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falko\Dropbox\YouTube bonotos\2023-08-Kooperation\"/>
    </mc:Choice>
  </mc:AlternateContent>
  <xr:revisionPtr revIDLastSave="0" documentId="13_ncr:1_{C141F7CA-3B13-4CFC-B16D-CB9012A55D7C}" xr6:coauthVersionLast="47" xr6:coauthVersionMax="47" xr10:uidLastSave="{00000000-0000-0000-0000-000000000000}"/>
  <bookViews>
    <workbookView xWindow="8475" yWindow="21480" windowWidth="25200" windowHeight="16155" activeTab="2" xr2:uid="{BC36D96B-F360-482F-BEB6-DD5690D5BE61}"/>
  </bookViews>
  <sheets>
    <sheet name="Luft-Wasser-WPs" sheetId="1" r:id="rId1"/>
    <sheet name="Rangreihe Luft-W" sheetId="2" r:id="rId2"/>
    <sheet name="Sole-Wasser-WPs" sheetId="4" r:id="rId3"/>
    <sheet name="Rangreihe Sole-W"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5" i="5" l="1"/>
  <c r="N235" i="5"/>
  <c r="O235" i="5" s="1"/>
  <c r="N125" i="5"/>
  <c r="O125" i="5" s="1"/>
  <c r="N94" i="5"/>
  <c r="O94" i="5" s="1"/>
  <c r="N126" i="5"/>
  <c r="O126" i="5" s="1"/>
  <c r="N97" i="5"/>
  <c r="O97" i="5" s="1"/>
  <c r="N118" i="5"/>
  <c r="O118" i="5" s="1"/>
  <c r="N127" i="5"/>
  <c r="O127" i="5" s="1"/>
  <c r="N111" i="5"/>
  <c r="O111" i="5" s="1"/>
  <c r="N131" i="5"/>
  <c r="O131" i="5" s="1"/>
  <c r="N132" i="5"/>
  <c r="O132" i="5" s="1"/>
  <c r="N135" i="5"/>
  <c r="O135" i="5" s="1"/>
  <c r="N110" i="5"/>
  <c r="O110" i="5" s="1"/>
  <c r="N121" i="5"/>
  <c r="O121" i="5" s="1"/>
  <c r="N134" i="5"/>
  <c r="O134" i="5" s="1"/>
  <c r="N113" i="5"/>
  <c r="O113" i="5" s="1"/>
  <c r="N128" i="5"/>
  <c r="O128" i="5" s="1"/>
  <c r="N129" i="5"/>
  <c r="O129" i="5" s="1"/>
  <c r="N95" i="5"/>
  <c r="O95" i="5" s="1"/>
  <c r="N130" i="5"/>
  <c r="O130" i="5" s="1"/>
  <c r="N133" i="5"/>
  <c r="O133" i="5" s="1"/>
  <c r="N120" i="5"/>
  <c r="O120" i="5" s="1"/>
  <c r="N106" i="5"/>
  <c r="O106" i="5" s="1"/>
  <c r="N104" i="5"/>
  <c r="O104" i="5" s="1"/>
  <c r="N91" i="5"/>
  <c r="O91" i="5" s="1"/>
  <c r="N92" i="5"/>
  <c r="O92" i="5" s="1"/>
  <c r="N116" i="5"/>
  <c r="O116" i="5" s="1"/>
  <c r="N107" i="5"/>
  <c r="O107" i="5" s="1"/>
  <c r="N96" i="5"/>
  <c r="O96" i="5" s="1"/>
  <c r="N108" i="5"/>
  <c r="O108" i="5" s="1"/>
  <c r="N119" i="5"/>
  <c r="O119" i="5" s="1"/>
  <c r="N105" i="5"/>
  <c r="O105" i="5" s="1"/>
  <c r="N98" i="5"/>
  <c r="O98" i="5" s="1"/>
  <c r="N99" i="5"/>
  <c r="O99" i="5" s="1"/>
  <c r="N123" i="5"/>
  <c r="O123" i="5" s="1"/>
  <c r="N117" i="5"/>
  <c r="O117" i="5" s="1"/>
  <c r="N122" i="5"/>
  <c r="O122" i="5" s="1"/>
  <c r="N103" i="5"/>
  <c r="O103" i="5" s="1"/>
  <c r="N102" i="5"/>
  <c r="O102" i="5" s="1"/>
  <c r="N100" i="5"/>
  <c r="O100" i="5" s="1"/>
  <c r="N101" i="5"/>
  <c r="O101" i="5" s="1"/>
  <c r="N112" i="5"/>
  <c r="O112" i="5" s="1"/>
  <c r="N109" i="5"/>
  <c r="O109" i="5" s="1"/>
  <c r="N114" i="5"/>
  <c r="O114" i="5" s="1"/>
  <c r="N124" i="5"/>
  <c r="O124" i="5" s="1"/>
  <c r="N115" i="5"/>
  <c r="O115" i="5" s="1"/>
  <c r="N93" i="5"/>
  <c r="O93" i="5" s="1"/>
  <c r="M125" i="5"/>
  <c r="M94" i="5"/>
  <c r="M126" i="5"/>
  <c r="M97" i="5"/>
  <c r="M118" i="5"/>
  <c r="M127" i="5"/>
  <c r="M111" i="5"/>
  <c r="M131" i="5"/>
  <c r="M132" i="5"/>
  <c r="M135" i="5"/>
  <c r="M110" i="5"/>
  <c r="M121" i="5"/>
  <c r="M134" i="5"/>
  <c r="M113" i="5"/>
  <c r="M128" i="5"/>
  <c r="M129" i="5"/>
  <c r="M95" i="5"/>
  <c r="M130" i="5"/>
  <c r="M133" i="5"/>
  <c r="M120" i="5"/>
  <c r="M106" i="5"/>
  <c r="M104" i="5"/>
  <c r="M91" i="5"/>
  <c r="M92" i="5"/>
  <c r="M116" i="5"/>
  <c r="M107" i="5"/>
  <c r="M96" i="5"/>
  <c r="M108" i="5"/>
  <c r="M119" i="5"/>
  <c r="M105" i="5"/>
  <c r="M98" i="5"/>
  <c r="M99" i="5"/>
  <c r="M123" i="5"/>
  <c r="M117" i="5"/>
  <c r="M122" i="5"/>
  <c r="M103" i="5"/>
  <c r="M102" i="5"/>
  <c r="M100" i="5"/>
  <c r="M101" i="5"/>
  <c r="M112" i="5"/>
  <c r="M109" i="5"/>
  <c r="M114" i="5"/>
  <c r="M124" i="5"/>
  <c r="M115" i="5"/>
  <c r="M93" i="5"/>
  <c r="N187" i="5"/>
  <c r="O187" i="5" s="1"/>
  <c r="N200" i="5"/>
  <c r="O200" i="5" s="1"/>
  <c r="N160" i="5"/>
  <c r="O160" i="5" s="1"/>
  <c r="N161" i="5"/>
  <c r="O161" i="5" s="1"/>
  <c r="N140" i="5"/>
  <c r="O140" i="5" s="1"/>
  <c r="N157" i="5"/>
  <c r="O157" i="5" s="1"/>
  <c r="N158" i="5"/>
  <c r="O158" i="5" s="1"/>
  <c r="N194" i="5"/>
  <c r="O194" i="5" s="1"/>
  <c r="N196" i="5"/>
  <c r="O196" i="5" s="1"/>
  <c r="N141" i="5"/>
  <c r="O141" i="5" s="1"/>
  <c r="N142" i="5"/>
  <c r="O142" i="5" s="1"/>
  <c r="N168" i="5"/>
  <c r="O168" i="5" s="1"/>
  <c r="N143" i="5"/>
  <c r="O143" i="5" s="1"/>
  <c r="N144" i="5"/>
  <c r="O144" i="5" s="1"/>
  <c r="N204" i="5"/>
  <c r="O204" i="5" s="1"/>
  <c r="N188" i="5"/>
  <c r="O188" i="5" s="1"/>
  <c r="N198" i="5"/>
  <c r="O198" i="5" s="1"/>
  <c r="N191" i="5"/>
  <c r="O191" i="5" s="1"/>
  <c r="N185" i="5"/>
  <c r="O185" i="5" s="1"/>
  <c r="N162" i="5"/>
  <c r="O162" i="5" s="1"/>
  <c r="N182" i="5"/>
  <c r="O182" i="5" s="1"/>
  <c r="N151" i="5"/>
  <c r="O151" i="5" s="1"/>
  <c r="N152" i="5"/>
  <c r="O152" i="5" s="1"/>
  <c r="N147" i="5"/>
  <c r="O147" i="5" s="1"/>
  <c r="N192" i="5"/>
  <c r="O192" i="5" s="1"/>
  <c r="N148" i="5"/>
  <c r="O148" i="5" s="1"/>
  <c r="N146" i="5"/>
  <c r="O146" i="5" s="1"/>
  <c r="N189" i="5"/>
  <c r="O189" i="5" s="1"/>
  <c r="N150" i="5"/>
  <c r="O150" i="5" s="1"/>
  <c r="N167" i="5"/>
  <c r="O167" i="5" s="1"/>
  <c r="N195" i="5"/>
  <c r="O195" i="5" s="1"/>
  <c r="N169" i="5"/>
  <c r="O169" i="5" s="1"/>
  <c r="N170" i="5"/>
  <c r="O170" i="5" s="1"/>
  <c r="N180" i="5"/>
  <c r="O180" i="5" s="1"/>
  <c r="N171" i="5"/>
  <c r="O171" i="5" s="1"/>
  <c r="N172" i="5"/>
  <c r="O172" i="5" s="1"/>
  <c r="N159" i="5"/>
  <c r="O159" i="5" s="1"/>
  <c r="N153" i="5"/>
  <c r="O153" i="5" s="1"/>
  <c r="N154" i="5"/>
  <c r="O154" i="5" s="1"/>
  <c r="N155" i="5"/>
  <c r="O155" i="5" s="1"/>
  <c r="N163" i="5"/>
  <c r="O163" i="5" s="1"/>
  <c r="N199" i="5"/>
  <c r="O199" i="5" s="1"/>
  <c r="N173" i="5"/>
  <c r="O173" i="5" s="1"/>
  <c r="N174" i="5"/>
  <c r="O174" i="5" s="1"/>
  <c r="N193" i="5"/>
  <c r="O193" i="5" s="1"/>
  <c r="N175" i="5"/>
  <c r="O175" i="5" s="1"/>
  <c r="N176" i="5"/>
  <c r="O176" i="5" s="1"/>
  <c r="N177" i="5"/>
  <c r="O177" i="5" s="1"/>
  <c r="N145" i="5"/>
  <c r="O145" i="5" s="1"/>
  <c r="N165" i="5"/>
  <c r="O165" i="5" s="1"/>
  <c r="N164" i="5"/>
  <c r="O164" i="5" s="1"/>
  <c r="N149" i="5"/>
  <c r="O149" i="5" s="1"/>
  <c r="N178" i="5"/>
  <c r="O178" i="5" s="1"/>
  <c r="N179" i="5"/>
  <c r="O179" i="5" s="1"/>
  <c r="N201" i="5"/>
  <c r="O201" i="5" s="1"/>
  <c r="N181" i="5"/>
  <c r="O181" i="5" s="1"/>
  <c r="N202" i="5"/>
  <c r="O202" i="5" s="1"/>
  <c r="N203" i="5"/>
  <c r="O203" i="5" s="1"/>
  <c r="N166" i="5"/>
  <c r="O166" i="5" s="1"/>
  <c r="N197" i="5"/>
  <c r="O197" i="5" s="1"/>
  <c r="N186" i="5"/>
  <c r="O186" i="5" s="1"/>
  <c r="N156" i="5"/>
  <c r="O156" i="5" s="1"/>
  <c r="N190" i="5"/>
  <c r="O190" i="5" s="1"/>
  <c r="N183" i="5"/>
  <c r="O183" i="5" s="1"/>
  <c r="N184" i="5"/>
  <c r="O184" i="5" s="1"/>
  <c r="M187" i="5"/>
  <c r="M200" i="5"/>
  <c r="M160" i="5"/>
  <c r="M161" i="5"/>
  <c r="M140" i="5"/>
  <c r="M157" i="5"/>
  <c r="M158" i="5"/>
  <c r="M194" i="5"/>
  <c r="M196" i="5"/>
  <c r="M141" i="5"/>
  <c r="M142" i="5"/>
  <c r="M168" i="5"/>
  <c r="M143" i="5"/>
  <c r="M144" i="5"/>
  <c r="M204" i="5"/>
  <c r="M188" i="5"/>
  <c r="M198" i="5"/>
  <c r="M191" i="5"/>
  <c r="M185" i="5"/>
  <c r="M162" i="5"/>
  <c r="M182" i="5"/>
  <c r="M151" i="5"/>
  <c r="M152" i="5"/>
  <c r="M147" i="5"/>
  <c r="M192" i="5"/>
  <c r="M148" i="5"/>
  <c r="M146" i="5"/>
  <c r="M189" i="5"/>
  <c r="M150" i="5"/>
  <c r="M167" i="5"/>
  <c r="M195" i="5"/>
  <c r="M169" i="5"/>
  <c r="M170" i="5"/>
  <c r="M180" i="5"/>
  <c r="M171" i="5"/>
  <c r="M172" i="5"/>
  <c r="M159" i="5"/>
  <c r="M153" i="5"/>
  <c r="M154" i="5"/>
  <c r="M155" i="5"/>
  <c r="M163" i="5"/>
  <c r="M199" i="5"/>
  <c r="M173" i="5"/>
  <c r="M174" i="5"/>
  <c r="M193" i="5"/>
  <c r="M175" i="5"/>
  <c r="M176" i="5"/>
  <c r="M177" i="5"/>
  <c r="M145" i="5"/>
  <c r="M165" i="5"/>
  <c r="M164" i="5"/>
  <c r="M149" i="5"/>
  <c r="M178" i="5"/>
  <c r="M179" i="5"/>
  <c r="M201" i="5"/>
  <c r="M181" i="5"/>
  <c r="M202" i="5"/>
  <c r="M203" i="5"/>
  <c r="M166" i="5"/>
  <c r="M197" i="5"/>
  <c r="M186" i="5"/>
  <c r="M156" i="5"/>
  <c r="M190" i="5"/>
  <c r="M183" i="5"/>
  <c r="M184" i="5"/>
  <c r="N241" i="5"/>
  <c r="O241" i="5" s="1"/>
  <c r="N234" i="5"/>
  <c r="O234" i="5" s="1"/>
  <c r="N246" i="5"/>
  <c r="O246" i="5" s="1"/>
  <c r="N230" i="5"/>
  <c r="O230" i="5" s="1"/>
  <c r="N231" i="5"/>
  <c r="O231" i="5" s="1"/>
  <c r="N242" i="5"/>
  <c r="O242" i="5" s="1"/>
  <c r="N243" i="5"/>
  <c r="O243" i="5" s="1"/>
  <c r="N210" i="5"/>
  <c r="O210" i="5" s="1"/>
  <c r="N252" i="5"/>
  <c r="O252" i="5" s="1"/>
  <c r="N253" i="5"/>
  <c r="O253" i="5" s="1"/>
  <c r="N254" i="5"/>
  <c r="O254" i="5" s="1"/>
  <c r="N255" i="5"/>
  <c r="O255" i="5" s="1"/>
  <c r="N220" i="5"/>
  <c r="O220" i="5" s="1"/>
  <c r="N240" i="5"/>
  <c r="O240" i="5" s="1"/>
  <c r="N221" i="5"/>
  <c r="O221" i="5" s="1"/>
  <c r="N222" i="5"/>
  <c r="O222" i="5" s="1"/>
  <c r="N223" i="5"/>
  <c r="O223" i="5" s="1"/>
  <c r="N250" i="5"/>
  <c r="O250" i="5" s="1"/>
  <c r="N219" i="5"/>
  <c r="O219" i="5" s="1"/>
  <c r="N247" i="5"/>
  <c r="O247" i="5" s="1"/>
  <c r="N244" i="5"/>
  <c r="O244" i="5" s="1"/>
  <c r="N237" i="5"/>
  <c r="O237" i="5" s="1"/>
  <c r="N238" i="5"/>
  <c r="O238" i="5" s="1"/>
  <c r="N245" i="5"/>
  <c r="O245" i="5" s="1"/>
  <c r="N232" i="5"/>
  <c r="O232" i="5" s="1"/>
  <c r="N233" i="5"/>
  <c r="O233" i="5" s="1"/>
  <c r="N251" i="5"/>
  <c r="O251" i="5" s="1"/>
  <c r="N209" i="5"/>
  <c r="O209" i="5" s="1"/>
  <c r="N239" i="5"/>
  <c r="O239" i="5" s="1"/>
  <c r="N225" i="5"/>
  <c r="O225" i="5" s="1"/>
  <c r="N248" i="5"/>
  <c r="O248" i="5" s="1"/>
  <c r="N249" i="5"/>
  <c r="O249" i="5" s="1"/>
  <c r="N226" i="5"/>
  <c r="O226" i="5" s="1"/>
  <c r="N211" i="5"/>
  <c r="O211" i="5" s="1"/>
  <c r="N212" i="5"/>
  <c r="O212" i="5" s="1"/>
  <c r="N213" i="5"/>
  <c r="O213" i="5" s="1"/>
  <c r="N214" i="5"/>
  <c r="O214" i="5" s="1"/>
  <c r="N218" i="5"/>
  <c r="O218" i="5" s="1"/>
  <c r="N217" i="5"/>
  <c r="O217" i="5" s="1"/>
  <c r="N215" i="5"/>
  <c r="O215" i="5" s="1"/>
  <c r="N216" i="5"/>
  <c r="O216" i="5" s="1"/>
  <c r="N236" i="5"/>
  <c r="O236" i="5" s="1"/>
  <c r="N227" i="5"/>
  <c r="O227" i="5" s="1"/>
  <c r="N228" i="5"/>
  <c r="O228" i="5" s="1"/>
  <c r="N229" i="5"/>
  <c r="O229" i="5" s="1"/>
  <c r="N224" i="5"/>
  <c r="O224" i="5" s="1"/>
  <c r="M241" i="5"/>
  <c r="M234" i="5"/>
  <c r="M246" i="5"/>
  <c r="M230" i="5"/>
  <c r="M231" i="5"/>
  <c r="M242" i="5"/>
  <c r="M243" i="5"/>
  <c r="M210" i="5"/>
  <c r="M252" i="5"/>
  <c r="M253" i="5"/>
  <c r="M254" i="5"/>
  <c r="M255" i="5"/>
  <c r="M220" i="5"/>
  <c r="M240" i="5"/>
  <c r="M221" i="5"/>
  <c r="M222" i="5"/>
  <c r="M223" i="5"/>
  <c r="M250" i="5"/>
  <c r="M219" i="5"/>
  <c r="M247" i="5"/>
  <c r="M244" i="5"/>
  <c r="M237" i="5"/>
  <c r="M238" i="5"/>
  <c r="M245" i="5"/>
  <c r="M232" i="5"/>
  <c r="M233" i="5"/>
  <c r="M251" i="5"/>
  <c r="M209" i="5"/>
  <c r="M239" i="5"/>
  <c r="M225" i="5"/>
  <c r="M248" i="5"/>
  <c r="M249" i="5"/>
  <c r="M226" i="5"/>
  <c r="M211" i="5"/>
  <c r="M212" i="5"/>
  <c r="M213" i="5"/>
  <c r="M214" i="5"/>
  <c r="M218" i="5"/>
  <c r="M217" i="5"/>
  <c r="M215" i="5"/>
  <c r="M216" i="5"/>
  <c r="M236" i="5"/>
  <c r="M227" i="5"/>
  <c r="M228" i="5"/>
  <c r="M229" i="5"/>
  <c r="M224" i="5"/>
  <c r="N270" i="5"/>
  <c r="O270" i="5" s="1"/>
  <c r="N283" i="5"/>
  <c r="O283" i="5" s="1"/>
  <c r="N284" i="5"/>
  <c r="O284" i="5" s="1"/>
  <c r="N276" i="5"/>
  <c r="O276" i="5" s="1"/>
  <c r="N282" i="5"/>
  <c r="O282" i="5" s="1"/>
  <c r="N285" i="5"/>
  <c r="O285" i="5" s="1"/>
  <c r="N279" i="5"/>
  <c r="O279" i="5" s="1"/>
  <c r="N286" i="5"/>
  <c r="O286" i="5" s="1"/>
  <c r="N287" i="5"/>
  <c r="O287" i="5" s="1"/>
  <c r="N288" i="5"/>
  <c r="O288" i="5" s="1"/>
  <c r="N289" i="5"/>
  <c r="O289" i="5" s="1"/>
  <c r="N263" i="5"/>
  <c r="O263" i="5" s="1"/>
  <c r="N277" i="5"/>
  <c r="O277" i="5" s="1"/>
  <c r="N300" i="5"/>
  <c r="O300" i="5" s="1"/>
  <c r="N305" i="5"/>
  <c r="O305" i="5" s="1"/>
  <c r="N291" i="5"/>
  <c r="O291" i="5" s="1"/>
  <c r="N292" i="5"/>
  <c r="O292" i="5" s="1"/>
  <c r="N295" i="5"/>
  <c r="O295" i="5" s="1"/>
  <c r="N262" i="5"/>
  <c r="O262" i="5" s="1"/>
  <c r="N293" i="5"/>
  <c r="O293" i="5" s="1"/>
  <c r="N294" i="5"/>
  <c r="O294" i="5" s="1"/>
  <c r="N271" i="5"/>
  <c r="O271" i="5" s="1"/>
  <c r="N272" i="5"/>
  <c r="O272" i="5" s="1"/>
  <c r="N278" i="5"/>
  <c r="O278" i="5" s="1"/>
  <c r="N273" i="5"/>
  <c r="O273" i="5" s="1"/>
  <c r="N274" i="5"/>
  <c r="O274" i="5" s="1"/>
  <c r="N301" i="5"/>
  <c r="O301" i="5" s="1"/>
  <c r="N260" i="5"/>
  <c r="O260" i="5" s="1"/>
  <c r="N299" i="5"/>
  <c r="O299" i="5" s="1"/>
  <c r="N302" i="5"/>
  <c r="O302" i="5" s="1"/>
  <c r="N303" i="5"/>
  <c r="O303" i="5" s="1"/>
  <c r="N268" i="5"/>
  <c r="O268" i="5" s="1"/>
  <c r="N297" i="5"/>
  <c r="O297" i="5" s="1"/>
  <c r="N304" i="5"/>
  <c r="O304" i="5" s="1"/>
  <c r="N280" i="5"/>
  <c r="O280" i="5" s="1"/>
  <c r="N281" i="5"/>
  <c r="O281" i="5" s="1"/>
  <c r="N264" i="5"/>
  <c r="O264" i="5" s="1"/>
  <c r="N265" i="5"/>
  <c r="O265" i="5" s="1"/>
  <c r="N269" i="5"/>
  <c r="O269" i="5" s="1"/>
  <c r="N266" i="5"/>
  <c r="O266" i="5" s="1"/>
  <c r="N290" i="5"/>
  <c r="O290" i="5" s="1"/>
  <c r="N298" i="5"/>
  <c r="O298" i="5" s="1"/>
  <c r="N275" i="5"/>
  <c r="O275" i="5" s="1"/>
  <c r="N261" i="5"/>
  <c r="O261" i="5" s="1"/>
  <c r="N296" i="5"/>
  <c r="O296" i="5" s="1"/>
  <c r="N267" i="5"/>
  <c r="O267" i="5" s="1"/>
  <c r="M270" i="5"/>
  <c r="M283" i="5"/>
  <c r="M284" i="5"/>
  <c r="M276" i="5"/>
  <c r="M282" i="5"/>
  <c r="M285" i="5"/>
  <c r="M279" i="5"/>
  <c r="M286" i="5"/>
  <c r="M287" i="5"/>
  <c r="M288" i="5"/>
  <c r="M289" i="5"/>
  <c r="M263" i="5"/>
  <c r="M277" i="5"/>
  <c r="M300" i="5"/>
  <c r="M305" i="5"/>
  <c r="M291" i="5"/>
  <c r="M292" i="5"/>
  <c r="M295" i="5"/>
  <c r="M262" i="5"/>
  <c r="M293" i="5"/>
  <c r="M294" i="5"/>
  <c r="M271" i="5"/>
  <c r="M272" i="5"/>
  <c r="M278" i="5"/>
  <c r="M273" i="5"/>
  <c r="M274" i="5"/>
  <c r="M301" i="5"/>
  <c r="M260" i="5"/>
  <c r="M299" i="5"/>
  <c r="M302" i="5"/>
  <c r="M303" i="5"/>
  <c r="M268" i="5"/>
  <c r="M297" i="5"/>
  <c r="M304" i="5"/>
  <c r="M280" i="5"/>
  <c r="M281" i="5"/>
  <c r="M264" i="5"/>
  <c r="M265" i="5"/>
  <c r="M269" i="5"/>
  <c r="M266" i="5"/>
  <c r="M290" i="5"/>
  <c r="M298" i="5"/>
  <c r="M275" i="5"/>
  <c r="M261" i="5"/>
  <c r="M296" i="5"/>
  <c r="M267" i="5"/>
  <c r="N314" i="5"/>
  <c r="O314" i="5" s="1"/>
  <c r="N311" i="5"/>
  <c r="O311" i="5" s="1"/>
  <c r="N312" i="5"/>
  <c r="O312" i="5" s="1"/>
  <c r="N325" i="5"/>
  <c r="O325" i="5" s="1"/>
  <c r="N324" i="5"/>
  <c r="O324" i="5" s="1"/>
  <c r="N317" i="5"/>
  <c r="O317" i="5" s="1"/>
  <c r="N328" i="5"/>
  <c r="O328" i="5" s="1"/>
  <c r="N316" i="5"/>
  <c r="O316" i="5" s="1"/>
  <c r="N322" i="5"/>
  <c r="O322" i="5" s="1"/>
  <c r="N323" i="5"/>
  <c r="O323" i="5" s="1"/>
  <c r="N321" i="5"/>
  <c r="O321" i="5" s="1"/>
  <c r="N320" i="5"/>
  <c r="O320" i="5" s="1"/>
  <c r="N315" i="5"/>
  <c r="O315" i="5" s="1"/>
  <c r="N327" i="5"/>
  <c r="O327" i="5" s="1"/>
  <c r="N326" i="5"/>
  <c r="O326" i="5" s="1"/>
  <c r="N313" i="5"/>
  <c r="O313" i="5" s="1"/>
  <c r="N318" i="5"/>
  <c r="O318" i="5" s="1"/>
  <c r="N319" i="5"/>
  <c r="O319" i="5" s="1"/>
  <c r="N310" i="5"/>
  <c r="O310" i="5" s="1"/>
  <c r="M314" i="5"/>
  <c r="M311" i="5"/>
  <c r="M312" i="5"/>
  <c r="M325" i="5"/>
  <c r="M324" i="5"/>
  <c r="M317" i="5"/>
  <c r="M328" i="5"/>
  <c r="M316" i="5"/>
  <c r="M322" i="5"/>
  <c r="M323" i="5"/>
  <c r="M321" i="5"/>
  <c r="M320" i="5"/>
  <c r="M315" i="5"/>
  <c r="M327" i="5"/>
  <c r="M326" i="5"/>
  <c r="M313" i="5"/>
  <c r="M318" i="5"/>
  <c r="M319" i="5"/>
  <c r="M310" i="5"/>
  <c r="N355" i="5"/>
  <c r="O355" i="5" s="1"/>
  <c r="N356" i="5"/>
  <c r="O356" i="5" s="1"/>
  <c r="N360" i="5"/>
  <c r="O360" i="5" s="1"/>
  <c r="N367" i="5"/>
  <c r="O367" i="5" s="1"/>
  <c r="N349" i="5"/>
  <c r="O349" i="5" s="1"/>
  <c r="N340" i="5"/>
  <c r="O340" i="5" s="1"/>
  <c r="N341" i="5"/>
  <c r="O341" i="5" s="1"/>
  <c r="N368" i="5"/>
  <c r="O368" i="5" s="1"/>
  <c r="N359" i="5"/>
  <c r="O359" i="5" s="1"/>
  <c r="N369" i="5"/>
  <c r="O369" i="5" s="1"/>
  <c r="N364" i="5"/>
  <c r="O364" i="5" s="1"/>
  <c r="N370" i="5"/>
  <c r="O370" i="5" s="1"/>
  <c r="N357" i="5"/>
  <c r="O357" i="5" s="1"/>
  <c r="N358" i="5"/>
  <c r="O358" i="5" s="1"/>
  <c r="N365" i="5"/>
  <c r="O365" i="5" s="1"/>
  <c r="N366" i="5"/>
  <c r="O366" i="5" s="1"/>
  <c r="N348" i="5"/>
  <c r="O348" i="5" s="1"/>
  <c r="N336" i="5"/>
  <c r="O336" i="5" s="1"/>
  <c r="N339" i="5"/>
  <c r="O339" i="5" s="1"/>
  <c r="N371" i="5"/>
  <c r="O371" i="5" s="1"/>
  <c r="N345" i="5"/>
  <c r="O345" i="5" s="1"/>
  <c r="N346" i="5"/>
  <c r="O346" i="5" s="1"/>
  <c r="N333" i="5"/>
  <c r="O333" i="5" s="1"/>
  <c r="N334" i="5"/>
  <c r="O334" i="5" s="1"/>
  <c r="N337" i="5"/>
  <c r="O337" i="5" s="1"/>
  <c r="N338" i="5"/>
  <c r="O338" i="5" s="1"/>
  <c r="N342" i="5"/>
  <c r="O342" i="5" s="1"/>
  <c r="N343" i="5"/>
  <c r="O343" i="5" s="1"/>
  <c r="N344" i="5"/>
  <c r="O344" i="5" s="1"/>
  <c r="N363" i="5"/>
  <c r="O363" i="5" s="1"/>
  <c r="N354" i="5"/>
  <c r="O354" i="5" s="1"/>
  <c r="N353" i="5"/>
  <c r="O353" i="5" s="1"/>
  <c r="N361" i="5"/>
  <c r="O361" i="5" s="1"/>
  <c r="N362" i="5"/>
  <c r="O362" i="5" s="1"/>
  <c r="N335" i="5"/>
  <c r="O335" i="5" s="1"/>
  <c r="N352" i="5"/>
  <c r="O352" i="5" s="1"/>
  <c r="N350" i="5"/>
  <c r="O350" i="5" s="1"/>
  <c r="N351" i="5"/>
  <c r="O351" i="5" s="1"/>
  <c r="N347" i="5"/>
  <c r="O347" i="5" s="1"/>
  <c r="M355" i="5"/>
  <c r="M356" i="5"/>
  <c r="M360" i="5"/>
  <c r="M367" i="5"/>
  <c r="M349" i="5"/>
  <c r="M340" i="5"/>
  <c r="M341" i="5"/>
  <c r="M368" i="5"/>
  <c r="M359" i="5"/>
  <c r="M369" i="5"/>
  <c r="M364" i="5"/>
  <c r="M370" i="5"/>
  <c r="M357" i="5"/>
  <c r="M358" i="5"/>
  <c r="M365" i="5"/>
  <c r="M366" i="5"/>
  <c r="M348" i="5"/>
  <c r="M336" i="5"/>
  <c r="M339" i="5"/>
  <c r="M371" i="5"/>
  <c r="M345" i="5"/>
  <c r="M346" i="5"/>
  <c r="M333" i="5"/>
  <c r="M334" i="5"/>
  <c r="M337" i="5"/>
  <c r="M338" i="5"/>
  <c r="M342" i="5"/>
  <c r="M343" i="5"/>
  <c r="M344" i="5"/>
  <c r="M363" i="5"/>
  <c r="M354" i="5"/>
  <c r="M353" i="5"/>
  <c r="M361" i="5"/>
  <c r="M362" i="5"/>
  <c r="M335" i="5"/>
  <c r="M352" i="5"/>
  <c r="M350" i="5"/>
  <c r="M351" i="5"/>
  <c r="M347" i="5"/>
  <c r="N44" i="5"/>
  <c r="O44" i="5" s="1"/>
  <c r="N55" i="5"/>
  <c r="O55" i="5" s="1"/>
  <c r="N43" i="5"/>
  <c r="O43" i="5" s="1"/>
  <c r="N53" i="5"/>
  <c r="O53" i="5" s="1"/>
  <c r="N42" i="5"/>
  <c r="O42" i="5" s="1"/>
  <c r="N64" i="5"/>
  <c r="O64" i="5" s="1"/>
  <c r="N65" i="5"/>
  <c r="O65" i="5" s="1"/>
  <c r="N39" i="5"/>
  <c r="O39" i="5" s="1"/>
  <c r="N56" i="5"/>
  <c r="O56" i="5" s="1"/>
  <c r="N70" i="5"/>
  <c r="O70" i="5" s="1"/>
  <c r="N49" i="5"/>
  <c r="O49" i="5" s="1"/>
  <c r="N86" i="5"/>
  <c r="O86" i="5" s="1"/>
  <c r="N75" i="5"/>
  <c r="O75" i="5" s="1"/>
  <c r="N80" i="5"/>
  <c r="O80" i="5" s="1"/>
  <c r="N67" i="5"/>
  <c r="O67" i="5" s="1"/>
  <c r="N81" i="5"/>
  <c r="O81" i="5" s="1"/>
  <c r="N78" i="5"/>
  <c r="O78" i="5" s="1"/>
  <c r="N84" i="5"/>
  <c r="O84" i="5" s="1"/>
  <c r="N50" i="5"/>
  <c r="O50" i="5" s="1"/>
  <c r="N51" i="5"/>
  <c r="O51" i="5" s="1"/>
  <c r="N52" i="5"/>
  <c r="O52" i="5" s="1"/>
  <c r="N76" i="5"/>
  <c r="O76" i="5" s="1"/>
  <c r="N79" i="5"/>
  <c r="O79" i="5" s="1"/>
  <c r="N48" i="5"/>
  <c r="O48" i="5" s="1"/>
  <c r="N40" i="5"/>
  <c r="O40" i="5" s="1"/>
  <c r="N58" i="5"/>
  <c r="O58" i="5" s="1"/>
  <c r="N77" i="5"/>
  <c r="O77" i="5" s="1"/>
  <c r="N41" i="5"/>
  <c r="O41" i="5" s="1"/>
  <c r="N85" i="5"/>
  <c r="O85" i="5" s="1"/>
  <c r="N59" i="5"/>
  <c r="O59" i="5" s="1"/>
  <c r="N45" i="5"/>
  <c r="O45" i="5" s="1"/>
  <c r="N46" i="5"/>
  <c r="O46" i="5" s="1"/>
  <c r="N47" i="5"/>
  <c r="O47" i="5" s="1"/>
  <c r="N61" i="5"/>
  <c r="O61" i="5" s="1"/>
  <c r="N62" i="5"/>
  <c r="O62" i="5" s="1"/>
  <c r="N54" i="5"/>
  <c r="O54" i="5" s="1"/>
  <c r="N74" i="5"/>
  <c r="O74" i="5" s="1"/>
  <c r="N60" i="5"/>
  <c r="O60" i="5" s="1"/>
  <c r="N57" i="5"/>
  <c r="O57" i="5" s="1"/>
  <c r="N63" i="5"/>
  <c r="O63" i="5" s="1"/>
  <c r="N71" i="5"/>
  <c r="O71" i="5" s="1"/>
  <c r="N72" i="5"/>
  <c r="O72" i="5" s="1"/>
  <c r="N82" i="5"/>
  <c r="O82" i="5" s="1"/>
  <c r="N83" i="5"/>
  <c r="O83" i="5" s="1"/>
  <c r="N73" i="5"/>
  <c r="O73" i="5" s="1"/>
  <c r="N66" i="5"/>
  <c r="O66" i="5" s="1"/>
  <c r="N69" i="5"/>
  <c r="O69" i="5" s="1"/>
  <c r="N68" i="5"/>
  <c r="O68" i="5" s="1"/>
  <c r="M44" i="5"/>
  <c r="M55" i="5"/>
  <c r="M43" i="5"/>
  <c r="M53" i="5"/>
  <c r="M42" i="5"/>
  <c r="M64" i="5"/>
  <c r="M65" i="5"/>
  <c r="M39" i="5"/>
  <c r="M56" i="5"/>
  <c r="M70" i="5"/>
  <c r="M49" i="5"/>
  <c r="M86" i="5"/>
  <c r="M75" i="5"/>
  <c r="M80" i="5"/>
  <c r="M67" i="5"/>
  <c r="M81" i="5"/>
  <c r="M78" i="5"/>
  <c r="M84" i="5"/>
  <c r="M50" i="5"/>
  <c r="M51" i="5"/>
  <c r="M52" i="5"/>
  <c r="M76" i="5"/>
  <c r="M79" i="5"/>
  <c r="M48" i="5"/>
  <c r="M40" i="5"/>
  <c r="M58" i="5"/>
  <c r="M77" i="5"/>
  <c r="M41" i="5"/>
  <c r="M85" i="5"/>
  <c r="M59" i="5"/>
  <c r="M45" i="5"/>
  <c r="M46" i="5"/>
  <c r="M47" i="5"/>
  <c r="M61" i="5"/>
  <c r="M62" i="5"/>
  <c r="M54" i="5"/>
  <c r="M74" i="5"/>
  <c r="M60" i="5"/>
  <c r="M57" i="5"/>
  <c r="M63" i="5"/>
  <c r="M71" i="5"/>
  <c r="M72" i="5"/>
  <c r="M82" i="5"/>
  <c r="M83" i="5"/>
  <c r="M73" i="5"/>
  <c r="M66" i="5"/>
  <c r="M69" i="5"/>
  <c r="M68" i="5"/>
  <c r="N32" i="5"/>
  <c r="O32" i="5" s="1"/>
  <c r="M32" i="5"/>
  <c r="N30" i="5"/>
  <c r="O30" i="5" s="1"/>
  <c r="M30" i="5"/>
  <c r="N7" i="5"/>
  <c r="O7" i="5" s="1"/>
  <c r="M7" i="5"/>
  <c r="N9" i="5"/>
  <c r="O9" i="5" s="1"/>
  <c r="M9" i="5"/>
  <c r="N4" i="5"/>
  <c r="O4" i="5" s="1"/>
  <c r="M4" i="5"/>
  <c r="N33" i="5"/>
  <c r="O33" i="5" s="1"/>
  <c r="M33" i="5"/>
  <c r="N3" i="5"/>
  <c r="O3" i="5" s="1"/>
  <c r="M3" i="5"/>
  <c r="N8" i="5"/>
  <c r="O8" i="5" s="1"/>
  <c r="M8" i="5"/>
  <c r="N27" i="5"/>
  <c r="O27" i="5" s="1"/>
  <c r="M27" i="5"/>
  <c r="N10" i="5"/>
  <c r="O10" i="5" s="1"/>
  <c r="M10" i="5"/>
  <c r="N11" i="5"/>
  <c r="O11" i="5" s="1"/>
  <c r="M11" i="5"/>
  <c r="N21" i="5"/>
  <c r="O21" i="5" s="1"/>
  <c r="M21" i="5"/>
  <c r="N24" i="5"/>
  <c r="O24" i="5" s="1"/>
  <c r="M24" i="5"/>
  <c r="N15" i="5"/>
  <c r="O15" i="5" s="1"/>
  <c r="M15" i="5"/>
  <c r="N14" i="5"/>
  <c r="O14" i="5" s="1"/>
  <c r="M14" i="5"/>
  <c r="N18" i="5"/>
  <c r="O18" i="5" s="1"/>
  <c r="M18" i="5"/>
  <c r="N17" i="5"/>
  <c r="O17" i="5" s="1"/>
  <c r="M17" i="5"/>
  <c r="N16" i="5"/>
  <c r="O16" i="5" s="1"/>
  <c r="M16" i="5"/>
  <c r="N31" i="5"/>
  <c r="O31" i="5" s="1"/>
  <c r="M31" i="5"/>
  <c r="N34" i="5"/>
  <c r="O34" i="5" s="1"/>
  <c r="M34" i="5"/>
  <c r="N28" i="5"/>
  <c r="O28" i="5" s="1"/>
  <c r="M28" i="5"/>
  <c r="N2" i="5"/>
  <c r="O2" i="5" s="1"/>
  <c r="M2" i="5"/>
  <c r="N26" i="5"/>
  <c r="O26" i="5" s="1"/>
  <c r="M26" i="5"/>
  <c r="N29" i="5"/>
  <c r="O29" i="5" s="1"/>
  <c r="M29" i="5"/>
  <c r="N13" i="5"/>
  <c r="O13" i="5" s="1"/>
  <c r="M13" i="5"/>
  <c r="N6" i="5"/>
  <c r="O6" i="5" s="1"/>
  <c r="M6" i="5"/>
  <c r="N12" i="5"/>
  <c r="O12" i="5" s="1"/>
  <c r="M12" i="5"/>
  <c r="N5" i="5"/>
  <c r="O5" i="5" s="1"/>
  <c r="M5" i="5"/>
  <c r="N23" i="5"/>
  <c r="O23" i="5" s="1"/>
  <c r="M23" i="5"/>
  <c r="N22" i="5"/>
  <c r="O22" i="5" s="1"/>
  <c r="M22" i="5"/>
  <c r="N20" i="5"/>
  <c r="O20" i="5" s="1"/>
  <c r="M20" i="5"/>
  <c r="N25" i="5"/>
  <c r="O25" i="5" s="1"/>
  <c r="M25" i="5"/>
  <c r="N19" i="5"/>
  <c r="O19" i="5" s="1"/>
  <c r="M19" i="5"/>
  <c r="N72" i="4"/>
  <c r="N73" i="4"/>
  <c r="N144" i="4"/>
  <c r="N145" i="4"/>
  <c r="N216" i="4"/>
  <c r="N217" i="4"/>
  <c r="N288" i="4"/>
  <c r="N289" i="4"/>
  <c r="N360" i="4"/>
  <c r="N361" i="4"/>
  <c r="N415" i="4"/>
  <c r="N422" i="4"/>
  <c r="N424" i="4"/>
  <c r="N432" i="4"/>
  <c r="N436" i="4"/>
  <c r="N439" i="4"/>
  <c r="N443" i="4"/>
  <c r="N444" i="4"/>
  <c r="N446" i="4"/>
  <c r="N447" i="4"/>
  <c r="N454" i="4"/>
  <c r="N456" i="4"/>
  <c r="N458" i="4"/>
  <c r="N459" i="4"/>
  <c r="N464" i="4"/>
  <c r="N468" i="4"/>
  <c r="N472" i="4"/>
  <c r="N504" i="4"/>
  <c r="N576" i="4"/>
  <c r="N603" i="4"/>
  <c r="N604" i="4"/>
  <c r="N605" i="4"/>
  <c r="N607" i="4"/>
  <c r="N608" i="4"/>
  <c r="N610" i="4"/>
  <c r="N612" i="4"/>
  <c r="N614" i="4"/>
  <c r="N615" i="4"/>
  <c r="N616" i="4"/>
  <c r="N617" i="4"/>
  <c r="N618" i="4"/>
  <c r="N621" i="4"/>
  <c r="N626" i="4"/>
  <c r="N629" i="4"/>
  <c r="N632" i="4"/>
  <c r="N636" i="4"/>
  <c r="N640" i="4"/>
  <c r="N641" i="4"/>
  <c r="N643" i="4"/>
  <c r="N645" i="4"/>
  <c r="N646" i="4"/>
  <c r="N647" i="4"/>
  <c r="N648" i="4"/>
  <c r="N650" i="4"/>
  <c r="N651" i="4"/>
  <c r="N658" i="4"/>
  <c r="N660" i="4"/>
  <c r="N662" i="4"/>
  <c r="N664" i="4"/>
  <c r="N666" i="4"/>
  <c r="N667" i="4"/>
  <c r="N671" i="4"/>
  <c r="N673" i="4"/>
  <c r="N676" i="4"/>
  <c r="N680" i="4"/>
  <c r="N687" i="4"/>
  <c r="N694" i="4"/>
  <c r="N697" i="4"/>
  <c r="N701" i="4"/>
  <c r="N702" i="4"/>
  <c r="N704" i="4"/>
  <c r="N707" i="4"/>
  <c r="N708" i="4"/>
  <c r="N709" i="4"/>
  <c r="N710" i="4"/>
  <c r="N712" i="4"/>
  <c r="N715" i="4"/>
  <c r="N717" i="4"/>
  <c r="N724" i="4"/>
  <c r="N725" i="4"/>
  <c r="N726" i="4"/>
  <c r="N727" i="4"/>
  <c r="N732" i="4"/>
  <c r="N733" i="4"/>
  <c r="N767" i="4"/>
  <c r="N768" i="4"/>
  <c r="N769" i="4"/>
  <c r="N770" i="4"/>
  <c r="N771" i="4"/>
  <c r="N772" i="4"/>
  <c r="N780" i="4"/>
  <c r="N781" i="4"/>
  <c r="N822" i="4"/>
  <c r="N823" i="4"/>
  <c r="N825" i="4"/>
  <c r="N826" i="4"/>
  <c r="N828" i="4"/>
  <c r="N829" i="4"/>
  <c r="N846" i="4"/>
  <c r="N857" i="4"/>
  <c r="N858" i="4"/>
  <c r="N859" i="4"/>
  <c r="N860" i="4"/>
  <c r="N861" i="4"/>
  <c r="N862" i="4"/>
  <c r="N863" i="4"/>
  <c r="N906" i="4"/>
  <c r="N954" i="4"/>
  <c r="N982" i="4"/>
  <c r="N984" i="4"/>
  <c r="N985" i="4"/>
  <c r="N1014" i="4"/>
  <c r="N1024" i="4"/>
  <c r="N1025" i="4"/>
  <c r="N1026" i="4"/>
  <c r="N1041" i="4"/>
  <c r="N1042" i="4"/>
  <c r="N1044" i="4"/>
  <c r="N1059" i="4"/>
  <c r="N1072" i="4"/>
  <c r="N1073" i="4"/>
  <c r="N1074" i="4"/>
  <c r="N1077" i="4"/>
  <c r="N1079" i="4"/>
  <c r="N1080" i="4"/>
  <c r="N1081" i="4"/>
  <c r="N1086" i="4"/>
  <c r="N1089" i="4"/>
  <c r="M2" i="4"/>
  <c r="N2" i="4" s="1"/>
  <c r="M3" i="4"/>
  <c r="N3" i="4" s="1"/>
  <c r="M4" i="4"/>
  <c r="N4" i="4" s="1"/>
  <c r="M5" i="4"/>
  <c r="N5" i="4" s="1"/>
  <c r="M6" i="4"/>
  <c r="N6" i="4" s="1"/>
  <c r="M7" i="4"/>
  <c r="N7" i="4" s="1"/>
  <c r="M8" i="4"/>
  <c r="N8" i="4" s="1"/>
  <c r="M9" i="4"/>
  <c r="N9" i="4" s="1"/>
  <c r="M10" i="4"/>
  <c r="N10" i="4" s="1"/>
  <c r="M11" i="4"/>
  <c r="N11" i="4" s="1"/>
  <c r="M12" i="4"/>
  <c r="N12" i="4" s="1"/>
  <c r="M13" i="4"/>
  <c r="N13" i="4" s="1"/>
  <c r="M14" i="4"/>
  <c r="N14" i="4" s="1"/>
  <c r="M15" i="4"/>
  <c r="N15" i="4" s="1"/>
  <c r="M16" i="4"/>
  <c r="N16" i="4" s="1"/>
  <c r="M17" i="4"/>
  <c r="N17" i="4" s="1"/>
  <c r="M18" i="4"/>
  <c r="N18" i="4" s="1"/>
  <c r="M19" i="4"/>
  <c r="N19" i="4" s="1"/>
  <c r="M20" i="4"/>
  <c r="N20" i="4" s="1"/>
  <c r="M21" i="4"/>
  <c r="N21" i="4" s="1"/>
  <c r="M22" i="4"/>
  <c r="N22" i="4" s="1"/>
  <c r="M23" i="4"/>
  <c r="N23" i="4" s="1"/>
  <c r="M24" i="4"/>
  <c r="N24" i="4" s="1"/>
  <c r="M25" i="4"/>
  <c r="N25" i="4" s="1"/>
  <c r="M26" i="4"/>
  <c r="N26" i="4" s="1"/>
  <c r="M27" i="4"/>
  <c r="N27" i="4" s="1"/>
  <c r="M28" i="4"/>
  <c r="N28" i="4" s="1"/>
  <c r="M29" i="4"/>
  <c r="N29" i="4" s="1"/>
  <c r="M30" i="4"/>
  <c r="N30" i="4" s="1"/>
  <c r="M31" i="4"/>
  <c r="N31" i="4" s="1"/>
  <c r="M32" i="4"/>
  <c r="N32" i="4" s="1"/>
  <c r="M33" i="4"/>
  <c r="N33" i="4" s="1"/>
  <c r="M34" i="4"/>
  <c r="N34" i="4" s="1"/>
  <c r="M35" i="4"/>
  <c r="N35" i="4" s="1"/>
  <c r="M36" i="4"/>
  <c r="N36" i="4" s="1"/>
  <c r="M37" i="4"/>
  <c r="N37" i="4" s="1"/>
  <c r="M38" i="4"/>
  <c r="N38" i="4" s="1"/>
  <c r="M39" i="4"/>
  <c r="N39" i="4" s="1"/>
  <c r="M40" i="4"/>
  <c r="N40" i="4" s="1"/>
  <c r="M41" i="4"/>
  <c r="N41" i="4" s="1"/>
  <c r="M42" i="4"/>
  <c r="N42" i="4" s="1"/>
  <c r="M43" i="4"/>
  <c r="N43" i="4" s="1"/>
  <c r="M44" i="4"/>
  <c r="N44" i="4" s="1"/>
  <c r="M45" i="4"/>
  <c r="N45" i="4" s="1"/>
  <c r="M46" i="4"/>
  <c r="N46" i="4" s="1"/>
  <c r="M47" i="4"/>
  <c r="N47" i="4" s="1"/>
  <c r="M48" i="4"/>
  <c r="N48" i="4" s="1"/>
  <c r="M49" i="4"/>
  <c r="N49" i="4" s="1"/>
  <c r="M50" i="4"/>
  <c r="N50" i="4" s="1"/>
  <c r="M51" i="4"/>
  <c r="N51" i="4" s="1"/>
  <c r="M52" i="4"/>
  <c r="N52" i="4" s="1"/>
  <c r="M53" i="4"/>
  <c r="N53" i="4" s="1"/>
  <c r="M54" i="4"/>
  <c r="N54" i="4" s="1"/>
  <c r="M55" i="4"/>
  <c r="N55" i="4" s="1"/>
  <c r="M56" i="4"/>
  <c r="N56" i="4" s="1"/>
  <c r="M57" i="4"/>
  <c r="N57" i="4" s="1"/>
  <c r="M58" i="4"/>
  <c r="N58" i="4" s="1"/>
  <c r="M59" i="4"/>
  <c r="N59" i="4" s="1"/>
  <c r="M60" i="4"/>
  <c r="N60" i="4" s="1"/>
  <c r="M61" i="4"/>
  <c r="N61" i="4" s="1"/>
  <c r="M62" i="4"/>
  <c r="N62" i="4" s="1"/>
  <c r="M63" i="4"/>
  <c r="N63" i="4" s="1"/>
  <c r="M64" i="4"/>
  <c r="N64" i="4" s="1"/>
  <c r="M65" i="4"/>
  <c r="N65" i="4" s="1"/>
  <c r="M66" i="4"/>
  <c r="N66" i="4" s="1"/>
  <c r="M67" i="4"/>
  <c r="N67" i="4" s="1"/>
  <c r="M68" i="4"/>
  <c r="N68" i="4" s="1"/>
  <c r="M69" i="4"/>
  <c r="N69" i="4" s="1"/>
  <c r="M70" i="4"/>
  <c r="N70" i="4" s="1"/>
  <c r="M71" i="4"/>
  <c r="N71" i="4" s="1"/>
  <c r="M72" i="4"/>
  <c r="M73" i="4"/>
  <c r="M74" i="4"/>
  <c r="N74" i="4" s="1"/>
  <c r="M75" i="4"/>
  <c r="N75" i="4" s="1"/>
  <c r="M76" i="4"/>
  <c r="N76" i="4" s="1"/>
  <c r="M77" i="4"/>
  <c r="N77" i="4" s="1"/>
  <c r="M78" i="4"/>
  <c r="N78" i="4" s="1"/>
  <c r="M79" i="4"/>
  <c r="N79" i="4" s="1"/>
  <c r="M80" i="4"/>
  <c r="N80" i="4" s="1"/>
  <c r="M81" i="4"/>
  <c r="N81" i="4" s="1"/>
  <c r="M82" i="4"/>
  <c r="N82" i="4" s="1"/>
  <c r="M83" i="4"/>
  <c r="N83" i="4" s="1"/>
  <c r="M84" i="4"/>
  <c r="N84" i="4" s="1"/>
  <c r="M85" i="4"/>
  <c r="N85" i="4" s="1"/>
  <c r="M86" i="4"/>
  <c r="N86" i="4" s="1"/>
  <c r="M87" i="4"/>
  <c r="N87" i="4" s="1"/>
  <c r="M88" i="4"/>
  <c r="N88" i="4" s="1"/>
  <c r="M89" i="4"/>
  <c r="N89" i="4" s="1"/>
  <c r="M90" i="4"/>
  <c r="N90" i="4" s="1"/>
  <c r="M91" i="4"/>
  <c r="N91" i="4" s="1"/>
  <c r="M92" i="4"/>
  <c r="N92" i="4" s="1"/>
  <c r="M93" i="4"/>
  <c r="N93" i="4" s="1"/>
  <c r="M94" i="4"/>
  <c r="N94" i="4" s="1"/>
  <c r="M95" i="4"/>
  <c r="N95" i="4" s="1"/>
  <c r="M96" i="4"/>
  <c r="N96" i="4" s="1"/>
  <c r="M97" i="4"/>
  <c r="N97" i="4" s="1"/>
  <c r="M98" i="4"/>
  <c r="N98" i="4" s="1"/>
  <c r="M99" i="4"/>
  <c r="N99" i="4" s="1"/>
  <c r="M100" i="4"/>
  <c r="N100" i="4" s="1"/>
  <c r="M101" i="4"/>
  <c r="N101" i="4" s="1"/>
  <c r="M102" i="4"/>
  <c r="N102" i="4" s="1"/>
  <c r="M103" i="4"/>
  <c r="N103" i="4" s="1"/>
  <c r="M104" i="4"/>
  <c r="N104" i="4" s="1"/>
  <c r="M105" i="4"/>
  <c r="N105" i="4" s="1"/>
  <c r="M106" i="4"/>
  <c r="N106" i="4" s="1"/>
  <c r="M107" i="4"/>
  <c r="N107" i="4" s="1"/>
  <c r="M108" i="4"/>
  <c r="N108" i="4" s="1"/>
  <c r="M109" i="4"/>
  <c r="N109" i="4" s="1"/>
  <c r="M110" i="4"/>
  <c r="N110" i="4" s="1"/>
  <c r="M111" i="4"/>
  <c r="N111" i="4" s="1"/>
  <c r="M112" i="4"/>
  <c r="N112" i="4" s="1"/>
  <c r="M113" i="4"/>
  <c r="N113" i="4" s="1"/>
  <c r="M114" i="4"/>
  <c r="N114" i="4" s="1"/>
  <c r="M115" i="4"/>
  <c r="N115" i="4" s="1"/>
  <c r="M116" i="4"/>
  <c r="N116" i="4" s="1"/>
  <c r="M117" i="4"/>
  <c r="N117" i="4" s="1"/>
  <c r="M118" i="4"/>
  <c r="N118" i="4" s="1"/>
  <c r="M119" i="4"/>
  <c r="N119" i="4" s="1"/>
  <c r="M120" i="4"/>
  <c r="N120" i="4" s="1"/>
  <c r="M121" i="4"/>
  <c r="N121" i="4" s="1"/>
  <c r="M122" i="4"/>
  <c r="N122" i="4" s="1"/>
  <c r="M123" i="4"/>
  <c r="N123" i="4" s="1"/>
  <c r="M124" i="4"/>
  <c r="N124" i="4" s="1"/>
  <c r="M125" i="4"/>
  <c r="N125" i="4" s="1"/>
  <c r="M126" i="4"/>
  <c r="N126" i="4" s="1"/>
  <c r="M127" i="4"/>
  <c r="N127" i="4" s="1"/>
  <c r="M128" i="4"/>
  <c r="N128" i="4" s="1"/>
  <c r="M129" i="4"/>
  <c r="N129" i="4" s="1"/>
  <c r="M130" i="4"/>
  <c r="N130" i="4" s="1"/>
  <c r="M131" i="4"/>
  <c r="N131" i="4" s="1"/>
  <c r="M132" i="4"/>
  <c r="N132" i="4" s="1"/>
  <c r="M133" i="4"/>
  <c r="N133" i="4" s="1"/>
  <c r="M134" i="4"/>
  <c r="N134" i="4" s="1"/>
  <c r="M135" i="4"/>
  <c r="N135" i="4" s="1"/>
  <c r="M136" i="4"/>
  <c r="N136" i="4" s="1"/>
  <c r="M137" i="4"/>
  <c r="N137" i="4" s="1"/>
  <c r="M138" i="4"/>
  <c r="N138" i="4" s="1"/>
  <c r="M139" i="4"/>
  <c r="N139" i="4" s="1"/>
  <c r="M140" i="4"/>
  <c r="N140" i="4" s="1"/>
  <c r="M141" i="4"/>
  <c r="N141" i="4" s="1"/>
  <c r="M142" i="4"/>
  <c r="N142" i="4" s="1"/>
  <c r="M143" i="4"/>
  <c r="N143" i="4" s="1"/>
  <c r="M144" i="4"/>
  <c r="M145" i="4"/>
  <c r="M146" i="4"/>
  <c r="N146" i="4" s="1"/>
  <c r="M147" i="4"/>
  <c r="N147" i="4" s="1"/>
  <c r="M148" i="4"/>
  <c r="N148" i="4" s="1"/>
  <c r="M149" i="4"/>
  <c r="N149" i="4" s="1"/>
  <c r="M150" i="4"/>
  <c r="N150" i="4" s="1"/>
  <c r="M151" i="4"/>
  <c r="N151" i="4" s="1"/>
  <c r="M152" i="4"/>
  <c r="N152" i="4" s="1"/>
  <c r="M153" i="4"/>
  <c r="N153" i="4" s="1"/>
  <c r="M154" i="4"/>
  <c r="N154" i="4" s="1"/>
  <c r="M155" i="4"/>
  <c r="N155" i="4" s="1"/>
  <c r="M156" i="4"/>
  <c r="N156" i="4" s="1"/>
  <c r="M157" i="4"/>
  <c r="N157" i="4" s="1"/>
  <c r="M158" i="4"/>
  <c r="N158" i="4" s="1"/>
  <c r="M159" i="4"/>
  <c r="N159" i="4" s="1"/>
  <c r="M160" i="4"/>
  <c r="N160" i="4" s="1"/>
  <c r="M161" i="4"/>
  <c r="N161" i="4" s="1"/>
  <c r="M162" i="4"/>
  <c r="N162" i="4" s="1"/>
  <c r="M163" i="4"/>
  <c r="N163" i="4" s="1"/>
  <c r="M164" i="4"/>
  <c r="N164" i="4" s="1"/>
  <c r="M165" i="4"/>
  <c r="N165" i="4" s="1"/>
  <c r="M166" i="4"/>
  <c r="N166" i="4" s="1"/>
  <c r="M167" i="4"/>
  <c r="N167" i="4" s="1"/>
  <c r="M168" i="4"/>
  <c r="N168" i="4" s="1"/>
  <c r="M169" i="4"/>
  <c r="N169" i="4" s="1"/>
  <c r="M170" i="4"/>
  <c r="N170" i="4" s="1"/>
  <c r="M171" i="4"/>
  <c r="N171" i="4" s="1"/>
  <c r="M172" i="4"/>
  <c r="N172" i="4" s="1"/>
  <c r="M173" i="4"/>
  <c r="N173" i="4" s="1"/>
  <c r="M174" i="4"/>
  <c r="N174" i="4" s="1"/>
  <c r="M175" i="4"/>
  <c r="N175" i="4" s="1"/>
  <c r="M176" i="4"/>
  <c r="N176" i="4" s="1"/>
  <c r="M177" i="4"/>
  <c r="N177" i="4" s="1"/>
  <c r="M178" i="4"/>
  <c r="N178" i="4" s="1"/>
  <c r="M179" i="4"/>
  <c r="N179" i="4" s="1"/>
  <c r="M180" i="4"/>
  <c r="N180" i="4" s="1"/>
  <c r="M181" i="4"/>
  <c r="N181" i="4" s="1"/>
  <c r="M182" i="4"/>
  <c r="N182" i="4" s="1"/>
  <c r="M183" i="4"/>
  <c r="N183" i="4" s="1"/>
  <c r="M184" i="4"/>
  <c r="N184" i="4" s="1"/>
  <c r="M185" i="4"/>
  <c r="N185" i="4" s="1"/>
  <c r="M186" i="4"/>
  <c r="N186" i="4" s="1"/>
  <c r="M187" i="4"/>
  <c r="N187" i="4" s="1"/>
  <c r="M188" i="4"/>
  <c r="N188" i="4" s="1"/>
  <c r="M189" i="4"/>
  <c r="N189" i="4" s="1"/>
  <c r="M190" i="4"/>
  <c r="N190" i="4" s="1"/>
  <c r="M191" i="4"/>
  <c r="N191" i="4" s="1"/>
  <c r="M192" i="4"/>
  <c r="N192" i="4" s="1"/>
  <c r="M193" i="4"/>
  <c r="N193" i="4" s="1"/>
  <c r="M194" i="4"/>
  <c r="N194" i="4" s="1"/>
  <c r="M195" i="4"/>
  <c r="N195" i="4" s="1"/>
  <c r="M196" i="4"/>
  <c r="N196" i="4" s="1"/>
  <c r="M197" i="4"/>
  <c r="N197" i="4" s="1"/>
  <c r="M198" i="4"/>
  <c r="N198" i="4" s="1"/>
  <c r="M199" i="4"/>
  <c r="N199" i="4" s="1"/>
  <c r="M200" i="4"/>
  <c r="N200" i="4" s="1"/>
  <c r="M201" i="4"/>
  <c r="N201" i="4" s="1"/>
  <c r="M202" i="4"/>
  <c r="N202" i="4" s="1"/>
  <c r="M203" i="4"/>
  <c r="N203" i="4" s="1"/>
  <c r="M204" i="4"/>
  <c r="N204" i="4" s="1"/>
  <c r="M205" i="4"/>
  <c r="N205" i="4" s="1"/>
  <c r="M206" i="4"/>
  <c r="N206" i="4" s="1"/>
  <c r="M207" i="4"/>
  <c r="N207" i="4" s="1"/>
  <c r="M208" i="4"/>
  <c r="N208" i="4" s="1"/>
  <c r="M209" i="4"/>
  <c r="N209" i="4" s="1"/>
  <c r="M210" i="4"/>
  <c r="N210" i="4" s="1"/>
  <c r="M211" i="4"/>
  <c r="N211" i="4" s="1"/>
  <c r="M212" i="4"/>
  <c r="N212" i="4" s="1"/>
  <c r="M213" i="4"/>
  <c r="N213" i="4" s="1"/>
  <c r="M214" i="4"/>
  <c r="N214" i="4" s="1"/>
  <c r="M215" i="4"/>
  <c r="N215" i="4" s="1"/>
  <c r="M216" i="4"/>
  <c r="M217" i="4"/>
  <c r="M218" i="4"/>
  <c r="N218" i="4" s="1"/>
  <c r="M219" i="4"/>
  <c r="N219" i="4" s="1"/>
  <c r="M220" i="4"/>
  <c r="N220" i="4" s="1"/>
  <c r="M221" i="4"/>
  <c r="N221" i="4" s="1"/>
  <c r="M222" i="4"/>
  <c r="N222" i="4" s="1"/>
  <c r="M223" i="4"/>
  <c r="N223" i="4" s="1"/>
  <c r="M224" i="4"/>
  <c r="N224" i="4" s="1"/>
  <c r="M225" i="4"/>
  <c r="N225" i="4" s="1"/>
  <c r="M226" i="4"/>
  <c r="N226" i="4" s="1"/>
  <c r="M227" i="4"/>
  <c r="N227" i="4" s="1"/>
  <c r="M228" i="4"/>
  <c r="N228" i="4" s="1"/>
  <c r="M229" i="4"/>
  <c r="N229" i="4" s="1"/>
  <c r="M230" i="4"/>
  <c r="N230" i="4" s="1"/>
  <c r="M231" i="4"/>
  <c r="N231" i="4" s="1"/>
  <c r="M232" i="4"/>
  <c r="N232" i="4" s="1"/>
  <c r="M233" i="4"/>
  <c r="N233" i="4" s="1"/>
  <c r="M234" i="4"/>
  <c r="N234" i="4" s="1"/>
  <c r="M235" i="4"/>
  <c r="N235" i="4" s="1"/>
  <c r="M236" i="4"/>
  <c r="N236" i="4" s="1"/>
  <c r="M237" i="4"/>
  <c r="N237" i="4" s="1"/>
  <c r="M238" i="4"/>
  <c r="N238" i="4" s="1"/>
  <c r="M239" i="4"/>
  <c r="N239" i="4" s="1"/>
  <c r="M240" i="4"/>
  <c r="N240" i="4" s="1"/>
  <c r="M241" i="4"/>
  <c r="N241" i="4" s="1"/>
  <c r="M242" i="4"/>
  <c r="N242" i="4" s="1"/>
  <c r="M243" i="4"/>
  <c r="N243" i="4" s="1"/>
  <c r="M244" i="4"/>
  <c r="N244" i="4" s="1"/>
  <c r="M245" i="4"/>
  <c r="N245" i="4" s="1"/>
  <c r="M246" i="4"/>
  <c r="N246" i="4" s="1"/>
  <c r="M247" i="4"/>
  <c r="N247" i="4" s="1"/>
  <c r="M248" i="4"/>
  <c r="N248" i="4" s="1"/>
  <c r="M249" i="4"/>
  <c r="N249" i="4" s="1"/>
  <c r="M250" i="4"/>
  <c r="N250" i="4" s="1"/>
  <c r="M251" i="4"/>
  <c r="N251" i="4" s="1"/>
  <c r="M252" i="4"/>
  <c r="N252" i="4" s="1"/>
  <c r="M253" i="4"/>
  <c r="N253" i="4" s="1"/>
  <c r="M254" i="4"/>
  <c r="N254" i="4" s="1"/>
  <c r="M255" i="4"/>
  <c r="N255" i="4" s="1"/>
  <c r="M256" i="4"/>
  <c r="N256" i="4" s="1"/>
  <c r="M257" i="4"/>
  <c r="N257" i="4" s="1"/>
  <c r="M258" i="4"/>
  <c r="N258" i="4" s="1"/>
  <c r="M259" i="4"/>
  <c r="N259" i="4" s="1"/>
  <c r="M260" i="4"/>
  <c r="N260" i="4" s="1"/>
  <c r="M261" i="4"/>
  <c r="N261" i="4" s="1"/>
  <c r="M262" i="4"/>
  <c r="N262" i="4" s="1"/>
  <c r="M263" i="4"/>
  <c r="N263" i="4" s="1"/>
  <c r="M264" i="4"/>
  <c r="N264" i="4" s="1"/>
  <c r="M265" i="4"/>
  <c r="N265" i="4" s="1"/>
  <c r="M266" i="4"/>
  <c r="N266" i="4" s="1"/>
  <c r="M267" i="4"/>
  <c r="N267" i="4" s="1"/>
  <c r="M268" i="4"/>
  <c r="N268" i="4" s="1"/>
  <c r="M269" i="4"/>
  <c r="N269" i="4" s="1"/>
  <c r="M270" i="4"/>
  <c r="N270" i="4" s="1"/>
  <c r="M271" i="4"/>
  <c r="N271" i="4" s="1"/>
  <c r="M272" i="4"/>
  <c r="N272" i="4" s="1"/>
  <c r="M273" i="4"/>
  <c r="N273" i="4" s="1"/>
  <c r="M274" i="4"/>
  <c r="N274" i="4" s="1"/>
  <c r="M275" i="4"/>
  <c r="N275" i="4" s="1"/>
  <c r="M276" i="4"/>
  <c r="N276" i="4" s="1"/>
  <c r="M277" i="4"/>
  <c r="N277" i="4" s="1"/>
  <c r="M278" i="4"/>
  <c r="N278" i="4" s="1"/>
  <c r="M279" i="4"/>
  <c r="N279" i="4" s="1"/>
  <c r="M280" i="4"/>
  <c r="N280" i="4" s="1"/>
  <c r="M281" i="4"/>
  <c r="N281" i="4" s="1"/>
  <c r="M282" i="4"/>
  <c r="N282" i="4" s="1"/>
  <c r="M283" i="4"/>
  <c r="N283" i="4" s="1"/>
  <c r="M284" i="4"/>
  <c r="N284" i="4" s="1"/>
  <c r="M285" i="4"/>
  <c r="N285" i="4" s="1"/>
  <c r="M286" i="4"/>
  <c r="N286" i="4" s="1"/>
  <c r="M287" i="4"/>
  <c r="N287" i="4" s="1"/>
  <c r="M288" i="4"/>
  <c r="M289" i="4"/>
  <c r="M290" i="4"/>
  <c r="N290" i="4" s="1"/>
  <c r="M291" i="4"/>
  <c r="N291" i="4" s="1"/>
  <c r="M292" i="4"/>
  <c r="N292" i="4" s="1"/>
  <c r="M293" i="4"/>
  <c r="N293" i="4" s="1"/>
  <c r="M294" i="4"/>
  <c r="N294" i="4" s="1"/>
  <c r="M295" i="4"/>
  <c r="N295" i="4" s="1"/>
  <c r="M296" i="4"/>
  <c r="N296" i="4" s="1"/>
  <c r="M297" i="4"/>
  <c r="N297" i="4" s="1"/>
  <c r="M298" i="4"/>
  <c r="N298" i="4" s="1"/>
  <c r="M299" i="4"/>
  <c r="N299" i="4" s="1"/>
  <c r="M300" i="4"/>
  <c r="N300" i="4" s="1"/>
  <c r="M301" i="4"/>
  <c r="N301" i="4" s="1"/>
  <c r="M302" i="4"/>
  <c r="N302" i="4" s="1"/>
  <c r="M303" i="4"/>
  <c r="N303" i="4" s="1"/>
  <c r="M304" i="4"/>
  <c r="N304" i="4" s="1"/>
  <c r="M305" i="4"/>
  <c r="N305" i="4" s="1"/>
  <c r="M306" i="4"/>
  <c r="N306" i="4" s="1"/>
  <c r="M307" i="4"/>
  <c r="N307" i="4" s="1"/>
  <c r="M308" i="4"/>
  <c r="N308" i="4" s="1"/>
  <c r="M309" i="4"/>
  <c r="N309" i="4" s="1"/>
  <c r="M310" i="4"/>
  <c r="N310" i="4" s="1"/>
  <c r="M311" i="4"/>
  <c r="N311" i="4" s="1"/>
  <c r="M312" i="4"/>
  <c r="N312" i="4" s="1"/>
  <c r="M313" i="4"/>
  <c r="N313" i="4" s="1"/>
  <c r="M314" i="4"/>
  <c r="N314" i="4" s="1"/>
  <c r="M315" i="4"/>
  <c r="N315" i="4" s="1"/>
  <c r="M316" i="4"/>
  <c r="N316" i="4" s="1"/>
  <c r="M317" i="4"/>
  <c r="N317" i="4" s="1"/>
  <c r="M318" i="4"/>
  <c r="N318" i="4" s="1"/>
  <c r="M319" i="4"/>
  <c r="N319" i="4" s="1"/>
  <c r="M320" i="4"/>
  <c r="N320" i="4" s="1"/>
  <c r="M321" i="4"/>
  <c r="N321" i="4" s="1"/>
  <c r="M322" i="4"/>
  <c r="N322" i="4" s="1"/>
  <c r="M323" i="4"/>
  <c r="N323" i="4" s="1"/>
  <c r="M324" i="4"/>
  <c r="N324" i="4" s="1"/>
  <c r="M325" i="4"/>
  <c r="N325" i="4" s="1"/>
  <c r="M326" i="4"/>
  <c r="N326" i="4" s="1"/>
  <c r="M327" i="4"/>
  <c r="N327" i="4" s="1"/>
  <c r="M328" i="4"/>
  <c r="N328" i="4" s="1"/>
  <c r="M329" i="4"/>
  <c r="N329" i="4" s="1"/>
  <c r="M330" i="4"/>
  <c r="N330" i="4" s="1"/>
  <c r="M331" i="4"/>
  <c r="N331" i="4" s="1"/>
  <c r="M332" i="4"/>
  <c r="N332" i="4" s="1"/>
  <c r="M333" i="4"/>
  <c r="N333" i="4" s="1"/>
  <c r="M334" i="4"/>
  <c r="N334" i="4" s="1"/>
  <c r="M335" i="4"/>
  <c r="N335" i="4" s="1"/>
  <c r="M336" i="4"/>
  <c r="N336" i="4" s="1"/>
  <c r="M337" i="4"/>
  <c r="N337" i="4" s="1"/>
  <c r="M338" i="4"/>
  <c r="N338" i="4" s="1"/>
  <c r="M339" i="4"/>
  <c r="N339" i="4" s="1"/>
  <c r="M340" i="4"/>
  <c r="N340" i="4" s="1"/>
  <c r="M341" i="4"/>
  <c r="N341" i="4" s="1"/>
  <c r="M342" i="4"/>
  <c r="N342" i="4" s="1"/>
  <c r="M343" i="4"/>
  <c r="N343" i="4" s="1"/>
  <c r="M344" i="4"/>
  <c r="N344" i="4" s="1"/>
  <c r="M345" i="4"/>
  <c r="N345" i="4" s="1"/>
  <c r="M346" i="4"/>
  <c r="N346" i="4" s="1"/>
  <c r="M347" i="4"/>
  <c r="N347" i="4" s="1"/>
  <c r="M348" i="4"/>
  <c r="N348" i="4" s="1"/>
  <c r="M349" i="4"/>
  <c r="N349" i="4" s="1"/>
  <c r="M350" i="4"/>
  <c r="N350" i="4" s="1"/>
  <c r="M351" i="4"/>
  <c r="N351" i="4" s="1"/>
  <c r="M352" i="4"/>
  <c r="N352" i="4" s="1"/>
  <c r="M353" i="4"/>
  <c r="N353" i="4" s="1"/>
  <c r="M354" i="4"/>
  <c r="N354" i="4" s="1"/>
  <c r="M355" i="4"/>
  <c r="N355" i="4" s="1"/>
  <c r="M356" i="4"/>
  <c r="N356" i="4" s="1"/>
  <c r="M357" i="4"/>
  <c r="N357" i="4" s="1"/>
  <c r="M358" i="4"/>
  <c r="N358" i="4" s="1"/>
  <c r="M359" i="4"/>
  <c r="N359" i="4" s="1"/>
  <c r="M360" i="4"/>
  <c r="M361" i="4"/>
  <c r="M362" i="4"/>
  <c r="N362" i="4" s="1"/>
  <c r="M363" i="4"/>
  <c r="N363" i="4" s="1"/>
  <c r="M364" i="4"/>
  <c r="N364" i="4" s="1"/>
  <c r="M365" i="4"/>
  <c r="N365" i="4" s="1"/>
  <c r="M366" i="4"/>
  <c r="N366" i="4" s="1"/>
  <c r="M367" i="4"/>
  <c r="N367" i="4" s="1"/>
  <c r="M368" i="4"/>
  <c r="N368" i="4" s="1"/>
  <c r="M369" i="4"/>
  <c r="N369" i="4" s="1"/>
  <c r="M370" i="4"/>
  <c r="N370" i="4" s="1"/>
  <c r="M371" i="4"/>
  <c r="N371" i="4" s="1"/>
  <c r="M372" i="4"/>
  <c r="N372" i="4" s="1"/>
  <c r="M373" i="4"/>
  <c r="N373" i="4" s="1"/>
  <c r="M374" i="4"/>
  <c r="N374" i="4" s="1"/>
  <c r="M375" i="4"/>
  <c r="N375" i="4" s="1"/>
  <c r="M376" i="4"/>
  <c r="N376" i="4" s="1"/>
  <c r="M377" i="4"/>
  <c r="N377" i="4" s="1"/>
  <c r="M378" i="4"/>
  <c r="N378" i="4" s="1"/>
  <c r="M379" i="4"/>
  <c r="N379" i="4" s="1"/>
  <c r="M380" i="4"/>
  <c r="N380" i="4" s="1"/>
  <c r="M381" i="4"/>
  <c r="N381" i="4" s="1"/>
  <c r="M382" i="4"/>
  <c r="N382" i="4" s="1"/>
  <c r="M383" i="4"/>
  <c r="N383" i="4" s="1"/>
  <c r="M384" i="4"/>
  <c r="N384" i="4" s="1"/>
  <c r="M385" i="4"/>
  <c r="N385" i="4" s="1"/>
  <c r="M386" i="4"/>
  <c r="N386" i="4" s="1"/>
  <c r="M387" i="4"/>
  <c r="N387" i="4" s="1"/>
  <c r="M388" i="4"/>
  <c r="N388" i="4" s="1"/>
  <c r="M389" i="4"/>
  <c r="N389" i="4" s="1"/>
  <c r="M390" i="4"/>
  <c r="N390" i="4" s="1"/>
  <c r="M391" i="4"/>
  <c r="N391" i="4" s="1"/>
  <c r="M392" i="4"/>
  <c r="N392" i="4" s="1"/>
  <c r="M393" i="4"/>
  <c r="N393" i="4" s="1"/>
  <c r="M394" i="4"/>
  <c r="N394" i="4" s="1"/>
  <c r="M395" i="4"/>
  <c r="N395" i="4" s="1"/>
  <c r="M396" i="4"/>
  <c r="N396" i="4" s="1"/>
  <c r="M397" i="4"/>
  <c r="N397" i="4" s="1"/>
  <c r="M398" i="4"/>
  <c r="N398" i="4" s="1"/>
  <c r="M399" i="4"/>
  <c r="N399" i="4" s="1"/>
  <c r="M400" i="4"/>
  <c r="N400" i="4" s="1"/>
  <c r="M401" i="4"/>
  <c r="N401" i="4" s="1"/>
  <c r="M402" i="4"/>
  <c r="N402" i="4" s="1"/>
  <c r="M403" i="4"/>
  <c r="N403" i="4" s="1"/>
  <c r="M404" i="4"/>
  <c r="N404" i="4" s="1"/>
  <c r="M405" i="4"/>
  <c r="N405" i="4" s="1"/>
  <c r="M406" i="4"/>
  <c r="N406" i="4" s="1"/>
  <c r="M407" i="4"/>
  <c r="N407" i="4" s="1"/>
  <c r="M408" i="4"/>
  <c r="N408" i="4" s="1"/>
  <c r="M409" i="4"/>
  <c r="N409" i="4" s="1"/>
  <c r="M410" i="4"/>
  <c r="N410" i="4" s="1"/>
  <c r="M411" i="4"/>
  <c r="N411" i="4" s="1"/>
  <c r="M412" i="4"/>
  <c r="N412" i="4" s="1"/>
  <c r="M413" i="4"/>
  <c r="N413" i="4" s="1"/>
  <c r="M414" i="4"/>
  <c r="N414" i="4" s="1"/>
  <c r="M415" i="4"/>
  <c r="M416" i="4"/>
  <c r="N416" i="4" s="1"/>
  <c r="M417" i="4"/>
  <c r="N417" i="4" s="1"/>
  <c r="M418" i="4"/>
  <c r="N418" i="4" s="1"/>
  <c r="M419" i="4"/>
  <c r="N419" i="4" s="1"/>
  <c r="M420" i="4"/>
  <c r="N420" i="4" s="1"/>
  <c r="M421" i="4"/>
  <c r="N421" i="4" s="1"/>
  <c r="M422" i="4"/>
  <c r="M423" i="4"/>
  <c r="N423" i="4" s="1"/>
  <c r="M424" i="4"/>
  <c r="M425" i="4"/>
  <c r="N425" i="4" s="1"/>
  <c r="M426" i="4"/>
  <c r="N426" i="4" s="1"/>
  <c r="M427" i="4"/>
  <c r="N427" i="4" s="1"/>
  <c r="M428" i="4"/>
  <c r="N428" i="4" s="1"/>
  <c r="M429" i="4"/>
  <c r="N429" i="4" s="1"/>
  <c r="M430" i="4"/>
  <c r="N430" i="4" s="1"/>
  <c r="M431" i="4"/>
  <c r="N431" i="4" s="1"/>
  <c r="M432" i="4"/>
  <c r="M433" i="4"/>
  <c r="N433" i="4" s="1"/>
  <c r="M434" i="4"/>
  <c r="N434" i="4" s="1"/>
  <c r="M435" i="4"/>
  <c r="N435" i="4" s="1"/>
  <c r="M436" i="4"/>
  <c r="M437" i="4"/>
  <c r="N437" i="4" s="1"/>
  <c r="M438" i="4"/>
  <c r="N438" i="4" s="1"/>
  <c r="M439" i="4"/>
  <c r="M440" i="4"/>
  <c r="N440" i="4" s="1"/>
  <c r="M441" i="4"/>
  <c r="N441" i="4" s="1"/>
  <c r="M442" i="4"/>
  <c r="N442" i="4" s="1"/>
  <c r="M443" i="4"/>
  <c r="M444" i="4"/>
  <c r="M445" i="4"/>
  <c r="N445" i="4" s="1"/>
  <c r="M446" i="4"/>
  <c r="M447" i="4"/>
  <c r="M448" i="4"/>
  <c r="N448" i="4" s="1"/>
  <c r="M449" i="4"/>
  <c r="N449" i="4" s="1"/>
  <c r="M450" i="4"/>
  <c r="N450" i="4" s="1"/>
  <c r="M451" i="4"/>
  <c r="N451" i="4" s="1"/>
  <c r="M452" i="4"/>
  <c r="N452" i="4" s="1"/>
  <c r="M453" i="4"/>
  <c r="N453" i="4" s="1"/>
  <c r="M454" i="4"/>
  <c r="M455" i="4"/>
  <c r="N455" i="4" s="1"/>
  <c r="M456" i="4"/>
  <c r="M457" i="4"/>
  <c r="N457" i="4" s="1"/>
  <c r="M458" i="4"/>
  <c r="M459" i="4"/>
  <c r="M460" i="4"/>
  <c r="N460" i="4" s="1"/>
  <c r="M461" i="4"/>
  <c r="N461" i="4" s="1"/>
  <c r="M462" i="4"/>
  <c r="N462" i="4" s="1"/>
  <c r="M463" i="4"/>
  <c r="N463" i="4" s="1"/>
  <c r="M464" i="4"/>
  <c r="M465" i="4"/>
  <c r="N465" i="4" s="1"/>
  <c r="M466" i="4"/>
  <c r="N466" i="4" s="1"/>
  <c r="M467" i="4"/>
  <c r="N467" i="4" s="1"/>
  <c r="M468" i="4"/>
  <c r="M469" i="4"/>
  <c r="N469" i="4" s="1"/>
  <c r="M470" i="4"/>
  <c r="N470" i="4" s="1"/>
  <c r="M471" i="4"/>
  <c r="N471" i="4" s="1"/>
  <c r="M472" i="4"/>
  <c r="M473" i="4"/>
  <c r="N473" i="4" s="1"/>
  <c r="M474" i="4"/>
  <c r="N474" i="4" s="1"/>
  <c r="M475" i="4"/>
  <c r="N475" i="4" s="1"/>
  <c r="M476" i="4"/>
  <c r="N476" i="4" s="1"/>
  <c r="M477" i="4"/>
  <c r="N477" i="4" s="1"/>
  <c r="M478" i="4"/>
  <c r="N478" i="4" s="1"/>
  <c r="M479" i="4"/>
  <c r="N479" i="4" s="1"/>
  <c r="M480" i="4"/>
  <c r="N480" i="4" s="1"/>
  <c r="M481" i="4"/>
  <c r="N481" i="4" s="1"/>
  <c r="M482" i="4"/>
  <c r="N482" i="4" s="1"/>
  <c r="M483" i="4"/>
  <c r="N483" i="4" s="1"/>
  <c r="M484" i="4"/>
  <c r="N484" i="4" s="1"/>
  <c r="M485" i="4"/>
  <c r="N485" i="4" s="1"/>
  <c r="M486" i="4"/>
  <c r="N486" i="4" s="1"/>
  <c r="M487" i="4"/>
  <c r="N487" i="4" s="1"/>
  <c r="M488" i="4"/>
  <c r="N488" i="4" s="1"/>
  <c r="M489" i="4"/>
  <c r="N489" i="4" s="1"/>
  <c r="M490" i="4"/>
  <c r="N490" i="4" s="1"/>
  <c r="M491" i="4"/>
  <c r="N491" i="4" s="1"/>
  <c r="M492" i="4"/>
  <c r="N492" i="4" s="1"/>
  <c r="M493" i="4"/>
  <c r="N493" i="4" s="1"/>
  <c r="M494" i="4"/>
  <c r="N494" i="4" s="1"/>
  <c r="M495" i="4"/>
  <c r="N495" i="4" s="1"/>
  <c r="M496" i="4"/>
  <c r="N496" i="4" s="1"/>
  <c r="M497" i="4"/>
  <c r="N497" i="4" s="1"/>
  <c r="M498" i="4"/>
  <c r="N498" i="4" s="1"/>
  <c r="M499" i="4"/>
  <c r="N499" i="4" s="1"/>
  <c r="M500" i="4"/>
  <c r="N500" i="4" s="1"/>
  <c r="M501" i="4"/>
  <c r="N501" i="4" s="1"/>
  <c r="M502" i="4"/>
  <c r="N502" i="4" s="1"/>
  <c r="M503" i="4"/>
  <c r="N503" i="4" s="1"/>
  <c r="M504" i="4"/>
  <c r="M505" i="4"/>
  <c r="N505" i="4" s="1"/>
  <c r="M506" i="4"/>
  <c r="N506" i="4" s="1"/>
  <c r="M507" i="4"/>
  <c r="N507" i="4" s="1"/>
  <c r="M508" i="4"/>
  <c r="N508" i="4" s="1"/>
  <c r="M509" i="4"/>
  <c r="N509" i="4" s="1"/>
  <c r="M510" i="4"/>
  <c r="N510" i="4" s="1"/>
  <c r="M511" i="4"/>
  <c r="N511" i="4" s="1"/>
  <c r="M512" i="4"/>
  <c r="N512" i="4" s="1"/>
  <c r="M513" i="4"/>
  <c r="N513" i="4" s="1"/>
  <c r="M514" i="4"/>
  <c r="N514" i="4" s="1"/>
  <c r="M515" i="4"/>
  <c r="N515" i="4" s="1"/>
  <c r="M516" i="4"/>
  <c r="N516" i="4" s="1"/>
  <c r="M517" i="4"/>
  <c r="N517" i="4" s="1"/>
  <c r="M518" i="4"/>
  <c r="N518" i="4" s="1"/>
  <c r="M519" i="4"/>
  <c r="N519" i="4" s="1"/>
  <c r="M520" i="4"/>
  <c r="N520" i="4" s="1"/>
  <c r="M521" i="4"/>
  <c r="N521" i="4" s="1"/>
  <c r="M522" i="4"/>
  <c r="N522" i="4" s="1"/>
  <c r="M523" i="4"/>
  <c r="N523" i="4" s="1"/>
  <c r="M524" i="4"/>
  <c r="N524" i="4" s="1"/>
  <c r="M525" i="4"/>
  <c r="N525" i="4" s="1"/>
  <c r="M526" i="4"/>
  <c r="N526" i="4" s="1"/>
  <c r="M527" i="4"/>
  <c r="N527" i="4" s="1"/>
  <c r="M528" i="4"/>
  <c r="N528" i="4" s="1"/>
  <c r="M529" i="4"/>
  <c r="N529" i="4" s="1"/>
  <c r="M530" i="4"/>
  <c r="N530" i="4" s="1"/>
  <c r="M531" i="4"/>
  <c r="N531" i="4" s="1"/>
  <c r="M532" i="4"/>
  <c r="N532" i="4" s="1"/>
  <c r="M533" i="4"/>
  <c r="N533" i="4" s="1"/>
  <c r="M534" i="4"/>
  <c r="N534" i="4" s="1"/>
  <c r="M535" i="4"/>
  <c r="N535" i="4" s="1"/>
  <c r="M536" i="4"/>
  <c r="N536" i="4" s="1"/>
  <c r="M537" i="4"/>
  <c r="N537" i="4" s="1"/>
  <c r="M538" i="4"/>
  <c r="N538" i="4" s="1"/>
  <c r="M539" i="4"/>
  <c r="N539" i="4" s="1"/>
  <c r="M540" i="4"/>
  <c r="N540" i="4" s="1"/>
  <c r="M541" i="4"/>
  <c r="N541" i="4" s="1"/>
  <c r="M542" i="4"/>
  <c r="N542" i="4" s="1"/>
  <c r="M543" i="4"/>
  <c r="N543" i="4" s="1"/>
  <c r="M544" i="4"/>
  <c r="N544" i="4" s="1"/>
  <c r="M545" i="4"/>
  <c r="N545" i="4" s="1"/>
  <c r="M546" i="4"/>
  <c r="N546" i="4" s="1"/>
  <c r="M547" i="4"/>
  <c r="N547" i="4" s="1"/>
  <c r="M548" i="4"/>
  <c r="N548" i="4" s="1"/>
  <c r="M549" i="4"/>
  <c r="N549" i="4" s="1"/>
  <c r="M550" i="4"/>
  <c r="N550" i="4" s="1"/>
  <c r="M551" i="4"/>
  <c r="N551" i="4" s="1"/>
  <c r="M552" i="4"/>
  <c r="N552" i="4" s="1"/>
  <c r="M553" i="4"/>
  <c r="N553" i="4" s="1"/>
  <c r="M554" i="4"/>
  <c r="N554" i="4" s="1"/>
  <c r="M555" i="4"/>
  <c r="N555" i="4" s="1"/>
  <c r="M556" i="4"/>
  <c r="N556" i="4" s="1"/>
  <c r="M557" i="4"/>
  <c r="N557" i="4" s="1"/>
  <c r="M558" i="4"/>
  <c r="N558" i="4" s="1"/>
  <c r="M559" i="4"/>
  <c r="N559" i="4" s="1"/>
  <c r="M560" i="4"/>
  <c r="N560" i="4" s="1"/>
  <c r="M561" i="4"/>
  <c r="N561" i="4" s="1"/>
  <c r="M562" i="4"/>
  <c r="N562" i="4" s="1"/>
  <c r="M563" i="4"/>
  <c r="N563" i="4" s="1"/>
  <c r="M564" i="4"/>
  <c r="N564" i="4" s="1"/>
  <c r="M565" i="4"/>
  <c r="N565" i="4" s="1"/>
  <c r="M566" i="4"/>
  <c r="N566" i="4" s="1"/>
  <c r="M567" i="4"/>
  <c r="N567" i="4" s="1"/>
  <c r="M568" i="4"/>
  <c r="N568" i="4" s="1"/>
  <c r="M569" i="4"/>
  <c r="N569" i="4" s="1"/>
  <c r="M570" i="4"/>
  <c r="N570" i="4" s="1"/>
  <c r="M571" i="4"/>
  <c r="N571" i="4" s="1"/>
  <c r="M572" i="4"/>
  <c r="N572" i="4" s="1"/>
  <c r="M573" i="4"/>
  <c r="N573" i="4" s="1"/>
  <c r="M574" i="4"/>
  <c r="N574" i="4" s="1"/>
  <c r="M575" i="4"/>
  <c r="N575" i="4" s="1"/>
  <c r="M576" i="4"/>
  <c r="M577" i="4"/>
  <c r="N577" i="4" s="1"/>
  <c r="M578" i="4"/>
  <c r="N578" i="4" s="1"/>
  <c r="M579" i="4"/>
  <c r="N579" i="4" s="1"/>
  <c r="M580" i="4"/>
  <c r="N580" i="4" s="1"/>
  <c r="M581" i="4"/>
  <c r="N581" i="4" s="1"/>
  <c r="M582" i="4"/>
  <c r="N582" i="4" s="1"/>
  <c r="M583" i="4"/>
  <c r="N583" i="4" s="1"/>
  <c r="M584" i="4"/>
  <c r="N584" i="4" s="1"/>
  <c r="M585" i="4"/>
  <c r="N585" i="4" s="1"/>
  <c r="M586" i="4"/>
  <c r="N586" i="4" s="1"/>
  <c r="M587" i="4"/>
  <c r="N587" i="4" s="1"/>
  <c r="M588" i="4"/>
  <c r="N588" i="4" s="1"/>
  <c r="M589" i="4"/>
  <c r="N589" i="4" s="1"/>
  <c r="M590" i="4"/>
  <c r="N590" i="4" s="1"/>
  <c r="M591" i="4"/>
  <c r="N591" i="4" s="1"/>
  <c r="M592" i="4"/>
  <c r="N592" i="4" s="1"/>
  <c r="M593" i="4"/>
  <c r="N593" i="4" s="1"/>
  <c r="M594" i="4"/>
  <c r="N594" i="4" s="1"/>
  <c r="M595" i="4"/>
  <c r="N595" i="4" s="1"/>
  <c r="M596" i="4"/>
  <c r="N596" i="4" s="1"/>
  <c r="M597" i="4"/>
  <c r="N597" i="4" s="1"/>
  <c r="M598" i="4"/>
  <c r="N598" i="4" s="1"/>
  <c r="M599" i="4"/>
  <c r="N599" i="4" s="1"/>
  <c r="M600" i="4"/>
  <c r="N600" i="4" s="1"/>
  <c r="M601" i="4"/>
  <c r="N601" i="4" s="1"/>
  <c r="M602" i="4"/>
  <c r="N602" i="4" s="1"/>
  <c r="M603" i="4"/>
  <c r="M604" i="4"/>
  <c r="M605" i="4"/>
  <c r="M606" i="4"/>
  <c r="N606" i="4" s="1"/>
  <c r="M607" i="4"/>
  <c r="M608" i="4"/>
  <c r="M609" i="4"/>
  <c r="N609" i="4" s="1"/>
  <c r="M610" i="4"/>
  <c r="M611" i="4"/>
  <c r="N611" i="4" s="1"/>
  <c r="M612" i="4"/>
  <c r="M613" i="4"/>
  <c r="N613" i="4" s="1"/>
  <c r="M614" i="4"/>
  <c r="M615" i="4"/>
  <c r="M616" i="4"/>
  <c r="M617" i="4"/>
  <c r="M618" i="4"/>
  <c r="M619" i="4"/>
  <c r="N619" i="4" s="1"/>
  <c r="M620" i="4"/>
  <c r="N620" i="4" s="1"/>
  <c r="M621" i="4"/>
  <c r="M622" i="4"/>
  <c r="N622" i="4" s="1"/>
  <c r="M623" i="4"/>
  <c r="N623" i="4" s="1"/>
  <c r="M624" i="4"/>
  <c r="N624" i="4" s="1"/>
  <c r="M625" i="4"/>
  <c r="N625" i="4" s="1"/>
  <c r="M626" i="4"/>
  <c r="M627" i="4"/>
  <c r="N627" i="4" s="1"/>
  <c r="M628" i="4"/>
  <c r="N628" i="4" s="1"/>
  <c r="M629" i="4"/>
  <c r="M630" i="4"/>
  <c r="N630" i="4" s="1"/>
  <c r="M631" i="4"/>
  <c r="N631" i="4" s="1"/>
  <c r="M632" i="4"/>
  <c r="M633" i="4"/>
  <c r="N633" i="4" s="1"/>
  <c r="M634" i="4"/>
  <c r="N634" i="4" s="1"/>
  <c r="M635" i="4"/>
  <c r="N635" i="4" s="1"/>
  <c r="M636" i="4"/>
  <c r="M637" i="4"/>
  <c r="N637" i="4" s="1"/>
  <c r="M638" i="4"/>
  <c r="N638" i="4" s="1"/>
  <c r="M639" i="4"/>
  <c r="N639" i="4" s="1"/>
  <c r="M640" i="4"/>
  <c r="M641" i="4"/>
  <c r="M642" i="4"/>
  <c r="N642" i="4" s="1"/>
  <c r="M643" i="4"/>
  <c r="M644" i="4"/>
  <c r="N644" i="4" s="1"/>
  <c r="M645" i="4"/>
  <c r="M646" i="4"/>
  <c r="M647" i="4"/>
  <c r="M648" i="4"/>
  <c r="M649" i="4"/>
  <c r="N649" i="4" s="1"/>
  <c r="M650" i="4"/>
  <c r="M651" i="4"/>
  <c r="M652" i="4"/>
  <c r="N652" i="4" s="1"/>
  <c r="M653" i="4"/>
  <c r="N653" i="4" s="1"/>
  <c r="M654" i="4"/>
  <c r="N654" i="4" s="1"/>
  <c r="M655" i="4"/>
  <c r="N655" i="4" s="1"/>
  <c r="M656" i="4"/>
  <c r="N656" i="4" s="1"/>
  <c r="M657" i="4"/>
  <c r="N657" i="4" s="1"/>
  <c r="M658" i="4"/>
  <c r="M659" i="4"/>
  <c r="N659" i="4" s="1"/>
  <c r="M660" i="4"/>
  <c r="M661" i="4"/>
  <c r="N661" i="4" s="1"/>
  <c r="M662" i="4"/>
  <c r="M663" i="4"/>
  <c r="N663" i="4" s="1"/>
  <c r="M664" i="4"/>
  <c r="M665" i="4"/>
  <c r="N665" i="4" s="1"/>
  <c r="M666" i="4"/>
  <c r="M667" i="4"/>
  <c r="M668" i="4"/>
  <c r="N668" i="4" s="1"/>
  <c r="M669" i="4"/>
  <c r="N669" i="4" s="1"/>
  <c r="M670" i="4"/>
  <c r="N670" i="4" s="1"/>
  <c r="M671" i="4"/>
  <c r="M672" i="4"/>
  <c r="N672" i="4" s="1"/>
  <c r="M673" i="4"/>
  <c r="M674" i="4"/>
  <c r="N674" i="4" s="1"/>
  <c r="M675" i="4"/>
  <c r="N675" i="4" s="1"/>
  <c r="M676" i="4"/>
  <c r="M677" i="4"/>
  <c r="N677" i="4" s="1"/>
  <c r="M678" i="4"/>
  <c r="N678" i="4" s="1"/>
  <c r="M679" i="4"/>
  <c r="N679" i="4" s="1"/>
  <c r="M680" i="4"/>
  <c r="M681" i="4"/>
  <c r="N681" i="4" s="1"/>
  <c r="M682" i="4"/>
  <c r="N682" i="4" s="1"/>
  <c r="M683" i="4"/>
  <c r="N683" i="4" s="1"/>
  <c r="M684" i="4"/>
  <c r="N684" i="4" s="1"/>
  <c r="M685" i="4"/>
  <c r="N685" i="4" s="1"/>
  <c r="M686" i="4"/>
  <c r="N686" i="4" s="1"/>
  <c r="M687" i="4"/>
  <c r="M688" i="4"/>
  <c r="N688" i="4" s="1"/>
  <c r="M689" i="4"/>
  <c r="N689" i="4" s="1"/>
  <c r="M690" i="4"/>
  <c r="N690" i="4" s="1"/>
  <c r="M691" i="4"/>
  <c r="N691" i="4" s="1"/>
  <c r="M692" i="4"/>
  <c r="N692" i="4" s="1"/>
  <c r="M693" i="4"/>
  <c r="N693" i="4" s="1"/>
  <c r="M694" i="4"/>
  <c r="M695" i="4"/>
  <c r="N695" i="4" s="1"/>
  <c r="M696" i="4"/>
  <c r="N696" i="4" s="1"/>
  <c r="M697" i="4"/>
  <c r="M698" i="4"/>
  <c r="N698" i="4" s="1"/>
  <c r="M699" i="4"/>
  <c r="N699" i="4" s="1"/>
  <c r="M700" i="4"/>
  <c r="N700" i="4" s="1"/>
  <c r="M701" i="4"/>
  <c r="M702" i="4"/>
  <c r="M703" i="4"/>
  <c r="N703" i="4" s="1"/>
  <c r="M704" i="4"/>
  <c r="M705" i="4"/>
  <c r="N705" i="4" s="1"/>
  <c r="M706" i="4"/>
  <c r="N706" i="4" s="1"/>
  <c r="M707" i="4"/>
  <c r="M708" i="4"/>
  <c r="M709" i="4"/>
  <c r="M710" i="4"/>
  <c r="M711" i="4"/>
  <c r="N711" i="4" s="1"/>
  <c r="M712" i="4"/>
  <c r="M713" i="4"/>
  <c r="N713" i="4" s="1"/>
  <c r="M714" i="4"/>
  <c r="N714" i="4" s="1"/>
  <c r="M715" i="4"/>
  <c r="M716" i="4"/>
  <c r="N716" i="4" s="1"/>
  <c r="M717" i="4"/>
  <c r="M718" i="4"/>
  <c r="N718" i="4" s="1"/>
  <c r="M719" i="4"/>
  <c r="N719" i="4" s="1"/>
  <c r="M720" i="4"/>
  <c r="N720" i="4" s="1"/>
  <c r="M721" i="4"/>
  <c r="N721" i="4" s="1"/>
  <c r="M722" i="4"/>
  <c r="N722" i="4" s="1"/>
  <c r="M723" i="4"/>
  <c r="N723" i="4" s="1"/>
  <c r="M724" i="4"/>
  <c r="M725" i="4"/>
  <c r="M726" i="4"/>
  <c r="M727" i="4"/>
  <c r="M728" i="4"/>
  <c r="N728" i="4" s="1"/>
  <c r="M729" i="4"/>
  <c r="N729" i="4" s="1"/>
  <c r="M730" i="4"/>
  <c r="N730" i="4" s="1"/>
  <c r="M731" i="4"/>
  <c r="N731" i="4" s="1"/>
  <c r="M732" i="4"/>
  <c r="M733" i="4"/>
  <c r="M734" i="4"/>
  <c r="N734" i="4" s="1"/>
  <c r="M735" i="4"/>
  <c r="N735" i="4" s="1"/>
  <c r="M736" i="4"/>
  <c r="N736" i="4" s="1"/>
  <c r="M737" i="4"/>
  <c r="N737" i="4" s="1"/>
  <c r="M738" i="4"/>
  <c r="N738" i="4" s="1"/>
  <c r="M739" i="4"/>
  <c r="N739" i="4" s="1"/>
  <c r="M740" i="4"/>
  <c r="N740" i="4" s="1"/>
  <c r="M741" i="4"/>
  <c r="N741" i="4" s="1"/>
  <c r="M742" i="4"/>
  <c r="N742" i="4" s="1"/>
  <c r="M743" i="4"/>
  <c r="N743" i="4" s="1"/>
  <c r="M744" i="4"/>
  <c r="N744" i="4" s="1"/>
  <c r="M745" i="4"/>
  <c r="N745" i="4" s="1"/>
  <c r="M746" i="4"/>
  <c r="N746" i="4" s="1"/>
  <c r="M747" i="4"/>
  <c r="N747" i="4" s="1"/>
  <c r="M748" i="4"/>
  <c r="N748" i="4" s="1"/>
  <c r="M749" i="4"/>
  <c r="N749" i="4" s="1"/>
  <c r="M750" i="4"/>
  <c r="N750" i="4" s="1"/>
  <c r="M751" i="4"/>
  <c r="N751" i="4" s="1"/>
  <c r="M752" i="4"/>
  <c r="N752" i="4" s="1"/>
  <c r="M753" i="4"/>
  <c r="N753" i="4" s="1"/>
  <c r="M754" i="4"/>
  <c r="N754" i="4" s="1"/>
  <c r="M755" i="4"/>
  <c r="N755" i="4" s="1"/>
  <c r="M756" i="4"/>
  <c r="N756" i="4" s="1"/>
  <c r="M757" i="4"/>
  <c r="N757" i="4" s="1"/>
  <c r="M758" i="4"/>
  <c r="N758" i="4" s="1"/>
  <c r="M759" i="4"/>
  <c r="N759" i="4" s="1"/>
  <c r="M760" i="4"/>
  <c r="N760" i="4" s="1"/>
  <c r="M761" i="4"/>
  <c r="N761" i="4" s="1"/>
  <c r="M762" i="4"/>
  <c r="N762" i="4" s="1"/>
  <c r="M763" i="4"/>
  <c r="N763" i="4" s="1"/>
  <c r="M764" i="4"/>
  <c r="N764" i="4" s="1"/>
  <c r="M765" i="4"/>
  <c r="N765" i="4" s="1"/>
  <c r="M766" i="4"/>
  <c r="N766" i="4" s="1"/>
  <c r="M767" i="4"/>
  <c r="M768" i="4"/>
  <c r="M769" i="4"/>
  <c r="M770" i="4"/>
  <c r="M771" i="4"/>
  <c r="M772" i="4"/>
  <c r="M773" i="4"/>
  <c r="N773" i="4" s="1"/>
  <c r="M774" i="4"/>
  <c r="N774" i="4" s="1"/>
  <c r="M775" i="4"/>
  <c r="N775" i="4" s="1"/>
  <c r="M776" i="4"/>
  <c r="N776" i="4" s="1"/>
  <c r="M777" i="4"/>
  <c r="N777" i="4" s="1"/>
  <c r="M778" i="4"/>
  <c r="N778" i="4" s="1"/>
  <c r="M779" i="4"/>
  <c r="N779" i="4" s="1"/>
  <c r="M780" i="4"/>
  <c r="M781" i="4"/>
  <c r="M782" i="4"/>
  <c r="N782" i="4" s="1"/>
  <c r="M783" i="4"/>
  <c r="N783" i="4" s="1"/>
  <c r="M784" i="4"/>
  <c r="N784" i="4" s="1"/>
  <c r="M785" i="4"/>
  <c r="N785" i="4" s="1"/>
  <c r="M786" i="4"/>
  <c r="N786" i="4" s="1"/>
  <c r="M787" i="4"/>
  <c r="N787" i="4" s="1"/>
  <c r="M788" i="4"/>
  <c r="N788" i="4" s="1"/>
  <c r="M789" i="4"/>
  <c r="N789" i="4" s="1"/>
  <c r="M790" i="4"/>
  <c r="N790" i="4" s="1"/>
  <c r="M791" i="4"/>
  <c r="N791" i="4" s="1"/>
  <c r="M792" i="4"/>
  <c r="N792" i="4" s="1"/>
  <c r="M793" i="4"/>
  <c r="N793" i="4" s="1"/>
  <c r="M794" i="4"/>
  <c r="N794" i="4" s="1"/>
  <c r="M795" i="4"/>
  <c r="N795" i="4" s="1"/>
  <c r="M796" i="4"/>
  <c r="N796" i="4" s="1"/>
  <c r="M797" i="4"/>
  <c r="N797" i="4" s="1"/>
  <c r="M798" i="4"/>
  <c r="N798" i="4" s="1"/>
  <c r="M799" i="4"/>
  <c r="N799" i="4" s="1"/>
  <c r="M800" i="4"/>
  <c r="N800" i="4" s="1"/>
  <c r="M801" i="4"/>
  <c r="N801" i="4" s="1"/>
  <c r="M802" i="4"/>
  <c r="N802" i="4" s="1"/>
  <c r="M803" i="4"/>
  <c r="N803" i="4" s="1"/>
  <c r="M804" i="4"/>
  <c r="N804" i="4" s="1"/>
  <c r="M805" i="4"/>
  <c r="N805" i="4" s="1"/>
  <c r="M806" i="4"/>
  <c r="N806" i="4" s="1"/>
  <c r="M807" i="4"/>
  <c r="N807" i="4" s="1"/>
  <c r="M808" i="4"/>
  <c r="N808" i="4" s="1"/>
  <c r="M809" i="4"/>
  <c r="N809" i="4" s="1"/>
  <c r="M810" i="4"/>
  <c r="N810" i="4" s="1"/>
  <c r="M811" i="4"/>
  <c r="N811" i="4" s="1"/>
  <c r="M812" i="4"/>
  <c r="N812" i="4" s="1"/>
  <c r="M813" i="4"/>
  <c r="N813" i="4" s="1"/>
  <c r="M814" i="4"/>
  <c r="N814" i="4" s="1"/>
  <c r="M815" i="4"/>
  <c r="N815" i="4" s="1"/>
  <c r="M816" i="4"/>
  <c r="N816" i="4" s="1"/>
  <c r="M817" i="4"/>
  <c r="N817" i="4" s="1"/>
  <c r="M818" i="4"/>
  <c r="N818" i="4" s="1"/>
  <c r="M819" i="4"/>
  <c r="N819" i="4" s="1"/>
  <c r="M820" i="4"/>
  <c r="N820" i="4" s="1"/>
  <c r="M821" i="4"/>
  <c r="N821" i="4" s="1"/>
  <c r="M822" i="4"/>
  <c r="M823" i="4"/>
  <c r="M824" i="4"/>
  <c r="N824" i="4" s="1"/>
  <c r="M825" i="4"/>
  <c r="M826" i="4"/>
  <c r="M827" i="4"/>
  <c r="N827" i="4" s="1"/>
  <c r="M828" i="4"/>
  <c r="M829" i="4"/>
  <c r="M830" i="4"/>
  <c r="N830" i="4" s="1"/>
  <c r="M831" i="4"/>
  <c r="N831" i="4" s="1"/>
  <c r="M832" i="4"/>
  <c r="N832" i="4" s="1"/>
  <c r="M833" i="4"/>
  <c r="N833" i="4" s="1"/>
  <c r="M834" i="4"/>
  <c r="N834" i="4" s="1"/>
  <c r="M835" i="4"/>
  <c r="N835" i="4" s="1"/>
  <c r="M836" i="4"/>
  <c r="N836" i="4" s="1"/>
  <c r="M837" i="4"/>
  <c r="N837" i="4" s="1"/>
  <c r="M838" i="4"/>
  <c r="N838" i="4" s="1"/>
  <c r="M839" i="4"/>
  <c r="N839" i="4" s="1"/>
  <c r="M840" i="4"/>
  <c r="N840" i="4" s="1"/>
  <c r="M841" i="4"/>
  <c r="N841" i="4" s="1"/>
  <c r="M842" i="4"/>
  <c r="N842" i="4" s="1"/>
  <c r="M843" i="4"/>
  <c r="N843" i="4" s="1"/>
  <c r="M844" i="4"/>
  <c r="N844" i="4" s="1"/>
  <c r="M845" i="4"/>
  <c r="N845" i="4" s="1"/>
  <c r="M846" i="4"/>
  <c r="M847" i="4"/>
  <c r="N847" i="4" s="1"/>
  <c r="M848" i="4"/>
  <c r="N848" i="4" s="1"/>
  <c r="M849" i="4"/>
  <c r="N849" i="4" s="1"/>
  <c r="M850" i="4"/>
  <c r="N850" i="4" s="1"/>
  <c r="M851" i="4"/>
  <c r="N851" i="4" s="1"/>
  <c r="M852" i="4"/>
  <c r="N852" i="4" s="1"/>
  <c r="M853" i="4"/>
  <c r="N853" i="4" s="1"/>
  <c r="M854" i="4"/>
  <c r="N854" i="4" s="1"/>
  <c r="M855" i="4"/>
  <c r="N855" i="4" s="1"/>
  <c r="M856" i="4"/>
  <c r="N856" i="4" s="1"/>
  <c r="M857" i="4"/>
  <c r="M858" i="4"/>
  <c r="M859" i="4"/>
  <c r="M860" i="4"/>
  <c r="M861" i="4"/>
  <c r="M862" i="4"/>
  <c r="M863" i="4"/>
  <c r="M864" i="4"/>
  <c r="N864" i="4" s="1"/>
  <c r="M865" i="4"/>
  <c r="N865" i="4" s="1"/>
  <c r="M866" i="4"/>
  <c r="N866" i="4" s="1"/>
  <c r="M867" i="4"/>
  <c r="N867" i="4" s="1"/>
  <c r="M868" i="4"/>
  <c r="N868" i="4" s="1"/>
  <c r="M869" i="4"/>
  <c r="N869" i="4" s="1"/>
  <c r="M870" i="4"/>
  <c r="N870" i="4" s="1"/>
  <c r="M871" i="4"/>
  <c r="N871" i="4" s="1"/>
  <c r="M872" i="4"/>
  <c r="N872" i="4" s="1"/>
  <c r="M873" i="4"/>
  <c r="N873" i="4" s="1"/>
  <c r="M874" i="4"/>
  <c r="N874" i="4" s="1"/>
  <c r="M875" i="4"/>
  <c r="N875" i="4" s="1"/>
  <c r="M876" i="4"/>
  <c r="N876" i="4" s="1"/>
  <c r="M877" i="4"/>
  <c r="N877" i="4" s="1"/>
  <c r="M878" i="4"/>
  <c r="N878" i="4" s="1"/>
  <c r="M879" i="4"/>
  <c r="N879" i="4" s="1"/>
  <c r="M880" i="4"/>
  <c r="N880" i="4" s="1"/>
  <c r="M881" i="4"/>
  <c r="N881" i="4" s="1"/>
  <c r="M882" i="4"/>
  <c r="N882" i="4" s="1"/>
  <c r="M883" i="4"/>
  <c r="N883" i="4" s="1"/>
  <c r="M884" i="4"/>
  <c r="N884" i="4" s="1"/>
  <c r="M885" i="4"/>
  <c r="N885" i="4" s="1"/>
  <c r="M886" i="4"/>
  <c r="N886" i="4" s="1"/>
  <c r="M887" i="4"/>
  <c r="N887" i="4" s="1"/>
  <c r="M888" i="4"/>
  <c r="N888" i="4" s="1"/>
  <c r="M889" i="4"/>
  <c r="N889" i="4" s="1"/>
  <c r="M890" i="4"/>
  <c r="N890" i="4" s="1"/>
  <c r="M891" i="4"/>
  <c r="N891" i="4" s="1"/>
  <c r="M892" i="4"/>
  <c r="N892" i="4" s="1"/>
  <c r="M893" i="4"/>
  <c r="N893" i="4" s="1"/>
  <c r="M894" i="4"/>
  <c r="N894" i="4" s="1"/>
  <c r="M895" i="4"/>
  <c r="N895" i="4" s="1"/>
  <c r="M896" i="4"/>
  <c r="N896" i="4" s="1"/>
  <c r="M897" i="4"/>
  <c r="N897" i="4" s="1"/>
  <c r="M898" i="4"/>
  <c r="N898" i="4" s="1"/>
  <c r="M899" i="4"/>
  <c r="N899" i="4" s="1"/>
  <c r="M900" i="4"/>
  <c r="N900" i="4" s="1"/>
  <c r="M901" i="4"/>
  <c r="N901" i="4" s="1"/>
  <c r="M902" i="4"/>
  <c r="N902" i="4" s="1"/>
  <c r="M903" i="4"/>
  <c r="N903" i="4" s="1"/>
  <c r="M904" i="4"/>
  <c r="N904" i="4" s="1"/>
  <c r="M905" i="4"/>
  <c r="N905" i="4" s="1"/>
  <c r="M906" i="4"/>
  <c r="M907" i="4"/>
  <c r="N907" i="4" s="1"/>
  <c r="M908" i="4"/>
  <c r="N908" i="4" s="1"/>
  <c r="M909" i="4"/>
  <c r="N909" i="4" s="1"/>
  <c r="M910" i="4"/>
  <c r="N910" i="4" s="1"/>
  <c r="M911" i="4"/>
  <c r="N911" i="4" s="1"/>
  <c r="M912" i="4"/>
  <c r="N912" i="4" s="1"/>
  <c r="M913" i="4"/>
  <c r="N913" i="4" s="1"/>
  <c r="M914" i="4"/>
  <c r="N914" i="4" s="1"/>
  <c r="M915" i="4"/>
  <c r="N915" i="4" s="1"/>
  <c r="M916" i="4"/>
  <c r="N916" i="4" s="1"/>
  <c r="M917" i="4"/>
  <c r="N917" i="4" s="1"/>
  <c r="M918" i="4"/>
  <c r="N918" i="4" s="1"/>
  <c r="M919" i="4"/>
  <c r="N919" i="4" s="1"/>
  <c r="M920" i="4"/>
  <c r="N920" i="4" s="1"/>
  <c r="M921" i="4"/>
  <c r="N921" i="4" s="1"/>
  <c r="M922" i="4"/>
  <c r="N922" i="4" s="1"/>
  <c r="M923" i="4"/>
  <c r="N923" i="4" s="1"/>
  <c r="M924" i="4"/>
  <c r="N924" i="4" s="1"/>
  <c r="M925" i="4"/>
  <c r="N925" i="4" s="1"/>
  <c r="M926" i="4"/>
  <c r="N926" i="4" s="1"/>
  <c r="M927" i="4"/>
  <c r="N927" i="4" s="1"/>
  <c r="M928" i="4"/>
  <c r="N928" i="4" s="1"/>
  <c r="M929" i="4"/>
  <c r="N929" i="4" s="1"/>
  <c r="M930" i="4"/>
  <c r="N930" i="4" s="1"/>
  <c r="M931" i="4"/>
  <c r="N931" i="4" s="1"/>
  <c r="M932" i="4"/>
  <c r="N932" i="4" s="1"/>
  <c r="M933" i="4"/>
  <c r="N933" i="4" s="1"/>
  <c r="M934" i="4"/>
  <c r="N934" i="4" s="1"/>
  <c r="M935" i="4"/>
  <c r="N935" i="4" s="1"/>
  <c r="M936" i="4"/>
  <c r="N936" i="4" s="1"/>
  <c r="M937" i="4"/>
  <c r="N937" i="4" s="1"/>
  <c r="M938" i="4"/>
  <c r="N938" i="4" s="1"/>
  <c r="M939" i="4"/>
  <c r="N939" i="4" s="1"/>
  <c r="M940" i="4"/>
  <c r="N940" i="4" s="1"/>
  <c r="M941" i="4"/>
  <c r="N941" i="4" s="1"/>
  <c r="M942" i="4"/>
  <c r="N942" i="4" s="1"/>
  <c r="M943" i="4"/>
  <c r="N943" i="4" s="1"/>
  <c r="M944" i="4"/>
  <c r="N944" i="4" s="1"/>
  <c r="M945" i="4"/>
  <c r="N945" i="4" s="1"/>
  <c r="M946" i="4"/>
  <c r="N946" i="4" s="1"/>
  <c r="M947" i="4"/>
  <c r="N947" i="4" s="1"/>
  <c r="M948" i="4"/>
  <c r="N948" i="4" s="1"/>
  <c r="M949" i="4"/>
  <c r="N949" i="4" s="1"/>
  <c r="M950" i="4"/>
  <c r="N950" i="4" s="1"/>
  <c r="M951" i="4"/>
  <c r="N951" i="4" s="1"/>
  <c r="M952" i="4"/>
  <c r="N952" i="4" s="1"/>
  <c r="M953" i="4"/>
  <c r="N953" i="4" s="1"/>
  <c r="M954" i="4"/>
  <c r="M955" i="4"/>
  <c r="N955" i="4" s="1"/>
  <c r="M956" i="4"/>
  <c r="N956" i="4" s="1"/>
  <c r="M957" i="4"/>
  <c r="N957" i="4" s="1"/>
  <c r="M958" i="4"/>
  <c r="N958" i="4" s="1"/>
  <c r="M959" i="4"/>
  <c r="N959" i="4" s="1"/>
  <c r="M960" i="4"/>
  <c r="N960" i="4" s="1"/>
  <c r="M961" i="4"/>
  <c r="N961" i="4" s="1"/>
  <c r="M962" i="4"/>
  <c r="N962" i="4" s="1"/>
  <c r="M963" i="4"/>
  <c r="N963" i="4" s="1"/>
  <c r="M964" i="4"/>
  <c r="N964" i="4" s="1"/>
  <c r="M965" i="4"/>
  <c r="N965" i="4" s="1"/>
  <c r="M966" i="4"/>
  <c r="N966" i="4" s="1"/>
  <c r="M967" i="4"/>
  <c r="N967" i="4" s="1"/>
  <c r="M968" i="4"/>
  <c r="N968" i="4" s="1"/>
  <c r="M969" i="4"/>
  <c r="N969" i="4" s="1"/>
  <c r="M970" i="4"/>
  <c r="N970" i="4" s="1"/>
  <c r="M971" i="4"/>
  <c r="N971" i="4" s="1"/>
  <c r="M972" i="4"/>
  <c r="N972" i="4" s="1"/>
  <c r="M973" i="4"/>
  <c r="N973" i="4" s="1"/>
  <c r="M974" i="4"/>
  <c r="N974" i="4" s="1"/>
  <c r="M975" i="4"/>
  <c r="N975" i="4" s="1"/>
  <c r="M976" i="4"/>
  <c r="N976" i="4" s="1"/>
  <c r="M977" i="4"/>
  <c r="N977" i="4" s="1"/>
  <c r="M978" i="4"/>
  <c r="N978" i="4" s="1"/>
  <c r="M979" i="4"/>
  <c r="N979" i="4" s="1"/>
  <c r="M980" i="4"/>
  <c r="N980" i="4" s="1"/>
  <c r="M981" i="4"/>
  <c r="N981" i="4" s="1"/>
  <c r="M982" i="4"/>
  <c r="M983" i="4"/>
  <c r="N983" i="4" s="1"/>
  <c r="M984" i="4"/>
  <c r="M985" i="4"/>
  <c r="M986" i="4"/>
  <c r="N986" i="4" s="1"/>
  <c r="M987" i="4"/>
  <c r="N987" i="4" s="1"/>
  <c r="M988" i="4"/>
  <c r="N988" i="4" s="1"/>
  <c r="M989" i="4"/>
  <c r="N989" i="4" s="1"/>
  <c r="M990" i="4"/>
  <c r="N990" i="4" s="1"/>
  <c r="M991" i="4"/>
  <c r="N991" i="4" s="1"/>
  <c r="M992" i="4"/>
  <c r="N992" i="4" s="1"/>
  <c r="M993" i="4"/>
  <c r="N993" i="4" s="1"/>
  <c r="M994" i="4"/>
  <c r="N994" i="4" s="1"/>
  <c r="M995" i="4"/>
  <c r="N995" i="4" s="1"/>
  <c r="M996" i="4"/>
  <c r="N996" i="4" s="1"/>
  <c r="M997" i="4"/>
  <c r="N997" i="4" s="1"/>
  <c r="M998" i="4"/>
  <c r="N998" i="4" s="1"/>
  <c r="M999" i="4"/>
  <c r="N999" i="4" s="1"/>
  <c r="M1000" i="4"/>
  <c r="N1000" i="4" s="1"/>
  <c r="M1001" i="4"/>
  <c r="N1001" i="4" s="1"/>
  <c r="M1002" i="4"/>
  <c r="N1002" i="4" s="1"/>
  <c r="M1003" i="4"/>
  <c r="N1003" i="4" s="1"/>
  <c r="M1004" i="4"/>
  <c r="N1004" i="4" s="1"/>
  <c r="M1005" i="4"/>
  <c r="N1005" i="4" s="1"/>
  <c r="M1006" i="4"/>
  <c r="N1006" i="4" s="1"/>
  <c r="M1007" i="4"/>
  <c r="N1007" i="4" s="1"/>
  <c r="M1008" i="4"/>
  <c r="N1008" i="4" s="1"/>
  <c r="M1009" i="4"/>
  <c r="N1009" i="4" s="1"/>
  <c r="M1010" i="4"/>
  <c r="N1010" i="4" s="1"/>
  <c r="M1011" i="4"/>
  <c r="N1011" i="4" s="1"/>
  <c r="M1012" i="4"/>
  <c r="N1012" i="4" s="1"/>
  <c r="M1013" i="4"/>
  <c r="N1013" i="4" s="1"/>
  <c r="M1014" i="4"/>
  <c r="M1015" i="4"/>
  <c r="N1015" i="4" s="1"/>
  <c r="M1016" i="4"/>
  <c r="N1016" i="4" s="1"/>
  <c r="M1017" i="4"/>
  <c r="N1017" i="4" s="1"/>
  <c r="M1018" i="4"/>
  <c r="N1018" i="4" s="1"/>
  <c r="M1019" i="4"/>
  <c r="N1019" i="4" s="1"/>
  <c r="M1020" i="4"/>
  <c r="N1020" i="4" s="1"/>
  <c r="M1021" i="4"/>
  <c r="N1021" i="4" s="1"/>
  <c r="M1022" i="4"/>
  <c r="N1022" i="4" s="1"/>
  <c r="M1023" i="4"/>
  <c r="N1023" i="4" s="1"/>
  <c r="M1024" i="4"/>
  <c r="M1025" i="4"/>
  <c r="M1026" i="4"/>
  <c r="M1027" i="4"/>
  <c r="N1027" i="4" s="1"/>
  <c r="M1028" i="4"/>
  <c r="N1028" i="4" s="1"/>
  <c r="M1029" i="4"/>
  <c r="N1029" i="4" s="1"/>
  <c r="M1030" i="4"/>
  <c r="N1030" i="4" s="1"/>
  <c r="M1031" i="4"/>
  <c r="N1031" i="4" s="1"/>
  <c r="M1032" i="4"/>
  <c r="N1032" i="4" s="1"/>
  <c r="M1033" i="4"/>
  <c r="N1033" i="4" s="1"/>
  <c r="M1034" i="4"/>
  <c r="N1034" i="4" s="1"/>
  <c r="M1035" i="4"/>
  <c r="N1035" i="4" s="1"/>
  <c r="M1036" i="4"/>
  <c r="N1036" i="4" s="1"/>
  <c r="M1037" i="4"/>
  <c r="N1037" i="4" s="1"/>
  <c r="M1038" i="4"/>
  <c r="N1038" i="4" s="1"/>
  <c r="M1039" i="4"/>
  <c r="N1039" i="4" s="1"/>
  <c r="M1040" i="4"/>
  <c r="N1040" i="4" s="1"/>
  <c r="M1041" i="4"/>
  <c r="M1042" i="4"/>
  <c r="M1043" i="4"/>
  <c r="N1043" i="4" s="1"/>
  <c r="M1044" i="4"/>
  <c r="M1045" i="4"/>
  <c r="N1045" i="4" s="1"/>
  <c r="M1046" i="4"/>
  <c r="N1046" i="4" s="1"/>
  <c r="M1047" i="4"/>
  <c r="N1047" i="4" s="1"/>
  <c r="M1048" i="4"/>
  <c r="N1048" i="4" s="1"/>
  <c r="M1049" i="4"/>
  <c r="N1049" i="4" s="1"/>
  <c r="M1050" i="4"/>
  <c r="N1050" i="4" s="1"/>
  <c r="M1051" i="4"/>
  <c r="N1051" i="4" s="1"/>
  <c r="M1052" i="4"/>
  <c r="N1052" i="4" s="1"/>
  <c r="M1053" i="4"/>
  <c r="N1053" i="4" s="1"/>
  <c r="M1054" i="4"/>
  <c r="N1054" i="4" s="1"/>
  <c r="M1055" i="4"/>
  <c r="N1055" i="4" s="1"/>
  <c r="M1056" i="4"/>
  <c r="N1056" i="4" s="1"/>
  <c r="M1057" i="4"/>
  <c r="N1057" i="4" s="1"/>
  <c r="M1058" i="4"/>
  <c r="N1058" i="4" s="1"/>
  <c r="M1059" i="4"/>
  <c r="M1060" i="4"/>
  <c r="N1060" i="4" s="1"/>
  <c r="M1061" i="4"/>
  <c r="N1061" i="4" s="1"/>
  <c r="M1062" i="4"/>
  <c r="N1062" i="4" s="1"/>
  <c r="M1063" i="4"/>
  <c r="N1063" i="4" s="1"/>
  <c r="M1064" i="4"/>
  <c r="N1064" i="4" s="1"/>
  <c r="M1065" i="4"/>
  <c r="N1065" i="4" s="1"/>
  <c r="M1066" i="4"/>
  <c r="N1066" i="4" s="1"/>
  <c r="M1067" i="4"/>
  <c r="N1067" i="4" s="1"/>
  <c r="M1068" i="4"/>
  <c r="N1068" i="4" s="1"/>
  <c r="M1069" i="4"/>
  <c r="N1069" i="4" s="1"/>
  <c r="M1070" i="4"/>
  <c r="N1070" i="4" s="1"/>
  <c r="M1071" i="4"/>
  <c r="N1071" i="4" s="1"/>
  <c r="M1072" i="4"/>
  <c r="M1073" i="4"/>
  <c r="M1074" i="4"/>
  <c r="M1075" i="4"/>
  <c r="N1075" i="4" s="1"/>
  <c r="M1076" i="4"/>
  <c r="N1076" i="4" s="1"/>
  <c r="M1077" i="4"/>
  <c r="M1078" i="4"/>
  <c r="N1078" i="4" s="1"/>
  <c r="M1079" i="4"/>
  <c r="M1080" i="4"/>
  <c r="M1081" i="4"/>
  <c r="M1082" i="4"/>
  <c r="N1082" i="4" s="1"/>
  <c r="M1083" i="4"/>
  <c r="N1083" i="4" s="1"/>
  <c r="M1084" i="4"/>
  <c r="N1084" i="4" s="1"/>
  <c r="M1085" i="4"/>
  <c r="N1085" i="4" s="1"/>
  <c r="M1086" i="4"/>
  <c r="M1087" i="4"/>
  <c r="N1087" i="4" s="1"/>
  <c r="M1088" i="4"/>
  <c r="N1088" i="4" s="1"/>
  <c r="M1089" i="4"/>
  <c r="L2" i="4"/>
  <c r="L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N2" i="1" l="1"/>
  <c r="N386" i="1"/>
  <c r="N654" i="1"/>
  <c r="N685" i="1"/>
  <c r="N785" i="1"/>
  <c r="N882" i="1"/>
  <c r="N984" i="1"/>
  <c r="N1224" i="1"/>
  <c r="N1393" i="1"/>
  <c r="N1402" i="1"/>
  <c r="N1403" i="1"/>
  <c r="N1645" i="1"/>
  <c r="N1730" i="1"/>
  <c r="N1747" i="1"/>
  <c r="N1794" i="1"/>
  <c r="N1834" i="1"/>
  <c r="N1898" i="1"/>
  <c r="N1929" i="1"/>
  <c r="N1978" i="1"/>
  <c r="N2035" i="1"/>
  <c r="N2082" i="1"/>
  <c r="N2184" i="1"/>
  <c r="N2273" i="1"/>
  <c r="N2330" i="1"/>
  <c r="N2348" i="1"/>
  <c r="N2417" i="1"/>
  <c r="N2423" i="1"/>
  <c r="N2501" i="1"/>
  <c r="N2504" i="1"/>
  <c r="N2598" i="1"/>
  <c r="N2599" i="1"/>
  <c r="N2675" i="1"/>
  <c r="N2681" i="1"/>
  <c r="N2724" i="1"/>
  <c r="N2729" i="1"/>
  <c r="N2794" i="1"/>
  <c r="N2837" i="1"/>
  <c r="N2854" i="1"/>
  <c r="N2856" i="1"/>
  <c r="N2984" i="1"/>
  <c r="N3000" i="1"/>
  <c r="N3002" i="1"/>
  <c r="N3043" i="1"/>
  <c r="N3073" i="1"/>
  <c r="N3074" i="1"/>
  <c r="N3078" i="1"/>
  <c r="N3090" i="1"/>
  <c r="N3110" i="1"/>
  <c r="N3132" i="1"/>
  <c r="N3144" i="1"/>
  <c r="N3162" i="1"/>
  <c r="N3163" i="1"/>
  <c r="N3198" i="1"/>
  <c r="N3230" i="1"/>
  <c r="N3265" i="1"/>
  <c r="N3266" i="1"/>
  <c r="N3270" i="1"/>
  <c r="N3290" i="1"/>
  <c r="N3326" i="1"/>
  <c r="N3362" i="1"/>
  <c r="N3366" i="1"/>
  <c r="N3367" i="1"/>
  <c r="N3397" i="1"/>
  <c r="N3401" i="1"/>
  <c r="N3430" i="1"/>
  <c r="N3431" i="1"/>
  <c r="N3446" i="1"/>
  <c r="N3450" i="1"/>
  <c r="N3480" i="1"/>
  <c r="N3502" i="1"/>
  <c r="N3511" i="1"/>
  <c r="N3540" i="1"/>
  <c r="N3542" i="1"/>
  <c r="N3564" i="1"/>
  <c r="N3565" i="1"/>
  <c r="N3570" i="1"/>
  <c r="N3594" i="1"/>
  <c r="N3623" i="1"/>
  <c r="N3636" i="1"/>
  <c r="N3641" i="1"/>
  <c r="N3670" i="1"/>
  <c r="N3674" i="1"/>
  <c r="N3686" i="1"/>
  <c r="N3695" i="1"/>
  <c r="N3698" i="1"/>
  <c r="N3744" i="1"/>
  <c r="N3745" i="1"/>
  <c r="N3746" i="1"/>
  <c r="N3785" i="1"/>
  <c r="N3794" i="1"/>
  <c r="N3798" i="1"/>
  <c r="N3799" i="1"/>
  <c r="N3811" i="1"/>
  <c r="N3814" i="1"/>
  <c r="N3840" i="1"/>
  <c r="N3845" i="1"/>
  <c r="N3869" i="1"/>
  <c r="N3888" i="1"/>
  <c r="N3889" i="1"/>
  <c r="N3912" i="1"/>
  <c r="N3914" i="1"/>
  <c r="N3922" i="1"/>
  <c r="N3942" i="1"/>
  <c r="N3965" i="1"/>
  <c r="N3966" i="1"/>
  <c r="N3977" i="1"/>
  <c r="N4016" i="1"/>
  <c r="N4019" i="1"/>
  <c r="N4034" i="1"/>
  <c r="N4044" i="1"/>
  <c r="N4058" i="1"/>
  <c r="N4073" i="1"/>
  <c r="N4085" i="1"/>
  <c r="N4097" i="1"/>
  <c r="N4098" i="1"/>
  <c r="N4106" i="1"/>
  <c r="N4116" i="1"/>
  <c r="N4124" i="1"/>
  <c r="N4134" i="1"/>
  <c r="N4158" i="1"/>
  <c r="N4163" i="1"/>
  <c r="N4176" i="1"/>
  <c r="N4202" i="1"/>
  <c r="N4212" i="1"/>
  <c r="N4218" i="1"/>
  <c r="N4253" i="1"/>
  <c r="N4254" i="1"/>
  <c r="N4283" i="1"/>
  <c r="N4286" i="1"/>
  <c r="N4289" i="1"/>
  <c r="N4302" i="1"/>
  <c r="N4320" i="1"/>
  <c r="N4322" i="1"/>
  <c r="N4338" i="1"/>
  <c r="N4349" i="1"/>
  <c r="N4352" i="1"/>
  <c r="N4354" i="1"/>
  <c r="N4355" i="1"/>
  <c r="N4356" i="1"/>
  <c r="N4370" i="1"/>
  <c r="N4381" i="1"/>
  <c r="N4385" i="1"/>
  <c r="N4404" i="1"/>
  <c r="N4417" i="1"/>
  <c r="N4421" i="1"/>
  <c r="N4422" i="1"/>
  <c r="N4434" i="1"/>
  <c r="N4452" i="1"/>
  <c r="N4453" i="1"/>
  <c r="N4454" i="1"/>
  <c r="N4466" i="1"/>
  <c r="N4469" i="1"/>
  <c r="N4481" i="1"/>
  <c r="N4482" i="1"/>
  <c r="N4484" i="1"/>
  <c r="N4486" i="1"/>
  <c r="N4501" i="1"/>
  <c r="N4502" i="1"/>
  <c r="N4512" i="1"/>
  <c r="N4513" i="1"/>
  <c r="N4514" i="1"/>
  <c r="N4529" i="1"/>
  <c r="N4530" i="1"/>
  <c r="N4541" i="1"/>
  <c r="N4542" i="1"/>
  <c r="N4553" i="1"/>
  <c r="N4560" i="1"/>
  <c r="N4572" i="1"/>
  <c r="N4574" i="1"/>
  <c r="N4601" i="1"/>
  <c r="N4602" i="1"/>
  <c r="N4609" i="1"/>
  <c r="N4611" i="1"/>
  <c r="N4632" i="1"/>
  <c r="N4637" i="1"/>
  <c r="N4640" i="1"/>
  <c r="N4658" i="1"/>
  <c r="N4667" i="1"/>
  <c r="N4669" i="1"/>
  <c r="N4681" i="1"/>
  <c r="N4686" i="1"/>
  <c r="N4690" i="1"/>
  <c r="N4697" i="1"/>
  <c r="N4709" i="1"/>
  <c r="N4712" i="1"/>
  <c r="N4716" i="1"/>
  <c r="N4718" i="1"/>
  <c r="N4727" i="1"/>
  <c r="N4728" i="1"/>
  <c r="N4729" i="1"/>
  <c r="N4741" i="1"/>
  <c r="N4746" i="1"/>
  <c r="N4753" i="1"/>
  <c r="N4757" i="1"/>
  <c r="N4770" i="1"/>
  <c r="N4776" i="1"/>
  <c r="N4781" i="1"/>
  <c r="N4784" i="1"/>
  <c r="N4786" i="1"/>
  <c r="N4800" i="1"/>
  <c r="N4801" i="1"/>
  <c r="N4811" i="1"/>
  <c r="N4813" i="1"/>
  <c r="N4814" i="1"/>
  <c r="N4829" i="1"/>
  <c r="N4841" i="1"/>
  <c r="N4844" i="1"/>
  <c r="N4847" i="1"/>
  <c r="N4862" i="1"/>
  <c r="N4872" i="1"/>
  <c r="N4873" i="1"/>
  <c r="N4874" i="1"/>
  <c r="N4884" i="1"/>
  <c r="N4885" i="1"/>
  <c r="N4896" i="1"/>
  <c r="N4897" i="1"/>
  <c r="N4898" i="1"/>
  <c r="N4899" i="1"/>
  <c r="N4910" i="1"/>
  <c r="N4922" i="1"/>
  <c r="N4925" i="1"/>
  <c r="N4926" i="1"/>
  <c r="N4938" i="1"/>
  <c r="N4940" i="1"/>
  <c r="N4949" i="1"/>
  <c r="N4950" i="1"/>
  <c r="N4974" i="1"/>
  <c r="N4976" i="1"/>
  <c r="N4985" i="1"/>
  <c r="N4992" i="1"/>
  <c r="N5003" i="1"/>
  <c r="N5005" i="1"/>
  <c r="N5006" i="1"/>
  <c r="N5017" i="1"/>
  <c r="N5018" i="1"/>
  <c r="N5029" i="1"/>
  <c r="N5030" i="1"/>
  <c r="N5038" i="1"/>
  <c r="N5045" i="1"/>
  <c r="N5057" i="1"/>
  <c r="N5058" i="1"/>
  <c r="N5064" i="1"/>
  <c r="N5077" i="1"/>
  <c r="N5081" i="1"/>
  <c r="N5082" i="1"/>
  <c r="N5084" i="1"/>
  <c r="N5090" i="1"/>
  <c r="N5110" i="1"/>
  <c r="N5111" i="1"/>
  <c r="N5124" i="1"/>
  <c r="N5136" i="1"/>
  <c r="N5142" i="1"/>
  <c r="N5148" i="1"/>
  <c r="N5149" i="1"/>
  <c r="N5159" i="1"/>
  <c r="N5160" i="1"/>
  <c r="N5162" i="1"/>
  <c r="N5173" i="1"/>
  <c r="N5174" i="1"/>
  <c r="N5184" i="1"/>
  <c r="N5186" i="1"/>
  <c r="N5197" i="1"/>
  <c r="N5198" i="1"/>
  <c r="N5201" i="1"/>
  <c r="N5206" i="1"/>
  <c r="N5208" i="1"/>
  <c r="N5210" i="1"/>
  <c r="N5225" i="1"/>
  <c r="N5226" i="1"/>
  <c r="N5228" i="1"/>
  <c r="N5232" i="1"/>
  <c r="N5238" i="1"/>
  <c r="N5240" i="1"/>
  <c r="N5249" i="1"/>
  <c r="N5250" i="1"/>
  <c r="N5262" i="1"/>
  <c r="N5267" i="1"/>
  <c r="N5268" i="1"/>
  <c r="N5273" i="1"/>
  <c r="N5276" i="1"/>
  <c r="N5280" i="1"/>
  <c r="N5290" i="1"/>
  <c r="N5291" i="1"/>
  <c r="N5292" i="1"/>
  <c r="N5293" i="1"/>
  <c r="N5294" i="1"/>
  <c r="N5304" i="1"/>
  <c r="N5310" i="1"/>
  <c r="N5315" i="1"/>
  <c r="N5316" i="1"/>
  <c r="N5324" i="1"/>
  <c r="N5329" i="1"/>
  <c r="N5330" i="1"/>
  <c r="N5333" i="1"/>
  <c r="N5342" i="1"/>
  <c r="N5346" i="1"/>
  <c r="N5352" i="1"/>
  <c r="N5354" i="1"/>
  <c r="N5363" i="1"/>
  <c r="N5369" i="1"/>
  <c r="N5370" i="1"/>
  <c r="N5381" i="1"/>
  <c r="N5382" i="1"/>
  <c r="N5389" i="1"/>
  <c r="N5393" i="1"/>
  <c r="N5394" i="1"/>
  <c r="N5402" i="1"/>
  <c r="N5411" i="1"/>
  <c r="N5412" i="1"/>
  <c r="N5425" i="1"/>
  <c r="N5430" i="1"/>
  <c r="N5433" i="1"/>
  <c r="N5434" i="1"/>
  <c r="N5438" i="1"/>
  <c r="N5441" i="1"/>
  <c r="N5448" i="1"/>
  <c r="N5449" i="1"/>
  <c r="N5450" i="1"/>
  <c r="N5460" i="1"/>
  <c r="N5461" i="1"/>
  <c r="N5468" i="1"/>
  <c r="N5470" i="1"/>
  <c r="N5472" i="1"/>
  <c r="N5473" i="1"/>
  <c r="N5477" i="1"/>
  <c r="N5486" i="1"/>
  <c r="N5489" i="1"/>
  <c r="N5490" i="1"/>
  <c r="N5504" i="1"/>
  <c r="N5506" i="1"/>
  <c r="N5507" i="1"/>
  <c r="N5509" i="1"/>
  <c r="N5522" i="1"/>
  <c r="N5525" i="1"/>
  <c r="N5526" i="1"/>
  <c r="N5527" i="1"/>
  <c r="N5532" i="1"/>
  <c r="N5534" i="1"/>
  <c r="N5538" i="1"/>
  <c r="N5539" i="1"/>
  <c r="N5549" i="1"/>
  <c r="N5550" i="1"/>
  <c r="N5556" i="1"/>
  <c r="N5558" i="1"/>
  <c r="N5565" i="1"/>
  <c r="N5570" i="1"/>
  <c r="N5573" i="1"/>
  <c r="N5574" i="1"/>
  <c r="N5575" i="1"/>
  <c r="N5580" i="1"/>
  <c r="N5582" i="1"/>
  <c r="N5586" i="1"/>
  <c r="N5587" i="1"/>
  <c r="N5588" i="1"/>
  <c r="N5589" i="1"/>
  <c r="N5591" i="1"/>
  <c r="N5597" i="1"/>
  <c r="N5598" i="1"/>
  <c r="N5604" i="1"/>
  <c r="N5606" i="1"/>
  <c r="N5618" i="1"/>
  <c r="N5621" i="1"/>
  <c r="N5622" i="1"/>
  <c r="N5623" i="1"/>
  <c r="N5628" i="1"/>
  <c r="N5633" i="1"/>
  <c r="N5634" i="1"/>
  <c r="N5635" i="1"/>
  <c r="N5636" i="1"/>
  <c r="N5642" i="1"/>
  <c r="N5647" i="1"/>
  <c r="N5648" i="1"/>
  <c r="N5649" i="1"/>
  <c r="N5650" i="1"/>
  <c r="N5657" i="1"/>
  <c r="N5658" i="1"/>
  <c r="N5662" i="1"/>
  <c r="N5664" i="1"/>
  <c r="N5666" i="1"/>
  <c r="N5672" i="1"/>
  <c r="N5675" i="1"/>
  <c r="N5676" i="1"/>
  <c r="N5678" i="1"/>
  <c r="N5681" i="1"/>
  <c r="N5690" i="1"/>
  <c r="N5693" i="1"/>
  <c r="N5694" i="1"/>
  <c r="N5695" i="1"/>
  <c r="N5700" i="1"/>
  <c r="N5705" i="1"/>
  <c r="N5706" i="1"/>
  <c r="N5707" i="1"/>
  <c r="N5714" i="1"/>
  <c r="N5719" i="1"/>
  <c r="N5722" i="1"/>
  <c r="N5723" i="1"/>
  <c r="N5729" i="1"/>
  <c r="N5730" i="1"/>
  <c r="N5733" i="1"/>
  <c r="N5736" i="1"/>
  <c r="N5738" i="1"/>
  <c r="N5744" i="1"/>
  <c r="N5748" i="1"/>
  <c r="N5750" i="1"/>
  <c r="N5753" i="1"/>
  <c r="N5758" i="1"/>
  <c r="N5762" i="1"/>
  <c r="N5765" i="1"/>
  <c r="N5766" i="1"/>
  <c r="N5767" i="1"/>
  <c r="N5772" i="1"/>
  <c r="N5777" i="1"/>
  <c r="N5778" i="1"/>
  <c r="N5779" i="1"/>
  <c r="N5780" i="1"/>
  <c r="N5781" i="1"/>
  <c r="N5786" i="1"/>
  <c r="N5794" i="1"/>
  <c r="N5795" i="1"/>
  <c r="N5801" i="1"/>
  <c r="N5806" i="1"/>
  <c r="N5807" i="1"/>
  <c r="N5808" i="1"/>
  <c r="N5813" i="1"/>
  <c r="N5814" i="1"/>
  <c r="N5819" i="1"/>
  <c r="N5820" i="1"/>
  <c r="N5822" i="1"/>
  <c r="N5826" i="1"/>
  <c r="N5827" i="1"/>
  <c r="N5830" i="1"/>
  <c r="N5831" i="1"/>
  <c r="N5832" i="1"/>
  <c r="N5834" i="1"/>
  <c r="N5844" i="1"/>
  <c r="N5846" i="1"/>
  <c r="N5856" i="1"/>
  <c r="N5858" i="1"/>
  <c r="N5861" i="1"/>
  <c r="N5870" i="1"/>
  <c r="N5873" i="1"/>
  <c r="N5874" i="1"/>
  <c r="N5879" i="1"/>
  <c r="N5885" i="1"/>
  <c r="N5886" i="1"/>
  <c r="N5892" i="1"/>
  <c r="N5897" i="1"/>
  <c r="N5898" i="1"/>
  <c r="N5904" i="1"/>
  <c r="N5906" i="1"/>
  <c r="N5909" i="1"/>
  <c r="N5910" i="1"/>
  <c r="N5911" i="1"/>
  <c r="N5918" i="1"/>
  <c r="N5922" i="1"/>
  <c r="N5926" i="1"/>
  <c r="N5935" i="1"/>
  <c r="N5936" i="1"/>
  <c r="N5945" i="1"/>
  <c r="N5948" i="1"/>
  <c r="N5951" i="1"/>
  <c r="N5952" i="1"/>
  <c r="N5957" i="1"/>
  <c r="N5958" i="1"/>
  <c r="N5961" i="1"/>
  <c r="N5964" i="1"/>
  <c r="N5966" i="1"/>
  <c r="N5970" i="1"/>
  <c r="N5975" i="1"/>
  <c r="N5976" i="1"/>
  <c r="N5978" i="1"/>
  <c r="N5984" i="1"/>
  <c r="N5988" i="1"/>
  <c r="N5990" i="1"/>
  <c r="N6000" i="1"/>
  <c r="N6002" i="1"/>
  <c r="N6005" i="1"/>
  <c r="N6010" i="1"/>
  <c r="N6014" i="1"/>
  <c r="N6017" i="1"/>
  <c r="N6018" i="1"/>
  <c r="N6029" i="1"/>
  <c r="N6030" i="1"/>
  <c r="N6031" i="1"/>
  <c r="N6036" i="1"/>
  <c r="N6041" i="1"/>
  <c r="N6042" i="1"/>
  <c r="N6043" i="1"/>
  <c r="N6044" i="1"/>
  <c r="N6048" i="1"/>
  <c r="N6050" i="1"/>
  <c r="N6053" i="1"/>
  <c r="N6054" i="1"/>
  <c r="N6055" i="1"/>
  <c r="N6056" i="1"/>
  <c r="N6057" i="1"/>
  <c r="N6062" i="1"/>
  <c r="N6066" i="1"/>
  <c r="N6067" i="1"/>
  <c r="N6068" i="1"/>
  <c r="N6079" i="1"/>
  <c r="N6080" i="1"/>
  <c r="N6081" i="1"/>
  <c r="N6082" i="1"/>
  <c r="N6089" i="1"/>
  <c r="N6094" i="1"/>
  <c r="N6096" i="1"/>
  <c r="N6101" i="1"/>
  <c r="N6102" i="1"/>
  <c r="N6105" i="1"/>
  <c r="N6106" i="1"/>
  <c r="N6107" i="1"/>
  <c r="N6108" i="1"/>
  <c r="N6110" i="1"/>
  <c r="N6114" i="1"/>
  <c r="N6115" i="1"/>
  <c r="N6118" i="1"/>
  <c r="N6120" i="1"/>
  <c r="N6122" i="1"/>
  <c r="N6128" i="1"/>
  <c r="N6131" i="1"/>
  <c r="N6132" i="1"/>
  <c r="N6134" i="1"/>
  <c r="N6144" i="1"/>
  <c r="N6146" i="1"/>
  <c r="N6149" i="1"/>
  <c r="N6154" i="1"/>
  <c r="N6158" i="1"/>
  <c r="N6159" i="1"/>
  <c r="N6161" i="1"/>
  <c r="N6162" i="1"/>
  <c r="N6167" i="1"/>
  <c r="N6173" i="1"/>
  <c r="N6174" i="1"/>
  <c r="N6175" i="1"/>
  <c r="N6180" i="1"/>
  <c r="N6185" i="1"/>
  <c r="N6186" i="1"/>
  <c r="N6192" i="1"/>
  <c r="N6194" i="1"/>
  <c r="N6197" i="1"/>
  <c r="N6198" i="1"/>
  <c r="N6199" i="1"/>
  <c r="N6200" i="1"/>
  <c r="N6201" i="1"/>
  <c r="N6206" i="1"/>
  <c r="N6207" i="1"/>
  <c r="N6210" i="1"/>
  <c r="N6214" i="1"/>
  <c r="N6224" i="1"/>
  <c r="N6226" i="1"/>
  <c r="N6227" i="1"/>
  <c r="N6233" i="1"/>
  <c r="N6239" i="1"/>
  <c r="N6240" i="1"/>
  <c r="N6245" i="1"/>
  <c r="N6246" i="1"/>
  <c r="N6250" i="1"/>
  <c r="N6251" i="1"/>
  <c r="N6252" i="1"/>
  <c r="N6254" i="1"/>
  <c r="N6258" i="1"/>
  <c r="N6263" i="1"/>
  <c r="N6264" i="1"/>
  <c r="N6266" i="1"/>
  <c r="N6272" i="1"/>
  <c r="N6275" i="1"/>
  <c r="N6276" i="1"/>
  <c r="N6278" i="1"/>
  <c r="N6279" i="1"/>
  <c r="N6288" i="1"/>
  <c r="N6290" i="1"/>
  <c r="N6293" i="1"/>
  <c r="N6298" i="1"/>
  <c r="N6302" i="1"/>
  <c r="N6305" i="1"/>
  <c r="N6306" i="1"/>
  <c r="N6317" i="1"/>
  <c r="N6318" i="1"/>
  <c r="N6324" i="1"/>
  <c r="N6329" i="1"/>
  <c r="N6330" i="1"/>
  <c r="N6331" i="1"/>
  <c r="N6336" i="1"/>
  <c r="N6338" i="1"/>
  <c r="N6341" i="1"/>
  <c r="N6342" i="1"/>
  <c r="N6350" i="1"/>
  <c r="N6354" i="1"/>
  <c r="N6355" i="1"/>
  <c r="N6367" i="1"/>
  <c r="N6370" i="1"/>
  <c r="N6371" i="1"/>
  <c r="N6377" i="1"/>
  <c r="N6380" i="1"/>
  <c r="N6381" i="1"/>
  <c r="N6384" i="1"/>
  <c r="N6389" i="1"/>
  <c r="N6390" i="1"/>
  <c r="N6395" i="1"/>
  <c r="N6396" i="1"/>
  <c r="N6398" i="1"/>
  <c r="N6402" i="1"/>
  <c r="N6403" i="1"/>
  <c r="N6408" i="1"/>
  <c r="N6410" i="1"/>
  <c r="N6420" i="1"/>
  <c r="N6422" i="1"/>
  <c r="N6429" i="1"/>
  <c r="N6432" i="1"/>
  <c r="N6434" i="1"/>
  <c r="N6437" i="1"/>
  <c r="N6446" i="1"/>
  <c r="N6449" i="1"/>
  <c r="N6450" i="1"/>
  <c r="N6455" i="1"/>
  <c r="N6461" i="1"/>
  <c r="N6462" i="1"/>
  <c r="N6463" i="1"/>
  <c r="N6468" i="1"/>
  <c r="N6473" i="1"/>
  <c r="N6474" i="1"/>
  <c r="N6475" i="1"/>
  <c r="N6476" i="1"/>
  <c r="N6480" i="1"/>
  <c r="N6482" i="1"/>
  <c r="N6485" i="1"/>
  <c r="N6486" i="1"/>
  <c r="N6487" i="1"/>
  <c r="N6488" i="1"/>
  <c r="N6494" i="1"/>
  <c r="N6498" i="1"/>
  <c r="N6499" i="1"/>
  <c r="N6500" i="1"/>
  <c r="N6501" i="1"/>
  <c r="N6521" i="1"/>
  <c r="N6524" i="1"/>
  <c r="N6525" i="1"/>
  <c r="N6526" i="1"/>
  <c r="N6527" i="1"/>
  <c r="N6528" i="1"/>
  <c r="N6533" i="1"/>
  <c r="N6534" i="1"/>
  <c r="N6538" i="1"/>
  <c r="N6540" i="1"/>
  <c r="N6542" i="1"/>
  <c r="N6546" i="1"/>
  <c r="N6547" i="1"/>
  <c r="N6550" i="1"/>
  <c r="N6551" i="1"/>
  <c r="N6552" i="1"/>
  <c r="N6554" i="1"/>
  <c r="N6563" i="1"/>
  <c r="N6564" i="1"/>
  <c r="N6566" i="1"/>
  <c r="M2" i="1"/>
  <c r="M3" i="1"/>
  <c r="N3" i="1" s="1"/>
  <c r="M4" i="1"/>
  <c r="N4" i="1" s="1"/>
  <c r="M5" i="1"/>
  <c r="N5" i="1" s="1"/>
  <c r="M6" i="1"/>
  <c r="N6" i="1" s="1"/>
  <c r="M7" i="1"/>
  <c r="N7" i="1" s="1"/>
  <c r="M8" i="1"/>
  <c r="N8" i="1" s="1"/>
  <c r="M9" i="1"/>
  <c r="N9" i="1" s="1"/>
  <c r="M10" i="1"/>
  <c r="N10" i="1" s="1"/>
  <c r="M11" i="1"/>
  <c r="N11" i="1" s="1"/>
  <c r="M12" i="1"/>
  <c r="N12" i="1" s="1"/>
  <c r="M13" i="1"/>
  <c r="N13" i="1" s="1"/>
  <c r="M14" i="1"/>
  <c r="N14" i="1" s="1"/>
  <c r="M15" i="1"/>
  <c r="N15" i="1" s="1"/>
  <c r="M16" i="1"/>
  <c r="N16" i="1" s="1"/>
  <c r="M17" i="1"/>
  <c r="N17" i="1" s="1"/>
  <c r="M18" i="1"/>
  <c r="N18" i="1" s="1"/>
  <c r="M19" i="1"/>
  <c r="N19" i="1" s="1"/>
  <c r="M20" i="1"/>
  <c r="N20" i="1" s="1"/>
  <c r="M21" i="1"/>
  <c r="N21" i="1" s="1"/>
  <c r="M22" i="1"/>
  <c r="N22" i="1" s="1"/>
  <c r="M23" i="1"/>
  <c r="N23" i="1" s="1"/>
  <c r="M24" i="1"/>
  <c r="N24" i="1" s="1"/>
  <c r="M25" i="1"/>
  <c r="N25" i="1" s="1"/>
  <c r="M26" i="1"/>
  <c r="N26" i="1" s="1"/>
  <c r="M27" i="1"/>
  <c r="N27" i="1" s="1"/>
  <c r="M28" i="1"/>
  <c r="N28" i="1" s="1"/>
  <c r="M29" i="1"/>
  <c r="N29" i="1" s="1"/>
  <c r="M30" i="1"/>
  <c r="N30" i="1" s="1"/>
  <c r="M31" i="1"/>
  <c r="N31" i="1" s="1"/>
  <c r="M32" i="1"/>
  <c r="N32" i="1" s="1"/>
  <c r="M33" i="1"/>
  <c r="N33" i="1" s="1"/>
  <c r="M34" i="1"/>
  <c r="N34" i="1" s="1"/>
  <c r="M35" i="1"/>
  <c r="N35" i="1" s="1"/>
  <c r="M36" i="1"/>
  <c r="N36" i="1" s="1"/>
  <c r="M37" i="1"/>
  <c r="N37" i="1" s="1"/>
  <c r="M38" i="1"/>
  <c r="N38" i="1" s="1"/>
  <c r="M39" i="1"/>
  <c r="N39" i="1" s="1"/>
  <c r="M40" i="1"/>
  <c r="N40" i="1" s="1"/>
  <c r="M41" i="1"/>
  <c r="N41" i="1" s="1"/>
  <c r="M42" i="1"/>
  <c r="N42" i="1" s="1"/>
  <c r="M43" i="1"/>
  <c r="N43" i="1" s="1"/>
  <c r="M44" i="1"/>
  <c r="N44" i="1" s="1"/>
  <c r="M45" i="1"/>
  <c r="N45" i="1" s="1"/>
  <c r="M46" i="1"/>
  <c r="N46" i="1" s="1"/>
  <c r="M47" i="1"/>
  <c r="N47" i="1" s="1"/>
  <c r="M48" i="1"/>
  <c r="N48" i="1" s="1"/>
  <c r="M49" i="1"/>
  <c r="N49" i="1" s="1"/>
  <c r="M50" i="1"/>
  <c r="N50" i="1" s="1"/>
  <c r="M51" i="1"/>
  <c r="N51" i="1" s="1"/>
  <c r="M52" i="1"/>
  <c r="N52" i="1" s="1"/>
  <c r="M53" i="1"/>
  <c r="N53" i="1" s="1"/>
  <c r="M54" i="1"/>
  <c r="N54" i="1" s="1"/>
  <c r="M55" i="1"/>
  <c r="N55" i="1" s="1"/>
  <c r="M56" i="1"/>
  <c r="N56" i="1" s="1"/>
  <c r="M57" i="1"/>
  <c r="N57" i="1" s="1"/>
  <c r="M58" i="1"/>
  <c r="N58" i="1" s="1"/>
  <c r="M59" i="1"/>
  <c r="N59" i="1" s="1"/>
  <c r="M60" i="1"/>
  <c r="N60" i="1" s="1"/>
  <c r="M61" i="1"/>
  <c r="N61" i="1" s="1"/>
  <c r="M62" i="1"/>
  <c r="N62" i="1" s="1"/>
  <c r="M63" i="1"/>
  <c r="N63" i="1" s="1"/>
  <c r="M64" i="1"/>
  <c r="N64" i="1" s="1"/>
  <c r="M65" i="1"/>
  <c r="N65" i="1" s="1"/>
  <c r="M66" i="1"/>
  <c r="N66" i="1" s="1"/>
  <c r="M67" i="1"/>
  <c r="N67" i="1" s="1"/>
  <c r="M68" i="1"/>
  <c r="N68" i="1" s="1"/>
  <c r="M69" i="1"/>
  <c r="N69" i="1" s="1"/>
  <c r="M70" i="1"/>
  <c r="N70" i="1" s="1"/>
  <c r="M71" i="1"/>
  <c r="N71" i="1" s="1"/>
  <c r="M72" i="1"/>
  <c r="N72" i="1" s="1"/>
  <c r="M73" i="1"/>
  <c r="N73" i="1" s="1"/>
  <c r="M74" i="1"/>
  <c r="N74" i="1" s="1"/>
  <c r="M75" i="1"/>
  <c r="N75" i="1" s="1"/>
  <c r="M76" i="1"/>
  <c r="N76" i="1" s="1"/>
  <c r="M77" i="1"/>
  <c r="N77" i="1" s="1"/>
  <c r="M78" i="1"/>
  <c r="N78" i="1" s="1"/>
  <c r="M79" i="1"/>
  <c r="N79" i="1" s="1"/>
  <c r="M80" i="1"/>
  <c r="N80" i="1" s="1"/>
  <c r="M81" i="1"/>
  <c r="N81" i="1" s="1"/>
  <c r="M82" i="1"/>
  <c r="N82" i="1" s="1"/>
  <c r="M83" i="1"/>
  <c r="N83" i="1" s="1"/>
  <c r="M84" i="1"/>
  <c r="N84" i="1" s="1"/>
  <c r="M85" i="1"/>
  <c r="N85" i="1" s="1"/>
  <c r="M86" i="1"/>
  <c r="N86" i="1" s="1"/>
  <c r="M87" i="1"/>
  <c r="N87" i="1" s="1"/>
  <c r="M88" i="1"/>
  <c r="N88" i="1" s="1"/>
  <c r="M89" i="1"/>
  <c r="N89" i="1" s="1"/>
  <c r="M90" i="1"/>
  <c r="N90" i="1" s="1"/>
  <c r="M91" i="1"/>
  <c r="N91" i="1" s="1"/>
  <c r="M92" i="1"/>
  <c r="N92" i="1" s="1"/>
  <c r="M93" i="1"/>
  <c r="N93" i="1" s="1"/>
  <c r="M94" i="1"/>
  <c r="N94" i="1" s="1"/>
  <c r="M95" i="1"/>
  <c r="N95" i="1" s="1"/>
  <c r="M96" i="1"/>
  <c r="N96" i="1" s="1"/>
  <c r="M97" i="1"/>
  <c r="N97" i="1" s="1"/>
  <c r="M98" i="1"/>
  <c r="N98" i="1" s="1"/>
  <c r="M99" i="1"/>
  <c r="N99" i="1" s="1"/>
  <c r="M100" i="1"/>
  <c r="N100" i="1" s="1"/>
  <c r="M101" i="1"/>
  <c r="N101" i="1" s="1"/>
  <c r="M102" i="1"/>
  <c r="N102" i="1" s="1"/>
  <c r="M103" i="1"/>
  <c r="N103" i="1" s="1"/>
  <c r="M104" i="1"/>
  <c r="N104" i="1" s="1"/>
  <c r="M105" i="1"/>
  <c r="N105" i="1" s="1"/>
  <c r="M106" i="1"/>
  <c r="N106" i="1" s="1"/>
  <c r="M107" i="1"/>
  <c r="N107" i="1" s="1"/>
  <c r="M108" i="1"/>
  <c r="N108" i="1" s="1"/>
  <c r="M109" i="1"/>
  <c r="N109" i="1" s="1"/>
  <c r="M110" i="1"/>
  <c r="N110" i="1" s="1"/>
  <c r="M111" i="1"/>
  <c r="N111" i="1" s="1"/>
  <c r="M112" i="1"/>
  <c r="N112" i="1" s="1"/>
  <c r="M113" i="1"/>
  <c r="N113" i="1" s="1"/>
  <c r="M114" i="1"/>
  <c r="N114" i="1" s="1"/>
  <c r="M115" i="1"/>
  <c r="N115" i="1" s="1"/>
  <c r="M116" i="1"/>
  <c r="N116" i="1" s="1"/>
  <c r="M117" i="1"/>
  <c r="N117" i="1" s="1"/>
  <c r="M118" i="1"/>
  <c r="N118" i="1" s="1"/>
  <c r="M119" i="1"/>
  <c r="N119" i="1" s="1"/>
  <c r="M120" i="1"/>
  <c r="N120" i="1" s="1"/>
  <c r="M121" i="1"/>
  <c r="N121" i="1" s="1"/>
  <c r="M122" i="1"/>
  <c r="N122" i="1" s="1"/>
  <c r="M123" i="1"/>
  <c r="N123" i="1" s="1"/>
  <c r="M124" i="1"/>
  <c r="N124" i="1" s="1"/>
  <c r="M125" i="1"/>
  <c r="N125" i="1" s="1"/>
  <c r="M126" i="1"/>
  <c r="N126" i="1" s="1"/>
  <c r="M127" i="1"/>
  <c r="N127" i="1" s="1"/>
  <c r="M128" i="1"/>
  <c r="N128" i="1" s="1"/>
  <c r="M129" i="1"/>
  <c r="N129" i="1" s="1"/>
  <c r="M130" i="1"/>
  <c r="N130" i="1" s="1"/>
  <c r="M131" i="1"/>
  <c r="N131" i="1" s="1"/>
  <c r="M132" i="1"/>
  <c r="N132" i="1" s="1"/>
  <c r="M133" i="1"/>
  <c r="N133" i="1" s="1"/>
  <c r="M134" i="1"/>
  <c r="N134" i="1" s="1"/>
  <c r="M135" i="1"/>
  <c r="N135" i="1" s="1"/>
  <c r="M136" i="1"/>
  <c r="N136" i="1" s="1"/>
  <c r="M137" i="1"/>
  <c r="N137" i="1" s="1"/>
  <c r="M138" i="1"/>
  <c r="N138" i="1" s="1"/>
  <c r="M139" i="1"/>
  <c r="N139" i="1" s="1"/>
  <c r="M140" i="1"/>
  <c r="N140" i="1" s="1"/>
  <c r="M141" i="1"/>
  <c r="N141" i="1" s="1"/>
  <c r="M142" i="1"/>
  <c r="N142" i="1" s="1"/>
  <c r="M143" i="1"/>
  <c r="N143" i="1" s="1"/>
  <c r="M144" i="1"/>
  <c r="N144" i="1" s="1"/>
  <c r="M145" i="1"/>
  <c r="N145" i="1" s="1"/>
  <c r="M146" i="1"/>
  <c r="N146" i="1" s="1"/>
  <c r="M147" i="1"/>
  <c r="N147" i="1" s="1"/>
  <c r="M148" i="1"/>
  <c r="N148" i="1" s="1"/>
  <c r="M149" i="1"/>
  <c r="N149" i="1" s="1"/>
  <c r="M150" i="1"/>
  <c r="N150" i="1" s="1"/>
  <c r="M151" i="1"/>
  <c r="N151" i="1" s="1"/>
  <c r="M152" i="1"/>
  <c r="N152" i="1" s="1"/>
  <c r="M153" i="1"/>
  <c r="N153" i="1" s="1"/>
  <c r="M154" i="1"/>
  <c r="N154" i="1" s="1"/>
  <c r="M155" i="1"/>
  <c r="N155" i="1" s="1"/>
  <c r="M156" i="1"/>
  <c r="N156" i="1" s="1"/>
  <c r="M157" i="1"/>
  <c r="N157" i="1" s="1"/>
  <c r="M158" i="1"/>
  <c r="N158" i="1" s="1"/>
  <c r="M159" i="1"/>
  <c r="N159" i="1" s="1"/>
  <c r="M160" i="1"/>
  <c r="N160" i="1" s="1"/>
  <c r="M161" i="1"/>
  <c r="N161" i="1" s="1"/>
  <c r="M162" i="1"/>
  <c r="N162" i="1" s="1"/>
  <c r="M163" i="1"/>
  <c r="N163" i="1" s="1"/>
  <c r="M164" i="1"/>
  <c r="N164" i="1" s="1"/>
  <c r="M165" i="1"/>
  <c r="N165" i="1" s="1"/>
  <c r="M166" i="1"/>
  <c r="N166" i="1" s="1"/>
  <c r="M167" i="1"/>
  <c r="N167" i="1" s="1"/>
  <c r="M168" i="1"/>
  <c r="N168" i="1" s="1"/>
  <c r="M169" i="1"/>
  <c r="N169" i="1" s="1"/>
  <c r="M170" i="1"/>
  <c r="N170" i="1" s="1"/>
  <c r="M171" i="1"/>
  <c r="N171" i="1" s="1"/>
  <c r="M172" i="1"/>
  <c r="N172" i="1" s="1"/>
  <c r="M173" i="1"/>
  <c r="N173" i="1" s="1"/>
  <c r="M174" i="1"/>
  <c r="N174" i="1" s="1"/>
  <c r="M175" i="1"/>
  <c r="N175" i="1" s="1"/>
  <c r="M176" i="1"/>
  <c r="N176" i="1" s="1"/>
  <c r="M177" i="1"/>
  <c r="N177" i="1" s="1"/>
  <c r="M178" i="1"/>
  <c r="N178" i="1" s="1"/>
  <c r="M179" i="1"/>
  <c r="N179" i="1" s="1"/>
  <c r="M180" i="1"/>
  <c r="N180" i="1" s="1"/>
  <c r="M181" i="1"/>
  <c r="N181" i="1" s="1"/>
  <c r="M182" i="1"/>
  <c r="N182" i="1" s="1"/>
  <c r="M183" i="1"/>
  <c r="N183" i="1" s="1"/>
  <c r="M184" i="1"/>
  <c r="N184" i="1" s="1"/>
  <c r="M185" i="1"/>
  <c r="N185" i="1" s="1"/>
  <c r="M186" i="1"/>
  <c r="N186" i="1" s="1"/>
  <c r="M187" i="1"/>
  <c r="N187" i="1" s="1"/>
  <c r="M188" i="1"/>
  <c r="N188" i="1" s="1"/>
  <c r="M189" i="1"/>
  <c r="N189" i="1" s="1"/>
  <c r="M190" i="1"/>
  <c r="N190" i="1" s="1"/>
  <c r="M191" i="1"/>
  <c r="N191" i="1" s="1"/>
  <c r="M192" i="1"/>
  <c r="N192" i="1" s="1"/>
  <c r="M193" i="1"/>
  <c r="N193" i="1" s="1"/>
  <c r="M194" i="1"/>
  <c r="N194" i="1" s="1"/>
  <c r="M195" i="1"/>
  <c r="N195" i="1" s="1"/>
  <c r="M196" i="1"/>
  <c r="N196" i="1" s="1"/>
  <c r="M197" i="1"/>
  <c r="N197" i="1" s="1"/>
  <c r="M198" i="1"/>
  <c r="N198" i="1" s="1"/>
  <c r="M199" i="1"/>
  <c r="N199" i="1" s="1"/>
  <c r="M200" i="1"/>
  <c r="N200" i="1" s="1"/>
  <c r="M201" i="1"/>
  <c r="N201" i="1" s="1"/>
  <c r="M202" i="1"/>
  <c r="N202" i="1" s="1"/>
  <c r="M203" i="1"/>
  <c r="N203" i="1" s="1"/>
  <c r="M204" i="1"/>
  <c r="N204" i="1" s="1"/>
  <c r="M205" i="1"/>
  <c r="N205" i="1" s="1"/>
  <c r="M206" i="1"/>
  <c r="N206" i="1" s="1"/>
  <c r="M207" i="1"/>
  <c r="N207" i="1" s="1"/>
  <c r="M208" i="1"/>
  <c r="N208" i="1" s="1"/>
  <c r="M209" i="1"/>
  <c r="N209" i="1" s="1"/>
  <c r="M210" i="1"/>
  <c r="N210" i="1" s="1"/>
  <c r="M211" i="1"/>
  <c r="N211" i="1" s="1"/>
  <c r="M212" i="1"/>
  <c r="N212" i="1" s="1"/>
  <c r="M213" i="1"/>
  <c r="N213" i="1" s="1"/>
  <c r="M214" i="1"/>
  <c r="N214" i="1" s="1"/>
  <c r="M215" i="1"/>
  <c r="N215" i="1" s="1"/>
  <c r="M216" i="1"/>
  <c r="N216" i="1" s="1"/>
  <c r="M217" i="1"/>
  <c r="N217" i="1" s="1"/>
  <c r="M218" i="1"/>
  <c r="N218" i="1" s="1"/>
  <c r="M219" i="1"/>
  <c r="N219" i="1" s="1"/>
  <c r="M220" i="1"/>
  <c r="N220" i="1" s="1"/>
  <c r="M221" i="1"/>
  <c r="N221" i="1" s="1"/>
  <c r="M222" i="1"/>
  <c r="N222" i="1" s="1"/>
  <c r="M223" i="1"/>
  <c r="N223" i="1" s="1"/>
  <c r="M224" i="1"/>
  <c r="N224" i="1" s="1"/>
  <c r="M225" i="1"/>
  <c r="N225" i="1" s="1"/>
  <c r="M226" i="1"/>
  <c r="N226" i="1" s="1"/>
  <c r="M227" i="1"/>
  <c r="N227" i="1" s="1"/>
  <c r="M228" i="1"/>
  <c r="N228" i="1" s="1"/>
  <c r="M229" i="1"/>
  <c r="N229" i="1" s="1"/>
  <c r="M230" i="1"/>
  <c r="N230" i="1" s="1"/>
  <c r="M231" i="1"/>
  <c r="N231" i="1" s="1"/>
  <c r="M232" i="1"/>
  <c r="N232" i="1" s="1"/>
  <c r="M233" i="1"/>
  <c r="N233" i="1" s="1"/>
  <c r="M234" i="1"/>
  <c r="N234" i="1" s="1"/>
  <c r="M235" i="1"/>
  <c r="N235" i="1" s="1"/>
  <c r="M236" i="1"/>
  <c r="N236" i="1" s="1"/>
  <c r="M237" i="1"/>
  <c r="N237" i="1" s="1"/>
  <c r="M238" i="1"/>
  <c r="N238" i="1" s="1"/>
  <c r="M239" i="1"/>
  <c r="N239" i="1" s="1"/>
  <c r="M240" i="1"/>
  <c r="N240" i="1" s="1"/>
  <c r="M241" i="1"/>
  <c r="N241" i="1" s="1"/>
  <c r="M242" i="1"/>
  <c r="N242" i="1" s="1"/>
  <c r="M243" i="1"/>
  <c r="N243" i="1" s="1"/>
  <c r="M244" i="1"/>
  <c r="N244" i="1" s="1"/>
  <c r="M245" i="1"/>
  <c r="N245" i="1" s="1"/>
  <c r="M246" i="1"/>
  <c r="N246" i="1" s="1"/>
  <c r="M247" i="1"/>
  <c r="N247" i="1" s="1"/>
  <c r="M248" i="1"/>
  <c r="N248" i="1" s="1"/>
  <c r="M249" i="1"/>
  <c r="N249" i="1" s="1"/>
  <c r="M250" i="1"/>
  <c r="N250" i="1" s="1"/>
  <c r="M251" i="1"/>
  <c r="N251" i="1" s="1"/>
  <c r="M252" i="1"/>
  <c r="N252" i="1" s="1"/>
  <c r="M253" i="1"/>
  <c r="N253" i="1" s="1"/>
  <c r="M254" i="1"/>
  <c r="N254" i="1" s="1"/>
  <c r="M255" i="1"/>
  <c r="N255" i="1" s="1"/>
  <c r="M256" i="1"/>
  <c r="N256" i="1" s="1"/>
  <c r="M257" i="1"/>
  <c r="N257" i="1" s="1"/>
  <c r="M258" i="1"/>
  <c r="N258" i="1" s="1"/>
  <c r="M259" i="1"/>
  <c r="N259" i="1" s="1"/>
  <c r="M260" i="1"/>
  <c r="N260" i="1" s="1"/>
  <c r="M261" i="1"/>
  <c r="N261" i="1" s="1"/>
  <c r="M262" i="1"/>
  <c r="N262" i="1" s="1"/>
  <c r="M263" i="1"/>
  <c r="N263" i="1" s="1"/>
  <c r="M264" i="1"/>
  <c r="N264" i="1" s="1"/>
  <c r="M265" i="1"/>
  <c r="N265" i="1" s="1"/>
  <c r="M266" i="1"/>
  <c r="N266" i="1" s="1"/>
  <c r="M267" i="1"/>
  <c r="N267" i="1" s="1"/>
  <c r="M268" i="1"/>
  <c r="N268" i="1" s="1"/>
  <c r="M269" i="1"/>
  <c r="N269" i="1" s="1"/>
  <c r="M270" i="1"/>
  <c r="N270" i="1" s="1"/>
  <c r="M271" i="1"/>
  <c r="N271" i="1" s="1"/>
  <c r="M272" i="1"/>
  <c r="N272" i="1" s="1"/>
  <c r="M273" i="1"/>
  <c r="N273" i="1" s="1"/>
  <c r="M274" i="1"/>
  <c r="N274" i="1" s="1"/>
  <c r="M275" i="1"/>
  <c r="N275" i="1" s="1"/>
  <c r="M276" i="1"/>
  <c r="N276" i="1" s="1"/>
  <c r="M277" i="1"/>
  <c r="N277" i="1" s="1"/>
  <c r="M278" i="1"/>
  <c r="N278" i="1" s="1"/>
  <c r="M279" i="1"/>
  <c r="N279" i="1" s="1"/>
  <c r="M280" i="1"/>
  <c r="N280" i="1" s="1"/>
  <c r="M281" i="1"/>
  <c r="N281" i="1" s="1"/>
  <c r="M282" i="1"/>
  <c r="N282" i="1" s="1"/>
  <c r="M283" i="1"/>
  <c r="N283" i="1" s="1"/>
  <c r="M284" i="1"/>
  <c r="N284" i="1" s="1"/>
  <c r="M285" i="1"/>
  <c r="N285" i="1" s="1"/>
  <c r="M286" i="1"/>
  <c r="N286" i="1" s="1"/>
  <c r="M287" i="1"/>
  <c r="N287" i="1" s="1"/>
  <c r="M288" i="1"/>
  <c r="N288" i="1" s="1"/>
  <c r="M289" i="1"/>
  <c r="N289" i="1" s="1"/>
  <c r="M290" i="1"/>
  <c r="N290" i="1" s="1"/>
  <c r="M291" i="1"/>
  <c r="N291" i="1" s="1"/>
  <c r="M292" i="1"/>
  <c r="N292" i="1" s="1"/>
  <c r="M293" i="1"/>
  <c r="N293" i="1" s="1"/>
  <c r="M294" i="1"/>
  <c r="N294" i="1" s="1"/>
  <c r="M295" i="1"/>
  <c r="N295" i="1" s="1"/>
  <c r="M296" i="1"/>
  <c r="N296" i="1" s="1"/>
  <c r="M297" i="1"/>
  <c r="N297" i="1" s="1"/>
  <c r="M298" i="1"/>
  <c r="N298" i="1" s="1"/>
  <c r="M299" i="1"/>
  <c r="N299" i="1" s="1"/>
  <c r="M300" i="1"/>
  <c r="N300" i="1" s="1"/>
  <c r="M301" i="1"/>
  <c r="N301" i="1" s="1"/>
  <c r="M302" i="1"/>
  <c r="N302" i="1" s="1"/>
  <c r="M303" i="1"/>
  <c r="N303" i="1" s="1"/>
  <c r="M304" i="1"/>
  <c r="N304" i="1" s="1"/>
  <c r="M305" i="1"/>
  <c r="N305" i="1" s="1"/>
  <c r="M306" i="1"/>
  <c r="N306" i="1" s="1"/>
  <c r="M307" i="1"/>
  <c r="N307" i="1" s="1"/>
  <c r="M308" i="1"/>
  <c r="N308" i="1" s="1"/>
  <c r="M309" i="1"/>
  <c r="N309" i="1" s="1"/>
  <c r="M310" i="1"/>
  <c r="N310" i="1" s="1"/>
  <c r="M311" i="1"/>
  <c r="N311" i="1" s="1"/>
  <c r="M312" i="1"/>
  <c r="N312" i="1" s="1"/>
  <c r="M313" i="1"/>
  <c r="N313" i="1" s="1"/>
  <c r="M314" i="1"/>
  <c r="N314" i="1" s="1"/>
  <c r="M315" i="1"/>
  <c r="N315" i="1" s="1"/>
  <c r="M316" i="1"/>
  <c r="N316" i="1" s="1"/>
  <c r="M317" i="1"/>
  <c r="N317" i="1" s="1"/>
  <c r="M318" i="1"/>
  <c r="N318" i="1" s="1"/>
  <c r="M319" i="1"/>
  <c r="N319" i="1" s="1"/>
  <c r="M320" i="1"/>
  <c r="N320" i="1" s="1"/>
  <c r="M321" i="1"/>
  <c r="N321" i="1" s="1"/>
  <c r="M322" i="1"/>
  <c r="N322" i="1" s="1"/>
  <c r="M323" i="1"/>
  <c r="N323" i="1" s="1"/>
  <c r="M324" i="1"/>
  <c r="N324" i="1" s="1"/>
  <c r="M325" i="1"/>
  <c r="N325" i="1" s="1"/>
  <c r="M326" i="1"/>
  <c r="N326" i="1" s="1"/>
  <c r="M327" i="1"/>
  <c r="N327" i="1" s="1"/>
  <c r="M328" i="1"/>
  <c r="N328" i="1" s="1"/>
  <c r="M329" i="1"/>
  <c r="N329" i="1" s="1"/>
  <c r="M330" i="1"/>
  <c r="N330" i="1" s="1"/>
  <c r="M331" i="1"/>
  <c r="N331" i="1" s="1"/>
  <c r="M332" i="1"/>
  <c r="N332" i="1" s="1"/>
  <c r="M333" i="1"/>
  <c r="N333" i="1" s="1"/>
  <c r="M334" i="1"/>
  <c r="N334" i="1" s="1"/>
  <c r="M335" i="1"/>
  <c r="N335" i="1" s="1"/>
  <c r="M336" i="1"/>
  <c r="N336" i="1" s="1"/>
  <c r="M337" i="1"/>
  <c r="N337" i="1" s="1"/>
  <c r="M338" i="1"/>
  <c r="N338" i="1" s="1"/>
  <c r="M339" i="1"/>
  <c r="N339" i="1" s="1"/>
  <c r="M340" i="1"/>
  <c r="N340" i="1" s="1"/>
  <c r="M341" i="1"/>
  <c r="N341" i="1" s="1"/>
  <c r="M342" i="1"/>
  <c r="N342" i="1" s="1"/>
  <c r="M343" i="1"/>
  <c r="N343" i="1" s="1"/>
  <c r="M344" i="1"/>
  <c r="N344" i="1" s="1"/>
  <c r="M345" i="1"/>
  <c r="N345" i="1" s="1"/>
  <c r="M346" i="1"/>
  <c r="N346" i="1" s="1"/>
  <c r="M347" i="1"/>
  <c r="N347" i="1" s="1"/>
  <c r="M348" i="1"/>
  <c r="N348" i="1" s="1"/>
  <c r="M349" i="1"/>
  <c r="N349" i="1" s="1"/>
  <c r="M350" i="1"/>
  <c r="N350" i="1" s="1"/>
  <c r="M351" i="1"/>
  <c r="N351" i="1" s="1"/>
  <c r="M352" i="1"/>
  <c r="N352" i="1" s="1"/>
  <c r="M353" i="1"/>
  <c r="N353" i="1" s="1"/>
  <c r="M354" i="1"/>
  <c r="N354" i="1" s="1"/>
  <c r="M355" i="1"/>
  <c r="N355" i="1" s="1"/>
  <c r="M356" i="1"/>
  <c r="N356" i="1" s="1"/>
  <c r="M357" i="1"/>
  <c r="N357" i="1" s="1"/>
  <c r="M358" i="1"/>
  <c r="N358" i="1" s="1"/>
  <c r="M359" i="1"/>
  <c r="N359" i="1" s="1"/>
  <c r="M360" i="1"/>
  <c r="N360" i="1" s="1"/>
  <c r="M361" i="1"/>
  <c r="N361" i="1" s="1"/>
  <c r="M362" i="1"/>
  <c r="N362" i="1" s="1"/>
  <c r="M363" i="1"/>
  <c r="N363" i="1" s="1"/>
  <c r="M364" i="1"/>
  <c r="N364" i="1" s="1"/>
  <c r="M365" i="1"/>
  <c r="N365" i="1" s="1"/>
  <c r="M366" i="1"/>
  <c r="N366" i="1" s="1"/>
  <c r="M367" i="1"/>
  <c r="N367" i="1" s="1"/>
  <c r="M368" i="1"/>
  <c r="N368" i="1" s="1"/>
  <c r="M369" i="1"/>
  <c r="N369" i="1" s="1"/>
  <c r="M370" i="1"/>
  <c r="N370" i="1" s="1"/>
  <c r="M371" i="1"/>
  <c r="N371" i="1" s="1"/>
  <c r="M372" i="1"/>
  <c r="N372" i="1" s="1"/>
  <c r="M373" i="1"/>
  <c r="N373" i="1" s="1"/>
  <c r="M374" i="1"/>
  <c r="N374" i="1" s="1"/>
  <c r="M375" i="1"/>
  <c r="N375" i="1" s="1"/>
  <c r="M376" i="1"/>
  <c r="N376" i="1" s="1"/>
  <c r="M377" i="1"/>
  <c r="N377" i="1" s="1"/>
  <c r="M378" i="1"/>
  <c r="N378" i="1" s="1"/>
  <c r="M379" i="1"/>
  <c r="N379" i="1" s="1"/>
  <c r="M380" i="1"/>
  <c r="N380" i="1" s="1"/>
  <c r="M381" i="1"/>
  <c r="N381" i="1" s="1"/>
  <c r="M382" i="1"/>
  <c r="N382" i="1" s="1"/>
  <c r="M383" i="1"/>
  <c r="N383" i="1" s="1"/>
  <c r="M384" i="1"/>
  <c r="N384" i="1" s="1"/>
  <c r="M385" i="1"/>
  <c r="N385" i="1" s="1"/>
  <c r="M386" i="1"/>
  <c r="M387" i="1"/>
  <c r="N387" i="1" s="1"/>
  <c r="M388" i="1"/>
  <c r="N388" i="1" s="1"/>
  <c r="M389" i="1"/>
  <c r="N389" i="1" s="1"/>
  <c r="M390" i="1"/>
  <c r="N390" i="1" s="1"/>
  <c r="M391" i="1"/>
  <c r="N391" i="1" s="1"/>
  <c r="M392" i="1"/>
  <c r="N392" i="1" s="1"/>
  <c r="M393" i="1"/>
  <c r="N393" i="1" s="1"/>
  <c r="M394" i="1"/>
  <c r="N394" i="1" s="1"/>
  <c r="M395" i="1"/>
  <c r="N395" i="1" s="1"/>
  <c r="M396" i="1"/>
  <c r="N396" i="1" s="1"/>
  <c r="M397" i="1"/>
  <c r="N397" i="1" s="1"/>
  <c r="M398" i="1"/>
  <c r="N398" i="1" s="1"/>
  <c r="M399" i="1"/>
  <c r="N399" i="1" s="1"/>
  <c r="M400" i="1"/>
  <c r="N400" i="1" s="1"/>
  <c r="M401" i="1"/>
  <c r="N401" i="1" s="1"/>
  <c r="M402" i="1"/>
  <c r="N402" i="1" s="1"/>
  <c r="M403" i="1"/>
  <c r="N403" i="1" s="1"/>
  <c r="M404" i="1"/>
  <c r="N404" i="1" s="1"/>
  <c r="M405" i="1"/>
  <c r="N405" i="1" s="1"/>
  <c r="M406" i="1"/>
  <c r="N406" i="1" s="1"/>
  <c r="M407" i="1"/>
  <c r="N407" i="1" s="1"/>
  <c r="M408" i="1"/>
  <c r="N408" i="1" s="1"/>
  <c r="M409" i="1"/>
  <c r="N409" i="1" s="1"/>
  <c r="M410" i="1"/>
  <c r="N410" i="1" s="1"/>
  <c r="M411" i="1"/>
  <c r="N411" i="1" s="1"/>
  <c r="M412" i="1"/>
  <c r="N412" i="1" s="1"/>
  <c r="M413" i="1"/>
  <c r="N413" i="1" s="1"/>
  <c r="M414" i="1"/>
  <c r="N414" i="1" s="1"/>
  <c r="M415" i="1"/>
  <c r="N415" i="1" s="1"/>
  <c r="M416" i="1"/>
  <c r="N416" i="1" s="1"/>
  <c r="M417" i="1"/>
  <c r="N417" i="1" s="1"/>
  <c r="M418" i="1"/>
  <c r="N418" i="1" s="1"/>
  <c r="M419" i="1"/>
  <c r="N419" i="1" s="1"/>
  <c r="M420" i="1"/>
  <c r="N420" i="1" s="1"/>
  <c r="M421" i="1"/>
  <c r="N421" i="1" s="1"/>
  <c r="M422" i="1"/>
  <c r="N422" i="1" s="1"/>
  <c r="M423" i="1"/>
  <c r="N423" i="1" s="1"/>
  <c r="M424" i="1"/>
  <c r="N424" i="1" s="1"/>
  <c r="M425" i="1"/>
  <c r="N425" i="1" s="1"/>
  <c r="M426" i="1"/>
  <c r="N426" i="1" s="1"/>
  <c r="M427" i="1"/>
  <c r="N427" i="1" s="1"/>
  <c r="M428" i="1"/>
  <c r="N428" i="1" s="1"/>
  <c r="M429" i="1"/>
  <c r="N429" i="1" s="1"/>
  <c r="M430" i="1"/>
  <c r="N430" i="1" s="1"/>
  <c r="M431" i="1"/>
  <c r="N431" i="1" s="1"/>
  <c r="M432" i="1"/>
  <c r="N432" i="1" s="1"/>
  <c r="M433" i="1"/>
  <c r="N433" i="1" s="1"/>
  <c r="M434" i="1"/>
  <c r="N434" i="1" s="1"/>
  <c r="M435" i="1"/>
  <c r="N435" i="1" s="1"/>
  <c r="M436" i="1"/>
  <c r="N436" i="1" s="1"/>
  <c r="M437" i="1"/>
  <c r="N437" i="1" s="1"/>
  <c r="M438" i="1"/>
  <c r="N438" i="1" s="1"/>
  <c r="M439" i="1"/>
  <c r="N439" i="1" s="1"/>
  <c r="M440" i="1"/>
  <c r="N440" i="1" s="1"/>
  <c r="M441" i="1"/>
  <c r="N441" i="1" s="1"/>
  <c r="M442" i="1"/>
  <c r="N442" i="1" s="1"/>
  <c r="M443" i="1"/>
  <c r="N443" i="1" s="1"/>
  <c r="M444" i="1"/>
  <c r="N444" i="1" s="1"/>
  <c r="M445" i="1"/>
  <c r="N445" i="1" s="1"/>
  <c r="M446" i="1"/>
  <c r="N446" i="1" s="1"/>
  <c r="M447" i="1"/>
  <c r="N447" i="1" s="1"/>
  <c r="M448" i="1"/>
  <c r="N448" i="1" s="1"/>
  <c r="M449" i="1"/>
  <c r="N449" i="1" s="1"/>
  <c r="M450" i="1"/>
  <c r="N450" i="1" s="1"/>
  <c r="M451" i="1"/>
  <c r="N451" i="1" s="1"/>
  <c r="M452" i="1"/>
  <c r="N452" i="1" s="1"/>
  <c r="M453" i="1"/>
  <c r="N453" i="1" s="1"/>
  <c r="M454" i="1"/>
  <c r="N454" i="1" s="1"/>
  <c r="M455" i="1"/>
  <c r="N455" i="1" s="1"/>
  <c r="M456" i="1"/>
  <c r="N456" i="1" s="1"/>
  <c r="M457" i="1"/>
  <c r="N457" i="1" s="1"/>
  <c r="M458" i="1"/>
  <c r="N458" i="1" s="1"/>
  <c r="M459" i="1"/>
  <c r="N459" i="1" s="1"/>
  <c r="M460" i="1"/>
  <c r="N460" i="1" s="1"/>
  <c r="M461" i="1"/>
  <c r="N461" i="1" s="1"/>
  <c r="M462" i="1"/>
  <c r="N462" i="1" s="1"/>
  <c r="M463" i="1"/>
  <c r="N463" i="1" s="1"/>
  <c r="M464" i="1"/>
  <c r="N464" i="1" s="1"/>
  <c r="M465" i="1"/>
  <c r="N465" i="1" s="1"/>
  <c r="M466" i="1"/>
  <c r="N466" i="1" s="1"/>
  <c r="M467" i="1"/>
  <c r="N467" i="1" s="1"/>
  <c r="M468" i="1"/>
  <c r="N468" i="1" s="1"/>
  <c r="M469" i="1"/>
  <c r="N469" i="1" s="1"/>
  <c r="M470" i="1"/>
  <c r="N470" i="1" s="1"/>
  <c r="M471" i="1"/>
  <c r="N471" i="1" s="1"/>
  <c r="M472" i="1"/>
  <c r="N472" i="1" s="1"/>
  <c r="M473" i="1"/>
  <c r="N473" i="1" s="1"/>
  <c r="M474" i="1"/>
  <c r="N474" i="1" s="1"/>
  <c r="M475" i="1"/>
  <c r="N475" i="1" s="1"/>
  <c r="M476" i="1"/>
  <c r="N476" i="1" s="1"/>
  <c r="M477" i="1"/>
  <c r="N477" i="1" s="1"/>
  <c r="M478" i="1"/>
  <c r="N478" i="1" s="1"/>
  <c r="M479" i="1"/>
  <c r="N479" i="1" s="1"/>
  <c r="M480" i="1"/>
  <c r="N480" i="1" s="1"/>
  <c r="M481" i="1"/>
  <c r="N481" i="1" s="1"/>
  <c r="M482" i="1"/>
  <c r="N482" i="1" s="1"/>
  <c r="M483" i="1"/>
  <c r="N483" i="1" s="1"/>
  <c r="M484" i="1"/>
  <c r="N484" i="1" s="1"/>
  <c r="M485" i="1"/>
  <c r="N485" i="1" s="1"/>
  <c r="M486" i="1"/>
  <c r="N486" i="1" s="1"/>
  <c r="M487" i="1"/>
  <c r="N487" i="1" s="1"/>
  <c r="M488" i="1"/>
  <c r="N488" i="1" s="1"/>
  <c r="M489" i="1"/>
  <c r="N489" i="1" s="1"/>
  <c r="M490" i="1"/>
  <c r="N490" i="1" s="1"/>
  <c r="M491" i="1"/>
  <c r="N491" i="1" s="1"/>
  <c r="M492" i="1"/>
  <c r="N492" i="1" s="1"/>
  <c r="M493" i="1"/>
  <c r="N493" i="1" s="1"/>
  <c r="M494" i="1"/>
  <c r="N494" i="1" s="1"/>
  <c r="M495" i="1"/>
  <c r="N495" i="1" s="1"/>
  <c r="M496" i="1"/>
  <c r="N496" i="1" s="1"/>
  <c r="M497" i="1"/>
  <c r="N497" i="1" s="1"/>
  <c r="M498" i="1"/>
  <c r="N498" i="1" s="1"/>
  <c r="M499" i="1"/>
  <c r="N499" i="1" s="1"/>
  <c r="M500" i="1"/>
  <c r="N500" i="1" s="1"/>
  <c r="M501" i="1"/>
  <c r="N501" i="1" s="1"/>
  <c r="M502" i="1"/>
  <c r="N502" i="1" s="1"/>
  <c r="M503" i="1"/>
  <c r="N503" i="1" s="1"/>
  <c r="M504" i="1"/>
  <c r="N504" i="1" s="1"/>
  <c r="M505" i="1"/>
  <c r="N505" i="1" s="1"/>
  <c r="M506" i="1"/>
  <c r="N506" i="1" s="1"/>
  <c r="M507" i="1"/>
  <c r="N507" i="1" s="1"/>
  <c r="M508" i="1"/>
  <c r="N508" i="1" s="1"/>
  <c r="M509" i="1"/>
  <c r="N509" i="1" s="1"/>
  <c r="M510" i="1"/>
  <c r="N510" i="1" s="1"/>
  <c r="M511" i="1"/>
  <c r="N511" i="1" s="1"/>
  <c r="M512" i="1"/>
  <c r="N512" i="1" s="1"/>
  <c r="M513" i="1"/>
  <c r="N513" i="1" s="1"/>
  <c r="M514" i="1"/>
  <c r="N514" i="1" s="1"/>
  <c r="M515" i="1"/>
  <c r="N515" i="1" s="1"/>
  <c r="M516" i="1"/>
  <c r="N516" i="1" s="1"/>
  <c r="M517" i="1"/>
  <c r="N517" i="1" s="1"/>
  <c r="M518" i="1"/>
  <c r="N518" i="1" s="1"/>
  <c r="M519" i="1"/>
  <c r="N519" i="1" s="1"/>
  <c r="M520" i="1"/>
  <c r="N520" i="1" s="1"/>
  <c r="M521" i="1"/>
  <c r="N521" i="1" s="1"/>
  <c r="M522" i="1"/>
  <c r="N522" i="1" s="1"/>
  <c r="M523" i="1"/>
  <c r="N523" i="1" s="1"/>
  <c r="M524" i="1"/>
  <c r="N524" i="1" s="1"/>
  <c r="M525" i="1"/>
  <c r="N525" i="1" s="1"/>
  <c r="M526" i="1"/>
  <c r="N526" i="1" s="1"/>
  <c r="M527" i="1"/>
  <c r="N527" i="1" s="1"/>
  <c r="M528" i="1"/>
  <c r="N528" i="1" s="1"/>
  <c r="M529" i="1"/>
  <c r="N529" i="1" s="1"/>
  <c r="M530" i="1"/>
  <c r="N530" i="1" s="1"/>
  <c r="M531" i="1"/>
  <c r="N531" i="1" s="1"/>
  <c r="M532" i="1"/>
  <c r="N532" i="1" s="1"/>
  <c r="M533" i="1"/>
  <c r="N533" i="1" s="1"/>
  <c r="M534" i="1"/>
  <c r="N534" i="1" s="1"/>
  <c r="M535" i="1"/>
  <c r="N535" i="1" s="1"/>
  <c r="M536" i="1"/>
  <c r="N536" i="1" s="1"/>
  <c r="M537" i="1"/>
  <c r="N537" i="1" s="1"/>
  <c r="M538" i="1"/>
  <c r="N538" i="1" s="1"/>
  <c r="M539" i="1"/>
  <c r="N539" i="1" s="1"/>
  <c r="M540" i="1"/>
  <c r="N540" i="1" s="1"/>
  <c r="M541" i="1"/>
  <c r="N541" i="1" s="1"/>
  <c r="M542" i="1"/>
  <c r="N542" i="1" s="1"/>
  <c r="M543" i="1"/>
  <c r="N543" i="1" s="1"/>
  <c r="M544" i="1"/>
  <c r="N544" i="1" s="1"/>
  <c r="M545" i="1"/>
  <c r="N545" i="1" s="1"/>
  <c r="M546" i="1"/>
  <c r="N546" i="1" s="1"/>
  <c r="M547" i="1"/>
  <c r="N547" i="1" s="1"/>
  <c r="M548" i="1"/>
  <c r="N548" i="1" s="1"/>
  <c r="M549" i="1"/>
  <c r="N549" i="1" s="1"/>
  <c r="M550" i="1"/>
  <c r="N550" i="1" s="1"/>
  <c r="M551" i="1"/>
  <c r="N551" i="1" s="1"/>
  <c r="M552" i="1"/>
  <c r="N552" i="1" s="1"/>
  <c r="M553" i="1"/>
  <c r="N553" i="1" s="1"/>
  <c r="M554" i="1"/>
  <c r="N554" i="1" s="1"/>
  <c r="M555" i="1"/>
  <c r="N555" i="1" s="1"/>
  <c r="M556" i="1"/>
  <c r="N556" i="1" s="1"/>
  <c r="M557" i="1"/>
  <c r="N557" i="1" s="1"/>
  <c r="M558" i="1"/>
  <c r="N558" i="1" s="1"/>
  <c r="M559" i="1"/>
  <c r="N559" i="1" s="1"/>
  <c r="M560" i="1"/>
  <c r="N560" i="1" s="1"/>
  <c r="M561" i="1"/>
  <c r="N561" i="1" s="1"/>
  <c r="M562" i="1"/>
  <c r="N562" i="1" s="1"/>
  <c r="M563" i="1"/>
  <c r="N563" i="1" s="1"/>
  <c r="M564" i="1"/>
  <c r="N564" i="1" s="1"/>
  <c r="M565" i="1"/>
  <c r="N565" i="1" s="1"/>
  <c r="M566" i="1"/>
  <c r="N566" i="1" s="1"/>
  <c r="M567" i="1"/>
  <c r="N567" i="1" s="1"/>
  <c r="M568" i="1"/>
  <c r="N568" i="1" s="1"/>
  <c r="M569" i="1"/>
  <c r="N569" i="1" s="1"/>
  <c r="M570" i="1"/>
  <c r="N570" i="1" s="1"/>
  <c r="M571" i="1"/>
  <c r="N571" i="1" s="1"/>
  <c r="M572" i="1"/>
  <c r="N572" i="1" s="1"/>
  <c r="M573" i="1"/>
  <c r="N573" i="1" s="1"/>
  <c r="M574" i="1"/>
  <c r="N574" i="1" s="1"/>
  <c r="M575" i="1"/>
  <c r="N575" i="1" s="1"/>
  <c r="M576" i="1"/>
  <c r="N576" i="1" s="1"/>
  <c r="M577" i="1"/>
  <c r="N577" i="1" s="1"/>
  <c r="M578" i="1"/>
  <c r="N578" i="1" s="1"/>
  <c r="M579" i="1"/>
  <c r="N579" i="1" s="1"/>
  <c r="M580" i="1"/>
  <c r="N580" i="1" s="1"/>
  <c r="M581" i="1"/>
  <c r="N581" i="1" s="1"/>
  <c r="M582" i="1"/>
  <c r="N582" i="1" s="1"/>
  <c r="M583" i="1"/>
  <c r="N583" i="1" s="1"/>
  <c r="M584" i="1"/>
  <c r="N584" i="1" s="1"/>
  <c r="M585" i="1"/>
  <c r="N585" i="1" s="1"/>
  <c r="M586" i="1"/>
  <c r="N586" i="1" s="1"/>
  <c r="M587" i="1"/>
  <c r="N587" i="1" s="1"/>
  <c r="M588" i="1"/>
  <c r="N588" i="1" s="1"/>
  <c r="M589" i="1"/>
  <c r="N589" i="1" s="1"/>
  <c r="M590" i="1"/>
  <c r="N590" i="1" s="1"/>
  <c r="M591" i="1"/>
  <c r="N591" i="1" s="1"/>
  <c r="M592" i="1"/>
  <c r="N592" i="1" s="1"/>
  <c r="M593" i="1"/>
  <c r="N593" i="1" s="1"/>
  <c r="M594" i="1"/>
  <c r="N594" i="1" s="1"/>
  <c r="M595" i="1"/>
  <c r="N595" i="1" s="1"/>
  <c r="M596" i="1"/>
  <c r="N596" i="1" s="1"/>
  <c r="M597" i="1"/>
  <c r="N597" i="1" s="1"/>
  <c r="M598" i="1"/>
  <c r="N598" i="1" s="1"/>
  <c r="M599" i="1"/>
  <c r="N599" i="1" s="1"/>
  <c r="M600" i="1"/>
  <c r="N600" i="1" s="1"/>
  <c r="M601" i="1"/>
  <c r="N601" i="1" s="1"/>
  <c r="M602" i="1"/>
  <c r="N602" i="1" s="1"/>
  <c r="M603" i="1"/>
  <c r="N603" i="1" s="1"/>
  <c r="M604" i="1"/>
  <c r="N604" i="1" s="1"/>
  <c r="M605" i="1"/>
  <c r="N605" i="1" s="1"/>
  <c r="M606" i="1"/>
  <c r="N606" i="1" s="1"/>
  <c r="M607" i="1"/>
  <c r="N607" i="1" s="1"/>
  <c r="M608" i="1"/>
  <c r="N608" i="1" s="1"/>
  <c r="M609" i="1"/>
  <c r="N609" i="1" s="1"/>
  <c r="M610" i="1"/>
  <c r="N610" i="1" s="1"/>
  <c r="M611" i="1"/>
  <c r="N611" i="1" s="1"/>
  <c r="M612" i="1"/>
  <c r="N612" i="1" s="1"/>
  <c r="M613" i="1"/>
  <c r="N613" i="1" s="1"/>
  <c r="M614" i="1"/>
  <c r="N614" i="1" s="1"/>
  <c r="M615" i="1"/>
  <c r="N615" i="1" s="1"/>
  <c r="M616" i="1"/>
  <c r="N616" i="1" s="1"/>
  <c r="M617" i="1"/>
  <c r="N617" i="1" s="1"/>
  <c r="M618" i="1"/>
  <c r="N618" i="1" s="1"/>
  <c r="M619" i="1"/>
  <c r="N619" i="1" s="1"/>
  <c r="M620" i="1"/>
  <c r="N620" i="1" s="1"/>
  <c r="M621" i="1"/>
  <c r="N621" i="1" s="1"/>
  <c r="M622" i="1"/>
  <c r="N622" i="1" s="1"/>
  <c r="M623" i="1"/>
  <c r="N623" i="1" s="1"/>
  <c r="M624" i="1"/>
  <c r="N624" i="1" s="1"/>
  <c r="M625" i="1"/>
  <c r="N625" i="1" s="1"/>
  <c r="M626" i="1"/>
  <c r="N626" i="1" s="1"/>
  <c r="M627" i="1"/>
  <c r="N627" i="1" s="1"/>
  <c r="M628" i="1"/>
  <c r="N628" i="1" s="1"/>
  <c r="M629" i="1"/>
  <c r="N629" i="1" s="1"/>
  <c r="M630" i="1"/>
  <c r="N630" i="1" s="1"/>
  <c r="M631" i="1"/>
  <c r="N631" i="1" s="1"/>
  <c r="M632" i="1"/>
  <c r="N632" i="1" s="1"/>
  <c r="M633" i="1"/>
  <c r="N633" i="1" s="1"/>
  <c r="M634" i="1"/>
  <c r="N634" i="1" s="1"/>
  <c r="M635" i="1"/>
  <c r="N635" i="1" s="1"/>
  <c r="M636" i="1"/>
  <c r="N636" i="1" s="1"/>
  <c r="M637" i="1"/>
  <c r="N637" i="1" s="1"/>
  <c r="M638" i="1"/>
  <c r="N638" i="1" s="1"/>
  <c r="M639" i="1"/>
  <c r="N639" i="1" s="1"/>
  <c r="M640" i="1"/>
  <c r="N640" i="1" s="1"/>
  <c r="M641" i="1"/>
  <c r="N641" i="1" s="1"/>
  <c r="M642" i="1"/>
  <c r="N642" i="1" s="1"/>
  <c r="M643" i="1"/>
  <c r="N643" i="1" s="1"/>
  <c r="M644" i="1"/>
  <c r="N644" i="1" s="1"/>
  <c r="M645" i="1"/>
  <c r="N645" i="1" s="1"/>
  <c r="M646" i="1"/>
  <c r="N646" i="1" s="1"/>
  <c r="M647" i="1"/>
  <c r="N647" i="1" s="1"/>
  <c r="M648" i="1"/>
  <c r="N648" i="1" s="1"/>
  <c r="M649" i="1"/>
  <c r="N649" i="1" s="1"/>
  <c r="M650" i="1"/>
  <c r="N650" i="1" s="1"/>
  <c r="M651" i="1"/>
  <c r="N651" i="1" s="1"/>
  <c r="M652" i="1"/>
  <c r="N652" i="1" s="1"/>
  <c r="M653" i="1"/>
  <c r="N653" i="1" s="1"/>
  <c r="M654" i="1"/>
  <c r="M655" i="1"/>
  <c r="N655" i="1" s="1"/>
  <c r="M656" i="1"/>
  <c r="N656" i="1" s="1"/>
  <c r="M657" i="1"/>
  <c r="N657" i="1" s="1"/>
  <c r="M658" i="1"/>
  <c r="N658" i="1" s="1"/>
  <c r="M659" i="1"/>
  <c r="N659" i="1" s="1"/>
  <c r="M660" i="1"/>
  <c r="N660" i="1" s="1"/>
  <c r="M661" i="1"/>
  <c r="N661" i="1" s="1"/>
  <c r="M662" i="1"/>
  <c r="N662" i="1" s="1"/>
  <c r="M663" i="1"/>
  <c r="N663" i="1" s="1"/>
  <c r="M664" i="1"/>
  <c r="N664" i="1" s="1"/>
  <c r="M665" i="1"/>
  <c r="N665" i="1" s="1"/>
  <c r="M666" i="1"/>
  <c r="N666" i="1" s="1"/>
  <c r="M667" i="1"/>
  <c r="N667" i="1" s="1"/>
  <c r="M668" i="1"/>
  <c r="N668" i="1" s="1"/>
  <c r="M669" i="1"/>
  <c r="N669" i="1" s="1"/>
  <c r="M670" i="1"/>
  <c r="N670" i="1" s="1"/>
  <c r="M671" i="1"/>
  <c r="N671" i="1" s="1"/>
  <c r="M672" i="1"/>
  <c r="N672" i="1" s="1"/>
  <c r="M673" i="1"/>
  <c r="N673" i="1" s="1"/>
  <c r="M674" i="1"/>
  <c r="N674" i="1" s="1"/>
  <c r="M675" i="1"/>
  <c r="N675" i="1" s="1"/>
  <c r="M676" i="1"/>
  <c r="N676" i="1" s="1"/>
  <c r="M677" i="1"/>
  <c r="N677" i="1" s="1"/>
  <c r="M678" i="1"/>
  <c r="N678" i="1" s="1"/>
  <c r="M679" i="1"/>
  <c r="N679" i="1" s="1"/>
  <c r="M680" i="1"/>
  <c r="N680" i="1" s="1"/>
  <c r="M681" i="1"/>
  <c r="N681" i="1" s="1"/>
  <c r="M682" i="1"/>
  <c r="N682" i="1" s="1"/>
  <c r="M683" i="1"/>
  <c r="N683" i="1" s="1"/>
  <c r="M684" i="1"/>
  <c r="N684" i="1" s="1"/>
  <c r="M685" i="1"/>
  <c r="M686" i="1"/>
  <c r="N686" i="1" s="1"/>
  <c r="M687" i="1"/>
  <c r="N687" i="1" s="1"/>
  <c r="M688" i="1"/>
  <c r="N688" i="1" s="1"/>
  <c r="M689" i="1"/>
  <c r="N689" i="1" s="1"/>
  <c r="M690" i="1"/>
  <c r="N690" i="1" s="1"/>
  <c r="M691" i="1"/>
  <c r="N691" i="1" s="1"/>
  <c r="M692" i="1"/>
  <c r="N692" i="1" s="1"/>
  <c r="M693" i="1"/>
  <c r="N693" i="1" s="1"/>
  <c r="M694" i="1"/>
  <c r="N694" i="1" s="1"/>
  <c r="M695" i="1"/>
  <c r="N695" i="1" s="1"/>
  <c r="M696" i="1"/>
  <c r="N696" i="1" s="1"/>
  <c r="M697" i="1"/>
  <c r="N697" i="1" s="1"/>
  <c r="M698" i="1"/>
  <c r="N698" i="1" s="1"/>
  <c r="M699" i="1"/>
  <c r="N699" i="1" s="1"/>
  <c r="M700" i="1"/>
  <c r="N700" i="1" s="1"/>
  <c r="M701" i="1"/>
  <c r="N701" i="1" s="1"/>
  <c r="M702" i="1"/>
  <c r="N702" i="1" s="1"/>
  <c r="M703" i="1"/>
  <c r="N703" i="1" s="1"/>
  <c r="M704" i="1"/>
  <c r="N704" i="1" s="1"/>
  <c r="M705" i="1"/>
  <c r="N705" i="1" s="1"/>
  <c r="M706" i="1"/>
  <c r="N706" i="1" s="1"/>
  <c r="M707" i="1"/>
  <c r="N707" i="1" s="1"/>
  <c r="M708" i="1"/>
  <c r="N708" i="1" s="1"/>
  <c r="M709" i="1"/>
  <c r="N709" i="1" s="1"/>
  <c r="M710" i="1"/>
  <c r="N710" i="1" s="1"/>
  <c r="M711" i="1"/>
  <c r="N711" i="1" s="1"/>
  <c r="M712" i="1"/>
  <c r="N712" i="1" s="1"/>
  <c r="M713" i="1"/>
  <c r="N713" i="1" s="1"/>
  <c r="M714" i="1"/>
  <c r="N714" i="1" s="1"/>
  <c r="M715" i="1"/>
  <c r="N715" i="1" s="1"/>
  <c r="M716" i="1"/>
  <c r="N716" i="1" s="1"/>
  <c r="M717" i="1"/>
  <c r="N717" i="1" s="1"/>
  <c r="M718" i="1"/>
  <c r="N718" i="1" s="1"/>
  <c r="M719" i="1"/>
  <c r="N719" i="1" s="1"/>
  <c r="M720" i="1"/>
  <c r="N720" i="1" s="1"/>
  <c r="M721" i="1"/>
  <c r="N721" i="1" s="1"/>
  <c r="M722" i="1"/>
  <c r="N722" i="1" s="1"/>
  <c r="M723" i="1"/>
  <c r="N723" i="1" s="1"/>
  <c r="M724" i="1"/>
  <c r="N724" i="1" s="1"/>
  <c r="M725" i="1"/>
  <c r="N725" i="1" s="1"/>
  <c r="M726" i="1"/>
  <c r="N726" i="1" s="1"/>
  <c r="M727" i="1"/>
  <c r="N727" i="1" s="1"/>
  <c r="M728" i="1"/>
  <c r="N728" i="1" s="1"/>
  <c r="M729" i="1"/>
  <c r="N729" i="1" s="1"/>
  <c r="M730" i="1"/>
  <c r="N730" i="1" s="1"/>
  <c r="M731" i="1"/>
  <c r="N731" i="1" s="1"/>
  <c r="M732" i="1"/>
  <c r="N732" i="1" s="1"/>
  <c r="M733" i="1"/>
  <c r="N733" i="1" s="1"/>
  <c r="M734" i="1"/>
  <c r="N734" i="1" s="1"/>
  <c r="M735" i="1"/>
  <c r="N735" i="1" s="1"/>
  <c r="M736" i="1"/>
  <c r="N736" i="1" s="1"/>
  <c r="M737" i="1"/>
  <c r="N737" i="1" s="1"/>
  <c r="M738" i="1"/>
  <c r="N738" i="1" s="1"/>
  <c r="M739" i="1"/>
  <c r="N739" i="1" s="1"/>
  <c r="M740" i="1"/>
  <c r="N740" i="1" s="1"/>
  <c r="M741" i="1"/>
  <c r="N741" i="1" s="1"/>
  <c r="M742" i="1"/>
  <c r="N742" i="1" s="1"/>
  <c r="M743" i="1"/>
  <c r="N743" i="1" s="1"/>
  <c r="M744" i="1"/>
  <c r="N744" i="1" s="1"/>
  <c r="M745" i="1"/>
  <c r="N745" i="1" s="1"/>
  <c r="M746" i="1"/>
  <c r="N746" i="1" s="1"/>
  <c r="M747" i="1"/>
  <c r="N747" i="1" s="1"/>
  <c r="M748" i="1"/>
  <c r="N748" i="1" s="1"/>
  <c r="M749" i="1"/>
  <c r="N749" i="1" s="1"/>
  <c r="M750" i="1"/>
  <c r="N750" i="1" s="1"/>
  <c r="M751" i="1"/>
  <c r="N751" i="1" s="1"/>
  <c r="M752" i="1"/>
  <c r="N752" i="1" s="1"/>
  <c r="M753" i="1"/>
  <c r="N753" i="1" s="1"/>
  <c r="M754" i="1"/>
  <c r="N754" i="1" s="1"/>
  <c r="M755" i="1"/>
  <c r="N755" i="1" s="1"/>
  <c r="M756" i="1"/>
  <c r="N756" i="1" s="1"/>
  <c r="M757" i="1"/>
  <c r="N757" i="1" s="1"/>
  <c r="M758" i="1"/>
  <c r="N758" i="1" s="1"/>
  <c r="M759" i="1"/>
  <c r="N759" i="1" s="1"/>
  <c r="M760" i="1"/>
  <c r="N760" i="1" s="1"/>
  <c r="M761" i="1"/>
  <c r="N761" i="1" s="1"/>
  <c r="M762" i="1"/>
  <c r="N762" i="1" s="1"/>
  <c r="M763" i="1"/>
  <c r="N763" i="1" s="1"/>
  <c r="M764" i="1"/>
  <c r="N764" i="1" s="1"/>
  <c r="M765" i="1"/>
  <c r="N765" i="1" s="1"/>
  <c r="M766" i="1"/>
  <c r="N766" i="1" s="1"/>
  <c r="M767" i="1"/>
  <c r="N767" i="1" s="1"/>
  <c r="M768" i="1"/>
  <c r="N768" i="1" s="1"/>
  <c r="M769" i="1"/>
  <c r="N769" i="1" s="1"/>
  <c r="M770" i="1"/>
  <c r="N770" i="1" s="1"/>
  <c r="M771" i="1"/>
  <c r="N771" i="1" s="1"/>
  <c r="M772" i="1"/>
  <c r="N772" i="1" s="1"/>
  <c r="M773" i="1"/>
  <c r="N773" i="1" s="1"/>
  <c r="M774" i="1"/>
  <c r="N774" i="1" s="1"/>
  <c r="M775" i="1"/>
  <c r="N775" i="1" s="1"/>
  <c r="M776" i="1"/>
  <c r="N776" i="1" s="1"/>
  <c r="M777" i="1"/>
  <c r="N777" i="1" s="1"/>
  <c r="M778" i="1"/>
  <c r="N778" i="1" s="1"/>
  <c r="M779" i="1"/>
  <c r="N779" i="1" s="1"/>
  <c r="M780" i="1"/>
  <c r="N780" i="1" s="1"/>
  <c r="M781" i="1"/>
  <c r="N781" i="1" s="1"/>
  <c r="M782" i="1"/>
  <c r="N782" i="1" s="1"/>
  <c r="M783" i="1"/>
  <c r="N783" i="1" s="1"/>
  <c r="M784" i="1"/>
  <c r="N784" i="1" s="1"/>
  <c r="M785" i="1"/>
  <c r="M786" i="1"/>
  <c r="N786" i="1" s="1"/>
  <c r="M787" i="1"/>
  <c r="N787" i="1" s="1"/>
  <c r="M788" i="1"/>
  <c r="N788" i="1" s="1"/>
  <c r="M789" i="1"/>
  <c r="N789" i="1" s="1"/>
  <c r="M790" i="1"/>
  <c r="N790" i="1" s="1"/>
  <c r="M791" i="1"/>
  <c r="N791" i="1" s="1"/>
  <c r="M792" i="1"/>
  <c r="N792" i="1" s="1"/>
  <c r="M793" i="1"/>
  <c r="N793" i="1" s="1"/>
  <c r="M794" i="1"/>
  <c r="N794" i="1" s="1"/>
  <c r="M795" i="1"/>
  <c r="N795" i="1" s="1"/>
  <c r="M796" i="1"/>
  <c r="N796" i="1" s="1"/>
  <c r="M797" i="1"/>
  <c r="N797" i="1" s="1"/>
  <c r="M798" i="1"/>
  <c r="N798" i="1" s="1"/>
  <c r="M799" i="1"/>
  <c r="N799" i="1" s="1"/>
  <c r="M800" i="1"/>
  <c r="N800" i="1" s="1"/>
  <c r="M801" i="1"/>
  <c r="N801" i="1" s="1"/>
  <c r="M802" i="1"/>
  <c r="N802" i="1" s="1"/>
  <c r="M803" i="1"/>
  <c r="N803" i="1" s="1"/>
  <c r="M804" i="1"/>
  <c r="N804" i="1" s="1"/>
  <c r="M805" i="1"/>
  <c r="N805" i="1" s="1"/>
  <c r="M806" i="1"/>
  <c r="N806" i="1" s="1"/>
  <c r="M807" i="1"/>
  <c r="N807" i="1" s="1"/>
  <c r="M808" i="1"/>
  <c r="N808" i="1" s="1"/>
  <c r="M809" i="1"/>
  <c r="N809" i="1" s="1"/>
  <c r="M810" i="1"/>
  <c r="N810" i="1" s="1"/>
  <c r="M811" i="1"/>
  <c r="N811" i="1" s="1"/>
  <c r="M812" i="1"/>
  <c r="N812" i="1" s="1"/>
  <c r="M813" i="1"/>
  <c r="N813" i="1" s="1"/>
  <c r="M814" i="1"/>
  <c r="N814" i="1" s="1"/>
  <c r="M815" i="1"/>
  <c r="N815" i="1" s="1"/>
  <c r="M816" i="1"/>
  <c r="N816" i="1" s="1"/>
  <c r="M817" i="1"/>
  <c r="N817" i="1" s="1"/>
  <c r="M818" i="1"/>
  <c r="N818" i="1" s="1"/>
  <c r="M819" i="1"/>
  <c r="N819" i="1" s="1"/>
  <c r="M820" i="1"/>
  <c r="N820" i="1" s="1"/>
  <c r="M821" i="1"/>
  <c r="N821" i="1" s="1"/>
  <c r="M822" i="1"/>
  <c r="N822" i="1" s="1"/>
  <c r="M823" i="1"/>
  <c r="N823" i="1" s="1"/>
  <c r="M824" i="1"/>
  <c r="N824" i="1" s="1"/>
  <c r="M825" i="1"/>
  <c r="N825" i="1" s="1"/>
  <c r="M826" i="1"/>
  <c r="N826" i="1" s="1"/>
  <c r="M827" i="1"/>
  <c r="N827" i="1" s="1"/>
  <c r="M828" i="1"/>
  <c r="N828" i="1" s="1"/>
  <c r="M829" i="1"/>
  <c r="N829" i="1" s="1"/>
  <c r="M830" i="1"/>
  <c r="N830" i="1" s="1"/>
  <c r="M831" i="1"/>
  <c r="N831" i="1" s="1"/>
  <c r="M832" i="1"/>
  <c r="N832" i="1" s="1"/>
  <c r="M833" i="1"/>
  <c r="N833" i="1" s="1"/>
  <c r="M834" i="1"/>
  <c r="N834" i="1" s="1"/>
  <c r="M835" i="1"/>
  <c r="N835" i="1" s="1"/>
  <c r="M836" i="1"/>
  <c r="N836" i="1" s="1"/>
  <c r="M837" i="1"/>
  <c r="N837" i="1" s="1"/>
  <c r="M838" i="1"/>
  <c r="N838" i="1" s="1"/>
  <c r="M839" i="1"/>
  <c r="N839" i="1" s="1"/>
  <c r="M840" i="1"/>
  <c r="N840" i="1" s="1"/>
  <c r="M841" i="1"/>
  <c r="N841" i="1" s="1"/>
  <c r="M842" i="1"/>
  <c r="N842" i="1" s="1"/>
  <c r="M843" i="1"/>
  <c r="N843" i="1" s="1"/>
  <c r="M844" i="1"/>
  <c r="N844" i="1" s="1"/>
  <c r="M845" i="1"/>
  <c r="N845" i="1" s="1"/>
  <c r="M846" i="1"/>
  <c r="N846" i="1" s="1"/>
  <c r="M847" i="1"/>
  <c r="N847" i="1" s="1"/>
  <c r="M848" i="1"/>
  <c r="N848" i="1" s="1"/>
  <c r="M849" i="1"/>
  <c r="N849" i="1" s="1"/>
  <c r="M850" i="1"/>
  <c r="N850" i="1" s="1"/>
  <c r="M851" i="1"/>
  <c r="N851" i="1" s="1"/>
  <c r="M852" i="1"/>
  <c r="N852" i="1" s="1"/>
  <c r="M853" i="1"/>
  <c r="N853" i="1" s="1"/>
  <c r="M854" i="1"/>
  <c r="N854" i="1" s="1"/>
  <c r="M855" i="1"/>
  <c r="N855" i="1" s="1"/>
  <c r="M856" i="1"/>
  <c r="N856" i="1" s="1"/>
  <c r="M857" i="1"/>
  <c r="N857" i="1" s="1"/>
  <c r="M858" i="1"/>
  <c r="N858" i="1" s="1"/>
  <c r="M859" i="1"/>
  <c r="N859" i="1" s="1"/>
  <c r="M860" i="1"/>
  <c r="N860" i="1" s="1"/>
  <c r="M861" i="1"/>
  <c r="N861" i="1" s="1"/>
  <c r="M862" i="1"/>
  <c r="N862" i="1" s="1"/>
  <c r="M863" i="1"/>
  <c r="N863" i="1" s="1"/>
  <c r="M864" i="1"/>
  <c r="N864" i="1" s="1"/>
  <c r="M865" i="1"/>
  <c r="N865" i="1" s="1"/>
  <c r="M866" i="1"/>
  <c r="N866" i="1" s="1"/>
  <c r="M867" i="1"/>
  <c r="N867" i="1" s="1"/>
  <c r="M868" i="1"/>
  <c r="N868" i="1" s="1"/>
  <c r="M869" i="1"/>
  <c r="N869" i="1" s="1"/>
  <c r="M870" i="1"/>
  <c r="N870" i="1" s="1"/>
  <c r="M871" i="1"/>
  <c r="N871" i="1" s="1"/>
  <c r="M872" i="1"/>
  <c r="N872" i="1" s="1"/>
  <c r="M873" i="1"/>
  <c r="N873" i="1" s="1"/>
  <c r="M874" i="1"/>
  <c r="N874" i="1" s="1"/>
  <c r="M875" i="1"/>
  <c r="N875" i="1" s="1"/>
  <c r="M876" i="1"/>
  <c r="N876" i="1" s="1"/>
  <c r="M877" i="1"/>
  <c r="N877" i="1" s="1"/>
  <c r="M878" i="1"/>
  <c r="N878" i="1" s="1"/>
  <c r="M879" i="1"/>
  <c r="N879" i="1" s="1"/>
  <c r="M880" i="1"/>
  <c r="N880" i="1" s="1"/>
  <c r="M881" i="1"/>
  <c r="N881" i="1" s="1"/>
  <c r="M882" i="1"/>
  <c r="M883" i="1"/>
  <c r="N883" i="1" s="1"/>
  <c r="M884" i="1"/>
  <c r="N884" i="1" s="1"/>
  <c r="M885" i="1"/>
  <c r="N885" i="1" s="1"/>
  <c r="M886" i="1"/>
  <c r="N886" i="1" s="1"/>
  <c r="M887" i="1"/>
  <c r="N887" i="1" s="1"/>
  <c r="M888" i="1"/>
  <c r="N888" i="1" s="1"/>
  <c r="M889" i="1"/>
  <c r="N889" i="1" s="1"/>
  <c r="M890" i="1"/>
  <c r="N890" i="1" s="1"/>
  <c r="M891" i="1"/>
  <c r="N891" i="1" s="1"/>
  <c r="M892" i="1"/>
  <c r="N892" i="1" s="1"/>
  <c r="M893" i="1"/>
  <c r="N893" i="1" s="1"/>
  <c r="M894" i="1"/>
  <c r="N894" i="1" s="1"/>
  <c r="M895" i="1"/>
  <c r="N895" i="1" s="1"/>
  <c r="M896" i="1"/>
  <c r="N896" i="1" s="1"/>
  <c r="M897" i="1"/>
  <c r="N897" i="1" s="1"/>
  <c r="M898" i="1"/>
  <c r="N898" i="1" s="1"/>
  <c r="M899" i="1"/>
  <c r="N899" i="1" s="1"/>
  <c r="M900" i="1"/>
  <c r="N900" i="1" s="1"/>
  <c r="M901" i="1"/>
  <c r="N901" i="1" s="1"/>
  <c r="M902" i="1"/>
  <c r="N902" i="1" s="1"/>
  <c r="M903" i="1"/>
  <c r="N903" i="1" s="1"/>
  <c r="M904" i="1"/>
  <c r="N904" i="1" s="1"/>
  <c r="M905" i="1"/>
  <c r="N905" i="1" s="1"/>
  <c r="M906" i="1"/>
  <c r="N906" i="1" s="1"/>
  <c r="M907" i="1"/>
  <c r="N907" i="1" s="1"/>
  <c r="M908" i="1"/>
  <c r="N908" i="1" s="1"/>
  <c r="M909" i="1"/>
  <c r="N909" i="1" s="1"/>
  <c r="M910" i="1"/>
  <c r="N910" i="1" s="1"/>
  <c r="M911" i="1"/>
  <c r="N911" i="1" s="1"/>
  <c r="M912" i="1"/>
  <c r="N912" i="1" s="1"/>
  <c r="M913" i="1"/>
  <c r="N913" i="1" s="1"/>
  <c r="M914" i="1"/>
  <c r="N914" i="1" s="1"/>
  <c r="M915" i="1"/>
  <c r="N915" i="1" s="1"/>
  <c r="M916" i="1"/>
  <c r="N916" i="1" s="1"/>
  <c r="M917" i="1"/>
  <c r="N917" i="1" s="1"/>
  <c r="M918" i="1"/>
  <c r="N918" i="1" s="1"/>
  <c r="M919" i="1"/>
  <c r="N919" i="1" s="1"/>
  <c r="M920" i="1"/>
  <c r="N920" i="1" s="1"/>
  <c r="M921" i="1"/>
  <c r="N921" i="1" s="1"/>
  <c r="M922" i="1"/>
  <c r="N922" i="1" s="1"/>
  <c r="M923" i="1"/>
  <c r="N923" i="1" s="1"/>
  <c r="M924" i="1"/>
  <c r="N924" i="1" s="1"/>
  <c r="M925" i="1"/>
  <c r="N925" i="1" s="1"/>
  <c r="M926" i="1"/>
  <c r="N926" i="1" s="1"/>
  <c r="M927" i="1"/>
  <c r="N927" i="1" s="1"/>
  <c r="M928" i="1"/>
  <c r="N928" i="1" s="1"/>
  <c r="M929" i="1"/>
  <c r="N929" i="1" s="1"/>
  <c r="M930" i="1"/>
  <c r="N930" i="1" s="1"/>
  <c r="M931" i="1"/>
  <c r="N931" i="1" s="1"/>
  <c r="M932" i="1"/>
  <c r="N932" i="1" s="1"/>
  <c r="M933" i="1"/>
  <c r="N933" i="1" s="1"/>
  <c r="M934" i="1"/>
  <c r="N934" i="1" s="1"/>
  <c r="M935" i="1"/>
  <c r="N935" i="1" s="1"/>
  <c r="M936" i="1"/>
  <c r="N936" i="1" s="1"/>
  <c r="M937" i="1"/>
  <c r="N937" i="1" s="1"/>
  <c r="M938" i="1"/>
  <c r="N938" i="1" s="1"/>
  <c r="M939" i="1"/>
  <c r="N939" i="1" s="1"/>
  <c r="M940" i="1"/>
  <c r="N940" i="1" s="1"/>
  <c r="M941" i="1"/>
  <c r="N941" i="1" s="1"/>
  <c r="M942" i="1"/>
  <c r="N942" i="1" s="1"/>
  <c r="M943" i="1"/>
  <c r="N943" i="1" s="1"/>
  <c r="M944" i="1"/>
  <c r="N944" i="1" s="1"/>
  <c r="M945" i="1"/>
  <c r="N945" i="1" s="1"/>
  <c r="M946" i="1"/>
  <c r="N946" i="1" s="1"/>
  <c r="M947" i="1"/>
  <c r="N947" i="1" s="1"/>
  <c r="M948" i="1"/>
  <c r="N948" i="1" s="1"/>
  <c r="M949" i="1"/>
  <c r="N949" i="1" s="1"/>
  <c r="M950" i="1"/>
  <c r="N950" i="1" s="1"/>
  <c r="M951" i="1"/>
  <c r="N951" i="1" s="1"/>
  <c r="M952" i="1"/>
  <c r="N952" i="1" s="1"/>
  <c r="M953" i="1"/>
  <c r="N953" i="1" s="1"/>
  <c r="M954" i="1"/>
  <c r="N954" i="1" s="1"/>
  <c r="M955" i="1"/>
  <c r="N955" i="1" s="1"/>
  <c r="M956" i="1"/>
  <c r="N956" i="1" s="1"/>
  <c r="M957" i="1"/>
  <c r="N957" i="1" s="1"/>
  <c r="M958" i="1"/>
  <c r="N958" i="1" s="1"/>
  <c r="M959" i="1"/>
  <c r="N959" i="1" s="1"/>
  <c r="M960" i="1"/>
  <c r="N960" i="1" s="1"/>
  <c r="M961" i="1"/>
  <c r="N961" i="1" s="1"/>
  <c r="M962" i="1"/>
  <c r="N962" i="1" s="1"/>
  <c r="M963" i="1"/>
  <c r="N963" i="1" s="1"/>
  <c r="M964" i="1"/>
  <c r="N964" i="1" s="1"/>
  <c r="M965" i="1"/>
  <c r="N965" i="1" s="1"/>
  <c r="M966" i="1"/>
  <c r="N966" i="1" s="1"/>
  <c r="M967" i="1"/>
  <c r="N967" i="1" s="1"/>
  <c r="M968" i="1"/>
  <c r="N968" i="1" s="1"/>
  <c r="M969" i="1"/>
  <c r="N969" i="1" s="1"/>
  <c r="M970" i="1"/>
  <c r="N970" i="1" s="1"/>
  <c r="M971" i="1"/>
  <c r="N971" i="1" s="1"/>
  <c r="M972" i="1"/>
  <c r="N972" i="1" s="1"/>
  <c r="M973" i="1"/>
  <c r="N973" i="1" s="1"/>
  <c r="M974" i="1"/>
  <c r="N974" i="1" s="1"/>
  <c r="M975" i="1"/>
  <c r="N975" i="1" s="1"/>
  <c r="M976" i="1"/>
  <c r="N976" i="1" s="1"/>
  <c r="M977" i="1"/>
  <c r="N977" i="1" s="1"/>
  <c r="M978" i="1"/>
  <c r="N978" i="1" s="1"/>
  <c r="M979" i="1"/>
  <c r="N979" i="1" s="1"/>
  <c r="M980" i="1"/>
  <c r="N980" i="1" s="1"/>
  <c r="M981" i="1"/>
  <c r="N981" i="1" s="1"/>
  <c r="M982" i="1"/>
  <c r="N982" i="1" s="1"/>
  <c r="M983" i="1"/>
  <c r="N983" i="1" s="1"/>
  <c r="M984" i="1"/>
  <c r="M985" i="1"/>
  <c r="N985" i="1" s="1"/>
  <c r="M986" i="1"/>
  <c r="N986" i="1" s="1"/>
  <c r="M987" i="1"/>
  <c r="N987" i="1" s="1"/>
  <c r="M988" i="1"/>
  <c r="N988" i="1" s="1"/>
  <c r="M989" i="1"/>
  <c r="N989" i="1" s="1"/>
  <c r="M990" i="1"/>
  <c r="N990" i="1" s="1"/>
  <c r="M991" i="1"/>
  <c r="N991" i="1" s="1"/>
  <c r="M992" i="1"/>
  <c r="N992" i="1" s="1"/>
  <c r="M993" i="1"/>
  <c r="N993" i="1" s="1"/>
  <c r="M994" i="1"/>
  <c r="N994" i="1" s="1"/>
  <c r="M995" i="1"/>
  <c r="N995" i="1" s="1"/>
  <c r="M996" i="1"/>
  <c r="N996" i="1" s="1"/>
  <c r="M997" i="1"/>
  <c r="N997" i="1" s="1"/>
  <c r="M998" i="1"/>
  <c r="N998" i="1" s="1"/>
  <c r="M999" i="1"/>
  <c r="N999" i="1" s="1"/>
  <c r="M1000" i="1"/>
  <c r="N1000" i="1" s="1"/>
  <c r="M1001" i="1"/>
  <c r="N1001" i="1" s="1"/>
  <c r="M1002" i="1"/>
  <c r="N1002" i="1" s="1"/>
  <c r="M1003" i="1"/>
  <c r="N1003" i="1" s="1"/>
  <c r="M1004" i="1"/>
  <c r="N1004" i="1" s="1"/>
  <c r="M1005" i="1"/>
  <c r="N1005" i="1" s="1"/>
  <c r="M1006" i="1"/>
  <c r="N1006" i="1" s="1"/>
  <c r="M1007" i="1"/>
  <c r="N1007" i="1" s="1"/>
  <c r="M1008" i="1"/>
  <c r="N1008" i="1" s="1"/>
  <c r="M1009" i="1"/>
  <c r="N1009" i="1" s="1"/>
  <c r="M1010" i="1"/>
  <c r="N1010" i="1" s="1"/>
  <c r="M1011" i="1"/>
  <c r="N1011" i="1" s="1"/>
  <c r="M1012" i="1"/>
  <c r="N1012" i="1" s="1"/>
  <c r="M1013" i="1"/>
  <c r="N1013" i="1" s="1"/>
  <c r="M1014" i="1"/>
  <c r="N1014" i="1" s="1"/>
  <c r="M1015" i="1"/>
  <c r="N1015" i="1" s="1"/>
  <c r="M1016" i="1"/>
  <c r="N1016" i="1" s="1"/>
  <c r="M1017" i="1"/>
  <c r="N1017" i="1" s="1"/>
  <c r="M1018" i="1"/>
  <c r="N1018" i="1" s="1"/>
  <c r="M1019" i="1"/>
  <c r="N1019" i="1" s="1"/>
  <c r="M1020" i="1"/>
  <c r="N1020" i="1" s="1"/>
  <c r="M1021" i="1"/>
  <c r="N1021" i="1" s="1"/>
  <c r="M1022" i="1"/>
  <c r="N1022" i="1" s="1"/>
  <c r="M1023" i="1"/>
  <c r="N1023" i="1" s="1"/>
  <c r="M1024" i="1"/>
  <c r="N1024" i="1" s="1"/>
  <c r="M1025" i="1"/>
  <c r="N1025" i="1" s="1"/>
  <c r="M1026" i="1"/>
  <c r="N1026" i="1" s="1"/>
  <c r="M1027" i="1"/>
  <c r="N1027" i="1" s="1"/>
  <c r="M1028" i="1"/>
  <c r="N1028" i="1" s="1"/>
  <c r="M1029" i="1"/>
  <c r="N1029" i="1" s="1"/>
  <c r="M1030" i="1"/>
  <c r="N1030" i="1" s="1"/>
  <c r="M1031" i="1"/>
  <c r="N1031" i="1" s="1"/>
  <c r="M1032" i="1"/>
  <c r="N1032" i="1" s="1"/>
  <c r="M1033" i="1"/>
  <c r="N1033" i="1" s="1"/>
  <c r="M1034" i="1"/>
  <c r="N1034" i="1" s="1"/>
  <c r="M1035" i="1"/>
  <c r="N1035" i="1" s="1"/>
  <c r="M1036" i="1"/>
  <c r="N1036" i="1" s="1"/>
  <c r="M1037" i="1"/>
  <c r="N1037" i="1" s="1"/>
  <c r="M1038" i="1"/>
  <c r="N1038" i="1" s="1"/>
  <c r="M1039" i="1"/>
  <c r="N1039" i="1" s="1"/>
  <c r="M1040" i="1"/>
  <c r="N1040" i="1" s="1"/>
  <c r="M1041" i="1"/>
  <c r="N1041" i="1" s="1"/>
  <c r="M1042" i="1"/>
  <c r="N1042" i="1" s="1"/>
  <c r="M1043" i="1"/>
  <c r="N1043" i="1" s="1"/>
  <c r="M1044" i="1"/>
  <c r="N1044" i="1" s="1"/>
  <c r="M1045" i="1"/>
  <c r="N1045" i="1" s="1"/>
  <c r="M1046" i="1"/>
  <c r="N1046" i="1" s="1"/>
  <c r="M1047" i="1"/>
  <c r="N1047" i="1" s="1"/>
  <c r="M1048" i="1"/>
  <c r="N1048" i="1" s="1"/>
  <c r="M1049" i="1"/>
  <c r="N1049" i="1" s="1"/>
  <c r="M1050" i="1"/>
  <c r="N1050" i="1" s="1"/>
  <c r="M1051" i="1"/>
  <c r="N1051" i="1" s="1"/>
  <c r="M1052" i="1"/>
  <c r="N1052" i="1" s="1"/>
  <c r="M1053" i="1"/>
  <c r="N1053" i="1" s="1"/>
  <c r="M1054" i="1"/>
  <c r="N1054" i="1" s="1"/>
  <c r="M1055" i="1"/>
  <c r="N1055" i="1" s="1"/>
  <c r="M1056" i="1"/>
  <c r="N1056" i="1" s="1"/>
  <c r="M1057" i="1"/>
  <c r="N1057" i="1" s="1"/>
  <c r="M1058" i="1"/>
  <c r="N1058" i="1" s="1"/>
  <c r="M1059" i="1"/>
  <c r="N1059" i="1" s="1"/>
  <c r="M1060" i="1"/>
  <c r="N1060" i="1" s="1"/>
  <c r="M1061" i="1"/>
  <c r="N1061" i="1" s="1"/>
  <c r="M1062" i="1"/>
  <c r="N1062" i="1" s="1"/>
  <c r="M1063" i="1"/>
  <c r="N1063" i="1" s="1"/>
  <c r="M1064" i="1"/>
  <c r="N1064" i="1" s="1"/>
  <c r="M1065" i="1"/>
  <c r="N1065" i="1" s="1"/>
  <c r="M1066" i="1"/>
  <c r="N1066" i="1" s="1"/>
  <c r="M1067" i="1"/>
  <c r="N1067" i="1" s="1"/>
  <c r="M1068" i="1"/>
  <c r="N1068" i="1" s="1"/>
  <c r="M1069" i="1"/>
  <c r="N1069" i="1" s="1"/>
  <c r="M1070" i="1"/>
  <c r="N1070" i="1" s="1"/>
  <c r="M1071" i="1"/>
  <c r="N1071" i="1" s="1"/>
  <c r="M1072" i="1"/>
  <c r="N1072" i="1" s="1"/>
  <c r="M1073" i="1"/>
  <c r="N1073" i="1" s="1"/>
  <c r="M1074" i="1"/>
  <c r="N1074" i="1" s="1"/>
  <c r="M1075" i="1"/>
  <c r="N1075" i="1" s="1"/>
  <c r="M1076" i="1"/>
  <c r="N1076" i="1" s="1"/>
  <c r="M1077" i="1"/>
  <c r="N1077" i="1" s="1"/>
  <c r="M1078" i="1"/>
  <c r="N1078" i="1" s="1"/>
  <c r="M1079" i="1"/>
  <c r="N1079" i="1" s="1"/>
  <c r="M1080" i="1"/>
  <c r="N1080" i="1" s="1"/>
  <c r="M1081" i="1"/>
  <c r="N1081" i="1" s="1"/>
  <c r="M1082" i="1"/>
  <c r="N1082" i="1" s="1"/>
  <c r="M1083" i="1"/>
  <c r="N1083" i="1" s="1"/>
  <c r="M1084" i="1"/>
  <c r="N1084" i="1" s="1"/>
  <c r="M1085" i="1"/>
  <c r="N1085" i="1" s="1"/>
  <c r="M1086" i="1"/>
  <c r="N1086" i="1" s="1"/>
  <c r="M1087" i="1"/>
  <c r="N1087" i="1" s="1"/>
  <c r="M1088" i="1"/>
  <c r="N1088" i="1" s="1"/>
  <c r="M1089" i="1"/>
  <c r="N1089" i="1" s="1"/>
  <c r="M1090" i="1"/>
  <c r="N1090" i="1" s="1"/>
  <c r="M1091" i="1"/>
  <c r="N1091" i="1" s="1"/>
  <c r="M1092" i="1"/>
  <c r="N1092" i="1" s="1"/>
  <c r="M1093" i="1"/>
  <c r="N1093" i="1" s="1"/>
  <c r="M1094" i="1"/>
  <c r="N1094" i="1" s="1"/>
  <c r="M1095" i="1"/>
  <c r="N1095" i="1" s="1"/>
  <c r="M1096" i="1"/>
  <c r="N1096" i="1" s="1"/>
  <c r="M1097" i="1"/>
  <c r="N1097" i="1" s="1"/>
  <c r="M1098" i="1"/>
  <c r="N1098" i="1" s="1"/>
  <c r="M1099" i="1"/>
  <c r="N1099" i="1" s="1"/>
  <c r="M1100" i="1"/>
  <c r="N1100" i="1" s="1"/>
  <c r="M1101" i="1"/>
  <c r="N1101" i="1" s="1"/>
  <c r="M1102" i="1"/>
  <c r="N1102" i="1" s="1"/>
  <c r="M1103" i="1"/>
  <c r="N1103" i="1" s="1"/>
  <c r="M1104" i="1"/>
  <c r="N1104" i="1" s="1"/>
  <c r="M1105" i="1"/>
  <c r="N1105" i="1" s="1"/>
  <c r="M1106" i="1"/>
  <c r="N1106" i="1" s="1"/>
  <c r="M1107" i="1"/>
  <c r="N1107" i="1" s="1"/>
  <c r="M1108" i="1"/>
  <c r="N1108" i="1" s="1"/>
  <c r="M1109" i="1"/>
  <c r="N1109" i="1" s="1"/>
  <c r="M1110" i="1"/>
  <c r="N1110" i="1" s="1"/>
  <c r="M1111" i="1"/>
  <c r="N1111" i="1" s="1"/>
  <c r="M1112" i="1"/>
  <c r="N1112" i="1" s="1"/>
  <c r="M1113" i="1"/>
  <c r="N1113" i="1" s="1"/>
  <c r="M1114" i="1"/>
  <c r="N1114" i="1" s="1"/>
  <c r="M1115" i="1"/>
  <c r="N1115" i="1" s="1"/>
  <c r="M1116" i="1"/>
  <c r="N1116" i="1" s="1"/>
  <c r="M1117" i="1"/>
  <c r="N1117" i="1" s="1"/>
  <c r="M1118" i="1"/>
  <c r="N1118" i="1" s="1"/>
  <c r="M1119" i="1"/>
  <c r="N1119" i="1" s="1"/>
  <c r="M1120" i="1"/>
  <c r="N1120" i="1" s="1"/>
  <c r="M1121" i="1"/>
  <c r="N1121" i="1" s="1"/>
  <c r="M1122" i="1"/>
  <c r="N1122" i="1" s="1"/>
  <c r="M1123" i="1"/>
  <c r="N1123" i="1" s="1"/>
  <c r="M1124" i="1"/>
  <c r="N1124" i="1" s="1"/>
  <c r="M1125" i="1"/>
  <c r="N1125" i="1" s="1"/>
  <c r="M1126" i="1"/>
  <c r="N1126" i="1" s="1"/>
  <c r="M1127" i="1"/>
  <c r="N1127" i="1" s="1"/>
  <c r="M1128" i="1"/>
  <c r="N1128" i="1" s="1"/>
  <c r="M1129" i="1"/>
  <c r="N1129" i="1" s="1"/>
  <c r="M1130" i="1"/>
  <c r="N1130" i="1" s="1"/>
  <c r="M1131" i="1"/>
  <c r="N1131" i="1" s="1"/>
  <c r="M1132" i="1"/>
  <c r="N1132" i="1" s="1"/>
  <c r="M1133" i="1"/>
  <c r="N1133" i="1" s="1"/>
  <c r="M1134" i="1"/>
  <c r="N1134" i="1" s="1"/>
  <c r="M1135" i="1"/>
  <c r="N1135" i="1" s="1"/>
  <c r="M1136" i="1"/>
  <c r="N1136" i="1" s="1"/>
  <c r="M1137" i="1"/>
  <c r="N1137" i="1" s="1"/>
  <c r="M1138" i="1"/>
  <c r="N1138" i="1" s="1"/>
  <c r="M1139" i="1"/>
  <c r="N1139" i="1" s="1"/>
  <c r="M1140" i="1"/>
  <c r="N1140" i="1" s="1"/>
  <c r="M1141" i="1"/>
  <c r="N1141" i="1" s="1"/>
  <c r="M1142" i="1"/>
  <c r="N1142" i="1" s="1"/>
  <c r="M1143" i="1"/>
  <c r="N1143" i="1" s="1"/>
  <c r="M1144" i="1"/>
  <c r="N1144" i="1" s="1"/>
  <c r="M1145" i="1"/>
  <c r="N1145" i="1" s="1"/>
  <c r="M1146" i="1"/>
  <c r="N1146" i="1" s="1"/>
  <c r="M1147" i="1"/>
  <c r="N1147" i="1" s="1"/>
  <c r="M1148" i="1"/>
  <c r="N1148" i="1" s="1"/>
  <c r="M1149" i="1"/>
  <c r="N1149" i="1" s="1"/>
  <c r="M1150" i="1"/>
  <c r="N1150" i="1" s="1"/>
  <c r="M1151" i="1"/>
  <c r="N1151" i="1" s="1"/>
  <c r="M1152" i="1"/>
  <c r="N1152" i="1" s="1"/>
  <c r="M1153" i="1"/>
  <c r="N1153" i="1" s="1"/>
  <c r="M1154" i="1"/>
  <c r="N1154" i="1" s="1"/>
  <c r="M1155" i="1"/>
  <c r="N1155" i="1" s="1"/>
  <c r="M1156" i="1"/>
  <c r="N1156" i="1" s="1"/>
  <c r="M1157" i="1"/>
  <c r="N1157" i="1" s="1"/>
  <c r="M1158" i="1"/>
  <c r="N1158" i="1" s="1"/>
  <c r="M1159" i="1"/>
  <c r="N1159" i="1" s="1"/>
  <c r="M1160" i="1"/>
  <c r="N1160" i="1" s="1"/>
  <c r="M1161" i="1"/>
  <c r="N1161" i="1" s="1"/>
  <c r="M1162" i="1"/>
  <c r="N1162" i="1" s="1"/>
  <c r="M1163" i="1"/>
  <c r="N1163" i="1" s="1"/>
  <c r="M1164" i="1"/>
  <c r="N1164" i="1" s="1"/>
  <c r="M1165" i="1"/>
  <c r="N1165" i="1" s="1"/>
  <c r="M1166" i="1"/>
  <c r="N1166" i="1" s="1"/>
  <c r="M1167" i="1"/>
  <c r="N1167" i="1" s="1"/>
  <c r="M1168" i="1"/>
  <c r="N1168" i="1" s="1"/>
  <c r="M1169" i="1"/>
  <c r="N1169" i="1" s="1"/>
  <c r="M1170" i="1"/>
  <c r="N1170" i="1" s="1"/>
  <c r="M1171" i="1"/>
  <c r="N1171" i="1" s="1"/>
  <c r="M1172" i="1"/>
  <c r="N1172" i="1" s="1"/>
  <c r="M1173" i="1"/>
  <c r="N1173" i="1" s="1"/>
  <c r="M1174" i="1"/>
  <c r="N1174" i="1" s="1"/>
  <c r="M1175" i="1"/>
  <c r="N1175" i="1" s="1"/>
  <c r="M1176" i="1"/>
  <c r="N1176" i="1" s="1"/>
  <c r="M1177" i="1"/>
  <c r="N1177" i="1" s="1"/>
  <c r="M1178" i="1"/>
  <c r="N1178" i="1" s="1"/>
  <c r="M1179" i="1"/>
  <c r="N1179" i="1" s="1"/>
  <c r="M1180" i="1"/>
  <c r="N1180" i="1" s="1"/>
  <c r="M1181" i="1"/>
  <c r="N1181" i="1" s="1"/>
  <c r="M1182" i="1"/>
  <c r="N1182" i="1" s="1"/>
  <c r="M1183" i="1"/>
  <c r="N1183" i="1" s="1"/>
  <c r="M1184" i="1"/>
  <c r="N1184" i="1" s="1"/>
  <c r="M1185" i="1"/>
  <c r="N1185" i="1" s="1"/>
  <c r="M1186" i="1"/>
  <c r="N1186" i="1" s="1"/>
  <c r="M1187" i="1"/>
  <c r="N1187" i="1" s="1"/>
  <c r="M1188" i="1"/>
  <c r="N1188" i="1" s="1"/>
  <c r="M1189" i="1"/>
  <c r="N1189" i="1" s="1"/>
  <c r="M1190" i="1"/>
  <c r="N1190" i="1" s="1"/>
  <c r="M1191" i="1"/>
  <c r="N1191" i="1" s="1"/>
  <c r="M1192" i="1"/>
  <c r="N1192" i="1" s="1"/>
  <c r="M1193" i="1"/>
  <c r="N1193" i="1" s="1"/>
  <c r="M1194" i="1"/>
  <c r="N1194" i="1" s="1"/>
  <c r="M1195" i="1"/>
  <c r="N1195" i="1" s="1"/>
  <c r="M1196" i="1"/>
  <c r="N1196" i="1" s="1"/>
  <c r="M1197" i="1"/>
  <c r="N1197" i="1" s="1"/>
  <c r="M1198" i="1"/>
  <c r="N1198" i="1" s="1"/>
  <c r="M1199" i="1"/>
  <c r="N1199" i="1" s="1"/>
  <c r="M1200" i="1"/>
  <c r="N1200" i="1" s="1"/>
  <c r="M1201" i="1"/>
  <c r="N1201" i="1" s="1"/>
  <c r="M1202" i="1"/>
  <c r="N1202" i="1" s="1"/>
  <c r="M1203" i="1"/>
  <c r="N1203" i="1" s="1"/>
  <c r="M1204" i="1"/>
  <c r="N1204" i="1" s="1"/>
  <c r="M1205" i="1"/>
  <c r="N1205" i="1" s="1"/>
  <c r="M1206" i="1"/>
  <c r="N1206" i="1" s="1"/>
  <c r="M1207" i="1"/>
  <c r="N1207" i="1" s="1"/>
  <c r="M1208" i="1"/>
  <c r="N1208" i="1" s="1"/>
  <c r="M1209" i="1"/>
  <c r="N1209" i="1" s="1"/>
  <c r="M1210" i="1"/>
  <c r="N1210" i="1" s="1"/>
  <c r="M1211" i="1"/>
  <c r="N1211" i="1" s="1"/>
  <c r="M1212" i="1"/>
  <c r="N1212" i="1" s="1"/>
  <c r="M1213" i="1"/>
  <c r="N1213" i="1" s="1"/>
  <c r="M1214" i="1"/>
  <c r="N1214" i="1" s="1"/>
  <c r="M1215" i="1"/>
  <c r="N1215" i="1" s="1"/>
  <c r="M1216" i="1"/>
  <c r="N1216" i="1" s="1"/>
  <c r="M1217" i="1"/>
  <c r="N1217" i="1" s="1"/>
  <c r="M1218" i="1"/>
  <c r="N1218" i="1" s="1"/>
  <c r="M1219" i="1"/>
  <c r="N1219" i="1" s="1"/>
  <c r="M1220" i="1"/>
  <c r="N1220" i="1" s="1"/>
  <c r="M1221" i="1"/>
  <c r="N1221" i="1" s="1"/>
  <c r="M1222" i="1"/>
  <c r="N1222" i="1" s="1"/>
  <c r="M1223" i="1"/>
  <c r="N1223" i="1" s="1"/>
  <c r="M1224" i="1"/>
  <c r="M1225" i="1"/>
  <c r="N1225" i="1" s="1"/>
  <c r="M1226" i="1"/>
  <c r="N1226" i="1" s="1"/>
  <c r="M1227" i="1"/>
  <c r="N1227" i="1" s="1"/>
  <c r="M1228" i="1"/>
  <c r="N1228" i="1" s="1"/>
  <c r="M1229" i="1"/>
  <c r="N1229" i="1" s="1"/>
  <c r="M1230" i="1"/>
  <c r="N1230" i="1" s="1"/>
  <c r="M1231" i="1"/>
  <c r="N1231" i="1" s="1"/>
  <c r="M1232" i="1"/>
  <c r="N1232" i="1" s="1"/>
  <c r="M1233" i="1"/>
  <c r="N1233" i="1" s="1"/>
  <c r="M1234" i="1"/>
  <c r="N1234" i="1" s="1"/>
  <c r="M1235" i="1"/>
  <c r="N1235" i="1" s="1"/>
  <c r="M1236" i="1"/>
  <c r="N1236" i="1" s="1"/>
  <c r="M1237" i="1"/>
  <c r="N1237" i="1" s="1"/>
  <c r="M1238" i="1"/>
  <c r="N1238" i="1" s="1"/>
  <c r="M1239" i="1"/>
  <c r="N1239" i="1" s="1"/>
  <c r="M1240" i="1"/>
  <c r="N1240" i="1" s="1"/>
  <c r="M1241" i="1"/>
  <c r="N1241" i="1" s="1"/>
  <c r="M1242" i="1"/>
  <c r="N1242" i="1" s="1"/>
  <c r="M1243" i="1"/>
  <c r="N1243" i="1" s="1"/>
  <c r="M1244" i="1"/>
  <c r="N1244" i="1" s="1"/>
  <c r="M1245" i="1"/>
  <c r="N1245" i="1" s="1"/>
  <c r="M1246" i="1"/>
  <c r="N1246" i="1" s="1"/>
  <c r="M1247" i="1"/>
  <c r="N1247" i="1" s="1"/>
  <c r="M1248" i="1"/>
  <c r="N1248" i="1" s="1"/>
  <c r="M1249" i="1"/>
  <c r="N1249" i="1" s="1"/>
  <c r="M1250" i="1"/>
  <c r="N1250" i="1" s="1"/>
  <c r="M1251" i="1"/>
  <c r="N1251" i="1" s="1"/>
  <c r="M1252" i="1"/>
  <c r="N1252" i="1" s="1"/>
  <c r="M1253" i="1"/>
  <c r="N1253" i="1" s="1"/>
  <c r="M1254" i="1"/>
  <c r="N1254" i="1" s="1"/>
  <c r="M1255" i="1"/>
  <c r="N1255" i="1" s="1"/>
  <c r="M1256" i="1"/>
  <c r="N1256" i="1" s="1"/>
  <c r="M1257" i="1"/>
  <c r="N1257" i="1" s="1"/>
  <c r="M1258" i="1"/>
  <c r="N1258" i="1" s="1"/>
  <c r="M1259" i="1"/>
  <c r="N1259" i="1" s="1"/>
  <c r="M1260" i="1"/>
  <c r="N1260" i="1" s="1"/>
  <c r="M1261" i="1"/>
  <c r="N1261" i="1" s="1"/>
  <c r="M1262" i="1"/>
  <c r="N1262" i="1" s="1"/>
  <c r="M1263" i="1"/>
  <c r="N1263" i="1" s="1"/>
  <c r="M1264" i="1"/>
  <c r="N1264" i="1" s="1"/>
  <c r="M1265" i="1"/>
  <c r="N1265" i="1" s="1"/>
  <c r="M1266" i="1"/>
  <c r="N1266" i="1" s="1"/>
  <c r="M1267" i="1"/>
  <c r="N1267" i="1" s="1"/>
  <c r="M1268" i="1"/>
  <c r="N1268" i="1" s="1"/>
  <c r="M1269" i="1"/>
  <c r="N1269" i="1" s="1"/>
  <c r="M1270" i="1"/>
  <c r="N1270" i="1" s="1"/>
  <c r="M1271" i="1"/>
  <c r="N1271" i="1" s="1"/>
  <c r="M1272" i="1"/>
  <c r="N1272" i="1" s="1"/>
  <c r="M1273" i="1"/>
  <c r="N1273" i="1" s="1"/>
  <c r="M1274" i="1"/>
  <c r="N1274" i="1" s="1"/>
  <c r="M1275" i="1"/>
  <c r="N1275" i="1" s="1"/>
  <c r="M1276" i="1"/>
  <c r="N1276" i="1" s="1"/>
  <c r="M1277" i="1"/>
  <c r="N1277" i="1" s="1"/>
  <c r="M1278" i="1"/>
  <c r="N1278" i="1" s="1"/>
  <c r="M1279" i="1"/>
  <c r="N1279" i="1" s="1"/>
  <c r="M1280" i="1"/>
  <c r="N1280" i="1" s="1"/>
  <c r="M1281" i="1"/>
  <c r="N1281" i="1" s="1"/>
  <c r="M1282" i="1"/>
  <c r="N1282" i="1" s="1"/>
  <c r="M1283" i="1"/>
  <c r="N1283" i="1" s="1"/>
  <c r="M1284" i="1"/>
  <c r="N1284" i="1" s="1"/>
  <c r="M1285" i="1"/>
  <c r="N1285" i="1" s="1"/>
  <c r="M1286" i="1"/>
  <c r="N1286" i="1" s="1"/>
  <c r="M1287" i="1"/>
  <c r="N1287" i="1" s="1"/>
  <c r="M1288" i="1"/>
  <c r="N1288" i="1" s="1"/>
  <c r="M1289" i="1"/>
  <c r="N1289" i="1" s="1"/>
  <c r="M1290" i="1"/>
  <c r="N1290" i="1" s="1"/>
  <c r="M1291" i="1"/>
  <c r="N1291" i="1" s="1"/>
  <c r="M1292" i="1"/>
  <c r="N1292" i="1" s="1"/>
  <c r="M1293" i="1"/>
  <c r="N1293" i="1" s="1"/>
  <c r="M1294" i="1"/>
  <c r="N1294" i="1" s="1"/>
  <c r="M1295" i="1"/>
  <c r="N1295" i="1" s="1"/>
  <c r="M1296" i="1"/>
  <c r="N1296" i="1" s="1"/>
  <c r="M1297" i="1"/>
  <c r="N1297" i="1" s="1"/>
  <c r="M1298" i="1"/>
  <c r="N1298" i="1" s="1"/>
  <c r="M1299" i="1"/>
  <c r="N1299" i="1" s="1"/>
  <c r="M1300" i="1"/>
  <c r="N1300" i="1" s="1"/>
  <c r="M1301" i="1"/>
  <c r="N1301" i="1" s="1"/>
  <c r="M1302" i="1"/>
  <c r="N1302" i="1" s="1"/>
  <c r="M1303" i="1"/>
  <c r="N1303" i="1" s="1"/>
  <c r="M1304" i="1"/>
  <c r="N1304" i="1" s="1"/>
  <c r="M1305" i="1"/>
  <c r="N1305" i="1" s="1"/>
  <c r="M1306" i="1"/>
  <c r="N1306" i="1" s="1"/>
  <c r="M1307" i="1"/>
  <c r="N1307" i="1" s="1"/>
  <c r="M1308" i="1"/>
  <c r="N1308" i="1" s="1"/>
  <c r="M1309" i="1"/>
  <c r="N1309" i="1" s="1"/>
  <c r="M1310" i="1"/>
  <c r="N1310" i="1" s="1"/>
  <c r="M1311" i="1"/>
  <c r="N1311" i="1" s="1"/>
  <c r="M1312" i="1"/>
  <c r="N1312" i="1" s="1"/>
  <c r="M1313" i="1"/>
  <c r="N1313" i="1" s="1"/>
  <c r="M1314" i="1"/>
  <c r="N1314" i="1" s="1"/>
  <c r="M1315" i="1"/>
  <c r="N1315" i="1" s="1"/>
  <c r="M1316" i="1"/>
  <c r="N1316" i="1" s="1"/>
  <c r="M1317" i="1"/>
  <c r="N1317" i="1" s="1"/>
  <c r="M1318" i="1"/>
  <c r="N1318" i="1" s="1"/>
  <c r="M1319" i="1"/>
  <c r="N1319" i="1" s="1"/>
  <c r="M1320" i="1"/>
  <c r="N1320" i="1" s="1"/>
  <c r="M1321" i="1"/>
  <c r="N1321" i="1" s="1"/>
  <c r="M1322" i="1"/>
  <c r="N1322" i="1" s="1"/>
  <c r="M1323" i="1"/>
  <c r="N1323" i="1" s="1"/>
  <c r="M1324" i="1"/>
  <c r="N1324" i="1" s="1"/>
  <c r="M1325" i="1"/>
  <c r="N1325" i="1" s="1"/>
  <c r="M1326" i="1"/>
  <c r="N1326" i="1" s="1"/>
  <c r="M1327" i="1"/>
  <c r="N1327" i="1" s="1"/>
  <c r="M1328" i="1"/>
  <c r="N1328" i="1" s="1"/>
  <c r="M1329" i="1"/>
  <c r="N1329" i="1" s="1"/>
  <c r="M1330" i="1"/>
  <c r="N1330" i="1" s="1"/>
  <c r="M1331" i="1"/>
  <c r="N1331" i="1" s="1"/>
  <c r="M1332" i="1"/>
  <c r="N1332" i="1" s="1"/>
  <c r="M1333" i="1"/>
  <c r="N1333" i="1" s="1"/>
  <c r="M1334" i="1"/>
  <c r="N1334" i="1" s="1"/>
  <c r="M1335" i="1"/>
  <c r="N1335" i="1" s="1"/>
  <c r="M1336" i="1"/>
  <c r="N1336" i="1" s="1"/>
  <c r="M1337" i="1"/>
  <c r="N1337" i="1" s="1"/>
  <c r="M1338" i="1"/>
  <c r="N1338" i="1" s="1"/>
  <c r="M1339" i="1"/>
  <c r="N1339" i="1" s="1"/>
  <c r="M1340" i="1"/>
  <c r="N1340" i="1" s="1"/>
  <c r="M1341" i="1"/>
  <c r="N1341" i="1" s="1"/>
  <c r="M1342" i="1"/>
  <c r="N1342" i="1" s="1"/>
  <c r="M1343" i="1"/>
  <c r="N1343" i="1" s="1"/>
  <c r="M1344" i="1"/>
  <c r="N1344" i="1" s="1"/>
  <c r="M1345" i="1"/>
  <c r="N1345" i="1" s="1"/>
  <c r="M1346" i="1"/>
  <c r="N1346" i="1" s="1"/>
  <c r="M1347" i="1"/>
  <c r="N1347" i="1" s="1"/>
  <c r="M1348" i="1"/>
  <c r="N1348" i="1" s="1"/>
  <c r="M1349" i="1"/>
  <c r="N1349" i="1" s="1"/>
  <c r="M1350" i="1"/>
  <c r="N1350" i="1" s="1"/>
  <c r="M1351" i="1"/>
  <c r="N1351" i="1" s="1"/>
  <c r="M1352" i="1"/>
  <c r="N1352" i="1" s="1"/>
  <c r="M1353" i="1"/>
  <c r="N1353" i="1" s="1"/>
  <c r="M1354" i="1"/>
  <c r="N1354" i="1" s="1"/>
  <c r="M1355" i="1"/>
  <c r="N1355" i="1" s="1"/>
  <c r="M1356" i="1"/>
  <c r="N1356" i="1" s="1"/>
  <c r="M1357" i="1"/>
  <c r="N1357" i="1" s="1"/>
  <c r="M1358" i="1"/>
  <c r="N1358" i="1" s="1"/>
  <c r="M1359" i="1"/>
  <c r="N1359" i="1" s="1"/>
  <c r="M1360" i="1"/>
  <c r="N1360" i="1" s="1"/>
  <c r="M1361" i="1"/>
  <c r="N1361" i="1" s="1"/>
  <c r="M1362" i="1"/>
  <c r="N1362" i="1" s="1"/>
  <c r="M1363" i="1"/>
  <c r="N1363" i="1" s="1"/>
  <c r="M1364" i="1"/>
  <c r="N1364" i="1" s="1"/>
  <c r="M1365" i="1"/>
  <c r="N1365" i="1" s="1"/>
  <c r="M1366" i="1"/>
  <c r="N1366" i="1" s="1"/>
  <c r="M1367" i="1"/>
  <c r="N1367" i="1" s="1"/>
  <c r="M1368" i="1"/>
  <c r="N1368" i="1" s="1"/>
  <c r="M1369" i="1"/>
  <c r="N1369" i="1" s="1"/>
  <c r="M1370" i="1"/>
  <c r="N1370" i="1" s="1"/>
  <c r="M1371" i="1"/>
  <c r="N1371" i="1" s="1"/>
  <c r="M1372" i="1"/>
  <c r="N1372" i="1" s="1"/>
  <c r="M1373" i="1"/>
  <c r="N1373" i="1" s="1"/>
  <c r="M1374" i="1"/>
  <c r="N1374" i="1" s="1"/>
  <c r="M1375" i="1"/>
  <c r="N1375" i="1" s="1"/>
  <c r="M1376" i="1"/>
  <c r="N1376" i="1" s="1"/>
  <c r="M1377" i="1"/>
  <c r="N1377" i="1" s="1"/>
  <c r="M1378" i="1"/>
  <c r="N1378" i="1" s="1"/>
  <c r="M1379" i="1"/>
  <c r="N1379" i="1" s="1"/>
  <c r="M1380" i="1"/>
  <c r="N1380" i="1" s="1"/>
  <c r="M1381" i="1"/>
  <c r="N1381" i="1" s="1"/>
  <c r="M1382" i="1"/>
  <c r="N1382" i="1" s="1"/>
  <c r="M1383" i="1"/>
  <c r="N1383" i="1" s="1"/>
  <c r="M1384" i="1"/>
  <c r="N1384" i="1" s="1"/>
  <c r="M1385" i="1"/>
  <c r="N1385" i="1" s="1"/>
  <c r="M1386" i="1"/>
  <c r="N1386" i="1" s="1"/>
  <c r="M1387" i="1"/>
  <c r="N1387" i="1" s="1"/>
  <c r="M1388" i="1"/>
  <c r="N1388" i="1" s="1"/>
  <c r="M1389" i="1"/>
  <c r="N1389" i="1" s="1"/>
  <c r="M1390" i="1"/>
  <c r="N1390" i="1" s="1"/>
  <c r="M1391" i="1"/>
  <c r="N1391" i="1" s="1"/>
  <c r="M1392" i="1"/>
  <c r="N1392" i="1" s="1"/>
  <c r="M1393" i="1"/>
  <c r="M1394" i="1"/>
  <c r="N1394" i="1" s="1"/>
  <c r="M1395" i="1"/>
  <c r="N1395" i="1" s="1"/>
  <c r="M1396" i="1"/>
  <c r="N1396" i="1" s="1"/>
  <c r="M1397" i="1"/>
  <c r="N1397" i="1" s="1"/>
  <c r="M1398" i="1"/>
  <c r="N1398" i="1" s="1"/>
  <c r="M1399" i="1"/>
  <c r="N1399" i="1" s="1"/>
  <c r="M1400" i="1"/>
  <c r="N1400" i="1" s="1"/>
  <c r="M1401" i="1"/>
  <c r="N1401" i="1" s="1"/>
  <c r="M1402" i="1"/>
  <c r="M1403" i="1"/>
  <c r="M1404" i="1"/>
  <c r="N1404" i="1" s="1"/>
  <c r="M1405" i="1"/>
  <c r="N1405" i="1" s="1"/>
  <c r="M1406" i="1"/>
  <c r="N1406" i="1" s="1"/>
  <c r="M1407" i="1"/>
  <c r="N1407" i="1" s="1"/>
  <c r="M1408" i="1"/>
  <c r="N1408" i="1" s="1"/>
  <c r="M1409" i="1"/>
  <c r="N1409" i="1" s="1"/>
  <c r="M1410" i="1"/>
  <c r="N1410" i="1" s="1"/>
  <c r="M1411" i="1"/>
  <c r="N1411" i="1" s="1"/>
  <c r="M1412" i="1"/>
  <c r="N1412" i="1" s="1"/>
  <c r="M1413" i="1"/>
  <c r="N1413" i="1" s="1"/>
  <c r="M1414" i="1"/>
  <c r="N1414" i="1" s="1"/>
  <c r="M1415" i="1"/>
  <c r="N1415" i="1" s="1"/>
  <c r="M1416" i="1"/>
  <c r="N1416" i="1" s="1"/>
  <c r="M1417" i="1"/>
  <c r="N1417" i="1" s="1"/>
  <c r="M1418" i="1"/>
  <c r="N1418" i="1" s="1"/>
  <c r="M1419" i="1"/>
  <c r="N1419" i="1" s="1"/>
  <c r="M1420" i="1"/>
  <c r="N1420" i="1" s="1"/>
  <c r="M1421" i="1"/>
  <c r="N1421" i="1" s="1"/>
  <c r="M1422" i="1"/>
  <c r="N1422" i="1" s="1"/>
  <c r="M1423" i="1"/>
  <c r="N1423" i="1" s="1"/>
  <c r="M1424" i="1"/>
  <c r="N1424" i="1" s="1"/>
  <c r="M1425" i="1"/>
  <c r="N1425" i="1" s="1"/>
  <c r="M1426" i="1"/>
  <c r="N1426" i="1" s="1"/>
  <c r="M1427" i="1"/>
  <c r="N1427" i="1" s="1"/>
  <c r="M1428" i="1"/>
  <c r="N1428" i="1" s="1"/>
  <c r="M1429" i="1"/>
  <c r="N1429" i="1" s="1"/>
  <c r="M1430" i="1"/>
  <c r="N1430" i="1" s="1"/>
  <c r="M1431" i="1"/>
  <c r="N1431" i="1" s="1"/>
  <c r="M1432" i="1"/>
  <c r="N1432" i="1" s="1"/>
  <c r="M1433" i="1"/>
  <c r="N1433" i="1" s="1"/>
  <c r="M1434" i="1"/>
  <c r="N1434" i="1" s="1"/>
  <c r="M1435" i="1"/>
  <c r="N1435" i="1" s="1"/>
  <c r="M1436" i="1"/>
  <c r="N1436" i="1" s="1"/>
  <c r="M1437" i="1"/>
  <c r="N1437" i="1" s="1"/>
  <c r="M1438" i="1"/>
  <c r="N1438" i="1" s="1"/>
  <c r="M1439" i="1"/>
  <c r="N1439" i="1" s="1"/>
  <c r="M1440" i="1"/>
  <c r="N1440" i="1" s="1"/>
  <c r="M1441" i="1"/>
  <c r="N1441" i="1" s="1"/>
  <c r="M1442" i="1"/>
  <c r="N1442" i="1" s="1"/>
  <c r="M1443" i="1"/>
  <c r="N1443" i="1" s="1"/>
  <c r="M1444" i="1"/>
  <c r="N1444" i="1" s="1"/>
  <c r="M1445" i="1"/>
  <c r="N1445" i="1" s="1"/>
  <c r="M1446" i="1"/>
  <c r="N1446" i="1" s="1"/>
  <c r="M1447" i="1"/>
  <c r="N1447" i="1" s="1"/>
  <c r="M1448" i="1"/>
  <c r="N1448" i="1" s="1"/>
  <c r="M1449" i="1"/>
  <c r="N1449" i="1" s="1"/>
  <c r="M1450" i="1"/>
  <c r="N1450" i="1" s="1"/>
  <c r="M1451" i="1"/>
  <c r="N1451" i="1" s="1"/>
  <c r="M1452" i="1"/>
  <c r="N1452" i="1" s="1"/>
  <c r="M1453" i="1"/>
  <c r="N1453" i="1" s="1"/>
  <c r="M1454" i="1"/>
  <c r="N1454" i="1" s="1"/>
  <c r="M1455" i="1"/>
  <c r="N1455" i="1" s="1"/>
  <c r="M1456" i="1"/>
  <c r="N1456" i="1" s="1"/>
  <c r="M1457" i="1"/>
  <c r="N1457" i="1" s="1"/>
  <c r="M1458" i="1"/>
  <c r="N1458" i="1" s="1"/>
  <c r="M1459" i="1"/>
  <c r="N1459" i="1" s="1"/>
  <c r="M1460" i="1"/>
  <c r="N1460" i="1" s="1"/>
  <c r="M1461" i="1"/>
  <c r="N1461" i="1" s="1"/>
  <c r="M1462" i="1"/>
  <c r="N1462" i="1" s="1"/>
  <c r="M1463" i="1"/>
  <c r="N1463" i="1" s="1"/>
  <c r="M1464" i="1"/>
  <c r="N1464" i="1" s="1"/>
  <c r="M1465" i="1"/>
  <c r="N1465" i="1" s="1"/>
  <c r="M1466" i="1"/>
  <c r="N1466" i="1" s="1"/>
  <c r="M1467" i="1"/>
  <c r="N1467" i="1" s="1"/>
  <c r="M1468" i="1"/>
  <c r="N1468" i="1" s="1"/>
  <c r="M1469" i="1"/>
  <c r="N1469" i="1" s="1"/>
  <c r="M1470" i="1"/>
  <c r="N1470" i="1" s="1"/>
  <c r="M1471" i="1"/>
  <c r="N1471" i="1" s="1"/>
  <c r="M1472" i="1"/>
  <c r="N1472" i="1" s="1"/>
  <c r="M1473" i="1"/>
  <c r="N1473" i="1" s="1"/>
  <c r="M1474" i="1"/>
  <c r="N1474" i="1" s="1"/>
  <c r="M1475" i="1"/>
  <c r="N1475" i="1" s="1"/>
  <c r="M1476" i="1"/>
  <c r="N1476" i="1" s="1"/>
  <c r="M1477" i="1"/>
  <c r="N1477" i="1" s="1"/>
  <c r="M1478" i="1"/>
  <c r="N1478" i="1" s="1"/>
  <c r="M1479" i="1"/>
  <c r="N1479" i="1" s="1"/>
  <c r="M1480" i="1"/>
  <c r="N1480" i="1" s="1"/>
  <c r="M1481" i="1"/>
  <c r="N1481" i="1" s="1"/>
  <c r="M1482" i="1"/>
  <c r="N1482" i="1" s="1"/>
  <c r="M1483" i="1"/>
  <c r="N1483" i="1" s="1"/>
  <c r="M1484" i="1"/>
  <c r="N1484" i="1" s="1"/>
  <c r="M1485" i="1"/>
  <c r="N1485" i="1" s="1"/>
  <c r="M1486" i="1"/>
  <c r="N1486" i="1" s="1"/>
  <c r="M1487" i="1"/>
  <c r="N1487" i="1" s="1"/>
  <c r="M1488" i="1"/>
  <c r="N1488" i="1" s="1"/>
  <c r="M1489" i="1"/>
  <c r="N1489" i="1" s="1"/>
  <c r="M1490" i="1"/>
  <c r="N1490" i="1" s="1"/>
  <c r="M1491" i="1"/>
  <c r="N1491" i="1" s="1"/>
  <c r="M1492" i="1"/>
  <c r="N1492" i="1" s="1"/>
  <c r="M1493" i="1"/>
  <c r="N1493" i="1" s="1"/>
  <c r="M1494" i="1"/>
  <c r="N1494" i="1" s="1"/>
  <c r="M1495" i="1"/>
  <c r="N1495" i="1" s="1"/>
  <c r="M1496" i="1"/>
  <c r="N1496" i="1" s="1"/>
  <c r="M1497" i="1"/>
  <c r="N1497" i="1" s="1"/>
  <c r="M1498" i="1"/>
  <c r="N1498" i="1" s="1"/>
  <c r="M1499" i="1"/>
  <c r="N1499" i="1" s="1"/>
  <c r="M1500" i="1"/>
  <c r="N1500" i="1" s="1"/>
  <c r="M1501" i="1"/>
  <c r="N1501" i="1" s="1"/>
  <c r="M1502" i="1"/>
  <c r="N1502" i="1" s="1"/>
  <c r="M1503" i="1"/>
  <c r="N1503" i="1" s="1"/>
  <c r="M1504" i="1"/>
  <c r="N1504" i="1" s="1"/>
  <c r="M1505" i="1"/>
  <c r="N1505" i="1" s="1"/>
  <c r="M1506" i="1"/>
  <c r="N1506" i="1" s="1"/>
  <c r="M1507" i="1"/>
  <c r="N1507" i="1" s="1"/>
  <c r="M1508" i="1"/>
  <c r="N1508" i="1" s="1"/>
  <c r="M1509" i="1"/>
  <c r="N1509" i="1" s="1"/>
  <c r="M1510" i="1"/>
  <c r="N1510" i="1" s="1"/>
  <c r="M1511" i="1"/>
  <c r="N1511" i="1" s="1"/>
  <c r="M1512" i="1"/>
  <c r="N1512" i="1" s="1"/>
  <c r="M1513" i="1"/>
  <c r="N1513" i="1" s="1"/>
  <c r="M1514" i="1"/>
  <c r="N1514" i="1" s="1"/>
  <c r="M1515" i="1"/>
  <c r="N1515" i="1" s="1"/>
  <c r="M1516" i="1"/>
  <c r="N1516" i="1" s="1"/>
  <c r="M1517" i="1"/>
  <c r="N1517" i="1" s="1"/>
  <c r="M1518" i="1"/>
  <c r="N1518" i="1" s="1"/>
  <c r="M1519" i="1"/>
  <c r="N1519" i="1" s="1"/>
  <c r="M1520" i="1"/>
  <c r="N1520" i="1" s="1"/>
  <c r="M1521" i="1"/>
  <c r="N1521" i="1" s="1"/>
  <c r="M1522" i="1"/>
  <c r="N1522" i="1" s="1"/>
  <c r="M1523" i="1"/>
  <c r="N1523" i="1" s="1"/>
  <c r="M1524" i="1"/>
  <c r="N1524" i="1" s="1"/>
  <c r="M1525" i="1"/>
  <c r="N1525" i="1" s="1"/>
  <c r="M1526" i="1"/>
  <c r="N1526" i="1" s="1"/>
  <c r="M1527" i="1"/>
  <c r="N1527" i="1" s="1"/>
  <c r="M1528" i="1"/>
  <c r="N1528" i="1" s="1"/>
  <c r="M1529" i="1"/>
  <c r="N1529" i="1" s="1"/>
  <c r="M1530" i="1"/>
  <c r="N1530" i="1" s="1"/>
  <c r="M1531" i="1"/>
  <c r="N1531" i="1" s="1"/>
  <c r="M1532" i="1"/>
  <c r="N1532" i="1" s="1"/>
  <c r="M1533" i="1"/>
  <c r="N1533" i="1" s="1"/>
  <c r="M1534" i="1"/>
  <c r="N1534" i="1" s="1"/>
  <c r="M1535" i="1"/>
  <c r="N1535" i="1" s="1"/>
  <c r="M1536" i="1"/>
  <c r="N1536" i="1" s="1"/>
  <c r="M1537" i="1"/>
  <c r="N1537" i="1" s="1"/>
  <c r="M1538" i="1"/>
  <c r="N1538" i="1" s="1"/>
  <c r="M1539" i="1"/>
  <c r="N1539" i="1" s="1"/>
  <c r="M1540" i="1"/>
  <c r="N1540" i="1" s="1"/>
  <c r="M1541" i="1"/>
  <c r="N1541" i="1" s="1"/>
  <c r="M1542" i="1"/>
  <c r="N1542" i="1" s="1"/>
  <c r="M1543" i="1"/>
  <c r="N1543" i="1" s="1"/>
  <c r="M1544" i="1"/>
  <c r="N1544" i="1" s="1"/>
  <c r="M1545" i="1"/>
  <c r="N1545" i="1" s="1"/>
  <c r="M1546" i="1"/>
  <c r="N1546" i="1" s="1"/>
  <c r="M1547" i="1"/>
  <c r="N1547" i="1" s="1"/>
  <c r="M1548" i="1"/>
  <c r="N1548" i="1" s="1"/>
  <c r="M1549" i="1"/>
  <c r="N1549" i="1" s="1"/>
  <c r="M1550" i="1"/>
  <c r="N1550" i="1" s="1"/>
  <c r="M1551" i="1"/>
  <c r="N1551" i="1" s="1"/>
  <c r="M1552" i="1"/>
  <c r="N1552" i="1" s="1"/>
  <c r="M1553" i="1"/>
  <c r="N1553" i="1" s="1"/>
  <c r="M1554" i="1"/>
  <c r="N1554" i="1" s="1"/>
  <c r="M1555" i="1"/>
  <c r="N1555" i="1" s="1"/>
  <c r="M1556" i="1"/>
  <c r="N1556" i="1" s="1"/>
  <c r="M1557" i="1"/>
  <c r="N1557" i="1" s="1"/>
  <c r="M1558" i="1"/>
  <c r="N1558" i="1" s="1"/>
  <c r="M1559" i="1"/>
  <c r="N1559" i="1" s="1"/>
  <c r="M1560" i="1"/>
  <c r="N1560" i="1" s="1"/>
  <c r="M1561" i="1"/>
  <c r="N1561" i="1" s="1"/>
  <c r="M1562" i="1"/>
  <c r="N1562" i="1" s="1"/>
  <c r="M1563" i="1"/>
  <c r="N1563" i="1" s="1"/>
  <c r="M1564" i="1"/>
  <c r="N1564" i="1" s="1"/>
  <c r="M1565" i="1"/>
  <c r="N1565" i="1" s="1"/>
  <c r="M1566" i="1"/>
  <c r="N1566" i="1" s="1"/>
  <c r="M1567" i="1"/>
  <c r="N1567" i="1" s="1"/>
  <c r="M1568" i="1"/>
  <c r="N1568" i="1" s="1"/>
  <c r="M1569" i="1"/>
  <c r="N1569" i="1" s="1"/>
  <c r="M1570" i="1"/>
  <c r="N1570" i="1" s="1"/>
  <c r="M1571" i="1"/>
  <c r="N1571" i="1" s="1"/>
  <c r="M1572" i="1"/>
  <c r="N1572" i="1" s="1"/>
  <c r="M1573" i="1"/>
  <c r="N1573" i="1" s="1"/>
  <c r="M1574" i="1"/>
  <c r="N1574" i="1" s="1"/>
  <c r="M1575" i="1"/>
  <c r="N1575" i="1" s="1"/>
  <c r="M1576" i="1"/>
  <c r="N1576" i="1" s="1"/>
  <c r="M1577" i="1"/>
  <c r="N1577" i="1" s="1"/>
  <c r="M1578" i="1"/>
  <c r="N1578" i="1" s="1"/>
  <c r="M1579" i="1"/>
  <c r="N1579" i="1" s="1"/>
  <c r="M1580" i="1"/>
  <c r="N1580" i="1" s="1"/>
  <c r="M1581" i="1"/>
  <c r="N1581" i="1" s="1"/>
  <c r="M1582" i="1"/>
  <c r="N1582" i="1" s="1"/>
  <c r="M1583" i="1"/>
  <c r="N1583" i="1" s="1"/>
  <c r="M1584" i="1"/>
  <c r="N1584" i="1" s="1"/>
  <c r="M1585" i="1"/>
  <c r="N1585" i="1" s="1"/>
  <c r="M1586" i="1"/>
  <c r="N1586" i="1" s="1"/>
  <c r="M1587" i="1"/>
  <c r="N1587" i="1" s="1"/>
  <c r="M1588" i="1"/>
  <c r="N1588" i="1" s="1"/>
  <c r="M1589" i="1"/>
  <c r="N1589" i="1" s="1"/>
  <c r="M1590" i="1"/>
  <c r="N1590" i="1" s="1"/>
  <c r="M1591" i="1"/>
  <c r="N1591" i="1" s="1"/>
  <c r="M1592" i="1"/>
  <c r="N1592" i="1" s="1"/>
  <c r="M1593" i="1"/>
  <c r="N1593" i="1" s="1"/>
  <c r="M1594" i="1"/>
  <c r="N1594" i="1" s="1"/>
  <c r="M1595" i="1"/>
  <c r="N1595" i="1" s="1"/>
  <c r="M1596" i="1"/>
  <c r="N1596" i="1" s="1"/>
  <c r="M1597" i="1"/>
  <c r="N1597" i="1" s="1"/>
  <c r="M1598" i="1"/>
  <c r="N1598" i="1" s="1"/>
  <c r="M1599" i="1"/>
  <c r="N1599" i="1" s="1"/>
  <c r="M1600" i="1"/>
  <c r="N1600" i="1" s="1"/>
  <c r="M1601" i="1"/>
  <c r="N1601" i="1" s="1"/>
  <c r="M1602" i="1"/>
  <c r="N1602" i="1" s="1"/>
  <c r="M1603" i="1"/>
  <c r="N1603" i="1" s="1"/>
  <c r="M1604" i="1"/>
  <c r="N1604" i="1" s="1"/>
  <c r="M1605" i="1"/>
  <c r="N1605" i="1" s="1"/>
  <c r="M1606" i="1"/>
  <c r="N1606" i="1" s="1"/>
  <c r="M1607" i="1"/>
  <c r="N1607" i="1" s="1"/>
  <c r="M1608" i="1"/>
  <c r="N1608" i="1" s="1"/>
  <c r="M1609" i="1"/>
  <c r="N1609" i="1" s="1"/>
  <c r="M1610" i="1"/>
  <c r="N1610" i="1" s="1"/>
  <c r="M1611" i="1"/>
  <c r="N1611" i="1" s="1"/>
  <c r="M1612" i="1"/>
  <c r="N1612" i="1" s="1"/>
  <c r="M1613" i="1"/>
  <c r="N1613" i="1" s="1"/>
  <c r="M1614" i="1"/>
  <c r="N1614" i="1" s="1"/>
  <c r="M1615" i="1"/>
  <c r="N1615" i="1" s="1"/>
  <c r="M1616" i="1"/>
  <c r="N1616" i="1" s="1"/>
  <c r="M1617" i="1"/>
  <c r="N1617" i="1" s="1"/>
  <c r="M1618" i="1"/>
  <c r="N1618" i="1" s="1"/>
  <c r="M1619" i="1"/>
  <c r="N1619" i="1" s="1"/>
  <c r="M1620" i="1"/>
  <c r="N1620" i="1" s="1"/>
  <c r="M1621" i="1"/>
  <c r="N1621" i="1" s="1"/>
  <c r="M1622" i="1"/>
  <c r="N1622" i="1" s="1"/>
  <c r="M1623" i="1"/>
  <c r="N1623" i="1" s="1"/>
  <c r="M1624" i="1"/>
  <c r="N1624" i="1" s="1"/>
  <c r="M1625" i="1"/>
  <c r="N1625" i="1" s="1"/>
  <c r="M1626" i="1"/>
  <c r="N1626" i="1" s="1"/>
  <c r="M1627" i="1"/>
  <c r="N1627" i="1" s="1"/>
  <c r="M1628" i="1"/>
  <c r="N1628" i="1" s="1"/>
  <c r="M1629" i="1"/>
  <c r="N1629" i="1" s="1"/>
  <c r="M1630" i="1"/>
  <c r="N1630" i="1" s="1"/>
  <c r="M1631" i="1"/>
  <c r="N1631" i="1" s="1"/>
  <c r="M1632" i="1"/>
  <c r="N1632" i="1" s="1"/>
  <c r="M1633" i="1"/>
  <c r="N1633" i="1" s="1"/>
  <c r="M1634" i="1"/>
  <c r="N1634" i="1" s="1"/>
  <c r="M1635" i="1"/>
  <c r="N1635" i="1" s="1"/>
  <c r="M1636" i="1"/>
  <c r="N1636" i="1" s="1"/>
  <c r="M1637" i="1"/>
  <c r="N1637" i="1" s="1"/>
  <c r="M1638" i="1"/>
  <c r="N1638" i="1" s="1"/>
  <c r="M1639" i="1"/>
  <c r="N1639" i="1" s="1"/>
  <c r="M1640" i="1"/>
  <c r="N1640" i="1" s="1"/>
  <c r="M1641" i="1"/>
  <c r="N1641" i="1" s="1"/>
  <c r="M1642" i="1"/>
  <c r="N1642" i="1" s="1"/>
  <c r="M1643" i="1"/>
  <c r="N1643" i="1" s="1"/>
  <c r="M1644" i="1"/>
  <c r="N1644" i="1" s="1"/>
  <c r="M1645" i="1"/>
  <c r="M1646" i="1"/>
  <c r="N1646" i="1" s="1"/>
  <c r="M1647" i="1"/>
  <c r="N1647" i="1" s="1"/>
  <c r="M1648" i="1"/>
  <c r="N1648" i="1" s="1"/>
  <c r="M1649" i="1"/>
  <c r="N1649" i="1" s="1"/>
  <c r="M1650" i="1"/>
  <c r="N1650" i="1" s="1"/>
  <c r="M1651" i="1"/>
  <c r="N1651" i="1" s="1"/>
  <c r="M1652" i="1"/>
  <c r="N1652" i="1" s="1"/>
  <c r="M1653" i="1"/>
  <c r="N1653" i="1" s="1"/>
  <c r="M1654" i="1"/>
  <c r="N1654" i="1" s="1"/>
  <c r="M1655" i="1"/>
  <c r="N1655" i="1" s="1"/>
  <c r="M1656" i="1"/>
  <c r="N1656" i="1" s="1"/>
  <c r="M1657" i="1"/>
  <c r="N1657" i="1" s="1"/>
  <c r="M1658" i="1"/>
  <c r="N1658" i="1" s="1"/>
  <c r="M1659" i="1"/>
  <c r="N1659" i="1" s="1"/>
  <c r="M1660" i="1"/>
  <c r="N1660" i="1" s="1"/>
  <c r="M1661" i="1"/>
  <c r="N1661" i="1" s="1"/>
  <c r="M1662" i="1"/>
  <c r="N1662" i="1" s="1"/>
  <c r="M1663" i="1"/>
  <c r="N1663" i="1" s="1"/>
  <c r="M1664" i="1"/>
  <c r="N1664" i="1" s="1"/>
  <c r="M1665" i="1"/>
  <c r="N1665" i="1" s="1"/>
  <c r="M1666" i="1"/>
  <c r="N1666" i="1" s="1"/>
  <c r="M1667" i="1"/>
  <c r="N1667" i="1" s="1"/>
  <c r="M1668" i="1"/>
  <c r="N1668" i="1" s="1"/>
  <c r="M1669" i="1"/>
  <c r="N1669" i="1" s="1"/>
  <c r="M1670" i="1"/>
  <c r="N1670" i="1" s="1"/>
  <c r="M1671" i="1"/>
  <c r="N1671" i="1" s="1"/>
  <c r="M1672" i="1"/>
  <c r="N1672" i="1" s="1"/>
  <c r="M1673" i="1"/>
  <c r="N1673" i="1" s="1"/>
  <c r="M1674" i="1"/>
  <c r="N1674" i="1" s="1"/>
  <c r="M1675" i="1"/>
  <c r="N1675" i="1" s="1"/>
  <c r="M1676" i="1"/>
  <c r="N1676" i="1" s="1"/>
  <c r="M1677" i="1"/>
  <c r="N1677" i="1" s="1"/>
  <c r="M1678" i="1"/>
  <c r="N1678" i="1" s="1"/>
  <c r="M1679" i="1"/>
  <c r="N1679" i="1" s="1"/>
  <c r="M1680" i="1"/>
  <c r="N1680" i="1" s="1"/>
  <c r="M1681" i="1"/>
  <c r="N1681" i="1" s="1"/>
  <c r="M1682" i="1"/>
  <c r="N1682" i="1" s="1"/>
  <c r="M1683" i="1"/>
  <c r="N1683" i="1" s="1"/>
  <c r="M1684" i="1"/>
  <c r="N1684" i="1" s="1"/>
  <c r="M1685" i="1"/>
  <c r="N1685" i="1" s="1"/>
  <c r="M1686" i="1"/>
  <c r="N1686" i="1" s="1"/>
  <c r="M1687" i="1"/>
  <c r="N1687" i="1" s="1"/>
  <c r="M1688" i="1"/>
  <c r="N1688" i="1" s="1"/>
  <c r="M1689" i="1"/>
  <c r="N1689" i="1" s="1"/>
  <c r="M1690" i="1"/>
  <c r="N1690" i="1" s="1"/>
  <c r="M1691" i="1"/>
  <c r="N1691" i="1" s="1"/>
  <c r="M1692" i="1"/>
  <c r="N1692" i="1" s="1"/>
  <c r="M1693" i="1"/>
  <c r="N1693" i="1" s="1"/>
  <c r="M1694" i="1"/>
  <c r="N1694" i="1" s="1"/>
  <c r="M1695" i="1"/>
  <c r="N1695" i="1" s="1"/>
  <c r="M1696" i="1"/>
  <c r="N1696" i="1" s="1"/>
  <c r="M1697" i="1"/>
  <c r="N1697" i="1" s="1"/>
  <c r="M1698" i="1"/>
  <c r="N1698" i="1" s="1"/>
  <c r="M1699" i="1"/>
  <c r="N1699" i="1" s="1"/>
  <c r="M1700" i="1"/>
  <c r="N1700" i="1" s="1"/>
  <c r="M1701" i="1"/>
  <c r="N1701" i="1" s="1"/>
  <c r="M1702" i="1"/>
  <c r="N1702" i="1" s="1"/>
  <c r="M1703" i="1"/>
  <c r="N1703" i="1" s="1"/>
  <c r="M1704" i="1"/>
  <c r="N1704" i="1" s="1"/>
  <c r="M1705" i="1"/>
  <c r="N1705" i="1" s="1"/>
  <c r="M1706" i="1"/>
  <c r="N1706" i="1" s="1"/>
  <c r="M1707" i="1"/>
  <c r="N1707" i="1" s="1"/>
  <c r="M1708" i="1"/>
  <c r="N1708" i="1" s="1"/>
  <c r="M1709" i="1"/>
  <c r="N1709" i="1" s="1"/>
  <c r="M1710" i="1"/>
  <c r="N1710" i="1" s="1"/>
  <c r="M1711" i="1"/>
  <c r="N1711" i="1" s="1"/>
  <c r="M1712" i="1"/>
  <c r="N1712" i="1" s="1"/>
  <c r="M1713" i="1"/>
  <c r="N1713" i="1" s="1"/>
  <c r="M1714" i="1"/>
  <c r="N1714" i="1" s="1"/>
  <c r="M1715" i="1"/>
  <c r="N1715" i="1" s="1"/>
  <c r="M1716" i="1"/>
  <c r="N1716" i="1" s="1"/>
  <c r="M1717" i="1"/>
  <c r="N1717" i="1" s="1"/>
  <c r="M1718" i="1"/>
  <c r="N1718" i="1" s="1"/>
  <c r="M1719" i="1"/>
  <c r="N1719" i="1" s="1"/>
  <c r="M1720" i="1"/>
  <c r="N1720" i="1" s="1"/>
  <c r="M1721" i="1"/>
  <c r="N1721" i="1" s="1"/>
  <c r="M1722" i="1"/>
  <c r="N1722" i="1" s="1"/>
  <c r="M1723" i="1"/>
  <c r="N1723" i="1" s="1"/>
  <c r="M1724" i="1"/>
  <c r="N1724" i="1" s="1"/>
  <c r="M1725" i="1"/>
  <c r="N1725" i="1" s="1"/>
  <c r="M1726" i="1"/>
  <c r="N1726" i="1" s="1"/>
  <c r="M1727" i="1"/>
  <c r="N1727" i="1" s="1"/>
  <c r="M1728" i="1"/>
  <c r="N1728" i="1" s="1"/>
  <c r="M1729" i="1"/>
  <c r="N1729" i="1" s="1"/>
  <c r="M1730" i="1"/>
  <c r="M1731" i="1"/>
  <c r="N1731" i="1" s="1"/>
  <c r="M1732" i="1"/>
  <c r="N1732" i="1" s="1"/>
  <c r="M1733" i="1"/>
  <c r="N1733" i="1" s="1"/>
  <c r="M1734" i="1"/>
  <c r="N1734" i="1" s="1"/>
  <c r="M1735" i="1"/>
  <c r="N1735" i="1" s="1"/>
  <c r="M1736" i="1"/>
  <c r="N1736" i="1" s="1"/>
  <c r="M1737" i="1"/>
  <c r="N1737" i="1" s="1"/>
  <c r="M1738" i="1"/>
  <c r="N1738" i="1" s="1"/>
  <c r="M1739" i="1"/>
  <c r="N1739" i="1" s="1"/>
  <c r="M1740" i="1"/>
  <c r="N1740" i="1" s="1"/>
  <c r="M1741" i="1"/>
  <c r="N1741" i="1" s="1"/>
  <c r="M1742" i="1"/>
  <c r="N1742" i="1" s="1"/>
  <c r="M1743" i="1"/>
  <c r="N1743" i="1" s="1"/>
  <c r="M1744" i="1"/>
  <c r="N1744" i="1" s="1"/>
  <c r="M1745" i="1"/>
  <c r="N1745" i="1" s="1"/>
  <c r="M1746" i="1"/>
  <c r="N1746" i="1" s="1"/>
  <c r="M1747" i="1"/>
  <c r="M1748" i="1"/>
  <c r="N1748" i="1" s="1"/>
  <c r="M1749" i="1"/>
  <c r="N1749" i="1" s="1"/>
  <c r="M1750" i="1"/>
  <c r="N1750" i="1" s="1"/>
  <c r="M1751" i="1"/>
  <c r="N1751" i="1" s="1"/>
  <c r="M1752" i="1"/>
  <c r="N1752" i="1" s="1"/>
  <c r="M1753" i="1"/>
  <c r="N1753" i="1" s="1"/>
  <c r="M1754" i="1"/>
  <c r="N1754" i="1" s="1"/>
  <c r="M1755" i="1"/>
  <c r="N1755" i="1" s="1"/>
  <c r="M1756" i="1"/>
  <c r="N1756" i="1" s="1"/>
  <c r="M1757" i="1"/>
  <c r="N1757" i="1" s="1"/>
  <c r="M1758" i="1"/>
  <c r="N1758" i="1" s="1"/>
  <c r="M1759" i="1"/>
  <c r="N1759" i="1" s="1"/>
  <c r="M1760" i="1"/>
  <c r="N1760" i="1" s="1"/>
  <c r="M1761" i="1"/>
  <c r="N1761" i="1" s="1"/>
  <c r="M1762" i="1"/>
  <c r="N1762" i="1" s="1"/>
  <c r="M1763" i="1"/>
  <c r="N1763" i="1" s="1"/>
  <c r="M1764" i="1"/>
  <c r="N1764" i="1" s="1"/>
  <c r="M1765" i="1"/>
  <c r="N1765" i="1" s="1"/>
  <c r="M1766" i="1"/>
  <c r="N1766" i="1" s="1"/>
  <c r="M1767" i="1"/>
  <c r="N1767" i="1" s="1"/>
  <c r="M1768" i="1"/>
  <c r="N1768" i="1" s="1"/>
  <c r="M1769" i="1"/>
  <c r="N1769" i="1" s="1"/>
  <c r="M1770" i="1"/>
  <c r="N1770" i="1" s="1"/>
  <c r="M1771" i="1"/>
  <c r="N1771" i="1" s="1"/>
  <c r="M1772" i="1"/>
  <c r="N1772" i="1" s="1"/>
  <c r="M1773" i="1"/>
  <c r="N1773" i="1" s="1"/>
  <c r="M1774" i="1"/>
  <c r="N1774" i="1" s="1"/>
  <c r="M1775" i="1"/>
  <c r="N1775" i="1" s="1"/>
  <c r="M1776" i="1"/>
  <c r="N1776" i="1" s="1"/>
  <c r="M1777" i="1"/>
  <c r="N1777" i="1" s="1"/>
  <c r="M1778" i="1"/>
  <c r="N1778" i="1" s="1"/>
  <c r="M1779" i="1"/>
  <c r="N1779" i="1" s="1"/>
  <c r="M1780" i="1"/>
  <c r="N1780" i="1" s="1"/>
  <c r="M1781" i="1"/>
  <c r="N1781" i="1" s="1"/>
  <c r="M1782" i="1"/>
  <c r="N1782" i="1" s="1"/>
  <c r="M1783" i="1"/>
  <c r="N1783" i="1" s="1"/>
  <c r="M1784" i="1"/>
  <c r="N1784" i="1" s="1"/>
  <c r="M1785" i="1"/>
  <c r="N1785" i="1" s="1"/>
  <c r="M1786" i="1"/>
  <c r="N1786" i="1" s="1"/>
  <c r="M1787" i="1"/>
  <c r="N1787" i="1" s="1"/>
  <c r="M1788" i="1"/>
  <c r="N1788" i="1" s="1"/>
  <c r="M1789" i="1"/>
  <c r="N1789" i="1" s="1"/>
  <c r="M1790" i="1"/>
  <c r="N1790" i="1" s="1"/>
  <c r="M1791" i="1"/>
  <c r="N1791" i="1" s="1"/>
  <c r="M1792" i="1"/>
  <c r="N1792" i="1" s="1"/>
  <c r="M1793" i="1"/>
  <c r="N1793" i="1" s="1"/>
  <c r="M1794" i="1"/>
  <c r="M1795" i="1"/>
  <c r="N1795" i="1" s="1"/>
  <c r="M1796" i="1"/>
  <c r="N1796" i="1" s="1"/>
  <c r="M1797" i="1"/>
  <c r="N1797" i="1" s="1"/>
  <c r="M1798" i="1"/>
  <c r="N1798" i="1" s="1"/>
  <c r="M1799" i="1"/>
  <c r="N1799" i="1" s="1"/>
  <c r="M1800" i="1"/>
  <c r="N1800" i="1" s="1"/>
  <c r="M1801" i="1"/>
  <c r="N1801" i="1" s="1"/>
  <c r="M1802" i="1"/>
  <c r="N1802" i="1" s="1"/>
  <c r="M1803" i="1"/>
  <c r="N1803" i="1" s="1"/>
  <c r="M1804" i="1"/>
  <c r="N1804" i="1" s="1"/>
  <c r="M1805" i="1"/>
  <c r="N1805" i="1" s="1"/>
  <c r="M1806" i="1"/>
  <c r="N1806" i="1" s="1"/>
  <c r="M1807" i="1"/>
  <c r="N1807" i="1" s="1"/>
  <c r="M1808" i="1"/>
  <c r="N1808" i="1" s="1"/>
  <c r="M1809" i="1"/>
  <c r="N1809" i="1" s="1"/>
  <c r="M1810" i="1"/>
  <c r="N1810" i="1" s="1"/>
  <c r="M1811" i="1"/>
  <c r="N1811" i="1" s="1"/>
  <c r="M1812" i="1"/>
  <c r="N1812" i="1" s="1"/>
  <c r="M1813" i="1"/>
  <c r="N1813" i="1" s="1"/>
  <c r="M1814" i="1"/>
  <c r="N1814" i="1" s="1"/>
  <c r="M1815" i="1"/>
  <c r="N1815" i="1" s="1"/>
  <c r="M1816" i="1"/>
  <c r="N1816" i="1" s="1"/>
  <c r="M1817" i="1"/>
  <c r="N1817" i="1" s="1"/>
  <c r="M1818" i="1"/>
  <c r="N1818" i="1" s="1"/>
  <c r="M1819" i="1"/>
  <c r="N1819" i="1" s="1"/>
  <c r="M1820" i="1"/>
  <c r="N1820" i="1" s="1"/>
  <c r="M1821" i="1"/>
  <c r="N1821" i="1" s="1"/>
  <c r="M1822" i="1"/>
  <c r="N1822" i="1" s="1"/>
  <c r="M1823" i="1"/>
  <c r="N1823" i="1" s="1"/>
  <c r="M1824" i="1"/>
  <c r="N1824" i="1" s="1"/>
  <c r="M1825" i="1"/>
  <c r="N1825" i="1" s="1"/>
  <c r="M1826" i="1"/>
  <c r="N1826" i="1" s="1"/>
  <c r="M1827" i="1"/>
  <c r="N1827" i="1" s="1"/>
  <c r="M1828" i="1"/>
  <c r="N1828" i="1" s="1"/>
  <c r="M1829" i="1"/>
  <c r="N1829" i="1" s="1"/>
  <c r="M1830" i="1"/>
  <c r="N1830" i="1" s="1"/>
  <c r="M1831" i="1"/>
  <c r="N1831" i="1" s="1"/>
  <c r="M1832" i="1"/>
  <c r="N1832" i="1" s="1"/>
  <c r="M1833" i="1"/>
  <c r="N1833" i="1" s="1"/>
  <c r="M1834" i="1"/>
  <c r="M1835" i="1"/>
  <c r="N1835" i="1" s="1"/>
  <c r="M1836" i="1"/>
  <c r="N1836" i="1" s="1"/>
  <c r="M1837" i="1"/>
  <c r="N1837" i="1" s="1"/>
  <c r="M1838" i="1"/>
  <c r="N1838" i="1" s="1"/>
  <c r="M1839" i="1"/>
  <c r="N1839" i="1" s="1"/>
  <c r="M1840" i="1"/>
  <c r="N1840" i="1" s="1"/>
  <c r="M1841" i="1"/>
  <c r="N1841" i="1" s="1"/>
  <c r="M1842" i="1"/>
  <c r="N1842" i="1" s="1"/>
  <c r="M1843" i="1"/>
  <c r="N1843" i="1" s="1"/>
  <c r="M1844" i="1"/>
  <c r="N1844" i="1" s="1"/>
  <c r="M1845" i="1"/>
  <c r="N1845" i="1" s="1"/>
  <c r="M1846" i="1"/>
  <c r="N1846" i="1" s="1"/>
  <c r="M1847" i="1"/>
  <c r="N1847" i="1" s="1"/>
  <c r="M1848" i="1"/>
  <c r="N1848" i="1" s="1"/>
  <c r="M1849" i="1"/>
  <c r="N1849" i="1" s="1"/>
  <c r="M1850" i="1"/>
  <c r="N1850" i="1" s="1"/>
  <c r="M1851" i="1"/>
  <c r="N1851" i="1" s="1"/>
  <c r="M1852" i="1"/>
  <c r="N1852" i="1" s="1"/>
  <c r="M1853" i="1"/>
  <c r="N1853" i="1" s="1"/>
  <c r="M1854" i="1"/>
  <c r="N1854" i="1" s="1"/>
  <c r="M1855" i="1"/>
  <c r="N1855" i="1" s="1"/>
  <c r="M1856" i="1"/>
  <c r="N1856" i="1" s="1"/>
  <c r="M1857" i="1"/>
  <c r="N1857" i="1" s="1"/>
  <c r="M1858" i="1"/>
  <c r="N1858" i="1" s="1"/>
  <c r="M1859" i="1"/>
  <c r="N1859" i="1" s="1"/>
  <c r="M1860" i="1"/>
  <c r="N1860" i="1" s="1"/>
  <c r="M1861" i="1"/>
  <c r="N1861" i="1" s="1"/>
  <c r="M1862" i="1"/>
  <c r="N1862" i="1" s="1"/>
  <c r="M1863" i="1"/>
  <c r="N1863" i="1" s="1"/>
  <c r="M1864" i="1"/>
  <c r="N1864" i="1" s="1"/>
  <c r="M1865" i="1"/>
  <c r="N1865" i="1" s="1"/>
  <c r="M1866" i="1"/>
  <c r="N1866" i="1" s="1"/>
  <c r="M1867" i="1"/>
  <c r="N1867" i="1" s="1"/>
  <c r="M1868" i="1"/>
  <c r="N1868" i="1" s="1"/>
  <c r="M1869" i="1"/>
  <c r="N1869" i="1" s="1"/>
  <c r="M1870" i="1"/>
  <c r="N1870" i="1" s="1"/>
  <c r="M1871" i="1"/>
  <c r="N1871" i="1" s="1"/>
  <c r="M1872" i="1"/>
  <c r="N1872" i="1" s="1"/>
  <c r="M1873" i="1"/>
  <c r="N1873" i="1" s="1"/>
  <c r="M1874" i="1"/>
  <c r="N1874" i="1" s="1"/>
  <c r="M1875" i="1"/>
  <c r="N1875" i="1" s="1"/>
  <c r="M1876" i="1"/>
  <c r="N1876" i="1" s="1"/>
  <c r="M1877" i="1"/>
  <c r="N1877" i="1" s="1"/>
  <c r="M1878" i="1"/>
  <c r="N1878" i="1" s="1"/>
  <c r="M1879" i="1"/>
  <c r="N1879" i="1" s="1"/>
  <c r="M1880" i="1"/>
  <c r="N1880" i="1" s="1"/>
  <c r="M1881" i="1"/>
  <c r="N1881" i="1" s="1"/>
  <c r="M1882" i="1"/>
  <c r="N1882" i="1" s="1"/>
  <c r="M1883" i="1"/>
  <c r="N1883" i="1" s="1"/>
  <c r="M1884" i="1"/>
  <c r="N1884" i="1" s="1"/>
  <c r="M1885" i="1"/>
  <c r="N1885" i="1" s="1"/>
  <c r="M1886" i="1"/>
  <c r="N1886" i="1" s="1"/>
  <c r="M1887" i="1"/>
  <c r="N1887" i="1" s="1"/>
  <c r="M1888" i="1"/>
  <c r="N1888" i="1" s="1"/>
  <c r="M1889" i="1"/>
  <c r="N1889" i="1" s="1"/>
  <c r="M1890" i="1"/>
  <c r="N1890" i="1" s="1"/>
  <c r="M1891" i="1"/>
  <c r="N1891" i="1" s="1"/>
  <c r="M1892" i="1"/>
  <c r="N1892" i="1" s="1"/>
  <c r="M1893" i="1"/>
  <c r="N1893" i="1" s="1"/>
  <c r="M1894" i="1"/>
  <c r="N1894" i="1" s="1"/>
  <c r="M1895" i="1"/>
  <c r="N1895" i="1" s="1"/>
  <c r="M1896" i="1"/>
  <c r="N1896" i="1" s="1"/>
  <c r="M1897" i="1"/>
  <c r="N1897" i="1" s="1"/>
  <c r="M1898" i="1"/>
  <c r="M1899" i="1"/>
  <c r="N1899" i="1" s="1"/>
  <c r="M1900" i="1"/>
  <c r="N1900" i="1" s="1"/>
  <c r="M1901" i="1"/>
  <c r="N1901" i="1" s="1"/>
  <c r="M1902" i="1"/>
  <c r="N1902" i="1" s="1"/>
  <c r="M1903" i="1"/>
  <c r="N1903" i="1" s="1"/>
  <c r="M1904" i="1"/>
  <c r="N1904" i="1" s="1"/>
  <c r="M1905" i="1"/>
  <c r="N1905" i="1" s="1"/>
  <c r="M1906" i="1"/>
  <c r="N1906" i="1" s="1"/>
  <c r="M1907" i="1"/>
  <c r="N1907" i="1" s="1"/>
  <c r="M1908" i="1"/>
  <c r="N1908" i="1" s="1"/>
  <c r="M1909" i="1"/>
  <c r="N1909" i="1" s="1"/>
  <c r="M1910" i="1"/>
  <c r="N1910" i="1" s="1"/>
  <c r="M1911" i="1"/>
  <c r="N1911" i="1" s="1"/>
  <c r="M1912" i="1"/>
  <c r="N1912" i="1" s="1"/>
  <c r="M1913" i="1"/>
  <c r="N1913" i="1" s="1"/>
  <c r="M1914" i="1"/>
  <c r="N1914" i="1" s="1"/>
  <c r="M1915" i="1"/>
  <c r="N1915" i="1" s="1"/>
  <c r="M1916" i="1"/>
  <c r="N1916" i="1" s="1"/>
  <c r="M1917" i="1"/>
  <c r="N1917" i="1" s="1"/>
  <c r="M1918" i="1"/>
  <c r="N1918" i="1" s="1"/>
  <c r="M1919" i="1"/>
  <c r="N1919" i="1" s="1"/>
  <c r="M1920" i="1"/>
  <c r="N1920" i="1" s="1"/>
  <c r="M1921" i="1"/>
  <c r="N1921" i="1" s="1"/>
  <c r="M1922" i="1"/>
  <c r="N1922" i="1" s="1"/>
  <c r="M1923" i="1"/>
  <c r="N1923" i="1" s="1"/>
  <c r="M1924" i="1"/>
  <c r="N1924" i="1" s="1"/>
  <c r="M1925" i="1"/>
  <c r="N1925" i="1" s="1"/>
  <c r="M1926" i="1"/>
  <c r="N1926" i="1" s="1"/>
  <c r="M1927" i="1"/>
  <c r="N1927" i="1" s="1"/>
  <c r="M1928" i="1"/>
  <c r="N1928" i="1" s="1"/>
  <c r="M1929" i="1"/>
  <c r="M1930" i="1"/>
  <c r="N1930" i="1" s="1"/>
  <c r="M1931" i="1"/>
  <c r="N1931" i="1" s="1"/>
  <c r="M1932" i="1"/>
  <c r="N1932" i="1" s="1"/>
  <c r="M1933" i="1"/>
  <c r="N1933" i="1" s="1"/>
  <c r="M1934" i="1"/>
  <c r="N1934" i="1" s="1"/>
  <c r="M1935" i="1"/>
  <c r="N1935" i="1" s="1"/>
  <c r="M1936" i="1"/>
  <c r="N1936" i="1" s="1"/>
  <c r="M1937" i="1"/>
  <c r="N1937" i="1" s="1"/>
  <c r="M1938" i="1"/>
  <c r="N1938" i="1" s="1"/>
  <c r="M1939" i="1"/>
  <c r="N1939" i="1" s="1"/>
  <c r="M1940" i="1"/>
  <c r="N1940" i="1" s="1"/>
  <c r="M1941" i="1"/>
  <c r="N1941" i="1" s="1"/>
  <c r="M1942" i="1"/>
  <c r="N1942" i="1" s="1"/>
  <c r="M1943" i="1"/>
  <c r="N1943" i="1" s="1"/>
  <c r="M1944" i="1"/>
  <c r="N1944" i="1" s="1"/>
  <c r="M1945" i="1"/>
  <c r="N1945" i="1" s="1"/>
  <c r="M1946" i="1"/>
  <c r="N1946" i="1" s="1"/>
  <c r="M1947" i="1"/>
  <c r="N1947" i="1" s="1"/>
  <c r="M1948" i="1"/>
  <c r="N1948" i="1" s="1"/>
  <c r="M1949" i="1"/>
  <c r="N1949" i="1" s="1"/>
  <c r="M1950" i="1"/>
  <c r="N1950" i="1" s="1"/>
  <c r="M1951" i="1"/>
  <c r="N1951" i="1" s="1"/>
  <c r="M1952" i="1"/>
  <c r="N1952" i="1" s="1"/>
  <c r="M1953" i="1"/>
  <c r="N1953" i="1" s="1"/>
  <c r="M1954" i="1"/>
  <c r="N1954" i="1" s="1"/>
  <c r="M1955" i="1"/>
  <c r="N1955" i="1" s="1"/>
  <c r="M1956" i="1"/>
  <c r="N1956" i="1" s="1"/>
  <c r="M1957" i="1"/>
  <c r="N1957" i="1" s="1"/>
  <c r="M1958" i="1"/>
  <c r="N1958" i="1" s="1"/>
  <c r="M1959" i="1"/>
  <c r="N1959" i="1" s="1"/>
  <c r="M1960" i="1"/>
  <c r="N1960" i="1" s="1"/>
  <c r="M1961" i="1"/>
  <c r="N1961" i="1" s="1"/>
  <c r="M1962" i="1"/>
  <c r="N1962" i="1" s="1"/>
  <c r="M1963" i="1"/>
  <c r="N1963" i="1" s="1"/>
  <c r="M1964" i="1"/>
  <c r="N1964" i="1" s="1"/>
  <c r="M1965" i="1"/>
  <c r="N1965" i="1" s="1"/>
  <c r="M1966" i="1"/>
  <c r="N1966" i="1" s="1"/>
  <c r="M1967" i="1"/>
  <c r="N1967" i="1" s="1"/>
  <c r="M1968" i="1"/>
  <c r="N1968" i="1" s="1"/>
  <c r="M1969" i="1"/>
  <c r="N1969" i="1" s="1"/>
  <c r="M1970" i="1"/>
  <c r="N1970" i="1" s="1"/>
  <c r="M1971" i="1"/>
  <c r="N1971" i="1" s="1"/>
  <c r="M1972" i="1"/>
  <c r="N1972" i="1" s="1"/>
  <c r="M1973" i="1"/>
  <c r="N1973" i="1" s="1"/>
  <c r="M1974" i="1"/>
  <c r="N1974" i="1" s="1"/>
  <c r="M1975" i="1"/>
  <c r="N1975" i="1" s="1"/>
  <c r="M1976" i="1"/>
  <c r="N1976" i="1" s="1"/>
  <c r="M1977" i="1"/>
  <c r="N1977" i="1" s="1"/>
  <c r="M1978" i="1"/>
  <c r="M1979" i="1"/>
  <c r="N1979" i="1" s="1"/>
  <c r="M1980" i="1"/>
  <c r="N1980" i="1" s="1"/>
  <c r="M1981" i="1"/>
  <c r="N1981" i="1" s="1"/>
  <c r="M1982" i="1"/>
  <c r="N1982" i="1" s="1"/>
  <c r="M1983" i="1"/>
  <c r="N1983" i="1" s="1"/>
  <c r="M1984" i="1"/>
  <c r="N1984" i="1" s="1"/>
  <c r="M1985" i="1"/>
  <c r="N1985" i="1" s="1"/>
  <c r="M1986" i="1"/>
  <c r="N1986" i="1" s="1"/>
  <c r="M1987" i="1"/>
  <c r="N1987" i="1" s="1"/>
  <c r="M1988" i="1"/>
  <c r="N1988" i="1" s="1"/>
  <c r="M1989" i="1"/>
  <c r="N1989" i="1" s="1"/>
  <c r="M1990" i="1"/>
  <c r="N1990" i="1" s="1"/>
  <c r="M1991" i="1"/>
  <c r="N1991" i="1" s="1"/>
  <c r="M1992" i="1"/>
  <c r="N1992" i="1" s="1"/>
  <c r="M1993" i="1"/>
  <c r="N1993" i="1" s="1"/>
  <c r="M1994" i="1"/>
  <c r="N1994" i="1" s="1"/>
  <c r="M1995" i="1"/>
  <c r="N1995" i="1" s="1"/>
  <c r="M1996" i="1"/>
  <c r="N1996" i="1" s="1"/>
  <c r="M1997" i="1"/>
  <c r="N1997" i="1" s="1"/>
  <c r="M1998" i="1"/>
  <c r="N1998" i="1" s="1"/>
  <c r="M1999" i="1"/>
  <c r="N1999" i="1" s="1"/>
  <c r="M2000" i="1"/>
  <c r="N2000" i="1" s="1"/>
  <c r="M2001" i="1"/>
  <c r="N2001" i="1" s="1"/>
  <c r="M2002" i="1"/>
  <c r="N2002" i="1" s="1"/>
  <c r="M2003" i="1"/>
  <c r="N2003" i="1" s="1"/>
  <c r="M2004" i="1"/>
  <c r="N2004" i="1" s="1"/>
  <c r="M2005" i="1"/>
  <c r="N2005" i="1" s="1"/>
  <c r="M2006" i="1"/>
  <c r="N2006" i="1" s="1"/>
  <c r="M2007" i="1"/>
  <c r="N2007" i="1" s="1"/>
  <c r="M2008" i="1"/>
  <c r="N2008" i="1" s="1"/>
  <c r="M2009" i="1"/>
  <c r="N2009" i="1" s="1"/>
  <c r="M2010" i="1"/>
  <c r="N2010" i="1" s="1"/>
  <c r="M2011" i="1"/>
  <c r="N2011" i="1" s="1"/>
  <c r="M2012" i="1"/>
  <c r="N2012" i="1" s="1"/>
  <c r="M2013" i="1"/>
  <c r="N2013" i="1" s="1"/>
  <c r="M2014" i="1"/>
  <c r="N2014" i="1" s="1"/>
  <c r="M2015" i="1"/>
  <c r="N2015" i="1" s="1"/>
  <c r="M2016" i="1"/>
  <c r="N2016" i="1" s="1"/>
  <c r="M2017" i="1"/>
  <c r="N2017" i="1" s="1"/>
  <c r="M2018" i="1"/>
  <c r="N2018" i="1" s="1"/>
  <c r="M2019" i="1"/>
  <c r="N2019" i="1" s="1"/>
  <c r="M2020" i="1"/>
  <c r="N2020" i="1" s="1"/>
  <c r="M2021" i="1"/>
  <c r="N2021" i="1" s="1"/>
  <c r="M2022" i="1"/>
  <c r="N2022" i="1" s="1"/>
  <c r="M2023" i="1"/>
  <c r="N2023" i="1" s="1"/>
  <c r="M2024" i="1"/>
  <c r="N2024" i="1" s="1"/>
  <c r="M2025" i="1"/>
  <c r="N2025" i="1" s="1"/>
  <c r="M2026" i="1"/>
  <c r="N2026" i="1" s="1"/>
  <c r="M2027" i="1"/>
  <c r="N2027" i="1" s="1"/>
  <c r="M2028" i="1"/>
  <c r="N2028" i="1" s="1"/>
  <c r="M2029" i="1"/>
  <c r="N2029" i="1" s="1"/>
  <c r="M2030" i="1"/>
  <c r="N2030" i="1" s="1"/>
  <c r="M2031" i="1"/>
  <c r="N2031" i="1" s="1"/>
  <c r="M2032" i="1"/>
  <c r="N2032" i="1" s="1"/>
  <c r="M2033" i="1"/>
  <c r="N2033" i="1" s="1"/>
  <c r="M2034" i="1"/>
  <c r="N2034" i="1" s="1"/>
  <c r="M2035" i="1"/>
  <c r="M2036" i="1"/>
  <c r="N2036" i="1" s="1"/>
  <c r="M2037" i="1"/>
  <c r="N2037" i="1" s="1"/>
  <c r="M2038" i="1"/>
  <c r="N2038" i="1" s="1"/>
  <c r="M2039" i="1"/>
  <c r="N2039" i="1" s="1"/>
  <c r="M2040" i="1"/>
  <c r="N2040" i="1" s="1"/>
  <c r="M2041" i="1"/>
  <c r="N2041" i="1" s="1"/>
  <c r="M2042" i="1"/>
  <c r="N2042" i="1" s="1"/>
  <c r="M2043" i="1"/>
  <c r="N2043" i="1" s="1"/>
  <c r="M2044" i="1"/>
  <c r="N2044" i="1" s="1"/>
  <c r="M2045" i="1"/>
  <c r="N2045" i="1" s="1"/>
  <c r="M2046" i="1"/>
  <c r="N2046" i="1" s="1"/>
  <c r="M2047" i="1"/>
  <c r="N2047" i="1" s="1"/>
  <c r="M2048" i="1"/>
  <c r="N2048" i="1" s="1"/>
  <c r="M2049" i="1"/>
  <c r="N2049" i="1" s="1"/>
  <c r="M2050" i="1"/>
  <c r="N2050" i="1" s="1"/>
  <c r="M2051" i="1"/>
  <c r="N2051" i="1" s="1"/>
  <c r="M2052" i="1"/>
  <c r="N2052" i="1" s="1"/>
  <c r="M2053" i="1"/>
  <c r="N2053" i="1" s="1"/>
  <c r="M2054" i="1"/>
  <c r="N2054" i="1" s="1"/>
  <c r="M2055" i="1"/>
  <c r="N2055" i="1" s="1"/>
  <c r="M2056" i="1"/>
  <c r="N2056" i="1" s="1"/>
  <c r="M2057" i="1"/>
  <c r="N2057" i="1" s="1"/>
  <c r="M2058" i="1"/>
  <c r="N2058" i="1" s="1"/>
  <c r="M2059" i="1"/>
  <c r="N2059" i="1" s="1"/>
  <c r="M2060" i="1"/>
  <c r="N2060" i="1" s="1"/>
  <c r="M2061" i="1"/>
  <c r="N2061" i="1" s="1"/>
  <c r="M2062" i="1"/>
  <c r="N2062" i="1" s="1"/>
  <c r="M2063" i="1"/>
  <c r="N2063" i="1" s="1"/>
  <c r="M2064" i="1"/>
  <c r="N2064" i="1" s="1"/>
  <c r="M2065" i="1"/>
  <c r="N2065" i="1" s="1"/>
  <c r="M2066" i="1"/>
  <c r="N2066" i="1" s="1"/>
  <c r="M2067" i="1"/>
  <c r="N2067" i="1" s="1"/>
  <c r="M2068" i="1"/>
  <c r="N2068" i="1" s="1"/>
  <c r="M2069" i="1"/>
  <c r="N2069" i="1" s="1"/>
  <c r="M2070" i="1"/>
  <c r="N2070" i="1" s="1"/>
  <c r="M2071" i="1"/>
  <c r="N2071" i="1" s="1"/>
  <c r="M2072" i="1"/>
  <c r="N2072" i="1" s="1"/>
  <c r="M2073" i="1"/>
  <c r="N2073" i="1" s="1"/>
  <c r="M2074" i="1"/>
  <c r="N2074" i="1" s="1"/>
  <c r="M2075" i="1"/>
  <c r="N2075" i="1" s="1"/>
  <c r="M2076" i="1"/>
  <c r="N2076" i="1" s="1"/>
  <c r="M2077" i="1"/>
  <c r="N2077" i="1" s="1"/>
  <c r="M2078" i="1"/>
  <c r="N2078" i="1" s="1"/>
  <c r="M2079" i="1"/>
  <c r="N2079" i="1" s="1"/>
  <c r="M2080" i="1"/>
  <c r="N2080" i="1" s="1"/>
  <c r="M2081" i="1"/>
  <c r="N2081" i="1" s="1"/>
  <c r="M2082" i="1"/>
  <c r="M2083" i="1"/>
  <c r="N2083" i="1" s="1"/>
  <c r="M2084" i="1"/>
  <c r="N2084" i="1" s="1"/>
  <c r="M2085" i="1"/>
  <c r="N2085" i="1" s="1"/>
  <c r="M2086" i="1"/>
  <c r="N2086" i="1" s="1"/>
  <c r="M2087" i="1"/>
  <c r="N2087" i="1" s="1"/>
  <c r="M2088" i="1"/>
  <c r="N2088" i="1" s="1"/>
  <c r="M2089" i="1"/>
  <c r="N2089" i="1" s="1"/>
  <c r="M2090" i="1"/>
  <c r="N2090" i="1" s="1"/>
  <c r="M2091" i="1"/>
  <c r="N2091" i="1" s="1"/>
  <c r="M2092" i="1"/>
  <c r="N2092" i="1" s="1"/>
  <c r="M2093" i="1"/>
  <c r="N2093" i="1" s="1"/>
  <c r="M2094" i="1"/>
  <c r="N2094" i="1" s="1"/>
  <c r="M2095" i="1"/>
  <c r="N2095" i="1" s="1"/>
  <c r="M2096" i="1"/>
  <c r="N2096" i="1" s="1"/>
  <c r="M2097" i="1"/>
  <c r="N2097" i="1" s="1"/>
  <c r="M2098" i="1"/>
  <c r="N2098" i="1" s="1"/>
  <c r="M2099" i="1"/>
  <c r="N2099" i="1" s="1"/>
  <c r="M2100" i="1"/>
  <c r="N2100" i="1" s="1"/>
  <c r="M2101" i="1"/>
  <c r="N2101" i="1" s="1"/>
  <c r="M2102" i="1"/>
  <c r="N2102" i="1" s="1"/>
  <c r="M2103" i="1"/>
  <c r="N2103" i="1" s="1"/>
  <c r="M2104" i="1"/>
  <c r="N2104" i="1" s="1"/>
  <c r="M2105" i="1"/>
  <c r="N2105" i="1" s="1"/>
  <c r="M2106" i="1"/>
  <c r="N2106" i="1" s="1"/>
  <c r="M2107" i="1"/>
  <c r="N2107" i="1" s="1"/>
  <c r="M2108" i="1"/>
  <c r="N2108" i="1" s="1"/>
  <c r="M2109" i="1"/>
  <c r="N2109" i="1" s="1"/>
  <c r="M2110" i="1"/>
  <c r="N2110" i="1" s="1"/>
  <c r="M2111" i="1"/>
  <c r="N2111" i="1" s="1"/>
  <c r="M2112" i="1"/>
  <c r="N2112" i="1" s="1"/>
  <c r="M2113" i="1"/>
  <c r="N2113" i="1" s="1"/>
  <c r="M2114" i="1"/>
  <c r="N2114" i="1" s="1"/>
  <c r="M2115" i="1"/>
  <c r="N2115" i="1" s="1"/>
  <c r="M2116" i="1"/>
  <c r="N2116" i="1" s="1"/>
  <c r="M2117" i="1"/>
  <c r="N2117" i="1" s="1"/>
  <c r="M2118" i="1"/>
  <c r="N2118" i="1" s="1"/>
  <c r="M2119" i="1"/>
  <c r="N2119" i="1" s="1"/>
  <c r="M2120" i="1"/>
  <c r="N2120" i="1" s="1"/>
  <c r="M2121" i="1"/>
  <c r="N2121" i="1" s="1"/>
  <c r="M2122" i="1"/>
  <c r="N2122" i="1" s="1"/>
  <c r="M2123" i="1"/>
  <c r="N2123" i="1" s="1"/>
  <c r="M2124" i="1"/>
  <c r="N2124" i="1" s="1"/>
  <c r="M2125" i="1"/>
  <c r="N2125" i="1" s="1"/>
  <c r="M2126" i="1"/>
  <c r="N2126" i="1" s="1"/>
  <c r="M2127" i="1"/>
  <c r="N2127" i="1" s="1"/>
  <c r="M2128" i="1"/>
  <c r="N2128" i="1" s="1"/>
  <c r="M2129" i="1"/>
  <c r="N2129" i="1" s="1"/>
  <c r="M2130" i="1"/>
  <c r="N2130" i="1" s="1"/>
  <c r="M2131" i="1"/>
  <c r="N2131" i="1" s="1"/>
  <c r="M2132" i="1"/>
  <c r="N2132" i="1" s="1"/>
  <c r="M2133" i="1"/>
  <c r="N2133" i="1" s="1"/>
  <c r="M2134" i="1"/>
  <c r="N2134" i="1" s="1"/>
  <c r="M2135" i="1"/>
  <c r="N2135" i="1" s="1"/>
  <c r="M2136" i="1"/>
  <c r="N2136" i="1" s="1"/>
  <c r="M2137" i="1"/>
  <c r="N2137" i="1" s="1"/>
  <c r="M2138" i="1"/>
  <c r="N2138" i="1" s="1"/>
  <c r="M2139" i="1"/>
  <c r="N2139" i="1" s="1"/>
  <c r="M2140" i="1"/>
  <c r="N2140" i="1" s="1"/>
  <c r="M2141" i="1"/>
  <c r="N2141" i="1" s="1"/>
  <c r="M2142" i="1"/>
  <c r="N2142" i="1" s="1"/>
  <c r="M2143" i="1"/>
  <c r="N2143" i="1" s="1"/>
  <c r="M2144" i="1"/>
  <c r="N2144" i="1" s="1"/>
  <c r="M2145" i="1"/>
  <c r="N2145" i="1" s="1"/>
  <c r="M2146" i="1"/>
  <c r="N2146" i="1" s="1"/>
  <c r="M2147" i="1"/>
  <c r="N2147" i="1" s="1"/>
  <c r="M2148" i="1"/>
  <c r="N2148" i="1" s="1"/>
  <c r="M2149" i="1"/>
  <c r="N2149" i="1" s="1"/>
  <c r="M2150" i="1"/>
  <c r="N2150" i="1" s="1"/>
  <c r="M2151" i="1"/>
  <c r="N2151" i="1" s="1"/>
  <c r="M2152" i="1"/>
  <c r="N2152" i="1" s="1"/>
  <c r="M2153" i="1"/>
  <c r="N2153" i="1" s="1"/>
  <c r="M2154" i="1"/>
  <c r="N2154" i="1" s="1"/>
  <c r="M2155" i="1"/>
  <c r="N2155" i="1" s="1"/>
  <c r="M2156" i="1"/>
  <c r="N2156" i="1" s="1"/>
  <c r="M2157" i="1"/>
  <c r="N2157" i="1" s="1"/>
  <c r="M2158" i="1"/>
  <c r="N2158" i="1" s="1"/>
  <c r="M2159" i="1"/>
  <c r="N2159" i="1" s="1"/>
  <c r="M2160" i="1"/>
  <c r="N2160" i="1" s="1"/>
  <c r="M2161" i="1"/>
  <c r="N2161" i="1" s="1"/>
  <c r="M2162" i="1"/>
  <c r="N2162" i="1" s="1"/>
  <c r="M2163" i="1"/>
  <c r="N2163" i="1" s="1"/>
  <c r="M2164" i="1"/>
  <c r="N2164" i="1" s="1"/>
  <c r="M2165" i="1"/>
  <c r="N2165" i="1" s="1"/>
  <c r="M2166" i="1"/>
  <c r="N2166" i="1" s="1"/>
  <c r="M2167" i="1"/>
  <c r="N2167" i="1" s="1"/>
  <c r="M2168" i="1"/>
  <c r="N2168" i="1" s="1"/>
  <c r="M2169" i="1"/>
  <c r="N2169" i="1" s="1"/>
  <c r="M2170" i="1"/>
  <c r="N2170" i="1" s="1"/>
  <c r="M2171" i="1"/>
  <c r="N2171" i="1" s="1"/>
  <c r="M2172" i="1"/>
  <c r="N2172" i="1" s="1"/>
  <c r="M2173" i="1"/>
  <c r="N2173" i="1" s="1"/>
  <c r="M2174" i="1"/>
  <c r="N2174" i="1" s="1"/>
  <c r="M2175" i="1"/>
  <c r="N2175" i="1" s="1"/>
  <c r="M2176" i="1"/>
  <c r="N2176" i="1" s="1"/>
  <c r="M2177" i="1"/>
  <c r="N2177" i="1" s="1"/>
  <c r="M2178" i="1"/>
  <c r="N2178" i="1" s="1"/>
  <c r="M2179" i="1"/>
  <c r="N2179" i="1" s="1"/>
  <c r="M2180" i="1"/>
  <c r="N2180" i="1" s="1"/>
  <c r="M2181" i="1"/>
  <c r="N2181" i="1" s="1"/>
  <c r="M2182" i="1"/>
  <c r="N2182" i="1" s="1"/>
  <c r="M2183" i="1"/>
  <c r="N2183" i="1" s="1"/>
  <c r="M2184" i="1"/>
  <c r="M2185" i="1"/>
  <c r="N2185" i="1" s="1"/>
  <c r="M2186" i="1"/>
  <c r="N2186" i="1" s="1"/>
  <c r="M2187" i="1"/>
  <c r="N2187" i="1" s="1"/>
  <c r="M2188" i="1"/>
  <c r="N2188" i="1" s="1"/>
  <c r="M2189" i="1"/>
  <c r="N2189" i="1" s="1"/>
  <c r="M2190" i="1"/>
  <c r="N2190" i="1" s="1"/>
  <c r="M2191" i="1"/>
  <c r="N2191" i="1" s="1"/>
  <c r="M2192" i="1"/>
  <c r="N2192" i="1" s="1"/>
  <c r="M2193" i="1"/>
  <c r="N2193" i="1" s="1"/>
  <c r="M2194" i="1"/>
  <c r="N2194" i="1" s="1"/>
  <c r="M2195" i="1"/>
  <c r="N2195" i="1" s="1"/>
  <c r="M2196" i="1"/>
  <c r="N2196" i="1" s="1"/>
  <c r="M2197" i="1"/>
  <c r="N2197" i="1" s="1"/>
  <c r="M2198" i="1"/>
  <c r="N2198" i="1" s="1"/>
  <c r="M2199" i="1"/>
  <c r="N2199" i="1" s="1"/>
  <c r="M2200" i="1"/>
  <c r="N2200" i="1" s="1"/>
  <c r="M2201" i="1"/>
  <c r="N2201" i="1" s="1"/>
  <c r="M2202" i="1"/>
  <c r="N2202" i="1" s="1"/>
  <c r="M2203" i="1"/>
  <c r="N2203" i="1" s="1"/>
  <c r="M2204" i="1"/>
  <c r="N2204" i="1" s="1"/>
  <c r="M2205" i="1"/>
  <c r="N2205" i="1" s="1"/>
  <c r="M2206" i="1"/>
  <c r="N2206" i="1" s="1"/>
  <c r="M2207" i="1"/>
  <c r="N2207" i="1" s="1"/>
  <c r="M2208" i="1"/>
  <c r="N2208" i="1" s="1"/>
  <c r="M2209" i="1"/>
  <c r="N2209" i="1" s="1"/>
  <c r="M2210" i="1"/>
  <c r="N2210" i="1" s="1"/>
  <c r="M2211" i="1"/>
  <c r="N2211" i="1" s="1"/>
  <c r="M2212" i="1"/>
  <c r="N2212" i="1" s="1"/>
  <c r="M2213" i="1"/>
  <c r="N2213" i="1" s="1"/>
  <c r="M2214" i="1"/>
  <c r="N2214" i="1" s="1"/>
  <c r="M2215" i="1"/>
  <c r="N2215" i="1" s="1"/>
  <c r="M2216" i="1"/>
  <c r="N2216" i="1" s="1"/>
  <c r="M2217" i="1"/>
  <c r="N2217" i="1" s="1"/>
  <c r="M2218" i="1"/>
  <c r="N2218" i="1" s="1"/>
  <c r="M2219" i="1"/>
  <c r="N2219" i="1" s="1"/>
  <c r="M2220" i="1"/>
  <c r="N2220" i="1" s="1"/>
  <c r="M2221" i="1"/>
  <c r="N2221" i="1" s="1"/>
  <c r="M2222" i="1"/>
  <c r="N2222" i="1" s="1"/>
  <c r="M2223" i="1"/>
  <c r="N2223" i="1" s="1"/>
  <c r="M2224" i="1"/>
  <c r="N2224" i="1" s="1"/>
  <c r="M2225" i="1"/>
  <c r="N2225" i="1" s="1"/>
  <c r="M2226" i="1"/>
  <c r="N2226" i="1" s="1"/>
  <c r="M2227" i="1"/>
  <c r="N2227" i="1" s="1"/>
  <c r="M2228" i="1"/>
  <c r="N2228" i="1" s="1"/>
  <c r="M2229" i="1"/>
  <c r="N2229" i="1" s="1"/>
  <c r="M2230" i="1"/>
  <c r="N2230" i="1" s="1"/>
  <c r="M2231" i="1"/>
  <c r="N2231" i="1" s="1"/>
  <c r="M2232" i="1"/>
  <c r="N2232" i="1" s="1"/>
  <c r="M2233" i="1"/>
  <c r="N2233" i="1" s="1"/>
  <c r="M2234" i="1"/>
  <c r="N2234" i="1" s="1"/>
  <c r="M2235" i="1"/>
  <c r="N2235" i="1" s="1"/>
  <c r="M2236" i="1"/>
  <c r="N2236" i="1" s="1"/>
  <c r="M2237" i="1"/>
  <c r="N2237" i="1" s="1"/>
  <c r="M2238" i="1"/>
  <c r="N2238" i="1" s="1"/>
  <c r="M2239" i="1"/>
  <c r="N2239" i="1" s="1"/>
  <c r="M2240" i="1"/>
  <c r="N2240" i="1" s="1"/>
  <c r="M2241" i="1"/>
  <c r="N2241" i="1" s="1"/>
  <c r="M2242" i="1"/>
  <c r="N2242" i="1" s="1"/>
  <c r="M2243" i="1"/>
  <c r="N2243" i="1" s="1"/>
  <c r="M2244" i="1"/>
  <c r="N2244" i="1" s="1"/>
  <c r="M2245" i="1"/>
  <c r="N2245" i="1" s="1"/>
  <c r="M2246" i="1"/>
  <c r="N2246" i="1" s="1"/>
  <c r="M2247" i="1"/>
  <c r="N2247" i="1" s="1"/>
  <c r="M2248" i="1"/>
  <c r="N2248" i="1" s="1"/>
  <c r="M2249" i="1"/>
  <c r="N2249" i="1" s="1"/>
  <c r="M2250" i="1"/>
  <c r="N2250" i="1" s="1"/>
  <c r="M2251" i="1"/>
  <c r="N2251" i="1" s="1"/>
  <c r="M2252" i="1"/>
  <c r="N2252" i="1" s="1"/>
  <c r="M2253" i="1"/>
  <c r="N2253" i="1" s="1"/>
  <c r="M2254" i="1"/>
  <c r="N2254" i="1" s="1"/>
  <c r="M2255" i="1"/>
  <c r="N2255" i="1" s="1"/>
  <c r="M2256" i="1"/>
  <c r="N2256" i="1" s="1"/>
  <c r="M2257" i="1"/>
  <c r="N2257" i="1" s="1"/>
  <c r="M2258" i="1"/>
  <c r="N2258" i="1" s="1"/>
  <c r="M2259" i="1"/>
  <c r="N2259" i="1" s="1"/>
  <c r="M2260" i="1"/>
  <c r="N2260" i="1" s="1"/>
  <c r="M2261" i="1"/>
  <c r="N2261" i="1" s="1"/>
  <c r="M2262" i="1"/>
  <c r="N2262" i="1" s="1"/>
  <c r="M2263" i="1"/>
  <c r="N2263" i="1" s="1"/>
  <c r="M2264" i="1"/>
  <c r="N2264" i="1" s="1"/>
  <c r="M2265" i="1"/>
  <c r="N2265" i="1" s="1"/>
  <c r="M2266" i="1"/>
  <c r="N2266" i="1" s="1"/>
  <c r="M2267" i="1"/>
  <c r="N2267" i="1" s="1"/>
  <c r="M2268" i="1"/>
  <c r="N2268" i="1" s="1"/>
  <c r="M2269" i="1"/>
  <c r="N2269" i="1" s="1"/>
  <c r="M2270" i="1"/>
  <c r="N2270" i="1" s="1"/>
  <c r="M2271" i="1"/>
  <c r="N2271" i="1" s="1"/>
  <c r="M2272" i="1"/>
  <c r="N2272" i="1" s="1"/>
  <c r="M2273" i="1"/>
  <c r="M2274" i="1"/>
  <c r="N2274" i="1" s="1"/>
  <c r="M2275" i="1"/>
  <c r="N2275" i="1" s="1"/>
  <c r="M2276" i="1"/>
  <c r="N2276" i="1" s="1"/>
  <c r="M2277" i="1"/>
  <c r="N2277" i="1" s="1"/>
  <c r="M2278" i="1"/>
  <c r="N2278" i="1" s="1"/>
  <c r="M2279" i="1"/>
  <c r="N2279" i="1" s="1"/>
  <c r="M2280" i="1"/>
  <c r="N2280" i="1" s="1"/>
  <c r="M2281" i="1"/>
  <c r="N2281" i="1" s="1"/>
  <c r="M2282" i="1"/>
  <c r="N2282" i="1" s="1"/>
  <c r="M2283" i="1"/>
  <c r="N2283" i="1" s="1"/>
  <c r="M2284" i="1"/>
  <c r="N2284" i="1" s="1"/>
  <c r="M2285" i="1"/>
  <c r="N2285" i="1" s="1"/>
  <c r="M2286" i="1"/>
  <c r="N2286" i="1" s="1"/>
  <c r="M2287" i="1"/>
  <c r="N2287" i="1" s="1"/>
  <c r="M2288" i="1"/>
  <c r="N2288" i="1" s="1"/>
  <c r="M2289" i="1"/>
  <c r="N2289" i="1" s="1"/>
  <c r="M2290" i="1"/>
  <c r="N2290" i="1" s="1"/>
  <c r="M2291" i="1"/>
  <c r="N2291" i="1" s="1"/>
  <c r="M2292" i="1"/>
  <c r="N2292" i="1" s="1"/>
  <c r="M2293" i="1"/>
  <c r="N2293" i="1" s="1"/>
  <c r="M2294" i="1"/>
  <c r="N2294" i="1" s="1"/>
  <c r="M2295" i="1"/>
  <c r="N2295" i="1" s="1"/>
  <c r="M2296" i="1"/>
  <c r="N2296" i="1" s="1"/>
  <c r="M2297" i="1"/>
  <c r="N2297" i="1" s="1"/>
  <c r="M2298" i="1"/>
  <c r="N2298" i="1" s="1"/>
  <c r="M2299" i="1"/>
  <c r="N2299" i="1" s="1"/>
  <c r="M2300" i="1"/>
  <c r="N2300" i="1" s="1"/>
  <c r="M2301" i="1"/>
  <c r="N2301" i="1" s="1"/>
  <c r="M2302" i="1"/>
  <c r="N2302" i="1" s="1"/>
  <c r="M2303" i="1"/>
  <c r="N2303" i="1" s="1"/>
  <c r="M2304" i="1"/>
  <c r="N2304" i="1" s="1"/>
  <c r="M2305" i="1"/>
  <c r="N2305" i="1" s="1"/>
  <c r="M2306" i="1"/>
  <c r="N2306" i="1" s="1"/>
  <c r="M2307" i="1"/>
  <c r="N2307" i="1" s="1"/>
  <c r="M2308" i="1"/>
  <c r="N2308" i="1" s="1"/>
  <c r="M2309" i="1"/>
  <c r="N2309" i="1" s="1"/>
  <c r="M2310" i="1"/>
  <c r="N2310" i="1" s="1"/>
  <c r="M2311" i="1"/>
  <c r="N2311" i="1" s="1"/>
  <c r="M2312" i="1"/>
  <c r="N2312" i="1" s="1"/>
  <c r="M2313" i="1"/>
  <c r="N2313" i="1" s="1"/>
  <c r="M2314" i="1"/>
  <c r="N2314" i="1" s="1"/>
  <c r="M2315" i="1"/>
  <c r="N2315" i="1" s="1"/>
  <c r="M2316" i="1"/>
  <c r="N2316" i="1" s="1"/>
  <c r="M2317" i="1"/>
  <c r="N2317" i="1" s="1"/>
  <c r="M2318" i="1"/>
  <c r="N2318" i="1" s="1"/>
  <c r="M2319" i="1"/>
  <c r="N2319" i="1" s="1"/>
  <c r="M2320" i="1"/>
  <c r="N2320" i="1" s="1"/>
  <c r="M2321" i="1"/>
  <c r="N2321" i="1" s="1"/>
  <c r="M2322" i="1"/>
  <c r="N2322" i="1" s="1"/>
  <c r="M2323" i="1"/>
  <c r="N2323" i="1" s="1"/>
  <c r="M2324" i="1"/>
  <c r="N2324" i="1" s="1"/>
  <c r="M2325" i="1"/>
  <c r="N2325" i="1" s="1"/>
  <c r="M2326" i="1"/>
  <c r="N2326" i="1" s="1"/>
  <c r="M2327" i="1"/>
  <c r="N2327" i="1" s="1"/>
  <c r="M2328" i="1"/>
  <c r="N2328" i="1" s="1"/>
  <c r="M2329" i="1"/>
  <c r="N2329" i="1" s="1"/>
  <c r="M2330" i="1"/>
  <c r="M2331" i="1"/>
  <c r="N2331" i="1" s="1"/>
  <c r="M2332" i="1"/>
  <c r="N2332" i="1" s="1"/>
  <c r="M2333" i="1"/>
  <c r="N2333" i="1" s="1"/>
  <c r="M2334" i="1"/>
  <c r="N2334" i="1" s="1"/>
  <c r="M2335" i="1"/>
  <c r="N2335" i="1" s="1"/>
  <c r="M2336" i="1"/>
  <c r="N2336" i="1" s="1"/>
  <c r="M2337" i="1"/>
  <c r="N2337" i="1" s="1"/>
  <c r="M2338" i="1"/>
  <c r="N2338" i="1" s="1"/>
  <c r="M2339" i="1"/>
  <c r="N2339" i="1" s="1"/>
  <c r="M2340" i="1"/>
  <c r="N2340" i="1" s="1"/>
  <c r="M2341" i="1"/>
  <c r="N2341" i="1" s="1"/>
  <c r="M2342" i="1"/>
  <c r="N2342" i="1" s="1"/>
  <c r="M2343" i="1"/>
  <c r="N2343" i="1" s="1"/>
  <c r="M2344" i="1"/>
  <c r="N2344" i="1" s="1"/>
  <c r="M2345" i="1"/>
  <c r="N2345" i="1" s="1"/>
  <c r="M2346" i="1"/>
  <c r="N2346" i="1" s="1"/>
  <c r="M2347" i="1"/>
  <c r="N2347" i="1" s="1"/>
  <c r="M2348" i="1"/>
  <c r="M2349" i="1"/>
  <c r="N2349" i="1" s="1"/>
  <c r="M2350" i="1"/>
  <c r="N2350" i="1" s="1"/>
  <c r="M2351" i="1"/>
  <c r="N2351" i="1" s="1"/>
  <c r="M2352" i="1"/>
  <c r="N2352" i="1" s="1"/>
  <c r="M2353" i="1"/>
  <c r="N2353" i="1" s="1"/>
  <c r="M2354" i="1"/>
  <c r="N2354" i="1" s="1"/>
  <c r="M2355" i="1"/>
  <c r="N2355" i="1" s="1"/>
  <c r="M2356" i="1"/>
  <c r="N2356" i="1" s="1"/>
  <c r="M2357" i="1"/>
  <c r="N2357" i="1" s="1"/>
  <c r="M2358" i="1"/>
  <c r="N2358" i="1" s="1"/>
  <c r="M2359" i="1"/>
  <c r="N2359" i="1" s="1"/>
  <c r="M2360" i="1"/>
  <c r="N2360" i="1" s="1"/>
  <c r="M2361" i="1"/>
  <c r="N2361" i="1" s="1"/>
  <c r="M2362" i="1"/>
  <c r="N2362" i="1" s="1"/>
  <c r="M2363" i="1"/>
  <c r="N2363" i="1" s="1"/>
  <c r="M2364" i="1"/>
  <c r="N2364" i="1" s="1"/>
  <c r="M2365" i="1"/>
  <c r="N2365" i="1" s="1"/>
  <c r="M2366" i="1"/>
  <c r="N2366" i="1" s="1"/>
  <c r="M2367" i="1"/>
  <c r="N2367" i="1" s="1"/>
  <c r="M2368" i="1"/>
  <c r="N2368" i="1" s="1"/>
  <c r="M2369" i="1"/>
  <c r="N2369" i="1" s="1"/>
  <c r="M2370" i="1"/>
  <c r="N2370" i="1" s="1"/>
  <c r="M2371" i="1"/>
  <c r="N2371" i="1" s="1"/>
  <c r="M2372" i="1"/>
  <c r="N2372" i="1" s="1"/>
  <c r="M2373" i="1"/>
  <c r="N2373" i="1" s="1"/>
  <c r="M2374" i="1"/>
  <c r="N2374" i="1" s="1"/>
  <c r="M2375" i="1"/>
  <c r="N2375" i="1" s="1"/>
  <c r="M2376" i="1"/>
  <c r="N2376" i="1" s="1"/>
  <c r="M2377" i="1"/>
  <c r="N2377" i="1" s="1"/>
  <c r="M2378" i="1"/>
  <c r="N2378" i="1" s="1"/>
  <c r="M2379" i="1"/>
  <c r="N2379" i="1" s="1"/>
  <c r="M2380" i="1"/>
  <c r="N2380" i="1" s="1"/>
  <c r="M2381" i="1"/>
  <c r="N2381" i="1" s="1"/>
  <c r="M2382" i="1"/>
  <c r="N2382" i="1" s="1"/>
  <c r="M2383" i="1"/>
  <c r="N2383" i="1" s="1"/>
  <c r="M2384" i="1"/>
  <c r="N2384" i="1" s="1"/>
  <c r="M2385" i="1"/>
  <c r="N2385" i="1" s="1"/>
  <c r="M2386" i="1"/>
  <c r="N2386" i="1" s="1"/>
  <c r="M2387" i="1"/>
  <c r="N2387" i="1" s="1"/>
  <c r="M2388" i="1"/>
  <c r="N2388" i="1" s="1"/>
  <c r="M2389" i="1"/>
  <c r="N2389" i="1" s="1"/>
  <c r="M2390" i="1"/>
  <c r="N2390" i="1" s="1"/>
  <c r="M2391" i="1"/>
  <c r="N2391" i="1" s="1"/>
  <c r="M2392" i="1"/>
  <c r="N2392" i="1" s="1"/>
  <c r="M2393" i="1"/>
  <c r="N2393" i="1" s="1"/>
  <c r="M2394" i="1"/>
  <c r="N2394" i="1" s="1"/>
  <c r="M2395" i="1"/>
  <c r="N2395" i="1" s="1"/>
  <c r="M2396" i="1"/>
  <c r="N2396" i="1" s="1"/>
  <c r="M2397" i="1"/>
  <c r="N2397" i="1" s="1"/>
  <c r="M2398" i="1"/>
  <c r="N2398" i="1" s="1"/>
  <c r="M2399" i="1"/>
  <c r="N2399" i="1" s="1"/>
  <c r="M2400" i="1"/>
  <c r="N2400" i="1" s="1"/>
  <c r="M2401" i="1"/>
  <c r="N2401" i="1" s="1"/>
  <c r="M2402" i="1"/>
  <c r="N2402" i="1" s="1"/>
  <c r="M2403" i="1"/>
  <c r="N2403" i="1" s="1"/>
  <c r="M2404" i="1"/>
  <c r="N2404" i="1" s="1"/>
  <c r="M2405" i="1"/>
  <c r="N2405" i="1" s="1"/>
  <c r="M2406" i="1"/>
  <c r="N2406" i="1" s="1"/>
  <c r="M2407" i="1"/>
  <c r="N2407" i="1" s="1"/>
  <c r="M2408" i="1"/>
  <c r="N2408" i="1" s="1"/>
  <c r="M2409" i="1"/>
  <c r="N2409" i="1" s="1"/>
  <c r="M2410" i="1"/>
  <c r="N2410" i="1" s="1"/>
  <c r="M2411" i="1"/>
  <c r="N2411" i="1" s="1"/>
  <c r="M2412" i="1"/>
  <c r="N2412" i="1" s="1"/>
  <c r="M2413" i="1"/>
  <c r="N2413" i="1" s="1"/>
  <c r="M2414" i="1"/>
  <c r="N2414" i="1" s="1"/>
  <c r="M2415" i="1"/>
  <c r="N2415" i="1" s="1"/>
  <c r="M2416" i="1"/>
  <c r="N2416" i="1" s="1"/>
  <c r="M2417" i="1"/>
  <c r="M2418" i="1"/>
  <c r="N2418" i="1" s="1"/>
  <c r="M2419" i="1"/>
  <c r="N2419" i="1" s="1"/>
  <c r="M2420" i="1"/>
  <c r="N2420" i="1" s="1"/>
  <c r="M2421" i="1"/>
  <c r="N2421" i="1" s="1"/>
  <c r="M2422" i="1"/>
  <c r="N2422" i="1" s="1"/>
  <c r="M2423" i="1"/>
  <c r="M2424" i="1"/>
  <c r="N2424" i="1" s="1"/>
  <c r="M2425" i="1"/>
  <c r="N2425" i="1" s="1"/>
  <c r="M2426" i="1"/>
  <c r="N2426" i="1" s="1"/>
  <c r="M2427" i="1"/>
  <c r="N2427" i="1" s="1"/>
  <c r="M2428" i="1"/>
  <c r="N2428" i="1" s="1"/>
  <c r="M2429" i="1"/>
  <c r="N2429" i="1" s="1"/>
  <c r="M2430" i="1"/>
  <c r="N2430" i="1" s="1"/>
  <c r="M2431" i="1"/>
  <c r="N2431" i="1" s="1"/>
  <c r="M2432" i="1"/>
  <c r="N2432" i="1" s="1"/>
  <c r="M2433" i="1"/>
  <c r="N2433" i="1" s="1"/>
  <c r="M2434" i="1"/>
  <c r="N2434" i="1" s="1"/>
  <c r="M2435" i="1"/>
  <c r="N2435" i="1" s="1"/>
  <c r="M2436" i="1"/>
  <c r="N2436" i="1" s="1"/>
  <c r="M2437" i="1"/>
  <c r="N2437" i="1" s="1"/>
  <c r="M2438" i="1"/>
  <c r="N2438" i="1" s="1"/>
  <c r="M2439" i="1"/>
  <c r="N2439" i="1" s="1"/>
  <c r="M2440" i="1"/>
  <c r="N2440" i="1" s="1"/>
  <c r="M2441" i="1"/>
  <c r="N2441" i="1" s="1"/>
  <c r="M2442" i="1"/>
  <c r="N2442" i="1" s="1"/>
  <c r="M2443" i="1"/>
  <c r="N2443" i="1" s="1"/>
  <c r="M2444" i="1"/>
  <c r="N2444" i="1" s="1"/>
  <c r="M2445" i="1"/>
  <c r="N2445" i="1" s="1"/>
  <c r="M2446" i="1"/>
  <c r="N2446" i="1" s="1"/>
  <c r="M2447" i="1"/>
  <c r="N2447" i="1" s="1"/>
  <c r="M2448" i="1"/>
  <c r="N2448" i="1" s="1"/>
  <c r="M2449" i="1"/>
  <c r="N2449" i="1" s="1"/>
  <c r="M2450" i="1"/>
  <c r="N2450" i="1" s="1"/>
  <c r="M2451" i="1"/>
  <c r="N2451" i="1" s="1"/>
  <c r="M2452" i="1"/>
  <c r="N2452" i="1" s="1"/>
  <c r="M2453" i="1"/>
  <c r="N2453" i="1" s="1"/>
  <c r="M2454" i="1"/>
  <c r="N2454" i="1" s="1"/>
  <c r="M2455" i="1"/>
  <c r="N2455" i="1" s="1"/>
  <c r="M2456" i="1"/>
  <c r="N2456" i="1" s="1"/>
  <c r="M2457" i="1"/>
  <c r="N2457" i="1" s="1"/>
  <c r="M2458" i="1"/>
  <c r="N2458" i="1" s="1"/>
  <c r="M2459" i="1"/>
  <c r="N2459" i="1" s="1"/>
  <c r="M2460" i="1"/>
  <c r="N2460" i="1" s="1"/>
  <c r="M2461" i="1"/>
  <c r="N2461" i="1" s="1"/>
  <c r="M2462" i="1"/>
  <c r="N2462" i="1" s="1"/>
  <c r="M2463" i="1"/>
  <c r="N2463" i="1" s="1"/>
  <c r="M2464" i="1"/>
  <c r="N2464" i="1" s="1"/>
  <c r="M2465" i="1"/>
  <c r="N2465" i="1" s="1"/>
  <c r="M2466" i="1"/>
  <c r="N2466" i="1" s="1"/>
  <c r="M2467" i="1"/>
  <c r="N2467" i="1" s="1"/>
  <c r="M2468" i="1"/>
  <c r="N2468" i="1" s="1"/>
  <c r="M2469" i="1"/>
  <c r="N2469" i="1" s="1"/>
  <c r="M2470" i="1"/>
  <c r="N2470" i="1" s="1"/>
  <c r="M2471" i="1"/>
  <c r="N2471" i="1" s="1"/>
  <c r="M2472" i="1"/>
  <c r="N2472" i="1" s="1"/>
  <c r="M2473" i="1"/>
  <c r="N2473" i="1" s="1"/>
  <c r="M2474" i="1"/>
  <c r="N2474" i="1" s="1"/>
  <c r="M2475" i="1"/>
  <c r="N2475" i="1" s="1"/>
  <c r="M2476" i="1"/>
  <c r="N2476" i="1" s="1"/>
  <c r="M2477" i="1"/>
  <c r="N2477" i="1" s="1"/>
  <c r="M2478" i="1"/>
  <c r="N2478" i="1" s="1"/>
  <c r="M2479" i="1"/>
  <c r="N2479" i="1" s="1"/>
  <c r="M2480" i="1"/>
  <c r="N2480" i="1" s="1"/>
  <c r="M2481" i="1"/>
  <c r="N2481" i="1" s="1"/>
  <c r="M2482" i="1"/>
  <c r="N2482" i="1" s="1"/>
  <c r="M2483" i="1"/>
  <c r="N2483" i="1" s="1"/>
  <c r="M2484" i="1"/>
  <c r="N2484" i="1" s="1"/>
  <c r="M2485" i="1"/>
  <c r="N2485" i="1" s="1"/>
  <c r="M2486" i="1"/>
  <c r="N2486" i="1" s="1"/>
  <c r="M2487" i="1"/>
  <c r="N2487" i="1" s="1"/>
  <c r="M2488" i="1"/>
  <c r="N2488" i="1" s="1"/>
  <c r="M2489" i="1"/>
  <c r="N2489" i="1" s="1"/>
  <c r="M2490" i="1"/>
  <c r="N2490" i="1" s="1"/>
  <c r="M2491" i="1"/>
  <c r="N2491" i="1" s="1"/>
  <c r="M2492" i="1"/>
  <c r="N2492" i="1" s="1"/>
  <c r="M2493" i="1"/>
  <c r="N2493" i="1" s="1"/>
  <c r="M2494" i="1"/>
  <c r="N2494" i="1" s="1"/>
  <c r="M2495" i="1"/>
  <c r="N2495" i="1" s="1"/>
  <c r="M2496" i="1"/>
  <c r="N2496" i="1" s="1"/>
  <c r="M2497" i="1"/>
  <c r="N2497" i="1" s="1"/>
  <c r="M2498" i="1"/>
  <c r="N2498" i="1" s="1"/>
  <c r="M2499" i="1"/>
  <c r="N2499" i="1" s="1"/>
  <c r="M2500" i="1"/>
  <c r="N2500" i="1" s="1"/>
  <c r="M2501" i="1"/>
  <c r="M2502" i="1"/>
  <c r="N2502" i="1" s="1"/>
  <c r="M2503" i="1"/>
  <c r="N2503" i="1" s="1"/>
  <c r="M2504" i="1"/>
  <c r="M2505" i="1"/>
  <c r="N2505" i="1" s="1"/>
  <c r="M2506" i="1"/>
  <c r="N2506" i="1" s="1"/>
  <c r="M2507" i="1"/>
  <c r="N2507" i="1" s="1"/>
  <c r="M2508" i="1"/>
  <c r="N2508" i="1" s="1"/>
  <c r="M2509" i="1"/>
  <c r="N2509" i="1" s="1"/>
  <c r="M2510" i="1"/>
  <c r="N2510" i="1" s="1"/>
  <c r="M2511" i="1"/>
  <c r="N2511" i="1" s="1"/>
  <c r="M2512" i="1"/>
  <c r="N2512" i="1" s="1"/>
  <c r="M2513" i="1"/>
  <c r="N2513" i="1" s="1"/>
  <c r="M2514" i="1"/>
  <c r="N2514" i="1" s="1"/>
  <c r="M2515" i="1"/>
  <c r="N2515" i="1" s="1"/>
  <c r="M2516" i="1"/>
  <c r="N2516" i="1" s="1"/>
  <c r="M2517" i="1"/>
  <c r="N2517" i="1" s="1"/>
  <c r="M2518" i="1"/>
  <c r="N2518" i="1" s="1"/>
  <c r="M2519" i="1"/>
  <c r="N2519" i="1" s="1"/>
  <c r="M2520" i="1"/>
  <c r="N2520" i="1" s="1"/>
  <c r="M2521" i="1"/>
  <c r="N2521" i="1" s="1"/>
  <c r="M2522" i="1"/>
  <c r="N2522" i="1" s="1"/>
  <c r="M2523" i="1"/>
  <c r="N2523" i="1" s="1"/>
  <c r="M2524" i="1"/>
  <c r="N2524" i="1" s="1"/>
  <c r="M2525" i="1"/>
  <c r="N2525" i="1" s="1"/>
  <c r="M2526" i="1"/>
  <c r="N2526" i="1" s="1"/>
  <c r="M2527" i="1"/>
  <c r="N2527" i="1" s="1"/>
  <c r="M2528" i="1"/>
  <c r="N2528" i="1" s="1"/>
  <c r="M2529" i="1"/>
  <c r="N2529" i="1" s="1"/>
  <c r="M2530" i="1"/>
  <c r="N2530" i="1" s="1"/>
  <c r="M2531" i="1"/>
  <c r="N2531" i="1" s="1"/>
  <c r="M2532" i="1"/>
  <c r="N2532" i="1" s="1"/>
  <c r="M2533" i="1"/>
  <c r="N2533" i="1" s="1"/>
  <c r="M2534" i="1"/>
  <c r="N2534" i="1" s="1"/>
  <c r="M2535" i="1"/>
  <c r="N2535" i="1" s="1"/>
  <c r="M2536" i="1"/>
  <c r="N2536" i="1" s="1"/>
  <c r="M2537" i="1"/>
  <c r="N2537" i="1" s="1"/>
  <c r="M2538" i="1"/>
  <c r="N2538" i="1" s="1"/>
  <c r="M2539" i="1"/>
  <c r="N2539" i="1" s="1"/>
  <c r="M2540" i="1"/>
  <c r="N2540" i="1" s="1"/>
  <c r="M2541" i="1"/>
  <c r="N2541" i="1" s="1"/>
  <c r="M2542" i="1"/>
  <c r="N2542" i="1" s="1"/>
  <c r="M2543" i="1"/>
  <c r="N2543" i="1" s="1"/>
  <c r="M2544" i="1"/>
  <c r="N2544" i="1" s="1"/>
  <c r="M2545" i="1"/>
  <c r="N2545" i="1" s="1"/>
  <c r="M2546" i="1"/>
  <c r="N2546" i="1" s="1"/>
  <c r="M2547" i="1"/>
  <c r="N2547" i="1" s="1"/>
  <c r="M2548" i="1"/>
  <c r="N2548" i="1" s="1"/>
  <c r="M2549" i="1"/>
  <c r="N2549" i="1" s="1"/>
  <c r="M2550" i="1"/>
  <c r="N2550" i="1" s="1"/>
  <c r="M2551" i="1"/>
  <c r="N2551" i="1" s="1"/>
  <c r="M2552" i="1"/>
  <c r="N2552" i="1" s="1"/>
  <c r="M2553" i="1"/>
  <c r="N2553" i="1" s="1"/>
  <c r="M2554" i="1"/>
  <c r="N2554" i="1" s="1"/>
  <c r="M2555" i="1"/>
  <c r="N2555" i="1" s="1"/>
  <c r="M2556" i="1"/>
  <c r="N2556" i="1" s="1"/>
  <c r="M2557" i="1"/>
  <c r="N2557" i="1" s="1"/>
  <c r="M2558" i="1"/>
  <c r="N2558" i="1" s="1"/>
  <c r="M2559" i="1"/>
  <c r="N2559" i="1" s="1"/>
  <c r="M2560" i="1"/>
  <c r="N2560" i="1" s="1"/>
  <c r="M2561" i="1"/>
  <c r="N2561" i="1" s="1"/>
  <c r="M2562" i="1"/>
  <c r="N2562" i="1" s="1"/>
  <c r="M2563" i="1"/>
  <c r="N2563" i="1" s="1"/>
  <c r="M2564" i="1"/>
  <c r="N2564" i="1" s="1"/>
  <c r="M2565" i="1"/>
  <c r="N2565" i="1" s="1"/>
  <c r="M2566" i="1"/>
  <c r="N2566" i="1" s="1"/>
  <c r="M2567" i="1"/>
  <c r="N2567" i="1" s="1"/>
  <c r="M2568" i="1"/>
  <c r="N2568" i="1" s="1"/>
  <c r="M2569" i="1"/>
  <c r="N2569" i="1" s="1"/>
  <c r="M2570" i="1"/>
  <c r="N2570" i="1" s="1"/>
  <c r="M2571" i="1"/>
  <c r="N2571" i="1" s="1"/>
  <c r="M2572" i="1"/>
  <c r="N2572" i="1" s="1"/>
  <c r="M2573" i="1"/>
  <c r="N2573" i="1" s="1"/>
  <c r="M2574" i="1"/>
  <c r="N2574" i="1" s="1"/>
  <c r="M2575" i="1"/>
  <c r="N2575" i="1" s="1"/>
  <c r="M2576" i="1"/>
  <c r="N2576" i="1" s="1"/>
  <c r="M2577" i="1"/>
  <c r="N2577" i="1" s="1"/>
  <c r="M2578" i="1"/>
  <c r="N2578" i="1" s="1"/>
  <c r="M2579" i="1"/>
  <c r="N2579" i="1" s="1"/>
  <c r="M2580" i="1"/>
  <c r="N2580" i="1" s="1"/>
  <c r="M2581" i="1"/>
  <c r="N2581" i="1" s="1"/>
  <c r="M2582" i="1"/>
  <c r="N2582" i="1" s="1"/>
  <c r="M2583" i="1"/>
  <c r="N2583" i="1" s="1"/>
  <c r="M2584" i="1"/>
  <c r="N2584" i="1" s="1"/>
  <c r="M2585" i="1"/>
  <c r="N2585" i="1" s="1"/>
  <c r="M2586" i="1"/>
  <c r="N2586" i="1" s="1"/>
  <c r="M2587" i="1"/>
  <c r="N2587" i="1" s="1"/>
  <c r="M2588" i="1"/>
  <c r="N2588" i="1" s="1"/>
  <c r="M2589" i="1"/>
  <c r="N2589" i="1" s="1"/>
  <c r="M2590" i="1"/>
  <c r="N2590" i="1" s="1"/>
  <c r="M2591" i="1"/>
  <c r="N2591" i="1" s="1"/>
  <c r="M2592" i="1"/>
  <c r="N2592" i="1" s="1"/>
  <c r="M2593" i="1"/>
  <c r="N2593" i="1" s="1"/>
  <c r="M2594" i="1"/>
  <c r="N2594" i="1" s="1"/>
  <c r="M2595" i="1"/>
  <c r="N2595" i="1" s="1"/>
  <c r="M2596" i="1"/>
  <c r="N2596" i="1" s="1"/>
  <c r="M2597" i="1"/>
  <c r="N2597" i="1" s="1"/>
  <c r="M2598" i="1"/>
  <c r="M2599" i="1"/>
  <c r="M2600" i="1"/>
  <c r="N2600" i="1" s="1"/>
  <c r="M2601" i="1"/>
  <c r="N2601" i="1" s="1"/>
  <c r="M2602" i="1"/>
  <c r="N2602" i="1" s="1"/>
  <c r="M2603" i="1"/>
  <c r="N2603" i="1" s="1"/>
  <c r="M2604" i="1"/>
  <c r="N2604" i="1" s="1"/>
  <c r="M2605" i="1"/>
  <c r="N2605" i="1" s="1"/>
  <c r="M2606" i="1"/>
  <c r="N2606" i="1" s="1"/>
  <c r="M2607" i="1"/>
  <c r="N2607" i="1" s="1"/>
  <c r="M2608" i="1"/>
  <c r="N2608" i="1" s="1"/>
  <c r="M2609" i="1"/>
  <c r="N2609" i="1" s="1"/>
  <c r="M2610" i="1"/>
  <c r="N2610" i="1" s="1"/>
  <c r="M2611" i="1"/>
  <c r="N2611" i="1" s="1"/>
  <c r="M2612" i="1"/>
  <c r="N2612" i="1" s="1"/>
  <c r="M2613" i="1"/>
  <c r="N2613" i="1" s="1"/>
  <c r="M2614" i="1"/>
  <c r="N2614" i="1" s="1"/>
  <c r="M2615" i="1"/>
  <c r="N2615" i="1" s="1"/>
  <c r="M2616" i="1"/>
  <c r="N2616" i="1" s="1"/>
  <c r="M2617" i="1"/>
  <c r="N2617" i="1" s="1"/>
  <c r="M2618" i="1"/>
  <c r="N2618" i="1" s="1"/>
  <c r="M2619" i="1"/>
  <c r="N2619" i="1" s="1"/>
  <c r="M2620" i="1"/>
  <c r="N2620" i="1" s="1"/>
  <c r="M2621" i="1"/>
  <c r="N2621" i="1" s="1"/>
  <c r="M2622" i="1"/>
  <c r="N2622" i="1" s="1"/>
  <c r="M2623" i="1"/>
  <c r="N2623" i="1" s="1"/>
  <c r="M2624" i="1"/>
  <c r="N2624" i="1" s="1"/>
  <c r="M2625" i="1"/>
  <c r="N2625" i="1" s="1"/>
  <c r="M2626" i="1"/>
  <c r="N2626" i="1" s="1"/>
  <c r="M2627" i="1"/>
  <c r="N2627" i="1" s="1"/>
  <c r="M2628" i="1"/>
  <c r="N2628" i="1" s="1"/>
  <c r="M2629" i="1"/>
  <c r="N2629" i="1" s="1"/>
  <c r="M2630" i="1"/>
  <c r="N2630" i="1" s="1"/>
  <c r="M2631" i="1"/>
  <c r="N2631" i="1" s="1"/>
  <c r="M2632" i="1"/>
  <c r="N2632" i="1" s="1"/>
  <c r="M2633" i="1"/>
  <c r="N2633" i="1" s="1"/>
  <c r="M2634" i="1"/>
  <c r="N2634" i="1" s="1"/>
  <c r="M2635" i="1"/>
  <c r="N2635" i="1" s="1"/>
  <c r="M2636" i="1"/>
  <c r="N2636" i="1" s="1"/>
  <c r="M2637" i="1"/>
  <c r="N2637" i="1" s="1"/>
  <c r="M2638" i="1"/>
  <c r="N2638" i="1" s="1"/>
  <c r="M2639" i="1"/>
  <c r="N2639" i="1" s="1"/>
  <c r="M2640" i="1"/>
  <c r="N2640" i="1" s="1"/>
  <c r="M2641" i="1"/>
  <c r="N2641" i="1" s="1"/>
  <c r="M2642" i="1"/>
  <c r="N2642" i="1" s="1"/>
  <c r="M2643" i="1"/>
  <c r="N2643" i="1" s="1"/>
  <c r="M2644" i="1"/>
  <c r="N2644" i="1" s="1"/>
  <c r="M2645" i="1"/>
  <c r="N2645" i="1" s="1"/>
  <c r="M2646" i="1"/>
  <c r="N2646" i="1" s="1"/>
  <c r="M2647" i="1"/>
  <c r="N2647" i="1" s="1"/>
  <c r="M2648" i="1"/>
  <c r="N2648" i="1" s="1"/>
  <c r="M2649" i="1"/>
  <c r="N2649" i="1" s="1"/>
  <c r="M2650" i="1"/>
  <c r="N2650" i="1" s="1"/>
  <c r="M2651" i="1"/>
  <c r="N2651" i="1" s="1"/>
  <c r="M2652" i="1"/>
  <c r="N2652" i="1" s="1"/>
  <c r="M2653" i="1"/>
  <c r="N2653" i="1" s="1"/>
  <c r="M2654" i="1"/>
  <c r="N2654" i="1" s="1"/>
  <c r="M2655" i="1"/>
  <c r="N2655" i="1" s="1"/>
  <c r="M2656" i="1"/>
  <c r="N2656" i="1" s="1"/>
  <c r="M2657" i="1"/>
  <c r="N2657" i="1" s="1"/>
  <c r="M2658" i="1"/>
  <c r="N2658" i="1" s="1"/>
  <c r="M2659" i="1"/>
  <c r="N2659" i="1" s="1"/>
  <c r="M2660" i="1"/>
  <c r="N2660" i="1" s="1"/>
  <c r="M2661" i="1"/>
  <c r="N2661" i="1" s="1"/>
  <c r="M2662" i="1"/>
  <c r="N2662" i="1" s="1"/>
  <c r="M2663" i="1"/>
  <c r="N2663" i="1" s="1"/>
  <c r="M2664" i="1"/>
  <c r="N2664" i="1" s="1"/>
  <c r="M2665" i="1"/>
  <c r="N2665" i="1" s="1"/>
  <c r="M2666" i="1"/>
  <c r="N2666" i="1" s="1"/>
  <c r="M2667" i="1"/>
  <c r="N2667" i="1" s="1"/>
  <c r="M2668" i="1"/>
  <c r="N2668" i="1" s="1"/>
  <c r="M2669" i="1"/>
  <c r="N2669" i="1" s="1"/>
  <c r="M2670" i="1"/>
  <c r="N2670" i="1" s="1"/>
  <c r="M2671" i="1"/>
  <c r="N2671" i="1" s="1"/>
  <c r="M2672" i="1"/>
  <c r="N2672" i="1" s="1"/>
  <c r="M2673" i="1"/>
  <c r="N2673" i="1" s="1"/>
  <c r="M2674" i="1"/>
  <c r="N2674" i="1" s="1"/>
  <c r="M2675" i="1"/>
  <c r="M2676" i="1"/>
  <c r="N2676" i="1" s="1"/>
  <c r="M2677" i="1"/>
  <c r="N2677" i="1" s="1"/>
  <c r="M2678" i="1"/>
  <c r="N2678" i="1" s="1"/>
  <c r="M2679" i="1"/>
  <c r="N2679" i="1" s="1"/>
  <c r="M2680" i="1"/>
  <c r="N2680" i="1" s="1"/>
  <c r="M2681" i="1"/>
  <c r="M2682" i="1"/>
  <c r="N2682" i="1" s="1"/>
  <c r="M2683" i="1"/>
  <c r="N2683" i="1" s="1"/>
  <c r="M2684" i="1"/>
  <c r="N2684" i="1" s="1"/>
  <c r="M2685" i="1"/>
  <c r="N2685" i="1" s="1"/>
  <c r="M2686" i="1"/>
  <c r="N2686" i="1" s="1"/>
  <c r="M2687" i="1"/>
  <c r="N2687" i="1" s="1"/>
  <c r="M2688" i="1"/>
  <c r="N2688" i="1" s="1"/>
  <c r="M2689" i="1"/>
  <c r="N2689" i="1" s="1"/>
  <c r="M2690" i="1"/>
  <c r="N2690" i="1" s="1"/>
  <c r="M2691" i="1"/>
  <c r="N2691" i="1" s="1"/>
  <c r="M2692" i="1"/>
  <c r="N2692" i="1" s="1"/>
  <c r="M2693" i="1"/>
  <c r="N2693" i="1" s="1"/>
  <c r="M2694" i="1"/>
  <c r="N2694" i="1" s="1"/>
  <c r="M2695" i="1"/>
  <c r="N2695" i="1" s="1"/>
  <c r="M2696" i="1"/>
  <c r="N2696" i="1" s="1"/>
  <c r="M2697" i="1"/>
  <c r="N2697" i="1" s="1"/>
  <c r="M2698" i="1"/>
  <c r="N2698" i="1" s="1"/>
  <c r="M2699" i="1"/>
  <c r="N2699" i="1" s="1"/>
  <c r="M2700" i="1"/>
  <c r="N2700" i="1" s="1"/>
  <c r="M2701" i="1"/>
  <c r="N2701" i="1" s="1"/>
  <c r="M2702" i="1"/>
  <c r="N2702" i="1" s="1"/>
  <c r="M2703" i="1"/>
  <c r="N2703" i="1" s="1"/>
  <c r="M2704" i="1"/>
  <c r="N2704" i="1" s="1"/>
  <c r="M2705" i="1"/>
  <c r="N2705" i="1" s="1"/>
  <c r="M2706" i="1"/>
  <c r="N2706" i="1" s="1"/>
  <c r="M2707" i="1"/>
  <c r="N2707" i="1" s="1"/>
  <c r="M2708" i="1"/>
  <c r="N2708" i="1" s="1"/>
  <c r="M2709" i="1"/>
  <c r="N2709" i="1" s="1"/>
  <c r="M2710" i="1"/>
  <c r="N2710" i="1" s="1"/>
  <c r="M2711" i="1"/>
  <c r="N2711" i="1" s="1"/>
  <c r="M2712" i="1"/>
  <c r="N2712" i="1" s="1"/>
  <c r="M2713" i="1"/>
  <c r="N2713" i="1" s="1"/>
  <c r="M2714" i="1"/>
  <c r="N2714" i="1" s="1"/>
  <c r="M2715" i="1"/>
  <c r="N2715" i="1" s="1"/>
  <c r="M2716" i="1"/>
  <c r="N2716" i="1" s="1"/>
  <c r="M2717" i="1"/>
  <c r="N2717" i="1" s="1"/>
  <c r="M2718" i="1"/>
  <c r="N2718" i="1" s="1"/>
  <c r="M2719" i="1"/>
  <c r="N2719" i="1" s="1"/>
  <c r="M2720" i="1"/>
  <c r="N2720" i="1" s="1"/>
  <c r="M2721" i="1"/>
  <c r="N2721" i="1" s="1"/>
  <c r="M2722" i="1"/>
  <c r="N2722" i="1" s="1"/>
  <c r="M2723" i="1"/>
  <c r="N2723" i="1" s="1"/>
  <c r="M2724" i="1"/>
  <c r="M2725" i="1"/>
  <c r="N2725" i="1" s="1"/>
  <c r="M2726" i="1"/>
  <c r="N2726" i="1" s="1"/>
  <c r="M2727" i="1"/>
  <c r="N2727" i="1" s="1"/>
  <c r="M2728" i="1"/>
  <c r="N2728" i="1" s="1"/>
  <c r="M2729" i="1"/>
  <c r="M2730" i="1"/>
  <c r="N2730" i="1" s="1"/>
  <c r="M2731" i="1"/>
  <c r="N2731" i="1" s="1"/>
  <c r="M2732" i="1"/>
  <c r="N2732" i="1" s="1"/>
  <c r="M2733" i="1"/>
  <c r="N2733" i="1" s="1"/>
  <c r="M2734" i="1"/>
  <c r="N2734" i="1" s="1"/>
  <c r="M2735" i="1"/>
  <c r="N2735" i="1" s="1"/>
  <c r="M2736" i="1"/>
  <c r="N2736" i="1" s="1"/>
  <c r="M2737" i="1"/>
  <c r="N2737" i="1" s="1"/>
  <c r="M2738" i="1"/>
  <c r="N2738" i="1" s="1"/>
  <c r="M2739" i="1"/>
  <c r="N2739" i="1" s="1"/>
  <c r="M2740" i="1"/>
  <c r="N2740" i="1" s="1"/>
  <c r="M2741" i="1"/>
  <c r="N2741" i="1" s="1"/>
  <c r="M2742" i="1"/>
  <c r="N2742" i="1" s="1"/>
  <c r="M2743" i="1"/>
  <c r="N2743" i="1" s="1"/>
  <c r="M2744" i="1"/>
  <c r="N2744" i="1" s="1"/>
  <c r="M2745" i="1"/>
  <c r="N2745" i="1" s="1"/>
  <c r="M2746" i="1"/>
  <c r="N2746" i="1" s="1"/>
  <c r="M2747" i="1"/>
  <c r="N2747" i="1" s="1"/>
  <c r="M2748" i="1"/>
  <c r="N2748" i="1" s="1"/>
  <c r="M2749" i="1"/>
  <c r="N2749" i="1" s="1"/>
  <c r="M2750" i="1"/>
  <c r="N2750" i="1" s="1"/>
  <c r="M2751" i="1"/>
  <c r="N2751" i="1" s="1"/>
  <c r="M2752" i="1"/>
  <c r="N2752" i="1" s="1"/>
  <c r="M2753" i="1"/>
  <c r="N2753" i="1" s="1"/>
  <c r="M2754" i="1"/>
  <c r="N2754" i="1" s="1"/>
  <c r="M2755" i="1"/>
  <c r="N2755" i="1" s="1"/>
  <c r="M2756" i="1"/>
  <c r="N2756" i="1" s="1"/>
  <c r="M2757" i="1"/>
  <c r="N2757" i="1" s="1"/>
  <c r="M2758" i="1"/>
  <c r="N2758" i="1" s="1"/>
  <c r="M2759" i="1"/>
  <c r="N2759" i="1" s="1"/>
  <c r="M2760" i="1"/>
  <c r="N2760" i="1" s="1"/>
  <c r="M2761" i="1"/>
  <c r="N2761" i="1" s="1"/>
  <c r="M2762" i="1"/>
  <c r="N2762" i="1" s="1"/>
  <c r="M2763" i="1"/>
  <c r="N2763" i="1" s="1"/>
  <c r="M2764" i="1"/>
  <c r="N2764" i="1" s="1"/>
  <c r="M2765" i="1"/>
  <c r="N2765" i="1" s="1"/>
  <c r="M2766" i="1"/>
  <c r="N2766" i="1" s="1"/>
  <c r="M2767" i="1"/>
  <c r="N2767" i="1" s="1"/>
  <c r="M2768" i="1"/>
  <c r="N2768" i="1" s="1"/>
  <c r="M2769" i="1"/>
  <c r="N2769" i="1" s="1"/>
  <c r="M2770" i="1"/>
  <c r="N2770" i="1" s="1"/>
  <c r="M2771" i="1"/>
  <c r="N2771" i="1" s="1"/>
  <c r="M2772" i="1"/>
  <c r="N2772" i="1" s="1"/>
  <c r="M2773" i="1"/>
  <c r="N2773" i="1" s="1"/>
  <c r="M2774" i="1"/>
  <c r="N2774" i="1" s="1"/>
  <c r="M2775" i="1"/>
  <c r="N2775" i="1" s="1"/>
  <c r="M2776" i="1"/>
  <c r="N2776" i="1" s="1"/>
  <c r="M2777" i="1"/>
  <c r="N2777" i="1" s="1"/>
  <c r="M2778" i="1"/>
  <c r="N2778" i="1" s="1"/>
  <c r="M2779" i="1"/>
  <c r="N2779" i="1" s="1"/>
  <c r="M2780" i="1"/>
  <c r="N2780" i="1" s="1"/>
  <c r="M2781" i="1"/>
  <c r="N2781" i="1" s="1"/>
  <c r="M2782" i="1"/>
  <c r="N2782" i="1" s="1"/>
  <c r="M2783" i="1"/>
  <c r="N2783" i="1" s="1"/>
  <c r="M2784" i="1"/>
  <c r="N2784" i="1" s="1"/>
  <c r="M2785" i="1"/>
  <c r="N2785" i="1" s="1"/>
  <c r="M2786" i="1"/>
  <c r="N2786" i="1" s="1"/>
  <c r="M2787" i="1"/>
  <c r="N2787" i="1" s="1"/>
  <c r="M2788" i="1"/>
  <c r="N2788" i="1" s="1"/>
  <c r="M2789" i="1"/>
  <c r="N2789" i="1" s="1"/>
  <c r="M2790" i="1"/>
  <c r="N2790" i="1" s="1"/>
  <c r="M2791" i="1"/>
  <c r="N2791" i="1" s="1"/>
  <c r="M2792" i="1"/>
  <c r="N2792" i="1" s="1"/>
  <c r="M2793" i="1"/>
  <c r="N2793" i="1" s="1"/>
  <c r="M2794" i="1"/>
  <c r="M2795" i="1"/>
  <c r="N2795" i="1" s="1"/>
  <c r="M2796" i="1"/>
  <c r="N2796" i="1" s="1"/>
  <c r="M2797" i="1"/>
  <c r="N2797" i="1" s="1"/>
  <c r="M2798" i="1"/>
  <c r="N2798" i="1" s="1"/>
  <c r="M2799" i="1"/>
  <c r="N2799" i="1" s="1"/>
  <c r="M2800" i="1"/>
  <c r="N2800" i="1" s="1"/>
  <c r="M2801" i="1"/>
  <c r="N2801" i="1" s="1"/>
  <c r="M2802" i="1"/>
  <c r="N2802" i="1" s="1"/>
  <c r="M2803" i="1"/>
  <c r="N2803" i="1" s="1"/>
  <c r="M2804" i="1"/>
  <c r="N2804" i="1" s="1"/>
  <c r="M2805" i="1"/>
  <c r="N2805" i="1" s="1"/>
  <c r="M2806" i="1"/>
  <c r="N2806" i="1" s="1"/>
  <c r="M2807" i="1"/>
  <c r="N2807" i="1" s="1"/>
  <c r="M2808" i="1"/>
  <c r="N2808" i="1" s="1"/>
  <c r="M2809" i="1"/>
  <c r="N2809" i="1" s="1"/>
  <c r="M2810" i="1"/>
  <c r="N2810" i="1" s="1"/>
  <c r="M2811" i="1"/>
  <c r="N2811" i="1" s="1"/>
  <c r="M2812" i="1"/>
  <c r="N2812" i="1" s="1"/>
  <c r="M2813" i="1"/>
  <c r="N2813" i="1" s="1"/>
  <c r="M2814" i="1"/>
  <c r="N2814" i="1" s="1"/>
  <c r="M2815" i="1"/>
  <c r="N2815" i="1" s="1"/>
  <c r="M2816" i="1"/>
  <c r="N2816" i="1" s="1"/>
  <c r="M2817" i="1"/>
  <c r="N2817" i="1" s="1"/>
  <c r="M2818" i="1"/>
  <c r="N2818" i="1" s="1"/>
  <c r="M2819" i="1"/>
  <c r="N2819" i="1" s="1"/>
  <c r="M2820" i="1"/>
  <c r="N2820" i="1" s="1"/>
  <c r="M2821" i="1"/>
  <c r="N2821" i="1" s="1"/>
  <c r="M2822" i="1"/>
  <c r="N2822" i="1" s="1"/>
  <c r="M2823" i="1"/>
  <c r="N2823" i="1" s="1"/>
  <c r="M2824" i="1"/>
  <c r="N2824" i="1" s="1"/>
  <c r="M2825" i="1"/>
  <c r="N2825" i="1" s="1"/>
  <c r="M2826" i="1"/>
  <c r="N2826" i="1" s="1"/>
  <c r="M2827" i="1"/>
  <c r="N2827" i="1" s="1"/>
  <c r="M2828" i="1"/>
  <c r="N2828" i="1" s="1"/>
  <c r="M2829" i="1"/>
  <c r="N2829" i="1" s="1"/>
  <c r="M2830" i="1"/>
  <c r="N2830" i="1" s="1"/>
  <c r="M2831" i="1"/>
  <c r="N2831" i="1" s="1"/>
  <c r="M2832" i="1"/>
  <c r="N2832" i="1" s="1"/>
  <c r="M2833" i="1"/>
  <c r="N2833" i="1" s="1"/>
  <c r="M2834" i="1"/>
  <c r="N2834" i="1" s="1"/>
  <c r="M2835" i="1"/>
  <c r="N2835" i="1" s="1"/>
  <c r="M2836" i="1"/>
  <c r="N2836" i="1" s="1"/>
  <c r="M2837" i="1"/>
  <c r="M2838" i="1"/>
  <c r="N2838" i="1" s="1"/>
  <c r="M2839" i="1"/>
  <c r="N2839" i="1" s="1"/>
  <c r="M2840" i="1"/>
  <c r="N2840" i="1" s="1"/>
  <c r="M2841" i="1"/>
  <c r="N2841" i="1" s="1"/>
  <c r="M2842" i="1"/>
  <c r="N2842" i="1" s="1"/>
  <c r="M2843" i="1"/>
  <c r="N2843" i="1" s="1"/>
  <c r="M2844" i="1"/>
  <c r="N2844" i="1" s="1"/>
  <c r="M2845" i="1"/>
  <c r="N2845" i="1" s="1"/>
  <c r="M2846" i="1"/>
  <c r="N2846" i="1" s="1"/>
  <c r="M2847" i="1"/>
  <c r="N2847" i="1" s="1"/>
  <c r="M2848" i="1"/>
  <c r="N2848" i="1" s="1"/>
  <c r="M2849" i="1"/>
  <c r="N2849" i="1" s="1"/>
  <c r="M2850" i="1"/>
  <c r="N2850" i="1" s="1"/>
  <c r="M2851" i="1"/>
  <c r="N2851" i="1" s="1"/>
  <c r="M2852" i="1"/>
  <c r="N2852" i="1" s="1"/>
  <c r="M2853" i="1"/>
  <c r="N2853" i="1" s="1"/>
  <c r="M2854" i="1"/>
  <c r="M2855" i="1"/>
  <c r="N2855" i="1" s="1"/>
  <c r="M2856" i="1"/>
  <c r="M2857" i="1"/>
  <c r="N2857" i="1" s="1"/>
  <c r="M2858" i="1"/>
  <c r="N2858" i="1" s="1"/>
  <c r="M2859" i="1"/>
  <c r="N2859" i="1" s="1"/>
  <c r="M2860" i="1"/>
  <c r="N2860" i="1" s="1"/>
  <c r="M2861" i="1"/>
  <c r="N2861" i="1" s="1"/>
  <c r="M2862" i="1"/>
  <c r="N2862" i="1" s="1"/>
  <c r="M2863" i="1"/>
  <c r="N2863" i="1" s="1"/>
  <c r="M2864" i="1"/>
  <c r="N2864" i="1" s="1"/>
  <c r="M2865" i="1"/>
  <c r="N2865" i="1" s="1"/>
  <c r="M2866" i="1"/>
  <c r="N2866" i="1" s="1"/>
  <c r="M2867" i="1"/>
  <c r="N2867" i="1" s="1"/>
  <c r="M2868" i="1"/>
  <c r="N2868" i="1" s="1"/>
  <c r="M2869" i="1"/>
  <c r="N2869" i="1" s="1"/>
  <c r="M2870" i="1"/>
  <c r="N2870" i="1" s="1"/>
  <c r="M2871" i="1"/>
  <c r="N2871" i="1" s="1"/>
  <c r="M2872" i="1"/>
  <c r="N2872" i="1" s="1"/>
  <c r="M2873" i="1"/>
  <c r="N2873" i="1" s="1"/>
  <c r="M2874" i="1"/>
  <c r="N2874" i="1" s="1"/>
  <c r="M2875" i="1"/>
  <c r="N2875" i="1" s="1"/>
  <c r="M2876" i="1"/>
  <c r="N2876" i="1" s="1"/>
  <c r="M2877" i="1"/>
  <c r="N2877" i="1" s="1"/>
  <c r="M2878" i="1"/>
  <c r="N2878" i="1" s="1"/>
  <c r="M2879" i="1"/>
  <c r="N2879" i="1" s="1"/>
  <c r="M2880" i="1"/>
  <c r="N2880" i="1" s="1"/>
  <c r="M2881" i="1"/>
  <c r="N2881" i="1" s="1"/>
  <c r="M2882" i="1"/>
  <c r="N2882" i="1" s="1"/>
  <c r="M2883" i="1"/>
  <c r="N2883" i="1" s="1"/>
  <c r="M2884" i="1"/>
  <c r="N2884" i="1" s="1"/>
  <c r="M2885" i="1"/>
  <c r="N2885" i="1" s="1"/>
  <c r="M2886" i="1"/>
  <c r="N2886" i="1" s="1"/>
  <c r="M2887" i="1"/>
  <c r="N2887" i="1" s="1"/>
  <c r="M2888" i="1"/>
  <c r="N2888" i="1" s="1"/>
  <c r="M2889" i="1"/>
  <c r="N2889" i="1" s="1"/>
  <c r="M2890" i="1"/>
  <c r="N2890" i="1" s="1"/>
  <c r="M2891" i="1"/>
  <c r="N2891" i="1" s="1"/>
  <c r="M2892" i="1"/>
  <c r="N2892" i="1" s="1"/>
  <c r="M2893" i="1"/>
  <c r="N2893" i="1" s="1"/>
  <c r="M2894" i="1"/>
  <c r="N2894" i="1" s="1"/>
  <c r="M2895" i="1"/>
  <c r="N2895" i="1" s="1"/>
  <c r="M2896" i="1"/>
  <c r="N2896" i="1" s="1"/>
  <c r="M2897" i="1"/>
  <c r="N2897" i="1" s="1"/>
  <c r="M2898" i="1"/>
  <c r="N2898" i="1" s="1"/>
  <c r="M2899" i="1"/>
  <c r="N2899" i="1" s="1"/>
  <c r="M2900" i="1"/>
  <c r="N2900" i="1" s="1"/>
  <c r="M2901" i="1"/>
  <c r="N2901" i="1" s="1"/>
  <c r="M2902" i="1"/>
  <c r="N2902" i="1" s="1"/>
  <c r="M2903" i="1"/>
  <c r="N2903" i="1" s="1"/>
  <c r="M2904" i="1"/>
  <c r="N2904" i="1" s="1"/>
  <c r="M2905" i="1"/>
  <c r="N2905" i="1" s="1"/>
  <c r="M2906" i="1"/>
  <c r="N2906" i="1" s="1"/>
  <c r="M2907" i="1"/>
  <c r="N2907" i="1" s="1"/>
  <c r="M2908" i="1"/>
  <c r="N2908" i="1" s="1"/>
  <c r="M2909" i="1"/>
  <c r="N2909" i="1" s="1"/>
  <c r="M2910" i="1"/>
  <c r="N2910" i="1" s="1"/>
  <c r="M2911" i="1"/>
  <c r="N2911" i="1" s="1"/>
  <c r="M2912" i="1"/>
  <c r="N2912" i="1" s="1"/>
  <c r="M2913" i="1"/>
  <c r="N2913" i="1" s="1"/>
  <c r="M2914" i="1"/>
  <c r="N2914" i="1" s="1"/>
  <c r="M2915" i="1"/>
  <c r="N2915" i="1" s="1"/>
  <c r="M2916" i="1"/>
  <c r="N2916" i="1" s="1"/>
  <c r="M2917" i="1"/>
  <c r="N2917" i="1" s="1"/>
  <c r="M2918" i="1"/>
  <c r="N2918" i="1" s="1"/>
  <c r="M2919" i="1"/>
  <c r="N2919" i="1" s="1"/>
  <c r="M2920" i="1"/>
  <c r="N2920" i="1" s="1"/>
  <c r="M2921" i="1"/>
  <c r="N2921" i="1" s="1"/>
  <c r="M2922" i="1"/>
  <c r="N2922" i="1" s="1"/>
  <c r="M2923" i="1"/>
  <c r="N2923" i="1" s="1"/>
  <c r="M2924" i="1"/>
  <c r="N2924" i="1" s="1"/>
  <c r="M2925" i="1"/>
  <c r="N2925" i="1" s="1"/>
  <c r="M2926" i="1"/>
  <c r="N2926" i="1" s="1"/>
  <c r="M2927" i="1"/>
  <c r="N2927" i="1" s="1"/>
  <c r="M2928" i="1"/>
  <c r="N2928" i="1" s="1"/>
  <c r="M2929" i="1"/>
  <c r="N2929" i="1" s="1"/>
  <c r="M2930" i="1"/>
  <c r="N2930" i="1" s="1"/>
  <c r="M2931" i="1"/>
  <c r="N2931" i="1" s="1"/>
  <c r="M2932" i="1"/>
  <c r="N2932" i="1" s="1"/>
  <c r="M2933" i="1"/>
  <c r="N2933" i="1" s="1"/>
  <c r="M2934" i="1"/>
  <c r="N2934" i="1" s="1"/>
  <c r="M2935" i="1"/>
  <c r="N2935" i="1" s="1"/>
  <c r="M2936" i="1"/>
  <c r="N2936" i="1" s="1"/>
  <c r="M2937" i="1"/>
  <c r="N2937" i="1" s="1"/>
  <c r="M2938" i="1"/>
  <c r="N2938" i="1" s="1"/>
  <c r="M2939" i="1"/>
  <c r="N2939" i="1" s="1"/>
  <c r="M2940" i="1"/>
  <c r="N2940" i="1" s="1"/>
  <c r="M2941" i="1"/>
  <c r="N2941" i="1" s="1"/>
  <c r="M2942" i="1"/>
  <c r="N2942" i="1" s="1"/>
  <c r="M2943" i="1"/>
  <c r="N2943" i="1" s="1"/>
  <c r="M2944" i="1"/>
  <c r="N2944" i="1" s="1"/>
  <c r="M2945" i="1"/>
  <c r="N2945" i="1" s="1"/>
  <c r="M2946" i="1"/>
  <c r="N2946" i="1" s="1"/>
  <c r="M2947" i="1"/>
  <c r="N2947" i="1" s="1"/>
  <c r="M2948" i="1"/>
  <c r="N2948" i="1" s="1"/>
  <c r="M2949" i="1"/>
  <c r="N2949" i="1" s="1"/>
  <c r="M2950" i="1"/>
  <c r="N2950" i="1" s="1"/>
  <c r="M2951" i="1"/>
  <c r="N2951" i="1" s="1"/>
  <c r="M2952" i="1"/>
  <c r="N2952" i="1" s="1"/>
  <c r="M2953" i="1"/>
  <c r="N2953" i="1" s="1"/>
  <c r="M2954" i="1"/>
  <c r="N2954" i="1" s="1"/>
  <c r="M2955" i="1"/>
  <c r="N2955" i="1" s="1"/>
  <c r="M2956" i="1"/>
  <c r="N2956" i="1" s="1"/>
  <c r="M2957" i="1"/>
  <c r="N2957" i="1" s="1"/>
  <c r="M2958" i="1"/>
  <c r="N2958" i="1" s="1"/>
  <c r="M2959" i="1"/>
  <c r="N2959" i="1" s="1"/>
  <c r="M2960" i="1"/>
  <c r="N2960" i="1" s="1"/>
  <c r="M2961" i="1"/>
  <c r="N2961" i="1" s="1"/>
  <c r="M2962" i="1"/>
  <c r="N2962" i="1" s="1"/>
  <c r="M2963" i="1"/>
  <c r="N2963" i="1" s="1"/>
  <c r="M2964" i="1"/>
  <c r="N2964" i="1" s="1"/>
  <c r="M2965" i="1"/>
  <c r="N2965" i="1" s="1"/>
  <c r="M2966" i="1"/>
  <c r="N2966" i="1" s="1"/>
  <c r="M2967" i="1"/>
  <c r="N2967" i="1" s="1"/>
  <c r="M2968" i="1"/>
  <c r="N2968" i="1" s="1"/>
  <c r="M2969" i="1"/>
  <c r="N2969" i="1" s="1"/>
  <c r="M2970" i="1"/>
  <c r="N2970" i="1" s="1"/>
  <c r="M2971" i="1"/>
  <c r="N2971" i="1" s="1"/>
  <c r="M2972" i="1"/>
  <c r="N2972" i="1" s="1"/>
  <c r="M2973" i="1"/>
  <c r="N2973" i="1" s="1"/>
  <c r="M2974" i="1"/>
  <c r="N2974" i="1" s="1"/>
  <c r="M2975" i="1"/>
  <c r="N2975" i="1" s="1"/>
  <c r="M2976" i="1"/>
  <c r="N2976" i="1" s="1"/>
  <c r="M2977" i="1"/>
  <c r="N2977" i="1" s="1"/>
  <c r="M2978" i="1"/>
  <c r="N2978" i="1" s="1"/>
  <c r="M2979" i="1"/>
  <c r="N2979" i="1" s="1"/>
  <c r="M2980" i="1"/>
  <c r="N2980" i="1" s="1"/>
  <c r="M2981" i="1"/>
  <c r="N2981" i="1" s="1"/>
  <c r="M2982" i="1"/>
  <c r="N2982" i="1" s="1"/>
  <c r="M2983" i="1"/>
  <c r="N2983" i="1" s="1"/>
  <c r="M2984" i="1"/>
  <c r="M2985" i="1"/>
  <c r="N2985" i="1" s="1"/>
  <c r="M2986" i="1"/>
  <c r="N2986" i="1" s="1"/>
  <c r="M2987" i="1"/>
  <c r="N2987" i="1" s="1"/>
  <c r="M2988" i="1"/>
  <c r="N2988" i="1" s="1"/>
  <c r="M2989" i="1"/>
  <c r="N2989" i="1" s="1"/>
  <c r="M2990" i="1"/>
  <c r="N2990" i="1" s="1"/>
  <c r="M2991" i="1"/>
  <c r="N2991" i="1" s="1"/>
  <c r="M2992" i="1"/>
  <c r="N2992" i="1" s="1"/>
  <c r="M2993" i="1"/>
  <c r="N2993" i="1" s="1"/>
  <c r="M2994" i="1"/>
  <c r="N2994" i="1" s="1"/>
  <c r="M2995" i="1"/>
  <c r="N2995" i="1" s="1"/>
  <c r="M2996" i="1"/>
  <c r="N2996" i="1" s="1"/>
  <c r="M2997" i="1"/>
  <c r="N2997" i="1" s="1"/>
  <c r="M2998" i="1"/>
  <c r="N2998" i="1" s="1"/>
  <c r="M2999" i="1"/>
  <c r="N2999" i="1" s="1"/>
  <c r="M3000" i="1"/>
  <c r="M3001" i="1"/>
  <c r="N3001" i="1" s="1"/>
  <c r="M3002" i="1"/>
  <c r="M3003" i="1"/>
  <c r="N3003" i="1" s="1"/>
  <c r="M3004" i="1"/>
  <c r="N3004" i="1" s="1"/>
  <c r="M3005" i="1"/>
  <c r="N3005" i="1" s="1"/>
  <c r="M3006" i="1"/>
  <c r="N3006" i="1" s="1"/>
  <c r="M3007" i="1"/>
  <c r="N3007" i="1" s="1"/>
  <c r="M3008" i="1"/>
  <c r="N3008" i="1" s="1"/>
  <c r="M3009" i="1"/>
  <c r="N3009" i="1" s="1"/>
  <c r="M3010" i="1"/>
  <c r="N3010" i="1" s="1"/>
  <c r="M3011" i="1"/>
  <c r="N3011" i="1" s="1"/>
  <c r="M3012" i="1"/>
  <c r="N3012" i="1" s="1"/>
  <c r="M3013" i="1"/>
  <c r="N3013" i="1" s="1"/>
  <c r="M3014" i="1"/>
  <c r="N3014" i="1" s="1"/>
  <c r="M3015" i="1"/>
  <c r="N3015" i="1" s="1"/>
  <c r="M3016" i="1"/>
  <c r="N3016" i="1" s="1"/>
  <c r="M3017" i="1"/>
  <c r="N3017" i="1" s="1"/>
  <c r="M3018" i="1"/>
  <c r="N3018" i="1" s="1"/>
  <c r="M3019" i="1"/>
  <c r="N3019" i="1" s="1"/>
  <c r="M3020" i="1"/>
  <c r="N3020" i="1" s="1"/>
  <c r="M3021" i="1"/>
  <c r="N3021" i="1" s="1"/>
  <c r="M3022" i="1"/>
  <c r="N3022" i="1" s="1"/>
  <c r="M3023" i="1"/>
  <c r="N3023" i="1" s="1"/>
  <c r="M3024" i="1"/>
  <c r="N3024" i="1" s="1"/>
  <c r="M3025" i="1"/>
  <c r="N3025" i="1" s="1"/>
  <c r="M3026" i="1"/>
  <c r="N3026" i="1" s="1"/>
  <c r="M3027" i="1"/>
  <c r="N3027" i="1" s="1"/>
  <c r="M3028" i="1"/>
  <c r="N3028" i="1" s="1"/>
  <c r="M3029" i="1"/>
  <c r="N3029" i="1" s="1"/>
  <c r="M3030" i="1"/>
  <c r="N3030" i="1" s="1"/>
  <c r="M3031" i="1"/>
  <c r="N3031" i="1" s="1"/>
  <c r="M3032" i="1"/>
  <c r="N3032" i="1" s="1"/>
  <c r="M3033" i="1"/>
  <c r="N3033" i="1" s="1"/>
  <c r="M3034" i="1"/>
  <c r="N3034" i="1" s="1"/>
  <c r="M3035" i="1"/>
  <c r="N3035" i="1" s="1"/>
  <c r="M3036" i="1"/>
  <c r="N3036" i="1" s="1"/>
  <c r="M3037" i="1"/>
  <c r="N3037" i="1" s="1"/>
  <c r="M3038" i="1"/>
  <c r="N3038" i="1" s="1"/>
  <c r="M3039" i="1"/>
  <c r="N3039" i="1" s="1"/>
  <c r="M3040" i="1"/>
  <c r="N3040" i="1" s="1"/>
  <c r="M3041" i="1"/>
  <c r="N3041" i="1" s="1"/>
  <c r="M3042" i="1"/>
  <c r="N3042" i="1" s="1"/>
  <c r="M3043" i="1"/>
  <c r="M3044" i="1"/>
  <c r="N3044" i="1" s="1"/>
  <c r="M3045" i="1"/>
  <c r="N3045" i="1" s="1"/>
  <c r="M3046" i="1"/>
  <c r="N3046" i="1" s="1"/>
  <c r="M3047" i="1"/>
  <c r="N3047" i="1" s="1"/>
  <c r="M3048" i="1"/>
  <c r="N3048" i="1" s="1"/>
  <c r="M3049" i="1"/>
  <c r="N3049" i="1" s="1"/>
  <c r="M3050" i="1"/>
  <c r="N3050" i="1" s="1"/>
  <c r="M3051" i="1"/>
  <c r="N3051" i="1" s="1"/>
  <c r="M3052" i="1"/>
  <c r="N3052" i="1" s="1"/>
  <c r="M3053" i="1"/>
  <c r="N3053" i="1" s="1"/>
  <c r="M3054" i="1"/>
  <c r="N3054" i="1" s="1"/>
  <c r="M3055" i="1"/>
  <c r="N3055" i="1" s="1"/>
  <c r="M3056" i="1"/>
  <c r="N3056" i="1" s="1"/>
  <c r="M3057" i="1"/>
  <c r="N3057" i="1" s="1"/>
  <c r="M3058" i="1"/>
  <c r="N3058" i="1" s="1"/>
  <c r="M3059" i="1"/>
  <c r="N3059" i="1" s="1"/>
  <c r="M3060" i="1"/>
  <c r="N3060" i="1" s="1"/>
  <c r="M3061" i="1"/>
  <c r="N3061" i="1" s="1"/>
  <c r="M3062" i="1"/>
  <c r="N3062" i="1" s="1"/>
  <c r="M3063" i="1"/>
  <c r="N3063" i="1" s="1"/>
  <c r="M3064" i="1"/>
  <c r="N3064" i="1" s="1"/>
  <c r="M3065" i="1"/>
  <c r="N3065" i="1" s="1"/>
  <c r="M3066" i="1"/>
  <c r="N3066" i="1" s="1"/>
  <c r="M3067" i="1"/>
  <c r="N3067" i="1" s="1"/>
  <c r="M3068" i="1"/>
  <c r="N3068" i="1" s="1"/>
  <c r="M3069" i="1"/>
  <c r="N3069" i="1" s="1"/>
  <c r="M3070" i="1"/>
  <c r="N3070" i="1" s="1"/>
  <c r="M3071" i="1"/>
  <c r="N3071" i="1" s="1"/>
  <c r="M3072" i="1"/>
  <c r="N3072" i="1" s="1"/>
  <c r="M3073" i="1"/>
  <c r="M3074" i="1"/>
  <c r="M3075" i="1"/>
  <c r="N3075" i="1" s="1"/>
  <c r="M3076" i="1"/>
  <c r="N3076" i="1" s="1"/>
  <c r="M3077" i="1"/>
  <c r="N3077" i="1" s="1"/>
  <c r="M3078" i="1"/>
  <c r="M3079" i="1"/>
  <c r="N3079" i="1" s="1"/>
  <c r="M3080" i="1"/>
  <c r="N3080" i="1" s="1"/>
  <c r="M3081" i="1"/>
  <c r="N3081" i="1" s="1"/>
  <c r="M3082" i="1"/>
  <c r="N3082" i="1" s="1"/>
  <c r="M3083" i="1"/>
  <c r="N3083" i="1" s="1"/>
  <c r="M3084" i="1"/>
  <c r="N3084" i="1" s="1"/>
  <c r="M3085" i="1"/>
  <c r="N3085" i="1" s="1"/>
  <c r="M3086" i="1"/>
  <c r="N3086" i="1" s="1"/>
  <c r="M3087" i="1"/>
  <c r="N3087" i="1" s="1"/>
  <c r="M3088" i="1"/>
  <c r="N3088" i="1" s="1"/>
  <c r="M3089" i="1"/>
  <c r="N3089" i="1" s="1"/>
  <c r="M3090" i="1"/>
  <c r="M3091" i="1"/>
  <c r="N3091" i="1" s="1"/>
  <c r="M3092" i="1"/>
  <c r="N3092" i="1" s="1"/>
  <c r="M3093" i="1"/>
  <c r="N3093" i="1" s="1"/>
  <c r="M3094" i="1"/>
  <c r="N3094" i="1" s="1"/>
  <c r="M3095" i="1"/>
  <c r="N3095" i="1" s="1"/>
  <c r="M3096" i="1"/>
  <c r="N3096" i="1" s="1"/>
  <c r="M3097" i="1"/>
  <c r="N3097" i="1" s="1"/>
  <c r="M3098" i="1"/>
  <c r="N3098" i="1" s="1"/>
  <c r="M3099" i="1"/>
  <c r="N3099" i="1" s="1"/>
  <c r="M3100" i="1"/>
  <c r="N3100" i="1" s="1"/>
  <c r="M3101" i="1"/>
  <c r="N3101" i="1" s="1"/>
  <c r="M3102" i="1"/>
  <c r="N3102" i="1" s="1"/>
  <c r="M3103" i="1"/>
  <c r="N3103" i="1" s="1"/>
  <c r="M3104" i="1"/>
  <c r="N3104" i="1" s="1"/>
  <c r="M3105" i="1"/>
  <c r="N3105" i="1" s="1"/>
  <c r="M3106" i="1"/>
  <c r="N3106" i="1" s="1"/>
  <c r="M3107" i="1"/>
  <c r="N3107" i="1" s="1"/>
  <c r="M3108" i="1"/>
  <c r="N3108" i="1" s="1"/>
  <c r="M3109" i="1"/>
  <c r="N3109" i="1" s="1"/>
  <c r="M3110" i="1"/>
  <c r="M3111" i="1"/>
  <c r="N3111" i="1" s="1"/>
  <c r="M3112" i="1"/>
  <c r="N3112" i="1" s="1"/>
  <c r="M3113" i="1"/>
  <c r="N3113" i="1" s="1"/>
  <c r="M3114" i="1"/>
  <c r="N3114" i="1" s="1"/>
  <c r="M3115" i="1"/>
  <c r="N3115" i="1" s="1"/>
  <c r="M3116" i="1"/>
  <c r="N3116" i="1" s="1"/>
  <c r="M3117" i="1"/>
  <c r="N3117" i="1" s="1"/>
  <c r="M3118" i="1"/>
  <c r="N3118" i="1" s="1"/>
  <c r="M3119" i="1"/>
  <c r="N3119" i="1" s="1"/>
  <c r="M3120" i="1"/>
  <c r="N3120" i="1" s="1"/>
  <c r="M3121" i="1"/>
  <c r="N3121" i="1" s="1"/>
  <c r="M3122" i="1"/>
  <c r="N3122" i="1" s="1"/>
  <c r="M3123" i="1"/>
  <c r="N3123" i="1" s="1"/>
  <c r="M3124" i="1"/>
  <c r="N3124" i="1" s="1"/>
  <c r="M3125" i="1"/>
  <c r="N3125" i="1" s="1"/>
  <c r="M3126" i="1"/>
  <c r="N3126" i="1" s="1"/>
  <c r="M3127" i="1"/>
  <c r="N3127" i="1" s="1"/>
  <c r="M3128" i="1"/>
  <c r="N3128" i="1" s="1"/>
  <c r="M3129" i="1"/>
  <c r="N3129" i="1" s="1"/>
  <c r="M3130" i="1"/>
  <c r="N3130" i="1" s="1"/>
  <c r="M3131" i="1"/>
  <c r="N3131" i="1" s="1"/>
  <c r="M3132" i="1"/>
  <c r="M3133" i="1"/>
  <c r="N3133" i="1" s="1"/>
  <c r="M3134" i="1"/>
  <c r="N3134" i="1" s="1"/>
  <c r="M3135" i="1"/>
  <c r="N3135" i="1" s="1"/>
  <c r="M3136" i="1"/>
  <c r="N3136" i="1" s="1"/>
  <c r="M3137" i="1"/>
  <c r="N3137" i="1" s="1"/>
  <c r="M3138" i="1"/>
  <c r="N3138" i="1" s="1"/>
  <c r="M3139" i="1"/>
  <c r="N3139" i="1" s="1"/>
  <c r="M3140" i="1"/>
  <c r="N3140" i="1" s="1"/>
  <c r="M3141" i="1"/>
  <c r="N3141" i="1" s="1"/>
  <c r="M3142" i="1"/>
  <c r="N3142" i="1" s="1"/>
  <c r="M3143" i="1"/>
  <c r="N3143" i="1" s="1"/>
  <c r="M3144" i="1"/>
  <c r="M3145" i="1"/>
  <c r="N3145" i="1" s="1"/>
  <c r="M3146" i="1"/>
  <c r="N3146" i="1" s="1"/>
  <c r="M3147" i="1"/>
  <c r="N3147" i="1" s="1"/>
  <c r="M3148" i="1"/>
  <c r="N3148" i="1" s="1"/>
  <c r="M3149" i="1"/>
  <c r="N3149" i="1" s="1"/>
  <c r="M3150" i="1"/>
  <c r="N3150" i="1" s="1"/>
  <c r="M3151" i="1"/>
  <c r="N3151" i="1" s="1"/>
  <c r="M3152" i="1"/>
  <c r="N3152" i="1" s="1"/>
  <c r="M3153" i="1"/>
  <c r="N3153" i="1" s="1"/>
  <c r="M3154" i="1"/>
  <c r="N3154" i="1" s="1"/>
  <c r="M3155" i="1"/>
  <c r="N3155" i="1" s="1"/>
  <c r="M3156" i="1"/>
  <c r="N3156" i="1" s="1"/>
  <c r="M3157" i="1"/>
  <c r="N3157" i="1" s="1"/>
  <c r="M3158" i="1"/>
  <c r="N3158" i="1" s="1"/>
  <c r="M3159" i="1"/>
  <c r="N3159" i="1" s="1"/>
  <c r="M3160" i="1"/>
  <c r="N3160" i="1" s="1"/>
  <c r="M3161" i="1"/>
  <c r="N3161" i="1" s="1"/>
  <c r="M3162" i="1"/>
  <c r="M3163" i="1"/>
  <c r="M3164" i="1"/>
  <c r="N3164" i="1" s="1"/>
  <c r="M3165" i="1"/>
  <c r="N3165" i="1" s="1"/>
  <c r="M3166" i="1"/>
  <c r="N3166" i="1" s="1"/>
  <c r="M3167" i="1"/>
  <c r="N3167" i="1" s="1"/>
  <c r="M3168" i="1"/>
  <c r="N3168" i="1" s="1"/>
  <c r="M3169" i="1"/>
  <c r="N3169" i="1" s="1"/>
  <c r="M3170" i="1"/>
  <c r="N3170" i="1" s="1"/>
  <c r="M3171" i="1"/>
  <c r="N3171" i="1" s="1"/>
  <c r="M3172" i="1"/>
  <c r="N3172" i="1" s="1"/>
  <c r="M3173" i="1"/>
  <c r="N3173" i="1" s="1"/>
  <c r="M3174" i="1"/>
  <c r="N3174" i="1" s="1"/>
  <c r="M3175" i="1"/>
  <c r="N3175" i="1" s="1"/>
  <c r="M3176" i="1"/>
  <c r="N3176" i="1" s="1"/>
  <c r="M3177" i="1"/>
  <c r="N3177" i="1" s="1"/>
  <c r="M3178" i="1"/>
  <c r="N3178" i="1" s="1"/>
  <c r="M3179" i="1"/>
  <c r="N3179" i="1" s="1"/>
  <c r="M3180" i="1"/>
  <c r="N3180" i="1" s="1"/>
  <c r="M3181" i="1"/>
  <c r="N3181" i="1" s="1"/>
  <c r="M3182" i="1"/>
  <c r="N3182" i="1" s="1"/>
  <c r="M3183" i="1"/>
  <c r="N3183" i="1" s="1"/>
  <c r="M3184" i="1"/>
  <c r="N3184" i="1" s="1"/>
  <c r="M3185" i="1"/>
  <c r="N3185" i="1" s="1"/>
  <c r="M3186" i="1"/>
  <c r="N3186" i="1" s="1"/>
  <c r="M3187" i="1"/>
  <c r="N3187" i="1" s="1"/>
  <c r="M3188" i="1"/>
  <c r="N3188" i="1" s="1"/>
  <c r="M3189" i="1"/>
  <c r="N3189" i="1" s="1"/>
  <c r="M3190" i="1"/>
  <c r="N3190" i="1" s="1"/>
  <c r="M3191" i="1"/>
  <c r="N3191" i="1" s="1"/>
  <c r="M3192" i="1"/>
  <c r="N3192" i="1" s="1"/>
  <c r="M3193" i="1"/>
  <c r="N3193" i="1" s="1"/>
  <c r="M3194" i="1"/>
  <c r="N3194" i="1" s="1"/>
  <c r="M3195" i="1"/>
  <c r="N3195" i="1" s="1"/>
  <c r="M3196" i="1"/>
  <c r="N3196" i="1" s="1"/>
  <c r="M3197" i="1"/>
  <c r="N3197" i="1" s="1"/>
  <c r="M3198" i="1"/>
  <c r="M3199" i="1"/>
  <c r="N3199" i="1" s="1"/>
  <c r="M3200" i="1"/>
  <c r="N3200" i="1" s="1"/>
  <c r="M3201" i="1"/>
  <c r="N3201" i="1" s="1"/>
  <c r="M3202" i="1"/>
  <c r="N3202" i="1" s="1"/>
  <c r="M3203" i="1"/>
  <c r="N3203" i="1" s="1"/>
  <c r="M3204" i="1"/>
  <c r="N3204" i="1" s="1"/>
  <c r="M3205" i="1"/>
  <c r="N3205" i="1" s="1"/>
  <c r="M3206" i="1"/>
  <c r="N3206" i="1" s="1"/>
  <c r="M3207" i="1"/>
  <c r="N3207" i="1" s="1"/>
  <c r="M3208" i="1"/>
  <c r="N3208" i="1" s="1"/>
  <c r="M3209" i="1"/>
  <c r="N3209" i="1" s="1"/>
  <c r="M3210" i="1"/>
  <c r="N3210" i="1" s="1"/>
  <c r="M3211" i="1"/>
  <c r="N3211" i="1" s="1"/>
  <c r="M3212" i="1"/>
  <c r="N3212" i="1" s="1"/>
  <c r="M3213" i="1"/>
  <c r="N3213" i="1" s="1"/>
  <c r="M3214" i="1"/>
  <c r="N3214" i="1" s="1"/>
  <c r="M3215" i="1"/>
  <c r="N3215" i="1" s="1"/>
  <c r="M3216" i="1"/>
  <c r="N3216" i="1" s="1"/>
  <c r="M3217" i="1"/>
  <c r="N3217" i="1" s="1"/>
  <c r="M3218" i="1"/>
  <c r="N3218" i="1" s="1"/>
  <c r="M3219" i="1"/>
  <c r="N3219" i="1" s="1"/>
  <c r="M3220" i="1"/>
  <c r="N3220" i="1" s="1"/>
  <c r="M3221" i="1"/>
  <c r="N3221" i="1" s="1"/>
  <c r="M3222" i="1"/>
  <c r="N3222" i="1" s="1"/>
  <c r="M3223" i="1"/>
  <c r="N3223" i="1" s="1"/>
  <c r="M3224" i="1"/>
  <c r="N3224" i="1" s="1"/>
  <c r="M3225" i="1"/>
  <c r="N3225" i="1" s="1"/>
  <c r="M3226" i="1"/>
  <c r="N3226" i="1" s="1"/>
  <c r="M3227" i="1"/>
  <c r="N3227" i="1" s="1"/>
  <c r="M3228" i="1"/>
  <c r="N3228" i="1" s="1"/>
  <c r="M3229" i="1"/>
  <c r="N3229" i="1" s="1"/>
  <c r="M3230" i="1"/>
  <c r="M3231" i="1"/>
  <c r="N3231" i="1" s="1"/>
  <c r="M3232" i="1"/>
  <c r="N3232" i="1" s="1"/>
  <c r="M3233" i="1"/>
  <c r="N3233" i="1" s="1"/>
  <c r="M3234" i="1"/>
  <c r="N3234" i="1" s="1"/>
  <c r="M3235" i="1"/>
  <c r="N3235" i="1" s="1"/>
  <c r="M3236" i="1"/>
  <c r="N3236" i="1" s="1"/>
  <c r="M3237" i="1"/>
  <c r="N3237" i="1" s="1"/>
  <c r="M3238" i="1"/>
  <c r="N3238" i="1" s="1"/>
  <c r="M3239" i="1"/>
  <c r="N3239" i="1" s="1"/>
  <c r="M3240" i="1"/>
  <c r="N3240" i="1" s="1"/>
  <c r="M3241" i="1"/>
  <c r="N3241" i="1" s="1"/>
  <c r="M3242" i="1"/>
  <c r="N3242" i="1" s="1"/>
  <c r="M3243" i="1"/>
  <c r="N3243" i="1" s="1"/>
  <c r="M3244" i="1"/>
  <c r="N3244" i="1" s="1"/>
  <c r="M3245" i="1"/>
  <c r="N3245" i="1" s="1"/>
  <c r="M3246" i="1"/>
  <c r="N3246" i="1" s="1"/>
  <c r="M3247" i="1"/>
  <c r="N3247" i="1" s="1"/>
  <c r="M3248" i="1"/>
  <c r="N3248" i="1" s="1"/>
  <c r="M3249" i="1"/>
  <c r="N3249" i="1" s="1"/>
  <c r="M3250" i="1"/>
  <c r="N3250" i="1" s="1"/>
  <c r="M3251" i="1"/>
  <c r="N3251" i="1" s="1"/>
  <c r="M3252" i="1"/>
  <c r="N3252" i="1" s="1"/>
  <c r="M3253" i="1"/>
  <c r="N3253" i="1" s="1"/>
  <c r="M3254" i="1"/>
  <c r="N3254" i="1" s="1"/>
  <c r="M3255" i="1"/>
  <c r="N3255" i="1" s="1"/>
  <c r="M3256" i="1"/>
  <c r="N3256" i="1" s="1"/>
  <c r="M3257" i="1"/>
  <c r="N3257" i="1" s="1"/>
  <c r="M3258" i="1"/>
  <c r="N3258" i="1" s="1"/>
  <c r="M3259" i="1"/>
  <c r="N3259" i="1" s="1"/>
  <c r="M3260" i="1"/>
  <c r="N3260" i="1" s="1"/>
  <c r="M3261" i="1"/>
  <c r="N3261" i="1" s="1"/>
  <c r="M3262" i="1"/>
  <c r="N3262" i="1" s="1"/>
  <c r="M3263" i="1"/>
  <c r="N3263" i="1" s="1"/>
  <c r="M3264" i="1"/>
  <c r="N3264" i="1" s="1"/>
  <c r="M3265" i="1"/>
  <c r="M3266" i="1"/>
  <c r="M3267" i="1"/>
  <c r="N3267" i="1" s="1"/>
  <c r="M3268" i="1"/>
  <c r="N3268" i="1" s="1"/>
  <c r="M3269" i="1"/>
  <c r="N3269" i="1" s="1"/>
  <c r="M3270" i="1"/>
  <c r="M3271" i="1"/>
  <c r="N3271" i="1" s="1"/>
  <c r="M3272" i="1"/>
  <c r="N3272" i="1" s="1"/>
  <c r="M3273" i="1"/>
  <c r="N3273" i="1" s="1"/>
  <c r="M3274" i="1"/>
  <c r="N3274" i="1" s="1"/>
  <c r="M3275" i="1"/>
  <c r="N3275" i="1" s="1"/>
  <c r="M3276" i="1"/>
  <c r="N3276" i="1" s="1"/>
  <c r="M3277" i="1"/>
  <c r="N3277" i="1" s="1"/>
  <c r="M3278" i="1"/>
  <c r="N3278" i="1" s="1"/>
  <c r="M3279" i="1"/>
  <c r="N3279" i="1" s="1"/>
  <c r="M3280" i="1"/>
  <c r="N3280" i="1" s="1"/>
  <c r="M3281" i="1"/>
  <c r="N3281" i="1" s="1"/>
  <c r="M3282" i="1"/>
  <c r="N3282" i="1" s="1"/>
  <c r="M3283" i="1"/>
  <c r="N3283" i="1" s="1"/>
  <c r="M3284" i="1"/>
  <c r="N3284" i="1" s="1"/>
  <c r="M3285" i="1"/>
  <c r="N3285" i="1" s="1"/>
  <c r="M3286" i="1"/>
  <c r="N3286" i="1" s="1"/>
  <c r="M3287" i="1"/>
  <c r="N3287" i="1" s="1"/>
  <c r="M3288" i="1"/>
  <c r="N3288" i="1" s="1"/>
  <c r="M3289" i="1"/>
  <c r="N3289" i="1" s="1"/>
  <c r="M3290" i="1"/>
  <c r="M3291" i="1"/>
  <c r="N3291" i="1" s="1"/>
  <c r="M3292" i="1"/>
  <c r="N3292" i="1" s="1"/>
  <c r="M3293" i="1"/>
  <c r="N3293" i="1" s="1"/>
  <c r="M3294" i="1"/>
  <c r="N3294" i="1" s="1"/>
  <c r="M3295" i="1"/>
  <c r="N3295" i="1" s="1"/>
  <c r="M3296" i="1"/>
  <c r="N3296" i="1" s="1"/>
  <c r="M3297" i="1"/>
  <c r="N3297" i="1" s="1"/>
  <c r="M3298" i="1"/>
  <c r="N3298" i="1" s="1"/>
  <c r="M3299" i="1"/>
  <c r="N3299" i="1" s="1"/>
  <c r="M3300" i="1"/>
  <c r="N3300" i="1" s="1"/>
  <c r="M3301" i="1"/>
  <c r="N3301" i="1" s="1"/>
  <c r="M3302" i="1"/>
  <c r="N3302" i="1" s="1"/>
  <c r="M3303" i="1"/>
  <c r="N3303" i="1" s="1"/>
  <c r="M3304" i="1"/>
  <c r="N3304" i="1" s="1"/>
  <c r="M3305" i="1"/>
  <c r="N3305" i="1" s="1"/>
  <c r="M3306" i="1"/>
  <c r="N3306" i="1" s="1"/>
  <c r="M3307" i="1"/>
  <c r="N3307" i="1" s="1"/>
  <c r="M3308" i="1"/>
  <c r="N3308" i="1" s="1"/>
  <c r="M3309" i="1"/>
  <c r="N3309" i="1" s="1"/>
  <c r="M3310" i="1"/>
  <c r="N3310" i="1" s="1"/>
  <c r="M3311" i="1"/>
  <c r="N3311" i="1" s="1"/>
  <c r="M3312" i="1"/>
  <c r="N3312" i="1" s="1"/>
  <c r="M3313" i="1"/>
  <c r="N3313" i="1" s="1"/>
  <c r="M3314" i="1"/>
  <c r="N3314" i="1" s="1"/>
  <c r="M3315" i="1"/>
  <c r="N3315" i="1" s="1"/>
  <c r="M3316" i="1"/>
  <c r="N3316" i="1" s="1"/>
  <c r="M3317" i="1"/>
  <c r="N3317" i="1" s="1"/>
  <c r="M3318" i="1"/>
  <c r="N3318" i="1" s="1"/>
  <c r="M3319" i="1"/>
  <c r="N3319" i="1" s="1"/>
  <c r="M3320" i="1"/>
  <c r="N3320" i="1" s="1"/>
  <c r="M3321" i="1"/>
  <c r="N3321" i="1" s="1"/>
  <c r="M3322" i="1"/>
  <c r="N3322" i="1" s="1"/>
  <c r="M3323" i="1"/>
  <c r="N3323" i="1" s="1"/>
  <c r="M3324" i="1"/>
  <c r="N3324" i="1" s="1"/>
  <c r="M3325" i="1"/>
  <c r="N3325" i="1" s="1"/>
  <c r="M3326" i="1"/>
  <c r="M3327" i="1"/>
  <c r="N3327" i="1" s="1"/>
  <c r="M3328" i="1"/>
  <c r="N3328" i="1" s="1"/>
  <c r="M3329" i="1"/>
  <c r="N3329" i="1" s="1"/>
  <c r="M3330" i="1"/>
  <c r="N3330" i="1" s="1"/>
  <c r="M3331" i="1"/>
  <c r="N3331" i="1" s="1"/>
  <c r="M3332" i="1"/>
  <c r="N3332" i="1" s="1"/>
  <c r="M3333" i="1"/>
  <c r="N3333" i="1" s="1"/>
  <c r="M3334" i="1"/>
  <c r="N3334" i="1" s="1"/>
  <c r="M3335" i="1"/>
  <c r="N3335" i="1" s="1"/>
  <c r="M3336" i="1"/>
  <c r="N3336" i="1" s="1"/>
  <c r="M3337" i="1"/>
  <c r="N3337" i="1" s="1"/>
  <c r="M3338" i="1"/>
  <c r="N3338" i="1" s="1"/>
  <c r="M3339" i="1"/>
  <c r="N3339" i="1" s="1"/>
  <c r="M3340" i="1"/>
  <c r="N3340" i="1" s="1"/>
  <c r="M3341" i="1"/>
  <c r="N3341" i="1" s="1"/>
  <c r="M3342" i="1"/>
  <c r="N3342" i="1" s="1"/>
  <c r="M3343" i="1"/>
  <c r="N3343" i="1" s="1"/>
  <c r="M3344" i="1"/>
  <c r="N3344" i="1" s="1"/>
  <c r="M3345" i="1"/>
  <c r="N3345" i="1" s="1"/>
  <c r="M3346" i="1"/>
  <c r="N3346" i="1" s="1"/>
  <c r="M3347" i="1"/>
  <c r="N3347" i="1" s="1"/>
  <c r="M3348" i="1"/>
  <c r="N3348" i="1" s="1"/>
  <c r="M3349" i="1"/>
  <c r="N3349" i="1" s="1"/>
  <c r="M3350" i="1"/>
  <c r="N3350" i="1" s="1"/>
  <c r="M3351" i="1"/>
  <c r="N3351" i="1" s="1"/>
  <c r="M3352" i="1"/>
  <c r="N3352" i="1" s="1"/>
  <c r="M3353" i="1"/>
  <c r="N3353" i="1" s="1"/>
  <c r="M3354" i="1"/>
  <c r="N3354" i="1" s="1"/>
  <c r="M3355" i="1"/>
  <c r="N3355" i="1" s="1"/>
  <c r="M3356" i="1"/>
  <c r="N3356" i="1" s="1"/>
  <c r="M3357" i="1"/>
  <c r="N3357" i="1" s="1"/>
  <c r="M3358" i="1"/>
  <c r="N3358" i="1" s="1"/>
  <c r="M3359" i="1"/>
  <c r="N3359" i="1" s="1"/>
  <c r="M3360" i="1"/>
  <c r="N3360" i="1" s="1"/>
  <c r="M3361" i="1"/>
  <c r="N3361" i="1" s="1"/>
  <c r="M3362" i="1"/>
  <c r="M3363" i="1"/>
  <c r="N3363" i="1" s="1"/>
  <c r="M3364" i="1"/>
  <c r="N3364" i="1" s="1"/>
  <c r="M3365" i="1"/>
  <c r="N3365" i="1" s="1"/>
  <c r="M3366" i="1"/>
  <c r="M3367" i="1"/>
  <c r="M3368" i="1"/>
  <c r="N3368" i="1" s="1"/>
  <c r="M3369" i="1"/>
  <c r="N3369" i="1" s="1"/>
  <c r="M3370" i="1"/>
  <c r="N3370" i="1" s="1"/>
  <c r="M3371" i="1"/>
  <c r="N3371" i="1" s="1"/>
  <c r="M3372" i="1"/>
  <c r="N3372" i="1" s="1"/>
  <c r="M3373" i="1"/>
  <c r="N3373" i="1" s="1"/>
  <c r="M3374" i="1"/>
  <c r="N3374" i="1" s="1"/>
  <c r="M3375" i="1"/>
  <c r="N3375" i="1" s="1"/>
  <c r="M3376" i="1"/>
  <c r="N3376" i="1" s="1"/>
  <c r="M3377" i="1"/>
  <c r="N3377" i="1" s="1"/>
  <c r="M3378" i="1"/>
  <c r="N3378" i="1" s="1"/>
  <c r="M3379" i="1"/>
  <c r="N3379" i="1" s="1"/>
  <c r="M3380" i="1"/>
  <c r="N3380" i="1" s="1"/>
  <c r="M3381" i="1"/>
  <c r="N3381" i="1" s="1"/>
  <c r="M3382" i="1"/>
  <c r="N3382" i="1" s="1"/>
  <c r="M3383" i="1"/>
  <c r="N3383" i="1" s="1"/>
  <c r="M3384" i="1"/>
  <c r="N3384" i="1" s="1"/>
  <c r="M3385" i="1"/>
  <c r="N3385" i="1" s="1"/>
  <c r="M3386" i="1"/>
  <c r="N3386" i="1" s="1"/>
  <c r="M3387" i="1"/>
  <c r="N3387" i="1" s="1"/>
  <c r="M3388" i="1"/>
  <c r="N3388" i="1" s="1"/>
  <c r="M3389" i="1"/>
  <c r="N3389" i="1" s="1"/>
  <c r="M3390" i="1"/>
  <c r="N3390" i="1" s="1"/>
  <c r="M3391" i="1"/>
  <c r="N3391" i="1" s="1"/>
  <c r="M3392" i="1"/>
  <c r="N3392" i="1" s="1"/>
  <c r="M3393" i="1"/>
  <c r="N3393" i="1" s="1"/>
  <c r="M3394" i="1"/>
  <c r="N3394" i="1" s="1"/>
  <c r="M3395" i="1"/>
  <c r="N3395" i="1" s="1"/>
  <c r="M3396" i="1"/>
  <c r="N3396" i="1" s="1"/>
  <c r="M3397" i="1"/>
  <c r="M3398" i="1"/>
  <c r="N3398" i="1" s="1"/>
  <c r="M3399" i="1"/>
  <c r="N3399" i="1" s="1"/>
  <c r="M3400" i="1"/>
  <c r="N3400" i="1" s="1"/>
  <c r="M3401" i="1"/>
  <c r="M3402" i="1"/>
  <c r="N3402" i="1" s="1"/>
  <c r="M3403" i="1"/>
  <c r="N3403" i="1" s="1"/>
  <c r="M3404" i="1"/>
  <c r="N3404" i="1" s="1"/>
  <c r="M3405" i="1"/>
  <c r="N3405" i="1" s="1"/>
  <c r="M3406" i="1"/>
  <c r="N3406" i="1" s="1"/>
  <c r="M3407" i="1"/>
  <c r="N3407" i="1" s="1"/>
  <c r="M3408" i="1"/>
  <c r="N3408" i="1" s="1"/>
  <c r="M3409" i="1"/>
  <c r="N3409" i="1" s="1"/>
  <c r="M3410" i="1"/>
  <c r="N3410" i="1" s="1"/>
  <c r="M3411" i="1"/>
  <c r="N3411" i="1" s="1"/>
  <c r="M3412" i="1"/>
  <c r="N3412" i="1" s="1"/>
  <c r="M3413" i="1"/>
  <c r="N3413" i="1" s="1"/>
  <c r="M3414" i="1"/>
  <c r="N3414" i="1" s="1"/>
  <c r="M3415" i="1"/>
  <c r="N3415" i="1" s="1"/>
  <c r="M3416" i="1"/>
  <c r="N3416" i="1" s="1"/>
  <c r="M3417" i="1"/>
  <c r="N3417" i="1" s="1"/>
  <c r="M3418" i="1"/>
  <c r="N3418" i="1" s="1"/>
  <c r="M3419" i="1"/>
  <c r="N3419" i="1" s="1"/>
  <c r="M3420" i="1"/>
  <c r="N3420" i="1" s="1"/>
  <c r="M3421" i="1"/>
  <c r="N3421" i="1" s="1"/>
  <c r="M3422" i="1"/>
  <c r="N3422" i="1" s="1"/>
  <c r="M3423" i="1"/>
  <c r="N3423" i="1" s="1"/>
  <c r="M3424" i="1"/>
  <c r="N3424" i="1" s="1"/>
  <c r="M3425" i="1"/>
  <c r="N3425" i="1" s="1"/>
  <c r="M3426" i="1"/>
  <c r="N3426" i="1" s="1"/>
  <c r="M3427" i="1"/>
  <c r="N3427" i="1" s="1"/>
  <c r="M3428" i="1"/>
  <c r="N3428" i="1" s="1"/>
  <c r="M3429" i="1"/>
  <c r="N3429" i="1" s="1"/>
  <c r="M3430" i="1"/>
  <c r="M3431" i="1"/>
  <c r="M3432" i="1"/>
  <c r="N3432" i="1" s="1"/>
  <c r="M3433" i="1"/>
  <c r="N3433" i="1" s="1"/>
  <c r="M3434" i="1"/>
  <c r="N3434" i="1" s="1"/>
  <c r="M3435" i="1"/>
  <c r="N3435" i="1" s="1"/>
  <c r="M3436" i="1"/>
  <c r="N3436" i="1" s="1"/>
  <c r="M3437" i="1"/>
  <c r="N3437" i="1" s="1"/>
  <c r="M3438" i="1"/>
  <c r="N3438" i="1" s="1"/>
  <c r="M3439" i="1"/>
  <c r="N3439" i="1" s="1"/>
  <c r="M3440" i="1"/>
  <c r="N3440" i="1" s="1"/>
  <c r="M3441" i="1"/>
  <c r="N3441" i="1" s="1"/>
  <c r="M3442" i="1"/>
  <c r="N3442" i="1" s="1"/>
  <c r="M3443" i="1"/>
  <c r="N3443" i="1" s="1"/>
  <c r="M3444" i="1"/>
  <c r="N3444" i="1" s="1"/>
  <c r="M3445" i="1"/>
  <c r="N3445" i="1" s="1"/>
  <c r="M3446" i="1"/>
  <c r="M3447" i="1"/>
  <c r="N3447" i="1" s="1"/>
  <c r="M3448" i="1"/>
  <c r="N3448" i="1" s="1"/>
  <c r="M3449" i="1"/>
  <c r="N3449" i="1" s="1"/>
  <c r="M3450" i="1"/>
  <c r="M3451" i="1"/>
  <c r="N3451" i="1" s="1"/>
  <c r="M3452" i="1"/>
  <c r="N3452" i="1" s="1"/>
  <c r="M3453" i="1"/>
  <c r="N3453" i="1" s="1"/>
  <c r="M3454" i="1"/>
  <c r="N3454" i="1" s="1"/>
  <c r="M3455" i="1"/>
  <c r="N3455" i="1" s="1"/>
  <c r="M3456" i="1"/>
  <c r="N3456" i="1" s="1"/>
  <c r="M3457" i="1"/>
  <c r="N3457" i="1" s="1"/>
  <c r="M3458" i="1"/>
  <c r="N3458" i="1" s="1"/>
  <c r="M3459" i="1"/>
  <c r="N3459" i="1" s="1"/>
  <c r="M3460" i="1"/>
  <c r="N3460" i="1" s="1"/>
  <c r="M3461" i="1"/>
  <c r="N3461" i="1" s="1"/>
  <c r="M3462" i="1"/>
  <c r="N3462" i="1" s="1"/>
  <c r="M3463" i="1"/>
  <c r="N3463" i="1" s="1"/>
  <c r="M3464" i="1"/>
  <c r="N3464" i="1" s="1"/>
  <c r="M3465" i="1"/>
  <c r="N3465" i="1" s="1"/>
  <c r="M3466" i="1"/>
  <c r="N3466" i="1" s="1"/>
  <c r="M3467" i="1"/>
  <c r="N3467" i="1" s="1"/>
  <c r="M3468" i="1"/>
  <c r="N3468" i="1" s="1"/>
  <c r="M3469" i="1"/>
  <c r="N3469" i="1" s="1"/>
  <c r="M3470" i="1"/>
  <c r="N3470" i="1" s="1"/>
  <c r="M3471" i="1"/>
  <c r="N3471" i="1" s="1"/>
  <c r="M3472" i="1"/>
  <c r="N3472" i="1" s="1"/>
  <c r="M3473" i="1"/>
  <c r="N3473" i="1" s="1"/>
  <c r="M3474" i="1"/>
  <c r="N3474" i="1" s="1"/>
  <c r="M3475" i="1"/>
  <c r="N3475" i="1" s="1"/>
  <c r="M3476" i="1"/>
  <c r="N3476" i="1" s="1"/>
  <c r="M3477" i="1"/>
  <c r="N3477" i="1" s="1"/>
  <c r="M3478" i="1"/>
  <c r="N3478" i="1" s="1"/>
  <c r="M3479" i="1"/>
  <c r="N3479" i="1" s="1"/>
  <c r="M3480" i="1"/>
  <c r="M3481" i="1"/>
  <c r="N3481" i="1" s="1"/>
  <c r="M3482" i="1"/>
  <c r="N3482" i="1" s="1"/>
  <c r="M3483" i="1"/>
  <c r="N3483" i="1" s="1"/>
  <c r="M3484" i="1"/>
  <c r="N3484" i="1" s="1"/>
  <c r="M3485" i="1"/>
  <c r="N3485" i="1" s="1"/>
  <c r="M3486" i="1"/>
  <c r="N3486" i="1" s="1"/>
  <c r="M3487" i="1"/>
  <c r="N3487" i="1" s="1"/>
  <c r="M3488" i="1"/>
  <c r="N3488" i="1" s="1"/>
  <c r="M3489" i="1"/>
  <c r="N3489" i="1" s="1"/>
  <c r="M3490" i="1"/>
  <c r="N3490" i="1" s="1"/>
  <c r="M3491" i="1"/>
  <c r="N3491" i="1" s="1"/>
  <c r="M3492" i="1"/>
  <c r="N3492" i="1" s="1"/>
  <c r="M3493" i="1"/>
  <c r="N3493" i="1" s="1"/>
  <c r="M3494" i="1"/>
  <c r="N3494" i="1" s="1"/>
  <c r="M3495" i="1"/>
  <c r="N3495" i="1" s="1"/>
  <c r="M3496" i="1"/>
  <c r="N3496" i="1" s="1"/>
  <c r="M3497" i="1"/>
  <c r="N3497" i="1" s="1"/>
  <c r="M3498" i="1"/>
  <c r="N3498" i="1" s="1"/>
  <c r="M3499" i="1"/>
  <c r="N3499" i="1" s="1"/>
  <c r="M3500" i="1"/>
  <c r="N3500" i="1" s="1"/>
  <c r="M3501" i="1"/>
  <c r="N3501" i="1" s="1"/>
  <c r="M3502" i="1"/>
  <c r="M3503" i="1"/>
  <c r="N3503" i="1" s="1"/>
  <c r="M3504" i="1"/>
  <c r="N3504" i="1" s="1"/>
  <c r="M3505" i="1"/>
  <c r="N3505" i="1" s="1"/>
  <c r="M3506" i="1"/>
  <c r="N3506" i="1" s="1"/>
  <c r="M3507" i="1"/>
  <c r="N3507" i="1" s="1"/>
  <c r="M3508" i="1"/>
  <c r="N3508" i="1" s="1"/>
  <c r="M3509" i="1"/>
  <c r="N3509" i="1" s="1"/>
  <c r="M3510" i="1"/>
  <c r="N3510" i="1" s="1"/>
  <c r="M3511" i="1"/>
  <c r="M3512" i="1"/>
  <c r="N3512" i="1" s="1"/>
  <c r="M3513" i="1"/>
  <c r="N3513" i="1" s="1"/>
  <c r="M3514" i="1"/>
  <c r="N3514" i="1" s="1"/>
  <c r="M3515" i="1"/>
  <c r="N3515" i="1" s="1"/>
  <c r="M3516" i="1"/>
  <c r="N3516" i="1" s="1"/>
  <c r="M3517" i="1"/>
  <c r="N3517" i="1" s="1"/>
  <c r="M3518" i="1"/>
  <c r="N3518" i="1" s="1"/>
  <c r="M3519" i="1"/>
  <c r="N3519" i="1" s="1"/>
  <c r="M3520" i="1"/>
  <c r="N3520" i="1" s="1"/>
  <c r="M3521" i="1"/>
  <c r="N3521" i="1" s="1"/>
  <c r="M3522" i="1"/>
  <c r="N3522" i="1" s="1"/>
  <c r="M3523" i="1"/>
  <c r="N3523" i="1" s="1"/>
  <c r="M3524" i="1"/>
  <c r="N3524" i="1" s="1"/>
  <c r="M3525" i="1"/>
  <c r="N3525" i="1" s="1"/>
  <c r="M3526" i="1"/>
  <c r="N3526" i="1" s="1"/>
  <c r="M3527" i="1"/>
  <c r="N3527" i="1" s="1"/>
  <c r="M3528" i="1"/>
  <c r="N3528" i="1" s="1"/>
  <c r="M3529" i="1"/>
  <c r="N3529" i="1" s="1"/>
  <c r="M3530" i="1"/>
  <c r="N3530" i="1" s="1"/>
  <c r="M3531" i="1"/>
  <c r="N3531" i="1" s="1"/>
  <c r="M3532" i="1"/>
  <c r="N3532" i="1" s="1"/>
  <c r="M3533" i="1"/>
  <c r="N3533" i="1" s="1"/>
  <c r="M3534" i="1"/>
  <c r="N3534" i="1" s="1"/>
  <c r="M3535" i="1"/>
  <c r="N3535" i="1" s="1"/>
  <c r="M3536" i="1"/>
  <c r="N3536" i="1" s="1"/>
  <c r="M3537" i="1"/>
  <c r="N3537" i="1" s="1"/>
  <c r="M3538" i="1"/>
  <c r="N3538" i="1" s="1"/>
  <c r="M3539" i="1"/>
  <c r="N3539" i="1" s="1"/>
  <c r="M3540" i="1"/>
  <c r="M3541" i="1"/>
  <c r="N3541" i="1" s="1"/>
  <c r="M3542" i="1"/>
  <c r="M3543" i="1"/>
  <c r="N3543" i="1" s="1"/>
  <c r="M3544" i="1"/>
  <c r="N3544" i="1" s="1"/>
  <c r="M3545" i="1"/>
  <c r="N3545" i="1" s="1"/>
  <c r="M3546" i="1"/>
  <c r="N3546" i="1" s="1"/>
  <c r="M3547" i="1"/>
  <c r="N3547" i="1" s="1"/>
  <c r="M3548" i="1"/>
  <c r="N3548" i="1" s="1"/>
  <c r="M3549" i="1"/>
  <c r="N3549" i="1" s="1"/>
  <c r="M3550" i="1"/>
  <c r="N3550" i="1" s="1"/>
  <c r="M3551" i="1"/>
  <c r="N3551" i="1" s="1"/>
  <c r="M3552" i="1"/>
  <c r="N3552" i="1" s="1"/>
  <c r="M3553" i="1"/>
  <c r="N3553" i="1" s="1"/>
  <c r="M3554" i="1"/>
  <c r="N3554" i="1" s="1"/>
  <c r="M3555" i="1"/>
  <c r="N3555" i="1" s="1"/>
  <c r="M3556" i="1"/>
  <c r="N3556" i="1" s="1"/>
  <c r="M3557" i="1"/>
  <c r="N3557" i="1" s="1"/>
  <c r="M3558" i="1"/>
  <c r="N3558" i="1" s="1"/>
  <c r="M3559" i="1"/>
  <c r="N3559" i="1" s="1"/>
  <c r="M3560" i="1"/>
  <c r="N3560" i="1" s="1"/>
  <c r="M3561" i="1"/>
  <c r="N3561" i="1" s="1"/>
  <c r="M3562" i="1"/>
  <c r="N3562" i="1" s="1"/>
  <c r="M3563" i="1"/>
  <c r="N3563" i="1" s="1"/>
  <c r="M3564" i="1"/>
  <c r="M3565" i="1"/>
  <c r="M3566" i="1"/>
  <c r="N3566" i="1" s="1"/>
  <c r="M3567" i="1"/>
  <c r="N3567" i="1" s="1"/>
  <c r="M3568" i="1"/>
  <c r="N3568" i="1" s="1"/>
  <c r="M3569" i="1"/>
  <c r="N3569" i="1" s="1"/>
  <c r="M3570" i="1"/>
  <c r="M3571" i="1"/>
  <c r="N3571" i="1" s="1"/>
  <c r="M3572" i="1"/>
  <c r="N3572" i="1" s="1"/>
  <c r="M3573" i="1"/>
  <c r="N3573" i="1" s="1"/>
  <c r="M3574" i="1"/>
  <c r="N3574" i="1" s="1"/>
  <c r="M3575" i="1"/>
  <c r="N3575" i="1" s="1"/>
  <c r="M3576" i="1"/>
  <c r="N3576" i="1" s="1"/>
  <c r="M3577" i="1"/>
  <c r="N3577" i="1" s="1"/>
  <c r="M3578" i="1"/>
  <c r="N3578" i="1" s="1"/>
  <c r="M3579" i="1"/>
  <c r="N3579" i="1" s="1"/>
  <c r="M3580" i="1"/>
  <c r="N3580" i="1" s="1"/>
  <c r="M3581" i="1"/>
  <c r="N3581" i="1" s="1"/>
  <c r="M3582" i="1"/>
  <c r="N3582" i="1" s="1"/>
  <c r="M3583" i="1"/>
  <c r="N3583" i="1" s="1"/>
  <c r="M3584" i="1"/>
  <c r="N3584" i="1" s="1"/>
  <c r="M3585" i="1"/>
  <c r="N3585" i="1" s="1"/>
  <c r="M3586" i="1"/>
  <c r="N3586" i="1" s="1"/>
  <c r="M3587" i="1"/>
  <c r="N3587" i="1" s="1"/>
  <c r="M3588" i="1"/>
  <c r="N3588" i="1" s="1"/>
  <c r="M3589" i="1"/>
  <c r="N3589" i="1" s="1"/>
  <c r="M3590" i="1"/>
  <c r="N3590" i="1" s="1"/>
  <c r="M3591" i="1"/>
  <c r="N3591" i="1" s="1"/>
  <c r="M3592" i="1"/>
  <c r="N3592" i="1" s="1"/>
  <c r="M3593" i="1"/>
  <c r="N3593" i="1" s="1"/>
  <c r="M3594" i="1"/>
  <c r="M3595" i="1"/>
  <c r="N3595" i="1" s="1"/>
  <c r="M3596" i="1"/>
  <c r="N3596" i="1" s="1"/>
  <c r="M3597" i="1"/>
  <c r="N3597" i="1" s="1"/>
  <c r="M3598" i="1"/>
  <c r="N3598" i="1" s="1"/>
  <c r="M3599" i="1"/>
  <c r="N3599" i="1" s="1"/>
  <c r="M3600" i="1"/>
  <c r="N3600" i="1" s="1"/>
  <c r="M3601" i="1"/>
  <c r="N3601" i="1" s="1"/>
  <c r="M3602" i="1"/>
  <c r="N3602" i="1" s="1"/>
  <c r="M3603" i="1"/>
  <c r="N3603" i="1" s="1"/>
  <c r="M3604" i="1"/>
  <c r="N3604" i="1" s="1"/>
  <c r="M3605" i="1"/>
  <c r="N3605" i="1" s="1"/>
  <c r="M3606" i="1"/>
  <c r="N3606" i="1" s="1"/>
  <c r="M3607" i="1"/>
  <c r="N3607" i="1" s="1"/>
  <c r="M3608" i="1"/>
  <c r="N3608" i="1" s="1"/>
  <c r="M3609" i="1"/>
  <c r="N3609" i="1" s="1"/>
  <c r="M3610" i="1"/>
  <c r="N3610" i="1" s="1"/>
  <c r="M3611" i="1"/>
  <c r="N3611" i="1" s="1"/>
  <c r="M3612" i="1"/>
  <c r="N3612" i="1" s="1"/>
  <c r="M3613" i="1"/>
  <c r="N3613" i="1" s="1"/>
  <c r="M3614" i="1"/>
  <c r="N3614" i="1" s="1"/>
  <c r="M3615" i="1"/>
  <c r="N3615" i="1" s="1"/>
  <c r="M3616" i="1"/>
  <c r="N3616" i="1" s="1"/>
  <c r="M3617" i="1"/>
  <c r="N3617" i="1" s="1"/>
  <c r="M3618" i="1"/>
  <c r="N3618" i="1" s="1"/>
  <c r="M3619" i="1"/>
  <c r="N3619" i="1" s="1"/>
  <c r="M3620" i="1"/>
  <c r="N3620" i="1" s="1"/>
  <c r="M3621" i="1"/>
  <c r="N3621" i="1" s="1"/>
  <c r="M3622" i="1"/>
  <c r="N3622" i="1" s="1"/>
  <c r="M3623" i="1"/>
  <c r="M3624" i="1"/>
  <c r="N3624" i="1" s="1"/>
  <c r="M3625" i="1"/>
  <c r="N3625" i="1" s="1"/>
  <c r="M3626" i="1"/>
  <c r="N3626" i="1" s="1"/>
  <c r="M3627" i="1"/>
  <c r="N3627" i="1" s="1"/>
  <c r="M3628" i="1"/>
  <c r="N3628" i="1" s="1"/>
  <c r="M3629" i="1"/>
  <c r="N3629" i="1" s="1"/>
  <c r="M3630" i="1"/>
  <c r="N3630" i="1" s="1"/>
  <c r="M3631" i="1"/>
  <c r="N3631" i="1" s="1"/>
  <c r="M3632" i="1"/>
  <c r="N3632" i="1" s="1"/>
  <c r="M3633" i="1"/>
  <c r="N3633" i="1" s="1"/>
  <c r="M3634" i="1"/>
  <c r="N3634" i="1" s="1"/>
  <c r="M3635" i="1"/>
  <c r="N3635" i="1" s="1"/>
  <c r="M3636" i="1"/>
  <c r="M3637" i="1"/>
  <c r="N3637" i="1" s="1"/>
  <c r="M3638" i="1"/>
  <c r="N3638" i="1" s="1"/>
  <c r="M3639" i="1"/>
  <c r="N3639" i="1" s="1"/>
  <c r="M3640" i="1"/>
  <c r="N3640" i="1" s="1"/>
  <c r="M3641" i="1"/>
  <c r="M3642" i="1"/>
  <c r="N3642" i="1" s="1"/>
  <c r="M3643" i="1"/>
  <c r="N3643" i="1" s="1"/>
  <c r="M3644" i="1"/>
  <c r="N3644" i="1" s="1"/>
  <c r="M3645" i="1"/>
  <c r="N3645" i="1" s="1"/>
  <c r="M3646" i="1"/>
  <c r="N3646" i="1" s="1"/>
  <c r="M3647" i="1"/>
  <c r="N3647" i="1" s="1"/>
  <c r="M3648" i="1"/>
  <c r="N3648" i="1" s="1"/>
  <c r="M3649" i="1"/>
  <c r="N3649" i="1" s="1"/>
  <c r="M3650" i="1"/>
  <c r="N3650" i="1" s="1"/>
  <c r="M3651" i="1"/>
  <c r="N3651" i="1" s="1"/>
  <c r="M3652" i="1"/>
  <c r="N3652" i="1" s="1"/>
  <c r="M3653" i="1"/>
  <c r="N3653" i="1" s="1"/>
  <c r="M3654" i="1"/>
  <c r="N3654" i="1" s="1"/>
  <c r="M3655" i="1"/>
  <c r="N3655" i="1" s="1"/>
  <c r="M3656" i="1"/>
  <c r="N3656" i="1" s="1"/>
  <c r="M3657" i="1"/>
  <c r="N3657" i="1" s="1"/>
  <c r="M3658" i="1"/>
  <c r="N3658" i="1" s="1"/>
  <c r="M3659" i="1"/>
  <c r="N3659" i="1" s="1"/>
  <c r="M3660" i="1"/>
  <c r="N3660" i="1" s="1"/>
  <c r="M3661" i="1"/>
  <c r="N3661" i="1" s="1"/>
  <c r="M3662" i="1"/>
  <c r="N3662" i="1" s="1"/>
  <c r="M3663" i="1"/>
  <c r="N3663" i="1" s="1"/>
  <c r="M3664" i="1"/>
  <c r="N3664" i="1" s="1"/>
  <c r="M3665" i="1"/>
  <c r="N3665" i="1" s="1"/>
  <c r="M3666" i="1"/>
  <c r="N3666" i="1" s="1"/>
  <c r="M3667" i="1"/>
  <c r="N3667" i="1" s="1"/>
  <c r="M3668" i="1"/>
  <c r="N3668" i="1" s="1"/>
  <c r="M3669" i="1"/>
  <c r="N3669" i="1" s="1"/>
  <c r="M3670" i="1"/>
  <c r="M3671" i="1"/>
  <c r="N3671" i="1" s="1"/>
  <c r="M3672" i="1"/>
  <c r="N3672" i="1" s="1"/>
  <c r="M3673" i="1"/>
  <c r="N3673" i="1" s="1"/>
  <c r="M3674" i="1"/>
  <c r="M3675" i="1"/>
  <c r="N3675" i="1" s="1"/>
  <c r="M3676" i="1"/>
  <c r="N3676" i="1" s="1"/>
  <c r="M3677" i="1"/>
  <c r="N3677" i="1" s="1"/>
  <c r="M3678" i="1"/>
  <c r="N3678" i="1" s="1"/>
  <c r="M3679" i="1"/>
  <c r="N3679" i="1" s="1"/>
  <c r="M3680" i="1"/>
  <c r="N3680" i="1" s="1"/>
  <c r="M3681" i="1"/>
  <c r="N3681" i="1" s="1"/>
  <c r="M3682" i="1"/>
  <c r="N3682" i="1" s="1"/>
  <c r="M3683" i="1"/>
  <c r="N3683" i="1" s="1"/>
  <c r="M3684" i="1"/>
  <c r="N3684" i="1" s="1"/>
  <c r="M3685" i="1"/>
  <c r="N3685" i="1" s="1"/>
  <c r="M3686" i="1"/>
  <c r="M3687" i="1"/>
  <c r="N3687" i="1" s="1"/>
  <c r="M3688" i="1"/>
  <c r="N3688" i="1" s="1"/>
  <c r="M3689" i="1"/>
  <c r="N3689" i="1" s="1"/>
  <c r="M3690" i="1"/>
  <c r="N3690" i="1" s="1"/>
  <c r="M3691" i="1"/>
  <c r="N3691" i="1" s="1"/>
  <c r="M3692" i="1"/>
  <c r="N3692" i="1" s="1"/>
  <c r="M3693" i="1"/>
  <c r="N3693" i="1" s="1"/>
  <c r="M3694" i="1"/>
  <c r="N3694" i="1" s="1"/>
  <c r="M3695" i="1"/>
  <c r="M3696" i="1"/>
  <c r="N3696" i="1" s="1"/>
  <c r="M3697" i="1"/>
  <c r="N3697" i="1" s="1"/>
  <c r="M3698" i="1"/>
  <c r="M3699" i="1"/>
  <c r="N3699" i="1" s="1"/>
  <c r="M3700" i="1"/>
  <c r="N3700" i="1" s="1"/>
  <c r="M3701" i="1"/>
  <c r="N3701" i="1" s="1"/>
  <c r="M3702" i="1"/>
  <c r="N3702" i="1" s="1"/>
  <c r="M3703" i="1"/>
  <c r="N3703" i="1" s="1"/>
  <c r="M3704" i="1"/>
  <c r="N3704" i="1" s="1"/>
  <c r="M3705" i="1"/>
  <c r="N3705" i="1" s="1"/>
  <c r="M3706" i="1"/>
  <c r="N3706" i="1" s="1"/>
  <c r="M3707" i="1"/>
  <c r="N3707" i="1" s="1"/>
  <c r="M3708" i="1"/>
  <c r="N3708" i="1" s="1"/>
  <c r="M3709" i="1"/>
  <c r="N3709" i="1" s="1"/>
  <c r="M3710" i="1"/>
  <c r="N3710" i="1" s="1"/>
  <c r="M3711" i="1"/>
  <c r="N3711" i="1" s="1"/>
  <c r="M3712" i="1"/>
  <c r="N3712" i="1" s="1"/>
  <c r="M3713" i="1"/>
  <c r="N3713" i="1" s="1"/>
  <c r="M3714" i="1"/>
  <c r="N3714" i="1" s="1"/>
  <c r="M3715" i="1"/>
  <c r="N3715" i="1" s="1"/>
  <c r="M3716" i="1"/>
  <c r="N3716" i="1" s="1"/>
  <c r="M3717" i="1"/>
  <c r="N3717" i="1" s="1"/>
  <c r="M3718" i="1"/>
  <c r="N3718" i="1" s="1"/>
  <c r="M3719" i="1"/>
  <c r="N3719" i="1" s="1"/>
  <c r="M3720" i="1"/>
  <c r="N3720" i="1" s="1"/>
  <c r="M3721" i="1"/>
  <c r="N3721" i="1" s="1"/>
  <c r="M3722" i="1"/>
  <c r="N3722" i="1" s="1"/>
  <c r="M3723" i="1"/>
  <c r="N3723" i="1" s="1"/>
  <c r="M3724" i="1"/>
  <c r="N3724" i="1" s="1"/>
  <c r="M3725" i="1"/>
  <c r="N3725" i="1" s="1"/>
  <c r="M3726" i="1"/>
  <c r="N3726" i="1" s="1"/>
  <c r="M3727" i="1"/>
  <c r="N3727" i="1" s="1"/>
  <c r="M3728" i="1"/>
  <c r="N3728" i="1" s="1"/>
  <c r="M3729" i="1"/>
  <c r="N3729" i="1" s="1"/>
  <c r="M3730" i="1"/>
  <c r="N3730" i="1" s="1"/>
  <c r="M3731" i="1"/>
  <c r="N3731" i="1" s="1"/>
  <c r="M3732" i="1"/>
  <c r="N3732" i="1" s="1"/>
  <c r="M3733" i="1"/>
  <c r="N3733" i="1" s="1"/>
  <c r="M3734" i="1"/>
  <c r="N3734" i="1" s="1"/>
  <c r="M3735" i="1"/>
  <c r="N3735" i="1" s="1"/>
  <c r="M3736" i="1"/>
  <c r="N3736" i="1" s="1"/>
  <c r="M3737" i="1"/>
  <c r="N3737" i="1" s="1"/>
  <c r="M3738" i="1"/>
  <c r="N3738" i="1" s="1"/>
  <c r="M3739" i="1"/>
  <c r="N3739" i="1" s="1"/>
  <c r="M3740" i="1"/>
  <c r="N3740" i="1" s="1"/>
  <c r="M3741" i="1"/>
  <c r="N3741" i="1" s="1"/>
  <c r="M3742" i="1"/>
  <c r="N3742" i="1" s="1"/>
  <c r="M3743" i="1"/>
  <c r="N3743" i="1" s="1"/>
  <c r="M3744" i="1"/>
  <c r="M3745" i="1"/>
  <c r="M3746" i="1"/>
  <c r="M3747" i="1"/>
  <c r="N3747" i="1" s="1"/>
  <c r="M3748" i="1"/>
  <c r="N3748" i="1" s="1"/>
  <c r="M3749" i="1"/>
  <c r="N3749" i="1" s="1"/>
  <c r="M3750" i="1"/>
  <c r="N3750" i="1" s="1"/>
  <c r="M3751" i="1"/>
  <c r="N3751" i="1" s="1"/>
  <c r="M3752" i="1"/>
  <c r="N3752" i="1" s="1"/>
  <c r="M3753" i="1"/>
  <c r="N3753" i="1" s="1"/>
  <c r="M3754" i="1"/>
  <c r="N3754" i="1" s="1"/>
  <c r="M3755" i="1"/>
  <c r="N3755" i="1" s="1"/>
  <c r="M3756" i="1"/>
  <c r="N3756" i="1" s="1"/>
  <c r="M3757" i="1"/>
  <c r="N3757" i="1" s="1"/>
  <c r="M3758" i="1"/>
  <c r="N3758" i="1" s="1"/>
  <c r="M3759" i="1"/>
  <c r="N3759" i="1" s="1"/>
  <c r="M3760" i="1"/>
  <c r="N3760" i="1" s="1"/>
  <c r="M3761" i="1"/>
  <c r="N3761" i="1" s="1"/>
  <c r="M3762" i="1"/>
  <c r="N3762" i="1" s="1"/>
  <c r="M3763" i="1"/>
  <c r="N3763" i="1" s="1"/>
  <c r="M3764" i="1"/>
  <c r="N3764" i="1" s="1"/>
  <c r="M3765" i="1"/>
  <c r="N3765" i="1" s="1"/>
  <c r="M3766" i="1"/>
  <c r="N3766" i="1" s="1"/>
  <c r="M3767" i="1"/>
  <c r="N3767" i="1" s="1"/>
  <c r="M3768" i="1"/>
  <c r="N3768" i="1" s="1"/>
  <c r="M3769" i="1"/>
  <c r="N3769" i="1" s="1"/>
  <c r="M3770" i="1"/>
  <c r="N3770" i="1" s="1"/>
  <c r="M3771" i="1"/>
  <c r="N3771" i="1" s="1"/>
  <c r="M3772" i="1"/>
  <c r="N3772" i="1" s="1"/>
  <c r="M3773" i="1"/>
  <c r="N3773" i="1" s="1"/>
  <c r="M3774" i="1"/>
  <c r="N3774" i="1" s="1"/>
  <c r="M3775" i="1"/>
  <c r="N3775" i="1" s="1"/>
  <c r="M3776" i="1"/>
  <c r="N3776" i="1" s="1"/>
  <c r="M3777" i="1"/>
  <c r="N3777" i="1" s="1"/>
  <c r="M3778" i="1"/>
  <c r="N3778" i="1" s="1"/>
  <c r="M3779" i="1"/>
  <c r="N3779" i="1" s="1"/>
  <c r="M3780" i="1"/>
  <c r="N3780" i="1" s="1"/>
  <c r="M3781" i="1"/>
  <c r="N3781" i="1" s="1"/>
  <c r="M3782" i="1"/>
  <c r="N3782" i="1" s="1"/>
  <c r="M3783" i="1"/>
  <c r="N3783" i="1" s="1"/>
  <c r="M3784" i="1"/>
  <c r="N3784" i="1" s="1"/>
  <c r="M3785" i="1"/>
  <c r="M3786" i="1"/>
  <c r="N3786" i="1" s="1"/>
  <c r="M3787" i="1"/>
  <c r="N3787" i="1" s="1"/>
  <c r="M3788" i="1"/>
  <c r="N3788" i="1" s="1"/>
  <c r="M3789" i="1"/>
  <c r="N3789" i="1" s="1"/>
  <c r="M3790" i="1"/>
  <c r="N3790" i="1" s="1"/>
  <c r="M3791" i="1"/>
  <c r="N3791" i="1" s="1"/>
  <c r="M3792" i="1"/>
  <c r="N3792" i="1" s="1"/>
  <c r="M3793" i="1"/>
  <c r="N3793" i="1" s="1"/>
  <c r="M3794" i="1"/>
  <c r="M3795" i="1"/>
  <c r="N3795" i="1" s="1"/>
  <c r="M3796" i="1"/>
  <c r="N3796" i="1" s="1"/>
  <c r="M3797" i="1"/>
  <c r="N3797" i="1" s="1"/>
  <c r="M3798" i="1"/>
  <c r="M3799" i="1"/>
  <c r="M3800" i="1"/>
  <c r="N3800" i="1" s="1"/>
  <c r="M3801" i="1"/>
  <c r="N3801" i="1" s="1"/>
  <c r="M3802" i="1"/>
  <c r="N3802" i="1" s="1"/>
  <c r="M3803" i="1"/>
  <c r="N3803" i="1" s="1"/>
  <c r="M3804" i="1"/>
  <c r="N3804" i="1" s="1"/>
  <c r="M3805" i="1"/>
  <c r="N3805" i="1" s="1"/>
  <c r="M3806" i="1"/>
  <c r="N3806" i="1" s="1"/>
  <c r="M3807" i="1"/>
  <c r="N3807" i="1" s="1"/>
  <c r="M3808" i="1"/>
  <c r="N3808" i="1" s="1"/>
  <c r="M3809" i="1"/>
  <c r="N3809" i="1" s="1"/>
  <c r="M3810" i="1"/>
  <c r="N3810" i="1" s="1"/>
  <c r="M3811" i="1"/>
  <c r="M3812" i="1"/>
  <c r="N3812" i="1" s="1"/>
  <c r="M3813" i="1"/>
  <c r="N3813" i="1" s="1"/>
  <c r="M3814" i="1"/>
  <c r="M3815" i="1"/>
  <c r="N3815" i="1" s="1"/>
  <c r="M3816" i="1"/>
  <c r="N3816" i="1" s="1"/>
  <c r="M3817" i="1"/>
  <c r="N3817" i="1" s="1"/>
  <c r="M3818" i="1"/>
  <c r="N3818" i="1" s="1"/>
  <c r="M3819" i="1"/>
  <c r="N3819" i="1" s="1"/>
  <c r="M3820" i="1"/>
  <c r="N3820" i="1" s="1"/>
  <c r="M3821" i="1"/>
  <c r="N3821" i="1" s="1"/>
  <c r="M3822" i="1"/>
  <c r="N3822" i="1" s="1"/>
  <c r="M3823" i="1"/>
  <c r="N3823" i="1" s="1"/>
  <c r="M3824" i="1"/>
  <c r="N3824" i="1" s="1"/>
  <c r="M3825" i="1"/>
  <c r="N3825" i="1" s="1"/>
  <c r="M3826" i="1"/>
  <c r="N3826" i="1" s="1"/>
  <c r="M3827" i="1"/>
  <c r="N3827" i="1" s="1"/>
  <c r="M3828" i="1"/>
  <c r="N3828" i="1" s="1"/>
  <c r="M3829" i="1"/>
  <c r="N3829" i="1" s="1"/>
  <c r="M3830" i="1"/>
  <c r="N3830" i="1" s="1"/>
  <c r="M3831" i="1"/>
  <c r="N3831" i="1" s="1"/>
  <c r="M3832" i="1"/>
  <c r="N3832" i="1" s="1"/>
  <c r="M3833" i="1"/>
  <c r="N3833" i="1" s="1"/>
  <c r="M3834" i="1"/>
  <c r="N3834" i="1" s="1"/>
  <c r="M3835" i="1"/>
  <c r="N3835" i="1" s="1"/>
  <c r="M3836" i="1"/>
  <c r="N3836" i="1" s="1"/>
  <c r="M3837" i="1"/>
  <c r="N3837" i="1" s="1"/>
  <c r="M3838" i="1"/>
  <c r="N3838" i="1" s="1"/>
  <c r="M3839" i="1"/>
  <c r="N3839" i="1" s="1"/>
  <c r="M3840" i="1"/>
  <c r="M3841" i="1"/>
  <c r="N3841" i="1" s="1"/>
  <c r="M3842" i="1"/>
  <c r="N3842" i="1" s="1"/>
  <c r="M3843" i="1"/>
  <c r="N3843" i="1" s="1"/>
  <c r="M3844" i="1"/>
  <c r="N3844" i="1" s="1"/>
  <c r="M3845" i="1"/>
  <c r="M3846" i="1"/>
  <c r="N3846" i="1" s="1"/>
  <c r="M3847" i="1"/>
  <c r="N3847" i="1" s="1"/>
  <c r="M3848" i="1"/>
  <c r="N3848" i="1" s="1"/>
  <c r="M3849" i="1"/>
  <c r="N3849" i="1" s="1"/>
  <c r="M3850" i="1"/>
  <c r="N3850" i="1" s="1"/>
  <c r="M3851" i="1"/>
  <c r="N3851" i="1" s="1"/>
  <c r="M3852" i="1"/>
  <c r="N3852" i="1" s="1"/>
  <c r="M3853" i="1"/>
  <c r="N3853" i="1" s="1"/>
  <c r="M3854" i="1"/>
  <c r="N3854" i="1" s="1"/>
  <c r="M3855" i="1"/>
  <c r="N3855" i="1" s="1"/>
  <c r="M3856" i="1"/>
  <c r="N3856" i="1" s="1"/>
  <c r="M3857" i="1"/>
  <c r="N3857" i="1" s="1"/>
  <c r="M3858" i="1"/>
  <c r="N3858" i="1" s="1"/>
  <c r="M3859" i="1"/>
  <c r="N3859" i="1" s="1"/>
  <c r="M3860" i="1"/>
  <c r="N3860" i="1" s="1"/>
  <c r="M3861" i="1"/>
  <c r="N3861" i="1" s="1"/>
  <c r="M3862" i="1"/>
  <c r="N3862" i="1" s="1"/>
  <c r="M3863" i="1"/>
  <c r="N3863" i="1" s="1"/>
  <c r="M3864" i="1"/>
  <c r="N3864" i="1" s="1"/>
  <c r="M3865" i="1"/>
  <c r="N3865" i="1" s="1"/>
  <c r="M3866" i="1"/>
  <c r="N3866" i="1" s="1"/>
  <c r="M3867" i="1"/>
  <c r="N3867" i="1" s="1"/>
  <c r="M3868" i="1"/>
  <c r="N3868" i="1" s="1"/>
  <c r="M3869" i="1"/>
  <c r="M3870" i="1"/>
  <c r="N3870" i="1" s="1"/>
  <c r="M3871" i="1"/>
  <c r="N3871" i="1" s="1"/>
  <c r="M3872" i="1"/>
  <c r="N3872" i="1" s="1"/>
  <c r="M3873" i="1"/>
  <c r="N3873" i="1" s="1"/>
  <c r="M3874" i="1"/>
  <c r="N3874" i="1" s="1"/>
  <c r="M3875" i="1"/>
  <c r="N3875" i="1" s="1"/>
  <c r="M3876" i="1"/>
  <c r="N3876" i="1" s="1"/>
  <c r="M3877" i="1"/>
  <c r="N3877" i="1" s="1"/>
  <c r="M3878" i="1"/>
  <c r="N3878" i="1" s="1"/>
  <c r="M3879" i="1"/>
  <c r="N3879" i="1" s="1"/>
  <c r="M3880" i="1"/>
  <c r="N3880" i="1" s="1"/>
  <c r="M3881" i="1"/>
  <c r="N3881" i="1" s="1"/>
  <c r="M3882" i="1"/>
  <c r="N3882" i="1" s="1"/>
  <c r="M3883" i="1"/>
  <c r="N3883" i="1" s="1"/>
  <c r="M3884" i="1"/>
  <c r="N3884" i="1" s="1"/>
  <c r="M3885" i="1"/>
  <c r="N3885" i="1" s="1"/>
  <c r="M3886" i="1"/>
  <c r="N3886" i="1" s="1"/>
  <c r="M3887" i="1"/>
  <c r="N3887" i="1" s="1"/>
  <c r="M3888" i="1"/>
  <c r="M3889" i="1"/>
  <c r="M3890" i="1"/>
  <c r="N3890" i="1" s="1"/>
  <c r="M3891" i="1"/>
  <c r="N3891" i="1" s="1"/>
  <c r="M3892" i="1"/>
  <c r="N3892" i="1" s="1"/>
  <c r="M3893" i="1"/>
  <c r="N3893" i="1" s="1"/>
  <c r="M3894" i="1"/>
  <c r="N3894" i="1" s="1"/>
  <c r="M3895" i="1"/>
  <c r="N3895" i="1" s="1"/>
  <c r="M3896" i="1"/>
  <c r="N3896" i="1" s="1"/>
  <c r="M3897" i="1"/>
  <c r="N3897" i="1" s="1"/>
  <c r="M3898" i="1"/>
  <c r="N3898" i="1" s="1"/>
  <c r="M3899" i="1"/>
  <c r="N3899" i="1" s="1"/>
  <c r="M3900" i="1"/>
  <c r="N3900" i="1" s="1"/>
  <c r="M3901" i="1"/>
  <c r="N3901" i="1" s="1"/>
  <c r="M3902" i="1"/>
  <c r="N3902" i="1" s="1"/>
  <c r="M3903" i="1"/>
  <c r="N3903" i="1" s="1"/>
  <c r="M3904" i="1"/>
  <c r="N3904" i="1" s="1"/>
  <c r="M3905" i="1"/>
  <c r="N3905" i="1" s="1"/>
  <c r="M3906" i="1"/>
  <c r="N3906" i="1" s="1"/>
  <c r="M3907" i="1"/>
  <c r="N3907" i="1" s="1"/>
  <c r="M3908" i="1"/>
  <c r="N3908" i="1" s="1"/>
  <c r="M3909" i="1"/>
  <c r="N3909" i="1" s="1"/>
  <c r="M3910" i="1"/>
  <c r="N3910" i="1" s="1"/>
  <c r="M3911" i="1"/>
  <c r="N3911" i="1" s="1"/>
  <c r="M3912" i="1"/>
  <c r="M3913" i="1"/>
  <c r="N3913" i="1" s="1"/>
  <c r="M3914" i="1"/>
  <c r="M3915" i="1"/>
  <c r="N3915" i="1" s="1"/>
  <c r="M3916" i="1"/>
  <c r="N3916" i="1" s="1"/>
  <c r="M3917" i="1"/>
  <c r="N3917" i="1" s="1"/>
  <c r="M3918" i="1"/>
  <c r="N3918" i="1" s="1"/>
  <c r="M3919" i="1"/>
  <c r="N3919" i="1" s="1"/>
  <c r="M3920" i="1"/>
  <c r="N3920" i="1" s="1"/>
  <c r="M3921" i="1"/>
  <c r="N3921" i="1" s="1"/>
  <c r="M3922" i="1"/>
  <c r="M3923" i="1"/>
  <c r="N3923" i="1" s="1"/>
  <c r="M3924" i="1"/>
  <c r="N3924" i="1" s="1"/>
  <c r="M3925" i="1"/>
  <c r="N3925" i="1" s="1"/>
  <c r="M3926" i="1"/>
  <c r="N3926" i="1" s="1"/>
  <c r="M3927" i="1"/>
  <c r="N3927" i="1" s="1"/>
  <c r="M3928" i="1"/>
  <c r="N3928" i="1" s="1"/>
  <c r="M3929" i="1"/>
  <c r="N3929" i="1" s="1"/>
  <c r="M3930" i="1"/>
  <c r="N3930" i="1" s="1"/>
  <c r="M3931" i="1"/>
  <c r="N3931" i="1" s="1"/>
  <c r="M3932" i="1"/>
  <c r="N3932" i="1" s="1"/>
  <c r="M3933" i="1"/>
  <c r="N3933" i="1" s="1"/>
  <c r="M3934" i="1"/>
  <c r="N3934" i="1" s="1"/>
  <c r="M3935" i="1"/>
  <c r="N3935" i="1" s="1"/>
  <c r="M3936" i="1"/>
  <c r="N3936" i="1" s="1"/>
  <c r="M3937" i="1"/>
  <c r="N3937" i="1" s="1"/>
  <c r="M3938" i="1"/>
  <c r="N3938" i="1" s="1"/>
  <c r="M3939" i="1"/>
  <c r="N3939" i="1" s="1"/>
  <c r="M3940" i="1"/>
  <c r="N3940" i="1" s="1"/>
  <c r="M3941" i="1"/>
  <c r="N3941" i="1" s="1"/>
  <c r="M3942" i="1"/>
  <c r="M3943" i="1"/>
  <c r="N3943" i="1" s="1"/>
  <c r="M3944" i="1"/>
  <c r="N3944" i="1" s="1"/>
  <c r="M3945" i="1"/>
  <c r="N3945" i="1" s="1"/>
  <c r="M3946" i="1"/>
  <c r="N3946" i="1" s="1"/>
  <c r="M3947" i="1"/>
  <c r="N3947" i="1" s="1"/>
  <c r="M3948" i="1"/>
  <c r="N3948" i="1" s="1"/>
  <c r="M3949" i="1"/>
  <c r="N3949" i="1" s="1"/>
  <c r="M3950" i="1"/>
  <c r="N3950" i="1" s="1"/>
  <c r="M3951" i="1"/>
  <c r="N3951" i="1" s="1"/>
  <c r="M3952" i="1"/>
  <c r="N3952" i="1" s="1"/>
  <c r="M3953" i="1"/>
  <c r="N3953" i="1" s="1"/>
  <c r="M3954" i="1"/>
  <c r="N3954" i="1" s="1"/>
  <c r="M3955" i="1"/>
  <c r="N3955" i="1" s="1"/>
  <c r="M3956" i="1"/>
  <c r="N3956" i="1" s="1"/>
  <c r="M3957" i="1"/>
  <c r="N3957" i="1" s="1"/>
  <c r="M3958" i="1"/>
  <c r="N3958" i="1" s="1"/>
  <c r="M3959" i="1"/>
  <c r="N3959" i="1" s="1"/>
  <c r="M3960" i="1"/>
  <c r="N3960" i="1" s="1"/>
  <c r="M3961" i="1"/>
  <c r="N3961" i="1" s="1"/>
  <c r="M3962" i="1"/>
  <c r="N3962" i="1" s="1"/>
  <c r="M3963" i="1"/>
  <c r="N3963" i="1" s="1"/>
  <c r="M3964" i="1"/>
  <c r="N3964" i="1" s="1"/>
  <c r="M3965" i="1"/>
  <c r="M3966" i="1"/>
  <c r="M3967" i="1"/>
  <c r="N3967" i="1" s="1"/>
  <c r="M3968" i="1"/>
  <c r="N3968" i="1" s="1"/>
  <c r="M3969" i="1"/>
  <c r="N3969" i="1" s="1"/>
  <c r="M3970" i="1"/>
  <c r="N3970" i="1" s="1"/>
  <c r="M3971" i="1"/>
  <c r="N3971" i="1" s="1"/>
  <c r="M3972" i="1"/>
  <c r="N3972" i="1" s="1"/>
  <c r="M3973" i="1"/>
  <c r="N3973" i="1" s="1"/>
  <c r="M3974" i="1"/>
  <c r="N3974" i="1" s="1"/>
  <c r="M3975" i="1"/>
  <c r="N3975" i="1" s="1"/>
  <c r="M3976" i="1"/>
  <c r="N3976" i="1" s="1"/>
  <c r="M3977" i="1"/>
  <c r="M3978" i="1"/>
  <c r="N3978" i="1" s="1"/>
  <c r="M3979" i="1"/>
  <c r="N3979" i="1" s="1"/>
  <c r="M3980" i="1"/>
  <c r="N3980" i="1" s="1"/>
  <c r="M3981" i="1"/>
  <c r="N3981" i="1" s="1"/>
  <c r="M3982" i="1"/>
  <c r="N3982" i="1" s="1"/>
  <c r="M3983" i="1"/>
  <c r="N3983" i="1" s="1"/>
  <c r="M3984" i="1"/>
  <c r="N3984" i="1" s="1"/>
  <c r="M3985" i="1"/>
  <c r="N3985" i="1" s="1"/>
  <c r="M3986" i="1"/>
  <c r="N3986" i="1" s="1"/>
  <c r="M3987" i="1"/>
  <c r="N3987" i="1" s="1"/>
  <c r="M3988" i="1"/>
  <c r="N3988" i="1" s="1"/>
  <c r="M3989" i="1"/>
  <c r="N3989" i="1" s="1"/>
  <c r="M3990" i="1"/>
  <c r="N3990" i="1" s="1"/>
  <c r="M3991" i="1"/>
  <c r="N3991" i="1" s="1"/>
  <c r="M3992" i="1"/>
  <c r="N3992" i="1" s="1"/>
  <c r="M3993" i="1"/>
  <c r="N3993" i="1" s="1"/>
  <c r="M3994" i="1"/>
  <c r="N3994" i="1" s="1"/>
  <c r="M3995" i="1"/>
  <c r="N3995" i="1" s="1"/>
  <c r="M3996" i="1"/>
  <c r="N3996" i="1" s="1"/>
  <c r="M3997" i="1"/>
  <c r="N3997" i="1" s="1"/>
  <c r="M3998" i="1"/>
  <c r="N3998" i="1" s="1"/>
  <c r="M3999" i="1"/>
  <c r="N3999" i="1" s="1"/>
  <c r="M4000" i="1"/>
  <c r="N4000" i="1" s="1"/>
  <c r="M4001" i="1"/>
  <c r="N4001" i="1" s="1"/>
  <c r="M4002" i="1"/>
  <c r="N4002" i="1" s="1"/>
  <c r="M4003" i="1"/>
  <c r="N4003" i="1" s="1"/>
  <c r="M4004" i="1"/>
  <c r="N4004" i="1" s="1"/>
  <c r="M4005" i="1"/>
  <c r="N4005" i="1" s="1"/>
  <c r="M4006" i="1"/>
  <c r="N4006" i="1" s="1"/>
  <c r="M4007" i="1"/>
  <c r="N4007" i="1" s="1"/>
  <c r="M4008" i="1"/>
  <c r="N4008" i="1" s="1"/>
  <c r="M4009" i="1"/>
  <c r="N4009" i="1" s="1"/>
  <c r="M4010" i="1"/>
  <c r="N4010" i="1" s="1"/>
  <c r="M4011" i="1"/>
  <c r="N4011" i="1" s="1"/>
  <c r="M4012" i="1"/>
  <c r="N4012" i="1" s="1"/>
  <c r="M4013" i="1"/>
  <c r="N4013" i="1" s="1"/>
  <c r="M4014" i="1"/>
  <c r="N4014" i="1" s="1"/>
  <c r="M4015" i="1"/>
  <c r="N4015" i="1" s="1"/>
  <c r="M4016" i="1"/>
  <c r="M4017" i="1"/>
  <c r="N4017" i="1" s="1"/>
  <c r="M4018" i="1"/>
  <c r="N4018" i="1" s="1"/>
  <c r="M4019" i="1"/>
  <c r="M4020" i="1"/>
  <c r="N4020" i="1" s="1"/>
  <c r="M4021" i="1"/>
  <c r="N4021" i="1" s="1"/>
  <c r="M4022" i="1"/>
  <c r="N4022" i="1" s="1"/>
  <c r="M4023" i="1"/>
  <c r="N4023" i="1" s="1"/>
  <c r="M4024" i="1"/>
  <c r="N4024" i="1" s="1"/>
  <c r="M4025" i="1"/>
  <c r="N4025" i="1" s="1"/>
  <c r="M4026" i="1"/>
  <c r="N4026" i="1" s="1"/>
  <c r="M4027" i="1"/>
  <c r="N4027" i="1" s="1"/>
  <c r="M4028" i="1"/>
  <c r="N4028" i="1" s="1"/>
  <c r="M4029" i="1"/>
  <c r="N4029" i="1" s="1"/>
  <c r="M4030" i="1"/>
  <c r="N4030" i="1" s="1"/>
  <c r="M4031" i="1"/>
  <c r="N4031" i="1" s="1"/>
  <c r="M4032" i="1"/>
  <c r="N4032" i="1" s="1"/>
  <c r="M4033" i="1"/>
  <c r="N4033" i="1" s="1"/>
  <c r="M4034" i="1"/>
  <c r="M4035" i="1"/>
  <c r="N4035" i="1" s="1"/>
  <c r="M4036" i="1"/>
  <c r="N4036" i="1" s="1"/>
  <c r="M4037" i="1"/>
  <c r="N4037" i="1" s="1"/>
  <c r="M4038" i="1"/>
  <c r="N4038" i="1" s="1"/>
  <c r="M4039" i="1"/>
  <c r="N4039" i="1" s="1"/>
  <c r="M4040" i="1"/>
  <c r="N4040" i="1" s="1"/>
  <c r="M4041" i="1"/>
  <c r="N4041" i="1" s="1"/>
  <c r="M4042" i="1"/>
  <c r="N4042" i="1" s="1"/>
  <c r="M4043" i="1"/>
  <c r="N4043" i="1" s="1"/>
  <c r="M4044" i="1"/>
  <c r="M4045" i="1"/>
  <c r="N4045" i="1" s="1"/>
  <c r="M4046" i="1"/>
  <c r="N4046" i="1" s="1"/>
  <c r="M4047" i="1"/>
  <c r="N4047" i="1" s="1"/>
  <c r="M4048" i="1"/>
  <c r="N4048" i="1" s="1"/>
  <c r="M4049" i="1"/>
  <c r="N4049" i="1" s="1"/>
  <c r="M4050" i="1"/>
  <c r="N4050" i="1" s="1"/>
  <c r="M4051" i="1"/>
  <c r="N4051" i="1" s="1"/>
  <c r="M4052" i="1"/>
  <c r="N4052" i="1" s="1"/>
  <c r="M4053" i="1"/>
  <c r="N4053" i="1" s="1"/>
  <c r="M4054" i="1"/>
  <c r="N4054" i="1" s="1"/>
  <c r="M4055" i="1"/>
  <c r="N4055" i="1" s="1"/>
  <c r="M4056" i="1"/>
  <c r="N4056" i="1" s="1"/>
  <c r="M4057" i="1"/>
  <c r="N4057" i="1" s="1"/>
  <c r="M4058" i="1"/>
  <c r="M4059" i="1"/>
  <c r="N4059" i="1" s="1"/>
  <c r="M4060" i="1"/>
  <c r="N4060" i="1" s="1"/>
  <c r="M4061" i="1"/>
  <c r="N4061" i="1" s="1"/>
  <c r="M4062" i="1"/>
  <c r="N4062" i="1" s="1"/>
  <c r="M4063" i="1"/>
  <c r="N4063" i="1" s="1"/>
  <c r="M4064" i="1"/>
  <c r="N4064" i="1" s="1"/>
  <c r="M4065" i="1"/>
  <c r="N4065" i="1" s="1"/>
  <c r="M4066" i="1"/>
  <c r="N4066" i="1" s="1"/>
  <c r="M4067" i="1"/>
  <c r="N4067" i="1" s="1"/>
  <c r="M4068" i="1"/>
  <c r="N4068" i="1" s="1"/>
  <c r="M4069" i="1"/>
  <c r="N4069" i="1" s="1"/>
  <c r="M4070" i="1"/>
  <c r="N4070" i="1" s="1"/>
  <c r="M4071" i="1"/>
  <c r="N4071" i="1" s="1"/>
  <c r="M4072" i="1"/>
  <c r="N4072" i="1" s="1"/>
  <c r="M4073" i="1"/>
  <c r="M4074" i="1"/>
  <c r="N4074" i="1" s="1"/>
  <c r="M4075" i="1"/>
  <c r="N4075" i="1" s="1"/>
  <c r="M4076" i="1"/>
  <c r="N4076" i="1" s="1"/>
  <c r="M4077" i="1"/>
  <c r="N4077" i="1" s="1"/>
  <c r="M4078" i="1"/>
  <c r="N4078" i="1" s="1"/>
  <c r="M4079" i="1"/>
  <c r="N4079" i="1" s="1"/>
  <c r="M4080" i="1"/>
  <c r="N4080" i="1" s="1"/>
  <c r="M4081" i="1"/>
  <c r="N4081" i="1" s="1"/>
  <c r="M4082" i="1"/>
  <c r="N4082" i="1" s="1"/>
  <c r="M4083" i="1"/>
  <c r="N4083" i="1" s="1"/>
  <c r="M4084" i="1"/>
  <c r="N4084" i="1" s="1"/>
  <c r="M4085" i="1"/>
  <c r="M4086" i="1"/>
  <c r="N4086" i="1" s="1"/>
  <c r="M4087" i="1"/>
  <c r="N4087" i="1" s="1"/>
  <c r="M4088" i="1"/>
  <c r="N4088" i="1" s="1"/>
  <c r="M4089" i="1"/>
  <c r="N4089" i="1" s="1"/>
  <c r="M4090" i="1"/>
  <c r="N4090" i="1" s="1"/>
  <c r="M4091" i="1"/>
  <c r="N4091" i="1" s="1"/>
  <c r="M4092" i="1"/>
  <c r="N4092" i="1" s="1"/>
  <c r="M4093" i="1"/>
  <c r="N4093" i="1" s="1"/>
  <c r="M4094" i="1"/>
  <c r="N4094" i="1" s="1"/>
  <c r="M4095" i="1"/>
  <c r="N4095" i="1" s="1"/>
  <c r="M4096" i="1"/>
  <c r="N4096" i="1" s="1"/>
  <c r="M4097" i="1"/>
  <c r="M4098" i="1"/>
  <c r="M4099" i="1"/>
  <c r="N4099" i="1" s="1"/>
  <c r="M4100" i="1"/>
  <c r="N4100" i="1" s="1"/>
  <c r="M4101" i="1"/>
  <c r="N4101" i="1" s="1"/>
  <c r="M4102" i="1"/>
  <c r="N4102" i="1" s="1"/>
  <c r="M4103" i="1"/>
  <c r="N4103" i="1" s="1"/>
  <c r="M4104" i="1"/>
  <c r="N4104" i="1" s="1"/>
  <c r="M4105" i="1"/>
  <c r="N4105" i="1" s="1"/>
  <c r="M4106" i="1"/>
  <c r="M4107" i="1"/>
  <c r="N4107" i="1" s="1"/>
  <c r="M4108" i="1"/>
  <c r="N4108" i="1" s="1"/>
  <c r="M4109" i="1"/>
  <c r="N4109" i="1" s="1"/>
  <c r="M4110" i="1"/>
  <c r="N4110" i="1" s="1"/>
  <c r="M4111" i="1"/>
  <c r="N4111" i="1" s="1"/>
  <c r="M4112" i="1"/>
  <c r="N4112" i="1" s="1"/>
  <c r="M4113" i="1"/>
  <c r="N4113" i="1" s="1"/>
  <c r="M4114" i="1"/>
  <c r="N4114" i="1" s="1"/>
  <c r="M4115" i="1"/>
  <c r="N4115" i="1" s="1"/>
  <c r="M4116" i="1"/>
  <c r="M4117" i="1"/>
  <c r="N4117" i="1" s="1"/>
  <c r="M4118" i="1"/>
  <c r="N4118" i="1" s="1"/>
  <c r="M4119" i="1"/>
  <c r="N4119" i="1" s="1"/>
  <c r="M4120" i="1"/>
  <c r="N4120" i="1" s="1"/>
  <c r="M4121" i="1"/>
  <c r="N4121" i="1" s="1"/>
  <c r="M4122" i="1"/>
  <c r="N4122" i="1" s="1"/>
  <c r="M4123" i="1"/>
  <c r="N4123" i="1" s="1"/>
  <c r="M4124" i="1"/>
  <c r="M4125" i="1"/>
  <c r="N4125" i="1" s="1"/>
  <c r="M4126" i="1"/>
  <c r="N4126" i="1" s="1"/>
  <c r="M4127" i="1"/>
  <c r="N4127" i="1" s="1"/>
  <c r="M4128" i="1"/>
  <c r="N4128" i="1" s="1"/>
  <c r="M4129" i="1"/>
  <c r="N4129" i="1" s="1"/>
  <c r="M4130" i="1"/>
  <c r="N4130" i="1" s="1"/>
  <c r="M4131" i="1"/>
  <c r="N4131" i="1" s="1"/>
  <c r="M4132" i="1"/>
  <c r="N4132" i="1" s="1"/>
  <c r="M4133" i="1"/>
  <c r="N4133" i="1" s="1"/>
  <c r="M4134" i="1"/>
  <c r="M4135" i="1"/>
  <c r="N4135" i="1" s="1"/>
  <c r="M4136" i="1"/>
  <c r="N4136" i="1" s="1"/>
  <c r="M4137" i="1"/>
  <c r="N4137" i="1" s="1"/>
  <c r="M4138" i="1"/>
  <c r="N4138" i="1" s="1"/>
  <c r="M4139" i="1"/>
  <c r="N4139" i="1" s="1"/>
  <c r="M4140" i="1"/>
  <c r="N4140" i="1" s="1"/>
  <c r="M4141" i="1"/>
  <c r="N4141" i="1" s="1"/>
  <c r="M4142" i="1"/>
  <c r="N4142" i="1" s="1"/>
  <c r="M4143" i="1"/>
  <c r="N4143" i="1" s="1"/>
  <c r="M4144" i="1"/>
  <c r="N4144" i="1" s="1"/>
  <c r="M4145" i="1"/>
  <c r="N4145" i="1" s="1"/>
  <c r="M4146" i="1"/>
  <c r="N4146" i="1" s="1"/>
  <c r="M4147" i="1"/>
  <c r="N4147" i="1" s="1"/>
  <c r="M4148" i="1"/>
  <c r="N4148" i="1" s="1"/>
  <c r="M4149" i="1"/>
  <c r="N4149" i="1" s="1"/>
  <c r="M4150" i="1"/>
  <c r="N4150" i="1" s="1"/>
  <c r="M4151" i="1"/>
  <c r="N4151" i="1" s="1"/>
  <c r="M4152" i="1"/>
  <c r="N4152" i="1" s="1"/>
  <c r="M4153" i="1"/>
  <c r="N4153" i="1" s="1"/>
  <c r="M4154" i="1"/>
  <c r="N4154" i="1" s="1"/>
  <c r="M4155" i="1"/>
  <c r="N4155" i="1" s="1"/>
  <c r="M4156" i="1"/>
  <c r="N4156" i="1" s="1"/>
  <c r="M4157" i="1"/>
  <c r="N4157" i="1" s="1"/>
  <c r="M4158" i="1"/>
  <c r="M4159" i="1"/>
  <c r="N4159" i="1" s="1"/>
  <c r="M4160" i="1"/>
  <c r="N4160" i="1" s="1"/>
  <c r="M4161" i="1"/>
  <c r="N4161" i="1" s="1"/>
  <c r="M4162" i="1"/>
  <c r="N4162" i="1" s="1"/>
  <c r="M4163" i="1"/>
  <c r="M4164" i="1"/>
  <c r="N4164" i="1" s="1"/>
  <c r="M4165" i="1"/>
  <c r="N4165" i="1" s="1"/>
  <c r="M4166" i="1"/>
  <c r="N4166" i="1" s="1"/>
  <c r="M4167" i="1"/>
  <c r="N4167" i="1" s="1"/>
  <c r="M4168" i="1"/>
  <c r="N4168" i="1" s="1"/>
  <c r="M4169" i="1"/>
  <c r="N4169" i="1" s="1"/>
  <c r="M4170" i="1"/>
  <c r="N4170" i="1" s="1"/>
  <c r="M4171" i="1"/>
  <c r="N4171" i="1" s="1"/>
  <c r="M4172" i="1"/>
  <c r="N4172" i="1" s="1"/>
  <c r="M4173" i="1"/>
  <c r="N4173" i="1" s="1"/>
  <c r="M4174" i="1"/>
  <c r="N4174" i="1" s="1"/>
  <c r="M4175" i="1"/>
  <c r="N4175" i="1" s="1"/>
  <c r="M4176" i="1"/>
  <c r="M4177" i="1"/>
  <c r="N4177" i="1" s="1"/>
  <c r="M4178" i="1"/>
  <c r="N4178" i="1" s="1"/>
  <c r="M4179" i="1"/>
  <c r="N4179" i="1" s="1"/>
  <c r="M4180" i="1"/>
  <c r="N4180" i="1" s="1"/>
  <c r="M4181" i="1"/>
  <c r="N4181" i="1" s="1"/>
  <c r="M4182" i="1"/>
  <c r="N4182" i="1" s="1"/>
  <c r="M4183" i="1"/>
  <c r="N4183" i="1" s="1"/>
  <c r="M4184" i="1"/>
  <c r="N4184" i="1" s="1"/>
  <c r="M4185" i="1"/>
  <c r="N4185" i="1" s="1"/>
  <c r="M4186" i="1"/>
  <c r="N4186" i="1" s="1"/>
  <c r="M4187" i="1"/>
  <c r="N4187" i="1" s="1"/>
  <c r="M4188" i="1"/>
  <c r="N4188" i="1" s="1"/>
  <c r="M4189" i="1"/>
  <c r="N4189" i="1" s="1"/>
  <c r="M4190" i="1"/>
  <c r="N4190" i="1" s="1"/>
  <c r="M4191" i="1"/>
  <c r="N4191" i="1" s="1"/>
  <c r="M4192" i="1"/>
  <c r="N4192" i="1" s="1"/>
  <c r="M4193" i="1"/>
  <c r="N4193" i="1" s="1"/>
  <c r="M4194" i="1"/>
  <c r="N4194" i="1" s="1"/>
  <c r="M4195" i="1"/>
  <c r="N4195" i="1" s="1"/>
  <c r="M4196" i="1"/>
  <c r="N4196" i="1" s="1"/>
  <c r="M4197" i="1"/>
  <c r="N4197" i="1" s="1"/>
  <c r="M4198" i="1"/>
  <c r="N4198" i="1" s="1"/>
  <c r="M4199" i="1"/>
  <c r="N4199" i="1" s="1"/>
  <c r="M4200" i="1"/>
  <c r="N4200" i="1" s="1"/>
  <c r="M4201" i="1"/>
  <c r="N4201" i="1" s="1"/>
  <c r="M4202" i="1"/>
  <c r="M4203" i="1"/>
  <c r="N4203" i="1" s="1"/>
  <c r="M4204" i="1"/>
  <c r="N4204" i="1" s="1"/>
  <c r="M4205" i="1"/>
  <c r="N4205" i="1" s="1"/>
  <c r="M4206" i="1"/>
  <c r="N4206" i="1" s="1"/>
  <c r="M4207" i="1"/>
  <c r="N4207" i="1" s="1"/>
  <c r="M4208" i="1"/>
  <c r="N4208" i="1" s="1"/>
  <c r="M4209" i="1"/>
  <c r="N4209" i="1" s="1"/>
  <c r="M4210" i="1"/>
  <c r="N4210" i="1" s="1"/>
  <c r="M4211" i="1"/>
  <c r="N4211" i="1" s="1"/>
  <c r="M4212" i="1"/>
  <c r="M4213" i="1"/>
  <c r="N4213" i="1" s="1"/>
  <c r="M4214" i="1"/>
  <c r="N4214" i="1" s="1"/>
  <c r="M4215" i="1"/>
  <c r="N4215" i="1" s="1"/>
  <c r="M4216" i="1"/>
  <c r="N4216" i="1" s="1"/>
  <c r="M4217" i="1"/>
  <c r="N4217" i="1" s="1"/>
  <c r="M4218" i="1"/>
  <c r="M4219" i="1"/>
  <c r="N4219" i="1" s="1"/>
  <c r="M4220" i="1"/>
  <c r="N4220" i="1" s="1"/>
  <c r="M4221" i="1"/>
  <c r="N4221" i="1" s="1"/>
  <c r="M4222" i="1"/>
  <c r="N4222" i="1" s="1"/>
  <c r="M4223" i="1"/>
  <c r="N4223" i="1" s="1"/>
  <c r="M4224" i="1"/>
  <c r="N4224" i="1" s="1"/>
  <c r="M4225" i="1"/>
  <c r="N4225" i="1" s="1"/>
  <c r="M4226" i="1"/>
  <c r="N4226" i="1" s="1"/>
  <c r="M4227" i="1"/>
  <c r="N4227" i="1" s="1"/>
  <c r="M4228" i="1"/>
  <c r="N4228" i="1" s="1"/>
  <c r="M4229" i="1"/>
  <c r="N4229" i="1" s="1"/>
  <c r="M4230" i="1"/>
  <c r="N4230" i="1" s="1"/>
  <c r="M4231" i="1"/>
  <c r="N4231" i="1" s="1"/>
  <c r="M4232" i="1"/>
  <c r="N4232" i="1" s="1"/>
  <c r="M4233" i="1"/>
  <c r="N4233" i="1" s="1"/>
  <c r="M4234" i="1"/>
  <c r="N4234" i="1" s="1"/>
  <c r="M4235" i="1"/>
  <c r="N4235" i="1" s="1"/>
  <c r="M4236" i="1"/>
  <c r="N4236" i="1" s="1"/>
  <c r="M4237" i="1"/>
  <c r="N4237" i="1" s="1"/>
  <c r="M4238" i="1"/>
  <c r="N4238" i="1" s="1"/>
  <c r="M4239" i="1"/>
  <c r="N4239" i="1" s="1"/>
  <c r="M4240" i="1"/>
  <c r="N4240" i="1" s="1"/>
  <c r="M4241" i="1"/>
  <c r="N4241" i="1" s="1"/>
  <c r="M4242" i="1"/>
  <c r="N4242" i="1" s="1"/>
  <c r="M4243" i="1"/>
  <c r="N4243" i="1" s="1"/>
  <c r="M4244" i="1"/>
  <c r="N4244" i="1" s="1"/>
  <c r="M4245" i="1"/>
  <c r="N4245" i="1" s="1"/>
  <c r="M4246" i="1"/>
  <c r="N4246" i="1" s="1"/>
  <c r="M4247" i="1"/>
  <c r="N4247" i="1" s="1"/>
  <c r="M4248" i="1"/>
  <c r="N4248" i="1" s="1"/>
  <c r="M4249" i="1"/>
  <c r="N4249" i="1" s="1"/>
  <c r="M4250" i="1"/>
  <c r="N4250" i="1" s="1"/>
  <c r="M4251" i="1"/>
  <c r="N4251" i="1" s="1"/>
  <c r="M4252" i="1"/>
  <c r="N4252" i="1" s="1"/>
  <c r="M4253" i="1"/>
  <c r="M4254" i="1"/>
  <c r="M4255" i="1"/>
  <c r="N4255" i="1" s="1"/>
  <c r="M4256" i="1"/>
  <c r="N4256" i="1" s="1"/>
  <c r="M4257" i="1"/>
  <c r="N4257" i="1" s="1"/>
  <c r="M4258" i="1"/>
  <c r="N4258" i="1" s="1"/>
  <c r="M4259" i="1"/>
  <c r="N4259" i="1" s="1"/>
  <c r="M4260" i="1"/>
  <c r="N4260" i="1" s="1"/>
  <c r="M4261" i="1"/>
  <c r="N4261" i="1" s="1"/>
  <c r="M4262" i="1"/>
  <c r="N4262" i="1" s="1"/>
  <c r="M4263" i="1"/>
  <c r="N4263" i="1" s="1"/>
  <c r="M4264" i="1"/>
  <c r="N4264" i="1" s="1"/>
  <c r="M4265" i="1"/>
  <c r="N4265" i="1" s="1"/>
  <c r="M4266" i="1"/>
  <c r="N4266" i="1" s="1"/>
  <c r="M4267" i="1"/>
  <c r="N4267" i="1" s="1"/>
  <c r="M4268" i="1"/>
  <c r="N4268" i="1" s="1"/>
  <c r="M4269" i="1"/>
  <c r="N4269" i="1" s="1"/>
  <c r="M4270" i="1"/>
  <c r="N4270" i="1" s="1"/>
  <c r="M4271" i="1"/>
  <c r="N4271" i="1" s="1"/>
  <c r="M4272" i="1"/>
  <c r="N4272" i="1" s="1"/>
  <c r="M4273" i="1"/>
  <c r="N4273" i="1" s="1"/>
  <c r="M4274" i="1"/>
  <c r="N4274" i="1" s="1"/>
  <c r="M4275" i="1"/>
  <c r="N4275" i="1" s="1"/>
  <c r="M4276" i="1"/>
  <c r="N4276" i="1" s="1"/>
  <c r="M4277" i="1"/>
  <c r="N4277" i="1" s="1"/>
  <c r="M4278" i="1"/>
  <c r="N4278" i="1" s="1"/>
  <c r="M4279" i="1"/>
  <c r="N4279" i="1" s="1"/>
  <c r="M4280" i="1"/>
  <c r="N4280" i="1" s="1"/>
  <c r="M4281" i="1"/>
  <c r="N4281" i="1" s="1"/>
  <c r="M4282" i="1"/>
  <c r="N4282" i="1" s="1"/>
  <c r="M4283" i="1"/>
  <c r="M4284" i="1"/>
  <c r="N4284" i="1" s="1"/>
  <c r="M4285" i="1"/>
  <c r="N4285" i="1" s="1"/>
  <c r="M4286" i="1"/>
  <c r="M4287" i="1"/>
  <c r="N4287" i="1" s="1"/>
  <c r="M4288" i="1"/>
  <c r="N4288" i="1" s="1"/>
  <c r="M4289" i="1"/>
  <c r="M4290" i="1"/>
  <c r="N4290" i="1" s="1"/>
  <c r="M4291" i="1"/>
  <c r="N4291" i="1" s="1"/>
  <c r="M4292" i="1"/>
  <c r="N4292" i="1" s="1"/>
  <c r="M4293" i="1"/>
  <c r="N4293" i="1" s="1"/>
  <c r="M4294" i="1"/>
  <c r="N4294" i="1" s="1"/>
  <c r="M4295" i="1"/>
  <c r="N4295" i="1" s="1"/>
  <c r="M4296" i="1"/>
  <c r="N4296" i="1" s="1"/>
  <c r="M4297" i="1"/>
  <c r="N4297" i="1" s="1"/>
  <c r="M4298" i="1"/>
  <c r="N4298" i="1" s="1"/>
  <c r="M4299" i="1"/>
  <c r="N4299" i="1" s="1"/>
  <c r="M4300" i="1"/>
  <c r="N4300" i="1" s="1"/>
  <c r="M4301" i="1"/>
  <c r="N4301" i="1" s="1"/>
  <c r="M4302" i="1"/>
  <c r="M4303" i="1"/>
  <c r="N4303" i="1" s="1"/>
  <c r="M4304" i="1"/>
  <c r="N4304" i="1" s="1"/>
  <c r="M4305" i="1"/>
  <c r="N4305" i="1" s="1"/>
  <c r="M4306" i="1"/>
  <c r="N4306" i="1" s="1"/>
  <c r="M4307" i="1"/>
  <c r="N4307" i="1" s="1"/>
  <c r="M4308" i="1"/>
  <c r="N4308" i="1" s="1"/>
  <c r="M4309" i="1"/>
  <c r="N4309" i="1" s="1"/>
  <c r="M4310" i="1"/>
  <c r="N4310" i="1" s="1"/>
  <c r="M4311" i="1"/>
  <c r="N4311" i="1" s="1"/>
  <c r="M4312" i="1"/>
  <c r="N4312" i="1" s="1"/>
  <c r="M4313" i="1"/>
  <c r="N4313" i="1" s="1"/>
  <c r="M4314" i="1"/>
  <c r="N4314" i="1" s="1"/>
  <c r="M4315" i="1"/>
  <c r="N4315" i="1" s="1"/>
  <c r="M4316" i="1"/>
  <c r="N4316" i="1" s="1"/>
  <c r="M4317" i="1"/>
  <c r="N4317" i="1" s="1"/>
  <c r="M4318" i="1"/>
  <c r="N4318" i="1" s="1"/>
  <c r="M4319" i="1"/>
  <c r="N4319" i="1" s="1"/>
  <c r="M4320" i="1"/>
  <c r="M4321" i="1"/>
  <c r="N4321" i="1" s="1"/>
  <c r="M4322" i="1"/>
  <c r="M4323" i="1"/>
  <c r="N4323" i="1" s="1"/>
  <c r="M4324" i="1"/>
  <c r="N4324" i="1" s="1"/>
  <c r="M4325" i="1"/>
  <c r="N4325" i="1" s="1"/>
  <c r="M4326" i="1"/>
  <c r="N4326" i="1" s="1"/>
  <c r="M4327" i="1"/>
  <c r="N4327" i="1" s="1"/>
  <c r="M4328" i="1"/>
  <c r="N4328" i="1" s="1"/>
  <c r="M4329" i="1"/>
  <c r="N4329" i="1" s="1"/>
  <c r="M4330" i="1"/>
  <c r="N4330" i="1" s="1"/>
  <c r="M4331" i="1"/>
  <c r="N4331" i="1" s="1"/>
  <c r="M4332" i="1"/>
  <c r="N4332" i="1" s="1"/>
  <c r="M4333" i="1"/>
  <c r="N4333" i="1" s="1"/>
  <c r="M4334" i="1"/>
  <c r="N4334" i="1" s="1"/>
  <c r="M4335" i="1"/>
  <c r="N4335" i="1" s="1"/>
  <c r="M4336" i="1"/>
  <c r="N4336" i="1" s="1"/>
  <c r="M4337" i="1"/>
  <c r="N4337" i="1" s="1"/>
  <c r="M4338" i="1"/>
  <c r="M4339" i="1"/>
  <c r="N4339" i="1" s="1"/>
  <c r="M4340" i="1"/>
  <c r="N4340" i="1" s="1"/>
  <c r="M4341" i="1"/>
  <c r="N4341" i="1" s="1"/>
  <c r="M4342" i="1"/>
  <c r="N4342" i="1" s="1"/>
  <c r="M4343" i="1"/>
  <c r="N4343" i="1" s="1"/>
  <c r="M4344" i="1"/>
  <c r="N4344" i="1" s="1"/>
  <c r="M4345" i="1"/>
  <c r="N4345" i="1" s="1"/>
  <c r="M4346" i="1"/>
  <c r="N4346" i="1" s="1"/>
  <c r="M4347" i="1"/>
  <c r="N4347" i="1" s="1"/>
  <c r="M4348" i="1"/>
  <c r="N4348" i="1" s="1"/>
  <c r="M4349" i="1"/>
  <c r="M4350" i="1"/>
  <c r="N4350" i="1" s="1"/>
  <c r="M4351" i="1"/>
  <c r="N4351" i="1" s="1"/>
  <c r="M4352" i="1"/>
  <c r="M4353" i="1"/>
  <c r="N4353" i="1" s="1"/>
  <c r="M4354" i="1"/>
  <c r="M4355" i="1"/>
  <c r="M4356" i="1"/>
  <c r="M4357" i="1"/>
  <c r="N4357" i="1" s="1"/>
  <c r="M4358" i="1"/>
  <c r="N4358" i="1" s="1"/>
  <c r="M4359" i="1"/>
  <c r="N4359" i="1" s="1"/>
  <c r="M4360" i="1"/>
  <c r="N4360" i="1" s="1"/>
  <c r="M4361" i="1"/>
  <c r="N4361" i="1" s="1"/>
  <c r="M4362" i="1"/>
  <c r="N4362" i="1" s="1"/>
  <c r="M4363" i="1"/>
  <c r="N4363" i="1" s="1"/>
  <c r="M4364" i="1"/>
  <c r="N4364" i="1" s="1"/>
  <c r="M4365" i="1"/>
  <c r="N4365" i="1" s="1"/>
  <c r="M4366" i="1"/>
  <c r="N4366" i="1" s="1"/>
  <c r="M4367" i="1"/>
  <c r="N4367" i="1" s="1"/>
  <c r="M4368" i="1"/>
  <c r="N4368" i="1" s="1"/>
  <c r="M4369" i="1"/>
  <c r="N4369" i="1" s="1"/>
  <c r="M4370" i="1"/>
  <c r="M4371" i="1"/>
  <c r="N4371" i="1" s="1"/>
  <c r="M4372" i="1"/>
  <c r="N4372" i="1" s="1"/>
  <c r="M4373" i="1"/>
  <c r="N4373" i="1" s="1"/>
  <c r="M4374" i="1"/>
  <c r="N4374" i="1" s="1"/>
  <c r="M4375" i="1"/>
  <c r="N4375" i="1" s="1"/>
  <c r="M4376" i="1"/>
  <c r="N4376" i="1" s="1"/>
  <c r="M4377" i="1"/>
  <c r="N4377" i="1" s="1"/>
  <c r="M4378" i="1"/>
  <c r="N4378" i="1" s="1"/>
  <c r="M4379" i="1"/>
  <c r="N4379" i="1" s="1"/>
  <c r="M4380" i="1"/>
  <c r="N4380" i="1" s="1"/>
  <c r="M4381" i="1"/>
  <c r="M4382" i="1"/>
  <c r="N4382" i="1" s="1"/>
  <c r="M4383" i="1"/>
  <c r="N4383" i="1" s="1"/>
  <c r="M4384" i="1"/>
  <c r="N4384" i="1" s="1"/>
  <c r="M4385" i="1"/>
  <c r="M4386" i="1"/>
  <c r="N4386" i="1" s="1"/>
  <c r="M4387" i="1"/>
  <c r="N4387" i="1" s="1"/>
  <c r="M4388" i="1"/>
  <c r="N4388" i="1" s="1"/>
  <c r="M4389" i="1"/>
  <c r="N4389" i="1" s="1"/>
  <c r="M4390" i="1"/>
  <c r="N4390" i="1" s="1"/>
  <c r="M4391" i="1"/>
  <c r="N4391" i="1" s="1"/>
  <c r="M4392" i="1"/>
  <c r="N4392" i="1" s="1"/>
  <c r="M4393" i="1"/>
  <c r="N4393" i="1" s="1"/>
  <c r="M4394" i="1"/>
  <c r="N4394" i="1" s="1"/>
  <c r="M4395" i="1"/>
  <c r="N4395" i="1" s="1"/>
  <c r="M4396" i="1"/>
  <c r="N4396" i="1" s="1"/>
  <c r="M4397" i="1"/>
  <c r="N4397" i="1" s="1"/>
  <c r="M4398" i="1"/>
  <c r="N4398" i="1" s="1"/>
  <c r="M4399" i="1"/>
  <c r="N4399" i="1" s="1"/>
  <c r="M4400" i="1"/>
  <c r="N4400" i="1" s="1"/>
  <c r="M4401" i="1"/>
  <c r="N4401" i="1" s="1"/>
  <c r="M4402" i="1"/>
  <c r="N4402" i="1" s="1"/>
  <c r="M4403" i="1"/>
  <c r="N4403" i="1" s="1"/>
  <c r="M4404" i="1"/>
  <c r="M4405" i="1"/>
  <c r="N4405" i="1" s="1"/>
  <c r="M4406" i="1"/>
  <c r="N4406" i="1" s="1"/>
  <c r="M4407" i="1"/>
  <c r="N4407" i="1" s="1"/>
  <c r="M4408" i="1"/>
  <c r="N4408" i="1" s="1"/>
  <c r="M4409" i="1"/>
  <c r="N4409" i="1" s="1"/>
  <c r="M4410" i="1"/>
  <c r="N4410" i="1" s="1"/>
  <c r="M4411" i="1"/>
  <c r="N4411" i="1" s="1"/>
  <c r="M4412" i="1"/>
  <c r="N4412" i="1" s="1"/>
  <c r="M4413" i="1"/>
  <c r="N4413" i="1" s="1"/>
  <c r="M4414" i="1"/>
  <c r="N4414" i="1" s="1"/>
  <c r="M4415" i="1"/>
  <c r="N4415" i="1" s="1"/>
  <c r="M4416" i="1"/>
  <c r="N4416" i="1" s="1"/>
  <c r="M4417" i="1"/>
  <c r="M4418" i="1"/>
  <c r="N4418" i="1" s="1"/>
  <c r="M4419" i="1"/>
  <c r="N4419" i="1" s="1"/>
  <c r="M4420" i="1"/>
  <c r="N4420" i="1" s="1"/>
  <c r="M4421" i="1"/>
  <c r="M4422" i="1"/>
  <c r="M4423" i="1"/>
  <c r="N4423" i="1" s="1"/>
  <c r="M4424" i="1"/>
  <c r="N4424" i="1" s="1"/>
  <c r="M4425" i="1"/>
  <c r="N4425" i="1" s="1"/>
  <c r="M4426" i="1"/>
  <c r="N4426" i="1" s="1"/>
  <c r="M4427" i="1"/>
  <c r="N4427" i="1" s="1"/>
  <c r="M4428" i="1"/>
  <c r="N4428" i="1" s="1"/>
  <c r="M4429" i="1"/>
  <c r="N4429" i="1" s="1"/>
  <c r="M4430" i="1"/>
  <c r="N4430" i="1" s="1"/>
  <c r="M4431" i="1"/>
  <c r="N4431" i="1" s="1"/>
  <c r="M4432" i="1"/>
  <c r="N4432" i="1" s="1"/>
  <c r="M4433" i="1"/>
  <c r="N4433" i="1" s="1"/>
  <c r="M4434" i="1"/>
  <c r="M4435" i="1"/>
  <c r="N4435" i="1" s="1"/>
  <c r="M4436" i="1"/>
  <c r="N4436" i="1" s="1"/>
  <c r="M4437" i="1"/>
  <c r="N4437" i="1" s="1"/>
  <c r="M4438" i="1"/>
  <c r="N4438" i="1" s="1"/>
  <c r="M4439" i="1"/>
  <c r="N4439" i="1" s="1"/>
  <c r="M4440" i="1"/>
  <c r="N4440" i="1" s="1"/>
  <c r="M4441" i="1"/>
  <c r="N4441" i="1" s="1"/>
  <c r="M4442" i="1"/>
  <c r="N4442" i="1" s="1"/>
  <c r="M4443" i="1"/>
  <c r="N4443" i="1" s="1"/>
  <c r="M4444" i="1"/>
  <c r="N4444" i="1" s="1"/>
  <c r="M4445" i="1"/>
  <c r="N4445" i="1" s="1"/>
  <c r="M4446" i="1"/>
  <c r="N4446" i="1" s="1"/>
  <c r="M4447" i="1"/>
  <c r="N4447" i="1" s="1"/>
  <c r="M4448" i="1"/>
  <c r="N4448" i="1" s="1"/>
  <c r="M4449" i="1"/>
  <c r="N4449" i="1" s="1"/>
  <c r="M4450" i="1"/>
  <c r="N4450" i="1" s="1"/>
  <c r="M4451" i="1"/>
  <c r="N4451" i="1" s="1"/>
  <c r="M4452" i="1"/>
  <c r="M4453" i="1"/>
  <c r="M4454" i="1"/>
  <c r="M4455" i="1"/>
  <c r="N4455" i="1" s="1"/>
  <c r="M4456" i="1"/>
  <c r="N4456" i="1" s="1"/>
  <c r="M4457" i="1"/>
  <c r="N4457" i="1" s="1"/>
  <c r="M4458" i="1"/>
  <c r="N4458" i="1" s="1"/>
  <c r="M4459" i="1"/>
  <c r="N4459" i="1" s="1"/>
  <c r="M4460" i="1"/>
  <c r="N4460" i="1" s="1"/>
  <c r="M4461" i="1"/>
  <c r="N4461" i="1" s="1"/>
  <c r="M4462" i="1"/>
  <c r="N4462" i="1" s="1"/>
  <c r="M4463" i="1"/>
  <c r="N4463" i="1" s="1"/>
  <c r="M4464" i="1"/>
  <c r="N4464" i="1" s="1"/>
  <c r="M4465" i="1"/>
  <c r="N4465" i="1" s="1"/>
  <c r="M4466" i="1"/>
  <c r="M4467" i="1"/>
  <c r="N4467" i="1" s="1"/>
  <c r="M4468" i="1"/>
  <c r="N4468" i="1" s="1"/>
  <c r="M4469" i="1"/>
  <c r="M4470" i="1"/>
  <c r="N4470" i="1" s="1"/>
  <c r="M4471" i="1"/>
  <c r="N4471" i="1" s="1"/>
  <c r="M4472" i="1"/>
  <c r="N4472" i="1" s="1"/>
  <c r="M4473" i="1"/>
  <c r="N4473" i="1" s="1"/>
  <c r="M4474" i="1"/>
  <c r="N4474" i="1" s="1"/>
  <c r="M4475" i="1"/>
  <c r="N4475" i="1" s="1"/>
  <c r="M4476" i="1"/>
  <c r="N4476" i="1" s="1"/>
  <c r="M4477" i="1"/>
  <c r="N4477" i="1" s="1"/>
  <c r="M4478" i="1"/>
  <c r="N4478" i="1" s="1"/>
  <c r="M4479" i="1"/>
  <c r="N4479" i="1" s="1"/>
  <c r="M4480" i="1"/>
  <c r="N4480" i="1" s="1"/>
  <c r="M4481" i="1"/>
  <c r="M4482" i="1"/>
  <c r="M4483" i="1"/>
  <c r="N4483" i="1" s="1"/>
  <c r="M4484" i="1"/>
  <c r="M4485" i="1"/>
  <c r="N4485" i="1" s="1"/>
  <c r="M4486" i="1"/>
  <c r="M4487" i="1"/>
  <c r="N4487" i="1" s="1"/>
  <c r="M4488" i="1"/>
  <c r="N4488" i="1" s="1"/>
  <c r="M4489" i="1"/>
  <c r="N4489" i="1" s="1"/>
  <c r="M4490" i="1"/>
  <c r="N4490" i="1" s="1"/>
  <c r="M4491" i="1"/>
  <c r="N4491" i="1" s="1"/>
  <c r="M4492" i="1"/>
  <c r="N4492" i="1" s="1"/>
  <c r="M4493" i="1"/>
  <c r="N4493" i="1" s="1"/>
  <c r="M4494" i="1"/>
  <c r="N4494" i="1" s="1"/>
  <c r="M4495" i="1"/>
  <c r="N4495" i="1" s="1"/>
  <c r="M4496" i="1"/>
  <c r="N4496" i="1" s="1"/>
  <c r="M4497" i="1"/>
  <c r="N4497" i="1" s="1"/>
  <c r="M4498" i="1"/>
  <c r="N4498" i="1" s="1"/>
  <c r="M4499" i="1"/>
  <c r="N4499" i="1" s="1"/>
  <c r="M4500" i="1"/>
  <c r="N4500" i="1" s="1"/>
  <c r="M4501" i="1"/>
  <c r="M4502" i="1"/>
  <c r="M4503" i="1"/>
  <c r="N4503" i="1" s="1"/>
  <c r="M4504" i="1"/>
  <c r="N4504" i="1" s="1"/>
  <c r="M4505" i="1"/>
  <c r="N4505" i="1" s="1"/>
  <c r="M4506" i="1"/>
  <c r="N4506" i="1" s="1"/>
  <c r="M4507" i="1"/>
  <c r="N4507" i="1" s="1"/>
  <c r="M4508" i="1"/>
  <c r="N4508" i="1" s="1"/>
  <c r="M4509" i="1"/>
  <c r="N4509" i="1" s="1"/>
  <c r="M4510" i="1"/>
  <c r="N4510" i="1" s="1"/>
  <c r="M4511" i="1"/>
  <c r="N4511" i="1" s="1"/>
  <c r="M4512" i="1"/>
  <c r="M4513" i="1"/>
  <c r="M4514" i="1"/>
  <c r="M4515" i="1"/>
  <c r="N4515" i="1" s="1"/>
  <c r="M4516" i="1"/>
  <c r="N4516" i="1" s="1"/>
  <c r="M4517" i="1"/>
  <c r="N4517" i="1" s="1"/>
  <c r="M4518" i="1"/>
  <c r="N4518" i="1" s="1"/>
  <c r="M4519" i="1"/>
  <c r="N4519" i="1" s="1"/>
  <c r="M4520" i="1"/>
  <c r="N4520" i="1" s="1"/>
  <c r="M4521" i="1"/>
  <c r="N4521" i="1" s="1"/>
  <c r="M4522" i="1"/>
  <c r="N4522" i="1" s="1"/>
  <c r="M4523" i="1"/>
  <c r="N4523" i="1" s="1"/>
  <c r="M4524" i="1"/>
  <c r="N4524" i="1" s="1"/>
  <c r="M4525" i="1"/>
  <c r="N4525" i="1" s="1"/>
  <c r="M4526" i="1"/>
  <c r="N4526" i="1" s="1"/>
  <c r="M4527" i="1"/>
  <c r="N4527" i="1" s="1"/>
  <c r="M4528" i="1"/>
  <c r="N4528" i="1" s="1"/>
  <c r="M4529" i="1"/>
  <c r="M4530" i="1"/>
  <c r="M4531" i="1"/>
  <c r="N4531" i="1" s="1"/>
  <c r="M4532" i="1"/>
  <c r="N4532" i="1" s="1"/>
  <c r="M4533" i="1"/>
  <c r="N4533" i="1" s="1"/>
  <c r="M4534" i="1"/>
  <c r="N4534" i="1" s="1"/>
  <c r="M4535" i="1"/>
  <c r="N4535" i="1" s="1"/>
  <c r="M4536" i="1"/>
  <c r="N4536" i="1" s="1"/>
  <c r="M4537" i="1"/>
  <c r="N4537" i="1" s="1"/>
  <c r="M4538" i="1"/>
  <c r="N4538" i="1" s="1"/>
  <c r="M4539" i="1"/>
  <c r="N4539" i="1" s="1"/>
  <c r="M4540" i="1"/>
  <c r="N4540" i="1" s="1"/>
  <c r="M4541" i="1"/>
  <c r="M4542" i="1"/>
  <c r="M4543" i="1"/>
  <c r="N4543" i="1" s="1"/>
  <c r="M4544" i="1"/>
  <c r="N4544" i="1" s="1"/>
  <c r="M4545" i="1"/>
  <c r="N4545" i="1" s="1"/>
  <c r="M4546" i="1"/>
  <c r="N4546" i="1" s="1"/>
  <c r="M4547" i="1"/>
  <c r="N4547" i="1" s="1"/>
  <c r="M4548" i="1"/>
  <c r="N4548" i="1" s="1"/>
  <c r="M4549" i="1"/>
  <c r="N4549" i="1" s="1"/>
  <c r="M4550" i="1"/>
  <c r="N4550" i="1" s="1"/>
  <c r="M4551" i="1"/>
  <c r="N4551" i="1" s="1"/>
  <c r="M4552" i="1"/>
  <c r="N4552" i="1" s="1"/>
  <c r="M4553" i="1"/>
  <c r="M4554" i="1"/>
  <c r="N4554" i="1" s="1"/>
  <c r="M4555" i="1"/>
  <c r="N4555" i="1" s="1"/>
  <c r="M4556" i="1"/>
  <c r="N4556" i="1" s="1"/>
  <c r="M4557" i="1"/>
  <c r="N4557" i="1" s="1"/>
  <c r="M4558" i="1"/>
  <c r="N4558" i="1" s="1"/>
  <c r="M4559" i="1"/>
  <c r="N4559" i="1" s="1"/>
  <c r="M4560" i="1"/>
  <c r="M4561" i="1"/>
  <c r="N4561" i="1" s="1"/>
  <c r="M4562" i="1"/>
  <c r="N4562" i="1" s="1"/>
  <c r="M4563" i="1"/>
  <c r="N4563" i="1" s="1"/>
  <c r="M4564" i="1"/>
  <c r="N4564" i="1" s="1"/>
  <c r="M4565" i="1"/>
  <c r="N4565" i="1" s="1"/>
  <c r="M4566" i="1"/>
  <c r="N4566" i="1" s="1"/>
  <c r="M4567" i="1"/>
  <c r="N4567" i="1" s="1"/>
  <c r="M4568" i="1"/>
  <c r="N4568" i="1" s="1"/>
  <c r="M4569" i="1"/>
  <c r="N4569" i="1" s="1"/>
  <c r="M4570" i="1"/>
  <c r="N4570" i="1" s="1"/>
  <c r="M4571" i="1"/>
  <c r="N4571" i="1" s="1"/>
  <c r="M4572" i="1"/>
  <c r="M4573" i="1"/>
  <c r="N4573" i="1" s="1"/>
  <c r="M4574" i="1"/>
  <c r="M4575" i="1"/>
  <c r="N4575" i="1" s="1"/>
  <c r="M4576" i="1"/>
  <c r="N4576" i="1" s="1"/>
  <c r="M4577" i="1"/>
  <c r="N4577" i="1" s="1"/>
  <c r="M4578" i="1"/>
  <c r="N4578" i="1" s="1"/>
  <c r="M4579" i="1"/>
  <c r="N4579" i="1" s="1"/>
  <c r="M4580" i="1"/>
  <c r="N4580" i="1" s="1"/>
  <c r="M4581" i="1"/>
  <c r="N4581" i="1" s="1"/>
  <c r="M4582" i="1"/>
  <c r="N4582" i="1" s="1"/>
  <c r="M4583" i="1"/>
  <c r="N4583" i="1" s="1"/>
  <c r="M4584" i="1"/>
  <c r="N4584" i="1" s="1"/>
  <c r="M4585" i="1"/>
  <c r="N4585" i="1" s="1"/>
  <c r="M4586" i="1"/>
  <c r="N4586" i="1" s="1"/>
  <c r="M4587" i="1"/>
  <c r="N4587" i="1" s="1"/>
  <c r="M4588" i="1"/>
  <c r="N4588" i="1" s="1"/>
  <c r="M4589" i="1"/>
  <c r="N4589" i="1" s="1"/>
  <c r="M4590" i="1"/>
  <c r="N4590" i="1" s="1"/>
  <c r="M4591" i="1"/>
  <c r="N4591" i="1" s="1"/>
  <c r="M4592" i="1"/>
  <c r="N4592" i="1" s="1"/>
  <c r="M4593" i="1"/>
  <c r="N4593" i="1" s="1"/>
  <c r="M4594" i="1"/>
  <c r="N4594" i="1" s="1"/>
  <c r="M4595" i="1"/>
  <c r="N4595" i="1" s="1"/>
  <c r="M4596" i="1"/>
  <c r="N4596" i="1" s="1"/>
  <c r="M4597" i="1"/>
  <c r="N4597" i="1" s="1"/>
  <c r="M4598" i="1"/>
  <c r="N4598" i="1" s="1"/>
  <c r="M4599" i="1"/>
  <c r="N4599" i="1" s="1"/>
  <c r="M4600" i="1"/>
  <c r="N4600" i="1" s="1"/>
  <c r="M4601" i="1"/>
  <c r="M4602" i="1"/>
  <c r="M4603" i="1"/>
  <c r="N4603" i="1" s="1"/>
  <c r="M4604" i="1"/>
  <c r="N4604" i="1" s="1"/>
  <c r="M4605" i="1"/>
  <c r="N4605" i="1" s="1"/>
  <c r="M4606" i="1"/>
  <c r="N4606" i="1" s="1"/>
  <c r="M4607" i="1"/>
  <c r="N4607" i="1" s="1"/>
  <c r="M4608" i="1"/>
  <c r="N4608" i="1" s="1"/>
  <c r="M4609" i="1"/>
  <c r="M4610" i="1"/>
  <c r="N4610" i="1" s="1"/>
  <c r="M4611" i="1"/>
  <c r="M4612" i="1"/>
  <c r="N4612" i="1" s="1"/>
  <c r="M4613" i="1"/>
  <c r="N4613" i="1" s="1"/>
  <c r="M4614" i="1"/>
  <c r="N4614" i="1" s="1"/>
  <c r="M4615" i="1"/>
  <c r="N4615" i="1" s="1"/>
  <c r="M4616" i="1"/>
  <c r="N4616" i="1" s="1"/>
  <c r="M4617" i="1"/>
  <c r="N4617" i="1" s="1"/>
  <c r="M4618" i="1"/>
  <c r="N4618" i="1" s="1"/>
  <c r="M4619" i="1"/>
  <c r="N4619" i="1" s="1"/>
  <c r="M4620" i="1"/>
  <c r="N4620" i="1" s="1"/>
  <c r="M4621" i="1"/>
  <c r="N4621" i="1" s="1"/>
  <c r="M4622" i="1"/>
  <c r="N4622" i="1" s="1"/>
  <c r="M4623" i="1"/>
  <c r="N4623" i="1" s="1"/>
  <c r="M4624" i="1"/>
  <c r="N4624" i="1" s="1"/>
  <c r="M4625" i="1"/>
  <c r="N4625" i="1" s="1"/>
  <c r="M4626" i="1"/>
  <c r="N4626" i="1" s="1"/>
  <c r="M4627" i="1"/>
  <c r="N4627" i="1" s="1"/>
  <c r="M4628" i="1"/>
  <c r="N4628" i="1" s="1"/>
  <c r="M4629" i="1"/>
  <c r="N4629" i="1" s="1"/>
  <c r="M4630" i="1"/>
  <c r="N4630" i="1" s="1"/>
  <c r="M4631" i="1"/>
  <c r="N4631" i="1" s="1"/>
  <c r="M4632" i="1"/>
  <c r="M4633" i="1"/>
  <c r="N4633" i="1" s="1"/>
  <c r="M4634" i="1"/>
  <c r="N4634" i="1" s="1"/>
  <c r="M4635" i="1"/>
  <c r="N4635" i="1" s="1"/>
  <c r="M4636" i="1"/>
  <c r="N4636" i="1" s="1"/>
  <c r="M4637" i="1"/>
  <c r="M4638" i="1"/>
  <c r="N4638" i="1" s="1"/>
  <c r="M4639" i="1"/>
  <c r="N4639" i="1" s="1"/>
  <c r="M4640" i="1"/>
  <c r="M4641" i="1"/>
  <c r="N4641" i="1" s="1"/>
  <c r="M4642" i="1"/>
  <c r="N4642" i="1" s="1"/>
  <c r="M4643" i="1"/>
  <c r="N4643" i="1" s="1"/>
  <c r="M4644" i="1"/>
  <c r="N4644" i="1" s="1"/>
  <c r="M4645" i="1"/>
  <c r="N4645" i="1" s="1"/>
  <c r="M4646" i="1"/>
  <c r="N4646" i="1" s="1"/>
  <c r="M4647" i="1"/>
  <c r="N4647" i="1" s="1"/>
  <c r="M4648" i="1"/>
  <c r="N4648" i="1" s="1"/>
  <c r="M4649" i="1"/>
  <c r="N4649" i="1" s="1"/>
  <c r="M4650" i="1"/>
  <c r="N4650" i="1" s="1"/>
  <c r="M4651" i="1"/>
  <c r="N4651" i="1" s="1"/>
  <c r="M4652" i="1"/>
  <c r="N4652" i="1" s="1"/>
  <c r="M4653" i="1"/>
  <c r="N4653" i="1" s="1"/>
  <c r="M4654" i="1"/>
  <c r="N4654" i="1" s="1"/>
  <c r="M4655" i="1"/>
  <c r="N4655" i="1" s="1"/>
  <c r="M4656" i="1"/>
  <c r="N4656" i="1" s="1"/>
  <c r="M4657" i="1"/>
  <c r="N4657" i="1" s="1"/>
  <c r="M4658" i="1"/>
  <c r="M4659" i="1"/>
  <c r="N4659" i="1" s="1"/>
  <c r="M4660" i="1"/>
  <c r="N4660" i="1" s="1"/>
  <c r="M4661" i="1"/>
  <c r="N4661" i="1" s="1"/>
  <c r="M4662" i="1"/>
  <c r="N4662" i="1" s="1"/>
  <c r="M4663" i="1"/>
  <c r="N4663" i="1" s="1"/>
  <c r="M4664" i="1"/>
  <c r="N4664" i="1" s="1"/>
  <c r="M4665" i="1"/>
  <c r="N4665" i="1" s="1"/>
  <c r="M4666" i="1"/>
  <c r="N4666" i="1" s="1"/>
  <c r="M4667" i="1"/>
  <c r="M4668" i="1"/>
  <c r="N4668" i="1" s="1"/>
  <c r="M4669" i="1"/>
  <c r="M4670" i="1"/>
  <c r="N4670" i="1" s="1"/>
  <c r="M4671" i="1"/>
  <c r="N4671" i="1" s="1"/>
  <c r="M4672" i="1"/>
  <c r="N4672" i="1" s="1"/>
  <c r="M4673" i="1"/>
  <c r="N4673" i="1" s="1"/>
  <c r="M4674" i="1"/>
  <c r="N4674" i="1" s="1"/>
  <c r="M4675" i="1"/>
  <c r="N4675" i="1" s="1"/>
  <c r="M4676" i="1"/>
  <c r="N4676" i="1" s="1"/>
  <c r="M4677" i="1"/>
  <c r="N4677" i="1" s="1"/>
  <c r="M4678" i="1"/>
  <c r="N4678" i="1" s="1"/>
  <c r="M4679" i="1"/>
  <c r="N4679" i="1" s="1"/>
  <c r="M4680" i="1"/>
  <c r="N4680" i="1" s="1"/>
  <c r="M4681" i="1"/>
  <c r="M4682" i="1"/>
  <c r="N4682" i="1" s="1"/>
  <c r="M4683" i="1"/>
  <c r="N4683" i="1" s="1"/>
  <c r="M4684" i="1"/>
  <c r="N4684" i="1" s="1"/>
  <c r="M4685" i="1"/>
  <c r="N4685" i="1" s="1"/>
  <c r="M4686" i="1"/>
  <c r="M4687" i="1"/>
  <c r="N4687" i="1" s="1"/>
  <c r="M4688" i="1"/>
  <c r="N4688" i="1" s="1"/>
  <c r="M4689" i="1"/>
  <c r="N4689" i="1" s="1"/>
  <c r="M4690" i="1"/>
  <c r="M4691" i="1"/>
  <c r="N4691" i="1" s="1"/>
  <c r="M4692" i="1"/>
  <c r="N4692" i="1" s="1"/>
  <c r="M4693" i="1"/>
  <c r="N4693" i="1" s="1"/>
  <c r="M4694" i="1"/>
  <c r="N4694" i="1" s="1"/>
  <c r="M4695" i="1"/>
  <c r="N4695" i="1" s="1"/>
  <c r="M4696" i="1"/>
  <c r="N4696" i="1" s="1"/>
  <c r="M4697" i="1"/>
  <c r="M4698" i="1"/>
  <c r="N4698" i="1" s="1"/>
  <c r="M4699" i="1"/>
  <c r="N4699" i="1" s="1"/>
  <c r="M4700" i="1"/>
  <c r="N4700" i="1" s="1"/>
  <c r="M4701" i="1"/>
  <c r="N4701" i="1" s="1"/>
  <c r="M4702" i="1"/>
  <c r="N4702" i="1" s="1"/>
  <c r="M4703" i="1"/>
  <c r="N4703" i="1" s="1"/>
  <c r="M4704" i="1"/>
  <c r="N4704" i="1" s="1"/>
  <c r="M4705" i="1"/>
  <c r="N4705" i="1" s="1"/>
  <c r="M4706" i="1"/>
  <c r="N4706" i="1" s="1"/>
  <c r="M4707" i="1"/>
  <c r="N4707" i="1" s="1"/>
  <c r="M4708" i="1"/>
  <c r="N4708" i="1" s="1"/>
  <c r="M4709" i="1"/>
  <c r="M4710" i="1"/>
  <c r="N4710" i="1" s="1"/>
  <c r="M4711" i="1"/>
  <c r="N4711" i="1" s="1"/>
  <c r="M4712" i="1"/>
  <c r="M4713" i="1"/>
  <c r="N4713" i="1" s="1"/>
  <c r="M4714" i="1"/>
  <c r="N4714" i="1" s="1"/>
  <c r="M4715" i="1"/>
  <c r="N4715" i="1" s="1"/>
  <c r="M4716" i="1"/>
  <c r="M4717" i="1"/>
  <c r="N4717" i="1" s="1"/>
  <c r="M4718" i="1"/>
  <c r="M4719" i="1"/>
  <c r="N4719" i="1" s="1"/>
  <c r="M4720" i="1"/>
  <c r="N4720" i="1" s="1"/>
  <c r="M4721" i="1"/>
  <c r="N4721" i="1" s="1"/>
  <c r="M4722" i="1"/>
  <c r="N4722" i="1" s="1"/>
  <c r="M4723" i="1"/>
  <c r="N4723" i="1" s="1"/>
  <c r="M4724" i="1"/>
  <c r="N4724" i="1" s="1"/>
  <c r="M4725" i="1"/>
  <c r="N4725" i="1" s="1"/>
  <c r="M4726" i="1"/>
  <c r="N4726" i="1" s="1"/>
  <c r="M4727" i="1"/>
  <c r="M4728" i="1"/>
  <c r="M4729" i="1"/>
  <c r="M4730" i="1"/>
  <c r="N4730" i="1" s="1"/>
  <c r="M4731" i="1"/>
  <c r="N4731" i="1" s="1"/>
  <c r="M4732" i="1"/>
  <c r="N4732" i="1" s="1"/>
  <c r="M4733" i="1"/>
  <c r="N4733" i="1" s="1"/>
  <c r="M4734" i="1"/>
  <c r="N4734" i="1" s="1"/>
  <c r="M4735" i="1"/>
  <c r="N4735" i="1" s="1"/>
  <c r="M4736" i="1"/>
  <c r="N4736" i="1" s="1"/>
  <c r="M4737" i="1"/>
  <c r="N4737" i="1" s="1"/>
  <c r="M4738" i="1"/>
  <c r="N4738" i="1" s="1"/>
  <c r="M4739" i="1"/>
  <c r="N4739" i="1" s="1"/>
  <c r="M4740" i="1"/>
  <c r="N4740" i="1" s="1"/>
  <c r="M4741" i="1"/>
  <c r="M4742" i="1"/>
  <c r="N4742" i="1" s="1"/>
  <c r="M4743" i="1"/>
  <c r="N4743" i="1" s="1"/>
  <c r="M4744" i="1"/>
  <c r="N4744" i="1" s="1"/>
  <c r="M4745" i="1"/>
  <c r="N4745" i="1" s="1"/>
  <c r="M4746" i="1"/>
  <c r="M4747" i="1"/>
  <c r="N4747" i="1" s="1"/>
  <c r="M4748" i="1"/>
  <c r="N4748" i="1" s="1"/>
  <c r="M4749" i="1"/>
  <c r="N4749" i="1" s="1"/>
  <c r="M4750" i="1"/>
  <c r="N4750" i="1" s="1"/>
  <c r="M4751" i="1"/>
  <c r="N4751" i="1" s="1"/>
  <c r="M4752" i="1"/>
  <c r="N4752" i="1" s="1"/>
  <c r="M4753" i="1"/>
  <c r="M4754" i="1"/>
  <c r="N4754" i="1" s="1"/>
  <c r="M4755" i="1"/>
  <c r="N4755" i="1" s="1"/>
  <c r="M4756" i="1"/>
  <c r="N4756" i="1" s="1"/>
  <c r="M4757" i="1"/>
  <c r="M4758" i="1"/>
  <c r="N4758" i="1" s="1"/>
  <c r="M4759" i="1"/>
  <c r="N4759" i="1" s="1"/>
  <c r="M4760" i="1"/>
  <c r="N4760" i="1" s="1"/>
  <c r="M4761" i="1"/>
  <c r="N4761" i="1" s="1"/>
  <c r="M4762" i="1"/>
  <c r="N4762" i="1" s="1"/>
  <c r="M4763" i="1"/>
  <c r="N4763" i="1" s="1"/>
  <c r="M4764" i="1"/>
  <c r="N4764" i="1" s="1"/>
  <c r="M4765" i="1"/>
  <c r="N4765" i="1" s="1"/>
  <c r="M4766" i="1"/>
  <c r="N4766" i="1" s="1"/>
  <c r="M4767" i="1"/>
  <c r="N4767" i="1" s="1"/>
  <c r="M4768" i="1"/>
  <c r="N4768" i="1" s="1"/>
  <c r="M4769" i="1"/>
  <c r="N4769" i="1" s="1"/>
  <c r="M4770" i="1"/>
  <c r="M4771" i="1"/>
  <c r="N4771" i="1" s="1"/>
  <c r="M4772" i="1"/>
  <c r="N4772" i="1" s="1"/>
  <c r="M4773" i="1"/>
  <c r="N4773" i="1" s="1"/>
  <c r="M4774" i="1"/>
  <c r="N4774" i="1" s="1"/>
  <c r="M4775" i="1"/>
  <c r="N4775" i="1" s="1"/>
  <c r="M4776" i="1"/>
  <c r="M4777" i="1"/>
  <c r="N4777" i="1" s="1"/>
  <c r="M4778" i="1"/>
  <c r="N4778" i="1" s="1"/>
  <c r="M4779" i="1"/>
  <c r="N4779" i="1" s="1"/>
  <c r="M4780" i="1"/>
  <c r="N4780" i="1" s="1"/>
  <c r="M4781" i="1"/>
  <c r="M4782" i="1"/>
  <c r="N4782" i="1" s="1"/>
  <c r="M4783" i="1"/>
  <c r="N4783" i="1" s="1"/>
  <c r="M4784" i="1"/>
  <c r="M4785" i="1"/>
  <c r="N4785" i="1" s="1"/>
  <c r="M4786" i="1"/>
  <c r="M4787" i="1"/>
  <c r="N4787" i="1" s="1"/>
  <c r="M4788" i="1"/>
  <c r="N4788" i="1" s="1"/>
  <c r="M4789" i="1"/>
  <c r="N4789" i="1" s="1"/>
  <c r="M4790" i="1"/>
  <c r="N4790" i="1" s="1"/>
  <c r="M4791" i="1"/>
  <c r="N4791" i="1" s="1"/>
  <c r="M4792" i="1"/>
  <c r="N4792" i="1" s="1"/>
  <c r="M4793" i="1"/>
  <c r="N4793" i="1" s="1"/>
  <c r="M4794" i="1"/>
  <c r="N4794" i="1" s="1"/>
  <c r="M4795" i="1"/>
  <c r="N4795" i="1" s="1"/>
  <c r="M4796" i="1"/>
  <c r="N4796" i="1" s="1"/>
  <c r="M4797" i="1"/>
  <c r="N4797" i="1" s="1"/>
  <c r="M4798" i="1"/>
  <c r="N4798" i="1" s="1"/>
  <c r="M4799" i="1"/>
  <c r="N4799" i="1" s="1"/>
  <c r="M4800" i="1"/>
  <c r="M4801" i="1"/>
  <c r="M4802" i="1"/>
  <c r="N4802" i="1" s="1"/>
  <c r="M4803" i="1"/>
  <c r="N4803" i="1" s="1"/>
  <c r="M4804" i="1"/>
  <c r="N4804" i="1" s="1"/>
  <c r="M4805" i="1"/>
  <c r="N4805" i="1" s="1"/>
  <c r="M4806" i="1"/>
  <c r="N4806" i="1" s="1"/>
  <c r="M4807" i="1"/>
  <c r="N4807" i="1" s="1"/>
  <c r="M4808" i="1"/>
  <c r="N4808" i="1" s="1"/>
  <c r="M4809" i="1"/>
  <c r="N4809" i="1" s="1"/>
  <c r="M4810" i="1"/>
  <c r="N4810" i="1" s="1"/>
  <c r="M4811" i="1"/>
  <c r="M4812" i="1"/>
  <c r="N4812" i="1" s="1"/>
  <c r="M4813" i="1"/>
  <c r="M4814" i="1"/>
  <c r="M4815" i="1"/>
  <c r="N4815" i="1" s="1"/>
  <c r="M4816" i="1"/>
  <c r="N4816" i="1" s="1"/>
  <c r="M4817" i="1"/>
  <c r="N4817" i="1" s="1"/>
  <c r="M4818" i="1"/>
  <c r="N4818" i="1" s="1"/>
  <c r="M4819" i="1"/>
  <c r="N4819" i="1" s="1"/>
  <c r="M4820" i="1"/>
  <c r="N4820" i="1" s="1"/>
  <c r="M4821" i="1"/>
  <c r="N4821" i="1" s="1"/>
  <c r="M4822" i="1"/>
  <c r="N4822" i="1" s="1"/>
  <c r="M4823" i="1"/>
  <c r="N4823" i="1" s="1"/>
  <c r="M4824" i="1"/>
  <c r="N4824" i="1" s="1"/>
  <c r="M4825" i="1"/>
  <c r="N4825" i="1" s="1"/>
  <c r="M4826" i="1"/>
  <c r="N4826" i="1" s="1"/>
  <c r="M4827" i="1"/>
  <c r="N4827" i="1" s="1"/>
  <c r="M4828" i="1"/>
  <c r="N4828" i="1" s="1"/>
  <c r="M4829" i="1"/>
  <c r="M4830" i="1"/>
  <c r="N4830" i="1" s="1"/>
  <c r="M4831" i="1"/>
  <c r="N4831" i="1" s="1"/>
  <c r="M4832" i="1"/>
  <c r="N4832" i="1" s="1"/>
  <c r="M4833" i="1"/>
  <c r="N4833" i="1" s="1"/>
  <c r="M4834" i="1"/>
  <c r="N4834" i="1" s="1"/>
  <c r="M4835" i="1"/>
  <c r="N4835" i="1" s="1"/>
  <c r="M4836" i="1"/>
  <c r="N4836" i="1" s="1"/>
  <c r="M4837" i="1"/>
  <c r="N4837" i="1" s="1"/>
  <c r="M4838" i="1"/>
  <c r="N4838" i="1" s="1"/>
  <c r="M4839" i="1"/>
  <c r="N4839" i="1" s="1"/>
  <c r="M4840" i="1"/>
  <c r="N4840" i="1" s="1"/>
  <c r="M4841" i="1"/>
  <c r="M4842" i="1"/>
  <c r="N4842" i="1" s="1"/>
  <c r="M4843" i="1"/>
  <c r="N4843" i="1" s="1"/>
  <c r="M4844" i="1"/>
  <c r="M4845" i="1"/>
  <c r="N4845" i="1" s="1"/>
  <c r="M4846" i="1"/>
  <c r="N4846" i="1" s="1"/>
  <c r="M4847" i="1"/>
  <c r="M4848" i="1"/>
  <c r="N4848" i="1" s="1"/>
  <c r="M4849" i="1"/>
  <c r="N4849" i="1" s="1"/>
  <c r="M4850" i="1"/>
  <c r="N4850" i="1" s="1"/>
  <c r="M4851" i="1"/>
  <c r="N4851" i="1" s="1"/>
  <c r="M4852" i="1"/>
  <c r="N4852" i="1" s="1"/>
  <c r="M4853" i="1"/>
  <c r="N4853" i="1" s="1"/>
  <c r="M4854" i="1"/>
  <c r="N4854" i="1" s="1"/>
  <c r="M4855" i="1"/>
  <c r="N4855" i="1" s="1"/>
  <c r="M4856" i="1"/>
  <c r="N4856" i="1" s="1"/>
  <c r="M4857" i="1"/>
  <c r="N4857" i="1" s="1"/>
  <c r="M4858" i="1"/>
  <c r="N4858" i="1" s="1"/>
  <c r="M4859" i="1"/>
  <c r="N4859" i="1" s="1"/>
  <c r="M4860" i="1"/>
  <c r="N4860" i="1" s="1"/>
  <c r="M4861" i="1"/>
  <c r="N4861" i="1" s="1"/>
  <c r="M4862" i="1"/>
  <c r="M4863" i="1"/>
  <c r="N4863" i="1" s="1"/>
  <c r="M4864" i="1"/>
  <c r="N4864" i="1" s="1"/>
  <c r="M4865" i="1"/>
  <c r="N4865" i="1" s="1"/>
  <c r="M4866" i="1"/>
  <c r="N4866" i="1" s="1"/>
  <c r="M4867" i="1"/>
  <c r="N4867" i="1" s="1"/>
  <c r="M4868" i="1"/>
  <c r="N4868" i="1" s="1"/>
  <c r="M4869" i="1"/>
  <c r="N4869" i="1" s="1"/>
  <c r="M4870" i="1"/>
  <c r="N4870" i="1" s="1"/>
  <c r="M4871" i="1"/>
  <c r="N4871" i="1" s="1"/>
  <c r="M4872" i="1"/>
  <c r="M4873" i="1"/>
  <c r="M4874" i="1"/>
  <c r="M4875" i="1"/>
  <c r="N4875" i="1" s="1"/>
  <c r="M4876" i="1"/>
  <c r="N4876" i="1" s="1"/>
  <c r="M4877" i="1"/>
  <c r="N4877" i="1" s="1"/>
  <c r="M4878" i="1"/>
  <c r="N4878" i="1" s="1"/>
  <c r="M4879" i="1"/>
  <c r="N4879" i="1" s="1"/>
  <c r="M4880" i="1"/>
  <c r="N4880" i="1" s="1"/>
  <c r="M4881" i="1"/>
  <c r="N4881" i="1" s="1"/>
  <c r="M4882" i="1"/>
  <c r="N4882" i="1" s="1"/>
  <c r="M4883" i="1"/>
  <c r="N4883" i="1" s="1"/>
  <c r="M4884" i="1"/>
  <c r="M4885" i="1"/>
  <c r="M4886" i="1"/>
  <c r="N4886" i="1" s="1"/>
  <c r="M4887" i="1"/>
  <c r="N4887" i="1" s="1"/>
  <c r="M4888" i="1"/>
  <c r="N4888" i="1" s="1"/>
  <c r="M4889" i="1"/>
  <c r="N4889" i="1" s="1"/>
  <c r="M4890" i="1"/>
  <c r="N4890" i="1" s="1"/>
  <c r="M4891" i="1"/>
  <c r="N4891" i="1" s="1"/>
  <c r="M4892" i="1"/>
  <c r="N4892" i="1" s="1"/>
  <c r="M4893" i="1"/>
  <c r="N4893" i="1" s="1"/>
  <c r="M4894" i="1"/>
  <c r="N4894" i="1" s="1"/>
  <c r="M4895" i="1"/>
  <c r="N4895" i="1" s="1"/>
  <c r="M4896" i="1"/>
  <c r="M4897" i="1"/>
  <c r="M4898" i="1"/>
  <c r="M4899" i="1"/>
  <c r="M4900" i="1"/>
  <c r="N4900" i="1" s="1"/>
  <c r="M4901" i="1"/>
  <c r="N4901" i="1" s="1"/>
  <c r="M4902" i="1"/>
  <c r="N4902" i="1" s="1"/>
  <c r="M4903" i="1"/>
  <c r="N4903" i="1" s="1"/>
  <c r="M4904" i="1"/>
  <c r="N4904" i="1" s="1"/>
  <c r="M4905" i="1"/>
  <c r="N4905" i="1" s="1"/>
  <c r="M4906" i="1"/>
  <c r="N4906" i="1" s="1"/>
  <c r="M4907" i="1"/>
  <c r="N4907" i="1" s="1"/>
  <c r="M4908" i="1"/>
  <c r="N4908" i="1" s="1"/>
  <c r="M4909" i="1"/>
  <c r="N4909" i="1" s="1"/>
  <c r="M4910" i="1"/>
  <c r="M4911" i="1"/>
  <c r="N4911" i="1" s="1"/>
  <c r="M4912" i="1"/>
  <c r="N4912" i="1" s="1"/>
  <c r="M4913" i="1"/>
  <c r="N4913" i="1" s="1"/>
  <c r="M4914" i="1"/>
  <c r="N4914" i="1" s="1"/>
  <c r="M4915" i="1"/>
  <c r="N4915" i="1" s="1"/>
  <c r="M4916" i="1"/>
  <c r="N4916" i="1" s="1"/>
  <c r="M4917" i="1"/>
  <c r="N4917" i="1" s="1"/>
  <c r="M4918" i="1"/>
  <c r="N4918" i="1" s="1"/>
  <c r="M4919" i="1"/>
  <c r="N4919" i="1" s="1"/>
  <c r="M4920" i="1"/>
  <c r="N4920" i="1" s="1"/>
  <c r="M4921" i="1"/>
  <c r="N4921" i="1" s="1"/>
  <c r="M4922" i="1"/>
  <c r="M4923" i="1"/>
  <c r="N4923" i="1" s="1"/>
  <c r="M4924" i="1"/>
  <c r="N4924" i="1" s="1"/>
  <c r="M4925" i="1"/>
  <c r="M4926" i="1"/>
  <c r="M4927" i="1"/>
  <c r="N4927" i="1" s="1"/>
  <c r="M4928" i="1"/>
  <c r="N4928" i="1" s="1"/>
  <c r="M4929" i="1"/>
  <c r="N4929" i="1" s="1"/>
  <c r="M4930" i="1"/>
  <c r="N4930" i="1" s="1"/>
  <c r="M4931" i="1"/>
  <c r="N4931" i="1" s="1"/>
  <c r="M4932" i="1"/>
  <c r="N4932" i="1" s="1"/>
  <c r="M4933" i="1"/>
  <c r="N4933" i="1" s="1"/>
  <c r="M4934" i="1"/>
  <c r="N4934" i="1" s="1"/>
  <c r="M4935" i="1"/>
  <c r="N4935" i="1" s="1"/>
  <c r="M4936" i="1"/>
  <c r="N4936" i="1" s="1"/>
  <c r="M4937" i="1"/>
  <c r="N4937" i="1" s="1"/>
  <c r="M4938" i="1"/>
  <c r="M4939" i="1"/>
  <c r="N4939" i="1" s="1"/>
  <c r="M4940" i="1"/>
  <c r="M4941" i="1"/>
  <c r="N4941" i="1" s="1"/>
  <c r="M4942" i="1"/>
  <c r="N4942" i="1" s="1"/>
  <c r="M4943" i="1"/>
  <c r="N4943" i="1" s="1"/>
  <c r="M4944" i="1"/>
  <c r="N4944" i="1" s="1"/>
  <c r="M4945" i="1"/>
  <c r="N4945" i="1" s="1"/>
  <c r="M4946" i="1"/>
  <c r="N4946" i="1" s="1"/>
  <c r="M4947" i="1"/>
  <c r="N4947" i="1" s="1"/>
  <c r="M4948" i="1"/>
  <c r="N4948" i="1" s="1"/>
  <c r="M4949" i="1"/>
  <c r="M4950" i="1"/>
  <c r="M4951" i="1"/>
  <c r="N4951" i="1" s="1"/>
  <c r="M4952" i="1"/>
  <c r="N4952" i="1" s="1"/>
  <c r="M4953" i="1"/>
  <c r="N4953" i="1" s="1"/>
  <c r="M4954" i="1"/>
  <c r="N4954" i="1" s="1"/>
  <c r="M4955" i="1"/>
  <c r="N4955" i="1" s="1"/>
  <c r="M4956" i="1"/>
  <c r="N4956" i="1" s="1"/>
  <c r="M4957" i="1"/>
  <c r="N4957" i="1" s="1"/>
  <c r="M4958" i="1"/>
  <c r="N4958" i="1" s="1"/>
  <c r="M4959" i="1"/>
  <c r="N4959" i="1" s="1"/>
  <c r="M4960" i="1"/>
  <c r="N4960" i="1" s="1"/>
  <c r="M4961" i="1"/>
  <c r="N4961" i="1" s="1"/>
  <c r="M4962" i="1"/>
  <c r="N4962" i="1" s="1"/>
  <c r="M4963" i="1"/>
  <c r="N4963" i="1" s="1"/>
  <c r="M4964" i="1"/>
  <c r="N4964" i="1" s="1"/>
  <c r="M4965" i="1"/>
  <c r="N4965" i="1" s="1"/>
  <c r="M4966" i="1"/>
  <c r="N4966" i="1" s="1"/>
  <c r="M4967" i="1"/>
  <c r="N4967" i="1" s="1"/>
  <c r="M4968" i="1"/>
  <c r="N4968" i="1" s="1"/>
  <c r="M4969" i="1"/>
  <c r="N4969" i="1" s="1"/>
  <c r="M4970" i="1"/>
  <c r="N4970" i="1" s="1"/>
  <c r="M4971" i="1"/>
  <c r="N4971" i="1" s="1"/>
  <c r="M4972" i="1"/>
  <c r="N4972" i="1" s="1"/>
  <c r="M4973" i="1"/>
  <c r="N4973" i="1" s="1"/>
  <c r="M4974" i="1"/>
  <c r="M4975" i="1"/>
  <c r="N4975" i="1" s="1"/>
  <c r="M4976" i="1"/>
  <c r="M4977" i="1"/>
  <c r="N4977" i="1" s="1"/>
  <c r="M4978" i="1"/>
  <c r="N4978" i="1" s="1"/>
  <c r="M4979" i="1"/>
  <c r="N4979" i="1" s="1"/>
  <c r="M4980" i="1"/>
  <c r="N4980" i="1" s="1"/>
  <c r="M4981" i="1"/>
  <c r="N4981" i="1" s="1"/>
  <c r="M4982" i="1"/>
  <c r="N4982" i="1" s="1"/>
  <c r="M4983" i="1"/>
  <c r="N4983" i="1" s="1"/>
  <c r="M4984" i="1"/>
  <c r="N4984" i="1" s="1"/>
  <c r="M4985" i="1"/>
  <c r="M4986" i="1"/>
  <c r="N4986" i="1" s="1"/>
  <c r="M4987" i="1"/>
  <c r="N4987" i="1" s="1"/>
  <c r="M4988" i="1"/>
  <c r="N4988" i="1" s="1"/>
  <c r="M4989" i="1"/>
  <c r="N4989" i="1" s="1"/>
  <c r="M4990" i="1"/>
  <c r="N4990" i="1" s="1"/>
  <c r="M4991" i="1"/>
  <c r="N4991" i="1" s="1"/>
  <c r="M4992" i="1"/>
  <c r="M4993" i="1"/>
  <c r="N4993" i="1" s="1"/>
  <c r="M4994" i="1"/>
  <c r="N4994" i="1" s="1"/>
  <c r="M4995" i="1"/>
  <c r="N4995" i="1" s="1"/>
  <c r="M4996" i="1"/>
  <c r="N4996" i="1" s="1"/>
  <c r="M4997" i="1"/>
  <c r="N4997" i="1" s="1"/>
  <c r="M4998" i="1"/>
  <c r="N4998" i="1" s="1"/>
  <c r="M4999" i="1"/>
  <c r="N4999" i="1" s="1"/>
  <c r="M5000" i="1"/>
  <c r="N5000" i="1" s="1"/>
  <c r="M5001" i="1"/>
  <c r="N5001" i="1" s="1"/>
  <c r="M5002" i="1"/>
  <c r="N5002" i="1" s="1"/>
  <c r="M5003" i="1"/>
  <c r="M5004" i="1"/>
  <c r="N5004" i="1" s="1"/>
  <c r="M5005" i="1"/>
  <c r="M5006" i="1"/>
  <c r="M5007" i="1"/>
  <c r="N5007" i="1" s="1"/>
  <c r="M5008" i="1"/>
  <c r="N5008" i="1" s="1"/>
  <c r="M5009" i="1"/>
  <c r="N5009" i="1" s="1"/>
  <c r="M5010" i="1"/>
  <c r="N5010" i="1" s="1"/>
  <c r="M5011" i="1"/>
  <c r="N5011" i="1" s="1"/>
  <c r="M5012" i="1"/>
  <c r="N5012" i="1" s="1"/>
  <c r="M5013" i="1"/>
  <c r="N5013" i="1" s="1"/>
  <c r="M5014" i="1"/>
  <c r="N5014" i="1" s="1"/>
  <c r="M5015" i="1"/>
  <c r="N5015" i="1" s="1"/>
  <c r="M5016" i="1"/>
  <c r="N5016" i="1" s="1"/>
  <c r="M5017" i="1"/>
  <c r="M5018" i="1"/>
  <c r="M5019" i="1"/>
  <c r="N5019" i="1" s="1"/>
  <c r="M5020" i="1"/>
  <c r="N5020" i="1" s="1"/>
  <c r="M5021" i="1"/>
  <c r="N5021" i="1" s="1"/>
  <c r="M5022" i="1"/>
  <c r="N5022" i="1" s="1"/>
  <c r="M5023" i="1"/>
  <c r="N5023" i="1" s="1"/>
  <c r="M5024" i="1"/>
  <c r="N5024" i="1" s="1"/>
  <c r="M5025" i="1"/>
  <c r="N5025" i="1" s="1"/>
  <c r="M5026" i="1"/>
  <c r="N5026" i="1" s="1"/>
  <c r="M5027" i="1"/>
  <c r="N5027" i="1" s="1"/>
  <c r="M5028" i="1"/>
  <c r="N5028" i="1" s="1"/>
  <c r="M5029" i="1"/>
  <c r="M5030" i="1"/>
  <c r="M5031" i="1"/>
  <c r="N5031" i="1" s="1"/>
  <c r="M5032" i="1"/>
  <c r="N5032" i="1" s="1"/>
  <c r="M5033" i="1"/>
  <c r="N5033" i="1" s="1"/>
  <c r="M5034" i="1"/>
  <c r="N5034" i="1" s="1"/>
  <c r="M5035" i="1"/>
  <c r="N5035" i="1" s="1"/>
  <c r="M5036" i="1"/>
  <c r="N5036" i="1" s="1"/>
  <c r="M5037" i="1"/>
  <c r="N5037" i="1" s="1"/>
  <c r="M5038" i="1"/>
  <c r="M5039" i="1"/>
  <c r="N5039" i="1" s="1"/>
  <c r="M5040" i="1"/>
  <c r="N5040" i="1" s="1"/>
  <c r="M5041" i="1"/>
  <c r="N5041" i="1" s="1"/>
  <c r="M5042" i="1"/>
  <c r="N5042" i="1" s="1"/>
  <c r="M5043" i="1"/>
  <c r="N5043" i="1" s="1"/>
  <c r="M5044" i="1"/>
  <c r="N5044" i="1" s="1"/>
  <c r="M5045" i="1"/>
  <c r="M5046" i="1"/>
  <c r="N5046" i="1" s="1"/>
  <c r="M5047" i="1"/>
  <c r="N5047" i="1" s="1"/>
  <c r="M5048" i="1"/>
  <c r="N5048" i="1" s="1"/>
  <c r="M5049" i="1"/>
  <c r="N5049" i="1" s="1"/>
  <c r="M5050" i="1"/>
  <c r="N5050" i="1" s="1"/>
  <c r="M5051" i="1"/>
  <c r="N5051" i="1" s="1"/>
  <c r="M5052" i="1"/>
  <c r="N5052" i="1" s="1"/>
  <c r="M5053" i="1"/>
  <c r="N5053" i="1" s="1"/>
  <c r="M5054" i="1"/>
  <c r="N5054" i="1" s="1"/>
  <c r="M5055" i="1"/>
  <c r="N5055" i="1" s="1"/>
  <c r="M5056" i="1"/>
  <c r="N5056" i="1" s="1"/>
  <c r="M5057" i="1"/>
  <c r="M5058" i="1"/>
  <c r="M5059" i="1"/>
  <c r="N5059" i="1" s="1"/>
  <c r="M5060" i="1"/>
  <c r="N5060" i="1" s="1"/>
  <c r="M5061" i="1"/>
  <c r="N5061" i="1" s="1"/>
  <c r="M5062" i="1"/>
  <c r="N5062" i="1" s="1"/>
  <c r="M5063" i="1"/>
  <c r="N5063" i="1" s="1"/>
  <c r="M5064" i="1"/>
  <c r="M5065" i="1"/>
  <c r="N5065" i="1" s="1"/>
  <c r="M5066" i="1"/>
  <c r="N5066" i="1" s="1"/>
  <c r="M5067" i="1"/>
  <c r="N5067" i="1" s="1"/>
  <c r="M5068" i="1"/>
  <c r="N5068" i="1" s="1"/>
  <c r="M5069" i="1"/>
  <c r="N5069" i="1" s="1"/>
  <c r="M5070" i="1"/>
  <c r="N5070" i="1" s="1"/>
  <c r="M5071" i="1"/>
  <c r="N5071" i="1" s="1"/>
  <c r="M5072" i="1"/>
  <c r="N5072" i="1" s="1"/>
  <c r="M5073" i="1"/>
  <c r="N5073" i="1" s="1"/>
  <c r="M5074" i="1"/>
  <c r="N5074" i="1" s="1"/>
  <c r="M5075" i="1"/>
  <c r="N5075" i="1" s="1"/>
  <c r="M5076" i="1"/>
  <c r="N5076" i="1" s="1"/>
  <c r="M5077" i="1"/>
  <c r="M5078" i="1"/>
  <c r="N5078" i="1" s="1"/>
  <c r="M5079" i="1"/>
  <c r="N5079" i="1" s="1"/>
  <c r="M5080" i="1"/>
  <c r="N5080" i="1" s="1"/>
  <c r="M5081" i="1"/>
  <c r="M5082" i="1"/>
  <c r="M5083" i="1"/>
  <c r="N5083" i="1" s="1"/>
  <c r="M5084" i="1"/>
  <c r="M5085" i="1"/>
  <c r="N5085" i="1" s="1"/>
  <c r="M5086" i="1"/>
  <c r="N5086" i="1" s="1"/>
  <c r="M5087" i="1"/>
  <c r="N5087" i="1" s="1"/>
  <c r="M5088" i="1"/>
  <c r="N5088" i="1" s="1"/>
  <c r="M5089" i="1"/>
  <c r="N5089" i="1" s="1"/>
  <c r="M5090" i="1"/>
  <c r="M5091" i="1"/>
  <c r="N5091" i="1" s="1"/>
  <c r="M5092" i="1"/>
  <c r="N5092" i="1" s="1"/>
  <c r="M5093" i="1"/>
  <c r="N5093" i="1" s="1"/>
  <c r="M5094" i="1"/>
  <c r="N5094" i="1" s="1"/>
  <c r="M5095" i="1"/>
  <c r="N5095" i="1" s="1"/>
  <c r="M5096" i="1"/>
  <c r="N5096" i="1" s="1"/>
  <c r="M5097" i="1"/>
  <c r="N5097" i="1" s="1"/>
  <c r="M5098" i="1"/>
  <c r="N5098" i="1" s="1"/>
  <c r="M5099" i="1"/>
  <c r="N5099" i="1" s="1"/>
  <c r="M5100" i="1"/>
  <c r="N5100" i="1" s="1"/>
  <c r="M5101" i="1"/>
  <c r="N5101" i="1" s="1"/>
  <c r="M5102" i="1"/>
  <c r="N5102" i="1" s="1"/>
  <c r="M5103" i="1"/>
  <c r="N5103" i="1" s="1"/>
  <c r="M5104" i="1"/>
  <c r="N5104" i="1" s="1"/>
  <c r="M5105" i="1"/>
  <c r="N5105" i="1" s="1"/>
  <c r="M5106" i="1"/>
  <c r="N5106" i="1" s="1"/>
  <c r="M5107" i="1"/>
  <c r="N5107" i="1" s="1"/>
  <c r="M5108" i="1"/>
  <c r="N5108" i="1" s="1"/>
  <c r="M5109" i="1"/>
  <c r="N5109" i="1" s="1"/>
  <c r="M5110" i="1"/>
  <c r="M5111" i="1"/>
  <c r="M5112" i="1"/>
  <c r="N5112" i="1" s="1"/>
  <c r="M5113" i="1"/>
  <c r="N5113" i="1" s="1"/>
  <c r="M5114" i="1"/>
  <c r="N5114" i="1" s="1"/>
  <c r="M5115" i="1"/>
  <c r="N5115" i="1" s="1"/>
  <c r="M5116" i="1"/>
  <c r="N5116" i="1" s="1"/>
  <c r="M5117" i="1"/>
  <c r="N5117" i="1" s="1"/>
  <c r="M5118" i="1"/>
  <c r="N5118" i="1" s="1"/>
  <c r="M5119" i="1"/>
  <c r="N5119" i="1" s="1"/>
  <c r="M5120" i="1"/>
  <c r="N5120" i="1" s="1"/>
  <c r="M5121" i="1"/>
  <c r="N5121" i="1" s="1"/>
  <c r="M5122" i="1"/>
  <c r="N5122" i="1" s="1"/>
  <c r="M5123" i="1"/>
  <c r="N5123" i="1" s="1"/>
  <c r="M5124" i="1"/>
  <c r="M5125" i="1"/>
  <c r="N5125" i="1" s="1"/>
  <c r="M5126" i="1"/>
  <c r="N5126" i="1" s="1"/>
  <c r="M5127" i="1"/>
  <c r="N5127" i="1" s="1"/>
  <c r="M5128" i="1"/>
  <c r="N5128" i="1" s="1"/>
  <c r="M5129" i="1"/>
  <c r="N5129" i="1" s="1"/>
  <c r="M5130" i="1"/>
  <c r="N5130" i="1" s="1"/>
  <c r="M5131" i="1"/>
  <c r="N5131" i="1" s="1"/>
  <c r="M5132" i="1"/>
  <c r="N5132" i="1" s="1"/>
  <c r="M5133" i="1"/>
  <c r="N5133" i="1" s="1"/>
  <c r="M5134" i="1"/>
  <c r="N5134" i="1" s="1"/>
  <c r="M5135" i="1"/>
  <c r="N5135" i="1" s="1"/>
  <c r="M5136" i="1"/>
  <c r="M5137" i="1"/>
  <c r="N5137" i="1" s="1"/>
  <c r="M5138" i="1"/>
  <c r="N5138" i="1" s="1"/>
  <c r="M5139" i="1"/>
  <c r="N5139" i="1" s="1"/>
  <c r="M5140" i="1"/>
  <c r="N5140" i="1" s="1"/>
  <c r="M5141" i="1"/>
  <c r="N5141" i="1" s="1"/>
  <c r="M5142" i="1"/>
  <c r="M5143" i="1"/>
  <c r="N5143" i="1" s="1"/>
  <c r="M5144" i="1"/>
  <c r="N5144" i="1" s="1"/>
  <c r="M5145" i="1"/>
  <c r="N5145" i="1" s="1"/>
  <c r="M5146" i="1"/>
  <c r="N5146" i="1" s="1"/>
  <c r="M5147" i="1"/>
  <c r="N5147" i="1" s="1"/>
  <c r="M5148" i="1"/>
  <c r="M5149" i="1"/>
  <c r="M5150" i="1"/>
  <c r="N5150" i="1" s="1"/>
  <c r="M5151" i="1"/>
  <c r="N5151" i="1" s="1"/>
  <c r="M5152" i="1"/>
  <c r="N5152" i="1" s="1"/>
  <c r="M5153" i="1"/>
  <c r="N5153" i="1" s="1"/>
  <c r="M5154" i="1"/>
  <c r="N5154" i="1" s="1"/>
  <c r="M5155" i="1"/>
  <c r="N5155" i="1" s="1"/>
  <c r="M5156" i="1"/>
  <c r="N5156" i="1" s="1"/>
  <c r="M5157" i="1"/>
  <c r="N5157" i="1" s="1"/>
  <c r="M5158" i="1"/>
  <c r="N5158" i="1" s="1"/>
  <c r="M5159" i="1"/>
  <c r="M5160" i="1"/>
  <c r="M5161" i="1"/>
  <c r="N5161" i="1" s="1"/>
  <c r="M5162" i="1"/>
  <c r="M5163" i="1"/>
  <c r="N5163" i="1" s="1"/>
  <c r="M5164" i="1"/>
  <c r="N5164" i="1" s="1"/>
  <c r="M5165" i="1"/>
  <c r="N5165" i="1" s="1"/>
  <c r="M5166" i="1"/>
  <c r="N5166" i="1" s="1"/>
  <c r="M5167" i="1"/>
  <c r="N5167" i="1" s="1"/>
  <c r="M5168" i="1"/>
  <c r="N5168" i="1" s="1"/>
  <c r="M5169" i="1"/>
  <c r="N5169" i="1" s="1"/>
  <c r="M5170" i="1"/>
  <c r="N5170" i="1" s="1"/>
  <c r="M5171" i="1"/>
  <c r="N5171" i="1" s="1"/>
  <c r="M5172" i="1"/>
  <c r="N5172" i="1" s="1"/>
  <c r="M5173" i="1"/>
  <c r="M5174" i="1"/>
  <c r="M5175" i="1"/>
  <c r="N5175" i="1" s="1"/>
  <c r="M5176" i="1"/>
  <c r="N5176" i="1" s="1"/>
  <c r="M5177" i="1"/>
  <c r="N5177" i="1" s="1"/>
  <c r="M5178" i="1"/>
  <c r="N5178" i="1" s="1"/>
  <c r="M5179" i="1"/>
  <c r="N5179" i="1" s="1"/>
  <c r="M5180" i="1"/>
  <c r="N5180" i="1" s="1"/>
  <c r="M5181" i="1"/>
  <c r="N5181" i="1" s="1"/>
  <c r="M5182" i="1"/>
  <c r="N5182" i="1" s="1"/>
  <c r="M5183" i="1"/>
  <c r="N5183" i="1" s="1"/>
  <c r="M5184" i="1"/>
  <c r="M5185" i="1"/>
  <c r="N5185" i="1" s="1"/>
  <c r="M5186" i="1"/>
  <c r="M5187" i="1"/>
  <c r="N5187" i="1" s="1"/>
  <c r="M5188" i="1"/>
  <c r="N5188" i="1" s="1"/>
  <c r="M5189" i="1"/>
  <c r="N5189" i="1" s="1"/>
  <c r="M5190" i="1"/>
  <c r="N5190" i="1" s="1"/>
  <c r="M5191" i="1"/>
  <c r="N5191" i="1" s="1"/>
  <c r="M5192" i="1"/>
  <c r="N5192" i="1" s="1"/>
  <c r="M5193" i="1"/>
  <c r="N5193" i="1" s="1"/>
  <c r="M5194" i="1"/>
  <c r="N5194" i="1" s="1"/>
  <c r="M5195" i="1"/>
  <c r="N5195" i="1" s="1"/>
  <c r="M5196" i="1"/>
  <c r="N5196" i="1" s="1"/>
  <c r="M5197" i="1"/>
  <c r="M5198" i="1"/>
  <c r="M5199" i="1"/>
  <c r="N5199" i="1" s="1"/>
  <c r="M5200" i="1"/>
  <c r="N5200" i="1" s="1"/>
  <c r="M5201" i="1"/>
  <c r="M5202" i="1"/>
  <c r="N5202" i="1" s="1"/>
  <c r="M5203" i="1"/>
  <c r="N5203" i="1" s="1"/>
  <c r="M5204" i="1"/>
  <c r="N5204" i="1" s="1"/>
  <c r="M5205" i="1"/>
  <c r="N5205" i="1" s="1"/>
  <c r="M5206" i="1"/>
  <c r="M5207" i="1"/>
  <c r="N5207" i="1" s="1"/>
  <c r="M5208" i="1"/>
  <c r="M5209" i="1"/>
  <c r="N5209" i="1" s="1"/>
  <c r="M5210" i="1"/>
  <c r="M5211" i="1"/>
  <c r="N5211" i="1" s="1"/>
  <c r="M5212" i="1"/>
  <c r="N5212" i="1" s="1"/>
  <c r="M5213" i="1"/>
  <c r="N5213" i="1" s="1"/>
  <c r="M5214" i="1"/>
  <c r="N5214" i="1" s="1"/>
  <c r="M5215" i="1"/>
  <c r="N5215" i="1" s="1"/>
  <c r="M5216" i="1"/>
  <c r="N5216" i="1" s="1"/>
  <c r="M5217" i="1"/>
  <c r="N5217" i="1" s="1"/>
  <c r="M5218" i="1"/>
  <c r="N5218" i="1" s="1"/>
  <c r="M5219" i="1"/>
  <c r="N5219" i="1" s="1"/>
  <c r="M5220" i="1"/>
  <c r="N5220" i="1" s="1"/>
  <c r="M5221" i="1"/>
  <c r="N5221" i="1" s="1"/>
  <c r="M5222" i="1"/>
  <c r="N5222" i="1" s="1"/>
  <c r="M5223" i="1"/>
  <c r="N5223" i="1" s="1"/>
  <c r="M5224" i="1"/>
  <c r="N5224" i="1" s="1"/>
  <c r="M5225" i="1"/>
  <c r="M5226" i="1"/>
  <c r="M5227" i="1"/>
  <c r="N5227" i="1" s="1"/>
  <c r="M5228" i="1"/>
  <c r="M5229" i="1"/>
  <c r="N5229" i="1" s="1"/>
  <c r="M5230" i="1"/>
  <c r="N5230" i="1" s="1"/>
  <c r="M5231" i="1"/>
  <c r="N5231" i="1" s="1"/>
  <c r="M5232" i="1"/>
  <c r="M5233" i="1"/>
  <c r="N5233" i="1" s="1"/>
  <c r="M5234" i="1"/>
  <c r="N5234" i="1" s="1"/>
  <c r="M5235" i="1"/>
  <c r="N5235" i="1" s="1"/>
  <c r="M5236" i="1"/>
  <c r="N5236" i="1" s="1"/>
  <c r="M5237" i="1"/>
  <c r="N5237" i="1" s="1"/>
  <c r="M5238" i="1"/>
  <c r="M5239" i="1"/>
  <c r="N5239" i="1" s="1"/>
  <c r="M5240" i="1"/>
  <c r="M5241" i="1"/>
  <c r="N5241" i="1" s="1"/>
  <c r="M5242" i="1"/>
  <c r="N5242" i="1" s="1"/>
  <c r="M5243" i="1"/>
  <c r="N5243" i="1" s="1"/>
  <c r="M5244" i="1"/>
  <c r="N5244" i="1" s="1"/>
  <c r="M5245" i="1"/>
  <c r="N5245" i="1" s="1"/>
  <c r="M5246" i="1"/>
  <c r="N5246" i="1" s="1"/>
  <c r="M5247" i="1"/>
  <c r="N5247" i="1" s="1"/>
  <c r="M5248" i="1"/>
  <c r="N5248" i="1" s="1"/>
  <c r="M5249" i="1"/>
  <c r="M5250" i="1"/>
  <c r="M5251" i="1"/>
  <c r="N5251" i="1" s="1"/>
  <c r="M5252" i="1"/>
  <c r="N5252" i="1" s="1"/>
  <c r="M5253" i="1"/>
  <c r="N5253" i="1" s="1"/>
  <c r="M5254" i="1"/>
  <c r="N5254" i="1" s="1"/>
  <c r="M5255" i="1"/>
  <c r="N5255" i="1" s="1"/>
  <c r="M5256" i="1"/>
  <c r="N5256" i="1" s="1"/>
  <c r="M5257" i="1"/>
  <c r="N5257" i="1" s="1"/>
  <c r="M5258" i="1"/>
  <c r="N5258" i="1" s="1"/>
  <c r="M5259" i="1"/>
  <c r="N5259" i="1" s="1"/>
  <c r="M5260" i="1"/>
  <c r="N5260" i="1" s="1"/>
  <c r="M5261" i="1"/>
  <c r="N5261" i="1" s="1"/>
  <c r="M5262" i="1"/>
  <c r="M5263" i="1"/>
  <c r="N5263" i="1" s="1"/>
  <c r="M5264" i="1"/>
  <c r="N5264" i="1" s="1"/>
  <c r="M5265" i="1"/>
  <c r="N5265" i="1" s="1"/>
  <c r="M5266" i="1"/>
  <c r="N5266" i="1" s="1"/>
  <c r="M5267" i="1"/>
  <c r="M5268" i="1"/>
  <c r="M5269" i="1"/>
  <c r="N5269" i="1" s="1"/>
  <c r="M5270" i="1"/>
  <c r="N5270" i="1" s="1"/>
  <c r="M5271" i="1"/>
  <c r="N5271" i="1" s="1"/>
  <c r="M5272" i="1"/>
  <c r="N5272" i="1" s="1"/>
  <c r="M5273" i="1"/>
  <c r="M5274" i="1"/>
  <c r="N5274" i="1" s="1"/>
  <c r="M5275" i="1"/>
  <c r="N5275" i="1" s="1"/>
  <c r="M5276" i="1"/>
  <c r="M5277" i="1"/>
  <c r="N5277" i="1" s="1"/>
  <c r="M5278" i="1"/>
  <c r="N5278" i="1" s="1"/>
  <c r="M5279" i="1"/>
  <c r="N5279" i="1" s="1"/>
  <c r="M5280" i="1"/>
  <c r="M5281" i="1"/>
  <c r="N5281" i="1" s="1"/>
  <c r="M5282" i="1"/>
  <c r="N5282" i="1" s="1"/>
  <c r="M5283" i="1"/>
  <c r="N5283" i="1" s="1"/>
  <c r="M5284" i="1"/>
  <c r="N5284" i="1" s="1"/>
  <c r="M5285" i="1"/>
  <c r="N5285" i="1" s="1"/>
  <c r="M5286" i="1"/>
  <c r="N5286" i="1" s="1"/>
  <c r="M5287" i="1"/>
  <c r="N5287" i="1" s="1"/>
  <c r="M5288" i="1"/>
  <c r="N5288" i="1" s="1"/>
  <c r="M5289" i="1"/>
  <c r="N5289" i="1" s="1"/>
  <c r="M5290" i="1"/>
  <c r="M5291" i="1"/>
  <c r="M5292" i="1"/>
  <c r="M5293" i="1"/>
  <c r="M5294" i="1"/>
  <c r="M5295" i="1"/>
  <c r="N5295" i="1" s="1"/>
  <c r="M5296" i="1"/>
  <c r="N5296" i="1" s="1"/>
  <c r="M5297" i="1"/>
  <c r="N5297" i="1" s="1"/>
  <c r="M5298" i="1"/>
  <c r="N5298" i="1" s="1"/>
  <c r="M5299" i="1"/>
  <c r="N5299" i="1" s="1"/>
  <c r="M5300" i="1"/>
  <c r="N5300" i="1" s="1"/>
  <c r="M5301" i="1"/>
  <c r="N5301" i="1" s="1"/>
  <c r="M5302" i="1"/>
  <c r="N5302" i="1" s="1"/>
  <c r="M5303" i="1"/>
  <c r="N5303" i="1" s="1"/>
  <c r="M5304" i="1"/>
  <c r="M5305" i="1"/>
  <c r="N5305" i="1" s="1"/>
  <c r="M5306" i="1"/>
  <c r="N5306" i="1" s="1"/>
  <c r="M5307" i="1"/>
  <c r="N5307" i="1" s="1"/>
  <c r="M5308" i="1"/>
  <c r="N5308" i="1" s="1"/>
  <c r="M5309" i="1"/>
  <c r="N5309" i="1" s="1"/>
  <c r="M5310" i="1"/>
  <c r="M5311" i="1"/>
  <c r="N5311" i="1" s="1"/>
  <c r="M5312" i="1"/>
  <c r="N5312" i="1" s="1"/>
  <c r="M5313" i="1"/>
  <c r="N5313" i="1" s="1"/>
  <c r="M5314" i="1"/>
  <c r="N5314" i="1" s="1"/>
  <c r="M5315" i="1"/>
  <c r="M5316" i="1"/>
  <c r="M5317" i="1"/>
  <c r="N5317" i="1" s="1"/>
  <c r="M5318" i="1"/>
  <c r="N5318" i="1" s="1"/>
  <c r="M5319" i="1"/>
  <c r="N5319" i="1" s="1"/>
  <c r="M5320" i="1"/>
  <c r="N5320" i="1" s="1"/>
  <c r="M5321" i="1"/>
  <c r="N5321" i="1" s="1"/>
  <c r="M5322" i="1"/>
  <c r="N5322" i="1" s="1"/>
  <c r="M5323" i="1"/>
  <c r="N5323" i="1" s="1"/>
  <c r="M5324" i="1"/>
  <c r="M5325" i="1"/>
  <c r="N5325" i="1" s="1"/>
  <c r="M5326" i="1"/>
  <c r="N5326" i="1" s="1"/>
  <c r="M5327" i="1"/>
  <c r="N5327" i="1" s="1"/>
  <c r="M5328" i="1"/>
  <c r="N5328" i="1" s="1"/>
  <c r="M5329" i="1"/>
  <c r="M5330" i="1"/>
  <c r="M5331" i="1"/>
  <c r="N5331" i="1" s="1"/>
  <c r="M5332" i="1"/>
  <c r="N5332" i="1" s="1"/>
  <c r="M5333" i="1"/>
  <c r="M5334" i="1"/>
  <c r="N5334" i="1" s="1"/>
  <c r="M5335" i="1"/>
  <c r="N5335" i="1" s="1"/>
  <c r="M5336" i="1"/>
  <c r="N5336" i="1" s="1"/>
  <c r="M5337" i="1"/>
  <c r="N5337" i="1" s="1"/>
  <c r="M5338" i="1"/>
  <c r="N5338" i="1" s="1"/>
  <c r="M5339" i="1"/>
  <c r="N5339" i="1" s="1"/>
  <c r="M5340" i="1"/>
  <c r="N5340" i="1" s="1"/>
  <c r="M5341" i="1"/>
  <c r="N5341" i="1" s="1"/>
  <c r="M5342" i="1"/>
  <c r="M5343" i="1"/>
  <c r="N5343" i="1" s="1"/>
  <c r="M5344" i="1"/>
  <c r="N5344" i="1" s="1"/>
  <c r="M5345" i="1"/>
  <c r="N5345" i="1" s="1"/>
  <c r="M5346" i="1"/>
  <c r="M5347" i="1"/>
  <c r="N5347" i="1" s="1"/>
  <c r="M5348" i="1"/>
  <c r="N5348" i="1" s="1"/>
  <c r="M5349" i="1"/>
  <c r="N5349" i="1" s="1"/>
  <c r="M5350" i="1"/>
  <c r="N5350" i="1" s="1"/>
  <c r="M5351" i="1"/>
  <c r="N5351" i="1" s="1"/>
  <c r="M5352" i="1"/>
  <c r="M5353" i="1"/>
  <c r="N5353" i="1" s="1"/>
  <c r="M5354" i="1"/>
  <c r="M5355" i="1"/>
  <c r="N5355" i="1" s="1"/>
  <c r="M5356" i="1"/>
  <c r="N5356" i="1" s="1"/>
  <c r="M5357" i="1"/>
  <c r="N5357" i="1" s="1"/>
  <c r="M5358" i="1"/>
  <c r="N5358" i="1" s="1"/>
  <c r="M5359" i="1"/>
  <c r="N5359" i="1" s="1"/>
  <c r="M5360" i="1"/>
  <c r="N5360" i="1" s="1"/>
  <c r="M5361" i="1"/>
  <c r="N5361" i="1" s="1"/>
  <c r="M5362" i="1"/>
  <c r="N5362" i="1" s="1"/>
  <c r="M5363" i="1"/>
  <c r="M5364" i="1"/>
  <c r="N5364" i="1" s="1"/>
  <c r="M5365" i="1"/>
  <c r="N5365" i="1" s="1"/>
  <c r="M5366" i="1"/>
  <c r="N5366" i="1" s="1"/>
  <c r="M5367" i="1"/>
  <c r="N5367" i="1" s="1"/>
  <c r="M5368" i="1"/>
  <c r="N5368" i="1" s="1"/>
  <c r="M5369" i="1"/>
  <c r="M5370" i="1"/>
  <c r="M5371" i="1"/>
  <c r="N5371" i="1" s="1"/>
  <c r="M5372" i="1"/>
  <c r="N5372" i="1" s="1"/>
  <c r="M5373" i="1"/>
  <c r="N5373" i="1" s="1"/>
  <c r="M5374" i="1"/>
  <c r="N5374" i="1" s="1"/>
  <c r="M5375" i="1"/>
  <c r="N5375" i="1" s="1"/>
  <c r="M5376" i="1"/>
  <c r="N5376" i="1" s="1"/>
  <c r="M5377" i="1"/>
  <c r="N5377" i="1" s="1"/>
  <c r="M5378" i="1"/>
  <c r="N5378" i="1" s="1"/>
  <c r="M5379" i="1"/>
  <c r="N5379" i="1" s="1"/>
  <c r="M5380" i="1"/>
  <c r="N5380" i="1" s="1"/>
  <c r="M5381" i="1"/>
  <c r="M5382" i="1"/>
  <c r="M5383" i="1"/>
  <c r="N5383" i="1" s="1"/>
  <c r="M5384" i="1"/>
  <c r="N5384" i="1" s="1"/>
  <c r="M5385" i="1"/>
  <c r="N5385" i="1" s="1"/>
  <c r="M5386" i="1"/>
  <c r="N5386" i="1" s="1"/>
  <c r="M5387" i="1"/>
  <c r="N5387" i="1" s="1"/>
  <c r="M5388" i="1"/>
  <c r="N5388" i="1" s="1"/>
  <c r="M5389" i="1"/>
  <c r="M5390" i="1"/>
  <c r="N5390" i="1" s="1"/>
  <c r="M5391" i="1"/>
  <c r="N5391" i="1" s="1"/>
  <c r="M5392" i="1"/>
  <c r="N5392" i="1" s="1"/>
  <c r="M5393" i="1"/>
  <c r="M5394" i="1"/>
  <c r="M5395" i="1"/>
  <c r="N5395" i="1" s="1"/>
  <c r="M5396" i="1"/>
  <c r="N5396" i="1" s="1"/>
  <c r="M5397" i="1"/>
  <c r="N5397" i="1" s="1"/>
  <c r="M5398" i="1"/>
  <c r="N5398" i="1" s="1"/>
  <c r="M5399" i="1"/>
  <c r="N5399" i="1" s="1"/>
  <c r="M5400" i="1"/>
  <c r="N5400" i="1" s="1"/>
  <c r="M5401" i="1"/>
  <c r="N5401" i="1" s="1"/>
  <c r="M5402" i="1"/>
  <c r="M5403" i="1"/>
  <c r="N5403" i="1" s="1"/>
  <c r="M5404" i="1"/>
  <c r="N5404" i="1" s="1"/>
  <c r="M5405" i="1"/>
  <c r="N5405" i="1" s="1"/>
  <c r="M5406" i="1"/>
  <c r="N5406" i="1" s="1"/>
  <c r="M5407" i="1"/>
  <c r="N5407" i="1" s="1"/>
  <c r="M5408" i="1"/>
  <c r="N5408" i="1" s="1"/>
  <c r="M5409" i="1"/>
  <c r="N5409" i="1" s="1"/>
  <c r="M5410" i="1"/>
  <c r="N5410" i="1" s="1"/>
  <c r="M5411" i="1"/>
  <c r="M5412" i="1"/>
  <c r="M5413" i="1"/>
  <c r="N5413" i="1" s="1"/>
  <c r="M5414" i="1"/>
  <c r="N5414" i="1" s="1"/>
  <c r="M5415" i="1"/>
  <c r="N5415" i="1" s="1"/>
  <c r="M5416" i="1"/>
  <c r="N5416" i="1" s="1"/>
  <c r="M5417" i="1"/>
  <c r="N5417" i="1" s="1"/>
  <c r="M5418" i="1"/>
  <c r="N5418" i="1" s="1"/>
  <c r="M5419" i="1"/>
  <c r="N5419" i="1" s="1"/>
  <c r="M5420" i="1"/>
  <c r="N5420" i="1" s="1"/>
  <c r="M5421" i="1"/>
  <c r="N5421" i="1" s="1"/>
  <c r="M5422" i="1"/>
  <c r="N5422" i="1" s="1"/>
  <c r="M5423" i="1"/>
  <c r="N5423" i="1" s="1"/>
  <c r="M5424" i="1"/>
  <c r="N5424" i="1" s="1"/>
  <c r="M5425" i="1"/>
  <c r="M5426" i="1"/>
  <c r="N5426" i="1" s="1"/>
  <c r="M5427" i="1"/>
  <c r="N5427" i="1" s="1"/>
  <c r="M5428" i="1"/>
  <c r="N5428" i="1" s="1"/>
  <c r="M5429" i="1"/>
  <c r="N5429" i="1" s="1"/>
  <c r="M5430" i="1"/>
  <c r="M5431" i="1"/>
  <c r="N5431" i="1" s="1"/>
  <c r="M5432" i="1"/>
  <c r="N5432" i="1" s="1"/>
  <c r="M5433" i="1"/>
  <c r="M5434" i="1"/>
  <c r="M5435" i="1"/>
  <c r="N5435" i="1" s="1"/>
  <c r="M5436" i="1"/>
  <c r="N5436" i="1" s="1"/>
  <c r="M5437" i="1"/>
  <c r="N5437" i="1" s="1"/>
  <c r="M5438" i="1"/>
  <c r="M5439" i="1"/>
  <c r="N5439" i="1" s="1"/>
  <c r="M5440" i="1"/>
  <c r="N5440" i="1" s="1"/>
  <c r="M5441" i="1"/>
  <c r="M5442" i="1"/>
  <c r="N5442" i="1" s="1"/>
  <c r="M5443" i="1"/>
  <c r="N5443" i="1" s="1"/>
  <c r="M5444" i="1"/>
  <c r="N5444" i="1" s="1"/>
  <c r="M5445" i="1"/>
  <c r="N5445" i="1" s="1"/>
  <c r="M5446" i="1"/>
  <c r="N5446" i="1" s="1"/>
  <c r="M5447" i="1"/>
  <c r="N5447" i="1" s="1"/>
  <c r="M5448" i="1"/>
  <c r="M5449" i="1"/>
  <c r="M5450" i="1"/>
  <c r="M5451" i="1"/>
  <c r="N5451" i="1" s="1"/>
  <c r="M5452" i="1"/>
  <c r="N5452" i="1" s="1"/>
  <c r="M5453" i="1"/>
  <c r="N5453" i="1" s="1"/>
  <c r="M5454" i="1"/>
  <c r="N5454" i="1" s="1"/>
  <c r="M5455" i="1"/>
  <c r="N5455" i="1" s="1"/>
  <c r="M5456" i="1"/>
  <c r="N5456" i="1" s="1"/>
  <c r="M5457" i="1"/>
  <c r="N5457" i="1" s="1"/>
  <c r="M5458" i="1"/>
  <c r="N5458" i="1" s="1"/>
  <c r="M5459" i="1"/>
  <c r="N5459" i="1" s="1"/>
  <c r="M5460" i="1"/>
  <c r="M5461" i="1"/>
  <c r="M5462" i="1"/>
  <c r="N5462" i="1" s="1"/>
  <c r="M5463" i="1"/>
  <c r="N5463" i="1" s="1"/>
  <c r="M5464" i="1"/>
  <c r="N5464" i="1" s="1"/>
  <c r="M5465" i="1"/>
  <c r="N5465" i="1" s="1"/>
  <c r="M5466" i="1"/>
  <c r="N5466" i="1" s="1"/>
  <c r="M5467" i="1"/>
  <c r="N5467" i="1" s="1"/>
  <c r="M5468" i="1"/>
  <c r="M5469" i="1"/>
  <c r="N5469" i="1" s="1"/>
  <c r="M5470" i="1"/>
  <c r="M5471" i="1"/>
  <c r="N5471" i="1" s="1"/>
  <c r="M5472" i="1"/>
  <c r="M5473" i="1"/>
  <c r="M5474" i="1"/>
  <c r="N5474" i="1" s="1"/>
  <c r="M5475" i="1"/>
  <c r="N5475" i="1" s="1"/>
  <c r="M5476" i="1"/>
  <c r="N5476" i="1" s="1"/>
  <c r="M5477" i="1"/>
  <c r="M5478" i="1"/>
  <c r="N5478" i="1" s="1"/>
  <c r="M5479" i="1"/>
  <c r="N5479" i="1" s="1"/>
  <c r="M5480" i="1"/>
  <c r="N5480" i="1" s="1"/>
  <c r="M5481" i="1"/>
  <c r="N5481" i="1" s="1"/>
  <c r="M5482" i="1"/>
  <c r="N5482" i="1" s="1"/>
  <c r="M5483" i="1"/>
  <c r="N5483" i="1" s="1"/>
  <c r="M5484" i="1"/>
  <c r="N5484" i="1" s="1"/>
  <c r="M5485" i="1"/>
  <c r="N5485" i="1" s="1"/>
  <c r="M5486" i="1"/>
  <c r="M5487" i="1"/>
  <c r="N5487" i="1" s="1"/>
  <c r="M5488" i="1"/>
  <c r="N5488" i="1" s="1"/>
  <c r="M5489" i="1"/>
  <c r="M5490" i="1"/>
  <c r="M5491" i="1"/>
  <c r="N5491" i="1" s="1"/>
  <c r="M5492" i="1"/>
  <c r="N5492" i="1" s="1"/>
  <c r="M5493" i="1"/>
  <c r="N5493" i="1" s="1"/>
  <c r="M5494" i="1"/>
  <c r="N5494" i="1" s="1"/>
  <c r="M5495" i="1"/>
  <c r="N5495" i="1" s="1"/>
  <c r="M5496" i="1"/>
  <c r="N5496" i="1" s="1"/>
  <c r="M5497" i="1"/>
  <c r="N5497" i="1" s="1"/>
  <c r="M5498" i="1"/>
  <c r="N5498" i="1" s="1"/>
  <c r="M5499" i="1"/>
  <c r="N5499" i="1" s="1"/>
  <c r="M5500" i="1"/>
  <c r="N5500" i="1" s="1"/>
  <c r="M5501" i="1"/>
  <c r="N5501" i="1" s="1"/>
  <c r="M5502" i="1"/>
  <c r="N5502" i="1" s="1"/>
  <c r="M5503" i="1"/>
  <c r="N5503" i="1" s="1"/>
  <c r="M5504" i="1"/>
  <c r="M5505" i="1"/>
  <c r="N5505" i="1" s="1"/>
  <c r="M5506" i="1"/>
  <c r="M5507" i="1"/>
  <c r="M5508" i="1"/>
  <c r="N5508" i="1" s="1"/>
  <c r="M5509" i="1"/>
  <c r="M5510" i="1"/>
  <c r="N5510" i="1" s="1"/>
  <c r="M5511" i="1"/>
  <c r="N5511" i="1" s="1"/>
  <c r="M5512" i="1"/>
  <c r="N5512" i="1" s="1"/>
  <c r="M5513" i="1"/>
  <c r="N5513" i="1" s="1"/>
  <c r="M5514" i="1"/>
  <c r="N5514" i="1" s="1"/>
  <c r="M5515" i="1"/>
  <c r="N5515" i="1" s="1"/>
  <c r="M5516" i="1"/>
  <c r="N5516" i="1" s="1"/>
  <c r="M5517" i="1"/>
  <c r="N5517" i="1" s="1"/>
  <c r="M5518" i="1"/>
  <c r="N5518" i="1" s="1"/>
  <c r="M5519" i="1"/>
  <c r="N5519" i="1" s="1"/>
  <c r="M5520" i="1"/>
  <c r="N5520" i="1" s="1"/>
  <c r="M5521" i="1"/>
  <c r="N5521" i="1" s="1"/>
  <c r="M5522" i="1"/>
  <c r="M5523" i="1"/>
  <c r="N5523" i="1" s="1"/>
  <c r="M5524" i="1"/>
  <c r="N5524" i="1" s="1"/>
  <c r="M5525" i="1"/>
  <c r="M5526" i="1"/>
  <c r="M5527" i="1"/>
  <c r="M5528" i="1"/>
  <c r="N5528" i="1" s="1"/>
  <c r="M5529" i="1"/>
  <c r="N5529" i="1" s="1"/>
  <c r="M5530" i="1"/>
  <c r="N5530" i="1" s="1"/>
  <c r="M5531" i="1"/>
  <c r="N5531" i="1" s="1"/>
  <c r="M5532" i="1"/>
  <c r="M5533" i="1"/>
  <c r="N5533" i="1" s="1"/>
  <c r="M5534" i="1"/>
  <c r="M5535" i="1"/>
  <c r="N5535" i="1" s="1"/>
  <c r="M5536" i="1"/>
  <c r="N5536" i="1" s="1"/>
  <c r="M5537" i="1"/>
  <c r="N5537" i="1" s="1"/>
  <c r="M5538" i="1"/>
  <c r="M5539" i="1"/>
  <c r="M5540" i="1"/>
  <c r="N5540" i="1" s="1"/>
  <c r="M5541" i="1"/>
  <c r="N5541" i="1" s="1"/>
  <c r="M5542" i="1"/>
  <c r="N5542" i="1" s="1"/>
  <c r="M5543" i="1"/>
  <c r="N5543" i="1" s="1"/>
  <c r="M5544" i="1"/>
  <c r="N5544" i="1" s="1"/>
  <c r="M5545" i="1"/>
  <c r="N5545" i="1" s="1"/>
  <c r="M5546" i="1"/>
  <c r="N5546" i="1" s="1"/>
  <c r="M5547" i="1"/>
  <c r="N5547" i="1" s="1"/>
  <c r="M5548" i="1"/>
  <c r="N5548" i="1" s="1"/>
  <c r="M5549" i="1"/>
  <c r="M5550" i="1"/>
  <c r="M5551" i="1"/>
  <c r="N5551" i="1" s="1"/>
  <c r="M5552" i="1"/>
  <c r="N5552" i="1" s="1"/>
  <c r="M5553" i="1"/>
  <c r="N5553" i="1" s="1"/>
  <c r="M5554" i="1"/>
  <c r="N5554" i="1" s="1"/>
  <c r="M5555" i="1"/>
  <c r="N5555" i="1" s="1"/>
  <c r="M5556" i="1"/>
  <c r="M5557" i="1"/>
  <c r="N5557" i="1" s="1"/>
  <c r="M5558" i="1"/>
  <c r="M5559" i="1"/>
  <c r="N5559" i="1" s="1"/>
  <c r="M5560" i="1"/>
  <c r="N5560" i="1" s="1"/>
  <c r="M5561" i="1"/>
  <c r="N5561" i="1" s="1"/>
  <c r="M5562" i="1"/>
  <c r="N5562" i="1" s="1"/>
  <c r="M5563" i="1"/>
  <c r="N5563" i="1" s="1"/>
  <c r="M5564" i="1"/>
  <c r="N5564" i="1" s="1"/>
  <c r="M5565" i="1"/>
  <c r="M5566" i="1"/>
  <c r="N5566" i="1" s="1"/>
  <c r="M5567" i="1"/>
  <c r="N5567" i="1" s="1"/>
  <c r="M5568" i="1"/>
  <c r="N5568" i="1" s="1"/>
  <c r="M5569" i="1"/>
  <c r="N5569" i="1" s="1"/>
  <c r="M5570" i="1"/>
  <c r="M5571" i="1"/>
  <c r="N5571" i="1" s="1"/>
  <c r="M5572" i="1"/>
  <c r="N5572" i="1" s="1"/>
  <c r="M5573" i="1"/>
  <c r="M5574" i="1"/>
  <c r="M5575" i="1"/>
  <c r="M5576" i="1"/>
  <c r="N5576" i="1" s="1"/>
  <c r="M5577" i="1"/>
  <c r="N5577" i="1" s="1"/>
  <c r="M5578" i="1"/>
  <c r="N5578" i="1" s="1"/>
  <c r="M5579" i="1"/>
  <c r="N5579" i="1" s="1"/>
  <c r="M5580" i="1"/>
  <c r="M5581" i="1"/>
  <c r="N5581" i="1" s="1"/>
  <c r="M5582" i="1"/>
  <c r="M5583" i="1"/>
  <c r="N5583" i="1" s="1"/>
  <c r="M5584" i="1"/>
  <c r="N5584" i="1" s="1"/>
  <c r="M5585" i="1"/>
  <c r="N5585" i="1" s="1"/>
  <c r="M5586" i="1"/>
  <c r="M5587" i="1"/>
  <c r="M5588" i="1"/>
  <c r="M5589" i="1"/>
  <c r="M5590" i="1"/>
  <c r="N5590" i="1" s="1"/>
  <c r="M5591" i="1"/>
  <c r="M5592" i="1"/>
  <c r="N5592" i="1" s="1"/>
  <c r="M5593" i="1"/>
  <c r="N5593" i="1" s="1"/>
  <c r="M5594" i="1"/>
  <c r="N5594" i="1" s="1"/>
  <c r="M5595" i="1"/>
  <c r="N5595" i="1" s="1"/>
  <c r="M5596" i="1"/>
  <c r="N5596" i="1" s="1"/>
  <c r="M5597" i="1"/>
  <c r="M5598" i="1"/>
  <c r="M5599" i="1"/>
  <c r="N5599" i="1" s="1"/>
  <c r="M5600" i="1"/>
  <c r="N5600" i="1" s="1"/>
  <c r="M5601" i="1"/>
  <c r="N5601" i="1" s="1"/>
  <c r="M5602" i="1"/>
  <c r="N5602" i="1" s="1"/>
  <c r="M5603" i="1"/>
  <c r="N5603" i="1" s="1"/>
  <c r="M5604" i="1"/>
  <c r="M5605" i="1"/>
  <c r="N5605" i="1" s="1"/>
  <c r="M5606" i="1"/>
  <c r="M5607" i="1"/>
  <c r="N5607" i="1" s="1"/>
  <c r="M5608" i="1"/>
  <c r="N5608" i="1" s="1"/>
  <c r="M5609" i="1"/>
  <c r="N5609" i="1" s="1"/>
  <c r="M5610" i="1"/>
  <c r="N5610" i="1" s="1"/>
  <c r="M5611" i="1"/>
  <c r="N5611" i="1" s="1"/>
  <c r="M5612" i="1"/>
  <c r="N5612" i="1" s="1"/>
  <c r="M5613" i="1"/>
  <c r="N5613" i="1" s="1"/>
  <c r="M5614" i="1"/>
  <c r="N5614" i="1" s="1"/>
  <c r="M5615" i="1"/>
  <c r="N5615" i="1" s="1"/>
  <c r="M5616" i="1"/>
  <c r="N5616" i="1" s="1"/>
  <c r="M5617" i="1"/>
  <c r="N5617" i="1" s="1"/>
  <c r="M5618" i="1"/>
  <c r="M5619" i="1"/>
  <c r="N5619" i="1" s="1"/>
  <c r="M5620" i="1"/>
  <c r="N5620" i="1" s="1"/>
  <c r="M5621" i="1"/>
  <c r="M5622" i="1"/>
  <c r="M5623" i="1"/>
  <c r="M5624" i="1"/>
  <c r="N5624" i="1" s="1"/>
  <c r="M5625" i="1"/>
  <c r="N5625" i="1" s="1"/>
  <c r="M5626" i="1"/>
  <c r="N5626" i="1" s="1"/>
  <c r="M5627" i="1"/>
  <c r="N5627" i="1" s="1"/>
  <c r="M5628" i="1"/>
  <c r="M5629" i="1"/>
  <c r="N5629" i="1" s="1"/>
  <c r="M5630" i="1"/>
  <c r="N5630" i="1" s="1"/>
  <c r="M5631" i="1"/>
  <c r="N5631" i="1" s="1"/>
  <c r="M5632" i="1"/>
  <c r="N5632" i="1" s="1"/>
  <c r="M5633" i="1"/>
  <c r="M5634" i="1"/>
  <c r="M5635" i="1"/>
  <c r="M5636" i="1"/>
  <c r="M5637" i="1"/>
  <c r="N5637" i="1" s="1"/>
  <c r="M5638" i="1"/>
  <c r="N5638" i="1" s="1"/>
  <c r="M5639" i="1"/>
  <c r="N5639" i="1" s="1"/>
  <c r="M5640" i="1"/>
  <c r="N5640" i="1" s="1"/>
  <c r="M5641" i="1"/>
  <c r="N5641" i="1" s="1"/>
  <c r="M5642" i="1"/>
  <c r="M5643" i="1"/>
  <c r="N5643" i="1" s="1"/>
  <c r="M5644" i="1"/>
  <c r="N5644" i="1" s="1"/>
  <c r="M5645" i="1"/>
  <c r="N5645" i="1" s="1"/>
  <c r="M5646" i="1"/>
  <c r="N5646" i="1" s="1"/>
  <c r="M5647" i="1"/>
  <c r="M5648" i="1"/>
  <c r="M5649" i="1"/>
  <c r="M5650" i="1"/>
  <c r="M5651" i="1"/>
  <c r="N5651" i="1" s="1"/>
  <c r="M5652" i="1"/>
  <c r="N5652" i="1" s="1"/>
  <c r="M5653" i="1"/>
  <c r="N5653" i="1" s="1"/>
  <c r="M5654" i="1"/>
  <c r="N5654" i="1" s="1"/>
  <c r="M5655" i="1"/>
  <c r="N5655" i="1" s="1"/>
  <c r="M5656" i="1"/>
  <c r="N5656" i="1" s="1"/>
  <c r="M5657" i="1"/>
  <c r="M5658" i="1"/>
  <c r="M5659" i="1"/>
  <c r="N5659" i="1" s="1"/>
  <c r="M5660" i="1"/>
  <c r="N5660" i="1" s="1"/>
  <c r="M5661" i="1"/>
  <c r="N5661" i="1" s="1"/>
  <c r="M5662" i="1"/>
  <c r="M5663" i="1"/>
  <c r="N5663" i="1" s="1"/>
  <c r="M5664" i="1"/>
  <c r="M5665" i="1"/>
  <c r="N5665" i="1" s="1"/>
  <c r="M5666" i="1"/>
  <c r="M5667" i="1"/>
  <c r="N5667" i="1" s="1"/>
  <c r="M5668" i="1"/>
  <c r="N5668" i="1" s="1"/>
  <c r="M5669" i="1"/>
  <c r="N5669" i="1" s="1"/>
  <c r="M5670" i="1"/>
  <c r="N5670" i="1" s="1"/>
  <c r="M5671" i="1"/>
  <c r="N5671" i="1" s="1"/>
  <c r="M5672" i="1"/>
  <c r="M5673" i="1"/>
  <c r="N5673" i="1" s="1"/>
  <c r="M5674" i="1"/>
  <c r="N5674" i="1" s="1"/>
  <c r="M5675" i="1"/>
  <c r="M5676" i="1"/>
  <c r="M5677" i="1"/>
  <c r="N5677" i="1" s="1"/>
  <c r="M5678" i="1"/>
  <c r="M5679" i="1"/>
  <c r="N5679" i="1" s="1"/>
  <c r="M5680" i="1"/>
  <c r="N5680" i="1" s="1"/>
  <c r="M5681" i="1"/>
  <c r="M5682" i="1"/>
  <c r="N5682" i="1" s="1"/>
  <c r="M5683" i="1"/>
  <c r="N5683" i="1" s="1"/>
  <c r="M5684" i="1"/>
  <c r="N5684" i="1" s="1"/>
  <c r="M5685" i="1"/>
  <c r="N5685" i="1" s="1"/>
  <c r="M5686" i="1"/>
  <c r="N5686" i="1" s="1"/>
  <c r="M5687" i="1"/>
  <c r="N5687" i="1" s="1"/>
  <c r="M5688" i="1"/>
  <c r="N5688" i="1" s="1"/>
  <c r="M5689" i="1"/>
  <c r="N5689" i="1" s="1"/>
  <c r="M5690" i="1"/>
  <c r="M5691" i="1"/>
  <c r="N5691" i="1" s="1"/>
  <c r="M5692" i="1"/>
  <c r="N5692" i="1" s="1"/>
  <c r="M5693" i="1"/>
  <c r="M5694" i="1"/>
  <c r="M5695" i="1"/>
  <c r="M5696" i="1"/>
  <c r="N5696" i="1" s="1"/>
  <c r="M5697" i="1"/>
  <c r="N5697" i="1" s="1"/>
  <c r="M5698" i="1"/>
  <c r="N5698" i="1" s="1"/>
  <c r="M5699" i="1"/>
  <c r="N5699" i="1" s="1"/>
  <c r="M5700" i="1"/>
  <c r="M5701" i="1"/>
  <c r="N5701" i="1" s="1"/>
  <c r="M5702" i="1"/>
  <c r="N5702" i="1" s="1"/>
  <c r="M5703" i="1"/>
  <c r="N5703" i="1" s="1"/>
  <c r="M5704" i="1"/>
  <c r="N5704" i="1" s="1"/>
  <c r="M5705" i="1"/>
  <c r="M5706" i="1"/>
  <c r="M5707" i="1"/>
  <c r="M5708" i="1"/>
  <c r="N5708" i="1" s="1"/>
  <c r="M5709" i="1"/>
  <c r="N5709" i="1" s="1"/>
  <c r="M5710" i="1"/>
  <c r="N5710" i="1" s="1"/>
  <c r="M5711" i="1"/>
  <c r="N5711" i="1" s="1"/>
  <c r="M5712" i="1"/>
  <c r="N5712" i="1" s="1"/>
  <c r="M5713" i="1"/>
  <c r="N5713" i="1" s="1"/>
  <c r="M5714" i="1"/>
  <c r="M5715" i="1"/>
  <c r="N5715" i="1" s="1"/>
  <c r="M5716" i="1"/>
  <c r="N5716" i="1" s="1"/>
  <c r="M5717" i="1"/>
  <c r="N5717" i="1" s="1"/>
  <c r="M5718" i="1"/>
  <c r="N5718" i="1" s="1"/>
  <c r="M5719" i="1"/>
  <c r="M5720" i="1"/>
  <c r="N5720" i="1" s="1"/>
  <c r="M5721" i="1"/>
  <c r="N5721" i="1" s="1"/>
  <c r="M5722" i="1"/>
  <c r="M5723" i="1"/>
  <c r="M5724" i="1"/>
  <c r="N5724" i="1" s="1"/>
  <c r="M5725" i="1"/>
  <c r="N5725" i="1" s="1"/>
  <c r="M5726" i="1"/>
  <c r="N5726" i="1" s="1"/>
  <c r="M5727" i="1"/>
  <c r="N5727" i="1" s="1"/>
  <c r="M5728" i="1"/>
  <c r="N5728" i="1" s="1"/>
  <c r="M5729" i="1"/>
  <c r="M5730" i="1"/>
  <c r="M5731" i="1"/>
  <c r="N5731" i="1" s="1"/>
  <c r="M5732" i="1"/>
  <c r="N5732" i="1" s="1"/>
  <c r="M5733" i="1"/>
  <c r="M5734" i="1"/>
  <c r="N5734" i="1" s="1"/>
  <c r="M5735" i="1"/>
  <c r="N5735" i="1" s="1"/>
  <c r="M5736" i="1"/>
  <c r="M5737" i="1"/>
  <c r="N5737" i="1" s="1"/>
  <c r="M5738" i="1"/>
  <c r="M5739" i="1"/>
  <c r="N5739" i="1" s="1"/>
  <c r="M5740" i="1"/>
  <c r="N5740" i="1" s="1"/>
  <c r="M5741" i="1"/>
  <c r="N5741" i="1" s="1"/>
  <c r="M5742" i="1"/>
  <c r="N5742" i="1" s="1"/>
  <c r="M5743" i="1"/>
  <c r="N5743" i="1" s="1"/>
  <c r="M5744" i="1"/>
  <c r="M5745" i="1"/>
  <c r="N5745" i="1" s="1"/>
  <c r="M5746" i="1"/>
  <c r="N5746" i="1" s="1"/>
  <c r="M5747" i="1"/>
  <c r="N5747" i="1" s="1"/>
  <c r="M5748" i="1"/>
  <c r="M5749" i="1"/>
  <c r="N5749" i="1" s="1"/>
  <c r="M5750" i="1"/>
  <c r="M5751" i="1"/>
  <c r="N5751" i="1" s="1"/>
  <c r="M5752" i="1"/>
  <c r="N5752" i="1" s="1"/>
  <c r="M5753" i="1"/>
  <c r="M5754" i="1"/>
  <c r="N5754" i="1" s="1"/>
  <c r="M5755" i="1"/>
  <c r="N5755" i="1" s="1"/>
  <c r="M5756" i="1"/>
  <c r="N5756" i="1" s="1"/>
  <c r="M5757" i="1"/>
  <c r="N5757" i="1" s="1"/>
  <c r="M5758" i="1"/>
  <c r="M5759" i="1"/>
  <c r="N5759" i="1" s="1"/>
  <c r="M5760" i="1"/>
  <c r="N5760" i="1" s="1"/>
  <c r="M5761" i="1"/>
  <c r="N5761" i="1" s="1"/>
  <c r="M5762" i="1"/>
  <c r="M5763" i="1"/>
  <c r="N5763" i="1" s="1"/>
  <c r="M5764" i="1"/>
  <c r="N5764" i="1" s="1"/>
  <c r="M5765" i="1"/>
  <c r="M5766" i="1"/>
  <c r="M5767" i="1"/>
  <c r="M5768" i="1"/>
  <c r="N5768" i="1" s="1"/>
  <c r="M5769" i="1"/>
  <c r="N5769" i="1" s="1"/>
  <c r="M5770" i="1"/>
  <c r="N5770" i="1" s="1"/>
  <c r="M5771" i="1"/>
  <c r="N5771" i="1" s="1"/>
  <c r="M5772" i="1"/>
  <c r="M5773" i="1"/>
  <c r="N5773" i="1" s="1"/>
  <c r="M5774" i="1"/>
  <c r="N5774" i="1" s="1"/>
  <c r="M5775" i="1"/>
  <c r="N5775" i="1" s="1"/>
  <c r="M5776" i="1"/>
  <c r="N5776" i="1" s="1"/>
  <c r="M5777" i="1"/>
  <c r="M5778" i="1"/>
  <c r="M5779" i="1"/>
  <c r="M5780" i="1"/>
  <c r="M5781" i="1"/>
  <c r="M5782" i="1"/>
  <c r="N5782" i="1" s="1"/>
  <c r="M5783" i="1"/>
  <c r="N5783" i="1" s="1"/>
  <c r="M5784" i="1"/>
  <c r="N5784" i="1" s="1"/>
  <c r="M5785" i="1"/>
  <c r="N5785" i="1" s="1"/>
  <c r="M5786" i="1"/>
  <c r="M5787" i="1"/>
  <c r="N5787" i="1" s="1"/>
  <c r="M5788" i="1"/>
  <c r="N5788" i="1" s="1"/>
  <c r="M5789" i="1"/>
  <c r="N5789" i="1" s="1"/>
  <c r="M5790" i="1"/>
  <c r="N5790" i="1" s="1"/>
  <c r="M5791" i="1"/>
  <c r="N5791" i="1" s="1"/>
  <c r="M5792" i="1"/>
  <c r="N5792" i="1" s="1"/>
  <c r="M5793" i="1"/>
  <c r="N5793" i="1" s="1"/>
  <c r="M5794" i="1"/>
  <c r="M5795" i="1"/>
  <c r="M5796" i="1"/>
  <c r="N5796" i="1" s="1"/>
  <c r="M5797" i="1"/>
  <c r="N5797" i="1" s="1"/>
  <c r="M5798" i="1"/>
  <c r="N5798" i="1" s="1"/>
  <c r="M5799" i="1"/>
  <c r="N5799" i="1" s="1"/>
  <c r="M5800" i="1"/>
  <c r="N5800" i="1" s="1"/>
  <c r="M5801" i="1"/>
  <c r="M5802" i="1"/>
  <c r="N5802" i="1" s="1"/>
  <c r="M5803" i="1"/>
  <c r="N5803" i="1" s="1"/>
  <c r="M5804" i="1"/>
  <c r="N5804" i="1" s="1"/>
  <c r="M5805" i="1"/>
  <c r="N5805" i="1" s="1"/>
  <c r="M5806" i="1"/>
  <c r="M5807" i="1"/>
  <c r="M5808" i="1"/>
  <c r="M5809" i="1"/>
  <c r="N5809" i="1" s="1"/>
  <c r="M5810" i="1"/>
  <c r="N5810" i="1" s="1"/>
  <c r="M5811" i="1"/>
  <c r="N5811" i="1" s="1"/>
  <c r="M5812" i="1"/>
  <c r="N5812" i="1" s="1"/>
  <c r="M5813" i="1"/>
  <c r="M5814" i="1"/>
  <c r="M5815" i="1"/>
  <c r="N5815" i="1" s="1"/>
  <c r="M5816" i="1"/>
  <c r="N5816" i="1" s="1"/>
  <c r="M5817" i="1"/>
  <c r="N5817" i="1" s="1"/>
  <c r="M5818" i="1"/>
  <c r="N5818" i="1" s="1"/>
  <c r="M5819" i="1"/>
  <c r="M5820" i="1"/>
  <c r="M5821" i="1"/>
  <c r="N5821" i="1" s="1"/>
  <c r="M5822" i="1"/>
  <c r="M5823" i="1"/>
  <c r="N5823" i="1" s="1"/>
  <c r="M5824" i="1"/>
  <c r="N5824" i="1" s="1"/>
  <c r="M5825" i="1"/>
  <c r="N5825" i="1" s="1"/>
  <c r="M5826" i="1"/>
  <c r="M5827" i="1"/>
  <c r="M5828" i="1"/>
  <c r="N5828" i="1" s="1"/>
  <c r="M5829" i="1"/>
  <c r="N5829" i="1" s="1"/>
  <c r="M5830" i="1"/>
  <c r="M5831" i="1"/>
  <c r="M5832" i="1"/>
  <c r="M5833" i="1"/>
  <c r="N5833" i="1" s="1"/>
  <c r="M5834" i="1"/>
  <c r="M5835" i="1"/>
  <c r="N5835" i="1" s="1"/>
  <c r="M5836" i="1"/>
  <c r="N5836" i="1" s="1"/>
  <c r="M5837" i="1"/>
  <c r="N5837" i="1" s="1"/>
  <c r="M5838" i="1"/>
  <c r="N5838" i="1" s="1"/>
  <c r="M5839" i="1"/>
  <c r="N5839" i="1" s="1"/>
  <c r="M5840" i="1"/>
  <c r="N5840" i="1" s="1"/>
  <c r="M5841" i="1"/>
  <c r="N5841" i="1" s="1"/>
  <c r="M5842" i="1"/>
  <c r="N5842" i="1" s="1"/>
  <c r="M5843" i="1"/>
  <c r="N5843" i="1" s="1"/>
  <c r="M5844" i="1"/>
  <c r="M5845" i="1"/>
  <c r="N5845" i="1" s="1"/>
  <c r="M5846" i="1"/>
  <c r="M5847" i="1"/>
  <c r="N5847" i="1" s="1"/>
  <c r="M5848" i="1"/>
  <c r="N5848" i="1" s="1"/>
  <c r="M5849" i="1"/>
  <c r="N5849" i="1" s="1"/>
  <c r="M5850" i="1"/>
  <c r="N5850" i="1" s="1"/>
  <c r="M5851" i="1"/>
  <c r="N5851" i="1" s="1"/>
  <c r="M5852" i="1"/>
  <c r="N5852" i="1" s="1"/>
  <c r="M5853" i="1"/>
  <c r="N5853" i="1" s="1"/>
  <c r="M5854" i="1"/>
  <c r="N5854" i="1" s="1"/>
  <c r="M5855" i="1"/>
  <c r="N5855" i="1" s="1"/>
  <c r="M5856" i="1"/>
  <c r="M5857" i="1"/>
  <c r="N5857" i="1" s="1"/>
  <c r="M5858" i="1"/>
  <c r="M5859" i="1"/>
  <c r="N5859" i="1" s="1"/>
  <c r="M5860" i="1"/>
  <c r="N5860" i="1" s="1"/>
  <c r="M5861" i="1"/>
  <c r="M5862" i="1"/>
  <c r="N5862" i="1" s="1"/>
  <c r="M5863" i="1"/>
  <c r="N5863" i="1" s="1"/>
  <c r="M5864" i="1"/>
  <c r="N5864" i="1" s="1"/>
  <c r="M5865" i="1"/>
  <c r="N5865" i="1" s="1"/>
  <c r="M5866" i="1"/>
  <c r="N5866" i="1" s="1"/>
  <c r="M5867" i="1"/>
  <c r="N5867" i="1" s="1"/>
  <c r="M5868" i="1"/>
  <c r="N5868" i="1" s="1"/>
  <c r="M5869" i="1"/>
  <c r="N5869" i="1" s="1"/>
  <c r="M5870" i="1"/>
  <c r="M5871" i="1"/>
  <c r="N5871" i="1" s="1"/>
  <c r="M5872" i="1"/>
  <c r="N5872" i="1" s="1"/>
  <c r="M5873" i="1"/>
  <c r="M5874" i="1"/>
  <c r="M5875" i="1"/>
  <c r="N5875" i="1" s="1"/>
  <c r="M5876" i="1"/>
  <c r="N5876" i="1" s="1"/>
  <c r="M5877" i="1"/>
  <c r="N5877" i="1" s="1"/>
  <c r="M5878" i="1"/>
  <c r="N5878" i="1" s="1"/>
  <c r="M5879" i="1"/>
  <c r="M5880" i="1"/>
  <c r="N5880" i="1" s="1"/>
  <c r="M5881" i="1"/>
  <c r="N5881" i="1" s="1"/>
  <c r="M5882" i="1"/>
  <c r="N5882" i="1" s="1"/>
  <c r="M5883" i="1"/>
  <c r="N5883" i="1" s="1"/>
  <c r="M5884" i="1"/>
  <c r="N5884" i="1" s="1"/>
  <c r="M5885" i="1"/>
  <c r="M5886" i="1"/>
  <c r="M5887" i="1"/>
  <c r="N5887" i="1" s="1"/>
  <c r="M5888" i="1"/>
  <c r="N5888" i="1" s="1"/>
  <c r="M5889" i="1"/>
  <c r="N5889" i="1" s="1"/>
  <c r="M5890" i="1"/>
  <c r="N5890" i="1" s="1"/>
  <c r="M5891" i="1"/>
  <c r="N5891" i="1" s="1"/>
  <c r="M5892" i="1"/>
  <c r="M5893" i="1"/>
  <c r="N5893" i="1" s="1"/>
  <c r="M5894" i="1"/>
  <c r="N5894" i="1" s="1"/>
  <c r="M5895" i="1"/>
  <c r="N5895" i="1" s="1"/>
  <c r="M5896" i="1"/>
  <c r="N5896" i="1" s="1"/>
  <c r="M5897" i="1"/>
  <c r="M5898" i="1"/>
  <c r="M5899" i="1"/>
  <c r="N5899" i="1" s="1"/>
  <c r="M5900" i="1"/>
  <c r="N5900" i="1" s="1"/>
  <c r="M5901" i="1"/>
  <c r="N5901" i="1" s="1"/>
  <c r="M5902" i="1"/>
  <c r="N5902" i="1" s="1"/>
  <c r="M5903" i="1"/>
  <c r="N5903" i="1" s="1"/>
  <c r="M5904" i="1"/>
  <c r="M5905" i="1"/>
  <c r="N5905" i="1" s="1"/>
  <c r="M5906" i="1"/>
  <c r="M5907" i="1"/>
  <c r="N5907" i="1" s="1"/>
  <c r="M5908" i="1"/>
  <c r="N5908" i="1" s="1"/>
  <c r="M5909" i="1"/>
  <c r="M5910" i="1"/>
  <c r="M5911" i="1"/>
  <c r="M5912" i="1"/>
  <c r="N5912" i="1" s="1"/>
  <c r="M5913" i="1"/>
  <c r="N5913" i="1" s="1"/>
  <c r="M5914" i="1"/>
  <c r="N5914" i="1" s="1"/>
  <c r="M5915" i="1"/>
  <c r="N5915" i="1" s="1"/>
  <c r="M5916" i="1"/>
  <c r="N5916" i="1" s="1"/>
  <c r="M5917" i="1"/>
  <c r="N5917" i="1" s="1"/>
  <c r="M5918" i="1"/>
  <c r="M5919" i="1"/>
  <c r="N5919" i="1" s="1"/>
  <c r="M5920" i="1"/>
  <c r="N5920" i="1" s="1"/>
  <c r="M5921" i="1"/>
  <c r="N5921" i="1" s="1"/>
  <c r="M5922" i="1"/>
  <c r="M5923" i="1"/>
  <c r="N5923" i="1" s="1"/>
  <c r="M5924" i="1"/>
  <c r="N5924" i="1" s="1"/>
  <c r="M5925" i="1"/>
  <c r="N5925" i="1" s="1"/>
  <c r="M5926" i="1"/>
  <c r="M5927" i="1"/>
  <c r="N5927" i="1" s="1"/>
  <c r="M5928" i="1"/>
  <c r="N5928" i="1" s="1"/>
  <c r="M5929" i="1"/>
  <c r="N5929" i="1" s="1"/>
  <c r="M5930" i="1"/>
  <c r="N5930" i="1" s="1"/>
  <c r="M5931" i="1"/>
  <c r="N5931" i="1" s="1"/>
  <c r="M5932" i="1"/>
  <c r="N5932" i="1" s="1"/>
  <c r="M5933" i="1"/>
  <c r="N5933" i="1" s="1"/>
  <c r="M5934" i="1"/>
  <c r="N5934" i="1" s="1"/>
  <c r="M5935" i="1"/>
  <c r="M5936" i="1"/>
  <c r="M5937" i="1"/>
  <c r="N5937" i="1" s="1"/>
  <c r="M5938" i="1"/>
  <c r="N5938" i="1" s="1"/>
  <c r="M5939" i="1"/>
  <c r="N5939" i="1" s="1"/>
  <c r="M5940" i="1"/>
  <c r="N5940" i="1" s="1"/>
  <c r="M5941" i="1"/>
  <c r="N5941" i="1" s="1"/>
  <c r="M5942" i="1"/>
  <c r="N5942" i="1" s="1"/>
  <c r="M5943" i="1"/>
  <c r="N5943" i="1" s="1"/>
  <c r="M5944" i="1"/>
  <c r="N5944" i="1" s="1"/>
  <c r="M5945" i="1"/>
  <c r="M5946" i="1"/>
  <c r="N5946" i="1" s="1"/>
  <c r="M5947" i="1"/>
  <c r="N5947" i="1" s="1"/>
  <c r="M5948" i="1"/>
  <c r="M5949" i="1"/>
  <c r="N5949" i="1" s="1"/>
  <c r="M5950" i="1"/>
  <c r="N5950" i="1" s="1"/>
  <c r="M5951" i="1"/>
  <c r="M5952" i="1"/>
  <c r="M5953" i="1"/>
  <c r="N5953" i="1" s="1"/>
  <c r="M5954" i="1"/>
  <c r="N5954" i="1" s="1"/>
  <c r="M5955" i="1"/>
  <c r="N5955" i="1" s="1"/>
  <c r="M5956" i="1"/>
  <c r="N5956" i="1" s="1"/>
  <c r="M5957" i="1"/>
  <c r="M5958" i="1"/>
  <c r="M5959" i="1"/>
  <c r="N5959" i="1" s="1"/>
  <c r="M5960" i="1"/>
  <c r="N5960" i="1" s="1"/>
  <c r="M5961" i="1"/>
  <c r="M5962" i="1"/>
  <c r="N5962" i="1" s="1"/>
  <c r="M5963" i="1"/>
  <c r="N5963" i="1" s="1"/>
  <c r="M5964" i="1"/>
  <c r="M5965" i="1"/>
  <c r="N5965" i="1" s="1"/>
  <c r="M5966" i="1"/>
  <c r="M5967" i="1"/>
  <c r="N5967" i="1" s="1"/>
  <c r="M5968" i="1"/>
  <c r="N5968" i="1" s="1"/>
  <c r="M5969" i="1"/>
  <c r="N5969" i="1" s="1"/>
  <c r="M5970" i="1"/>
  <c r="M5971" i="1"/>
  <c r="N5971" i="1" s="1"/>
  <c r="M5972" i="1"/>
  <c r="N5972" i="1" s="1"/>
  <c r="M5973" i="1"/>
  <c r="N5973" i="1" s="1"/>
  <c r="M5974" i="1"/>
  <c r="N5974" i="1" s="1"/>
  <c r="M5975" i="1"/>
  <c r="M5976" i="1"/>
  <c r="M5977" i="1"/>
  <c r="N5977" i="1" s="1"/>
  <c r="M5978" i="1"/>
  <c r="M5979" i="1"/>
  <c r="N5979" i="1" s="1"/>
  <c r="M5980" i="1"/>
  <c r="N5980" i="1" s="1"/>
  <c r="M5981" i="1"/>
  <c r="N5981" i="1" s="1"/>
  <c r="M5982" i="1"/>
  <c r="N5982" i="1" s="1"/>
  <c r="M5983" i="1"/>
  <c r="N5983" i="1" s="1"/>
  <c r="M5984" i="1"/>
  <c r="M5985" i="1"/>
  <c r="N5985" i="1" s="1"/>
  <c r="M5986" i="1"/>
  <c r="N5986" i="1" s="1"/>
  <c r="M5987" i="1"/>
  <c r="N5987" i="1" s="1"/>
  <c r="M5988" i="1"/>
  <c r="M5989" i="1"/>
  <c r="N5989" i="1" s="1"/>
  <c r="M5990" i="1"/>
  <c r="M5991" i="1"/>
  <c r="N5991" i="1" s="1"/>
  <c r="M5992" i="1"/>
  <c r="N5992" i="1" s="1"/>
  <c r="M5993" i="1"/>
  <c r="N5993" i="1" s="1"/>
  <c r="M5994" i="1"/>
  <c r="N5994" i="1" s="1"/>
  <c r="M5995" i="1"/>
  <c r="N5995" i="1" s="1"/>
  <c r="M5996" i="1"/>
  <c r="N5996" i="1" s="1"/>
  <c r="M5997" i="1"/>
  <c r="N5997" i="1" s="1"/>
  <c r="M5998" i="1"/>
  <c r="N5998" i="1" s="1"/>
  <c r="M5999" i="1"/>
  <c r="N5999" i="1" s="1"/>
  <c r="M6000" i="1"/>
  <c r="M6001" i="1"/>
  <c r="N6001" i="1" s="1"/>
  <c r="M6002" i="1"/>
  <c r="M6003" i="1"/>
  <c r="N6003" i="1" s="1"/>
  <c r="M6004" i="1"/>
  <c r="N6004" i="1" s="1"/>
  <c r="M6005" i="1"/>
  <c r="M6006" i="1"/>
  <c r="N6006" i="1" s="1"/>
  <c r="M6007" i="1"/>
  <c r="N6007" i="1" s="1"/>
  <c r="M6008" i="1"/>
  <c r="N6008" i="1" s="1"/>
  <c r="M6009" i="1"/>
  <c r="N6009" i="1" s="1"/>
  <c r="M6010" i="1"/>
  <c r="M6011" i="1"/>
  <c r="N6011" i="1" s="1"/>
  <c r="M6012" i="1"/>
  <c r="N6012" i="1" s="1"/>
  <c r="M6013" i="1"/>
  <c r="N6013" i="1" s="1"/>
  <c r="M6014" i="1"/>
  <c r="M6015" i="1"/>
  <c r="N6015" i="1" s="1"/>
  <c r="M6016" i="1"/>
  <c r="N6016" i="1" s="1"/>
  <c r="M6017" i="1"/>
  <c r="M6018" i="1"/>
  <c r="M6019" i="1"/>
  <c r="N6019" i="1" s="1"/>
  <c r="M6020" i="1"/>
  <c r="N6020" i="1" s="1"/>
  <c r="M6021" i="1"/>
  <c r="N6021" i="1" s="1"/>
  <c r="M6022" i="1"/>
  <c r="N6022" i="1" s="1"/>
  <c r="M6023" i="1"/>
  <c r="N6023" i="1" s="1"/>
  <c r="M6024" i="1"/>
  <c r="N6024" i="1" s="1"/>
  <c r="M6025" i="1"/>
  <c r="N6025" i="1" s="1"/>
  <c r="M6026" i="1"/>
  <c r="N6026" i="1" s="1"/>
  <c r="M6027" i="1"/>
  <c r="N6027" i="1" s="1"/>
  <c r="M6028" i="1"/>
  <c r="N6028" i="1" s="1"/>
  <c r="M6029" i="1"/>
  <c r="M6030" i="1"/>
  <c r="M6031" i="1"/>
  <c r="M6032" i="1"/>
  <c r="N6032" i="1" s="1"/>
  <c r="M6033" i="1"/>
  <c r="N6033" i="1" s="1"/>
  <c r="M6034" i="1"/>
  <c r="N6034" i="1" s="1"/>
  <c r="M6035" i="1"/>
  <c r="N6035" i="1" s="1"/>
  <c r="M6036" i="1"/>
  <c r="M6037" i="1"/>
  <c r="N6037" i="1" s="1"/>
  <c r="M6038" i="1"/>
  <c r="N6038" i="1" s="1"/>
  <c r="M6039" i="1"/>
  <c r="N6039" i="1" s="1"/>
  <c r="M6040" i="1"/>
  <c r="N6040" i="1" s="1"/>
  <c r="M6041" i="1"/>
  <c r="M6042" i="1"/>
  <c r="M6043" i="1"/>
  <c r="M6044" i="1"/>
  <c r="M6045" i="1"/>
  <c r="N6045" i="1" s="1"/>
  <c r="M6046" i="1"/>
  <c r="N6046" i="1" s="1"/>
  <c r="M6047" i="1"/>
  <c r="N6047" i="1" s="1"/>
  <c r="M6048" i="1"/>
  <c r="M6049" i="1"/>
  <c r="N6049" i="1" s="1"/>
  <c r="M6050" i="1"/>
  <c r="M6051" i="1"/>
  <c r="N6051" i="1" s="1"/>
  <c r="M6052" i="1"/>
  <c r="N6052" i="1" s="1"/>
  <c r="M6053" i="1"/>
  <c r="M6054" i="1"/>
  <c r="M6055" i="1"/>
  <c r="M6056" i="1"/>
  <c r="M6057" i="1"/>
  <c r="M6058" i="1"/>
  <c r="N6058" i="1" s="1"/>
  <c r="M6059" i="1"/>
  <c r="N6059" i="1" s="1"/>
  <c r="M6060" i="1"/>
  <c r="N6060" i="1" s="1"/>
  <c r="M6061" i="1"/>
  <c r="N6061" i="1" s="1"/>
  <c r="M6062" i="1"/>
  <c r="M6063" i="1"/>
  <c r="N6063" i="1" s="1"/>
  <c r="M6064" i="1"/>
  <c r="N6064" i="1" s="1"/>
  <c r="M6065" i="1"/>
  <c r="N6065" i="1" s="1"/>
  <c r="M6066" i="1"/>
  <c r="M6067" i="1"/>
  <c r="M6068" i="1"/>
  <c r="M6069" i="1"/>
  <c r="N6069" i="1" s="1"/>
  <c r="M6070" i="1"/>
  <c r="N6070" i="1" s="1"/>
  <c r="M6071" i="1"/>
  <c r="N6071" i="1" s="1"/>
  <c r="M6072" i="1"/>
  <c r="N6072" i="1" s="1"/>
  <c r="M6073" i="1"/>
  <c r="N6073" i="1" s="1"/>
  <c r="M6074" i="1"/>
  <c r="N6074" i="1" s="1"/>
  <c r="M6075" i="1"/>
  <c r="N6075" i="1" s="1"/>
  <c r="M6076" i="1"/>
  <c r="N6076" i="1" s="1"/>
  <c r="M6077" i="1"/>
  <c r="N6077" i="1" s="1"/>
  <c r="M6078" i="1"/>
  <c r="N6078" i="1" s="1"/>
  <c r="M6079" i="1"/>
  <c r="M6080" i="1"/>
  <c r="M6081" i="1"/>
  <c r="M6082" i="1"/>
  <c r="M6083" i="1"/>
  <c r="N6083" i="1" s="1"/>
  <c r="M6084" i="1"/>
  <c r="N6084" i="1" s="1"/>
  <c r="M6085" i="1"/>
  <c r="N6085" i="1" s="1"/>
  <c r="M6086" i="1"/>
  <c r="N6086" i="1" s="1"/>
  <c r="M6087" i="1"/>
  <c r="N6087" i="1" s="1"/>
  <c r="M6088" i="1"/>
  <c r="N6088" i="1" s="1"/>
  <c r="M6089" i="1"/>
  <c r="M6090" i="1"/>
  <c r="N6090" i="1" s="1"/>
  <c r="M6091" i="1"/>
  <c r="N6091" i="1" s="1"/>
  <c r="M6092" i="1"/>
  <c r="N6092" i="1" s="1"/>
  <c r="M6093" i="1"/>
  <c r="N6093" i="1" s="1"/>
  <c r="M6094" i="1"/>
  <c r="M6095" i="1"/>
  <c r="N6095" i="1" s="1"/>
  <c r="M6096" i="1"/>
  <c r="M6097" i="1"/>
  <c r="N6097" i="1" s="1"/>
  <c r="M6098" i="1"/>
  <c r="N6098" i="1" s="1"/>
  <c r="M6099" i="1"/>
  <c r="N6099" i="1" s="1"/>
  <c r="M6100" i="1"/>
  <c r="N6100" i="1" s="1"/>
  <c r="M6101" i="1"/>
  <c r="M6102" i="1"/>
  <c r="M6103" i="1"/>
  <c r="N6103" i="1" s="1"/>
  <c r="M6104" i="1"/>
  <c r="N6104" i="1" s="1"/>
  <c r="M6105" i="1"/>
  <c r="M6106" i="1"/>
  <c r="M6107" i="1"/>
  <c r="M6108" i="1"/>
  <c r="M6109" i="1"/>
  <c r="N6109" i="1" s="1"/>
  <c r="M6110" i="1"/>
  <c r="M6111" i="1"/>
  <c r="N6111" i="1" s="1"/>
  <c r="M6112" i="1"/>
  <c r="N6112" i="1" s="1"/>
  <c r="M6113" i="1"/>
  <c r="N6113" i="1" s="1"/>
  <c r="M6114" i="1"/>
  <c r="M6115" i="1"/>
  <c r="M6116" i="1"/>
  <c r="N6116" i="1" s="1"/>
  <c r="M6117" i="1"/>
  <c r="N6117" i="1" s="1"/>
  <c r="M6118" i="1"/>
  <c r="M6119" i="1"/>
  <c r="N6119" i="1" s="1"/>
  <c r="M6120" i="1"/>
  <c r="M6121" i="1"/>
  <c r="N6121" i="1" s="1"/>
  <c r="M6122" i="1"/>
  <c r="M6123" i="1"/>
  <c r="N6123" i="1" s="1"/>
  <c r="M6124" i="1"/>
  <c r="N6124" i="1" s="1"/>
  <c r="M6125" i="1"/>
  <c r="N6125" i="1" s="1"/>
  <c r="M6126" i="1"/>
  <c r="N6126" i="1" s="1"/>
  <c r="M6127" i="1"/>
  <c r="N6127" i="1" s="1"/>
  <c r="M6128" i="1"/>
  <c r="M6129" i="1"/>
  <c r="N6129" i="1" s="1"/>
  <c r="M6130" i="1"/>
  <c r="N6130" i="1" s="1"/>
  <c r="M6131" i="1"/>
  <c r="M6132" i="1"/>
  <c r="M6133" i="1"/>
  <c r="N6133" i="1" s="1"/>
  <c r="M6134" i="1"/>
  <c r="M6135" i="1"/>
  <c r="N6135" i="1" s="1"/>
  <c r="M6136" i="1"/>
  <c r="N6136" i="1" s="1"/>
  <c r="M6137" i="1"/>
  <c r="N6137" i="1" s="1"/>
  <c r="M6138" i="1"/>
  <c r="N6138" i="1" s="1"/>
  <c r="M6139" i="1"/>
  <c r="N6139" i="1" s="1"/>
  <c r="M6140" i="1"/>
  <c r="N6140" i="1" s="1"/>
  <c r="M6141" i="1"/>
  <c r="N6141" i="1" s="1"/>
  <c r="M6142" i="1"/>
  <c r="N6142" i="1" s="1"/>
  <c r="M6143" i="1"/>
  <c r="N6143" i="1" s="1"/>
  <c r="M6144" i="1"/>
  <c r="M6145" i="1"/>
  <c r="N6145" i="1" s="1"/>
  <c r="M6146" i="1"/>
  <c r="M6147" i="1"/>
  <c r="N6147" i="1" s="1"/>
  <c r="M6148" i="1"/>
  <c r="N6148" i="1" s="1"/>
  <c r="M6149" i="1"/>
  <c r="M6150" i="1"/>
  <c r="N6150" i="1" s="1"/>
  <c r="M6151" i="1"/>
  <c r="N6151" i="1" s="1"/>
  <c r="M6152" i="1"/>
  <c r="N6152" i="1" s="1"/>
  <c r="M6153" i="1"/>
  <c r="N6153" i="1" s="1"/>
  <c r="M6154" i="1"/>
  <c r="M6155" i="1"/>
  <c r="N6155" i="1" s="1"/>
  <c r="M6156" i="1"/>
  <c r="N6156" i="1" s="1"/>
  <c r="M6157" i="1"/>
  <c r="N6157" i="1" s="1"/>
  <c r="M6158" i="1"/>
  <c r="M6159" i="1"/>
  <c r="M6160" i="1"/>
  <c r="N6160" i="1" s="1"/>
  <c r="M6161" i="1"/>
  <c r="M6162" i="1"/>
  <c r="M6163" i="1"/>
  <c r="N6163" i="1" s="1"/>
  <c r="M6164" i="1"/>
  <c r="N6164" i="1" s="1"/>
  <c r="M6165" i="1"/>
  <c r="N6165" i="1" s="1"/>
  <c r="M6166" i="1"/>
  <c r="N6166" i="1" s="1"/>
  <c r="M6167" i="1"/>
  <c r="M6168" i="1"/>
  <c r="N6168" i="1" s="1"/>
  <c r="M6169" i="1"/>
  <c r="N6169" i="1" s="1"/>
  <c r="M6170" i="1"/>
  <c r="N6170" i="1" s="1"/>
  <c r="M6171" i="1"/>
  <c r="N6171" i="1" s="1"/>
  <c r="M6172" i="1"/>
  <c r="N6172" i="1" s="1"/>
  <c r="M6173" i="1"/>
  <c r="M6174" i="1"/>
  <c r="M6175" i="1"/>
  <c r="M6176" i="1"/>
  <c r="N6176" i="1" s="1"/>
  <c r="M6177" i="1"/>
  <c r="N6177" i="1" s="1"/>
  <c r="M6178" i="1"/>
  <c r="N6178" i="1" s="1"/>
  <c r="M6179" i="1"/>
  <c r="N6179" i="1" s="1"/>
  <c r="M6180" i="1"/>
  <c r="M6181" i="1"/>
  <c r="N6181" i="1" s="1"/>
  <c r="M6182" i="1"/>
  <c r="N6182" i="1" s="1"/>
  <c r="M6183" i="1"/>
  <c r="N6183" i="1" s="1"/>
  <c r="M6184" i="1"/>
  <c r="N6184" i="1" s="1"/>
  <c r="M6185" i="1"/>
  <c r="M6186" i="1"/>
  <c r="M6187" i="1"/>
  <c r="N6187" i="1" s="1"/>
  <c r="M6188" i="1"/>
  <c r="N6188" i="1" s="1"/>
  <c r="M6189" i="1"/>
  <c r="N6189" i="1" s="1"/>
  <c r="M6190" i="1"/>
  <c r="N6190" i="1" s="1"/>
  <c r="M6191" i="1"/>
  <c r="N6191" i="1" s="1"/>
  <c r="M6192" i="1"/>
  <c r="M6193" i="1"/>
  <c r="N6193" i="1" s="1"/>
  <c r="M6194" i="1"/>
  <c r="M6195" i="1"/>
  <c r="N6195" i="1" s="1"/>
  <c r="M6196" i="1"/>
  <c r="N6196" i="1" s="1"/>
  <c r="M6197" i="1"/>
  <c r="M6198" i="1"/>
  <c r="M6199" i="1"/>
  <c r="M6200" i="1"/>
  <c r="M6201" i="1"/>
  <c r="M6202" i="1"/>
  <c r="N6202" i="1" s="1"/>
  <c r="M6203" i="1"/>
  <c r="N6203" i="1" s="1"/>
  <c r="M6204" i="1"/>
  <c r="N6204" i="1" s="1"/>
  <c r="M6205" i="1"/>
  <c r="N6205" i="1" s="1"/>
  <c r="M6206" i="1"/>
  <c r="M6207" i="1"/>
  <c r="M6208" i="1"/>
  <c r="N6208" i="1" s="1"/>
  <c r="M6209" i="1"/>
  <c r="N6209" i="1" s="1"/>
  <c r="M6210" i="1"/>
  <c r="M6211" i="1"/>
  <c r="N6211" i="1" s="1"/>
  <c r="M6212" i="1"/>
  <c r="N6212" i="1" s="1"/>
  <c r="M6213" i="1"/>
  <c r="N6213" i="1" s="1"/>
  <c r="M6214" i="1"/>
  <c r="M6215" i="1"/>
  <c r="N6215" i="1" s="1"/>
  <c r="M6216" i="1"/>
  <c r="N6216" i="1" s="1"/>
  <c r="M6217" i="1"/>
  <c r="N6217" i="1" s="1"/>
  <c r="M6218" i="1"/>
  <c r="N6218" i="1" s="1"/>
  <c r="M6219" i="1"/>
  <c r="N6219" i="1" s="1"/>
  <c r="M6220" i="1"/>
  <c r="N6220" i="1" s="1"/>
  <c r="M6221" i="1"/>
  <c r="N6221" i="1" s="1"/>
  <c r="M6222" i="1"/>
  <c r="N6222" i="1" s="1"/>
  <c r="M6223" i="1"/>
  <c r="N6223" i="1" s="1"/>
  <c r="M6224" i="1"/>
  <c r="M6225" i="1"/>
  <c r="N6225" i="1" s="1"/>
  <c r="M6226" i="1"/>
  <c r="M6227" i="1"/>
  <c r="M6228" i="1"/>
  <c r="N6228" i="1" s="1"/>
  <c r="M6229" i="1"/>
  <c r="N6229" i="1" s="1"/>
  <c r="M6230" i="1"/>
  <c r="N6230" i="1" s="1"/>
  <c r="M6231" i="1"/>
  <c r="N6231" i="1" s="1"/>
  <c r="M6232" i="1"/>
  <c r="N6232" i="1" s="1"/>
  <c r="M6233" i="1"/>
  <c r="M6234" i="1"/>
  <c r="N6234" i="1" s="1"/>
  <c r="M6235" i="1"/>
  <c r="N6235" i="1" s="1"/>
  <c r="M6236" i="1"/>
  <c r="N6236" i="1" s="1"/>
  <c r="M6237" i="1"/>
  <c r="N6237" i="1" s="1"/>
  <c r="M6238" i="1"/>
  <c r="N6238" i="1" s="1"/>
  <c r="M6239" i="1"/>
  <c r="M6240" i="1"/>
  <c r="M6241" i="1"/>
  <c r="N6241" i="1" s="1"/>
  <c r="M6242" i="1"/>
  <c r="N6242" i="1" s="1"/>
  <c r="M6243" i="1"/>
  <c r="N6243" i="1" s="1"/>
  <c r="M6244" i="1"/>
  <c r="N6244" i="1" s="1"/>
  <c r="M6245" i="1"/>
  <c r="M6246" i="1"/>
  <c r="M6247" i="1"/>
  <c r="N6247" i="1" s="1"/>
  <c r="M6248" i="1"/>
  <c r="N6248" i="1" s="1"/>
  <c r="M6249" i="1"/>
  <c r="N6249" i="1" s="1"/>
  <c r="M6250" i="1"/>
  <c r="M6251" i="1"/>
  <c r="M6252" i="1"/>
  <c r="M6253" i="1"/>
  <c r="N6253" i="1" s="1"/>
  <c r="M6254" i="1"/>
  <c r="M6255" i="1"/>
  <c r="N6255" i="1" s="1"/>
  <c r="M6256" i="1"/>
  <c r="N6256" i="1" s="1"/>
  <c r="M6257" i="1"/>
  <c r="N6257" i="1" s="1"/>
  <c r="M6258" i="1"/>
  <c r="M6259" i="1"/>
  <c r="N6259" i="1" s="1"/>
  <c r="M6260" i="1"/>
  <c r="N6260" i="1" s="1"/>
  <c r="M6261" i="1"/>
  <c r="N6261" i="1" s="1"/>
  <c r="M6262" i="1"/>
  <c r="N6262" i="1" s="1"/>
  <c r="M6263" i="1"/>
  <c r="M6264" i="1"/>
  <c r="M6265" i="1"/>
  <c r="N6265" i="1" s="1"/>
  <c r="M6266" i="1"/>
  <c r="M6267" i="1"/>
  <c r="N6267" i="1" s="1"/>
  <c r="M6268" i="1"/>
  <c r="N6268" i="1" s="1"/>
  <c r="M6269" i="1"/>
  <c r="N6269" i="1" s="1"/>
  <c r="M6270" i="1"/>
  <c r="N6270" i="1" s="1"/>
  <c r="M6271" i="1"/>
  <c r="N6271" i="1" s="1"/>
  <c r="M6272" i="1"/>
  <c r="M6273" i="1"/>
  <c r="N6273" i="1" s="1"/>
  <c r="M6274" i="1"/>
  <c r="N6274" i="1" s="1"/>
  <c r="M6275" i="1"/>
  <c r="M6276" i="1"/>
  <c r="M6277" i="1"/>
  <c r="N6277" i="1" s="1"/>
  <c r="M6278" i="1"/>
  <c r="M6279" i="1"/>
  <c r="M6280" i="1"/>
  <c r="N6280" i="1" s="1"/>
  <c r="M6281" i="1"/>
  <c r="N6281" i="1" s="1"/>
  <c r="M6282" i="1"/>
  <c r="N6282" i="1" s="1"/>
  <c r="M6283" i="1"/>
  <c r="N6283" i="1" s="1"/>
  <c r="M6284" i="1"/>
  <c r="N6284" i="1" s="1"/>
  <c r="M6285" i="1"/>
  <c r="N6285" i="1" s="1"/>
  <c r="M6286" i="1"/>
  <c r="N6286" i="1" s="1"/>
  <c r="M6287" i="1"/>
  <c r="N6287" i="1" s="1"/>
  <c r="M6288" i="1"/>
  <c r="M6289" i="1"/>
  <c r="N6289" i="1" s="1"/>
  <c r="M6290" i="1"/>
  <c r="M6291" i="1"/>
  <c r="N6291" i="1" s="1"/>
  <c r="M6292" i="1"/>
  <c r="N6292" i="1" s="1"/>
  <c r="M6293" i="1"/>
  <c r="M6294" i="1"/>
  <c r="N6294" i="1" s="1"/>
  <c r="M6295" i="1"/>
  <c r="N6295" i="1" s="1"/>
  <c r="M6296" i="1"/>
  <c r="N6296" i="1" s="1"/>
  <c r="M6297" i="1"/>
  <c r="N6297" i="1" s="1"/>
  <c r="M6298" i="1"/>
  <c r="M6299" i="1"/>
  <c r="N6299" i="1" s="1"/>
  <c r="M6300" i="1"/>
  <c r="N6300" i="1" s="1"/>
  <c r="M6301" i="1"/>
  <c r="N6301" i="1" s="1"/>
  <c r="M6302" i="1"/>
  <c r="M6303" i="1"/>
  <c r="N6303" i="1" s="1"/>
  <c r="M6304" i="1"/>
  <c r="N6304" i="1" s="1"/>
  <c r="M6305" i="1"/>
  <c r="M6306" i="1"/>
  <c r="M6307" i="1"/>
  <c r="N6307" i="1" s="1"/>
  <c r="M6308" i="1"/>
  <c r="N6308" i="1" s="1"/>
  <c r="M6309" i="1"/>
  <c r="N6309" i="1" s="1"/>
  <c r="M6310" i="1"/>
  <c r="N6310" i="1" s="1"/>
  <c r="M6311" i="1"/>
  <c r="N6311" i="1" s="1"/>
  <c r="M6312" i="1"/>
  <c r="N6312" i="1" s="1"/>
  <c r="M6313" i="1"/>
  <c r="N6313" i="1" s="1"/>
  <c r="M6314" i="1"/>
  <c r="N6314" i="1" s="1"/>
  <c r="M6315" i="1"/>
  <c r="N6315" i="1" s="1"/>
  <c r="M6316" i="1"/>
  <c r="N6316" i="1" s="1"/>
  <c r="M6317" i="1"/>
  <c r="M6318" i="1"/>
  <c r="M6319" i="1"/>
  <c r="N6319" i="1" s="1"/>
  <c r="M6320" i="1"/>
  <c r="N6320" i="1" s="1"/>
  <c r="M6321" i="1"/>
  <c r="N6321" i="1" s="1"/>
  <c r="M6322" i="1"/>
  <c r="N6322" i="1" s="1"/>
  <c r="M6323" i="1"/>
  <c r="N6323" i="1" s="1"/>
  <c r="M6324" i="1"/>
  <c r="M6325" i="1"/>
  <c r="N6325" i="1" s="1"/>
  <c r="M6326" i="1"/>
  <c r="N6326" i="1" s="1"/>
  <c r="M6327" i="1"/>
  <c r="N6327" i="1" s="1"/>
  <c r="M6328" i="1"/>
  <c r="N6328" i="1" s="1"/>
  <c r="M6329" i="1"/>
  <c r="M6330" i="1"/>
  <c r="M6331" i="1"/>
  <c r="M6332" i="1"/>
  <c r="N6332" i="1" s="1"/>
  <c r="M6333" i="1"/>
  <c r="N6333" i="1" s="1"/>
  <c r="M6334" i="1"/>
  <c r="N6334" i="1" s="1"/>
  <c r="M6335" i="1"/>
  <c r="N6335" i="1" s="1"/>
  <c r="M6336" i="1"/>
  <c r="M6337" i="1"/>
  <c r="N6337" i="1" s="1"/>
  <c r="M6338" i="1"/>
  <c r="M6339" i="1"/>
  <c r="N6339" i="1" s="1"/>
  <c r="M6340" i="1"/>
  <c r="N6340" i="1" s="1"/>
  <c r="M6341" i="1"/>
  <c r="M6342" i="1"/>
  <c r="M6343" i="1"/>
  <c r="N6343" i="1" s="1"/>
  <c r="M6344" i="1"/>
  <c r="N6344" i="1" s="1"/>
  <c r="M6345" i="1"/>
  <c r="N6345" i="1" s="1"/>
  <c r="M6346" i="1"/>
  <c r="N6346" i="1" s="1"/>
  <c r="M6347" i="1"/>
  <c r="N6347" i="1" s="1"/>
  <c r="M6348" i="1"/>
  <c r="N6348" i="1" s="1"/>
  <c r="M6349" i="1"/>
  <c r="N6349" i="1" s="1"/>
  <c r="M6350" i="1"/>
  <c r="M6351" i="1"/>
  <c r="N6351" i="1" s="1"/>
  <c r="M6352" i="1"/>
  <c r="N6352" i="1" s="1"/>
  <c r="M6353" i="1"/>
  <c r="N6353" i="1" s="1"/>
  <c r="M6354" i="1"/>
  <c r="M6355" i="1"/>
  <c r="M6356" i="1"/>
  <c r="N6356" i="1" s="1"/>
  <c r="M6357" i="1"/>
  <c r="N6357" i="1" s="1"/>
  <c r="M6358" i="1"/>
  <c r="N6358" i="1" s="1"/>
  <c r="M6359" i="1"/>
  <c r="N6359" i="1" s="1"/>
  <c r="M6360" i="1"/>
  <c r="N6360" i="1" s="1"/>
  <c r="M6361" i="1"/>
  <c r="N6361" i="1" s="1"/>
  <c r="M6362" i="1"/>
  <c r="N6362" i="1" s="1"/>
  <c r="M6363" i="1"/>
  <c r="N6363" i="1" s="1"/>
  <c r="M6364" i="1"/>
  <c r="N6364" i="1" s="1"/>
  <c r="M6365" i="1"/>
  <c r="N6365" i="1" s="1"/>
  <c r="M6366" i="1"/>
  <c r="N6366" i="1" s="1"/>
  <c r="M6367" i="1"/>
  <c r="M6368" i="1"/>
  <c r="N6368" i="1" s="1"/>
  <c r="M6369" i="1"/>
  <c r="N6369" i="1" s="1"/>
  <c r="M6370" i="1"/>
  <c r="M6371" i="1"/>
  <c r="M6372" i="1"/>
  <c r="N6372" i="1" s="1"/>
  <c r="M6373" i="1"/>
  <c r="N6373" i="1" s="1"/>
  <c r="M6374" i="1"/>
  <c r="N6374" i="1" s="1"/>
  <c r="M6375" i="1"/>
  <c r="N6375" i="1" s="1"/>
  <c r="M6376" i="1"/>
  <c r="N6376" i="1" s="1"/>
  <c r="M6377" i="1"/>
  <c r="M6378" i="1"/>
  <c r="N6378" i="1" s="1"/>
  <c r="M6379" i="1"/>
  <c r="N6379" i="1" s="1"/>
  <c r="M6380" i="1"/>
  <c r="M6381" i="1"/>
  <c r="M6382" i="1"/>
  <c r="N6382" i="1" s="1"/>
  <c r="M6383" i="1"/>
  <c r="N6383" i="1" s="1"/>
  <c r="M6384" i="1"/>
  <c r="M6385" i="1"/>
  <c r="N6385" i="1" s="1"/>
  <c r="M6386" i="1"/>
  <c r="N6386" i="1" s="1"/>
  <c r="M6387" i="1"/>
  <c r="N6387" i="1" s="1"/>
  <c r="M6388" i="1"/>
  <c r="N6388" i="1" s="1"/>
  <c r="M6389" i="1"/>
  <c r="M6390" i="1"/>
  <c r="M6391" i="1"/>
  <c r="N6391" i="1" s="1"/>
  <c r="M6392" i="1"/>
  <c r="N6392" i="1" s="1"/>
  <c r="M6393" i="1"/>
  <c r="N6393" i="1" s="1"/>
  <c r="M6394" i="1"/>
  <c r="N6394" i="1" s="1"/>
  <c r="M6395" i="1"/>
  <c r="M6396" i="1"/>
  <c r="M6397" i="1"/>
  <c r="N6397" i="1" s="1"/>
  <c r="M6398" i="1"/>
  <c r="M6399" i="1"/>
  <c r="N6399" i="1" s="1"/>
  <c r="M6400" i="1"/>
  <c r="N6400" i="1" s="1"/>
  <c r="M6401" i="1"/>
  <c r="N6401" i="1" s="1"/>
  <c r="M6402" i="1"/>
  <c r="M6403" i="1"/>
  <c r="M6404" i="1"/>
  <c r="N6404" i="1" s="1"/>
  <c r="M6405" i="1"/>
  <c r="N6405" i="1" s="1"/>
  <c r="M6406" i="1"/>
  <c r="N6406" i="1" s="1"/>
  <c r="M6407" i="1"/>
  <c r="N6407" i="1" s="1"/>
  <c r="M6408" i="1"/>
  <c r="M6409" i="1"/>
  <c r="N6409" i="1" s="1"/>
  <c r="M6410" i="1"/>
  <c r="M6411" i="1"/>
  <c r="N6411" i="1" s="1"/>
  <c r="M6412" i="1"/>
  <c r="N6412" i="1" s="1"/>
  <c r="M6413" i="1"/>
  <c r="N6413" i="1" s="1"/>
  <c r="M6414" i="1"/>
  <c r="N6414" i="1" s="1"/>
  <c r="M6415" i="1"/>
  <c r="N6415" i="1" s="1"/>
  <c r="M6416" i="1"/>
  <c r="N6416" i="1" s="1"/>
  <c r="M6417" i="1"/>
  <c r="N6417" i="1" s="1"/>
  <c r="M6418" i="1"/>
  <c r="N6418" i="1" s="1"/>
  <c r="M6419" i="1"/>
  <c r="N6419" i="1" s="1"/>
  <c r="M6420" i="1"/>
  <c r="M6421" i="1"/>
  <c r="N6421" i="1" s="1"/>
  <c r="M6422" i="1"/>
  <c r="M6423" i="1"/>
  <c r="N6423" i="1" s="1"/>
  <c r="M6424" i="1"/>
  <c r="N6424" i="1" s="1"/>
  <c r="M6425" i="1"/>
  <c r="N6425" i="1" s="1"/>
  <c r="M6426" i="1"/>
  <c r="N6426" i="1" s="1"/>
  <c r="M6427" i="1"/>
  <c r="N6427" i="1" s="1"/>
  <c r="M6428" i="1"/>
  <c r="N6428" i="1" s="1"/>
  <c r="M6429" i="1"/>
  <c r="M6430" i="1"/>
  <c r="N6430" i="1" s="1"/>
  <c r="M6431" i="1"/>
  <c r="N6431" i="1" s="1"/>
  <c r="M6432" i="1"/>
  <c r="M6433" i="1"/>
  <c r="N6433" i="1" s="1"/>
  <c r="M6434" i="1"/>
  <c r="M6435" i="1"/>
  <c r="N6435" i="1" s="1"/>
  <c r="M6436" i="1"/>
  <c r="N6436" i="1" s="1"/>
  <c r="M6437" i="1"/>
  <c r="M6438" i="1"/>
  <c r="N6438" i="1" s="1"/>
  <c r="M6439" i="1"/>
  <c r="N6439" i="1" s="1"/>
  <c r="M6440" i="1"/>
  <c r="N6440" i="1" s="1"/>
  <c r="M6441" i="1"/>
  <c r="N6441" i="1" s="1"/>
  <c r="M6442" i="1"/>
  <c r="N6442" i="1" s="1"/>
  <c r="M6443" i="1"/>
  <c r="N6443" i="1" s="1"/>
  <c r="M6444" i="1"/>
  <c r="N6444" i="1" s="1"/>
  <c r="M6445" i="1"/>
  <c r="N6445" i="1" s="1"/>
  <c r="M6446" i="1"/>
  <c r="M6447" i="1"/>
  <c r="N6447" i="1" s="1"/>
  <c r="M6448" i="1"/>
  <c r="N6448" i="1" s="1"/>
  <c r="M6449" i="1"/>
  <c r="M6450" i="1"/>
  <c r="M6451" i="1"/>
  <c r="N6451" i="1" s="1"/>
  <c r="M6452" i="1"/>
  <c r="N6452" i="1" s="1"/>
  <c r="M6453" i="1"/>
  <c r="N6453" i="1" s="1"/>
  <c r="M6454" i="1"/>
  <c r="N6454" i="1" s="1"/>
  <c r="M6455" i="1"/>
  <c r="M6456" i="1"/>
  <c r="N6456" i="1" s="1"/>
  <c r="M6457" i="1"/>
  <c r="N6457" i="1" s="1"/>
  <c r="M6458" i="1"/>
  <c r="N6458" i="1" s="1"/>
  <c r="M6459" i="1"/>
  <c r="N6459" i="1" s="1"/>
  <c r="M6460" i="1"/>
  <c r="N6460" i="1" s="1"/>
  <c r="M6461" i="1"/>
  <c r="M6462" i="1"/>
  <c r="M6463" i="1"/>
  <c r="M6464" i="1"/>
  <c r="N6464" i="1" s="1"/>
  <c r="M6465" i="1"/>
  <c r="N6465" i="1" s="1"/>
  <c r="M6466" i="1"/>
  <c r="N6466" i="1" s="1"/>
  <c r="M6467" i="1"/>
  <c r="N6467" i="1" s="1"/>
  <c r="M6468" i="1"/>
  <c r="M6469" i="1"/>
  <c r="N6469" i="1" s="1"/>
  <c r="M6470" i="1"/>
  <c r="N6470" i="1" s="1"/>
  <c r="M6471" i="1"/>
  <c r="N6471" i="1" s="1"/>
  <c r="M6472" i="1"/>
  <c r="N6472" i="1" s="1"/>
  <c r="M6473" i="1"/>
  <c r="M6474" i="1"/>
  <c r="M6475" i="1"/>
  <c r="M6476" i="1"/>
  <c r="M6477" i="1"/>
  <c r="N6477" i="1" s="1"/>
  <c r="M6478" i="1"/>
  <c r="N6478" i="1" s="1"/>
  <c r="M6479" i="1"/>
  <c r="N6479" i="1" s="1"/>
  <c r="M6480" i="1"/>
  <c r="M6481" i="1"/>
  <c r="N6481" i="1" s="1"/>
  <c r="M6482" i="1"/>
  <c r="M6483" i="1"/>
  <c r="N6483" i="1" s="1"/>
  <c r="M6484" i="1"/>
  <c r="N6484" i="1" s="1"/>
  <c r="M6485" i="1"/>
  <c r="M6486" i="1"/>
  <c r="M6487" i="1"/>
  <c r="M6488" i="1"/>
  <c r="M6489" i="1"/>
  <c r="N6489" i="1" s="1"/>
  <c r="M6490" i="1"/>
  <c r="N6490" i="1" s="1"/>
  <c r="M6491" i="1"/>
  <c r="N6491" i="1" s="1"/>
  <c r="M6492" i="1"/>
  <c r="N6492" i="1" s="1"/>
  <c r="M6493" i="1"/>
  <c r="N6493" i="1" s="1"/>
  <c r="M6494" i="1"/>
  <c r="M6495" i="1"/>
  <c r="N6495" i="1" s="1"/>
  <c r="M6496" i="1"/>
  <c r="N6496" i="1" s="1"/>
  <c r="M6497" i="1"/>
  <c r="N6497" i="1" s="1"/>
  <c r="M6498" i="1"/>
  <c r="M6499" i="1"/>
  <c r="M6500" i="1"/>
  <c r="M6501" i="1"/>
  <c r="M6502" i="1"/>
  <c r="N6502" i="1" s="1"/>
  <c r="M6503" i="1"/>
  <c r="N6503" i="1" s="1"/>
  <c r="M6504" i="1"/>
  <c r="N6504" i="1" s="1"/>
  <c r="M6505" i="1"/>
  <c r="N6505" i="1" s="1"/>
  <c r="M6506" i="1"/>
  <c r="N6506" i="1" s="1"/>
  <c r="M6507" i="1"/>
  <c r="N6507" i="1" s="1"/>
  <c r="M6508" i="1"/>
  <c r="N6508" i="1" s="1"/>
  <c r="M6509" i="1"/>
  <c r="N6509" i="1" s="1"/>
  <c r="M6510" i="1"/>
  <c r="N6510" i="1" s="1"/>
  <c r="M6511" i="1"/>
  <c r="N6511" i="1" s="1"/>
  <c r="M6512" i="1"/>
  <c r="N6512" i="1" s="1"/>
  <c r="M6513" i="1"/>
  <c r="N6513" i="1" s="1"/>
  <c r="M6514" i="1"/>
  <c r="N6514" i="1" s="1"/>
  <c r="M6515" i="1"/>
  <c r="N6515" i="1" s="1"/>
  <c r="M6516" i="1"/>
  <c r="N6516" i="1" s="1"/>
  <c r="M6517" i="1"/>
  <c r="N6517" i="1" s="1"/>
  <c r="M6518" i="1"/>
  <c r="N6518" i="1" s="1"/>
  <c r="M6519" i="1"/>
  <c r="N6519" i="1" s="1"/>
  <c r="M6520" i="1"/>
  <c r="N6520" i="1" s="1"/>
  <c r="M6521" i="1"/>
  <c r="M6522" i="1"/>
  <c r="N6522" i="1" s="1"/>
  <c r="M6523" i="1"/>
  <c r="N6523" i="1" s="1"/>
  <c r="M6524" i="1"/>
  <c r="M6525" i="1"/>
  <c r="M6526" i="1"/>
  <c r="M6527" i="1"/>
  <c r="M6528" i="1"/>
  <c r="M6529" i="1"/>
  <c r="N6529" i="1" s="1"/>
  <c r="M6530" i="1"/>
  <c r="N6530" i="1" s="1"/>
  <c r="M6531" i="1"/>
  <c r="N6531" i="1" s="1"/>
  <c r="M6532" i="1"/>
  <c r="N6532" i="1" s="1"/>
  <c r="M6533" i="1"/>
  <c r="M6534" i="1"/>
  <c r="M6535" i="1"/>
  <c r="N6535" i="1" s="1"/>
  <c r="M6536" i="1"/>
  <c r="N6536" i="1" s="1"/>
  <c r="M6537" i="1"/>
  <c r="N6537" i="1" s="1"/>
  <c r="M6538" i="1"/>
  <c r="M6539" i="1"/>
  <c r="N6539" i="1" s="1"/>
  <c r="M6540" i="1"/>
  <c r="M6541" i="1"/>
  <c r="N6541" i="1" s="1"/>
  <c r="M6542" i="1"/>
  <c r="M6543" i="1"/>
  <c r="N6543" i="1" s="1"/>
  <c r="M6544" i="1"/>
  <c r="N6544" i="1" s="1"/>
  <c r="M6545" i="1"/>
  <c r="N6545" i="1" s="1"/>
  <c r="M6546" i="1"/>
  <c r="M6547" i="1"/>
  <c r="M6548" i="1"/>
  <c r="N6548" i="1" s="1"/>
  <c r="M6549" i="1"/>
  <c r="N6549" i="1" s="1"/>
  <c r="M6550" i="1"/>
  <c r="M6551" i="1"/>
  <c r="M6552" i="1"/>
  <c r="M6553" i="1"/>
  <c r="N6553" i="1" s="1"/>
  <c r="M6554" i="1"/>
  <c r="M6555" i="1"/>
  <c r="N6555" i="1" s="1"/>
  <c r="M6556" i="1"/>
  <c r="N6556" i="1" s="1"/>
  <c r="M6557" i="1"/>
  <c r="N6557" i="1" s="1"/>
  <c r="M6558" i="1"/>
  <c r="N6558" i="1" s="1"/>
  <c r="M6559" i="1"/>
  <c r="N6559" i="1" s="1"/>
  <c r="M6560" i="1"/>
  <c r="N6560" i="1" s="1"/>
  <c r="M6561" i="1"/>
  <c r="N6561" i="1" s="1"/>
  <c r="M6562" i="1"/>
  <c r="N6562" i="1" s="1"/>
  <c r="M6563" i="1"/>
  <c r="M6564" i="1"/>
  <c r="M6565" i="1"/>
  <c r="N6565" i="1" s="1"/>
  <c r="M6566" i="1"/>
  <c r="M6567" i="1"/>
  <c r="N6567" i="1" s="1"/>
  <c r="M6568" i="1"/>
  <c r="N6568" i="1" s="1"/>
  <c r="M6569" i="1"/>
  <c r="N6569" i="1" s="1"/>
  <c r="M6570" i="1"/>
  <c r="N6570" i="1" s="1"/>
  <c r="L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O2032" i="2" l="1"/>
  <c r="O2035" i="2"/>
  <c r="O2058" i="2"/>
  <c r="O2060" i="2"/>
  <c r="O2068" i="2"/>
  <c r="O2116" i="2"/>
  <c r="O2124" i="2"/>
  <c r="O2128" i="2"/>
  <c r="O2130" i="2"/>
  <c r="O1984" i="2"/>
  <c r="O1641" i="2"/>
  <c r="O222" i="2"/>
  <c r="M1694" i="2"/>
  <c r="N1694" i="2"/>
  <c r="O1694" i="2" s="1"/>
  <c r="M738" i="2"/>
  <c r="N738" i="2"/>
  <c r="O738" i="2" s="1"/>
  <c r="M184" i="2"/>
  <c r="N184" i="2"/>
  <c r="O184" i="2" s="1"/>
  <c r="M222" i="2"/>
  <c r="N222" i="2"/>
  <c r="M228" i="2"/>
  <c r="N228" i="2"/>
  <c r="O228" i="2" s="1"/>
  <c r="M24" i="2"/>
  <c r="N24" i="2"/>
  <c r="O24" i="2" s="1"/>
  <c r="N2054" i="2"/>
  <c r="O2054" i="2" s="1"/>
  <c r="N2066" i="2"/>
  <c r="O2066" i="2" s="1"/>
  <c r="N2128" i="2"/>
  <c r="N2049" i="2"/>
  <c r="O2049" i="2" s="1"/>
  <c r="N2105" i="2"/>
  <c r="O2105" i="2" s="1"/>
  <c r="N2056" i="2"/>
  <c r="O2056" i="2" s="1"/>
  <c r="N2074" i="2"/>
  <c r="O2074" i="2" s="1"/>
  <c r="N2031" i="2"/>
  <c r="O2031" i="2" s="1"/>
  <c r="N2033" i="2"/>
  <c r="O2033" i="2" s="1"/>
  <c r="N2064" i="2"/>
  <c r="O2064" i="2" s="1"/>
  <c r="N2040" i="2"/>
  <c r="O2040" i="2" s="1"/>
  <c r="N2041" i="2"/>
  <c r="O2041" i="2" s="1"/>
  <c r="N2070" i="2"/>
  <c r="O2070" i="2" s="1"/>
  <c r="N2130" i="2"/>
  <c r="N2131" i="2"/>
  <c r="O2131" i="2" s="1"/>
  <c r="N2113" i="2"/>
  <c r="O2113" i="2" s="1"/>
  <c r="N2095" i="2"/>
  <c r="O2095" i="2" s="1"/>
  <c r="N2018" i="2"/>
  <c r="O2018" i="2" s="1"/>
  <c r="N2052" i="2"/>
  <c r="O2052" i="2" s="1"/>
  <c r="N2067" i="2"/>
  <c r="O2067" i="2" s="1"/>
  <c r="N2081" i="2"/>
  <c r="O2081" i="2" s="1"/>
  <c r="N2082" i="2"/>
  <c r="O2082" i="2" s="1"/>
  <c r="N2044" i="2"/>
  <c r="O2044" i="2" s="1"/>
  <c r="N2083" i="2"/>
  <c r="O2083" i="2" s="1"/>
  <c r="N2075" i="2"/>
  <c r="O2075" i="2" s="1"/>
  <c r="N2080" i="2"/>
  <c r="O2080" i="2" s="1"/>
  <c r="N2058" i="2"/>
  <c r="N2059" i="2"/>
  <c r="O2059" i="2" s="1"/>
  <c r="N2060" i="2"/>
  <c r="N2076" i="2"/>
  <c r="O2076" i="2" s="1"/>
  <c r="N2084" i="2"/>
  <c r="O2084" i="2" s="1"/>
  <c r="N2085" i="2"/>
  <c r="O2085" i="2" s="1"/>
  <c r="N2086" i="2"/>
  <c r="O2086" i="2" s="1"/>
  <c r="N2077" i="2"/>
  <c r="O2077" i="2" s="1"/>
  <c r="N2087" i="2"/>
  <c r="O2087" i="2" s="1"/>
  <c r="N2088" i="2"/>
  <c r="O2088" i="2" s="1"/>
  <c r="N2089" i="2"/>
  <c r="O2089" i="2" s="1"/>
  <c r="N2038" i="2"/>
  <c r="O2038" i="2" s="1"/>
  <c r="N2112" i="2"/>
  <c r="O2112" i="2" s="1"/>
  <c r="N2120" i="2"/>
  <c r="O2120" i="2" s="1"/>
  <c r="N2019" i="2"/>
  <c r="O2019" i="2" s="1"/>
  <c r="N2096" i="2"/>
  <c r="O2096" i="2" s="1"/>
  <c r="N2079" i="2"/>
  <c r="O2079" i="2" s="1"/>
  <c r="N2106" i="2"/>
  <c r="O2106" i="2" s="1"/>
  <c r="N2125" i="2"/>
  <c r="O2125" i="2" s="1"/>
  <c r="N2126" i="2"/>
  <c r="O2126" i="2" s="1"/>
  <c r="N2118" i="2"/>
  <c r="O2118" i="2" s="1"/>
  <c r="N2065" i="2"/>
  <c r="O2065" i="2" s="1"/>
  <c r="N2101" i="2"/>
  <c r="O2101" i="2" s="1"/>
  <c r="N2024" i="2"/>
  <c r="O2024" i="2" s="1"/>
  <c r="N2111" i="2"/>
  <c r="O2111" i="2" s="1"/>
  <c r="N2042" i="2"/>
  <c r="O2042" i="2" s="1"/>
  <c r="N2043" i="2"/>
  <c r="O2043" i="2" s="1"/>
  <c r="N2023" i="2"/>
  <c r="O2023" i="2" s="1"/>
  <c r="N2102" i="2"/>
  <c r="O2102" i="2" s="1"/>
  <c r="N2108" i="2"/>
  <c r="O2108" i="2" s="1"/>
  <c r="N2045" i="2"/>
  <c r="O2045" i="2" s="1"/>
  <c r="N2123" i="2"/>
  <c r="O2123" i="2" s="1"/>
  <c r="N2121" i="2"/>
  <c r="O2121" i="2" s="1"/>
  <c r="N2025" i="2"/>
  <c r="O2025" i="2" s="1"/>
  <c r="N2062" i="2"/>
  <c r="O2062" i="2" s="1"/>
  <c r="N2035" i="2"/>
  <c r="N2032" i="2"/>
  <c r="N2036" i="2"/>
  <c r="O2036" i="2" s="1"/>
  <c r="N2016" i="2"/>
  <c r="O2016" i="2" s="1"/>
  <c r="N2071" i="2"/>
  <c r="O2071" i="2" s="1"/>
  <c r="N2093" i="2"/>
  <c r="O2093" i="2" s="1"/>
  <c r="N2116" i="2"/>
  <c r="N2068" i="2"/>
  <c r="N2014" i="2"/>
  <c r="O2014" i="2" s="1"/>
  <c r="N2022" i="2"/>
  <c r="O2022" i="2" s="1"/>
  <c r="N2097" i="2"/>
  <c r="O2097" i="2" s="1"/>
  <c r="N2098" i="2"/>
  <c r="O2098" i="2" s="1"/>
  <c r="N2029" i="2"/>
  <c r="O2029" i="2" s="1"/>
  <c r="N2091" i="2"/>
  <c r="O2091" i="2" s="1"/>
  <c r="N2050" i="2"/>
  <c r="O2050" i="2" s="1"/>
  <c r="N2020" i="2"/>
  <c r="O2020" i="2" s="1"/>
  <c r="N2073" i="2"/>
  <c r="O2073" i="2" s="1"/>
  <c r="N2107" i="2"/>
  <c r="O2107" i="2" s="1"/>
  <c r="N2072" i="2"/>
  <c r="O2072" i="2" s="1"/>
  <c r="N2046" i="2"/>
  <c r="O2046" i="2" s="1"/>
  <c r="N2015" i="2"/>
  <c r="O2015" i="2" s="1"/>
  <c r="N2047" i="2"/>
  <c r="O2047" i="2" s="1"/>
  <c r="N2114" i="2"/>
  <c r="O2114" i="2" s="1"/>
  <c r="N2119" i="2"/>
  <c r="O2119" i="2" s="1"/>
  <c r="N2104" i="2"/>
  <c r="O2104" i="2" s="1"/>
  <c r="N2053" i="2"/>
  <c r="O2053" i="2" s="1"/>
  <c r="N2127" i="2"/>
  <c r="O2127" i="2" s="1"/>
  <c r="N2129" i="2"/>
  <c r="O2129" i="2" s="1"/>
  <c r="N2094" i="2"/>
  <c r="O2094" i="2" s="1"/>
  <c r="N2021" i="2"/>
  <c r="O2021" i="2" s="1"/>
  <c r="N2099" i="2"/>
  <c r="O2099" i="2" s="1"/>
  <c r="N2117" i="2"/>
  <c r="O2117" i="2" s="1"/>
  <c r="N2061" i="2"/>
  <c r="O2061" i="2" s="1"/>
  <c r="N2026" i="2"/>
  <c r="O2026" i="2" s="1"/>
  <c r="N2037" i="2"/>
  <c r="O2037" i="2" s="1"/>
  <c r="N2039" i="2"/>
  <c r="O2039" i="2" s="1"/>
  <c r="N2124" i="2"/>
  <c r="N2027" i="2"/>
  <c r="O2027" i="2" s="1"/>
  <c r="N2028" i="2"/>
  <c r="O2028" i="2" s="1"/>
  <c r="N2048" i="2"/>
  <c r="O2048" i="2" s="1"/>
  <c r="N2069" i="2"/>
  <c r="O2069" i="2" s="1"/>
  <c r="N2055" i="2"/>
  <c r="O2055" i="2" s="1"/>
  <c r="N2122" i="2"/>
  <c r="O2122" i="2" s="1"/>
  <c r="N2132" i="2"/>
  <c r="O2132" i="2" s="1"/>
  <c r="N2092" i="2"/>
  <c r="O2092" i="2" s="1"/>
  <c r="N2109" i="2"/>
  <c r="O2109" i="2" s="1"/>
  <c r="N2103" i="2"/>
  <c r="O2103" i="2" s="1"/>
  <c r="N2110" i="2"/>
  <c r="O2110" i="2" s="1"/>
  <c r="N2057" i="2"/>
  <c r="O2057" i="2" s="1"/>
  <c r="N2030" i="2"/>
  <c r="O2030" i="2" s="1"/>
  <c r="N2034" i="2"/>
  <c r="O2034" i="2" s="1"/>
  <c r="N2090" i="2"/>
  <c r="O2090" i="2" s="1"/>
  <c r="N2078" i="2"/>
  <c r="O2078" i="2" s="1"/>
  <c r="N2013" i="2"/>
  <c r="O2013" i="2" s="1"/>
  <c r="N2100" i="2"/>
  <c r="O2100" i="2" s="1"/>
  <c r="N2115" i="2"/>
  <c r="O2115" i="2" s="1"/>
  <c r="N2051" i="2"/>
  <c r="O2051" i="2" s="1"/>
  <c r="N2063" i="2"/>
  <c r="O2063" i="2" s="1"/>
  <c r="N2017" i="2"/>
  <c r="O2017" i="2" s="1"/>
  <c r="M2054" i="2"/>
  <c r="M2066" i="2"/>
  <c r="M2128" i="2"/>
  <c r="M2049" i="2"/>
  <c r="M2105" i="2"/>
  <c r="M2056" i="2"/>
  <c r="M2074" i="2"/>
  <c r="M2031" i="2"/>
  <c r="M2033" i="2"/>
  <c r="M2064" i="2"/>
  <c r="M2040" i="2"/>
  <c r="M2041" i="2"/>
  <c r="M2070" i="2"/>
  <c r="M2130" i="2"/>
  <c r="M2131" i="2"/>
  <c r="M2113" i="2"/>
  <c r="M2095" i="2"/>
  <c r="M2018" i="2"/>
  <c r="M2052" i="2"/>
  <c r="M2067" i="2"/>
  <c r="M2081" i="2"/>
  <c r="M2082" i="2"/>
  <c r="M2044" i="2"/>
  <c r="M2083" i="2"/>
  <c r="M2075" i="2"/>
  <c r="M2080" i="2"/>
  <c r="M2058" i="2"/>
  <c r="M2059" i="2"/>
  <c r="M2060" i="2"/>
  <c r="M2076" i="2"/>
  <c r="M2084" i="2"/>
  <c r="M2085" i="2"/>
  <c r="M2086" i="2"/>
  <c r="M2077" i="2"/>
  <c r="M2087" i="2"/>
  <c r="M2088" i="2"/>
  <c r="M2089" i="2"/>
  <c r="M2038" i="2"/>
  <c r="M2112" i="2"/>
  <c r="M2120" i="2"/>
  <c r="M2019" i="2"/>
  <c r="M2096" i="2"/>
  <c r="M2079" i="2"/>
  <c r="M2106" i="2"/>
  <c r="M2125" i="2"/>
  <c r="M2126" i="2"/>
  <c r="M2118" i="2"/>
  <c r="M2065" i="2"/>
  <c r="M2101" i="2"/>
  <c r="M2024" i="2"/>
  <c r="M2111" i="2"/>
  <c r="M2042" i="2"/>
  <c r="M2043" i="2"/>
  <c r="M2023" i="2"/>
  <c r="M2102" i="2"/>
  <c r="M2108" i="2"/>
  <c r="M2045" i="2"/>
  <c r="M2123" i="2"/>
  <c r="M2121" i="2"/>
  <c r="M2025" i="2"/>
  <c r="M2062" i="2"/>
  <c r="M2035" i="2"/>
  <c r="M2032" i="2"/>
  <c r="M2036" i="2"/>
  <c r="M2016" i="2"/>
  <c r="M2071" i="2"/>
  <c r="M2093" i="2"/>
  <c r="M2116" i="2"/>
  <c r="M2068" i="2"/>
  <c r="M2014" i="2"/>
  <c r="M2022" i="2"/>
  <c r="M2097" i="2"/>
  <c r="M2098" i="2"/>
  <c r="M2029" i="2"/>
  <c r="M2091" i="2"/>
  <c r="M2050" i="2"/>
  <c r="M2020" i="2"/>
  <c r="M2073" i="2"/>
  <c r="M2107" i="2"/>
  <c r="M2072" i="2"/>
  <c r="M2046" i="2"/>
  <c r="M2015" i="2"/>
  <c r="M2047" i="2"/>
  <c r="M2114" i="2"/>
  <c r="M2119" i="2"/>
  <c r="M2104" i="2"/>
  <c r="M2053" i="2"/>
  <c r="M2127" i="2"/>
  <c r="M2129" i="2"/>
  <c r="M2094" i="2"/>
  <c r="M2021" i="2"/>
  <c r="M2099" i="2"/>
  <c r="M2117" i="2"/>
  <c r="M2061" i="2"/>
  <c r="M2026" i="2"/>
  <c r="M2037" i="2"/>
  <c r="M2039" i="2"/>
  <c r="M2124" i="2"/>
  <c r="M2027" i="2"/>
  <c r="M2028" i="2"/>
  <c r="M2048" i="2"/>
  <c r="M2069" i="2"/>
  <c r="M2055" i="2"/>
  <c r="M2122" i="2"/>
  <c r="M2132" i="2"/>
  <c r="M2092" i="2"/>
  <c r="M2109" i="2"/>
  <c r="M2103" i="2"/>
  <c r="M2110" i="2"/>
  <c r="M2057" i="2"/>
  <c r="M2030" i="2"/>
  <c r="M2034" i="2"/>
  <c r="M2090" i="2"/>
  <c r="M2078" i="2"/>
  <c r="M2013" i="2"/>
  <c r="M2100" i="2"/>
  <c r="M2115" i="2"/>
  <c r="M2051" i="2"/>
  <c r="M2063" i="2"/>
  <c r="M2017" i="2"/>
  <c r="N2001" i="2"/>
  <c r="O2001" i="2" s="1"/>
  <c r="N1984" i="2"/>
  <c r="N1939" i="2"/>
  <c r="O1939" i="2" s="1"/>
  <c r="N1940" i="2"/>
  <c r="O1940" i="2" s="1"/>
  <c r="N1930" i="2"/>
  <c r="O1930" i="2" s="1"/>
  <c r="N1937" i="2"/>
  <c r="O1937" i="2" s="1"/>
  <c r="N1964" i="2"/>
  <c r="O1964" i="2" s="1"/>
  <c r="N1962" i="2"/>
  <c r="O1962" i="2" s="1"/>
  <c r="N1943" i="2"/>
  <c r="O1943" i="2" s="1"/>
  <c r="N1969" i="2"/>
  <c r="O1969" i="2" s="1"/>
  <c r="N1970" i="2"/>
  <c r="O1970" i="2" s="1"/>
  <c r="N1971" i="2"/>
  <c r="O1971" i="2" s="1"/>
  <c r="N1972" i="2"/>
  <c r="O1972" i="2" s="1"/>
  <c r="N1973" i="2"/>
  <c r="O1973" i="2" s="1"/>
  <c r="N1974" i="2"/>
  <c r="O1974" i="2" s="1"/>
  <c r="N1975" i="2"/>
  <c r="O1975" i="2" s="1"/>
  <c r="N1976" i="2"/>
  <c r="O1976" i="2" s="1"/>
  <c r="N1946" i="2"/>
  <c r="O1946" i="2" s="1"/>
  <c r="N1995" i="2"/>
  <c r="O1995" i="2" s="1"/>
  <c r="N1977" i="2"/>
  <c r="O1977" i="2" s="1"/>
  <c r="N1978" i="2"/>
  <c r="O1978" i="2" s="1"/>
  <c r="N1987" i="2"/>
  <c r="O1987" i="2" s="1"/>
  <c r="N1985" i="2"/>
  <c r="O1985" i="2" s="1"/>
  <c r="N1927" i="2"/>
  <c r="O1927" i="2" s="1"/>
  <c r="N1920" i="2"/>
  <c r="O1920" i="2" s="1"/>
  <c r="N2004" i="2"/>
  <c r="O2004" i="2" s="1"/>
  <c r="N2005" i="2"/>
  <c r="O2005" i="2" s="1"/>
  <c r="N1979" i="2"/>
  <c r="O1979" i="2" s="1"/>
  <c r="N1986" i="2"/>
  <c r="O1986" i="2" s="1"/>
  <c r="N1965" i="2"/>
  <c r="O1965" i="2" s="1"/>
  <c r="N1980" i="2"/>
  <c r="O1980" i="2" s="1"/>
  <c r="N1966" i="2"/>
  <c r="O1966" i="2" s="1"/>
  <c r="N2008" i="2"/>
  <c r="O2008" i="2" s="1"/>
  <c r="N1924" i="2"/>
  <c r="O1924" i="2" s="1"/>
  <c r="N1997" i="2"/>
  <c r="O1997" i="2" s="1"/>
  <c r="N1942" i="2"/>
  <c r="O1942" i="2" s="1"/>
  <c r="N1944" i="2"/>
  <c r="O1944" i="2" s="1"/>
  <c r="N1938" i="2"/>
  <c r="O1938" i="2" s="1"/>
  <c r="N1947" i="2"/>
  <c r="O1947" i="2" s="1"/>
  <c r="N1948" i="2"/>
  <c r="O1948" i="2" s="1"/>
  <c r="N1932" i="2"/>
  <c r="O1932" i="2" s="1"/>
  <c r="N1933" i="2"/>
  <c r="O1933" i="2" s="1"/>
  <c r="N1998" i="2"/>
  <c r="O1998" i="2" s="1"/>
  <c r="N1953" i="2"/>
  <c r="O1953" i="2" s="1"/>
  <c r="N1968" i="2"/>
  <c r="O1968" i="2" s="1"/>
  <c r="N1993" i="2"/>
  <c r="O1993" i="2" s="1"/>
  <c r="N1994" i="2"/>
  <c r="O1994" i="2" s="1"/>
  <c r="N1956" i="2"/>
  <c r="O1956" i="2" s="1"/>
  <c r="N2003" i="2"/>
  <c r="O2003" i="2" s="1"/>
  <c r="N1922" i="2"/>
  <c r="O1922" i="2" s="1"/>
  <c r="N1999" i="2"/>
  <c r="O1999" i="2" s="1"/>
  <c r="N1931" i="2"/>
  <c r="O1931" i="2" s="1"/>
  <c r="N1934" i="2"/>
  <c r="O1934" i="2" s="1"/>
  <c r="N1926" i="2"/>
  <c r="O1926" i="2" s="1"/>
  <c r="N1921" i="2"/>
  <c r="O1921" i="2" s="1"/>
  <c r="N1949" i="2"/>
  <c r="O1949" i="2" s="1"/>
  <c r="N1959" i="2"/>
  <c r="O1959" i="2" s="1"/>
  <c r="N1960" i="2"/>
  <c r="O1960" i="2" s="1"/>
  <c r="N1925" i="2"/>
  <c r="O1925" i="2" s="1"/>
  <c r="N1945" i="2"/>
  <c r="O1945" i="2" s="1"/>
  <c r="N1950" i="2"/>
  <c r="O1950" i="2" s="1"/>
  <c r="N2000" i="2"/>
  <c r="O2000" i="2" s="1"/>
  <c r="N1928" i="2"/>
  <c r="O1928" i="2" s="1"/>
  <c r="N1929" i="2"/>
  <c r="O1929" i="2" s="1"/>
  <c r="N1954" i="2"/>
  <c r="O1954" i="2" s="1"/>
  <c r="N1935" i="2"/>
  <c r="O1935" i="2" s="1"/>
  <c r="N1917" i="2"/>
  <c r="O1917" i="2" s="1"/>
  <c r="N1918" i="2"/>
  <c r="O1918" i="2" s="1"/>
  <c r="N1919" i="2"/>
  <c r="O1919" i="2" s="1"/>
  <c r="N1914" i="2"/>
  <c r="O1914" i="2" s="1"/>
  <c r="N1923" i="2"/>
  <c r="O1923" i="2" s="1"/>
  <c r="N1990" i="2"/>
  <c r="O1990" i="2" s="1"/>
  <c r="N1936" i="2"/>
  <c r="O1936" i="2" s="1"/>
  <c r="N1915" i="2"/>
  <c r="O1915" i="2" s="1"/>
  <c r="N1961" i="2"/>
  <c r="O1961" i="2" s="1"/>
  <c r="N1967" i="2"/>
  <c r="O1967" i="2" s="1"/>
  <c r="N1955" i="2"/>
  <c r="O1955" i="2" s="1"/>
  <c r="N1916" i="2"/>
  <c r="O1916" i="2" s="1"/>
  <c r="N1996" i="2"/>
  <c r="O1996" i="2" s="1"/>
  <c r="N1983" i="2"/>
  <c r="O1983" i="2" s="1"/>
  <c r="N1957" i="2"/>
  <c r="O1957" i="2" s="1"/>
  <c r="N1958" i="2"/>
  <c r="O1958" i="2" s="1"/>
  <c r="N2002" i="2"/>
  <c r="O2002" i="2" s="1"/>
  <c r="N1988" i="2"/>
  <c r="O1988" i="2" s="1"/>
  <c r="N1992" i="2"/>
  <c r="O1992" i="2" s="1"/>
  <c r="N1991" i="2"/>
  <c r="O1991" i="2" s="1"/>
  <c r="N1981" i="2"/>
  <c r="O1981" i="2" s="1"/>
  <c r="N1989" i="2"/>
  <c r="O1989" i="2" s="1"/>
  <c r="N1982" i="2"/>
  <c r="O1982" i="2" s="1"/>
  <c r="N1963" i="2"/>
  <c r="O1963" i="2" s="1"/>
  <c r="N2006" i="2"/>
  <c r="O2006" i="2" s="1"/>
  <c r="N2007" i="2"/>
  <c r="O2007" i="2" s="1"/>
  <c r="N1952" i="2"/>
  <c r="O1952" i="2" s="1"/>
  <c r="N1951" i="2"/>
  <c r="O1951" i="2" s="1"/>
  <c r="N1941" i="2"/>
  <c r="O1941" i="2" s="1"/>
  <c r="M2001" i="2"/>
  <c r="M1984" i="2"/>
  <c r="M1939" i="2"/>
  <c r="M1940" i="2"/>
  <c r="M1930" i="2"/>
  <c r="M1937" i="2"/>
  <c r="M1964" i="2"/>
  <c r="M1962" i="2"/>
  <c r="M1943" i="2"/>
  <c r="M1969" i="2"/>
  <c r="M1970" i="2"/>
  <c r="M1971" i="2"/>
  <c r="M1972" i="2"/>
  <c r="M1973" i="2"/>
  <c r="M1974" i="2"/>
  <c r="M1975" i="2"/>
  <c r="M1976" i="2"/>
  <c r="M1946" i="2"/>
  <c r="M1995" i="2"/>
  <c r="M1977" i="2"/>
  <c r="M1978" i="2"/>
  <c r="M1987" i="2"/>
  <c r="M1985" i="2"/>
  <c r="M1927" i="2"/>
  <c r="M1920" i="2"/>
  <c r="M2004" i="2"/>
  <c r="M2005" i="2"/>
  <c r="M1979" i="2"/>
  <c r="M1986" i="2"/>
  <c r="M1965" i="2"/>
  <c r="M1980" i="2"/>
  <c r="M1966" i="2"/>
  <c r="M2008" i="2"/>
  <c r="M1924" i="2"/>
  <c r="M1997" i="2"/>
  <c r="M1942" i="2"/>
  <c r="M1944" i="2"/>
  <c r="M1938" i="2"/>
  <c r="M1947" i="2"/>
  <c r="M1948" i="2"/>
  <c r="M1932" i="2"/>
  <c r="M1933" i="2"/>
  <c r="M1998" i="2"/>
  <c r="M1953" i="2"/>
  <c r="M1968" i="2"/>
  <c r="M1993" i="2"/>
  <c r="M1994" i="2"/>
  <c r="M1956" i="2"/>
  <c r="M2003" i="2"/>
  <c r="M1922" i="2"/>
  <c r="M1999" i="2"/>
  <c r="M1931" i="2"/>
  <c r="M1934" i="2"/>
  <c r="M1926" i="2"/>
  <c r="M1921" i="2"/>
  <c r="M1949" i="2"/>
  <c r="M1959" i="2"/>
  <c r="M1960" i="2"/>
  <c r="M1925" i="2"/>
  <c r="M1945" i="2"/>
  <c r="M1950" i="2"/>
  <c r="M2000" i="2"/>
  <c r="M1928" i="2"/>
  <c r="M1929" i="2"/>
  <c r="M1954" i="2"/>
  <c r="M1935" i="2"/>
  <c r="M1917" i="2"/>
  <c r="M1918" i="2"/>
  <c r="M1919" i="2"/>
  <c r="M1914" i="2"/>
  <c r="M1923" i="2"/>
  <c r="M1990" i="2"/>
  <c r="M1936" i="2"/>
  <c r="M1915" i="2"/>
  <c r="M1961" i="2"/>
  <c r="M1967" i="2"/>
  <c r="M1955" i="2"/>
  <c r="M1916" i="2"/>
  <c r="M1996" i="2"/>
  <c r="M1983" i="2"/>
  <c r="M1957" i="2"/>
  <c r="M1958" i="2"/>
  <c r="M2002" i="2"/>
  <c r="M1988" i="2"/>
  <c r="M1992" i="2"/>
  <c r="M1991" i="2"/>
  <c r="M1981" i="2"/>
  <c r="M1989" i="2"/>
  <c r="M1982" i="2"/>
  <c r="M1963" i="2"/>
  <c r="M2006" i="2"/>
  <c r="M2007" i="2"/>
  <c r="M1952" i="2"/>
  <c r="M1951" i="2"/>
  <c r="M1941" i="2"/>
  <c r="N1698" i="2"/>
  <c r="O1698" i="2" s="1"/>
  <c r="N1699" i="2"/>
  <c r="O1699" i="2" s="1"/>
  <c r="N1899" i="2"/>
  <c r="O1899" i="2" s="1"/>
  <c r="N1903" i="2"/>
  <c r="O1903" i="2" s="1"/>
  <c r="N1874" i="2"/>
  <c r="O1874" i="2" s="1"/>
  <c r="N1744" i="2"/>
  <c r="O1744" i="2" s="1"/>
  <c r="N1904" i="2"/>
  <c r="O1904" i="2" s="1"/>
  <c r="N1861" i="2"/>
  <c r="O1861" i="2" s="1"/>
  <c r="N1678" i="2"/>
  <c r="O1678" i="2" s="1"/>
  <c r="N1688" i="2"/>
  <c r="O1688" i="2" s="1"/>
  <c r="N1703" i="2"/>
  <c r="O1703" i="2" s="1"/>
  <c r="N1700" i="2"/>
  <c r="O1700" i="2" s="1"/>
  <c r="N1585" i="2"/>
  <c r="O1585" i="2" s="1"/>
  <c r="N1590" i="2"/>
  <c r="O1590" i="2" s="1"/>
  <c r="N1586" i="2"/>
  <c r="O1586" i="2" s="1"/>
  <c r="N1747" i="2"/>
  <c r="O1747" i="2" s="1"/>
  <c r="N1807" i="2"/>
  <c r="O1807" i="2" s="1"/>
  <c r="N1856" i="2"/>
  <c r="O1856" i="2" s="1"/>
  <c r="N1873" i="2"/>
  <c r="O1873" i="2" s="1"/>
  <c r="N1852" i="2"/>
  <c r="O1852" i="2" s="1"/>
  <c r="N1808" i="2"/>
  <c r="O1808" i="2" s="1"/>
  <c r="N1792" i="2"/>
  <c r="O1792" i="2" s="1"/>
  <c r="N1704" i="2"/>
  <c r="O1704" i="2" s="1"/>
  <c r="N1884" i="2"/>
  <c r="O1884" i="2" s="1"/>
  <c r="N1882" i="2"/>
  <c r="O1882" i="2" s="1"/>
  <c r="N1701" i="2"/>
  <c r="O1701" i="2" s="1"/>
  <c r="N1812" i="2"/>
  <c r="O1812" i="2" s="1"/>
  <c r="N1853" i="2"/>
  <c r="O1853" i="2" s="1"/>
  <c r="N1816" i="2"/>
  <c r="O1816" i="2" s="1"/>
  <c r="N1810" i="2"/>
  <c r="O1810" i="2" s="1"/>
  <c r="N1654" i="2"/>
  <c r="O1654" i="2" s="1"/>
  <c r="N1757" i="2"/>
  <c r="O1757" i="2" s="1"/>
  <c r="N1748" i="2"/>
  <c r="O1748" i="2" s="1"/>
  <c r="N1741" i="2"/>
  <c r="O1741" i="2" s="1"/>
  <c r="N1749" i="2"/>
  <c r="O1749" i="2" s="1"/>
  <c r="N1570" i="2"/>
  <c r="O1570" i="2" s="1"/>
  <c r="N1608" i="2"/>
  <c r="O1608" i="2" s="1"/>
  <c r="N1880" i="2"/>
  <c r="O1880" i="2" s="1"/>
  <c r="N1641" i="2"/>
  <c r="N1891" i="2"/>
  <c r="O1891" i="2" s="1"/>
  <c r="N1606" i="2"/>
  <c r="O1606" i="2" s="1"/>
  <c r="N1631" i="2"/>
  <c r="O1631" i="2" s="1"/>
  <c r="N1624" i="2"/>
  <c r="O1624" i="2" s="1"/>
  <c r="N1630" i="2"/>
  <c r="O1630" i="2" s="1"/>
  <c r="N1620" i="2"/>
  <c r="O1620" i="2" s="1"/>
  <c r="N1616" i="2"/>
  <c r="O1616" i="2" s="1"/>
  <c r="N1576" i="2"/>
  <c r="O1576" i="2" s="1"/>
  <c r="N1786" i="2"/>
  <c r="O1786" i="2" s="1"/>
  <c r="N1766" i="2"/>
  <c r="O1766" i="2" s="1"/>
  <c r="N1788" i="2"/>
  <c r="O1788" i="2" s="1"/>
  <c r="N1778" i="2"/>
  <c r="O1778" i="2" s="1"/>
  <c r="N1767" i="2"/>
  <c r="O1767" i="2" s="1"/>
  <c r="N1768" i="2"/>
  <c r="O1768" i="2" s="1"/>
  <c r="N1622" i="2"/>
  <c r="O1622" i="2" s="1"/>
  <c r="N1712" i="2"/>
  <c r="O1712" i="2" s="1"/>
  <c r="N1769" i="2"/>
  <c r="O1769" i="2" s="1"/>
  <c r="N1782" i="2"/>
  <c r="O1782" i="2" s="1"/>
  <c r="N1779" i="2"/>
  <c r="O1779" i="2" s="1"/>
  <c r="N1733" i="2"/>
  <c r="O1733" i="2" s="1"/>
  <c r="N1713" i="2"/>
  <c r="O1713" i="2" s="1"/>
  <c r="N1783" i="2"/>
  <c r="O1783" i="2" s="1"/>
  <c r="N1780" i="2"/>
  <c r="O1780" i="2" s="1"/>
  <c r="N1784" i="2"/>
  <c r="O1784" i="2" s="1"/>
  <c r="N1795" i="2"/>
  <c r="O1795" i="2" s="1"/>
  <c r="N1770" i="2"/>
  <c r="O1770" i="2" s="1"/>
  <c r="N1771" i="2"/>
  <c r="O1771" i="2" s="1"/>
  <c r="N1772" i="2"/>
  <c r="O1772" i="2" s="1"/>
  <c r="N1866" i="2"/>
  <c r="O1866" i="2" s="1"/>
  <c r="N1729" i="2"/>
  <c r="O1729" i="2" s="1"/>
  <c r="N1633" i="2"/>
  <c r="O1633" i="2" s="1"/>
  <c r="N1714" i="2"/>
  <c r="O1714" i="2" s="1"/>
  <c r="N1695" i="2"/>
  <c r="O1695" i="2" s="1"/>
  <c r="N1696" i="2"/>
  <c r="O1696" i="2" s="1"/>
  <c r="N1634" i="2"/>
  <c r="O1634" i="2" s="1"/>
  <c r="N1635" i="2"/>
  <c r="O1635" i="2" s="1"/>
  <c r="N1579" i="2"/>
  <c r="O1579" i="2" s="1"/>
  <c r="N1592" i="2"/>
  <c r="O1592" i="2" s="1"/>
  <c r="N1753" i="2"/>
  <c r="O1753" i="2" s="1"/>
  <c r="N1900" i="2"/>
  <c r="O1900" i="2" s="1"/>
  <c r="N1709" i="2"/>
  <c r="O1709" i="2" s="1"/>
  <c r="N1828" i="2"/>
  <c r="O1828" i="2" s="1"/>
  <c r="N1693" i="2"/>
  <c r="O1693" i="2" s="1"/>
  <c r="N1672" i="2"/>
  <c r="O1672" i="2" s="1"/>
  <c r="N1830" i="2"/>
  <c r="O1830" i="2" s="1"/>
  <c r="N1690" i="2"/>
  <c r="O1690" i="2" s="1"/>
  <c r="N1673" i="2"/>
  <c r="O1673" i="2" s="1"/>
  <c r="N1726" i="2"/>
  <c r="O1726" i="2" s="1"/>
  <c r="N1886" i="2"/>
  <c r="O1886" i="2" s="1"/>
  <c r="N1896" i="2"/>
  <c r="O1896" i="2" s="1"/>
  <c r="N1669" i="2"/>
  <c r="O1669" i="2" s="1"/>
  <c r="N1825" i="2"/>
  <c r="O1825" i="2" s="1"/>
  <c r="N1843" i="2"/>
  <c r="O1843" i="2" s="1"/>
  <c r="N1739" i="2"/>
  <c r="O1739" i="2" s="1"/>
  <c r="N1740" i="2"/>
  <c r="O1740" i="2" s="1"/>
  <c r="N1758" i="2"/>
  <c r="O1758" i="2" s="1"/>
  <c r="N1629" i="2"/>
  <c r="O1629" i="2" s="1"/>
  <c r="N1724" i="2"/>
  <c r="O1724" i="2" s="1"/>
  <c r="N1797" i="2"/>
  <c r="O1797" i="2" s="1"/>
  <c r="N1742" i="2"/>
  <c r="O1742" i="2" s="1"/>
  <c r="N1658" i="2"/>
  <c r="O1658" i="2" s="1"/>
  <c r="N1665" i="2"/>
  <c r="O1665" i="2" s="1"/>
  <c r="N1858" i="2"/>
  <c r="O1858" i="2" s="1"/>
  <c r="N1773" i="2"/>
  <c r="O1773" i="2" s="1"/>
  <c r="N1789" i="2"/>
  <c r="O1789" i="2" s="1"/>
  <c r="N1677" i="2"/>
  <c r="O1677" i="2" s="1"/>
  <c r="N1666" i="2"/>
  <c r="O1666" i="2" s="1"/>
  <c r="N1854" i="2"/>
  <c r="O1854" i="2" s="1"/>
  <c r="N1862" i="2"/>
  <c r="O1862" i="2" s="1"/>
  <c r="N1863" i="2"/>
  <c r="O1863" i="2" s="1"/>
  <c r="N1638" i="2"/>
  <c r="O1638" i="2" s="1"/>
  <c r="N1864" i="2"/>
  <c r="O1864" i="2" s="1"/>
  <c r="N1580" i="2"/>
  <c r="O1580" i="2" s="1"/>
  <c r="N1625" i="2"/>
  <c r="O1625" i="2" s="1"/>
  <c r="N1793" i="2"/>
  <c r="O1793" i="2" s="1"/>
  <c r="N1831" i="2"/>
  <c r="O1831" i="2" s="1"/>
  <c r="N1790" i="2"/>
  <c r="O1790" i="2" s="1"/>
  <c r="N1832" i="2"/>
  <c r="O1832" i="2" s="1"/>
  <c r="N1848" i="2"/>
  <c r="O1848" i="2" s="1"/>
  <c r="N1883" i="2"/>
  <c r="O1883" i="2" s="1"/>
  <c r="N1822" i="2"/>
  <c r="O1822" i="2" s="1"/>
  <c r="N1859" i="2"/>
  <c r="O1859" i="2" s="1"/>
  <c r="N1639" i="2"/>
  <c r="O1639" i="2" s="1"/>
  <c r="N1581" i="2"/>
  <c r="O1581" i="2" s="1"/>
  <c r="N1763" i="2"/>
  <c r="O1763" i="2" s="1"/>
  <c r="N1764" i="2"/>
  <c r="O1764" i="2" s="1"/>
  <c r="N1715" i="2"/>
  <c r="O1715" i="2" s="1"/>
  <c r="N1761" i="2"/>
  <c r="O1761" i="2" s="1"/>
  <c r="N1787" i="2"/>
  <c r="O1787" i="2" s="1"/>
  <c r="N1738" i="2"/>
  <c r="O1738" i="2" s="1"/>
  <c r="N1806" i="2"/>
  <c r="O1806" i="2" s="1"/>
  <c r="N1626" i="2"/>
  <c r="O1626" i="2" s="1"/>
  <c r="N1833" i="2"/>
  <c r="O1833" i="2" s="1"/>
  <c r="N1582" i="2"/>
  <c r="O1582" i="2" s="1"/>
  <c r="N1776" i="2"/>
  <c r="O1776" i="2" s="1"/>
  <c r="N1609" i="2"/>
  <c r="O1609" i="2" s="1"/>
  <c r="N1705" i="2"/>
  <c r="O1705" i="2" s="1"/>
  <c r="N1611" i="2"/>
  <c r="O1611" i="2" s="1"/>
  <c r="N1612" i="2"/>
  <c r="O1612" i="2" s="1"/>
  <c r="N1702" i="2"/>
  <c r="O1702" i="2" s="1"/>
  <c r="N1655" i="2"/>
  <c r="O1655" i="2" s="1"/>
  <c r="N1796" i="2"/>
  <c r="O1796" i="2" s="1"/>
  <c r="N1656" i="2"/>
  <c r="O1656" i="2" s="1"/>
  <c r="N1734" i="2"/>
  <c r="O1734" i="2" s="1"/>
  <c r="N1640" i="2"/>
  <c r="O1640" i="2" s="1"/>
  <c r="N1613" i="2"/>
  <c r="O1613" i="2" s="1"/>
  <c r="N1614" i="2"/>
  <c r="O1614" i="2" s="1"/>
  <c r="N1601" i="2"/>
  <c r="O1601" i="2" s="1"/>
  <c r="N1881" i="2"/>
  <c r="O1881" i="2" s="1"/>
  <c r="N1755" i="2"/>
  <c r="O1755" i="2" s="1"/>
  <c r="N1756" i="2"/>
  <c r="O1756" i="2" s="1"/>
  <c r="N1607" i="2"/>
  <c r="O1607" i="2" s="1"/>
  <c r="N1642" i="2"/>
  <c r="O1642" i="2" s="1"/>
  <c r="N1621" i="2"/>
  <c r="O1621" i="2" s="1"/>
  <c r="N1645" i="2"/>
  <c r="O1645" i="2" s="1"/>
  <c r="N1636" i="2"/>
  <c r="O1636" i="2" s="1"/>
  <c r="N1652" i="2"/>
  <c r="O1652" i="2" s="1"/>
  <c r="N1653" i="2"/>
  <c r="O1653" i="2" s="1"/>
  <c r="N1632" i="2"/>
  <c r="O1632" i="2" s="1"/>
  <c r="N1765" i="2"/>
  <c r="O1765" i="2" s="1"/>
  <c r="N1598" i="2"/>
  <c r="O1598" i="2" s="1"/>
  <c r="N1893" i="2"/>
  <c r="O1893" i="2" s="1"/>
  <c r="N1569" i="2"/>
  <c r="O1569" i="2" s="1"/>
  <c r="N1743" i="2"/>
  <c r="O1743" i="2" s="1"/>
  <c r="N1889" i="2"/>
  <c r="O1889" i="2" s="1"/>
  <c r="N1892" i="2"/>
  <c r="O1892" i="2" s="1"/>
  <c r="N1566" i="2"/>
  <c r="O1566" i="2" s="1"/>
  <c r="N1567" i="2"/>
  <c r="O1567" i="2" s="1"/>
  <c r="N1627" i="2"/>
  <c r="O1627" i="2" s="1"/>
  <c r="N1680" i="2"/>
  <c r="O1680" i="2" s="1"/>
  <c r="N1681" i="2"/>
  <c r="O1681" i="2" s="1"/>
  <c r="N1750" i="2"/>
  <c r="O1750" i="2" s="1"/>
  <c r="N1762" i="2"/>
  <c r="O1762" i="2" s="1"/>
  <c r="N1751" i="2"/>
  <c r="O1751" i="2" s="1"/>
  <c r="N1682" i="2"/>
  <c r="O1682" i="2" s="1"/>
  <c r="N1752" i="2"/>
  <c r="O1752" i="2" s="1"/>
  <c r="N1683" i="2"/>
  <c r="O1683" i="2" s="1"/>
  <c r="N1568" i="2"/>
  <c r="O1568" i="2" s="1"/>
  <c r="N1587" i="2"/>
  <c r="O1587" i="2" s="1"/>
  <c r="N1588" i="2"/>
  <c r="O1588" i="2" s="1"/>
  <c r="N1589" i="2"/>
  <c r="O1589" i="2" s="1"/>
  <c r="N1798" i="2"/>
  <c r="O1798" i="2" s="1"/>
  <c r="N1670" i="2"/>
  <c r="O1670" i="2" s="1"/>
  <c r="N1637" i="2"/>
  <c r="O1637" i="2" s="1"/>
  <c r="N1799" i="2"/>
  <c r="O1799" i="2" s="1"/>
  <c r="N1800" i="2"/>
  <c r="O1800" i="2" s="1"/>
  <c r="N1908" i="2"/>
  <c r="O1908" i="2" s="1"/>
  <c r="N1895" i="2"/>
  <c r="O1895" i="2" s="1"/>
  <c r="N1615" i="2"/>
  <c r="O1615" i="2" s="1"/>
  <c r="N1875" i="2"/>
  <c r="O1875" i="2" s="1"/>
  <c r="N1667" i="2"/>
  <c r="O1667" i="2" s="1"/>
  <c r="N1685" i="2"/>
  <c r="O1685" i="2" s="1"/>
  <c r="N1686" i="2"/>
  <c r="O1686" i="2" s="1"/>
  <c r="N1857" i="2"/>
  <c r="O1857" i="2" s="1"/>
  <c r="N1583" i="2"/>
  <c r="O1583" i="2" s="1"/>
  <c r="N1869" i="2"/>
  <c r="O1869" i="2" s="1"/>
  <c r="N1870" i="2"/>
  <c r="O1870" i="2" s="1"/>
  <c r="N1871" i="2"/>
  <c r="O1871" i="2" s="1"/>
  <c r="N1844" i="2"/>
  <c r="O1844" i="2" s="1"/>
  <c r="N1837" i="2"/>
  <c r="O1837" i="2" s="1"/>
  <c r="N1867" i="2"/>
  <c r="O1867" i="2" s="1"/>
  <c r="N1725" i="2"/>
  <c r="O1725" i="2" s="1"/>
  <c r="N1691" i="2"/>
  <c r="O1691" i="2" s="1"/>
  <c r="N1675" i="2"/>
  <c r="O1675" i="2" s="1"/>
  <c r="N1689" i="2"/>
  <c r="O1689" i="2" s="1"/>
  <c r="N1671" i="2"/>
  <c r="O1671" i="2" s="1"/>
  <c r="N1674" i="2"/>
  <c r="O1674" i="2" s="1"/>
  <c r="N1602" i="2"/>
  <c r="O1602" i="2" s="1"/>
  <c r="N1603" i="2"/>
  <c r="O1603" i="2" s="1"/>
  <c r="N1697" i="2"/>
  <c r="O1697" i="2" s="1"/>
  <c r="N1604" i="2"/>
  <c r="O1604" i="2" s="1"/>
  <c r="N1605" i="2"/>
  <c r="O1605" i="2" s="1"/>
  <c r="N1868" i="2"/>
  <c r="O1868" i="2" s="1"/>
  <c r="N1876" i="2"/>
  <c r="O1876" i="2" s="1"/>
  <c r="N1906" i="2"/>
  <c r="O1906" i="2" s="1"/>
  <c r="N1809" i="2"/>
  <c r="O1809" i="2" s="1"/>
  <c r="N1803" i="2"/>
  <c r="O1803" i="2" s="1"/>
  <c r="N1721" i="2"/>
  <c r="O1721" i="2" s="1"/>
  <c r="N1628" i="2"/>
  <c r="O1628" i="2" s="1"/>
  <c r="N1722" i="2"/>
  <c r="O1722" i="2" s="1"/>
  <c r="N1877" i="2"/>
  <c r="O1877" i="2" s="1"/>
  <c r="N1878" i="2"/>
  <c r="O1878" i="2" s="1"/>
  <c r="N1860" i="2"/>
  <c r="O1860" i="2" s="1"/>
  <c r="N1610" i="2"/>
  <c r="O1610" i="2" s="1"/>
  <c r="N1643" i="2"/>
  <c r="O1643" i="2" s="1"/>
  <c r="N1706" i="2"/>
  <c r="O1706" i="2" s="1"/>
  <c r="N1720" i="2"/>
  <c r="O1720" i="2" s="1"/>
  <c r="N1657" i="2"/>
  <c r="O1657" i="2" s="1"/>
  <c r="N1710" i="2"/>
  <c r="O1710" i="2" s="1"/>
  <c r="N1711" i="2"/>
  <c r="O1711" i="2" s="1"/>
  <c r="N1578" i="2"/>
  <c r="O1578" i="2" s="1"/>
  <c r="N1841" i="2"/>
  <c r="O1841" i="2" s="1"/>
  <c r="N1894" i="2"/>
  <c r="O1894" i="2" s="1"/>
  <c r="N1717" i="2"/>
  <c r="O1717" i="2" s="1"/>
  <c r="N1718" i="2"/>
  <c r="O1718" i="2" s="1"/>
  <c r="N1719" i="2"/>
  <c r="O1719" i="2" s="1"/>
  <c r="N1594" i="2"/>
  <c r="O1594" i="2" s="1"/>
  <c r="N1595" i="2"/>
  <c r="O1595" i="2" s="1"/>
  <c r="N1572" i="2"/>
  <c r="O1572" i="2" s="1"/>
  <c r="N1573" i="2"/>
  <c r="O1573" i="2" s="1"/>
  <c r="N1574" i="2"/>
  <c r="O1574" i="2" s="1"/>
  <c r="N1668" i="2"/>
  <c r="O1668" i="2" s="1"/>
  <c r="N1687" i="2"/>
  <c r="O1687" i="2" s="1"/>
  <c r="N1619" i="2"/>
  <c r="O1619" i="2" s="1"/>
  <c r="N1659" i="2"/>
  <c r="O1659" i="2" s="1"/>
  <c r="N1727" i="2"/>
  <c r="O1727" i="2" s="1"/>
  <c r="N1754" i="2"/>
  <c r="O1754" i="2" s="1"/>
  <c r="N1599" i="2"/>
  <c r="O1599" i="2" s="1"/>
  <c r="N1728" i="2"/>
  <c r="O1728" i="2" s="1"/>
  <c r="N1785" i="2"/>
  <c r="O1785" i="2" s="1"/>
  <c r="N1781" i="2"/>
  <c r="O1781" i="2" s="1"/>
  <c r="N1794" i="2"/>
  <c r="O1794" i="2" s="1"/>
  <c r="N1774" i="2"/>
  <c r="O1774" i="2" s="1"/>
  <c r="N1775" i="2"/>
  <c r="O1775" i="2" s="1"/>
  <c r="N1707" i="2"/>
  <c r="O1707" i="2" s="1"/>
  <c r="N1901" i="2"/>
  <c r="O1901" i="2" s="1"/>
  <c r="N1845" i="2"/>
  <c r="O1845" i="2" s="1"/>
  <c r="N1817" i="2"/>
  <c r="O1817" i="2" s="1"/>
  <c r="N1818" i="2"/>
  <c r="O1818" i="2" s="1"/>
  <c r="N1804" i="2"/>
  <c r="O1804" i="2" s="1"/>
  <c r="N1907" i="2"/>
  <c r="O1907" i="2" s="1"/>
  <c r="N1909" i="2"/>
  <c r="O1909" i="2" s="1"/>
  <c r="N1905" i="2"/>
  <c r="O1905" i="2" s="1"/>
  <c r="N1618" i="2"/>
  <c r="O1618" i="2" s="1"/>
  <c r="N1644" i="2"/>
  <c r="O1644" i="2" s="1"/>
  <c r="N1805" i="2"/>
  <c r="O1805" i="2" s="1"/>
  <c r="N1811" i="2"/>
  <c r="O1811" i="2" s="1"/>
  <c r="N1819" i="2"/>
  <c r="O1819" i="2" s="1"/>
  <c r="N1851" i="2"/>
  <c r="O1851" i="2" s="1"/>
  <c r="N1600" i="2"/>
  <c r="O1600" i="2" s="1"/>
  <c r="N1679" i="2"/>
  <c r="O1679" i="2" s="1"/>
  <c r="N1902" i="2"/>
  <c r="O1902" i="2" s="1"/>
  <c r="N1723" i="2"/>
  <c r="O1723" i="2" s="1"/>
  <c r="N1820" i="2"/>
  <c r="O1820" i="2" s="1"/>
  <c r="N1577" i="2"/>
  <c r="O1577" i="2" s="1"/>
  <c r="N1617" i="2"/>
  <c r="O1617" i="2" s="1"/>
  <c r="N1623" i="2"/>
  <c r="O1623" i="2" s="1"/>
  <c r="N1802" i="2"/>
  <c r="O1802" i="2" s="1"/>
  <c r="N1777" i="2"/>
  <c r="O1777" i="2" s="1"/>
  <c r="N1575" i="2"/>
  <c r="O1575" i="2" s="1"/>
  <c r="N1597" i="2"/>
  <c r="O1597" i="2" s="1"/>
  <c r="N1759" i="2"/>
  <c r="O1759" i="2" s="1"/>
  <c r="N1760" i="2"/>
  <c r="O1760" i="2" s="1"/>
  <c r="N1730" i="2"/>
  <c r="O1730" i="2" s="1"/>
  <c r="N1731" i="2"/>
  <c r="O1731" i="2" s="1"/>
  <c r="N1732" i="2"/>
  <c r="O1732" i="2" s="1"/>
  <c r="N1821" i="2"/>
  <c r="O1821" i="2" s="1"/>
  <c r="N1676" i="2"/>
  <c r="O1676" i="2" s="1"/>
  <c r="N1897" i="2"/>
  <c r="O1897" i="2" s="1"/>
  <c r="N1898" i="2"/>
  <c r="O1898" i="2" s="1"/>
  <c r="N1849" i="2"/>
  <c r="O1849" i="2" s="1"/>
  <c r="N1850" i="2"/>
  <c r="O1850" i="2" s="1"/>
  <c r="N1813" i="2"/>
  <c r="O1813" i="2" s="1"/>
  <c r="N1647" i="2"/>
  <c r="O1647" i="2" s="1"/>
  <c r="N1888" i="2"/>
  <c r="O1888" i="2" s="1"/>
  <c r="N1648" i="2"/>
  <c r="O1648" i="2" s="1"/>
  <c r="N1660" i="2"/>
  <c r="O1660" i="2" s="1"/>
  <c r="N1649" i="2"/>
  <c r="O1649" i="2" s="1"/>
  <c r="N1650" i="2"/>
  <c r="O1650" i="2" s="1"/>
  <c r="N1651" i="2"/>
  <c r="O1651" i="2" s="1"/>
  <c r="N1814" i="2"/>
  <c r="O1814" i="2" s="1"/>
  <c r="N1815" i="2"/>
  <c r="O1815" i="2" s="1"/>
  <c r="N1661" i="2"/>
  <c r="O1661" i="2" s="1"/>
  <c r="N1662" i="2"/>
  <c r="O1662" i="2" s="1"/>
  <c r="N1663" i="2"/>
  <c r="O1663" i="2" s="1"/>
  <c r="N1664" i="2"/>
  <c r="O1664" i="2" s="1"/>
  <c r="N1826" i="2"/>
  <c r="O1826" i="2" s="1"/>
  <c r="N1827" i="2"/>
  <c r="O1827" i="2" s="1"/>
  <c r="N1834" i="2"/>
  <c r="O1834" i="2" s="1"/>
  <c r="N1835" i="2"/>
  <c r="O1835" i="2" s="1"/>
  <c r="N1885" i="2"/>
  <c r="O1885" i="2" s="1"/>
  <c r="N1823" i="2"/>
  <c r="O1823" i="2" s="1"/>
  <c r="N1824" i="2"/>
  <c r="O1824" i="2" s="1"/>
  <c r="N1584" i="2"/>
  <c r="O1584" i="2" s="1"/>
  <c r="N1692" i="2"/>
  <c r="O1692" i="2" s="1"/>
  <c r="N1791" i="2"/>
  <c r="O1791" i="2" s="1"/>
  <c r="N1745" i="2"/>
  <c r="O1745" i="2" s="1"/>
  <c r="N1829" i="2"/>
  <c r="O1829" i="2" s="1"/>
  <c r="N1872" i="2"/>
  <c r="O1872" i="2" s="1"/>
  <c r="N1887" i="2"/>
  <c r="O1887" i="2" s="1"/>
  <c r="N1746" i="2"/>
  <c r="O1746" i="2" s="1"/>
  <c r="N1684" i="2"/>
  <c r="O1684" i="2" s="1"/>
  <c r="N1836" i="2"/>
  <c r="O1836" i="2" s="1"/>
  <c r="N1890" i="2"/>
  <c r="O1890" i="2" s="1"/>
  <c r="N1716" i="2"/>
  <c r="O1716" i="2" s="1"/>
  <c r="N1846" i="2"/>
  <c r="O1846" i="2" s="1"/>
  <c r="N1840" i="2"/>
  <c r="O1840" i="2" s="1"/>
  <c r="N1855" i="2"/>
  <c r="O1855" i="2" s="1"/>
  <c r="N1801" i="2"/>
  <c r="O1801" i="2" s="1"/>
  <c r="N1736" i="2"/>
  <c r="O1736" i="2" s="1"/>
  <c r="N1737" i="2"/>
  <c r="O1737" i="2" s="1"/>
  <c r="N1838" i="2"/>
  <c r="O1838" i="2" s="1"/>
  <c r="N1735" i="2"/>
  <c r="O1735" i="2" s="1"/>
  <c r="N1842" i="2"/>
  <c r="O1842" i="2" s="1"/>
  <c r="N1591" i="2"/>
  <c r="O1591" i="2" s="1"/>
  <c r="N1865" i="2"/>
  <c r="O1865" i="2" s="1"/>
  <c r="N1879" i="2"/>
  <c r="O1879" i="2" s="1"/>
  <c r="N1847" i="2"/>
  <c r="O1847" i="2" s="1"/>
  <c r="N1708" i="2"/>
  <c r="O1708" i="2" s="1"/>
  <c r="N1839" i="2"/>
  <c r="O1839" i="2" s="1"/>
  <c r="N1646" i="2"/>
  <c r="O1646" i="2" s="1"/>
  <c r="N1565" i="2"/>
  <c r="O1565" i="2" s="1"/>
  <c r="N1571" i="2"/>
  <c r="O1571" i="2" s="1"/>
  <c r="N1596" i="2"/>
  <c r="O1596" i="2" s="1"/>
  <c r="N1593" i="2"/>
  <c r="O1593" i="2" s="1"/>
  <c r="M1698" i="2"/>
  <c r="M1699" i="2"/>
  <c r="M1899" i="2"/>
  <c r="M1903" i="2"/>
  <c r="M1874" i="2"/>
  <c r="M1744" i="2"/>
  <c r="M1904" i="2"/>
  <c r="M1861" i="2"/>
  <c r="M1678" i="2"/>
  <c r="M1688" i="2"/>
  <c r="M1703" i="2"/>
  <c r="M1700" i="2"/>
  <c r="M1585" i="2"/>
  <c r="M1590" i="2"/>
  <c r="M1586" i="2"/>
  <c r="M1747" i="2"/>
  <c r="M1807" i="2"/>
  <c r="M1856" i="2"/>
  <c r="M1873" i="2"/>
  <c r="M1852" i="2"/>
  <c r="M1808" i="2"/>
  <c r="M1792" i="2"/>
  <c r="M1704" i="2"/>
  <c r="M1884" i="2"/>
  <c r="M1882" i="2"/>
  <c r="M1701" i="2"/>
  <c r="M1812" i="2"/>
  <c r="M1853" i="2"/>
  <c r="M1816" i="2"/>
  <c r="M1810" i="2"/>
  <c r="M1654" i="2"/>
  <c r="M1757" i="2"/>
  <c r="M1748" i="2"/>
  <c r="M1741" i="2"/>
  <c r="M1749" i="2"/>
  <c r="M1570" i="2"/>
  <c r="M1608" i="2"/>
  <c r="M1880" i="2"/>
  <c r="M1641" i="2"/>
  <c r="M1891" i="2"/>
  <c r="M1606" i="2"/>
  <c r="M1631" i="2"/>
  <c r="M1624" i="2"/>
  <c r="M1630" i="2"/>
  <c r="M1620" i="2"/>
  <c r="M1616" i="2"/>
  <c r="M1576" i="2"/>
  <c r="M1786" i="2"/>
  <c r="M1766" i="2"/>
  <c r="M1788" i="2"/>
  <c r="M1778" i="2"/>
  <c r="M1767" i="2"/>
  <c r="M1768" i="2"/>
  <c r="M1622" i="2"/>
  <c r="M1712" i="2"/>
  <c r="M1769" i="2"/>
  <c r="M1782" i="2"/>
  <c r="M1779" i="2"/>
  <c r="M1733" i="2"/>
  <c r="M1713" i="2"/>
  <c r="M1783" i="2"/>
  <c r="M1780" i="2"/>
  <c r="M1784" i="2"/>
  <c r="M1795" i="2"/>
  <c r="M1770" i="2"/>
  <c r="M1771" i="2"/>
  <c r="M1772" i="2"/>
  <c r="M1866" i="2"/>
  <c r="M1729" i="2"/>
  <c r="M1633" i="2"/>
  <c r="M1714" i="2"/>
  <c r="M1695" i="2"/>
  <c r="M1696" i="2"/>
  <c r="M1634" i="2"/>
  <c r="M1635" i="2"/>
  <c r="M1579" i="2"/>
  <c r="M1592" i="2"/>
  <c r="M1753" i="2"/>
  <c r="M1900" i="2"/>
  <c r="M1709" i="2"/>
  <c r="M1828" i="2"/>
  <c r="M1693" i="2"/>
  <c r="M1672" i="2"/>
  <c r="M1830" i="2"/>
  <c r="M1690" i="2"/>
  <c r="M1673" i="2"/>
  <c r="M1726" i="2"/>
  <c r="M1886" i="2"/>
  <c r="M1896" i="2"/>
  <c r="M1669" i="2"/>
  <c r="M1825" i="2"/>
  <c r="M1843" i="2"/>
  <c r="M1739" i="2"/>
  <c r="M1740" i="2"/>
  <c r="M1758" i="2"/>
  <c r="M1629" i="2"/>
  <c r="M1724" i="2"/>
  <c r="M1797" i="2"/>
  <c r="M1742" i="2"/>
  <c r="M1658" i="2"/>
  <c r="M1665" i="2"/>
  <c r="M1858" i="2"/>
  <c r="M1773" i="2"/>
  <c r="M1789" i="2"/>
  <c r="M1677" i="2"/>
  <c r="M1666" i="2"/>
  <c r="M1854" i="2"/>
  <c r="M1862" i="2"/>
  <c r="M1863" i="2"/>
  <c r="M1638" i="2"/>
  <c r="M1864" i="2"/>
  <c r="M1580" i="2"/>
  <c r="M1625" i="2"/>
  <c r="M1793" i="2"/>
  <c r="M1831" i="2"/>
  <c r="M1790" i="2"/>
  <c r="M1832" i="2"/>
  <c r="M1848" i="2"/>
  <c r="M1883" i="2"/>
  <c r="M1822" i="2"/>
  <c r="M1859" i="2"/>
  <c r="M1639" i="2"/>
  <c r="M1581" i="2"/>
  <c r="M1763" i="2"/>
  <c r="M1764" i="2"/>
  <c r="M1715" i="2"/>
  <c r="M1761" i="2"/>
  <c r="M1787" i="2"/>
  <c r="M1738" i="2"/>
  <c r="M1806" i="2"/>
  <c r="M1626" i="2"/>
  <c r="M1833" i="2"/>
  <c r="M1582" i="2"/>
  <c r="M1776" i="2"/>
  <c r="M1609" i="2"/>
  <c r="M1705" i="2"/>
  <c r="M1611" i="2"/>
  <c r="M1612" i="2"/>
  <c r="M1702" i="2"/>
  <c r="M1655" i="2"/>
  <c r="M1796" i="2"/>
  <c r="M1656" i="2"/>
  <c r="M1734" i="2"/>
  <c r="M1640" i="2"/>
  <c r="M1613" i="2"/>
  <c r="M1614" i="2"/>
  <c r="M1601" i="2"/>
  <c r="M1881" i="2"/>
  <c r="M1755" i="2"/>
  <c r="M1756" i="2"/>
  <c r="M1607" i="2"/>
  <c r="M1642" i="2"/>
  <c r="M1621" i="2"/>
  <c r="M1645" i="2"/>
  <c r="M1636" i="2"/>
  <c r="M1652" i="2"/>
  <c r="M1653" i="2"/>
  <c r="M1632" i="2"/>
  <c r="M1765" i="2"/>
  <c r="M1598" i="2"/>
  <c r="M1893" i="2"/>
  <c r="M1569" i="2"/>
  <c r="M1743" i="2"/>
  <c r="M1889" i="2"/>
  <c r="M1892" i="2"/>
  <c r="M1566" i="2"/>
  <c r="M1567" i="2"/>
  <c r="M1627" i="2"/>
  <c r="M1680" i="2"/>
  <c r="M1681" i="2"/>
  <c r="M1750" i="2"/>
  <c r="M1762" i="2"/>
  <c r="M1751" i="2"/>
  <c r="M1682" i="2"/>
  <c r="M1752" i="2"/>
  <c r="M1683" i="2"/>
  <c r="M1568" i="2"/>
  <c r="M1587" i="2"/>
  <c r="M1588" i="2"/>
  <c r="M1589" i="2"/>
  <c r="M1798" i="2"/>
  <c r="M1670" i="2"/>
  <c r="M1637" i="2"/>
  <c r="M1799" i="2"/>
  <c r="M1800" i="2"/>
  <c r="M1908" i="2"/>
  <c r="M1895" i="2"/>
  <c r="M1615" i="2"/>
  <c r="M1875" i="2"/>
  <c r="M1667" i="2"/>
  <c r="M1685" i="2"/>
  <c r="M1686" i="2"/>
  <c r="M1857" i="2"/>
  <c r="M1583" i="2"/>
  <c r="M1869" i="2"/>
  <c r="M1870" i="2"/>
  <c r="M1871" i="2"/>
  <c r="M1844" i="2"/>
  <c r="M1837" i="2"/>
  <c r="M1867" i="2"/>
  <c r="M1725" i="2"/>
  <c r="M1691" i="2"/>
  <c r="M1675" i="2"/>
  <c r="M1689" i="2"/>
  <c r="M1671" i="2"/>
  <c r="M1674" i="2"/>
  <c r="M1602" i="2"/>
  <c r="M1603" i="2"/>
  <c r="M1697" i="2"/>
  <c r="M1604" i="2"/>
  <c r="M1605" i="2"/>
  <c r="M1868" i="2"/>
  <c r="M1876" i="2"/>
  <c r="M1906" i="2"/>
  <c r="M1809" i="2"/>
  <c r="M1803" i="2"/>
  <c r="M1721" i="2"/>
  <c r="M1628" i="2"/>
  <c r="M1722" i="2"/>
  <c r="M1877" i="2"/>
  <c r="M1878" i="2"/>
  <c r="M1860" i="2"/>
  <c r="M1610" i="2"/>
  <c r="M1643" i="2"/>
  <c r="M1706" i="2"/>
  <c r="M1720" i="2"/>
  <c r="M1657" i="2"/>
  <c r="M1710" i="2"/>
  <c r="M1711" i="2"/>
  <c r="M1578" i="2"/>
  <c r="M1841" i="2"/>
  <c r="M1894" i="2"/>
  <c r="M1717" i="2"/>
  <c r="M1718" i="2"/>
  <c r="M1719" i="2"/>
  <c r="M1594" i="2"/>
  <c r="M1595" i="2"/>
  <c r="M1572" i="2"/>
  <c r="M1573" i="2"/>
  <c r="M1574" i="2"/>
  <c r="M1668" i="2"/>
  <c r="M1687" i="2"/>
  <c r="M1619" i="2"/>
  <c r="M1659" i="2"/>
  <c r="M1727" i="2"/>
  <c r="M1754" i="2"/>
  <c r="M1599" i="2"/>
  <c r="M1728" i="2"/>
  <c r="M1785" i="2"/>
  <c r="M1781" i="2"/>
  <c r="M1794" i="2"/>
  <c r="M1774" i="2"/>
  <c r="M1775" i="2"/>
  <c r="M1707" i="2"/>
  <c r="M1901" i="2"/>
  <c r="M1845" i="2"/>
  <c r="M1817" i="2"/>
  <c r="M1818" i="2"/>
  <c r="M1804" i="2"/>
  <c r="M1907" i="2"/>
  <c r="M1909" i="2"/>
  <c r="M1905" i="2"/>
  <c r="M1618" i="2"/>
  <c r="M1644" i="2"/>
  <c r="M1805" i="2"/>
  <c r="M1811" i="2"/>
  <c r="M1819" i="2"/>
  <c r="M1851" i="2"/>
  <c r="M1600" i="2"/>
  <c r="M1679" i="2"/>
  <c r="M1902" i="2"/>
  <c r="M1723" i="2"/>
  <c r="M1820" i="2"/>
  <c r="M1577" i="2"/>
  <c r="M1617" i="2"/>
  <c r="M1623" i="2"/>
  <c r="M1802" i="2"/>
  <c r="M1777" i="2"/>
  <c r="M1575" i="2"/>
  <c r="M1597" i="2"/>
  <c r="M1759" i="2"/>
  <c r="M1760" i="2"/>
  <c r="M1730" i="2"/>
  <c r="M1731" i="2"/>
  <c r="M1732" i="2"/>
  <c r="M1821" i="2"/>
  <c r="M1676" i="2"/>
  <c r="M1897" i="2"/>
  <c r="M1898" i="2"/>
  <c r="M1849" i="2"/>
  <c r="M1850" i="2"/>
  <c r="M1813" i="2"/>
  <c r="M1647" i="2"/>
  <c r="M1888" i="2"/>
  <c r="M1648" i="2"/>
  <c r="M1660" i="2"/>
  <c r="M1649" i="2"/>
  <c r="M1650" i="2"/>
  <c r="M1651" i="2"/>
  <c r="M1814" i="2"/>
  <c r="M1815" i="2"/>
  <c r="M1661" i="2"/>
  <c r="M1662" i="2"/>
  <c r="M1663" i="2"/>
  <c r="M1664" i="2"/>
  <c r="M1826" i="2"/>
  <c r="M1827" i="2"/>
  <c r="M1834" i="2"/>
  <c r="M1835" i="2"/>
  <c r="M1885" i="2"/>
  <c r="M1823" i="2"/>
  <c r="M1824" i="2"/>
  <c r="M1584" i="2"/>
  <c r="M1692" i="2"/>
  <c r="M1791" i="2"/>
  <c r="M1745" i="2"/>
  <c r="M1829" i="2"/>
  <c r="M1872" i="2"/>
  <c r="M1887" i="2"/>
  <c r="M1746" i="2"/>
  <c r="M1684" i="2"/>
  <c r="M1836" i="2"/>
  <c r="M1890" i="2"/>
  <c r="M1716" i="2"/>
  <c r="M1846" i="2"/>
  <c r="M1840" i="2"/>
  <c r="M1855" i="2"/>
  <c r="M1801" i="2"/>
  <c r="M1736" i="2"/>
  <c r="M1737" i="2"/>
  <c r="M1838" i="2"/>
  <c r="M1735" i="2"/>
  <c r="M1842" i="2"/>
  <c r="M1591" i="2"/>
  <c r="M1865" i="2"/>
  <c r="M1879" i="2"/>
  <c r="M1847" i="2"/>
  <c r="M1708" i="2"/>
  <c r="M1839" i="2"/>
  <c r="M1646" i="2"/>
  <c r="M1565" i="2"/>
  <c r="M1571" i="2"/>
  <c r="M1596" i="2"/>
  <c r="M1593" i="2"/>
  <c r="N1471" i="2"/>
  <c r="O1471" i="2" s="1"/>
  <c r="N1413" i="2"/>
  <c r="O1413" i="2" s="1"/>
  <c r="N1414" i="2"/>
  <c r="O1414" i="2" s="1"/>
  <c r="N1266" i="2"/>
  <c r="O1266" i="2" s="1"/>
  <c r="N1415" i="2"/>
  <c r="O1415" i="2" s="1"/>
  <c r="N1365" i="2"/>
  <c r="O1365" i="2" s="1"/>
  <c r="N1472" i="2"/>
  <c r="O1472" i="2" s="1"/>
  <c r="N1453" i="2"/>
  <c r="O1453" i="2" s="1"/>
  <c r="N1502" i="2"/>
  <c r="O1502" i="2" s="1"/>
  <c r="N1503" i="2"/>
  <c r="O1503" i="2" s="1"/>
  <c r="N1272" i="2"/>
  <c r="O1272" i="2" s="1"/>
  <c r="N1285" i="2"/>
  <c r="O1285" i="2" s="1"/>
  <c r="N1430" i="2"/>
  <c r="O1430" i="2" s="1"/>
  <c r="N1360" i="2"/>
  <c r="O1360" i="2" s="1"/>
  <c r="N1439" i="2"/>
  <c r="O1439" i="2" s="1"/>
  <c r="N1455" i="2"/>
  <c r="O1455" i="2" s="1"/>
  <c r="N1479" i="2"/>
  <c r="O1479" i="2" s="1"/>
  <c r="N1277" i="2"/>
  <c r="O1277" i="2" s="1"/>
  <c r="N1367" i="2"/>
  <c r="O1367" i="2" s="1"/>
  <c r="N1447" i="2"/>
  <c r="O1447" i="2" s="1"/>
  <c r="N1267" i="2"/>
  <c r="O1267" i="2" s="1"/>
  <c r="N1494" i="2"/>
  <c r="O1494" i="2" s="1"/>
  <c r="N1495" i="2"/>
  <c r="O1495" i="2" s="1"/>
  <c r="N1529" i="2"/>
  <c r="O1529" i="2" s="1"/>
  <c r="N1230" i="2"/>
  <c r="O1230" i="2" s="1"/>
  <c r="N1465" i="2"/>
  <c r="O1465" i="2" s="1"/>
  <c r="N1440" i="2"/>
  <c r="O1440" i="2" s="1"/>
  <c r="N1251" i="2"/>
  <c r="O1251" i="2" s="1"/>
  <c r="N1473" i="2"/>
  <c r="O1473" i="2" s="1"/>
  <c r="N1346" i="2"/>
  <c r="O1346" i="2" s="1"/>
  <c r="N1474" i="2"/>
  <c r="O1474" i="2" s="1"/>
  <c r="N1448" i="2"/>
  <c r="O1448" i="2" s="1"/>
  <c r="N1243" i="2"/>
  <c r="O1243" i="2" s="1"/>
  <c r="N1525" i="2"/>
  <c r="O1525" i="2" s="1"/>
  <c r="N1515" i="2"/>
  <c r="O1515" i="2" s="1"/>
  <c r="N1304" i="2"/>
  <c r="O1304" i="2" s="1"/>
  <c r="N1269" i="2"/>
  <c r="O1269" i="2" s="1"/>
  <c r="N1372" i="2"/>
  <c r="O1372" i="2" s="1"/>
  <c r="N1543" i="2"/>
  <c r="O1543" i="2" s="1"/>
  <c r="N1477" i="2"/>
  <c r="O1477" i="2" s="1"/>
  <c r="N1232" i="2"/>
  <c r="O1232" i="2" s="1"/>
  <c r="N1361" i="2"/>
  <c r="O1361" i="2" s="1"/>
  <c r="N1305" i="2"/>
  <c r="O1305" i="2" s="1"/>
  <c r="N1270" i="2"/>
  <c r="O1270" i="2" s="1"/>
  <c r="N1286" i="2"/>
  <c r="O1286" i="2" s="1"/>
  <c r="N1236" i="2"/>
  <c r="O1236" i="2" s="1"/>
  <c r="N1306" i="2"/>
  <c r="O1306" i="2" s="1"/>
  <c r="N1555" i="2"/>
  <c r="O1555" i="2" s="1"/>
  <c r="N1397" i="2"/>
  <c r="O1397" i="2" s="1"/>
  <c r="N1233" i="2"/>
  <c r="O1233" i="2" s="1"/>
  <c r="N1248" i="2"/>
  <c r="O1248" i="2" s="1"/>
  <c r="N1249" i="2"/>
  <c r="O1249" i="2" s="1"/>
  <c r="N1362" i="2"/>
  <c r="O1362" i="2" s="1"/>
  <c r="N1431" i="2"/>
  <c r="O1431" i="2" s="1"/>
  <c r="N1432" i="2"/>
  <c r="O1432" i="2" s="1"/>
  <c r="N1436" i="2"/>
  <c r="O1436" i="2" s="1"/>
  <c r="N1412" i="2"/>
  <c r="O1412" i="2" s="1"/>
  <c r="N1363" i="2"/>
  <c r="O1363" i="2" s="1"/>
  <c r="N1368" i="2"/>
  <c r="O1368" i="2" s="1"/>
  <c r="N1446" i="2"/>
  <c r="O1446" i="2" s="1"/>
  <c r="N1307" i="2"/>
  <c r="O1307" i="2" s="1"/>
  <c r="N1437" i="2"/>
  <c r="O1437" i="2" s="1"/>
  <c r="N1544" i="2"/>
  <c r="O1544" i="2" s="1"/>
  <c r="N1454" i="2"/>
  <c r="O1454" i="2" s="1"/>
  <c r="N1438" i="2"/>
  <c r="O1438" i="2" s="1"/>
  <c r="N1545" i="2"/>
  <c r="O1545" i="2" s="1"/>
  <c r="N1275" i="2"/>
  <c r="O1275" i="2" s="1"/>
  <c r="N1278" i="2"/>
  <c r="O1278" i="2" s="1"/>
  <c r="N1279" i="2"/>
  <c r="O1279" i="2" s="1"/>
  <c r="N1373" i="2"/>
  <c r="O1373" i="2" s="1"/>
  <c r="N1384" i="2"/>
  <c r="O1384" i="2" s="1"/>
  <c r="N1520" i="2"/>
  <c r="O1520" i="2" s="1"/>
  <c r="N1505" i="2"/>
  <c r="O1505" i="2" s="1"/>
  <c r="N1350" i="2"/>
  <c r="O1350" i="2" s="1"/>
  <c r="N1280" i="2"/>
  <c r="O1280" i="2" s="1"/>
  <c r="N1510" i="2"/>
  <c r="O1510" i="2" s="1"/>
  <c r="N1456" i="2"/>
  <c r="O1456" i="2" s="1"/>
  <c r="N1348" i="2"/>
  <c r="O1348" i="2" s="1"/>
  <c r="N1351" i="2"/>
  <c r="O1351" i="2" s="1"/>
  <c r="N1308" i="2"/>
  <c r="O1308" i="2" s="1"/>
  <c r="N1292" i="2"/>
  <c r="O1292" i="2" s="1"/>
  <c r="N1342" i="2"/>
  <c r="O1342" i="2" s="1"/>
  <c r="N1287" i="2"/>
  <c r="O1287" i="2" s="1"/>
  <c r="N1475" i="2"/>
  <c r="O1475" i="2" s="1"/>
  <c r="N1354" i="2"/>
  <c r="O1354" i="2" s="1"/>
  <c r="N1237" i="2"/>
  <c r="O1237" i="2" s="1"/>
  <c r="N1375" i="2"/>
  <c r="O1375" i="2" s="1"/>
  <c r="N1293" i="2"/>
  <c r="O1293" i="2" s="1"/>
  <c r="N1301" i="2"/>
  <c r="O1301" i="2" s="1"/>
  <c r="N1441" i="2"/>
  <c r="O1441" i="2" s="1"/>
  <c r="N1318" i="2"/>
  <c r="O1318" i="2" s="1"/>
  <c r="N1376" i="2"/>
  <c r="O1376" i="2" s="1"/>
  <c r="N1290" i="2"/>
  <c r="O1290" i="2" s="1"/>
  <c r="N1253" i="2"/>
  <c r="O1253" i="2" s="1"/>
  <c r="N1426" i="2"/>
  <c r="O1426" i="2" s="1"/>
  <c r="N1345" i="2"/>
  <c r="O1345" i="2" s="1"/>
  <c r="N1314" i="2"/>
  <c r="O1314" i="2" s="1"/>
  <c r="N1349" i="2"/>
  <c r="O1349" i="2" s="1"/>
  <c r="N1271" i="2"/>
  <c r="O1271" i="2" s="1"/>
  <c r="N1507" i="2"/>
  <c r="O1507" i="2" s="1"/>
  <c r="N1343" i="2"/>
  <c r="O1343" i="2" s="1"/>
  <c r="N1504" i="2"/>
  <c r="O1504" i="2" s="1"/>
  <c r="N1487" i="2"/>
  <c r="O1487" i="2" s="1"/>
  <c r="N1458" i="2"/>
  <c r="O1458" i="2" s="1"/>
  <c r="N1257" i="2"/>
  <c r="O1257" i="2" s="1"/>
  <c r="N1443" i="2"/>
  <c r="O1443" i="2" s="1"/>
  <c r="N1488" i="2"/>
  <c r="O1488" i="2" s="1"/>
  <c r="N1273" i="2"/>
  <c r="O1273" i="2" s="1"/>
  <c r="N1489" i="2"/>
  <c r="O1489" i="2" s="1"/>
  <c r="N1281" i="2"/>
  <c r="O1281" i="2" s="1"/>
  <c r="N1490" i="2"/>
  <c r="O1490" i="2" s="1"/>
  <c r="N1246" i="2"/>
  <c r="O1246" i="2" s="1"/>
  <c r="N1247" i="2"/>
  <c r="O1247" i="2" s="1"/>
  <c r="N1514" i="2"/>
  <c r="O1514" i="2" s="1"/>
  <c r="N1256" i="2"/>
  <c r="O1256" i="2" s="1"/>
  <c r="N1299" i="2"/>
  <c r="O1299" i="2" s="1"/>
  <c r="N1538" i="2"/>
  <c r="O1538" i="2" s="1"/>
  <c r="N1427" i="2"/>
  <c r="O1427" i="2" s="1"/>
  <c r="N1355" i="2"/>
  <c r="O1355" i="2" s="1"/>
  <c r="N1356" i="2"/>
  <c r="O1356" i="2" s="1"/>
  <c r="N1255" i="2"/>
  <c r="O1255" i="2" s="1"/>
  <c r="N1371" i="2"/>
  <c r="O1371" i="2" s="1"/>
  <c r="N1369" i="2"/>
  <c r="O1369" i="2" s="1"/>
  <c r="N1357" i="2"/>
  <c r="O1357" i="2" s="1"/>
  <c r="N1398" i="2"/>
  <c r="O1398" i="2" s="1"/>
  <c r="N1506" i="2"/>
  <c r="O1506" i="2" s="1"/>
  <c r="N1276" i="2"/>
  <c r="O1276" i="2" s="1"/>
  <c r="N1259" i="2"/>
  <c r="O1259" i="2" s="1"/>
  <c r="N1291" i="2"/>
  <c r="O1291" i="2" s="1"/>
  <c r="N1254" i="2"/>
  <c r="O1254" i="2" s="1"/>
  <c r="N1352" i="2"/>
  <c r="O1352" i="2" s="1"/>
  <c r="N1358" i="2"/>
  <c r="O1358" i="2" s="1"/>
  <c r="N1558" i="2"/>
  <c r="O1558" i="2" s="1"/>
  <c r="N1315" i="2"/>
  <c r="O1315" i="2" s="1"/>
  <c r="N1387" i="2"/>
  <c r="O1387" i="2" s="1"/>
  <c r="N1389" i="2"/>
  <c r="O1389" i="2" s="1"/>
  <c r="N1274" i="2"/>
  <c r="O1274" i="2" s="1"/>
  <c r="N1335" i="2"/>
  <c r="O1335" i="2" s="1"/>
  <c r="N1336" i="2"/>
  <c r="O1336" i="2" s="1"/>
  <c r="N1264" i="2"/>
  <c r="O1264" i="2" s="1"/>
  <c r="N1262" i="2"/>
  <c r="O1262" i="2" s="1"/>
  <c r="N1337" i="2"/>
  <c r="O1337" i="2" s="1"/>
  <c r="N1263" i="2"/>
  <c r="O1263" i="2" s="1"/>
  <c r="N1265" i="2"/>
  <c r="O1265" i="2" s="1"/>
  <c r="N1245" i="2"/>
  <c r="O1245" i="2" s="1"/>
  <c r="N1459" i="2"/>
  <c r="O1459" i="2" s="1"/>
  <c r="N1521" i="2"/>
  <c r="O1521" i="2" s="1"/>
  <c r="N1296" i="2"/>
  <c r="O1296" i="2" s="1"/>
  <c r="N1297" i="2"/>
  <c r="O1297" i="2" s="1"/>
  <c r="N1298" i="2"/>
  <c r="O1298" i="2" s="1"/>
  <c r="N1300" i="2"/>
  <c r="O1300" i="2" s="1"/>
  <c r="N1309" i="2"/>
  <c r="O1309" i="2" s="1"/>
  <c r="N1550" i="2"/>
  <c r="O1550" i="2" s="1"/>
  <c r="N1310" i="2"/>
  <c r="O1310" i="2" s="1"/>
  <c r="N1268" i="2"/>
  <c r="O1268" i="2" s="1"/>
  <c r="N1553" i="2"/>
  <c r="O1553" i="2" s="1"/>
  <c r="N1359" i="2"/>
  <c r="O1359" i="2" s="1"/>
  <c r="N1539" i="2"/>
  <c r="O1539" i="2" s="1"/>
  <c r="N1542" i="2"/>
  <c r="O1542" i="2" s="1"/>
  <c r="N1540" i="2"/>
  <c r="O1540" i="2" s="1"/>
  <c r="N1382" i="2"/>
  <c r="O1382" i="2" s="1"/>
  <c r="N1329" i="2"/>
  <c r="O1329" i="2" s="1"/>
  <c r="N1496" i="2"/>
  <c r="O1496" i="2" s="1"/>
  <c r="N1407" i="2"/>
  <c r="O1407" i="2" s="1"/>
  <c r="N1241" i="2"/>
  <c r="O1241" i="2" s="1"/>
  <c r="N1530" i="2"/>
  <c r="O1530" i="2" s="1"/>
  <c r="N1449" i="2"/>
  <c r="O1449" i="2" s="1"/>
  <c r="N1526" i="2"/>
  <c r="O1526" i="2" s="1"/>
  <c r="N1533" i="2"/>
  <c r="O1533" i="2" s="1"/>
  <c r="N1500" i="2"/>
  <c r="O1500" i="2" s="1"/>
  <c r="N1527" i="2"/>
  <c r="O1527" i="2" s="1"/>
  <c r="N1388" i="2"/>
  <c r="O1388" i="2" s="1"/>
  <c r="N1428" i="2"/>
  <c r="O1428" i="2" s="1"/>
  <c r="N1433" i="2"/>
  <c r="O1433" i="2" s="1"/>
  <c r="N1364" i="2"/>
  <c r="O1364" i="2" s="1"/>
  <c r="N1252" i="2"/>
  <c r="O1252" i="2" s="1"/>
  <c r="N1289" i="2"/>
  <c r="O1289" i="2" s="1"/>
  <c r="N1240" i="2"/>
  <c r="O1240" i="2" s="1"/>
  <c r="N1408" i="2"/>
  <c r="O1408" i="2" s="1"/>
  <c r="N1549" i="2"/>
  <c r="O1549" i="2" s="1"/>
  <c r="N1330" i="2"/>
  <c r="O1330" i="2" s="1"/>
  <c r="N1294" i="2"/>
  <c r="O1294" i="2" s="1"/>
  <c r="N1244" i="2"/>
  <c r="O1244" i="2" s="1"/>
  <c r="N1547" i="2"/>
  <c r="O1547" i="2" s="1"/>
  <c r="N1399" i="2"/>
  <c r="O1399" i="2" s="1"/>
  <c r="N1554" i="2"/>
  <c r="O1554" i="2" s="1"/>
  <c r="N1434" i="2"/>
  <c r="O1434" i="2" s="1"/>
  <c r="N1370" i="2"/>
  <c r="O1370" i="2" s="1"/>
  <c r="N1444" i="2"/>
  <c r="O1444" i="2" s="1"/>
  <c r="N1312" i="2"/>
  <c r="O1312" i="2" s="1"/>
  <c r="N1313" i="2"/>
  <c r="O1313" i="2" s="1"/>
  <c r="N1260" i="2"/>
  <c r="O1260" i="2" s="1"/>
  <c r="N1522" i="2"/>
  <c r="O1522" i="2" s="1"/>
  <c r="N1462" i="2"/>
  <c r="O1462" i="2" s="1"/>
  <c r="N1261" i="2"/>
  <c r="O1261" i="2" s="1"/>
  <c r="N1238" i="2"/>
  <c r="O1238" i="2" s="1"/>
  <c r="N1239" i="2"/>
  <c r="O1239" i="2" s="1"/>
  <c r="N1409" i="2"/>
  <c r="O1409" i="2" s="1"/>
  <c r="N1341" i="2"/>
  <c r="O1341" i="2" s="1"/>
  <c r="N1321" i="2"/>
  <c r="O1321" i="2" s="1"/>
  <c r="N1316" i="2"/>
  <c r="O1316" i="2" s="1"/>
  <c r="N1400" i="2"/>
  <c r="O1400" i="2" s="1"/>
  <c r="N1410" i="2"/>
  <c r="O1410" i="2" s="1"/>
  <c r="N1403" i="2"/>
  <c r="O1403" i="2" s="1"/>
  <c r="N1390" i="2"/>
  <c r="O1390" i="2" s="1"/>
  <c r="N1401" i="2"/>
  <c r="O1401" i="2" s="1"/>
  <c r="N1331" i="2"/>
  <c r="O1331" i="2" s="1"/>
  <c r="N1391" i="2"/>
  <c r="O1391" i="2" s="1"/>
  <c r="N1411" i="2"/>
  <c r="O1411" i="2" s="1"/>
  <c r="N1404" i="2"/>
  <c r="O1404" i="2" s="1"/>
  <c r="N1405" i="2"/>
  <c r="O1405" i="2" s="1"/>
  <c r="N1392" i="2"/>
  <c r="O1392" i="2" s="1"/>
  <c r="N1393" i="2"/>
  <c r="O1393" i="2" s="1"/>
  <c r="N1394" i="2"/>
  <c r="O1394" i="2" s="1"/>
  <c r="N1512" i="2"/>
  <c r="O1512" i="2" s="1"/>
  <c r="N1557" i="2"/>
  <c r="O1557" i="2" s="1"/>
  <c r="N1395" i="2"/>
  <c r="O1395" i="2" s="1"/>
  <c r="N1513" i="2"/>
  <c r="O1513" i="2" s="1"/>
  <c r="N1460" i="2"/>
  <c r="O1460" i="2" s="1"/>
  <c r="N1450" i="2"/>
  <c r="O1450" i="2" s="1"/>
  <c r="N1429" i="2"/>
  <c r="O1429" i="2" s="1"/>
  <c r="N1541" i="2"/>
  <c r="O1541" i="2" s="1"/>
  <c r="N1551" i="2"/>
  <c r="O1551" i="2" s="1"/>
  <c r="N1383" i="2"/>
  <c r="O1383" i="2" s="1"/>
  <c r="N1282" i="2"/>
  <c r="O1282" i="2" s="1"/>
  <c r="N1396" i="2"/>
  <c r="O1396" i="2" s="1"/>
  <c r="N1380" i="2"/>
  <c r="O1380" i="2" s="1"/>
  <c r="N1480" i="2"/>
  <c r="O1480" i="2" s="1"/>
  <c r="N1466" i="2"/>
  <c r="O1466" i="2" s="1"/>
  <c r="N1385" i="2"/>
  <c r="O1385" i="2" s="1"/>
  <c r="N1470" i="2"/>
  <c r="O1470" i="2" s="1"/>
  <c r="N1552" i="2"/>
  <c r="O1552" i="2" s="1"/>
  <c r="N1524" i="2"/>
  <c r="O1524" i="2" s="1"/>
  <c r="N1497" i="2"/>
  <c r="O1497" i="2" s="1"/>
  <c r="N1461" i="2"/>
  <c r="O1461" i="2" s="1"/>
  <c r="N1531" i="2"/>
  <c r="O1531" i="2" s="1"/>
  <c r="N1528" i="2"/>
  <c r="O1528" i="2" s="1"/>
  <c r="N1467" i="2"/>
  <c r="O1467" i="2" s="1"/>
  <c r="N1381" i="2"/>
  <c r="O1381" i="2" s="1"/>
  <c r="N1481" i="2"/>
  <c r="O1481" i="2" s="1"/>
  <c r="N1468" i="2"/>
  <c r="O1468" i="2" s="1"/>
  <c r="N1482" i="2"/>
  <c r="O1482" i="2" s="1"/>
  <c r="N1532" i="2"/>
  <c r="O1532" i="2" s="1"/>
  <c r="N1536" i="2"/>
  <c r="O1536" i="2" s="1"/>
  <c r="N1234" i="2"/>
  <c r="O1234" i="2" s="1"/>
  <c r="N1435" i="2"/>
  <c r="O1435" i="2" s="1"/>
  <c r="N1556" i="2"/>
  <c r="O1556" i="2" s="1"/>
  <c r="N1332" i="2"/>
  <c r="O1332" i="2" s="1"/>
  <c r="N1295" i="2"/>
  <c r="O1295" i="2" s="1"/>
  <c r="N1311" i="2"/>
  <c r="O1311" i="2" s="1"/>
  <c r="N1322" i="2"/>
  <c r="O1322" i="2" s="1"/>
  <c r="N1366" i="2"/>
  <c r="O1366" i="2" s="1"/>
  <c r="N1231" i="2"/>
  <c r="O1231" i="2" s="1"/>
  <c r="N1469" i="2"/>
  <c r="O1469" i="2" s="1"/>
  <c r="N1353" i="2"/>
  <c r="O1353" i="2" s="1"/>
  <c r="N1242" i="2"/>
  <c r="O1242" i="2" s="1"/>
  <c r="N1347" i="2"/>
  <c r="O1347" i="2" s="1"/>
  <c r="N1559" i="2"/>
  <c r="O1559" i="2" s="1"/>
  <c r="N1451" i="2"/>
  <c r="O1451" i="2" s="1"/>
  <c r="N1535" i="2"/>
  <c r="O1535" i="2" s="1"/>
  <c r="N1546" i="2"/>
  <c r="O1546" i="2" s="1"/>
  <c r="N1323" i="2"/>
  <c r="O1323" i="2" s="1"/>
  <c r="N1445" i="2"/>
  <c r="O1445" i="2" s="1"/>
  <c r="N1442" i="2"/>
  <c r="O1442" i="2" s="1"/>
  <c r="N1452" i="2"/>
  <c r="O1452" i="2" s="1"/>
  <c r="N1288" i="2"/>
  <c r="O1288" i="2" s="1"/>
  <c r="N1302" i="2"/>
  <c r="O1302" i="2" s="1"/>
  <c r="N1406" i="2"/>
  <c r="O1406" i="2" s="1"/>
  <c r="N1303" i="2"/>
  <c r="O1303" i="2" s="1"/>
  <c r="N1250" i="2"/>
  <c r="O1250" i="2" s="1"/>
  <c r="N1523" i="2"/>
  <c r="O1523" i="2" s="1"/>
  <c r="N1537" i="2"/>
  <c r="O1537" i="2" s="1"/>
  <c r="N1378" i="2"/>
  <c r="O1378" i="2" s="1"/>
  <c r="N1319" i="2"/>
  <c r="O1319" i="2" s="1"/>
  <c r="N1483" i="2"/>
  <c r="O1483" i="2" s="1"/>
  <c r="N1476" i="2"/>
  <c r="O1476" i="2" s="1"/>
  <c r="N1463" i="2"/>
  <c r="O1463" i="2" s="1"/>
  <c r="N1484" i="2"/>
  <c r="O1484" i="2" s="1"/>
  <c r="N1485" i="2"/>
  <c r="O1485" i="2" s="1"/>
  <c r="N1320" i="2"/>
  <c r="O1320" i="2" s="1"/>
  <c r="N1457" i="2"/>
  <c r="O1457" i="2" s="1"/>
  <c r="N1344" i="2"/>
  <c r="O1344" i="2" s="1"/>
  <c r="N1374" i="2"/>
  <c r="O1374" i="2" s="1"/>
  <c r="N1491" i="2"/>
  <c r="O1491" i="2" s="1"/>
  <c r="N1333" i="2"/>
  <c r="O1333" i="2" s="1"/>
  <c r="N1511" i="2"/>
  <c r="O1511" i="2" s="1"/>
  <c r="N1478" i="2"/>
  <c r="O1478" i="2" s="1"/>
  <c r="N1534" i="2"/>
  <c r="O1534" i="2" s="1"/>
  <c r="N1492" i="2"/>
  <c r="O1492" i="2" s="1"/>
  <c r="N1493" i="2"/>
  <c r="O1493" i="2" s="1"/>
  <c r="N1501" i="2"/>
  <c r="O1501" i="2" s="1"/>
  <c r="N1326" i="2"/>
  <c r="O1326" i="2" s="1"/>
  <c r="N1324" i="2"/>
  <c r="O1324" i="2" s="1"/>
  <c r="N1325" i="2"/>
  <c r="O1325" i="2" s="1"/>
  <c r="N1486" i="2"/>
  <c r="O1486" i="2" s="1"/>
  <c r="N1235" i="2"/>
  <c r="O1235" i="2" s="1"/>
  <c r="N1498" i="2"/>
  <c r="O1498" i="2" s="1"/>
  <c r="N1499" i="2"/>
  <c r="O1499" i="2" s="1"/>
  <c r="N1283" i="2"/>
  <c r="O1283" i="2" s="1"/>
  <c r="N1377" i="2"/>
  <c r="O1377" i="2" s="1"/>
  <c r="N1379" i="2"/>
  <c r="O1379" i="2" s="1"/>
  <c r="N1284" i="2"/>
  <c r="O1284" i="2" s="1"/>
  <c r="N1518" i="2"/>
  <c r="O1518" i="2" s="1"/>
  <c r="N1519" i="2"/>
  <c r="O1519" i="2" s="1"/>
  <c r="N1416" i="2"/>
  <c r="O1416" i="2" s="1"/>
  <c r="N1334" i="2"/>
  <c r="O1334" i="2" s="1"/>
  <c r="N1516" i="2"/>
  <c r="O1516" i="2" s="1"/>
  <c r="N1517" i="2"/>
  <c r="O1517" i="2" s="1"/>
  <c r="N1417" i="2"/>
  <c r="O1417" i="2" s="1"/>
  <c r="N1418" i="2"/>
  <c r="O1418" i="2" s="1"/>
  <c r="N1419" i="2"/>
  <c r="O1419" i="2" s="1"/>
  <c r="N1420" i="2"/>
  <c r="O1420" i="2" s="1"/>
  <c r="N1421" i="2"/>
  <c r="O1421" i="2" s="1"/>
  <c r="N1422" i="2"/>
  <c r="O1422" i="2" s="1"/>
  <c r="N1423" i="2"/>
  <c r="O1423" i="2" s="1"/>
  <c r="N1424" i="2"/>
  <c r="O1424" i="2" s="1"/>
  <c r="N1425" i="2"/>
  <c r="O1425" i="2" s="1"/>
  <c r="N1402" i="2"/>
  <c r="O1402" i="2" s="1"/>
  <c r="N1464" i="2"/>
  <c r="O1464" i="2" s="1"/>
  <c r="N1548" i="2"/>
  <c r="O1548" i="2" s="1"/>
  <c r="N1560" i="2"/>
  <c r="O1560" i="2" s="1"/>
  <c r="N1258" i="2"/>
  <c r="O1258" i="2" s="1"/>
  <c r="N1317" i="2"/>
  <c r="O1317" i="2" s="1"/>
  <c r="N1338" i="2"/>
  <c r="O1338" i="2" s="1"/>
  <c r="N1508" i="2"/>
  <c r="O1508" i="2" s="1"/>
  <c r="N1509" i="2"/>
  <c r="O1509" i="2" s="1"/>
  <c r="N1327" i="2"/>
  <c r="O1327" i="2" s="1"/>
  <c r="N1386" i="2"/>
  <c r="O1386" i="2" s="1"/>
  <c r="N1328" i="2"/>
  <c r="O1328" i="2" s="1"/>
  <c r="N1339" i="2"/>
  <c r="O1339" i="2" s="1"/>
  <c r="N1340" i="2"/>
  <c r="O1340" i="2" s="1"/>
  <c r="M1471" i="2"/>
  <c r="M1413" i="2"/>
  <c r="M1414" i="2"/>
  <c r="M1266" i="2"/>
  <c r="M1415" i="2"/>
  <c r="M1365" i="2"/>
  <c r="M1472" i="2"/>
  <c r="M1453" i="2"/>
  <c r="M1502" i="2"/>
  <c r="M1503" i="2"/>
  <c r="M1272" i="2"/>
  <c r="M1285" i="2"/>
  <c r="M1430" i="2"/>
  <c r="M1360" i="2"/>
  <c r="M1439" i="2"/>
  <c r="M1455" i="2"/>
  <c r="M1479" i="2"/>
  <c r="M1277" i="2"/>
  <c r="M1367" i="2"/>
  <c r="M1447" i="2"/>
  <c r="M1267" i="2"/>
  <c r="M1494" i="2"/>
  <c r="M1495" i="2"/>
  <c r="M1529" i="2"/>
  <c r="M1230" i="2"/>
  <c r="M1465" i="2"/>
  <c r="M1440" i="2"/>
  <c r="M1251" i="2"/>
  <c r="M1473" i="2"/>
  <c r="M1346" i="2"/>
  <c r="M1474" i="2"/>
  <c r="M1448" i="2"/>
  <c r="M1243" i="2"/>
  <c r="M1525" i="2"/>
  <c r="M1515" i="2"/>
  <c r="M1304" i="2"/>
  <c r="M1269" i="2"/>
  <c r="M1372" i="2"/>
  <c r="M1543" i="2"/>
  <c r="M1477" i="2"/>
  <c r="M1232" i="2"/>
  <c r="M1361" i="2"/>
  <c r="M1305" i="2"/>
  <c r="M1270" i="2"/>
  <c r="M1286" i="2"/>
  <c r="M1236" i="2"/>
  <c r="M1306" i="2"/>
  <c r="M1555" i="2"/>
  <c r="M1397" i="2"/>
  <c r="M1233" i="2"/>
  <c r="M1248" i="2"/>
  <c r="M1249" i="2"/>
  <c r="M1362" i="2"/>
  <c r="M1431" i="2"/>
  <c r="M1432" i="2"/>
  <c r="M1436" i="2"/>
  <c r="M1412" i="2"/>
  <c r="M1363" i="2"/>
  <c r="M1368" i="2"/>
  <c r="M1446" i="2"/>
  <c r="M1307" i="2"/>
  <c r="M1437" i="2"/>
  <c r="M1544" i="2"/>
  <c r="M1454" i="2"/>
  <c r="M1438" i="2"/>
  <c r="M1545" i="2"/>
  <c r="M1275" i="2"/>
  <c r="M1278" i="2"/>
  <c r="M1279" i="2"/>
  <c r="M1373" i="2"/>
  <c r="M1384" i="2"/>
  <c r="M1520" i="2"/>
  <c r="M1505" i="2"/>
  <c r="M1350" i="2"/>
  <c r="M1280" i="2"/>
  <c r="M1510" i="2"/>
  <c r="M1456" i="2"/>
  <c r="M1348" i="2"/>
  <c r="M1351" i="2"/>
  <c r="M1308" i="2"/>
  <c r="M1292" i="2"/>
  <c r="M1342" i="2"/>
  <c r="M1287" i="2"/>
  <c r="M1475" i="2"/>
  <c r="M1354" i="2"/>
  <c r="M1237" i="2"/>
  <c r="M1375" i="2"/>
  <c r="M1293" i="2"/>
  <c r="M1301" i="2"/>
  <c r="M1441" i="2"/>
  <c r="M1318" i="2"/>
  <c r="M1376" i="2"/>
  <c r="M1290" i="2"/>
  <c r="M1253" i="2"/>
  <c r="M1426" i="2"/>
  <c r="M1345" i="2"/>
  <c r="M1314" i="2"/>
  <c r="M1349" i="2"/>
  <c r="M1271" i="2"/>
  <c r="M1507" i="2"/>
  <c r="M1343" i="2"/>
  <c r="M1504" i="2"/>
  <c r="M1487" i="2"/>
  <c r="M1458" i="2"/>
  <c r="M1257" i="2"/>
  <c r="M1443" i="2"/>
  <c r="M1488" i="2"/>
  <c r="M1273" i="2"/>
  <c r="M1489" i="2"/>
  <c r="M1281" i="2"/>
  <c r="M1490" i="2"/>
  <c r="M1246" i="2"/>
  <c r="M1247" i="2"/>
  <c r="M1514" i="2"/>
  <c r="M1256" i="2"/>
  <c r="M1299" i="2"/>
  <c r="M1538" i="2"/>
  <c r="M1427" i="2"/>
  <c r="M1355" i="2"/>
  <c r="M1356" i="2"/>
  <c r="M1255" i="2"/>
  <c r="M1371" i="2"/>
  <c r="M1369" i="2"/>
  <c r="M1357" i="2"/>
  <c r="M1398" i="2"/>
  <c r="M1506" i="2"/>
  <c r="M1276" i="2"/>
  <c r="M1259" i="2"/>
  <c r="M1291" i="2"/>
  <c r="M1254" i="2"/>
  <c r="M1352" i="2"/>
  <c r="M1358" i="2"/>
  <c r="M1558" i="2"/>
  <c r="M1315" i="2"/>
  <c r="M1387" i="2"/>
  <c r="M1389" i="2"/>
  <c r="M1274" i="2"/>
  <c r="M1335" i="2"/>
  <c r="M1336" i="2"/>
  <c r="M1264" i="2"/>
  <c r="M1262" i="2"/>
  <c r="M1337" i="2"/>
  <c r="M1263" i="2"/>
  <c r="M1265" i="2"/>
  <c r="M1245" i="2"/>
  <c r="M1459" i="2"/>
  <c r="M1521" i="2"/>
  <c r="M1296" i="2"/>
  <c r="M1297" i="2"/>
  <c r="M1298" i="2"/>
  <c r="M1300" i="2"/>
  <c r="M1309" i="2"/>
  <c r="M1550" i="2"/>
  <c r="M1310" i="2"/>
  <c r="M1268" i="2"/>
  <c r="M1553" i="2"/>
  <c r="M1359" i="2"/>
  <c r="M1539" i="2"/>
  <c r="M1542" i="2"/>
  <c r="M1540" i="2"/>
  <c r="M1382" i="2"/>
  <c r="M1329" i="2"/>
  <c r="M1496" i="2"/>
  <c r="M1407" i="2"/>
  <c r="M1241" i="2"/>
  <c r="M1530" i="2"/>
  <c r="M1449" i="2"/>
  <c r="M1526" i="2"/>
  <c r="M1533" i="2"/>
  <c r="M1500" i="2"/>
  <c r="M1527" i="2"/>
  <c r="M1388" i="2"/>
  <c r="M1428" i="2"/>
  <c r="M1433" i="2"/>
  <c r="M1364" i="2"/>
  <c r="M1252" i="2"/>
  <c r="M1289" i="2"/>
  <c r="M1240" i="2"/>
  <c r="M1408" i="2"/>
  <c r="M1549" i="2"/>
  <c r="M1330" i="2"/>
  <c r="M1294" i="2"/>
  <c r="M1244" i="2"/>
  <c r="M1547" i="2"/>
  <c r="M1399" i="2"/>
  <c r="M1554" i="2"/>
  <c r="M1434" i="2"/>
  <c r="M1370" i="2"/>
  <c r="M1444" i="2"/>
  <c r="M1312" i="2"/>
  <c r="M1313" i="2"/>
  <c r="M1260" i="2"/>
  <c r="M1522" i="2"/>
  <c r="M1462" i="2"/>
  <c r="M1261" i="2"/>
  <c r="M1238" i="2"/>
  <c r="M1239" i="2"/>
  <c r="M1409" i="2"/>
  <c r="M1341" i="2"/>
  <c r="M1321" i="2"/>
  <c r="M1316" i="2"/>
  <c r="M1400" i="2"/>
  <c r="M1410" i="2"/>
  <c r="M1403" i="2"/>
  <c r="M1390" i="2"/>
  <c r="M1401" i="2"/>
  <c r="M1331" i="2"/>
  <c r="M1391" i="2"/>
  <c r="M1411" i="2"/>
  <c r="M1404" i="2"/>
  <c r="M1405" i="2"/>
  <c r="M1392" i="2"/>
  <c r="M1393" i="2"/>
  <c r="M1394" i="2"/>
  <c r="M1512" i="2"/>
  <c r="M1557" i="2"/>
  <c r="M1395" i="2"/>
  <c r="M1513" i="2"/>
  <c r="M1460" i="2"/>
  <c r="M1450" i="2"/>
  <c r="M1429" i="2"/>
  <c r="M1541" i="2"/>
  <c r="M1551" i="2"/>
  <c r="M1383" i="2"/>
  <c r="M1282" i="2"/>
  <c r="M1396" i="2"/>
  <c r="M1380" i="2"/>
  <c r="M1480" i="2"/>
  <c r="M1466" i="2"/>
  <c r="M1385" i="2"/>
  <c r="M1470" i="2"/>
  <c r="M1552" i="2"/>
  <c r="M1524" i="2"/>
  <c r="M1497" i="2"/>
  <c r="M1461" i="2"/>
  <c r="M1531" i="2"/>
  <c r="M1528" i="2"/>
  <c r="M1467" i="2"/>
  <c r="M1381" i="2"/>
  <c r="M1481" i="2"/>
  <c r="M1468" i="2"/>
  <c r="M1482" i="2"/>
  <c r="M1532" i="2"/>
  <c r="M1536" i="2"/>
  <c r="M1234" i="2"/>
  <c r="M1435" i="2"/>
  <c r="M1556" i="2"/>
  <c r="M1332" i="2"/>
  <c r="M1295" i="2"/>
  <c r="M1311" i="2"/>
  <c r="M1322" i="2"/>
  <c r="M1366" i="2"/>
  <c r="M1231" i="2"/>
  <c r="M1469" i="2"/>
  <c r="M1353" i="2"/>
  <c r="M1242" i="2"/>
  <c r="M1347" i="2"/>
  <c r="M1559" i="2"/>
  <c r="M1451" i="2"/>
  <c r="M1535" i="2"/>
  <c r="M1546" i="2"/>
  <c r="M1323" i="2"/>
  <c r="M1445" i="2"/>
  <c r="M1442" i="2"/>
  <c r="M1452" i="2"/>
  <c r="M1288" i="2"/>
  <c r="M1302" i="2"/>
  <c r="M1406" i="2"/>
  <c r="M1303" i="2"/>
  <c r="M1250" i="2"/>
  <c r="M1523" i="2"/>
  <c r="M1537" i="2"/>
  <c r="M1378" i="2"/>
  <c r="M1319" i="2"/>
  <c r="M1483" i="2"/>
  <c r="M1476" i="2"/>
  <c r="M1463" i="2"/>
  <c r="M1484" i="2"/>
  <c r="M1485" i="2"/>
  <c r="M1320" i="2"/>
  <c r="M1457" i="2"/>
  <c r="M1344" i="2"/>
  <c r="M1374" i="2"/>
  <c r="M1491" i="2"/>
  <c r="M1333" i="2"/>
  <c r="M1511" i="2"/>
  <c r="M1478" i="2"/>
  <c r="M1534" i="2"/>
  <c r="M1492" i="2"/>
  <c r="M1493" i="2"/>
  <c r="M1501" i="2"/>
  <c r="M1326" i="2"/>
  <c r="M1324" i="2"/>
  <c r="M1325" i="2"/>
  <c r="M1486" i="2"/>
  <c r="M1235" i="2"/>
  <c r="M1498" i="2"/>
  <c r="M1499" i="2"/>
  <c r="M1283" i="2"/>
  <c r="M1377" i="2"/>
  <c r="M1379" i="2"/>
  <c r="M1284" i="2"/>
  <c r="M1518" i="2"/>
  <c r="M1519" i="2"/>
  <c r="M1416" i="2"/>
  <c r="M1334" i="2"/>
  <c r="M1516" i="2"/>
  <c r="M1517" i="2"/>
  <c r="M1417" i="2"/>
  <c r="M1418" i="2"/>
  <c r="M1419" i="2"/>
  <c r="M1420" i="2"/>
  <c r="M1421" i="2"/>
  <c r="M1422" i="2"/>
  <c r="M1423" i="2"/>
  <c r="M1424" i="2"/>
  <c r="M1425" i="2"/>
  <c r="M1402" i="2"/>
  <c r="M1464" i="2"/>
  <c r="M1548" i="2"/>
  <c r="M1560" i="2"/>
  <c r="M1258" i="2"/>
  <c r="M1317" i="2"/>
  <c r="M1338" i="2"/>
  <c r="M1508" i="2"/>
  <c r="M1509" i="2"/>
  <c r="M1327" i="2"/>
  <c r="M1386" i="2"/>
  <c r="M1328" i="2"/>
  <c r="M1339" i="2"/>
  <c r="M1340" i="2"/>
  <c r="N1078" i="2"/>
  <c r="O1078" i="2" s="1"/>
  <c r="N1147" i="2"/>
  <c r="O1147" i="2" s="1"/>
  <c r="N1178" i="2"/>
  <c r="O1178" i="2" s="1"/>
  <c r="N1148" i="2"/>
  <c r="O1148" i="2" s="1"/>
  <c r="N1207" i="2"/>
  <c r="O1207" i="2" s="1"/>
  <c r="N1192" i="2"/>
  <c r="O1192" i="2" s="1"/>
  <c r="N996" i="2"/>
  <c r="O996" i="2" s="1"/>
  <c r="N1074" i="2"/>
  <c r="O1074" i="2" s="1"/>
  <c r="N1043" i="2"/>
  <c r="O1043" i="2" s="1"/>
  <c r="N1179" i="2"/>
  <c r="O1179" i="2" s="1"/>
  <c r="N1115" i="2"/>
  <c r="O1115" i="2" s="1"/>
  <c r="N959" i="2"/>
  <c r="O959" i="2" s="1"/>
  <c r="N1044" i="2"/>
  <c r="O1044" i="2" s="1"/>
  <c r="N1180" i="2"/>
  <c r="O1180" i="2" s="1"/>
  <c r="N1075" i="2"/>
  <c r="O1075" i="2" s="1"/>
  <c r="N1116" i="2"/>
  <c r="O1116" i="2" s="1"/>
  <c r="N1222" i="2"/>
  <c r="O1222" i="2" s="1"/>
  <c r="N1151" i="2"/>
  <c r="O1151" i="2" s="1"/>
  <c r="N1111" i="2"/>
  <c r="O1111" i="2" s="1"/>
  <c r="N1105" i="2"/>
  <c r="O1105" i="2" s="1"/>
  <c r="N1100" i="2"/>
  <c r="O1100" i="2" s="1"/>
  <c r="N1035" i="2"/>
  <c r="O1035" i="2" s="1"/>
  <c r="N1004" i="2"/>
  <c r="O1004" i="2" s="1"/>
  <c r="N954" i="2"/>
  <c r="O954" i="2" s="1"/>
  <c r="N937" i="2"/>
  <c r="O937" i="2" s="1"/>
  <c r="N1201" i="2"/>
  <c r="O1201" i="2" s="1"/>
  <c r="N966" i="2"/>
  <c r="O966" i="2" s="1"/>
  <c r="N1149" i="2"/>
  <c r="O1149" i="2" s="1"/>
  <c r="N1173" i="2"/>
  <c r="O1173" i="2" s="1"/>
  <c r="N1130" i="2"/>
  <c r="O1130" i="2" s="1"/>
  <c r="N949" i="2"/>
  <c r="O949" i="2" s="1"/>
  <c r="N1159" i="2"/>
  <c r="O1159" i="2" s="1"/>
  <c r="N1036" i="2"/>
  <c r="O1036" i="2" s="1"/>
  <c r="N978" i="2"/>
  <c r="O978" i="2" s="1"/>
  <c r="N1161" i="2"/>
  <c r="O1161" i="2" s="1"/>
  <c r="N1152" i="2"/>
  <c r="O1152" i="2" s="1"/>
  <c r="N1009" i="2"/>
  <c r="O1009" i="2" s="1"/>
  <c r="N1171" i="2"/>
  <c r="O1171" i="2" s="1"/>
  <c r="N1073" i="2"/>
  <c r="O1073" i="2" s="1"/>
  <c r="N1196" i="2"/>
  <c r="O1196" i="2" s="1"/>
  <c r="N1069" i="2"/>
  <c r="O1069" i="2" s="1"/>
  <c r="N1038" i="2"/>
  <c r="O1038" i="2" s="1"/>
  <c r="N1098" i="2"/>
  <c r="O1098" i="2" s="1"/>
  <c r="N1212" i="2"/>
  <c r="O1212" i="2" s="1"/>
  <c r="N960" i="2"/>
  <c r="O960" i="2" s="1"/>
  <c r="N1197" i="2"/>
  <c r="O1197" i="2" s="1"/>
  <c r="N1217" i="2"/>
  <c r="O1217" i="2" s="1"/>
  <c r="N948" i="2"/>
  <c r="O948" i="2" s="1"/>
  <c r="N955" i="2"/>
  <c r="O955" i="2" s="1"/>
  <c r="N1125" i="2"/>
  <c r="O1125" i="2" s="1"/>
  <c r="N1126" i="2"/>
  <c r="O1126" i="2" s="1"/>
  <c r="N1177" i="2"/>
  <c r="O1177" i="2" s="1"/>
  <c r="N1174" i="2"/>
  <c r="O1174" i="2" s="1"/>
  <c r="N983" i="2"/>
  <c r="O983" i="2" s="1"/>
  <c r="N997" i="2"/>
  <c r="O997" i="2" s="1"/>
  <c r="N1092" i="2"/>
  <c r="O1092" i="2" s="1"/>
  <c r="N1031" i="2"/>
  <c r="O1031" i="2" s="1"/>
  <c r="N1032" i="2"/>
  <c r="O1032" i="2" s="1"/>
  <c r="N1033" i="2"/>
  <c r="O1033" i="2" s="1"/>
  <c r="N1034" i="2"/>
  <c r="O1034" i="2" s="1"/>
  <c r="N936" i="2"/>
  <c r="O936" i="2" s="1"/>
  <c r="N1131" i="2"/>
  <c r="O1131" i="2" s="1"/>
  <c r="N1094" i="2"/>
  <c r="O1094" i="2" s="1"/>
  <c r="N1203" i="2"/>
  <c r="O1203" i="2" s="1"/>
  <c r="N1204" i="2"/>
  <c r="O1204" i="2" s="1"/>
  <c r="N1202" i="2"/>
  <c r="O1202" i="2" s="1"/>
  <c r="N1205" i="2"/>
  <c r="O1205" i="2" s="1"/>
  <c r="N939" i="2"/>
  <c r="O939" i="2" s="1"/>
  <c r="N940" i="2"/>
  <c r="O940" i="2" s="1"/>
  <c r="N1008" i="2"/>
  <c r="O1008" i="2" s="1"/>
  <c r="N941" i="2"/>
  <c r="O941" i="2" s="1"/>
  <c r="N942" i="2"/>
  <c r="O942" i="2" s="1"/>
  <c r="N1079" i="2"/>
  <c r="O1079" i="2" s="1"/>
  <c r="N1026" i="2"/>
  <c r="O1026" i="2" s="1"/>
  <c r="N965" i="2"/>
  <c r="O965" i="2" s="1"/>
  <c r="N1206" i="2"/>
  <c r="O1206" i="2" s="1"/>
  <c r="N1003" i="2"/>
  <c r="O1003" i="2" s="1"/>
  <c r="N992" i="2"/>
  <c r="O992" i="2" s="1"/>
  <c r="N961" i="2"/>
  <c r="O961" i="2" s="1"/>
  <c r="N973" i="2"/>
  <c r="O973" i="2" s="1"/>
  <c r="N968" i="2"/>
  <c r="O968" i="2" s="1"/>
  <c r="N1015" i="2"/>
  <c r="O1015" i="2" s="1"/>
  <c r="N1095" i="2"/>
  <c r="O1095" i="2" s="1"/>
  <c r="N974" i="2"/>
  <c r="O974" i="2" s="1"/>
  <c r="N1182" i="2"/>
  <c r="O1182" i="2" s="1"/>
  <c r="N1120" i="2"/>
  <c r="O1120" i="2" s="1"/>
  <c r="N1016" i="2"/>
  <c r="O1016" i="2" s="1"/>
  <c r="N1218" i="2"/>
  <c r="O1218" i="2" s="1"/>
  <c r="N995" i="2"/>
  <c r="O995" i="2" s="1"/>
  <c r="N1184" i="2"/>
  <c r="O1184" i="2" s="1"/>
  <c r="N963" i="2"/>
  <c r="O963" i="2" s="1"/>
  <c r="N976" i="2"/>
  <c r="O976" i="2" s="1"/>
  <c r="N977" i="2"/>
  <c r="O977" i="2" s="1"/>
  <c r="N1185" i="2"/>
  <c r="O1185" i="2" s="1"/>
  <c r="N1102" i="2"/>
  <c r="O1102" i="2" s="1"/>
  <c r="N1200" i="2"/>
  <c r="O1200" i="2" s="1"/>
  <c r="N975" i="2"/>
  <c r="O975" i="2" s="1"/>
  <c r="N1156" i="2"/>
  <c r="O1156" i="2" s="1"/>
  <c r="N1010" i="2"/>
  <c r="O1010" i="2" s="1"/>
  <c r="N1045" i="2"/>
  <c r="O1045" i="2" s="1"/>
  <c r="N1001" i="2"/>
  <c r="O1001" i="2" s="1"/>
  <c r="N1029" i="2"/>
  <c r="O1029" i="2" s="1"/>
  <c r="N1005" i="2"/>
  <c r="O1005" i="2" s="1"/>
  <c r="N1039" i="2"/>
  <c r="O1039" i="2" s="1"/>
  <c r="N1181" i="2"/>
  <c r="O1181" i="2" s="1"/>
  <c r="N986" i="2"/>
  <c r="O986" i="2" s="1"/>
  <c r="N1209" i="2"/>
  <c r="O1209" i="2" s="1"/>
  <c r="N1220" i="2"/>
  <c r="O1220" i="2" s="1"/>
  <c r="N1132" i="2"/>
  <c r="O1132" i="2" s="1"/>
  <c r="N1150" i="2"/>
  <c r="O1150" i="2" s="1"/>
  <c r="N1208" i="2"/>
  <c r="O1208" i="2" s="1"/>
  <c r="N1068" i="2"/>
  <c r="O1068" i="2" s="1"/>
  <c r="N1210" i="2"/>
  <c r="O1210" i="2" s="1"/>
  <c r="N993" i="2"/>
  <c r="O993" i="2" s="1"/>
  <c r="N994" i="2"/>
  <c r="O994" i="2" s="1"/>
  <c r="N1195" i="2"/>
  <c r="O1195" i="2" s="1"/>
  <c r="N1172" i="2"/>
  <c r="O1172" i="2" s="1"/>
  <c r="N1096" i="2"/>
  <c r="O1096" i="2" s="1"/>
  <c r="N1216" i="2"/>
  <c r="O1216" i="2" s="1"/>
  <c r="N1211" i="2"/>
  <c r="O1211" i="2" s="1"/>
  <c r="N1215" i="2"/>
  <c r="O1215" i="2" s="1"/>
  <c r="N1213" i="2"/>
  <c r="O1213" i="2" s="1"/>
  <c r="N1155" i="2"/>
  <c r="O1155" i="2" s="1"/>
  <c r="N946" i="2"/>
  <c r="O946" i="2" s="1"/>
  <c r="N947" i="2"/>
  <c r="O947" i="2" s="1"/>
  <c r="N1011" i="2"/>
  <c r="O1011" i="2" s="1"/>
  <c r="N1070" i="2"/>
  <c r="O1070" i="2" s="1"/>
  <c r="N957" i="2"/>
  <c r="O957" i="2" s="1"/>
  <c r="N1112" i="2"/>
  <c r="O1112" i="2" s="1"/>
  <c r="N1113" i="2"/>
  <c r="O1113" i="2" s="1"/>
  <c r="N1167" i="2"/>
  <c r="O1167" i="2" s="1"/>
  <c r="N982" i="2"/>
  <c r="O982" i="2" s="1"/>
  <c r="N998" i="2"/>
  <c r="O998" i="2" s="1"/>
  <c r="N999" i="2"/>
  <c r="O999" i="2" s="1"/>
  <c r="N1000" i="2"/>
  <c r="O1000" i="2" s="1"/>
  <c r="N1080" i="2"/>
  <c r="O1080" i="2" s="1"/>
  <c r="N1106" i="2"/>
  <c r="O1106" i="2" s="1"/>
  <c r="N1169" i="2"/>
  <c r="O1169" i="2" s="1"/>
  <c r="N1187" i="2"/>
  <c r="O1187" i="2" s="1"/>
  <c r="N1188" i="2"/>
  <c r="O1188" i="2" s="1"/>
  <c r="N1170" i="2"/>
  <c r="O1170" i="2" s="1"/>
  <c r="N945" i="2"/>
  <c r="O945" i="2" s="1"/>
  <c r="N1158" i="2"/>
  <c r="O1158" i="2" s="1"/>
  <c r="N1121" i="2"/>
  <c r="O1121" i="2" s="1"/>
  <c r="N1028" i="2"/>
  <c r="O1028" i="2" s="1"/>
  <c r="N1221" i="2"/>
  <c r="O1221" i="2" s="1"/>
  <c r="N969" i="2"/>
  <c r="O969" i="2" s="1"/>
  <c r="N1127" i="2"/>
  <c r="O1127" i="2" s="1"/>
  <c r="N1189" i="2"/>
  <c r="O1189" i="2" s="1"/>
  <c r="N1162" i="2"/>
  <c r="O1162" i="2" s="1"/>
  <c r="N1117" i="2"/>
  <c r="O1117" i="2" s="1"/>
  <c r="N1118" i="2"/>
  <c r="O1118" i="2" s="1"/>
  <c r="N1024" i="2"/>
  <c r="O1024" i="2" s="1"/>
  <c r="N1145" i="2"/>
  <c r="O1145" i="2" s="1"/>
  <c r="N1124" i="2"/>
  <c r="O1124" i="2" s="1"/>
  <c r="N1023" i="2"/>
  <c r="O1023" i="2" s="1"/>
  <c r="N1146" i="2"/>
  <c r="O1146" i="2" s="1"/>
  <c r="N1107" i="2"/>
  <c r="O1107" i="2" s="1"/>
  <c r="N1006" i="2"/>
  <c r="O1006" i="2" s="1"/>
  <c r="N987" i="2"/>
  <c r="O987" i="2" s="1"/>
  <c r="N1128" i="2"/>
  <c r="O1128" i="2" s="1"/>
  <c r="N1157" i="2"/>
  <c r="O1157" i="2" s="1"/>
  <c r="N1109" i="2"/>
  <c r="O1109" i="2" s="1"/>
  <c r="N1012" i="2"/>
  <c r="O1012" i="2" s="1"/>
  <c r="N1090" i="2"/>
  <c r="O1090" i="2" s="1"/>
  <c r="N1176" i="2"/>
  <c r="O1176" i="2" s="1"/>
  <c r="N1190" i="2"/>
  <c r="O1190" i="2" s="1"/>
  <c r="N952" i="2"/>
  <c r="O952" i="2" s="1"/>
  <c r="N1153" i="2"/>
  <c r="O1153" i="2" s="1"/>
  <c r="N1186" i="2"/>
  <c r="O1186" i="2" s="1"/>
  <c r="N1154" i="2"/>
  <c r="O1154" i="2" s="1"/>
  <c r="N1055" i="2"/>
  <c r="O1055" i="2" s="1"/>
  <c r="N1022" i="2"/>
  <c r="O1022" i="2" s="1"/>
  <c r="N1191" i="2"/>
  <c r="O1191" i="2" s="1"/>
  <c r="N953" i="2"/>
  <c r="O953" i="2" s="1"/>
  <c r="N956" i="2"/>
  <c r="O956" i="2" s="1"/>
  <c r="N958" i="2"/>
  <c r="O958" i="2" s="1"/>
  <c r="N988" i="2"/>
  <c r="O988" i="2" s="1"/>
  <c r="N1168" i="2"/>
  <c r="O1168" i="2" s="1"/>
  <c r="N1013" i="2"/>
  <c r="O1013" i="2" s="1"/>
  <c r="N1108" i="2"/>
  <c r="O1108" i="2" s="1"/>
  <c r="N1133" i="2"/>
  <c r="O1133" i="2" s="1"/>
  <c r="N985" i="2"/>
  <c r="O985" i="2" s="1"/>
  <c r="N1058" i="2"/>
  <c r="O1058" i="2" s="1"/>
  <c r="N1081" i="2"/>
  <c r="O1081" i="2" s="1"/>
  <c r="N1040" i="2"/>
  <c r="O1040" i="2" s="1"/>
  <c r="N1047" i="2"/>
  <c r="O1047" i="2" s="1"/>
  <c r="N1160" i="2"/>
  <c r="O1160" i="2" s="1"/>
  <c r="N1046" i="2"/>
  <c r="O1046" i="2" s="1"/>
  <c r="N1134" i="2"/>
  <c r="O1134" i="2" s="1"/>
  <c r="N1135" i="2"/>
  <c r="O1135" i="2" s="1"/>
  <c r="N1136" i="2"/>
  <c r="O1136" i="2" s="1"/>
  <c r="N1137" i="2"/>
  <c r="O1137" i="2" s="1"/>
  <c r="N1138" i="2"/>
  <c r="O1138" i="2" s="1"/>
  <c r="N1139" i="2"/>
  <c r="O1139" i="2" s="1"/>
  <c r="N1140" i="2"/>
  <c r="O1140" i="2" s="1"/>
  <c r="N1141" i="2"/>
  <c r="O1141" i="2" s="1"/>
  <c r="N1142" i="2"/>
  <c r="O1142" i="2" s="1"/>
  <c r="N1143" i="2"/>
  <c r="O1143" i="2" s="1"/>
  <c r="N944" i="2"/>
  <c r="O944" i="2" s="1"/>
  <c r="N1144" i="2"/>
  <c r="O1144" i="2" s="1"/>
  <c r="N962" i="2"/>
  <c r="O962" i="2" s="1"/>
  <c r="N1122" i="2"/>
  <c r="O1122" i="2" s="1"/>
  <c r="N1093" i="2"/>
  <c r="O1093" i="2" s="1"/>
  <c r="N1041" i="2"/>
  <c r="O1041" i="2" s="1"/>
  <c r="N1042" i="2"/>
  <c r="O1042" i="2" s="1"/>
  <c r="N964" i="2"/>
  <c r="O964" i="2" s="1"/>
  <c r="N1198" i="2"/>
  <c r="O1198" i="2" s="1"/>
  <c r="N1057" i="2"/>
  <c r="O1057" i="2" s="1"/>
  <c r="N1099" i="2"/>
  <c r="O1099" i="2" s="1"/>
  <c r="N1037" i="2"/>
  <c r="O1037" i="2" s="1"/>
  <c r="N1223" i="2"/>
  <c r="O1223" i="2" s="1"/>
  <c r="N1219" i="2"/>
  <c r="O1219" i="2" s="1"/>
  <c r="N943" i="2"/>
  <c r="O943" i="2" s="1"/>
  <c r="N938" i="2"/>
  <c r="O938" i="2" s="1"/>
  <c r="N1114" i="2"/>
  <c r="O1114" i="2" s="1"/>
  <c r="N1194" i="2"/>
  <c r="O1194" i="2" s="1"/>
  <c r="N1071" i="2"/>
  <c r="O1071" i="2" s="1"/>
  <c r="N1017" i="2"/>
  <c r="O1017" i="2" s="1"/>
  <c r="N1082" i="2"/>
  <c r="O1082" i="2" s="1"/>
  <c r="N1199" i="2"/>
  <c r="O1199" i="2" s="1"/>
  <c r="N1224" i="2"/>
  <c r="O1224" i="2" s="1"/>
  <c r="N1083" i="2"/>
  <c r="O1083" i="2" s="1"/>
  <c r="N1018" i="2"/>
  <c r="O1018" i="2" s="1"/>
  <c r="N1020" i="2"/>
  <c r="O1020" i="2" s="1"/>
  <c r="N1019" i="2"/>
  <c r="O1019" i="2" s="1"/>
  <c r="N1084" i="2"/>
  <c r="O1084" i="2" s="1"/>
  <c r="N989" i="2"/>
  <c r="O989" i="2" s="1"/>
  <c r="N1165" i="2"/>
  <c r="O1165" i="2" s="1"/>
  <c r="N1166" i="2"/>
  <c r="O1166" i="2" s="1"/>
  <c r="N1021" i="2"/>
  <c r="O1021" i="2" s="1"/>
  <c r="N1175" i="2"/>
  <c r="O1175" i="2" s="1"/>
  <c r="N990" i="2"/>
  <c r="O990" i="2" s="1"/>
  <c r="N991" i="2"/>
  <c r="O991" i="2" s="1"/>
  <c r="N1103" i="2"/>
  <c r="O1103" i="2" s="1"/>
  <c r="N1104" i="2"/>
  <c r="O1104" i="2" s="1"/>
  <c r="N1072" i="2"/>
  <c r="O1072" i="2" s="1"/>
  <c r="N1088" i="2"/>
  <c r="O1088" i="2" s="1"/>
  <c r="N979" i="2"/>
  <c r="O979" i="2" s="1"/>
  <c r="N980" i="2"/>
  <c r="O980" i="2" s="1"/>
  <c r="N981" i="2"/>
  <c r="O981" i="2" s="1"/>
  <c r="N1225" i="2"/>
  <c r="O1225" i="2" s="1"/>
  <c r="N1089" i="2"/>
  <c r="O1089" i="2" s="1"/>
  <c r="N1163" i="2"/>
  <c r="O1163" i="2" s="1"/>
  <c r="N1164" i="2"/>
  <c r="O1164" i="2" s="1"/>
  <c r="N972" i="2"/>
  <c r="O972" i="2" s="1"/>
  <c r="N971" i="2"/>
  <c r="O971" i="2" s="1"/>
  <c r="N1183" i="2"/>
  <c r="O1183" i="2" s="1"/>
  <c r="N1101" i="2"/>
  <c r="O1101" i="2" s="1"/>
  <c r="N1110" i="2"/>
  <c r="O1110" i="2" s="1"/>
  <c r="N1002" i="2"/>
  <c r="O1002" i="2" s="1"/>
  <c r="N1214" i="2"/>
  <c r="O1214" i="2" s="1"/>
  <c r="N984" i="2"/>
  <c r="O984" i="2" s="1"/>
  <c r="N1086" i="2"/>
  <c r="O1086" i="2" s="1"/>
  <c r="N1087" i="2"/>
  <c r="O1087" i="2" s="1"/>
  <c r="N970" i="2"/>
  <c r="O970" i="2" s="1"/>
  <c r="N1059" i="2"/>
  <c r="O1059" i="2" s="1"/>
  <c r="N1060" i="2"/>
  <c r="O1060" i="2" s="1"/>
  <c r="N1061" i="2"/>
  <c r="O1061" i="2" s="1"/>
  <c r="N1062" i="2"/>
  <c r="O1062" i="2" s="1"/>
  <c r="N1063" i="2"/>
  <c r="O1063" i="2" s="1"/>
  <c r="N1064" i="2"/>
  <c r="O1064" i="2" s="1"/>
  <c r="N1048" i="2"/>
  <c r="O1048" i="2" s="1"/>
  <c r="N1051" i="2"/>
  <c r="O1051" i="2" s="1"/>
  <c r="N1065" i="2"/>
  <c r="O1065" i="2" s="1"/>
  <c r="N1007" i="2"/>
  <c r="O1007" i="2" s="1"/>
  <c r="N1066" i="2"/>
  <c r="O1066" i="2" s="1"/>
  <c r="N1052" i="2"/>
  <c r="O1052" i="2" s="1"/>
  <c r="N1049" i="2"/>
  <c r="O1049" i="2" s="1"/>
  <c r="N1053" i="2"/>
  <c r="O1053" i="2" s="1"/>
  <c r="N1050" i="2"/>
  <c r="O1050" i="2" s="1"/>
  <c r="N1054" i="2"/>
  <c r="O1054" i="2" s="1"/>
  <c r="N1027" i="2"/>
  <c r="O1027" i="2" s="1"/>
  <c r="N1076" i="2"/>
  <c r="O1076" i="2" s="1"/>
  <c r="N1091" i="2"/>
  <c r="O1091" i="2" s="1"/>
  <c r="N1067" i="2"/>
  <c r="O1067" i="2" s="1"/>
  <c r="N1119" i="2"/>
  <c r="O1119" i="2" s="1"/>
  <c r="N1129" i="2"/>
  <c r="O1129" i="2" s="1"/>
  <c r="N1077" i="2"/>
  <c r="O1077" i="2" s="1"/>
  <c r="N1014" i="2"/>
  <c r="O1014" i="2" s="1"/>
  <c r="N967" i="2"/>
  <c r="O967" i="2" s="1"/>
  <c r="N950" i="2"/>
  <c r="O950" i="2" s="1"/>
  <c r="N951" i="2"/>
  <c r="O951" i="2" s="1"/>
  <c r="N1193" i="2"/>
  <c r="O1193" i="2" s="1"/>
  <c r="N1123" i="2"/>
  <c r="O1123" i="2" s="1"/>
  <c r="N1056" i="2"/>
  <c r="O1056" i="2" s="1"/>
  <c r="N1085" i="2"/>
  <c r="O1085" i="2" s="1"/>
  <c r="N1030" i="2"/>
  <c r="O1030" i="2" s="1"/>
  <c r="N1097" i="2"/>
  <c r="O1097" i="2" s="1"/>
  <c r="N1025" i="2"/>
  <c r="O1025" i="2" s="1"/>
  <c r="M1078" i="2"/>
  <c r="M1147" i="2"/>
  <c r="M1178" i="2"/>
  <c r="M1148" i="2"/>
  <c r="M1207" i="2"/>
  <c r="M1192" i="2"/>
  <c r="M996" i="2"/>
  <c r="M1074" i="2"/>
  <c r="M1043" i="2"/>
  <c r="M1179" i="2"/>
  <c r="M1115" i="2"/>
  <c r="M959" i="2"/>
  <c r="M1044" i="2"/>
  <c r="M1180" i="2"/>
  <c r="M1075" i="2"/>
  <c r="M1116" i="2"/>
  <c r="M1222" i="2"/>
  <c r="M1151" i="2"/>
  <c r="M1111" i="2"/>
  <c r="M1105" i="2"/>
  <c r="M1100" i="2"/>
  <c r="M1035" i="2"/>
  <c r="M1004" i="2"/>
  <c r="M954" i="2"/>
  <c r="M937" i="2"/>
  <c r="M1201" i="2"/>
  <c r="M966" i="2"/>
  <c r="M1149" i="2"/>
  <c r="M1173" i="2"/>
  <c r="M1130" i="2"/>
  <c r="M949" i="2"/>
  <c r="M1159" i="2"/>
  <c r="M1036" i="2"/>
  <c r="M978" i="2"/>
  <c r="M1161" i="2"/>
  <c r="M1152" i="2"/>
  <c r="M1009" i="2"/>
  <c r="M1171" i="2"/>
  <c r="M1073" i="2"/>
  <c r="M1196" i="2"/>
  <c r="M1069" i="2"/>
  <c r="M1038" i="2"/>
  <c r="M1098" i="2"/>
  <c r="M1212" i="2"/>
  <c r="M960" i="2"/>
  <c r="M1197" i="2"/>
  <c r="M1217" i="2"/>
  <c r="M948" i="2"/>
  <c r="M955" i="2"/>
  <c r="M1125" i="2"/>
  <c r="M1126" i="2"/>
  <c r="M1177" i="2"/>
  <c r="M1174" i="2"/>
  <c r="M983" i="2"/>
  <c r="M997" i="2"/>
  <c r="M1092" i="2"/>
  <c r="M1031" i="2"/>
  <c r="M1032" i="2"/>
  <c r="M1033" i="2"/>
  <c r="M1034" i="2"/>
  <c r="M936" i="2"/>
  <c r="M1131" i="2"/>
  <c r="M1094" i="2"/>
  <c r="M1203" i="2"/>
  <c r="M1204" i="2"/>
  <c r="M1202" i="2"/>
  <c r="M1205" i="2"/>
  <c r="M939" i="2"/>
  <c r="M940" i="2"/>
  <c r="M1008" i="2"/>
  <c r="M941" i="2"/>
  <c r="M942" i="2"/>
  <c r="M1079" i="2"/>
  <c r="M1026" i="2"/>
  <c r="M965" i="2"/>
  <c r="M1206" i="2"/>
  <c r="M1003" i="2"/>
  <c r="M992" i="2"/>
  <c r="M961" i="2"/>
  <c r="M973" i="2"/>
  <c r="M968" i="2"/>
  <c r="M1015" i="2"/>
  <c r="M1095" i="2"/>
  <c r="M974" i="2"/>
  <c r="M1182" i="2"/>
  <c r="M1120" i="2"/>
  <c r="M1016" i="2"/>
  <c r="M1218" i="2"/>
  <c r="M995" i="2"/>
  <c r="M1184" i="2"/>
  <c r="M963" i="2"/>
  <c r="M976" i="2"/>
  <c r="M977" i="2"/>
  <c r="M1185" i="2"/>
  <c r="M1102" i="2"/>
  <c r="M1200" i="2"/>
  <c r="M975" i="2"/>
  <c r="M1156" i="2"/>
  <c r="M1010" i="2"/>
  <c r="M1045" i="2"/>
  <c r="M1001" i="2"/>
  <c r="M1029" i="2"/>
  <c r="M1005" i="2"/>
  <c r="M1039" i="2"/>
  <c r="M1181" i="2"/>
  <c r="M986" i="2"/>
  <c r="M1209" i="2"/>
  <c r="M1220" i="2"/>
  <c r="M1132" i="2"/>
  <c r="M1150" i="2"/>
  <c r="M1208" i="2"/>
  <c r="M1068" i="2"/>
  <c r="M1210" i="2"/>
  <c r="M993" i="2"/>
  <c r="M994" i="2"/>
  <c r="M1195" i="2"/>
  <c r="M1172" i="2"/>
  <c r="M1096" i="2"/>
  <c r="M1216" i="2"/>
  <c r="M1211" i="2"/>
  <c r="M1215" i="2"/>
  <c r="M1213" i="2"/>
  <c r="M1155" i="2"/>
  <c r="M946" i="2"/>
  <c r="M947" i="2"/>
  <c r="M1011" i="2"/>
  <c r="M1070" i="2"/>
  <c r="M957" i="2"/>
  <c r="M1112" i="2"/>
  <c r="M1113" i="2"/>
  <c r="M1167" i="2"/>
  <c r="M982" i="2"/>
  <c r="M998" i="2"/>
  <c r="M999" i="2"/>
  <c r="M1000" i="2"/>
  <c r="M1080" i="2"/>
  <c r="M1106" i="2"/>
  <c r="M1169" i="2"/>
  <c r="M1187" i="2"/>
  <c r="M1188" i="2"/>
  <c r="M1170" i="2"/>
  <c r="M945" i="2"/>
  <c r="M1158" i="2"/>
  <c r="M1121" i="2"/>
  <c r="M1028" i="2"/>
  <c r="M1221" i="2"/>
  <c r="M969" i="2"/>
  <c r="M1127" i="2"/>
  <c r="M1189" i="2"/>
  <c r="M1162" i="2"/>
  <c r="M1117" i="2"/>
  <c r="M1118" i="2"/>
  <c r="M1024" i="2"/>
  <c r="M1145" i="2"/>
  <c r="M1124" i="2"/>
  <c r="M1023" i="2"/>
  <c r="M1146" i="2"/>
  <c r="M1107" i="2"/>
  <c r="M1006" i="2"/>
  <c r="M987" i="2"/>
  <c r="M1128" i="2"/>
  <c r="M1157" i="2"/>
  <c r="M1109" i="2"/>
  <c r="M1012" i="2"/>
  <c r="M1090" i="2"/>
  <c r="M1176" i="2"/>
  <c r="M1190" i="2"/>
  <c r="M952" i="2"/>
  <c r="M1153" i="2"/>
  <c r="M1186" i="2"/>
  <c r="M1154" i="2"/>
  <c r="M1055" i="2"/>
  <c r="M1022" i="2"/>
  <c r="M1191" i="2"/>
  <c r="M953" i="2"/>
  <c r="M956" i="2"/>
  <c r="M958" i="2"/>
  <c r="M988" i="2"/>
  <c r="M1168" i="2"/>
  <c r="M1013" i="2"/>
  <c r="M1108" i="2"/>
  <c r="M1133" i="2"/>
  <c r="M985" i="2"/>
  <c r="M1058" i="2"/>
  <c r="M1081" i="2"/>
  <c r="M1040" i="2"/>
  <c r="M1047" i="2"/>
  <c r="M1160" i="2"/>
  <c r="M1046" i="2"/>
  <c r="M1134" i="2"/>
  <c r="M1135" i="2"/>
  <c r="M1136" i="2"/>
  <c r="M1137" i="2"/>
  <c r="M1138" i="2"/>
  <c r="M1139" i="2"/>
  <c r="M1140" i="2"/>
  <c r="M1141" i="2"/>
  <c r="M1142" i="2"/>
  <c r="M1143" i="2"/>
  <c r="M944" i="2"/>
  <c r="M1144" i="2"/>
  <c r="M962" i="2"/>
  <c r="M1122" i="2"/>
  <c r="M1093" i="2"/>
  <c r="M1041" i="2"/>
  <c r="M1042" i="2"/>
  <c r="M964" i="2"/>
  <c r="M1198" i="2"/>
  <c r="M1057" i="2"/>
  <c r="M1099" i="2"/>
  <c r="M1037" i="2"/>
  <c r="M1223" i="2"/>
  <c r="M1219" i="2"/>
  <c r="M943" i="2"/>
  <c r="M938" i="2"/>
  <c r="M1114" i="2"/>
  <c r="M1194" i="2"/>
  <c r="M1071" i="2"/>
  <c r="M1017" i="2"/>
  <c r="M1082" i="2"/>
  <c r="M1199" i="2"/>
  <c r="M1224" i="2"/>
  <c r="M1083" i="2"/>
  <c r="M1018" i="2"/>
  <c r="M1020" i="2"/>
  <c r="M1019" i="2"/>
  <c r="M1084" i="2"/>
  <c r="M989" i="2"/>
  <c r="M1165" i="2"/>
  <c r="M1166" i="2"/>
  <c r="M1021" i="2"/>
  <c r="M1175" i="2"/>
  <c r="M990" i="2"/>
  <c r="M991" i="2"/>
  <c r="M1103" i="2"/>
  <c r="M1104" i="2"/>
  <c r="M1072" i="2"/>
  <c r="M1088" i="2"/>
  <c r="M979" i="2"/>
  <c r="M980" i="2"/>
  <c r="M981" i="2"/>
  <c r="M1225" i="2"/>
  <c r="M1089" i="2"/>
  <c r="M1163" i="2"/>
  <c r="M1164" i="2"/>
  <c r="M972" i="2"/>
  <c r="M971" i="2"/>
  <c r="M1183" i="2"/>
  <c r="M1101" i="2"/>
  <c r="M1110" i="2"/>
  <c r="M1002" i="2"/>
  <c r="M1214" i="2"/>
  <c r="M984" i="2"/>
  <c r="M1086" i="2"/>
  <c r="M1087" i="2"/>
  <c r="M970" i="2"/>
  <c r="M1059" i="2"/>
  <c r="M1060" i="2"/>
  <c r="M1061" i="2"/>
  <c r="M1062" i="2"/>
  <c r="M1063" i="2"/>
  <c r="M1064" i="2"/>
  <c r="M1048" i="2"/>
  <c r="M1051" i="2"/>
  <c r="M1065" i="2"/>
  <c r="M1007" i="2"/>
  <c r="M1066" i="2"/>
  <c r="M1052" i="2"/>
  <c r="M1049" i="2"/>
  <c r="M1053" i="2"/>
  <c r="M1050" i="2"/>
  <c r="M1054" i="2"/>
  <c r="M1027" i="2"/>
  <c r="M1076" i="2"/>
  <c r="M1091" i="2"/>
  <c r="M1067" i="2"/>
  <c r="M1119" i="2"/>
  <c r="M1129" i="2"/>
  <c r="M1077" i="2"/>
  <c r="M1014" i="2"/>
  <c r="M967" i="2"/>
  <c r="M950" i="2"/>
  <c r="M951" i="2"/>
  <c r="M1193" i="2"/>
  <c r="M1123" i="2"/>
  <c r="M1056" i="2"/>
  <c r="M1085" i="2"/>
  <c r="M1030" i="2"/>
  <c r="M1097" i="2"/>
  <c r="M1025" i="2"/>
  <c r="N764" i="2"/>
  <c r="O764" i="2" s="1"/>
  <c r="N688" i="2"/>
  <c r="O688" i="2" s="1"/>
  <c r="N696" i="2"/>
  <c r="O696" i="2" s="1"/>
  <c r="N639" i="2"/>
  <c r="O639" i="2" s="1"/>
  <c r="N689" i="2"/>
  <c r="O689" i="2" s="1"/>
  <c r="N800" i="2"/>
  <c r="O800" i="2" s="1"/>
  <c r="N647" i="2"/>
  <c r="O647" i="2" s="1"/>
  <c r="N648" i="2"/>
  <c r="O648" i="2" s="1"/>
  <c r="N864" i="2"/>
  <c r="O864" i="2" s="1"/>
  <c r="N658" i="2"/>
  <c r="O658" i="2" s="1"/>
  <c r="N659" i="2"/>
  <c r="O659" i="2" s="1"/>
  <c r="N765" i="2"/>
  <c r="O765" i="2" s="1"/>
  <c r="N640" i="2"/>
  <c r="O640" i="2" s="1"/>
  <c r="N766" i="2"/>
  <c r="O766" i="2" s="1"/>
  <c r="N767" i="2"/>
  <c r="O767" i="2" s="1"/>
  <c r="N627" i="2"/>
  <c r="O627" i="2" s="1"/>
  <c r="N749" i="2"/>
  <c r="O749" i="2" s="1"/>
  <c r="N750" i="2"/>
  <c r="O750" i="2" s="1"/>
  <c r="N751" i="2"/>
  <c r="O751" i="2" s="1"/>
  <c r="N726" i="2"/>
  <c r="O726" i="2" s="1"/>
  <c r="N710" i="2"/>
  <c r="O710" i="2" s="1"/>
  <c r="N855" i="2"/>
  <c r="O855" i="2" s="1"/>
  <c r="N711" i="2"/>
  <c r="O711" i="2" s="1"/>
  <c r="N914" i="2"/>
  <c r="O914" i="2" s="1"/>
  <c r="N737" i="2"/>
  <c r="O737" i="2" s="1"/>
  <c r="N617" i="2"/>
  <c r="O617" i="2" s="1"/>
  <c r="N820" i="2"/>
  <c r="O820" i="2" s="1"/>
  <c r="N634" i="2"/>
  <c r="O634" i="2" s="1"/>
  <c r="N920" i="2"/>
  <c r="O920" i="2" s="1"/>
  <c r="N770" i="2"/>
  <c r="O770" i="2" s="1"/>
  <c r="N910" i="2"/>
  <c r="O910" i="2" s="1"/>
  <c r="N921" i="2"/>
  <c r="O921" i="2" s="1"/>
  <c r="N615" i="2"/>
  <c r="O615" i="2" s="1"/>
  <c r="N722" i="2"/>
  <c r="O722" i="2" s="1"/>
  <c r="N706" i="2"/>
  <c r="O706" i="2" s="1"/>
  <c r="N814" i="2"/>
  <c r="O814" i="2" s="1"/>
  <c r="N815" i="2"/>
  <c r="O815" i="2" s="1"/>
  <c r="N816" i="2"/>
  <c r="O816" i="2" s="1"/>
  <c r="N727" i="2"/>
  <c r="O727" i="2" s="1"/>
  <c r="N728" i="2"/>
  <c r="O728" i="2" s="1"/>
  <c r="N856" i="2"/>
  <c r="O856" i="2" s="1"/>
  <c r="N857" i="2"/>
  <c r="O857" i="2" s="1"/>
  <c r="N858" i="2"/>
  <c r="O858" i="2" s="1"/>
  <c r="N807" i="2"/>
  <c r="O807" i="2" s="1"/>
  <c r="N813" i="2"/>
  <c r="O813" i="2" s="1"/>
  <c r="N873" i="2"/>
  <c r="O873" i="2" s="1"/>
  <c r="N859" i="2"/>
  <c r="O859" i="2" s="1"/>
  <c r="N860" i="2"/>
  <c r="O860" i="2" s="1"/>
  <c r="N838" i="2"/>
  <c r="O838" i="2" s="1"/>
  <c r="N861" i="2"/>
  <c r="O861" i="2" s="1"/>
  <c r="N913" i="2"/>
  <c r="O913" i="2" s="1"/>
  <c r="N768" i="2"/>
  <c r="O768" i="2" s="1"/>
  <c r="N716" i="2"/>
  <c r="O716" i="2" s="1"/>
  <c r="N832" i="2"/>
  <c r="O832" i="2" s="1"/>
  <c r="N775" i="2"/>
  <c r="O775" i="2" s="1"/>
  <c r="N717" i="2"/>
  <c r="O717" i="2" s="1"/>
  <c r="N730" i="2"/>
  <c r="O730" i="2" s="1"/>
  <c r="N819" i="2"/>
  <c r="O819" i="2" s="1"/>
  <c r="N661" i="2"/>
  <c r="O661" i="2" s="1"/>
  <c r="N662" i="2"/>
  <c r="O662" i="2" s="1"/>
  <c r="N663" i="2"/>
  <c r="O663" i="2" s="1"/>
  <c r="N664" i="2"/>
  <c r="O664" i="2" s="1"/>
  <c r="N665" i="2"/>
  <c r="O665" i="2" s="1"/>
  <c r="N818" i="2"/>
  <c r="O818" i="2" s="1"/>
  <c r="N714" i="2"/>
  <c r="O714" i="2" s="1"/>
  <c r="N811" i="2"/>
  <c r="O811" i="2" s="1"/>
  <c r="N694" i="2"/>
  <c r="O694" i="2" s="1"/>
  <c r="N666" i="2"/>
  <c r="O666" i="2" s="1"/>
  <c r="N667" i="2"/>
  <c r="O667" i="2" s="1"/>
  <c r="N821" i="2"/>
  <c r="O821" i="2" s="1"/>
  <c r="N837" i="2"/>
  <c r="O837" i="2" s="1"/>
  <c r="N929" i="2"/>
  <c r="O929" i="2" s="1"/>
  <c r="N905" i="2"/>
  <c r="O905" i="2" s="1"/>
  <c r="N674" i="2"/>
  <c r="O674" i="2" s="1"/>
  <c r="N651" i="2"/>
  <c r="O651" i="2" s="1"/>
  <c r="N668" i="2"/>
  <c r="O668" i="2" s="1"/>
  <c r="N669" i="2"/>
  <c r="O669" i="2" s="1"/>
  <c r="N670" i="2"/>
  <c r="O670" i="2" s="1"/>
  <c r="N641" i="2"/>
  <c r="O641" i="2" s="1"/>
  <c r="N671" i="2"/>
  <c r="O671" i="2" s="1"/>
  <c r="N712" i="2"/>
  <c r="O712" i="2" s="1"/>
  <c r="N660" i="2"/>
  <c r="O660" i="2" s="1"/>
  <c r="N642" i="2"/>
  <c r="O642" i="2" s="1"/>
  <c r="N649" i="2"/>
  <c r="O649" i="2" s="1"/>
  <c r="N675" i="2"/>
  <c r="O675" i="2" s="1"/>
  <c r="N677" i="2"/>
  <c r="O677" i="2" s="1"/>
  <c r="N676" i="2"/>
  <c r="O676" i="2" s="1"/>
  <c r="N900" i="2"/>
  <c r="O900" i="2" s="1"/>
  <c r="N877" i="2"/>
  <c r="O877" i="2" s="1"/>
  <c r="N901" i="2"/>
  <c r="O901" i="2" s="1"/>
  <c r="N808" i="2"/>
  <c r="O808" i="2" s="1"/>
  <c r="N733" i="2"/>
  <c r="O733" i="2" s="1"/>
  <c r="N638" i="2"/>
  <c r="O638" i="2" s="1"/>
  <c r="N672" i="2"/>
  <c r="O672" i="2" s="1"/>
  <c r="N902" i="2"/>
  <c r="O902" i="2" s="1"/>
  <c r="N682" i="2"/>
  <c r="O682" i="2" s="1"/>
  <c r="N713" i="2"/>
  <c r="O713" i="2" s="1"/>
  <c r="N922" i="2"/>
  <c r="O922" i="2" s="1"/>
  <c r="N686" i="2"/>
  <c r="O686" i="2" s="1"/>
  <c r="N891" i="2"/>
  <c r="O891" i="2" s="1"/>
  <c r="N892" i="2"/>
  <c r="O892" i="2" s="1"/>
  <c r="N684" i="2"/>
  <c r="O684" i="2" s="1"/>
  <c r="N904" i="2"/>
  <c r="O904" i="2" s="1"/>
  <c r="N848" i="2"/>
  <c r="O848" i="2" s="1"/>
  <c r="N893" i="2"/>
  <c r="O893" i="2" s="1"/>
  <c r="N878" i="2"/>
  <c r="O878" i="2" s="1"/>
  <c r="N888" i="2"/>
  <c r="O888" i="2" s="1"/>
  <c r="N906" i="2"/>
  <c r="O906" i="2" s="1"/>
  <c r="N748" i="2"/>
  <c r="O748" i="2" s="1"/>
  <c r="N895" i="2"/>
  <c r="O895" i="2" s="1"/>
  <c r="N889" i="2"/>
  <c r="O889" i="2" s="1"/>
  <c r="N879" i="2"/>
  <c r="O879" i="2" s="1"/>
  <c r="N894" i="2"/>
  <c r="O894" i="2" s="1"/>
  <c r="N690" i="2"/>
  <c r="O690" i="2" s="1"/>
  <c r="N709" i="2"/>
  <c r="O709" i="2" s="1"/>
  <c r="N740" i="2"/>
  <c r="O740" i="2" s="1"/>
  <c r="N927" i="2"/>
  <c r="O927" i="2" s="1"/>
  <c r="N774" i="2"/>
  <c r="O774" i="2" s="1"/>
  <c r="N923" i="2"/>
  <c r="O923" i="2" s="1"/>
  <c r="N916" i="2"/>
  <c r="O916" i="2" s="1"/>
  <c r="N791" i="2"/>
  <c r="O791" i="2" s="1"/>
  <c r="N928" i="2"/>
  <c r="O928" i="2" s="1"/>
  <c r="N769" i="2"/>
  <c r="O769" i="2" s="1"/>
  <c r="N809" i="2"/>
  <c r="O809" i="2" s="1"/>
  <c r="N880" i="2"/>
  <c r="O880" i="2" s="1"/>
  <c r="N881" i="2"/>
  <c r="O881" i="2" s="1"/>
  <c r="N729" i="2"/>
  <c r="O729" i="2" s="1"/>
  <c r="N925" i="2"/>
  <c r="O925" i="2" s="1"/>
  <c r="N736" i="2"/>
  <c r="O736" i="2" s="1"/>
  <c r="N882" i="2"/>
  <c r="O882" i="2" s="1"/>
  <c r="N741" i="2"/>
  <c r="O741" i="2" s="1"/>
  <c r="N883" i="2"/>
  <c r="O883" i="2" s="1"/>
  <c r="N884" i="2"/>
  <c r="O884" i="2" s="1"/>
  <c r="N799" i="2"/>
  <c r="O799" i="2" s="1"/>
  <c r="N823" i="2"/>
  <c r="O823" i="2" s="1"/>
  <c r="N840" i="2"/>
  <c r="O840" i="2" s="1"/>
  <c r="N835" i="2"/>
  <c r="O835" i="2" s="1"/>
  <c r="N802" i="2"/>
  <c r="O802" i="2" s="1"/>
  <c r="N803" i="2"/>
  <c r="O803" i="2" s="1"/>
  <c r="N776" i="2"/>
  <c r="O776" i="2" s="1"/>
  <c r="N718" i="2"/>
  <c r="O718" i="2" s="1"/>
  <c r="N885" i="2"/>
  <c r="O885" i="2" s="1"/>
  <c r="N678" i="2"/>
  <c r="O678" i="2" s="1"/>
  <c r="N679" i="2"/>
  <c r="O679" i="2" s="1"/>
  <c r="N605" i="2"/>
  <c r="O605" i="2" s="1"/>
  <c r="N862" i="2"/>
  <c r="O862" i="2" s="1"/>
  <c r="N863" i="2"/>
  <c r="O863" i="2" s="1"/>
  <c r="N907" i="2"/>
  <c r="O907" i="2" s="1"/>
  <c r="N616" i="2"/>
  <c r="O616" i="2" s="1"/>
  <c r="N781" i="2"/>
  <c r="O781" i="2" s="1"/>
  <c r="N757" i="2"/>
  <c r="O757" i="2" s="1"/>
  <c r="N824" i="2"/>
  <c r="O824" i="2" s="1"/>
  <c r="N826" i="2"/>
  <c r="O826" i="2" s="1"/>
  <c r="N758" i="2"/>
  <c r="O758" i="2" s="1"/>
  <c r="N782" i="2"/>
  <c r="O782" i="2" s="1"/>
  <c r="N833" i="2"/>
  <c r="O833" i="2" s="1"/>
  <c r="N783" i="2"/>
  <c r="O783" i="2" s="1"/>
  <c r="N911" i="2"/>
  <c r="O911" i="2" s="1"/>
  <c r="N607" i="2"/>
  <c r="O607" i="2" s="1"/>
  <c r="N701" i="2"/>
  <c r="O701" i="2" s="1"/>
  <c r="N822" i="2"/>
  <c r="O822" i="2" s="1"/>
  <c r="N898" i="2"/>
  <c r="O898" i="2" s="1"/>
  <c r="N633" i="2"/>
  <c r="O633" i="2" s="1"/>
  <c r="N787" i="2"/>
  <c r="O787" i="2" s="1"/>
  <c r="N763" i="2"/>
  <c r="O763" i="2" s="1"/>
  <c r="N788" i="2"/>
  <c r="O788" i="2" s="1"/>
  <c r="N715" i="2"/>
  <c r="O715" i="2" s="1"/>
  <c r="N734" i="2"/>
  <c r="O734" i="2" s="1"/>
  <c r="N896" i="2"/>
  <c r="O896" i="2" s="1"/>
  <c r="N685" i="2"/>
  <c r="O685" i="2" s="1"/>
  <c r="N926" i="2"/>
  <c r="O926" i="2" s="1"/>
  <c r="N720" i="2"/>
  <c r="O720" i="2" s="1"/>
  <c r="N869" i="2"/>
  <c r="O869" i="2" s="1"/>
  <c r="N703" i="2"/>
  <c r="O703" i="2" s="1"/>
  <c r="N865" i="2"/>
  <c r="O865" i="2" s="1"/>
  <c r="N908" i="2"/>
  <c r="O908" i="2" s="1"/>
  <c r="N810" i="2"/>
  <c r="O810" i="2" s="1"/>
  <c r="N653" i="2"/>
  <c r="O653" i="2" s="1"/>
  <c r="N655" i="2"/>
  <c r="O655" i="2" s="1"/>
  <c r="N625" i="2"/>
  <c r="O625" i="2" s="1"/>
  <c r="N626" i="2"/>
  <c r="O626" i="2" s="1"/>
  <c r="N915" i="2"/>
  <c r="O915" i="2" s="1"/>
  <c r="N635" i="2"/>
  <c r="O635" i="2" s="1"/>
  <c r="N866" i="2"/>
  <c r="O866" i="2" s="1"/>
  <c r="N801" i="2"/>
  <c r="O801" i="2" s="1"/>
  <c r="N771" i="2"/>
  <c r="O771" i="2" s="1"/>
  <c r="N874" i="2"/>
  <c r="O874" i="2" s="1"/>
  <c r="N731" i="2"/>
  <c r="O731" i="2" s="1"/>
  <c r="N719" i="2"/>
  <c r="O719" i="2" s="1"/>
  <c r="N812" i="2"/>
  <c r="O812" i="2" s="1"/>
  <c r="N798" i="2"/>
  <c r="O798" i="2" s="1"/>
  <c r="N806" i="2"/>
  <c r="O806" i="2" s="1"/>
  <c r="N624" i="2"/>
  <c r="O624" i="2" s="1"/>
  <c r="N739" i="2"/>
  <c r="O739" i="2" s="1"/>
  <c r="N695" i="2"/>
  <c r="O695" i="2" s="1"/>
  <c r="N755" i="2"/>
  <c r="O755" i="2" s="1"/>
  <c r="N656" i="2"/>
  <c r="O656" i="2" s="1"/>
  <c r="N629" i="2"/>
  <c r="O629" i="2" s="1"/>
  <c r="N614" i="2"/>
  <c r="O614" i="2" s="1"/>
  <c r="N846" i="2"/>
  <c r="O846" i="2" s="1"/>
  <c r="N872" i="2"/>
  <c r="O872" i="2" s="1"/>
  <c r="N693" i="2"/>
  <c r="O693" i="2" s="1"/>
  <c r="N702" i="2"/>
  <c r="O702" i="2" s="1"/>
  <c r="N849" i="2"/>
  <c r="O849" i="2" s="1"/>
  <c r="N742" i="2"/>
  <c r="O742" i="2" s="1"/>
  <c r="N743" i="2"/>
  <c r="O743" i="2" s="1"/>
  <c r="N784" i="2"/>
  <c r="O784" i="2" s="1"/>
  <c r="N744" i="2"/>
  <c r="O744" i="2" s="1"/>
  <c r="N870" i="2"/>
  <c r="O870" i="2" s="1"/>
  <c r="N611" i="2"/>
  <c r="O611" i="2" s="1"/>
  <c r="N847" i="2"/>
  <c r="O847" i="2" s="1"/>
  <c r="N785" i="2"/>
  <c r="O785" i="2" s="1"/>
  <c r="N745" i="2"/>
  <c r="O745" i="2" s="1"/>
  <c r="N732" i="2"/>
  <c r="O732" i="2" s="1"/>
  <c r="N735" i="2"/>
  <c r="O735" i="2" s="1"/>
  <c r="N851" i="2"/>
  <c r="O851" i="2" s="1"/>
  <c r="N834" i="2"/>
  <c r="O834" i="2" s="1"/>
  <c r="N618" i="2"/>
  <c r="O618" i="2" s="1"/>
  <c r="N723" i="2"/>
  <c r="O723" i="2" s="1"/>
  <c r="N724" i="2"/>
  <c r="O724" i="2" s="1"/>
  <c r="N725" i="2"/>
  <c r="O725" i="2" s="1"/>
  <c r="N721" i="2"/>
  <c r="O721" i="2" s="1"/>
  <c r="N654" i="2"/>
  <c r="O654" i="2" s="1"/>
  <c r="N645" i="2"/>
  <c r="O645" i="2" s="1"/>
  <c r="N700" i="2"/>
  <c r="O700" i="2" s="1"/>
  <c r="N817" i="2"/>
  <c r="O817" i="2" s="1"/>
  <c r="N912" i="2"/>
  <c r="O912" i="2" s="1"/>
  <c r="N687" i="2"/>
  <c r="O687" i="2" s="1"/>
  <c r="N646" i="2"/>
  <c r="O646" i="2" s="1"/>
  <c r="N917" i="2"/>
  <c r="O917" i="2" s="1"/>
  <c r="N918" i="2"/>
  <c r="O918" i="2" s="1"/>
  <c r="N752" i="2"/>
  <c r="O752" i="2" s="1"/>
  <c r="N836" i="2"/>
  <c r="O836" i="2" s="1"/>
  <c r="N899" i="2"/>
  <c r="O899" i="2" s="1"/>
  <c r="N871" i="2"/>
  <c r="O871" i="2" s="1"/>
  <c r="N931" i="2"/>
  <c r="O931" i="2" s="1"/>
  <c r="N903" i="2"/>
  <c r="O903" i="2" s="1"/>
  <c r="N746" i="2"/>
  <c r="O746" i="2" s="1"/>
  <c r="N631" i="2"/>
  <c r="O631" i="2" s="1"/>
  <c r="N619" i="2"/>
  <c r="O619" i="2" s="1"/>
  <c r="N919" i="2"/>
  <c r="O919" i="2" s="1"/>
  <c r="N786" i="2"/>
  <c r="O786" i="2" s="1"/>
  <c r="N875" i="2"/>
  <c r="O875" i="2" s="1"/>
  <c r="N831" i="2"/>
  <c r="O831" i="2" s="1"/>
  <c r="N827" i="2"/>
  <c r="O827" i="2" s="1"/>
  <c r="N621" i="2"/>
  <c r="O621" i="2" s="1"/>
  <c r="N828" i="2"/>
  <c r="O828" i="2" s="1"/>
  <c r="N707" i="2"/>
  <c r="O707" i="2" s="1"/>
  <c r="N850" i="2"/>
  <c r="O850" i="2" s="1"/>
  <c r="N778" i="2"/>
  <c r="O778" i="2" s="1"/>
  <c r="N909" i="2"/>
  <c r="O909" i="2" s="1"/>
  <c r="N829" i="2"/>
  <c r="O829" i="2" s="1"/>
  <c r="N830" i="2"/>
  <c r="O830" i="2" s="1"/>
  <c r="N779" i="2"/>
  <c r="O779" i="2" s="1"/>
  <c r="N777" i="2"/>
  <c r="O777" i="2" s="1"/>
  <c r="N825" i="2"/>
  <c r="O825" i="2" s="1"/>
  <c r="N790" i="2"/>
  <c r="O790" i="2" s="1"/>
  <c r="N650" i="2"/>
  <c r="O650" i="2" s="1"/>
  <c r="N897" i="2"/>
  <c r="O897" i="2" s="1"/>
  <c r="N841" i="2"/>
  <c r="O841" i="2" s="1"/>
  <c r="N632" i="2"/>
  <c r="O632" i="2" s="1"/>
  <c r="N780" i="2"/>
  <c r="O780" i="2" s="1"/>
  <c r="N867" i="2"/>
  <c r="O867" i="2" s="1"/>
  <c r="N868" i="2"/>
  <c r="O868" i="2" s="1"/>
  <c r="N805" i="2"/>
  <c r="O805" i="2" s="1"/>
  <c r="N759" i="2"/>
  <c r="O759" i="2" s="1"/>
  <c r="N754" i="2"/>
  <c r="O754" i="2" s="1"/>
  <c r="N772" i="2"/>
  <c r="O772" i="2" s="1"/>
  <c r="N852" i="2"/>
  <c r="O852" i="2" s="1"/>
  <c r="N843" i="2"/>
  <c r="O843" i="2" s="1"/>
  <c r="N853" i="2"/>
  <c r="O853" i="2" s="1"/>
  <c r="N854" i="2"/>
  <c r="O854" i="2" s="1"/>
  <c r="N844" i="2"/>
  <c r="O844" i="2" s="1"/>
  <c r="N623" i="2"/>
  <c r="O623" i="2" s="1"/>
  <c r="N760" i="2"/>
  <c r="O760" i="2" s="1"/>
  <c r="N698" i="2"/>
  <c r="O698" i="2" s="1"/>
  <c r="N680" i="2"/>
  <c r="O680" i="2" s="1"/>
  <c r="N761" i="2"/>
  <c r="O761" i="2" s="1"/>
  <c r="N842" i="2"/>
  <c r="O842" i="2" s="1"/>
  <c r="N839" i="2"/>
  <c r="O839" i="2" s="1"/>
  <c r="N845" i="2"/>
  <c r="O845" i="2" s="1"/>
  <c r="N762" i="2"/>
  <c r="O762" i="2" s="1"/>
  <c r="N924" i="2"/>
  <c r="O924" i="2" s="1"/>
  <c r="N697" i="2"/>
  <c r="O697" i="2" s="1"/>
  <c r="N930" i="2"/>
  <c r="O930" i="2" s="1"/>
  <c r="N628" i="2"/>
  <c r="O628" i="2" s="1"/>
  <c r="N886" i="2"/>
  <c r="O886" i="2" s="1"/>
  <c r="N747" i="2"/>
  <c r="O747" i="2" s="1"/>
  <c r="N887" i="2"/>
  <c r="O887" i="2" s="1"/>
  <c r="N612" i="2"/>
  <c r="O612" i="2" s="1"/>
  <c r="N876" i="2"/>
  <c r="O876" i="2" s="1"/>
  <c r="N613" i="2"/>
  <c r="O613" i="2" s="1"/>
  <c r="N652" i="2"/>
  <c r="O652" i="2" s="1"/>
  <c r="N630" i="2"/>
  <c r="O630" i="2" s="1"/>
  <c r="N609" i="2"/>
  <c r="O609" i="2" s="1"/>
  <c r="N610" i="2"/>
  <c r="O610" i="2" s="1"/>
  <c r="N683" i="2"/>
  <c r="O683" i="2" s="1"/>
  <c r="N681" i="2"/>
  <c r="O681" i="2" s="1"/>
  <c r="N636" i="2"/>
  <c r="O636" i="2" s="1"/>
  <c r="N637" i="2"/>
  <c r="O637" i="2" s="1"/>
  <c r="N643" i="2"/>
  <c r="O643" i="2" s="1"/>
  <c r="N673" i="2"/>
  <c r="O673" i="2" s="1"/>
  <c r="N705" i="2"/>
  <c r="O705" i="2" s="1"/>
  <c r="N756" i="2"/>
  <c r="O756" i="2" s="1"/>
  <c r="N708" i="2"/>
  <c r="O708" i="2" s="1"/>
  <c r="N699" i="2"/>
  <c r="O699" i="2" s="1"/>
  <c r="N753" i="2"/>
  <c r="O753" i="2" s="1"/>
  <c r="N657" i="2"/>
  <c r="O657" i="2" s="1"/>
  <c r="N789" i="2"/>
  <c r="O789" i="2" s="1"/>
  <c r="N704" i="2"/>
  <c r="O704" i="2" s="1"/>
  <c r="N890" i="2"/>
  <c r="O890" i="2" s="1"/>
  <c r="N644" i="2"/>
  <c r="O644" i="2" s="1"/>
  <c r="N804" i="2"/>
  <c r="O804" i="2" s="1"/>
  <c r="N792" i="2"/>
  <c r="O792" i="2" s="1"/>
  <c r="N793" i="2"/>
  <c r="O793" i="2" s="1"/>
  <c r="N794" i="2"/>
  <c r="O794" i="2" s="1"/>
  <c r="N795" i="2"/>
  <c r="O795" i="2" s="1"/>
  <c r="N796" i="2"/>
  <c r="O796" i="2" s="1"/>
  <c r="N620" i="2"/>
  <c r="O620" i="2" s="1"/>
  <c r="N773" i="2"/>
  <c r="O773" i="2" s="1"/>
  <c r="N622" i="2"/>
  <c r="O622" i="2" s="1"/>
  <c r="N797" i="2"/>
  <c r="O797" i="2" s="1"/>
  <c r="N691" i="2"/>
  <c r="O691" i="2" s="1"/>
  <c r="N606" i="2"/>
  <c r="O606" i="2" s="1"/>
  <c r="N608" i="2"/>
  <c r="O608" i="2" s="1"/>
  <c r="N692" i="2"/>
  <c r="O692" i="2" s="1"/>
  <c r="M764" i="2"/>
  <c r="M688" i="2"/>
  <c r="M696" i="2"/>
  <c r="M639" i="2"/>
  <c r="M689" i="2"/>
  <c r="M800" i="2"/>
  <c r="M647" i="2"/>
  <c r="M648" i="2"/>
  <c r="M864" i="2"/>
  <c r="M658" i="2"/>
  <c r="M659" i="2"/>
  <c r="M765" i="2"/>
  <c r="M640" i="2"/>
  <c r="M766" i="2"/>
  <c r="M767" i="2"/>
  <c r="M627" i="2"/>
  <c r="M749" i="2"/>
  <c r="M750" i="2"/>
  <c r="M751" i="2"/>
  <c r="M726" i="2"/>
  <c r="M710" i="2"/>
  <c r="M855" i="2"/>
  <c r="M711" i="2"/>
  <c r="M914" i="2"/>
  <c r="M737" i="2"/>
  <c r="M617" i="2"/>
  <c r="M820" i="2"/>
  <c r="M634" i="2"/>
  <c r="M920" i="2"/>
  <c r="M770" i="2"/>
  <c r="M910" i="2"/>
  <c r="M921" i="2"/>
  <c r="M615" i="2"/>
  <c r="M722" i="2"/>
  <c r="M706" i="2"/>
  <c r="M814" i="2"/>
  <c r="M815" i="2"/>
  <c r="M816" i="2"/>
  <c r="M727" i="2"/>
  <c r="M728" i="2"/>
  <c r="M856" i="2"/>
  <c r="M857" i="2"/>
  <c r="M858" i="2"/>
  <c r="M807" i="2"/>
  <c r="M813" i="2"/>
  <c r="M873" i="2"/>
  <c r="M859" i="2"/>
  <c r="M860" i="2"/>
  <c r="M838" i="2"/>
  <c r="M861" i="2"/>
  <c r="M913" i="2"/>
  <c r="M768" i="2"/>
  <c r="M716" i="2"/>
  <c r="M832" i="2"/>
  <c r="M775" i="2"/>
  <c r="M717" i="2"/>
  <c r="M730" i="2"/>
  <c r="M819" i="2"/>
  <c r="M661" i="2"/>
  <c r="M662" i="2"/>
  <c r="M663" i="2"/>
  <c r="M664" i="2"/>
  <c r="M665" i="2"/>
  <c r="M818" i="2"/>
  <c r="M714" i="2"/>
  <c r="M811" i="2"/>
  <c r="M694" i="2"/>
  <c r="M666" i="2"/>
  <c r="M667" i="2"/>
  <c r="M821" i="2"/>
  <c r="M837" i="2"/>
  <c r="M929" i="2"/>
  <c r="M905" i="2"/>
  <c r="M674" i="2"/>
  <c r="M651" i="2"/>
  <c r="M668" i="2"/>
  <c r="M669" i="2"/>
  <c r="M670" i="2"/>
  <c r="M641" i="2"/>
  <c r="M671" i="2"/>
  <c r="M712" i="2"/>
  <c r="M660" i="2"/>
  <c r="M642" i="2"/>
  <c r="M649" i="2"/>
  <c r="M675" i="2"/>
  <c r="M677" i="2"/>
  <c r="M676" i="2"/>
  <c r="M900" i="2"/>
  <c r="M877" i="2"/>
  <c r="M901" i="2"/>
  <c r="M808" i="2"/>
  <c r="M733" i="2"/>
  <c r="M638" i="2"/>
  <c r="M672" i="2"/>
  <c r="M902" i="2"/>
  <c r="M682" i="2"/>
  <c r="M713" i="2"/>
  <c r="M922" i="2"/>
  <c r="M686" i="2"/>
  <c r="M891" i="2"/>
  <c r="M892" i="2"/>
  <c r="M684" i="2"/>
  <c r="M904" i="2"/>
  <c r="M848" i="2"/>
  <c r="M893" i="2"/>
  <c r="M878" i="2"/>
  <c r="M888" i="2"/>
  <c r="M906" i="2"/>
  <c r="M748" i="2"/>
  <c r="M895" i="2"/>
  <c r="M889" i="2"/>
  <c r="M879" i="2"/>
  <c r="M894" i="2"/>
  <c r="M690" i="2"/>
  <c r="M709" i="2"/>
  <c r="M740" i="2"/>
  <c r="M927" i="2"/>
  <c r="M774" i="2"/>
  <c r="M923" i="2"/>
  <c r="M916" i="2"/>
  <c r="M791" i="2"/>
  <c r="M928" i="2"/>
  <c r="M769" i="2"/>
  <c r="M809" i="2"/>
  <c r="M880" i="2"/>
  <c r="M881" i="2"/>
  <c r="M729" i="2"/>
  <c r="M925" i="2"/>
  <c r="M736" i="2"/>
  <c r="M882" i="2"/>
  <c r="M741" i="2"/>
  <c r="M883" i="2"/>
  <c r="M884" i="2"/>
  <c r="M799" i="2"/>
  <c r="M823" i="2"/>
  <c r="M840" i="2"/>
  <c r="M835" i="2"/>
  <c r="M802" i="2"/>
  <c r="M803" i="2"/>
  <c r="M776" i="2"/>
  <c r="M718" i="2"/>
  <c r="M885" i="2"/>
  <c r="M678" i="2"/>
  <c r="M679" i="2"/>
  <c r="M605" i="2"/>
  <c r="M862" i="2"/>
  <c r="M863" i="2"/>
  <c r="M907" i="2"/>
  <c r="M616" i="2"/>
  <c r="M781" i="2"/>
  <c r="M757" i="2"/>
  <c r="M824" i="2"/>
  <c r="M826" i="2"/>
  <c r="M758" i="2"/>
  <c r="M782" i="2"/>
  <c r="M833" i="2"/>
  <c r="M783" i="2"/>
  <c r="M911" i="2"/>
  <c r="M607" i="2"/>
  <c r="M701" i="2"/>
  <c r="M822" i="2"/>
  <c r="M898" i="2"/>
  <c r="M633" i="2"/>
  <c r="M787" i="2"/>
  <c r="M763" i="2"/>
  <c r="M788" i="2"/>
  <c r="M715" i="2"/>
  <c r="M734" i="2"/>
  <c r="M896" i="2"/>
  <c r="M685" i="2"/>
  <c r="M926" i="2"/>
  <c r="M720" i="2"/>
  <c r="M869" i="2"/>
  <c r="M703" i="2"/>
  <c r="M865" i="2"/>
  <c r="M908" i="2"/>
  <c r="M810" i="2"/>
  <c r="M653" i="2"/>
  <c r="M655" i="2"/>
  <c r="M625" i="2"/>
  <c r="M626" i="2"/>
  <c r="M915" i="2"/>
  <c r="M635" i="2"/>
  <c r="M866" i="2"/>
  <c r="M801" i="2"/>
  <c r="M771" i="2"/>
  <c r="M874" i="2"/>
  <c r="M731" i="2"/>
  <c r="M719" i="2"/>
  <c r="M812" i="2"/>
  <c r="M798" i="2"/>
  <c r="M806" i="2"/>
  <c r="M624" i="2"/>
  <c r="M739" i="2"/>
  <c r="M695" i="2"/>
  <c r="M755" i="2"/>
  <c r="M656" i="2"/>
  <c r="M629" i="2"/>
  <c r="M614" i="2"/>
  <c r="M846" i="2"/>
  <c r="M872" i="2"/>
  <c r="M693" i="2"/>
  <c r="M702" i="2"/>
  <c r="M849" i="2"/>
  <c r="M742" i="2"/>
  <c r="M743" i="2"/>
  <c r="M784" i="2"/>
  <c r="M744" i="2"/>
  <c r="M870" i="2"/>
  <c r="M611" i="2"/>
  <c r="M847" i="2"/>
  <c r="M785" i="2"/>
  <c r="M745" i="2"/>
  <c r="M732" i="2"/>
  <c r="M735" i="2"/>
  <c r="M851" i="2"/>
  <c r="M834" i="2"/>
  <c r="M618" i="2"/>
  <c r="M723" i="2"/>
  <c r="M724" i="2"/>
  <c r="M725" i="2"/>
  <c r="M721" i="2"/>
  <c r="M654" i="2"/>
  <c r="M645" i="2"/>
  <c r="M700" i="2"/>
  <c r="M817" i="2"/>
  <c r="M912" i="2"/>
  <c r="M687" i="2"/>
  <c r="M646" i="2"/>
  <c r="M917" i="2"/>
  <c r="M918" i="2"/>
  <c r="M752" i="2"/>
  <c r="M836" i="2"/>
  <c r="M899" i="2"/>
  <c r="M871" i="2"/>
  <c r="M931" i="2"/>
  <c r="M903" i="2"/>
  <c r="M746" i="2"/>
  <c r="M631" i="2"/>
  <c r="M619" i="2"/>
  <c r="M919" i="2"/>
  <c r="M786" i="2"/>
  <c r="M875" i="2"/>
  <c r="M831" i="2"/>
  <c r="M827" i="2"/>
  <c r="M621" i="2"/>
  <c r="M828" i="2"/>
  <c r="M707" i="2"/>
  <c r="M850" i="2"/>
  <c r="M778" i="2"/>
  <c r="M909" i="2"/>
  <c r="M829" i="2"/>
  <c r="M830" i="2"/>
  <c r="M779" i="2"/>
  <c r="M777" i="2"/>
  <c r="M825" i="2"/>
  <c r="M790" i="2"/>
  <c r="M650" i="2"/>
  <c r="M897" i="2"/>
  <c r="M841" i="2"/>
  <c r="M632" i="2"/>
  <c r="M780" i="2"/>
  <c r="M867" i="2"/>
  <c r="M868" i="2"/>
  <c r="M805" i="2"/>
  <c r="M759" i="2"/>
  <c r="M754" i="2"/>
  <c r="M772" i="2"/>
  <c r="M852" i="2"/>
  <c r="M843" i="2"/>
  <c r="M853" i="2"/>
  <c r="M854" i="2"/>
  <c r="M844" i="2"/>
  <c r="M623" i="2"/>
  <c r="M760" i="2"/>
  <c r="M698" i="2"/>
  <c r="M680" i="2"/>
  <c r="M761" i="2"/>
  <c r="M842" i="2"/>
  <c r="M839" i="2"/>
  <c r="M845" i="2"/>
  <c r="M762" i="2"/>
  <c r="M924" i="2"/>
  <c r="M697" i="2"/>
  <c r="M930" i="2"/>
  <c r="M628" i="2"/>
  <c r="M886" i="2"/>
  <c r="M747" i="2"/>
  <c r="M887" i="2"/>
  <c r="M612" i="2"/>
  <c r="M876" i="2"/>
  <c r="M613" i="2"/>
  <c r="M652" i="2"/>
  <c r="M630" i="2"/>
  <c r="M609" i="2"/>
  <c r="M610" i="2"/>
  <c r="M683" i="2"/>
  <c r="M681" i="2"/>
  <c r="M636" i="2"/>
  <c r="M637" i="2"/>
  <c r="M643" i="2"/>
  <c r="M673" i="2"/>
  <c r="M705" i="2"/>
  <c r="M756" i="2"/>
  <c r="M708" i="2"/>
  <c r="M699" i="2"/>
  <c r="M753" i="2"/>
  <c r="M657" i="2"/>
  <c r="M789" i="2"/>
  <c r="M704" i="2"/>
  <c r="M890" i="2"/>
  <c r="M644" i="2"/>
  <c r="M804" i="2"/>
  <c r="M792" i="2"/>
  <c r="M793" i="2"/>
  <c r="M794" i="2"/>
  <c r="M795" i="2"/>
  <c r="M796" i="2"/>
  <c r="M620" i="2"/>
  <c r="M773" i="2"/>
  <c r="M622" i="2"/>
  <c r="M797" i="2"/>
  <c r="M691" i="2"/>
  <c r="M606" i="2"/>
  <c r="M608" i="2"/>
  <c r="M692" i="2"/>
  <c r="N600" i="2"/>
  <c r="O600" i="2" s="1"/>
  <c r="N461" i="2"/>
  <c r="O461" i="2" s="1"/>
  <c r="N535" i="2"/>
  <c r="O535" i="2" s="1"/>
  <c r="N584" i="2"/>
  <c r="O584" i="2" s="1"/>
  <c r="N592" i="2"/>
  <c r="O592" i="2" s="1"/>
  <c r="N536" i="2"/>
  <c r="O536" i="2" s="1"/>
  <c r="N555" i="2"/>
  <c r="O555" i="2" s="1"/>
  <c r="N594" i="2"/>
  <c r="O594" i="2" s="1"/>
  <c r="N521" i="2"/>
  <c r="O521" i="2" s="1"/>
  <c r="N494" i="2"/>
  <c r="O494" i="2" s="1"/>
  <c r="N500" i="2"/>
  <c r="O500" i="2" s="1"/>
  <c r="N495" i="2"/>
  <c r="O495" i="2" s="1"/>
  <c r="N517" i="2"/>
  <c r="O517" i="2" s="1"/>
  <c r="N541" i="2"/>
  <c r="O541" i="2" s="1"/>
  <c r="N528" i="2"/>
  <c r="O528" i="2" s="1"/>
  <c r="N518" i="2"/>
  <c r="O518" i="2" s="1"/>
  <c r="N454" i="2"/>
  <c r="O454" i="2" s="1"/>
  <c r="N596" i="2"/>
  <c r="O596" i="2" s="1"/>
  <c r="N580" i="2"/>
  <c r="O580" i="2" s="1"/>
  <c r="N511" i="2"/>
  <c r="O511" i="2" s="1"/>
  <c r="N542" i="2"/>
  <c r="O542" i="2" s="1"/>
  <c r="N428" i="2"/>
  <c r="O428" i="2" s="1"/>
  <c r="N544" i="2"/>
  <c r="O544" i="2" s="1"/>
  <c r="N545" i="2"/>
  <c r="O545" i="2" s="1"/>
  <c r="N543" i="2"/>
  <c r="O543" i="2" s="1"/>
  <c r="N436" i="2"/>
  <c r="O436" i="2" s="1"/>
  <c r="N583" i="2"/>
  <c r="O583" i="2" s="1"/>
  <c r="N426" i="2"/>
  <c r="O426" i="2" s="1"/>
  <c r="N576" i="2"/>
  <c r="O576" i="2" s="1"/>
  <c r="N577" i="2"/>
  <c r="O577" i="2" s="1"/>
  <c r="N589" i="2"/>
  <c r="O589" i="2" s="1"/>
  <c r="N523" i="2"/>
  <c r="O523" i="2" s="1"/>
  <c r="N491" i="2"/>
  <c r="O491" i="2" s="1"/>
  <c r="N520" i="2"/>
  <c r="O520" i="2" s="1"/>
  <c r="N569" i="2"/>
  <c r="O569" i="2" s="1"/>
  <c r="N586" i="2"/>
  <c r="O586" i="2" s="1"/>
  <c r="N492" i="2"/>
  <c r="O492" i="2" s="1"/>
  <c r="N493" i="2"/>
  <c r="O493" i="2" s="1"/>
  <c r="N435" i="2"/>
  <c r="O435" i="2" s="1"/>
  <c r="N446" i="2"/>
  <c r="O446" i="2" s="1"/>
  <c r="N595" i="2"/>
  <c r="O595" i="2" s="1"/>
  <c r="N590" i="2"/>
  <c r="O590" i="2" s="1"/>
  <c r="N538" i="2"/>
  <c r="O538" i="2" s="1"/>
  <c r="N524" i="2"/>
  <c r="O524" i="2" s="1"/>
  <c r="N556" i="2"/>
  <c r="O556" i="2" s="1"/>
  <c r="N578" i="2"/>
  <c r="O578" i="2" s="1"/>
  <c r="N525" i="2"/>
  <c r="O525" i="2" s="1"/>
  <c r="N474" i="2"/>
  <c r="O474" i="2" s="1"/>
  <c r="N498" i="2"/>
  <c r="O498" i="2" s="1"/>
  <c r="N506" i="2"/>
  <c r="O506" i="2" s="1"/>
  <c r="N587" i="2"/>
  <c r="O587" i="2" s="1"/>
  <c r="N499" i="2"/>
  <c r="O499" i="2" s="1"/>
  <c r="N427" i="2"/>
  <c r="O427" i="2" s="1"/>
  <c r="N519" i="2"/>
  <c r="O519" i="2" s="1"/>
  <c r="N512" i="2"/>
  <c r="O512" i="2" s="1"/>
  <c r="N504" i="2"/>
  <c r="O504" i="2" s="1"/>
  <c r="N564" i="2"/>
  <c r="O564" i="2" s="1"/>
  <c r="N565" i="2"/>
  <c r="O565" i="2" s="1"/>
  <c r="N566" i="2"/>
  <c r="O566" i="2" s="1"/>
  <c r="N503" i="2"/>
  <c r="O503" i="2" s="1"/>
  <c r="N438" i="2"/>
  <c r="O438" i="2" s="1"/>
  <c r="N513" i="2"/>
  <c r="O513" i="2" s="1"/>
  <c r="N514" i="2"/>
  <c r="O514" i="2" s="1"/>
  <c r="N441" i="2"/>
  <c r="O441" i="2" s="1"/>
  <c r="N442" i="2"/>
  <c r="O442" i="2" s="1"/>
  <c r="N443" i="2"/>
  <c r="O443" i="2" s="1"/>
  <c r="N537" i="2"/>
  <c r="O537" i="2" s="1"/>
  <c r="N447" i="2"/>
  <c r="O447" i="2" s="1"/>
  <c r="N571" i="2"/>
  <c r="O571" i="2" s="1"/>
  <c r="N448" i="2"/>
  <c r="O448" i="2" s="1"/>
  <c r="N485" i="2"/>
  <c r="O485" i="2" s="1"/>
  <c r="N486" i="2"/>
  <c r="O486" i="2" s="1"/>
  <c r="N487" i="2"/>
  <c r="O487" i="2" s="1"/>
  <c r="N471" i="2"/>
  <c r="O471" i="2" s="1"/>
  <c r="N466" i="2"/>
  <c r="O466" i="2" s="1"/>
  <c r="N475" i="2"/>
  <c r="O475" i="2" s="1"/>
  <c r="N488" i="2"/>
  <c r="O488" i="2" s="1"/>
  <c r="N496" i="2"/>
  <c r="O496" i="2" s="1"/>
  <c r="N476" i="2"/>
  <c r="O476" i="2" s="1"/>
  <c r="N477" i="2"/>
  <c r="O477" i="2" s="1"/>
  <c r="N507" i="2"/>
  <c r="O507" i="2" s="1"/>
  <c r="N497" i="2"/>
  <c r="O497" i="2" s="1"/>
  <c r="N467" i="2"/>
  <c r="O467" i="2" s="1"/>
  <c r="N468" i="2"/>
  <c r="O468" i="2" s="1"/>
  <c r="N472" i="2"/>
  <c r="O472" i="2" s="1"/>
  <c r="N469" i="2"/>
  <c r="O469" i="2" s="1"/>
  <c r="N470" i="2"/>
  <c r="O470" i="2" s="1"/>
  <c r="N478" i="2"/>
  <c r="O478" i="2" s="1"/>
  <c r="N479" i="2"/>
  <c r="O479" i="2" s="1"/>
  <c r="N480" i="2"/>
  <c r="O480" i="2" s="1"/>
  <c r="N481" i="2"/>
  <c r="O481" i="2" s="1"/>
  <c r="N456" i="2"/>
  <c r="O456" i="2" s="1"/>
  <c r="N484" i="2"/>
  <c r="O484" i="2" s="1"/>
  <c r="N458" i="2"/>
  <c r="O458" i="2" s="1"/>
  <c r="N455" i="2"/>
  <c r="O455" i="2" s="1"/>
  <c r="N459" i="2"/>
  <c r="O459" i="2" s="1"/>
  <c r="N557" i="2"/>
  <c r="O557" i="2" s="1"/>
  <c r="N482" i="2"/>
  <c r="O482" i="2" s="1"/>
  <c r="N450" i="2"/>
  <c r="O450" i="2" s="1"/>
  <c r="N451" i="2"/>
  <c r="O451" i="2" s="1"/>
  <c r="N449" i="2"/>
  <c r="O449" i="2" s="1"/>
  <c r="N573" i="2"/>
  <c r="O573" i="2" s="1"/>
  <c r="N598" i="2"/>
  <c r="O598" i="2" s="1"/>
  <c r="N526" i="2"/>
  <c r="O526" i="2" s="1"/>
  <c r="N599" i="2"/>
  <c r="O599" i="2" s="1"/>
  <c r="N439" i="2"/>
  <c r="O439" i="2" s="1"/>
  <c r="N460" i="2"/>
  <c r="O460" i="2" s="1"/>
  <c r="N473" i="2"/>
  <c r="O473" i="2" s="1"/>
  <c r="N462" i="2"/>
  <c r="O462" i="2" s="1"/>
  <c r="N568" i="2"/>
  <c r="O568" i="2" s="1"/>
  <c r="N444" i="2"/>
  <c r="O444" i="2" s="1"/>
  <c r="N558" i="2"/>
  <c r="O558" i="2" s="1"/>
  <c r="N546" i="2"/>
  <c r="O546" i="2" s="1"/>
  <c r="N440" i="2"/>
  <c r="O440" i="2" s="1"/>
  <c r="N548" i="2"/>
  <c r="O548" i="2" s="1"/>
  <c r="N547" i="2"/>
  <c r="O547" i="2" s="1"/>
  <c r="N559" i="2"/>
  <c r="O559" i="2" s="1"/>
  <c r="N529" i="2"/>
  <c r="O529" i="2" s="1"/>
  <c r="N502" i="2"/>
  <c r="O502" i="2" s="1"/>
  <c r="N539" i="2"/>
  <c r="O539" i="2" s="1"/>
  <c r="N588" i="2"/>
  <c r="O588" i="2" s="1"/>
  <c r="N560" i="2"/>
  <c r="O560" i="2" s="1"/>
  <c r="N561" i="2"/>
  <c r="O561" i="2" s="1"/>
  <c r="N463" i="2"/>
  <c r="O463" i="2" s="1"/>
  <c r="N570" i="2"/>
  <c r="O570" i="2" s="1"/>
  <c r="N464" i="2"/>
  <c r="O464" i="2" s="1"/>
  <c r="N437" i="2"/>
  <c r="O437" i="2" s="1"/>
  <c r="N505" i="2"/>
  <c r="O505" i="2" s="1"/>
  <c r="N585" i="2"/>
  <c r="O585" i="2" s="1"/>
  <c r="N567" i="2"/>
  <c r="O567" i="2" s="1"/>
  <c r="N581" i="2"/>
  <c r="O581" i="2" s="1"/>
  <c r="N582" i="2"/>
  <c r="O582" i="2" s="1"/>
  <c r="N490" i="2"/>
  <c r="O490" i="2" s="1"/>
  <c r="N508" i="2"/>
  <c r="O508" i="2" s="1"/>
  <c r="N597" i="2"/>
  <c r="O597" i="2" s="1"/>
  <c r="N550" i="2"/>
  <c r="O550" i="2" s="1"/>
  <c r="N551" i="2"/>
  <c r="O551" i="2" s="1"/>
  <c r="N453" i="2"/>
  <c r="O453" i="2" s="1"/>
  <c r="N452" i="2"/>
  <c r="O452" i="2" s="1"/>
  <c r="N515" i="2"/>
  <c r="O515" i="2" s="1"/>
  <c r="N516" i="2"/>
  <c r="O516" i="2" s="1"/>
  <c r="N489" i="2"/>
  <c r="O489" i="2" s="1"/>
  <c r="N483" i="2"/>
  <c r="O483" i="2" s="1"/>
  <c r="N530" i="2"/>
  <c r="O530" i="2" s="1"/>
  <c r="N591" i="2"/>
  <c r="O591" i="2" s="1"/>
  <c r="N531" i="2"/>
  <c r="O531" i="2" s="1"/>
  <c r="N532" i="2"/>
  <c r="O532" i="2" s="1"/>
  <c r="N533" i="2"/>
  <c r="O533" i="2" s="1"/>
  <c r="N574" i="2"/>
  <c r="O574" i="2" s="1"/>
  <c r="N509" i="2"/>
  <c r="O509" i="2" s="1"/>
  <c r="N430" i="2"/>
  <c r="O430" i="2" s="1"/>
  <c r="N549" i="2"/>
  <c r="O549" i="2" s="1"/>
  <c r="N432" i="2"/>
  <c r="O432" i="2" s="1"/>
  <c r="N534" i="2"/>
  <c r="O534" i="2" s="1"/>
  <c r="N572" i="2"/>
  <c r="O572" i="2" s="1"/>
  <c r="N562" i="2"/>
  <c r="O562" i="2" s="1"/>
  <c r="N423" i="2"/>
  <c r="O423" i="2" s="1"/>
  <c r="N579" i="2"/>
  <c r="O579" i="2" s="1"/>
  <c r="N593" i="2"/>
  <c r="O593" i="2" s="1"/>
  <c r="N552" i="2"/>
  <c r="O552" i="2" s="1"/>
  <c r="N540" i="2"/>
  <c r="O540" i="2" s="1"/>
  <c r="N510" i="2"/>
  <c r="O510" i="2" s="1"/>
  <c r="N424" i="2"/>
  <c r="O424" i="2" s="1"/>
  <c r="N553" i="2"/>
  <c r="O553" i="2" s="1"/>
  <c r="N429" i="2"/>
  <c r="O429" i="2" s="1"/>
  <c r="N522" i="2"/>
  <c r="O522" i="2" s="1"/>
  <c r="N465" i="2"/>
  <c r="O465" i="2" s="1"/>
  <c r="N501" i="2"/>
  <c r="O501" i="2" s="1"/>
  <c r="N563" i="2"/>
  <c r="O563" i="2" s="1"/>
  <c r="N554" i="2"/>
  <c r="O554" i="2" s="1"/>
  <c r="N425" i="2"/>
  <c r="O425" i="2" s="1"/>
  <c r="N445" i="2"/>
  <c r="O445" i="2" s="1"/>
  <c r="N457" i="2"/>
  <c r="O457" i="2" s="1"/>
  <c r="N422" i="2"/>
  <c r="O422" i="2" s="1"/>
  <c r="N431" i="2"/>
  <c r="O431" i="2" s="1"/>
  <c r="N433" i="2"/>
  <c r="O433" i="2" s="1"/>
  <c r="N434" i="2"/>
  <c r="O434" i="2" s="1"/>
  <c r="N575" i="2"/>
  <c r="O575" i="2" s="1"/>
  <c r="N527" i="2"/>
  <c r="O527" i="2" s="1"/>
  <c r="M600" i="2"/>
  <c r="M461" i="2"/>
  <c r="M535" i="2"/>
  <c r="M584" i="2"/>
  <c r="M592" i="2"/>
  <c r="M536" i="2"/>
  <c r="M555" i="2"/>
  <c r="M594" i="2"/>
  <c r="M521" i="2"/>
  <c r="M494" i="2"/>
  <c r="M500" i="2"/>
  <c r="M495" i="2"/>
  <c r="M517" i="2"/>
  <c r="M541" i="2"/>
  <c r="M528" i="2"/>
  <c r="M518" i="2"/>
  <c r="M454" i="2"/>
  <c r="M596" i="2"/>
  <c r="M580" i="2"/>
  <c r="M511" i="2"/>
  <c r="M542" i="2"/>
  <c r="M428" i="2"/>
  <c r="M544" i="2"/>
  <c r="M545" i="2"/>
  <c r="M543" i="2"/>
  <c r="M436" i="2"/>
  <c r="M583" i="2"/>
  <c r="M426" i="2"/>
  <c r="M576" i="2"/>
  <c r="M577" i="2"/>
  <c r="M589" i="2"/>
  <c r="M523" i="2"/>
  <c r="M491" i="2"/>
  <c r="M520" i="2"/>
  <c r="M569" i="2"/>
  <c r="M586" i="2"/>
  <c r="M492" i="2"/>
  <c r="M493" i="2"/>
  <c r="M435" i="2"/>
  <c r="M446" i="2"/>
  <c r="M595" i="2"/>
  <c r="M590" i="2"/>
  <c r="M538" i="2"/>
  <c r="M524" i="2"/>
  <c r="M556" i="2"/>
  <c r="M578" i="2"/>
  <c r="M525" i="2"/>
  <c r="M474" i="2"/>
  <c r="M498" i="2"/>
  <c r="M506" i="2"/>
  <c r="M587" i="2"/>
  <c r="M499" i="2"/>
  <c r="M427" i="2"/>
  <c r="M519" i="2"/>
  <c r="M512" i="2"/>
  <c r="M504" i="2"/>
  <c r="M564" i="2"/>
  <c r="M565" i="2"/>
  <c r="M566" i="2"/>
  <c r="M503" i="2"/>
  <c r="M438" i="2"/>
  <c r="M513" i="2"/>
  <c r="M514" i="2"/>
  <c r="M441" i="2"/>
  <c r="M442" i="2"/>
  <c r="M443" i="2"/>
  <c r="M537" i="2"/>
  <c r="M447" i="2"/>
  <c r="M571" i="2"/>
  <c r="M448" i="2"/>
  <c r="M485" i="2"/>
  <c r="M486" i="2"/>
  <c r="M487" i="2"/>
  <c r="M471" i="2"/>
  <c r="M466" i="2"/>
  <c r="M475" i="2"/>
  <c r="M488" i="2"/>
  <c r="M496" i="2"/>
  <c r="M476" i="2"/>
  <c r="M477" i="2"/>
  <c r="M507" i="2"/>
  <c r="M497" i="2"/>
  <c r="M467" i="2"/>
  <c r="M468" i="2"/>
  <c r="M472" i="2"/>
  <c r="M469" i="2"/>
  <c r="M470" i="2"/>
  <c r="M478" i="2"/>
  <c r="M479" i="2"/>
  <c r="M480" i="2"/>
  <c r="M481" i="2"/>
  <c r="M456" i="2"/>
  <c r="M484" i="2"/>
  <c r="M458" i="2"/>
  <c r="M455" i="2"/>
  <c r="M459" i="2"/>
  <c r="M557" i="2"/>
  <c r="M482" i="2"/>
  <c r="M450" i="2"/>
  <c r="M451" i="2"/>
  <c r="M449" i="2"/>
  <c r="M573" i="2"/>
  <c r="M598" i="2"/>
  <c r="M526" i="2"/>
  <c r="M599" i="2"/>
  <c r="M439" i="2"/>
  <c r="M460" i="2"/>
  <c r="M473" i="2"/>
  <c r="M462" i="2"/>
  <c r="M568" i="2"/>
  <c r="M444" i="2"/>
  <c r="M558" i="2"/>
  <c r="M546" i="2"/>
  <c r="M440" i="2"/>
  <c r="M548" i="2"/>
  <c r="M547" i="2"/>
  <c r="M559" i="2"/>
  <c r="M529" i="2"/>
  <c r="M502" i="2"/>
  <c r="M539" i="2"/>
  <c r="M588" i="2"/>
  <c r="M560" i="2"/>
  <c r="M561" i="2"/>
  <c r="M463" i="2"/>
  <c r="M570" i="2"/>
  <c r="M464" i="2"/>
  <c r="M437" i="2"/>
  <c r="M505" i="2"/>
  <c r="M585" i="2"/>
  <c r="M567" i="2"/>
  <c r="M581" i="2"/>
  <c r="M582" i="2"/>
  <c r="M490" i="2"/>
  <c r="M508" i="2"/>
  <c r="M597" i="2"/>
  <c r="M550" i="2"/>
  <c r="M551" i="2"/>
  <c r="M453" i="2"/>
  <c r="M452" i="2"/>
  <c r="M515" i="2"/>
  <c r="M516" i="2"/>
  <c r="M489" i="2"/>
  <c r="M483" i="2"/>
  <c r="M530" i="2"/>
  <c r="M591" i="2"/>
  <c r="M531" i="2"/>
  <c r="M532" i="2"/>
  <c r="M533" i="2"/>
  <c r="M574" i="2"/>
  <c r="M509" i="2"/>
  <c r="M430" i="2"/>
  <c r="M549" i="2"/>
  <c r="M432" i="2"/>
  <c r="M534" i="2"/>
  <c r="M572" i="2"/>
  <c r="M562" i="2"/>
  <c r="M423" i="2"/>
  <c r="M579" i="2"/>
  <c r="M593" i="2"/>
  <c r="M552" i="2"/>
  <c r="M540" i="2"/>
  <c r="M510" i="2"/>
  <c r="M424" i="2"/>
  <c r="M553" i="2"/>
  <c r="M429" i="2"/>
  <c r="M522" i="2"/>
  <c r="M465" i="2"/>
  <c r="M501" i="2"/>
  <c r="M563" i="2"/>
  <c r="M554" i="2"/>
  <c r="M425" i="2"/>
  <c r="M445" i="2"/>
  <c r="M457" i="2"/>
  <c r="M422" i="2"/>
  <c r="M431" i="2"/>
  <c r="M433" i="2"/>
  <c r="M434" i="2"/>
  <c r="M575" i="2"/>
  <c r="M527" i="2"/>
  <c r="N88" i="2"/>
  <c r="O88" i="2" s="1"/>
  <c r="N5" i="2"/>
  <c r="O5" i="2" s="1"/>
  <c r="N263" i="2"/>
  <c r="O263" i="2" s="1"/>
  <c r="N136" i="2"/>
  <c r="O136" i="2" s="1"/>
  <c r="N89" i="2"/>
  <c r="O89" i="2" s="1"/>
  <c r="N6" i="2"/>
  <c r="O6" i="2" s="1"/>
  <c r="N340" i="2"/>
  <c r="O340" i="2" s="1"/>
  <c r="N230" i="2"/>
  <c r="O230" i="2" s="1"/>
  <c r="N327" i="2"/>
  <c r="O327" i="2" s="1"/>
  <c r="N209" i="2"/>
  <c r="O209" i="2" s="1"/>
  <c r="N231" i="2"/>
  <c r="O231" i="2" s="1"/>
  <c r="N201" i="2"/>
  <c r="O201" i="2" s="1"/>
  <c r="N312" i="2"/>
  <c r="O312" i="2" s="1"/>
  <c r="N202" i="2"/>
  <c r="O202" i="2" s="1"/>
  <c r="N214" i="2"/>
  <c r="O214" i="2" s="1"/>
  <c r="N294" i="2"/>
  <c r="O294" i="2" s="1"/>
  <c r="N295" i="2"/>
  <c r="O295" i="2" s="1"/>
  <c r="N343" i="2"/>
  <c r="O343" i="2" s="1"/>
  <c r="N344" i="2"/>
  <c r="O344" i="2" s="1"/>
  <c r="N337" i="2"/>
  <c r="O337" i="2" s="1"/>
  <c r="N338" i="2"/>
  <c r="O338" i="2" s="1"/>
  <c r="N248" i="2"/>
  <c r="O248" i="2" s="1"/>
  <c r="N145" i="2"/>
  <c r="O145" i="2" s="1"/>
  <c r="N383" i="2"/>
  <c r="O383" i="2" s="1"/>
  <c r="N23" i="2"/>
  <c r="O23" i="2" s="1"/>
  <c r="N238" i="2"/>
  <c r="O238" i="2" s="1"/>
  <c r="N72" i="2"/>
  <c r="O72" i="2" s="1"/>
  <c r="N185" i="2"/>
  <c r="O185" i="2" s="1"/>
  <c r="N328" i="2"/>
  <c r="O328" i="2" s="1"/>
  <c r="N14" i="2"/>
  <c r="O14" i="2" s="1"/>
  <c r="N366" i="2"/>
  <c r="O366" i="2" s="1"/>
  <c r="N133" i="2"/>
  <c r="O133" i="2" s="1"/>
  <c r="N362" i="2"/>
  <c r="O362" i="2" s="1"/>
  <c r="N392" i="2"/>
  <c r="O392" i="2" s="1"/>
  <c r="N395" i="2"/>
  <c r="O395" i="2" s="1"/>
  <c r="N373" i="2"/>
  <c r="O373" i="2" s="1"/>
  <c r="N374" i="2"/>
  <c r="O374" i="2" s="1"/>
  <c r="N385" i="2"/>
  <c r="O385" i="2" s="1"/>
  <c r="N165" i="2"/>
  <c r="O165" i="2" s="1"/>
  <c r="N305" i="2"/>
  <c r="O305" i="2" s="1"/>
  <c r="N314" i="2"/>
  <c r="O314" i="2" s="1"/>
  <c r="N306" i="2"/>
  <c r="O306" i="2" s="1"/>
  <c r="N324" i="2"/>
  <c r="O324" i="2" s="1"/>
  <c r="N325" i="2"/>
  <c r="O325" i="2" s="1"/>
  <c r="N280" i="2"/>
  <c r="O280" i="2" s="1"/>
  <c r="N351" i="2"/>
  <c r="O351" i="2" s="1"/>
  <c r="N410" i="2"/>
  <c r="O410" i="2" s="1"/>
  <c r="N234" i="2"/>
  <c r="O234" i="2" s="1"/>
  <c r="N330" i="2"/>
  <c r="O330" i="2" s="1"/>
  <c r="N293" i="2"/>
  <c r="O293" i="2" s="1"/>
  <c r="N301" i="2"/>
  <c r="O301" i="2" s="1"/>
  <c r="N355" i="2"/>
  <c r="O355" i="2" s="1"/>
  <c r="N408" i="2"/>
  <c r="O408" i="2" s="1"/>
  <c r="N189" i="2"/>
  <c r="O189" i="2" s="1"/>
  <c r="N302" i="2"/>
  <c r="O302" i="2" s="1"/>
  <c r="N357" i="2"/>
  <c r="O357" i="2" s="1"/>
  <c r="N225" i="2"/>
  <c r="O225" i="2" s="1"/>
  <c r="N124" i="2"/>
  <c r="O124" i="2" s="1"/>
  <c r="N389" i="2"/>
  <c r="O389" i="2" s="1"/>
  <c r="N38" i="2"/>
  <c r="O38" i="2" s="1"/>
  <c r="N254" i="2"/>
  <c r="O254" i="2" s="1"/>
  <c r="N81" i="2"/>
  <c r="O81" i="2" s="1"/>
  <c r="N211" i="2"/>
  <c r="O211" i="2" s="1"/>
  <c r="N219" i="2"/>
  <c r="O219" i="2" s="1"/>
  <c r="N122" i="2"/>
  <c r="O122" i="2" s="1"/>
  <c r="N191" i="2"/>
  <c r="O191" i="2" s="1"/>
  <c r="N319" i="2"/>
  <c r="O319" i="2" s="1"/>
  <c r="N409" i="2"/>
  <c r="O409" i="2" s="1"/>
  <c r="N82" i="2"/>
  <c r="O82" i="2" s="1"/>
  <c r="N255" i="2"/>
  <c r="O255" i="2" s="1"/>
  <c r="N210" i="2"/>
  <c r="O210" i="2" s="1"/>
  <c r="N212" i="2"/>
  <c r="O212" i="2" s="1"/>
  <c r="N326" i="2"/>
  <c r="O326" i="2" s="1"/>
  <c r="N347" i="2"/>
  <c r="O347" i="2" s="1"/>
  <c r="N303" i="2"/>
  <c r="O303" i="2" s="1"/>
  <c r="N304" i="2"/>
  <c r="O304" i="2" s="1"/>
  <c r="N331" i="2"/>
  <c r="O331" i="2" s="1"/>
  <c r="N358" i="2"/>
  <c r="O358" i="2" s="1"/>
  <c r="N320" i="2"/>
  <c r="O320" i="2" s="1"/>
  <c r="N34" i="2"/>
  <c r="O34" i="2" s="1"/>
  <c r="N352" i="2"/>
  <c r="O352" i="2" s="1"/>
  <c r="N279" i="2"/>
  <c r="O279" i="2" s="1"/>
  <c r="N169" i="2"/>
  <c r="O169" i="2" s="1"/>
  <c r="N167" i="2"/>
  <c r="O167" i="2" s="1"/>
  <c r="N173" i="2"/>
  <c r="O173" i="2" s="1"/>
  <c r="N197" i="2"/>
  <c r="O197" i="2" s="1"/>
  <c r="N112" i="2"/>
  <c r="O112" i="2" s="1"/>
  <c r="N369" i="2"/>
  <c r="O369" i="2" s="1"/>
  <c r="N288" i="2"/>
  <c r="O288" i="2" s="1"/>
  <c r="N141" i="2"/>
  <c r="O141" i="2" s="1"/>
  <c r="N40" i="2"/>
  <c r="O40" i="2" s="1"/>
  <c r="N186" i="2"/>
  <c r="O186" i="2" s="1"/>
  <c r="N37" i="2"/>
  <c r="O37" i="2" s="1"/>
  <c r="N100" i="2"/>
  <c r="O100" i="2" s="1"/>
  <c r="N21" i="2"/>
  <c r="O21" i="2" s="1"/>
  <c r="N107" i="2"/>
  <c r="O107" i="2" s="1"/>
  <c r="N63" i="2"/>
  <c r="O63" i="2" s="1"/>
  <c r="N46" i="2"/>
  <c r="O46" i="2" s="1"/>
  <c r="N103" i="2"/>
  <c r="O103" i="2" s="1"/>
  <c r="N39" i="2"/>
  <c r="O39" i="2" s="1"/>
  <c r="N36" i="2"/>
  <c r="O36" i="2" s="1"/>
  <c r="N183" i="2"/>
  <c r="O183" i="2" s="1"/>
  <c r="N105" i="2"/>
  <c r="O105" i="2" s="1"/>
  <c r="N142" i="2"/>
  <c r="O142" i="2" s="1"/>
  <c r="N203" i="2"/>
  <c r="O203" i="2" s="1"/>
  <c r="N56" i="2"/>
  <c r="O56" i="2" s="1"/>
  <c r="N164" i="2"/>
  <c r="O164" i="2" s="1"/>
  <c r="N132" i="2"/>
  <c r="O132" i="2" s="1"/>
  <c r="N346" i="2"/>
  <c r="O346" i="2" s="1"/>
  <c r="N66" i="2"/>
  <c r="O66" i="2" s="1"/>
  <c r="N168" i="2"/>
  <c r="O168" i="2" s="1"/>
  <c r="N379" i="2"/>
  <c r="O379" i="2" s="1"/>
  <c r="N243" i="2"/>
  <c r="O243" i="2" s="1"/>
  <c r="N262" i="2"/>
  <c r="O262" i="2" s="1"/>
  <c r="N339" i="2"/>
  <c r="O339" i="2" s="1"/>
  <c r="N299" i="2"/>
  <c r="O299" i="2" s="1"/>
  <c r="N235" i="2"/>
  <c r="O235" i="2" s="1"/>
  <c r="N213" i="2"/>
  <c r="O213" i="2" s="1"/>
  <c r="N253" i="2"/>
  <c r="O253" i="2" s="1"/>
  <c r="N372" i="2"/>
  <c r="O372" i="2" s="1"/>
  <c r="N284" i="2"/>
  <c r="O284" i="2" s="1"/>
  <c r="N361" i="2"/>
  <c r="O361" i="2" s="1"/>
  <c r="N376" i="2"/>
  <c r="O376" i="2" s="1"/>
  <c r="N249" i="2"/>
  <c r="O249" i="2" s="1"/>
  <c r="N250" i="2"/>
  <c r="O250" i="2" s="1"/>
  <c r="N93" i="2"/>
  <c r="O93" i="2" s="1"/>
  <c r="N333" i="2"/>
  <c r="O333" i="2" s="1"/>
  <c r="N176" i="2"/>
  <c r="O176" i="2" s="1"/>
  <c r="N163" i="2"/>
  <c r="O163" i="2" s="1"/>
  <c r="N146" i="2"/>
  <c r="O146" i="2" s="1"/>
  <c r="N223" i="2"/>
  <c r="O223" i="2" s="1"/>
  <c r="N315" i="2"/>
  <c r="O315" i="2" s="1"/>
  <c r="N317" i="2"/>
  <c r="O317" i="2" s="1"/>
  <c r="N13" i="2"/>
  <c r="O13" i="2" s="1"/>
  <c r="N236" i="2"/>
  <c r="O236" i="2" s="1"/>
  <c r="N258" i="2"/>
  <c r="O258" i="2" s="1"/>
  <c r="N259" i="2"/>
  <c r="O259" i="2" s="1"/>
  <c r="N348" i="2"/>
  <c r="O348" i="2" s="1"/>
  <c r="N393" i="2"/>
  <c r="O393" i="2" s="1"/>
  <c r="N205" i="2"/>
  <c r="O205" i="2" s="1"/>
  <c r="N396" i="2"/>
  <c r="O396" i="2" s="1"/>
  <c r="N108" i="2"/>
  <c r="O108" i="2" s="1"/>
  <c r="N98" i="2"/>
  <c r="O98" i="2" s="1"/>
  <c r="N76" i="2"/>
  <c r="O76" i="2" s="1"/>
  <c r="N20" i="2"/>
  <c r="O20" i="2" s="1"/>
  <c r="N31" i="2"/>
  <c r="O31" i="2" s="1"/>
  <c r="N260" i="2"/>
  <c r="O260" i="2" s="1"/>
  <c r="N264" i="2"/>
  <c r="O264" i="2" s="1"/>
  <c r="N380" i="2"/>
  <c r="O380" i="2" s="1"/>
  <c r="N149" i="2"/>
  <c r="O149" i="2" s="1"/>
  <c r="N77" i="2"/>
  <c r="O77" i="2" s="1"/>
  <c r="N104" i="2"/>
  <c r="O104" i="2" s="1"/>
  <c r="N92" i="2"/>
  <c r="O92" i="2" s="1"/>
  <c r="N113" i="2"/>
  <c r="O113" i="2" s="1"/>
  <c r="N174" i="2"/>
  <c r="O174" i="2" s="1"/>
  <c r="N33" i="2"/>
  <c r="O33" i="2" s="1"/>
  <c r="N71" i="2"/>
  <c r="O71" i="2" s="1"/>
  <c r="N181" i="2"/>
  <c r="O181" i="2" s="1"/>
  <c r="N387" i="2"/>
  <c r="O387" i="2" s="1"/>
  <c r="N159" i="2"/>
  <c r="O159" i="2" s="1"/>
  <c r="N53" i="2"/>
  <c r="O53" i="2" s="1"/>
  <c r="N381" i="2"/>
  <c r="O381" i="2" s="1"/>
  <c r="N227" i="2"/>
  <c r="O227" i="2" s="1"/>
  <c r="N158" i="2"/>
  <c r="O158" i="2" s="1"/>
  <c r="N96" i="2"/>
  <c r="O96" i="2" s="1"/>
  <c r="N74" i="2"/>
  <c r="O74" i="2" s="1"/>
  <c r="N252" i="2"/>
  <c r="O252" i="2" s="1"/>
  <c r="N182" i="2"/>
  <c r="O182" i="2" s="1"/>
  <c r="N226" i="2"/>
  <c r="O226" i="2" s="1"/>
  <c r="N27" i="2"/>
  <c r="O27" i="2" s="1"/>
  <c r="N99" i="2"/>
  <c r="O99" i="2" s="1"/>
  <c r="N47" i="2"/>
  <c r="O47" i="2" s="1"/>
  <c r="N384" i="2"/>
  <c r="O384" i="2" s="1"/>
  <c r="N137" i="2"/>
  <c r="O137" i="2" s="1"/>
  <c r="N334" i="2"/>
  <c r="O334" i="2" s="1"/>
  <c r="N247" i="2"/>
  <c r="O247" i="2" s="1"/>
  <c r="N43" i="2"/>
  <c r="O43" i="2" s="1"/>
  <c r="N90" i="2"/>
  <c r="O90" i="2" s="1"/>
  <c r="N131" i="2"/>
  <c r="O131" i="2" s="1"/>
  <c r="N147" i="2"/>
  <c r="O147" i="2" s="1"/>
  <c r="N160" i="2"/>
  <c r="O160" i="2" s="1"/>
  <c r="N282" i="2"/>
  <c r="O282" i="2" s="1"/>
  <c r="N399" i="2"/>
  <c r="O399" i="2" s="1"/>
  <c r="N316" i="2"/>
  <c r="O316" i="2" s="1"/>
  <c r="N32" i="2"/>
  <c r="O32" i="2" s="1"/>
  <c r="N297" i="2"/>
  <c r="O297" i="2" s="1"/>
  <c r="N207" i="2"/>
  <c r="O207" i="2" s="1"/>
  <c r="N177" i="2"/>
  <c r="O177" i="2" s="1"/>
  <c r="N117" i="2"/>
  <c r="O117" i="2" s="1"/>
  <c r="N371" i="2"/>
  <c r="O371" i="2" s="1"/>
  <c r="N329" i="2"/>
  <c r="O329" i="2" s="1"/>
  <c r="N375" i="2"/>
  <c r="O375" i="2" s="1"/>
  <c r="N391" i="2"/>
  <c r="O391" i="2" s="1"/>
  <c r="N397" i="2"/>
  <c r="O397" i="2" s="1"/>
  <c r="N300" i="2"/>
  <c r="O300" i="2" s="1"/>
  <c r="N390" i="2"/>
  <c r="O390" i="2" s="1"/>
  <c r="N400" i="2"/>
  <c r="O400" i="2" s="1"/>
  <c r="N109" i="2"/>
  <c r="O109" i="2" s="1"/>
  <c r="N171" i="2"/>
  <c r="O171" i="2" s="1"/>
  <c r="N178" i="2"/>
  <c r="O178" i="2" s="1"/>
  <c r="N45" i="2"/>
  <c r="O45" i="2" s="1"/>
  <c r="N187" i="2"/>
  <c r="O187" i="2" s="1"/>
  <c r="N110" i="2"/>
  <c r="O110" i="2" s="1"/>
  <c r="N58" i="2"/>
  <c r="O58" i="2" s="1"/>
  <c r="N85" i="2"/>
  <c r="O85" i="2" s="1"/>
  <c r="N215" i="2"/>
  <c r="O215" i="2" s="1"/>
  <c r="N155" i="2"/>
  <c r="O155" i="2" s="1"/>
  <c r="N12" i="2"/>
  <c r="O12" i="2" s="1"/>
  <c r="N60" i="2"/>
  <c r="O60" i="2" s="1"/>
  <c r="N61" i="2"/>
  <c r="O61" i="2" s="1"/>
  <c r="N156" i="2"/>
  <c r="O156" i="2" s="1"/>
  <c r="N19" i="2"/>
  <c r="O19" i="2" s="1"/>
  <c r="N298" i="2"/>
  <c r="O298" i="2" s="1"/>
  <c r="N394" i="2"/>
  <c r="O394" i="2" s="1"/>
  <c r="N401" i="2"/>
  <c r="O401" i="2" s="1"/>
  <c r="N281" i="2"/>
  <c r="O281" i="2" s="1"/>
  <c r="N83" i="2"/>
  <c r="O83" i="2" s="1"/>
  <c r="N224" i="2"/>
  <c r="O224" i="2" s="1"/>
  <c r="N321" i="2"/>
  <c r="O321" i="2" s="1"/>
  <c r="N78" i="2"/>
  <c r="O78" i="2" s="1"/>
  <c r="N150" i="2"/>
  <c r="O150" i="2" s="1"/>
  <c r="N291" i="2"/>
  <c r="O291" i="2" s="1"/>
  <c r="N143" i="2"/>
  <c r="O143" i="2" s="1"/>
  <c r="N190" i="2"/>
  <c r="O190" i="2" s="1"/>
  <c r="N405" i="2"/>
  <c r="O405" i="2" s="1"/>
  <c r="N192" i="2"/>
  <c r="O192" i="2" s="1"/>
  <c r="N134" i="2"/>
  <c r="O134" i="2" s="1"/>
  <c r="N26" i="2"/>
  <c r="O26" i="2" s="1"/>
  <c r="N67" i="2"/>
  <c r="O67" i="2" s="1"/>
  <c r="N151" i="2"/>
  <c r="O151" i="2" s="1"/>
  <c r="N79" i="2"/>
  <c r="O79" i="2" s="1"/>
  <c r="N292" i="2"/>
  <c r="O292" i="2" s="1"/>
  <c r="N322" i="2"/>
  <c r="O322" i="2" s="1"/>
  <c r="N265" i="2"/>
  <c r="O265" i="2" s="1"/>
  <c r="N111" i="2"/>
  <c r="O111" i="2" s="1"/>
  <c r="N54" i="2"/>
  <c r="O54" i="2" s="1"/>
  <c r="N125" i="2"/>
  <c r="O125" i="2" s="1"/>
  <c r="N172" i="2"/>
  <c r="O172" i="2" s="1"/>
  <c r="N345" i="2"/>
  <c r="O345" i="2" s="1"/>
  <c r="N218" i="2"/>
  <c r="O218" i="2" s="1"/>
  <c r="N123" i="2"/>
  <c r="O123" i="2" s="1"/>
  <c r="N382" i="2"/>
  <c r="O382" i="2" s="1"/>
  <c r="N193" i="2"/>
  <c r="O193" i="2" s="1"/>
  <c r="N273" i="2"/>
  <c r="O273" i="2" s="1"/>
  <c r="N367" i="2"/>
  <c r="O367" i="2" s="1"/>
  <c r="N257" i="2"/>
  <c r="O257" i="2" s="1"/>
  <c r="N272" i="2"/>
  <c r="O272" i="2" s="1"/>
  <c r="N363" i="2"/>
  <c r="O363" i="2" s="1"/>
  <c r="N356" i="2"/>
  <c r="O356" i="2" s="1"/>
  <c r="N276" i="2"/>
  <c r="O276" i="2" s="1"/>
  <c r="N221" i="2"/>
  <c r="O221" i="2" s="1"/>
  <c r="N310" i="2"/>
  <c r="O310" i="2" s="1"/>
  <c r="N415" i="2"/>
  <c r="O415" i="2" s="1"/>
  <c r="N323" i="2"/>
  <c r="O323" i="2" s="1"/>
  <c r="N48" i="2"/>
  <c r="O48" i="2" s="1"/>
  <c r="N332" i="2"/>
  <c r="O332" i="2" s="1"/>
  <c r="N216" i="2"/>
  <c r="O216" i="2" s="1"/>
  <c r="N308" i="2"/>
  <c r="O308" i="2" s="1"/>
  <c r="N157" i="2"/>
  <c r="O157" i="2" s="1"/>
  <c r="N62" i="2"/>
  <c r="O62" i="2" s="1"/>
  <c r="N307" i="2"/>
  <c r="O307" i="2" s="1"/>
  <c r="N86" i="2"/>
  <c r="O86" i="2" s="1"/>
  <c r="N217" i="2"/>
  <c r="O217" i="2" s="1"/>
  <c r="N28" i="2"/>
  <c r="O28" i="2" s="1"/>
  <c r="N129" i="2"/>
  <c r="O129" i="2" s="1"/>
  <c r="N84" i="2"/>
  <c r="O84" i="2" s="1"/>
  <c r="N199" i="2"/>
  <c r="O199" i="2" s="1"/>
  <c r="N266" i="2"/>
  <c r="O266" i="2" s="1"/>
  <c r="N349" i="2"/>
  <c r="O349" i="2" s="1"/>
  <c r="N311" i="2"/>
  <c r="O311" i="2" s="1"/>
  <c r="N233" i="2"/>
  <c r="O233" i="2" s="1"/>
  <c r="N44" i="2"/>
  <c r="O44" i="2" s="1"/>
  <c r="N118" i="2"/>
  <c r="O118" i="2" s="1"/>
  <c r="N179" i="2"/>
  <c r="O179" i="2" s="1"/>
  <c r="N153" i="2"/>
  <c r="O153" i="2" s="1"/>
  <c r="N251" i="2"/>
  <c r="O251" i="2" s="1"/>
  <c r="N97" i="2"/>
  <c r="O97" i="2" s="1"/>
  <c r="N126" i="2"/>
  <c r="O126" i="2" s="1"/>
  <c r="N59" i="2"/>
  <c r="O59" i="2" s="1"/>
  <c r="N101" i="2"/>
  <c r="O101" i="2" s="1"/>
  <c r="N57" i="2"/>
  <c r="O57" i="2" s="1"/>
  <c r="N69" i="2"/>
  <c r="O69" i="2" s="1"/>
  <c r="N42" i="2"/>
  <c r="O42" i="2" s="1"/>
  <c r="N35" i="2"/>
  <c r="O35" i="2" s="1"/>
  <c r="N148" i="2"/>
  <c r="O148" i="2" s="1"/>
  <c r="N365" i="2"/>
  <c r="O365" i="2" s="1"/>
  <c r="N114" i="2"/>
  <c r="O114" i="2" s="1"/>
  <c r="N267" i="2"/>
  <c r="O267" i="2" s="1"/>
  <c r="N91" i="2"/>
  <c r="O91" i="2" s="1"/>
  <c r="N68" i="2"/>
  <c r="O68" i="2" s="1"/>
  <c r="N18" i="2"/>
  <c r="O18" i="2" s="1"/>
  <c r="N138" i="2"/>
  <c r="O138" i="2" s="1"/>
  <c r="N144" i="2"/>
  <c r="O144" i="2" s="1"/>
  <c r="N25" i="2"/>
  <c r="O25" i="2" s="1"/>
  <c r="N188" i="2"/>
  <c r="O188" i="2" s="1"/>
  <c r="N119" i="2"/>
  <c r="O119" i="2" s="1"/>
  <c r="N15" i="2"/>
  <c r="O15" i="2" s="1"/>
  <c r="N277" i="2"/>
  <c r="O277" i="2" s="1"/>
  <c r="N3" i="2"/>
  <c r="O3" i="2" s="1"/>
  <c r="N229" i="2"/>
  <c r="O229" i="2" s="1"/>
  <c r="N65" i="2"/>
  <c r="O65" i="2" s="1"/>
  <c r="N16" i="2"/>
  <c r="O16" i="2" s="1"/>
  <c r="N30" i="2"/>
  <c r="O30" i="2" s="1"/>
  <c r="N208" i="2"/>
  <c r="O208" i="2" s="1"/>
  <c r="N180" i="2"/>
  <c r="O180" i="2" s="1"/>
  <c r="N135" i="2"/>
  <c r="O135" i="2" s="1"/>
  <c r="N237" i="2"/>
  <c r="O237" i="2" s="1"/>
  <c r="N120" i="2"/>
  <c r="O120" i="2" s="1"/>
  <c r="N204" i="2"/>
  <c r="O204" i="2" s="1"/>
  <c r="N313" i="2"/>
  <c r="O313" i="2" s="1"/>
  <c r="N296" i="2"/>
  <c r="O296" i="2" s="1"/>
  <c r="N232" i="2"/>
  <c r="O232" i="2" s="1"/>
  <c r="N127" i="2"/>
  <c r="O127" i="2" s="1"/>
  <c r="N170" i="2"/>
  <c r="O170" i="2" s="1"/>
  <c r="N106" i="2"/>
  <c r="O106" i="2" s="1"/>
  <c r="N175" i="2"/>
  <c r="O175" i="2" s="1"/>
  <c r="N115" i="2"/>
  <c r="O115" i="2" s="1"/>
  <c r="N128" i="2"/>
  <c r="O128" i="2" s="1"/>
  <c r="N50" i="2"/>
  <c r="O50" i="2" s="1"/>
  <c r="N49" i="2"/>
  <c r="O49" i="2" s="1"/>
  <c r="N287" i="2"/>
  <c r="O287" i="2" s="1"/>
  <c r="N102" i="2"/>
  <c r="O102" i="2" s="1"/>
  <c r="N256" i="2"/>
  <c r="O256" i="2" s="1"/>
  <c r="N121" i="2"/>
  <c r="O121" i="2" s="1"/>
  <c r="N161" i="2"/>
  <c r="O161" i="2" s="1"/>
  <c r="N139" i="2"/>
  <c r="O139" i="2" s="1"/>
  <c r="N342" i="2"/>
  <c r="O342" i="2" s="1"/>
  <c r="N341" i="2"/>
  <c r="O341" i="2" s="1"/>
  <c r="N22" i="2"/>
  <c r="O22" i="2" s="1"/>
  <c r="N17" i="2"/>
  <c r="O17" i="2" s="1"/>
  <c r="N285" i="2"/>
  <c r="O285" i="2" s="1"/>
  <c r="N411" i="2"/>
  <c r="O411" i="2" s="1"/>
  <c r="N194" i="2"/>
  <c r="O194" i="2" s="1"/>
  <c r="N286" i="2"/>
  <c r="O286" i="2" s="1"/>
  <c r="N335" i="2"/>
  <c r="O335" i="2" s="1"/>
  <c r="N416" i="2"/>
  <c r="O416" i="2" s="1"/>
  <c r="N336" i="2"/>
  <c r="O336" i="2" s="1"/>
  <c r="N412" i="2"/>
  <c r="O412" i="2" s="1"/>
  <c r="N130" i="2"/>
  <c r="O130" i="2" s="1"/>
  <c r="N8" i="2"/>
  <c r="O8" i="2" s="1"/>
  <c r="N64" i="2"/>
  <c r="O64" i="2" s="1"/>
  <c r="N41" i="2"/>
  <c r="O41" i="2" s="1"/>
  <c r="N9" i="2"/>
  <c r="O9" i="2" s="1"/>
  <c r="N195" i="2"/>
  <c r="O195" i="2" s="1"/>
  <c r="N196" i="2"/>
  <c r="O196" i="2" s="1"/>
  <c r="N417" i="2"/>
  <c r="O417" i="2" s="1"/>
  <c r="N283" i="2"/>
  <c r="O283" i="2" s="1"/>
  <c r="N2" i="2"/>
  <c r="O2" i="2" s="1"/>
  <c r="N51" i="2"/>
  <c r="O51" i="2" s="1"/>
  <c r="N398" i="2"/>
  <c r="O398" i="2" s="1"/>
  <c r="N261" i="2"/>
  <c r="O261" i="2" s="1"/>
  <c r="N75" i="2"/>
  <c r="O75" i="2" s="1"/>
  <c r="N268" i="2"/>
  <c r="O268" i="2" s="1"/>
  <c r="N386" i="2"/>
  <c r="O386" i="2" s="1"/>
  <c r="N350" i="2"/>
  <c r="O350" i="2" s="1"/>
  <c r="N152" i="2"/>
  <c r="O152" i="2" s="1"/>
  <c r="N80" i="2"/>
  <c r="O80" i="2" s="1"/>
  <c r="N364" i="2"/>
  <c r="O364" i="2" s="1"/>
  <c r="N242" i="2"/>
  <c r="O242" i="2" s="1"/>
  <c r="N274" i="2"/>
  <c r="O274" i="2" s="1"/>
  <c r="N359" i="2"/>
  <c r="O359" i="2" s="1"/>
  <c r="N360" i="2"/>
  <c r="O360" i="2" s="1"/>
  <c r="N70" i="2"/>
  <c r="O70" i="2" s="1"/>
  <c r="N413" i="2"/>
  <c r="O413" i="2" s="1"/>
  <c r="N220" i="2"/>
  <c r="O220" i="2" s="1"/>
  <c r="N87" i="2"/>
  <c r="O87" i="2" s="1"/>
  <c r="N278" i="2"/>
  <c r="O278" i="2" s="1"/>
  <c r="N309" i="2"/>
  <c r="O309" i="2" s="1"/>
  <c r="N275" i="2"/>
  <c r="O275" i="2" s="1"/>
  <c r="N414" i="2"/>
  <c r="O414" i="2" s="1"/>
  <c r="N388" i="2"/>
  <c r="O388" i="2" s="1"/>
  <c r="N318" i="2"/>
  <c r="O318" i="2" s="1"/>
  <c r="N402" i="2"/>
  <c r="O402" i="2" s="1"/>
  <c r="N154" i="2"/>
  <c r="O154" i="2" s="1"/>
  <c r="N269" i="2"/>
  <c r="O269" i="2" s="1"/>
  <c r="N270" i="2"/>
  <c r="O270" i="2" s="1"/>
  <c r="N239" i="2"/>
  <c r="O239" i="2" s="1"/>
  <c r="N244" i="2"/>
  <c r="O244" i="2" s="1"/>
  <c r="N403" i="2"/>
  <c r="O403" i="2" s="1"/>
  <c r="N354" i="2"/>
  <c r="O354" i="2" s="1"/>
  <c r="N240" i="2"/>
  <c r="O240" i="2" s="1"/>
  <c r="N289" i="2"/>
  <c r="O289" i="2" s="1"/>
  <c r="N246" i="2"/>
  <c r="O246" i="2" s="1"/>
  <c r="N353" i="2"/>
  <c r="O353" i="2" s="1"/>
  <c r="N290" i="2"/>
  <c r="O290" i="2" s="1"/>
  <c r="N241" i="2"/>
  <c r="O241" i="2" s="1"/>
  <c r="N406" i="2"/>
  <c r="O406" i="2" s="1"/>
  <c r="N404" i="2"/>
  <c r="O404" i="2" s="1"/>
  <c r="N368" i="2"/>
  <c r="O368" i="2" s="1"/>
  <c r="N245" i="2"/>
  <c r="O245" i="2" s="1"/>
  <c r="N407" i="2"/>
  <c r="O407" i="2" s="1"/>
  <c r="N370" i="2"/>
  <c r="O370" i="2" s="1"/>
  <c r="N271" i="2"/>
  <c r="O271" i="2" s="1"/>
  <c r="N73" i="2"/>
  <c r="O73" i="2" s="1"/>
  <c r="N55" i="2"/>
  <c r="O55" i="2" s="1"/>
  <c r="N10" i="2"/>
  <c r="O10" i="2" s="1"/>
  <c r="N140" i="2"/>
  <c r="O140" i="2" s="1"/>
  <c r="N162" i="2"/>
  <c r="O162" i="2" s="1"/>
  <c r="N206" i="2"/>
  <c r="O206" i="2" s="1"/>
  <c r="N94" i="2"/>
  <c r="O94" i="2" s="1"/>
  <c r="N95" i="2"/>
  <c r="O95" i="2" s="1"/>
  <c r="N29" i="2"/>
  <c r="O29" i="2" s="1"/>
  <c r="N198" i="2"/>
  <c r="O198" i="2" s="1"/>
  <c r="N52" i="2"/>
  <c r="O52" i="2" s="1"/>
  <c r="N11" i="2"/>
  <c r="O11" i="2" s="1"/>
  <c r="N4" i="2"/>
  <c r="O4" i="2" s="1"/>
  <c r="N166" i="2"/>
  <c r="O166" i="2" s="1"/>
  <c r="N200" i="2"/>
  <c r="O200" i="2" s="1"/>
  <c r="N7" i="2"/>
  <c r="O7" i="2" s="1"/>
  <c r="N378" i="2"/>
  <c r="O378" i="2" s="1"/>
  <c r="N377" i="2"/>
  <c r="O377" i="2" s="1"/>
  <c r="N116" i="2"/>
  <c r="O116" i="2" s="1"/>
  <c r="M88" i="2"/>
  <c r="M5" i="2"/>
  <c r="M263" i="2"/>
  <c r="M136" i="2"/>
  <c r="M89" i="2"/>
  <c r="M6" i="2"/>
  <c r="M340" i="2"/>
  <c r="M230" i="2"/>
  <c r="M327" i="2"/>
  <c r="M209" i="2"/>
  <c r="M231" i="2"/>
  <c r="M201" i="2"/>
  <c r="M312" i="2"/>
  <c r="M202" i="2"/>
  <c r="M214" i="2"/>
  <c r="M294" i="2"/>
  <c r="M295" i="2"/>
  <c r="M343" i="2"/>
  <c r="M344" i="2"/>
  <c r="M337" i="2"/>
  <c r="M338" i="2"/>
  <c r="M248" i="2"/>
  <c r="M145" i="2"/>
  <c r="M383" i="2"/>
  <c r="M23" i="2"/>
  <c r="M238" i="2"/>
  <c r="M72" i="2"/>
  <c r="M185" i="2"/>
  <c r="M328" i="2"/>
  <c r="M14" i="2"/>
  <c r="M366" i="2"/>
  <c r="M133" i="2"/>
  <c r="M362" i="2"/>
  <c r="M392" i="2"/>
  <c r="M395" i="2"/>
  <c r="M373" i="2"/>
  <c r="M374" i="2"/>
  <c r="M385" i="2"/>
  <c r="M165" i="2"/>
  <c r="M305" i="2"/>
  <c r="M314" i="2"/>
  <c r="M306" i="2"/>
  <c r="M324" i="2"/>
  <c r="M325" i="2"/>
  <c r="M280" i="2"/>
  <c r="M351" i="2"/>
  <c r="M410" i="2"/>
  <c r="M234" i="2"/>
  <c r="M330" i="2"/>
  <c r="M293" i="2"/>
  <c r="M301" i="2"/>
  <c r="M355" i="2"/>
  <c r="M408" i="2"/>
  <c r="M189" i="2"/>
  <c r="M302" i="2"/>
  <c r="M357" i="2"/>
  <c r="M225" i="2"/>
  <c r="M124" i="2"/>
  <c r="M389" i="2"/>
  <c r="M38" i="2"/>
  <c r="M254" i="2"/>
  <c r="M81" i="2"/>
  <c r="M211" i="2"/>
  <c r="M219" i="2"/>
  <c r="M122" i="2"/>
  <c r="M191" i="2"/>
  <c r="M319" i="2"/>
  <c r="M409" i="2"/>
  <c r="M82" i="2"/>
  <c r="M255" i="2"/>
  <c r="M210" i="2"/>
  <c r="M212" i="2"/>
  <c r="M326" i="2"/>
  <c r="M347" i="2"/>
  <c r="M303" i="2"/>
  <c r="M304" i="2"/>
  <c r="M331" i="2"/>
  <c r="M358" i="2"/>
  <c r="M320" i="2"/>
  <c r="M34" i="2"/>
  <c r="M352" i="2"/>
  <c r="M279" i="2"/>
  <c r="M169" i="2"/>
  <c r="M167" i="2"/>
  <c r="M173" i="2"/>
  <c r="M197" i="2"/>
  <c r="M112" i="2"/>
  <c r="M369" i="2"/>
  <c r="M288" i="2"/>
  <c r="M141" i="2"/>
  <c r="M40" i="2"/>
  <c r="M186" i="2"/>
  <c r="M37" i="2"/>
  <c r="M100" i="2"/>
  <c r="M21" i="2"/>
  <c r="M107" i="2"/>
  <c r="M63" i="2"/>
  <c r="M46" i="2"/>
  <c r="M103" i="2"/>
  <c r="M39" i="2"/>
  <c r="M36" i="2"/>
  <c r="M183" i="2"/>
  <c r="M105" i="2"/>
  <c r="M142" i="2"/>
  <c r="M203" i="2"/>
  <c r="M56" i="2"/>
  <c r="M164" i="2"/>
  <c r="M132" i="2"/>
  <c r="M346" i="2"/>
  <c r="M66" i="2"/>
  <c r="M168" i="2"/>
  <c r="M379" i="2"/>
  <c r="M243" i="2"/>
  <c r="M262" i="2"/>
  <c r="M339" i="2"/>
  <c r="M299" i="2"/>
  <c r="M235" i="2"/>
  <c r="M213" i="2"/>
  <c r="M253" i="2"/>
  <c r="M372" i="2"/>
  <c r="M284" i="2"/>
  <c r="M361" i="2"/>
  <c r="M376" i="2"/>
  <c r="M249" i="2"/>
  <c r="M250" i="2"/>
  <c r="M93" i="2"/>
  <c r="M333" i="2"/>
  <c r="M176" i="2"/>
  <c r="M163" i="2"/>
  <c r="M146" i="2"/>
  <c r="M223" i="2"/>
  <c r="M315" i="2"/>
  <c r="M317" i="2"/>
  <c r="M13" i="2"/>
  <c r="M236" i="2"/>
  <c r="M258" i="2"/>
  <c r="M259" i="2"/>
  <c r="M348" i="2"/>
  <c r="M393" i="2"/>
  <c r="M205" i="2"/>
  <c r="M396" i="2"/>
  <c r="M108" i="2"/>
  <c r="M98" i="2"/>
  <c r="M76" i="2"/>
  <c r="M20" i="2"/>
  <c r="M31" i="2"/>
  <c r="M260" i="2"/>
  <c r="M264" i="2"/>
  <c r="M380" i="2"/>
  <c r="M149" i="2"/>
  <c r="M77" i="2"/>
  <c r="M104" i="2"/>
  <c r="M92" i="2"/>
  <c r="M113" i="2"/>
  <c r="M174" i="2"/>
  <c r="M33" i="2"/>
  <c r="M71" i="2"/>
  <c r="M181" i="2"/>
  <c r="M387" i="2"/>
  <c r="M159" i="2"/>
  <c r="M53" i="2"/>
  <c r="M381" i="2"/>
  <c r="M227" i="2"/>
  <c r="M158" i="2"/>
  <c r="M96" i="2"/>
  <c r="M74" i="2"/>
  <c r="M252" i="2"/>
  <c r="M182" i="2"/>
  <c r="M226" i="2"/>
  <c r="M27" i="2"/>
  <c r="M99" i="2"/>
  <c r="M47" i="2"/>
  <c r="M384" i="2"/>
  <c r="M137" i="2"/>
  <c r="M334" i="2"/>
  <c r="M247" i="2"/>
  <c r="M43" i="2"/>
  <c r="M90" i="2"/>
  <c r="M131" i="2"/>
  <c r="M147" i="2"/>
  <c r="M160" i="2"/>
  <c r="M282" i="2"/>
  <c r="M399" i="2"/>
  <c r="M316" i="2"/>
  <c r="M32" i="2"/>
  <c r="M297" i="2"/>
  <c r="M207" i="2"/>
  <c r="M177" i="2"/>
  <c r="M117" i="2"/>
  <c r="M371" i="2"/>
  <c r="M329" i="2"/>
  <c r="M375" i="2"/>
  <c r="M391" i="2"/>
  <c r="M397" i="2"/>
  <c r="M300" i="2"/>
  <c r="M390" i="2"/>
  <c r="M400" i="2"/>
  <c r="M109" i="2"/>
  <c r="M171" i="2"/>
  <c r="M178" i="2"/>
  <c r="M45" i="2"/>
  <c r="M187" i="2"/>
  <c r="M110" i="2"/>
  <c r="M58" i="2"/>
  <c r="M85" i="2"/>
  <c r="M215" i="2"/>
  <c r="M155" i="2"/>
  <c r="M12" i="2"/>
  <c r="M60" i="2"/>
  <c r="M61" i="2"/>
  <c r="M156" i="2"/>
  <c r="M19" i="2"/>
  <c r="M298" i="2"/>
  <c r="M394" i="2"/>
  <c r="M401" i="2"/>
  <c r="M281" i="2"/>
  <c r="M83" i="2"/>
  <c r="M224" i="2"/>
  <c r="M321" i="2"/>
  <c r="M78" i="2"/>
  <c r="M150" i="2"/>
  <c r="M291" i="2"/>
  <c r="M143" i="2"/>
  <c r="M190" i="2"/>
  <c r="M405" i="2"/>
  <c r="M192" i="2"/>
  <c r="M134" i="2"/>
  <c r="M26" i="2"/>
  <c r="M67" i="2"/>
  <c r="M151" i="2"/>
  <c r="M79" i="2"/>
  <c r="M292" i="2"/>
  <c r="M322" i="2"/>
  <c r="M265" i="2"/>
  <c r="M111" i="2"/>
  <c r="M54" i="2"/>
  <c r="M125" i="2"/>
  <c r="M172" i="2"/>
  <c r="M345" i="2"/>
  <c r="M218" i="2"/>
  <c r="M123" i="2"/>
  <c r="M382" i="2"/>
  <c r="M193" i="2"/>
  <c r="M273" i="2"/>
  <c r="M367" i="2"/>
  <c r="M257" i="2"/>
  <c r="M272" i="2"/>
  <c r="M363" i="2"/>
  <c r="M356" i="2"/>
  <c r="M276" i="2"/>
  <c r="M221" i="2"/>
  <c r="M310" i="2"/>
  <c r="M415" i="2"/>
  <c r="M323" i="2"/>
  <c r="M48" i="2"/>
  <c r="M332" i="2"/>
  <c r="M216" i="2"/>
  <c r="M308" i="2"/>
  <c r="M157" i="2"/>
  <c r="M62" i="2"/>
  <c r="M307" i="2"/>
  <c r="M86" i="2"/>
  <c r="M217" i="2"/>
  <c r="M28" i="2"/>
  <c r="M129" i="2"/>
  <c r="M84" i="2"/>
  <c r="M199" i="2"/>
  <c r="M266" i="2"/>
  <c r="M349" i="2"/>
  <c r="M311" i="2"/>
  <c r="M233" i="2"/>
  <c r="M44" i="2"/>
  <c r="M118" i="2"/>
  <c r="M179" i="2"/>
  <c r="M153" i="2"/>
  <c r="M251" i="2"/>
  <c r="M97" i="2"/>
  <c r="M126" i="2"/>
  <c r="M59" i="2"/>
  <c r="M101" i="2"/>
  <c r="M57" i="2"/>
  <c r="M69" i="2"/>
  <c r="M42" i="2"/>
  <c r="M35" i="2"/>
  <c r="M148" i="2"/>
  <c r="M365" i="2"/>
  <c r="M114" i="2"/>
  <c r="M267" i="2"/>
  <c r="M91" i="2"/>
  <c r="M68" i="2"/>
  <c r="M18" i="2"/>
  <c r="M138" i="2"/>
  <c r="M144" i="2"/>
  <c r="M25" i="2"/>
  <c r="M188" i="2"/>
  <c r="M119" i="2"/>
  <c r="M15" i="2"/>
  <c r="M277" i="2"/>
  <c r="M3" i="2"/>
  <c r="M229" i="2"/>
  <c r="M65" i="2"/>
  <c r="M16" i="2"/>
  <c r="M30" i="2"/>
  <c r="M208" i="2"/>
  <c r="M180" i="2"/>
  <c r="M135" i="2"/>
  <c r="M237" i="2"/>
  <c r="M120" i="2"/>
  <c r="M204" i="2"/>
  <c r="M313" i="2"/>
  <c r="M296" i="2"/>
  <c r="M232" i="2"/>
  <c r="M127" i="2"/>
  <c r="M170" i="2"/>
  <c r="M106" i="2"/>
  <c r="M175" i="2"/>
  <c r="M115" i="2"/>
  <c r="M128" i="2"/>
  <c r="M50" i="2"/>
  <c r="M49" i="2"/>
  <c r="M287" i="2"/>
  <c r="M102" i="2"/>
  <c r="M256" i="2"/>
  <c r="M121" i="2"/>
  <c r="M161" i="2"/>
  <c r="M139" i="2"/>
  <c r="M342" i="2"/>
  <c r="M341" i="2"/>
  <c r="M22" i="2"/>
  <c r="M17" i="2"/>
  <c r="M285" i="2"/>
  <c r="M411" i="2"/>
  <c r="M194" i="2"/>
  <c r="M286" i="2"/>
  <c r="M335" i="2"/>
  <c r="M416" i="2"/>
  <c r="M336" i="2"/>
  <c r="M412" i="2"/>
  <c r="M130" i="2"/>
  <c r="M8" i="2"/>
  <c r="M64" i="2"/>
  <c r="M41" i="2"/>
  <c r="M9" i="2"/>
  <c r="M195" i="2"/>
  <c r="M196" i="2"/>
  <c r="M417" i="2"/>
  <c r="M283" i="2"/>
  <c r="M2" i="2"/>
  <c r="M51" i="2"/>
  <c r="M398" i="2"/>
  <c r="M261" i="2"/>
  <c r="M75" i="2"/>
  <c r="M268" i="2"/>
  <c r="M386" i="2"/>
  <c r="M350" i="2"/>
  <c r="M152" i="2"/>
  <c r="M80" i="2"/>
  <c r="M364" i="2"/>
  <c r="M242" i="2"/>
  <c r="M274" i="2"/>
  <c r="M359" i="2"/>
  <c r="M360" i="2"/>
  <c r="M70" i="2"/>
  <c r="M413" i="2"/>
  <c r="M220" i="2"/>
  <c r="M87" i="2"/>
  <c r="M278" i="2"/>
  <c r="M309" i="2"/>
  <c r="M275" i="2"/>
  <c r="M414" i="2"/>
  <c r="M388" i="2"/>
  <c r="M318" i="2"/>
  <c r="M402" i="2"/>
  <c r="M154" i="2"/>
  <c r="M269" i="2"/>
  <c r="M270" i="2"/>
  <c r="M239" i="2"/>
  <c r="M244" i="2"/>
  <c r="M403" i="2"/>
  <c r="M354" i="2"/>
  <c r="M240" i="2"/>
  <c r="M289" i="2"/>
  <c r="M246" i="2"/>
  <c r="M353" i="2"/>
  <c r="M290" i="2"/>
  <c r="M241" i="2"/>
  <c r="M406" i="2"/>
  <c r="M404" i="2"/>
  <c r="M368" i="2"/>
  <c r="M245" i="2"/>
  <c r="M407" i="2"/>
  <c r="M370" i="2"/>
  <c r="M271" i="2"/>
  <c r="M73" i="2"/>
  <c r="M55" i="2"/>
  <c r="M10" i="2"/>
  <c r="M140" i="2"/>
  <c r="M162" i="2"/>
  <c r="M206" i="2"/>
  <c r="M94" i="2"/>
  <c r="M95" i="2"/>
  <c r="M29" i="2"/>
  <c r="M198" i="2"/>
  <c r="M52" i="2"/>
  <c r="M11" i="2"/>
  <c r="M4" i="2"/>
  <c r="M166" i="2"/>
  <c r="M200" i="2"/>
  <c r="M7" i="2"/>
  <c r="M378" i="2"/>
  <c r="M377" i="2"/>
  <c r="M116" i="2"/>
</calcChain>
</file>

<file path=xl/sharedStrings.xml><?xml version="1.0" encoding="utf-8"?>
<sst xmlns="http://schemas.openxmlformats.org/spreadsheetml/2006/main" count="60841" uniqueCount="8021">
  <si>
    <t>2G Heek GmbH</t>
  </si>
  <si>
    <t>afilia air M-sl 4 PEK-R290</t>
  </si>
  <si>
    <t>Luft / Wasser</t>
  </si>
  <si>
    <t>R290</t>
  </si>
  <si>
    <t>Ja</t>
  </si>
  <si>
    <t>1 SINQ GmbH</t>
  </si>
  <si>
    <t>1SINQ ONE-16</t>
  </si>
  <si>
    <t>1SINQ ONE-10</t>
  </si>
  <si>
    <t>1SINQ ONE-18</t>
  </si>
  <si>
    <t>1SINQ ONE-21</t>
  </si>
  <si>
    <t>1SINQ ONE-7E</t>
  </si>
  <si>
    <t>1SINQ ONE-5E</t>
  </si>
  <si>
    <t>1SINQ ONE-4</t>
  </si>
  <si>
    <t>1SINQ ONE-14E</t>
  </si>
  <si>
    <t>afilia air M-sl-7AEK-R290</t>
  </si>
  <si>
    <t>Optional</t>
  </si>
  <si>
    <t>afilia air M-sl-4AEK-R290</t>
  </si>
  <si>
    <t>afilia air M-sl-8AEK-R290</t>
  </si>
  <si>
    <t>afilia air M-sl-3AEK-R290</t>
  </si>
  <si>
    <t>afilia air M-sl-9AEK-R290</t>
  </si>
  <si>
    <t>afilia air M-sl-10AEK-R290</t>
  </si>
  <si>
    <t>afilia air M-sl-1AEK-R290</t>
  </si>
  <si>
    <t>afilia air M-sl-2AEK-R290</t>
  </si>
  <si>
    <t>afilia air M-sl-6AEK-R290</t>
  </si>
  <si>
    <t>afilia air M-sl-5AEK-R290</t>
  </si>
  <si>
    <t>Nein</t>
  </si>
  <si>
    <t>Marke/Hersteller</t>
  </si>
  <si>
    <t>Gerätebezeichnung</t>
  </si>
  <si>
    <t>Pumpentyp</t>
  </si>
  <si>
    <t>Heizleistung (35°C)</t>
  </si>
  <si>
    <t>Etas 35°C</t>
  </si>
  <si>
    <t>Heizleistung (55°C)</t>
  </si>
  <si>
    <t>Etas 55°C</t>
  </si>
  <si>
    <t>Kältemittel</t>
  </si>
  <si>
    <t>E/E-Anzeige</t>
  </si>
  <si>
    <t>Anlagen-nummer</t>
  </si>
  <si>
    <t>Netzdien-lichkeit</t>
  </si>
  <si>
    <t>ACCAMPS GmbH</t>
  </si>
  <si>
    <t>AC-11,4PR290220</t>
  </si>
  <si>
    <t>Accamps-R32-1020-2800</t>
  </si>
  <si>
    <t>R32</t>
  </si>
  <si>
    <t>AC-8,3PR290220</t>
  </si>
  <si>
    <t>A-12RS220</t>
  </si>
  <si>
    <t>A-8RS220 (1,05 kg R290)</t>
  </si>
  <si>
    <t>A-18RS220</t>
  </si>
  <si>
    <t>A-6RS220</t>
  </si>
  <si>
    <t>A-18RS380</t>
  </si>
  <si>
    <t>AC-14,8PR290380</t>
  </si>
  <si>
    <t>A-12RS380</t>
  </si>
  <si>
    <t>AC-22,0PR290380</t>
  </si>
  <si>
    <t>A-8RS220 (0,55 kg R290)</t>
  </si>
  <si>
    <t>AC14,8PR290220</t>
  </si>
  <si>
    <t>Accamps-R32-1280-3500</t>
  </si>
  <si>
    <t>Adlar Castra Deutschland GmbH</t>
  </si>
  <si>
    <t>Aurora III PRO - 7KW</t>
  </si>
  <si>
    <t>Aurora III PRO - 9KW</t>
  </si>
  <si>
    <t>Aurora II - 6kW</t>
  </si>
  <si>
    <t>Aurora II - 10kW</t>
  </si>
  <si>
    <t>Aurora II - 14kW</t>
  </si>
  <si>
    <t>Advantix spa</t>
  </si>
  <si>
    <t>i-290 0125</t>
  </si>
  <si>
    <t>i-32V508A</t>
  </si>
  <si>
    <t>i-290 0106</t>
  </si>
  <si>
    <t>i-32V5SL16T</t>
  </si>
  <si>
    <t>ACOND a.s.</t>
  </si>
  <si>
    <t>Acond Grandis-L16</t>
  </si>
  <si>
    <t>Acond PRO-N</t>
  </si>
  <si>
    <t>Acond Aconomis N</t>
  </si>
  <si>
    <t>Acond PRO-R</t>
  </si>
  <si>
    <t>Acond Acomonis S</t>
  </si>
  <si>
    <t>Grandis N</t>
  </si>
  <si>
    <t>Acond Grandis-L21</t>
  </si>
  <si>
    <t>Grandis L-18</t>
  </si>
  <si>
    <t>Grandis R</t>
  </si>
  <si>
    <t>Acond Aconomis R</t>
  </si>
  <si>
    <t>Aurora III PRO - 12KW</t>
  </si>
  <si>
    <t>i-32V504</t>
  </si>
  <si>
    <t>i-32SL12T</t>
  </si>
  <si>
    <t>i-HPV5H 0140</t>
  </si>
  <si>
    <t>i-290 0118</t>
  </si>
  <si>
    <t>i-32V516T</t>
  </si>
  <si>
    <t>i-32V512</t>
  </si>
  <si>
    <t>i-32V5H MIDI 0128</t>
  </si>
  <si>
    <t>i-32V510T</t>
  </si>
  <si>
    <t>i-32V5SL08A</t>
  </si>
  <si>
    <t>i-32V510</t>
  </si>
  <si>
    <t>i-32V512T</t>
  </si>
  <si>
    <t>i-290 0115</t>
  </si>
  <si>
    <t>i-290 0123</t>
  </si>
  <si>
    <t>i-290 0240</t>
  </si>
  <si>
    <t>i-290 0112</t>
  </si>
  <si>
    <t>i-290 0127</t>
  </si>
  <si>
    <t>i-32SL08</t>
  </si>
  <si>
    <t>i-290 0250-PS</t>
  </si>
  <si>
    <t>i-290 0250 PSEC</t>
  </si>
  <si>
    <t>i-32V506</t>
  </si>
  <si>
    <t>i-32V5SL16</t>
  </si>
  <si>
    <t>i-32V518T</t>
  </si>
  <si>
    <t>i-32V516</t>
  </si>
  <si>
    <t>i-290 0240-PSI</t>
  </si>
  <si>
    <t>i-32V508</t>
  </si>
  <si>
    <t>i-290 0109</t>
  </si>
  <si>
    <t>i-290 0240-PS</t>
  </si>
  <si>
    <t>i-290 0250-PSI</t>
  </si>
  <si>
    <t>i-290 0250</t>
  </si>
  <si>
    <t>i-290 0121</t>
  </si>
  <si>
    <t>i-32SL12</t>
  </si>
  <si>
    <t>i-32V506A</t>
  </si>
  <si>
    <t>Aereco GmbH</t>
  </si>
  <si>
    <t>R410A</t>
  </si>
  <si>
    <t>MTT LWWP ME 16 Z - DUO</t>
  </si>
  <si>
    <t>R449A</t>
  </si>
  <si>
    <t>MTT LWWP ME 20 - DUO</t>
  </si>
  <si>
    <t>MTT LWWP 16</t>
  </si>
  <si>
    <t>MTT LWWP 25</t>
  </si>
  <si>
    <t>MTT LWWP ME 10</t>
  </si>
  <si>
    <t>MTT LWWP ME 08</t>
  </si>
  <si>
    <t>MTT LWWP 35</t>
  </si>
  <si>
    <t>MTT LWWP ME 15 - DUO</t>
  </si>
  <si>
    <t>MTT LWWP 90</t>
  </si>
  <si>
    <t>MTT LWWP 50</t>
  </si>
  <si>
    <t>MTT LWWP ME 12 Z</t>
  </si>
  <si>
    <t>MTT LWWP 20</t>
  </si>
  <si>
    <t>MTT LWWP 60</t>
  </si>
  <si>
    <t>MTT LWWP ME 08 Z</t>
  </si>
  <si>
    <t>MTT LWWP 80</t>
  </si>
  <si>
    <t>MTT LWWP ME 24 Z - DUO</t>
  </si>
  <si>
    <t>Aermec Deutschland GmbH</t>
  </si>
  <si>
    <t>NRB 2006 XHE</t>
  </si>
  <si>
    <t>NRG 1100 XHAJ</t>
  </si>
  <si>
    <t>R134a</t>
  </si>
  <si>
    <t>HMG350P</t>
  </si>
  <si>
    <t>PRG0504HEJ</t>
  </si>
  <si>
    <t>NRG2800XH°E°J°00</t>
  </si>
  <si>
    <t>PRG0604HEJ</t>
  </si>
  <si>
    <t>NRB 3200 XHE</t>
  </si>
  <si>
    <t>NRG 1400 XHLJ</t>
  </si>
  <si>
    <t>NRB 1400 HL</t>
  </si>
  <si>
    <t>NRP 700 E4 / E2 J</t>
  </si>
  <si>
    <t>NRG 1800 XH</t>
  </si>
  <si>
    <t>NRG 1100 XHEJ</t>
  </si>
  <si>
    <t>HMG1000P</t>
  </si>
  <si>
    <t>NRP 1414 E4 / E2 J</t>
  </si>
  <si>
    <t>NRGI 602 HE</t>
  </si>
  <si>
    <t>NRB 3000 XHL</t>
  </si>
  <si>
    <t>NRG 0332 HE</t>
  </si>
  <si>
    <t>NRB 2006 XH</t>
  </si>
  <si>
    <t>NRG 0752 XHEJ</t>
  </si>
  <si>
    <t>NRG 0682 XHEJ</t>
  </si>
  <si>
    <t>NRB 2206 XHL</t>
  </si>
  <si>
    <t>NRGI 502 HE</t>
  </si>
  <si>
    <t>NRP 1204 E4 / E2 J</t>
  </si>
  <si>
    <t>PRG0634HA</t>
  </si>
  <si>
    <t>NRG 2000 XHE</t>
  </si>
  <si>
    <t>HMI300T</t>
  </si>
  <si>
    <t>NRG 0752 XHAJ</t>
  </si>
  <si>
    <t>NRGI 502 XHAJ</t>
  </si>
  <si>
    <t>PRG0604HA</t>
  </si>
  <si>
    <t>HMI260T</t>
  </si>
  <si>
    <t>NRB 2800 XH</t>
  </si>
  <si>
    <t>NRG 2000 XH</t>
  </si>
  <si>
    <t>NRG 0552XHE</t>
  </si>
  <si>
    <t>NRGI 352 XHAJ</t>
  </si>
  <si>
    <t>NRG 1600 XH</t>
  </si>
  <si>
    <t>NRB 1000 HE</t>
  </si>
  <si>
    <t>NRB 2206 XH</t>
  </si>
  <si>
    <t>NRG2800XH°A°J°00</t>
  </si>
  <si>
    <t>NRB 0900 HL</t>
  </si>
  <si>
    <t>NRG 1200 XH A</t>
  </si>
  <si>
    <t>NRB 3200 XHA</t>
  </si>
  <si>
    <t>NRP 600 E4 / E2 J</t>
  </si>
  <si>
    <t>NRG 2400 XHAJ</t>
  </si>
  <si>
    <t>NRP 804 E4 / E2 J</t>
  </si>
  <si>
    <t>NRG 1000 XHLJ</t>
  </si>
  <si>
    <t>NRB 1200 HA</t>
  </si>
  <si>
    <t>NRG 0652 XHAJ</t>
  </si>
  <si>
    <t>HMG1300P</t>
  </si>
  <si>
    <t>NRG 1200 XHEJ</t>
  </si>
  <si>
    <t>NRGI 602 HA</t>
  </si>
  <si>
    <t>HMI061</t>
  </si>
  <si>
    <t>NRG 1800 XHE</t>
  </si>
  <si>
    <t>NRG 1200 XHAJ</t>
  </si>
  <si>
    <t>NRG 1600 XHEJ</t>
  </si>
  <si>
    <t>HMI220T</t>
  </si>
  <si>
    <t>NRGI 552 HA</t>
  </si>
  <si>
    <t>NRB 1000 HA</t>
  </si>
  <si>
    <t>NRG 1200 XHLJ</t>
  </si>
  <si>
    <t>NRGI 502 HA</t>
  </si>
  <si>
    <t>NRG 2000 XH A</t>
  </si>
  <si>
    <t>NRG 0652XHE</t>
  </si>
  <si>
    <t>NRG 0552 XHA</t>
  </si>
  <si>
    <t>NRB 3400 XH</t>
  </si>
  <si>
    <t>NRB 3600 XH</t>
  </si>
  <si>
    <t>NRB 3400 XHE</t>
  </si>
  <si>
    <t>NRG 0352 XHEJ</t>
  </si>
  <si>
    <t>PRM0504XH°E°J°00</t>
  </si>
  <si>
    <t>NRG 0702 XHAJ</t>
  </si>
  <si>
    <t>HMI141T</t>
  </si>
  <si>
    <t>NRB 2006 XHL</t>
  </si>
  <si>
    <t>NRG 0602XHE</t>
  </si>
  <si>
    <t>NRK 0600 HAJ</t>
  </si>
  <si>
    <t>HMI180T</t>
  </si>
  <si>
    <t>PRG0654HEJ</t>
  </si>
  <si>
    <t>NRP 1604 A4 / A2 J</t>
  </si>
  <si>
    <t>HMI 160 T</t>
  </si>
  <si>
    <t>NRB 0800 HA</t>
  </si>
  <si>
    <t>PRG0654HA</t>
  </si>
  <si>
    <t>NRG 2200 XHE</t>
  </si>
  <si>
    <t>NRG3600XH°A°J°00</t>
  </si>
  <si>
    <t>NRB 2800 XHL</t>
  </si>
  <si>
    <t>NRG 2400 XHE</t>
  </si>
  <si>
    <t>NRG 0652 XHJ</t>
  </si>
  <si>
    <t>NRG3400XH°A°J°00</t>
  </si>
  <si>
    <t>NRG 1100 XH A</t>
  </si>
  <si>
    <t>NRB 1000 HL</t>
  </si>
  <si>
    <t>NRK 0550 HAJ</t>
  </si>
  <si>
    <t>NRG 1200 XHL</t>
  </si>
  <si>
    <t>NRG 0282 HE</t>
  </si>
  <si>
    <t>NRB 3600 XHL</t>
  </si>
  <si>
    <t>NRG 2400 XHLJ</t>
  </si>
  <si>
    <t>NRG 1000 XHE</t>
  </si>
  <si>
    <t>NRB 2406 XH</t>
  </si>
  <si>
    <t>NRGI 602 XHEJ</t>
  </si>
  <si>
    <t>NRG0282XH°L°°°00</t>
  </si>
  <si>
    <t>NRG 2000 XHEJ</t>
  </si>
  <si>
    <t>NRG 1000 XHEJ</t>
  </si>
  <si>
    <t>NRB 0800 HE</t>
  </si>
  <si>
    <t>NRG 1000 XHAJ</t>
  </si>
  <si>
    <t>NRG 0900 XH A</t>
  </si>
  <si>
    <t>NRG 0682 XHAJ</t>
  </si>
  <si>
    <t>NRK 0600 HEJ</t>
  </si>
  <si>
    <t>NRG 2400 XHJ</t>
  </si>
  <si>
    <t>NRG 0352XHE</t>
  </si>
  <si>
    <t>NRG 1800 XHLJ</t>
  </si>
  <si>
    <t>HMG 0350</t>
  </si>
  <si>
    <t>NRG3000XHDE°J°00</t>
  </si>
  <si>
    <t>NRG 2200 XH A</t>
  </si>
  <si>
    <t>NRG 1800 XHEJ</t>
  </si>
  <si>
    <t>NRG 0800 XHAJ</t>
  </si>
  <si>
    <t>NRG 1600 XHAJ</t>
  </si>
  <si>
    <t>NRB 2600 XHL</t>
  </si>
  <si>
    <t>PRG0634HEJ</t>
  </si>
  <si>
    <t>NRG3200XH°A°J°00</t>
  </si>
  <si>
    <t>NRG 2200 XHAJ</t>
  </si>
  <si>
    <t>NRG 0900 XHAJ</t>
  </si>
  <si>
    <t>NRK 600 HE</t>
  </si>
  <si>
    <t>NRG 1400 XHE</t>
  </si>
  <si>
    <t>NRG2600XH°A°J°00</t>
  </si>
  <si>
    <t>NRG 0502 XHEJ</t>
  </si>
  <si>
    <t>NRB 2406 XHL</t>
  </si>
  <si>
    <t>NRG 1400 XHEJ</t>
  </si>
  <si>
    <t>NRP 1104 E4 / E2 J</t>
  </si>
  <si>
    <t>NRG 1400 XHAJ</t>
  </si>
  <si>
    <t>NRB 3200 XH</t>
  </si>
  <si>
    <t>NRG 2400 XH A</t>
  </si>
  <si>
    <t>NRB 1600 HL</t>
  </si>
  <si>
    <t>NRB 1200 HE</t>
  </si>
  <si>
    <t>NRG2600XH°E°J°00</t>
  </si>
  <si>
    <t>NRG 1100 XHL</t>
  </si>
  <si>
    <t>NRG3600XH°L°J°00</t>
  </si>
  <si>
    <t>NRG 1100 XHE</t>
  </si>
  <si>
    <t>NRGI 552 XHAJ</t>
  </si>
  <si>
    <t>NRB 1805 XHL</t>
  </si>
  <si>
    <t>NRGI 602 XHAJ</t>
  </si>
  <si>
    <t>NRGI 552 XHEJ</t>
  </si>
  <si>
    <t>HMI041</t>
  </si>
  <si>
    <t>NRG 0800 XH A</t>
  </si>
  <si>
    <t>NRG 2000 XHAJ</t>
  </si>
  <si>
    <t>NRG 2200 XHJ</t>
  </si>
  <si>
    <t>NRG 2000 XHLJ</t>
  </si>
  <si>
    <t>NRG 2200 XHLJ</t>
  </si>
  <si>
    <t>NRB 0800 HL</t>
  </si>
  <si>
    <t>NRG 1800 XHAJ</t>
  </si>
  <si>
    <t>NRK 550 HE</t>
  </si>
  <si>
    <t>NRG 2400 XHEJ</t>
  </si>
  <si>
    <t>NRG 0702 XHEJ</t>
  </si>
  <si>
    <t>NRG 2000 XHJ</t>
  </si>
  <si>
    <t>NRG 0332 HL</t>
  </si>
  <si>
    <t>NRG 0900 XHEJ</t>
  </si>
  <si>
    <t>NRG 0332 XHLJ</t>
  </si>
  <si>
    <t>NRG 0900 XHE</t>
  </si>
  <si>
    <t>NRB 3400 XHL</t>
  </si>
  <si>
    <t>NRGI 552 HE</t>
  </si>
  <si>
    <t>NRG 0800 XHEJ</t>
  </si>
  <si>
    <t>NRG 0602 XHA</t>
  </si>
  <si>
    <t>NRB 3200 XHL</t>
  </si>
  <si>
    <t>NRB 0352 HL</t>
  </si>
  <si>
    <t>NRB 3400 XHA</t>
  </si>
  <si>
    <t>NRGI 352 HA</t>
  </si>
  <si>
    <t>NRG 1600 XHE</t>
  </si>
  <si>
    <t>NRG 0352 XHLJ</t>
  </si>
  <si>
    <t>NRG 0652 XHA</t>
  </si>
  <si>
    <t>NRG 0900 XHLJ</t>
  </si>
  <si>
    <t>NRP 1604 E4 / E2 J</t>
  </si>
  <si>
    <t>NRG 2000 XHL</t>
  </si>
  <si>
    <t>NRB 2006 XHA</t>
  </si>
  <si>
    <t>NRG 2200 XHEJ</t>
  </si>
  <si>
    <t>NRB 1600 H</t>
  </si>
  <si>
    <t>PRG0504HA</t>
  </si>
  <si>
    <t>NRB 0352 HE</t>
  </si>
  <si>
    <t>NRG3600XH°E°J°00</t>
  </si>
  <si>
    <t>Aira Home Germany GmbH</t>
  </si>
  <si>
    <t>HPO-AW-12-400V-1.0</t>
  </si>
  <si>
    <t>HPO-AW-6-230V-1.0</t>
  </si>
  <si>
    <t>HPO-AW-8-230V-1.0</t>
  </si>
  <si>
    <t>ait-deutschland GmbH</t>
  </si>
  <si>
    <t>Hybrox 5</t>
  </si>
  <si>
    <t>LAVS 8-HV 12 [LAVS 8.2R1/3 + HV 12-3]</t>
  </si>
  <si>
    <t>LWAV 122R3-HV 12-3</t>
  </si>
  <si>
    <t>LWAV 82R1/3-HSV12.1M3</t>
  </si>
  <si>
    <t>L12 Split-HM 12</t>
  </si>
  <si>
    <t>LIV 8-HSV 9 [LIV 8.2 R1/3 + HSV 9M1/3]</t>
  </si>
  <si>
    <t>LW 161 H/V</t>
  </si>
  <si>
    <t>LWAV 122R3-WR 2.1-1/3</t>
  </si>
  <si>
    <t>Helox 5</t>
  </si>
  <si>
    <t>LAV 8-HV 12 [LAV 8.2 R1/3 + HV 12-3]</t>
  </si>
  <si>
    <t>L6 Split-HT 6</t>
  </si>
  <si>
    <t>L12 Split-CS 12</t>
  </si>
  <si>
    <t>LWAV + 82R1/3-WR 2.1-1/3</t>
  </si>
  <si>
    <t>LW 161 HL/V</t>
  </si>
  <si>
    <t>LWDV 91-1/3-HDV 9-1/3</t>
  </si>
  <si>
    <t>L12 Split-HV 12</t>
  </si>
  <si>
    <t>Union 10</t>
  </si>
  <si>
    <t>LA 25.2-WPR-Net</t>
  </si>
  <si>
    <t>R407C</t>
  </si>
  <si>
    <t>LWDV 91-1/3-HSDV 9M1/3</t>
  </si>
  <si>
    <t>Helox 8</t>
  </si>
  <si>
    <t>LIV 8-HV 9 [LIV 8.2 R1/3 + HV 9-1/3]</t>
  </si>
  <si>
    <t>Helox 21</t>
  </si>
  <si>
    <t>LIV 12-WR [LIV 12.2 R3 + WR 2.1-1/3]</t>
  </si>
  <si>
    <t>LAVS 12-HV 12 [LAVS 12.2R3 + HV 12-3]</t>
  </si>
  <si>
    <t>LICV 8.2R1/3</t>
  </si>
  <si>
    <t>L6 Split-HV 6</t>
  </si>
  <si>
    <t>LWDV 91-1/3-HSDV 12.1M3</t>
  </si>
  <si>
    <t>LAD 7-CSD</t>
  </si>
  <si>
    <t>LW 161 H-AV-WR 2.1-16kW</t>
  </si>
  <si>
    <t>LAV 8-HV 9 [LAV 8.2 R1/3 + HV 9-1/3]</t>
  </si>
  <si>
    <t>LAVS 8-HSV 9 [LAVS 8.2 R1/3 + HSV 9M1/3</t>
  </si>
  <si>
    <t>LW 252 L</t>
  </si>
  <si>
    <t>LAVS 12-WR [LAVS 12.2R3 + WR 2.1-1/3]</t>
  </si>
  <si>
    <t>LA 16.1 HV-WR</t>
  </si>
  <si>
    <t>LI 25.2 L</t>
  </si>
  <si>
    <t>LWV 122R3-WR 2.1-1/3</t>
  </si>
  <si>
    <t>LW 252A-LUX2.0</t>
  </si>
  <si>
    <t>LIV 8-HSV 12.1</t>
  </si>
  <si>
    <t>LAVS 8-HV 9 [LAVS 8.2R1/3 + HV 9-1/3]</t>
  </si>
  <si>
    <t>L8 Split-CS 12</t>
  </si>
  <si>
    <t>LWV 122R3-HV 12-3</t>
  </si>
  <si>
    <t>LI 16.1 HV</t>
  </si>
  <si>
    <t>LWD 70A/RX-HMD 1R</t>
  </si>
  <si>
    <t>LIV 8-WR [LIV 8.2 R1/3 + WR 2.1-1/3]</t>
  </si>
  <si>
    <t>LWAV + 122R3-WR 2.1-1/3</t>
  </si>
  <si>
    <t>LWCV 82R1/3</t>
  </si>
  <si>
    <t>LWV 122R3-HSV12.1M3</t>
  </si>
  <si>
    <t>Polaris 4-2</t>
  </si>
  <si>
    <t>R454B</t>
  </si>
  <si>
    <t>LWAV+ 82R1/3-HSV12.1M3</t>
  </si>
  <si>
    <t>LI 25.2</t>
  </si>
  <si>
    <t>Hybrox 8</t>
  </si>
  <si>
    <t>LWCV 122R3</t>
  </si>
  <si>
    <t>L12 Split-HT 12</t>
  </si>
  <si>
    <t>L6 Split-CS 6</t>
  </si>
  <si>
    <t>LIV 12-HSV 12.1</t>
  </si>
  <si>
    <t>LWAV 82R1/3-WR 2.1-1/3</t>
  </si>
  <si>
    <t>LWAV 122R3-HSV 12M3</t>
  </si>
  <si>
    <t>LAD 7-HID 1</t>
  </si>
  <si>
    <t>LWAV 82R1/3-HV 9-1/3</t>
  </si>
  <si>
    <t>Paros 4-1</t>
  </si>
  <si>
    <t>LWV 82R1/3-HV 9-1/3</t>
  </si>
  <si>
    <t>Jersey 5-1</t>
  </si>
  <si>
    <t>Helox 11</t>
  </si>
  <si>
    <t>Sculptor 10</t>
  </si>
  <si>
    <t>LAV 12-HSV 12.1</t>
  </si>
  <si>
    <t>LW 252</t>
  </si>
  <si>
    <t>Paros 4-3</t>
  </si>
  <si>
    <t>Polaris 4-3</t>
  </si>
  <si>
    <t>Hybrox 11</t>
  </si>
  <si>
    <t>Jabbah 5-1</t>
  </si>
  <si>
    <t>LWAV + 82R1/3-HV 9-1/3</t>
  </si>
  <si>
    <t>L8 Split-HT 12</t>
  </si>
  <si>
    <t>LAV 12-HV 12 [LAV 12.2 R3 + HV 12-3]</t>
  </si>
  <si>
    <t>LWV 82R1/3-HSV12.1M3</t>
  </si>
  <si>
    <t>LWAV 82R1/3-HV 12-3</t>
  </si>
  <si>
    <t>LADV 9-HDV 9</t>
  </si>
  <si>
    <t>LWAV+ 122R3-HSV12.1M3</t>
  </si>
  <si>
    <t>LADV 9-HDV 12</t>
  </si>
  <si>
    <t>LWV 82R1/3-WR 2.1-1/3</t>
  </si>
  <si>
    <t>LWAV + 82R1/3-HV 12-3</t>
  </si>
  <si>
    <t>LI 16.1 HLV</t>
  </si>
  <si>
    <t>Jersey 5-2</t>
  </si>
  <si>
    <t>LAV 8-HSV 12.1</t>
  </si>
  <si>
    <t>Jabbah 5-2</t>
  </si>
  <si>
    <t>LW 140A-LUX 2.0</t>
  </si>
  <si>
    <t>LIV 12-HV 12 [LIV 12.2 R3 + HV 12-3]</t>
  </si>
  <si>
    <t>LWAV + 122R3-HV 12-3</t>
  </si>
  <si>
    <t>LAV 8-WR [LAV 8.2 R1/3 + WR 2.1-1/3]</t>
  </si>
  <si>
    <t>LICV 12.2R3</t>
  </si>
  <si>
    <t>LWV 82R1/3-HSV 9M1/3</t>
  </si>
  <si>
    <t>LAVS 8-HSV 12.1</t>
  </si>
  <si>
    <t>LWAV + 82R1/3-HSV 9M1/3</t>
  </si>
  <si>
    <t>LWV 82R1/3-HV 12-3</t>
  </si>
  <si>
    <t>LWDV 91-1/3-HDV 12-3</t>
  </si>
  <si>
    <t>LAV 8-HSV 9 [LAV 8.2 R1/3 + HSV 9M1/3]</t>
  </si>
  <si>
    <t>Polaris 4-1</t>
  </si>
  <si>
    <t>L6 Split-HM 6</t>
  </si>
  <si>
    <t>LWD 70A-HMD 1</t>
  </si>
  <si>
    <t>LADV 9-HSDV 9</t>
  </si>
  <si>
    <t>LIV 8-HV 12 [LIV 8.2 R1/3 + HV 12-3]</t>
  </si>
  <si>
    <t>LAD 7/RX-HID 1R</t>
  </si>
  <si>
    <t>LADV 9-HSDV 12.1</t>
  </si>
  <si>
    <t>LWAV 82R1/3-HSV 9M1/3</t>
  </si>
  <si>
    <t>LAVS 8-WR [LAVS 8.2R1/3 + WR 2.1-1/3]</t>
  </si>
  <si>
    <t>LAVS 12-HSV 12.1</t>
  </si>
  <si>
    <t>LWD 70A-HTD</t>
  </si>
  <si>
    <t>L8 Split-HV 12</t>
  </si>
  <si>
    <t>L8 Split-HM 12</t>
  </si>
  <si>
    <t>LAV 12-WR [LAV 12.2 R3 + WR 2.1-1/3]</t>
  </si>
  <si>
    <t>Helox 16</t>
  </si>
  <si>
    <t>LWAV 122R3-HSV12.1M3</t>
  </si>
  <si>
    <t>Hybrox 16</t>
  </si>
  <si>
    <t>Paros 4-2</t>
  </si>
  <si>
    <t>LW 140 L</t>
  </si>
  <si>
    <t>ATAG Heizungstechnik GmbH</t>
  </si>
  <si>
    <t>ENERGION M 80 PLUS / COMPACT / COMPACT 2Z / LB</t>
  </si>
  <si>
    <t>ENERGION M 120 T PLUS / COMPACT / COMPACT 2Z / LB</t>
  </si>
  <si>
    <t>ENERGION M 80 T PLUS / COMPACT / COMPACT 2Z / LB</t>
  </si>
  <si>
    <t>ENERGION M 50 PLUS / COMPACT / COMPACT 2Z / LB</t>
  </si>
  <si>
    <t>ENERGION M 150 T PLUS / COMPACT / COMPACT 2Z / LB</t>
  </si>
  <si>
    <t>ENERGION M 40 PLUS / COMPACT / COMPACT 2Z / LB</t>
  </si>
  <si>
    <t>Atec GmbH &amp; Co KG</t>
  </si>
  <si>
    <t>eHEAT 160</t>
  </si>
  <si>
    <t>eHEAT 80</t>
  </si>
  <si>
    <t>eHEAT 12.5</t>
  </si>
  <si>
    <t>eHEAT 8.5 II</t>
  </si>
  <si>
    <t>ATTACK, s.r.o.</t>
  </si>
  <si>
    <t>ATTACK Tepelné čerpadlo, Inverter, R32, Vzduch/Voda 12 kW</t>
  </si>
  <si>
    <t>ATTACK Tepelné čerpadlo, Inverter, R32, Vzduch/Voda 6 kW</t>
  </si>
  <si>
    <t>ATTACK Tepelné čerpadlo, Inverter, R32, Vzduch/Voda 9 kW</t>
  </si>
  <si>
    <t>ATTACK Tepelné čerpadlo, Inverter, R32, Vzduch/Voda 15 kW</t>
  </si>
  <si>
    <t>ATTACK Tepelné čerpadlo, Inverter, R32, Vzduch/Voda 19 kW</t>
  </si>
  <si>
    <t>August Brötje GmbH</t>
  </si>
  <si>
    <t>BLW Eco-W 9.2</t>
  </si>
  <si>
    <t>BLW Eco-W 6.2</t>
  </si>
  <si>
    <t>BLW Mono-P 6</t>
  </si>
  <si>
    <t>BLW(-C) NEO 8</t>
  </si>
  <si>
    <t>BLW Mono 6</t>
  </si>
  <si>
    <t>BLW Eco-P 14.2</t>
  </si>
  <si>
    <t>BLW(-C) NEO 18 B</t>
  </si>
  <si>
    <t>BLW Eco-P 9.2</t>
  </si>
  <si>
    <t>BLW Eco 9.2 + Kit65</t>
  </si>
  <si>
    <t>BLW Pro 20.1 SE</t>
  </si>
  <si>
    <t>BLW Split-K 8 D</t>
  </si>
  <si>
    <t>BLW Eco-P 6.2</t>
  </si>
  <si>
    <t>BLW Mono-R 9.1</t>
  </si>
  <si>
    <t>BLW Eco-R 9.2</t>
  </si>
  <si>
    <t>BLW Eco-R 12.2</t>
  </si>
  <si>
    <t>BLW Mono 6.1 + Kit 65</t>
  </si>
  <si>
    <t>BLW Mono-K 6</t>
  </si>
  <si>
    <t>BLW Eco-W 4.1</t>
  </si>
  <si>
    <t>BLW Eco 8.1 + Kit 65</t>
  </si>
  <si>
    <t>BLW Split 8 D</t>
  </si>
  <si>
    <t>BLW Pro 30.1 SE</t>
  </si>
  <si>
    <t>BLW Eco 4.1 + Kit 65</t>
  </si>
  <si>
    <t>BLW Split-P 8 C</t>
  </si>
  <si>
    <t>BLW Split-P 11 C</t>
  </si>
  <si>
    <t>BLW(-C) NEO 12</t>
  </si>
  <si>
    <t>BLW Eco-W 12.2</t>
  </si>
  <si>
    <t>BLW(-C) NEO 8 B</t>
  </si>
  <si>
    <t>BLW Mono-W 6.1</t>
  </si>
  <si>
    <t>BLW Pro 20.1</t>
  </si>
  <si>
    <t>BLW Mono-K 11</t>
  </si>
  <si>
    <t>BLW Mono-W 9.1</t>
  </si>
  <si>
    <t>BLW Eco 6.2 + Kit65</t>
  </si>
  <si>
    <t>BLW Mono 8</t>
  </si>
  <si>
    <t>BLW Eco-R 4.2</t>
  </si>
  <si>
    <t>BLW Eco-R 14.2</t>
  </si>
  <si>
    <t>BLW Mono-P 11</t>
  </si>
  <si>
    <t>BLW Split-K 4 D</t>
  </si>
  <si>
    <t>BLW Eco-W 6.1</t>
  </si>
  <si>
    <t>BLW Mono-R 6.1</t>
  </si>
  <si>
    <t>BLW Eco 6.1 + Kit 65</t>
  </si>
  <si>
    <t>BLW(-C) NEO 12 B</t>
  </si>
  <si>
    <t>BLW Split 6 D</t>
  </si>
  <si>
    <t>BLW Eco-W 8.1</t>
  </si>
  <si>
    <t>BLW Pro 30.1</t>
  </si>
  <si>
    <t>BLW Split-K 6 D</t>
  </si>
  <si>
    <t>BLW Eco-R 6.2</t>
  </si>
  <si>
    <t>BLW-C NEO 25 B</t>
  </si>
  <si>
    <t>BLW Eco-W 4.2</t>
  </si>
  <si>
    <t>BLW Mono 11</t>
  </si>
  <si>
    <t>BLW Eco-W 16.1</t>
  </si>
  <si>
    <t>BLW Eco-P 4.2</t>
  </si>
  <si>
    <t>BLW Eco 4.2 + Kit65</t>
  </si>
  <si>
    <t>BLW Split 4 D</t>
  </si>
  <si>
    <t>BLW Split 16 C</t>
  </si>
  <si>
    <t>BLW Mono-P 8</t>
  </si>
  <si>
    <t>BLW Eco-W 10.1</t>
  </si>
  <si>
    <t>BLW Mono-P 9.1</t>
  </si>
  <si>
    <t>BLW Eco-P 12.2</t>
  </si>
  <si>
    <t>BLW Mono 9.1 + Kit 65</t>
  </si>
  <si>
    <t>BLW Eco-W 12.1</t>
  </si>
  <si>
    <t>BLW Mono-P 6.1</t>
  </si>
  <si>
    <t>BLW Eco-W 14.2</t>
  </si>
  <si>
    <t>BLW Mono-K 8</t>
  </si>
  <si>
    <t>BLW(-C) NEO 18</t>
  </si>
  <si>
    <t>Austria Email GmbH</t>
  </si>
  <si>
    <t>LWPM/K 14 PRO</t>
  </si>
  <si>
    <t>LWPM 14</t>
  </si>
  <si>
    <t>R452B</t>
  </si>
  <si>
    <t>LWP 15 HP ECO</t>
  </si>
  <si>
    <t>LWPM 16</t>
  </si>
  <si>
    <t>LWPM 11</t>
  </si>
  <si>
    <t>LWP AI 5</t>
  </si>
  <si>
    <t>LWPM/K 8 PRO</t>
  </si>
  <si>
    <t>LWP AI 6</t>
  </si>
  <si>
    <t>LWPK AI 10</t>
  </si>
  <si>
    <t>LWPK 17 HP ECO</t>
  </si>
  <si>
    <t>LWP 17 HP ECO</t>
  </si>
  <si>
    <t>LWPK AI 8</t>
  </si>
  <si>
    <t>LWP AI 8</t>
  </si>
  <si>
    <t>LWPM/K11 PRO</t>
  </si>
  <si>
    <t>LWPK AI 5</t>
  </si>
  <si>
    <t>LWPK 15 HP ECO</t>
  </si>
  <si>
    <t>LWPK AI 6</t>
  </si>
  <si>
    <t>LWP AI 10</t>
  </si>
  <si>
    <t>LWPM 8</t>
  </si>
  <si>
    <t>AUTARK POWER GmbH</t>
  </si>
  <si>
    <t>APHM-60-015-M              </t>
  </si>
  <si>
    <t>APHS-60-015-M              </t>
  </si>
  <si>
    <t>APIM-R290-040</t>
  </si>
  <si>
    <t>APHM-60-018-M              </t>
  </si>
  <si>
    <t>APHM-70-016-P</t>
  </si>
  <si>
    <t>APHM-70-006-P</t>
  </si>
  <si>
    <t>APHS-60-018-M              </t>
  </si>
  <si>
    <t>APHM-70-009-P</t>
  </si>
  <si>
    <t>APHS-60-012-M              </t>
  </si>
  <si>
    <t>APHS-60-009-M              </t>
  </si>
  <si>
    <t>APHM-60-009-M              </t>
  </si>
  <si>
    <t>APIM-R410A-030</t>
  </si>
  <si>
    <t>APIM-80-040-P</t>
  </si>
  <si>
    <t>APHM-70-012-P</t>
  </si>
  <si>
    <t>APHM-60-012-M              </t>
  </si>
  <si>
    <t>APHS-60-006-M              </t>
  </si>
  <si>
    <t>APIM-R410A-090</t>
  </si>
  <si>
    <t>APHM-60-006-M              </t>
  </si>
  <si>
    <t>APIM-R410A-045</t>
  </si>
  <si>
    <t>APIM-80-020-P</t>
  </si>
  <si>
    <t>AWE AG</t>
  </si>
  <si>
    <t>ELW 20</t>
  </si>
  <si>
    <t>ELW 9</t>
  </si>
  <si>
    <t>ELW 10</t>
  </si>
  <si>
    <t>ELW 7</t>
  </si>
  <si>
    <t>ELW 25</t>
  </si>
  <si>
    <t>ELW 13</t>
  </si>
  <si>
    <t>ELW 16</t>
  </si>
  <si>
    <t>Beijer Ref Deutschland GmbH</t>
  </si>
  <si>
    <t>HWT-1401H8RW-E / HWT-1402S21MM3W-E</t>
  </si>
  <si>
    <t>HWT-1401H8W-E / HWT-1401XWHM6W-E</t>
  </si>
  <si>
    <t>HWT-1401H8W-E / HWT-1401XWHT6W-E</t>
  </si>
  <si>
    <t>HWT-1401H8RW-E / HWT-1402S21MT9W-E</t>
  </si>
  <si>
    <t>HWT-1401H8RW-E / HWT-1402S21MT6W-E</t>
  </si>
  <si>
    <t>HWT-1401H8RW-E / HWT-1402S21ST9W-E</t>
  </si>
  <si>
    <t>HWT-1401H8W-E / HWT-1401XWHT9W-E</t>
  </si>
  <si>
    <t>HWT-1401H8W-E / HWT-1402S21MM6W-E</t>
  </si>
  <si>
    <t>HWT-1401H8W-E / HWT-1402S21SM6W-E</t>
  </si>
  <si>
    <t>HWT-1401H8RW-E / HWT-1402S21SM6W-E</t>
  </si>
  <si>
    <t>HWT-1401H8W-E / HWT-1402S21MM3W-E</t>
  </si>
  <si>
    <t>HWT-1401H8RW-E / HWT-1401XWHM3W-E</t>
  </si>
  <si>
    <t>HWT-1401H8RW-E / HWT-1401XWHM6W-E</t>
  </si>
  <si>
    <t>HWT-1401H8W-E / HWT-1402S21MT9W-E</t>
  </si>
  <si>
    <t>HWT-1401H8RW-E / HWT-1401XWHT6W-E</t>
  </si>
  <si>
    <t>HWT-1401H8RW-E / HWT-1402S21ST6W-E</t>
  </si>
  <si>
    <t>HWT-1401H8W-E / HWT-1402S21SM3W-E</t>
  </si>
  <si>
    <t>HWT-1401H8W-E / HWT-1402S21ST9W-E</t>
  </si>
  <si>
    <t>HWT-1401H8RW-E / HWT-1402S21SM3W-E</t>
  </si>
  <si>
    <t>HWT-1401H8W-E / HWT-1402S21MT6W-E</t>
  </si>
  <si>
    <t>HWT-1401H8W-E / HWT-1402S21ST6W-E</t>
  </si>
  <si>
    <t>HWT-1401H8RW-E / HWT-1402S21MM6W-E</t>
  </si>
  <si>
    <t>HWT-1401H8RW-E / HWT-1401XWHT9W-E</t>
  </si>
  <si>
    <t>HWT-1401H8W-E / HWT-1401XWHM3W-E</t>
  </si>
  <si>
    <t>BES BuildingEnergySolutions GmbH</t>
  </si>
  <si>
    <t>LW 20kW</t>
  </si>
  <si>
    <t>LW 14kW</t>
  </si>
  <si>
    <t>BHT Deutschland GmbH</t>
  </si>
  <si>
    <t>AeroWIN Premium 7.6</t>
  </si>
  <si>
    <t>AeroWIN Evo 9, AeroWIN Evo 9.6 Package</t>
  </si>
  <si>
    <t>AeroWIN Evo 13, AeroWIN Evo 13.9 Package</t>
  </si>
  <si>
    <t>AeroWIN Premium 13.9</t>
  </si>
  <si>
    <t>AeroWIN Klassik 8.6 (BioWIN2 Hybrid)</t>
  </si>
  <si>
    <t>Bosch</t>
  </si>
  <si>
    <t>Compress CS6800iAW 7 ORM-S (AW 7 OR-S + CS6800iAW 12 M)</t>
  </si>
  <si>
    <t>Compress CS 7001i AW 9 OR (M/MS/E/B)-S</t>
  </si>
  <si>
    <t>Compress CS6800iAW 5 ORMB-S (AW 5 OR-S + CS6800iAW 12 MB)</t>
  </si>
  <si>
    <t>Compress CS5800iAW 5 ORMB-S (AW 5 OR-S + CS5800iAW 12 MB)</t>
  </si>
  <si>
    <t>Compress CS 7000i AW 9 IRMB-S</t>
  </si>
  <si>
    <t>Compress CS 7001i AW 5 OR (M/MS/E/B)-S</t>
  </si>
  <si>
    <t>Compress CS6800iAW 12 ORM-T (AW 12 OR-T + CS6800iAW 12 M)</t>
  </si>
  <si>
    <t>Compress CS 7001i AW 17 ORMB-T</t>
  </si>
  <si>
    <t>Compress CS 7001i AW 9 ORMB-S</t>
  </si>
  <si>
    <t>Compress CS 7001i AW 9 O H</t>
  </si>
  <si>
    <t>Compress CS 7001i AW 17 OR (M/MS/E/B)-T</t>
  </si>
  <si>
    <t>Compress CS6800iAW 4 ORMB-S (AW 4 OR-S + CS6800iAW 12 MB)</t>
  </si>
  <si>
    <t>Compress CS 7001i AW 7 O H</t>
  </si>
  <si>
    <t>Compress CS 7000i AW 7 IR (M/MS/E/B)-S</t>
  </si>
  <si>
    <t>Compress CS 7000i AW 13 IR (M/MS/E/B)-T</t>
  </si>
  <si>
    <t>Compress CS6800iAW 4 ORE-S (AW 4 OR-S + CS6800iAW 12 E)</t>
  </si>
  <si>
    <t>Compress CS 7001i AW 13 OR (M/MS/E/B)-T</t>
  </si>
  <si>
    <t>Compress CS6800iAW 10 ORM-T (AW 10 OR-T + CS6800iAW 12 M)</t>
  </si>
  <si>
    <t>Compress CS 7400i AW 5 ORMB-S</t>
  </si>
  <si>
    <t>Compress 6800 AW 7 OR-S-Hybrid</t>
  </si>
  <si>
    <t>Compress CS 5000 AW 38 O</t>
  </si>
  <si>
    <t>Compress CS5800iAW 5 ORE-S (AW 5 OR-S + CS5800iAW 12 E)</t>
  </si>
  <si>
    <t>Compress CS5800iAW 4 ORM-S (AW 4 OR-S + CS5800iAW 12 M)</t>
  </si>
  <si>
    <t>Compress CS 7001i AW 13 ORMB-T</t>
  </si>
  <si>
    <t>Compress CS 7000i AW 9 IR (M/MS/E/B)-S</t>
  </si>
  <si>
    <t>Compress CS 5000AW 38 OR</t>
  </si>
  <si>
    <t>Compress CS 7001i AW 13 O TH</t>
  </si>
  <si>
    <t>Compress CS6800iAW 10 ORE-T (AW 10 OR-T + CS6800iAW 12 E)</t>
  </si>
  <si>
    <t>Compress CS 7400i AW 7 O H</t>
  </si>
  <si>
    <t>Compress CS 7001i AW 5 ORMB-S</t>
  </si>
  <si>
    <t>Compress CS 7001i AW 7 ORMB-S</t>
  </si>
  <si>
    <t>Compress CS 7000i AW 17 IR (M/MS/E/B)-T</t>
  </si>
  <si>
    <t>Compress CS5800iAW 5 ORM-S (AW 5 OR-S + CS5800iAW 12 M)</t>
  </si>
  <si>
    <t>Compress CS 7000i AW 17 IRMB-T</t>
  </si>
  <si>
    <t>Compress CS5800iAW 12 ORM-T (AW 12 OR-T + CS5800iAW 12 M)</t>
  </si>
  <si>
    <t>Compress CS6800iAW 5 ORE-S (AW 5 OR-S + CS6800iAW 12 E)</t>
  </si>
  <si>
    <t>CS 7001i AW 17 O H</t>
  </si>
  <si>
    <t>Compress CS6800iAW 7 ORMB-S (AW 7 OR-S + CS6800iAW 12 MB)</t>
  </si>
  <si>
    <t>Compress CS6800iAW 5 ORM-S (AW 5 OR-S + CS6800iAW 12 M)</t>
  </si>
  <si>
    <t>Compress CS5800iAW 4 ORE-S (AW 4 OR-S + CS5800iAW 12 E)</t>
  </si>
  <si>
    <t>Compress CS5800iAW 7 ORMB-S (AW 7 OR-S + CS5800iAW 12 MB)</t>
  </si>
  <si>
    <t>Compress CS5800iAW 4 ORMB-S (AW 4 OR-S + CS5800iAW 12 MB)</t>
  </si>
  <si>
    <t>Compress CS6800iAW 4 ORM-S (AW 4 OR-S + CS6800iAW 12 M)</t>
  </si>
  <si>
    <t>Compress CS6800iAW 12 ORMB-T (AW 12 OR-T + CS6800iAW 12 MB)</t>
  </si>
  <si>
    <t>Compress CS5800iAW 12 ORE-T (AW 12 OR-T + CS5800iAW 12 E)</t>
  </si>
  <si>
    <t>Compress CS6800iAW 10 ORMB-T (AW 10 OR-T + CS6800iAW 12 MB)</t>
  </si>
  <si>
    <t>Compress CS 5000 AW 22 O</t>
  </si>
  <si>
    <t>Compress CS5800iAW 12 ORMB-T (AW 12 OR-T + CS5800iAW 12 MB)</t>
  </si>
  <si>
    <t>Compress CS 7400i AW 7 ORMB-S</t>
  </si>
  <si>
    <t>Compress CS 7400i AW 5 OR (M/MS/E/B)-S</t>
  </si>
  <si>
    <t>Compress CS 7000i AW 7 IRMB-S</t>
  </si>
  <si>
    <t>Compress CS 7001i AW 7 OR (M/MS/E/B)-S</t>
  </si>
  <si>
    <t>Compress CS5800iAW 10 ORMB-T (AW 10 OR-T + CS5800iAW 12 MB)</t>
  </si>
  <si>
    <t>Compress 6800 AW 5 OR-S-Hybrid</t>
  </si>
  <si>
    <t>Compress CS6800iAW 7 ORE-S (AW 7 OR-S + CS6800iAW 12 E)</t>
  </si>
  <si>
    <t>Compress CS6800iAW 12 ORE-T (AW 12 OR-T + CS6800iAW 12 E)</t>
  </si>
  <si>
    <t>Compress CS 7000i AW 13 IRMB-T</t>
  </si>
  <si>
    <t>Compress CS5800iAW 10 ORM-T (AW 10 OR-T + CS5800iAW 12 M)</t>
  </si>
  <si>
    <t>Compress CS5800iAW 7 ORM-S (AW 7 OR-S + CS5800iAW 12 M)</t>
  </si>
  <si>
    <t>Compress CS5800iAW 7 ORE-S (AW 7 OR-S + CS5800iAW 12 E)</t>
  </si>
  <si>
    <t>Compress CS5800iAW 10 ORE-T (AW 10 OR-T + CS5800iAW 12 E)</t>
  </si>
  <si>
    <t>Bosch Thermotechnik GmbH</t>
  </si>
  <si>
    <t>Compress CS3400i AWS 4 OR-S (M/E/B)</t>
  </si>
  <si>
    <t>Compress CS3400i AWS 6 OR-S (M/E/B)</t>
  </si>
  <si>
    <t>Supraeco A SAS 13-2 AS (E / B / M / MS)</t>
  </si>
  <si>
    <t>Compress CS 7400i AW 7 OR (M/MS/E/B)-S</t>
  </si>
  <si>
    <t>Compress CS3400i AWS 14 OR-T (M/E/B)</t>
  </si>
  <si>
    <t>Compress CS3400i AWS 8 OR-S (M/E/B)</t>
  </si>
  <si>
    <t>Compress 6800 AW 10 OR-T-Hybrid</t>
  </si>
  <si>
    <t>Supraeco A SAS 8-2 AS (E / B / M / MS)</t>
  </si>
  <si>
    <t>Compress CS3400i AWS 10 OR-S (M/E/B)</t>
  </si>
  <si>
    <t>Compress CS3400i AWS 10 OR-T (M/E/B)</t>
  </si>
  <si>
    <t>Compress 6800 AW 12 OR-T-Hybrid</t>
  </si>
  <si>
    <t>Compress CS3400i AWS 12 OR-T (M/E/B)</t>
  </si>
  <si>
    <t>Brunner GmbH</t>
  </si>
  <si>
    <t>BWP 4/14 green</t>
  </si>
  <si>
    <t>BWP 3/13</t>
  </si>
  <si>
    <t>BWP 9 green</t>
  </si>
  <si>
    <t>BWP 13 green</t>
  </si>
  <si>
    <t>Buderus</t>
  </si>
  <si>
    <t>Logaplus M WLW176i-12 AR T180 (Logatherm WLW-12 MB AR + WLW176i-12 T180)</t>
  </si>
  <si>
    <t>Logaplus M WLW176i-12 AR TP70 (Logatherm WLW-12 MB AR + WLW176i-12 TP70)</t>
  </si>
  <si>
    <t>Logaplus M WLW176i-10 AR E (Logatherm WLW-10 MB AR + WLW176i-12 E)</t>
  </si>
  <si>
    <t>Logaplus WLW196i-8 WB</t>
  </si>
  <si>
    <t>Logaplus M WLW186i-12 AR TP70 W (Logatherm WLW-12 MB AR + WLW186i-12 TP70 W)</t>
  </si>
  <si>
    <t>Logatherm WLW196i-6 IR E</t>
  </si>
  <si>
    <t>Logatherm WLW276 65 V</t>
  </si>
  <si>
    <t>Logatherm WLW196i.2-4 AR T190 S+</t>
  </si>
  <si>
    <t>Logatherm WLW196i.2-4 AR E S+</t>
  </si>
  <si>
    <t>Logatherm WLW196i-4 AR E</t>
  </si>
  <si>
    <t>WLW-10 MB A H-Hybrid</t>
  </si>
  <si>
    <t>Logatherm WLW196i-11 IR TS185</t>
  </si>
  <si>
    <t>Logaplus M WLW186i-10 AR TP70 (Logatherm WLW-10 MB AR + WLW186i-12 TP70)</t>
  </si>
  <si>
    <t>Logatherm WLW276 31 P</t>
  </si>
  <si>
    <t>Logatherm WLW196i-11 AR T190</t>
  </si>
  <si>
    <t>WLW-7 MB A H-Hybrid</t>
  </si>
  <si>
    <t>Logatherm WLW196i-6 AR TP120</t>
  </si>
  <si>
    <t>Logatherm WLW276 65 IP</t>
  </si>
  <si>
    <t>Logatherm WLW276 16</t>
  </si>
  <si>
    <t>Logatherm WLW276 31 V</t>
  </si>
  <si>
    <t>Logatherm WLW196i-14 AR TP120</t>
  </si>
  <si>
    <t>Logaplus M WLW176i-7 AR E (Logatherm WLW-7 MB AR + WLW176i-12 E)</t>
  </si>
  <si>
    <t>Logatherm WLW276 75</t>
  </si>
  <si>
    <t>Logatherm WLW276 31</t>
  </si>
  <si>
    <t>Logatherm WLW166i-10 SP AR P3 (T/E/B)</t>
  </si>
  <si>
    <t>Logaplus WLW196i-8 BM</t>
  </si>
  <si>
    <t>Logatherm WLW276 16 P</t>
  </si>
  <si>
    <t>Logatherm WLW196i-8 AR T190</t>
  </si>
  <si>
    <t>Logaplus WLW196i-6 S+ BM</t>
  </si>
  <si>
    <t>Logatherm WLW196i-14 AR B</t>
  </si>
  <si>
    <t>Logatherm WLW166i-6 SP AR (T/E/B)</t>
  </si>
  <si>
    <t>Logaplus M WLW176i-7 AR T180 (Logatherm WLW-7 MB AR + WLW176i-12 T180)</t>
  </si>
  <si>
    <t>Logaplus WLW196i-6 Öl BZ</t>
  </si>
  <si>
    <t>Logatherm WLW196i.2-6 AR T190 S+</t>
  </si>
  <si>
    <t>Logatherm WLW196i-8 AR E</t>
  </si>
  <si>
    <t>Logatherm WLW196i-11 AR TS185</t>
  </si>
  <si>
    <t>Logatherm WPLS 13.2 R B</t>
  </si>
  <si>
    <t>Logatherm WLW196i-8 AR TS185</t>
  </si>
  <si>
    <t>Logatherm WLW166i-4 SP AR (T/E/B)</t>
  </si>
  <si>
    <t>Logatherm WLW196i-11 AR TP120</t>
  </si>
  <si>
    <t>Logatherm WLW196i.2-6 AR S+ TP</t>
  </si>
  <si>
    <t>Logaplus WLW196i-6 Öl BM</t>
  </si>
  <si>
    <t>Logaplus WLW196i-6 A H</t>
  </si>
  <si>
    <t>Logatherm WLW196i.2-6 AR TS185 S+</t>
  </si>
  <si>
    <t>Logatherm WLW276 16 IP</t>
  </si>
  <si>
    <t>Logatherm WLW196i-14 AR T190</t>
  </si>
  <si>
    <t>Logatherm WLW276 75 P</t>
  </si>
  <si>
    <t>Logaplus M WLW186i-5 AR TP70 (Logatherm WLW-5 MB AR + WLW186i-12 TP70)</t>
  </si>
  <si>
    <t>Logaplus M WLW186i-7 AR TP70 W (Logatherm WLW-7 MB AR + WLW186i-12 TP70 W)</t>
  </si>
  <si>
    <t>Logatherm WLW196i-11 AR E</t>
  </si>
  <si>
    <t>Logatherm WLW276 53 IP</t>
  </si>
  <si>
    <t>Logatherm WPLS 8.2 R T</t>
  </si>
  <si>
    <t>Logatherm WLW196i-11 IR B</t>
  </si>
  <si>
    <t>Logaplus M WLW176i-7 AR TP70 (Logatherm WLW-7 MB AR + WLW176i-12 TP70)</t>
  </si>
  <si>
    <t>Logatherm WLW166i-12 SP AR P3 (T/E/B)</t>
  </si>
  <si>
    <t>Logatherm WLW196i-11 IR T190</t>
  </si>
  <si>
    <t>Logatherm WPLS 8.2 R B</t>
  </si>
  <si>
    <t>Logaplus M WLW176i-5 AR T180 (Logatherm WLW-5 MB AR + WLW176i-12 T180)</t>
  </si>
  <si>
    <t>Logatherm WLW196i-11 AR B</t>
  </si>
  <si>
    <t>Logatherm WLW196i.2-6 AR B S+</t>
  </si>
  <si>
    <t>Logatherm WLW276 89 P</t>
  </si>
  <si>
    <t>Logaplus WLW196i-11 A H</t>
  </si>
  <si>
    <t>Logatherm WLW196i-8 IR E</t>
  </si>
  <si>
    <t>Logatherm WLW196i.2-6 AR S+ E</t>
  </si>
  <si>
    <t>Logaplus M WLW186i-5 AR T180 (W) (Logatherm WLW-5 MB AR + WLW186i-12 T180 (W))</t>
  </si>
  <si>
    <t>Logaplus WLW196i-8 A H</t>
  </si>
  <si>
    <t>Logaplus M WLW186i-4 AR TP70 (Logatherm WLW-4 MB AR + WLW186i-12 TP70)</t>
  </si>
  <si>
    <t>Logatherm WLW286-22 A</t>
  </si>
  <si>
    <t>Logaplus M WLW186i-12 AR TP70 (Logatherm WLW-12 MB AR + WLW186i-12 TP70)</t>
  </si>
  <si>
    <t>Logatherm WLW276 36</t>
  </si>
  <si>
    <t>Logatherm WLW196i-14 AR E</t>
  </si>
  <si>
    <t>Logaplus M WLW186i-5 AR E (W) (Logatherm WLW-5 MB AR + WLW186i-12 E (W))</t>
  </si>
  <si>
    <t>Logatherm WLW276 65 P</t>
  </si>
  <si>
    <t>Logaplus WLW196i-8 BZ</t>
  </si>
  <si>
    <t>Logatherm WLW196i-11 IR TP120</t>
  </si>
  <si>
    <t>Logatherm WLW276 36 V</t>
  </si>
  <si>
    <t>Logatherm WLW196i-4 AR T190</t>
  </si>
  <si>
    <t>Logaplus WLW196i-6 S+ Öl BZ</t>
  </si>
  <si>
    <t>Logaplus WLW196i-11 Öl BZ</t>
  </si>
  <si>
    <t>Logatherm WLW276 89 IP</t>
  </si>
  <si>
    <t>Logaplus M WLW176i-5 AR E (Logatherm WLW-5 MB AR + WLW176i-12 E)</t>
  </si>
  <si>
    <t>Logaplus M WLW186i-7 AR E (W) (Logatherm WLW-7 MB AR + WLW186i-12 E (W))</t>
  </si>
  <si>
    <t>Logaplus M WLW186i-4 AR E (W) (Logatherm WLW-4 MB AR + WLW186i-12 E (W))</t>
  </si>
  <si>
    <t>Logatherm WLW276 16 V</t>
  </si>
  <si>
    <t>Logatherm WPLS 13.2 R TS</t>
  </si>
  <si>
    <t>Logaplus WLW196i-6+WB</t>
  </si>
  <si>
    <t>Logaplus M WLW176i-4 AR T180 (Logatherm WLW-4 MB AR + WLW176i-12 T180)</t>
  </si>
  <si>
    <t>Logatherm WPLS 13.2 R (E / B / T / TS)</t>
  </si>
  <si>
    <t>Logatherm WLW196i-4 AR B</t>
  </si>
  <si>
    <t>Logaplus M WLW186i-7 AR TP70 (Logatherm WLW-7 MB AR + WLW186i-12 TP70)</t>
  </si>
  <si>
    <t>WLW-5 MB A H-Hybrid</t>
  </si>
  <si>
    <t>WLW186i-5AR TP70</t>
  </si>
  <si>
    <t>Logaplus M WLW186i-7 AR T180 (W) (Logatherm WLW-7 MB AR + WLW186i-12 T180 (W))</t>
  </si>
  <si>
    <t>Logaplus WLW196i-6 A H S+</t>
  </si>
  <si>
    <t>Logaplus WLW196i-11 BM</t>
  </si>
  <si>
    <t>Logatherm WLW196i-6 IR TS185</t>
  </si>
  <si>
    <t>Logaplus WLW196i-6 WB</t>
  </si>
  <si>
    <t>Logaplus M WLW186i-4 AR TP70 W (Logatherm WLW-4 MB AR + WLW186i-12 TP70 W)</t>
  </si>
  <si>
    <t>Logaplus WLW196i-6 BM</t>
  </si>
  <si>
    <t>Logatherm WLW166i-14 SP AR P3 (T/E/B)</t>
  </si>
  <si>
    <t>Logaplus M WLW186i-12 AR E (Logatherm WLW-12 MB AR + WLW186i-12 E)</t>
  </si>
  <si>
    <t>Logatherm WLW276 19 IP</t>
  </si>
  <si>
    <t>Logatherm WLW286-38 A</t>
  </si>
  <si>
    <t>Logaplus M WLW176i-12 AR E (Logatherm WLW-12 MB AR + WLW176i-12 E)</t>
  </si>
  <si>
    <t>Logatherm WLW286-38 AR</t>
  </si>
  <si>
    <t>Logaplus M WLW186i-10 AR E (Logatherm WLW-10 MB AR + WLW186i-12 E)</t>
  </si>
  <si>
    <t>Logatherm WLW196i-6 AR B</t>
  </si>
  <si>
    <t>Logaplus M WLW176i-4 AR TP70 (Logatherm WLW-4 MB AR + WLW176i-12 TP70)</t>
  </si>
  <si>
    <t>Logatherm WLW196i-6 AR TS185</t>
  </si>
  <si>
    <t>WLW-12 MB A H-Hybrid</t>
  </si>
  <si>
    <t>Logatherm WLW166i-8 SP AR (T/E/B)</t>
  </si>
  <si>
    <t>Logatherm WLW276 53 P</t>
  </si>
  <si>
    <t>Logaplus WLW196i-8 Öl BZ</t>
  </si>
  <si>
    <t>Logatherm WPLS 13.2 R T</t>
  </si>
  <si>
    <t>Logaplus M WLW176i-10 AR TP70 (Logatherm WLW-10 MB AR + WLW176i-12 TP70)</t>
  </si>
  <si>
    <t>Logatherm WLW196i-6 IR T190</t>
  </si>
  <si>
    <t>Logatherm WLW196i-14 IR TP120</t>
  </si>
  <si>
    <t>Logatherm WLW276 53 V</t>
  </si>
  <si>
    <t>Logatherm WLW276 19 V</t>
  </si>
  <si>
    <t>Logaplus M WLW176i-10 AR T180 (Logatherm WLW-10 MB AR + WLW176i-12 T180)</t>
  </si>
  <si>
    <t>Logatherm WLW276 36 IP</t>
  </si>
  <si>
    <t>Logaplus M WLW186i-10 AR E W (Logatherm WLW-10 MB AR + WLW186i-12 E W)</t>
  </si>
  <si>
    <t>Logatherm WLW196i-14 IR TS185</t>
  </si>
  <si>
    <t>Logatherm WLW196i-8 AR B</t>
  </si>
  <si>
    <t>Logatherm WLW196i-8 IR TP120</t>
  </si>
  <si>
    <t>Logaplus WLW196i-6 S+ BZ</t>
  </si>
  <si>
    <t>Logatherm WLW196i-6 IR B</t>
  </si>
  <si>
    <t>Bulg Frank Topnik GmbH</t>
  </si>
  <si>
    <t>BULG Mono Plus 15,8 KW</t>
  </si>
  <si>
    <t>BULG Mono Plus 6 KW</t>
  </si>
  <si>
    <t>BULG Mono Pro 50KW</t>
  </si>
  <si>
    <t>BULG Mono Pro 12KW</t>
  </si>
  <si>
    <t>BULG Mono Plus 11,6 KW</t>
  </si>
  <si>
    <t>BULG Mono Plus 9,4 KW</t>
  </si>
  <si>
    <t>BULG Mono Pro 15KW</t>
  </si>
  <si>
    <t>BULG Mono Pro 9.1KW</t>
  </si>
  <si>
    <t>BULG Mono Plus 29 KW</t>
  </si>
  <si>
    <t>BULG Mono Pro 6.1KW</t>
  </si>
  <si>
    <t>Carrier</t>
  </si>
  <si>
    <t>Aquaciat Power ILD 1500R</t>
  </si>
  <si>
    <t>30AWH-M008H</t>
  </si>
  <si>
    <t>ITEV-320P</t>
  </si>
  <si>
    <t>61AQ-100P</t>
  </si>
  <si>
    <t>30AWH-M016H</t>
  </si>
  <si>
    <t>30RQ-120R (20,0 kg R32)</t>
  </si>
  <si>
    <t>30AWH010HP</t>
  </si>
  <si>
    <t>30RQ-120R-A + 119D</t>
  </si>
  <si>
    <t>30RQP-0330R</t>
  </si>
  <si>
    <t>Aquaciat ILD 200R</t>
  </si>
  <si>
    <t>30RQ-045R</t>
  </si>
  <si>
    <t>30RQ-140R</t>
  </si>
  <si>
    <t>30RQ-140R-A + 119D</t>
  </si>
  <si>
    <t>ITEV-0180P</t>
  </si>
  <si>
    <t>30RQP-0430R</t>
  </si>
  <si>
    <t>Aquaciat ILD 260R + XLN + HO</t>
  </si>
  <si>
    <t>30RQP-0370R</t>
  </si>
  <si>
    <t>30AWH-M004H</t>
  </si>
  <si>
    <t>Aquaciat Power ILD 1150R</t>
  </si>
  <si>
    <t>30RQ-160R-A + 119D</t>
  </si>
  <si>
    <t>30AWH006HP</t>
  </si>
  <si>
    <t>Aquaciat Power ILD 900R</t>
  </si>
  <si>
    <t>30AWH016H19-NG</t>
  </si>
  <si>
    <t>30RQP-0230R</t>
  </si>
  <si>
    <t>30AWH-M014H</t>
  </si>
  <si>
    <t>30AWH-M014H-9</t>
  </si>
  <si>
    <t>61AQ-060P</t>
  </si>
  <si>
    <t>Aquaciat ILD 360R + XLN + HO</t>
  </si>
  <si>
    <t>Aquaciat Power ILD 2000R</t>
  </si>
  <si>
    <t>30AWH-M010H</t>
  </si>
  <si>
    <t>ITEV-130P</t>
  </si>
  <si>
    <t>30AWH-M006H</t>
  </si>
  <si>
    <t>ITEV-160P</t>
  </si>
  <si>
    <t>30AWH012HP9</t>
  </si>
  <si>
    <t>30RQP-0310R</t>
  </si>
  <si>
    <t>Aquaciat Power ILD 1750R</t>
  </si>
  <si>
    <t>61AQ-040P</t>
  </si>
  <si>
    <t>ITEV-200P</t>
  </si>
  <si>
    <t>Aquaciat ILD 180R</t>
  </si>
  <si>
    <t>30AWH008H1--NG</t>
  </si>
  <si>
    <t>Aquaciat ILD 450R</t>
  </si>
  <si>
    <t>Aquaciat ILD 600R (18,0 kg R32)</t>
  </si>
  <si>
    <t>Aquaciat ILD 300R + HO</t>
  </si>
  <si>
    <t>Aquaciat Power ILD 800R</t>
  </si>
  <si>
    <t>Aquaciat Power ILD 1600R</t>
  </si>
  <si>
    <t>30AWH008HP</t>
  </si>
  <si>
    <t>30RQP-0400R</t>
  </si>
  <si>
    <t>30AWH004HP</t>
  </si>
  <si>
    <t>ITEV-0360P</t>
  </si>
  <si>
    <t>30AWH010H1--NG</t>
  </si>
  <si>
    <t>30RQ-040R</t>
  </si>
  <si>
    <t>Aquaciat ILD 520R</t>
  </si>
  <si>
    <t>30AWH010H19-NG</t>
  </si>
  <si>
    <t>Aquaciat Power ILD 1000R</t>
  </si>
  <si>
    <t>30RQP-0270R</t>
  </si>
  <si>
    <t>61AQ070P</t>
  </si>
  <si>
    <t>30RQ-120R (19,6 kg R32)</t>
  </si>
  <si>
    <t>30RQP-0210R</t>
  </si>
  <si>
    <t>30RQ-100R + 119D</t>
  </si>
  <si>
    <t>30RQ-100R-A + 119D</t>
  </si>
  <si>
    <t>Aquaciat Power ILD 1400R</t>
  </si>
  <si>
    <t>30AWH014HP9</t>
  </si>
  <si>
    <t>30RQ-160R</t>
  </si>
  <si>
    <t>30AWH-M016H-9</t>
  </si>
  <si>
    <t>Aquaciat ILD 150R</t>
  </si>
  <si>
    <t>30RQ-070R + 15LS + 119D</t>
  </si>
  <si>
    <t>30AWH006H1--NG</t>
  </si>
  <si>
    <t>30AWH004H1--NG</t>
  </si>
  <si>
    <t>30RQP-0470R</t>
  </si>
  <si>
    <t>30RQ-080R + 119D</t>
  </si>
  <si>
    <t>61AQ-050P</t>
  </si>
  <si>
    <t>30RQP-0610R</t>
  </si>
  <si>
    <t>30AWH014HP</t>
  </si>
  <si>
    <t>30AWH-P012T</t>
  </si>
  <si>
    <t>Aquaciat ILD 240R + XLN + HO</t>
  </si>
  <si>
    <t>Aquaciat ILD 390R + HO</t>
  </si>
  <si>
    <t>30AWH012HP</t>
  </si>
  <si>
    <t>30AWH-M012H-9</t>
  </si>
  <si>
    <t>ITEV-100P</t>
  </si>
  <si>
    <t>Aquaciat Power ILD 1250R</t>
  </si>
  <si>
    <t>61AQ-080P</t>
  </si>
  <si>
    <t>30AWH013H19-NG</t>
  </si>
  <si>
    <t>30AWH-M012H</t>
  </si>
  <si>
    <t>30RQ-090R + 15LS + 119D</t>
  </si>
  <si>
    <t>ITEV-260P</t>
  </si>
  <si>
    <t>61AQ140P</t>
  </si>
  <si>
    <t>30RQ-060R + 15LS + 119D</t>
  </si>
  <si>
    <t>30RQ-090R-A +119D</t>
  </si>
  <si>
    <t>30RQP-0520R</t>
  </si>
  <si>
    <t>30AWH-P014T</t>
  </si>
  <si>
    <t>30RQP-0570R-A</t>
  </si>
  <si>
    <t>61AQ-120P</t>
  </si>
  <si>
    <t>Chint PVSTAR Energy Solution B.V.</t>
  </si>
  <si>
    <t>PVS-HP 008TC3</t>
  </si>
  <si>
    <t>PVS-HP 012TC3</t>
  </si>
  <si>
    <t>Climalutions B.V.</t>
  </si>
  <si>
    <t>The ONE 18 kW</t>
  </si>
  <si>
    <t>The ONE 6 kW</t>
  </si>
  <si>
    <t>The ONE 12 kW 3 fase (400V)</t>
  </si>
  <si>
    <t>The ONE 12 kW 1 fase (230V)</t>
  </si>
  <si>
    <t>CLIVET GmbH</t>
  </si>
  <si>
    <t>WSAN-YSC4 210.6 EXC</t>
  </si>
  <si>
    <t>EDGE Pro / WiSAN-PMP 1 S 6.1T IBH</t>
  </si>
  <si>
    <t>WiSAN-YEE1 80.4 SC</t>
  </si>
  <si>
    <t>Sphera EVO 2.0 Tower SQKN-YEE 1 TC + MiSAN-YEE 1 S 5.1 190L</t>
  </si>
  <si>
    <t>WiSAN-P 25.2 SC</t>
  </si>
  <si>
    <t>WiSAN-YSE1 35.2 EXC SC</t>
  </si>
  <si>
    <t>WiSAN-YEE1 50.4 EN</t>
  </si>
  <si>
    <t>EDGE F + Invisible / WiSAN-PME 1 S 4.1 + HQCN-NEE 1 IC A</t>
  </si>
  <si>
    <t>EDGE Pro + Mini / WiSAN-PMP 1 S 8.1T + HQCN-NEE 1 MC A</t>
  </si>
  <si>
    <t>WiSAN-YEE1 80.4 LN</t>
  </si>
  <si>
    <t>EDGE Pro / WiSAN-PMP 1 S 7.1T IBH</t>
  </si>
  <si>
    <t>WiSAN-YSE1 18.2 EXC SC</t>
  </si>
  <si>
    <t>WSAN-YSC4 210.6 EXC EN</t>
  </si>
  <si>
    <t>WiSAN-YEE1 70.4 LN</t>
  </si>
  <si>
    <t>EDGE Pro + Tower / WiSAN-PMP 1 S 5.1T + HQCN-NEE 1 TC A</t>
  </si>
  <si>
    <t>EDGE Pro + Tower / WiSAN-PMP 1 S 8.1T + HQCN-NEE 1 TC A</t>
  </si>
  <si>
    <t>WiSAN-P 25.2 EN</t>
  </si>
  <si>
    <t>WiSAN-P 18.1 LN</t>
  </si>
  <si>
    <t>EDGE Evo 2.0 / WiSAN-YME 1 S 4.1</t>
  </si>
  <si>
    <t>WiSAN-YEE1 45.4 SC</t>
  </si>
  <si>
    <t>EDGE F / WiSAN-PME 1 S 8.1</t>
  </si>
  <si>
    <t>EDGE Evo 2.0 + Mini / WiSAN-YME 1 S 2.1 + HQCN-NEE 1 MC A</t>
  </si>
  <si>
    <t>WSAN-YSC4 130.4 PRM EN</t>
  </si>
  <si>
    <t>Sphera EVO 2.0 Tower SQKN-YEE 1 TC + MiSAN-YEE 1 S 6.1 250L</t>
  </si>
  <si>
    <t>WSAN-YSC4 240.6 PRM EN</t>
  </si>
  <si>
    <t>EDGE Pro + Box / WiSAN-PMP 1 S 8.1T + HQCN-NEE 1 BC A</t>
  </si>
  <si>
    <t>Sphera EVO 2.0 Tower SQKN-YEE 1 TC + MiSAN-YEE 1 S 4.1 190L</t>
  </si>
  <si>
    <t>EDGE Evo 2.0 + Tower / WiSAN-YME 1 S 8.1 + HQCN-NEE 1 TC A</t>
  </si>
  <si>
    <t>Sphera EVO 2.0 Box SQKN-YEE 1 BC + MiSAN-YEE 1 S 6.1</t>
  </si>
  <si>
    <t>EDGE Evo 2.0 + Box / WiSAN-YME 1 S 8.1T + HQCN-NEE 1 BC A</t>
  </si>
  <si>
    <t>EDGE Pro + Mini / WiSAN-PMP 1 S 7.1T IBH + HQCN-NEE 1 MC A</t>
  </si>
  <si>
    <t>WiSAN-YSE1 22.2 PRM EN</t>
  </si>
  <si>
    <t>EDGE Pro + Tower / WiSAN-PMP 1 S 7.1T + HQCN-NEE 1 TC A</t>
  </si>
  <si>
    <t>Sphera EVO 2.0 Tower SQKN-YEE 1 TC + MiSAN-YEE 1 S 3.1 190L</t>
  </si>
  <si>
    <t>EDGE Pro + Box / WiSAN-PMP 1 S 7.1 + HQCN-NEE 1 BC A</t>
  </si>
  <si>
    <t>EDGE Pro + Mini / WiSAN-PMP 1 S 6.1 + HQCN-NEE 1 MC A</t>
  </si>
  <si>
    <t>EDGE Pro / WiSAN-PMP 1 S 6.1 IBH</t>
  </si>
  <si>
    <t>EDGE F + Mini / WiSAN-PME 1 S 2.1 + HQCN-NEE 1 MC A</t>
  </si>
  <si>
    <t>EDGE Pro + Mini / WiSAN-PMP 1 S 5.1 + HQCN-NEE 1 MC A</t>
  </si>
  <si>
    <t>EDGE Pro / WiSAN-PMP 1 S 8.1 IBH</t>
  </si>
  <si>
    <t>Sphera EVO 2.0 Box SQKN-YEE 1 BC + MiSAN-YEE 1 S 3.1</t>
  </si>
  <si>
    <t>WSAN-YMi 71</t>
  </si>
  <si>
    <t>WSAN-YSC4 130.4 PRM</t>
  </si>
  <si>
    <t>EDGE F + Mini / WiSAN-PME 1 S 7.1T + HQCN-NEE 1 MC A</t>
  </si>
  <si>
    <t>WSAN-YSC4 240.6 PRM</t>
  </si>
  <si>
    <t>WSAN-YSC4 120.4 PRM</t>
  </si>
  <si>
    <t>EDGE Evo 2.0 / WiSAN-YME 1 S 2.1</t>
  </si>
  <si>
    <t>WiSAN-YSE1 40.2 PRM EN</t>
  </si>
  <si>
    <t>EDGE F + Box / WiSAN-PME 1 S 5.1 + HQCN-NEE 1 BC A</t>
  </si>
  <si>
    <t>EDGE Pro + Tower / WiSAN-PMP 1 S 6.1T + HQCN-NEE 1 TC A</t>
  </si>
  <si>
    <t>WSAN-YSC4 130.4 EXC EN</t>
  </si>
  <si>
    <t>WiSAN-YEE1 75.4 SC</t>
  </si>
  <si>
    <t>WiSAN-YSE1 18.2 PRM EN</t>
  </si>
  <si>
    <t>WiSAN-YEE1 60.4 LN</t>
  </si>
  <si>
    <t>WiSAN-YSE1 30.2 PRM SC</t>
  </si>
  <si>
    <t>WSAN-YMi 101</t>
  </si>
  <si>
    <t>EDGE F + Box / WiSAN-PME 1 S 6.1T + HQCN-NEE 1 BC A</t>
  </si>
  <si>
    <t>EDGE Evo 2.0 + Box / WiSAN-YME 1 S 8.1 + HQCN-NEE 1 BC A</t>
  </si>
  <si>
    <t>EDGE Evo 2.0 / WiSAN-YME 1 S 8.1T</t>
  </si>
  <si>
    <t>Sphera EVO 2.0 Invisible SQKN-YEE 1 IC + MiSAN-YEE 1 S 2.1</t>
  </si>
  <si>
    <t>WiSAN-P 30.2 LN</t>
  </si>
  <si>
    <t>WiSAN-YSE1 16.2 PRM EN</t>
  </si>
  <si>
    <t>WSAN-YSC4 145.4 EXC</t>
  </si>
  <si>
    <t>EDGE Pro + Mini / WiSAN-PMP 1 S 5.1T IBH + HQCN-NEE 1 MC A</t>
  </si>
  <si>
    <t>EDGE F + Box / WiSAN-PME 1 S 8.1 + HQCN-NEE 1 BC A</t>
  </si>
  <si>
    <t>EDGE Pro + Invisible / WiSAN-PMP 1 S 3.1 + HQCN-NEE 1 IC A</t>
  </si>
  <si>
    <t>EDGE Evo 2.0 + Mini / WiSAN-YME 1 S 3.1 + HQCN-NEE 1 MC A</t>
  </si>
  <si>
    <t>EDGE F + Mini / WiSAN-PME 1 S 5.1 + HQCN-NEE 1 MC A</t>
  </si>
  <si>
    <t>WiSAN-YSE1 12.1 EXC SC</t>
  </si>
  <si>
    <t>WiSAN-YEE1 70.4 SC</t>
  </si>
  <si>
    <t>Sphera EVO 2.0 Tower SQKN-YEE 1 TC + MiSAN-YEE 1 S 2.1 250L</t>
  </si>
  <si>
    <t>EDGE F + Box / WiSAN-PME 1 S 4.1 + HQCN-NEE 1 BC A</t>
  </si>
  <si>
    <t>EDGE F + Mini / WiSAN-PME 1 S 4.1 + HQCN-NEE 1 MC A</t>
  </si>
  <si>
    <t>WSAN-YSC4 225.6 EXC</t>
  </si>
  <si>
    <t>WSAN-YSC4 90.4 EXC EN</t>
  </si>
  <si>
    <t>EDGE Pro / WiSAN-PMP 1 S 3.1</t>
  </si>
  <si>
    <t>EDGE Pro + Box / WiSAN-PMP 1 S 8.1 + HQCN-NEE 1 BC A</t>
  </si>
  <si>
    <t>EDGE Pro / WiSAN-PMP 1 S 6.1</t>
  </si>
  <si>
    <t>WiSAN-P 25.2 LN</t>
  </si>
  <si>
    <t>EDGE Evo 2.0 + Mini / WiSAN-YME 1 S 5.1 + HQCN-NEE 1 MC A</t>
  </si>
  <si>
    <t>WiSAN-YSE1 14.1 PRM EN</t>
  </si>
  <si>
    <t>Sphera EVO 2.0 Box SQKN-YEE 1 BC + MiSAN-YEE 1 S 8.1</t>
  </si>
  <si>
    <t>WSAN-YSC4 160.4 EXC EN</t>
  </si>
  <si>
    <t>EDGE F + Mini / WiSAN-PME 1 S 3.1 + HQCN-NEE 1 MC A</t>
  </si>
  <si>
    <t>Sphera EVO 2.0 Invisible SQKN-YEE 1 IC + MiSAN-YEE 1 S 4.1</t>
  </si>
  <si>
    <t>EDGE Pro / WiSAN-PMP 1 S 4.1 IBH</t>
  </si>
  <si>
    <t>WiSAN-YSE1 14.1 EXC SC</t>
  </si>
  <si>
    <t>EDGE Pro + Tower / WiSAN-PMP 1 S 7.1 + HQCN-NEE 1 TC A</t>
  </si>
  <si>
    <t>Sphera EVO 2.0 Invisible SQKN-YEE 1 IC + MiSAN-YEE 1 S 3.1</t>
  </si>
  <si>
    <t>EDGE F / WiSAN-PME 1 S 7.1T</t>
  </si>
  <si>
    <t>WSAN-YSC4 185.5 PRM EN</t>
  </si>
  <si>
    <t>EDGE F + Tower / WiSAN-PME 1 S 3.1 + HQCN-NEE 1 TC A</t>
  </si>
  <si>
    <t>WSAN-YES 20.2</t>
  </si>
  <si>
    <t>EDGE F + Invisible / WiSAN-PME 1 S 5.1 + HQCN-NEE 1 IC A</t>
  </si>
  <si>
    <t>WiSAN-YSE1 12.1 PRM EN</t>
  </si>
  <si>
    <t>EDGE Evo 2.0 + Box / WiSAN-YME 1 S 4.1 + HQCN-NEE 1 BC A</t>
  </si>
  <si>
    <t>EDGE Evo 2.0 + Tower / WiSAN-YME 1 S 4.1 + HQCN-NEE 1 TC A</t>
  </si>
  <si>
    <t>EDGE F + Box / WiSAN-PME 1 S 3.1 + HQCN-NEE 1 BC A</t>
  </si>
  <si>
    <t>EDGE Evo 2.0 + Invisible / WiSAN-YME 1 S 3.1 + HQCN-NEE 1 IC A</t>
  </si>
  <si>
    <t>EDGE Pro / WiSAN-PMP 1 S 4.1T IBH</t>
  </si>
  <si>
    <t>EDGE Evo 2.0 + Mini / WiSAN-YME 1 S 8.1T + HQCN-NEE 1 MC A</t>
  </si>
  <si>
    <t>EDGE Pro + Mini / WiSAN-PMP 1 S 7.1 + HQCN-NEE 1 MC A</t>
  </si>
  <si>
    <t>Sphera EVO 2.0 Tower SQKN-YEE 1 TC + MiSAN-YEE 1 S 3.1 250L</t>
  </si>
  <si>
    <t>EDGE Pro / WiSAN-PMP 1 S 7.1T</t>
  </si>
  <si>
    <t>EDGE Evo 2.0 + Mini / WiSAN-YME 1 S 6.1 + HQCN-NEE 1 MC A</t>
  </si>
  <si>
    <t>WSAN-YSC4 225.6 EXC EN</t>
  </si>
  <si>
    <t>WSAN-YSC4 130.4 EXC</t>
  </si>
  <si>
    <t>EDGE F + Mini / WiSAN-PME 1 S 7.1 + HQCN-NEE 1 MC A</t>
  </si>
  <si>
    <t>WiSAN-YEE1 60.4 EN</t>
  </si>
  <si>
    <t>EDGE Pro / WiSAN-PMP 1 S 5.1 IBH</t>
  </si>
  <si>
    <t>EDGE Evo 2.0 / WiSAN-YME 1 S 7.1</t>
  </si>
  <si>
    <t>EDGE Pro + Box / WiSAN-PMP 1 S 7.1T + HQCN-NEE 1 BC A</t>
  </si>
  <si>
    <t>WiSAN-YEE1 75.4 LN</t>
  </si>
  <si>
    <t>WSAN-YSC4 80.3 EXC EN</t>
  </si>
  <si>
    <t>EDGE Evo 2.0 / WiSAN-YME 1 S 10.1</t>
  </si>
  <si>
    <t>WSAN-YSC4 110.4 EXC</t>
  </si>
  <si>
    <t>EDGE F + Box / WiSAN-PME 1 S 6.1 + HQCN-NEE 1 BC A</t>
  </si>
  <si>
    <t>WiSAN-YEE1 55.4 LN</t>
  </si>
  <si>
    <t>WiSAN-YEE1 85.4 LN</t>
  </si>
  <si>
    <t>WiSAN-P 19.1 LN</t>
  </si>
  <si>
    <t>EDGE Pro + Box / WiSAN-PMP 1 S 5.1T + HQCN-NEE 1 BC A</t>
  </si>
  <si>
    <t>WiSAN-P 16.1 EN</t>
  </si>
  <si>
    <t>WiSAN-YEE1 55.4 EN</t>
  </si>
  <si>
    <t>EDGE Evo 2.0 / WiSAN-YME 1 S 5.1</t>
  </si>
  <si>
    <t>EDGE Pro + Mini / WiSAN-PMP 1 S 7.1T + HQCN-NEE 1 MC A</t>
  </si>
  <si>
    <t>WiSAN-YSE1 40.2 PRM SC</t>
  </si>
  <si>
    <t>EDGE Pro + Mini / WiSAN-PMP 1 S 6.1T + HQCN-NEE 1 MC A</t>
  </si>
  <si>
    <t>WSAN-YSC4 210.6 PRM EN</t>
  </si>
  <si>
    <t>WiSAN-YEE1 55.4 SC</t>
  </si>
  <si>
    <t>EDGE Pro + Mini / WiSAN-PMP 1 S 5.1 IBH + HQCN-NEE 1 MC A</t>
  </si>
  <si>
    <t>EDGE Pro / WiSAN-PMP 1 S 4.1T</t>
  </si>
  <si>
    <t>WiSAN-YSE1 30.2 EXC EN</t>
  </si>
  <si>
    <t>WSAN-YMi 91</t>
  </si>
  <si>
    <t>EDGE Pro + Tower / WiSAN-PMP 1 S 2.1 + HQCN-NEE 1 TC A</t>
  </si>
  <si>
    <t>EDGE Evo 2.0 / WiSAN-YME 1 S 6.1T</t>
  </si>
  <si>
    <t>EDGE Pro / WiSAN-PMP 1 S 2.1 IBH</t>
  </si>
  <si>
    <t>WSAN-YSC4 100.4 EXC</t>
  </si>
  <si>
    <t>EDGE F + Tower / WiSAN-PME 1 S 6.1 + HQCN-NEE 1 TC A</t>
  </si>
  <si>
    <t>EDGE F + Mini / WiSAN-PME 1 S 8.1T + HQCN-NEE 1 MC A</t>
  </si>
  <si>
    <t>WSAN-YSC4 160.4 EXC</t>
  </si>
  <si>
    <t>WiSAN-YSE1 35.2 PRM SC</t>
  </si>
  <si>
    <t>EDGE F + Mini / WiSAN-PME 1 S 6.1T + HQCN-NEE 1 MC A</t>
  </si>
  <si>
    <t>WiSAN-P 18.1 SC</t>
  </si>
  <si>
    <t>EDGE Pro + Box / WiSAN-PMP 1 S 5.1 + HQCN-NEE 1 BC A</t>
  </si>
  <si>
    <t>WSAN-YMi 21</t>
  </si>
  <si>
    <t>WiSAN-YEE1 70.4 EN</t>
  </si>
  <si>
    <t>WSAN-YSC4 110.4 PRM EN</t>
  </si>
  <si>
    <t>WiSAN-P 19.1 SC</t>
  </si>
  <si>
    <t>WiSAN-P 20.1 LN</t>
  </si>
  <si>
    <t>EDGE Pro + Tower / WiSAN-PMP 1 S 3.1 + HQCN-NEE 1 TC A</t>
  </si>
  <si>
    <t>WiSAN-YSE1 30.2 PRM EN</t>
  </si>
  <si>
    <t>WSAN-YSC4 110.4 EXC EN</t>
  </si>
  <si>
    <t>EDGE Evo 2.0 / WiSAN-YME 1 S 3.1</t>
  </si>
  <si>
    <t>EDGE Pro + Mini / WiSAN-PMP 1 S 7.1 IBH + HQCN-NEE 1 MC A</t>
  </si>
  <si>
    <t>EDGE F / WiSAN-PME 1 S 6.1</t>
  </si>
  <si>
    <t>EDGE Pro + Invisible / WiSAN-PMP 1 S 5.1T + HQCN-NEE 1 IC A</t>
  </si>
  <si>
    <t>WiSAN-P 19.1 EN</t>
  </si>
  <si>
    <t>EDGE Evo 2.0 / WiSAN-YME 1 S 8.1</t>
  </si>
  <si>
    <t>EDGE F / WiSAN-PME 1 S 4.1</t>
  </si>
  <si>
    <t>EDGE Pro + Box / WiSAN-PMP 1 S 6.1T + HQCN-NEE 1 BC A</t>
  </si>
  <si>
    <t>WiSAN-YSE1 16.2 EXC EN</t>
  </si>
  <si>
    <t>EDGE Pro / WiSAN-PMP 1 S 5.1T IBH</t>
  </si>
  <si>
    <t>WiSAN-YSE1 35.2 EXC EN</t>
  </si>
  <si>
    <t>WSAN-YSC4 145.4 EXC EN</t>
  </si>
  <si>
    <t>Sphera EVO 2.0 Tower SQKN-YEE 1 TC + MiSAN-YEE 1 S 7.1 250L</t>
  </si>
  <si>
    <t>WiSAN-YEE1 65.4 SC</t>
  </si>
  <si>
    <t>EDGE Evo 2.0 + Box / WiSAN-YME 1 S 2.1 + HQCN-NEE 1 BC A</t>
  </si>
  <si>
    <t>EDGE Pro / WiSAN-PMP 1 S 8.1</t>
  </si>
  <si>
    <t>EDGE Pro + Mini / WiSAN-PMP 1 S 4.1T IBH + HQCN-NEE 1 MC A</t>
  </si>
  <si>
    <t>EDGE F + Tower / WiSAN-PME 1 S 7.1 + HQCN-NEE 1 TC A</t>
  </si>
  <si>
    <t>EDGE Pro / WiSAN-PMP 1 S 5.1T</t>
  </si>
  <si>
    <t>EDGE Evo 2.0 + Tower / WiSAN-YME 1 S 7.1 + HQCN-NEE 1 TC A</t>
  </si>
  <si>
    <t>EDGE Pro + Invisible / WiSAN-PMP 1 S 2.1 + HQCN-NEE 1 IC A</t>
  </si>
  <si>
    <t>EDGE F / WiSAN-PME 1 S 5.1</t>
  </si>
  <si>
    <t>EDGE Pro + Box / WiSAN-PMP 1 S 3.1 + HQCN-NEE 1 BC A</t>
  </si>
  <si>
    <t>Sphera EVO 2.0 Box SQKN-YEE 1 BC + MiSAN-YEE 1 S 2.1</t>
  </si>
  <si>
    <t>WSAN-YES 25.2</t>
  </si>
  <si>
    <t>EDGE Evo 2.0 + Invisible / WiSAN-YME 1 S 2.1 + HQCN-NEE 1 IC A</t>
  </si>
  <si>
    <t>EDGE Pro / WiSAN-PMP 1 S 4.1</t>
  </si>
  <si>
    <t>EDGE Evo 2.0 + Box / WiSAN-YME 1 S 7.1 + HQCN-NEE 1 BC A</t>
  </si>
  <si>
    <t>EDGE F / WiSAN-PME 1 S 6.1T</t>
  </si>
  <si>
    <t>EDGE F / WiSAN-PME 1 S 2.1</t>
  </si>
  <si>
    <t>WiSAN-P 16.1 SC</t>
  </si>
  <si>
    <t>EDGE F + Mini / WiSAN-PME 1 S 6.1 + HQCN-NEE 1 MC A</t>
  </si>
  <si>
    <t>WiSAN-P 14.1 SC</t>
  </si>
  <si>
    <t>WSAN-YSC4 120.4 PRM EN</t>
  </si>
  <si>
    <t>WiSAN-YSE1 22.2 EXC SC</t>
  </si>
  <si>
    <t>EDGE Pro + Mini / WiSAN-PMP 1 S 4.1 IBH + HQCN-NEE 1 MC A</t>
  </si>
  <si>
    <t>EDGE Pro / WiSAN-PMP 1 S 7.1 IBH</t>
  </si>
  <si>
    <t>EDGE Pro + Invisible / WiSAN-PMP 1 S 5.1 + HQCN-NEE 1 IC A</t>
  </si>
  <si>
    <t>EDGE Pro / WiSAN-PMP 1 S 8.1T</t>
  </si>
  <si>
    <t>WiSAN-P 30.2 SC</t>
  </si>
  <si>
    <t>WSAN-YSC4 225.6 PRM EN</t>
  </si>
  <si>
    <t>WSAN-YSC4 185.5 PRM</t>
  </si>
  <si>
    <t>EDGE Pro + Mini / WiSAN-PMP 1 S 4.1T + HQCN-NEE 1 MC A</t>
  </si>
  <si>
    <t>WiSAN-YEE1 85.4 EN</t>
  </si>
  <si>
    <t>WiSAN-P 18.1 EN</t>
  </si>
  <si>
    <t>WiSAN-YSE1 10.1 PRM EN</t>
  </si>
  <si>
    <t>WSAN-YSC4 240.6 EXC</t>
  </si>
  <si>
    <t>WiSAN-YEE1 80.4 EN</t>
  </si>
  <si>
    <t>EDGE Pro + Mini / WiSAN-PMP 1 S 3.1 + HQCN-NEE 1 MC A</t>
  </si>
  <si>
    <t>WSAN-YES 35.2</t>
  </si>
  <si>
    <t>EDGE F / WiSAN-PME 1 S 7.1</t>
  </si>
  <si>
    <t>EDGE Pro / WiSAN-PMP 1 S 2.1</t>
  </si>
  <si>
    <t>EDGE Evo 2.0 + Tower / WiSAN-YME 1 S 3.1 + HQCN-NEE 1 TC A</t>
  </si>
  <si>
    <t>EDGE F + Tower / WiSAN-PME 1 S 5.1 + HQCN-NEE 1 TC A</t>
  </si>
  <si>
    <t>WSAN-YSC4 100.4 EXC EN</t>
  </si>
  <si>
    <t>EDGE Evo 2.0 + Tower / WiSAN-YME 1 S 2.1 + HQCN-NEE 1 TC A</t>
  </si>
  <si>
    <t>Sphera EVO 2.0 Box SQKN-YEE 1 BC + MiSAN-YEE 1 S 7.1</t>
  </si>
  <si>
    <t>EDGE Evo 2.0 + Tower / WiSAN-YME 1 S 7.1T + HQCN-NEE 1 TC A</t>
  </si>
  <si>
    <t>EDGE Pro / WiSAN-PMP 1 S 3.1 IBH</t>
  </si>
  <si>
    <t>EDGE Evo 2.0 / WiSAN-YME 1 S 9.1</t>
  </si>
  <si>
    <t>EDGE Pro + Tower / WiSAN-PMP 1 S 5.1 + HQCN-NEE 1 TC A</t>
  </si>
  <si>
    <t>WiSAN-YEE1 65.4 EN</t>
  </si>
  <si>
    <t>WiSAN-P 14.1 LN</t>
  </si>
  <si>
    <t>EDGE Evo 2.0 + Tower / WiSAN-YME 1 S 6.1T + HQCN-NEE 1 TC A</t>
  </si>
  <si>
    <t>EDGE F + Mini / WiSAN-PME 1 S 8.1 + HQCN-NEE 1 MC A</t>
  </si>
  <si>
    <t>WSAN-YSC4 210.6 PRM</t>
  </si>
  <si>
    <t>EDGE Pro + Mini / WiSAN-PMP 1 S 2.1 + HQCN-NEE 1 MC A</t>
  </si>
  <si>
    <t>WiSAN-YSE1 30.2 EXC SC</t>
  </si>
  <si>
    <t>WiSAN-YSE1 16.2 PRM SC</t>
  </si>
  <si>
    <t>EDGE Pro / WiSAN-PMP 1 S 8.1T IBH</t>
  </si>
  <si>
    <t>Sphera EVO 2.0 Tower SQKN-YEE 1 TC + MiSAN-YEE 1 S 2.1 190L</t>
  </si>
  <si>
    <t>WSAN-YSC4 160.4 PRM</t>
  </si>
  <si>
    <t>EDGE Evo 2.0 + Invisible / WiSAN-YME 1 S 5.1 + HQCN-NEE 1 IC A</t>
  </si>
  <si>
    <t>EDGE Pro + Mini / WiSAN-PMP 1 S 8.1 + HQCN-NEE 1 MC A</t>
  </si>
  <si>
    <t>WSAN-YSC4 160.4 PRM EN</t>
  </si>
  <si>
    <t>EDGE Pro + Invisible / WiSAN-PMP 1 S 4.1T + HQCN-NEE 1 IC A</t>
  </si>
  <si>
    <t>WiSAN-YSE1 16.2 EXC SC</t>
  </si>
  <si>
    <t>EDGE F + Box / WiSAN-PME 1 S 7.1 + HQCN-NEE 1 BC A</t>
  </si>
  <si>
    <t>EDGE Pro + Mini / WiSAN-PMP 1 S 4.1 + HQCN-NEE 1 MC A</t>
  </si>
  <si>
    <t>EDGE Evo 2.0 + Tower / WiSAN-YME 1 S 8.1T + HQCN-NEE 1 TC A</t>
  </si>
  <si>
    <t>EDGE Evo 2.0 + Mini / WiSAN-YME 1 S 7.1 + HQCN-NEE 1 MC A</t>
  </si>
  <si>
    <t>EDGE Evo 2.0 + Tower / WiSAN-YME 1 S 5.1 + HQCN-NEE 1 TC A</t>
  </si>
  <si>
    <t>WSAN-YES 18.2</t>
  </si>
  <si>
    <t>WiSAN-P 14.1 EN</t>
  </si>
  <si>
    <t>WSAN-YSC4 225.6 PRM</t>
  </si>
  <si>
    <t>EDGE Evo 2.0 + Box / WiSAN-YME 1 S 3.1 + HQCN-NEE 1 BC A</t>
  </si>
  <si>
    <t>WSAN-YMi 31</t>
  </si>
  <si>
    <t>EDGE F + Box / WiSAN-PME 1 S 7.1T + HQCN-NEE 1 BC A</t>
  </si>
  <si>
    <t>Sphera EVO 2.0 Tower SQKN-YEE 1 TC + MiSAN-YEE 1 S 8.1 250L</t>
  </si>
  <si>
    <t>WiSAN-YEE1 65.4 LN</t>
  </si>
  <si>
    <t>EDGE Evo 2.0 + Box / WiSAN-YME 1 S 7.1T + HQCN-NEE 1 BC A</t>
  </si>
  <si>
    <t>Sphera EVO 2.0 Tower SQKN-YEE 1 TC + MiSAN-YEE 1 S 4.1 250L</t>
  </si>
  <si>
    <t>EDGE Evo 2.0 + Box / WiSAN-YME 1 S 6.1T + HQCN-NEE 1 BC A</t>
  </si>
  <si>
    <t>WiSAN-YEE1 85.4 SC</t>
  </si>
  <si>
    <t>EDGE Pro + Tower / WiSAN-PMP 1 S 4.1 + HQCN-NEE 1 TC A</t>
  </si>
  <si>
    <t>EDGE Pro / WiSAN-PMP 1 S 5.1</t>
  </si>
  <si>
    <t>WiSAN-YEE1 45.4 EN</t>
  </si>
  <si>
    <t>WiSAN-P 30.2 EN</t>
  </si>
  <si>
    <t>Sphera EVO 2.0 Box SQKN-YEE 1 BC + MiSAN-YEE 1 S 4.1</t>
  </si>
  <si>
    <t>EDGE Evo 2.0 + Box / WiSAN-YME 1 S 5.1 + HQCN-NEE 1 BC A</t>
  </si>
  <si>
    <t>Sphera EVO 2.0 Invisible SQKN-YEE 1 IC + MiSAN-YEE 1 S 5.1</t>
  </si>
  <si>
    <t>EDGE F / WiSAN-PME 1 S 8.1T</t>
  </si>
  <si>
    <t>WiSAN-YSE1 35.2 PRM EN</t>
  </si>
  <si>
    <t>EDGE Evo 2.0 + Mini / WiSAN-YME 1 S 6.1T + HQCN-NEE 1 MC A</t>
  </si>
  <si>
    <t>WiSAN-P 20.1 EN</t>
  </si>
  <si>
    <t>EDGE Pro + Mini / WiSAN-PMP 1 S 6.1 IBH + HQCN-NEE 1 MC A</t>
  </si>
  <si>
    <t>EDGE Pro + Mini / WiSAN-PMP 1 S 8.1T IBH + HQCN-NEE 1 MC A</t>
  </si>
  <si>
    <t>WSAN-YSC4 90.4 EXC</t>
  </si>
  <si>
    <t>WiSAN-YEE1 50.4 SC</t>
  </si>
  <si>
    <t>EDGE Pro + Box / WiSAN-PMP 1 S 2.1 + HQCN-NEE 1 BC A</t>
  </si>
  <si>
    <t>EDGE F + Box / WiSAN-PME 1 S 2.1 + HQCN-NEE 1 BC A</t>
  </si>
  <si>
    <t>EDGE Evo 2.0 + Mini / WiSAN-YME 1 S 4.1 + HQCN-NEE 1 MC A</t>
  </si>
  <si>
    <t>WiSAN-YSE1 12.1 EXC EN</t>
  </si>
  <si>
    <t>EDGE F + Tower / WiSAN-PME 1 S 2.1 + HQCN-NEE 1 TC A</t>
  </si>
  <si>
    <t>EDGE F + Tower / WiSAN-PME 1 S 4.1 + HQCN-NEE 1 TC A</t>
  </si>
  <si>
    <t>WiSAN-YEE1 60.4 SC</t>
  </si>
  <si>
    <t>EDGE Pro + Tower / WiSAN-PMP 1 S 6.1 + HQCN-NEE 1 TC A</t>
  </si>
  <si>
    <t>EDGE Pro + Box / WiSAN-PMP 1 S 4.1T + HQCN-NEE 1 BC A</t>
  </si>
  <si>
    <t>EDGE Pro + Mini / WiSAN-PMP 1 S 2.1 IBH + HQCN-NEE 1 MC A</t>
  </si>
  <si>
    <t>WiSAN-P 20.1 SC</t>
  </si>
  <si>
    <t>WSAN-YSC4 80.3 EXC</t>
  </si>
  <si>
    <t>EDGE F + Box / WiSAN-PME 1 S 8.1T + HQCN-NEE 1 BC A</t>
  </si>
  <si>
    <t>EDGE F + Tower / WiSAN-PME 1 S 7.1T + HQCN-NEE 1 TC A</t>
  </si>
  <si>
    <t>EDGE Pro + Box / WiSAN-PMP 1 S 4.1 + HQCN-NEE 1 BC A</t>
  </si>
  <si>
    <t>WSAN-YSC4 120.4 EXC</t>
  </si>
  <si>
    <t>WSAN-YES 30.2</t>
  </si>
  <si>
    <t>EDGE Pro + Mini / WiSAN-PMP 1 S 5.1T + HQCN-NEE 1 MC A</t>
  </si>
  <si>
    <t>EDGE Pro + Tower / WiSAN-PMP 1 S 8.1 + HQCN-NEE 1 TC A</t>
  </si>
  <si>
    <t>EDGE Evo 2.0 + Mini / WiSAN-YME 1 S 8.1 + HQCN-NEE 1 MC A</t>
  </si>
  <si>
    <t>WSAN-YMi 81</t>
  </si>
  <si>
    <t>WiSAN-YSE1 18.2 EXC EN</t>
  </si>
  <si>
    <t>WiSAN-YEE1 50.4 LN</t>
  </si>
  <si>
    <t>WiSAN-YEE1 45.4 LN</t>
  </si>
  <si>
    <t>WiSAN-P 16.1 LN</t>
  </si>
  <si>
    <t>EDGE F + Invisible / WiSAN-PME 1 S 3.1 + HQCN-NEE 1 IC A</t>
  </si>
  <si>
    <t>WiSAN-YSE1 14.1 EXC EN</t>
  </si>
  <si>
    <t>EDGE Evo 2.0 / WiSAN-YME 1 S 7.1T</t>
  </si>
  <si>
    <t>EDGE Pro / WiSAN-PMP 1 S 6.1T</t>
  </si>
  <si>
    <t>EDGE F + Tower / WiSAN-PME 1 S 6.1T + HQCN-NEE 1 TC A</t>
  </si>
  <si>
    <t>WSAN-YSC4 185.5 EXC EN</t>
  </si>
  <si>
    <t>EDGE Pro + Invisible / WiSAN-PMP 1 S 4.1 + HQCN-NEE 1 IC A</t>
  </si>
  <si>
    <t>EDGE Evo 2.0 + Box / WiSAN-YME 1 S 6.1 + HQCN-NEE 1 BC A</t>
  </si>
  <si>
    <t>EDGE F + Tower / WiSAN-PME 1 S 8.1 + HQCN-NEE 1 TC A</t>
  </si>
  <si>
    <t>WSAN-YSC4 240.6 EXC EN</t>
  </si>
  <si>
    <t>EDGE Pro + Tower / WiSAN-PMP 1 S 4.1T + HQCN-NEE 1 TC A</t>
  </si>
  <si>
    <t>EDGE Pro / WiSAN-PMP 1 S 7.1</t>
  </si>
  <si>
    <t>EDGE F + Tower / WiSAN-PME 1 S 8.1T + HQCN-NEE 1 TC A</t>
  </si>
  <si>
    <t>WiSAN-YSE1 22.2 EXC EN</t>
  </si>
  <si>
    <t>EDGE Pro + Box / WiSAN-PMP 1 S 6.1 + HQCN-NEE 1 BC A</t>
  </si>
  <si>
    <t>Sphera EVO 2.0 Tower SQKN-YEE 1 TC + MiSAN-YEE 1 S 5.1 250L</t>
  </si>
  <si>
    <t>EDGE Pro + Mini / WiSAN-PMP 1 S 3.1 IBH + HQCN-NEE 1 MC A</t>
  </si>
  <si>
    <t>WSAN-YSC4 185.5 EXC</t>
  </si>
  <si>
    <t>Sphera EVO 2.0 Box SQKN-YEE 1 BC + MiSAN-YEE 1 S 5.1</t>
  </si>
  <si>
    <t>EDGE Pro + Mini / WiSAN-PMP 1 S 6.1T IBH + HQCN-NEE 1 MC A</t>
  </si>
  <si>
    <t>WSAN-YSC4 110.4 PRM</t>
  </si>
  <si>
    <t>WiSAN-YSE1 10.1 EXC EN</t>
  </si>
  <si>
    <t>EDGE F + Invisible / WiSAN-PME 1 S 2.1 + HQCN-NEE 1 IC A</t>
  </si>
  <si>
    <t>WiSAN-YSE1 22.2 PRM SC</t>
  </si>
  <si>
    <t>EDGE Evo 2.0 + Mini / WiSAN-YME 1 S 7.1T + HQCN-NEE 1 MC A</t>
  </si>
  <si>
    <t>WSAN-YSC4 120.4 EXC EN</t>
  </si>
  <si>
    <t>EDGE Pro + Mini / WiSAN-PMP 1 S 8.1 IBH + HQCN-NEE 1 MC A</t>
  </si>
  <si>
    <t>WiSAN-YSE1 10.1 EXC SC</t>
  </si>
  <si>
    <t>EDGE F / WiSAN-PME 1 S 3.1</t>
  </si>
  <si>
    <t>EDGE Evo 2.0 + Tower / WiSAN-YME 1 S 6.1 + HQCN-NEE 1 TC A</t>
  </si>
  <si>
    <t>EDGE Evo 2.0 / WiSAN-YME 1 S 6.1</t>
  </si>
  <si>
    <t>WiSAN-YEE1 75.4 EN</t>
  </si>
  <si>
    <t>WiSAN-YSE1 18.2 PRM SC</t>
  </si>
  <si>
    <t>EDGE Evo 2.0 + Invisible / WiSAN-YME 1 S 4.1 + HQCN-NEE 1 IC A</t>
  </si>
  <si>
    <t>Cooldown</t>
  </si>
  <si>
    <t>HPM-28CH84AENA R290-1</t>
  </si>
  <si>
    <t>HPM-28CH84AERIs R32-1</t>
  </si>
  <si>
    <t>HPS-22CH65AERI/O1s R32</t>
  </si>
  <si>
    <t>HPM-48CH140AERIs R32-1</t>
  </si>
  <si>
    <t>HPM-41CH120AERIs R32-1</t>
  </si>
  <si>
    <t>HPM-61CH180AERIs R32-3</t>
  </si>
  <si>
    <t>HPM-89CH260AEMA R290-3</t>
  </si>
  <si>
    <t>HPM-14CH40AERIs R32-1</t>
  </si>
  <si>
    <t>HPM-53CH155AERIs R32-3</t>
  </si>
  <si>
    <t>HPM-102CH300AEMA R290-3</t>
  </si>
  <si>
    <t>HPM-34CH100AENA R290-1</t>
  </si>
  <si>
    <t>HPM-41CH120AERIs R32-3</t>
  </si>
  <si>
    <t>HPM-75CH220AERIs R32-3</t>
  </si>
  <si>
    <t>HPS-28CH84AERI/O1s R32</t>
  </si>
  <si>
    <t>HPS-34CH100AERI/O1s R32</t>
  </si>
  <si>
    <t>HPS-14CH40AERI/O1s R32</t>
  </si>
  <si>
    <t>HPM-53CH155AERIs R32-1</t>
  </si>
  <si>
    <t>HPM-22CH65AERIs R32-1</t>
  </si>
  <si>
    <t>HPM-53CH155AENA R290-3</t>
  </si>
  <si>
    <t>HPM-41CH120AENA R290-3</t>
  </si>
  <si>
    <t>HPM-48CH140AENA R290-3</t>
  </si>
  <si>
    <t>HPM-120CH350AEMA R290-3</t>
  </si>
  <si>
    <t>Optiona</t>
  </si>
  <si>
    <t>HPM-34CH100AERIs R32-1</t>
  </si>
  <si>
    <t>HPM-48CH140AERIs R32-3</t>
  </si>
  <si>
    <t>COPPEN GmbH</t>
  </si>
  <si>
    <t>Ecolynx COP-WP2311-4P</t>
  </si>
  <si>
    <t>Ecolynx-18</t>
  </si>
  <si>
    <t>Ecolynx-8</t>
  </si>
  <si>
    <t>Ecolynx COP-WP2311-6P</t>
  </si>
  <si>
    <t>Ecolynx-12</t>
  </si>
  <si>
    <t>Ecolynx-6</t>
  </si>
  <si>
    <t>CSR Autark Energie &amp; Gebäudetechnik GmbH</t>
  </si>
  <si>
    <t>Ecocycle M12</t>
  </si>
  <si>
    <t>Ecocycle M16</t>
  </si>
  <si>
    <t>CTA AG</t>
  </si>
  <si>
    <t>Aeroheat AH CI 12 a/i</t>
  </si>
  <si>
    <t>Aeroheat AH CN 7ar</t>
  </si>
  <si>
    <t>Aeroheat AH CI 1-16 a / i / iL</t>
  </si>
  <si>
    <t>Aeroheat AH SCI 25a</t>
  </si>
  <si>
    <t>Aeroheat AH CS 1-14 a / i</t>
  </si>
  <si>
    <t>Aeroheat AH CL 16a</t>
  </si>
  <si>
    <t>Aeroheat AH CN 5 a</t>
  </si>
  <si>
    <t>Aeroheat AH CN 5ar</t>
  </si>
  <si>
    <t>Aeroheat AH CL 8a</t>
  </si>
  <si>
    <t>Aeroheat AH CI 12is</t>
  </si>
  <si>
    <t>Aeroheat AH CL 5a</t>
  </si>
  <si>
    <t>Aeroheat AH CI 12i</t>
  </si>
  <si>
    <t>Aeroheat AH CL 11a</t>
  </si>
  <si>
    <t>Aeroheat AH CM 18a</t>
  </si>
  <si>
    <t>Aeroheat AH CN 7 a</t>
  </si>
  <si>
    <t>Aeroheat AH CI 8is</t>
  </si>
  <si>
    <t>Aeroheat AH CN 9 a</t>
  </si>
  <si>
    <t>Aeroheat AH CI 1-16 i/L</t>
  </si>
  <si>
    <t>Aeroheat AH CI 8 a/i</t>
  </si>
  <si>
    <t>Aeroheat AH CN I 9a</t>
  </si>
  <si>
    <t>Aeroheat AH CI 8i</t>
  </si>
  <si>
    <t>CTC Heizkessel Wärmetechnik Berthold GmbH</t>
  </si>
  <si>
    <t>EcoAir 720 M 400V</t>
  </si>
  <si>
    <t>EcoAir 622M</t>
  </si>
  <si>
    <t>EcoAir 708 M 400V</t>
  </si>
  <si>
    <t>EcoAir 610M</t>
  </si>
  <si>
    <t>EcoAir 614M</t>
  </si>
  <si>
    <t>EcoAir 712 M 400V</t>
  </si>
  <si>
    <t>curam-Energia GmbH</t>
  </si>
  <si>
    <t>Hybridio 20</t>
  </si>
  <si>
    <t>Hybridio 40</t>
  </si>
  <si>
    <t>Hybridio 60</t>
  </si>
  <si>
    <t>Daikin Airconditioning Germany GmbH</t>
  </si>
  <si>
    <t>DAIKIN Altherma 3 R W 14 kW H/C</t>
  </si>
  <si>
    <t>DAIKIN Altherma 3 H MT F BG 8 180l/230l (Bi-Zone) H</t>
  </si>
  <si>
    <t>DAIKIN Altherma 3 H MT W 12kW H</t>
  </si>
  <si>
    <t>DAIKIN Altherma 3 R ECH2O 11kW H 500l</t>
  </si>
  <si>
    <t>DAIKIN Altherma 3 R W 11 kW H</t>
  </si>
  <si>
    <t>DAIKIN Altherma 3 H HT W BG 18 H</t>
  </si>
  <si>
    <t>DAIKIN Altherma 3 H HT F BG 16 180l/230l (Bi-Zone) H</t>
  </si>
  <si>
    <t>DAIKIN Altherma 3 H HT ECH2O 500 H (Biv) 18kW nur Heizen</t>
  </si>
  <si>
    <t>DAIKIN Altherma 3 H MT F 10kW H/C 230l</t>
  </si>
  <si>
    <t>Daikin Altherma 4 H EPSKS ECH2O300L 7KW H/C ( BIV)</t>
  </si>
  <si>
    <t>Daikin Altherma 3R MT F BG 8 KW 180l/230l H/C</t>
  </si>
  <si>
    <t>DAIKIN Altherma 3 H MT W BG 12 H/C</t>
  </si>
  <si>
    <t>EWYT650B-XRA2</t>
  </si>
  <si>
    <t>EWYT135B-XSA1</t>
  </si>
  <si>
    <t>Daikin Altherma 4 H F 10KW 180l/230lH/C</t>
  </si>
  <si>
    <t>DAIKIN Altherma 3 R ECH2O 11 kW 500l H</t>
  </si>
  <si>
    <t>Daikin Altherma 3R MT W BG 8 KW H/C</t>
  </si>
  <si>
    <t>DAIKIN Altherma 3 H HT F 18kW H 180l/230l (G) nur Heizen</t>
  </si>
  <si>
    <t>DAIKIN Altherma 3 H HT F BG 16 230l H/C</t>
  </si>
  <si>
    <t>Daikin Altherma 4 H EPSKS W 7KW H/C</t>
  </si>
  <si>
    <t>DAIKIN Altherma 3 H HT W 18kW H nur Heizen</t>
  </si>
  <si>
    <t>DAIKIN Altherma 3 H MT ECH2O BG 12 300l/500l H (Biv)</t>
  </si>
  <si>
    <t>DAIKIN Altherma 3 R W 8 kW H</t>
  </si>
  <si>
    <t>EWYT115B-XRA1</t>
  </si>
  <si>
    <t>EWYT040CZP-A1 + EKDAGBL</t>
  </si>
  <si>
    <t>Daikin Altherma 4 H EPSKS F230L 7KW H/C</t>
  </si>
  <si>
    <t>EWYT400B-XLA2</t>
  </si>
  <si>
    <t>DAIKIN Altherma 3 R F 8kW H/C (H) 180l/230l BUH6/9 (G) (BiZ)</t>
  </si>
  <si>
    <t>EWYT265B-XSA2</t>
  </si>
  <si>
    <t>DAIKIN Altherma 3 R ECH2O 308/508 H (Biv) 6kW (HPSU compact Ultra 6 kW) nur Heizen</t>
  </si>
  <si>
    <t>EWYE035CZP-A1</t>
  </si>
  <si>
    <t>R454C</t>
  </si>
  <si>
    <t>EWYT175B-XRA1</t>
  </si>
  <si>
    <t>Daikin Altherma 4 H EPSKS F180L 7KW H/C</t>
  </si>
  <si>
    <t>DAIKIN Altherma 3 R W 11 kW H/C</t>
  </si>
  <si>
    <t>EWYT115B-XSA1</t>
  </si>
  <si>
    <t>DAIKIN Altherma 3 R F Serie 07 180l/230l H</t>
  </si>
  <si>
    <t>Daikin Altherma 3R MT W BG 8 KW H</t>
  </si>
  <si>
    <t>DAIKIN Altherma 3 H MT F BG 12 180l/230l H/C</t>
  </si>
  <si>
    <t>EWYT085B-XSA1</t>
  </si>
  <si>
    <t>DAIKIN Altherma 3 H MT ECH2O BG 8 300l/500l H (Biv)</t>
  </si>
  <si>
    <t>DAIKIN Altherma 3 M 11kW H/C</t>
  </si>
  <si>
    <t>Daikin Altherma 4 H ECH2O 10KW 300l/500l H/C (Biv)</t>
  </si>
  <si>
    <t>DAIKIN Altherma 3 R W 4 kW H/C (H)</t>
  </si>
  <si>
    <t>DAIKIN Altherma 3 R 8 kW ECH2O 300l/500l H/C (Biv)</t>
  </si>
  <si>
    <t>DAIKIN Altherma 3 H MT F BG 10 180l H/C</t>
  </si>
  <si>
    <t>DAIKIN Altherma 3 R F Serie 07 180l/230l H/C</t>
  </si>
  <si>
    <t>Daikin Altherma 3R MT W BG 12 KW H/C</t>
  </si>
  <si>
    <t>Daikin Altherma 4 H F 14KW 180l/230l H/C</t>
  </si>
  <si>
    <t>DAIKIN Altherma 3 H MT ECH2O BG 10 300l/500l H/C (Biv)</t>
  </si>
  <si>
    <t>Daikin Altherma 4 H EPSKS F230L 6KW H/C</t>
  </si>
  <si>
    <t>Daikin Altherma 3R MT ECH2O BG 8 KW 300l/500l H/C (Biv)</t>
  </si>
  <si>
    <t>DAIKIN Altherma 3 H MT W 10kW H</t>
  </si>
  <si>
    <t>EWYT040CZN-A1 + EKDAGBL</t>
  </si>
  <si>
    <t>EWYT500B-XLA2</t>
  </si>
  <si>
    <t>DAIKIN Altherma 3 R 07 ECH2O 304/504 H/C(H) (Biv)</t>
  </si>
  <si>
    <t>EWYT630B-XLA2</t>
  </si>
  <si>
    <t>DAIKIN Altherma 3 R W 6kW H BUH6/9 (HPSU Bi-Bloc Ultra 6kW) nur Heizen</t>
  </si>
  <si>
    <t>DAIKIN Altherma 3 H HT W BG 14 H/C(H)</t>
  </si>
  <si>
    <t>Daikin Altherma 3R MT W BG 12 KW H</t>
  </si>
  <si>
    <t>DAIKIN Altherma 3 R 6 kW ECH2O 300l/500l H/C (Biv)</t>
  </si>
  <si>
    <t>DAIKIN Altherma 3 H MT W BG 12 H</t>
  </si>
  <si>
    <t>DAIKIN Altherma 3 R F 6 kW 180l/230l H (Bi-Zone)</t>
  </si>
  <si>
    <t>DAIKIN Altherma 3 R W 14 kW H</t>
  </si>
  <si>
    <t>EWYT350B-XSA2</t>
  </si>
  <si>
    <t>DAIKIN Altherma 3 H HT F BG 18 180l/230l (Bi-Zone) H</t>
  </si>
  <si>
    <t>DAIKIN Altherma 3 M 14kW H/C</t>
  </si>
  <si>
    <t>DAIKIN Altherma 3 H MT ECH2O BG 8 300l/500l H/C (Biv)</t>
  </si>
  <si>
    <t>DAIKIN Altherma 3 H MT W 12kW H/C</t>
  </si>
  <si>
    <t>EWYT560B-XRA2</t>
  </si>
  <si>
    <t>Daikin Altherma 3R MT W BG 10 KW H/C</t>
  </si>
  <si>
    <t>DAIKIN Altherma 3 R F 8 kW 180l/230l H (Bi-Zone)</t>
  </si>
  <si>
    <t>EWYT215B-XRA1</t>
  </si>
  <si>
    <t>DAIKIN Altherma 3 M 8kW H/C</t>
  </si>
  <si>
    <t>EWYT560B-XLA2</t>
  </si>
  <si>
    <t>EWYT350B-XRA2</t>
  </si>
  <si>
    <t>DAIKIN Altherma 3 H MT W 10kW H/C</t>
  </si>
  <si>
    <t>Daikin Altherma 3R MT ECH2O BG 10 KW 300l/500l H (Biv)</t>
  </si>
  <si>
    <t>EWYT050CZN-A2 + EKDAGBL</t>
  </si>
  <si>
    <t>DAIKIN Altherma 3 M 6kW H/C</t>
  </si>
  <si>
    <t>Daikin Altherma 4 H EPSKS W 6KW H/C</t>
  </si>
  <si>
    <t>EWYT600B-XRA2</t>
  </si>
  <si>
    <t>DAIKIN Altherma 3 M 16kW H/C</t>
  </si>
  <si>
    <t>DAIKIN Altherma 3 R 4 kW ECH2O 300l H (Biv)</t>
  </si>
  <si>
    <t>DAIKIN Altherma 3 M 4kW H/C</t>
  </si>
  <si>
    <t>DAIKIN Altherma 3 R F 11 kW 180l/230l H/C</t>
  </si>
  <si>
    <t>EWYT560B-XSA2</t>
  </si>
  <si>
    <t>Daikin Altherma 3R MT F BG 10 KW 180l/230l H ( Bi-Zone)</t>
  </si>
  <si>
    <t>DAIKIN Altherma 3 R F 14kW H 230l (Bi-Zone)</t>
  </si>
  <si>
    <t>EWYT115B-XLA1</t>
  </si>
  <si>
    <t>Daikin Altherma 3R MT ECH2O BG 8 KW 300l/500l H (Biv)</t>
  </si>
  <si>
    <t>DAIKIN Altherma 3 H HT W BG 18 H/C</t>
  </si>
  <si>
    <t>EWYT500B-XRA2</t>
  </si>
  <si>
    <t>EWYT600B-XLA2</t>
  </si>
  <si>
    <t>Daikin Altherma 3R MT F BG 10 KW 180l/230l H/C</t>
  </si>
  <si>
    <t>DAIKIN Altherma 3 H MT F BG 10 230l H/C</t>
  </si>
  <si>
    <t>DAIKIN Altherma 3 H MT W BG 10 H/C</t>
  </si>
  <si>
    <t>DAIKIN Altherma 3 R F 4kW H 180l/230l BUH6 (G) nur Heizen</t>
  </si>
  <si>
    <t>DAIKIN Altherma 3 H MT W BG 10 H</t>
  </si>
  <si>
    <t>Daikin Altherma 4 H EPSKS F180L 4KW H/C</t>
  </si>
  <si>
    <t>EWYT265B-XRA2</t>
  </si>
  <si>
    <t>Daikin Altherma 3R MT F BG 12 KW 180l/230l H/C</t>
  </si>
  <si>
    <t>DAIKIN Altherma 3 H HT F BG 16 180l H/C</t>
  </si>
  <si>
    <t>DAIKIN Altherma 3 H HT ECH2O BG 16 500l H (Biv)</t>
  </si>
  <si>
    <t>DAIKIN Altherma 3 R W 6 kW H/C</t>
  </si>
  <si>
    <t>DAIKIN Altherma 3 H HT F 16kW H 180l/230l (G) nur Heizen</t>
  </si>
  <si>
    <t>Daikin Altherma 3R MT F BG 12 KW 180l/230l H ( Bi-Zone)</t>
  </si>
  <si>
    <t>DAIKIN Altherma 3 H HT ECH2O 500 H (Biv) 16kW nur Heizen</t>
  </si>
  <si>
    <t>EWYT440B-XRA2</t>
  </si>
  <si>
    <t>DAIKIN Altherma 3 R F 14 kW 230l (Bi-Zone) H</t>
  </si>
  <si>
    <t>DAIKIN Altherma 3 R ECH2O 14 kW 300l/500l H/C (Biv)</t>
  </si>
  <si>
    <t>DAIKIN Altherma 3 R ECH2O 308/508 H/C (H) (Biv) 6kW (HPSU compact Ultra 6kW)</t>
  </si>
  <si>
    <t>DAIKIN Altherma 3 R F 4kW H/C (H) 180l/230l BUH6 (G) (BiZ)</t>
  </si>
  <si>
    <t>DAIKIN Altherma 3 H HT ECH2O BG 14 500l H/C (Biv)</t>
  </si>
  <si>
    <t>DAIKIN Altherma 3 R W 6kW H/C (H) BUH6/9 (HPSU Bi-Bloc Ultra 6kW)</t>
  </si>
  <si>
    <t>DAIKIN Altherma 3 H MT F 10kW H 230l</t>
  </si>
  <si>
    <t>Daikin Altherma 4 H EPSKS F230L 4KW H/C</t>
  </si>
  <si>
    <t>DAIKIN Altherma 3 H MT F 10kW H/C 180l</t>
  </si>
  <si>
    <t>Daikin Altherma 4 H EPSKS ECH2O500L 7KW H/C ( BIV)</t>
  </si>
  <si>
    <t>Daikin Altherma 4 H EPSKS ECH2O500L 4KW H/C ( BIV)</t>
  </si>
  <si>
    <t>DAIKIN Altherma 3 R ECH2O Serie 07 300l/500l H/C (Biv)</t>
  </si>
  <si>
    <t>DAIKIN Altherma 3 R ECH2O 16 kW 500l H</t>
  </si>
  <si>
    <t>DAIKIN Altherma 3 R ECH2O 304/504 H/C (H) (Biv) 4kW (HPSU compact Ultra 4kW)</t>
  </si>
  <si>
    <t>DAIKIN Altherma 3 R ECH2O 304/504 H (Biv) 4kW (HPSU compact Ultra 4 kW) nur Heizen</t>
  </si>
  <si>
    <t>EWYT630B-XRA2</t>
  </si>
  <si>
    <t>EWYT090CZP-A2 + EKDAGBL</t>
  </si>
  <si>
    <t>Daikin Altherma 4 H ECH2O 8KW 300l/500l H/C (Biv)</t>
  </si>
  <si>
    <t>EWYT215B-XLA2</t>
  </si>
  <si>
    <t>Daikin Altherma 4 H W 8KW H/C</t>
  </si>
  <si>
    <t>Daikin Altherma 4 H EPSKS F180L 6KW H/C</t>
  </si>
  <si>
    <t>EWYT630B-XSA2</t>
  </si>
  <si>
    <t>Daikin Altherma 4 H W 10KW H/C</t>
  </si>
  <si>
    <t>Daikin Altherma 4 H ECH2O 12KW 300l/500l H/C (Biv)</t>
  </si>
  <si>
    <t>DAIKIN Altherma 3 R F 16 kW 180l/230l H/C</t>
  </si>
  <si>
    <t>Daikin Altherma 4 H F 12KW 180l/230l H/C</t>
  </si>
  <si>
    <t>DAIKIN Altherma 3 H HT ECH2O BG 18 500l H (Biv)</t>
  </si>
  <si>
    <t>DAIKIN Altherma 3 R 07 W H/C (H) BUH6</t>
  </si>
  <si>
    <t>Daikin Altherma 4 H F 6KW 180l/230l H/C</t>
  </si>
  <si>
    <t>DAIKIN Altherma 3 R W 4kW H/C (H) BUH6 (HPSU Bi-Bloc Ultra 4kW)</t>
  </si>
  <si>
    <t>EWYT040CZP-A2 + EKDAGBL</t>
  </si>
  <si>
    <t>DAIKIN Altherma 3 R ECH2O 16kW H 500l</t>
  </si>
  <si>
    <t>DAIKIN Altherma 3 R W Serie 07 H</t>
  </si>
  <si>
    <t>DAIKIN Altherma 3 R ECH2O 308/508 H (Biv) 8kW (HPSU compact Ultra 8 kW) nur Heizen</t>
  </si>
  <si>
    <t>DAIKIN Altherma 3 H HT W BG 16 H/C(H)</t>
  </si>
  <si>
    <t>EWYT310B-XRA2</t>
  </si>
  <si>
    <t>DAIKIN Altherma 3 H HT F BG 14 180l/230l (Bi-Zone) H/C(H)</t>
  </si>
  <si>
    <t>EWYT064CZI-A2 + EWYT064CZO-A2</t>
  </si>
  <si>
    <t>DAIKIN Altherma 3 R F 16kW H 230l (Bi-Zone)</t>
  </si>
  <si>
    <t>DAIKIN Altherma 3 H MT F BG 10 230l (Bi-Zone) H</t>
  </si>
  <si>
    <t>DAIKIN Altherma 3 R ECH2O 14kW H 500l</t>
  </si>
  <si>
    <t>DAIKIN Altherma 3 R 07 ECH2O 304/504 H (Biv) nur Heizen</t>
  </si>
  <si>
    <t>DAIKIN Altherma 3 R W 8kW H/C (H) BUH6/9 (HPSU Bi-Bloc Ultra 8kW)</t>
  </si>
  <si>
    <t>DAIKIN Altherma 3 R F 11kW H 230l</t>
  </si>
  <si>
    <t>DAIKIN Altherma 3 R F 6kW H 180l/230l BUH6/9 (G) nur Heizen</t>
  </si>
  <si>
    <t>EWYT350B-XLA2</t>
  </si>
  <si>
    <t>EWYT440B-XLA2</t>
  </si>
  <si>
    <t>EWYT500B-XSA2</t>
  </si>
  <si>
    <t>EWYT064CZN-A2 + EKDAGBL</t>
  </si>
  <si>
    <t>DAIKIN Altherma 3 H HT F BG 18 180l/230l H/C</t>
  </si>
  <si>
    <t>EWYE035CZN-A1</t>
  </si>
  <si>
    <t>EWYT090CZN-A2 + EKDAGBL</t>
  </si>
  <si>
    <t>DAIKIN Altherma 3 R W Serie 07 H/C</t>
  </si>
  <si>
    <t>DAIKIN Altherma 3 H HT ECH2O BG 16 500l H/C (Biv)</t>
  </si>
  <si>
    <t>Daikin Altherma 4 H EPSKS ECH2O300L 4KW H/C ( BIV)</t>
  </si>
  <si>
    <t>DAIKIN Altherma 3 R 4 kW F 180l/230l H/C</t>
  </si>
  <si>
    <t>EWYT310B-XLA2</t>
  </si>
  <si>
    <t>DAIKIN Altherma 3 H MT W 8kW H</t>
  </si>
  <si>
    <t>DAIKIN Altherma 3 R 6 kW ECH2O 300l/500l H (Biv)</t>
  </si>
  <si>
    <t>Daikin Altherma 4 H EPSKS ECH2O500L 6KW H/C ( BIV)</t>
  </si>
  <si>
    <t>EWYT090CZH-A2 + EKDAGBL</t>
  </si>
  <si>
    <t>DAIKIN Altherma 3 H MT W 8kW H/C</t>
  </si>
  <si>
    <t>DAIKIN Altherma 3 R 07 F H/C (H) 180l/230l BUH6</t>
  </si>
  <si>
    <t>DAIKIN Altherma 3 R W 6 kW H</t>
  </si>
  <si>
    <t>DAIKIN Altherma 3 R 07 W H BUH6 nur Heizen</t>
  </si>
  <si>
    <t>Daikin Altherma 3R MT ECH2O BG 10 KW 300l/500l H/C (Biv)</t>
  </si>
  <si>
    <t>Daikin Altherma 4 H EPSKS ECH2O300L 6KW H/C ( BIV)</t>
  </si>
  <si>
    <t>Daikin Altherma 4 H ECH2O 14KW 300l/500l H/C (Biv)</t>
  </si>
  <si>
    <t>EWYT064CZP-A2 + EKDAGBL</t>
  </si>
  <si>
    <t>DAIKIN Altherma 3 R 07 F H 180l/230l BUH6 nur Heizen</t>
  </si>
  <si>
    <t>DAIKIN Altherma 3 R W 16 kW H/C</t>
  </si>
  <si>
    <t>Daikin Altherma 4 H W 6KW H/C</t>
  </si>
  <si>
    <t>DAIKIN Altherma 3 R ECH2O 14 kW 500l H</t>
  </si>
  <si>
    <t>EWYT050CZH-A2 + EKDAGBL</t>
  </si>
  <si>
    <t>EWYT235B-XRA2</t>
  </si>
  <si>
    <t>DAIKIN Altherma 3 R F 8kW H 180l/230l BUH6/9 (G) nur Heizen</t>
  </si>
  <si>
    <t>DAIKIN Altherma 3 R F 14 kW 180l/230l H/C</t>
  </si>
  <si>
    <t>EWYT215B-XRA2</t>
  </si>
  <si>
    <t>DAIKIN Altherma 3 H MT ECH2O BG 12 300l/500l H/C (Biv)</t>
  </si>
  <si>
    <t>EWYT040CZH-A2 + EKDAGBL</t>
  </si>
  <si>
    <t>DAIKIN Altherma 3 R 8 kW ECH2O 300l/500l H (Biv)</t>
  </si>
  <si>
    <t>EWYT040CZH-A1 + EKDAGBL</t>
  </si>
  <si>
    <t>DAIKIN Altherma 3 H HT ECH2O 500 H (Biv) 14kW nur Heizen</t>
  </si>
  <si>
    <t>EWYT600B-XSA2</t>
  </si>
  <si>
    <t>DAIKIN Altherma 3 R 4 kW ECH2O 300l/500l H/C (Biv)</t>
  </si>
  <si>
    <t>Daikin Altherma 4 H W 12KW H/C</t>
  </si>
  <si>
    <t>DAIKIN Altherma 3 H MT W BG 8 H</t>
  </si>
  <si>
    <t>DAIKIN Altherma 3 H MT F BG 10 180l H</t>
  </si>
  <si>
    <t>DAIKIN Altherma 3 H HT ECH2O BG 18 500l H/C (Biv)</t>
  </si>
  <si>
    <t>DAIKIN Altherma 3 R F 16 kW 230l (Bi-Zone) H</t>
  </si>
  <si>
    <t>EWYT265B-XLA2</t>
  </si>
  <si>
    <t>EWYT040CZN-A2 + EKDAGBL</t>
  </si>
  <si>
    <t>DAIKIN Altherma 3 R F 6kW H/C (H) 180l/230l BUH6/9 (G) (BiZ)</t>
  </si>
  <si>
    <t>EWYT400B-XRA2</t>
  </si>
  <si>
    <t>DAIKIN Altherma 3 R W 8 kW H/C</t>
  </si>
  <si>
    <t>EWYT400B-XSA2</t>
  </si>
  <si>
    <t>Daikin Altherma 3R MT ECH2O BG 12 KW 300l/500l H (Biv)</t>
  </si>
  <si>
    <t>EWYT310B-XSA2</t>
  </si>
  <si>
    <t>Daikin Altherma 4 H F 8KW 180l/230l H/C</t>
  </si>
  <si>
    <t>DAIKIN Altherma 3 R F 6 kW 180l/230l H/C</t>
  </si>
  <si>
    <t>Daikin Altherma 4 H W 14KW H/C</t>
  </si>
  <si>
    <t>DAIKIN Altherma 3 H MT W BG 8 H/C</t>
  </si>
  <si>
    <t>EWYT050CZP-A2 + EKDAGBL</t>
  </si>
  <si>
    <t>EWYT040CZI-A1 + EWYT040CZO-A1</t>
  </si>
  <si>
    <t>EWYT135B-XLA1</t>
  </si>
  <si>
    <t>DAIKIN Altherma 3 R ECH2O 16 kW 300l/500l H/C (Biv)</t>
  </si>
  <si>
    <t>DAIKIN Altherma 3 H MT ECH2O BG 10 300l/500l H (Biv)</t>
  </si>
  <si>
    <t>EWYT235B-XLA2</t>
  </si>
  <si>
    <t>DAIKIN Altherma 3 R F 11 kW 230l H</t>
  </si>
  <si>
    <t>DAIKIN Altherma 3 R ECH2O 308/508 H/C (H) (Biv) 8kW (HPSU compact Ultra 8kW)</t>
  </si>
  <si>
    <t>EWYT064CZH-A2 + EKDAGBL</t>
  </si>
  <si>
    <t>DAIKIN Altherma 3 R ECH2O 11 kW 300l/500l H/C (Biv)</t>
  </si>
  <si>
    <t>Daikin Altherma 3R MT F BG 8 KW 180l/230l H ( Bi-Zone)</t>
  </si>
  <si>
    <t>Daikin Altherma 3R MT ECH2O BG 12 KW 300l/500l H/C (Biv)</t>
  </si>
  <si>
    <t>Daikin Altherma 4 H EPSKS W 4KW H/C</t>
  </si>
  <si>
    <t>DAIKIN Altherma 3 H MT F BG 12 180l/230l (Bi-Zone) H</t>
  </si>
  <si>
    <t>Daikin Altherma 4 H ECH2O 6KW 300l/500l H/C ( Biv)</t>
  </si>
  <si>
    <t>EWYT440B-XSA2</t>
  </si>
  <si>
    <t>DAIKIN Altherma 3 R ECH2O Serie 07 300l H (Biv)</t>
  </si>
  <si>
    <t>DAIKIN Altherma 3 R W 16 kW H</t>
  </si>
  <si>
    <t>Daikin Altherma 3R MT W BG 10 KW H</t>
  </si>
  <si>
    <t>DAIKIN Altherma 3 H MT F BG 8 180l/230l H/C</t>
  </si>
  <si>
    <t>DAIKIN Altherma 3 H MT F 10kW H 180l</t>
  </si>
  <si>
    <t>DAIKIN Altherma 3 R W 8kW H BUH6/9 (HPSU Bi-Bloc Ultra 8kW) nur Heizen</t>
  </si>
  <si>
    <t>EWYT235B-XSA2</t>
  </si>
  <si>
    <t>EWYT085B-XLA1</t>
  </si>
  <si>
    <t>DAIKIN Altherma 3 R 4 kW F 180l (Bi-Zone)/230l H</t>
  </si>
  <si>
    <t>DAIKIN Altherma 3 R F 8 kW 180l/230l H/C</t>
  </si>
  <si>
    <t>DAIKIN Altherma 3 H HT ECH2O BG 14 500l H (Biv)</t>
  </si>
  <si>
    <t>DEFRO R. Dziubela sp. k.</t>
  </si>
  <si>
    <t>DHPi MONOTEC 12</t>
  </si>
  <si>
    <t>DHP Premium 8 HB</t>
  </si>
  <si>
    <t>DHP PREMIUM 12 HM</t>
  </si>
  <si>
    <t>DHP Premium 8 HM</t>
  </si>
  <si>
    <t>DHP Premium 8 HF</t>
  </si>
  <si>
    <t>DHP PREMIUM 16 HM</t>
  </si>
  <si>
    <t>DHPi MONOTEC 8</t>
  </si>
  <si>
    <t>DHP PREMIUM 12 HF</t>
  </si>
  <si>
    <t>DHPi Monotec 16</t>
  </si>
  <si>
    <t>DEHER sp. z . o. o.</t>
  </si>
  <si>
    <t>AIRTERM 18 EVI DC</t>
  </si>
  <si>
    <t>AIRTERM 15 ECO</t>
  </si>
  <si>
    <t>AIRTERM 22 ECO</t>
  </si>
  <si>
    <t>AIRTERM 8 EVI DC</t>
  </si>
  <si>
    <t>AIRTERM 23 EVI DC</t>
  </si>
  <si>
    <t>AIRTERM 13 EVI DC</t>
  </si>
  <si>
    <t>AIRTERM 11 ECO</t>
  </si>
  <si>
    <t>AIRTERM 8 ECO</t>
  </si>
  <si>
    <t>DeWarmte B.V.</t>
  </si>
  <si>
    <t>Pomp MP</t>
  </si>
  <si>
    <t>Pomp AO</t>
  </si>
  <si>
    <t>Dimplex - Glen Dimplex Deutschland GmbH</t>
  </si>
  <si>
    <t>LA 0712CP M</t>
  </si>
  <si>
    <t>LA 1525CP</t>
  </si>
  <si>
    <t>LIA 0911BWCF M</t>
  </si>
  <si>
    <t>LIA 1316BWCF</t>
  </si>
  <si>
    <t>LA 12 S-TU / -TUR</t>
  </si>
  <si>
    <t>M Flex 0916HBC M</t>
  </si>
  <si>
    <t>LA 0712BWC</t>
  </si>
  <si>
    <t>LA 18 S-TU / -TUR</t>
  </si>
  <si>
    <t>LIA 0911HWCF M</t>
  </si>
  <si>
    <t>LIA 0911HXCF M</t>
  </si>
  <si>
    <t>LA 35 TBS</t>
  </si>
  <si>
    <t>LA 0712BW</t>
  </si>
  <si>
    <t>LA 1118BW</t>
  </si>
  <si>
    <t>LI 1826C</t>
  </si>
  <si>
    <t>LIK 12 TU</t>
  </si>
  <si>
    <t>LI 12 TU</t>
  </si>
  <si>
    <t>AH38C48EA</t>
  </si>
  <si>
    <t>LA 1118CP</t>
  </si>
  <si>
    <t>LA 2030CP</t>
  </si>
  <si>
    <t>LIA 1316HXCF</t>
  </si>
  <si>
    <t>System M Comfort Plus C 16IHCIAOC6D</t>
  </si>
  <si>
    <t>LA 60P-TURS</t>
  </si>
  <si>
    <t>LIA 0608HXCF M</t>
  </si>
  <si>
    <t>AH38E</t>
  </si>
  <si>
    <t>System M Comfort Plus 16IHOIAOC6D</t>
  </si>
  <si>
    <t>LA 1118BWC</t>
  </si>
  <si>
    <t>LA 60S-TU</t>
  </si>
  <si>
    <t>LIA 0608HWCF M</t>
  </si>
  <si>
    <t>LIA 0608BWCF M</t>
  </si>
  <si>
    <t>LA 60S-TURS</t>
  </si>
  <si>
    <t>M Flex 0916</t>
  </si>
  <si>
    <t>LA 0712C</t>
  </si>
  <si>
    <t>M Flex 0916HBC</t>
  </si>
  <si>
    <t>LI 16I-TUR</t>
  </si>
  <si>
    <t>LA 1014CP M</t>
  </si>
  <si>
    <t>LA 4060CP</t>
  </si>
  <si>
    <t>AH38C48E</t>
  </si>
  <si>
    <t>LA 1118C</t>
  </si>
  <si>
    <t>LA 0712CDIM</t>
  </si>
  <si>
    <t>LA 60S-TUS</t>
  </si>
  <si>
    <t>LA 1422C</t>
  </si>
  <si>
    <t>LIA 1316HXCF M</t>
  </si>
  <si>
    <t>LA 33TPR</t>
  </si>
  <si>
    <t>LA 60P-TUR</t>
  </si>
  <si>
    <t>System M Comfort C 121HCIAOC6</t>
  </si>
  <si>
    <t>LIA 1316BWCF M</t>
  </si>
  <si>
    <t>AH38EA</t>
  </si>
  <si>
    <t>LA 3860</t>
  </si>
  <si>
    <t>AH40C50EGA</t>
  </si>
  <si>
    <t>HPL 18 S-TUW / -TURW</t>
  </si>
  <si>
    <t>AH40C50EG</t>
  </si>
  <si>
    <t>HPL 12 S-TUW / -TURW</t>
  </si>
  <si>
    <t>LI 1422C</t>
  </si>
  <si>
    <t>LA 60S-TUR</t>
  </si>
  <si>
    <t>Dream Maker Technologie GmbH</t>
  </si>
  <si>
    <t>DM Grandline 15kW-R290-T1 CB</t>
  </si>
  <si>
    <t>DM Proline 12kW-R290-S1 CB</t>
  </si>
  <si>
    <t>DM Grandline 20kW-R290-T1 CB</t>
  </si>
  <si>
    <t>DM Proline 9kW-R290-S1 CB</t>
  </si>
  <si>
    <t>DM Ecoline Monoblock 9kw-O / DM Ecoline Monoblock 9kw-I</t>
  </si>
  <si>
    <t>DM Ecoline Monoblock 12kw-O / DM Ecoline Monoblock 12kw-I</t>
  </si>
  <si>
    <t>x² A9</t>
  </si>
  <si>
    <t>smarterm A9</t>
  </si>
  <si>
    <t>DVI Energi A/S</t>
  </si>
  <si>
    <t>DVI AW-290-4</t>
  </si>
  <si>
    <t>DVI AW-407-7</t>
  </si>
  <si>
    <t>DVI AW-407-9</t>
  </si>
  <si>
    <t>DVI AW-407-5</t>
  </si>
  <si>
    <t>DVI AW-410-40</t>
  </si>
  <si>
    <t>DVI AW-290-7</t>
  </si>
  <si>
    <t>DVI AW-290-12</t>
  </si>
  <si>
    <t>DVI AW-290-16</t>
  </si>
  <si>
    <t>DVI AW-407-16</t>
  </si>
  <si>
    <t>DVI AW-290-20</t>
  </si>
  <si>
    <t>DVI AW-407-12</t>
  </si>
  <si>
    <t>DVI AW-290-40</t>
  </si>
  <si>
    <t>Ecochi GmbH</t>
  </si>
  <si>
    <t>CBHA-OG1V03-15S Pro / CBHA-IG4V04-Pro</t>
  </si>
  <si>
    <t>CBHA-OG1V03-12S Pro / CBHA-IG4V04-Pro</t>
  </si>
  <si>
    <t>CBHA-OG1V03-20S Pro / CBHA-IG4V04-Pro</t>
  </si>
  <si>
    <t>CBHA-OG1V03-8 Pro / CBHA-IG4V04-Pro</t>
  </si>
  <si>
    <t>CBHA-OG4V03-15 CBHA-IG4V04-15</t>
  </si>
  <si>
    <t>CBHA-OG1V03-12 / CBHA-IG1V04-12</t>
  </si>
  <si>
    <t>CBHA-OG1V03-12 Pro / CBHA-IG4V04-Pro</t>
  </si>
  <si>
    <t>CBHA-OG1V03-8 / CBHA-IG1V04-8</t>
  </si>
  <si>
    <t>Ecoforest S.A.</t>
  </si>
  <si>
    <t>ecoAIR+ 3-18 PRO</t>
  </si>
  <si>
    <t>ecoAIR+ 1-7 PRO</t>
  </si>
  <si>
    <t>ecoAIR+ T 3-12 PRO</t>
  </si>
  <si>
    <t>ecoAIR 6-24 PRO</t>
  </si>
  <si>
    <t>ecoAIR+ 3-12 PRO</t>
  </si>
  <si>
    <t>ecoAIR+ 1-9 PRO</t>
  </si>
  <si>
    <t>ecoAIR+ T 3-18 PRO</t>
  </si>
  <si>
    <t>ecoAIR+ T 4-20 EVI</t>
  </si>
  <si>
    <t>ecoAIR 6-24 PRO HTR</t>
  </si>
  <si>
    <t>ecoAIR+ 4-20 EVI</t>
  </si>
  <si>
    <t>ELCO GmbH</t>
  </si>
  <si>
    <t>AEROTOP G14.2</t>
  </si>
  <si>
    <t>AEROTOP SPK10</t>
  </si>
  <si>
    <t>AEROTOP MONO 04M-CRX 2Z</t>
  </si>
  <si>
    <t>AEROTOP SX20 Kaskade</t>
  </si>
  <si>
    <t>AEROTOP EVO LN 24</t>
  </si>
  <si>
    <t>AEROTOP MONO 05M-RXL</t>
  </si>
  <si>
    <t>AEROTOP MONO 07M-CRX 2Z</t>
  </si>
  <si>
    <t>AEROTOP L 054</t>
  </si>
  <si>
    <t>AEROTOP MONO 07M-RXL</t>
  </si>
  <si>
    <t>AEROTOP EVO PLUS LN 48</t>
  </si>
  <si>
    <t>AEROTOP SPK16</t>
  </si>
  <si>
    <t>AEROTOP SPLIT 15.2 M-CR(X) 1Z / 2Z</t>
  </si>
  <si>
    <t>drexel und weiss Haustechniksysteme GmbH</t>
  </si>
  <si>
    <t>AEROTOP G08.2 INOX / INOX OPTIC</t>
  </si>
  <si>
    <t>AEROTOP SPLIT 15.2 M-R(X)</t>
  </si>
  <si>
    <t>AEROTOP MONO 04M-CRX 1Z</t>
  </si>
  <si>
    <t>AEROTOP MONO 05M-RX 1Z</t>
  </si>
  <si>
    <t>AEROTOP MONO 07M-CR 1Z</t>
  </si>
  <si>
    <t>AEROTOP MONO 05M-RX 2Z</t>
  </si>
  <si>
    <t>AEROTOP MONO 07M-RX 2Z</t>
  </si>
  <si>
    <t>AEROTOP EVO PLUS LN 88</t>
  </si>
  <si>
    <t>AEROTOP EVO LN 79</t>
  </si>
  <si>
    <t>AEROTOP SPLIT 11M-R</t>
  </si>
  <si>
    <t>AEROTOP EVO LN 32</t>
  </si>
  <si>
    <t>AEROTOP SG14 INOX / INOX OPTIC</t>
  </si>
  <si>
    <t>AEROTOP EVO PLUS LN 24</t>
  </si>
  <si>
    <t>AEROTOP MONO 08.2M-RL / -CR 1Z / -CR 2Z / -R</t>
  </si>
  <si>
    <t>AEROTOP SPLIT 05.2M-RX / 05.2M-CRX 1Z / 2Z</t>
  </si>
  <si>
    <t>AEROTOP EVO PLUS 65 </t>
  </si>
  <si>
    <t>AEROTOP SPLIT 08.2M-CR 1Z / 2Z</t>
  </si>
  <si>
    <t>AEROTOP MONO 08.2M-RXL / -CRX 1Z / -CRX 2Z / -RX</t>
  </si>
  <si>
    <t>AEROTOP MONO 07M-RX 1Z</t>
  </si>
  <si>
    <t>AEROTOP EVO 79 </t>
  </si>
  <si>
    <t>AEROTOP SPLIT 07M-R</t>
  </si>
  <si>
    <t>AEROTOP EVO PLUS 79 </t>
  </si>
  <si>
    <t>AEROTOP SX10</t>
  </si>
  <si>
    <t>AEROTOP EVO LN 88</t>
  </si>
  <si>
    <t>AEROTOP MONO 05M-CRX 2Z</t>
  </si>
  <si>
    <t>AEROTOP EVO 48 </t>
  </si>
  <si>
    <t>AEROTOP EVO 88 </t>
  </si>
  <si>
    <t>AEROTOP MONO 05.2M-RXL / -CRX 1Z / -CRX 2Z / -RX</t>
  </si>
  <si>
    <t>AEROTOP EVO PLUS 24 </t>
  </si>
  <si>
    <t>AEROTOP SPLIT 07M-(C)RX</t>
  </si>
  <si>
    <t>AEROTOP S09.2 / S09.2_2-part</t>
  </si>
  <si>
    <t>AEROTOP S07.2 / S07.2_2-part</t>
  </si>
  <si>
    <t>AEROTOP MONO 09M-RL</t>
  </si>
  <si>
    <t>AEROTOP EVO LN 48</t>
  </si>
  <si>
    <t>AEROTOP EVO LN 27</t>
  </si>
  <si>
    <t>AEROTOP MONO 11M-RL</t>
  </si>
  <si>
    <t>AEROTOP EVO PLUS LN 32</t>
  </si>
  <si>
    <t>AEROTOP SPK7</t>
  </si>
  <si>
    <t>AEROTOP SPK20</t>
  </si>
  <si>
    <t>AEROTOP EVO PLUS LN 27</t>
  </si>
  <si>
    <t>AEROTOP MONO 12.2M-RL / -R</t>
  </si>
  <si>
    <t>AEROTOP EVO PLUS 88 </t>
  </si>
  <si>
    <t>AEROTOP MONO 04M-RXL</t>
  </si>
  <si>
    <t>AEROTOP SPLIT 09M-R</t>
  </si>
  <si>
    <t>AEROTOP EVO 54 </t>
  </si>
  <si>
    <t>AEROTOP MONO 11M-R 1Z</t>
  </si>
  <si>
    <t>AEROTOP S05.2 / S05.2_2-part</t>
  </si>
  <si>
    <t>AEROTOP EVO PLUS 54 </t>
  </si>
  <si>
    <t>AEROTOP SPLIT 08.2M-R 1Z / 2Z</t>
  </si>
  <si>
    <t>AEROTOP EVO PLUS LN 79</t>
  </si>
  <si>
    <t>AEROTOP SPLIT 12.2 M-R(X)</t>
  </si>
  <si>
    <t>AEROTOP SPLIT 05M-(C)RX</t>
  </si>
  <si>
    <t>AEROTOP MONO 07M-CR 2Z</t>
  </si>
  <si>
    <t>AEROTOP M 048</t>
  </si>
  <si>
    <t>AEROTOP MONO 07M-R 2Z</t>
  </si>
  <si>
    <t>AEROTOP MONO 07M-CRX 1Z</t>
  </si>
  <si>
    <t>AEROTOP SX7</t>
  </si>
  <si>
    <t>AEROTOP MONO 07M-R 1Z</t>
  </si>
  <si>
    <t>AEROTOP SPLIT 04M-(C)RX</t>
  </si>
  <si>
    <t>AEROTOP SG12 INOX / INOX OPTIC</t>
  </si>
  <si>
    <t>AEROTOP MONO 09M-R 1Z</t>
  </si>
  <si>
    <t>AEROTOP EVO PLUS LN 65</t>
  </si>
  <si>
    <t>AEROTOP EVO PLUS LN 54</t>
  </si>
  <si>
    <t>AEROTOP SPLIT 12.2 M-CR(X) 1Z / 2Z</t>
  </si>
  <si>
    <t>AEROTOP SX13</t>
  </si>
  <si>
    <t>AEROTOP EVO LN 65</t>
  </si>
  <si>
    <t>AEROTOP SPLIT 08.2M-RX / 08.2M-CRX 1Z / 2Z</t>
  </si>
  <si>
    <t>AEROTOP EVO 65 </t>
  </si>
  <si>
    <t>AEROTOP EVO LN 105</t>
  </si>
  <si>
    <t>AEROTOP L 088</t>
  </si>
  <si>
    <t>AEROTOP MONO 04.2M-RXL / -CRX 1Z / -CRX 2Z / -RX</t>
  </si>
  <si>
    <t>AEROTOP MONO 04M-RX 2Z</t>
  </si>
  <si>
    <t>AEROTOP MONO 15.2M-RL / -R</t>
  </si>
  <si>
    <t>AEROTOP S15.2 / S15.2_2-part</t>
  </si>
  <si>
    <t>AEROTOP MONO 07M-RL</t>
  </si>
  <si>
    <t>AEROTOP S12.2 / S12.2_2-part</t>
  </si>
  <si>
    <t>AEROTOP MONO 05M-CRX 1Z</t>
  </si>
  <si>
    <t>AEROTOP EVO 105 </t>
  </si>
  <si>
    <t>AEROTOP SX14 Kaskade</t>
  </si>
  <si>
    <t>AEROTOP MONO 04M-RX 1Z</t>
  </si>
  <si>
    <t>AEROTOP L 061</t>
  </si>
  <si>
    <t>AEROTOP EVO LN 54</t>
  </si>
  <si>
    <t>AEROTOP SG10 INOX / INOX OPTIC</t>
  </si>
  <si>
    <t>AEROTOP EVO PLUS 48 </t>
  </si>
  <si>
    <t>AEROTOP SPLIT 04.2M-RX / 04.2M-CRX 1Z / 2Z</t>
  </si>
  <si>
    <t>Enpal Production GmbH</t>
  </si>
  <si>
    <t>EODU-V8-M1-AW-9E</t>
  </si>
  <si>
    <t>EODU-V8-M2-AW-9E</t>
  </si>
  <si>
    <t>EODU-V14-M1-AW-9E</t>
  </si>
  <si>
    <t>EODU-V16-M2-AW-9E</t>
  </si>
  <si>
    <t>EODU-V10-M1-AW-9E</t>
  </si>
  <si>
    <t>EODU-V16-M1-AW-9E</t>
  </si>
  <si>
    <t>EODU-V12-M2-AW-9E</t>
  </si>
  <si>
    <t>EODU-V10-M2-AW-9E</t>
  </si>
  <si>
    <t>EODU-V12-M1-AW-9E</t>
  </si>
  <si>
    <t>EQ-Therm GmbH</t>
  </si>
  <si>
    <t>EQ AIR Compact PRO 412</t>
  </si>
  <si>
    <t>EQ AIR Compact PRO 27</t>
  </si>
  <si>
    <t>EQ AIR Compact PRO 413</t>
  </si>
  <si>
    <t>EQ AIR Compact PRO 618</t>
  </si>
  <si>
    <t>ES Energy Save AB</t>
  </si>
  <si>
    <t>ES M15 R290 1 PH + ES MHB</t>
  </si>
  <si>
    <t>ES M15 R290 1 PH + ES MCB</t>
  </si>
  <si>
    <t>AW9-R32-S-V8 + AWST6/12-R32-S-V8</t>
  </si>
  <si>
    <t>AW9-R32-M-V8 + AWC6/19-R32-M-V8</t>
  </si>
  <si>
    <t>ES M15 R290 3 PH + ES M250L ST</t>
  </si>
  <si>
    <t>ES M8 R290 + ES M250L ST</t>
  </si>
  <si>
    <t>ES M12 R290 + ES M250L ST UK</t>
  </si>
  <si>
    <t>ES M8 R290 + ES M250L ST UK</t>
  </si>
  <si>
    <t>ES M12 R290 + ES MCB</t>
  </si>
  <si>
    <t>AW19-R32-M-V8 + AWC6/19-R32-M-V8</t>
  </si>
  <si>
    <t>AW12-R32-M-V8 + AWC6/19-R32-M-V8</t>
  </si>
  <si>
    <t>ES M15 R290 1 PH + ES M250L ST</t>
  </si>
  <si>
    <t>ES M8 R290 + ES MCB</t>
  </si>
  <si>
    <t>AW6-R32-S-V8 + AWH6/12-R32-S-V8</t>
  </si>
  <si>
    <t>ES M12 R290 + ES M100L ST UK</t>
  </si>
  <si>
    <t>AW6-R32-M-V8 + AWC6/19-R32-M-V8</t>
  </si>
  <si>
    <t>AW12-R32-S-V8 + AWH6/12-R32-S-V8</t>
  </si>
  <si>
    <t>AW6-R32-S-V8 + AWST6/12-R32-S-V8</t>
  </si>
  <si>
    <t>ES M12 R290 + ES MHB</t>
  </si>
  <si>
    <t>AW30-EVI-M + AWC30/90-EVI-M</t>
  </si>
  <si>
    <t>ES M12 R290 + ES M250L ST</t>
  </si>
  <si>
    <t>AW12-R32-M-V8 + AWST6/15-R32-M-V8</t>
  </si>
  <si>
    <t>AW9-R32-M-V8 + AWST6/15-R32-M-V8</t>
  </si>
  <si>
    <t>AW9-R32-S-V8 + AWH6/12-R32-S-V8</t>
  </si>
  <si>
    <t>ES M15 R290 3 PH + ES MHB</t>
  </si>
  <si>
    <t>ES M8 R290 + ES MHB</t>
  </si>
  <si>
    <t>ES M15 R290 3 PH + ES M250L ST UK</t>
  </si>
  <si>
    <t>ES M8 R290 + ES M100L ST UK</t>
  </si>
  <si>
    <t>ES M15 R290 1 PH + ES M250L ST UK</t>
  </si>
  <si>
    <t>ES M40 R290 + ES NordFlex Controller</t>
  </si>
  <si>
    <t>AW6-R32-M-V8 + AWST6/15-R32-M-V8</t>
  </si>
  <si>
    <t>ES M12 R290 + ES M100L ST</t>
  </si>
  <si>
    <t>ES M8 R290 + ES M100L ST</t>
  </si>
  <si>
    <t>ES M15 R290 3 PH + ES MCB</t>
  </si>
  <si>
    <t>AW90-EVI-M + AWC30/90-EVI-M</t>
  </si>
  <si>
    <t>AW45-EVI-M + AWC30/90-EVI-M</t>
  </si>
  <si>
    <t>AW15-R32-M-V8 + AWC6/19-R32-M-V8</t>
  </si>
  <si>
    <t>AW12-R32-S-V8 + AWST6/12-R32-S-V8</t>
  </si>
  <si>
    <t>AW15-R32-M-V8 + AWST6/15-R32-M-V8</t>
  </si>
  <si>
    <t>FläktGroup Deutschland GmbH</t>
  </si>
  <si>
    <t>FGAH2035AG1+.E79</t>
  </si>
  <si>
    <t>FGAH4120BG2.SL+.E79</t>
  </si>
  <si>
    <t>FGAH4060BG2.HE+.E79</t>
  </si>
  <si>
    <t>FGAH2011BH2</t>
  </si>
  <si>
    <t>FGAS2050AG1.SL + .E82</t>
  </si>
  <si>
    <t>FGAS2030AG1.SL + .E82</t>
  </si>
  <si>
    <t>FGAH4110BG2.HE+.E79</t>
  </si>
  <si>
    <t>FGAS8076EG2.HE</t>
  </si>
  <si>
    <t>FGAS4036EG2 + .E81</t>
  </si>
  <si>
    <t>FGAS2020AG1.SL + .E82</t>
  </si>
  <si>
    <t>FGAS4036EG2.SL</t>
  </si>
  <si>
    <t>FGAH4110BG2+.E81+.E79</t>
  </si>
  <si>
    <t>FGAH2035AG2.SL+.E79</t>
  </si>
  <si>
    <t>GLAH6181CD2.LT</t>
  </si>
  <si>
    <t>FGAH4090BG2.HE+.E79</t>
  </si>
  <si>
    <t>FGAS4040EG2.HE</t>
  </si>
  <si>
    <t>FGAS4070BG2.SL</t>
  </si>
  <si>
    <t>FGAH4070BG2.HE+.E79</t>
  </si>
  <si>
    <t>FGAS2040AG1.SL</t>
  </si>
  <si>
    <t>FGAS6050EG2 + .E81</t>
  </si>
  <si>
    <t>FGAS8070EG2.HE</t>
  </si>
  <si>
    <t>GLAH4131CD2.LT</t>
  </si>
  <si>
    <t>FGAH4080BG2+.E81+.E79</t>
  </si>
  <si>
    <t>FGAH2009BH2</t>
  </si>
  <si>
    <t>FGAS4034EG2.SL + .E82</t>
  </si>
  <si>
    <t>FGAS6054EG2.SL</t>
  </si>
  <si>
    <t>GLAH4090CD2.HE</t>
  </si>
  <si>
    <t>FGAS2060AG1</t>
  </si>
  <si>
    <t>FGAS6044EG2</t>
  </si>
  <si>
    <t>FGAH2040AG2.SL+.E79</t>
  </si>
  <si>
    <t>FGAH4060BG2.SL+.E82+.E79</t>
  </si>
  <si>
    <t>FGAS4120BG2.SL</t>
  </si>
  <si>
    <t>FGAS6044EG2.SL</t>
  </si>
  <si>
    <t>GLAH4060CD2.HE</t>
  </si>
  <si>
    <t>FGAS6050EG2.SL</t>
  </si>
  <si>
    <t>FGAS4090BG2.SL + .E82</t>
  </si>
  <si>
    <t>FGAH1006BH2</t>
  </si>
  <si>
    <t>FGAH2010BH2</t>
  </si>
  <si>
    <t>FGAS2060AG1 + .E81</t>
  </si>
  <si>
    <t>FGAS4070BG2.SL + .E82</t>
  </si>
  <si>
    <t>GLAH4141CD2.LT</t>
  </si>
  <si>
    <t>FGAH1005BH2</t>
  </si>
  <si>
    <t>FGAH4060BG2+.E81+.E79</t>
  </si>
  <si>
    <t>FGAS2050AG1.SL</t>
  </si>
  <si>
    <t>FGAS4110BG2.SL</t>
  </si>
  <si>
    <t>FGAS6054EG2.SL + .E82</t>
  </si>
  <si>
    <t>FGAS2040AG1 + .E81</t>
  </si>
  <si>
    <t>FGAS4036EG2</t>
  </si>
  <si>
    <t>GLAH4100CD2.HE</t>
  </si>
  <si>
    <t>GLAH4110CD2.HE</t>
  </si>
  <si>
    <t>FGAS2020AG1.SL</t>
  </si>
  <si>
    <t>GLAH2025CD1.HE</t>
  </si>
  <si>
    <t>FGAS4080BG2.SL + .E82</t>
  </si>
  <si>
    <t>FGAS6044EG2 + .E81</t>
  </si>
  <si>
    <t>FGAS6044EG2.SL + .E82</t>
  </si>
  <si>
    <t>FGAS4036EG2.HE</t>
  </si>
  <si>
    <t>FGAH2045AG2.HE+.E79</t>
  </si>
  <si>
    <t>FGAH4110BG2.SL+.E79</t>
  </si>
  <si>
    <t>FGAH4100BG2+.E81+.E79</t>
  </si>
  <si>
    <t>FGAH4090BG2.SL+.E79</t>
  </si>
  <si>
    <t>GLAH2081CD2.HE</t>
  </si>
  <si>
    <t>FGAH4100BG2.SL+.E79</t>
  </si>
  <si>
    <t>FGAH2045AG2.SL+.E79</t>
  </si>
  <si>
    <t>FGAH4080BG2.SL+.E82+.E79</t>
  </si>
  <si>
    <t>FGAS4040EG2</t>
  </si>
  <si>
    <t>FGAS6052EG2.SL + .E82</t>
  </si>
  <si>
    <t>FGAH2026AG1.HE+.E79</t>
  </si>
  <si>
    <t>FGAH4080BG2.SL+.E79</t>
  </si>
  <si>
    <t>FGAS4034EG2.HE</t>
  </si>
  <si>
    <t>GLAH6171CD2.LT</t>
  </si>
  <si>
    <t>FGAS4110BG2.SL + .E82</t>
  </si>
  <si>
    <t>FGAH2050AG2.SL+.E79</t>
  </si>
  <si>
    <t>FGAH4060BG2.SL+.E79</t>
  </si>
  <si>
    <t>FGAS4040EG2 + .E81</t>
  </si>
  <si>
    <t>FGAS4034EG2 + .E81</t>
  </si>
  <si>
    <t>FGAH2020AG1.SL+.E79</t>
  </si>
  <si>
    <t>FGAH1007BH2</t>
  </si>
  <si>
    <t>FGAS6052EG2.SL</t>
  </si>
  <si>
    <t>FGAS4120BG2.SL + .E82</t>
  </si>
  <si>
    <t>FGAH4120BG2.SL+.E82+.E79</t>
  </si>
  <si>
    <t>FGAH4090BG2.SL+.E82+.E79</t>
  </si>
  <si>
    <t>FGAS2030AG1.SL</t>
  </si>
  <si>
    <t>FGAH4070BG2+.E81+.E79</t>
  </si>
  <si>
    <t>GLAH4120CD2.HE</t>
  </si>
  <si>
    <t>FGAS2040AG1</t>
  </si>
  <si>
    <t>FGAS4100BG2.SL</t>
  </si>
  <si>
    <t>FGAS4040EG2.SL + .E82</t>
  </si>
  <si>
    <t>FGAS6050EG2.HE</t>
  </si>
  <si>
    <t>GLAH2045CD2.HE</t>
  </si>
  <si>
    <t>FGAS4034EG2.SL</t>
  </si>
  <si>
    <t>FGAS4080BG2 + .E81</t>
  </si>
  <si>
    <t>FGAS6050EG2.SL + .E82</t>
  </si>
  <si>
    <t>FGAS2025AG1.SL</t>
  </si>
  <si>
    <t>FGAS4060BG2.SL + .E82</t>
  </si>
  <si>
    <t>FGAH2008BH2</t>
  </si>
  <si>
    <t>FGAS4110BG2 + .E81</t>
  </si>
  <si>
    <t>FGAS2025AG1.SL + .E82</t>
  </si>
  <si>
    <t>FGAS2026AG1.SL</t>
  </si>
  <si>
    <t>FGAH4120BG2.HE+.E79</t>
  </si>
  <si>
    <t>FGAS4040EG2.SL</t>
  </si>
  <si>
    <t>FGAS4036EG2.SL + .E82</t>
  </si>
  <si>
    <t>GLAH4070CD2.HE</t>
  </si>
  <si>
    <t>FGAS6054EG2.HE</t>
  </si>
  <si>
    <t>FGAH2056AG2.SL+.E79</t>
  </si>
  <si>
    <t>FGAH4100BG2.SL+.E82+.E79</t>
  </si>
  <si>
    <t>FGAS6052EG2.HE</t>
  </si>
  <si>
    <t>FGAH2071AG2.SL+.E79</t>
  </si>
  <si>
    <t>FGAH4070BG2.SL+.E82+.E79</t>
  </si>
  <si>
    <t>FGAS8073EG2.HE</t>
  </si>
  <si>
    <t>FGAS8080EG2.HE</t>
  </si>
  <si>
    <t>FGAS6054EG2 + .E81</t>
  </si>
  <si>
    <t>FGAS6044EG2.HE</t>
  </si>
  <si>
    <t>FGAH2061AG2.SL+.E79</t>
  </si>
  <si>
    <t>FGAS2050AG1 + .E81</t>
  </si>
  <si>
    <t>FGAH4100BG2.HE+.E79</t>
  </si>
  <si>
    <t>FGAH4080BG2.HE+.E79</t>
  </si>
  <si>
    <t>FGAS2040AG1.SL + .E82</t>
  </si>
  <si>
    <t>FGAS4100BG2.SL + .E82</t>
  </si>
  <si>
    <t>FGAS2050AG1</t>
  </si>
  <si>
    <t>FGAH4110BG2.SL+.E82+.E79</t>
  </si>
  <si>
    <t>FGAS2026AG1.SL + .E82</t>
  </si>
  <si>
    <t>FGAS4060BG2.SL</t>
  </si>
  <si>
    <t>GLAH2018CD1.HE</t>
  </si>
  <si>
    <t>FGAH2081AG2.SL+.E79</t>
  </si>
  <si>
    <t>Foshan Goodheat Technology Ltd</t>
  </si>
  <si>
    <t>GSHVTH-18AA1</t>
  </si>
  <si>
    <t>GSHVSH-10AA1</t>
  </si>
  <si>
    <t>GSHVSH-8AA1</t>
  </si>
  <si>
    <t>GSHVSH-6AA1</t>
  </si>
  <si>
    <t>GSHVTH- 12AA1</t>
  </si>
  <si>
    <t>GSHVTH-16AA1</t>
  </si>
  <si>
    <t>GSHVSH-12AA1</t>
  </si>
  <si>
    <t>GSHVSH-16AA1</t>
  </si>
  <si>
    <t>FOSHAN SHUNDE ZEALUX ELECTRICAL APPLIANCES CO., LTD.</t>
  </si>
  <si>
    <t>XAH07Csi32</t>
  </si>
  <si>
    <t>ALSAVO HEAT 10iu</t>
  </si>
  <si>
    <t>XAH12Csi32T</t>
  </si>
  <si>
    <t>ALSAVO HEAT 16iT</t>
  </si>
  <si>
    <t>XAH10Csi32</t>
  </si>
  <si>
    <t>ALSAVO HEAT 12i9</t>
  </si>
  <si>
    <t>XAH10Csi9</t>
  </si>
  <si>
    <t>XAH12Csiu32T</t>
  </si>
  <si>
    <t>ALSAVO HEAT 12iT</t>
  </si>
  <si>
    <t>XAH26Csiu32T</t>
  </si>
  <si>
    <t>ALSAVO HEAT 26iuT</t>
  </si>
  <si>
    <t>ALSAVO HEAT 07i9</t>
  </si>
  <si>
    <t>ALSAVO HEAT 10i9</t>
  </si>
  <si>
    <t>XAH10Csiu32</t>
  </si>
  <si>
    <t>XAH16Csi32</t>
  </si>
  <si>
    <t>ALSAVO HEAT 07i</t>
  </si>
  <si>
    <t>XAH12Csi32</t>
  </si>
  <si>
    <t>XAH16Csi9T</t>
  </si>
  <si>
    <t>XAH07Csi9</t>
  </si>
  <si>
    <t>ALSAVO HEAT 16i9T</t>
  </si>
  <si>
    <t>XAH16Csi32T</t>
  </si>
  <si>
    <t>ALSAVO HEAT 10i</t>
  </si>
  <si>
    <t>XAH12Csi9</t>
  </si>
  <si>
    <t>ALSAVO HEAT 12iuT</t>
  </si>
  <si>
    <t>XAH19Csiu32T</t>
  </si>
  <si>
    <t>ALSAVO HEAT 12i</t>
  </si>
  <si>
    <t>ALSAVO HEAT 19iuT</t>
  </si>
  <si>
    <t>ALSAVO HEAT 16i</t>
  </si>
  <si>
    <t>FOXESS CO., LTD.</t>
  </si>
  <si>
    <t>HP3-8P-E</t>
  </si>
  <si>
    <t>HP1-12-E</t>
  </si>
  <si>
    <t>HP3-12-E</t>
  </si>
  <si>
    <t>HP3-12P-E</t>
  </si>
  <si>
    <t>HP3-10-E</t>
  </si>
  <si>
    <t>HP1-12P-E</t>
  </si>
  <si>
    <t>HP1-10P-E</t>
  </si>
  <si>
    <t>HP3-10P-E</t>
  </si>
  <si>
    <t>HP1-8-E</t>
  </si>
  <si>
    <t>HP1-8P-E</t>
  </si>
  <si>
    <t>HP1-10-E</t>
  </si>
  <si>
    <t>HP3-8-E</t>
  </si>
  <si>
    <t>Fuchs Group GmbH</t>
  </si>
  <si>
    <t>MK9</t>
  </si>
  <si>
    <t>Comfy Plus 75 / 10 kW</t>
  </si>
  <si>
    <t>Comfy Plus 75 / 20 kW</t>
  </si>
  <si>
    <t>Comfy Plus 75 / 7 kW</t>
  </si>
  <si>
    <t>MK12</t>
  </si>
  <si>
    <t>MK17</t>
  </si>
  <si>
    <t>MK6</t>
  </si>
  <si>
    <t>MK24</t>
  </si>
  <si>
    <t>Comfy Plus 75 / 14 kW</t>
  </si>
  <si>
    <t>FUJITSU GENERAL (EURO) GmbH</t>
  </si>
  <si>
    <t>WOHG140MQL / WSHG140MQ6</t>
  </si>
  <si>
    <t>WATERSTAGE Comfort DHWi 5 kW [WOYA060KLT + WGYA050ML3]</t>
  </si>
  <si>
    <t>WOYG100MQL / WGEG140MQ6-19</t>
  </si>
  <si>
    <t>WOYG140MQL / WSEG140MQ6</t>
  </si>
  <si>
    <t>WATERSTAGE Comfort 8 kW [WOHA080KLT + WSHA080ML3]</t>
  </si>
  <si>
    <t>WOYG121MQL / WGEG140MQ6-19</t>
  </si>
  <si>
    <t>WOYK121MQL / WSEK140MQ9</t>
  </si>
  <si>
    <t>WOYG100MQL / WSEG140MQ6</t>
  </si>
  <si>
    <t>WOHG121MQL / WGHG140MQ6-19</t>
  </si>
  <si>
    <t>WPEG050KRF</t>
  </si>
  <si>
    <t>WATERSTAGE Comfort 6 kW [WOHA060KLT + WSHA080ML3]</t>
  </si>
  <si>
    <t>WATERSTAGE Super High Power 17 kW [WOHK170LJL + WSHK170DJ9]</t>
  </si>
  <si>
    <t>WOHG100MQL / WSHG140MQ6</t>
  </si>
  <si>
    <t>WOHK140MQL / WGHK140MQ9-19</t>
  </si>
  <si>
    <t>WOHG140MQL / WGHG140MQ6-19</t>
  </si>
  <si>
    <t>WOHG100MQL / WGHG140MQ6-19</t>
  </si>
  <si>
    <t>WOHK121MQL / WSHK140MQ9</t>
  </si>
  <si>
    <t>WOYK140MQL / WGEK140MQ9-19</t>
  </si>
  <si>
    <t>WOYK140MQL / WSEK140MQ9</t>
  </si>
  <si>
    <t>WOYG121MQL / WSEG140MQ6</t>
  </si>
  <si>
    <t>WATERSTAGE Super High Power 17 kW [WOYK170LJL + WGYK170DJ9]</t>
  </si>
  <si>
    <t>WATERSTAGE Super High Power 16 kW [WOYG160LJL + WGYG160DJ6]</t>
  </si>
  <si>
    <t>WATERSTAGE Super High Power DHWi 16 kW [WOHG160LJL + WGHG160DJ6]</t>
  </si>
  <si>
    <t>WATERSTAGE Comfort DHWi 10 kW [WOYA100KLT + WGYA100ML3]</t>
  </si>
  <si>
    <t>WATERSTAGE Comfort DHWi 8 kW [WOYA080KLT + WGYA080ML3]</t>
  </si>
  <si>
    <t>WATERSTAGE Super High Power 15 kW [WOYK150LJL + WGYK170DJ9]</t>
  </si>
  <si>
    <t>WATERSTAGE Comfort DHWi 6 kW [WOHA060KLT + WGHA080ML3]</t>
  </si>
  <si>
    <t>WATERSTAGE Comfort 6 kW [WOYA060KLT + WSYA080ML3]</t>
  </si>
  <si>
    <t>WATERSTAGE Comfort 10 kW [WOYA100KLT + WSYA100ML3]</t>
  </si>
  <si>
    <t>WPEG100KRF</t>
  </si>
  <si>
    <t>WATERSTAGE Comfort 8 kW [WOYA080KLT + WSYA080ML3]</t>
  </si>
  <si>
    <t>WATERSTAGE Super High Power DHWi 15 kW [WOHK150LJL + WGHK170DJ9]</t>
  </si>
  <si>
    <t>WATERSTAGE Super High Power 16 kW [WOYG160LJL + WSYG160DJ6]</t>
  </si>
  <si>
    <t>WATERSTAGE Comfort 10 kW [WOHA100KLT + WSHA100ML3]</t>
  </si>
  <si>
    <t>WPEG080KRF</t>
  </si>
  <si>
    <t>WOHG121MQL / WSHG140MQ6</t>
  </si>
  <si>
    <t>WATERSTAGE Comfort DHWi 10 kW [WOHA100KLT + WGHA100ML3]</t>
  </si>
  <si>
    <t>WOYG140MQL / WGEG140MQ6-19</t>
  </si>
  <si>
    <t>WATERSTAGE Super High Power 15 kW [WOHK150LJL + WSHK170DJ9]</t>
  </si>
  <si>
    <t>WOYK121MQL / WGEK140MQ9-19</t>
  </si>
  <si>
    <t>WATERSTAGE Comfort 5 kW [WOYA060KLT + WSYA050ML3]</t>
  </si>
  <si>
    <t>WATERSTAGE Comfort DHWi 6 kW [WOYA060KLT + WGYA080ML3]</t>
  </si>
  <si>
    <t>WOHK121MQL / WGHK140MQ9-19</t>
  </si>
  <si>
    <t>WATERSTAGE Comfort DHWi 8 kW [WOHA080KLT + WGHA080ML3]</t>
  </si>
  <si>
    <t>WATERSTAGE Super High Power 15 kW [WOYK150LJL + WSYK170DJ9]</t>
  </si>
  <si>
    <t>WATERSTAGE Comfort DHWi 5 kW [WOHA060KLT + WGHA050ML3]</t>
  </si>
  <si>
    <t>WATERSTAGE Super High Power 16 kW [WOHG160LJL + WSHG160DJ6]</t>
  </si>
  <si>
    <t>WATERSTAGE Comfort 5 kW [WOHA060KLT + WSHA050ML3]</t>
  </si>
  <si>
    <t>WOHK140MQL / WSHK140MQ9</t>
  </si>
  <si>
    <t>WATERSTAGE Super High Power DHWi 17 kW [WOHK170LJL + WGHK170DJ9]</t>
  </si>
  <si>
    <t>WATERSTAGE Super High Power 17 kW [WOYK170LJL + WSYK170DJ9]</t>
  </si>
  <si>
    <t>Galletti S.p.A.</t>
  </si>
  <si>
    <t>MLI016H0AA</t>
  </si>
  <si>
    <t>MLI016HMAA</t>
  </si>
  <si>
    <t>MLI012HMAA</t>
  </si>
  <si>
    <t>PLP045H</t>
  </si>
  <si>
    <t>PLP052H</t>
  </si>
  <si>
    <t>PLP057H</t>
  </si>
  <si>
    <t>MLP012H0AA</t>
  </si>
  <si>
    <t>MLP010HMAA</t>
  </si>
  <si>
    <t>MLI006HMAA</t>
  </si>
  <si>
    <t>MLP016HMAA</t>
  </si>
  <si>
    <t>PLP037H</t>
  </si>
  <si>
    <t>MLP006HMAA</t>
  </si>
  <si>
    <t>MLI018H0AA</t>
  </si>
  <si>
    <t>PLP062H</t>
  </si>
  <si>
    <t>MLP008HMAA</t>
  </si>
  <si>
    <t>MLI010HMAA</t>
  </si>
  <si>
    <t>MLI008HMAA</t>
  </si>
  <si>
    <t>MLP016H0AA</t>
  </si>
  <si>
    <t>MLP012HMAA</t>
  </si>
  <si>
    <t>MLI022H0AA</t>
  </si>
  <si>
    <t>GD Shenling Thermal Tech Co., Ltd</t>
  </si>
  <si>
    <t>HPM-V160W/R2</t>
  </si>
  <si>
    <t>OU: HPS-V140W/SR2 ;IU: HM-160/DSR2</t>
  </si>
  <si>
    <t>OU: HPS-V120W/R2 ; IU: HM-160/DR2</t>
  </si>
  <si>
    <t>OU: HPS-V140W/R2 ; IU: HM-160/DR2</t>
  </si>
  <si>
    <t>HPM-V90W/R3</t>
  </si>
  <si>
    <t>HPM-V140W/SR2</t>
  </si>
  <si>
    <t>OU: HPM-V120W/SR3-B + IU: HM-90/DM</t>
  </si>
  <si>
    <t>HPM-V160W/SR2</t>
  </si>
  <si>
    <t>OU: HPS-V40W/R2 ; IU: HM-60/DR2</t>
  </si>
  <si>
    <t>HPM-V150W/SR3</t>
  </si>
  <si>
    <t>HPM-V120W/R3</t>
  </si>
  <si>
    <t>OU: HPM-V90W/R3-B + IU: HM-90/DM</t>
  </si>
  <si>
    <t>HPM-V140W/R2</t>
  </si>
  <si>
    <t>OU: HPS-V160W/R2 ; IU: HM-160/DR2</t>
  </si>
  <si>
    <t>OU: HPM-V150W/SR3-B + IU: HM-90/DM</t>
  </si>
  <si>
    <t>HPM-V120W/SR3</t>
  </si>
  <si>
    <t>HPM-V120W/SR2</t>
  </si>
  <si>
    <t>HPM-V40W/R2</t>
  </si>
  <si>
    <t>OU: HPS-V160W/SR2 ;IU: HM-160/DSR2</t>
  </si>
  <si>
    <t>HPM-V80W/R2</t>
  </si>
  <si>
    <t>OU: HPS-V120W/SR2 ;IU: HM-160/DSR2</t>
  </si>
  <si>
    <t>HPM-V120W/R2</t>
  </si>
  <si>
    <t>OU: HPS-V80W/R2 ; IU: HM-100/DR2</t>
  </si>
  <si>
    <t>HPM-V150W/R3</t>
  </si>
  <si>
    <t>HPM-V60W/R3</t>
  </si>
  <si>
    <t>Genertec Europe Temax GmbH</t>
  </si>
  <si>
    <t>TM290-090WEBP</t>
  </si>
  <si>
    <t>TM290-160WEBP-T</t>
  </si>
  <si>
    <t>TM290-070WEBP</t>
  </si>
  <si>
    <t>TM290-120WEBP-T</t>
  </si>
  <si>
    <t>GEP German Energy Power GmbH</t>
  </si>
  <si>
    <t>GEP50-CRL-DC</t>
  </si>
  <si>
    <t>GEP40-CRL-DC-E/S</t>
  </si>
  <si>
    <t>GEP30-CRL-DC-E/S</t>
  </si>
  <si>
    <t>GEP60-CRL-DC-E</t>
  </si>
  <si>
    <t>GEP40-CRL-DC</t>
  </si>
  <si>
    <t>GEP60-CRL-DC</t>
  </si>
  <si>
    <t>GEP50-CRL-DC-E</t>
  </si>
  <si>
    <t>GEP30-CRL-DC</t>
  </si>
  <si>
    <t>GEP50-CRL-DC-E/S</t>
  </si>
  <si>
    <t>Germany GREE GmbH</t>
  </si>
  <si>
    <t>GRS-CQ16Pd/NhG4-M</t>
  </si>
  <si>
    <t>GRS-CQ12Pd/NhH3-E</t>
  </si>
  <si>
    <t>GRS-CQ12Pd/NhH3-E1</t>
  </si>
  <si>
    <t>GRS-CQ14Pd/NhG3-E</t>
  </si>
  <si>
    <t>GRS-CQ14PdG/NhH3-M1</t>
  </si>
  <si>
    <t>GRS-CQ10Pd/NpG4-E</t>
  </si>
  <si>
    <t>GRS-CQ16Pd/NhG3-E</t>
  </si>
  <si>
    <t>GRS-CQ12Pd/NpG4-E</t>
  </si>
  <si>
    <t>GRS-CQ12Pd/NpG4-M</t>
  </si>
  <si>
    <t>GRS-CQ6.0Pd/NpG4-E</t>
  </si>
  <si>
    <t>GRS-CQ10PdG/NhH2-M</t>
  </si>
  <si>
    <t>GRS-CQ14Pd/NhG3-M</t>
  </si>
  <si>
    <t>GRS-CQ14Pd/NhH-M</t>
  </si>
  <si>
    <t>GRS-CQ16PdG/NhH3-E1</t>
  </si>
  <si>
    <t>GRS-CQ14Pd/NhH-E</t>
  </si>
  <si>
    <t>GRS-CQ14Pd/NhH3-M</t>
  </si>
  <si>
    <t>GRS-CQ16Pd/NhH-E</t>
  </si>
  <si>
    <t>GRS-CQ14Pd/NhG4-E</t>
  </si>
  <si>
    <t>GRS-CQ16PdG/NhH3-M1</t>
  </si>
  <si>
    <t>GRS-CQ14PdG/NhH3-E1</t>
  </si>
  <si>
    <t>GRS-CQ16Pd/NhG3-M</t>
  </si>
  <si>
    <t>GRS-CQ14Pd/NhH3-E</t>
  </si>
  <si>
    <t>GRS-CQ4.0Pd/NhG4-E</t>
  </si>
  <si>
    <t>GRS-CQ14PdG/NhH3-E</t>
  </si>
  <si>
    <t>GRS-CQ4.0Pd/NhG3-E</t>
  </si>
  <si>
    <t>GRS-CQ16Pd/NpG4-E</t>
  </si>
  <si>
    <t>GRS-CQ6.0Pd/NhG3-E</t>
  </si>
  <si>
    <t>GRS-CQ10Pd/NpG4-M</t>
  </si>
  <si>
    <t>GRS-CQ16Pd/NhH3-M1</t>
  </si>
  <si>
    <t>GRS-CQ16PdG/NhH2-M</t>
  </si>
  <si>
    <t>GRS-CQ12PdG/NhH2-M</t>
  </si>
  <si>
    <t>GRS-CQ12Pd/NhH-M</t>
  </si>
  <si>
    <t>GRS-CQ16Pd/NpG4-M</t>
  </si>
  <si>
    <t>GRS-CQ4.0Pd/NpG4-E</t>
  </si>
  <si>
    <t>GRS-CQ14Pd/NhH3-M1</t>
  </si>
  <si>
    <t>GRS-CQ10Pd/NhH-M</t>
  </si>
  <si>
    <t>GRS-CQ12Pd/NhH3-M1</t>
  </si>
  <si>
    <t>GRS-CQ16Pd/NhH3-E1</t>
  </si>
  <si>
    <t>GRS-CQ16Pd/NhG4-E</t>
  </si>
  <si>
    <t>GRS-CQ14Pd/NpG4-M</t>
  </si>
  <si>
    <t>GRS-CQ8.0Pd/NpG4-E</t>
  </si>
  <si>
    <t>GRS-CQ14Pd/NpG4-E</t>
  </si>
  <si>
    <t>GRS-CQ12Pd/NhH3-M</t>
  </si>
  <si>
    <t>GRS-CQ14PdG/NhH2-E</t>
  </si>
  <si>
    <t>GRS-CQ14PdG/NhH2-M</t>
  </si>
  <si>
    <t>GRS-CQ6.0Pd/NhH3-E</t>
  </si>
  <si>
    <t>GRS-CQ14Pd/NhH3-E1</t>
  </si>
  <si>
    <t>GRS-CQ6.0Pd/NhG4-E</t>
  </si>
  <si>
    <t>GRS-CQ8.0Pd/NpG4-M</t>
  </si>
  <si>
    <t>GRS-CQ16Pd/NhH-M</t>
  </si>
  <si>
    <t>GRS-CQ14Pd/NhG4-M</t>
  </si>
  <si>
    <t>GRS-CQ14PdG/NhH3-M</t>
  </si>
  <si>
    <t>GRS-CQ16PdG/NhH2-E</t>
  </si>
  <si>
    <t>Görrissen Manufacturing GmbH</t>
  </si>
  <si>
    <t>EvoNova R20</t>
  </si>
  <si>
    <t>EvoNova R11</t>
  </si>
  <si>
    <t>EvoNova C50</t>
  </si>
  <si>
    <t>EvoNova C100</t>
  </si>
  <si>
    <t>EvoNova R15</t>
  </si>
  <si>
    <t>EvoNova R8</t>
  </si>
  <si>
    <t>Groupe Airwell</t>
  </si>
  <si>
    <t>AW-YHPSA04-H91 + AW-WHPSA0406-N91</t>
  </si>
  <si>
    <t>AW-YHPSA12-H93 + AWWHPSA1216-N93</t>
  </si>
  <si>
    <t>AW-WHPMA16-H93</t>
  </si>
  <si>
    <t>AW-YHPSA10-H91 + AW-WHPSA0810-N91</t>
  </si>
  <si>
    <t>AW-YHPSA06-H91 + AW-WHPSA0406-N91</t>
  </si>
  <si>
    <t>AW-WHPMA12-H91</t>
  </si>
  <si>
    <t>AW-YHPSA14-H93 + AWWHPSA1216-N93</t>
  </si>
  <si>
    <t>AW-WHPMA22-H93</t>
  </si>
  <si>
    <t>AW-YHPSA16-H91 + AWWHPSA1216-N91</t>
  </si>
  <si>
    <t>AW-WHPMA14-H93</t>
  </si>
  <si>
    <t>AW-YHPSA14-H91 + AWWHPSA1216-N91</t>
  </si>
  <si>
    <t>AW-WHPMA16-H91</t>
  </si>
  <si>
    <t>AW-YHPSA08-H91 + AW-WHPSA0810-N91</t>
  </si>
  <si>
    <t>AW-WHPMA06-H91</t>
  </si>
  <si>
    <t>AW-WHPMA14-H91</t>
  </si>
  <si>
    <t>AW-YHPSA12-H91 + AWWHPSA1216-N91</t>
  </si>
  <si>
    <t>AW-WHPMA12-H93</t>
  </si>
  <si>
    <t>AW-WHPMA10-H91</t>
  </si>
  <si>
    <t>AW-WHPMA08-H91</t>
  </si>
  <si>
    <t>AW-WHPMA18-H93</t>
  </si>
  <si>
    <t>AW-WHPMA04-H91</t>
  </si>
  <si>
    <t>AW-YHPSA16-H93 + AWWHPSA1216-N93</t>
  </si>
  <si>
    <t>Guangdong Answer Technology Co., Ltd</t>
  </si>
  <si>
    <t>AMH-12TR2</t>
  </si>
  <si>
    <t>AMH-16R2</t>
  </si>
  <si>
    <t>AMH-12TR2B3</t>
  </si>
  <si>
    <t>AMH-14TR2BT6</t>
  </si>
  <si>
    <t>AMH-16TR2BT9</t>
  </si>
  <si>
    <t>AMH-14TR2</t>
  </si>
  <si>
    <t>AMH-10R2B3</t>
  </si>
  <si>
    <t>AMH-14R2B3</t>
  </si>
  <si>
    <t>AMH-4R2</t>
  </si>
  <si>
    <t>AMH-16R2B3</t>
  </si>
  <si>
    <t>AMH-14R2</t>
  </si>
  <si>
    <t>AMH-10R2</t>
  </si>
  <si>
    <t>AMH-18TR2</t>
  </si>
  <si>
    <t>AMH-20TR2B3</t>
  </si>
  <si>
    <t>AMH-14TR2B3</t>
  </si>
  <si>
    <t>AMH-12R2B3</t>
  </si>
  <si>
    <t>AMH-16TR2B3</t>
  </si>
  <si>
    <t>AMH-14TR2BT9</t>
  </si>
  <si>
    <t>AMH-16TR2BT6</t>
  </si>
  <si>
    <t>AMH-8R2B3</t>
  </si>
  <si>
    <t>AMH-18TR2B3</t>
  </si>
  <si>
    <t>AMH-8R2</t>
  </si>
  <si>
    <t>AMH-20TR2</t>
  </si>
  <si>
    <t>AMH-12R2</t>
  </si>
  <si>
    <t>AMH-12TR2BT9</t>
  </si>
  <si>
    <t>AMH-16TR2</t>
  </si>
  <si>
    <t>AMH-12TR2BT6</t>
  </si>
  <si>
    <t>AMH-6R2</t>
  </si>
  <si>
    <t>Guangdong JNOD New Energy Technology Co., LTD.</t>
  </si>
  <si>
    <t>JMU50HC</t>
  </si>
  <si>
    <t>JMU150HC3N</t>
  </si>
  <si>
    <t>JMU150HC</t>
  </si>
  <si>
    <t>JMU90HC</t>
  </si>
  <si>
    <t>JMU70HC</t>
  </si>
  <si>
    <t>JMU120HC</t>
  </si>
  <si>
    <t>Guangdong New Energy Technology Co., Ltd</t>
  </si>
  <si>
    <t>NE-F90HCR5INVM</t>
  </si>
  <si>
    <t>NE-F185HCR5TINVM</t>
  </si>
  <si>
    <t>NE-F230HCR4TINEM</t>
  </si>
  <si>
    <t>NE-F90HCR5INVMV2-PA</t>
  </si>
  <si>
    <t>NE-F60HCR4INEM</t>
  </si>
  <si>
    <t>NE-F60HCR5INVM</t>
  </si>
  <si>
    <t>NE-F130HCR5TINVMV2-PA</t>
  </si>
  <si>
    <t>NE-F160HCR5TINVMV2-PA</t>
  </si>
  <si>
    <t>NE-F130HCR5INVM</t>
  </si>
  <si>
    <t>NE-F160HCR4TINEM</t>
  </si>
  <si>
    <t>NE-F200HCR4TINEM</t>
  </si>
  <si>
    <t>NE-F60HCR5INVMV2-PA</t>
  </si>
  <si>
    <t>NE-F185HCR4TINEM</t>
  </si>
  <si>
    <t>NE-F160HCR5TINVM</t>
  </si>
  <si>
    <t>NE-F130HCR5INVMV2-PA</t>
  </si>
  <si>
    <t>NE-F160HCR4INEM</t>
  </si>
  <si>
    <t>NE-F260HCR4TINEM</t>
  </si>
  <si>
    <t>NE-F200HCR5TINVM</t>
  </si>
  <si>
    <t>NE-F90HCR4INEM</t>
  </si>
  <si>
    <t>NE-F130HCR5TINVM</t>
  </si>
  <si>
    <t>NE-F130HCR4INEM</t>
  </si>
  <si>
    <t>NE-F40HCR4INEM</t>
  </si>
  <si>
    <t>NE-F90HCR5TINVM</t>
  </si>
  <si>
    <t>Guangdong PHNIX Eco-Energy Solutions Ltd.</t>
  </si>
  <si>
    <t>PASRW060S-BP-PS-D</t>
  </si>
  <si>
    <t>PASRW150SB-BP-PS-D</t>
  </si>
  <si>
    <t>PASRW040-BP-PS-B</t>
  </si>
  <si>
    <t>G40</t>
  </si>
  <si>
    <t>G20</t>
  </si>
  <si>
    <t>SP60S</t>
  </si>
  <si>
    <t>U40S</t>
  </si>
  <si>
    <t>U40</t>
  </si>
  <si>
    <t>EI40S</t>
  </si>
  <si>
    <t>PASRW080SB-BP-PS-D</t>
  </si>
  <si>
    <t>U20</t>
  </si>
  <si>
    <t>U15</t>
  </si>
  <si>
    <t>EST40S</t>
  </si>
  <si>
    <t>PASRW020-BP-PS-D</t>
  </si>
  <si>
    <t>PASRW060-BP-PS-D</t>
  </si>
  <si>
    <t>EI40</t>
  </si>
  <si>
    <t>PASRW040S-BP-PS-B</t>
  </si>
  <si>
    <t>SP20</t>
  </si>
  <si>
    <t>EST40</t>
  </si>
  <si>
    <t>U30</t>
  </si>
  <si>
    <t>G40S</t>
  </si>
  <si>
    <t>PASRW040-BP-PS-D</t>
  </si>
  <si>
    <t>G60</t>
  </si>
  <si>
    <t>G60S</t>
  </si>
  <si>
    <t>G15</t>
  </si>
  <si>
    <t>PASRW040S-BP-PS-D</t>
  </si>
  <si>
    <t>PASRW020-BP-PS-B</t>
  </si>
  <si>
    <t>SP40S</t>
  </si>
  <si>
    <t>PASRW060S-BP-PS-B</t>
  </si>
  <si>
    <t>U60</t>
  </si>
  <si>
    <t>PASRW060-BP-PS-B</t>
  </si>
  <si>
    <t>U60S</t>
  </si>
  <si>
    <t>EST60S</t>
  </si>
  <si>
    <t>PASRW350SB-BP-PS-D</t>
  </si>
  <si>
    <t>PASRW250SB-BP-PS-D</t>
  </si>
  <si>
    <t>EI60</t>
  </si>
  <si>
    <t>SP60</t>
  </si>
  <si>
    <t>SP40</t>
  </si>
  <si>
    <t>EI60S</t>
  </si>
  <si>
    <t>Guntamatic Heiztechnik Gmbh</t>
  </si>
  <si>
    <t>WP16</t>
  </si>
  <si>
    <t>WP9</t>
  </si>
  <si>
    <t>GZ AXEN Heat Pump Technology CO.,LTD</t>
  </si>
  <si>
    <t>KS-160W/EN7SBP</t>
  </si>
  <si>
    <t>KS-120W/EN7SBP</t>
  </si>
  <si>
    <t>KS-40W/EN7BP</t>
  </si>
  <si>
    <t>KS-120W/EN7BP</t>
  </si>
  <si>
    <t>KS-70W/EN7BP</t>
  </si>
  <si>
    <t>KS-90W/EN7BP</t>
  </si>
  <si>
    <t>KS-160W/EN7BP</t>
  </si>
  <si>
    <t>HANSA Heiztechnik GmbH</t>
  </si>
  <si>
    <t>HANSA Airtena HW -8M</t>
  </si>
  <si>
    <t>HANSA Airtena HW -16M</t>
  </si>
  <si>
    <t>Hargassner Ges mbH</t>
  </si>
  <si>
    <t>Airflow-M 16</t>
  </si>
  <si>
    <t>Calla Verde M20A</t>
  </si>
  <si>
    <t>Calla Verde M18A</t>
  </si>
  <si>
    <t>Calla Verde M9A</t>
  </si>
  <si>
    <t>Calla Verde M5A</t>
  </si>
  <si>
    <t>Calla Verde M7A</t>
  </si>
  <si>
    <t>Airflow-M 5</t>
  </si>
  <si>
    <t>Airflow-M 14</t>
  </si>
  <si>
    <t>Airflow-M 9</t>
  </si>
  <si>
    <t>Airflow-M 18</t>
  </si>
  <si>
    <t>Airflow-M 12</t>
  </si>
  <si>
    <t>Calla Verde M16A</t>
  </si>
  <si>
    <t>Calla Verde M12A</t>
  </si>
  <si>
    <t>Airflow-M 7</t>
  </si>
  <si>
    <t>Airflow-M 20</t>
  </si>
  <si>
    <t>Calla Verde M14A</t>
  </si>
  <si>
    <t>Harreither Ges.m.b.H.</t>
  </si>
  <si>
    <t>KSA-P-3p-012</t>
  </si>
  <si>
    <t>KSA-P-1p-010</t>
  </si>
  <si>
    <t>KSA-P-3p-016</t>
  </si>
  <si>
    <t>KSA-P-1p-006</t>
  </si>
  <si>
    <t>KSA-P-1p-014</t>
  </si>
  <si>
    <t>KSA-P-3p-014</t>
  </si>
  <si>
    <t>KSA-P-1p-016</t>
  </si>
  <si>
    <t>KSA-P-1p-012</t>
  </si>
  <si>
    <t>KSA-P-1p-008</t>
  </si>
  <si>
    <t>KSA-P-1p-004</t>
  </si>
  <si>
    <t>HDG Bavaria GmbH</t>
  </si>
  <si>
    <t>A18</t>
  </si>
  <si>
    <t>A11</t>
  </si>
  <si>
    <t>HeatPump23 GmbH</t>
  </si>
  <si>
    <t>HeatPump Plug and Play L</t>
  </si>
  <si>
    <t>HeatPump Plug and Play S</t>
  </si>
  <si>
    <t>heatrex GmbH</t>
  </si>
  <si>
    <t>Eco22-lwhv</t>
  </si>
  <si>
    <t>Eco50-lw</t>
  </si>
  <si>
    <t>Eco22-lwlv</t>
  </si>
  <si>
    <t>Eco9-lw</t>
  </si>
  <si>
    <t>Eco15-lwlv</t>
  </si>
  <si>
    <t>Eco15-lwhv</t>
  </si>
  <si>
    <t>Heim AG Heizsysteme</t>
  </si>
  <si>
    <t>LWKMasp 1-55</t>
  </si>
  <si>
    <t>LWKMasp 1-35</t>
  </si>
  <si>
    <t>LWMapro 4-12</t>
  </si>
  <si>
    <t>LWKMasp 1-30</t>
  </si>
  <si>
    <t>LWKMasp 1-40</t>
  </si>
  <si>
    <t>LWMasp 1-40</t>
  </si>
  <si>
    <t>LWMasp 1-55</t>
  </si>
  <si>
    <t>LWMasp 1-45</t>
  </si>
  <si>
    <t>LWMapro 2-6</t>
  </si>
  <si>
    <t>LWKMasp 1-45</t>
  </si>
  <si>
    <t>LWMasp 1-30</t>
  </si>
  <si>
    <t>LWMasp 1-35</t>
  </si>
  <si>
    <t>Heliotherm Wärmepumpentechnik Ges.m.b.H</t>
  </si>
  <si>
    <t>S08L-M-CC</t>
  </si>
  <si>
    <t>S25L-M-CC</t>
  </si>
  <si>
    <t>S30L-M-Solid</t>
  </si>
  <si>
    <t>S10L-M-CU</t>
  </si>
  <si>
    <t>S10L-M-CO</t>
  </si>
  <si>
    <t>SNT07L-M-R-CC</t>
  </si>
  <si>
    <t>S30L-M-CC</t>
  </si>
  <si>
    <t>SNT10L-M-R-CC</t>
  </si>
  <si>
    <t>HP08L-M-BC</t>
  </si>
  <si>
    <t>S55L-M-CC</t>
  </si>
  <si>
    <t>S07L-M-CU</t>
  </si>
  <si>
    <t>S07L-M-CO</t>
  </si>
  <si>
    <t>S40L-M-CC</t>
  </si>
  <si>
    <t>HP12L-M-BC</t>
  </si>
  <si>
    <t>S55L-M-Solid</t>
  </si>
  <si>
    <t>S14L-M-CU</t>
  </si>
  <si>
    <t>S14L-M-CO</t>
  </si>
  <si>
    <t>SNT15L-M-R-CC</t>
  </si>
  <si>
    <t>SNT18L-M-R-CC</t>
  </si>
  <si>
    <t>S12L-M-CC</t>
  </si>
  <si>
    <t>S40L-M-Solid</t>
  </si>
  <si>
    <t>HP20L-M-BC</t>
  </si>
  <si>
    <t>S18L-M-CC</t>
  </si>
  <si>
    <t>Herz Energietechnik GmbH</t>
  </si>
  <si>
    <t>Commotherm LWi-Split 9 R32 + WWU 260 3PH</t>
  </si>
  <si>
    <t>Commotherm LWi-Mono 9 R32 + WWU 260 3PH</t>
  </si>
  <si>
    <t>Commotherm LWi-Mono 12 R32 + WWU 260 3PH</t>
  </si>
  <si>
    <t>Commotherm LWi-Split 9 R32 + Hydro Unit 3PH</t>
  </si>
  <si>
    <t>commotherm AWi-Mono 12</t>
  </si>
  <si>
    <t>Commotherm LWi-Split 6 R32 + Hydro Unit 1PH</t>
  </si>
  <si>
    <t>Commotherm LWi-Mono 12 R32 + Control Kit 3 PH</t>
  </si>
  <si>
    <t>commotherm AWi-Mono 6</t>
  </si>
  <si>
    <t>Commotherm LWi-Mono 9 R32 + Control Kit 3 PH</t>
  </si>
  <si>
    <t>commotherm LWi-Split 9</t>
  </si>
  <si>
    <t>commotherm AWi-Mono 18</t>
  </si>
  <si>
    <t>Commotherm LWi-Mono 16 R32 + WWU 260 3PH</t>
  </si>
  <si>
    <t>Commotherm LWi-Mono 16 R32 + Control Kit 3 PH</t>
  </si>
  <si>
    <t>Commotherm LWi-Split 6 R32 + WWU 200 1PH</t>
  </si>
  <si>
    <t>Hisense Gorenje Germany GmbH</t>
  </si>
  <si>
    <t>Hi-Therma Smart M 5</t>
  </si>
  <si>
    <t>AHZ-080HCDS1</t>
  </si>
  <si>
    <t>AHW-100HEDS1/AHM-100HEDSAA</t>
  </si>
  <si>
    <t>AHW-080HCDS1+AHS-080HCDSAA-23</t>
  </si>
  <si>
    <t>Hi-Therma Smart M 10</t>
  </si>
  <si>
    <t>AHW-080HCDS1+AHM-080HCDSAA</t>
  </si>
  <si>
    <t>AHW-100HEDS1/AHS-100HEDSAA-23</t>
  </si>
  <si>
    <t>AHZ-120HEDS1</t>
  </si>
  <si>
    <t>AHW-060HCDS1+AHM-060HCDSAA</t>
  </si>
  <si>
    <t>AHW-120HEDS1/AHM-120HEDSAA</t>
  </si>
  <si>
    <t>AHW-120HEDS1/AHS-120HEDSAA-23</t>
  </si>
  <si>
    <t>AHZ-160HEDS1</t>
  </si>
  <si>
    <t>AHZ-100HEDS1</t>
  </si>
  <si>
    <t>AHW-160HEDS1/AHS-160HEDSAA-23</t>
  </si>
  <si>
    <t>Hi-Therma Smart M 8</t>
  </si>
  <si>
    <t>AHW-160HEDS1/AHM-160HEDSAA</t>
  </si>
  <si>
    <t>Hi-Hybrid R290</t>
  </si>
  <si>
    <t>HKS Lazar Sp z o.o.</t>
  </si>
  <si>
    <t>HT 10/16</t>
  </si>
  <si>
    <t>HT 10/12</t>
  </si>
  <si>
    <t>Hti 20/8</t>
  </si>
  <si>
    <t>HTi 20/16</t>
  </si>
  <si>
    <t>Hti 20/12</t>
  </si>
  <si>
    <t>Höcker Wärmepumpen GmbH</t>
  </si>
  <si>
    <t>cop-star 140 ZD</t>
  </si>
  <si>
    <t>cop-star 250 PI-W</t>
  </si>
  <si>
    <t>cop-star 100HI</t>
  </si>
  <si>
    <t>cop-star 112 ZD</t>
  </si>
  <si>
    <t>cop-star 125HI</t>
  </si>
  <si>
    <t>cop-star 140PI</t>
  </si>
  <si>
    <t>cop-star 80 ZD</t>
  </si>
  <si>
    <t>cop-star 71HI</t>
  </si>
  <si>
    <t>cop-star 125PI</t>
  </si>
  <si>
    <t>cop-star 280 PI-W</t>
  </si>
  <si>
    <t>cop-star 100PI</t>
  </si>
  <si>
    <t>cop-star 140HI</t>
  </si>
  <si>
    <t>HOME STAR SPÓŁKA Z OGRANICZONĄ ODPOWIDZIALNOŚCIĄ</t>
  </si>
  <si>
    <t>THERMATEC-TH-R290-S10-3P</t>
  </si>
  <si>
    <t>THERMATEC-TH-R290-S16-3P</t>
  </si>
  <si>
    <t>THERMATEC-TH-R290-S06-1P</t>
  </si>
  <si>
    <t>HOTJET CZ s.r.o.</t>
  </si>
  <si>
    <t>HOTJET 7 ZETXP</t>
  </si>
  <si>
    <t>ZETX E 15</t>
  </si>
  <si>
    <t>ZETX E 7</t>
  </si>
  <si>
    <t>ZETX E 10</t>
  </si>
  <si>
    <t>HOTJET 15 ZETXP</t>
  </si>
  <si>
    <t>HOTJET 20 ZETXP</t>
  </si>
  <si>
    <t>HOTJET 10 ZETXP</t>
  </si>
  <si>
    <t>Hoval GmbH</t>
  </si>
  <si>
    <t>Belaria comfort ICM (8)</t>
  </si>
  <si>
    <t>Belaria pro compact (13/100/300)</t>
  </si>
  <si>
    <t>Belaria pro comfort (15)</t>
  </si>
  <si>
    <t>Belaria pro (24)</t>
  </si>
  <si>
    <t>UltraSource B comfort C (17)</t>
  </si>
  <si>
    <t>Belaria pro comfort (8)</t>
  </si>
  <si>
    <t>Belaria pro (40)</t>
  </si>
  <si>
    <t>Belaria pro compact (8/100/300)</t>
  </si>
  <si>
    <t>Belaria pro (50)</t>
  </si>
  <si>
    <t>Belaria pro comfort (13)</t>
  </si>
  <si>
    <t>Belaria comfort ICM (13)</t>
  </si>
  <si>
    <t>UltraSource B comfort C (11)</t>
  </si>
  <si>
    <t>UltraSource B compact C (11/200)</t>
  </si>
  <si>
    <t>HT Heiztechnik Spółka z ograniczoną odpowiedzialną</t>
  </si>
  <si>
    <t>Calla Verde M18</t>
  </si>
  <si>
    <t>Calla Verde M14</t>
  </si>
  <si>
    <t>Calla Verde M12</t>
  </si>
  <si>
    <t>Calla Verde M20</t>
  </si>
  <si>
    <t>Calla Verde M9</t>
  </si>
  <si>
    <t>Calla Verde M16</t>
  </si>
  <si>
    <t>iDM Energiesysteme GmbH</t>
  </si>
  <si>
    <t>TERRA AL 24 Twin (P)</t>
  </si>
  <si>
    <t>TERRA AL 32 Twin (P)</t>
  </si>
  <si>
    <t>AERO ALM 10-24</t>
  </si>
  <si>
    <t>iPUMP A12 ONE 230V</t>
  </si>
  <si>
    <t>AERO ILM 4-13</t>
  </si>
  <si>
    <t>AERO ALM 6-15</t>
  </si>
  <si>
    <t>iPump ALM 4-12</t>
  </si>
  <si>
    <t>iPump A 3-11</t>
  </si>
  <si>
    <t>AERO ALM 4-12</t>
  </si>
  <si>
    <t>TERRA AL 17 Twin (P)</t>
  </si>
  <si>
    <t>TERRA AL 50 Max</t>
  </si>
  <si>
    <t>iPump ALM 2-8</t>
  </si>
  <si>
    <t>AERO ALM 2-8</t>
  </si>
  <si>
    <t>AERO SLM 6-17</t>
  </si>
  <si>
    <t>iPump A 2-7</t>
  </si>
  <si>
    <t>AERO ILM 2-7</t>
  </si>
  <si>
    <t>iPUMP A12 ONE</t>
  </si>
  <si>
    <t>AERO SLM 3-11</t>
  </si>
  <si>
    <t>iPUMP A8 ONE</t>
  </si>
  <si>
    <t>AERO ALM 10-50 Max</t>
  </si>
  <si>
    <t>IGLOO Sp. z o.o.</t>
  </si>
  <si>
    <t>MultiTherma 21 HD Cascade</t>
  </si>
  <si>
    <t>MultiTherma 12 Kaskada + MultiTherma PRO 5-15</t>
  </si>
  <si>
    <t>MultiTherma 12 HD Cascade + ElectroBox</t>
  </si>
  <si>
    <t>MultiTherma 21 HD Cascade + ElectroBox</t>
  </si>
  <si>
    <t>MultiTherma 21 HD</t>
  </si>
  <si>
    <t>MultiTherma 12 HD + MultiTherma BASIC 5-15</t>
  </si>
  <si>
    <t>MultiTherma 17 HD Cascade + ElectroBox</t>
  </si>
  <si>
    <t>MultiTherma 12 + MultiTherma BASIC 5-15</t>
  </si>
  <si>
    <t>MultiTherma 12 HD Cascade + MultiTherma BASIC 5-15</t>
  </si>
  <si>
    <t>MultiTherma 12 Kaskada + ElectroBox Cascade</t>
  </si>
  <si>
    <t>MultiTherma 17 HD + MultiTherma PRO 16-25</t>
  </si>
  <si>
    <t>MultiTherma 12 + ElectroBox Cascade</t>
  </si>
  <si>
    <t>MultiTherma 21 HD + MultiTherma PRO 16-25 (LT)</t>
  </si>
  <si>
    <t>MultiTherma 12 HD Cascade</t>
  </si>
  <si>
    <t>MultiTherma 12 HD + ElectroBox</t>
  </si>
  <si>
    <t>MultiTherma 12 HD Cascade + MultiTherma PRO 5-15</t>
  </si>
  <si>
    <t>MultiTherma 17 HD Cascade + MultiTherma BASIC 16-25</t>
  </si>
  <si>
    <t>MultiTherma 21 HD Cascade + MultiTherma PRO 16-25 (LT)</t>
  </si>
  <si>
    <t>MultiTherma 17 HD</t>
  </si>
  <si>
    <t>MultiTherma 17 HD + ElectroBox</t>
  </si>
  <si>
    <t>MultiTherma 12 HD + MultiTherma PRO 5-15</t>
  </si>
  <si>
    <t>MultiTherma 12 Kaskada + MultiTherma BASIC 5-15</t>
  </si>
  <si>
    <t>MultiTherma 17 HD Cascade + MultiTherma PRO 16-25</t>
  </si>
  <si>
    <t>MultiTherma 12 Kaskada</t>
  </si>
  <si>
    <t>MultiTherma 17 HD Cascade</t>
  </si>
  <si>
    <t>MultiTherma 12 + MultiTherma PRO 5-15</t>
  </si>
  <si>
    <t>MultiTherma 21 HD + MultiTherma BASIC 16-25</t>
  </si>
  <si>
    <t>MultiTherma 21 HD Cascade + MultiTherma BASIC 16-25</t>
  </si>
  <si>
    <t>MultiTherma 21 HD + ElectroBox</t>
  </si>
  <si>
    <t>MultiTherma 17 HD + MultiTherma BASIC 16-25</t>
  </si>
  <si>
    <t>MultiTherma 12 HD</t>
  </si>
  <si>
    <t>MultiTherma 12</t>
  </si>
  <si>
    <t>Inova d.o.o</t>
  </si>
  <si>
    <t>ACP10</t>
  </si>
  <si>
    <t>ACP15</t>
  </si>
  <si>
    <t>INTERDOMO GmbH</t>
  </si>
  <si>
    <t>DomoConnect GP9</t>
  </si>
  <si>
    <t>DomoConnect GP12</t>
  </si>
  <si>
    <t>DomoConnect GP6</t>
  </si>
  <si>
    <t>INVENTOR A.G. SINGLE MEMBER ELECTRIC APPLIANCES S.A.</t>
  </si>
  <si>
    <t>ATM12S</t>
  </si>
  <si>
    <t>ATM04S</t>
  </si>
  <si>
    <t>XFMH08S3</t>
  </si>
  <si>
    <t>ATS10S/HU100WT240S3</t>
  </si>
  <si>
    <t>ATM18T</t>
  </si>
  <si>
    <t>ATMH12T9</t>
  </si>
  <si>
    <t>ATMH04S3</t>
  </si>
  <si>
    <t>ATMH14T9</t>
  </si>
  <si>
    <t>ATS04S/HU100WT240S3</t>
  </si>
  <si>
    <t>ATS08S/HU100WT240S3</t>
  </si>
  <si>
    <t>ATM06S</t>
  </si>
  <si>
    <t>MX290-14S</t>
  </si>
  <si>
    <t>MX290-12S</t>
  </si>
  <si>
    <t>ATS12T/HU160T9</t>
  </si>
  <si>
    <t>ATM14T</t>
  </si>
  <si>
    <t>ATMH14S3</t>
  </si>
  <si>
    <t>MX290-08S</t>
  </si>
  <si>
    <t>ATM16S</t>
  </si>
  <si>
    <t>ATS10S/HU100S3</t>
  </si>
  <si>
    <t>ATM12T</t>
  </si>
  <si>
    <t>XFMH10S3</t>
  </si>
  <si>
    <t>XFMH12S3</t>
  </si>
  <si>
    <t>ATS12T/HU160WT240T9</t>
  </si>
  <si>
    <t>ATS06S/HU100WT240S3</t>
  </si>
  <si>
    <t>ATM08S</t>
  </si>
  <si>
    <t>ATS06/HU060S3</t>
  </si>
  <si>
    <t>ATS12S/HU160WT240S3</t>
  </si>
  <si>
    <t>ATS08S/HU100WT190S3</t>
  </si>
  <si>
    <t>ATS14T/HU160WT240T9</t>
  </si>
  <si>
    <t>ATMH08S3</t>
  </si>
  <si>
    <t>XFMH12T9</t>
  </si>
  <si>
    <t>ATS16T/HU160WT240T9</t>
  </si>
  <si>
    <t>ATS16S/HU160WT240S3</t>
  </si>
  <si>
    <t>ATM22T</t>
  </si>
  <si>
    <t>XFMH14T9</t>
  </si>
  <si>
    <t>ATMH16T9</t>
  </si>
  <si>
    <t>MX290-40T</t>
  </si>
  <si>
    <t>ATMH16S3</t>
  </si>
  <si>
    <t>XFMH16S3</t>
  </si>
  <si>
    <t>ATS04S/HU100WT190S3</t>
  </si>
  <si>
    <t>ATMH12S3</t>
  </si>
  <si>
    <t>ATS16T/HU160T9</t>
  </si>
  <si>
    <t>ATM16T</t>
  </si>
  <si>
    <t>ATS16S/HU160S3</t>
  </si>
  <si>
    <t>ATS10S/HU100WT190S3</t>
  </si>
  <si>
    <t>ATS14T/HU160T9</t>
  </si>
  <si>
    <t>ATS04/HU060S3</t>
  </si>
  <si>
    <t>ATS14S/HU160S3</t>
  </si>
  <si>
    <t>ATM10S</t>
  </si>
  <si>
    <t>ATMH10S3</t>
  </si>
  <si>
    <t>ATS12S/HU160S3</t>
  </si>
  <si>
    <t>XFMH14S3</t>
  </si>
  <si>
    <t>ATS06S/HU100WT190S3</t>
  </si>
  <si>
    <t>ATS08S/HU100S3</t>
  </si>
  <si>
    <t>ATM14S</t>
  </si>
  <si>
    <t>ATS14S/HU160WT240S3</t>
  </si>
  <si>
    <t>ATMH06S3</t>
  </si>
  <si>
    <t>XFMH16T9</t>
  </si>
  <si>
    <t>Johnson Controls Hitachi Air Conditioning Europe SAS</t>
  </si>
  <si>
    <t>YUTAKI S (5HP) RAS-5WHNPE+RWM-5.0N1E</t>
  </si>
  <si>
    <t>Yutaki H (7HP) RASM-7RW1E + HWM-WE</t>
  </si>
  <si>
    <t>airH2O 800 Control Box (6HP) RASM-6VTW2E+ATW-CBX-01</t>
  </si>
  <si>
    <t>YUTAKI S Combi (6HP) RAS-6WHNPE+RWD-6.0NW1E-220S(-K)</t>
  </si>
  <si>
    <t>YUTAKI S (4HP) RAS-4WHVNPE+RWM-4.0N1E</t>
  </si>
  <si>
    <t>airH2O 800 H Combi (6HP) RASM-6TW2E+HWD-W2E-220S</t>
  </si>
  <si>
    <t>airH2O 800 H Combi (2HP) RASM-2VTW2E+HWD-W2E-220S</t>
  </si>
  <si>
    <t>airH2O 800 Control Box (5HP) RASM-5VTW2E+ATW-CBX-01</t>
  </si>
  <si>
    <t>YUTAKI S Combi (2HP) RAS-2WHVRP1+RWD-2.0RW1E-220S(-K)</t>
  </si>
  <si>
    <t>Yutaki H (6HP) RASM-6RW1E + HWM-WE</t>
  </si>
  <si>
    <t>YUTAKI S Combi (1.5HP) RAS-1.5WHVRP2E+RWD-1.5RW2E-220S(-K)</t>
  </si>
  <si>
    <t>YUTAKI S80 COMBI (5HP) RAS-5WHVNPE + RWH-5.0VNFWE + DHWS(200/260)S-2.7H2E</t>
  </si>
  <si>
    <t>Yutaki M (6HP) RASM-6VR1E</t>
  </si>
  <si>
    <t>YUTAKI S (2HP) RAS-2WHVRP1+RWM-2.0R1E</t>
  </si>
  <si>
    <t>YUTAKI S80 (6HP) RAS-6WHVNPE + RWH-6.0VNFE</t>
  </si>
  <si>
    <t>YUTAKI S80 (6HP) RAS-6WHNPE + RWH-6.0NFE</t>
  </si>
  <si>
    <t>airH2O 800 Control Box (4HP) RASM-4TW2E+ATW-CBX-01</t>
  </si>
  <si>
    <t>airH2O 800 Control Box (6HP) RASM-6TW2E+ATW-CBX-01</t>
  </si>
  <si>
    <t>airH2O 800 Control Box (3.5HP) RASM-3.5VTW2E+ATW-CBX-01</t>
  </si>
  <si>
    <t>airH2O 800 H (5HP) RASM-5TW2E+HWM-W2E(-B)</t>
  </si>
  <si>
    <t>YUTAKI S80 (5HP) RAS-5WHVNPE + RWH-5.0VNFE</t>
  </si>
  <si>
    <t>YUTAKI S (2.5HP) RAS-2.5WHVRP1+RWM-2.5R1E</t>
  </si>
  <si>
    <t>airH2O 800 Control Box (5HP) RASM-5TW2E+ATW-CBX-01</t>
  </si>
  <si>
    <t>Yutaki H (6HP) RASM-6VRW1E + HWM-WE</t>
  </si>
  <si>
    <t>YUTAKI S (6HP) RAS-6WHVNPE+RWM-6.0N1E</t>
  </si>
  <si>
    <t>airH2O 800 H Combi (5HP) RASM-5TW2E+HWD-W2E-220S</t>
  </si>
  <si>
    <t>Yutaki M (7HP) RASM-7R1E</t>
  </si>
  <si>
    <t>airH2O 600 S (2HP) RAS-2WHVRP2E+RWM-2.0R3E</t>
  </si>
  <si>
    <t>airH2O 800 H Combi (6HP) RASM-6VTW2E+HWD-W2E-220S</t>
  </si>
  <si>
    <t>YUTAKI S (2.5HP) RAS-2.5WHVRP2E+RWM-2.5R2E</t>
  </si>
  <si>
    <t>Yutaki M (3HP) RASM-3VR2E</t>
  </si>
  <si>
    <t>Yutaki M (6HP) RASM-6R1E</t>
  </si>
  <si>
    <t>YUTAKI S (1.5HP) RAS-1.5WHVRP2E+RWM-1.5R2E</t>
  </si>
  <si>
    <t>airH2O 600 S Combi (5HP) RAS-5WHVRP2E+RWD-5.0RW3E-220S</t>
  </si>
  <si>
    <t>airH2O 800 H Combi (5HP) RASM-5VTW2E+HWD-W2E-220S</t>
  </si>
  <si>
    <t>airH2O 600 S (3.5HP) RAS-3.5WHVRP2E+RWM-3.5R3E</t>
  </si>
  <si>
    <t>YUTAKI S (5HP) RAS-5WHVNPE+RWM-5.0N1E</t>
  </si>
  <si>
    <t>Yutaki M (3HP) RASM-3VRE</t>
  </si>
  <si>
    <t>YUTAKI S Combi (6HP) RAS-6WHVNPE+RWD-6.0NW1E-220S(-K)</t>
  </si>
  <si>
    <t>airH2O 600 S (4HP) RAS-4WHRP2E+RWM-4.0R3E</t>
  </si>
  <si>
    <t>airH2O 600 S (5HP) RAS-5WHRP2E+RWM-5.0R3E</t>
  </si>
  <si>
    <t>airH2O 800 H (4HP) RASM-4TW2E+HWM-W2E(-B)</t>
  </si>
  <si>
    <t>airH2O 800 H Combi (4HP) RASM-4VTW2E+HWD-W2E-220S</t>
  </si>
  <si>
    <t>YUTAKI S Combi (2HP) RAS-2WHVRP2E+RWD-2.0RW2E-220S(-K)</t>
  </si>
  <si>
    <t>YUTAKI S Combi (2.5HP) RAS-2.5WHVRP2E+RWD-2.5RW2E-220S(-K)</t>
  </si>
  <si>
    <t>airH2O 800 H (6HP) RASM-6TW2E+HWM-W2E(-B)</t>
  </si>
  <si>
    <t>YUTAKI S Combi (4HP) RAS-4WHVNPE+RWD-4.0NW1E-220S(-K)</t>
  </si>
  <si>
    <t>YUTAKI S80 COMBI (6HP) RAS-6WHNPE + RWH-6.0NFWE + DHWS(200/260)S-2.7H2E</t>
  </si>
  <si>
    <t>airH2O 600 S (3.5HP) RAS-3.5WHRP2E+RWM-3.5R3E</t>
  </si>
  <si>
    <t>YUTAKI S (6HP) RAS-6WHNPE+RWM-6.0N1E</t>
  </si>
  <si>
    <t>YUTAKI S80 (5HP) RAS-5WHNPE + RWH-5.0NFE</t>
  </si>
  <si>
    <t>airH2O 600 S Combi (5HP) RAS-5WHRP2E+RWD-5.0RW3E-220S</t>
  </si>
  <si>
    <t>airH2O 800 H (6HP) RASM-6VTW2E+HWM-W2E(-B)</t>
  </si>
  <si>
    <t>Yutaki M (2HP) RASM-2VRE</t>
  </si>
  <si>
    <t>airH2O 800 H (4HP) RASM-4VTW2E+HWM-W2E(-B)</t>
  </si>
  <si>
    <t>YUTAKI S Combi (5HP) RAS-5WHVNPE+RWD-5.0NW1E-220S(-K)</t>
  </si>
  <si>
    <t>YUTAKI S80 COMBI (6HP) RAS-6WHVNPE + RWH-6.0VNFWE + DHWS(200/260)S-2.7H2E</t>
  </si>
  <si>
    <t>YUTAKI S Combi (3HP) RAS-3WHVRP2E+RWD-3.0RW2E-220S(-K)</t>
  </si>
  <si>
    <t>Yutaki HC (7HP) RASM-7RW1E + HWD-WE-220S</t>
  </si>
  <si>
    <t>YUTAKI S (3HP) RAS-3WHVRP2E+RWM-3.0R2E</t>
  </si>
  <si>
    <t>YUTAKI S Combi (2.5HP) RAS-2.5WHVRP1+RWD-2.5RW1E-220S(-K)</t>
  </si>
  <si>
    <t>Yutaki HC (6HP) RASM-6RW1E + HWD-WE-220S</t>
  </si>
  <si>
    <t>airH2O 600 S (1.5HP) RAS-1.5WHVRP2E+RWM-1.5R3E</t>
  </si>
  <si>
    <t>airH2O 600 S Combi (3.5HP) RAS-3.5WHRP2E+RWD-3.5RW3E-220S</t>
  </si>
  <si>
    <t>Yutaki M (2HP) RASM-2VR2E</t>
  </si>
  <si>
    <t>airH2O 800 H Combi (3.5HP) RASM-3.5VTW2E+HWD-W2E-220S</t>
  </si>
  <si>
    <t>airH2O 600 S (6HP) RAS-6WHRP2E+RWM-6.0R3E</t>
  </si>
  <si>
    <t>airH2O 600 S Combi (3.5HP) RAS-3.5WHVRP2E+RWD-3.5RW3E-220S</t>
  </si>
  <si>
    <t>airH2O 800 Control Box (4HP) RASM-4VTW2E+ATW-CBX-01</t>
  </si>
  <si>
    <t>airH2O 600 S Combi (4HP) RAS-4WHVRP2E+RWD-4.0RW3E-220S</t>
  </si>
  <si>
    <t>YUTAKI S Combi (5HP) RAS-5WHNPE+RWD-5.0NW1E-220S(-K)</t>
  </si>
  <si>
    <t>airH2O 600 S (6HP) RAS-6WHVRP2E+RWM-6.0R3E</t>
  </si>
  <si>
    <t>YUTAKI S (4HP) RAS-4WHNPE+RWM-4.0N1E</t>
  </si>
  <si>
    <t>airH2O 600 S Combi (4HP) RAS-4WHRP2E+RWD-4.0RW3E-220S</t>
  </si>
  <si>
    <t>airH2O 800 H Combi (4HP) RASM-4TW2E+HWD-W2E-220S</t>
  </si>
  <si>
    <t>airH2O 600 S Combi (6HP) RAS-6WHVRP2E+RWD-6.0RW3E-220S</t>
  </si>
  <si>
    <t>airH2O 600 S (2.5HP) RAS-2.5WHVRP2E+RWM-2.5R3E</t>
  </si>
  <si>
    <t>airH2O 600 S Combi (1.5HP) RAS-1.5WHVRP2E+RWD-1.5RW3E-220S</t>
  </si>
  <si>
    <t>airH2O 800 H (3.5HP) RASM-3.5VTW2E+HWM-W2E(-B)</t>
  </si>
  <si>
    <t>YUTAKI S Combi (4HP) RAS-4WHNPE+RWD-4.0NW1E-220S(-K)</t>
  </si>
  <si>
    <t>airH2O 800 Control Box (2HP) RASM-2VTW2E+ATW-CBX-01</t>
  </si>
  <si>
    <t>airH2O 600 S (4HP) RAS-4WHVRP2E+RWM-4.0R3E</t>
  </si>
  <si>
    <t>YUTAKI S (3HP) RAS-3WHVRP1+RWM-3.0R1E</t>
  </si>
  <si>
    <t>airH2O 600 S Combi (2HP) RAS-2WHVRP2E+RWD-2.0RW3E-220S</t>
  </si>
  <si>
    <t>airH2O 600 S (5HP) RAS-5WHVRP2E+RWM-5.0R3E</t>
  </si>
  <si>
    <t>airH2O 600 S Combi (3HP) RAS-3WHVRP2E+RWD-3.0RW3E-220S</t>
  </si>
  <si>
    <t>YUTAKI S (2HP) RAS-2WHVRP2E+RWM-2.0R2E</t>
  </si>
  <si>
    <t>airH2O 800 H (5HP) RASM-5VTW2E+HWM-W2E(-B)</t>
  </si>
  <si>
    <t>airH2O 600 S (3HP) RAS-3WHVRP2E+RWM-3.0R3E</t>
  </si>
  <si>
    <t>airH2O 600 S Combi (6HP) RAS-6WHRP2E+RWD-6.0RW3E-220S</t>
  </si>
  <si>
    <t>Yutaki HC (6HP) RASM-6VRW1E + HWD-WE-220S</t>
  </si>
  <si>
    <t>airH2O 600 S Combi (2.5HP) RAS-2.5WHVRP2E+RWD-2.5RW3E-220S</t>
  </si>
  <si>
    <t>YUTAKI S Combi (3HP) RAS-3WHVRP1+RWD-3.0RW1E-220S(-K)</t>
  </si>
  <si>
    <t>airH2O 800 H (2HP) RASM-2VTW2E+HWM-W2E(-B)</t>
  </si>
  <si>
    <t>YUTAKI S80 COMBI (5HP) RAS-5WHNPE + RWH-5.0NFWE + DHWS(200/260)S-2.7H2E</t>
  </si>
  <si>
    <t>Johnson Controls Systems &amp; Service GmbH</t>
  </si>
  <si>
    <t>YMAE0130PJ 32F</t>
  </si>
  <si>
    <t>YMAE0045PJ 32S</t>
  </si>
  <si>
    <t>YMAE0100PJ 32F</t>
  </si>
  <si>
    <t>YKF07CNC*</t>
  </si>
  <si>
    <t>YMAE0230PJ 32F</t>
  </si>
  <si>
    <t>YKF06ANB+YKF100/240ANB***</t>
  </si>
  <si>
    <t>YKF12CNC*</t>
  </si>
  <si>
    <t>YCPB0420H</t>
  </si>
  <si>
    <t>YKF06ANB+YKF060ANB***</t>
  </si>
  <si>
    <t>YKF18CRB*</t>
  </si>
  <si>
    <t>YKF16CRC*</t>
  </si>
  <si>
    <t>YKF16ARB+YKF160/240ANB***</t>
  </si>
  <si>
    <t>YCPB0420S</t>
  </si>
  <si>
    <t>YKF04ANB+YKF100/190ANB***</t>
  </si>
  <si>
    <t>YMAE0230PJ 32B</t>
  </si>
  <si>
    <t>YMAE0045PJ 32B</t>
  </si>
  <si>
    <t>YKF08ANB+YKF100/190ANB***</t>
  </si>
  <si>
    <t>YKF12CRC*</t>
  </si>
  <si>
    <t>YKF04CNB*</t>
  </si>
  <si>
    <t>YKF12ARB+YKF160/240ANB***</t>
  </si>
  <si>
    <t>YKF16ARB+YKF160ANB***</t>
  </si>
  <si>
    <t>YKF04ANB+YKF060ANB***</t>
  </si>
  <si>
    <t>YMAE0260PJ 32B</t>
  </si>
  <si>
    <t>YMAE0260PJ 32F</t>
  </si>
  <si>
    <t>YKF10ANB+YKF100/190ANB***</t>
  </si>
  <si>
    <t>YMAE0065PJ 32S</t>
  </si>
  <si>
    <t>YKF08ANB+YKF100/240ANB***</t>
  </si>
  <si>
    <t>YKF14ARB+YKF160ANB***</t>
  </si>
  <si>
    <t>YCPB0520H</t>
  </si>
  <si>
    <t>YORK YMPA0160PJ 32X</t>
  </si>
  <si>
    <t>YMAE0130</t>
  </si>
  <si>
    <t>YKF14CNC*</t>
  </si>
  <si>
    <t>YCPB0320H</t>
  </si>
  <si>
    <t>YKF14CRC*</t>
  </si>
  <si>
    <t>YKF10ANB+YKF100/240ANB***</t>
  </si>
  <si>
    <t>YKF05CNC*</t>
  </si>
  <si>
    <t>YMAE0050PJ 32B</t>
  </si>
  <si>
    <t>YKF10ANB+YKF100ANB***</t>
  </si>
  <si>
    <t>YKF06ANB+YKF100/190ANB***</t>
  </si>
  <si>
    <t>YKF12ARB+YKF160ANB***</t>
  </si>
  <si>
    <t>YMAE0100PJ 32B</t>
  </si>
  <si>
    <t>YKF04ANB+YKF100/240ANB***</t>
  </si>
  <si>
    <t>YMAE0050PJ 32S</t>
  </si>
  <si>
    <t>YKF14ARB+YKF160/240ANB***</t>
  </si>
  <si>
    <t>YMAE0065PJ 32B</t>
  </si>
  <si>
    <t>YKF09CNC*</t>
  </si>
  <si>
    <t>YORK YMPA0200PJ 32X</t>
  </si>
  <si>
    <t>YCPB0520S</t>
  </si>
  <si>
    <t>YORK YMPA0260PJ 32X</t>
  </si>
  <si>
    <t>YCPB0320S</t>
  </si>
  <si>
    <t>YKF08ANB+YKF100ANB***</t>
  </si>
  <si>
    <t>YMAE0130PJ 32B</t>
  </si>
  <si>
    <t>YKF22CRB*</t>
  </si>
  <si>
    <t>YORK YMPA0230PJ 32X</t>
  </si>
  <si>
    <t>YKF16CNC*</t>
  </si>
  <si>
    <t>YORK YMPA0130PJ 32X</t>
  </si>
  <si>
    <t>Kampmann GmbH &amp; Co. KG</t>
  </si>
  <si>
    <t>KaClima 350721708030</t>
  </si>
  <si>
    <t>KaClima 350121100813</t>
  </si>
  <si>
    <t>KaClima 350821100413</t>
  </si>
  <si>
    <t>KaClima 350721112020 (Smart-Grid-Ready optional)</t>
  </si>
  <si>
    <t>KaClima 350121104320</t>
  </si>
  <si>
    <t>KaClima 350721711040</t>
  </si>
  <si>
    <t>KaClima 350721710040</t>
  </si>
  <si>
    <t>KaClima 350121104020</t>
  </si>
  <si>
    <t>KaClima 350121100513</t>
  </si>
  <si>
    <t>KaClima 350821100613</t>
  </si>
  <si>
    <t>KaClima 350721100913</t>
  </si>
  <si>
    <t>KaClima 350721107540</t>
  </si>
  <si>
    <t>KaClima 350121103020</t>
  </si>
  <si>
    <t>KaClima 350121103520</t>
  </si>
  <si>
    <t>KaClima 350121102220</t>
  </si>
  <si>
    <t>KaClima 350821111410</t>
  </si>
  <si>
    <t>KaClima 350821111810</t>
  </si>
  <si>
    <t>KaClima 350721709040</t>
  </si>
  <si>
    <t>KaClima 350121100913</t>
  </si>
  <si>
    <t>KaClima 350721108540</t>
  </si>
  <si>
    <t>KaClima 350821112520</t>
  </si>
  <si>
    <t>KaClima 350721106040</t>
  </si>
  <si>
    <t>KaClima 350721107040</t>
  </si>
  <si>
    <t>KaClima 350721716040</t>
  </si>
  <si>
    <t>KaClima 350721101013</t>
  </si>
  <si>
    <t>KaClima 350721113020 (Smart-Grid-Ready optional)</t>
  </si>
  <si>
    <t>KaClima 350821111610</t>
  </si>
  <si>
    <t>KaClima 350121100613</t>
  </si>
  <si>
    <t>KaClima 350721713040</t>
  </si>
  <si>
    <t>KaClima 350721112520 (Smart-Grid-Ready optional)</t>
  </si>
  <si>
    <t>KaClima 350721718550</t>
  </si>
  <si>
    <t>KaClima 350821112010</t>
  </si>
  <si>
    <t>KaClima 350721113520 (Smart-Grid-Ready optional)</t>
  </si>
  <si>
    <t>KaClima 350121100713</t>
  </si>
  <si>
    <t>KaClima 350821111910</t>
  </si>
  <si>
    <t>KaClima 350121100213</t>
  </si>
  <si>
    <t>KaClima 350121104520</t>
  </si>
  <si>
    <t>KaClima 350721111820 (Smart-Grid-Ready optional)</t>
  </si>
  <si>
    <t>KaClima 350121101620</t>
  </si>
  <si>
    <t>KaClima 350121100413</t>
  </si>
  <si>
    <t>KaClima 350721105540</t>
  </si>
  <si>
    <t>KaClima 350721106540</t>
  </si>
  <si>
    <t>KaClima 350821100513</t>
  </si>
  <si>
    <t>KaClima 350721714540</t>
  </si>
  <si>
    <t>KaClima 350121100313</t>
  </si>
  <si>
    <t>KaClima 350721105040</t>
  </si>
  <si>
    <t>KaClima 350721104540</t>
  </si>
  <si>
    <t>KaClima 350121101820</t>
  </si>
  <si>
    <t>KaClima 350821100813</t>
  </si>
  <si>
    <t>KaClima 350721108040</t>
  </si>
  <si>
    <t>KaClima 350121101013</t>
  </si>
  <si>
    <t>KaClima 350821100713</t>
  </si>
  <si>
    <t>KaClima 350721721060</t>
  </si>
  <si>
    <t>KaClima 350821113020</t>
  </si>
  <si>
    <t>KaClima 350121101010</t>
  </si>
  <si>
    <t>KaClima 350721712040</t>
  </si>
  <si>
    <t>Kaukora Oy</t>
  </si>
  <si>
    <t>Jäspi Inverter Split 6 (R32)</t>
  </si>
  <si>
    <t>Jäspi Inverter Nordic 12</t>
  </si>
  <si>
    <t>Jäspi Inverter M12</t>
  </si>
  <si>
    <t>Jäspi Inverter M8</t>
  </si>
  <si>
    <t>Jäspi Inverter Nordic 16</t>
  </si>
  <si>
    <t>Inverter Nordic 8R</t>
  </si>
  <si>
    <t>Jäspi Inverter M16</t>
  </si>
  <si>
    <t>Inverter Nordic 12R</t>
  </si>
  <si>
    <t>Jäspi Inverter M6</t>
  </si>
  <si>
    <t>Jäspi Inverter Nordic 8</t>
  </si>
  <si>
    <t>Jäspi Inverter Split 8</t>
  </si>
  <si>
    <t>Jäspi Inverter Nordic 20</t>
  </si>
  <si>
    <t>Jäspi Inverter Split 12</t>
  </si>
  <si>
    <t>Kermi GmbH</t>
  </si>
  <si>
    <t>x-change dynamic pro L</t>
  </si>
  <si>
    <t>x-change dynamic (ac) 8 AW I</t>
  </si>
  <si>
    <t>x-change dynamic eco S</t>
  </si>
  <si>
    <t>x-change dynamic eco L</t>
  </si>
  <si>
    <t>x-change dynamic pro S</t>
  </si>
  <si>
    <t>x-change dynamic (ac) 16 AW E</t>
  </si>
  <si>
    <t>x-change dynamic pro M</t>
  </si>
  <si>
    <t>x-change dynamic pro ac 10 AW E</t>
  </si>
  <si>
    <t>x-change dynamic pro ac 16 AW E</t>
  </si>
  <si>
    <t>x-change dynamic (ac) 8 AW E</t>
  </si>
  <si>
    <t>x-change dynamic eco M</t>
  </si>
  <si>
    <t>x-change dynamic pro ac 6 AW E</t>
  </si>
  <si>
    <t>x-change dynamic (ac) 16 AW I</t>
  </si>
  <si>
    <t>Klima-Therm GmbH</t>
  </si>
  <si>
    <t>KHA-06RY1+ KMK-240L-100RY3</t>
  </si>
  <si>
    <t>KHA-16RY3+ KMK-240L-160RY3</t>
  </si>
  <si>
    <t>KHA-10RY3+KMK-190L-100RY1</t>
  </si>
  <si>
    <t>KHA-14RY3+ KMK-240L-160RY3</t>
  </si>
  <si>
    <t>KHC-08RY1</t>
  </si>
  <si>
    <t>KHA-12RY3+ KMK-240L-160RY3</t>
  </si>
  <si>
    <t>KHA-08RY1+ KMK-240L-100RY3</t>
  </si>
  <si>
    <t>KHC-22RX3</t>
  </si>
  <si>
    <t>KHA-06RY1+KMK-190L-100RY1</t>
  </si>
  <si>
    <t>KHA-08RY1+KMK-190L-100RY1</t>
  </si>
  <si>
    <t>KHC-10RY1</t>
  </si>
  <si>
    <t>KHY-12PY3</t>
  </si>
  <si>
    <t>KHA-12RY3+ KMK-160RY3</t>
  </si>
  <si>
    <t>KHA-10RY3+ KMK-240L-100RY3</t>
  </si>
  <si>
    <t>KHC-12RY3</t>
  </si>
  <si>
    <t>KHA-08RY1+ KMK-100RY3</t>
  </si>
  <si>
    <t>KHA-16RY3+ KMK-160RY3</t>
  </si>
  <si>
    <t>KHA-14RY3+ KMK-160RY3</t>
  </si>
  <si>
    <t>KHA-10RY3+ KMK-100RY3</t>
  </si>
  <si>
    <t>KHC-16RY3</t>
  </si>
  <si>
    <t>KHA-06RY1+ KMK-60RY1</t>
  </si>
  <si>
    <t>KHC-14RY3</t>
  </si>
  <si>
    <t>KHC-06RY1</t>
  </si>
  <si>
    <t>KHY-15PY3</t>
  </si>
  <si>
    <t>KNV Energietechnik GmbH</t>
  </si>
  <si>
    <t>Greenline SPLIT LWSE-V 33</t>
  </si>
  <si>
    <t>TopLine 2120 - 08</t>
  </si>
  <si>
    <t>TopLine 2120 - 16</t>
  </si>
  <si>
    <t>Greenline SPLIT LWSE-V 06</t>
  </si>
  <si>
    <t>TopLine 2120 - 12</t>
  </si>
  <si>
    <t>Greenline SPLIT LWSE-V 13</t>
  </si>
  <si>
    <t>Greenline SPLIT LWSE-V 19</t>
  </si>
  <si>
    <t>Greenline SPLIT LWSE-V 09</t>
  </si>
  <si>
    <t>TopLine 2120 - 20</t>
  </si>
  <si>
    <t>Greenline SPLIT LWSE-V 24</t>
  </si>
  <si>
    <t>Kołton</t>
  </si>
  <si>
    <t>AirAdapt 4-20</t>
  </si>
  <si>
    <t>AirAdapt 4-16</t>
  </si>
  <si>
    <t>AirAdapt 3-12</t>
  </si>
  <si>
    <t>AirAdapt 6-30</t>
  </si>
  <si>
    <t>Kołton Spółka Komandytowa</t>
  </si>
  <si>
    <t>Airkompakt P0916</t>
  </si>
  <si>
    <t>Airkompakt P1522</t>
  </si>
  <si>
    <t>Airkompakt P1926</t>
  </si>
  <si>
    <t>KRONE Kälte + Klima Vertriebs-GmbH</t>
  </si>
  <si>
    <t>ECOS-14-MWP</t>
  </si>
  <si>
    <t>ECOS-08-MWP</t>
  </si>
  <si>
    <t>ECOS-20-MWP</t>
  </si>
  <si>
    <t>KWB Energiesysteme GmbH</t>
  </si>
  <si>
    <t>EasyAir Plus 15 Comfort</t>
  </si>
  <si>
    <t>EasyAir Plus 8 Compact 100/300</t>
  </si>
  <si>
    <t>EasyAir Plus 24 Comfort</t>
  </si>
  <si>
    <t>EasyAir Plus 13 Comfort</t>
  </si>
  <si>
    <t>EasyAir Plus 13 Compact 100/300</t>
  </si>
  <si>
    <t>EasyAir Plus 8 Comfort</t>
  </si>
  <si>
    <t>LAMBDA Wärmepumpen GmbH</t>
  </si>
  <si>
    <t>EU13L</t>
  </si>
  <si>
    <t>EU08L</t>
  </si>
  <si>
    <t>EU10L</t>
  </si>
  <si>
    <t>EU20L</t>
  </si>
  <si>
    <t>EU35L</t>
  </si>
  <si>
    <t>EU15L</t>
  </si>
  <si>
    <t>LG Electronics Deutschland GmbH</t>
  </si>
  <si>
    <t>THERMA V [ HM163MR.U34 ]</t>
  </si>
  <si>
    <t>THERMA V [ HM071MR.U44 ]</t>
  </si>
  <si>
    <t>THERMA V[HM093HF.UB40 + PHCS0]</t>
  </si>
  <si>
    <t>THERMA V [HM123HF.UB60 + HN1639HC.NK0]</t>
  </si>
  <si>
    <t>THERMA V [ HU123MRB.U30 + HN1600MC.NK1 ]</t>
  </si>
  <si>
    <t>THERMA V [ HU071MR.U44 + HN0913T.NK0 ]</t>
  </si>
  <si>
    <t>THERMA V[HM073HF.UB40 + HN1639HC.NK0]</t>
  </si>
  <si>
    <t>THERMA V [HM163HF.UB60 + HN1639HY.NK0]</t>
  </si>
  <si>
    <t>THERMA V [ HU143MRB.U30 + HN1616Y.NB1 ]</t>
  </si>
  <si>
    <t>THERMA V [ HM093MR.U44 ]</t>
  </si>
  <si>
    <t>THERMA V HM091HF + HN1616HY</t>
  </si>
  <si>
    <t>THERMA V [HM143HF.UB60 + HN1639HC.NK0]</t>
  </si>
  <si>
    <t>THERMA V [ HU123MRB.U30 + HN1616Y.NB1 ]</t>
  </si>
  <si>
    <t>THERMA V [ HM143MR.U34 ]</t>
  </si>
  <si>
    <t>THERMA V [ HU071MR.U44 + HN091MR.NK5 ]</t>
  </si>
  <si>
    <t>THERMA V [ HU061MR.U20 + HN0613T.NK0 ]</t>
  </si>
  <si>
    <t>THERMA V [HM093HFX.UB60 + HN1639HC.NK0]</t>
  </si>
  <si>
    <t>THERMA V [ HU041MR.U20 + HN0613M.NK5 ]</t>
  </si>
  <si>
    <t>THERMA V [HM123HF.UB60 + HN1639HY.NK0]</t>
  </si>
  <si>
    <t>THERMA V HM143MRS.UB40</t>
  </si>
  <si>
    <t>THERMA V HM123MRS.UB40</t>
  </si>
  <si>
    <t>THERMA V [HM123HF.UB60 + PHCS0]</t>
  </si>
  <si>
    <t>THERMA V [HM143HF.UB60 + HN1639HY.NK0]</t>
  </si>
  <si>
    <t>THERMA V HM071MRS.UA40</t>
  </si>
  <si>
    <t>THERMA V [HM163HF.UB60 + HN1639HC.NK0]</t>
  </si>
  <si>
    <t>THERMA V[HM093HF.UB40 + HN1639HC.NK0]</t>
  </si>
  <si>
    <t>THERMA V [ HU061MR.U20 + HN0613M.NK5 ]</t>
  </si>
  <si>
    <t>THERMA V [ HM051MR.U44 ]</t>
  </si>
  <si>
    <t>THERMA V HM051MRS.UA40</t>
  </si>
  <si>
    <t>THERMA V [ HU051MR.U44 + HN091MR.NK5 ]</t>
  </si>
  <si>
    <t>THERMA V [HM093HFX.UB60 + PHCS0]</t>
  </si>
  <si>
    <t>THERMA V HM071HF + HN1616HY</t>
  </si>
  <si>
    <t>THERMA V [ HU163MRB.U30 + HN1600MC.NK1 ]</t>
  </si>
  <si>
    <t>THERMA V[HM091HF.UB40 + HN1616HC.NK0]</t>
  </si>
  <si>
    <t>THERMA V [ HM123MR.U34 ]</t>
  </si>
  <si>
    <t>THERMA V[HM091HF.UB40 + PHCS0]</t>
  </si>
  <si>
    <t>THERMA V[HM073HF.UB40 + PHCS0]</t>
  </si>
  <si>
    <t>THERMA V [ HU041MR.U20 + HN0613T.NK0 ]</t>
  </si>
  <si>
    <t>THERMA V[HM071HF.UB40 + HN1616HC.NK0]</t>
  </si>
  <si>
    <t>THERMA V HM073HF + HN1639HY</t>
  </si>
  <si>
    <t>THERMA V [HM163HF.UB60 + PHCS0]</t>
  </si>
  <si>
    <t>THERMA V [ HU091MR.U44 + HN0913T.NK0 ]</t>
  </si>
  <si>
    <t>THERMA V [HM143HF.UB60 + HN1616HC.NK0]</t>
  </si>
  <si>
    <t>THERMA V [HM123HF.UB60 + HN1616HC.NK0]</t>
  </si>
  <si>
    <t>THERMA V HM093HF + HN1639HY</t>
  </si>
  <si>
    <t>THERMA V HM091MRS.UA40</t>
  </si>
  <si>
    <t>THERMA V [ HM091MR.U44 ]</t>
  </si>
  <si>
    <t>THERMA V HM163MRS.UB40</t>
  </si>
  <si>
    <t>THERMA V [ HU163MRB.U30 + HN1616Y.NB1 ]</t>
  </si>
  <si>
    <t>THERMA V [ HU091MR.U44 + HN091MR.NK5 ]</t>
  </si>
  <si>
    <t>THERMA V [HM513MR.UXC0 + PHCSL0]</t>
  </si>
  <si>
    <t>THERMA V [ HU051MR.U44 + HN0913T.NK0 ]</t>
  </si>
  <si>
    <t>THERMA V [HM143HF.UB60 + PHCS0]</t>
  </si>
  <si>
    <t>THERMA V [HM163HF.UB60 + HN1616HC.NK0]</t>
  </si>
  <si>
    <t>THERMA V [ HU143MRB.U30 + HN1600MC.NK1 ]</t>
  </si>
  <si>
    <t>THERMA V[HM071HF.UB40 + PHCS0]</t>
  </si>
  <si>
    <t>Löwe Spitzentechnologie GmbH</t>
  </si>
  <si>
    <t>PLW 9 compact eco plus</t>
  </si>
  <si>
    <t>S 20</t>
  </si>
  <si>
    <t>PLW 19 compact eco plus</t>
  </si>
  <si>
    <t>PLW 16 compact eco plus</t>
  </si>
  <si>
    <t>S 16</t>
  </si>
  <si>
    <t>S 12</t>
  </si>
  <si>
    <t>PLW 6 compact eco plus</t>
  </si>
  <si>
    <t>LumenHaus GmbH</t>
  </si>
  <si>
    <t>LH-HHP-SE08K01CE</t>
  </si>
  <si>
    <t>LH-HHP-SE14K01CE</t>
  </si>
  <si>
    <t>LH-HHP-SE12K01CE</t>
  </si>
  <si>
    <t>LH-HHP-TE10K01CE</t>
  </si>
  <si>
    <t>LH-HHP-TE08K01CE</t>
  </si>
  <si>
    <t>LH-HHP-SE10K01CE</t>
  </si>
  <si>
    <t>LH-HHP-TE16K01CE</t>
  </si>
  <si>
    <t>LH-HHP-SE06K01CE</t>
  </si>
  <si>
    <t>LH-HHP-SE04K01CE</t>
  </si>
  <si>
    <t>LH-HHP-SE16K01CE</t>
  </si>
  <si>
    <t>LH-HHP-TE14K01CE</t>
  </si>
  <si>
    <t>LH-HHP-TE12K01CE</t>
  </si>
  <si>
    <t>M-TEC GmbH</t>
  </si>
  <si>
    <t>WPLK1030</t>
  </si>
  <si>
    <t>AHPA618</t>
  </si>
  <si>
    <t>AHPA412-LN</t>
  </si>
  <si>
    <t>AHPC618</t>
  </si>
  <si>
    <t>WPLK618</t>
  </si>
  <si>
    <t>WPLK412</t>
  </si>
  <si>
    <t>AHPA618-LN</t>
  </si>
  <si>
    <t>AHPA412</t>
  </si>
  <si>
    <t>WPLK722</t>
  </si>
  <si>
    <t>AHPA413-LN</t>
  </si>
  <si>
    <t>WPL412</t>
  </si>
  <si>
    <t>AHPC412</t>
  </si>
  <si>
    <t>AHPA413</t>
  </si>
  <si>
    <t>WPL618</t>
  </si>
  <si>
    <t>AHPC27</t>
  </si>
  <si>
    <t>AHPA1030</t>
  </si>
  <si>
    <t>Malag&amp;Soltau GmbH / M&amp;S POWER</t>
  </si>
  <si>
    <t>BLN-014TB1</t>
  </si>
  <si>
    <t>HP-M4-E-E</t>
  </si>
  <si>
    <t>HP-S6-E</t>
  </si>
  <si>
    <t>HP-M16-E-M</t>
  </si>
  <si>
    <t>HP-S14-M</t>
  </si>
  <si>
    <t>HP-M12-E-S2</t>
  </si>
  <si>
    <t>HP-S16-M</t>
  </si>
  <si>
    <t>HP-A16-M</t>
  </si>
  <si>
    <t>HP-S8-M</t>
  </si>
  <si>
    <t>HP-S12-E</t>
  </si>
  <si>
    <t>HP-M8-E</t>
  </si>
  <si>
    <t>HP-M6-E-E</t>
  </si>
  <si>
    <t>HP-S12-M</t>
  </si>
  <si>
    <t>HP-M12-M</t>
  </si>
  <si>
    <t>HP-M18-E-S</t>
  </si>
  <si>
    <t>HP-M12-E-S</t>
  </si>
  <si>
    <t>HP-M6-E</t>
  </si>
  <si>
    <t>BLN-012TC1</t>
  </si>
  <si>
    <t>HP-A8-M</t>
  </si>
  <si>
    <t>HP-S14-E</t>
  </si>
  <si>
    <t>HP-M12-E-M</t>
  </si>
  <si>
    <t>BLN-018TB3</t>
  </si>
  <si>
    <t>HP-M8-E-S</t>
  </si>
  <si>
    <t>HP-M4-E</t>
  </si>
  <si>
    <t>HP-M12-E-E</t>
  </si>
  <si>
    <t>HP-A14-E</t>
  </si>
  <si>
    <t>HP-M10-E-M</t>
  </si>
  <si>
    <t>HP-M12-E</t>
  </si>
  <si>
    <t>HP-M16-M</t>
  </si>
  <si>
    <t>HP-S16-E</t>
  </si>
  <si>
    <t>HP-M8-E-E</t>
  </si>
  <si>
    <t>HP-M10-E-E</t>
  </si>
  <si>
    <t>HP-S10-M</t>
  </si>
  <si>
    <t>HP-M10-M</t>
  </si>
  <si>
    <t>HP-M14-M</t>
  </si>
  <si>
    <t>HP-M16-E</t>
  </si>
  <si>
    <t>HP-M14-E</t>
  </si>
  <si>
    <t>HP-S8-E</t>
  </si>
  <si>
    <t>HP-S4-E</t>
  </si>
  <si>
    <t>HP-S10-E</t>
  </si>
  <si>
    <t>HP-A14-M</t>
  </si>
  <si>
    <t>HP-A16-E</t>
  </si>
  <si>
    <t>HP-M8-E-M</t>
  </si>
  <si>
    <t>HP-M14-E-M</t>
  </si>
  <si>
    <t>HP-M8-M</t>
  </si>
  <si>
    <t>HP-M6-E-S</t>
  </si>
  <si>
    <t>BLN-010TB1</t>
  </si>
  <si>
    <t>HP-M50-E-S</t>
  </si>
  <si>
    <t>HP-A10-M</t>
  </si>
  <si>
    <t>HP-M24-E-S</t>
  </si>
  <si>
    <t>HP-M10-E</t>
  </si>
  <si>
    <t>HP-M14-E-E</t>
  </si>
  <si>
    <t>HP-A12-E</t>
  </si>
  <si>
    <t>HP-M16-E-E</t>
  </si>
  <si>
    <t>HP-A12-M</t>
  </si>
  <si>
    <t>Max Weishaupt SE</t>
  </si>
  <si>
    <t>WSB 6-A-RMEK-AI</t>
  </si>
  <si>
    <t>WWP L 9 AD / ADR</t>
  </si>
  <si>
    <t>WWP LI 26-A R</t>
  </si>
  <si>
    <t>WBB 20-A-RMD-AI (WWP LB 20-A R)</t>
  </si>
  <si>
    <t>WSB 18-A-RMD-AI</t>
  </si>
  <si>
    <t>WSB 8-A-RME-AI</t>
  </si>
  <si>
    <t>WSB 8-A-RMEK-AI</t>
  </si>
  <si>
    <t>WWP LA 60-A R</t>
  </si>
  <si>
    <t>WSB 15-A-RMD-AI</t>
  </si>
  <si>
    <t>WWP LI 22-A R</t>
  </si>
  <si>
    <t>WWP L 12 AD / ADR</t>
  </si>
  <si>
    <t>WWP L 18 AD / ADR</t>
  </si>
  <si>
    <t>WSB 6-A-RME-AI</t>
  </si>
  <si>
    <t>WWP LS 8-B R-E</t>
  </si>
  <si>
    <t>WSB 10-A-RMEK-AI</t>
  </si>
  <si>
    <t>WSB 10-A-RME-AI</t>
  </si>
  <si>
    <t>WWP L 12 ID</t>
  </si>
  <si>
    <t>WWP LS 8-B R-E-K</t>
  </si>
  <si>
    <t>WWP LS 10-B R</t>
  </si>
  <si>
    <t>WBB 20-B-RMD-AI</t>
  </si>
  <si>
    <t>WAB 11-A-RME-A</t>
  </si>
  <si>
    <t>WAB 14-A-RMD-A</t>
  </si>
  <si>
    <t>WAB 14-B-RMD-A</t>
  </si>
  <si>
    <t>WWP LS 16-B R</t>
  </si>
  <si>
    <t>WBB 12-A-RME-AI</t>
  </si>
  <si>
    <t>WWP LS 10-B R-K</t>
  </si>
  <si>
    <t>WWP LA 20/30-A R</t>
  </si>
  <si>
    <t>WWP LI 16-A R</t>
  </si>
  <si>
    <t>WBB 12-B-RMD-AI</t>
  </si>
  <si>
    <t>WSB 12-A-RMD-AI</t>
  </si>
  <si>
    <t>WWP LS 13-B R</t>
  </si>
  <si>
    <t>WBB 12-A-RMD-AI (WWP LB 12-A R)</t>
  </si>
  <si>
    <t>WWP LA 43/60-A R</t>
  </si>
  <si>
    <t>WAB 8-A-RME-A</t>
  </si>
  <si>
    <t>WWP L 12 IDK</t>
  </si>
  <si>
    <t>MHG Heiztechnik GmbH</t>
  </si>
  <si>
    <t>ecoWP 7Xe</t>
  </si>
  <si>
    <t>ecoWP 2Xe 8</t>
  </si>
  <si>
    <t>ecoWP 2Xm 5</t>
  </si>
  <si>
    <t>ecoWP 2Xe 18</t>
  </si>
  <si>
    <t>ecoWP 2Xe 6</t>
  </si>
  <si>
    <t>ecoWP 10Xe</t>
  </si>
  <si>
    <t>ecoWP 15Xe</t>
  </si>
  <si>
    <t>ecoWP 2Xe 12</t>
  </si>
  <si>
    <t>Michl Technik GmbH</t>
  </si>
  <si>
    <t>WPV-IT16</t>
  </si>
  <si>
    <t>MPW-SP12</t>
  </si>
  <si>
    <t>SMP3/V2</t>
  </si>
  <si>
    <t>SMP4/V2</t>
  </si>
  <si>
    <t>WPV-IT12</t>
  </si>
  <si>
    <t>WPV-IT8</t>
  </si>
  <si>
    <t>WPM-IT10 (Smart-Grid-Ready optional)</t>
  </si>
  <si>
    <t>SMP0/V2</t>
  </si>
  <si>
    <t>MPV-SP4</t>
  </si>
  <si>
    <t>SMP2/V2</t>
  </si>
  <si>
    <t>MPV-SP6 (0,95 kg R32)</t>
  </si>
  <si>
    <t>WPM-IT12</t>
  </si>
  <si>
    <t>WPM-IT14</t>
  </si>
  <si>
    <t>WPV-IT10</t>
  </si>
  <si>
    <t>SMP5/V2</t>
  </si>
  <si>
    <t>WPV-IT4</t>
  </si>
  <si>
    <t>SMP6/V2</t>
  </si>
  <si>
    <t>MPW-SP14</t>
  </si>
  <si>
    <t>WPV-IT6</t>
  </si>
  <si>
    <t>WPM-IT16</t>
  </si>
  <si>
    <t>WPV-IT14</t>
  </si>
  <si>
    <t>MPW-SP10</t>
  </si>
  <si>
    <t>MPW-SP16</t>
  </si>
  <si>
    <t>SMP1/V2</t>
  </si>
  <si>
    <t>MPV-SP8 (1,6 kg R32)</t>
  </si>
  <si>
    <t>WPM-IT8 (Smart-Grid-Ready optional)</t>
  </si>
  <si>
    <t>Midea Europe GmbH</t>
  </si>
  <si>
    <t>MHA-V16W/D2RN8-B + HB-A160/C***GN8-B</t>
  </si>
  <si>
    <t>MHA-V12W/D2RN8-B + HBT-A160/240C***GN8-B</t>
  </si>
  <si>
    <t>MHA-V4W/D2N8-B + HBT-A100/240C***GN8-B</t>
  </si>
  <si>
    <t>MHA-V12WD2RN8-E + HB-A160CDS90GN8-E</t>
  </si>
  <si>
    <t>MHC-V10WD2RN7-BE30</t>
  </si>
  <si>
    <t>MHC-V10WD2N7-E30</t>
  </si>
  <si>
    <t>MHA-V14W/D2RN8-B + HB-A160/C***GN8-B</t>
  </si>
  <si>
    <t>MHC-V12WD2RN7-BER90</t>
  </si>
  <si>
    <t>MHC-V26WD2RN7</t>
  </si>
  <si>
    <t>MHA-V10W/D2N8-B + HBT-A100/190C***GN8-B</t>
  </si>
  <si>
    <t>MHA-V14WD2RN8-E + HB-A160CDS90GN8-E</t>
  </si>
  <si>
    <t>MHA-V10W/D2N8-B + HBT-A100/240C***GN8-B</t>
  </si>
  <si>
    <t>MHC-V16WD2RN7-ER90</t>
  </si>
  <si>
    <t>MHC-V22W/D2RN8-B</t>
  </si>
  <si>
    <t>MHC-V30WD2RN7</t>
  </si>
  <si>
    <t>MHA-V8W/D2N8-B + HB-A100/C***GN8-B</t>
  </si>
  <si>
    <t>MHC-V18W/D2RN8-B</t>
  </si>
  <si>
    <t>MHA-V10W/D2N8-B + HB-A100/C***GN8-B</t>
  </si>
  <si>
    <t>MHC-V6W/D2N8-B</t>
  </si>
  <si>
    <t>MHA-V14W/D2RN8-B + HBT-A160/240C***GN8-B</t>
  </si>
  <si>
    <t>MHA-V6W/D2N8-B + HBT-A100/240C***GN8-B</t>
  </si>
  <si>
    <t>MHC-V14WD2RN7-BER90</t>
  </si>
  <si>
    <t>MHC-V16WD2RN7-BER90</t>
  </si>
  <si>
    <t>MHC-V14W/D2RN8-B</t>
  </si>
  <si>
    <t>MHC-V4WD2N7-E30</t>
  </si>
  <si>
    <t>MHC-V35WD2RN7</t>
  </si>
  <si>
    <t>MHA-V8W/D2N8-B + HBT-A100/190C***GN8-B</t>
  </si>
  <si>
    <t>MHA-V12W/D2RN8-B + HB-A160/C***GN8-B</t>
  </si>
  <si>
    <t>MHA-V8W/D2N8-B + HBT-A100/240C***GN8-B</t>
  </si>
  <si>
    <t>MHC-V6WD2N7-E30</t>
  </si>
  <si>
    <t>MHC-V12W/D2RN8-B</t>
  </si>
  <si>
    <t>MHA-V4W/D2N8-B + HB-A60/C***GN8-B</t>
  </si>
  <si>
    <t>MHC-V16W/D2RN8-B</t>
  </si>
  <si>
    <t>MHC-V8WD2RN7-BE30</t>
  </si>
  <si>
    <t>MHA-V6W/D2N8-B + HBT-A100/190C***GN8-B</t>
  </si>
  <si>
    <t>MHC-V8W/D2N8-B</t>
  </si>
  <si>
    <t>MHA-V6W/D2N8-B + HB-A60/C***GN8-B</t>
  </si>
  <si>
    <t>MHC-V8WD2N7-E30</t>
  </si>
  <si>
    <t>MHC-V10W/D2N8-B</t>
  </si>
  <si>
    <t>MHC-V14WD2RN7-ER90</t>
  </si>
  <si>
    <t>MHC-V12WD2RN7-ER90</t>
  </si>
  <si>
    <t>MHA-V16W/D2RN8-B + HBT-A160/240C***GN8-B</t>
  </si>
  <si>
    <t>MHA-V4W/D2N8-B + HBT-A100/190C***GN8-B</t>
  </si>
  <si>
    <t>MHA-V16WD2RN8-E + HB-A160CDS90GN8-E</t>
  </si>
  <si>
    <t>Mitsubishi Electric Europe B.V.</t>
  </si>
  <si>
    <t>PUD-SHWM100YAA + ERST30D-YM9ED</t>
  </si>
  <si>
    <t>NX2-Q-G06 /A /0606</t>
  </si>
  <si>
    <t>PUZ-SWM100YAA + ERST30F-VM2EE</t>
  </si>
  <si>
    <t>i-FX-N-G05 /SL-A /1152</t>
  </si>
  <si>
    <t>R513A</t>
  </si>
  <si>
    <t>NX-N /SL-CA /1104T</t>
  </si>
  <si>
    <t>PUD-SWM120YAA + EHST20D-VM2D</t>
  </si>
  <si>
    <t>NX-CN /SL-K /502</t>
  </si>
  <si>
    <t>NX2-Q-G06 /K /0446</t>
  </si>
  <si>
    <t>i-FX-N-G01 /SL-A /0572</t>
  </si>
  <si>
    <t>PUD-SHWM60VAA + ERST20D-VM6D</t>
  </si>
  <si>
    <t>NX2-N-G06 /K /EC /0546</t>
  </si>
  <si>
    <t>NX-Q /SL /0152P</t>
  </si>
  <si>
    <t>PUZ-SHWM140YAA + ERSF-MEE</t>
  </si>
  <si>
    <t>NX-N-G06 /CA /0804T</t>
  </si>
  <si>
    <t>NX-Q-G06 /SL /1104</t>
  </si>
  <si>
    <t>NX-CN /A /232</t>
  </si>
  <si>
    <t>i-NX-Q /SL /0262P</t>
  </si>
  <si>
    <t>NX-N-G06 /SL-K /EC /0604T</t>
  </si>
  <si>
    <t>PUD-SHWM60VAA + ERSD-YM9D</t>
  </si>
  <si>
    <t>PUZ-SWM80YAA + ERSF-MEE</t>
  </si>
  <si>
    <t>PUZ-SWM140YAA + ERST20F-VM6E</t>
  </si>
  <si>
    <t>SUZ-SWM40VA + E*ST20D-**D</t>
  </si>
  <si>
    <t>PUZ-SHWM60VAA + ERSF-VM2E</t>
  </si>
  <si>
    <t>NX2-Q-G06 /SL /EC /0506</t>
  </si>
  <si>
    <t>PUZ-SHWM80YAA + ERSF-YM9E</t>
  </si>
  <si>
    <t>PUD-SHWM140YAA + EHSD-VM2D</t>
  </si>
  <si>
    <t>i-FX-Q2 /SL-CA /0502</t>
  </si>
  <si>
    <t>NX-CN /K /704</t>
  </si>
  <si>
    <t>PUD-SHWM100YAA + EHST30D-MED</t>
  </si>
  <si>
    <t>PUZ-WM112YAA + ERPX-ME</t>
  </si>
  <si>
    <t>i-FX-Q2 /XL-CA /0532</t>
  </si>
  <si>
    <t>PUHZ-SHW 140 YHA + EHST20C-VM2C</t>
  </si>
  <si>
    <t>PUD-SWM80YAA + ERSD-VM6D</t>
  </si>
  <si>
    <t>PUHZ-SHW 140 YHA + ERST20C-VM2D</t>
  </si>
  <si>
    <t>PUD-SHWM140YAA + ERST30D-YM9ED</t>
  </si>
  <si>
    <t>NX2-Q-G06 /A /EC /0344</t>
  </si>
  <si>
    <t>PUZ-SHWM60VAA + ERSF-YM9E</t>
  </si>
  <si>
    <t>SUZ-SWM100VA + ERSD-VM6E</t>
  </si>
  <si>
    <t>PUD-SHWM80YAA + EHST30D-YM9ED</t>
  </si>
  <si>
    <t>PUD-SHWM140YAA + EHST30D-MED</t>
  </si>
  <si>
    <t>PUZ-SWM80YAA + ERST20F-VM2E</t>
  </si>
  <si>
    <t>NX2-N-G06 /A /0446</t>
  </si>
  <si>
    <t>SUZ-SWM80VA + ERSD-YM9D</t>
  </si>
  <si>
    <t>NX-Q-G06 /LN /EC /0804</t>
  </si>
  <si>
    <t>NX2-N-G06 /D /A /EC /0344</t>
  </si>
  <si>
    <t>i-NX-N /0502P</t>
  </si>
  <si>
    <t>PUZ-SWM140YAA + ERSF-VM6E</t>
  </si>
  <si>
    <t>PUD-SWM80YAA + EHST17D-VM2D</t>
  </si>
  <si>
    <t>PUD-SHWM140YAA + EHST30D-VM6ED</t>
  </si>
  <si>
    <t>i-FX-Q2 /CA /0902</t>
  </si>
  <si>
    <t>PUHZ-SHW 80 (V)YAA + EH(R)SC-**C(D)</t>
  </si>
  <si>
    <t>i-FX-N-G05 /A /NR /0602</t>
  </si>
  <si>
    <t>i-FX-Q2 /CA /1002</t>
  </si>
  <si>
    <t>SUZ-SWM40VA2 + EHSD-VM6E</t>
  </si>
  <si>
    <t>PUD-SWM60VAA + EHST30D-VM6ED</t>
  </si>
  <si>
    <t>NX-N-G06 /LN-CA /EC /0452P</t>
  </si>
  <si>
    <t>SUZ-SWM100VA + EHST20D-YM9E</t>
  </si>
  <si>
    <t>i-NX-Q /SL /0252P</t>
  </si>
  <si>
    <t>NX-N /CA /0804T</t>
  </si>
  <si>
    <t>NX2-Q-G06 /A /0546</t>
  </si>
  <si>
    <t>PUD-SHWM80YAA + ERSD-MED</t>
  </si>
  <si>
    <t>NX2-N-G06 /D /A /0738</t>
  </si>
  <si>
    <t>SUZ-SWM80VA2 + EHSD-MEE</t>
  </si>
  <si>
    <t>NX-CN /SL-K /702</t>
  </si>
  <si>
    <t>PUD-SHWM100YAA + EHSD-VM2D</t>
  </si>
  <si>
    <t>SUZ-SWM80VA2 + EHST30D-VM6EE</t>
  </si>
  <si>
    <t>NX-CN /D /A /524</t>
  </si>
  <si>
    <t>NX2-Q-G06 /SL /0364</t>
  </si>
  <si>
    <t>NX2-N-G06 /K /0364</t>
  </si>
  <si>
    <t>NX-N-G06 /SL-CA /EC /1104T</t>
  </si>
  <si>
    <t>ERACS2-Q-G05 /XL-CA-E /1562</t>
  </si>
  <si>
    <t>PUZ-WZ80VAA(-BS) + ERPX-YM9E</t>
  </si>
  <si>
    <t>PUD-SWM60VAA + EHST20D-VM2D</t>
  </si>
  <si>
    <t>NX-N-G06 /CA /0452P</t>
  </si>
  <si>
    <t>SUZ-SWM60VA + EHST20D-YM9D</t>
  </si>
  <si>
    <t>PUHZ-SHW 140 YHA + ERST30C-VM2EC</t>
  </si>
  <si>
    <t>NX-N-G06 /LN-CA /EC /0712P</t>
  </si>
  <si>
    <t>SUZ-SWM30VA + EHST30D-YM9EE</t>
  </si>
  <si>
    <t>PUZ-WZ80VAA(-BS) + ERPT20X-VM6E</t>
  </si>
  <si>
    <t>i-NX2-N-G07 /0051</t>
  </si>
  <si>
    <t>NX-CN /A /92</t>
  </si>
  <si>
    <t>ERACS2-Q /XL-CA /2222</t>
  </si>
  <si>
    <t>PUHZ-SHW 140 YHA + EHST20C-VM2D</t>
  </si>
  <si>
    <t>PUZ-SWM120YAA + ERSF-VM6E</t>
  </si>
  <si>
    <t>PUHZ-SHW 140 YHA + ERSC-VM2D</t>
  </si>
  <si>
    <t>NX2-N-G06 /D /SL /EC /0344</t>
  </si>
  <si>
    <t>PUD-SHWM120YAA + EHSD-MED</t>
  </si>
  <si>
    <t>NX2-Q-G06 /SL /0404</t>
  </si>
  <si>
    <t>SUZ-SWM60VA2 + ERST30D-VM6EE</t>
  </si>
  <si>
    <t>SUZ-SWM100VA + ERST20D-VM6E</t>
  </si>
  <si>
    <t>PUZ-WZ120YAA(-BS) + ERPT20X-*M*E</t>
  </si>
  <si>
    <t>SUZ-SWM60VA + ERSD-YM9D</t>
  </si>
  <si>
    <t>PUD-SWM80YAA + ERST20D-VM2D</t>
  </si>
  <si>
    <t>PUZ-SHWM80YAA + ERST30F-YM9EE</t>
  </si>
  <si>
    <t>PUD-SWM100YAA + ERST20D-VM6D</t>
  </si>
  <si>
    <t>PUZ-HWM140YHA + ERPX-YM9D</t>
  </si>
  <si>
    <t>PUD-SWM100YAA + ERST30D-VM2ED</t>
  </si>
  <si>
    <t>NX2-N-G06 /A /0404</t>
  </si>
  <si>
    <t>NX-N-G06 /SL-CA /EC /1004T</t>
  </si>
  <si>
    <t>SUZ-SWM30VA + ERSD-YM9E</t>
  </si>
  <si>
    <t>NX-CN /D /SL-K /602</t>
  </si>
  <si>
    <t>PUD-SWM60VAA + EHST20D-MED</t>
  </si>
  <si>
    <t>PUD-SHWM140YAA + ERSD-VM2D</t>
  </si>
  <si>
    <t>SUZ-SWM80VA + ERSD-VM6D</t>
  </si>
  <si>
    <t>PUD-SHWM100YAA + ERST20D-YM9D</t>
  </si>
  <si>
    <t>PUD-SHWM100YAA + EHSD-MED</t>
  </si>
  <si>
    <t>SUZ-SWM60VA + ERSD-MED</t>
  </si>
  <si>
    <t>PUZ-SHWM80YAA + ERST20F-VM2E</t>
  </si>
  <si>
    <t>i-FX-N-G05 /SL-A /1002</t>
  </si>
  <si>
    <t>PUD-SHWM60VAA + EHST20D-YM9D</t>
  </si>
  <si>
    <t>i-FX-N-G05 /SL-A /0772</t>
  </si>
  <si>
    <t>NX-Q-G06 /EC /0502P</t>
  </si>
  <si>
    <t>PUD-SWM60VAA + EHST20D-VM6D</t>
  </si>
  <si>
    <t>NX-N /SL-CA /1004T</t>
  </si>
  <si>
    <t>SUZ-SWM60VA2 + ERST17D-VM2E</t>
  </si>
  <si>
    <t>NX-CN /D /A /92</t>
  </si>
  <si>
    <t>SUZ-SWM40VA + ERST17D-VM6D</t>
  </si>
  <si>
    <t>ERACS2-Q-G05 /XL-CA /3222</t>
  </si>
  <si>
    <t>PUD-SHWM100YAA + ERST30D-VM6ED</t>
  </si>
  <si>
    <t>i-NX-N /SL /0502P</t>
  </si>
  <si>
    <t>NX2-N-G06 /D /K /0364</t>
  </si>
  <si>
    <t>SUZ-SWM60VA2 + EHST20D-VM6E</t>
  </si>
  <si>
    <t>PUZ-WZ50VAA(-BS) + ERPX-VM6E</t>
  </si>
  <si>
    <t>NX-CN /K /452</t>
  </si>
  <si>
    <t>PUZ-SWM140YAA + ERST30F-VM2EE</t>
  </si>
  <si>
    <t>i-NX2-N-G07 /D /0051</t>
  </si>
  <si>
    <t>NX-CN /A /152</t>
  </si>
  <si>
    <t>MEHP-iS-G07 /0061</t>
  </si>
  <si>
    <t>PUZ-SWM140YAA + ERST20F-VM2E</t>
  </si>
  <si>
    <t>NX-CN /SL-K /602</t>
  </si>
  <si>
    <t>PUZ-HWM140YHA + ERPX-VM2E</t>
  </si>
  <si>
    <t>PUZ-SHWM60VAA + ERST30F-VM6EE</t>
  </si>
  <si>
    <t>NX-CN /D /A /352</t>
  </si>
  <si>
    <t>i-FX-Q2 /XL-CA /1002</t>
  </si>
  <si>
    <t>PUD-SWM80YAA + ERSD-VM2D</t>
  </si>
  <si>
    <t>NX2-Q-G06 /A /0768</t>
  </si>
  <si>
    <t>PUD-SHWM80YAA + ERST20D-YM9D</t>
  </si>
  <si>
    <t>PUZ-SWM120YAA + ERSF-MEE</t>
  </si>
  <si>
    <t>PUHZ-SHW 140 YHA + ERSC-MED</t>
  </si>
  <si>
    <t>SUZ-SWM100VA + ERST20D-VM2E</t>
  </si>
  <si>
    <t>SUZ-SWM60VA + ERST20D-VM6D</t>
  </si>
  <si>
    <t>NX-CN /A /182</t>
  </si>
  <si>
    <t>PUHZ-SHW 140 YHA + ERST20C-YM9C</t>
  </si>
  <si>
    <t>PUZ-HWM140YHA + EHPT20X-YM9E</t>
  </si>
  <si>
    <t>i-FX-Q2 /XL-CA /0802</t>
  </si>
  <si>
    <t>i-FX-N-G01 /SL-A /1002</t>
  </si>
  <si>
    <t>NX-N-G06 /LN-CA /EC /0502P</t>
  </si>
  <si>
    <t>PUHZ-SHW 140 YHA + ERST30C-VM2ED</t>
  </si>
  <si>
    <t>i-NX-Q /EC /0502P</t>
  </si>
  <si>
    <t>PUZ-WZ60VAA(-BS) + ERPX-VM2E</t>
  </si>
  <si>
    <t>PUD-SHWM120YAA + EHSD-VM6D</t>
  </si>
  <si>
    <t>PUZ-HWM140YHA + ERPT20X-YM9E</t>
  </si>
  <si>
    <t>i-FX-Q2-G05 /SL-CA /1002</t>
  </si>
  <si>
    <t>SUZ-SWM80VA + EHST30D-VM6ED</t>
  </si>
  <si>
    <t>i-FX-N-G05 /A /NR /0652</t>
  </si>
  <si>
    <t>SUZ-SWM60VA2 + EHSD-YM9E</t>
  </si>
  <si>
    <t>PUZ-WZ120VAA(-BS) + EHPT30X-*M**E</t>
  </si>
  <si>
    <t>PUD-SHWM120YAA + EHST20D-YM9D</t>
  </si>
  <si>
    <t>NX2-N-G06 /D /A /0506</t>
  </si>
  <si>
    <t>PUZ-SWM100YAA + ERSF-VM2E</t>
  </si>
  <si>
    <t>PUD-SHWM60VAA + EHST20D-VM2D</t>
  </si>
  <si>
    <t>NX-CN /K /804</t>
  </si>
  <si>
    <t>i-NX-Q /EC /0552P</t>
  </si>
  <si>
    <t>NX2-N-G06 /A /EC /0526</t>
  </si>
  <si>
    <t>PUD-SHWM140YAA + EHST20D-YM9ED</t>
  </si>
  <si>
    <t>PUD-SHWM120YAA + EHSD-YM9D</t>
  </si>
  <si>
    <t>PUD-SWM100YAA + ERSD-YM9D</t>
  </si>
  <si>
    <t>NX-N-G06 /SL-CA /0704T</t>
  </si>
  <si>
    <t>NX-N /SL-CA /0704T</t>
  </si>
  <si>
    <t>SUZ-SWM60VA + EHST20D-MED</t>
  </si>
  <si>
    <t>NX-N-G06 /LN-CA /0804T</t>
  </si>
  <si>
    <t>SUZ-SWM80VA2 + ERST30D-VM2EE</t>
  </si>
  <si>
    <t>PUD-SHWM120YAA + EHST20D-MED</t>
  </si>
  <si>
    <t>NX-N-G06 /LN-CA /EC /0562P</t>
  </si>
  <si>
    <t>NX-N-G06 /SL-K /EC /0804T</t>
  </si>
  <si>
    <t>PUZ-WZ80VAA(-BS) + ERPX-VM2E</t>
  </si>
  <si>
    <t>PUD-SHWM60VAA + ERST30D-VM2ED</t>
  </si>
  <si>
    <t>SUZ-SWM80VA + EHST30D-MED</t>
  </si>
  <si>
    <t>NX2-Q-G06 /K /0364</t>
  </si>
  <si>
    <t>PUZ-SWM120YAA + ERST20F-VM2E</t>
  </si>
  <si>
    <t>PUZ-SHWM100YAA + ERST20F-YM9E</t>
  </si>
  <si>
    <t>NX2-N-G06 /D /K /EC /0364</t>
  </si>
  <si>
    <t>i-FX-N-G01 /SL-A /0902</t>
  </si>
  <si>
    <t>NX-CN /D /SL-K /1004</t>
  </si>
  <si>
    <t>PUD-SHWM60VAA + EHST20D-YM9ED</t>
  </si>
  <si>
    <t>PUD-SHWM100YAA + EHSD-YM9D</t>
  </si>
  <si>
    <t>PUD-SHWM80YAA + EHST20D-VM6D</t>
  </si>
  <si>
    <t>SUZ-SWM60VA + EHSD-YM9D</t>
  </si>
  <si>
    <t>PUZ-WZ85YAA(-BS)</t>
  </si>
  <si>
    <t>PUD-SWM100YAA + EHSD-VM2D</t>
  </si>
  <si>
    <t>PUD-SHWM80YAA + E*SD-*M*D</t>
  </si>
  <si>
    <t>PUHZ-SHW 140 YHA + EHST30C-MED</t>
  </si>
  <si>
    <t>PUD-SWM80YAA + EHST20D-VM6D</t>
  </si>
  <si>
    <t>NX2-N-G06 /A /0526</t>
  </si>
  <si>
    <t>PUZ-WZ85VAA(-BS) + ERPT30X-*M**E</t>
  </si>
  <si>
    <t>NX-Q-G06 /SL /EC /1204</t>
  </si>
  <si>
    <t>NX-N-G06 /CA /0904T</t>
  </si>
  <si>
    <t>ERACS2-Q-G05 /XL-CA-E /2222</t>
  </si>
  <si>
    <t>i-NX-Q /SL /EC /0352P</t>
  </si>
  <si>
    <t>PUHZ-SHW 140 YHA + ERST20C-VM2C</t>
  </si>
  <si>
    <t>PUD-SWM100YAA + EHST20D-MED</t>
  </si>
  <si>
    <t>PUZ-WZ120YAA(-BS) + EHPT30X-*M**E</t>
  </si>
  <si>
    <t>i-FX-N-G01 /A /1152</t>
  </si>
  <si>
    <t>SUZ-SWM80VA2 + ERST17D-VM6E</t>
  </si>
  <si>
    <t>NX2-Q-G06 /SL /EC /0364</t>
  </si>
  <si>
    <t>NX-N-G06 /CA /EC /0712P</t>
  </si>
  <si>
    <t>PUD-SHWM140YAA + E*ST**D-*M*D</t>
  </si>
  <si>
    <t>PUD-SHWM60VAA + EHST20D-MED</t>
  </si>
  <si>
    <t>NX-N /CA /0704T</t>
  </si>
  <si>
    <t>i-FX-N-G01 /A /0902</t>
  </si>
  <si>
    <t>PUD-SWM120YAA + EHST20D-YM9D</t>
  </si>
  <si>
    <t>PUD-SHWM140YAA + EHSD-MED</t>
  </si>
  <si>
    <t>i-FX-N-G05 /A /1002</t>
  </si>
  <si>
    <t>PUD-SWM80YAA + ERSD-MED</t>
  </si>
  <si>
    <t>NX-N-G06 /LN-K /EC /0704T</t>
  </si>
  <si>
    <t>SUZ-SWM80VA2 + ERST20D-YM9E</t>
  </si>
  <si>
    <t>SUZ-SWM80VA2 + EHSD-VM2E</t>
  </si>
  <si>
    <t>SUZ-SWM80VA + EHST17D-YM9D</t>
  </si>
  <si>
    <t>NX-CN /D /A /72</t>
  </si>
  <si>
    <t>SUZ-SWM100VA + ERSD-YM9E</t>
  </si>
  <si>
    <t>PUZ-WM85YAA + ERPT20X-VM2D</t>
  </si>
  <si>
    <t>SUZ-SWM60VA + EHSD-YM9ED</t>
  </si>
  <si>
    <t>PUD-SWM80YAA + ERST20D-YM9D</t>
  </si>
  <si>
    <t>MEHP-iS-G07 /D /0071</t>
  </si>
  <si>
    <t>NX-CN /D /SL-K /182</t>
  </si>
  <si>
    <t>NX-Q-G06 /SL /0202P</t>
  </si>
  <si>
    <t>PUD-SWM60VAA + ERST17D-VM2D</t>
  </si>
  <si>
    <t>i-NX2-N-G07 /0071</t>
  </si>
  <si>
    <t>NX2-N-G06 /D /SL /EC /0364</t>
  </si>
  <si>
    <t>PUD-SHWM100YAA + EHSD-VM6D</t>
  </si>
  <si>
    <t>i-NX2-N-G07 /D /0071</t>
  </si>
  <si>
    <t>PUD-SWM60VAA + ERSD-VM2D</t>
  </si>
  <si>
    <t>i-FX-N-G01 /SL-A /0772</t>
  </si>
  <si>
    <t>SUZ-SWM80VA2 + EHST17D-YM9E</t>
  </si>
  <si>
    <t>PUZ-HWM140YHA + ERPT20X-VM6D</t>
  </si>
  <si>
    <t>PUZ-WZ80VAA(-BS) + EHPT30X-YM9EE</t>
  </si>
  <si>
    <t>PUD-SHWM100YAA + ERSD-YM9D</t>
  </si>
  <si>
    <t>SUZ-SWM60VA2 + EHSD-MEE</t>
  </si>
  <si>
    <t>PUD-SWM100YAA + EHSD-YM9D</t>
  </si>
  <si>
    <t>ERACS2-Q /CA /2722</t>
  </si>
  <si>
    <t>PUHZ-SHW 140 YHA + EHSC-YM9EC</t>
  </si>
  <si>
    <t>NX-CN /A /1004</t>
  </si>
  <si>
    <t>PUD-SHWM140YAA + ERST30D-VM2ED</t>
  </si>
  <si>
    <t>PUD-SHWM100YAA + EHST20D-YM9ED</t>
  </si>
  <si>
    <t>PUHZ-SHW 140 YHA + ERSC-VM6C</t>
  </si>
  <si>
    <t>NX-CN /D /SL-K /904</t>
  </si>
  <si>
    <t>PUD-SHWM120YAA + EHST20D-YM9ED</t>
  </si>
  <si>
    <t>NX-N-G06 /LN-CA /EC /0604T</t>
  </si>
  <si>
    <t>PUD-SHWM80YAA + EHST30D-VM6ED</t>
  </si>
  <si>
    <t>SUZ-SWM40VA2 + ERST20D-VM2E</t>
  </si>
  <si>
    <t>SUZ-SWM80VA + ERSD-VM2D</t>
  </si>
  <si>
    <t>PUZ-WZ100YAA(-BS) + ERPT20X-*M*E</t>
  </si>
  <si>
    <t>PUZ-SWM100YAA + ERST20F-VM2E</t>
  </si>
  <si>
    <t>NX2-N-G06 /A /0364</t>
  </si>
  <si>
    <t>PUZ-WZ50VAA(-BS) + ERPT17X-VM2E</t>
  </si>
  <si>
    <t>PUZ-SHWM140YAA + ERST20F-YM9E</t>
  </si>
  <si>
    <t>PUZ-WZ120YAA(-BS) + EHPT20X-*M*E</t>
  </si>
  <si>
    <t>SUZ-SWM30VA + ERST20D-VM6E</t>
  </si>
  <si>
    <t>NX-CN /D /A /604</t>
  </si>
  <si>
    <t>PUZ-SWM100YAA + ERSF-YM9E</t>
  </si>
  <si>
    <t>PUD-SWM100YAA + ERST30D-VM6ED</t>
  </si>
  <si>
    <t>i-NX-Q /SL /EC /0552P</t>
  </si>
  <si>
    <t>NX-N-G06 /CA /EC /0502P</t>
  </si>
  <si>
    <t>SUZ-SWM60VA2 + EHST30D-VM6EE</t>
  </si>
  <si>
    <t>PUZ-WZ120YAA(-BS)</t>
  </si>
  <si>
    <t>NX-N-G06 /SL-CA /1104T</t>
  </si>
  <si>
    <t>PUD-SHWM60VAA + EHSD-MED</t>
  </si>
  <si>
    <t>SUZ-SWM40VA2 + EHST30D-VM6EE</t>
  </si>
  <si>
    <t>PUD-SWM80YAA + EHSD-VM6D</t>
  </si>
  <si>
    <t>PUD-SWM60VAA + EHST30D-MED</t>
  </si>
  <si>
    <t>i-FX-N-G05 /A /NR /0772</t>
  </si>
  <si>
    <t>NX-N-G06 /SL-K /EC /1104P</t>
  </si>
  <si>
    <t>PUD-SHWM120YAA + ERST30D-VM2ED</t>
  </si>
  <si>
    <t>NX-Q /SL /0252P</t>
  </si>
  <si>
    <t>i-FX-Q2-G05 /SL-CA /0702</t>
  </si>
  <si>
    <t>SUZ-SWM40VA2 + ERST17D-VM2E</t>
  </si>
  <si>
    <t>PUD-SHWM120YAA + ERST30D-YM9ED</t>
  </si>
  <si>
    <t>PUZ-HWM140YHA + ERPX-YM9E</t>
  </si>
  <si>
    <t>PUHZ-SHW 140 YHA + ERSC-VM2C</t>
  </si>
  <si>
    <t>NX-N-G06 /CA /EC /0352P</t>
  </si>
  <si>
    <t>SUZ-SWM80VA2 + ERST30D-VM6EE</t>
  </si>
  <si>
    <t>NX2-N-G06 /D /A /EC /0364</t>
  </si>
  <si>
    <t>PUZ-WZ85YAA(-BS) + ERPT30X-*M**E</t>
  </si>
  <si>
    <t>NX2-Q-G06 /K /EC /0404</t>
  </si>
  <si>
    <t>ERACS2-Q-G05 /XL-CA-E /2022</t>
  </si>
  <si>
    <t>PUD-SWM80YAA + ERST17D-VM6D</t>
  </si>
  <si>
    <t>ERACS2-Q-G05 /SL-CA /2722</t>
  </si>
  <si>
    <t>PUD-SHWM120YAA + EHST30D-YM9ED</t>
  </si>
  <si>
    <t>NX-Q-G06 /SL /0704</t>
  </si>
  <si>
    <t>PUZ-WZ120VAA(-BS)</t>
  </si>
  <si>
    <t>NX-N-G06 /LN-K /0202P</t>
  </si>
  <si>
    <t>NX-CN /D /A /202</t>
  </si>
  <si>
    <t>NX-CN /D /A /182</t>
  </si>
  <si>
    <t>SUZ-SWM80VA2 + EHST20D-VM2E</t>
  </si>
  <si>
    <t>i-FX-Q2 /CA /1102</t>
  </si>
  <si>
    <t>NX-CN /D /SL-K /524</t>
  </si>
  <si>
    <t>PUZ-SWM140YAA + ERST20F-YM9E</t>
  </si>
  <si>
    <t>PUZ-SWM140YAA + ERSF-MEE</t>
  </si>
  <si>
    <t>PUD-SHWM120YAA + ERSD-VM6D</t>
  </si>
  <si>
    <t>PUZ-WZ100VAA(-BS) + ERPX-*M*E</t>
  </si>
  <si>
    <t>NX-N-G06 /LN-K /EC /0604T</t>
  </si>
  <si>
    <t>i-NX-Q /SL /0202P</t>
  </si>
  <si>
    <t>PUD-SWM120YAA + EHSD-YM9ED</t>
  </si>
  <si>
    <t>NX-N /SL-CA /0904T</t>
  </si>
  <si>
    <t>NX-N-G06 /LN-K /0702P</t>
  </si>
  <si>
    <t>NX2-N-G06 /D /A /0606</t>
  </si>
  <si>
    <t>i-FX-N-G05 /A /NR /0572</t>
  </si>
  <si>
    <t>NX2-Q-G06 /K /EC /0546</t>
  </si>
  <si>
    <t>SUZ-SWM40VA + ERSD-VM6D</t>
  </si>
  <si>
    <t>i-FX-Q2-G05 /XL-CA /1002</t>
  </si>
  <si>
    <t>PUZ-SHWM60VAA + ERSF-MEE</t>
  </si>
  <si>
    <t>SUZ-SWM40VA + E*ST17D-**D</t>
  </si>
  <si>
    <t>SUZ-SWM80VA + E*SD-**D</t>
  </si>
  <si>
    <t>PUZ-WZ100YAA(-BS) + ERPX-ME</t>
  </si>
  <si>
    <t>SUZ-SWM30VA + ERST17D-VM2E</t>
  </si>
  <si>
    <t>NX2-N-G06 /D /SL /0364</t>
  </si>
  <si>
    <t>i-FX-N-G05 /SL-A /0602</t>
  </si>
  <si>
    <t>NX-CN /D /A /804</t>
  </si>
  <si>
    <t>PUZ-SWM80YAA + ERST30F-YM9EE</t>
  </si>
  <si>
    <t>SUZ-SWM100VA + EHST30D-YM9EE</t>
  </si>
  <si>
    <t>NX-CN /D /K /152</t>
  </si>
  <si>
    <t>SUZ-SWM80VA + E*ST17D-**D</t>
  </si>
  <si>
    <t>i-NX-N /SL /0402P</t>
  </si>
  <si>
    <t>NX2-Q-G06 /A /EC /0506</t>
  </si>
  <si>
    <t>PUD-SWM80YAA + EHST17D-YM9D</t>
  </si>
  <si>
    <t>i-NX-N /0402P</t>
  </si>
  <si>
    <t>PUD-SHWM60VAA + EHST17D-YM9D</t>
  </si>
  <si>
    <t>PUHZ-SHW 140 YHA + ERSC-YM9C</t>
  </si>
  <si>
    <t>PUHZ-SHW 140 YHA + ERST30C-VM6ED</t>
  </si>
  <si>
    <t>PUHZ-SW 100 (V)YAA + EH(R)SC-**C(D)</t>
  </si>
  <si>
    <t>PUZ-SHWM120YAA + ERST30F-VM6EE</t>
  </si>
  <si>
    <t>NX-N-G06 /SL-K /EC /1204P</t>
  </si>
  <si>
    <t>NX-N-G06 /CA /EC /1104T</t>
  </si>
  <si>
    <t>i-FX-Q2-G05 /XL-CA /0502</t>
  </si>
  <si>
    <t>PUZ-SWM80YAA + ERST30F-VM2EE</t>
  </si>
  <si>
    <t>NX-CN /D /A /102</t>
  </si>
  <si>
    <t>i-NX-Q /EC /0402P</t>
  </si>
  <si>
    <t>NX-CN /D /K /704</t>
  </si>
  <si>
    <t>PUZ-WM85YAA + ERPX-YM9E</t>
  </si>
  <si>
    <t>PUD-SHWM100YAA + E*ST**D-*M*D</t>
  </si>
  <si>
    <t>PUD-SHWM60VAA + ERST17D-VM6D</t>
  </si>
  <si>
    <t>NX-CN /A /352</t>
  </si>
  <si>
    <t>NX-N-G06 /LN-K /EC /0804T</t>
  </si>
  <si>
    <t>NX-N-G06 /LN-CA /EC /0804T</t>
  </si>
  <si>
    <t>PUD-SHWM140YAA + ERST20D-VM6D</t>
  </si>
  <si>
    <t>PUD-SWM100YAA + ERST20D-VM2D</t>
  </si>
  <si>
    <t>i-FX-Q2 /CA /0502</t>
  </si>
  <si>
    <t>NX-CN /D /A /232</t>
  </si>
  <si>
    <t>PUZ-SHWM60VAA + ERST20F-YM9E</t>
  </si>
  <si>
    <t>NX-N-G06 /LN-K /EC /0804P</t>
  </si>
  <si>
    <t>PUD-SHWM120YAA + E*ST**D-*M*D</t>
  </si>
  <si>
    <t>PUZ-WZ50VAA(-BS) + ERPX-VM2E</t>
  </si>
  <si>
    <t>i-FX-Q2-G05 /SL-CA /0502</t>
  </si>
  <si>
    <t>NX2-N-G06 /D /A /0446</t>
  </si>
  <si>
    <t>PUZ-WM112YAA + ERPX-YM9E</t>
  </si>
  <si>
    <t>NX2-N-G06 /D /SL /0404</t>
  </si>
  <si>
    <t>PUD-SWM80YAA + EHSD-YM9ED</t>
  </si>
  <si>
    <t>PUZ-SHWM140YAA + ERST20F-VM2E</t>
  </si>
  <si>
    <t>PUZ-SHWM120YAA + ERST20F-YM9E</t>
  </si>
  <si>
    <t>NX2-N-G06 /K /EC /0344</t>
  </si>
  <si>
    <t>NX2-N-G06 /A /0506</t>
  </si>
  <si>
    <t>PUZ-WZ60VAA(-BS) + EHPT17X-YM9E</t>
  </si>
  <si>
    <t>NX-CN /D /A /452</t>
  </si>
  <si>
    <t>PUZ-SWM100YAA + ERST30F-VM6EE</t>
  </si>
  <si>
    <t>i-FX-N-G05 /SL-A /0512</t>
  </si>
  <si>
    <t>PUD-SHWM60VAA + EHST30D-YM9ED</t>
  </si>
  <si>
    <t>PUHZ-SHW 140 YHA + EHST20C-VM6D</t>
  </si>
  <si>
    <t>PUZ-SWM80YAA + ERSF-YM9E</t>
  </si>
  <si>
    <t>PUD-SWM120YAA + ERSD-VM6D</t>
  </si>
  <si>
    <t>PUD-SHWM120YAA + ERSD-MED</t>
  </si>
  <si>
    <t>PUZ-WZ85YAA(-BS) + ERPX-ME</t>
  </si>
  <si>
    <t>SUZ-SWM80VA + E*ST30D-**D</t>
  </si>
  <si>
    <t>NX2-Q-G06 /A /0738</t>
  </si>
  <si>
    <t>NX2-N-G06 /D /SL /EC /0526</t>
  </si>
  <si>
    <t>NX2-N-G06 /D /A /0808</t>
  </si>
  <si>
    <t>PUD-SWM120YAA + EHST20D-YM9ED</t>
  </si>
  <si>
    <t>NX-N-G06 /LN-CA /0704T</t>
  </si>
  <si>
    <t>NX2-Q-G06 /SL /0446</t>
  </si>
  <si>
    <t>NX-N-G06 /LN-CA /EC /0402P</t>
  </si>
  <si>
    <t>SUZ-SWM80VA + ERST17D-VM6D</t>
  </si>
  <si>
    <t>PUZ-SHWM80YAA + ERST20F-YM9E</t>
  </si>
  <si>
    <t>PUD-SHWM60VAA + ERST30D-VM6ED</t>
  </si>
  <si>
    <t>i-FX-Q2-G05 /XL-CA /0652</t>
  </si>
  <si>
    <t>PUHZ-SHW 112 (V)YAA + EH(R)SC-**C(D)</t>
  </si>
  <si>
    <t>SUZ-SWM80VA2 + ERST20D-VM2E</t>
  </si>
  <si>
    <t>NX-Q-G06 /SL /0302P</t>
  </si>
  <si>
    <t>SUZ-SWM40VA + EHST20D-YM9ED</t>
  </si>
  <si>
    <t>SUZ-SWM40VA + ERST17D-VM2D</t>
  </si>
  <si>
    <t>PUZ-WZ120VAA(-BS) + ERPT20X-*M*E</t>
  </si>
  <si>
    <t>PUZ-SHWM80YAA + ERST30F-VM6EE</t>
  </si>
  <si>
    <t>NX2-N-G06 /D /SL /EC /0404</t>
  </si>
  <si>
    <t>PUZ-SWM120YAA + ERST30F-VM6EE</t>
  </si>
  <si>
    <t>i-FX-Q2 /SL-CA /0902</t>
  </si>
  <si>
    <t>NX-N-G06 /SL-K /EC /1004T</t>
  </si>
  <si>
    <t>NX-CN /D /A /502</t>
  </si>
  <si>
    <t>PUZ-WZ85YAA(-BS) + ERPT17X-*M*E</t>
  </si>
  <si>
    <t>NX2-N-G06 /SL /EC /0506</t>
  </si>
  <si>
    <t>PUZ-WM85YAA + ERPT20X-VM6D</t>
  </si>
  <si>
    <t>SUZ-SWM60VA2 + ERSD-VM2E</t>
  </si>
  <si>
    <t>NX2-N-G06 /SL /0526</t>
  </si>
  <si>
    <t>NX2-N-G06 /SL /0364</t>
  </si>
  <si>
    <t>NX2-N-G06 /D /A /EC /0546</t>
  </si>
  <si>
    <t>NX-CN /D /SL-K /452</t>
  </si>
  <si>
    <t>NX-N-G06 /K /0352P</t>
  </si>
  <si>
    <t>SUZ-SWM30VA + EHSD-YM9E</t>
  </si>
  <si>
    <t>NX-N /LN-CA /0252P</t>
  </si>
  <si>
    <t>i-FX-Q2-G05 /CA /0902</t>
  </si>
  <si>
    <t>SUZ-SWM100VA + EHST17D-VM2E</t>
  </si>
  <si>
    <t>SUZ-SWM100VA + EHSD-YM9E</t>
  </si>
  <si>
    <t>NX-N /CA /1004T</t>
  </si>
  <si>
    <t>NX-Q /SL /0302P</t>
  </si>
  <si>
    <t>NX-Q /0262P</t>
  </si>
  <si>
    <t>SUZ-SWM30VA + EHST17D-YM9E</t>
  </si>
  <si>
    <t>PUZ-WZ85VAA(-BS) + EHPT20X-*M*E</t>
  </si>
  <si>
    <t>NX2-N-G06 /A /0606</t>
  </si>
  <si>
    <t>SUZ-SWM40VA + ERST20D-VM6D</t>
  </si>
  <si>
    <t>PUD-SHWM100YAA + EHST30D-VM6ED</t>
  </si>
  <si>
    <t>PUZ-SHWM80YAA + ERSF-VM2E</t>
  </si>
  <si>
    <t>NX2-N-G06 /SL /EC /0404</t>
  </si>
  <si>
    <t>SUZ-SWM40VA + ERST20D-VM2D</t>
  </si>
  <si>
    <t>PUZ-WZ50VAA(-BS) + ERPX-ME</t>
  </si>
  <si>
    <t>NX-Q-G06 /SL /0502P</t>
  </si>
  <si>
    <t>i-NX-Q /SL /EC /0402P</t>
  </si>
  <si>
    <t>PUHZ-SHW 140 YHA + EH(R) ST**C(D)-**B(C)(D)</t>
  </si>
  <si>
    <t>PUD-SHWM140YAA + EHST20D-YM9D</t>
  </si>
  <si>
    <t>i-NX-Q /EC /0302P</t>
  </si>
  <si>
    <t>i-NX-Q /EC /0352P</t>
  </si>
  <si>
    <t>PUD-SHWM100YAA + EHST20D-YM9D</t>
  </si>
  <si>
    <t>i-NX2-N-G07 /D /0082</t>
  </si>
  <si>
    <t>SUZ-SWM40VA2 + ERSD-YM9E</t>
  </si>
  <si>
    <t>PUD-SWM120YAA + EHSD-VM2D</t>
  </si>
  <si>
    <t>NX2-N-G06 /D /A /EC /0506</t>
  </si>
  <si>
    <t>NX-CN /K /904</t>
  </si>
  <si>
    <t>PUZ-WZ80VAA(-BS) + ERPT20X-YM9E</t>
  </si>
  <si>
    <t>NX-N-G06 /SL-K /EC /1104T</t>
  </si>
  <si>
    <t>SUZ-SWM60VA + E*SD-**D</t>
  </si>
  <si>
    <t>SUZ-SWM40VA + ERSD-MED</t>
  </si>
  <si>
    <t>NX-CN /D /K /502</t>
  </si>
  <si>
    <t>PUZ-SHWM80YAA + ERSF-MEE</t>
  </si>
  <si>
    <t>SUZ-SWM80VA + EHST17D-VM2D</t>
  </si>
  <si>
    <t>NX2-N-G06 /SL /0506</t>
  </si>
  <si>
    <t>NX-Q /SL /0262P</t>
  </si>
  <si>
    <t>MEHP-iS-G07 /D /0102</t>
  </si>
  <si>
    <t>PUD-SWM80YAA + EHST20D-VM2D</t>
  </si>
  <si>
    <t>PUD-SWM100YAA + E*ST**D-*M*D</t>
  </si>
  <si>
    <t>i-NX2-N-G07 /0102</t>
  </si>
  <si>
    <t>PUZ-WZ60VAA(-BS) + EHPT20X-YM9E</t>
  </si>
  <si>
    <t>PUD-SHWM80YAA + ERST30D-VM6ED</t>
  </si>
  <si>
    <t>NX2-N-G06 /A /0546</t>
  </si>
  <si>
    <t>ERACS2-Q /XL-CA-E /2222</t>
  </si>
  <si>
    <t>SUZ-SWM80VA + ERST17D-VM2D</t>
  </si>
  <si>
    <t>PUD-SHWM80YAA + EHST20D-YM9D</t>
  </si>
  <si>
    <t>PUD-SWM120YAA + ERST30D-YM9ED</t>
  </si>
  <si>
    <t>PUD-SWM80YAA + ERST17D-VM2D</t>
  </si>
  <si>
    <t>NX2-N-G06 /D /SL /EC /0506</t>
  </si>
  <si>
    <t>PUD-SHWM140YAA + ERST20D-YM9D</t>
  </si>
  <si>
    <t>NX2-N-G06 /D /A /0344</t>
  </si>
  <si>
    <t>NX-N-G06 /SL-K /EC /0804P</t>
  </si>
  <si>
    <t>NX-Q-G06 /SL /EC /0904</t>
  </si>
  <si>
    <t>PUD-SWM60VAA + ERST30D-VM6ED</t>
  </si>
  <si>
    <t>NX-N-G06 /CA /EC /1004T</t>
  </si>
  <si>
    <t>NX2-N-G06 /D /A /0404</t>
  </si>
  <si>
    <t>ERACS2-Q /LN-CA /2722</t>
  </si>
  <si>
    <t>PUZ-WZ80VAA(-BS) + ERPT30X-VM2E</t>
  </si>
  <si>
    <t>i-NX2-N-G07 /D /0061</t>
  </si>
  <si>
    <t>NX-N-G06 /LN-CA /1004T</t>
  </si>
  <si>
    <t>SUZ-SWM100VA + ERST30D-VM6EE</t>
  </si>
  <si>
    <t>PUHZ-SHW 140 YHA + ERST30C-YM9EC</t>
  </si>
  <si>
    <t>NX-Q-G06 /LN /EC /0604</t>
  </si>
  <si>
    <t>PUD-SWM100YAA + EHST30D-YM9ED</t>
  </si>
  <si>
    <t>PUD-SWM100YAA + ERST30D-YM9ED</t>
  </si>
  <si>
    <t>NX2-N-G06 /K /EC /0506</t>
  </si>
  <si>
    <t>NX-Q-G06 /SL /0252P</t>
  </si>
  <si>
    <t>i-FX-Q2-G05 /CA /0502</t>
  </si>
  <si>
    <t>NX-Q-G06 /SL /EC /0402P</t>
  </si>
  <si>
    <t>SUZ-SWM60VA + ERST20D-YM9D</t>
  </si>
  <si>
    <t>SUZ-SWM40VA + EHSD-YM9ED</t>
  </si>
  <si>
    <t>PUZ-SWM100YAA + ERSF-MEE</t>
  </si>
  <si>
    <t>PUD-SHWM140YAA + ERST30D-VM6ED</t>
  </si>
  <si>
    <t>PUZ-WZ85VAA(-BS) + ERPT17X-*M*E</t>
  </si>
  <si>
    <t>NX2-N-G06 /SL /EC /0526</t>
  </si>
  <si>
    <t>i-FX-Q2-G05 /XL-CA /0532</t>
  </si>
  <si>
    <t>PUD-SHWM60VAA + EHST30D-VM6ED</t>
  </si>
  <si>
    <t>PUD-SWM120YAA + ERSD-YM9D</t>
  </si>
  <si>
    <t>PUZ-SHWM120YAA + ERST20F-VM2E</t>
  </si>
  <si>
    <t>i-FX-Q2 /CA /0652</t>
  </si>
  <si>
    <t>PUHZ-SHW 140 YHA + EHSC-VM6D</t>
  </si>
  <si>
    <t>PUHZ-SHW 140 YHA + EHST30C-VM6ED</t>
  </si>
  <si>
    <t>NX-N-G06 /SL-K /EC /0904P</t>
  </si>
  <si>
    <t>SUZ-SWM40VA2 + EHST20D-YM9E</t>
  </si>
  <si>
    <t>SUZ-SWM100VA + EHST20D-VM2E</t>
  </si>
  <si>
    <t>NX-CN /D /SL-K /804</t>
  </si>
  <si>
    <t>PUD-SHWM100YAA + EHST20D-VM2D</t>
  </si>
  <si>
    <t>PUD-SWM100YAA + EHST20D-VM2D</t>
  </si>
  <si>
    <t>i-NX2-N-G07 /D /0112</t>
  </si>
  <si>
    <t>NX-Q /SL /0502P</t>
  </si>
  <si>
    <t>PUZ-SWM140YAA + ERST30F-YM9E</t>
  </si>
  <si>
    <t>i-NX-Q /SL /0502P</t>
  </si>
  <si>
    <t>NX-CN /SL-K /604</t>
  </si>
  <si>
    <t>PUD-SHWM140YAA + EHST20D-VM6D</t>
  </si>
  <si>
    <t>PUZ-SWM80YAA + ERSF-VM6E</t>
  </si>
  <si>
    <t>NX-CN /D /A /402</t>
  </si>
  <si>
    <t>i-FX-N-G01 /A /0602</t>
  </si>
  <si>
    <t>NX-Q-G06 /SL /1004</t>
  </si>
  <si>
    <t>SUZ-SWM60VA + EHST20D-VM6D</t>
  </si>
  <si>
    <t>PUZ-SHWM100YAA + ERSF-VM2E</t>
  </si>
  <si>
    <t>NX-N-G06 /LN-CA /0252P</t>
  </si>
  <si>
    <t>NX2-N-G06 /A /0808</t>
  </si>
  <si>
    <t>NX-CN /A /402</t>
  </si>
  <si>
    <t>SUZ-SWM40VA + EHST17D-YM9D</t>
  </si>
  <si>
    <t>PUZ-WM85YAA + ERPT30X-YM9EE</t>
  </si>
  <si>
    <t>PUD-SHWM80YAA + EHSD-VM2D</t>
  </si>
  <si>
    <t>PUD-SHWM80YAA + EHSD-YM9D</t>
  </si>
  <si>
    <t>NX-N /LN-CA /1004T</t>
  </si>
  <si>
    <t>i-NX-Q /0202P</t>
  </si>
  <si>
    <t>MEHP-iS-G07 /D /0051</t>
  </si>
  <si>
    <t>NX-N /LN-CA /1104T</t>
  </si>
  <si>
    <t>i-FX-N-G05 /A /0512</t>
  </si>
  <si>
    <t>i-FX-Q2 /SL-CA /1002</t>
  </si>
  <si>
    <t>PUZ-SWM80YAA + ERSF-VM2E</t>
  </si>
  <si>
    <t>PUZ-WM85YAA + ERPX-YM9D</t>
  </si>
  <si>
    <t>PUZ-SWM60VAA + ERST20F-VM6E</t>
  </si>
  <si>
    <t>PUD-SHWM140YAA + EHSD-YM9D</t>
  </si>
  <si>
    <t>i-NX-Q /SL /0182P</t>
  </si>
  <si>
    <t>NX-N /LN-CA /0904T</t>
  </si>
  <si>
    <t>PUD-SWM60VAA + ERSD-MED</t>
  </si>
  <si>
    <t>NX-N /LN-CA /0604T</t>
  </si>
  <si>
    <t>PUZ-WZ100VAA(-BS)</t>
  </si>
  <si>
    <t>PUHZ-SHW 140 YHA + EHST20C-YM9EC</t>
  </si>
  <si>
    <t>SUZ-SWM60VA + EHST17D-YM9D</t>
  </si>
  <si>
    <t>NX2-Q-G06 /SL /EC /0446</t>
  </si>
  <si>
    <t>PUZ-WM85YAA + ERPT30X-VM2EE</t>
  </si>
  <si>
    <t>NX-N /LN-CA /0804T</t>
  </si>
  <si>
    <t>SUZ-SWM100VA + EHST17D-YM9E</t>
  </si>
  <si>
    <t>SUZ-SWM30VA + EHSD-VM2E</t>
  </si>
  <si>
    <t>PUZ-SWM120YAA + ERST20F-YM9E</t>
  </si>
  <si>
    <t>i-FX-N-G05 /SL-A /0902</t>
  </si>
  <si>
    <t>NX2-Q-G06 /A /0344</t>
  </si>
  <si>
    <t>PUD-SHWM100YAA + EHST20D-MED</t>
  </si>
  <si>
    <t>i-FX-Q2-G05 /CA /1102</t>
  </si>
  <si>
    <t>NX2-N-G06 /A /0708</t>
  </si>
  <si>
    <t>NX-CN /D /SL-K /704</t>
  </si>
  <si>
    <t>NX-N /SL-CA /0604T</t>
  </si>
  <si>
    <t>NX-Q-G06 /SL /EC /0704</t>
  </si>
  <si>
    <t>NX-Q-G06 /SL /EC /0202P</t>
  </si>
  <si>
    <t>ERACS2-Q /XL-CA /2722</t>
  </si>
  <si>
    <t>PUD-SHWM140YAA + E*SD-*M*D</t>
  </si>
  <si>
    <t>PUZ-WZ120YAA(-BS) + ERPX-*M*E</t>
  </si>
  <si>
    <t>NX2-N-G06 /D /A /EC /0526</t>
  </si>
  <si>
    <t>SUZ-SWM30VA + ERST30D-VM2EE</t>
  </si>
  <si>
    <t>NX-CN /A /502</t>
  </si>
  <si>
    <t>MEHP-iS-G07 /0071</t>
  </si>
  <si>
    <t>PUD-SWM120YAA + E*ST**D-*M*D</t>
  </si>
  <si>
    <t>NX-N-G06 /SL-K /EC /0704P</t>
  </si>
  <si>
    <t>PUZ-WM112YAA + ERPT30X-VM2EE</t>
  </si>
  <si>
    <t>ERACS2-Q /XL-CA-E /2622</t>
  </si>
  <si>
    <t>NX-N-G06 /LN-CA /0904T</t>
  </si>
  <si>
    <t>PUZ-SHWM80YAA + ERST30F-VM2EE</t>
  </si>
  <si>
    <t>NX-N-G06 /LN-K /EC /0904P</t>
  </si>
  <si>
    <t>PUD-SWM60VAA + EHST20D-YM9D</t>
  </si>
  <si>
    <t>NX-N-G06 /SL-K /EC /1204T</t>
  </si>
  <si>
    <t>PUHZ-SHW 140 YHA + EHST20C-YM9D</t>
  </si>
  <si>
    <t>NX-CN /K /604</t>
  </si>
  <si>
    <t>PUZ-SWM80YAA + ERST20F-VM6E</t>
  </si>
  <si>
    <t>PUD-SWM60VAA + E*SD-*M*D</t>
  </si>
  <si>
    <t>SUZ-SWM40VA2 + ERST17D-VM6E</t>
  </si>
  <si>
    <t>SUZ-SWM60VA2 + EHSD-VM2E</t>
  </si>
  <si>
    <t>NX2-N-G06 /SL /0404</t>
  </si>
  <si>
    <t>i-FX-N-G05 /A /NR /1002</t>
  </si>
  <si>
    <t>PUZ-WZ50VAA(-BS) + ERPT20X-VM6E</t>
  </si>
  <si>
    <t>NX-Q /SL /0182P</t>
  </si>
  <si>
    <t>PUZ-SHWM120YAA + ERSF-VM2E</t>
  </si>
  <si>
    <t>PUHZ-SHW 140 YHA + EHSC-YM9C</t>
  </si>
  <si>
    <t>NX2-N-G06 /A /EC /0344</t>
  </si>
  <si>
    <t>SUZ-SWM60VA2 + EHSD-VM6E</t>
  </si>
  <si>
    <t>NX-N-G06 /CA /EC /0604T</t>
  </si>
  <si>
    <t>SUZ-SWM80VA + EHST20D-VM6D</t>
  </si>
  <si>
    <t>i-FX-Q2 /SL-CA /0602</t>
  </si>
  <si>
    <t>i-NX-Q /SL /EC /0502P</t>
  </si>
  <si>
    <t>PUZ-SHWM140YAA + ERSF-VM2E</t>
  </si>
  <si>
    <t>i-FX-Q2-G05 /XL-CA /0902</t>
  </si>
  <si>
    <t>PUD-SWM120YAA + ERST30D-VM6ED</t>
  </si>
  <si>
    <t>NX2-Q-G06 /A /EC /0546</t>
  </si>
  <si>
    <t>NX-CN /D /K /604</t>
  </si>
  <si>
    <t>PUHZ-SHW 140 YHA + ERST20C-YM9D</t>
  </si>
  <si>
    <t>PUZ-SWM140YAA + ERSF-VM2E</t>
  </si>
  <si>
    <t>PUD-SHWM80YAA + EHST17D-VM2D</t>
  </si>
  <si>
    <t>i-FX-N-G05 /SL-A /0472</t>
  </si>
  <si>
    <t>NX-N-G06 /CA /1204T</t>
  </si>
  <si>
    <t>PUZ-HWM140YHA + ERPT20X-VM2D</t>
  </si>
  <si>
    <t>PUZ-SWM100YAA + ERSF-VM6E</t>
  </si>
  <si>
    <t>PUZ-SHWM120YAA + ERSF-MEE</t>
  </si>
  <si>
    <t>NX-N-G06 /LN-K /EC /1204T</t>
  </si>
  <si>
    <t>NX-N /LN-CA /0704T</t>
  </si>
  <si>
    <t>PUD-SWM60VAA + ERST20D-VM6D</t>
  </si>
  <si>
    <t>i-NX2-N-G07 /0112</t>
  </si>
  <si>
    <t>PUD-SWM120YAA + ERST20D-VM6D</t>
  </si>
  <si>
    <t>PUD-SWM100YAA + ERSD-VM2D</t>
  </si>
  <si>
    <t>SUZ-SWM80VA + ERST30D-VM2ED</t>
  </si>
  <si>
    <t>PUD-SHWM80YAA + EHST17D-YM9D</t>
  </si>
  <si>
    <t>PUZ-SWM80YAA + ERST30F-VM6EE</t>
  </si>
  <si>
    <t>NX-N-G06 /LN-CA /EC /0704T</t>
  </si>
  <si>
    <t>PUZ-WZ60VAA(-BS) + ERPT20X-VM6E</t>
  </si>
  <si>
    <t>PUZ-WZ60VAA(-BS) + EHPT17X-VM6E</t>
  </si>
  <si>
    <t>PUZ-SHWM100YAA + ERST30F-VM6EE</t>
  </si>
  <si>
    <t>PUZ-WZ50VAA(-BS) + ERPX-YM9E</t>
  </si>
  <si>
    <t>SUZ-SWM60VA + EHSD-VM2D</t>
  </si>
  <si>
    <t>SUZ-SWM60VA2 + EHST17D-VM2E</t>
  </si>
  <si>
    <t>NX2-Q-G06 /A /EC /0446</t>
  </si>
  <si>
    <t>i-NX-Q /SL /EC /0182P</t>
  </si>
  <si>
    <t>PUHZ-SHW 140 YHA + ERSC-MEC</t>
  </si>
  <si>
    <t>NX-N-G06 /SL-CA /EC /0604T</t>
  </si>
  <si>
    <t>i-FX-Q2 /CA /0602</t>
  </si>
  <si>
    <t>SUZ-SWM80VA2 + ERSD-VM2E</t>
  </si>
  <si>
    <t>NX2-N-G06 /A /0768</t>
  </si>
  <si>
    <t>NX-Q-G06 /SL /0402P</t>
  </si>
  <si>
    <t>SUZ-SWM30VA + EHST20D-VM6E</t>
  </si>
  <si>
    <t>NX-Q /SL /0402P</t>
  </si>
  <si>
    <t>NX2-N-G06 /D /SL /0526</t>
  </si>
  <si>
    <t>SUZ-SWM80VA + EHST20D-YM9ED</t>
  </si>
  <si>
    <t>PUD-SWM120YAA + EHSD-MED</t>
  </si>
  <si>
    <t>SUZ-SWM40VA2 + EHST17D-YM9E</t>
  </si>
  <si>
    <t>PUD-SWM80YAA + E*ST**D-*M*D</t>
  </si>
  <si>
    <t>PUD-SWM80YAA + EHST20D-YM9ED</t>
  </si>
  <si>
    <t>SUZ-SWM40VA2 + EHST20D-VM6E</t>
  </si>
  <si>
    <t>i-FX-N-G01 /A /1002</t>
  </si>
  <si>
    <t>NX-N-G06 /SL-CA /0904T</t>
  </si>
  <si>
    <t>ERACS2-Q-G05 /XL-CA /2222</t>
  </si>
  <si>
    <t>i-FX-N-G05 /A /0772</t>
  </si>
  <si>
    <t>SUZ-SWM40VA + ERST20D-YM9D</t>
  </si>
  <si>
    <t>PUZ-WM112YAA + ERPT20X-VM2D</t>
  </si>
  <si>
    <t>SUZ-SWM60VA + ERSD-VM6D</t>
  </si>
  <si>
    <t>PUZ-WZ120VAA(-BS) + ERPX-ME</t>
  </si>
  <si>
    <t>PUZ-SWM60VAA + ERST20F-VM2E</t>
  </si>
  <si>
    <t>NX-N-G06 /LN-K /EC /1104P</t>
  </si>
  <si>
    <t>PUD-SWM80YAA + ERST30D-VM2ED</t>
  </si>
  <si>
    <t>NX-CN /D /A /904</t>
  </si>
  <si>
    <t>PUZ-HWM140YHA + ERPT30X-VM2EE</t>
  </si>
  <si>
    <t>NX2-N-G06 /A /EC /0364</t>
  </si>
  <si>
    <t>NX-CN /K /524</t>
  </si>
  <si>
    <t>NX-N-G06 /CA /EC /0402P</t>
  </si>
  <si>
    <t>i-FX-N-G01 /SL-A /0512</t>
  </si>
  <si>
    <t>PUZ-SWM100YAA + ERST30F-YM9EE</t>
  </si>
  <si>
    <t>i-FX-Q2 /SL-CA /1102</t>
  </si>
  <si>
    <t>PUZ-SWM60VAA + ERST30F-VM2EE</t>
  </si>
  <si>
    <t>PUZ-HWM140YHA + EHPT30X-YM9EE</t>
  </si>
  <si>
    <t>PUD-SHWM140YAA + ERSD-VM6D</t>
  </si>
  <si>
    <t>SUZ-SWM100VA + ERST17D-VM2E</t>
  </si>
  <si>
    <t>SUZ-SWM40VA2 + EHST20D-VM2E</t>
  </si>
  <si>
    <t>SUZ-SWM40VA2 + ERSD-VM6E</t>
  </si>
  <si>
    <t>NX-N-G06 /LN-K /EC /0904T</t>
  </si>
  <si>
    <t>NX-CN /A /302</t>
  </si>
  <si>
    <t>NX-N /CA /0904T</t>
  </si>
  <si>
    <t>NX-N /CA /1104T</t>
  </si>
  <si>
    <t>PUZ-WZ85VAA(-BS)</t>
  </si>
  <si>
    <t>NX-CN /SL-K /804</t>
  </si>
  <si>
    <t>NX2-N-G06 /D /A /0768</t>
  </si>
  <si>
    <t>NX2-Q-G06 /A /0526</t>
  </si>
  <si>
    <t>NX-CN /SL-K /904</t>
  </si>
  <si>
    <t>PUD-SHWM80YAA + EHST20D-MED</t>
  </si>
  <si>
    <t>NX-CN /D /K /602</t>
  </si>
  <si>
    <t>NX2-N-G06 /K /EC /0364</t>
  </si>
  <si>
    <t>PUD-SHWM100YAA + ERST30D-VM2ED</t>
  </si>
  <si>
    <t>ERACS2-Q-G05 /XL-CA /2422</t>
  </si>
  <si>
    <t>i-FX-Q2 /SL-CA /0802</t>
  </si>
  <si>
    <t>NX-N-G06 /LN-K /0352P</t>
  </si>
  <si>
    <t>NX-Q-G06 /SL /EC /0604</t>
  </si>
  <si>
    <t>PUZ-WM112YAA + ERPT20X-VM2E</t>
  </si>
  <si>
    <t>i-FX-Q2-G05 /CA /0652</t>
  </si>
  <si>
    <t>SUZ-SWM100VA + ERST30D-YM9EE</t>
  </si>
  <si>
    <t>NX-Q-G06 /SL /EC /0804</t>
  </si>
  <si>
    <t>NX-N-G06 /LN-CA /EC /0352P</t>
  </si>
  <si>
    <t>PUZ-SHWM60VAA + ERST30F-VM2EE</t>
  </si>
  <si>
    <t>SUZ-SWM80VA + E*ST20D-**D</t>
  </si>
  <si>
    <t>PUD-SWM100YAA + ERSD-MED</t>
  </si>
  <si>
    <t>PUZ-WZ85YAA(-BS) + EHPT20X-*M*E</t>
  </si>
  <si>
    <t>PUZ-WZ80VAA(-BS) + ERPX-ME</t>
  </si>
  <si>
    <t>PUD-SHWM60VAA + EHST30D-MED</t>
  </si>
  <si>
    <t>SUZ-SWM80VA2 + ERST17D-VM2E</t>
  </si>
  <si>
    <t>i-FX-Q2-G05 /CA /0702</t>
  </si>
  <si>
    <t>NX-CN /K /1104</t>
  </si>
  <si>
    <t>PUHZ-W112(V)YAA</t>
  </si>
  <si>
    <t>NX-Q-G06 /SL /EC /0502P</t>
  </si>
  <si>
    <t>i-FX-Q2-G05 /SL-CA /0652</t>
  </si>
  <si>
    <t>PUD-SHWM140YAA + EHSD-YM9ED</t>
  </si>
  <si>
    <t>PUHZ-SHW 140 YHA + EHSC-MEC</t>
  </si>
  <si>
    <t>PUHZ-SHW 140 YHA + EHST30C-YM9ED</t>
  </si>
  <si>
    <t>ERACS2-Q /XL-CA /2622</t>
  </si>
  <si>
    <t>NX-Q-G06 /EC /0602P</t>
  </si>
  <si>
    <t>SUZ-SWM60VA + ERST17D-VM6D</t>
  </si>
  <si>
    <t>NX2-N-G06 /D /K /EC /0506</t>
  </si>
  <si>
    <t>NX2-N-G06 /D /A /0526</t>
  </si>
  <si>
    <t>NX-N-G06 /SL-CA /EC /0804T</t>
  </si>
  <si>
    <t>PUZ-WM85YAA + ERPT20X-VM2E</t>
  </si>
  <si>
    <t>SUZ-SWM100VA + ERST17D-VM6E</t>
  </si>
  <si>
    <t>PUZ-SWM60VAA + ERSF-YM9E</t>
  </si>
  <si>
    <t>PUD-SWM60VAA + E*ST**D-*M*D</t>
  </si>
  <si>
    <t>SUZ-SWM100VA + EHSD-VM2E</t>
  </si>
  <si>
    <t>PUD-SHWM120YAA + ERST20D-YM9D</t>
  </si>
  <si>
    <t>SUZ-SWM100VA + ERSD-VM2E</t>
  </si>
  <si>
    <t>NX-N-G06 /SL-CA /1004T</t>
  </si>
  <si>
    <t>SUZ-SWM40VA2 + EHSD-MEE</t>
  </si>
  <si>
    <t>PUZ-WM112YAA + ERPT20X-YM9E</t>
  </si>
  <si>
    <t>SUZ-SWM80VA + ERST20D-VM2D</t>
  </si>
  <si>
    <t>i-NX-Q /SL /0302P</t>
  </si>
  <si>
    <t>NX-N-G06 /LN-CA /EC /0904T</t>
  </si>
  <si>
    <t>SUZ-SWM40VA + EHST20D-VM6D</t>
  </si>
  <si>
    <t>NX-N-G06 /LN-K /0552P</t>
  </si>
  <si>
    <t>PUD-SWM100YAA + ERST20D-YM9D</t>
  </si>
  <si>
    <t>PUZ-WZ100VAA(-BS) + ERPX-ME</t>
  </si>
  <si>
    <t>PUZ-WM112YAA + ERPT30X-YM9EE</t>
  </si>
  <si>
    <t>PUZ-WZ100YAA(-BS) + EHPT30X-*M**E</t>
  </si>
  <si>
    <t>ERACS2-Q-G05 /XL-CA-E /2622</t>
  </si>
  <si>
    <t>i-NX-Q /SL /EC /0252P</t>
  </si>
  <si>
    <t>PUD-SHWM60VAA + E*ST**D-*M*D</t>
  </si>
  <si>
    <t>i-NX2-N-G07 /0082</t>
  </si>
  <si>
    <t>PUD-SHWM120YAA + ERST30D-VM6ED</t>
  </si>
  <si>
    <t>PUZ-SWM60VAA + ERSF-VM2E</t>
  </si>
  <si>
    <t>PUHZ-SW 100 (V)YAA + EH(R)ST**C-**C(D)</t>
  </si>
  <si>
    <t>SUZ-SWM60VA2 + ERST17D-VM6E</t>
  </si>
  <si>
    <t>NX-N-G06 /LN-CA /EC /0612P</t>
  </si>
  <si>
    <t>PUZ-WZ80VAA(-BS) + ERPT20X-VM2E</t>
  </si>
  <si>
    <t>NX-N-G06 /SL-CA /EC /0904T</t>
  </si>
  <si>
    <t>PUZ-WZ85YAA(-BS) + ERPX-*M*E</t>
  </si>
  <si>
    <t>PUHZ-SHW 140 YHA + EHSC-VM2D</t>
  </si>
  <si>
    <t>PUZ-WZ50VAA(-BS) + EHPT17X-VM2E</t>
  </si>
  <si>
    <t>PUZ-SHWM100YAA + ERSF-MEE</t>
  </si>
  <si>
    <t>SUZ-SWM40VA + EHSD-VM6D</t>
  </si>
  <si>
    <t>i-NX-Q /0502P</t>
  </si>
  <si>
    <t>MEHP-iS-G07 /0051</t>
  </si>
  <si>
    <t>PUZ-WZ50VAA(-BS) + EHPT17X-VM6E</t>
  </si>
  <si>
    <t>ERACS2-Q-G05 /XL-CA /2722</t>
  </si>
  <si>
    <t>PUD-SHWM100YAA + ERSD-MED</t>
  </si>
  <si>
    <t>NX-N-G06 /LN-K /EC /1104T</t>
  </si>
  <si>
    <t>PUZ-SHWM140YAA + ERST30F-VM6EE</t>
  </si>
  <si>
    <t>SUZ-SWM40VA + EHSD-MED</t>
  </si>
  <si>
    <t>PUZ-HWM140YHA + ERPX-ME</t>
  </si>
  <si>
    <t>SUZ-SWM30VA + ERST20D-VM2E</t>
  </si>
  <si>
    <t>i-FX-Q2-G05 /SL-CA /0802</t>
  </si>
  <si>
    <t>i-FX-N-G05 /A /0902</t>
  </si>
  <si>
    <t>NX-Q-G06 /0602P</t>
  </si>
  <si>
    <t>SUZ-SWM40VA2 + EHSD-VM2E</t>
  </si>
  <si>
    <t>NX-CN /K /402</t>
  </si>
  <si>
    <t>NX-N-G06 /SL-K /0604T</t>
  </si>
  <si>
    <t>i-FX-Q2-G05 /SL-CA /1102</t>
  </si>
  <si>
    <t>NX-N-G06 /SL-CA /EC /0704T</t>
  </si>
  <si>
    <t>NX-CN /SL-K /704</t>
  </si>
  <si>
    <t>i-NX-N /SL /0302P</t>
  </si>
  <si>
    <t>NX2-Q-G06 /SL /0546</t>
  </si>
  <si>
    <t>i-FX-N-G05 /SL-A /0572</t>
  </si>
  <si>
    <t>PUZ-SHWM140YAA + ERST30F-VM2EE</t>
  </si>
  <si>
    <t>PUD-SWM60VAA + ERSD-VM6D</t>
  </si>
  <si>
    <t>SUZ-SWM40VA + EHSD-YM9D</t>
  </si>
  <si>
    <t>NX-N-G06 /LN-CA /EC /0202P</t>
  </si>
  <si>
    <t>SUZ-SWM60VA + EHSD-VM6D</t>
  </si>
  <si>
    <t>PUHZ-SHW 140 YHA + ERST20C-VM6C</t>
  </si>
  <si>
    <t>NX-N-G06 /CA /EC /0704T</t>
  </si>
  <si>
    <t>NX2-Q-G06 /SL /EC /0344</t>
  </si>
  <si>
    <t>NX-N-G06 /LN-K /0804T</t>
  </si>
  <si>
    <t>i-FX-N-G01 /SL-A /0472</t>
  </si>
  <si>
    <t>PUD-SHWM60VAA + ERSD-VM6D</t>
  </si>
  <si>
    <t>SUZ-SWM80VA2 + ERST30D-YM9EE</t>
  </si>
  <si>
    <t>NX2-N-G06 /SL /0546</t>
  </si>
  <si>
    <t>NX-CN /D /SL-K /302</t>
  </si>
  <si>
    <t>NX-N-G06 /LN-CA /0604T</t>
  </si>
  <si>
    <t>PUD-SHWM80YAA + EHST20D-VM2D</t>
  </si>
  <si>
    <t>i-NX-Q /0252P</t>
  </si>
  <si>
    <t>PUZ-WM112YAA + ERPX-VM2E</t>
  </si>
  <si>
    <t>PUD-SHWM60VAA + EHSD-VM6D</t>
  </si>
  <si>
    <t>i-FX-N-G01 /SL-A /1152</t>
  </si>
  <si>
    <t>NX2-Q-G06 /A /EC /0364</t>
  </si>
  <si>
    <t>NX-CN /SL-K /1004</t>
  </si>
  <si>
    <t>PUZ-SWM120YAA + ERST20F-VM6E</t>
  </si>
  <si>
    <t>PUD-SWM60VAA + ERST20D-YM9D</t>
  </si>
  <si>
    <t>i-FX-Q2 /CA /0802</t>
  </si>
  <si>
    <t>PUD-SWM80YAA + ERSD-YM9D</t>
  </si>
  <si>
    <t>PUZ-WZ60VAA(-BS) + ERPX-VM6E</t>
  </si>
  <si>
    <t>PUD-SHWM60VAA + EHST17D-VM2D</t>
  </si>
  <si>
    <t>PUD-SHWM60VAA + EHSD-YM9ED</t>
  </si>
  <si>
    <t>SUZ-SWM40VA + ERSD-VM2D</t>
  </si>
  <si>
    <t>NX-Q-G06 /SL /EC /0252P</t>
  </si>
  <si>
    <t>SUZ-SWM30VA + ERST20D-YM9E</t>
  </si>
  <si>
    <t>SUZ-SWM40VA2 + EHSD-YM9E</t>
  </si>
  <si>
    <t>NX-CN /D /A /1004</t>
  </si>
  <si>
    <t>ERACS2-Q-G05 /XL-CA-E /2422</t>
  </si>
  <si>
    <t>PUZ-SHWM60VAA + ERST20F-VM6E</t>
  </si>
  <si>
    <t>PUHZ-SHW 140 YHA + EHSC-YM9ED</t>
  </si>
  <si>
    <t>SUZ-SWM80VA + ERST20D-YM9D</t>
  </si>
  <si>
    <t>PUZ-WM112YAA + EHPT30X-YM9EE</t>
  </si>
  <si>
    <t>NX-CN /SL-K /302</t>
  </si>
  <si>
    <t>PUD-SWM100YAA + ERSD-VM6D</t>
  </si>
  <si>
    <t>NX-N-G06 /LN-K /0804P</t>
  </si>
  <si>
    <t>NX2-N-G06 /D /SL /EC /0546</t>
  </si>
  <si>
    <t>PUD-SHWM60VAA + ERST20D-VM2D</t>
  </si>
  <si>
    <t>PUZ-WZ80VAA(-BS) + ERPT17X-VM2E</t>
  </si>
  <si>
    <t>NX2-N-G06 /K /0404</t>
  </si>
  <si>
    <t>SUZ-SWM60VA + ERST20D-VM2D</t>
  </si>
  <si>
    <t>i-FX-Q2 /XL-CA /0602</t>
  </si>
  <si>
    <t>NX-CN /SL-K /452</t>
  </si>
  <si>
    <t>PUZ-WZ50VAA(-BS) + ERPT20X-YM9E</t>
  </si>
  <si>
    <t>SUZ-SWM40VA + E*SD-**D</t>
  </si>
  <si>
    <t>PUZ-SHWM80YAA + ERSF-VM6E</t>
  </si>
  <si>
    <t>NX-CN /A /202</t>
  </si>
  <si>
    <t>SUZ-SWM40VA2 + ERST30D-VM6EE</t>
  </si>
  <si>
    <t>NX2-N-G06 /SL /EC /0546</t>
  </si>
  <si>
    <t>PUZ-WM85YAA + ERPX-MD</t>
  </si>
  <si>
    <t>NX-N /SL-CA /1204T</t>
  </si>
  <si>
    <t>SUZ-SWM80VA2 + EHSD-VM6E</t>
  </si>
  <si>
    <t>NX-CN /D /K /552</t>
  </si>
  <si>
    <t>NX-N-G06 /CA /1004T</t>
  </si>
  <si>
    <t>PUZ-SHWM100YAA + ERST20F-VM6E</t>
  </si>
  <si>
    <t>i-NX2-N-G07 /D /0102</t>
  </si>
  <si>
    <t>NX-CN /D /K /1104</t>
  </si>
  <si>
    <t>PUZ-SHWM100YAA + ERST30F-VM2EE</t>
  </si>
  <si>
    <t>SUZ-SWM60VA2 + EHST20D-VM2E</t>
  </si>
  <si>
    <t>NX-CN /A /704</t>
  </si>
  <si>
    <t>PUZ-SWM60VAA + ERST30F-YM9EE</t>
  </si>
  <si>
    <t>PUD-SHWM80YAA + EHST30D-MED</t>
  </si>
  <si>
    <t>NX-CN /K /552</t>
  </si>
  <si>
    <t>PUZ-WZ85VAA(-BS) + EHPT30X-*M**E</t>
  </si>
  <si>
    <t>PUD-SWM120YAA + EHST30D-YM9ED</t>
  </si>
  <si>
    <t>ERACS2-Q /SL-CA /2722</t>
  </si>
  <si>
    <t>i-FX-N-G05 /A /NR /0902</t>
  </si>
  <si>
    <t>PUD-SHWM140YAA + ERSD-YM9D</t>
  </si>
  <si>
    <t>NX-CN /SL-K /402</t>
  </si>
  <si>
    <t>MEHP-iB-G07 /40Y</t>
  </si>
  <si>
    <t>PUD-SWM60VAA + ERST30D-YM9ED</t>
  </si>
  <si>
    <t>SUZ-SWM80VA + ERST20D-VM6D</t>
  </si>
  <si>
    <t>PUD-SHWM80YAA + ERSD-YM9D</t>
  </si>
  <si>
    <t>i-NX-Q /SL /EC /0302P</t>
  </si>
  <si>
    <t>PUZ-WZ120VAA(-BS) + ERPX-*M*E</t>
  </si>
  <si>
    <t>NX-N-G06 /CA /0604T</t>
  </si>
  <si>
    <t>PUZ-SWM80YAA + ERST20F-YM9E</t>
  </si>
  <si>
    <t>NX-N /LN-CA /0262P</t>
  </si>
  <si>
    <t>NX-CN /A /804</t>
  </si>
  <si>
    <t>i-FX-Q2 /SL-CA /0532</t>
  </si>
  <si>
    <t>SUZ-SWM80VA2 + EHST30D-YM9EE</t>
  </si>
  <si>
    <t>SUZ-SWM40VA2 + ERSD-VM2E</t>
  </si>
  <si>
    <t>NX2-Q-G06 /A /0446</t>
  </si>
  <si>
    <t>PUZ-WM112YAA + ERPX-MD</t>
  </si>
  <si>
    <t>SUZ-SWM60VA + E*ST17D-**D</t>
  </si>
  <si>
    <t>NX-N-G06 /CA /EC /0452P</t>
  </si>
  <si>
    <t>NX-Q-G06 /SL /EC /0262P</t>
  </si>
  <si>
    <t>NX-N-G06 /SL-K /0904P</t>
  </si>
  <si>
    <t>SUZ-SWM40VA2 + EHST17D-VM2E</t>
  </si>
  <si>
    <t>PUZ-SHWM60VAA + ERSF-VM6E</t>
  </si>
  <si>
    <t>NX-CN /D /K /452</t>
  </si>
  <si>
    <t>i-FX-N-G01 /A /0772</t>
  </si>
  <si>
    <t>PUD-SWM60VAA + EHST20D-YM9ED</t>
  </si>
  <si>
    <t>PUD-SHWM80YAA + E*ST**D-*M*D</t>
  </si>
  <si>
    <t>PUD-SWM60VAA + EHST30D-YM9ED</t>
  </si>
  <si>
    <t>NX-Q-G06 /LN /EC /1004</t>
  </si>
  <si>
    <t>SUZ-SWM30VA + EHSD-MEE</t>
  </si>
  <si>
    <t>PUHZ-SHW 140 YHA + ERSC-YM9D</t>
  </si>
  <si>
    <t>PUZ-WZ100YAA(-BS) + ERPT30X-*M**E</t>
  </si>
  <si>
    <t>PUD-SWM120YAA + ERSD-MED</t>
  </si>
  <si>
    <t>PUZ-HWM140YHA + ERPT20X-VM2E</t>
  </si>
  <si>
    <t>SUZ-SWM80VA + EHST20D-MED</t>
  </si>
  <si>
    <t>NX-N-G06 /LN-CA /EC /0252P</t>
  </si>
  <si>
    <t>SUZ-SWM40VA + EHST20D-YM9D</t>
  </si>
  <si>
    <t>PUD-SHWM80YAA + EHSD-YM9ED</t>
  </si>
  <si>
    <t>PUHZ-W85(V)YAA</t>
  </si>
  <si>
    <t>PUD-SWM80YAA + EHST30D-VM6ED</t>
  </si>
  <si>
    <t>PUD-SWM120YAA + ERST20D-VM2D</t>
  </si>
  <si>
    <t>SUZ-SWM80VA + EHSD-VM2D</t>
  </si>
  <si>
    <t>SUZ-SWM60VA + ERST17D-VM2D</t>
  </si>
  <si>
    <t>i-FX-Q2 /XL-CA /0902</t>
  </si>
  <si>
    <t>PUD-SWM120YAA + ERST30D-VM2ED</t>
  </si>
  <si>
    <t>SUZ-SWM40VA2 + ERST30D-VM2EE</t>
  </si>
  <si>
    <t>SUZ-SWM80VA + EHST20D-YM9D</t>
  </si>
  <si>
    <t>PUZ-WZ100VAA(-BS) + EHPT30X-*M**E</t>
  </si>
  <si>
    <t>PUZ-SHWM140YAA + ERST30F-YM9EE</t>
  </si>
  <si>
    <t>PUD-SWM80YAA + EHST20D-MED</t>
  </si>
  <si>
    <t>NX-CN /D /K /702</t>
  </si>
  <si>
    <t>NX2-N-G06 /D /A /EC /0446</t>
  </si>
  <si>
    <t>i-NX-Q /SL /0352P</t>
  </si>
  <si>
    <t>PUD-SHWM80YAA + EHST20D-YM9ED</t>
  </si>
  <si>
    <t>i-FX-Q2 /SL-CA /0702</t>
  </si>
  <si>
    <t>i-NX-Q /SL /0402P</t>
  </si>
  <si>
    <t>PUD-SHWM100YAA + EHST20D-VM6D</t>
  </si>
  <si>
    <t>SUZ-SWM80VA2 + EHST20D-VM6E</t>
  </si>
  <si>
    <t>i-FX-Q2-G05 /SL-CA /0532</t>
  </si>
  <si>
    <t>NX2-N-G06 /D /SL /0506</t>
  </si>
  <si>
    <t>SUZ-SWM60VA + E*ST20D-**D</t>
  </si>
  <si>
    <t>PUD-SWM60VAA + EHSD-YM9D</t>
  </si>
  <si>
    <t>NX2-Q-G06 /A /0404</t>
  </si>
  <si>
    <t>i-FX-N-G05 /SL-A /0652</t>
  </si>
  <si>
    <t>NX-CN /D /K /402</t>
  </si>
  <si>
    <t>NX-Q-G06 /SL /EC /1004</t>
  </si>
  <si>
    <t>i-NX-Q /0302P</t>
  </si>
  <si>
    <t>PUZ-WZ60VAA(-BS) + ERPX-ME</t>
  </si>
  <si>
    <t>NX2-N-G06 /K /EC /0446</t>
  </si>
  <si>
    <t>NX-N-G06 /CA /0704T</t>
  </si>
  <si>
    <t>PUHZ-SHW 140 YHA + ERST30C-VM6EC</t>
  </si>
  <si>
    <t>PUZ-SHWM140YAA + ERST20F-VM6E</t>
  </si>
  <si>
    <t>i-FX-Q2-G05 /XL-CA /0802</t>
  </si>
  <si>
    <t>PUZ-SHWM100YAA + ERSF-YM9E</t>
  </si>
  <si>
    <t>PUHZ-SHW 140 YHA + EHST20C-YM9ED</t>
  </si>
  <si>
    <t>PUZ-SHWM140YAA + ERSF-YM9E</t>
  </si>
  <si>
    <t>i-FX-N-G05 /A /0472</t>
  </si>
  <si>
    <t>PUZ-WZ60VAA(-BS) + ERPT20X-VM2E</t>
  </si>
  <si>
    <t>PUZ-WM85YAA + ERPT30X-VM2ED</t>
  </si>
  <si>
    <t>MEHP-iS-G07 /D /0061</t>
  </si>
  <si>
    <t>NX2-Q-G06 /K /EC /0364</t>
  </si>
  <si>
    <t>NX-N-G06 /SL-K /EC /0904T</t>
  </si>
  <si>
    <t>ERACS2-Q /XL-CA-E /1562</t>
  </si>
  <si>
    <t>i-FX-Q2 /XL-CA /0652</t>
  </si>
  <si>
    <t>i-FX-Q2 /XL-CA /0502</t>
  </si>
  <si>
    <t>SUZ-SWM40VA2 + EHST30D-YM9EE</t>
  </si>
  <si>
    <t>NX2-N-G06 /D /SL /0546</t>
  </si>
  <si>
    <t>NX2-N-G06 /A /0738</t>
  </si>
  <si>
    <t>NX-Q-G06 /0402P</t>
  </si>
  <si>
    <t>NX2-Q-G06 /A /EC /0404</t>
  </si>
  <si>
    <t>PUHZ-SHW 140 YHA + EHST20C-YM9C</t>
  </si>
  <si>
    <t>PUZ-WZ60VAA(-BS) + EHPT17X-VM2E</t>
  </si>
  <si>
    <t>i-FX-Q2-G05 /XL-CA /0602</t>
  </si>
  <si>
    <t>SUZ-SWM40VA2 + ERST30D-YM9EE</t>
  </si>
  <si>
    <t>PUHZ-SHW 140 YHA + EHSC-YM9D</t>
  </si>
  <si>
    <t>ERACS2-Q /XL-CA-E /1062</t>
  </si>
  <si>
    <t>NX-CN /D /A /302</t>
  </si>
  <si>
    <t>PUZ-SWM140YAA + ERST30F-VM6EE</t>
  </si>
  <si>
    <t>NX-Q-G06 /LN /EC /1204</t>
  </si>
  <si>
    <t>i-FX-Q2 /XL-CA /0702</t>
  </si>
  <si>
    <t>NX-N /LN-CA /0202P</t>
  </si>
  <si>
    <t>PUD-SHWM80YAA + ERST17D-VM2D</t>
  </si>
  <si>
    <t>PUD-SHWM60VAA + EHST20D-VM6D</t>
  </si>
  <si>
    <t>NX2-N-G06 /D /SL /EC /0446</t>
  </si>
  <si>
    <t>NX-N-G06 /LN-CA /0262P</t>
  </si>
  <si>
    <t>NX2-Q-G06 /SL /0506</t>
  </si>
  <si>
    <t>SUZ-SWM60VA + EHST20D-YM9ED</t>
  </si>
  <si>
    <t>SUZ-SWM80VA + EHST30D-YM9ED</t>
  </si>
  <si>
    <t>PUZ-WZ100YAA(-BS)</t>
  </si>
  <si>
    <t>NX-N /LN-CA /0152P</t>
  </si>
  <si>
    <t>NX-CN /K /602</t>
  </si>
  <si>
    <t>SUZ-SWM30VA + ERST30D-YM9EE</t>
  </si>
  <si>
    <t>NX-CN /D /A /272</t>
  </si>
  <si>
    <t>PUZ-SHWM140YAA + ERSF-VM6E</t>
  </si>
  <si>
    <t>PUZ-SHWM120YAA + ERSF-YM9E</t>
  </si>
  <si>
    <t>NX-N /LN-CA /0182P</t>
  </si>
  <si>
    <t>PUD-SHWM80YAA + ERST20D-VM6D</t>
  </si>
  <si>
    <t>SUZ-SWM80VA + EHSD-MED</t>
  </si>
  <si>
    <t>PUZ-WZ120YAA(-BS) + ERPT30X-*M**E</t>
  </si>
  <si>
    <t>PUZ-SHWM100YAA + ERST20F-VM2E</t>
  </si>
  <si>
    <t>PUD-SHWM140YAA + EHST20D-MED</t>
  </si>
  <si>
    <t>PUHZ-SW 75 (V)YAA + EH(R)SD-**C(D)</t>
  </si>
  <si>
    <t>NX-CN /A /604</t>
  </si>
  <si>
    <t>SUZ-SWM80VA + EHSD-YM9ED</t>
  </si>
  <si>
    <t>NX-CN /D /K /904</t>
  </si>
  <si>
    <t>i-NX-N /0352P</t>
  </si>
  <si>
    <t>PUD-SHWM100YAA + ERSD-VM6D</t>
  </si>
  <si>
    <t>PUHZ-SHW 140 YHA + EHSC-VM2C</t>
  </si>
  <si>
    <t>i-FX-Q2-G05 /SL-CA /0902</t>
  </si>
  <si>
    <t>PUD-SWM100YAA + EHST30D-MED</t>
  </si>
  <si>
    <t>SUZ-SWM100VA + EHSD-VM6E</t>
  </si>
  <si>
    <t>PUZ-SWM120YAA + ERST30F-YM9E</t>
  </si>
  <si>
    <t>i-FX-N-G05 /A /0572</t>
  </si>
  <si>
    <t>PUZ-SWM60VAA + ERSF-VM6E</t>
  </si>
  <si>
    <t>PUD-SHWM120YAA + ERST20D-VM6D</t>
  </si>
  <si>
    <t>PUD-SHWM120YAA + EHSD-YM9ED</t>
  </si>
  <si>
    <t>PUD-SWM120YAA + EHSD-YM9D</t>
  </si>
  <si>
    <t>PUD-SWM100YAA + EHST30D-VM6ED</t>
  </si>
  <si>
    <t>PUHZ-SHW 140 YHA + EHSC-VM6C</t>
  </si>
  <si>
    <t>PUHZ-SHW230YKA2(-BS) + ERSE-*M*D</t>
  </si>
  <si>
    <t>NX-CN /D /SL-K /702</t>
  </si>
  <si>
    <t>PUD-SHWM60VAA + EHSD-YM9D</t>
  </si>
  <si>
    <t>SUZ-SWM100VA + EHSD-MEE</t>
  </si>
  <si>
    <t>PUD-SWM80YAA + E*SD-*M*D</t>
  </si>
  <si>
    <t>SUZ-SWM80VA2 + EHST20D-YM9E</t>
  </si>
  <si>
    <t>PUD-SHWM120YAA + EHST20D-VM2D</t>
  </si>
  <si>
    <t>PUD-SHWM140YAA + EHST20D-VM2D</t>
  </si>
  <si>
    <t>NX-N-G06 /SL-K /0904T</t>
  </si>
  <si>
    <t>PUD-SHWM100YAA + ERST20D-VM2D</t>
  </si>
  <si>
    <t>NX-CN /K /1004</t>
  </si>
  <si>
    <t>ERACS2-Q /XL-CA /2022</t>
  </si>
  <si>
    <t>SUZ-SWM80VA2 + ERSD-YM9E</t>
  </si>
  <si>
    <t>NX2-Q-G06 /A /0808</t>
  </si>
  <si>
    <t>PUD-SWM100YAA + EHST20D-YM9D</t>
  </si>
  <si>
    <t>NX-N-G06 /LN-CA /EC /1204T</t>
  </si>
  <si>
    <t>NX-Q-G06 /LN /EC /0704</t>
  </si>
  <si>
    <t>SUZ-SWM80VA + EHST20D-VM2D</t>
  </si>
  <si>
    <t>PUZ-WM85YAA + ERPT20X-YM9E</t>
  </si>
  <si>
    <t>NX2-N-G06 /A /EC /0546</t>
  </si>
  <si>
    <t>PUD-SHWM100YAA + EHST30D-YM9ED</t>
  </si>
  <si>
    <t>PUZ-WZ60VAA(-BS) + ERPX-YM9E</t>
  </si>
  <si>
    <t>i-FX-Q2 /CA /0532</t>
  </si>
  <si>
    <t>PUD-SWM80YAA + EHST30D-MED</t>
  </si>
  <si>
    <t>ERACS2-Q /XL-CA /3222</t>
  </si>
  <si>
    <t>NX2-Q-G06 /SL /0526</t>
  </si>
  <si>
    <t>PUZ-WM112YAA + ERPT30X-VM2ED</t>
  </si>
  <si>
    <t>NX-N-G06 /LN-CA /EC /1104T</t>
  </si>
  <si>
    <t>NX-N-G06 /SL-CA /EC /1204T</t>
  </si>
  <si>
    <t>NX-CN /D /SL-K /552</t>
  </si>
  <si>
    <t>NX-CN /SL-K /552</t>
  </si>
  <si>
    <t>i-NX-Q /SL /EC /0262P</t>
  </si>
  <si>
    <t>PUD-SWM120YAA + ERST20D-YM9D</t>
  </si>
  <si>
    <t>PUD-SWM60VAA + ERSD-YM9D</t>
  </si>
  <si>
    <t>PUD-SHWM120YAA + ERST20D-VM2D</t>
  </si>
  <si>
    <t>i-FX-Q2-G05 /CA /0802</t>
  </si>
  <si>
    <t>PUZ-WZ100VAA(-BS) + ERPT20X-*M*E</t>
  </si>
  <si>
    <t>NX2-N-G06 /D /K /EC /0446</t>
  </si>
  <si>
    <t>PUZ-WZ85VAA(-BS) + ERPX-*M*E</t>
  </si>
  <si>
    <t>NX2-Q-G06 /K /EC /0506</t>
  </si>
  <si>
    <t>ERACS2-Q-G05 /XL-CA-E /1062</t>
  </si>
  <si>
    <t>NX-N-G06 /LN-CA /1204T</t>
  </si>
  <si>
    <t>SUZ-SWM60VA2 + EHST30D-YM9EE</t>
  </si>
  <si>
    <t>SUZ-SWM30VA + ERSD-VM2E</t>
  </si>
  <si>
    <t>NX2-Q-G06 /K /EC /0446</t>
  </si>
  <si>
    <t>i-NX-Q /0352P</t>
  </si>
  <si>
    <t>NX2-N-G06 /D /K /EC /0404</t>
  </si>
  <si>
    <t>NX-CN /D /SL-K /502</t>
  </si>
  <si>
    <t>NX-Q-G06 /0502P</t>
  </si>
  <si>
    <t>PUZ-SWM100YAA + ERST20F-YM9E</t>
  </si>
  <si>
    <t>ERACS2-Q /XL-CA-E /2422</t>
  </si>
  <si>
    <t>NX2-Q-G06 /K /0404</t>
  </si>
  <si>
    <t>i-FX-N-G05 /A /1152</t>
  </si>
  <si>
    <t>PUZ-WZ80VAA(-BS) + EHPT20X-YM9E</t>
  </si>
  <si>
    <t>MEHP-iS-G07 /0082</t>
  </si>
  <si>
    <t>PUZ-WM112YAA + ERPX-YM9D</t>
  </si>
  <si>
    <t>SUZ-SWM60VA2 + ERSD-YM9E</t>
  </si>
  <si>
    <t>PUD-SWM100YAA + EHSD-VM6D</t>
  </si>
  <si>
    <t>MEHP-iS-G07 /0102</t>
  </si>
  <si>
    <t>PUZ-HWM140YHA + ERPX-MD</t>
  </si>
  <si>
    <t>PUD-SWM60VAA + EHSD-VM2D</t>
  </si>
  <si>
    <t>i-NX-Q /0402P</t>
  </si>
  <si>
    <t>NX-Q /0302P</t>
  </si>
  <si>
    <t>SUZ-SWM60VA + EHST17D-VM2D</t>
  </si>
  <si>
    <t>PUD-SWM80YAA + EHSD-MED</t>
  </si>
  <si>
    <t>NX-CN /D /K /1004</t>
  </si>
  <si>
    <t>i-FX-N-G01 /A /0652</t>
  </si>
  <si>
    <t>PUZ-SHWM60VAA + ERST30F-YM9EE</t>
  </si>
  <si>
    <t>PUZ-WZ100YAA(-BS) + ERPX-*M*E</t>
  </si>
  <si>
    <t>NX-N /SL-CA /0804T</t>
  </si>
  <si>
    <t>PUZ-SWM140YAA + ERSF-YM9E</t>
  </si>
  <si>
    <t>NX-CN /SL-K /524</t>
  </si>
  <si>
    <t>i-NX-Q /SL /0152P</t>
  </si>
  <si>
    <t>NX2-N-G06 /D /A /EC /0404</t>
  </si>
  <si>
    <t>NX2-N-G06 /A /EC /0404</t>
  </si>
  <si>
    <t>i-FX-Q2-G05 /CA /1002</t>
  </si>
  <si>
    <t>NX2-N-G06 /D /K /EC /0344</t>
  </si>
  <si>
    <t>NX2-N-G06 /D /A /0364</t>
  </si>
  <si>
    <t>SUZ-SWM30VA + EHSD-VM6E</t>
  </si>
  <si>
    <t>NX-Q /SL /0202P</t>
  </si>
  <si>
    <t>SUZ-SWM40VA2 + ERST20D-VM6E</t>
  </si>
  <si>
    <t>PUD-SHWM60VAA + E*SD-*M*D</t>
  </si>
  <si>
    <t>PUHZ-SHW 140 YHA + ERST30C-YM9ED</t>
  </si>
  <si>
    <t>PUD-SHWM60VAA + ERST17D-VM2D</t>
  </si>
  <si>
    <t>SUZ-SWM100VA + ERST30D-VM2EE</t>
  </si>
  <si>
    <t>i-FX-N-G01 /A /0472</t>
  </si>
  <si>
    <t>NX2-Q-G06 /A /0708</t>
  </si>
  <si>
    <t>SUZ-SWM30VA + ERST30D-VM6EE</t>
  </si>
  <si>
    <t>NX-N-G06 /LN-K /EC /1004T</t>
  </si>
  <si>
    <t>SUZ-SWM40VA + ERSD-YM9D</t>
  </si>
  <si>
    <t>NX2-Q-G06 /SL /EC /0546</t>
  </si>
  <si>
    <t>ERACS2-Q /XL-CA /2422</t>
  </si>
  <si>
    <t>i-FX-Q2-G05 /CA /0602</t>
  </si>
  <si>
    <t>i-FX-Q2 /SL-CA /0652</t>
  </si>
  <si>
    <t>ERACS2-Q-G05 /XL-CA /2622</t>
  </si>
  <si>
    <t>ERACS2-Q /XL-CA-E /2022</t>
  </si>
  <si>
    <t>NX2-N-G06 /D /K /0404</t>
  </si>
  <si>
    <t>PUZ-SWM120YAA + ERST30F-VM2EE</t>
  </si>
  <si>
    <t>i-FX-N-G01 /SL-A /0602</t>
  </si>
  <si>
    <t>SUZ-SWM100VA + EHST30D-VM6EE</t>
  </si>
  <si>
    <t>PUHZ-SHW 140 YHA + ERSC-VM6D</t>
  </si>
  <si>
    <t>PUD-SWM60VAA + ERST17D-VM6D</t>
  </si>
  <si>
    <t>PUZ-SHWM100YAA + ERSF-VM6E</t>
  </si>
  <si>
    <t>SUZ-SWM30VA + EHST30D-VM6EE</t>
  </si>
  <si>
    <t>PUD-SHWM60VAA + ERSD-MED</t>
  </si>
  <si>
    <t>SUZ-SWM80VA2 + EHST17D-VM2E</t>
  </si>
  <si>
    <t>NX2-Q-G06 /A /0364</t>
  </si>
  <si>
    <t>PUZ-SWM60VAA + ERST20F-YM9E</t>
  </si>
  <si>
    <t>PUD-SWM120YAA + EHST30D-MED</t>
  </si>
  <si>
    <t>PUD-SHWM120YAA + EHST30D-VM6ED</t>
  </si>
  <si>
    <t>NX-CN /D /A /152</t>
  </si>
  <si>
    <t>i-NX2-N-G07 /0061</t>
  </si>
  <si>
    <t>PUD-SWM100YAA + EHST20D-YM9ED</t>
  </si>
  <si>
    <t>PUD-SHWM100YAA + ERST20D-VM6D</t>
  </si>
  <si>
    <t>PUD-SHWM120YAA + EHST30D-MED</t>
  </si>
  <si>
    <t>PUZ-WZ80VAA(-BS) + ERPX-VM6E</t>
  </si>
  <si>
    <t>PUHZ-SHW 140 YHA + EHST20C-VM6C</t>
  </si>
  <si>
    <t>PUHZ-SHW 140 YHA + EHST20C-MED</t>
  </si>
  <si>
    <t>PUD-SWM120YAA + E*SD-*M*D</t>
  </si>
  <si>
    <t>NX2-N-G06 /SL /EC /0344</t>
  </si>
  <si>
    <t>PUZ-WZ50VAA(-BS) + EHPT20X-YM9E</t>
  </si>
  <si>
    <t>PUZ-SWM120YAA + ERSF-VM2E</t>
  </si>
  <si>
    <t>NX-N-G06 /CA /EC /0904T</t>
  </si>
  <si>
    <t>SUZ-SWM80VA2 + ERST20D-VM6E</t>
  </si>
  <si>
    <t>NX2-Q-G06 /SL /EC /0404</t>
  </si>
  <si>
    <t>PUD-SHWM80YAA + ERST30D-YM9ED</t>
  </si>
  <si>
    <t>NX-Q-G06 /SL /EC /0302P</t>
  </si>
  <si>
    <t>NX-Q-G06 /SL /1204</t>
  </si>
  <si>
    <t>NX-N-G06 /SL-CA /1204T</t>
  </si>
  <si>
    <t>PUD-SHWM140YAA + EHSD-VM6D</t>
  </si>
  <si>
    <t>PUZ-WZ85YAA(-BS) + EHPT30X-*M**E</t>
  </si>
  <si>
    <t>PUD-SWM80YAA + ERST20D-VM6D</t>
  </si>
  <si>
    <t>SUZ-SWM80VA2 + ERSD-VM6E</t>
  </si>
  <si>
    <t>PUD-SHWM60VAA + ERST20D-YM9D</t>
  </si>
  <si>
    <t>NX2-N-G06 /A /EC /0446</t>
  </si>
  <si>
    <t>PUD-SHWM60VAA + ERST30D-YM9ED</t>
  </si>
  <si>
    <t>PUHZ-SHW 112 V(Y)HA + E H(R) S (T20) C(D)-V(Y)M 2(6/9) (E) B(C)</t>
  </si>
  <si>
    <t>NX2-N-G06 /D /K /EC /0546</t>
  </si>
  <si>
    <t>SUZ-SWM40VA + EHST17D-VM2D</t>
  </si>
  <si>
    <t>i-NX-Q /SL /EC /0202P</t>
  </si>
  <si>
    <t>PUD-SHWM80YAA + EHSD-VM6D</t>
  </si>
  <si>
    <t>NX2-Q-G06 /A /0506</t>
  </si>
  <si>
    <t>NX2-N-G06 /D /A /0546</t>
  </si>
  <si>
    <t>SUZ-SWM30VA + ERST17D-VM6E</t>
  </si>
  <si>
    <t>NX-CN /D /K /524</t>
  </si>
  <si>
    <t>PUHZ-SHW 140 YHA + EHST30C-MEC</t>
  </si>
  <si>
    <t>NX-N-G06 /LN-CA /0202P</t>
  </si>
  <si>
    <t>i-FX-N-G05 /A /NR /0512</t>
  </si>
  <si>
    <t>PUD-SWM80YAA + ERST30D-VM6ED</t>
  </si>
  <si>
    <t>NX-N-G06 /LN-K /EC /1004P</t>
  </si>
  <si>
    <t>PUZ-WZ85VAA(-BS) + ERPX-ME</t>
  </si>
  <si>
    <t>SUZ-SWM80VA + EHSD-YM9D</t>
  </si>
  <si>
    <t>PUHZ-SHW 112 (V)YAA + EH(R)ST**C-**C(D)</t>
  </si>
  <si>
    <t>PUHZ-SHW 140 YHA + EHST20C-MEC</t>
  </si>
  <si>
    <t>PUZ-WZ100VAA(-BS) + ERPT30X-*M**E</t>
  </si>
  <si>
    <t>SUZ-SWM30VA + ERSD-VM6E</t>
  </si>
  <si>
    <t>NX2-Q-G06 /K /EC /0344</t>
  </si>
  <si>
    <t>NX-N-G06 /LN-CA /EC /1004T</t>
  </si>
  <si>
    <t>NX-Q-G06 /SL /0604</t>
  </si>
  <si>
    <t>PUZ-HWM140YHA + ERPT30X-VM2ED</t>
  </si>
  <si>
    <t>PUZ-SWM60VAA + ERST30F-VM6EE</t>
  </si>
  <si>
    <t>PUD-SHWM120YAA + EHSD-VM2D</t>
  </si>
  <si>
    <t>PUZ-SHWM100YAA + ERST30F-YM9EE</t>
  </si>
  <si>
    <t>PUD-SWM60VAA + EHST17D-YM9D</t>
  </si>
  <si>
    <t>NX2-N-G06 /K /EC /0404</t>
  </si>
  <si>
    <t>NX-CN /A /524</t>
  </si>
  <si>
    <t>NX-N-G06 /SL-K /EC /0604P</t>
  </si>
  <si>
    <t>PUHZ-SHW 140 YHA + EHST30C-YM9EC</t>
  </si>
  <si>
    <t>PUD-SHWM100YAA + ERSD-VM2D</t>
  </si>
  <si>
    <t>NX-Q-G06 /LN /EC /1104</t>
  </si>
  <si>
    <t>i-FX-N-G01 /SL-A /0652</t>
  </si>
  <si>
    <t>NX-CN /A /904</t>
  </si>
  <si>
    <t>NX-N-G06 /CA /EC /1204T</t>
  </si>
  <si>
    <t>NX2-Q-G06 /A /EC /0526</t>
  </si>
  <si>
    <t>PUD-SWM120YAA + ERSD-VM2D</t>
  </si>
  <si>
    <t>PUHZ-SHW 140 YHA + EHST30C-VM6EC</t>
  </si>
  <si>
    <t>PUD-SWM80YAA + EHSD-YM9D</t>
  </si>
  <si>
    <t>PUD-SHWM140YAA + EHST30D-YM9ED</t>
  </si>
  <si>
    <t>SUZ-SWM60VA + EHST20D-VM2D</t>
  </si>
  <si>
    <t>PUZ-WZ100YAA(-BS) + EHPT20X-*M*E</t>
  </si>
  <si>
    <t>PUD-SWM60VAA + ERST20D-VM2D</t>
  </si>
  <si>
    <t>PUZ-WM85YAA + ERPX-ME</t>
  </si>
  <si>
    <t>PUZ-SWM60VAA + ERSF-MEE</t>
  </si>
  <si>
    <t>SUZ-SWM60VA2 + ERST30D-YM9EE</t>
  </si>
  <si>
    <t>NX-N-G06 /SL-K /EC /0704T</t>
  </si>
  <si>
    <t>NX-N /LN-CA /1204T</t>
  </si>
  <si>
    <t>PUZ-SHWM120YAA + ERSF-VM6E</t>
  </si>
  <si>
    <t>SUZ-SWM40VA + EHST20D-MED</t>
  </si>
  <si>
    <t>PUD-SWM60VAA + EHSD-YM9ED</t>
  </si>
  <si>
    <t>PUD-SHWM80YAA + ERSD-VM6D</t>
  </si>
  <si>
    <t>NX-Q-G06 /SL /0262P</t>
  </si>
  <si>
    <t>NX2-N-G06 /SL /EC /0364</t>
  </si>
  <si>
    <t>PUD-SWM80YAA + EHST30D-YM9ED</t>
  </si>
  <si>
    <t>NX-CN /D /SL-K /604</t>
  </si>
  <si>
    <t>PUZ-SWM100YAA + ERST20F-VM6E</t>
  </si>
  <si>
    <t>PUD-SHWM100YAA + EHSD-YM9ED</t>
  </si>
  <si>
    <t>NX-CN /D /A /704</t>
  </si>
  <si>
    <t>NX-CN /SL-K /182</t>
  </si>
  <si>
    <t>i-FX-N-G05 /A /NR /0472</t>
  </si>
  <si>
    <t>NX2-N-G06 /SL /EC /0446</t>
  </si>
  <si>
    <t>SUZ-SWM80VA2 + EHSD-YM9E</t>
  </si>
  <si>
    <t>PUZ-WZ80VAA(-BS) + EHPT17X-YM9E</t>
  </si>
  <si>
    <t>NX-CN /D /K /804</t>
  </si>
  <si>
    <t>PUD-SWM60VAA + EHST17D-VM2D</t>
  </si>
  <si>
    <t>NX-Q-G06 /LN /1204</t>
  </si>
  <si>
    <t>PUD-SHWM80YAA + ERST20D-VM2D</t>
  </si>
  <si>
    <t>PUZ-WM112YAA + ERPT20X-VM6D</t>
  </si>
  <si>
    <t>NX-CN /D /A /122</t>
  </si>
  <si>
    <t>PUZ-SHWM60VAA + ERST20F-VM2E</t>
  </si>
  <si>
    <t>SUZ-SWM30VA + EHST20D-YM9E</t>
  </si>
  <si>
    <t>NX-CN /A /552</t>
  </si>
  <si>
    <t>PUD-SHWM60VAA + ERSD-VM2D</t>
  </si>
  <si>
    <t>PUZ-WM112YAA + EHPT20X-YM9E</t>
  </si>
  <si>
    <t>PUD-SHWM120YAA + ERSD-YM9D</t>
  </si>
  <si>
    <t>PUD-SWM60VAA + EHSD-VM6D</t>
  </si>
  <si>
    <t>PUZ-WM85YAA + EHPT20X-YM9E</t>
  </si>
  <si>
    <t>PUHZ-SW 120 V(Y)HA + EH(R)ST**C(D)-**B(C)(D)</t>
  </si>
  <si>
    <t>SUZ-SWM60VA2 + ERST20D-VM2E</t>
  </si>
  <si>
    <t>PUD-SWM120YAA + EHST20D-MED</t>
  </si>
  <si>
    <t>PUD-SHWM80YAA + ERST17D-VM6D</t>
  </si>
  <si>
    <t>i-FX-Q2-G05 /SL-CA /0602</t>
  </si>
  <si>
    <t>PUD-SWM100YAA + E*SD-*M*D</t>
  </si>
  <si>
    <t>NX-N-G06 /CA /1104T</t>
  </si>
  <si>
    <t>PUZ-WZ100VAA(-BS) + EHPT20X-*M*E</t>
  </si>
  <si>
    <t>PUD-SHWM80YAA + ERST30D-VM2ED</t>
  </si>
  <si>
    <t>i-NX-Q /SL /EC /0152P</t>
  </si>
  <si>
    <t>MEHP-iS-G07 /D /0112</t>
  </si>
  <si>
    <t>i-FX-Q2-G05 /XL-CA /0702</t>
  </si>
  <si>
    <t>PUZ-SHWM120YAA + ERST20F-VM6E</t>
  </si>
  <si>
    <t>PUHZ-SHW 140 YHA + ERST20C-VM6D</t>
  </si>
  <si>
    <t>PUD-SHWM120YAA + E*SD-*M*D</t>
  </si>
  <si>
    <t>NX2-N-G06 /D /A /0708</t>
  </si>
  <si>
    <t>PUD-SWM100YAA + EHSD-MED</t>
  </si>
  <si>
    <t>PUZ-WZ85YAA(-BS) + EHPT17X-*M*E</t>
  </si>
  <si>
    <t>SUZ-SWM40VA + EHSD-VM2D</t>
  </si>
  <si>
    <t>SUZ-SWM60VA2 + ERST20D-YM9E</t>
  </si>
  <si>
    <t>SUZ-SWM60VA2 + ERSD-VM6E</t>
  </si>
  <si>
    <t>PUZ-WZ85VAA(-BS) + EHPT17X-*M*E</t>
  </si>
  <si>
    <t>PUZ-WZ80VAA(-BS) + ERPT30X-VM6E</t>
  </si>
  <si>
    <t>PUD-SWM120YAA + EHST20D-VM6D</t>
  </si>
  <si>
    <t>SUZ-SWM60VA2 + EHST17D-YM9E</t>
  </si>
  <si>
    <t>PUZ-SWM120YAA + ERSF-YM9E</t>
  </si>
  <si>
    <t>NX-CN /D /A /702</t>
  </si>
  <si>
    <t>PUD-SWM80YAA + EHSD-VM2D</t>
  </si>
  <si>
    <t>NX-CN /K /702</t>
  </si>
  <si>
    <t>PUD-SHWM140YAA + ERSD-MED</t>
  </si>
  <si>
    <t>PUZ-WZ85VAA(-BS) + ERPT20X-*M*E</t>
  </si>
  <si>
    <t>SUZ-SWM60VA2 + ERST30D-VM2EE</t>
  </si>
  <si>
    <t>SUZ-SWM30VA + EHST20D-VM2E</t>
  </si>
  <si>
    <t>PUZ-WZ120VAA(-BS) + EHPT20X-*M*E</t>
  </si>
  <si>
    <t>i-NX-N /SL /0352P</t>
  </si>
  <si>
    <t>NX-CN /K /502</t>
  </si>
  <si>
    <t>PUZ-SHWM120YAA + ERST30F-YM9EE</t>
  </si>
  <si>
    <t>PUZ-WZ80VAA(-BS) + EHPT17X-VM2E</t>
  </si>
  <si>
    <t>NX2-Q-G06 /SL /0344</t>
  </si>
  <si>
    <t>PUD-SWM100YAA + EHSD-YM9ED</t>
  </si>
  <si>
    <t>PUD-SWM100YAA + EHST20D-VM6D</t>
  </si>
  <si>
    <t>NX-N-G06 /CA /EC /0612P</t>
  </si>
  <si>
    <t>PUHZ-SHW230YKA2(-BS) + ERSE-M*D</t>
  </si>
  <si>
    <t>SUZ-SWM100VA + EHST20D-VM6E</t>
  </si>
  <si>
    <t>NX-N-G06 /SL-CA /0804T</t>
  </si>
  <si>
    <t>PUHZ-W60VAA</t>
  </si>
  <si>
    <t>i-FX-Q2-G05 /CA /0532</t>
  </si>
  <si>
    <t>PUHZ-SHW 80 (V)YAA + EH(R)ST**C-**C(D)</t>
  </si>
  <si>
    <t>PUZ-WZ120YAA(-BS) + ERPX-ME</t>
  </si>
  <si>
    <t>NX-N-G06 /LN-K /EC /1204P</t>
  </si>
  <si>
    <t>PUZ-WZ80VAA(-BS) + EHPT17X-VM6E</t>
  </si>
  <si>
    <t>NX2-N-G06 /A /EC /0506</t>
  </si>
  <si>
    <t>PUD-SHWM80YAA + ERSD-VM2D</t>
  </si>
  <si>
    <t>NX2-N-G06 /A /0344</t>
  </si>
  <si>
    <t>SUZ-SWM60VA2 + EHST20D-YM9E</t>
  </si>
  <si>
    <t>NX-N-G06 /CA /EC /0804T</t>
  </si>
  <si>
    <t>NX-N /CA /1204T</t>
  </si>
  <si>
    <t>i-NX-Q /SL /0552P</t>
  </si>
  <si>
    <t>SUZ-SWM60VA + ERSD-VM2D</t>
  </si>
  <si>
    <t>SUZ-SWM80VA + ERSD-MED</t>
  </si>
  <si>
    <t>NX-N-G06 /LN-K /EC /0604P</t>
  </si>
  <si>
    <t>NX2-Q-G06 /SL /EC /0526</t>
  </si>
  <si>
    <t>NX-CN /A /272</t>
  </si>
  <si>
    <t>PUZ-WM85YAA + EHPT30X-YM9EE</t>
  </si>
  <si>
    <t>PUZ-WZ80VAA(-BS) + ERPT30X-YM9E</t>
  </si>
  <si>
    <t>i-FX-N-G05 /A /NR /1152</t>
  </si>
  <si>
    <t>PUD-SHWM120YAA + EHST20D-VM6D</t>
  </si>
  <si>
    <t>SUZ-SWM40VA2 + ERST20D-YM9E</t>
  </si>
  <si>
    <t>SUZ-SWM60VA2 + ERST20D-VM6E</t>
  </si>
  <si>
    <t>PUZ-WZ50VAA(-BS) + ERPT20X-VM2E</t>
  </si>
  <si>
    <t>SUZ-SWM80VA + EHSD-VM6D</t>
  </si>
  <si>
    <t>SUZ-SWM80VA + ERST30D-YM9ED</t>
  </si>
  <si>
    <t>NX-CN /D /SL-K /402</t>
  </si>
  <si>
    <t>PUD-SHWM140YAA + ERST20D-VM2D</t>
  </si>
  <si>
    <t>NX-N-G06 /SL-K /EC /1004P</t>
  </si>
  <si>
    <t>NX-N-G06 /LN-CA /1104T</t>
  </si>
  <si>
    <t>PUZ-WZ50VAA(-BS) + EHPT17X-YM9E</t>
  </si>
  <si>
    <t>NX-Q-G06 /EC /0402P</t>
  </si>
  <si>
    <t>PUZ-WZ85YAA(-BS) + ERPT20X-*M*E</t>
  </si>
  <si>
    <t>PUD-SHWM60VAA + EHSD-VM2D</t>
  </si>
  <si>
    <t>i-NX-Q /0552P</t>
  </si>
  <si>
    <t>i-FX-Q2 /CA /0702</t>
  </si>
  <si>
    <t>i-FX-N-G05 /A /0602</t>
  </si>
  <si>
    <t>PUD-SWM60VAA + EHSD-MED</t>
  </si>
  <si>
    <t>PUZ-WZ60VAA(-BS) + ERPT20X-YM9E</t>
  </si>
  <si>
    <t>PUD-SWM120YAA + EHSD-VM6D</t>
  </si>
  <si>
    <t>i-FX-N-G01 /A /0512</t>
  </si>
  <si>
    <t>NX-N-G06 /CA /EC /0562P</t>
  </si>
  <si>
    <t>i-FX-N-G01 /A /0572</t>
  </si>
  <si>
    <t>NX-N-G06 /SL-CA /0604T</t>
  </si>
  <si>
    <t>MEHP-iS-G07 /D /0082</t>
  </si>
  <si>
    <t>NX-CN /D /A /552</t>
  </si>
  <si>
    <t>PUD-SHWM80YAA + EHSD-MED</t>
  </si>
  <si>
    <t>PUHZ-SW 75 (V)YAA + EH(R)ST**D-**C(D)</t>
  </si>
  <si>
    <t>PUD-SWM80YAA + EHST20D-YM9D</t>
  </si>
  <si>
    <t>SUZ-SWM60VA + EHSD-MED</t>
  </si>
  <si>
    <t>PUHZ-SHW 140 YHA + EHSC-MED</t>
  </si>
  <si>
    <t>PUZ-SHWM120YAA + ERST30F-VM2EE</t>
  </si>
  <si>
    <t>MEHP-iS-G07 /0112</t>
  </si>
  <si>
    <t>PUZ-WM85YAA + ERPX-VM2E</t>
  </si>
  <si>
    <t>NX-CN /A /702</t>
  </si>
  <si>
    <t>NX-Q-G06 /SL /EC /1104</t>
  </si>
  <si>
    <t>PUHZ-SHW230YKA2(-BS) + EHSE-M*D</t>
  </si>
  <si>
    <t>PUD-SWM80YAA + ERST30D-YM9ED</t>
  </si>
  <si>
    <t>NX-CN /A /452</t>
  </si>
  <si>
    <t>NX-N-G06 /LN-CA /EC /0262P</t>
  </si>
  <si>
    <t>SUZ-SWM30VA + EHST17D-VM2E</t>
  </si>
  <si>
    <t>SUZ-SWM40VA + EHST20D-VM2D</t>
  </si>
  <si>
    <t>PUD-SHWM120YAA + ERSD-VM2D</t>
  </si>
  <si>
    <t>PUZ-SHWM80YAA + ERST20F-VM6E</t>
  </si>
  <si>
    <t>PUZ-HWM140YHA + ERPT30X-YM9EE</t>
  </si>
  <si>
    <t>NX-CN /A /72</t>
  </si>
  <si>
    <t>PUD-SHWM100YAA + E*SD-*M*D</t>
  </si>
  <si>
    <t>NX-N-G06 /LN-CA /0452P</t>
  </si>
  <si>
    <t>SUZ-SWM100VA + ERST20D-YM9E</t>
  </si>
  <si>
    <t>PUZ-WZ60VAA(-BS) + ERPT17X-VM2E</t>
  </si>
  <si>
    <t>PUD-SWM120YAA + EHST30D-VM6ED</t>
  </si>
  <si>
    <t>PUD-SWM60VAA + ERST30D-VM2ED</t>
  </si>
  <si>
    <t>i-FX-N-G05 /A /0652</t>
  </si>
  <si>
    <t>PUZ-WZ120VAA(-BS) + ERPT30X-*M**E</t>
  </si>
  <si>
    <t>MTA Deutschland GmbH</t>
  </si>
  <si>
    <t>iCYN HP 010 XLN</t>
  </si>
  <si>
    <t>iCYN HP 008</t>
  </si>
  <si>
    <t>iCYN HP 004 (230V)</t>
  </si>
  <si>
    <t>iCYG HP 017</t>
  </si>
  <si>
    <t>iCYN HP 012 LN</t>
  </si>
  <si>
    <t>iCYG HP 007 XLN</t>
  </si>
  <si>
    <t>iCYN HP 019</t>
  </si>
  <si>
    <t>iCYN HP 019 XLN</t>
  </si>
  <si>
    <t>iCYN HP 010</t>
  </si>
  <si>
    <t>iCYN HP 016 LN</t>
  </si>
  <si>
    <t>iCYN HP 012 XLN</t>
  </si>
  <si>
    <t>iCYN HP 004/P1</t>
  </si>
  <si>
    <t>iCYN HP 002</t>
  </si>
  <si>
    <t>iCYG HP 017 XLN</t>
  </si>
  <si>
    <t>iCYN HP 004</t>
  </si>
  <si>
    <t>iCYN HP 008/P1</t>
  </si>
  <si>
    <t>iCYN HP 006</t>
  </si>
  <si>
    <t>iCYN HP 016</t>
  </si>
  <si>
    <t>iCYG HP 009 XLN</t>
  </si>
  <si>
    <t>iCYG HP 007</t>
  </si>
  <si>
    <t>iCYN HP 016 XLN</t>
  </si>
  <si>
    <t>iCYN HP 012</t>
  </si>
  <si>
    <t>iCYN HP 014 XLN</t>
  </si>
  <si>
    <t>iCYG HP 013</t>
  </si>
  <si>
    <t>iCYN HP 014 LN</t>
  </si>
  <si>
    <t>iCYG HP 011 XLN</t>
  </si>
  <si>
    <t>iCYN HP 019 LN</t>
  </si>
  <si>
    <t>iCYN HP 014</t>
  </si>
  <si>
    <t>iCYN HP 002/P1</t>
  </si>
  <si>
    <t>iCYG HP 009</t>
  </si>
  <si>
    <t>iCYN HP 004/P1 (230V)</t>
  </si>
  <si>
    <t>iCYN HP 006/P1</t>
  </si>
  <si>
    <t>iCYG HP 013 XLN</t>
  </si>
  <si>
    <t>iCYN HP 010 LN</t>
  </si>
  <si>
    <t>iCYG HP 011</t>
  </si>
  <si>
    <t>MTF Marken-Distributions GmbH</t>
  </si>
  <si>
    <t>WPLW-Hub Mono-12-260 [AE 120 RXYDEG/EU + AE 260 RNWMEG/EU]</t>
  </si>
  <si>
    <t>WPLW-Hub Split-9-200 [AE 090 RXEDEG/EU + AE 200 RNWSEG/EU]</t>
  </si>
  <si>
    <t>WPLW-Hub Mono-12-200 [AE 120 RXYDEG/EU + AE 200 RNWMEG/EU]</t>
  </si>
  <si>
    <t>WPLW-Hub Mono-8-260 [AE 080 RXYDEG/EU + AE 260 RNWMEG/EU]</t>
  </si>
  <si>
    <t>WPLW-Hub Mono-16-200 [AE 160 RXYDEG/EU + AE 200 RNWMEG/EU]</t>
  </si>
  <si>
    <t>WPLW-Hub Split-6-200 [AE 060 RXEDEG/EU + AE 200 RNWSEG/EU]</t>
  </si>
  <si>
    <t>WPLW-HubC Mono 12-260-3 (AE120RXYDGG+AE260CNWMGG)</t>
  </si>
  <si>
    <t>WPLW-HubC Mono 8-260-3 (AE080RXYDGG+AE260CNWMGG)</t>
  </si>
  <si>
    <t>WPLW-Hydro Mono HT R290-8-160AI</t>
  </si>
  <si>
    <t>WPLW-Mono-16-RE [AE 160 RXYDEG/EU + MIM- E03EN]</t>
  </si>
  <si>
    <t>WPLW-Hub Split-9-260-3 [AE 090 RXEDGG/EU + AE 260 RNWSGG/EU]</t>
  </si>
  <si>
    <t>WPLW-Split-6-WT [AE 060 RXEDEG/EU + AE 090 RNYDEG/EU]</t>
  </si>
  <si>
    <t>WPLW-Hub Mono-16-260 [AE 160 RXYDEG/EU + AE 260 RNWMEG/EU]</t>
  </si>
  <si>
    <t>WPLW-Mono-8-RE-3 [AE 080 RXYDGG/EU + MIM- E03EN]</t>
  </si>
  <si>
    <t>AE080CXYDGK + AE160DNYMPK</t>
  </si>
  <si>
    <t>AE050CXYDGK + AE160DNYMPK</t>
  </si>
  <si>
    <t>WPLW-Hydro Mono HT R290-5-160AI</t>
  </si>
  <si>
    <t>WPLW-Hub Mono-12-260-3 [AE 120 RXYDGG/EU + AE 260 RNWMGG/EU]</t>
  </si>
  <si>
    <t>WPLW-Mono-12-RE-3 [AE 120 RXYDGG/EU + MIM-E03EN]</t>
  </si>
  <si>
    <t>WPLW-Hub Split-4-200 [AE 040 RXEDEG/EU + AE 200 RNWSEG/EU]</t>
  </si>
  <si>
    <t>WPLW-HubC Mono 16-260-3 (AE160RXYDGG+AE260CNWMGG)</t>
  </si>
  <si>
    <t>WPLW-HubC Mono 8-200 (AE080RXYDEG+AE200CNWMEG)</t>
  </si>
  <si>
    <t>WPLW-Hub Mono-8-200 [AE 080 RXYDEG/EU + AE 200 RNWMEG/EU]</t>
  </si>
  <si>
    <t>WPLW-Hub Mono-8-260-3 [AE 080 RXYDGG/EU + AE 260 RNWMGG/EU]</t>
  </si>
  <si>
    <t>WPLW-Split-9-WT-3 [AE 090 RXEDGG/EU + AE 090 RNYDGG/EU]</t>
  </si>
  <si>
    <t>WPLW-Split-9-WT [AE 090 RXEDEG/EU + AE 090 RNYDEG/EU]</t>
  </si>
  <si>
    <t>WPLW-Hub Split-9-260 [AE 090 RXEDEG/EU + AE 260 RNWSEG/EU]</t>
  </si>
  <si>
    <t>WPLW-Split-9-WT-3 [AE 090 RXEDGG/EU + AE 260 RNWSGG/EU]</t>
  </si>
  <si>
    <t>WPLW-Split-4-WT [AE 040 RXEDEG/EU + AE 090 RNYDEG/EU]</t>
  </si>
  <si>
    <t>WPLW-Hub Split-4-260 [AE 040 RXEDEG/EU + AE 260 RNWSEG/EU]</t>
  </si>
  <si>
    <t>WPLW-HubC Mono 8-260 (AE080RXYDEG+AE260CNWMEG)</t>
  </si>
  <si>
    <t>WPLW-Hub Mono-16-260-3 [AE 160 RXYDGG/EU + AE 260 RNWMGG/EU]</t>
  </si>
  <si>
    <t>WPLW-Mono-12-RE [AE 120 RXYDEG/EU + MIM- E03EN]</t>
  </si>
  <si>
    <t>WPLW-Mono-16-RE-3 [AE 160 RXYDGG/EU + MIM-E03EN]</t>
  </si>
  <si>
    <t>WPLW-Hub Split-6-260 [AE 060 RXEDEG/EU + AE 260 RNWSEG/EU]</t>
  </si>
  <si>
    <t>WPLW-Mono-8-RE [AE 080 RXYDEG/EU + MIM- E03EN]</t>
  </si>
  <si>
    <t>NIBE Systemtechnik GmbH</t>
  </si>
  <si>
    <t>AMS 10-6</t>
  </si>
  <si>
    <t>AMS 10-12</t>
  </si>
  <si>
    <t>F2050-10</t>
  </si>
  <si>
    <t>S2125 -16</t>
  </si>
  <si>
    <t>F2120-8</t>
  </si>
  <si>
    <t>F2120-20</t>
  </si>
  <si>
    <t>S2125 -20</t>
  </si>
  <si>
    <t>AMS 10-16</t>
  </si>
  <si>
    <t>F2040-8</t>
  </si>
  <si>
    <t>F2120-12</t>
  </si>
  <si>
    <t>AMS 10-8</t>
  </si>
  <si>
    <t>F2040-12</t>
  </si>
  <si>
    <t>AMS 20-6</t>
  </si>
  <si>
    <t>F2050-6</t>
  </si>
  <si>
    <t>AMS 20-10</t>
  </si>
  <si>
    <t>S2125 -8 (230 V)</t>
  </si>
  <si>
    <t>F2120-16</t>
  </si>
  <si>
    <t>NIBE SPLIT (AMS 10-8 + HK 200S)</t>
  </si>
  <si>
    <t>F2040-16</t>
  </si>
  <si>
    <t>S2125 -12 (230 V)</t>
  </si>
  <si>
    <t>F2040-6</t>
  </si>
  <si>
    <t>NIBE SPLIT (AMS 10-12 + HK 200S)</t>
  </si>
  <si>
    <t>S2125-14</t>
  </si>
  <si>
    <t>S2125 -12 (400 V)</t>
  </si>
  <si>
    <t>Nilan GmbH</t>
  </si>
  <si>
    <t>Compact P AIR 9</t>
  </si>
  <si>
    <t>DHW Air9</t>
  </si>
  <si>
    <t>Compact P2 AIR 9</t>
  </si>
  <si>
    <t>Ningbo AUX Electric Co., Ltd.</t>
  </si>
  <si>
    <t>ACHP-H08/4R3HA-M</t>
  </si>
  <si>
    <t>ACHP-H04/4R3HA-M(NE)</t>
  </si>
  <si>
    <t>IU:ACHA-H/4R2EA19; OU:AC-H12/4R2EA(HA)</t>
  </si>
  <si>
    <t>Indoor unit:ACHP-H12/4R3HA-I Outdoor uni:ACHP-H12/4R3HA-O</t>
  </si>
  <si>
    <t>Indoor unit:ACHP-H08/4R3HA-I Outdoor uni:ACHP-H08/4R3HA-O</t>
  </si>
  <si>
    <t>ACHP-H08/4R3HA-M(NE)</t>
  </si>
  <si>
    <t>ACHP-H10/5R3HA-M</t>
  </si>
  <si>
    <t>ACHP-H16/4R2HA-M</t>
  </si>
  <si>
    <t>IU: ACHA-H/5R2EA19; OU:AC-H14/5R2EA(HA)</t>
  </si>
  <si>
    <t>ACHP-H12/5R2HA-M</t>
  </si>
  <si>
    <t>IU:ACHA-H/4R2EA19; OU:AC-H14/4R2EA(HA)</t>
  </si>
  <si>
    <t>ACHP-H10/4R2HA-M(NE)</t>
  </si>
  <si>
    <t>Indoor unit:ACHP-H10/4R3HA-I Outdoor uni:ACHP-H10/4R3HA-O</t>
  </si>
  <si>
    <t>ACHP-H06/4R2HA-M(NE)</t>
  </si>
  <si>
    <t>IU:ACHA-H/4R2EA19; OU:AC-H16/4R2EA(HA)</t>
  </si>
  <si>
    <t>Indoor unit:ACHP-H16/5R3HA-I Outdoor uni:ACHP-H16/5R3HA-O</t>
  </si>
  <si>
    <t>ACHP-H14/4R3HA-M(NE)</t>
  </si>
  <si>
    <t>ACHP-H12/4R3HA-M(NE)</t>
  </si>
  <si>
    <t>IU: ACHA-H/5R2EA19; OU:AC-H12/5R2EA(HA)</t>
  </si>
  <si>
    <t>IU: ACHA-H/4R2EA19; OU:AC-H08/4R2EA(HA)</t>
  </si>
  <si>
    <t>Indoor unit:ACHP-H08/4R3HB-I Outdoor uni:ACHP-H08/4R3HA-O</t>
  </si>
  <si>
    <t>ACHP-H14/4R2HA-M</t>
  </si>
  <si>
    <t>ACHP-H14/5R2HA-M</t>
  </si>
  <si>
    <t>ACHP-H14/5R3HA-M</t>
  </si>
  <si>
    <t>Indoor unit:ACHP-H16/4R3HA-I Outdoor uni:ACHP-H16/4R3HA-O</t>
  </si>
  <si>
    <t>ACHP-H08/5R2HA-M</t>
  </si>
  <si>
    <t>ACHP-H14/4R2HA-M(NE)</t>
  </si>
  <si>
    <t>ACHP-H16/4R3HA-M(NE)</t>
  </si>
  <si>
    <t>ACHP-H12/5R3HA-M</t>
  </si>
  <si>
    <t>Indoor unit:ACHP-H14/4R3HA-I Outdoor uni:ACHP-H14/4R3HA-O</t>
  </si>
  <si>
    <t>ACHP-H10/4R3HA-M(NE)</t>
  </si>
  <si>
    <t>Indoor unit:ACHP-H12/5R3HA-I Outdoor uni:ACHP-H12/5R3HA-O</t>
  </si>
  <si>
    <t>Indoor unit:ACHP-H06/4R3HA-I Outdoor unit:ACHP-H06/4R3HA-O</t>
  </si>
  <si>
    <t>ACHP-H08/4R2HA-M(NE)</t>
  </si>
  <si>
    <t>ACHP-H10/5R2HA-M</t>
  </si>
  <si>
    <t>IU: ACHA-H/4R2EA19; OU:AC-H10/4R2EA(HA)</t>
  </si>
  <si>
    <t>ACHP-H04/4R3HA-M</t>
  </si>
  <si>
    <t>ACHP-H04/4R2HA-M(NE)</t>
  </si>
  <si>
    <t>ACHP-H12/4R2HA-M(NE)</t>
  </si>
  <si>
    <t>ACHP-H06/4R3HA-M</t>
  </si>
  <si>
    <t>ACHP-H16/4R3HA-M</t>
  </si>
  <si>
    <t>Indoor unit:ACHP-H14/5R3HA-I Outdoor uni:ACHP-H14/5R3HA-O</t>
  </si>
  <si>
    <t>ACHP-H16/4R2HA-M(NE)</t>
  </si>
  <si>
    <t>ACHP-H16/5R3HA-M</t>
  </si>
  <si>
    <t>ACHP-H12/4R3HA-M</t>
  </si>
  <si>
    <t>ACHP-H14/4R3HA-M</t>
  </si>
  <si>
    <t>ACHP-H06/4R2HA-M</t>
  </si>
  <si>
    <t>ACHP-H16/5R2HA-M(NE)</t>
  </si>
  <si>
    <t>ACHP-H12/5R2HA-M(NE)</t>
  </si>
  <si>
    <t>IU: ACHA-H/5R2EA19; OU:AC-H16/5R2EA(HA)</t>
  </si>
  <si>
    <t>ACHP-H14/5R2HA-M(NE)</t>
  </si>
  <si>
    <t>ACHP-H16/5R2HA-M</t>
  </si>
  <si>
    <t>ACHP-H04/4R2HA-M</t>
  </si>
  <si>
    <t>Indoor unit:ACHP-H04/4R3HA-I Outdoor unit:ACHP-H04/4R3HA-O</t>
  </si>
  <si>
    <t>ACHP-H10/4R3HA-M</t>
  </si>
  <si>
    <t>ACHP-H08/5R3HA-M</t>
  </si>
  <si>
    <t>Indoor unit:ACHP-H10/5R3HA-I Outdoor uni:ACHP-H10/4R3HA-O</t>
  </si>
  <si>
    <t>ACHP-H06/4R3HA-M(NE)</t>
  </si>
  <si>
    <t>NMT Heizsysteme GmbH</t>
  </si>
  <si>
    <t>NMTMIA28</t>
  </si>
  <si>
    <t>NMTMIA13</t>
  </si>
  <si>
    <t>NMTMIAP8</t>
  </si>
  <si>
    <t>NMTMIA8</t>
  </si>
  <si>
    <t>NMTMIA18</t>
  </si>
  <si>
    <t>NMTMIAP14</t>
  </si>
  <si>
    <t>NMTMIA23</t>
  </si>
  <si>
    <t>NMTMIAP22</t>
  </si>
  <si>
    <t>NMTMIAP11</t>
  </si>
  <si>
    <t>NORD HT Sp. z o.o.</t>
  </si>
  <si>
    <t>EcoHeat MB 7.0 F1P</t>
  </si>
  <si>
    <t>EcoHeat MB 12.0 F3P</t>
  </si>
  <si>
    <t>EcoHeat MB 20.0 F3P</t>
  </si>
  <si>
    <t>EcoHeat MB 7.0 F</t>
  </si>
  <si>
    <t>EcoHeat MB 10.0 F1P</t>
  </si>
  <si>
    <t>EcoHeat MB 9.0 F</t>
  </si>
  <si>
    <t>EcoHeat MB 12.0 F</t>
  </si>
  <si>
    <t>EcoHeat MB 16.0 F</t>
  </si>
  <si>
    <t>EcoHeat MB 5.0 F</t>
  </si>
  <si>
    <t>EcoHeat MB 22.0 F</t>
  </si>
  <si>
    <t>EcoHeat MB 18.0 F</t>
  </si>
  <si>
    <t>Ochsner Wärmepumpen GmbH</t>
  </si>
  <si>
    <t>OCHSNER AIR 23 C12A</t>
  </si>
  <si>
    <t>OCHSNER AIR EAGLE 1830 C12A HM1</t>
  </si>
  <si>
    <t>OCHSNER AIR MILAN 612 C11A CM1</t>
  </si>
  <si>
    <t>OCHNSER AIR EAGLE 414 C11B (G1-1 oder T200)</t>
  </si>
  <si>
    <t>OCHSNER AIR HAWK 1850 C12A</t>
  </si>
  <si>
    <t>OCHSNER AIR HAWK 208 C11A</t>
  </si>
  <si>
    <t>OCHSNER AIR 11 C11A</t>
  </si>
  <si>
    <t>OCHSNER AIR MILAN 1016 C11A HM1</t>
  </si>
  <si>
    <t>OCHSNER AIR MILAN 1016 C11A CM1</t>
  </si>
  <si>
    <t>OCHSNER AIR HAWK 726 C12A</t>
  </si>
  <si>
    <t>OCHSNER AIR MILAN 1016 C11A T200</t>
  </si>
  <si>
    <t>OCHSNER AIR FALCON 212 C11A (M1-5/T200)</t>
  </si>
  <si>
    <t>OCHSNER AIR HAWK 518 C11A</t>
  </si>
  <si>
    <t>OCHSNER AIR MILAN 612 C11A T200</t>
  </si>
  <si>
    <t>OCHSNER AIR MILAN 1016 C11A</t>
  </si>
  <si>
    <t>OCHSNER AIR 85 C14A</t>
  </si>
  <si>
    <t>OCHSNER AIR 41 C12A</t>
  </si>
  <si>
    <t>OCHSNER AIR MILAN 612 C11A</t>
  </si>
  <si>
    <t>OCHSNER AIR MILAN 612 C11A HM1</t>
  </si>
  <si>
    <t>OCHSNER AIR 18 C11A</t>
  </si>
  <si>
    <t>OCHNSER AIR EAGLE 717 C11A (G1-1 oder T200)</t>
  </si>
  <si>
    <t>OCHSNER AIR EAGLE 1830 C12A CM1</t>
  </si>
  <si>
    <t>OCHSNER AIR 29 C12A</t>
  </si>
  <si>
    <t>OEG GmbH</t>
  </si>
  <si>
    <t>650001332 12,2 kW</t>
  </si>
  <si>
    <t>650001333 16,0 kW</t>
  </si>
  <si>
    <t>650001334 40,0 kW</t>
  </si>
  <si>
    <t>650001331 9,0 kW</t>
  </si>
  <si>
    <t>650001330 6,3 kW</t>
  </si>
  <si>
    <t>ÖkoFEN Forschungs- und Entwicklungsgesellschaft m.b.H.</t>
  </si>
  <si>
    <t>GreenFOX 9/14</t>
  </si>
  <si>
    <t>GreenFOX 13/18</t>
  </si>
  <si>
    <t>Olimpia Splendid S.p.A.</t>
  </si>
  <si>
    <t>Sherpa Aquadue S3 E 10</t>
  </si>
  <si>
    <t>Sherpa Monobloc S2 E 6</t>
  </si>
  <si>
    <t>Sherpa Monobloc S2 E 14</t>
  </si>
  <si>
    <t>Sherpa Tower S3 E 10</t>
  </si>
  <si>
    <t>Sherpa Tower S3 14T</t>
  </si>
  <si>
    <t>Sherpa Monobloc S2 E 12T</t>
  </si>
  <si>
    <t>Sherpa Tower S3 16T</t>
  </si>
  <si>
    <t>Sherpa Aquadue S3 E 8</t>
  </si>
  <si>
    <t>Sherpa Tower S3 E 4</t>
  </si>
  <si>
    <t>Sherpa Aquadue Tower S3 E 6</t>
  </si>
  <si>
    <t>Sherpa Aquadue Tower S3 E 4</t>
  </si>
  <si>
    <t>Sherpa S3 E 6</t>
  </si>
  <si>
    <t>Sherpa S3 14</t>
  </si>
  <si>
    <t>Sherpa Aquadue Tower S3 12</t>
  </si>
  <si>
    <t>Sherpa S3 E 4</t>
  </si>
  <si>
    <t>Sherpa Aquadue S3 14T</t>
  </si>
  <si>
    <t>Sherpa Aquadue Tower S3 12T</t>
  </si>
  <si>
    <t>Sherpa S3 12T</t>
  </si>
  <si>
    <t>Sherpa Monobloc S2 E 8</t>
  </si>
  <si>
    <t>Sherpa S3 12</t>
  </si>
  <si>
    <t>Sherpa S3 E 8</t>
  </si>
  <si>
    <t>Sherpa Aquadue Tower S3 16</t>
  </si>
  <si>
    <t>Sherpa Aquadue Tower S3 16T</t>
  </si>
  <si>
    <t>Sherpa S3 16T</t>
  </si>
  <si>
    <t>Sherpa S3 14T</t>
  </si>
  <si>
    <t>Sherpa Tower S3 12</t>
  </si>
  <si>
    <t>Sherpa Aquadue S3 E 4</t>
  </si>
  <si>
    <t>Sherpa Aquadue Tower S3 E 8</t>
  </si>
  <si>
    <t>Sherpa Tower S3 16</t>
  </si>
  <si>
    <t>Sherpa Aquadue S3 E 6</t>
  </si>
  <si>
    <t>Sherpa Aquadue S3 12</t>
  </si>
  <si>
    <t>Sherpa Aquadue Tower S3 14T</t>
  </si>
  <si>
    <t>Sherpa Aquadue S3 16T</t>
  </si>
  <si>
    <t>Sherpa Tower S3 E 6</t>
  </si>
  <si>
    <t>Sherpa Aquadue S3 14</t>
  </si>
  <si>
    <t>Sherpa Monobloc S2 E 14T</t>
  </si>
  <si>
    <t>Sherpa S3 E 10</t>
  </si>
  <si>
    <t>Sherpa Tower S3 12T</t>
  </si>
  <si>
    <t>Sherpa Monobloc S2 E 12</t>
  </si>
  <si>
    <t>Sherpa Monobloc S2 E 10</t>
  </si>
  <si>
    <t>Sherpa Aquadue Tower S3 E 10</t>
  </si>
  <si>
    <t>Sherpa Monobloc S2 E 16T</t>
  </si>
  <si>
    <t>Sherpa Aquadue S3 12T</t>
  </si>
  <si>
    <t>Sherpa Aquadue Tower S3 14</t>
  </si>
  <si>
    <t>Sherpa Tower S3 14</t>
  </si>
  <si>
    <t>Sherpa S3 16</t>
  </si>
  <si>
    <t>Sherpa Aquadue S3 16</t>
  </si>
  <si>
    <t>Sherpa Tower S3 E 8</t>
  </si>
  <si>
    <t>Sherpa Monobloc S2 E 16</t>
  </si>
  <si>
    <t>Olymp Werk GmbH</t>
  </si>
  <si>
    <t>OlyJet O20iP</t>
  </si>
  <si>
    <t>OLYJET 045A</t>
  </si>
  <si>
    <t>OLYJET 15i</t>
  </si>
  <si>
    <t>WP26 WHS500</t>
  </si>
  <si>
    <t>OLYJET 07i</t>
  </si>
  <si>
    <t>OlyJet O10iP</t>
  </si>
  <si>
    <t>OlyJet O7iP</t>
  </si>
  <si>
    <t>OLYJET 020A</t>
  </si>
  <si>
    <t>OLYJET 10i</t>
  </si>
  <si>
    <t>WP26 WHS800</t>
  </si>
  <si>
    <t>OlyJet O15iP</t>
  </si>
  <si>
    <t>Orange Energy GmbH &amp; Co. KG</t>
  </si>
  <si>
    <t>LWS40-EVI</t>
  </si>
  <si>
    <t>LWO27-EVI</t>
  </si>
  <si>
    <t>SWU23-EVI (Luft / Wasser)</t>
  </si>
  <si>
    <t>LWS14EVI</t>
  </si>
  <si>
    <t>LWO18EVI</t>
  </si>
  <si>
    <t>LWK27-EVI</t>
  </si>
  <si>
    <t>LWI27-EVI</t>
  </si>
  <si>
    <t>LWS47-EVI</t>
  </si>
  <si>
    <t>LWK47-EVI</t>
  </si>
  <si>
    <t>LWK35-EVI</t>
  </si>
  <si>
    <t>SWU11-EVI (Luft / Wasser)</t>
  </si>
  <si>
    <t>LWO23EVI</t>
  </si>
  <si>
    <t>SWU18-EVI (Luft / Wasser)</t>
  </si>
  <si>
    <t>LWS35-EVI</t>
  </si>
  <si>
    <t>LWS18EVI</t>
  </si>
  <si>
    <t>LWS27-EVI</t>
  </si>
  <si>
    <t>LWS11EVI</t>
  </si>
  <si>
    <t>SWU14-EVI (Luft / Wasser)</t>
  </si>
  <si>
    <t>LWO14EVI</t>
  </si>
  <si>
    <t>LWS23EVI</t>
  </si>
  <si>
    <t>OUTES GmbH</t>
  </si>
  <si>
    <t>AHbS12VR3H/O &amp; AHbS16VR3H/IP</t>
  </si>
  <si>
    <t>AHb06VR3HP</t>
  </si>
  <si>
    <t>AHb12VR3XP</t>
  </si>
  <si>
    <t>AHb14VR9XP</t>
  </si>
  <si>
    <t>AHb12VR9HP</t>
  </si>
  <si>
    <t>AHb10VR3HP</t>
  </si>
  <si>
    <t>AHbS10VR3H</t>
  </si>
  <si>
    <t>AHbS14VR3X</t>
  </si>
  <si>
    <t>AHb14VR3HP</t>
  </si>
  <si>
    <t>AHbS14VR3H</t>
  </si>
  <si>
    <t>AHbS12VR3X/O &amp; AHbS16VR3X/IP</t>
  </si>
  <si>
    <t>AHbS08VR3H</t>
  </si>
  <si>
    <t>AHbS14VR3H/O &amp; AHbS16VR3H/IP</t>
  </si>
  <si>
    <t>AHbS12VR3H</t>
  </si>
  <si>
    <t>AHb16VR9XP</t>
  </si>
  <si>
    <t>AHbS12VR3X</t>
  </si>
  <si>
    <t>AHbS04VR3H</t>
  </si>
  <si>
    <t>AHbS16VR3X</t>
  </si>
  <si>
    <t>AHb06VR9HP</t>
  </si>
  <si>
    <t>AHbS10VR3H/O &amp; AHbS10VR3H/IP</t>
  </si>
  <si>
    <t>AHbS16VR3H</t>
  </si>
  <si>
    <t>AHbS4VR3H/O &amp; AHbS6VR3H/IP</t>
  </si>
  <si>
    <t>AHb08VR9HP</t>
  </si>
  <si>
    <t>AHbS6VR3H/O &amp; AHbS6VR3H/IP</t>
  </si>
  <si>
    <t>AHbS06VR3H</t>
  </si>
  <si>
    <t>AHb16VR3HP</t>
  </si>
  <si>
    <t>AHbS8VR3H/O &amp; AHbS10VR3H/IP</t>
  </si>
  <si>
    <t>AHbS16VR3H/O &amp; AHbS16VR3H/IP</t>
  </si>
  <si>
    <t>AHbS16VR3X/O &amp; AHbS16VR3X/IP</t>
  </si>
  <si>
    <t>AHb12VR3HP</t>
  </si>
  <si>
    <t>AHb10VR9XP</t>
  </si>
  <si>
    <t>AHb12VR9XP</t>
  </si>
  <si>
    <t>AHb04VR3HP</t>
  </si>
  <si>
    <t>AHb14VR3XP</t>
  </si>
  <si>
    <t>AHbS14VR3X/O &amp; AHbS16VR3X/IP</t>
  </si>
  <si>
    <t>AHb16VR3XP</t>
  </si>
  <si>
    <t>AHb08VR3HP</t>
  </si>
  <si>
    <t>AHb10VR9HP</t>
  </si>
  <si>
    <t>Ovum Heiztechnik GmbH</t>
  </si>
  <si>
    <t>OVUM AC16SP</t>
  </si>
  <si>
    <t>OVUM AC12SP</t>
  </si>
  <si>
    <t>AC520P</t>
  </si>
  <si>
    <t>OVUM AC417P</t>
  </si>
  <si>
    <t>OVUM AC312P</t>
  </si>
  <si>
    <t>AC208P</t>
  </si>
  <si>
    <t>OVUM AC12M</t>
  </si>
  <si>
    <t>OVUM AC16M</t>
  </si>
  <si>
    <t>OVUM AC08SP</t>
  </si>
  <si>
    <t>OVUM AC08M</t>
  </si>
  <si>
    <t>Ox int d.o.o.</t>
  </si>
  <si>
    <t>LAFAT ECOLIFE 10</t>
  </si>
  <si>
    <t>LAFAT ECOLIFE 20</t>
  </si>
  <si>
    <t>LAFAT ECOLIFE 16T</t>
  </si>
  <si>
    <t>Panasonic Deutschland</t>
  </si>
  <si>
    <t>AQUAREA [WH-UD07JE5 + WH-ADC0309J3E5]</t>
  </si>
  <si>
    <t>AQUAREA [WH-UQ09HE8 + WH-ADC0916H9E8]</t>
  </si>
  <si>
    <t>Aquarea [WH-ADC0509L6E5AN / WH-WDG05LE5]</t>
  </si>
  <si>
    <t>Aquarea [WH-SDC0309K3E5 / WH-UDZ03KE5]</t>
  </si>
  <si>
    <t>AQUAREA [WH-UD16HE8 + WH-SDC16H9E8]</t>
  </si>
  <si>
    <t>AQUAREA [WH-WXG12ME8 + WH-CME8]</t>
  </si>
  <si>
    <t>AQUAREA [WH-UD12HE8 + WH-SDC12H9E8]</t>
  </si>
  <si>
    <t>AQUAREA [WH-UD05JE5 + WH-ADC0309J3E5C]</t>
  </si>
  <si>
    <t>Aquarea [WH-SDC0509L3E5 / WH-WDG05LE5]</t>
  </si>
  <si>
    <t>AQUAREA [WH-MDC07J3E5]</t>
  </si>
  <si>
    <t>U-115CO</t>
  </si>
  <si>
    <t>AQUAREA [WH-UD05JE5 + WH-ADC0309J3E5]</t>
  </si>
  <si>
    <t>AQUAREA [WH-MXC12J9E8]</t>
  </si>
  <si>
    <t>Aquarea [WH-SDC0509L3E5 / WH-WDG09LE5]</t>
  </si>
  <si>
    <t>Aquarea [WH-SDC0309K3E5 / WH-UDZ07KE5]</t>
  </si>
  <si>
    <t>AQUAREA [WH-UD12HE8 + WH-ADC0916H9E8]</t>
  </si>
  <si>
    <t>AQUAREA [WH-UD09HE8 + WH-ADC0916H9E8]</t>
  </si>
  <si>
    <t>U-115CN</t>
  </si>
  <si>
    <t>Aquarea [WH-SXC12K6E5 / WH-UXZ12KE5]</t>
  </si>
  <si>
    <t>AQUAREA [WH-WXG09ME8 + WH-ADC0316M9E8AN2]</t>
  </si>
  <si>
    <t>Aquarea [WH-SXC12K9E8 + WH-UQZ12KE8]</t>
  </si>
  <si>
    <t>AQUAREA [WH-WXG16ME8 + WH-SDC0316M9E8]</t>
  </si>
  <si>
    <t>Aquarea [WH-ADC0309K3E5AN / WH-UDZ03KE5]</t>
  </si>
  <si>
    <t>AQUAREA [WH-MXC16J9E8 ]</t>
  </si>
  <si>
    <t>Aquarea [WH-ADC0309K3E5AN / WH-UDZ05KE5]</t>
  </si>
  <si>
    <t>U-170CN</t>
  </si>
  <si>
    <t>Aquarea [WH-ADC0309K6E5 / WH-UDZ05KE5]</t>
  </si>
  <si>
    <t>Aquarea [WH-ADC0509L6E5 / WH-WDG07LE5]</t>
  </si>
  <si>
    <t>AQUAREA [WH-UQ12HE8 + WH-ADC0916H9E8]</t>
  </si>
  <si>
    <t>AQUAREA [WH-WXG16ME8 + WH-CME8]</t>
  </si>
  <si>
    <t>Aquarea [WH-ADC0912K6E5 / WH-UXZ12KE5]</t>
  </si>
  <si>
    <t>Aquarea [WH-ADC0309K3E5AN / WH-UDZ07KE5]</t>
  </si>
  <si>
    <t>AQUAREA [WH-UX12HE8 + WH-SXC12H9E8]</t>
  </si>
  <si>
    <t>P-AQAG0080HA</t>
  </si>
  <si>
    <t>AQUAREA [WH-MDC05J3E5]</t>
  </si>
  <si>
    <t>Aquarea [WH-ADC0912K6E5AN / WH-UXZ12KE5]</t>
  </si>
  <si>
    <t>Aquarea [WH-ADC0509L3E5AN / WH-WDG07LE5]</t>
  </si>
  <si>
    <t>AQUAREA [WH-UD09JE5-1 + WH-ADC0309J3E5]</t>
  </si>
  <si>
    <t>AQAZ0150HA</t>
  </si>
  <si>
    <t>AQUAREA [WH-WXG16ME8 + WH-ADC0316M9E82]</t>
  </si>
  <si>
    <t>Aquarea [WH-SXC09K6E5 / WH-UXZ09KE5]</t>
  </si>
  <si>
    <t>AQUAREA [WH-UX09HE8 + WH-ADC0916H9E8]</t>
  </si>
  <si>
    <t>Aquarea [WH-ADC0309K3E5AN / WH-UDZ09KE5]</t>
  </si>
  <si>
    <t>Aquarea [WH-ADC0509L3E5AN / WH-WDG05LE5]</t>
  </si>
  <si>
    <t>AQUAREA [WH-UD03JE5 + WH-ADC0309J3E5C]</t>
  </si>
  <si>
    <t>AQUAREA [WH-WXG09ME8 + WH-SDC0316M9E8]</t>
  </si>
  <si>
    <t>Aquarea [WH-ADC0509L6E5 / WH-WDG05LE5]</t>
  </si>
  <si>
    <t>AQAZ0170HA</t>
  </si>
  <si>
    <t>AQUAREA [WH-WXG12ME8 + WH-SDC0316M9E8]</t>
  </si>
  <si>
    <t>Aquarea [WH-ADC0912K9E8AN / WH-UXZ09KE8]</t>
  </si>
  <si>
    <t>AQUAREA [WH-UX12HE8 + WH-ADC0916H9E8]</t>
  </si>
  <si>
    <t>AQAZ0100HA</t>
  </si>
  <si>
    <t>AQUAREA [WH-UD09JE5-1 + WH-ADC0309J3E5C]</t>
  </si>
  <si>
    <t>Aquarea [WH-ADC0309K6E5AN / WH-UDZ05KE5]</t>
  </si>
  <si>
    <t>AQUAREA [WH-UD07JE5 + WH-ADC0309J3E5C]</t>
  </si>
  <si>
    <t>AQUAREA [WH-UXZ16KE8 + WH-ADC16K9E8AN]</t>
  </si>
  <si>
    <t>Aquarea [WH-SXC09K3E5 / WH-UXZ09KE5]</t>
  </si>
  <si>
    <t>AQUAREA [WH-UX16HE8 + WH-SXC16H9E8]</t>
  </si>
  <si>
    <t>AQUAREA [WH-WXG12ME8 + WH-ADC0316M9E8AN2]</t>
  </si>
  <si>
    <t>Aquarea [WH-SDC0309K3E5 / WH-UDZ05KE5]</t>
  </si>
  <si>
    <t>Aquarea [WH-ADC0309K6E5AN / WH-UDZ07KE5]</t>
  </si>
  <si>
    <t>U-130CO</t>
  </si>
  <si>
    <t>AQAZ0075HA</t>
  </si>
  <si>
    <t>Aquarea [WH-SDC0309K6E5 / WH-UDZ03KE5]</t>
  </si>
  <si>
    <t>AQUAREA [WH-UD03JE5 + WH-ADC0309J3E5]</t>
  </si>
  <si>
    <t>U-150CO</t>
  </si>
  <si>
    <t>Aquarea [WH-ADC0509L6E5 / WH-WDG09LE5]</t>
  </si>
  <si>
    <t>P-AQAG0070HA</t>
  </si>
  <si>
    <t>Aquarea [WH-ADC0912K9E8AN / WH-UXZ12KE8]</t>
  </si>
  <si>
    <t>AQUAREA [WH-WXG30ME8 + WH-CME8L]</t>
  </si>
  <si>
    <t>AQUAREA [WH-WXG20ME8 + WH-CME8L]</t>
  </si>
  <si>
    <t>Aquarea [WH-SDC0509L6E5 / WH-WDG09LE5]</t>
  </si>
  <si>
    <t>Aquarea [WH-SDC0509L3E5 / WH-WDG07LE5]</t>
  </si>
  <si>
    <t>U-085CO</t>
  </si>
  <si>
    <t>U-130CN</t>
  </si>
  <si>
    <t>AQUAREA [WH-UQ12HE8 + WH-SQC12H9E8]</t>
  </si>
  <si>
    <t>Aquarea [WH-SDC0309K3E5 / WH-UDZ09KE5]</t>
  </si>
  <si>
    <t>Aquarea [WH-ADC0509L3E5 / WH-WDG07LE5]</t>
  </si>
  <si>
    <t>Aquarea [WH-SDC0309K6E5 / WH-UDZ07KE5]</t>
  </si>
  <si>
    <t>AQUAREA [WH-UD09JE5-1 + WH-SDC0709J3E5]</t>
  </si>
  <si>
    <t>AQAZ0050HA</t>
  </si>
  <si>
    <t>AQUAREA [WH-UQ16HE8 + WH-SQC16H9E8]</t>
  </si>
  <si>
    <t>Aquarea [WH-ADC0309K6E5 / WH-UDZ03KE5]</t>
  </si>
  <si>
    <t>U-150CN</t>
  </si>
  <si>
    <t>Aquarea [WH-SXC09K3E8 / WH-UXZ09KE8]</t>
  </si>
  <si>
    <t>U-085CN</t>
  </si>
  <si>
    <t>Aquarea [WH-ADC0309K3E5 / WH-UDZ07KE5]</t>
  </si>
  <si>
    <t>AQUAREA [WH-UD16HE8 + WH-ADC0916H9E8]</t>
  </si>
  <si>
    <t>P-AQADZ0270HA EC</t>
  </si>
  <si>
    <t>AQUAREA [WH-MXC09J3E8]</t>
  </si>
  <si>
    <t>AQUAREA [WH-WXG12ME8 + WH-ADC0316M9E82]</t>
  </si>
  <si>
    <t>Aquarea [WH-SDC16K9E8 / WH-UDZ16KE8]</t>
  </si>
  <si>
    <t>AQUAREA [WH-UXZ16KE8 + WH-SXC16K9E8]</t>
  </si>
  <si>
    <t>Aquarea [WH-SXC12K9E8 / WH-UXZ12KE8]</t>
  </si>
  <si>
    <t>Aquarea [WH-ADC0912K9E8 / WH-UXZ09KE8]</t>
  </si>
  <si>
    <t>Aquarea [WH-ADC0309K3E5 / WH-UDZ03KE5]</t>
  </si>
  <si>
    <t>P-AQADZ0220HA EC</t>
  </si>
  <si>
    <t>AQUAREA [WH-UX16HE8 + WH-ADC0916H9E8]</t>
  </si>
  <si>
    <t>Aquarea [WH-SXC09K9E8 + WH-UQZ09KE8]</t>
  </si>
  <si>
    <t>U-100CO</t>
  </si>
  <si>
    <t>AQUAREA [WH-WXG25ME8 + WH-CME8L]</t>
  </si>
  <si>
    <t>U-100CN</t>
  </si>
  <si>
    <t>AQUAREA [WH-UXZ16KE8 + WH-ADC16K9E8]</t>
  </si>
  <si>
    <t>AQAZ0070HA</t>
  </si>
  <si>
    <t>Aquarea [WH-ADC16K9E8AN / WH-UDZ16KE8]</t>
  </si>
  <si>
    <t>Aquarea [WH-ADC0912K9E8AN + WH-UQZ09KE8]</t>
  </si>
  <si>
    <t>AQUAREA [WH-UX09HE8 + WH-SXC09H3E8]</t>
  </si>
  <si>
    <t>Aquarea [WH-ADC0912K6E5AN / WH-UXZ09KE5]</t>
  </si>
  <si>
    <t>Aquarea [WH-ADC0509L3E5AN / WH-WDG09LE5]</t>
  </si>
  <si>
    <t>Aquarea [WH-ADC0309K6E5AN / WH-UDZ03KE5]</t>
  </si>
  <si>
    <t>AQAZ0085HA</t>
  </si>
  <si>
    <t>Aquarea [WH-ADC0912K9E8 / WH-UXZ12KE8]</t>
  </si>
  <si>
    <t>Aquarea [WH-ADC0309K3E5 / WH-UDZ05KE5]</t>
  </si>
  <si>
    <t>AQUAREA [WH-WXG09ME8 + WH-ADC0316M9E82]</t>
  </si>
  <si>
    <t>AQUAREA [WH-UQ09HE8 + WH-SQC09H3E8]</t>
  </si>
  <si>
    <t>Aquarea [WH-ADC0309K6E5 / WH-UDZ07KE5]</t>
  </si>
  <si>
    <t>Aquarea [WH-ADC0509L3E5 / WH-WDG05LE5]</t>
  </si>
  <si>
    <t>Aquarea [WH-ADC0309K6E5AN / WH-UDZ09KE5]</t>
  </si>
  <si>
    <t>Aquarea [WH-SDC0309K6E5 / WH-UDZ09KE5]</t>
  </si>
  <si>
    <t>Aquarea [WH-ADC0509L6E5AN / WH-WDG07LE5]</t>
  </si>
  <si>
    <t>Aquarea [WH-ADC0509L6E5AN / WH-WDG09LE5]</t>
  </si>
  <si>
    <t>P-AQADZ0300HA EC</t>
  </si>
  <si>
    <t>U-170CO</t>
  </si>
  <si>
    <t>AQAZ0130HA</t>
  </si>
  <si>
    <t>AQUAREA [WH-UD09HE8 + WH-SDC09H3E8]</t>
  </si>
  <si>
    <t>AQUAREA [WH-UD05JE5 + WH-SDC0305J3E5]</t>
  </si>
  <si>
    <t>Aquarea [WH-ADC16K9E8AN3 / WH-UDZ16KE8]</t>
  </si>
  <si>
    <t>Aquarea [WH-ADC0509L3E5 / WH-WDG09LE5]</t>
  </si>
  <si>
    <t>AQUAREA [WH-UD07JE5 + WH-SDC0709J3E5]</t>
  </si>
  <si>
    <t>AQAZ0115HA</t>
  </si>
  <si>
    <t>AQUAREA [WH-MXC16H9E8]</t>
  </si>
  <si>
    <t>Aquarea [WH-ADC0912K9E8AN + WH-UQZ12KE8]</t>
  </si>
  <si>
    <t>AQUAREA [WH-UQ16HE8 + WH-ADC0916H9E8]</t>
  </si>
  <si>
    <t>AQUAREA [WH-MDC09J3E5 ]</t>
  </si>
  <si>
    <t>Aquarea [WH-SDC0309K6E5 / WH-UDZ05KE5]</t>
  </si>
  <si>
    <t>U-10ME2E8 / PAW-250WP5G1</t>
  </si>
  <si>
    <t>Aquarea [WH-ADC0912K6E5 / WH-UXZ09KE5]</t>
  </si>
  <si>
    <t>Aquarea [WH-SDC0509L6E5 / WH-WDG07LE5]</t>
  </si>
  <si>
    <t>Aquarea [WH-SDC0509L6E5 / WH-WDG05LE5]</t>
  </si>
  <si>
    <t>Aquarea [WH-SXC09K9E8 / WH-UXZ09KE8]</t>
  </si>
  <si>
    <t>AQUAREA [WH-WXG09ME8 + WH-CME8]</t>
  </si>
  <si>
    <t>Aquarea [WH-ADC0309K3E5 / WH-UDZ09KE5]</t>
  </si>
  <si>
    <t>Aquarea [WH-ADC0309K6E5 / WH-UDZ09KE5]</t>
  </si>
  <si>
    <t>U-20ME2E8 / PAW-500WP5G1</t>
  </si>
  <si>
    <t>AQUAREA [WH-UD03JE5 + WH-SDC0305J3E5]</t>
  </si>
  <si>
    <t>Photomate s.r.o.</t>
  </si>
  <si>
    <t>ERApro 13 kW 400 V + DHWU9 (EP0133PH + IUDH093PH)</t>
  </si>
  <si>
    <t>ERApro 9 kW 230 V + HU9 (EP0091PH + IUHU093PH)</t>
  </si>
  <si>
    <t>ERApro 13 kW 230 V + DHWU9 (EP0131PH + IUDH093PH)</t>
  </si>
  <si>
    <t>ERA PRO 6 kW 230 V + HU 9 (EP0061PH + IUHU093PH)</t>
  </si>
  <si>
    <t>ERApro 13 kW 230 V + HU9 (EP0131PH + IUHU093PH)</t>
  </si>
  <si>
    <t>ERApro 13 kW 400 V + HU9 (EP0133PH + IUHU093PH)</t>
  </si>
  <si>
    <t>ERApro 13 kW 400 V + CU1 (EP0133PH + IUCU011PH)</t>
  </si>
  <si>
    <t>ERApro 16 kW 400 V + DHWU9 (EP00163PH + IUDH093PH)</t>
  </si>
  <si>
    <t>ERApro 9 kW 230 V + DHWU 9 (EP0091PH + IUDH093PH)</t>
  </si>
  <si>
    <t>ERApro 13 kW 230 V + CU1 (EP0131PH + IUCU011PH)</t>
  </si>
  <si>
    <t>ERApro 9 kW 400 V + DHWU 9 (EP0093PH + IUDH093PH)</t>
  </si>
  <si>
    <t>ERApro 16 kW 400 V + CU1 (EP00163PH + IUCU011PH)</t>
  </si>
  <si>
    <t>ERA PRO 6 kW 230 V + CU1 (EP0061PH + IUCU011PH)</t>
  </si>
  <si>
    <t>ERApro 9 kW 400 V + HU9 (EP0093PH + IUHU093PH)</t>
  </si>
  <si>
    <t>ERApro 9 kW 230 V + CU1 (EP0091PH + IUCU011PH)</t>
  </si>
  <si>
    <t>ERApro 9 kW 400 V + CU1 (EP0093PH + IUCU011PH)</t>
  </si>
  <si>
    <t>ERApro 16 kW 400 V + HU9 (EP00163PH + IUHU093PH)</t>
  </si>
  <si>
    <t>ERA PRO 6 kW 230 V + DHWU9 200Liter (EP0061PH + IUDH093PH)</t>
  </si>
  <si>
    <t>Pollmann Technik GmH &amp; CoKG</t>
  </si>
  <si>
    <t>Airflex 16N</t>
  </si>
  <si>
    <t>AIRFLEX 12</t>
  </si>
  <si>
    <t>Airflex Top 11N</t>
  </si>
  <si>
    <t>Airflex Top Mini</t>
  </si>
  <si>
    <t>Airflex Top 20N</t>
  </si>
  <si>
    <t>Airflex Top 15N</t>
  </si>
  <si>
    <t>AIRFLEX 10</t>
  </si>
  <si>
    <t>Airflex Top 7N</t>
  </si>
  <si>
    <t>Airflex 45 C</t>
  </si>
  <si>
    <t>BEN DUAL-AIR</t>
  </si>
  <si>
    <t>AIRFLEX TOP 7</t>
  </si>
  <si>
    <t>AIRFLEX 6</t>
  </si>
  <si>
    <t>AIRFLEX TOP 15</t>
  </si>
  <si>
    <t>AIRFLEX 16</t>
  </si>
  <si>
    <t>Airflex 25 C</t>
  </si>
  <si>
    <t>AIRFLEX 8</t>
  </si>
  <si>
    <t>AIRFLEX TOP 11</t>
  </si>
  <si>
    <t>POWER WORLD MACHINERY EQUIPMENT CO., LTD</t>
  </si>
  <si>
    <t>PW060-DKZLRS-E/S</t>
  </si>
  <si>
    <t>PW050-DKZLRS-A</t>
  </si>
  <si>
    <t>PW040-DKZLRS-B/S</t>
  </si>
  <si>
    <t>PW055-DKZLRS-E</t>
  </si>
  <si>
    <t>PW050-DKZLRS-E/S</t>
  </si>
  <si>
    <t>PW080-DKZLRS-A</t>
  </si>
  <si>
    <t>PW040-DKZLRS-B</t>
  </si>
  <si>
    <t>PW050-DKZLRS-B</t>
  </si>
  <si>
    <t>PW030-DKZLRS-E/S</t>
  </si>
  <si>
    <t>PW055-DKZLRS-E/S</t>
  </si>
  <si>
    <t>PW040-DKZLRS-E/S</t>
  </si>
  <si>
    <t>PW040-DKZLRS-E</t>
  </si>
  <si>
    <t>PW060-DKZLRS-B</t>
  </si>
  <si>
    <t>PW060-DKZLRS-E</t>
  </si>
  <si>
    <t>PW030-DKZLRS-E1/S(ODU)</t>
  </si>
  <si>
    <t>PW050-DKZLRS-B/S</t>
  </si>
  <si>
    <t>PW050-DKZLRS-E1(ODU)</t>
  </si>
  <si>
    <t>PW070-DKZLRS-E/S</t>
  </si>
  <si>
    <t>PW150-DKZLRS-E</t>
  </si>
  <si>
    <t>PW045-DKZLRS-A</t>
  </si>
  <si>
    <t>PW020-DKZLRS-E/S</t>
  </si>
  <si>
    <t>PW070-DKZLRS-E</t>
  </si>
  <si>
    <t>PW060-DKZLRS-E1(ODU)</t>
  </si>
  <si>
    <t>PW050-DKZLRS-E</t>
  </si>
  <si>
    <t>PW040-DKZLRS-A</t>
  </si>
  <si>
    <t>PW300-DKZLRS-E</t>
  </si>
  <si>
    <t>PW040-DKZLRS-E1/S(ODU)</t>
  </si>
  <si>
    <t>HPM10-ND2-H</t>
  </si>
  <si>
    <t>HPM10-TND2-H</t>
  </si>
  <si>
    <t>KAWM14-TND2-H(GN)</t>
  </si>
  <si>
    <t>KAWM08-ND2-H(GN)</t>
  </si>
  <si>
    <t>HPM14-Nd2(GN)</t>
  </si>
  <si>
    <t>HPM12-Nd2(GN)</t>
  </si>
  <si>
    <t>HPM06-ND2-H(GN）</t>
  </si>
  <si>
    <t>HPM08-ND2-H(GN）</t>
  </si>
  <si>
    <t>HPM12-TND2-H</t>
  </si>
  <si>
    <t>Qingdao Development Zone Haier Water Heater Co., Ltd.</t>
  </si>
  <si>
    <t>HPM16-TND2-H(GN）</t>
  </si>
  <si>
    <t>KAWM12-TND2-H(GN)</t>
  </si>
  <si>
    <t>HPM10-TND2-H(GN）</t>
  </si>
  <si>
    <t>HPM10-Nd2</t>
  </si>
  <si>
    <t>HPM16-Nd2(GN)</t>
  </si>
  <si>
    <t>KAWM16-TND2-H(GN)</t>
  </si>
  <si>
    <t>HPM10-Nd2(GN)</t>
  </si>
  <si>
    <t>HPM14-Nd2</t>
  </si>
  <si>
    <t>HPM12-TND2-H(GN）</t>
  </si>
  <si>
    <t>HPM06-ND2-H</t>
  </si>
  <si>
    <t>HPM08-Nd2</t>
  </si>
  <si>
    <t>KAWM10-ND2-H(GN)</t>
  </si>
  <si>
    <t>HPM12-Nd2</t>
  </si>
  <si>
    <t>KAWM12-ND2-H(GN)</t>
  </si>
  <si>
    <t>HPM16-Nd2</t>
  </si>
  <si>
    <t>HPM16-TND2-H</t>
  </si>
  <si>
    <t>HPM10-ND2-H(GN）</t>
  </si>
  <si>
    <t>KAWM06-ND2-H(GN)</t>
  </si>
  <si>
    <t>KAWM10-TND2-H(GN)</t>
  </si>
  <si>
    <t>HPM12-ND2-H(GN）</t>
  </si>
  <si>
    <t>HPM12-ND2-H</t>
  </si>
  <si>
    <t>HPM08-Nd2(GN)</t>
  </si>
  <si>
    <t>HPM08-ND2-H</t>
  </si>
  <si>
    <t>HPM14-TND2-H(GN）</t>
  </si>
  <si>
    <t>HPM14-TND2-H</t>
  </si>
  <si>
    <t>Qmex Technology B.V.,</t>
  </si>
  <si>
    <t>QB-S18HPN2-O</t>
  </si>
  <si>
    <t>QA-S18HPN2-O</t>
  </si>
  <si>
    <t>QA-S06HPN7-O</t>
  </si>
  <si>
    <t>QA-S12HPN7-O</t>
  </si>
  <si>
    <t>QB-S08HPN7-O</t>
  </si>
  <si>
    <t>QB-S24HPN2-O</t>
  </si>
  <si>
    <t>QA-S18HPN7-O</t>
  </si>
  <si>
    <t>QA-S08HPN7-O</t>
  </si>
  <si>
    <t>QB-S18HPN7-O</t>
  </si>
  <si>
    <t>QB-S12HPN7-O</t>
  </si>
  <si>
    <t>QB-S50HPN7-O</t>
  </si>
  <si>
    <t>Qvantum Energietechnik GmbH</t>
  </si>
  <si>
    <t>QA-22-3</t>
  </si>
  <si>
    <t>QA-15-3</t>
  </si>
  <si>
    <t>QA-15-1</t>
  </si>
  <si>
    <t>R5 Energy GmbH</t>
  </si>
  <si>
    <t>#R2NT_W_15_3P</t>
  </si>
  <si>
    <t>#R2NT_W_22_3P</t>
  </si>
  <si>
    <t>#R2NT_W_9_3P</t>
  </si>
  <si>
    <t>#R2NT_GW_50_3P</t>
  </si>
  <si>
    <t>Ratiotherm GmbH &amp; Co. KG</t>
  </si>
  <si>
    <t>WP Max-AirMono F11</t>
  </si>
  <si>
    <t>WP Max-AirMono F17</t>
  </si>
  <si>
    <t>Regulus Wärmetechnik GmbH</t>
  </si>
  <si>
    <t>RTC 20e</t>
  </si>
  <si>
    <t>RTC 13e</t>
  </si>
  <si>
    <t>RTC40p</t>
  </si>
  <si>
    <t>RTC 6i</t>
  </si>
  <si>
    <t>RTC 25p</t>
  </si>
  <si>
    <t>RTC 15p</t>
  </si>
  <si>
    <t>Remeha GmbH</t>
  </si>
  <si>
    <t>Effenca HT 20</t>
  </si>
  <si>
    <t>E-HP AW 176 cool Ace-k</t>
  </si>
  <si>
    <t>Confida MB 400-9</t>
  </si>
  <si>
    <t>E-HP AW 88 Ace-k</t>
  </si>
  <si>
    <t>E-HP AW 176 Ace-k</t>
  </si>
  <si>
    <t>Effenca HT 20 EC</t>
  </si>
  <si>
    <t>Tensio 16 C TR</t>
  </si>
  <si>
    <t>Effenca 26 MT</t>
  </si>
  <si>
    <t>Elga Ace Split, IDU+ODU, 4 kW</t>
  </si>
  <si>
    <t>Confida MB 400-12</t>
  </si>
  <si>
    <t>Elga Ace Split, IDU+ODU, 6 kW</t>
  </si>
  <si>
    <t>Confida MB 400-6</t>
  </si>
  <si>
    <t>Effenca 26 MT EC</t>
  </si>
  <si>
    <t>Tensio 4 C MR</t>
  </si>
  <si>
    <t>MONO AWHP 8 TR</t>
  </si>
  <si>
    <t>E-HP AW 88 ACE</t>
  </si>
  <si>
    <t>Tensio 6 C MR</t>
  </si>
  <si>
    <t>E-HP AW 176 Ace</t>
  </si>
  <si>
    <t>Effenca 33 MT EC</t>
  </si>
  <si>
    <t>E-HP AW 88 cool Ace-k</t>
  </si>
  <si>
    <t>Confida MB 400-14</t>
  </si>
  <si>
    <t>Tensio 8 C MR</t>
  </si>
  <si>
    <t>MONO AWHP 11 TR</t>
  </si>
  <si>
    <t>Effenca 40 MT</t>
  </si>
  <si>
    <t>Confida MB 400-4</t>
  </si>
  <si>
    <t>Effenca HT 30 EC</t>
  </si>
  <si>
    <t>Tensio 12 C TR</t>
  </si>
  <si>
    <t>Effenca 20 MT</t>
  </si>
  <si>
    <t>MONO AWHP 6 MR</t>
  </si>
  <si>
    <t>Effenca 20 MT EC</t>
  </si>
  <si>
    <t>Tensio 10 C MR</t>
  </si>
  <si>
    <t>Effenca HT 30</t>
  </si>
  <si>
    <t>E-HP AW 176 cool Ace</t>
  </si>
  <si>
    <t>Effenca 33 MT</t>
  </si>
  <si>
    <t>Effenca 40 MT EC</t>
  </si>
  <si>
    <t>E-HP AW 88 Cool ACE</t>
  </si>
  <si>
    <t>REMKO GmbH &amp; Co Kg</t>
  </si>
  <si>
    <t>SQW 400 Triple</t>
  </si>
  <si>
    <t>WKF 100 Neo compact</t>
  </si>
  <si>
    <t>LWM 80</t>
  </si>
  <si>
    <t>LWM 150 Duo</t>
  </si>
  <si>
    <t>LWM 110 Duo</t>
  </si>
  <si>
    <t>HTS 90</t>
  </si>
  <si>
    <t>HTS 205 Duo</t>
  </si>
  <si>
    <t>HTS 265 Duo</t>
  </si>
  <si>
    <t>HTS 95</t>
  </si>
  <si>
    <t>WKM 135 Pro</t>
  </si>
  <si>
    <t>WKM 170 Duo</t>
  </si>
  <si>
    <t>SQW 400 Single</t>
  </si>
  <si>
    <t>SQW 400 Quattro</t>
  </si>
  <si>
    <t>WKM 80</t>
  </si>
  <si>
    <t>SQW 405 Pro Triple</t>
  </si>
  <si>
    <t>WKF 130 Duo</t>
  </si>
  <si>
    <t>WKM 105 Pro</t>
  </si>
  <si>
    <t>WKF 130 Neo compact</t>
  </si>
  <si>
    <t>WKM 200</t>
  </si>
  <si>
    <t>WKF 170 Duo</t>
  </si>
  <si>
    <t>LWM 150</t>
  </si>
  <si>
    <t>WKM 100</t>
  </si>
  <si>
    <t>WKM 200 Duo</t>
  </si>
  <si>
    <t>WKM 170</t>
  </si>
  <si>
    <t>WKF 80 compact</t>
  </si>
  <si>
    <t>HTS 200</t>
  </si>
  <si>
    <t>WKF 130 compact</t>
  </si>
  <si>
    <t>HTS 260 Duo</t>
  </si>
  <si>
    <t>HTS 110</t>
  </si>
  <si>
    <t>HTS 205</t>
  </si>
  <si>
    <t>HTS 135</t>
  </si>
  <si>
    <t>WKM 130</t>
  </si>
  <si>
    <t>WKF 170 Neo compact</t>
  </si>
  <si>
    <t>HTS 200 Duo</t>
  </si>
  <si>
    <t>WKF 100</t>
  </si>
  <si>
    <t>HTS 260</t>
  </si>
  <si>
    <t>WKF 80 Neo compact</t>
  </si>
  <si>
    <t>WKF 170</t>
  </si>
  <si>
    <t>WKM 175 Duo Pro (2x WKM 175 Pro)</t>
  </si>
  <si>
    <t>SQW 405 Pro Qattro</t>
  </si>
  <si>
    <t>WKF 100 compact</t>
  </si>
  <si>
    <t>HTS 265</t>
  </si>
  <si>
    <t>WKM 135 Duo Pro (2x WKM 135 Pro)</t>
  </si>
  <si>
    <t>WKF 80</t>
  </si>
  <si>
    <t>SQW 400 Duo</t>
  </si>
  <si>
    <t>WKF 170 compact</t>
  </si>
  <si>
    <t>LWM 110</t>
  </si>
  <si>
    <t>WKM 175 Pro</t>
  </si>
  <si>
    <t>SQW 405 Pro Duo</t>
  </si>
  <si>
    <t>HTS 80</t>
  </si>
  <si>
    <t>SQW 405 Pro Single</t>
  </si>
  <si>
    <t>WKM 85 Pro</t>
  </si>
  <si>
    <t>WKF 130</t>
  </si>
  <si>
    <t>HTS 130</t>
  </si>
  <si>
    <t>Rhoss Deutschland GmbH</t>
  </si>
  <si>
    <t>THAIQP 3130</t>
  </si>
  <si>
    <t>THAIQP 3150</t>
  </si>
  <si>
    <t>THAIQP 3120</t>
  </si>
  <si>
    <t>TXAETP 4160</t>
  </si>
  <si>
    <t>THAIQP 3110</t>
  </si>
  <si>
    <t>THAIQP 3140</t>
  </si>
  <si>
    <t>Ritter Energie GmbH &amp; Co. KG</t>
  </si>
  <si>
    <t>WP Aero Calima 10</t>
  </si>
  <si>
    <t>ezee Whisper AM 6-20</t>
  </si>
  <si>
    <t>WP Aero Calima 13</t>
  </si>
  <si>
    <t>WP Ezee Whisper PAMR 4-20</t>
  </si>
  <si>
    <t>ezee Whisper AM 3-10</t>
  </si>
  <si>
    <t>ezee Whisper PAMR 4-20</t>
  </si>
  <si>
    <t>WP Aero Marin 16</t>
  </si>
  <si>
    <t>ezee Whisper AM 4-12</t>
  </si>
  <si>
    <t>WP Aero Calima 20</t>
  </si>
  <si>
    <t>WP Aero Marin 11</t>
  </si>
  <si>
    <t>WP Aero Calima 15</t>
  </si>
  <si>
    <t>WP Aero Marin 8</t>
  </si>
  <si>
    <t>WP Aero Calima 8</t>
  </si>
  <si>
    <t>Robur SpA</t>
  </si>
  <si>
    <t>REHP 35 COLD</t>
  </si>
  <si>
    <t>REHP 35</t>
  </si>
  <si>
    <t>Roman Kriuchkovenko Cooper&amp;Hunter DE</t>
  </si>
  <si>
    <t>CH-HP28UIMPZM</t>
  </si>
  <si>
    <t>CH-HP22UIMPZM</t>
  </si>
  <si>
    <t>CH-HP15UIMPZK</t>
  </si>
  <si>
    <t>CH-HP15UIMPZM</t>
  </si>
  <si>
    <t>CH-HP09UIMPZK</t>
  </si>
  <si>
    <t>Rotenso sp. z o. o.</t>
  </si>
  <si>
    <t>AQS80X1o/AQS100T190X1i</t>
  </si>
  <si>
    <t>AQS160X3o/AQS160T240X13i</t>
  </si>
  <si>
    <t>AQS120X3o/AQS160T240X13i</t>
  </si>
  <si>
    <t>AQM140X3</t>
  </si>
  <si>
    <t>WIM80X1</t>
  </si>
  <si>
    <t>AQS80X1o/AQS100X13i</t>
  </si>
  <si>
    <t>AQS40X1o/AQS100T190X1i</t>
  </si>
  <si>
    <t>AQS100X1o/AQS100T240X13i</t>
  </si>
  <si>
    <t>AQM80X1</t>
  </si>
  <si>
    <t>AQS160X3o/AQS160X13i</t>
  </si>
  <si>
    <t>AQS140X3o/AQS160T240X13i</t>
  </si>
  <si>
    <t>AQS60X1o/AQS60X13i</t>
  </si>
  <si>
    <t>AQS60X1o/AQS100T240X13i</t>
  </si>
  <si>
    <t>AQS40X1o/AQS100T240X13i</t>
  </si>
  <si>
    <t>AQM220X3</t>
  </si>
  <si>
    <t>HES40X1o/HES60X1i</t>
  </si>
  <si>
    <t>AQM40X1</t>
  </si>
  <si>
    <t>AQS100X1o/AQS100X13i</t>
  </si>
  <si>
    <t>HES60X1o/HES60X1i</t>
  </si>
  <si>
    <t>AQM100X1</t>
  </si>
  <si>
    <t>AQS100X1o/AQS100T190X1i</t>
  </si>
  <si>
    <t>WIM160X3</t>
  </si>
  <si>
    <t>AQS80X1o/AQS100T240X13i</t>
  </si>
  <si>
    <t>AQS120X3o/AQS160X13i</t>
  </si>
  <si>
    <t>AQS140X3o/AQS160X13i</t>
  </si>
  <si>
    <t>WIM140X3</t>
  </si>
  <si>
    <t>HES100X1o/HES100X13i</t>
  </si>
  <si>
    <t>WIM60X1</t>
  </si>
  <si>
    <t>AQS40X1o/AQS60X13i</t>
  </si>
  <si>
    <t>AQM60X1</t>
  </si>
  <si>
    <t>HES80X1o/HES80X13i</t>
  </si>
  <si>
    <t>AQM120X3</t>
  </si>
  <si>
    <t>AQM160X3</t>
  </si>
  <si>
    <t>AQS60X1o/AQS100T190X1i</t>
  </si>
  <si>
    <t>WIM120X3</t>
  </si>
  <si>
    <t>Roth Werke GmbH</t>
  </si>
  <si>
    <t>ThermoAura 9 kW</t>
  </si>
  <si>
    <t>ThermoAura FR 8 kW</t>
  </si>
  <si>
    <t>ThermoAura F 9 kW</t>
  </si>
  <si>
    <t>ThermoAura FR 5 kW</t>
  </si>
  <si>
    <t>ThermoAura 7 kW</t>
  </si>
  <si>
    <t>AuraCompact PFR 12 kW</t>
  </si>
  <si>
    <t>ThermoAura FR 11 kW</t>
  </si>
  <si>
    <t>AuraCompact PFR 8 kW;</t>
  </si>
  <si>
    <t>ThermoAura FR 16 kW</t>
  </si>
  <si>
    <t>AuraCompact FR 4 kW</t>
  </si>
  <si>
    <t>ThermoAura 5 kW</t>
  </si>
  <si>
    <t>AuraModul F 15 kW inkl. Wandregler</t>
  </si>
  <si>
    <t>ThermoAura FR 21 kW</t>
  </si>
  <si>
    <t>AuraModul FR 12 kW E</t>
  </si>
  <si>
    <t>AuraModul FR 8 kW E</t>
  </si>
  <si>
    <t>RP Handels und Service GmbH</t>
  </si>
  <si>
    <t>AI-290-16-400V</t>
  </si>
  <si>
    <t>AI-290-12-400V</t>
  </si>
  <si>
    <t>AI-290-16-230V</t>
  </si>
  <si>
    <t>AI-290-06-230V</t>
  </si>
  <si>
    <t>AI-290-12-230V</t>
  </si>
  <si>
    <t>AI-290-09-230V</t>
  </si>
  <si>
    <t>S-Klima</t>
  </si>
  <si>
    <t>SAS140RN3A</t>
  </si>
  <si>
    <t>SAS124RS2</t>
  </si>
  <si>
    <t>SAL570RS2A</t>
  </si>
  <si>
    <t>SAS75RN2</t>
  </si>
  <si>
    <t>SAS64RN3A</t>
  </si>
  <si>
    <t>SAL265RS2A</t>
  </si>
  <si>
    <t>SAS115RS2</t>
  </si>
  <si>
    <t>SAX385RS3</t>
  </si>
  <si>
    <t>SAS140RS3A</t>
  </si>
  <si>
    <t>SAS82RN2</t>
  </si>
  <si>
    <t>SAL500RS2A</t>
  </si>
  <si>
    <t>SAL440RS2A</t>
  </si>
  <si>
    <t>SAX730RS3</t>
  </si>
  <si>
    <t>SAX580RS3</t>
  </si>
  <si>
    <t>SAS47RN2</t>
  </si>
  <si>
    <t>SAX680RS3</t>
  </si>
  <si>
    <t>SAX500RS3</t>
  </si>
  <si>
    <t>SAS82RN3A</t>
  </si>
  <si>
    <t>SAS140RN2</t>
  </si>
  <si>
    <t>SAS70RN2</t>
  </si>
  <si>
    <t>SAS140RS2</t>
  </si>
  <si>
    <t>SAS115RN2</t>
  </si>
  <si>
    <t>SAX540RS3</t>
  </si>
  <si>
    <t>SAS124RN2</t>
  </si>
  <si>
    <t>SAL700RS2A</t>
  </si>
  <si>
    <t>SAL800RS2A</t>
  </si>
  <si>
    <t>SAX350RS3</t>
  </si>
  <si>
    <t>Salvador Escoda SAU</t>
  </si>
  <si>
    <t>MAM-4-V10M</t>
  </si>
  <si>
    <t>MAB-4-V10M + HR-4-6-V10M</t>
  </si>
  <si>
    <t>MAB-8-V10M + HR-8-10-190L-V10M</t>
  </si>
  <si>
    <t>MAB-12-V10M + HR-12-14-16-V10M</t>
  </si>
  <si>
    <t>MAB-8-V10M + HR-8-10-V10M</t>
  </si>
  <si>
    <t>MAM-18-V10T</t>
  </si>
  <si>
    <t>MAM-6-V10M</t>
  </si>
  <si>
    <t>MAB-12-V10M + HR-12-14-16-240L-V10M</t>
  </si>
  <si>
    <t>MAB-16-V10T + HR-12-14-16-240L-V10M</t>
  </si>
  <si>
    <t>MAB-6-V10M + HR-4-6-240L-V10M</t>
  </si>
  <si>
    <t>MAM-8-V10M</t>
  </si>
  <si>
    <t>MAM-16-V10M</t>
  </si>
  <si>
    <t>MAB-8-V10M + HR-8-10-240L-V10M</t>
  </si>
  <si>
    <t>MUAMR-06-H14</t>
  </si>
  <si>
    <t>MAM-12-V10M</t>
  </si>
  <si>
    <t>MAB-4-V10M + HR-4-6-240L-V10M</t>
  </si>
  <si>
    <t>MAB-12-V10T + HR-12-14-16-240L-V10M</t>
  </si>
  <si>
    <t>MAM-10-V10M</t>
  </si>
  <si>
    <t>MAB-10-V10M + HR-8-10-190L-V10M</t>
  </si>
  <si>
    <t>MAM-14-V10M</t>
  </si>
  <si>
    <t>MAM-12-V10T</t>
  </si>
  <si>
    <t>MAM-22-V10T</t>
  </si>
  <si>
    <t>MAB-10-V10M + HR-8-10-240L-V10M</t>
  </si>
  <si>
    <t>MAM-16-V10T</t>
  </si>
  <si>
    <t>MAB-6-V10M + HR-4-6-V10M</t>
  </si>
  <si>
    <t>MAB-16-V10M + HR-12-14-16-V10M</t>
  </si>
  <si>
    <t>MAB-4-V10M + HR-4-6-190L-V10M</t>
  </si>
  <si>
    <t>MAB-14-V10T + HR-12-14-16-V10M</t>
  </si>
  <si>
    <t>MUAMR-08-H14</t>
  </si>
  <si>
    <t>MAB-10-V10M + HR-8-10-V10M</t>
  </si>
  <si>
    <t>MAB-14-V10M + HR-12-14-16-240L-V10M</t>
  </si>
  <si>
    <t>MAB-14-V10M + HR-12-14-16-V10M</t>
  </si>
  <si>
    <t>MAM-14-V10T</t>
  </si>
  <si>
    <t>MAB-6-V10M + HR-4-6-190L-V10M</t>
  </si>
  <si>
    <t>MAB-16-V10T + HR-12-14-16-V10M</t>
  </si>
  <si>
    <t>MAB-12-V10T + HR-12-14-16-V10M</t>
  </si>
  <si>
    <t>MAB-14-V10T + HR-12-14-16-240L-V10M</t>
  </si>
  <si>
    <t>MAB-16-V10M + HR-12-14-16-240L-V10M</t>
  </si>
  <si>
    <t>MUAMR-14-H14</t>
  </si>
  <si>
    <t>Samsung Klimatechnik</t>
  </si>
  <si>
    <t>WPLW-Hydro Split HT R32-16-160-3A</t>
  </si>
  <si>
    <t>AE120BXYDGG/EU + AE160DNYMPK/EU</t>
  </si>
  <si>
    <t>WPLW-Hub Mono HT-R290-5-200 (AE050CXYDEK+AE200CNWMEG)</t>
  </si>
  <si>
    <t>WPLW-Hub Mono HT-R290-12-260-3 (AE120CXYDGK+AE260RNWMGG)</t>
  </si>
  <si>
    <t>WPLW-Hub Mono HT-R290-8-200 (AE080CXYDEK+AE200RNWMEG)</t>
  </si>
  <si>
    <t>WPLW-Mono HT-R290-16-RE-3 (AE160CXYDGK+MIM-E03EN)</t>
  </si>
  <si>
    <t>WPLW-Hub Mono HT-R290-8-260-3 (AE080CXYDGK+AE260RNWMGG)</t>
  </si>
  <si>
    <t>WPLW-Hub Mono HT-R290-12-260-3 (AE120CXYDGK+AE260CNWMGG)</t>
  </si>
  <si>
    <t>AE160CXYDGK + MIM-E03GN</t>
  </si>
  <si>
    <t>WPLW-HubC Mono HT-QT-14-260-3 (AE140BXYDGG+AE260CNWMGG)</t>
  </si>
  <si>
    <t>AE080BXYDGG/EU + MIM-E03FN</t>
  </si>
  <si>
    <t>WPLW-Mono HT Quiet-14-3-RE-KA</t>
  </si>
  <si>
    <t>WPLW-Hub Mono HT-R290-16-260-3 (AE160CXYDGK+AE260RNWMGG)</t>
  </si>
  <si>
    <t>AE120CXYDGK/EU + AE200DNWMPK/EU</t>
  </si>
  <si>
    <t>WPLW-Hydro Split HT R32-12-160-3AI</t>
  </si>
  <si>
    <t>WPLW-Hub Mono HT Quiet 8-260-3 (AE080BXYDGG/EU + AE260RNWMGG/EU)</t>
  </si>
  <si>
    <t>WPLW-Mono HT-Quiet 12-RE (AE120BXYDEG/EU + MIM-E03EN)</t>
  </si>
  <si>
    <t>WPLW-Hub Split HT R32-12-200-3A</t>
  </si>
  <si>
    <t>WPLW-Hub Mono HT Quiet 14-260 (AE140BXYDEG/EU + AE260RNWMEG/EU</t>
  </si>
  <si>
    <t>WPLW-Hub Mono HT R290-5-200AI</t>
  </si>
  <si>
    <t>WPLW-Hub Mono HT Quiet-8-200-3AI</t>
  </si>
  <si>
    <t>WPLW-Mono HT Quiet-12-3-RE-KA</t>
  </si>
  <si>
    <t>WPLW-Mono HT R290-8-RE-AI</t>
  </si>
  <si>
    <t>WPLW-Mono HT Quiet-RE-8-3AI</t>
  </si>
  <si>
    <t>AE080BXYDGG/EU + MIM-E03GN</t>
  </si>
  <si>
    <t>WPLW-Hydro Mono HT Quiet-12-160-3AI</t>
  </si>
  <si>
    <t>WPLW-Mono HT Quiet-RE-12-3AI</t>
  </si>
  <si>
    <t>AE120BXYDGG/EU + MIM-E03GN</t>
  </si>
  <si>
    <t>WPLW-Mono HT-R290-5-RE (AE050CXYDEK+MIM-E03EN)</t>
  </si>
  <si>
    <t>WPLW-Hub Mono HT-R290-8-260-3 (AE080CXYDGK+AE260CNWMGG)</t>
  </si>
  <si>
    <t>WPLW-Hub Split HT R32-16-200-3A</t>
  </si>
  <si>
    <t>AE160DXEDGG/EU+AE200DNXSPG/EU</t>
  </si>
  <si>
    <t>WPLW-Mono HT-R290-8-RE (AE080CXYDEK+MIM-E03EN)</t>
  </si>
  <si>
    <t>WPLW-Hub Mono HT R290-12-200-3AI</t>
  </si>
  <si>
    <t>WPLW-Hub Mono HT Quiet 8-260 (AE080BXYDEG/EU + AE260RNWMEG/EU)</t>
  </si>
  <si>
    <t>AE160CXYDGK/EU + AE200DNWMPK/EU</t>
  </si>
  <si>
    <t>AE140BXYDGG/EU + AE160DNYMPK/EU</t>
  </si>
  <si>
    <t>WPLW-Mono HT R290-8-RE-KA</t>
  </si>
  <si>
    <t>AE160CXYDGK + MIM-E03FN</t>
  </si>
  <si>
    <t>AE080CXYDGK/EU + AE200DNWMPK/EU</t>
  </si>
  <si>
    <t>WPLW-Hydro Mono HT Quiet-14-160-3AI</t>
  </si>
  <si>
    <t>WPLW-Hub Mono HT-R290-5-200 (AE050CXYDEK+AE200RNWMEG)</t>
  </si>
  <si>
    <t>WPLW-Mono HT Quiet-RE-14-3AI</t>
  </si>
  <si>
    <t>WPLW-Hub Mono HT Quiet 12-200 (AE120BXYDEG/EU + AE200RNWMEG/EU)</t>
  </si>
  <si>
    <t>AE125DXEDGG/EU+AE160DNZSPG/EU</t>
  </si>
  <si>
    <t>WPLW-Mono HT-Quiet 8-RE-3 (AE080BXYDGG/EU + MIM-E03EN)</t>
  </si>
  <si>
    <t>AE125DXEDGG/EU+AE200DNXSPG/EU</t>
  </si>
  <si>
    <t>AE080BXYDGG/EU + AE200DNWMPK/EU</t>
  </si>
  <si>
    <t>WPLW-Hub Mono HT Quiet 8-200 (AE080BXYDEG/EU + AE200RNWMEG/EU)</t>
  </si>
  <si>
    <t>WPLW-Mono HT R290-16-RE-KA</t>
  </si>
  <si>
    <t>WPLW-Hub Mono HT-R290-8-200 (AE080CXYDEK+AE200CNWMEG)</t>
  </si>
  <si>
    <t>WPLW-Hub Mono HT R290-8-200-3AI</t>
  </si>
  <si>
    <t>WPLW-HubC Mono HT-QT-8-260-3 (AE080BXYDGG+AE260CNWMGG)</t>
  </si>
  <si>
    <t>WPLW-Mono HT R290-12-RE-AI</t>
  </si>
  <si>
    <t>WPLW-Mono HT-Quiet 14-RE (AE140BXYDEG/EU + MIM-E03EN)</t>
  </si>
  <si>
    <t>AE160CXYDGK + AE160DNYMPK</t>
  </si>
  <si>
    <t>AE140BXYDGG/EU + MIM-E03GN</t>
  </si>
  <si>
    <t>AE120BXYDGG/EU + AE200DNWMPK/EU</t>
  </si>
  <si>
    <t>WPLW-Mono HT R290-12-RE-KA</t>
  </si>
  <si>
    <t>WPLW-Mono HT Quiet-8-3-RE-KA</t>
  </si>
  <si>
    <t>WPLW-Hydro Mono HT R290-12-160AI</t>
  </si>
  <si>
    <t>AE050CXYDGK + MIM-E03GN</t>
  </si>
  <si>
    <t>WPLW-Hub Mono HT Quiet 12-260 (AE120BXYDEG/EU + AE260RNWMEG/EU)</t>
  </si>
  <si>
    <t>WPLW-Mono HT-Quiet 8-RE (AE080BXYDEG/EU + MIM-E03EN)</t>
  </si>
  <si>
    <t>AE140BXYDGG/EU + AE200DNWMPK/EU</t>
  </si>
  <si>
    <t>WPLW-Mono HT R290-16-RE-AI</t>
  </si>
  <si>
    <t>AE160DXEDGG/EU+AE160DNZSPG/EU</t>
  </si>
  <si>
    <t>WPLW-Hub Mono HT Quiet-14-200-3AI</t>
  </si>
  <si>
    <t>AE080BXYDGG/EU + AE160DNYMPK/EU</t>
  </si>
  <si>
    <t>WPLW-HubC Mono HT-QT-12-260-3 (AE120BXYDGG+AE260CNWMGG)</t>
  </si>
  <si>
    <t>WPLW-Mono HT-Quiet 14-RE-3 (AE140BXYDGG/EU + MIM-E03EN)</t>
  </si>
  <si>
    <t>AE120BXYDGG/EU + MIM-E03FN</t>
  </si>
  <si>
    <t>WPLW-Mono HT-R290-12-RE-3 (AE120CXYDGK+MIM-E03EN)</t>
  </si>
  <si>
    <t>WPLW-Hub Mono HT Quiet 14-260-3 (AE140BXYDGG/EU + AE260RNWMGG/EU)</t>
  </si>
  <si>
    <t>AE120CXYDGK + AE160DNYMPK</t>
  </si>
  <si>
    <t>AE050CXYDEK/EU + AE200DNWMPK/EU</t>
  </si>
  <si>
    <t>AE080CXYDGK + MIM-E03GN</t>
  </si>
  <si>
    <t>WPLW-Mono HT-R290-8-RE-3 (AE080CXYDGK+MIM-E03EN)</t>
  </si>
  <si>
    <t>AE050CXYDGK + MIM-E03FN</t>
  </si>
  <si>
    <t>WPLW-Hydro Mono HT R290-16-160AI</t>
  </si>
  <si>
    <t>WPLW-Mono HT R290-5-RE-KA</t>
  </si>
  <si>
    <t>AE140BXYDGG/EU + MIM-E03FN</t>
  </si>
  <si>
    <t>WPLW-Hub Mono HT-R290-16-260-3 (AE160CXYDGK+AE260CNWMGG)</t>
  </si>
  <si>
    <t>WPLW-Mono HT R290-5-RE-AI</t>
  </si>
  <si>
    <t>WPLW-Hub Mono HT Quiet 12-260-3 (AE120BXYDGG/EU + AE260RNWMGG/EU)</t>
  </si>
  <si>
    <t>AE120CXYDGK + MIM-E03FN</t>
  </si>
  <si>
    <t>WPLW-Hub Mono HT Quiet 14-200 (AE140BXYDEG/EU + AE200RNWMEG/EU)</t>
  </si>
  <si>
    <t>WPLW-Hub Mono HT R290-16-200-3AI</t>
  </si>
  <si>
    <t>WPLW-HubC Mono HT-QT-8-260 (AE080BXYDEG+AE260CNWMEG)</t>
  </si>
  <si>
    <t>WPLW-Mono HT-Quiet 12-RE-3 (AE120BXYDGG/EU + MIM-E03EN)</t>
  </si>
  <si>
    <t>WPLW-Hub Mono HT Quiet-12-200-3AI</t>
  </si>
  <si>
    <t>WPLW-HubC Mono HT-QT-8-200 (AE080BXYDEG+AE200CNWMEG)</t>
  </si>
  <si>
    <t>AE080CXYDGK + MIM-E03FN</t>
  </si>
  <si>
    <t>WPLW-Hydro Mono HT Quiet-8-160-3AI</t>
  </si>
  <si>
    <t>AE120CXYDGK + MIM-E03GN</t>
  </si>
  <si>
    <t>Schönknecht &amp; Busch GmbH</t>
  </si>
  <si>
    <t>SB-WP-290-A-15</t>
  </si>
  <si>
    <t>SB-WP-290-V-15</t>
  </si>
  <si>
    <t>SB-WP-290-V-22</t>
  </si>
  <si>
    <t>SB-WP-290-A-6</t>
  </si>
  <si>
    <t>SB-WP-290-A-11</t>
  </si>
  <si>
    <t>Schönknecht &amp; Busch SB-WP-32-18</t>
  </si>
  <si>
    <t>SB-WP-290-A-22</t>
  </si>
  <si>
    <t>Schönknecht &amp; Busch SB-WP-290-22</t>
  </si>
  <si>
    <t>SB-WP-290-V-11</t>
  </si>
  <si>
    <t>Schönknecht &amp; Busch SB-WP-32-8</t>
  </si>
  <si>
    <t>Schönknecht &amp; Busch SB-WP-290-9</t>
  </si>
  <si>
    <t>SB-WP-290-V-8</t>
  </si>
  <si>
    <t>SB-WP-290-A-8</t>
  </si>
  <si>
    <t>Skadec GmbH</t>
  </si>
  <si>
    <t>CJ-R22R0724AP</t>
  </si>
  <si>
    <t>SmartHeat Deutschland GmbH</t>
  </si>
  <si>
    <t>aero nature 074 R</t>
  </si>
  <si>
    <t>aero plus 088</t>
  </si>
  <si>
    <t>aero plus 176 R</t>
  </si>
  <si>
    <t>aero nature 074</t>
  </si>
  <si>
    <t>aero plus 088 R</t>
  </si>
  <si>
    <t>aero plus 176</t>
  </si>
  <si>
    <t>Solarbayer GmbH</t>
  </si>
  <si>
    <t>LWM12-3P</t>
  </si>
  <si>
    <t>LWM8-1P</t>
  </si>
  <si>
    <t>LWM16-3P</t>
  </si>
  <si>
    <t>LWM6-1P</t>
  </si>
  <si>
    <t>Solardirekt24 GmbH</t>
  </si>
  <si>
    <t>EUROTHERM HP008-M2</t>
  </si>
  <si>
    <t>EUROTHERM HP012-M2</t>
  </si>
  <si>
    <t>EUROTHERM HP016-M3</t>
  </si>
  <si>
    <t>SolarEast Heat Pump Ltd</t>
  </si>
  <si>
    <t>BLN-050TC3</t>
  </si>
  <si>
    <t>BLN-006TC1</t>
  </si>
  <si>
    <t>BLN-014TB3</t>
  </si>
  <si>
    <t>BLN-024TB3</t>
  </si>
  <si>
    <t>BLN-018TC3</t>
  </si>
  <si>
    <t>BLN-018TD1</t>
  </si>
  <si>
    <t>BLN-014TD3</t>
  </si>
  <si>
    <t>BLN-018TD3</t>
  </si>
  <si>
    <t>BLN-014TD1</t>
  </si>
  <si>
    <t>BLN-006TB1</t>
  </si>
  <si>
    <t>BLN-010TD1</t>
  </si>
  <si>
    <t>BLN-008TC3</t>
  </si>
  <si>
    <t>BLN-018TB1</t>
  </si>
  <si>
    <t>BLN-008TC1</t>
  </si>
  <si>
    <t>BLN-006TD1</t>
  </si>
  <si>
    <t>BLN-018TC1</t>
  </si>
  <si>
    <t>BLN-024TD3</t>
  </si>
  <si>
    <t>BLN-010TD3</t>
  </si>
  <si>
    <t>BLN-010TB3</t>
  </si>
  <si>
    <t>BLN-012TC3</t>
  </si>
  <si>
    <t>SOLARFOCUS GmbH</t>
  </si>
  <si>
    <t>vamp air K 08</t>
  </si>
  <si>
    <t>vampair ECO 08/1</t>
  </si>
  <si>
    <t>vamp air K 15</t>
  </si>
  <si>
    <t>vamp air PRO 10</t>
  </si>
  <si>
    <t>vamp air PRO 08</t>
  </si>
  <si>
    <t>vamp air PRO 12</t>
  </si>
  <si>
    <t>vamp air K 10</t>
  </si>
  <si>
    <t>vampair ECO 15/3</t>
  </si>
  <si>
    <t>vamp air PRO 15</t>
  </si>
  <si>
    <t>vamp air PRO 20</t>
  </si>
  <si>
    <t>vamp air K 12</t>
  </si>
  <si>
    <t>vampair ECO 12/3</t>
  </si>
  <si>
    <t>SolaX Power Network Technology (Zhejiang) Co., Ltd.</t>
  </si>
  <si>
    <t>OU: STU1-C12R290 ; IU: STN1-C03(9W3)</t>
  </si>
  <si>
    <t>IU: STN1-C01; OU: STU3-C12R290</t>
  </si>
  <si>
    <t>OU:STU1-C10R290 ; IU:STN1-C03(9W3)</t>
  </si>
  <si>
    <t>IU: STN1-C01 ; OU: STU1-C16R290</t>
  </si>
  <si>
    <t>IU: STN1-C01 ; OU: STU3-C16R290</t>
  </si>
  <si>
    <t>IU: STN1-C03(9W3); OU: STU1-C16R290</t>
  </si>
  <si>
    <t>OU: STU3-C10R290 ; IU: STN3-C02(9)</t>
  </si>
  <si>
    <t>IU: STN3-C03(9W3); OU: STU3-C16R290</t>
  </si>
  <si>
    <t>OU: STU1-C10R290 ; IU: STN1-C02(9);</t>
  </si>
  <si>
    <t>UI: STN1-C02(9); OR:STU1-C12R290</t>
  </si>
  <si>
    <t>IU: STN3-C03(9W3) ; OU: STU3-C14R290</t>
  </si>
  <si>
    <t>IU: STN1-C03(9W3); OU: STU1-C08R290</t>
  </si>
  <si>
    <t>IU: STN1-C01; OU: STU3-C14R290</t>
  </si>
  <si>
    <t>IU: STN1-C01; OU: STU1-C12R290</t>
  </si>
  <si>
    <t>OU:STU3-C10R290 ; IU:STN3-C03(9W3)</t>
  </si>
  <si>
    <t>OU:STU3-C08R290; IU:STN1-C01</t>
  </si>
  <si>
    <t>OU:STU3-C10R290 ; IU:STN1-C01</t>
  </si>
  <si>
    <t>IU: STN1-C03(9W3) ; OU: STU1-C14R290</t>
  </si>
  <si>
    <t>OU: STU3-C08R290; IU: STN3-C03(9W3)</t>
  </si>
  <si>
    <t>OU:STU1-C08R290; IU:STN1-C01</t>
  </si>
  <si>
    <t>IU: STN3-C02(9); OU: STU3-C14R290</t>
  </si>
  <si>
    <t>IU: STN3-C02(9) ;OU: STU3-C12R290</t>
  </si>
  <si>
    <t>OU:STU1-C08R290; IU:STN1-C02(9)</t>
  </si>
  <si>
    <t>OU:STU1-C10R290; IU:STN1-C01</t>
  </si>
  <si>
    <t>OU:STU3-C08R290 ; IU:STN3-C02(9)</t>
  </si>
  <si>
    <t>IU: STN1-C02(9); OU: STU1-C14R290</t>
  </si>
  <si>
    <t>OU: STU3-C12R290; IU: STN3-C03(9W3)</t>
  </si>
  <si>
    <t>IU: STN3-C02(9) ; OU: STU3-C16R290</t>
  </si>
  <si>
    <t>SOLVIS GmbH</t>
  </si>
  <si>
    <t>SolvisLea 8 kW Eco</t>
  </si>
  <si>
    <t>SolvisLea 10 Pro</t>
  </si>
  <si>
    <t>SolvisPia 17</t>
  </si>
  <si>
    <t>SolvisPia 12-3</t>
  </si>
  <si>
    <t>SolvisMia 8</t>
  </si>
  <si>
    <t>SolvisPaula 16</t>
  </si>
  <si>
    <t>SolvisLea 11 kW</t>
  </si>
  <si>
    <t>SolvisPia 13</t>
  </si>
  <si>
    <t>SolvisLea 14 kW</t>
  </si>
  <si>
    <t>SolvisLea 8,3 Premium</t>
  </si>
  <si>
    <t>SolvisMia 14 kW</t>
  </si>
  <si>
    <t>SolvisMia 10 kW</t>
  </si>
  <si>
    <t>SolvisLea 7 kW</t>
  </si>
  <si>
    <t>SolvisLea 7 Pro</t>
  </si>
  <si>
    <t>STIEBEL ELTRON GmbH &amp; Co. KG</t>
  </si>
  <si>
    <t>WPL-A 13.2 Plus HK 400</t>
  </si>
  <si>
    <t>WPL-A 07.2 Trend HK 230</t>
  </si>
  <si>
    <t>WPL-A 13 HK 400 Premium</t>
  </si>
  <si>
    <t>WPL 17 IKCS classic</t>
  </si>
  <si>
    <t>WPL-A 13.2 Trend HK 400</t>
  </si>
  <si>
    <t>TTL 9.5 ( I/ IK)</t>
  </si>
  <si>
    <t>WPL 09 ICS classic</t>
  </si>
  <si>
    <t>LWZ 5 CS Premium</t>
  </si>
  <si>
    <t>TTL 25.5 AC-2</t>
  </si>
  <si>
    <t>WPL-A 10.2 Trend HK 230</t>
  </si>
  <si>
    <t>WPL-A 07.2 Plus HK 230</t>
  </si>
  <si>
    <t>WPL-S 48 HK dB 400 Premium</t>
  </si>
  <si>
    <t>TTL 18.5 AC-2</t>
  </si>
  <si>
    <t>LWZ 07.1 Premium HKL 230</t>
  </si>
  <si>
    <t>WPL-A 13.2 W Plus HK 400</t>
  </si>
  <si>
    <t>TTL 48.5 AC-2</t>
  </si>
  <si>
    <t>TTL 8.5 IKCS</t>
  </si>
  <si>
    <t>WPL-A 05.2 Trend HK 230</t>
  </si>
  <si>
    <t>TTL 9.5 A</t>
  </si>
  <si>
    <t>WPL-S 25 HK 400 Premium</t>
  </si>
  <si>
    <t>TTL 13.5 A dB</t>
  </si>
  <si>
    <t>LWZ 5 smart</t>
  </si>
  <si>
    <t>TTL 48.5 AC dB-2</t>
  </si>
  <si>
    <t>WPL-A 10.2 Plus HK 400</t>
  </si>
  <si>
    <t>WPL 25 AC</t>
  </si>
  <si>
    <t>WPL 19 (I/ IK/ A/ SR/ dB) Set</t>
  </si>
  <si>
    <t>WPL 13 ACS classic</t>
  </si>
  <si>
    <t>TTL 4.5 ICS</t>
  </si>
  <si>
    <t>TTL 4.5 IKCS</t>
  </si>
  <si>
    <t>WPL-S 18 HK 400 Premium</t>
  </si>
  <si>
    <t>WPL 15 AS</t>
  </si>
  <si>
    <t>WPL-A 07 HK 230 Premium</t>
  </si>
  <si>
    <t>LWZ 05.1 Premium HKWL 230</t>
  </si>
  <si>
    <t>LWZ 5 S Trend</t>
  </si>
  <si>
    <t>WPL-A 10.2 W Plus HK 400</t>
  </si>
  <si>
    <t>WPL 20 AC</t>
  </si>
  <si>
    <t>WPL 09 IKCS classic</t>
  </si>
  <si>
    <t>WPL 15 ACS</t>
  </si>
  <si>
    <t>LWZ 8 CS Trend</t>
  </si>
  <si>
    <t>WPL 20 A</t>
  </si>
  <si>
    <t>THZ 5.5 cool</t>
  </si>
  <si>
    <t>WPL-A 17.2 Trend HK 400</t>
  </si>
  <si>
    <t>LWZ 5 S Plus</t>
  </si>
  <si>
    <t>LWZ 8 S Trend</t>
  </si>
  <si>
    <t>WPL-A 05 HK 230 Premium</t>
  </si>
  <si>
    <t>WPL-A 10 HK 400 Premium</t>
  </si>
  <si>
    <t>WPL 24 (I/ IK/ A/ SR/ dB) Set</t>
  </si>
  <si>
    <t>WPL 17 ICS classic</t>
  </si>
  <si>
    <t>LWZ 8 CS Premium</t>
  </si>
  <si>
    <t>LWZ 07.1 Premium HKWL 230</t>
  </si>
  <si>
    <t>TTL 9.5 A dB</t>
  </si>
  <si>
    <t>WPL-A 05.2 W Plus HK 230</t>
  </si>
  <si>
    <t>WPL 17 ACS classic</t>
  </si>
  <si>
    <t>WPL-S 48 HK 400 Premium</t>
  </si>
  <si>
    <t>WPL-A 12 HK 400 Plus</t>
  </si>
  <si>
    <t>WPL 25 A</t>
  </si>
  <si>
    <t>Stulz GmbH</t>
  </si>
  <si>
    <t>SAS63RN2</t>
  </si>
  <si>
    <t>SAS210RS2</t>
  </si>
  <si>
    <t>SAS129RN2</t>
  </si>
  <si>
    <t>SAY1390RS2</t>
  </si>
  <si>
    <t>SAX521RS2</t>
  </si>
  <si>
    <t>SAB100RN2 + SAC100RN2</t>
  </si>
  <si>
    <t>SAL880RS2</t>
  </si>
  <si>
    <t>SAX590RS2</t>
  </si>
  <si>
    <t>SAB148RS2 + SAC138RS2</t>
  </si>
  <si>
    <t>SAB148RS2 + SAC120RS2</t>
  </si>
  <si>
    <t>SAL800RS2</t>
  </si>
  <si>
    <t>SAS129RS2</t>
  </si>
  <si>
    <t>SAB100RN2 + SAC45RN2</t>
  </si>
  <si>
    <t>SAB100RN2 + SAC81RN2</t>
  </si>
  <si>
    <t>SAB100RN2 + SAC64RN2</t>
  </si>
  <si>
    <t>SAY1150RS2</t>
  </si>
  <si>
    <t>SAY1520RS2</t>
  </si>
  <si>
    <t>SAS160RN3A</t>
  </si>
  <si>
    <t>SAY1640RS2</t>
  </si>
  <si>
    <t>SAY2150RS2</t>
  </si>
  <si>
    <t>SAS49RN2</t>
  </si>
  <si>
    <t>SAL690RS2</t>
  </si>
  <si>
    <t>SAY1270RS2</t>
  </si>
  <si>
    <t>SAS138RN2</t>
  </si>
  <si>
    <t>SAS170RS2</t>
  </si>
  <si>
    <t>SAX850RS2</t>
  </si>
  <si>
    <t>SAY2330RS2</t>
  </si>
  <si>
    <t>SAY1960RS2</t>
  </si>
  <si>
    <t>SAS138RS2</t>
  </si>
  <si>
    <t>SAY1760RS2</t>
  </si>
  <si>
    <t>SAB148RS2 + SAC148RS2</t>
  </si>
  <si>
    <t>SUNEX S.A.</t>
  </si>
  <si>
    <t>Nexus M35 EVI</t>
  </si>
  <si>
    <t>WEBER Monoblok HT 12kW EVI</t>
  </si>
  <si>
    <t>Nexus M13 EVI</t>
  </si>
  <si>
    <t>Nexus M40 PRO</t>
  </si>
  <si>
    <t>NEXUS M17 PRO</t>
  </si>
  <si>
    <t>NEXUS SPLIT 17 EVI</t>
  </si>
  <si>
    <t>Nexus M14 Pro</t>
  </si>
  <si>
    <t>Nexus M9 Pro</t>
  </si>
  <si>
    <t>NEXUS S14 EVI</t>
  </si>
  <si>
    <t>Swegon Germany GmbH</t>
  </si>
  <si>
    <t>TETRIS SKY HP SLN 54.5</t>
  </si>
  <si>
    <t>Tetris 2A SLN HP 41.5</t>
  </si>
  <si>
    <t>Omicron SKY S4 R5 HE 21.4</t>
  </si>
  <si>
    <t>ZETA Zero HP 12.4</t>
  </si>
  <si>
    <t>ZETA Zero Hi HP SLN 4.1</t>
  </si>
  <si>
    <t>Omicron SKY S4 R5 SLN 40.4</t>
  </si>
  <si>
    <t>TETRIS SKY HP 28.4</t>
  </si>
  <si>
    <t>Omicron SKY S4 R5 SLN 32.4</t>
  </si>
  <si>
    <t>ZETA Zero HP SLN 5.2</t>
  </si>
  <si>
    <t>ZETA Zero Hi HP 4.1</t>
  </si>
  <si>
    <t>TETRIS SKY HP 60.6</t>
  </si>
  <si>
    <t>Omicron SKY S4 R5 HE 29.4</t>
  </si>
  <si>
    <t>Omicron SKY S4 R5 HE 19.4</t>
  </si>
  <si>
    <t>TETRIS SKY HP 40.4</t>
  </si>
  <si>
    <t>Zeta Sky Hi HP SLN 12.2</t>
  </si>
  <si>
    <t>Omicron REV S4 SLN 68.8</t>
  </si>
  <si>
    <t>Tetris 2A+ HP 41.5</t>
  </si>
  <si>
    <t>TETRIS SKY HP 34.4 SLN</t>
  </si>
  <si>
    <t>ZETA Sky HP SLN R5 15.2</t>
  </si>
  <si>
    <t>ZETA Zero HP SLN 16.4</t>
  </si>
  <si>
    <t>TETRIS SKY HP SLN 47.5</t>
  </si>
  <si>
    <t>TETRIS SKY HP 38.4 SLN</t>
  </si>
  <si>
    <t>Tau Sky Hi HP 6</t>
  </si>
  <si>
    <t>EPSILON SKY Hi HP 45</t>
  </si>
  <si>
    <t>ZETA Zero HP SLN 18.6</t>
  </si>
  <si>
    <t>ZETA Zero HP 8.2</t>
  </si>
  <si>
    <t>ZETA Sky HP SLN R7 10.2</t>
  </si>
  <si>
    <t>TETRIS SKY HP 28.4 SLN</t>
  </si>
  <si>
    <t>ZETA Sky HP SLN R7 15.2</t>
  </si>
  <si>
    <t>Tetris 2A HP 43.4</t>
  </si>
  <si>
    <t>Omicron SKY S4 R5 SLN 75.8</t>
  </si>
  <si>
    <t>Omicron SKY S4 R5 HE 36.4</t>
  </si>
  <si>
    <t>ZETA Zero HP 14.4</t>
  </si>
  <si>
    <t>ZETA Zero Hi HP SLN 3.1</t>
  </si>
  <si>
    <t>Omicron SKY S4 R5 HE 17.4</t>
  </si>
  <si>
    <t>Omicron SKY S4 R5 HE 43.4</t>
  </si>
  <si>
    <t>ZETA Zero HP SLN 20.6</t>
  </si>
  <si>
    <t>ZETA Zero HP SLN 6.2</t>
  </si>
  <si>
    <t>Tau Sky Hi HP 12</t>
  </si>
  <si>
    <t>ZETA Zero HP SLN 12.4</t>
  </si>
  <si>
    <t>ZETA Zero HP 10.4</t>
  </si>
  <si>
    <t>ZETA Zero HP SLN 14.4</t>
  </si>
  <si>
    <t>Omicron SKY S4 R5 HE 75.8</t>
  </si>
  <si>
    <t>TETRIS SKY HP 44.4</t>
  </si>
  <si>
    <t>Omicron REV S4 SLN 82.8</t>
  </si>
  <si>
    <t>ZETA Sky HP R7 17.2</t>
  </si>
  <si>
    <t>ZETA Sky HP R5 15.2</t>
  </si>
  <si>
    <t>TETRIS SKY HP SLN 60.6</t>
  </si>
  <si>
    <t>Omicron SKY S4 R5 HE 40.4</t>
  </si>
  <si>
    <t>ZETA Zero HP 16.4</t>
  </si>
  <si>
    <t>TETRIS SKY HP 47.5</t>
  </si>
  <si>
    <t>Omicron REV S4 HE 82.8</t>
  </si>
  <si>
    <t>TETRIS SKY HP 26.4</t>
  </si>
  <si>
    <t>TETRIS SKY HP 26.4 SLN</t>
  </si>
  <si>
    <t>Omicron SKY S4 R5 SLN 17.4</t>
  </si>
  <si>
    <t>Tau Sky Hi HP 9</t>
  </si>
  <si>
    <t>TETRIS SKY HP 38.4</t>
  </si>
  <si>
    <t>ZETA Zero HP 20.6</t>
  </si>
  <si>
    <t>Tau Sky Hi HP 15</t>
  </si>
  <si>
    <t>TETRIS SKY HP SLN 64.6</t>
  </si>
  <si>
    <t>TETRIS SKY HP SLN 70.6</t>
  </si>
  <si>
    <t>ZETA Zero HP 22.6</t>
  </si>
  <si>
    <t>TETRIS SKY HP 40.4 SLN</t>
  </si>
  <si>
    <t>Omicron REV S4 HE 68.8</t>
  </si>
  <si>
    <t>ZETA Zero HP 5.2</t>
  </si>
  <si>
    <t>Omicron SKY S4 R5 SLN 19.4</t>
  </si>
  <si>
    <t>ZETA Zero Hi HP SLN 7.1</t>
  </si>
  <si>
    <t>TETRIS SKY HP 70.6</t>
  </si>
  <si>
    <t>Tau Sky Hi HP 19</t>
  </si>
  <si>
    <t>TETRIS SKY HP 64.6</t>
  </si>
  <si>
    <t>Omicron SKY S4 R5 SLN 82.8</t>
  </si>
  <si>
    <t>TETRIS SKY HP 50.5</t>
  </si>
  <si>
    <t>ZETA Zero HP 7.2</t>
  </si>
  <si>
    <t>ZETA Sky HP SLN R7 17.2</t>
  </si>
  <si>
    <t>ZETA Zero HP SLN 7.2</t>
  </si>
  <si>
    <t>ZETA Zero HP 6.2</t>
  </si>
  <si>
    <t>Omicron SKY S4 R5 SLN 29.4</t>
  </si>
  <si>
    <t>Omicron SKY S4 R5 SLN 43.4</t>
  </si>
  <si>
    <t>Omicron SKY S4 R5 HE 82.8</t>
  </si>
  <si>
    <t>Omicron SKY S4 R5 SLN 21.4</t>
  </si>
  <si>
    <t>ZETA Sky HP R7 15.2</t>
  </si>
  <si>
    <t>Omicron SKY S4 R5 SLN 25.4</t>
  </si>
  <si>
    <t>Zeta Sky Hi HP SLN 10.2</t>
  </si>
  <si>
    <t>ZETA Zero HP SLN 22.6</t>
  </si>
  <si>
    <t>ZETA Zero HP SLN 8.2</t>
  </si>
  <si>
    <t>TETRIS SKY HP 54.5</t>
  </si>
  <si>
    <t>ZETA Sky HP R7 10.2</t>
  </si>
  <si>
    <t>ZETA Zero Hi HP 7.1</t>
  </si>
  <si>
    <t>TETRIS SKY HP 34.4</t>
  </si>
  <si>
    <t>ZETA Zero Hi HP 5.1</t>
  </si>
  <si>
    <t>Omicron SKY S4 R5 SLN 36.4</t>
  </si>
  <si>
    <t>ZETA Zero Hi HP SLN 5.1</t>
  </si>
  <si>
    <t>Omicron SKY S4 R5 HE 25.4</t>
  </si>
  <si>
    <t>TETRIS SKY HP 44.4 SLN</t>
  </si>
  <si>
    <t>ZETA Zero HP 18.6</t>
  </si>
  <si>
    <t>ZETA Zero Hi HP 3.1</t>
  </si>
  <si>
    <t>TETRIS SKY HP SLN 50.5</t>
  </si>
  <si>
    <t>Tetris 2 SLN HP 43.4</t>
  </si>
  <si>
    <t>Omicron SKY S4 R5 HE 32.4</t>
  </si>
  <si>
    <t>ZETA Zero HP SLN 10.4</t>
  </si>
  <si>
    <t>Systemair GmbH</t>
  </si>
  <si>
    <t>SYSHP MINI DCI 16</t>
  </si>
  <si>
    <t>SYSHP MINI DCI 7</t>
  </si>
  <si>
    <t>Tecalor GmbH</t>
  </si>
  <si>
    <t>TTL 7.1 ACS eco</t>
  </si>
  <si>
    <t>TTL 5.1 ACS comfort</t>
  </si>
  <si>
    <t>TTL 5.1 ACS eco</t>
  </si>
  <si>
    <t>TTL 25 A</t>
  </si>
  <si>
    <t>TTL 10.1 ACS eco</t>
  </si>
  <si>
    <t>THZ 504</t>
  </si>
  <si>
    <t>TTL 7.1 W ACS comfort</t>
  </si>
  <si>
    <t>TTL 5.1 W ACS comfort</t>
  </si>
  <si>
    <t>THZ 5.5 SOL</t>
  </si>
  <si>
    <t>TTL 20 A</t>
  </si>
  <si>
    <t>TTL 7.1 ACS comfort</t>
  </si>
  <si>
    <t>TTL 13.1 AC comfort</t>
  </si>
  <si>
    <t>TTL 20 AC</t>
  </si>
  <si>
    <t>TTL 9.6 AC</t>
  </si>
  <si>
    <t>TTL 5.6 ACS</t>
  </si>
  <si>
    <t>THZ 8.5 flex cool</t>
  </si>
  <si>
    <t>TTL 7.6 ACS</t>
  </si>
  <si>
    <t>TTL 10.1 W AC comfort</t>
  </si>
  <si>
    <t>TTL 13.1 AC eco</t>
  </si>
  <si>
    <t>TTL 13.1 W AC comfort</t>
  </si>
  <si>
    <t>TTL 10.1 AC comfort</t>
  </si>
  <si>
    <t>THZ 5.1 IBC topline</t>
  </si>
  <si>
    <t>TTL 17.1 AC eco</t>
  </si>
  <si>
    <t>TTL 6.5 ACS</t>
  </si>
  <si>
    <t>TTL 13.5 ( I/ IK)</t>
  </si>
  <si>
    <t>THZ 7.1 IC flex topline</t>
  </si>
  <si>
    <t>TTL 8.5 ICS</t>
  </si>
  <si>
    <t>TTL 13.5 A</t>
  </si>
  <si>
    <t>TTL 12.6 AC</t>
  </si>
  <si>
    <t>THZ 7.1 IBC topline</t>
  </si>
  <si>
    <t>TTL 8.5 ACS</t>
  </si>
  <si>
    <t>TTL 25 AC</t>
  </si>
  <si>
    <t>Techno Therm AG</t>
  </si>
  <si>
    <t>TLA 10iP</t>
  </si>
  <si>
    <t>TLA 20iP</t>
  </si>
  <si>
    <t>TLA 07iP</t>
  </si>
  <si>
    <t>TLA 15iP</t>
  </si>
  <si>
    <t>TEMPLARI SPA</t>
  </si>
  <si>
    <t>Unità esterna KITA-MP-14, 1Ph, vers. MONOBLOCCO R-290</t>
  </si>
  <si>
    <t>UNITÀ ESTERNA KITA-HRP-14, 1PH, VERS. MONOBLOCCO R-290</t>
  </si>
  <si>
    <t>UNITÀ ESTERNA KITA-HRP-16, 3PH, VERS. MONOBLOCCO R-290</t>
  </si>
  <si>
    <t>Unità esterna KITA-MP-20, 3Ph, vers. MONOBLOCCO R-290</t>
  </si>
  <si>
    <t>Unità esterna KITA-LP-32, 3Ph, vers. MONOBLOCCO R-290</t>
  </si>
  <si>
    <t>KITA L Cold</t>
  </si>
  <si>
    <t>KITA Si Plus</t>
  </si>
  <si>
    <t>KITA Mi</t>
  </si>
  <si>
    <t>KITA Li Plus</t>
  </si>
  <si>
    <t>KITA L42</t>
  </si>
  <si>
    <t>KITA Si Cold</t>
  </si>
  <si>
    <t>Unità esterna KITA-MP-18, 3Ph, vers. MONOBLOCCO R-290</t>
  </si>
  <si>
    <t>UNITÀ ESTERNA KITA-HRP-10, 3PH, VERS. MONOBLOCCO R-290</t>
  </si>
  <si>
    <t>Unità esterna KITA-LP-22, 3Ph, vers. MONOBLOCCO R-290</t>
  </si>
  <si>
    <t>Unità esterna KITA-LP-26, 3Ph, vers. MONOBLOCCO R-290</t>
  </si>
  <si>
    <t>KITA Mi Cold</t>
  </si>
  <si>
    <t>Unità esterna KITA-SP-12, 3Ph, vers. MONOBLOCCO R-290</t>
  </si>
  <si>
    <t>UNITÀ ESTERNA KITA-HRP-14, 3PH, VERS. MONOBLOCCO R-290</t>
  </si>
  <si>
    <t>Unità esterna KITA-LP-28, 3Ph, vers. MONOBLOCCO R-290</t>
  </si>
  <si>
    <t>Unità esterna KITA-LR-PLUS, 3Ph, vers. MONOBLOCCO R-32</t>
  </si>
  <si>
    <t>Unità esterna KITA-SP-10, 3Ph, vers. MONOBLOCCO R-290</t>
  </si>
  <si>
    <t>Unità esterna KITA-SP-8, 3Ph, vers. MONOBLOCCO R-290</t>
  </si>
  <si>
    <t>KITA Si Plus Cold</t>
  </si>
  <si>
    <t>UNITÀ ESTERNA KITA-LP PLUS-35, 3PH, VERS. MONOBLOCCO R-290</t>
  </si>
  <si>
    <t>KITA Si</t>
  </si>
  <si>
    <t>UNITÀ ESTERNA KITA-HRP-10, 1PH, VERS. MONOBLOCCO R-290</t>
  </si>
  <si>
    <t>Unità esterna KITA-SP-10, 1Ph, vers. MONOBLOCCO R-290</t>
  </si>
  <si>
    <t>KITA L66</t>
  </si>
  <si>
    <t>KITA S</t>
  </si>
  <si>
    <t>KITA Mi Plus</t>
  </si>
  <si>
    <t>KITA L33</t>
  </si>
  <si>
    <t>UNITÀ ESTERNA KITA-HRP-12, 1PH, VERS. MONOBLOCCO R-290</t>
  </si>
  <si>
    <t>Unità esterna KITA-MP-16, 3Ph, vers. MONOBLOCCO R-290</t>
  </si>
  <si>
    <t>Unità esterna KITA-LR-35-COLD, 3Ph, vers. MONOBLOCCO R-32</t>
  </si>
  <si>
    <t>Unità esterna KITA-SP-12, 1Ph, vers. MONOBLOCCO R-290</t>
  </si>
  <si>
    <t>Unità esterna KITA-MP-16, 1Ph, vers. MONOBLOCCO R-290</t>
  </si>
  <si>
    <t>UNITÀ ESTERNA KITA-HRP-16, 1PH, VERS. MONOBLOCCO R-290</t>
  </si>
  <si>
    <t>Unità esterna KITA-LP-35, 3Ph, vers. MONOBLOCCO R-290</t>
  </si>
  <si>
    <t>UNITÀ ESTERNA KITA-LP PLUS-40, 3PH, VERS. MONOBLOCCO R-290</t>
  </si>
  <si>
    <t>Unità esterna KITA-SP-8, 1Ph, vers. MONOBLOCCO R-290</t>
  </si>
  <si>
    <t>UNITÀ ESTERNA KITA-HRP-12, 3PH, VERS. MONOBLOCCO R-290</t>
  </si>
  <si>
    <t>Unità esterna KITA-MP-14, 3Ph, vers. MONOBLOCCO R-290</t>
  </si>
  <si>
    <t>KITA S Plus</t>
  </si>
  <si>
    <t>KITA Mi Plus Cold</t>
  </si>
  <si>
    <t>Thermia AG</t>
  </si>
  <si>
    <t>iTec Eco 8 230-1</t>
  </si>
  <si>
    <t>iTec XTR M 400V</t>
  </si>
  <si>
    <t>iTec XTR XL 400V</t>
  </si>
  <si>
    <t>iTec Eco 12 230-1</t>
  </si>
  <si>
    <t>ATHENA 18 400V H</t>
  </si>
  <si>
    <t>ATHENA 18 400V HC</t>
  </si>
  <si>
    <t>ATHENA 14 400V HC</t>
  </si>
  <si>
    <t>iTec XTR S 230-1</t>
  </si>
  <si>
    <t>iTec XTR M 230-1</t>
  </si>
  <si>
    <t>iTec XT 10 230-1</t>
  </si>
  <si>
    <t>iTec XTR L 400V</t>
  </si>
  <si>
    <t>iTec XT 16 230-1</t>
  </si>
  <si>
    <t>iTec XT 14 400V</t>
  </si>
  <si>
    <t>iTec XT 16 400V</t>
  </si>
  <si>
    <t>iTec XT 10 400V</t>
  </si>
  <si>
    <t>iTec XTR L 230-1</t>
  </si>
  <si>
    <t>iTec Eco 16 400V</t>
  </si>
  <si>
    <t>iTec Eco 12 400V</t>
  </si>
  <si>
    <t>iTec Eco 8 400V</t>
  </si>
  <si>
    <t>iTec XT 14 230-1</t>
  </si>
  <si>
    <t>ATHENA 14 400V H</t>
  </si>
  <si>
    <t>iTec Eco 5 230-1</t>
  </si>
  <si>
    <t>Thermion GmbH</t>
  </si>
  <si>
    <t>Thermion H19V1</t>
  </si>
  <si>
    <t>Thermion H9V1</t>
  </si>
  <si>
    <t>ThermoCare GmbH, Gerrit Tijdeman</t>
  </si>
  <si>
    <t>TC060-DKZLRS-E</t>
  </si>
  <si>
    <t>TC030-DKZLRS-E/S</t>
  </si>
  <si>
    <t>TC050-DKZLRS-E</t>
  </si>
  <si>
    <t>TC060-DKZLRS-E/S</t>
  </si>
  <si>
    <t>TC040-DKZLRS-E/S</t>
  </si>
  <si>
    <t>TC040-DKZLRS-E</t>
  </si>
  <si>
    <t>TC050-DKZLRS-E/S</t>
  </si>
  <si>
    <t>TherMotion GmbH</t>
  </si>
  <si>
    <t>TMHP 15-290</t>
  </si>
  <si>
    <t>TMHP 9-290</t>
  </si>
  <si>
    <t>TMHP 22-290</t>
  </si>
  <si>
    <t>TommaTech GmbH</t>
  </si>
  <si>
    <t>HP-RST-MF-009-N-M1</t>
  </si>
  <si>
    <t>HP-EVI-TT-018-TF</t>
  </si>
  <si>
    <t>HP-TT-R290-TF-18.2</t>
  </si>
  <si>
    <t>HP-TT-EVI-R32-TF-23</t>
  </si>
  <si>
    <t>HP-TT-R290-MF-8.3</t>
  </si>
  <si>
    <t>HP-RST-MF-016-N-M1</t>
  </si>
  <si>
    <t>HP-RST-MF-006-N-M1</t>
  </si>
  <si>
    <t>HP-EVI-TT-026-TF</t>
  </si>
  <si>
    <t>HP-TT-R290-TF-14.8</t>
  </si>
  <si>
    <t>HP-EVI-TT-016-TF</t>
  </si>
  <si>
    <t>HP-EVI-TT-016-MF</t>
  </si>
  <si>
    <t>HP-TT-EVI-R32-TF-18.2</t>
  </si>
  <si>
    <t>HP-EVI-TT-020-TF</t>
  </si>
  <si>
    <t>HP-RST-MF-013-N-M1</t>
  </si>
  <si>
    <t>HP-TT-EVI-R32-TF-13</t>
  </si>
  <si>
    <t>HP-TT-R290-TF-24</t>
  </si>
  <si>
    <t>HP-RST-TF-016-N-M1</t>
  </si>
  <si>
    <t>HP-EVI-TT-023-TF</t>
  </si>
  <si>
    <t>Tongyi Heat Pump Science and Technology Co., Ltd.</t>
  </si>
  <si>
    <t>TAHMV22S A</t>
  </si>
  <si>
    <t>TAHMV12S A</t>
  </si>
  <si>
    <t>TAHMV7 A</t>
  </si>
  <si>
    <t>TAHMV9 A</t>
  </si>
  <si>
    <t>TAHMV5 A</t>
  </si>
  <si>
    <t>TAHMV7 R</t>
  </si>
  <si>
    <t>TAHMV12 A</t>
  </si>
  <si>
    <t>TAHMV16S A</t>
  </si>
  <si>
    <t>TAHMV18S A</t>
  </si>
  <si>
    <t>TAHMV10 R</t>
  </si>
  <si>
    <t>TAHMV12S R</t>
  </si>
  <si>
    <t>TAHMV20S R</t>
  </si>
  <si>
    <t>TOP Wärmepumpen GmbH</t>
  </si>
  <si>
    <t>TOP-GRS-CQ10Pd/NhG3-M</t>
  </si>
  <si>
    <t>TOP-GRS-CQ16Pd/NhG3-M</t>
  </si>
  <si>
    <t>TOP-GRS-CQ4.0Pd/NhG3-E</t>
  </si>
  <si>
    <t>TOP-GRS-CQ6.0Pd/NhG3-E</t>
  </si>
  <si>
    <t>Trane Deutschland GmbH</t>
  </si>
  <si>
    <t>CMAF 165 HE XLN</t>
  </si>
  <si>
    <t>CMAF 110 SE XLN</t>
  </si>
  <si>
    <t>CXAF 080 SHE XLN AC R454B</t>
  </si>
  <si>
    <t>CXAF 180 SE LN EC R454B</t>
  </si>
  <si>
    <t>CMAF 140 HE LN</t>
  </si>
  <si>
    <t>CXAF 130 HEat LN EC R454B</t>
  </si>
  <si>
    <t>CMAF 140 HE XLN</t>
  </si>
  <si>
    <t>CXAF 190 SE XLN EC R454B</t>
  </si>
  <si>
    <t>CMAF 090 HE SN</t>
  </si>
  <si>
    <t>CXAF 090 HEat XLN AC R454B</t>
  </si>
  <si>
    <t>CXC 013 XLN</t>
  </si>
  <si>
    <t>CMAF 110 SE LN</t>
  </si>
  <si>
    <t>LEAF 014 XLN</t>
  </si>
  <si>
    <t>LEAF 004</t>
  </si>
  <si>
    <t>CMAF 090 SSE XLN</t>
  </si>
  <si>
    <t>CMAF 055 SE AC LN R454B</t>
  </si>
  <si>
    <t>CXAF 042 Heat LN EC R454B</t>
  </si>
  <si>
    <t>CMAF 095 HE EC LN R454B</t>
  </si>
  <si>
    <t>CXAF 180 SE XLN EC R454B</t>
  </si>
  <si>
    <t>CXAF 100 SE LN EC R454B</t>
  </si>
  <si>
    <t>CMAF 180 HE XLN</t>
  </si>
  <si>
    <t>CMAF 037 HE EC LN R454B</t>
  </si>
  <si>
    <t>CMAF 080 SE SN</t>
  </si>
  <si>
    <t>CXAF 042 Heat SN EC R454B</t>
  </si>
  <si>
    <t>CMAF 180 HE LN</t>
  </si>
  <si>
    <t>CMAF 110 HE XLN</t>
  </si>
  <si>
    <t>CMAF 190 SE XLN</t>
  </si>
  <si>
    <t>CMAF 100 SSE LN</t>
  </si>
  <si>
    <t>CMAF 100 SE SN</t>
  </si>
  <si>
    <t>LEAF 010</t>
  </si>
  <si>
    <t>CMAF 065 SE AC LN R454B</t>
  </si>
  <si>
    <t>LEAF 014 LN</t>
  </si>
  <si>
    <t>LEAF 016 LN</t>
  </si>
  <si>
    <t>CXAF 042 SE XLN AC R454B</t>
  </si>
  <si>
    <t>CMAF 085 SE AC XLN R454B</t>
  </si>
  <si>
    <t>CXAF 140 HEat XLN EC R454B</t>
  </si>
  <si>
    <t>CXAF 090 SHE XLN AC R454B</t>
  </si>
  <si>
    <t>CXAF 100 SHE XLN EC R454B</t>
  </si>
  <si>
    <t>CMAF 065 HE EC LN R454B</t>
  </si>
  <si>
    <t>CXAF 130 SE LN AC R454B</t>
  </si>
  <si>
    <t>CXC 013</t>
  </si>
  <si>
    <t>CMAF 085 SE AC LN R454B</t>
  </si>
  <si>
    <t>CXAF 090 SSE XLN EC R454B</t>
  </si>
  <si>
    <t>CMAF 165 SE LN</t>
  </si>
  <si>
    <t>CXAF 130 HEat XLN AC R454B</t>
  </si>
  <si>
    <t>CXAF 100 HEat LN EC R454B</t>
  </si>
  <si>
    <t>CMAF 090 HE LN</t>
  </si>
  <si>
    <t>CXAF 140 HEat LN EC R454B</t>
  </si>
  <si>
    <t>CXAF 090 SE SN EC R454B</t>
  </si>
  <si>
    <t>CXAF 080 HEat XLN AC R454B</t>
  </si>
  <si>
    <t>CMAF 031 HE EC LN R454B</t>
  </si>
  <si>
    <t>CXAF 190 HEat XLN AC R454B</t>
  </si>
  <si>
    <t>CMAF 190 HE LN</t>
  </si>
  <si>
    <t>CXC 009 XLN</t>
  </si>
  <si>
    <t>CMAF 080 HE XLN</t>
  </si>
  <si>
    <t>CXAF 140 SE XLN EC R454B</t>
  </si>
  <si>
    <t>CXAF 165 HEat LN EC R454B</t>
  </si>
  <si>
    <t>CXAF 130 HEat XLN EC R454B</t>
  </si>
  <si>
    <t>CMAF 055 SE AC SN R454B</t>
  </si>
  <si>
    <t>CMAF 105 SE AC XLN R454B</t>
  </si>
  <si>
    <t>LEAF 019 XLN</t>
  </si>
  <si>
    <t>CXAF 165 HEat XLN AC R454B</t>
  </si>
  <si>
    <t>CMAF 100 HE XLN</t>
  </si>
  <si>
    <t>CXAF 130 SE LN EC R454B</t>
  </si>
  <si>
    <t>CMAF 190 SE LN</t>
  </si>
  <si>
    <t>CXAF 165 SE XLN AC R454B</t>
  </si>
  <si>
    <t>CMAF 140 SE LN</t>
  </si>
  <si>
    <t>CXAF 095 Heat SN EC R454B</t>
  </si>
  <si>
    <t>LEAF 012 LN</t>
  </si>
  <si>
    <t>CMAF 165 SE XLN</t>
  </si>
  <si>
    <t>CXAF 080 HEat LN AC R454B</t>
  </si>
  <si>
    <t>CXAF 110 SE LN AC R454B</t>
  </si>
  <si>
    <t>CXAF 080 HEat LN EC R454B</t>
  </si>
  <si>
    <t>CMAF 190 HE SN</t>
  </si>
  <si>
    <t>CXAF 080 HEat XLN EC R454B</t>
  </si>
  <si>
    <t>CXAF 190 HEat LN EC R454B</t>
  </si>
  <si>
    <t>CMAF 095 SE AC SN R454B</t>
  </si>
  <si>
    <t>CXAF 100 SE XLN AC R454B</t>
  </si>
  <si>
    <t>CMAF 180 SE XLN</t>
  </si>
  <si>
    <t>CMAF 065 HE EC XLN R454B</t>
  </si>
  <si>
    <t>CMAF 095 SE AC LN R454B</t>
  </si>
  <si>
    <t>CMAF 080 HE SN</t>
  </si>
  <si>
    <t>CMAF 190 SE SN</t>
  </si>
  <si>
    <t>CMAF 080 SSE SN</t>
  </si>
  <si>
    <t>CXAF 190 HEat XLN EC R454B</t>
  </si>
  <si>
    <t>CXAF 042 SE SN AC R454B</t>
  </si>
  <si>
    <t>CMAF 100 SSE XLN</t>
  </si>
  <si>
    <t>CMAF 039 HE EC LN R454B</t>
  </si>
  <si>
    <t>CMAF 130 SE XLN</t>
  </si>
  <si>
    <t>CXAF 190 SE XLN AC R454B</t>
  </si>
  <si>
    <t>LEAF 002</t>
  </si>
  <si>
    <t>CXC 007</t>
  </si>
  <si>
    <t>CXAF 165 SE LN EC R454B</t>
  </si>
  <si>
    <t>CMAF 080 SSE LN</t>
  </si>
  <si>
    <t>CMAF 150 HE XLN</t>
  </si>
  <si>
    <t>CMAF 150 SE LN</t>
  </si>
  <si>
    <t>CXAF 110 SE XLN AC R454B</t>
  </si>
  <si>
    <t>CMAF 110 SE SN</t>
  </si>
  <si>
    <t>CMAF 090 SSE LN</t>
  </si>
  <si>
    <t>CXAF 070 Heat SN EC R454B</t>
  </si>
  <si>
    <t>LEAF 016</t>
  </si>
  <si>
    <t>CXAF 090 SHE XLN EC R454B</t>
  </si>
  <si>
    <t>CMAF 180 HE SN</t>
  </si>
  <si>
    <t>LEAF 010 LN</t>
  </si>
  <si>
    <t>CXAF 080 SE LN EC R454B</t>
  </si>
  <si>
    <t>CXAF 090 SE XLN EC R454B</t>
  </si>
  <si>
    <t>CMAF 065 SE AC SN R454B</t>
  </si>
  <si>
    <t>CXAF 042 Heat XLN EC R454B</t>
  </si>
  <si>
    <t>CMAF 110 HE LN</t>
  </si>
  <si>
    <t>CMAF 100 SSE SN</t>
  </si>
  <si>
    <t>CXAF 100 HEat XLN EC R454B</t>
  </si>
  <si>
    <t>CXAF 070 Heat LN EC R454B</t>
  </si>
  <si>
    <t>CMAF 180 SE LN</t>
  </si>
  <si>
    <t>CMAF 100 HE SN</t>
  </si>
  <si>
    <t>CXAF 100 HEat XLN AC R454B</t>
  </si>
  <si>
    <t>CMAF 165 SE SN</t>
  </si>
  <si>
    <t>CXAF 080 SSE XLN EC R454B</t>
  </si>
  <si>
    <t>CXAF 140 HEat XLN AC R454B</t>
  </si>
  <si>
    <t>CMAF 150 HE SN</t>
  </si>
  <si>
    <t>LEAF 016 XLN</t>
  </si>
  <si>
    <t>CXAF 180 HEat LN AC R454B</t>
  </si>
  <si>
    <t>CMAF 055 SE AC XLN R454B</t>
  </si>
  <si>
    <t>CXAF 180 HEat LN EC R454B</t>
  </si>
  <si>
    <t>CXAF 190 SE LN EC R454B</t>
  </si>
  <si>
    <t>LEAF 014</t>
  </si>
  <si>
    <t>CMAF 080 HE LN</t>
  </si>
  <si>
    <t>CMAF 140 HE SN</t>
  </si>
  <si>
    <t>CMAF 065 SE AC XLN R454B</t>
  </si>
  <si>
    <t>CXAF 110 HEat LN AC R454B</t>
  </si>
  <si>
    <t>CMAF 024 HE EC LN R454B</t>
  </si>
  <si>
    <t>CMAF 190 HE XLN</t>
  </si>
  <si>
    <t>CXAF 150 SE LN EC R454B</t>
  </si>
  <si>
    <t>CMAF 105 HE EC XLN R454B</t>
  </si>
  <si>
    <t>CMAF 095 HE EC SN R454B</t>
  </si>
  <si>
    <t>CXAF 090 HEat LN AC R454B</t>
  </si>
  <si>
    <t>CMAF 130 SE LN</t>
  </si>
  <si>
    <t>CMAF 140 SE SN</t>
  </si>
  <si>
    <t>CMAF 039 HE EC XLN R454B</t>
  </si>
  <si>
    <t>CMAF 105 SE AC LN R454B</t>
  </si>
  <si>
    <t>CXAF 180 HEat XLN EC R454B</t>
  </si>
  <si>
    <t>CXAF 074 Heat SN EC R454B</t>
  </si>
  <si>
    <t>CMAF 150 HE LN</t>
  </si>
  <si>
    <t>CXAF 080 SE SN EC R454B</t>
  </si>
  <si>
    <t>CMAF 033 HE EC LN R454B</t>
  </si>
  <si>
    <t>CXAF 110 HEat LN EC R454B</t>
  </si>
  <si>
    <t>CXAF 110 SE XLN EC R454B</t>
  </si>
  <si>
    <t>CXAF 165 HEat XLN EC R454B</t>
  </si>
  <si>
    <t>CXAF 090 HEat LN EC R454B</t>
  </si>
  <si>
    <t>CXAF 070 Heat XLN EC R454B</t>
  </si>
  <si>
    <t>CXC 009</t>
  </si>
  <si>
    <t>LEAF 012</t>
  </si>
  <si>
    <t>CMAF 100 SE LN</t>
  </si>
  <si>
    <t>LEAF 006</t>
  </si>
  <si>
    <t>CXAF 165 SE LN AC R454B</t>
  </si>
  <si>
    <t>LEAF 010 XLN</t>
  </si>
  <si>
    <t>CXAF 140 HEat LN AC R454B</t>
  </si>
  <si>
    <t>CXAF 095 Heat XLN EC R454B</t>
  </si>
  <si>
    <t>CXAF 095 Heat LN EC R454B</t>
  </si>
  <si>
    <t>CXC 011</t>
  </si>
  <si>
    <t>CXAF 130 SE XLN EC R454B</t>
  </si>
  <si>
    <t>CXAF 100 HEat LN AC R454B</t>
  </si>
  <si>
    <t>CMAF 130 HE XLN</t>
  </si>
  <si>
    <t>CXAF 100 SE SN AC R454B</t>
  </si>
  <si>
    <t>CMAF 105 SE AC SN R454B</t>
  </si>
  <si>
    <t>CXAF 165 SE XLN EC R454B</t>
  </si>
  <si>
    <t>CMAF 090 SSE SN</t>
  </si>
  <si>
    <t>CXAF 130 SE XLN AC R454B</t>
  </si>
  <si>
    <t>CXAF 110 SE LN EC R454B</t>
  </si>
  <si>
    <t>CXC 017</t>
  </si>
  <si>
    <t>CXAF 130 HEat LN AC R454B</t>
  </si>
  <si>
    <t>CXAF 080 SE XLN EC R454B</t>
  </si>
  <si>
    <t>CXAF 165 HEat LN AC R454B</t>
  </si>
  <si>
    <t>CMAF 150 SE XLN</t>
  </si>
  <si>
    <t>LEAF 019 LN</t>
  </si>
  <si>
    <t>CXAF 080 SHE XLN EC R454B</t>
  </si>
  <si>
    <t>CXAF 150 SE XLN EC R454B</t>
  </si>
  <si>
    <t>CMAF 095 SE AC XLN R454B</t>
  </si>
  <si>
    <t>CXAF 150 HEat XLN AC R454B</t>
  </si>
  <si>
    <t>CXAF 100 SE XLN EC R454B</t>
  </si>
  <si>
    <t>CMAF 180 SE SN</t>
  </si>
  <si>
    <t>CXAF 190 SE LN AC R454B</t>
  </si>
  <si>
    <t>CXAF 110 HEat XLN EC R454B</t>
  </si>
  <si>
    <t>CMAF 080 SE LN</t>
  </si>
  <si>
    <t>CMAF 150 SE SN</t>
  </si>
  <si>
    <t>CMAF 031 HE EC XLN R454B</t>
  </si>
  <si>
    <t>CMAF 085 SE AC SN R454B</t>
  </si>
  <si>
    <t>CMAF 080 SE XLN</t>
  </si>
  <si>
    <t>CXAF 180 HEat XLN AC R454B</t>
  </si>
  <si>
    <t>LEAF 019</t>
  </si>
  <si>
    <t>CXAF 042 SE LN AC R454B</t>
  </si>
  <si>
    <t>CMAF 130 HE LN</t>
  </si>
  <si>
    <t>CMAF 100 HE LN</t>
  </si>
  <si>
    <t>CXAF 190 HEat LN AC R454B</t>
  </si>
  <si>
    <t>CXAF 100 SE LN AC R454B</t>
  </si>
  <si>
    <t>CMAF 037 HE EC XLN R454B</t>
  </si>
  <si>
    <t>CXAF 150 HEat LN EC R454B</t>
  </si>
  <si>
    <t>CXAF 100 SE SN EC R454B</t>
  </si>
  <si>
    <t>CXAF 150 HEat LN AC R454B</t>
  </si>
  <si>
    <t>LEAF 008</t>
  </si>
  <si>
    <t>CMAF 080 SSE XLN</t>
  </si>
  <si>
    <t>CXC 017 XLN</t>
  </si>
  <si>
    <t>CXAF 074 Heat LN EC R454B</t>
  </si>
  <si>
    <t>CXAF 090 HEat XLN EC R454B</t>
  </si>
  <si>
    <t>CXC 007 XLN</t>
  </si>
  <si>
    <t>CMAF 033 HE EC XLN R454B</t>
  </si>
  <si>
    <t>CMAF 095 HE EC XLN R454B</t>
  </si>
  <si>
    <t>LEAF 012 XLN</t>
  </si>
  <si>
    <t>CXAF 100 SHE XLN AC R454B</t>
  </si>
  <si>
    <t>CMAF 140 SE XLN</t>
  </si>
  <si>
    <t>CXAF 110 HEat XLN AC R454B</t>
  </si>
  <si>
    <t>CXAF 090 SE LN EC R454B</t>
  </si>
  <si>
    <t>CMAF 100 SE XLN</t>
  </si>
  <si>
    <t>CMAF 090 SE XLN</t>
  </si>
  <si>
    <t>CMAF 090 SE LN</t>
  </si>
  <si>
    <t>CMAF 024 HE EC XLN R454B</t>
  </si>
  <si>
    <t>CXC 011 XLN</t>
  </si>
  <si>
    <t>CXAF 150 HEat XLN EC R454B</t>
  </si>
  <si>
    <t>CXAF 074 Heat XLN EC R454B</t>
  </si>
  <si>
    <t>CMAF 090 SE SN</t>
  </si>
  <si>
    <t>CMAF 110 HE SN</t>
  </si>
  <si>
    <t>CMAF 105 HE EC SN R454B</t>
  </si>
  <si>
    <t>CMAF 130 SE SN</t>
  </si>
  <si>
    <t>CMAF 130 HE SN</t>
  </si>
  <si>
    <t>CMAF 065 HE EC SN R454B</t>
  </si>
  <si>
    <t>CMAF 165 HE LN</t>
  </si>
  <si>
    <t>CXAF 140 SE LN EC R454B</t>
  </si>
  <si>
    <t>CMAF 165 HE SN</t>
  </si>
  <si>
    <t>CMAF 105 HE EC LN R454B</t>
  </si>
  <si>
    <t>CMAF 090 HE XLN</t>
  </si>
  <si>
    <t>Vaillant Deutschland GmbH &amp; Co. KG</t>
  </si>
  <si>
    <t>aroTHERM Split plus VWL 55/8.2 (AS/230V/S2) + Hydraulikstation VWL 57/8.2 IS S1</t>
  </si>
  <si>
    <t>aroTHERM Split plus VWL 35/8.2 (AS/230V/S2) + Hydraulikstation VWL 57/8.2 IS</t>
  </si>
  <si>
    <t>recoCOMPACT exclusive VWL 59/5 230V S2</t>
  </si>
  <si>
    <t>versoTHERM plus VWL 37/5 230V S2</t>
  </si>
  <si>
    <t>aroTHERM Split VWL 75/5 (AS/230V/S2) + VWL (77/5 IS / 78/5 IS)</t>
  </si>
  <si>
    <t>aroTHERM Split VWL 105/5 (AS/S2) + VWL (127/5 IS / 128/5 IS)</t>
  </si>
  <si>
    <t>recoCOMPACT exclusive VWL 39/5 230V S2</t>
  </si>
  <si>
    <t>aroTHERM Split VWL 105/5 AS 400V S2 + VWL 128/5 IS</t>
  </si>
  <si>
    <t>flexoTHERM exclusive VWF 197/4 + 2 x aroCOLLECT VWL 11/4 SA</t>
  </si>
  <si>
    <t>aroTHERM Split plus VWL 75/8.2 (AS/230V/S2) + Hydraulikstation VWL 77/8.2 IS S1</t>
  </si>
  <si>
    <t>flexoCOMPACT exclusive VWF 58/4 + aroCOLLECT VWL 11/4 SA</t>
  </si>
  <si>
    <t>aroTHERM Split plus VWL 75/8.2 (AS/230V/S2) + uniTOWER Split plus VWL 78/8.2 IS C2</t>
  </si>
  <si>
    <t>aroTHERM Split plus VWL 35/8.2 (AS/230V/S2) + Hydraulikstation VWL 57/8.2 IS S1</t>
  </si>
  <si>
    <t>aroTHERM plus VWL 125/6 (A/S2)</t>
  </si>
  <si>
    <t>aroTHERM Split VWL 55/5 (AS/230V/S2) + VWL (57/5 IS / 58/5 IS)</t>
  </si>
  <si>
    <t>aroTHERM Split plus VWL 55/8.2 (AS/230V/S2) + uniTOWER Split plus VWL 58/8.2 IS</t>
  </si>
  <si>
    <t>aroTHERM plus VWL 35/8.1 (A/230V)</t>
  </si>
  <si>
    <t>aroTHERM plus VWL 75/6 (A/230V/S2)</t>
  </si>
  <si>
    <t>aroTHERM Split VWL 125/5 (AS/S2) + VWL (127/5 IS / 128/5 IS)</t>
  </si>
  <si>
    <t>aroTHERM plus VWL 75/8.1 (A/230V)</t>
  </si>
  <si>
    <t>aroTHERM Split plus VWL 35/8.2 (AS/230V/S2) + uniTOWER Split plus VWL 58/8.2 IS</t>
  </si>
  <si>
    <t>versoTHERM plus VWL 57/5 230V S2</t>
  </si>
  <si>
    <t>flexoCOMPACT exclusive VWF 88/4 + aroCOLLECT VWL 11/4 SA</t>
  </si>
  <si>
    <t>flexoTHERM exclusive VWF 157/4 + 2 x aroCOLLECT VWL 11/4 SA</t>
  </si>
  <si>
    <t>aroTHERM plus VWL 105/6 (A/S2)</t>
  </si>
  <si>
    <t>aroTHERM perform VWL 185/3 AS + VWL 185 IS S1</t>
  </si>
  <si>
    <t>aroTHERM Split VWL 75/5 AS 230V S2 + VWL 78/5 IS</t>
  </si>
  <si>
    <t>aroTHERM Split VWL 35/5 (AS/230V/S2) + VWL (57/5 IS / 58/5 IS)</t>
  </si>
  <si>
    <t>flexoTHERM exclusive VWF 57/4 + aroCOLLECT VWL 11/4 SA</t>
  </si>
  <si>
    <t>aroTHERM Split VWL 35/5 AS 230V S2 + VWL 58/5 IS</t>
  </si>
  <si>
    <t>aroTHERM Split plus VWL 75/8.2 (AS/230V/S2) + Hydraulikstation VWL 77/8.2 IS</t>
  </si>
  <si>
    <t>aroTHERM plus VWL 35/6 (A/230V/S2)</t>
  </si>
  <si>
    <t>aroTHERM plus VWL 125/8.1 (A/400V)</t>
  </si>
  <si>
    <t>aroTHERM Split plus VWL 75/8.2 (AS/230V/S2) + uniTOWER Split plus VWL 78/8.2 IS</t>
  </si>
  <si>
    <t>aroTHERM perform VWL 185/3 AS S4 + VWL 185 IS S1</t>
  </si>
  <si>
    <t>aroTHERM perform VWL 255/3 AS + VWL 255 IS S1</t>
  </si>
  <si>
    <t>recoCOMPACT exclusive VWL 79/5 230V S2</t>
  </si>
  <si>
    <t>flexoTHERM exclusive VWF 87/4 + aroCOLLECT VWL 11/4 SA</t>
  </si>
  <si>
    <t>aroTHERM perform VWL 255/3 AS S4 + VWL 255 IS S1</t>
  </si>
  <si>
    <t>aroTHERM plus VWL 105/8.1 (A/400V)</t>
  </si>
  <si>
    <t>versoTHERM plus VWL 77/5 230V S2</t>
  </si>
  <si>
    <t>aroTHERM Split plus VWL 55/8.2 (AS/230V/S2) + Hydraulikstation VWL 57/8.2 IS</t>
  </si>
  <si>
    <t>aroTHERM plus VWL 55/6 (A/230V/S2)</t>
  </si>
  <si>
    <t>aroTHERM Split VWL 55/5 AS 230V S2 + VWL 58/5 IS</t>
  </si>
  <si>
    <t>aroTHERM plus VWL 55/8.1 (A/230V)</t>
  </si>
  <si>
    <t>VARMEKS ISITMA VE SOĞUTMA SANAYİ VE TİCARET A.Ş.</t>
  </si>
  <si>
    <t>VM-0MB3402015</t>
  </si>
  <si>
    <t>VM-0MB1402008</t>
  </si>
  <si>
    <t>VM-0MB3402022</t>
  </si>
  <si>
    <t>VM-1MB3112013</t>
  </si>
  <si>
    <t>VM-0MB1402022</t>
  </si>
  <si>
    <t>VM-0MB1402011</t>
  </si>
  <si>
    <t>VM-0MB3112023</t>
  </si>
  <si>
    <t>VM-0MB3112018</t>
  </si>
  <si>
    <t>VM-1MB3112035</t>
  </si>
  <si>
    <t>VM-0MB3112013</t>
  </si>
  <si>
    <t>VM-1MB3112018</t>
  </si>
  <si>
    <t>VM-1MB3112028</t>
  </si>
  <si>
    <t>VM-0MB1402015</t>
  </si>
  <si>
    <t>Ventron GmbH</t>
  </si>
  <si>
    <t>TAHMV9</t>
  </si>
  <si>
    <t>TAHMV12S</t>
  </si>
  <si>
    <t>TAHMV9S</t>
  </si>
  <si>
    <t>Viessmann Climate Solutions GmbH &amp; Co.KG</t>
  </si>
  <si>
    <t>Vitocal 200-S AWB-M-E-AC-AF 201.E06</t>
  </si>
  <si>
    <t>IDU-A Modular AWMIW.A1.19-V051 / ODU 250-A AWMOF-251.A1.10-400-V002</t>
  </si>
  <si>
    <t>Vitocal 250-A AWO-E-AC-AF 251.A16</t>
  </si>
  <si>
    <t>IDU-A 2C AWMIW.A1.19-V055 / ODU 250-A AWMOF-251.A1.04-230-V002</t>
  </si>
  <si>
    <t>Vitocal 252-A Typ AWOT-M-E-AC/AWOT-M-E-AC-AF 251.A06 2C</t>
  </si>
  <si>
    <t>Vitocal 252-A Typ AWOT(-M)-E-AC/AWOT(-M)-E-AC-(AF) 251.A10</t>
  </si>
  <si>
    <t>Vitocal 200-A AWO-M(-E/-AC) 201.A04</t>
  </si>
  <si>
    <t>Vitocal 250-A Typ AWO-M-E-AC/AWO-M-E-AC-AF 251.A08 2C</t>
  </si>
  <si>
    <t>IDU-A Compact 2C AWMIT.A1.19-V056 / ODU 250-A AWMOF-251.A1.10-400-V002</t>
  </si>
  <si>
    <t>Vitocal 222-S AWBT-M-E-AC-AF 221.E06</t>
  </si>
  <si>
    <t>IDU-A AWMIW.A1.19-V052 / ODU 150-A AWMOF-151.A1.16-230-V001</t>
  </si>
  <si>
    <t>Vitocal 250-A AWO-E-AC-AF 251.A19 2C</t>
  </si>
  <si>
    <t>IDU-A Compact AWMIT.A1.19-V053 / ODU 150-A AWMOF-151.A1.06-230-V002</t>
  </si>
  <si>
    <t>IDU-A Compact 2C AWMIT.A1.19-V056 / ODU 250-A AWMOF-251.A1.10-400-V001</t>
  </si>
  <si>
    <t>IDU-A Modular AWMIW.A1.19-V051 / ODU 250-A AWMOF-251.A1.06-230-V002</t>
  </si>
  <si>
    <t>IDU-A Modular AWMIW.A1.19-V051 / ODU 250-A AWMOF-251.A1.13-230-V002</t>
  </si>
  <si>
    <t>IDU-A Compact AWMIT.A1.19-V053 / ODU 150-A AWMOF-151.A1.16-230-V001</t>
  </si>
  <si>
    <t>Vitocal 222-S AWBT-M-E-AC-AF 221.E08 2C</t>
  </si>
  <si>
    <t>IDU-A Modular AWMIW.A1.19-V051 / ODU 150-A AWMOF-151.A1.10-230-V001</t>
  </si>
  <si>
    <t>IDU-A AWMIW.A1.19-V052 / ODU 250-A AWMOF-251.A1.10-400-V002</t>
  </si>
  <si>
    <t>Vitocal 250-AH HAWO-AC-AF 252.A19</t>
  </si>
  <si>
    <t>IDU-A Compact 2C AWMIT.A1.19-V056 / ODU 250-A AWMOF-251.A1.06-230-V002</t>
  </si>
  <si>
    <t>IDU-A 2C AWMIW.A1.19-V055 / ODU 250-A AWMOF-251.A1.08-230-V001</t>
  </si>
  <si>
    <t>Vitocal 150-A Typ AWO-M-E-AC/AWO-M-E-AC-AF 151.A06</t>
  </si>
  <si>
    <t>Vitocal 200-A AWO-M(-E/-AC) 201.A10</t>
  </si>
  <si>
    <t>IDU-A Compact AWMIT.A1.19-V053 / ODU 250-A AWMOF-251.A1.06-230-V002</t>
  </si>
  <si>
    <t>IDU-A AWMIW.A1.19-V052 / ODU 150-A AWMOF-151.A1.13-230-V002</t>
  </si>
  <si>
    <t>IDU-A Compact AWMIT.A1.19-V053 / ODU 150-A AWMOF-151.A1.13-400-V002</t>
  </si>
  <si>
    <t>Vitocal 222-S AWBT-M-E-AC 221.E10</t>
  </si>
  <si>
    <t>Vitocal 250-SH HAWB-M-AC 252.B10</t>
  </si>
  <si>
    <t>IDU-A Compact 2C AWMIT.A1.19-V056 / ODU 250-A AWMOF-251.A1.04-230-V002</t>
  </si>
  <si>
    <t>Vitocal 222-A AWOT(-E/-AC) 221.A13</t>
  </si>
  <si>
    <t>Vitocal 222-S AWBT-M-E-AC-AF 221.E10 2C</t>
  </si>
  <si>
    <t>IDU-A Hybrid HWMIW.A1.19-V054 / ODU 250-A AWMOF-251.A1.04-230-V001</t>
  </si>
  <si>
    <t>IDU-A Modular AWMIW.A1.19-V051 ODU 250-A AWMOF-251.A1.19-400-V002</t>
  </si>
  <si>
    <t>IDU-A Compact 2C AWMIT.A1.19-V056 / ODU 250-A AWMOF-251.A1.13-230-V001</t>
  </si>
  <si>
    <t>IDU-A Hybrid HWMIW.A1.19-V054 / ODU 250-A AWMOF-251.A1.10-230-V001</t>
  </si>
  <si>
    <t>IDU-A Modular AWMIW.A1.19-V051 / ODU 150-A AWMOF-151.A1.13-400-V001</t>
  </si>
  <si>
    <t>Vitocal 250-SH HAWB-M-AC-AF 252.B06</t>
  </si>
  <si>
    <t>Vitocal 250-AH HAWO-AC 252.A16</t>
  </si>
  <si>
    <t>Vitocal 200-S AWB(-E/-AC) 201.D16</t>
  </si>
  <si>
    <t>Vitocal 200-A AWO-M(-E/-AC) 201.A06</t>
  </si>
  <si>
    <t>Vitocal 222-A AWOT(-E/-AC) 221.A10</t>
  </si>
  <si>
    <t>Vitocal 250-A Typ AWO(-M)-E-AC/AWO(-M)-E-AC-(AF) 251.A13</t>
  </si>
  <si>
    <t>IDU-A AWMIW.A1.19-V052 / ODU 150-A AWMOF-151.A1.13-230-V001</t>
  </si>
  <si>
    <t>Vitocal 200-A AWO-E 201.A09</t>
  </si>
  <si>
    <t>Vitocal 250-A AWO-E-AC 251.A16</t>
  </si>
  <si>
    <t>Vitocal 222-A AWOT(-E/-AC) 221.A16</t>
  </si>
  <si>
    <t>IDU-A Modular AWMIW.A1.19-V051 / ODU 150-A AWMOF-151.A1.04-230-V001</t>
  </si>
  <si>
    <t>Vitocal 222-S AWBT-M(-E/-AC) 221.C08</t>
  </si>
  <si>
    <t>Vitocal 250-S HAWB-AC 252.A10</t>
  </si>
  <si>
    <t>Vitocal 250-A PRO, Typ AWO-AC-AF 251.A40</t>
  </si>
  <si>
    <t>IDU-A Hybrid HWMIW.A1.19-V054 / ODU 150-A AWMOF-151.A1.13-230-V001</t>
  </si>
  <si>
    <t>IDU-A AWMIW.A1.19-V052 ODU 250-A AWMOF-251.A1.16-400-V002</t>
  </si>
  <si>
    <t>Vitocal 200-S AWB-M-E-AC 201.E08</t>
  </si>
  <si>
    <t>IDU-A Compact AWMIT.A1.19-V053 / ODU 150-A AWMOF-151.A1.16-400-V002</t>
  </si>
  <si>
    <t>Vitocal 222-S AWBT-M(-E/-AC) 221.C04</t>
  </si>
  <si>
    <t>Vitocal 222-S AWBT-M-E-AC 221.E08</t>
  </si>
  <si>
    <t>IDU-A Compact AWMIT.A1.19-V053 / ODU 250-A AWMOF-251.A1.13-400-V002</t>
  </si>
  <si>
    <t>Vitocal 222-S AWBT-M(-E/-AC) 221.C10</t>
  </si>
  <si>
    <t>IDU-A Hybrid HWMIW.A1.19-V054 / ODU 150-A AWMOF-151.A1.13-400-V001</t>
  </si>
  <si>
    <t>IDU-A Compact 2C AWMIT.A1.19-V056 / ODU 250-A AWMOF-251.A1.13-400-V001</t>
  </si>
  <si>
    <t>Vitocal 200-A AWO(-E/-AC) 201.A13</t>
  </si>
  <si>
    <t>Vitocal 250-AH HAWO-AC-AF 252.A16</t>
  </si>
  <si>
    <t>IDU-A AWMIW.A1.19-V052 / ODU 150-A AWMOF-151.A1.16-230-V002</t>
  </si>
  <si>
    <t>IDU-A Hybrid HWMIW.A1.19-V054 ODU 250-A AWMOF-251.A1.16-400-V001</t>
  </si>
  <si>
    <t>Vitocal 150-A Typ AWO-E-AC/AWO-E-AC-AF 151.A13</t>
  </si>
  <si>
    <t>Vitocal 222-A AWOT-M(-E/-AC) 221.A10</t>
  </si>
  <si>
    <t>IDU-A Hybrid HWMIW.A1.19-V054 ODU 250-A AWMOF-251.A1.19-400-V002</t>
  </si>
  <si>
    <t>Vitocal 250-A Typ AWO(-M)-E-AC/AWO(-M)-E-AC-(AF) 251.A10  2C</t>
  </si>
  <si>
    <t>IDU-A AWMIW.A1.19-V052 / ODU 250-A AWMOF-251.A1.10-230-V002</t>
  </si>
  <si>
    <t>IDU-A 2C AWMIW.A1.19-V055 / ODU 250-A AWMOF-251.A1.10-400-V002</t>
  </si>
  <si>
    <t>IDU-A Modular AWMIW.A1.19-V051 ODU 250-A AWMOF-251.A1.19-400-V001</t>
  </si>
  <si>
    <t>IDU-A AWMIW.A1.19-V052 / ODU 150-A AWMOF-151.A1.04-230-V002</t>
  </si>
  <si>
    <t>IDU-A Hybrid HWMIW.A1.19-V054 / ODU 150-A AWMOF-151.A1.10-400-V001</t>
  </si>
  <si>
    <t>IDU-A Compact AWMIT.A1.19-V053 / ODU 250-A AWMOF-251.A1.10-230-V002</t>
  </si>
  <si>
    <t>IDU-A AWMIW.A1.19-V052 / ODU 250-A AWMOF-251.A1.08-230-V002</t>
  </si>
  <si>
    <t>IDU-A Compact 2C AWMIT.A1.19-V056 / ODU 250-A AWMOF-251.A1.10-230-V002</t>
  </si>
  <si>
    <t>IDU-A Compact AWMIT.A1.19-V053 / ODU 250-A AWMOF-251.A1.13-230-V001</t>
  </si>
  <si>
    <t>Vitocal 250-A Typ AWO-M-E-AC/AWO-M-E-AC-AF 251.A08</t>
  </si>
  <si>
    <t>Vitocal 200-S AWB-M-E-AC 201.E08 2C</t>
  </si>
  <si>
    <t>Vitocal 200-A AWO(-E/-AC) 201.A10</t>
  </si>
  <si>
    <t>IDU-A Compact 2C AWMIT.A1.19-V056 / ODU 250-A AWMOF-251.A1.04-230-V001</t>
  </si>
  <si>
    <t>Vitocal 200-S AWB(-E/-AC) 201.D13</t>
  </si>
  <si>
    <t>Vitocal 200-S AWB-M(-E/-AC) 201.D08</t>
  </si>
  <si>
    <t>IDU-A Compact 2C AWMIT.A1.19-V056 ODU 250-A AWMOF-251.A1.19-400-V002</t>
  </si>
  <si>
    <t>IDU-A Hybrid HWMIW.A1.19-V054 / ODU 150-A AWMOF-151.A1.13-230-V002</t>
  </si>
  <si>
    <t>Vitocal 222-S AWBT-M-E-AC 221.E10 2C</t>
  </si>
  <si>
    <t>IDU-A AWMIW.A1.19-V052 ODU 250-A AWMOF-251.A1.19-400-V002</t>
  </si>
  <si>
    <t>IDU-A AWMIW.A1.19-V052 / ODU 250-A AWMOF-251.A1.10-400-V001</t>
  </si>
  <si>
    <t>Vitocal 252-A Typ AWOT(-M)-E-AC/AWOT(-M)-E-AC-(AF) 251.A10 2C</t>
  </si>
  <si>
    <t>IDU-A Hybrid HWMIW.A1.19-V054 / ODU 150-A AWMOF-151.A1.06-230-V001</t>
  </si>
  <si>
    <t>Vitocal 151-A Typ AWOT(-M)-E-AC/AWOT(-M)-E-AC-AF 151.A13</t>
  </si>
  <si>
    <t>Vitocal 200-S AWB-M(-E/-AC) 201.D06</t>
  </si>
  <si>
    <t>Vitocal 222-S AWBT-M-E-AC-AF 221.E08</t>
  </si>
  <si>
    <t>Vitocal 200-A AWO 201.A09</t>
  </si>
  <si>
    <t>IDU-A Compact AWMIT.A1.19-V053 / ODU 150-A AWMOF-151.A1.13-400-V001</t>
  </si>
  <si>
    <t>IDU-A Compact AWMIT.A1.19-V053 / ODU 150-A AWMOF-151.A1.08-230-V001</t>
  </si>
  <si>
    <t>IDU-A 2C AWMIW.A1.19-V055 / ODU 250-A AWMOF-251.A1.13-230-V002</t>
  </si>
  <si>
    <t>IDU-A AWMIW.A1.19-V052 / ODU 250-A AWMOF-251.A1.06-230-V001</t>
  </si>
  <si>
    <t>Vitocal 151-A Typ AWOT-M-E-AC/AWOT-M-E-AC-AF 151.A06</t>
  </si>
  <si>
    <t>IDU-A AWMIW.A1.19-V052 / ODU 250-A AWMOF-251.A1.10-230-V001</t>
  </si>
  <si>
    <t>Vitocal 200-S AWB-M(-E/-AC) 201.D04</t>
  </si>
  <si>
    <t>Vitocal 250-A Typ AWO-M-E-AC/AWO-M-E-AC-AF 251.A04 2C</t>
  </si>
  <si>
    <t>IDU-A Compact AWMIT.A1.19-V053 / ODU 150-A AWMOF-151.A1.16-230-V002</t>
  </si>
  <si>
    <t>IDU-A Modular AWMIW.A1.19-V051 / ODU 250-A AWMOF-251.A1.06-230-V001</t>
  </si>
  <si>
    <t>IDU-A Hybrid HWMIW.A1.19-V054 / ODU 250-A AWMOF-251.A1.04-230-V002</t>
  </si>
  <si>
    <t>IDU-A Modular AWMIW.A1.19-V051 / ODU 250-A AWMOF-251.A1.04-230-V002</t>
  </si>
  <si>
    <t>IDU-A Compact AWMIT.A1.19-V053 ODU 250-A AWMOF-251.A1.19-400-V002</t>
  </si>
  <si>
    <t>IDU-A Hybrid HWMIW.A1.19-V054 / ODU 150-A AWMOF-151.A1.06-230-V002</t>
  </si>
  <si>
    <t>Vitocal 250-AH HAWO-AC 252.A10</t>
  </si>
  <si>
    <t>IDU-A AWMIW.A1.19-V052 / ODU 150-A AWMOF-151.A1.10-230-V002</t>
  </si>
  <si>
    <t>IDU-A Compact AWMIT.A1.19-V053 / ODU 150-A AWMOF-151.A1.04-230-V001</t>
  </si>
  <si>
    <t>IDU-A Hybrid HWMIW.A1.19-V054 / ODU 150-A AWMOF-151.A1.16-230-V001</t>
  </si>
  <si>
    <t>Vitocal 150-A Typ AWO-E-AC/AWO-E-AC-AF 151.A16</t>
  </si>
  <si>
    <t>IDU-A Hybrid HWMIW.A1.19-V054 / ODU 150-A AWMOF-151.A1.10-230-V002</t>
  </si>
  <si>
    <t>Vitocal 200-S AWB-M-E-AC 201.E10 2C</t>
  </si>
  <si>
    <t>IDU-A Compact 2C AWMIT.A1.19-V056 ODU 250-A AWMOF-251.A1.16-400-V002</t>
  </si>
  <si>
    <t>IDU-A 2C AWMIW.A1.19-V055 / ODU 250-A AWMOF-251.A1.10-400-V001</t>
  </si>
  <si>
    <t>Vitocal 250-A Typ AWO-M-E-AC/AWO-M-E-AC-AF 251.A06 2C</t>
  </si>
  <si>
    <t>IDU-A Compact AWMIT.A1.19-V053 / ODU 150-A AWMOF-151.A1.10-230-V002</t>
  </si>
  <si>
    <t>Vitocal 200-S AWB-M(-E/-AC) 201.D10</t>
  </si>
  <si>
    <t>Vitocal 250-A AWO-E-AC 251.A19 2C</t>
  </si>
  <si>
    <t>Vitocal 250-A Typ AWO(-M)-E-AC/AWO(-M)-E-AC-(AF) 251.A13  2C</t>
  </si>
  <si>
    <t>IDU-A Compact AWMIT.A1.19-V053 ODU 250-A AWMOF-251.A1.16-400-V001</t>
  </si>
  <si>
    <t>Vitocal 222-A AWOT 221.A09</t>
  </si>
  <si>
    <t>IDU-A Compact AWMIT.A1.19-V053 / ODU 150-A AWMOF-151.A1.10-400-V002</t>
  </si>
  <si>
    <t>Vitocal 250-AH HAWO-AC-AF 252.A10</t>
  </si>
  <si>
    <t>IDU-A AWMIW.A1.19-V052 / ODU 150-A AWMOF-151.A1.10-400-V001</t>
  </si>
  <si>
    <t>Vitocal 151-A Typ AWOT(-M)-E-AC/AWOT(-M)-E-AC-AF 151.A10</t>
  </si>
  <si>
    <t>IDU-A Compact AWMIT.A1.19-V053 / ODU 250-A AWMOF-251.A1.10-400-V002</t>
  </si>
  <si>
    <t>IDU-A Hybrid HWMIW.A1.19-V054 / ODU 150-A AWMOF-151.A1.16-230-V002</t>
  </si>
  <si>
    <t>IDU-A AWMIW.A1.19-V052 / ODU 250-A AWMOF-251.A1.13-230-V001</t>
  </si>
  <si>
    <t>IDU-A Hybrid HWMIW.A1.19-V054 / ODU 250-A AWMOF-251.A1.08-230-V001</t>
  </si>
  <si>
    <t>IDU-A Hybrid HWMIW.A1.19-V054 / ODU 150-A AWMOF-151.A1.04-230-V001</t>
  </si>
  <si>
    <t>Vitocal 200-S AWB-M-E-AC 201.E10</t>
  </si>
  <si>
    <t>Vitocal 250-A Typ AWO-M-E-AC/AWO-M-E-AC-AF 251.A06</t>
  </si>
  <si>
    <t>Vitocal 250-SH HAWB-M-AC 252.B08</t>
  </si>
  <si>
    <t>IDU-A Compact AWMIT.A1.19-V053 / ODU 150-A AWMOF-151.A1.04-230-V002</t>
  </si>
  <si>
    <t>IDU-A AWMIW.A1.19-V052 / ODU 150-A AWMOF-151.A1.16-400-V001</t>
  </si>
  <si>
    <t>IDU-A Modular AWMIW.A1.19-V051 / ODU 150-A AWMOF-151.A1.13-230-V001</t>
  </si>
  <si>
    <t>Vitocal 222-S AWBT 221.C09</t>
  </si>
  <si>
    <t>Vitocal 200-S AWB-M-E-AC-AF 201.E10 2C</t>
  </si>
  <si>
    <t>IDU-A Compact AWMIT.A1.19-V053 / ODU 150-A AWMOF-151.A1.16-400-V001</t>
  </si>
  <si>
    <t>Vitocal 222-S AWBT-M(-E/-AC) 221.C06</t>
  </si>
  <si>
    <t>IDU-A Compact AWMIT.A1.19-V053 ODU 250-A AWMOF-251.A1.19-400-V001</t>
  </si>
  <si>
    <t>Vitocal 200-S AWB-M-E-AC-AF 201.E10</t>
  </si>
  <si>
    <t>IDU-A Compact 2C AWMIT.A1.19-V056 / ODU 250-A AWMOF-251.A1.13-230-V002</t>
  </si>
  <si>
    <t>Vitocal 250-AH HAWO-M-AC-AF 252.A10</t>
  </si>
  <si>
    <t>IDU-A Modular AWMIW.A1.19-V051 / ODU 150-A AWMOF-151.A1.16-400-V001</t>
  </si>
  <si>
    <t>Vitocal 252-A AWOT-E-AC 251.A19 2C</t>
  </si>
  <si>
    <t>Vitocal 222-S AWBT-M-E-AC 221.E06</t>
  </si>
  <si>
    <t>IDU-A Compact 2C AWMIT.A1.19-V056 / ODU 250-A AWMOF-251.A1.10-230-V001</t>
  </si>
  <si>
    <t>IDU-A 2C AWMIW.A1.19-V055 ODU 250-A AWMOF-251.A1.16-400-V001</t>
  </si>
  <si>
    <t>Vitocal 200-S AWB-M-E-AC-AF 201.E08</t>
  </si>
  <si>
    <t>Vitocal 200-A AWCI-AC 201.A10</t>
  </si>
  <si>
    <t>Vitocal 252-A Typ AWOT(-M)-E-AC/AWOT(-M)-E-AC-(AF) 251.A13</t>
  </si>
  <si>
    <t>IDU-A AWMIW.A1.19-V052 / ODU 250-A AWMOF-251.A1.13-400-V001</t>
  </si>
  <si>
    <t>IDU-A Hybrid HWMIW.A1.19-V054 ODU 250-A AWMOF-251.A1.16-400-V002</t>
  </si>
  <si>
    <t>IDU-A 2C AWMIW.A1.19-V055 ODU 250-A AWMOF-251.A1.19-400-V002</t>
  </si>
  <si>
    <t>Vitocal 250-AH Typ HAWO-M-AC/HAWO-M-AC-AF 252.A08</t>
  </si>
  <si>
    <t>Vitocal 222-SI AWBS-M-E-AC 221.E08</t>
  </si>
  <si>
    <t>Vitocal 151-A Typ AWOT-M-E-AC/AWOT-M-E-AC-AF 151.A08</t>
  </si>
  <si>
    <t>IDU-A Modular AWMIW.A1.19-V051 ODU 250-A AWMOF-251.A1.16-400-V001</t>
  </si>
  <si>
    <t>IDU-A Compact AWMIT.A1.19-V053 / ODU 250-A AWMOF-251.A1.10-230-V001</t>
  </si>
  <si>
    <t>Vitocal 222-S AWBT(-E/-AC) 221.C16</t>
  </si>
  <si>
    <t>Vitocal 222-A AWOT-M(-E/-AC) 221.A04</t>
  </si>
  <si>
    <t>Vitocal 252-A Typ AWOT-M-E-AC/AWOT-M-E-AC-AF 251.A04 2C</t>
  </si>
  <si>
    <t>Vitocal 250-AH Typ HAWO-M-AC/HAWO-M-AC-AF 252.A06</t>
  </si>
  <si>
    <t>Vitocal 252-A AWOT-E-AC 251.A16 2C</t>
  </si>
  <si>
    <t>Vitocal 222-S AWBT-M-E-AC-AF 221.E06 2C</t>
  </si>
  <si>
    <t>IDU-A Hybrid HWMIW.A1.19-V054 ODU 250-A AWMOF-251.A1.19-400-V001</t>
  </si>
  <si>
    <t>IDU-A AWMIW.A1.19-V052 / ODU 250-A AWMOF-251.A1.04-230-V002</t>
  </si>
  <si>
    <t>IDU-A 2C AWMIW.A1.19-V055 / ODU 250-A AWMOF-251.A1.06-230-V001</t>
  </si>
  <si>
    <t>IDU-A Modular AWMIW.A1.19-V051 / ODU 250-A AWMOF-251.A1.10-400-V001</t>
  </si>
  <si>
    <t>IDU-A Modular AWMIW.A1.19-V051 / ODU 150-A AWMOF-151.A1.16-400-V002</t>
  </si>
  <si>
    <t>IDU-A Modular AWMIW.A1.19-V051 / ODU 250-A AWMOF-251.A1.08-230-V002</t>
  </si>
  <si>
    <t>Vitocal 252-A AWOT-E-AC-AF 251.A16</t>
  </si>
  <si>
    <t>Vitocal 250-AH Typ HAWO-M-AC/HAWO-M-AC-AF 252.A04</t>
  </si>
  <si>
    <t>Vitocal 222-S AWBT-E 221.C09</t>
  </si>
  <si>
    <t>Vitocal 250-A AWO-E-AC-AF 251.A19</t>
  </si>
  <si>
    <t>IDU-A AWMIW.A1.19-V052 ODU 250-A AWMOF-251.A1.16-400-V001</t>
  </si>
  <si>
    <t>IDU-A AWMIW.A1.19-V052 / ODU 150-A AWMOF-151.A1.06-230-V002</t>
  </si>
  <si>
    <t>IDU-A Modular AWMIW.A1.19-V051 / ODU 150-A AWMOF-151.A1.10-230-V002</t>
  </si>
  <si>
    <t>IDU-A Hybrid HWMIW.A1.19-V054 / ODU 150-A AWMOF-151.A1.04-230-V002</t>
  </si>
  <si>
    <t>Vitocal 200-S AWB-M-E-AC 201.E06</t>
  </si>
  <si>
    <t>Vitocal 250-A AWO-E-AC 251.A16 2C</t>
  </si>
  <si>
    <t>Vitocal 200-S AWB 201.D09</t>
  </si>
  <si>
    <t>IDU-A AWMIW.A1.19-V052 / ODU 150-A AWMOF-151.A1.08-230-V001</t>
  </si>
  <si>
    <t>Vitocal 250-A Typ AWO-M-E-AC/AWO-M-E-AC-AF 251.A04</t>
  </si>
  <si>
    <t>IDU-A Compact 2C AWMIT.A1.19-V056 / ODU 250-A AWMOF-251.A1.13-400-V002</t>
  </si>
  <si>
    <t>IDU-A Compact AWMIT.A1.19-V053 / ODU 250-A AWMOF-251.A1.04-230-V002</t>
  </si>
  <si>
    <t>IDU-A Compact 2C AWMIT.A1.19-V056 / ODU 250-A AWMOF-251.A1.06-230-V001</t>
  </si>
  <si>
    <t>IDU-A 2C AWMIW.A1.19-V055 / ODU 250-A AWMOF-251.A1.13-400-V002</t>
  </si>
  <si>
    <t>IDU-A Compact 2C AWMIT.A1.19-V056 ODU 250-A AWMOF-251.A1.19-400-V001</t>
  </si>
  <si>
    <t>Vitocal 222-S AWBT-M-E-AC-AF 221.E10</t>
  </si>
  <si>
    <t>Vitocal 250-A AWO-E-AC 251.A19</t>
  </si>
  <si>
    <t>IDU-A Compact AWMIT.A1.19-V053 / ODU 150-A AWMOF-151.A1.08-230-V002</t>
  </si>
  <si>
    <t>IDU-A 2C AWMIW.A1.19-V055 / ODU 250-A AWMOF-251.A1.13-400-V001</t>
  </si>
  <si>
    <t>Vitocal 200-S AWB-E-AC 201.D09</t>
  </si>
  <si>
    <t>IDU-A 2C AWMIW.A1.19-V055 ODU 250-A AWMOF-251.A1.16-400-V002</t>
  </si>
  <si>
    <t>IDU-A 2C AWMIW.A1.19-V055 / ODU 250-A AWMOF-251.A1.10-230-V002</t>
  </si>
  <si>
    <t>IDU-A AWMIW.A1.19-V052 / ODU 150-A AWMOF-151.A1.13-400-V001</t>
  </si>
  <si>
    <t>IDU-A Hybrid HWMIW.A1.19-V054 / ODU 150-A AWMOF-151.A1.08-230-V002</t>
  </si>
  <si>
    <t>IDU-A Hybrid HWMIW.A1.19-V054 / ODU 250-A AWMOF-251.A1.13-400-V002</t>
  </si>
  <si>
    <t>IDU-A Hybrid HWMIW.A1.19-V054 / ODU 150-A AWMOF-151.A1.10-400-V002</t>
  </si>
  <si>
    <t>Vitocal 252-A AWOT-E-AC 251.A16</t>
  </si>
  <si>
    <t>Vitocal 222-A AWOT-E-AC 221.A09</t>
  </si>
  <si>
    <t>IDU-A 2C AWMIW.A1.19-V055 / ODU 250-A AWMOF-251.A1.13-230-V001</t>
  </si>
  <si>
    <t>Vitocal 222-A AWOT-M(-E/-AC) 221.A06</t>
  </si>
  <si>
    <t>IDU-A Compact AWMIT.A1.19-V053 / ODU 150-A AWMOF-151.A1.06-230-V001</t>
  </si>
  <si>
    <t>IDU-A AWMIW.A1.19-V052 / ODU 250-A AWMOF-251.A1.13-400-V002</t>
  </si>
  <si>
    <t>IDU-A AWMIW.A1.19-V052 / ODU 150-A AWMOF-151.A1.10-230-V001</t>
  </si>
  <si>
    <t>IDU-A 2C AWMIW.A1.19-V055 / ODU 250-A AWMOF-251.A1.08-230-V002</t>
  </si>
  <si>
    <t>Vitocal 222-S AWBT-E-AC 221.C09</t>
  </si>
  <si>
    <t>Vitocal 250-A PRO, Typ AWO-AC-AF 251.B40</t>
  </si>
  <si>
    <t>IDU-A Hybrid HWMIW.A1.19-V054 / ODU 250-A AWMOF-251.A1.08-230-V002</t>
  </si>
  <si>
    <t>Vitocal 200-S AWB-M-E-AC-AF 201.E08 2C</t>
  </si>
  <si>
    <t>Vitocal 200-A AWO-E-AC 201.A09</t>
  </si>
  <si>
    <t>IDU-A Hybrid HWMIW.A1.19-V054 / ODU 250-A AWMOF-251.A1.06-230-V001</t>
  </si>
  <si>
    <t>IDU-A Modular AWMIW.A1.19-V051 / ODU 150-A AWMOF-151.A1.10-400-V002</t>
  </si>
  <si>
    <t>IDU-A AWMIW.A1.19-V052 / ODU 150-A AWMOF-151.A1.16-400-V002</t>
  </si>
  <si>
    <t>IDU-A Modular AWMIW.A1.19-V051 / ODU 150-A AWMOF-151.A1.08-230-V001</t>
  </si>
  <si>
    <t>Vitocal 200-A Pro AWO-AC 202.A064</t>
  </si>
  <si>
    <t>IDU-A Compact AWMIT.A1.19-V053 / ODU 250-A AWMOF-251.A1.04-230-V001</t>
  </si>
  <si>
    <t>Vitocal 222-S AWBT(-E/-AC) 221.C13</t>
  </si>
  <si>
    <t>IDU-A AWMIW.A1.19-V052 / ODU 150-A AWMOF-151.A1.13-400-V002</t>
  </si>
  <si>
    <t>IDU-A Hybrid HWMIW.A1.19-V054 / ODU 250-A AWMOF-251.A1.13-230-V002</t>
  </si>
  <si>
    <t>Vitocal 252-A AWOT-E-AC 251.A19</t>
  </si>
  <si>
    <t>Vitocal 250-SH HAWB-M-AC-AF 252.B10</t>
  </si>
  <si>
    <t>IDU-A Modular AWMIW.A1.19-V051 / ODU 250-A AWMOF-251.A1.08-230-V001</t>
  </si>
  <si>
    <t>IDU-A Modular AWMIW.A1.19-V051 / ODU 150-A AWMOF-151.A1.08-230-V002</t>
  </si>
  <si>
    <t>Vitocal 250-AH HAWO-AC 252.A13</t>
  </si>
  <si>
    <t>IDU-A AWMIW.A1.19-V052 / ODU 150-A AWMOF-151.A1.06-230-V001</t>
  </si>
  <si>
    <t>IDU-A Compact AWMIT.A1.19-V053 / ODU 150-A AWMOF-151.A1.10-230-V001</t>
  </si>
  <si>
    <t>Vitocal 222-A AWOT-E 221.A09</t>
  </si>
  <si>
    <t>IDU-A Modular AWMIW.A1.19-V051 / ODU 150-A AWMOF-151.A1.04-230-V002</t>
  </si>
  <si>
    <t>Vitocal 200-A Pro AWO-AC 204.A128</t>
  </si>
  <si>
    <t>IDU-A Modular AWMIW.A1.19-V051 / ODU 250-A AWMOF-251.A1.10-230-V001</t>
  </si>
  <si>
    <t>Vitocal 250-S HAWB-AC 252.A16</t>
  </si>
  <si>
    <t>IDU-A AWMIW.A1.19-V052 / ODU 150-A AWMOF-151.A1.04-230-V001</t>
  </si>
  <si>
    <t>Vitocal 200-A AWO-M(-E/-AC) 201.A08</t>
  </si>
  <si>
    <t>Vitocal 200-S AWB(-E/-AC) 201.D10</t>
  </si>
  <si>
    <t>IDU-A Modular AWMIW.A1.19-V051 ODU 250-A AWMOF-251.A1.16-400-V002</t>
  </si>
  <si>
    <t>Vitocal 252-A AWOT-E-AC-AF 251.A16 2C</t>
  </si>
  <si>
    <t>Vitocal 150-A Typ AWO-M-E-AC/AWO-M-E-AC-AF 151.A08</t>
  </si>
  <si>
    <t>IDU-A Modular AWMIW.A1.19-V051 / ODU 250-A AWMOF-251.A1.04-230-V001</t>
  </si>
  <si>
    <t>IDU-A Compact AWMIT.A1.19-V053 / ODU 150-A AWMOF-151.A1.13-230-V001</t>
  </si>
  <si>
    <t>Vitocal 252-A Typ AWOT-M-E-AC/AWOT-M-E-AC-AF 251.A06</t>
  </si>
  <si>
    <t>IDU-A AWMIW.A1.19-V052 / ODU 250-A AWMOF-251.A1.08-230-V001</t>
  </si>
  <si>
    <t>Vitocal 150-A Typ AWO-M-E-AC/AWO-M-E-AC-AF 151.A04</t>
  </si>
  <si>
    <t>Vitocal 222-S AWBT-M-E-AC 221.E08 2C</t>
  </si>
  <si>
    <t>IDU-A AWMIW.A1.19-V052 ODU 250-A AWMOF-251.A1.19-400-V001</t>
  </si>
  <si>
    <t>IDU-A Modular AWMIW.A1.19-V051 / ODU 250-A AWMOF-251.A1.13-230-V001</t>
  </si>
  <si>
    <t>Vitocal 250-AH HAWO-M-AC 252.A10</t>
  </si>
  <si>
    <t>Vitocal 200-S AWB-M-E-AC-AF 201.E06 2C</t>
  </si>
  <si>
    <t>IDU-A AWMIW.A1.19-V052 / ODU 150-A AWMOF-151.A1.10-400-V002</t>
  </si>
  <si>
    <t>Vitocal 222-S AWBT-M-E-AC 221.E06 2C</t>
  </si>
  <si>
    <t>Vitocal 250-SH HAWB-M-AC-AF 252.B08</t>
  </si>
  <si>
    <t>Vitocal 252-A AWOT-E-AC-AF 251.A19</t>
  </si>
  <si>
    <t>IDU-A Hybrid HWMIW.A1.19-V054 / ODU 250-A AWMOF-251.A1.13-400-V001</t>
  </si>
  <si>
    <t>IDU-A Modular AWMIW.A1.19-V051 / ODU 150-A AWMOF-151.A1.13-230-V002</t>
  </si>
  <si>
    <t>IDU-A Modular AWMIW.A1.19-V051 / ODU 250-A AWMOF-251.A1.13-400-V001</t>
  </si>
  <si>
    <t>IDU-A Compact AWMIT.A1.19-V053 / ODU 250-A AWMOF-251.A1.13-230-V002</t>
  </si>
  <si>
    <t>IDU-A Compact 2C AWMIT.A1.19-V056 / ODU 250-A AWMOF-251.A1.08-230-V002</t>
  </si>
  <si>
    <t>Vitocal 222-S AWBT(-E/-AC) 221.C10</t>
  </si>
  <si>
    <t>IDU-A Modular AWMIW.A1.19-V051 / ODU 250-A AWMOF-251.A1.10-230-V002</t>
  </si>
  <si>
    <t>Vitocal 222-A AWOT-M(-E/-AC) 221.A08</t>
  </si>
  <si>
    <t>IDU-A Compact AWMIT.A1.19-V053 / ODU 250-A AWMOF-251.A1.13-400-V001</t>
  </si>
  <si>
    <t>IDU-A AWMIW.A1.19-V052 / ODU 250-A AWMOF-251.A1.06-230-V002</t>
  </si>
  <si>
    <t>IDU-A Compact AWMIT.A1.19-V053 / ODU 150-A AWMOF-151.A1.13-230-V002</t>
  </si>
  <si>
    <t>IDU-A Compact 2C AWMIT.A1.19-V056 / ODU 250-A AWMOF-251.A1.08-230-V001</t>
  </si>
  <si>
    <t>IDU-A Modular AWMIW.A1.19-V051 / ODU 150-A AWMOF-151.A1.06-230-V001</t>
  </si>
  <si>
    <t>Vitocal 250-SH HAWB-M-AC 252.B06</t>
  </si>
  <si>
    <t>Vitocal 200-S AWB-E 201.D09</t>
  </si>
  <si>
    <t>Vitocal 250-A AWO-E-AC-AF 251.A16 2C</t>
  </si>
  <si>
    <t>IDU-A Hybrid HWMIW.A1.19-V054 / ODU 250-A AWMOF-251.A1.06-230-V002</t>
  </si>
  <si>
    <t>IDU-A Modular AWMIW.A1.19-V051 / ODU 150-A AWMOF-151.A1.13-400-V002</t>
  </si>
  <si>
    <t>IDU-A 2C AWMIW.A1.19-V055 / ODU 250-A AWMOF-251.A1.04-230-V001</t>
  </si>
  <si>
    <t>IDU-A 2C AWMIW.A1.19-V055 / ODU 250-A AWMOF-251.A1.10-230-V001</t>
  </si>
  <si>
    <t>Vitocal 252-A Typ AWOT(-M)-E-AC/AWOT(-M)-E-AC-(AF) 251.A13 2C</t>
  </si>
  <si>
    <t>IDU-A AWMIW.A1.19-V052 / ODU 250-A AWMOF-251.A1.04-230-V001</t>
  </si>
  <si>
    <t>IDU-A Hybrid HWMIW.A1.19-V054 / ODU 150-A AWMOF-151.A1.08-230-V001</t>
  </si>
  <si>
    <t>Vitocal 200-A AWO(-E/-AC) 201.A16</t>
  </si>
  <si>
    <t>Vitocal 252-A Typ AWOT-M-E-AC/AWOT-M-E-AC-AF 251.A04</t>
  </si>
  <si>
    <t>IDU-A Hybrid HWMIW.A1.19-V054 / ODU 150-A AWMOF-151.A1.16-400-V001</t>
  </si>
  <si>
    <t>IDU-A 2C AWMIW.A1.19-V055 ODU 250-A AWMOF-251.A1.19-400-V001</t>
  </si>
  <si>
    <t>IDU-A Hybrid HWMIW.A1.19-V054 / ODU 250-A AWMOF-251.A1.10-230-V002</t>
  </si>
  <si>
    <t>IDU-A Modular AWMIW.A1.19-V051 / ODU 150-A AWMOF-151.A1.06-230-V002</t>
  </si>
  <si>
    <t>IDU-A Hybrid HWMIW.A1.19-V054 / ODU 250-A AWMOF-251.A1.10-400-V002</t>
  </si>
  <si>
    <t>IDU-A 2C AWMIW.A1.19-V055 / ODU 250-A AWMOF-251.A1.06-230-V002</t>
  </si>
  <si>
    <t>Vitocal 151-A Typ AWOT(-M)-E-AC/AWOT(-M)-EAC-AF 151.A16</t>
  </si>
  <si>
    <t>IDU-A Compact AWMIT.A1.19-V053 / ODU 250-A AWMOF-251.A1.08-230-V002</t>
  </si>
  <si>
    <t>IDU-A Compact 2C AWMIT.A1.19-V056 ODU 250-A AWMOF-251.A1.16-400-V001</t>
  </si>
  <si>
    <t>Vitocal 252-A Typ AWOT-M-E-AC/AWOT-M-E-AC-AF 251.A08 2C</t>
  </si>
  <si>
    <t>Vitocal 150-A Typ AWO(-M)-E-AC/AWO(-M)-E-AC-AF 151.A10</t>
  </si>
  <si>
    <t>IDU-A Compact AWMIT.A1.19-V053 / ODU 250-A AWMOF-251.A1.08-230-V001</t>
  </si>
  <si>
    <t>IDU-A Hybrid HWMIW.A1.19-V054 / ODU 150-A AWMOF-151.A1.13-400-V002</t>
  </si>
  <si>
    <t>Vitocal 200-S AWB-M-E-AC 201.E06 2C</t>
  </si>
  <si>
    <t>IDU-A Hybrid HWMIW.A1.19-V054 / ODU 150-A AWMOF-151.A1.10-230-V001</t>
  </si>
  <si>
    <t>IDU-A AWMIW.A1.19-V052 / ODU 250-A AWMOF-251.A1.13-230-V002</t>
  </si>
  <si>
    <t>IDU-A Modular AWMIW.A1.19-V051 / ODU 150-A AWMOF-151.A1.10-400-V001</t>
  </si>
  <si>
    <t>Vitocal 252-A Typ AWOT-M-E-AC/AWOT-M-E-AC-AF 251.A08</t>
  </si>
  <si>
    <t>Vitocal 151-A Typ AWOT-M-E-AC/AWOT-M-E-AC-AF 151.A04</t>
  </si>
  <si>
    <t>IDU-A Modular AWMIW.A1.19-V051 / ODU 250-A AWMOF-251.A1.13-400-V002</t>
  </si>
  <si>
    <t>IDU-A Hybrid HWMIW.A1.19-V054 / ODU 250-A AWMOF-251.A1.10-400-V001</t>
  </si>
  <si>
    <t>IDU-A Compact AWMIT.A1.19-V053 / ODU 250-A AWMOF-251.A1.10-400-V001</t>
  </si>
  <si>
    <t>Vitocal 250-S HAWB-AC 252.A13</t>
  </si>
  <si>
    <t>IDU-A Compact AWMIT.A1.19-V053 / ODU 150-A AWMOF-151.A1.10-400-V001</t>
  </si>
  <si>
    <t>IDU-A Hybrid HWMIW.A1.19-V054 / ODU 150-A AWMOF-151.A1.16-400-V002</t>
  </si>
  <si>
    <t>IDU-A AWMIW.A1.19-V052 / ODU 150-A AWMOF-151.A1.08-230-V002</t>
  </si>
  <si>
    <t>Vitocal 252-A AWOT-E-AC-AF 251.A19 2C</t>
  </si>
  <si>
    <t>IDU-A Compact AWMIT.A1.19-V053 / ODU 250-A AWMOF-251.A1.06-230-V001</t>
  </si>
  <si>
    <t>IDU-A Modular AWMIW.A1.19-V051 / ODU 150-A AWMOF-151.A1.16-230-V001</t>
  </si>
  <si>
    <t>IDU-A Compact AWMIT.A1.19-V053 ODU 250-A AWMOF-251.A1.16-400-V002</t>
  </si>
  <si>
    <t>Vitocal 250-AH HAWO-AC 252.A19</t>
  </si>
  <si>
    <t>IDU-A Hybrid HWMIW.A1.19-V054 / ODU 250-A AWMOF-251.A1.13-230-V001</t>
  </si>
  <si>
    <t>Vitocal 250-A Typ AWO(-M)-E-AC/AWO(-M)-E-AC-(AF) 251.A10</t>
  </si>
  <si>
    <t>Vitocal 250-AH HAWO-AC-AF 252.A13</t>
  </si>
  <si>
    <t>IDU-A Modular AWMIW.A1.19-V051 / ODU 150-A AWMOF-151.A1.16-230-V002</t>
  </si>
  <si>
    <t>Voß Wärmepumpen GmbH</t>
  </si>
  <si>
    <t>LW 22 Basic</t>
  </si>
  <si>
    <t>LW12-P</t>
  </si>
  <si>
    <t>LW 17 Basic</t>
  </si>
  <si>
    <t>LW 08 Basic</t>
  </si>
  <si>
    <t>LW18-P</t>
  </si>
  <si>
    <t>Waermequelle GmbH</t>
  </si>
  <si>
    <t>Waermequelle 7</t>
  </si>
  <si>
    <t>Waermequelle 14</t>
  </si>
  <si>
    <t>Waermequelle 10</t>
  </si>
  <si>
    <t>Waermequelle 18</t>
  </si>
  <si>
    <t>WATERKOTTE GmbH</t>
  </si>
  <si>
    <t>EcoTouch Ai1 Air 5015.5 (3x 400V) (ETAs 35°C: 202,0 %)</t>
  </si>
  <si>
    <t>Basic Line Split 5015.5 (3x 400V) (ETAs 35°C: 202,0 %)</t>
  </si>
  <si>
    <t>Industrial Line Air Kaskade 5040.6</t>
  </si>
  <si>
    <t>EcoTouch Ai1 Air 5011.5 (3x 400V)</t>
  </si>
  <si>
    <t>EcoTouch Ai1 Air 5012.5 (3x 400V)</t>
  </si>
  <si>
    <t>EcoTouch Air Kaskade 5105.5</t>
  </si>
  <si>
    <t>Basic Line Split 5004.5 (1x 230V)</t>
  </si>
  <si>
    <t>EcoTouch Air Bloc 7008 (230V)</t>
  </si>
  <si>
    <t>Basic Line Split 5011.5 (3x 400V)</t>
  </si>
  <si>
    <t>EcoTouch Split 5011.5 (3x400V)</t>
  </si>
  <si>
    <t>Basic Line Split 5008.5 (1x 230V) (2,95 kg R410A)</t>
  </si>
  <si>
    <t>Basic Line Split 5012.5 (3x 400V)</t>
  </si>
  <si>
    <t>EcoTouch Air Kaskade 5090.5</t>
  </si>
  <si>
    <t>EcoTouch Air Bloc 7008 (400V)</t>
  </si>
  <si>
    <t>EcoTouch Air Bloc 7016</t>
  </si>
  <si>
    <t>Basic Line Ai1 Air 5008.5 (1x 230V) (2,15 kg R410A)</t>
  </si>
  <si>
    <t>Basic Line Ai1 Air 5008.5 (1x 230V) (2,95 kg R410A)</t>
  </si>
  <si>
    <t>Industrial Line Air Kaskade 5056.6</t>
  </si>
  <si>
    <t>EcoTouch Air Kaskade 5120.5</t>
  </si>
  <si>
    <t>EcoTouch Air Kaskade 5075.5</t>
  </si>
  <si>
    <t>Industrial Line Air Kaskade 5016.6</t>
  </si>
  <si>
    <t>EcoTouch Ai1 Air 5004.5 (1x 230V) (ETAs 35°C: 159,0 %)</t>
  </si>
  <si>
    <t>EcoTouch Ai1 Air 5010.5 (Silent Ausführung)</t>
  </si>
  <si>
    <t>Basic Line Ai1 Air 5004.5 (1x 230V)</t>
  </si>
  <si>
    <t>EcoTouch Ai1 Air 5018.5 (Silent Ausführung)</t>
  </si>
  <si>
    <t>Industrial Line Air Kaskade 5024.6</t>
  </si>
  <si>
    <t>Basic Line Split 5008.5 (1x 230V) (2,15 kg R410A)</t>
  </si>
  <si>
    <t>EcoTouch Split 5008.5 (1x230V) (2,95 kg R410A)</t>
  </si>
  <si>
    <t>Industrial Line Air Kaskade 5080.6</t>
  </si>
  <si>
    <t>EcoTouch Air Kaskade 5045.5</t>
  </si>
  <si>
    <t>EcoTouch DA 5010.5 (Silent Ausführung)</t>
  </si>
  <si>
    <t>Basic Line Ai1 Air 5012.5 (3x 400V)</t>
  </si>
  <si>
    <t>EcoTouch Air Kaskade 5060.5</t>
  </si>
  <si>
    <t>Basic Line Ai1 Air 5011.5 (3x 400V)</t>
  </si>
  <si>
    <t>EcoTouch Split 5012.5 (3x400V)</t>
  </si>
  <si>
    <t>Basic Line Air Bloc 7015</t>
  </si>
  <si>
    <t>Industrial Line Air Kaskade 5032.6</t>
  </si>
  <si>
    <t>EcoTouch Ai1 Air 5008.5 (1x 230V) (2,95 kg R410A)</t>
  </si>
  <si>
    <t>EcoTouch Air Split 5008.6</t>
  </si>
  <si>
    <t>Basic Line Ai1 Air 5015.5 (3x 400V) (ETAs 35°C: 202,0 %)</t>
  </si>
  <si>
    <t>Industrial Line Air Kaskade 5048.6</t>
  </si>
  <si>
    <t>EcoTouch Air Kaskade 5030.5</t>
  </si>
  <si>
    <t>Basic Line Air Bloc 7008</t>
  </si>
  <si>
    <t>EcoTouch DA 5018.5 (Silent Ausführung)</t>
  </si>
  <si>
    <t>EcoTouch Split 5004.5 (1x230V)</t>
  </si>
  <si>
    <t>EcoTouch Air Bloc 7006 (230V)</t>
  </si>
  <si>
    <t>EcoTouch Split 5015.5 (3x400V) (ETAs 35°C: 202,0 %)</t>
  </si>
  <si>
    <t>Industrial Line Air Kaskade 5072.6</t>
  </si>
  <si>
    <t>Industrial Line Air Kaskade 5064.6</t>
  </si>
  <si>
    <t>Weider Wärmepumpen GmbH</t>
  </si>
  <si>
    <t>weiTrona air LWM 183</t>
  </si>
  <si>
    <t>LW 90</t>
  </si>
  <si>
    <t>weiTrona air LWM 93</t>
  </si>
  <si>
    <t>weiTrona air LWM 123</t>
  </si>
  <si>
    <t>weiTrona air LWM 63</t>
  </si>
  <si>
    <t>LW 140</t>
  </si>
  <si>
    <t>LW 200</t>
  </si>
  <si>
    <t>WENSDAY INVEST sp. Z o. O.</t>
  </si>
  <si>
    <t>MMHP15D3</t>
  </si>
  <si>
    <t>MMHP22D3</t>
  </si>
  <si>
    <t>MMHP22D1</t>
  </si>
  <si>
    <t>MMHP9D1</t>
  </si>
  <si>
    <t>MMHP15D1</t>
  </si>
  <si>
    <t>Windhager(HIDU GmbH)</t>
  </si>
  <si>
    <t>AeroWIN 8 DELUXE</t>
  </si>
  <si>
    <t>AeroWIN XP 6 EDEL</t>
  </si>
  <si>
    <t>AeroWIN 12 DELUXE</t>
  </si>
  <si>
    <t>AeroWIN 6 DELUXE</t>
  </si>
  <si>
    <t>AeroWIN XP 10 EDEL</t>
  </si>
  <si>
    <t>AeroWIN 15 DELUXE</t>
  </si>
  <si>
    <t>WOLF GmbH</t>
  </si>
  <si>
    <t>CHT-MONOBLOCK 10/300-50</t>
  </si>
  <si>
    <t>FHA-08/10-230V-M2 FC-200-R35-e6-B2</t>
  </si>
  <si>
    <t>FHA-08/10-230V-M2 FC-300-R50-e6-B2</t>
  </si>
  <si>
    <t>CHA-20/24-400V-M2 CS-e9-D2</t>
  </si>
  <si>
    <t>CHA-16/20-400V-M2 CC-300-S50-e9-C2</t>
  </si>
  <si>
    <t>FHA-08/10-230V-M2 FC-300-e6-B2</t>
  </si>
  <si>
    <t>CHT-MONOBLOCK 07/200</t>
  </si>
  <si>
    <t>CHC-MONOBLOCK 07/300-50S</t>
  </si>
  <si>
    <t>FHA-08/10-230V-M2 FS-e6-B2</t>
  </si>
  <si>
    <t>CHA-20/24-400V-M2 CS-D2</t>
  </si>
  <si>
    <t>CHC-MONOBLOCK 10/200-35</t>
  </si>
  <si>
    <t>CHC-MONOBLOCK 10/200</t>
  </si>
  <si>
    <t>FHA-08/10-230V-M2 FC-300-S50-e6-B2</t>
  </si>
  <si>
    <t>CHA-07/400V</t>
  </si>
  <si>
    <t>CHT-MONOBLOCK 10/300</t>
  </si>
  <si>
    <t>CHA-10/400V</t>
  </si>
  <si>
    <t>CHT-MONOBLOCK 07/300</t>
  </si>
  <si>
    <t>CHC-MONOBLOCK 10/300</t>
  </si>
  <si>
    <t>CHC-MONOBLOCK 10/300-50S</t>
  </si>
  <si>
    <t>CHT-MONOBLOCK 10/200-35</t>
  </si>
  <si>
    <t>CHC-MONOBLOCK 10/300-50</t>
  </si>
  <si>
    <t>CHC-MONOBLOCK 07/200</t>
  </si>
  <si>
    <t>CHC-MONOBLOCK 07/300</t>
  </si>
  <si>
    <t>CHC-MONOBLOCK 07/300-50</t>
  </si>
  <si>
    <t>CHT-MONOBLOCK 07/200-35</t>
  </si>
  <si>
    <t>CHA-16/20-400V-M2 CS-e9-C2</t>
  </si>
  <si>
    <t>CHA-16/20-400V-M2 CS-C2</t>
  </si>
  <si>
    <t>CHC-MONOBLOCK 07/200-35</t>
  </si>
  <si>
    <t>FHA-08/10-230V-M2 FC-200-e6-B2</t>
  </si>
  <si>
    <t>CHT-MONOBLOCK 10/300-50S</t>
  </si>
  <si>
    <t>CHT-MONOBLOCK 10/200</t>
  </si>
  <si>
    <t>CHT-MONOBLOCK 07/300-50S</t>
  </si>
  <si>
    <t>CHT-MONOBLOCK 07/300-50</t>
  </si>
  <si>
    <t>WRW Pipes GmbH</t>
  </si>
  <si>
    <t>AWlife5012</t>
  </si>
  <si>
    <t>AWlife8008</t>
  </si>
  <si>
    <t>AWlife3010+</t>
  </si>
  <si>
    <t>AWlife2018</t>
  </si>
  <si>
    <t>AWlife3020</t>
  </si>
  <si>
    <t>AWlife5009</t>
  </si>
  <si>
    <t>AWlife5007</t>
  </si>
  <si>
    <t>AWlife3012+</t>
  </si>
  <si>
    <t>AWlife2011</t>
  </si>
  <si>
    <t>AWlife8015</t>
  </si>
  <si>
    <t>AWlife5015</t>
  </si>
  <si>
    <t>WunderWärme GmbH</t>
  </si>
  <si>
    <t>WW90V2</t>
  </si>
  <si>
    <t>WW160V2</t>
  </si>
  <si>
    <t>WW60V2</t>
  </si>
  <si>
    <t>WW130V2</t>
  </si>
  <si>
    <t>Xtherma GmbH</t>
  </si>
  <si>
    <t>Flex-System 11 G2 (1Ph)</t>
  </si>
  <si>
    <t>Kombi-System 15 G2</t>
  </si>
  <si>
    <t>Kombi-System 10</t>
  </si>
  <si>
    <t>Flex-System 09 G2</t>
  </si>
  <si>
    <t>Kombi-System 09 G2</t>
  </si>
  <si>
    <t>Kombi-System 08</t>
  </si>
  <si>
    <t>Flex-System 06</t>
  </si>
  <si>
    <t>Flex-System 10</t>
  </si>
  <si>
    <t>Flex-System 11 G2</t>
  </si>
  <si>
    <t>Kombi-System 11 G2</t>
  </si>
  <si>
    <t>Kombi-System 13</t>
  </si>
  <si>
    <t>Flex-System 08</t>
  </si>
  <si>
    <t>Flex-System 13</t>
  </si>
  <si>
    <t>Flex-System 15 G2</t>
  </si>
  <si>
    <t>Kombi-System 06</t>
  </si>
  <si>
    <t>Ygnis AG</t>
  </si>
  <si>
    <t>AirCalor-K-35-I-HT</t>
  </si>
  <si>
    <t>AirCalor-K-140-I-HT</t>
  </si>
  <si>
    <t>AirCalor-A-17-I-HT</t>
  </si>
  <si>
    <t>AirCalor-A-8-I-HT</t>
  </si>
  <si>
    <t>AirCalor-K-70-I-HT</t>
  </si>
  <si>
    <t>AirCalor-K-105-I-HT</t>
  </si>
  <si>
    <t>Zewotherm Heating GmbH</t>
  </si>
  <si>
    <t>ZewoLambda EU13L - Luft-Monoblock Außen</t>
  </si>
  <si>
    <t>ZewoLambda EU20L - Luft-Monoblock Außen</t>
  </si>
  <si>
    <t>Zewo WP Alpha G 7 kW</t>
  </si>
  <si>
    <t>ZewoLambda EU15L - Luft-Monoblock Außen</t>
  </si>
  <si>
    <t>Zewo WP Alpha G 15kW</t>
  </si>
  <si>
    <t>ZewoLambda EU10L - Luft-Monoblock Außen</t>
  </si>
  <si>
    <t>ZewoLambda EU08L - Luft-Monoblock Außen</t>
  </si>
  <si>
    <t>Zhejiang Deye Electrical Appliances Co., Ltd.</t>
  </si>
  <si>
    <t>DAWG1-ACDC-16R3EP</t>
  </si>
  <si>
    <t>DAWG1-ACDC-12R3EP</t>
  </si>
  <si>
    <t>DAWG1-ACDC-10R3EP</t>
  </si>
  <si>
    <t>„Galmet Sp. z o.o.” Sp. K.</t>
  </si>
  <si>
    <t>Prima 12GT</t>
  </si>
  <si>
    <t>Prima 8GT</t>
  </si>
  <si>
    <t>Airmax³ 5GT</t>
  </si>
  <si>
    <t>Prima S 10GT</t>
  </si>
  <si>
    <t>Prima S 16GT</t>
  </si>
  <si>
    <t>Prima 10GT</t>
  </si>
  <si>
    <t>Airmax³ 14GT</t>
  </si>
  <si>
    <t>Airmax³ 12GT</t>
  </si>
  <si>
    <t>Prima S 6GT</t>
  </si>
  <si>
    <t>Prima S 12GT</t>
  </si>
  <si>
    <t>Airmax³ 7GT</t>
  </si>
  <si>
    <t>Prima 16GT</t>
  </si>
  <si>
    <t>Prima 6GT</t>
  </si>
  <si>
    <t>Prima S 8GT</t>
  </si>
  <si>
    <t>Aurora III PRO - 12</t>
  </si>
  <si>
    <t>Aurora III PRO - 7</t>
  </si>
  <si>
    <t>Aurora III PRO - 9</t>
  </si>
  <si>
    <t>Aurora II - 6</t>
  </si>
  <si>
    <t>Aurora II - 14</t>
  </si>
  <si>
    <t xml:space="preserve">ATTACK Tepelné čerpadlo, Inverter, R32, Vzduch/Voda 15 </t>
  </si>
  <si>
    <t>LW 20</t>
  </si>
  <si>
    <t>LW 14</t>
  </si>
  <si>
    <t xml:space="preserve">BULG Mono Plus 15,8 </t>
  </si>
  <si>
    <t>BULG Mono Pro 12</t>
  </si>
  <si>
    <t>BULG Mono Pro 15</t>
  </si>
  <si>
    <t>BULG Mono Pro 9.1</t>
  </si>
  <si>
    <t xml:space="preserve">BULG Mono Plus 29 </t>
  </si>
  <si>
    <t>BULG Mono Pro 6.1</t>
  </si>
  <si>
    <t xml:space="preserve">The ONE 18 </t>
  </si>
  <si>
    <t xml:space="preserve">The ONE 6 </t>
  </si>
  <si>
    <t>The ONE 12  3 fase (400V)</t>
  </si>
  <si>
    <t>The ONE 12  1 fase (230V)</t>
  </si>
  <si>
    <t>DAIKIN Altherma 3 R W 14  H/C</t>
  </si>
  <si>
    <t>DAIKIN Altherma 3 H MT W 12 H</t>
  </si>
  <si>
    <t>DAIKIN Altherma 3 R W 11  H</t>
  </si>
  <si>
    <t>DAIKIN Altherma 3 H MT F 10 H/C 230l</t>
  </si>
  <si>
    <t>Daikin Altherma 3R MT W BG 8  H/C</t>
  </si>
  <si>
    <t>Daikin Altherma 4 H EPSKS W 7 H/C</t>
  </si>
  <si>
    <t>DAIKIN Altherma 3 H HT W 18 H nur Heizen</t>
  </si>
  <si>
    <t>DAIKIN Altherma 3 R W 11  H/C</t>
  </si>
  <si>
    <t>Daikin Altherma 3R MT W BG 8  H</t>
  </si>
  <si>
    <t>DAIKIN Altherma 3 M 11 H/C</t>
  </si>
  <si>
    <t>Daikin Altherma 3R MT W BG 12  H/C</t>
  </si>
  <si>
    <t>Daikin Altherma 3R MT W BG 12  H</t>
  </si>
  <si>
    <t>DAIKIN Altherma 3 R W 14  H</t>
  </si>
  <si>
    <t>DAIKIN Altherma 3 M 14 H/C</t>
  </si>
  <si>
    <t>Daikin Altherma 3R MT W BG 10  H/C</t>
  </si>
  <si>
    <t>DAIKIN Altherma 3 M 16 H/C</t>
  </si>
  <si>
    <t>Daikin Altherma 4 H ECH2O 8 300l/500l H/C (Biv)</t>
  </si>
  <si>
    <t>Daikin Altherma 4 H W 10 H/C</t>
  </si>
  <si>
    <t>DAIKIN Altherma 3 H MT W 8 H</t>
  </si>
  <si>
    <t>DAIKIN Altherma 3 R W 16  H/C</t>
  </si>
  <si>
    <t>Daikin Altherma 4 H W 6 H/C</t>
  </si>
  <si>
    <t>Daikin Altherma 4 H W 12 H/C</t>
  </si>
  <si>
    <t>Daikin Altherma 4 H W 14 H/C</t>
  </si>
  <si>
    <t>DAIKIN Altherma 3 R W 16  H</t>
  </si>
  <si>
    <t>Daikin Altherma 3R MT W BG 10  H</t>
  </si>
  <si>
    <t>DM Grandline 15-R290-T1 CB</t>
  </si>
  <si>
    <t>DM Proline 12-R290-S1 CB</t>
  </si>
  <si>
    <t>DM Grandline 20-R290-T1 CB</t>
  </si>
  <si>
    <t>DM Proline 9-R290-S1 CB</t>
  </si>
  <si>
    <t>DM Ecoline Monoblock 9-O / DM Ecoline Monoblock 9-I</t>
  </si>
  <si>
    <t>DM Ecoline Monoblock 12-O / DM Ecoline Monoblock 12-I</t>
  </si>
  <si>
    <t xml:space="preserve">Comfy Plus 75 / 10 </t>
  </si>
  <si>
    <t xml:space="preserve">Comfy Plus 75 / 20 </t>
  </si>
  <si>
    <t xml:space="preserve">Comfy Plus 75 / 7 </t>
  </si>
  <si>
    <t xml:space="preserve">Comfy Plus 75 / 14 </t>
  </si>
  <si>
    <t>WATERSTAGE Comfort DHWi 5  [WOYA060KLT + WGYA050ML3]</t>
  </si>
  <si>
    <t>WATERSTAGE Comfort 6  [WOHA060KLT + WSHA080ML3]</t>
  </si>
  <si>
    <t>WATERSTAGE Super High Power 17  [WOHK170LJL + WSHK170DJ9]</t>
  </si>
  <si>
    <t>WATERSTAGE Super High Power 17  [WOYK170LJL + WGYK170DJ9]</t>
  </si>
  <si>
    <t>WATERSTAGE Super High Power DHWi 16  [WOHG160LJL + WGHG160DJ6]</t>
  </si>
  <si>
    <t>WATERSTAGE Comfort DHWi 10  [WOYA100KLT + WGYA100ML3]</t>
  </si>
  <si>
    <t>WATERSTAGE Super High Power DHWi 15  [WOHK150LJL + WGHK170DJ9]</t>
  </si>
  <si>
    <t>WATERSTAGE Super High Power 16  [WOYG160LJL + WSYG160DJ6]</t>
  </si>
  <si>
    <t>WATERSTAGE Super High Power 17  [WOYK170LJL + WSYK170DJ9]</t>
  </si>
  <si>
    <t>B Energiesysteme GmbH</t>
  </si>
  <si>
    <t>ERApro 13  400 V + DHWU9 (EP0133PH + IUDH093PH)</t>
  </si>
  <si>
    <t>ERApro 16  400 V + DHWU9 (EP00163PH + IUDH093PH)</t>
  </si>
  <si>
    <t xml:space="preserve">ThermoAura 9 </t>
  </si>
  <si>
    <t xml:space="preserve">ThermoAura FR 8 </t>
  </si>
  <si>
    <t xml:space="preserve">ThermoAura F 9 </t>
  </si>
  <si>
    <t xml:space="preserve">ThermoAura FR 5 </t>
  </si>
  <si>
    <t xml:space="preserve">AuraCompact PFR 12 </t>
  </si>
  <si>
    <t xml:space="preserve">ThermoAura FR 11 </t>
  </si>
  <si>
    <t>AuraCompact PFR 8 ;</t>
  </si>
  <si>
    <t xml:space="preserve">ThermoAura FR 16 </t>
  </si>
  <si>
    <t xml:space="preserve">AuraCompact FR 4 </t>
  </si>
  <si>
    <t>AuraModul F 15  inkl. Wandregler</t>
  </si>
  <si>
    <t xml:space="preserve">ThermoAura FR 21 </t>
  </si>
  <si>
    <t>AuraModul FR 12  E</t>
  </si>
  <si>
    <t>AuraModul FR 8  E</t>
  </si>
  <si>
    <t>SolvisLea 8  Eco</t>
  </si>
  <si>
    <t xml:space="preserve">SolvisLea 11 </t>
  </si>
  <si>
    <t xml:space="preserve">SolvisLea 14 </t>
  </si>
  <si>
    <t xml:space="preserve">SolvisMia 14 </t>
  </si>
  <si>
    <t xml:space="preserve">SolvisMia 10 </t>
  </si>
  <si>
    <t>LWZ 05.1 Premium HL 230</t>
  </si>
  <si>
    <t xml:space="preserve">Zewo WP Alpha G 7 </t>
  </si>
  <si>
    <t>Zewo WP Alpha G 15</t>
  </si>
  <si>
    <t>Kilowatt-Leistung</t>
  </si>
  <si>
    <t>80%/20% SCOP</t>
  </si>
  <si>
    <t>THERMA V[HM0717073HF.UB40]</t>
  </si>
  <si>
    <t>ERA PRO 6  230 V + HU 9 (EP0061Ph)</t>
  </si>
  <si>
    <t>AMS 20-6 F2050-6</t>
  </si>
  <si>
    <t>Daikin Altherma 4 H EPSKS</t>
  </si>
  <si>
    <t>aroTHERM Split plus VWL 75/8.2 (AS/230V/S2)</t>
  </si>
  <si>
    <t>BLW Mono 6.1</t>
  </si>
  <si>
    <t>Basic Line Split 5008.5</t>
  </si>
  <si>
    <t>Logatherm WLW196i.2-6 AR</t>
  </si>
  <si>
    <t>CHT-MONOBLOCK 07</t>
  </si>
  <si>
    <t>MAM/MAB-6-V10M</t>
  </si>
  <si>
    <t>DAIKIN Altherma 3 R F Serie 07</t>
  </si>
  <si>
    <t xml:space="preserve">AEROTOP MONO/SPLIT 04.2M-RXL </t>
  </si>
  <si>
    <t>Logaplus WLW196i-6</t>
  </si>
  <si>
    <t>DAIKIN Altherma 3 R 4 / 07</t>
  </si>
  <si>
    <t>AEROTOP MONO 05M</t>
  </si>
  <si>
    <t>Vitocal 150/151-A Typ AWOT-M-E-AC/AWOT-M-E-AC-AF 151.A08</t>
  </si>
  <si>
    <t xml:space="preserve">IDU-A </t>
  </si>
  <si>
    <t>AEROTOP MONO 04M</t>
  </si>
  <si>
    <t>DAIKIN Altherma 3 R W 4 / 3 M 4 H/C</t>
  </si>
  <si>
    <t>THERMA V [ HU041MR.U20 / HU051MR.U44 / HU071MR.U44</t>
  </si>
  <si>
    <t>Vitocal 150/151-A Typ AWO-M-E-AC/AWO-M-E-AC-AF 151.A06</t>
  </si>
  <si>
    <t>L6 Split-HM/HV/CS 6</t>
  </si>
  <si>
    <t>MAM/MAB-4-V10M</t>
  </si>
  <si>
    <t>Mehr-verbrauch</t>
  </si>
  <si>
    <t>S07L-M-CU/O</t>
  </si>
  <si>
    <t>HP3-8P-E / HP1-8P-E</t>
  </si>
  <si>
    <t>THERMA V HM071HF /073HF</t>
  </si>
  <si>
    <t>THERMA V[HM091 / 93HF.UB40 + PHCS0]</t>
  </si>
  <si>
    <t>ERApro 9 + HU9 (EP0091PH + IUHU093PH) / CU1 / DHWU 9</t>
  </si>
  <si>
    <t>MHA / MHC-V8W/D2N8-B + HB-A100/C***GN8-B</t>
  </si>
  <si>
    <t>EcoTouch Air Bloc 7008</t>
  </si>
  <si>
    <t>BWP 4 / 9 green</t>
  </si>
  <si>
    <t>Kombi-/Flex-System 08</t>
  </si>
  <si>
    <t>iTec XTR M</t>
  </si>
  <si>
    <t>Vitocal 200 / 222 / 250-S AWBT-M-E-AC-AF 221.E08 2C</t>
  </si>
  <si>
    <t xml:space="preserve">PUZ-SHWM80YAA </t>
  </si>
  <si>
    <t>Mehr-Verbrauch</t>
  </si>
  <si>
    <t>LWAV 122R3-HV 12-3 / LIV 12-WR  / LWV 122R3</t>
  </si>
  <si>
    <t>Vitocal 200 / 222-A AWOT-M(-E/-AC) 221.A10</t>
  </si>
  <si>
    <t>Vitocal 200 / 222-A AWOT(-E/-AC) 221.A10</t>
  </si>
  <si>
    <t>Vitocal 200 / 222 / 250-S AWBT-M-E-AC 221.E10</t>
  </si>
  <si>
    <t>Vitocal 250 / 252-A Typ AWOT(-M)-E-AC/AWOT(-M)-E-AC-(AF) 251.A10</t>
  </si>
  <si>
    <t>Vitocal 250 / 252-AH HAWO-AC 252.A10</t>
  </si>
  <si>
    <t>THERMA V [HM091/93HFX.UB60 + HN1639HC.NK0]</t>
  </si>
  <si>
    <t>THERMA V [HM123HF.UB60]</t>
  </si>
  <si>
    <t>THERMA V [HM143HF.UB60]</t>
  </si>
  <si>
    <t>S10L-M-CU/CO</t>
  </si>
  <si>
    <t>OU:STU1/3-C10R290 ; IU:STN1-C03(9W3)</t>
  </si>
  <si>
    <t>HPM10-(T)ND2-H</t>
  </si>
  <si>
    <t>TopLine 2120 - 16 /- 20</t>
  </si>
  <si>
    <t>F2120- 16 /- 20</t>
  </si>
  <si>
    <t>Helox 11 / Hybrox 11</t>
  </si>
  <si>
    <t>MHA/C-V12W/D2RN8-B</t>
  </si>
  <si>
    <t>Vitocal 200/222-A AWOT(-E/-AC) 221.A13</t>
  </si>
  <si>
    <t>Vitocal 200/222-S AWB(-E/-AC) 201.D16</t>
  </si>
  <si>
    <t>Jäspi Inverter (Split) M12</t>
  </si>
  <si>
    <t>iTec Eco 12</t>
  </si>
  <si>
    <t>Vitocal 250/252-A Typ AWO(-M)-E-AC/AWO(-M)-E-AC-(AF) 251.A13</t>
  </si>
  <si>
    <t>WPS A120</t>
  </si>
  <si>
    <t>Sole / Wasser</t>
  </si>
  <si>
    <t>MTT SWWP 16 I (Sole / Wasser)</t>
  </si>
  <si>
    <t>WPS A130</t>
  </si>
  <si>
    <t>MTT SWWP 70 (Sole / Wasser)</t>
  </si>
  <si>
    <t>WPS A140</t>
  </si>
  <si>
    <t>MTT SWWP 12 I (Sole / Wasser)</t>
  </si>
  <si>
    <t>SWCV 92 (H3 / K3)</t>
  </si>
  <si>
    <t>WZSV 162 (H3M / K3M)</t>
  </si>
  <si>
    <t>SW 232 H3</t>
  </si>
  <si>
    <t>SWC 122 (H3 / K3)</t>
  </si>
  <si>
    <t>SWCV 162 (H3 / K3)</t>
  </si>
  <si>
    <t>SWC 82 (H3 / K3)</t>
  </si>
  <si>
    <t>SI 8.2 H3</t>
  </si>
  <si>
    <t>SICV 9.2 (H3 / K3)</t>
  </si>
  <si>
    <t>SW 82 H3</t>
  </si>
  <si>
    <t>SICV 6.2 (H3 / K3)</t>
  </si>
  <si>
    <t>WZS 102 (H3M / K3M)</t>
  </si>
  <si>
    <t>WS 8.2 (H3M / K3M)</t>
  </si>
  <si>
    <t>WSV 12.2 (H3 / K3)</t>
  </si>
  <si>
    <t>SIP 45.1</t>
  </si>
  <si>
    <t>WSV 6.3H1/3M</t>
  </si>
  <si>
    <t>SIC 17.2 (H3 K3)</t>
  </si>
  <si>
    <t>SICV 16.2 (H3 / K3)</t>
  </si>
  <si>
    <t>SI 17.2 H3</t>
  </si>
  <si>
    <t>SI 12.2 H3</t>
  </si>
  <si>
    <t>SWC 192 (H3 / K3)</t>
  </si>
  <si>
    <t>SIC 10.2 (H3 / K3)</t>
  </si>
  <si>
    <t>WZSV 122 (H3M / K3M)</t>
  </si>
  <si>
    <t>SW 142 H3</t>
  </si>
  <si>
    <t>WSV 16.2 (H3 / K3)</t>
  </si>
  <si>
    <t>SIC 14.2 (H3 / K3)</t>
  </si>
  <si>
    <t>SICV 12.2 (H3 / K3)</t>
  </si>
  <si>
    <t>SIC 12.2 (H3 / K3)</t>
  </si>
  <si>
    <t>SW 302 H3</t>
  </si>
  <si>
    <t>WS 10.2 (H3M / K3M)</t>
  </si>
  <si>
    <t>WZS 82 (H3M / K3M)</t>
  </si>
  <si>
    <t>SW 192 H3</t>
  </si>
  <si>
    <t>WSV 6.2 (H3M / K3M)</t>
  </si>
  <si>
    <t>SW 172 H3</t>
  </si>
  <si>
    <t>SICV 6.3K1/3</t>
  </si>
  <si>
    <t>SI 23.2 H3</t>
  </si>
  <si>
    <t>SW 122 H3</t>
  </si>
  <si>
    <t>SIC 8.2 (H3 / K3)</t>
  </si>
  <si>
    <t>SWC 102 (H3 / K3)</t>
  </si>
  <si>
    <t>SI 14.2 H3</t>
  </si>
  <si>
    <t>SWP 581</t>
  </si>
  <si>
    <t>WSV 9.2 (H3M / K3M)</t>
  </si>
  <si>
    <t>SICV 6.3H1/3</t>
  </si>
  <si>
    <t>SWCV 63K1/3</t>
  </si>
  <si>
    <t>SWC 142 (H3 / K3)</t>
  </si>
  <si>
    <t>WZSV 63H1/3M</t>
  </si>
  <si>
    <t>SI 19.2 H3</t>
  </si>
  <si>
    <t>SIP 58.1</t>
  </si>
  <si>
    <t>SWP 451</t>
  </si>
  <si>
    <t>SI 10.2 H3</t>
  </si>
  <si>
    <t>SWCV 62 (H3 / K3)</t>
  </si>
  <si>
    <t>WZS 122 (H3M / K3M)</t>
  </si>
  <si>
    <t>WZSV 62 (H3M / K3M)</t>
  </si>
  <si>
    <t>WZSV 63K1/3M</t>
  </si>
  <si>
    <t>SIC 19.2 (H3 K3)</t>
  </si>
  <si>
    <t>WZSV 92 (H3M / K3M)</t>
  </si>
  <si>
    <t>SWCV 122 (H3 / K3)</t>
  </si>
  <si>
    <t>SWCV 63H1/3</t>
  </si>
  <si>
    <t>SWC 172 (H3 / K3)</t>
  </si>
  <si>
    <t>SI 30.2 H3</t>
  </si>
  <si>
    <t>WSV 6.3K1/3M</t>
  </si>
  <si>
    <t>SW 102 H3</t>
  </si>
  <si>
    <t>WS 12.2 (H3M / K3M)</t>
  </si>
  <si>
    <t>Arwego GmbH</t>
  </si>
  <si>
    <t>WP 22</t>
  </si>
  <si>
    <t>WP 14 (Sole / Wasser)</t>
  </si>
  <si>
    <t>WP-SC 18 (Sole / Wasser)</t>
  </si>
  <si>
    <t>WP 11</t>
  </si>
  <si>
    <t>WP 18 (Sole / Wasser)</t>
  </si>
  <si>
    <t>BSW NEO 12 (Sole / Wasser)</t>
  </si>
  <si>
    <t>BSW NEO 20 (Sole / Wasser)</t>
  </si>
  <si>
    <t>BSW NEO 8 (Sole / Wasser)</t>
  </si>
  <si>
    <t>ESW2</t>
  </si>
  <si>
    <t>PRIME NR SW 45kW</t>
  </si>
  <si>
    <t>PRIME NR SW 25kW</t>
  </si>
  <si>
    <t>PRIME NR SW 65kW</t>
  </si>
  <si>
    <t>Compress CS 7800i LW 16 M/B/F</t>
  </si>
  <si>
    <t>Supraeco T 720-2</t>
  </si>
  <si>
    <t>Supraeco T 540-2</t>
  </si>
  <si>
    <t>Supraeco T 280-2</t>
  </si>
  <si>
    <t>Supraeco T 800-2</t>
  </si>
  <si>
    <t>Supraeco T 640-2</t>
  </si>
  <si>
    <t>Compress CS 7800i LW 12 M/B/F</t>
  </si>
  <si>
    <t>Compress CS 7800i LW 6 M/B/F</t>
  </si>
  <si>
    <t>Supraeco T 220-2 (Sole / Wasser)</t>
  </si>
  <si>
    <t>Supraeco T 480-2</t>
  </si>
  <si>
    <t>Compress CS 7800i LW 8 M/B/F</t>
  </si>
  <si>
    <t>Supraeco T 380-2 (Sole / Wasser)</t>
  </si>
  <si>
    <t>Logatherm WSW196i.2-8</t>
  </si>
  <si>
    <t>Logatherm WSW196i.2-8 TP50</t>
  </si>
  <si>
    <t>Logatherm WPS 48.2 HT</t>
  </si>
  <si>
    <t>Logatherm WSW196i.2-16 (T180 / TP50)</t>
  </si>
  <si>
    <t>Logatherm WSW196i.2-6</t>
  </si>
  <si>
    <t>Logatherm WSW196i.2-6 T180 weiss</t>
  </si>
  <si>
    <t>Logatherm WSW196i.2-16 TP50 weiss</t>
  </si>
  <si>
    <t>Logatherm WSW196i.2-6 weiss</t>
  </si>
  <si>
    <t>Logatherm WPS 28.2 HT</t>
  </si>
  <si>
    <t>Logatherm WSW186i-6 (T180 / TP50)</t>
  </si>
  <si>
    <t>Logatherm WPS 72.2 HT</t>
  </si>
  <si>
    <t>Logatherm WSW186i-8</t>
  </si>
  <si>
    <t>Logatherm WSW186i-8 (T180 / TP50)</t>
  </si>
  <si>
    <t>Logatherm WSW186i-16</t>
  </si>
  <si>
    <t>Logatherm WSW196i.2-12 (T180 / TP50)</t>
  </si>
  <si>
    <t>Logatherm WSW196i.2-12</t>
  </si>
  <si>
    <t>Logatherm WSW196i.2-16 TP50</t>
  </si>
  <si>
    <t>Logatherm WSW186i-16 TP50</t>
  </si>
  <si>
    <t>Logatherm WSW196i.2-8 (T180 / TP50)</t>
  </si>
  <si>
    <t>Logatherm WSW186i-16 (T180 / TP50)</t>
  </si>
  <si>
    <t>Logatherm WPS 22.2 HT</t>
  </si>
  <si>
    <t>Logatherm WSW196i.2-6 TP50 weiss</t>
  </si>
  <si>
    <t>Logatherm WSW196i.2-12 TP50</t>
  </si>
  <si>
    <t>Logatherm WPS 54.2 HT</t>
  </si>
  <si>
    <t>Logatherm WSW196i.2-8 T180 weiss</t>
  </si>
  <si>
    <t>Logatherm WSW186i-12 TP50</t>
  </si>
  <si>
    <t>Logatherm WSW186i-8 TP50</t>
  </si>
  <si>
    <t>Logatherm WPS 64.2 HT</t>
  </si>
  <si>
    <t>Logatherm WPS 80.2 HT</t>
  </si>
  <si>
    <t>Logatherm WSW196i.2-12 weiss</t>
  </si>
  <si>
    <t>Logatherm WSW196i.2-16 T180 weiss</t>
  </si>
  <si>
    <t>Logatherm WSW196i.2-12 TP50 weiss</t>
  </si>
  <si>
    <t>Logatherm WSW186i-12</t>
  </si>
  <si>
    <t>Logatherm WPS 10-1</t>
  </si>
  <si>
    <t>Logatherm WSW186i-6</t>
  </si>
  <si>
    <t>Logatherm WPS 38.2 HT</t>
  </si>
  <si>
    <t>Logatherm WSW196i.2-16</t>
  </si>
  <si>
    <t>Logatherm WSW196i.2-6 (T180 / TP50)</t>
  </si>
  <si>
    <t>Logatherm WSW186i-6 TP50</t>
  </si>
  <si>
    <t>Logatherm WSW196i.2-8 TP50 weiss</t>
  </si>
  <si>
    <t>Logatherm WSW196i.2-16 weiss</t>
  </si>
  <si>
    <t>Logatherm WSW186i-12 (T180 / TP50)</t>
  </si>
  <si>
    <t>Logatherm WSW196i.2-8 weiss</t>
  </si>
  <si>
    <t>Logatherm WSW196i.2-6 TP50</t>
  </si>
  <si>
    <t>Logatherm WSW196i.2-12 T180 weiss</t>
  </si>
  <si>
    <t>Optiheat Inverta Economy OH I 9ec (Sole / Wasser)</t>
  </si>
  <si>
    <t>Optiheat Inverta 4esr TWW (Sole / Wasser)</t>
  </si>
  <si>
    <t>Optiheat Inverta Economy OH I 9e (Sole / Wasser)</t>
  </si>
  <si>
    <t>Optiheat Inverta Economy OH I 17e (Sole / Wasser)</t>
  </si>
  <si>
    <t>DAIKIN Altherma 3 GEO 6kW nur Heizen (ETAs 35°C: 195,0 %)</t>
  </si>
  <si>
    <t>DAIKIN Altherma 3 GEO 10 kW H/C</t>
  </si>
  <si>
    <t>DAIKIN Altherma 3 GEO 6kW (ETAs 35°C: 199,0 %)</t>
  </si>
  <si>
    <t>DAIKIN Altherma 3 WS 6kW H/C</t>
  </si>
  <si>
    <t>DAIKIN Altherma 3 WS 6kW H</t>
  </si>
  <si>
    <t>DAIKIN Altherma 3 GEO 10 kW H</t>
  </si>
  <si>
    <t>SI 26 TU</t>
  </si>
  <si>
    <t>SIK 11 TES</t>
  </si>
  <si>
    <t>SIW 11 TES</t>
  </si>
  <si>
    <t>SI 35 TU</t>
  </si>
  <si>
    <t>SIW 8 TES</t>
  </si>
  <si>
    <t>SI 50TU</t>
  </si>
  <si>
    <t>SI 8 TU</t>
  </si>
  <si>
    <t>SI 11 TU</t>
  </si>
  <si>
    <t>SI 14 TU</t>
  </si>
  <si>
    <t>SIK 8 TES</t>
  </si>
  <si>
    <t>SI 18 TU</t>
  </si>
  <si>
    <t>DVI BW-407-5</t>
  </si>
  <si>
    <t>DVI BW-407-9</t>
  </si>
  <si>
    <t>DVI BW-407-7</t>
  </si>
  <si>
    <t>ecoGEO B2 T 4-16 HTR EH PRO</t>
  </si>
  <si>
    <t>ecoGEO B2 4-16 HTR EH PRO</t>
  </si>
  <si>
    <t>ecoGEO B2 T 5-22 kW HTR EH</t>
  </si>
  <si>
    <t>ecoGEO B2 T 2-10 HTR EH PRO</t>
  </si>
  <si>
    <t>ecoGEO C2 4-16 PRO</t>
  </si>
  <si>
    <t>ecoGEO C2 1-9 kW HTR EH</t>
  </si>
  <si>
    <t>ecoGEO B4 4-16 HTR PRO</t>
  </si>
  <si>
    <t>ecoGEO B4 2-10 HTR PRO</t>
  </si>
  <si>
    <t>ecoGEO C2 T 5-22 kW HTR</t>
  </si>
  <si>
    <t>ecoGEO C4 1-9 kW HTR EH</t>
  </si>
  <si>
    <t>ecoGEO C3 T 5-22 kW HTR EH</t>
  </si>
  <si>
    <t>ecoGEO B2 T 5-22 kW</t>
  </si>
  <si>
    <t>ecoGEO C4 T 5-22 kW HTR</t>
  </si>
  <si>
    <t>ecoGEO B1 T 1-9 kW EH</t>
  </si>
  <si>
    <t>ecoGEO+ HP3 400 20-85</t>
  </si>
  <si>
    <t>ecoGEO B2 T 5-22 kW HTR</t>
  </si>
  <si>
    <t>ecoGEO B4 T 4-16 HTR EH PRO</t>
  </si>
  <si>
    <t>ecoGEO C4 1-9 kW HTR</t>
  </si>
  <si>
    <t>ecoGEO C2 T 5-22 kW HTR EH</t>
  </si>
  <si>
    <t>ecoGEO C1 T 5-22 kW</t>
  </si>
  <si>
    <t>ecoGEO C1 1-6 PRO</t>
  </si>
  <si>
    <t>ecoGEO C1 T 2-10 HTR EH PRO</t>
  </si>
  <si>
    <t>ecoGEO C2 5-22 kW EH</t>
  </si>
  <si>
    <t>ecoGEO B4 T 4-16 PRO</t>
  </si>
  <si>
    <t>ecoGEO C1 5-22 kW EH</t>
  </si>
  <si>
    <t>ecoGEO B2 T 2-10 EH PRO</t>
  </si>
  <si>
    <t>ecoGEO B2 T 4-16 PRO</t>
  </si>
  <si>
    <t>ecoGEO C4 T 4-16 HTR PRO</t>
  </si>
  <si>
    <t>ecoGEO C2 T 2-10 EH PRO</t>
  </si>
  <si>
    <t>ecoGEO B4 2-10 EH PRO</t>
  </si>
  <si>
    <t>ecoGEO B3 4-16 PRO</t>
  </si>
  <si>
    <t>ecoGEO C4 5-22 kW HTR</t>
  </si>
  <si>
    <t>ecoGEO B3 2-10 HTR EH PRO</t>
  </si>
  <si>
    <t>ecoGEO C3 5-22 kW HTR EH</t>
  </si>
  <si>
    <t>ecoGEO 5-22</t>
  </si>
  <si>
    <t>ecoGEO C1 T 4-16 EH PRO</t>
  </si>
  <si>
    <t>ecoGEO B3 2-10 HTR PRO</t>
  </si>
  <si>
    <t>ecoGEO C1 2-10 HTR EH PRO</t>
  </si>
  <si>
    <t>ecoGEO B3 1-6 PRO</t>
  </si>
  <si>
    <t>ecoGEO C2 T 2-10 HTR PRO</t>
  </si>
  <si>
    <t>ecoGEO B1 1-9 kW HTR</t>
  </si>
  <si>
    <t>ecoGEO C4 1-6 PRO</t>
  </si>
  <si>
    <t>ecoGEO C2 5-22 kW HTR</t>
  </si>
  <si>
    <t>ecoGEO B3 T 2-10 PRO</t>
  </si>
  <si>
    <t>ecoGEO B4 T 2-10 PRO</t>
  </si>
  <si>
    <t>ecoGEO C1 T 5-22 kW HTR</t>
  </si>
  <si>
    <t>ecoGEO+ HP3 400 12-45</t>
  </si>
  <si>
    <t>ecoGEO B4 1-6 PRO</t>
  </si>
  <si>
    <t>ecoGEO B3 2-10 PRO</t>
  </si>
  <si>
    <t>ecoGEO C1 2-10 EH PRO</t>
  </si>
  <si>
    <t>ecoGEO C4 T 2-10 HTR EH PRO</t>
  </si>
  <si>
    <t>ecoGEO+ HP1 400 12-45 HTR</t>
  </si>
  <si>
    <t>ecoGEO B2 4-16 HTR PRO</t>
  </si>
  <si>
    <t>ecoGEO B3 T 4-16 HTR EH PRO</t>
  </si>
  <si>
    <t>ecoGEO C2 T 4-16 HTR EH PRO</t>
  </si>
  <si>
    <t>ecoGEO B2 1-6 PRO</t>
  </si>
  <si>
    <t>ecoGEO C2 T 2-10 HTR EH PRO</t>
  </si>
  <si>
    <t>ecoGEO B1 T 2-10 HTR EH PRO</t>
  </si>
  <si>
    <t>ecoGEO B2 2-10 PRO</t>
  </si>
  <si>
    <t>ecoGEO B3 T 2-10 HTR EH PRO</t>
  </si>
  <si>
    <t>ecoGEO C1 T 4-16 HTR PRO</t>
  </si>
  <si>
    <t>ecoGEO C2 4-16 HTR PRO</t>
  </si>
  <si>
    <t>ecoGEO B1 T 4-16 HTR PRO</t>
  </si>
  <si>
    <t>ecoGEO+ HP1 400 15-60 HTR</t>
  </si>
  <si>
    <t>ecoGEO B1 T 4-16 EH PRO</t>
  </si>
  <si>
    <t>ecoGEO C1 2-10 HTR PRO</t>
  </si>
  <si>
    <t>ecoGEO B2 T 4-16 EH PRO</t>
  </si>
  <si>
    <t>ecoGEO B1 2-10 HTR PRO</t>
  </si>
  <si>
    <t>ecoGEO B1 1-9 kW HTR EH</t>
  </si>
  <si>
    <t>ecoGEO B4 5-22 kW HTR</t>
  </si>
  <si>
    <t>ecoGEO C1 1-9 kW HTR EH</t>
  </si>
  <si>
    <t>ecoGEO B2 1-6 PRO EH</t>
  </si>
  <si>
    <t>ecoGEO C1 T 1-9 kW HTR EH</t>
  </si>
  <si>
    <t>ecoGEO C1 1-6 PRO EH</t>
  </si>
  <si>
    <t>ecoGEO C1 T 1-9 kW</t>
  </si>
  <si>
    <t>ecoGEO B1 T 2-10 PRO</t>
  </si>
  <si>
    <t>ecoGEO C4 T 2-10 HTR PRO</t>
  </si>
  <si>
    <t>ecoGEO C2 T 2-10 PRO</t>
  </si>
  <si>
    <t>ecoGEO LITE 1-6 PRO</t>
  </si>
  <si>
    <t>ecoGEO C3 T 1-9 kW HTR EH</t>
  </si>
  <si>
    <t>ecoGEO B1 2-10 EH PRO</t>
  </si>
  <si>
    <t>ecoGEO C3 1-9 kW HTR EH</t>
  </si>
  <si>
    <t>ecoGEO B1 2-10 PRO</t>
  </si>
  <si>
    <t>ecoGEO B3 T 5-22 kW HTR EH</t>
  </si>
  <si>
    <t>ecoGEO C3 T 4-16 HTR PRO</t>
  </si>
  <si>
    <t>ecoGEO B2 2-10 HTR PRO</t>
  </si>
  <si>
    <t>ecoGEO B3 T 5-22 kW HTR</t>
  </si>
  <si>
    <t>ecoGEO+ HP1 400 15-60</t>
  </si>
  <si>
    <t>ecoGEO C2 5-22 kW HTR EH</t>
  </si>
  <si>
    <t>ecoGEO B2 T 1-9 kW HTR EH</t>
  </si>
  <si>
    <t>ecoGEO B3 1-9 kW HTR EH</t>
  </si>
  <si>
    <t>ecoGEO B2 5-22 kW</t>
  </si>
  <si>
    <t>ecoGEO C2 T 5-22 kW EH</t>
  </si>
  <si>
    <t>ecoGEO C1 T 2-10 EH PRO</t>
  </si>
  <si>
    <t>ecoGEO C4 4-16 HTR PRO</t>
  </si>
  <si>
    <t>ecoGEO C1 2-10 PRO</t>
  </si>
  <si>
    <t>ecoGEO C4 5-22 kW HTR EH</t>
  </si>
  <si>
    <t>ecoGEO+ HP3 400 12-45 HTR</t>
  </si>
  <si>
    <t>ecoGEO B4 4-16 PRO</t>
  </si>
  <si>
    <t>ecoGEO C2 T 4-16 HTR PRO</t>
  </si>
  <si>
    <t>ecoGEO C3 4-16 HTR EH PRO</t>
  </si>
  <si>
    <t>ecoGEO B3 1-9 kW HTR</t>
  </si>
  <si>
    <t>ecoGEO B1 1-9 kW</t>
  </si>
  <si>
    <t>ecoGEO B2 5-22 kW EH</t>
  </si>
  <si>
    <t>ecoGEO B3 T 2-10 EH PRO</t>
  </si>
  <si>
    <t>ecoGEO B2 T 1-9 kW</t>
  </si>
  <si>
    <t>ecoGEO B3 T 4-16 PRO</t>
  </si>
  <si>
    <t>ecoGEO B2 T 1-9 kW HTR</t>
  </si>
  <si>
    <t>ecoGEO B2 1-9 kW HTR</t>
  </si>
  <si>
    <t>ecoGEO C2 1-6 PRO</t>
  </si>
  <si>
    <t>ecoGEO C1 T 4-16 PRO</t>
  </si>
  <si>
    <t>ecoGEO B2 1-9 kW</t>
  </si>
  <si>
    <t>ecoGEO B2 4-16 EH PRO</t>
  </si>
  <si>
    <t>ecoGEO C4 4-16 HTR EH PRO</t>
  </si>
  <si>
    <t>ecoGEO B4 1-9 kW HTR EH</t>
  </si>
  <si>
    <t>ecoGEO C1 T 4-16 HTR EH PRO</t>
  </si>
  <si>
    <t>ecoGEO B1 1-9 kW EH</t>
  </si>
  <si>
    <t>ecoGEO C2 T 4-16 PRO</t>
  </si>
  <si>
    <t>ecoGEO B3 T 1-9 kW HTR</t>
  </si>
  <si>
    <t>ecoGEO B4 4-16 EH PRO</t>
  </si>
  <si>
    <t>ecoGEO B2 5-22 kW HTR</t>
  </si>
  <si>
    <t>ecoGEO B4 T 1-9 kW HTR</t>
  </si>
  <si>
    <t>ecoGEO C3 T 5-22 kW HTR</t>
  </si>
  <si>
    <t>ecoGEO C2 2-10 PRO</t>
  </si>
  <si>
    <t>ecoGEO C4 T 4-16 HTR EH PRO</t>
  </si>
  <si>
    <t>ecoGEO C4 T 5-22 kW HTR EH</t>
  </si>
  <si>
    <t>ecoGEO C3 2-10 HTR EH PRO</t>
  </si>
  <si>
    <t>ecoGEO B1 T 1-9 kW</t>
  </si>
  <si>
    <t>ecoGEO B3 4-16 EH PRO</t>
  </si>
  <si>
    <t>ecoGEO B2 T 1-9 kW EH</t>
  </si>
  <si>
    <t>ecoGEO C2 4-16 EH PRO</t>
  </si>
  <si>
    <t>ecoGEO C2 2-10 HTR EH PRO</t>
  </si>
  <si>
    <t>ecoGEO B3 4-16 HTR EH PRO</t>
  </si>
  <si>
    <t>ecoGEO B1 4-16 HTR PRO</t>
  </si>
  <si>
    <t>ecoGEO C1 T 1-9 kW HTR</t>
  </si>
  <si>
    <t>ecoGEO B2 2-10 EH PRO</t>
  </si>
  <si>
    <t>ecoGEO B2 2-10 HTR EH PRO</t>
  </si>
  <si>
    <t>ecoGEO B4 1-9 kW HTR</t>
  </si>
  <si>
    <t>ecoGEO B1 T 5-22 kW HTR</t>
  </si>
  <si>
    <t>ecoGEO B2 T 2-10 PRO</t>
  </si>
  <si>
    <t>ecoGEO B2 4-16 PRO</t>
  </si>
  <si>
    <t>ecoGEO C1 5-22 kW</t>
  </si>
  <si>
    <t>ecoGEO B1 T 5-22 kW</t>
  </si>
  <si>
    <t>ecoGEO B1 T 5-22 kW EH</t>
  </si>
  <si>
    <t>ecoGEO B3 1-6 PRO EH</t>
  </si>
  <si>
    <t>ecoGEO B1 1-6 PRO EH</t>
  </si>
  <si>
    <t>ecoGEO C4 1-6 PRO EH</t>
  </si>
  <si>
    <t>ecoGEO B1 5-22 kW</t>
  </si>
  <si>
    <t>ecoGEO C1 5-22 kW HTR EH</t>
  </si>
  <si>
    <t>ecoGEO C3 T 1-9 kW HTR</t>
  </si>
  <si>
    <t>ecoGEO B4 T 2-10 EH PRO</t>
  </si>
  <si>
    <t>ecoGEO B2 1-9 kW EH</t>
  </si>
  <si>
    <t>ecoGEO C3 T 4-16 HTR EH PRO</t>
  </si>
  <si>
    <t>ecoGEO C3 T 2-10 HTR EH PRO</t>
  </si>
  <si>
    <t>ecoGEO C2 1-6 PRO EH</t>
  </si>
  <si>
    <t>ecoGEO B2 T 2-10 HTR PRO</t>
  </si>
  <si>
    <t>ecoGEO C1 T 2-10 PRO</t>
  </si>
  <si>
    <t>ecoGEO B1 T 4-16 HTR EH PRO</t>
  </si>
  <si>
    <t>ecoGEO C2 2-10 HTR PRO</t>
  </si>
  <si>
    <t>ecoGEO B3 T 1-9 kW HTR EH</t>
  </si>
  <si>
    <t>ecoGEO+ HP3 400 15-60</t>
  </si>
  <si>
    <t>ecoGEO B4 2-10 HTR EH PRO</t>
  </si>
  <si>
    <t>ecoGEO+ HP3 400 20-85 HTR</t>
  </si>
  <si>
    <t>ecoGEO C4 T 1-9 kW HTR EH</t>
  </si>
  <si>
    <t>ecoGEO C2 1-9 kW</t>
  </si>
  <si>
    <t>ecoGEO C3 4-16 HTR PRO</t>
  </si>
  <si>
    <t>ecoGEO B1 1-6 PRO</t>
  </si>
  <si>
    <t>ecoGEO B2 5-22 kW HTR EH</t>
  </si>
  <si>
    <t>ecoGEO+ HP3 400 15-60 HTR</t>
  </si>
  <si>
    <t>ecoGEO C4 2-10 HTR PRO</t>
  </si>
  <si>
    <t>ecoGEO+ HP1 400 20-85 HTR</t>
  </si>
  <si>
    <t>ecoGEO C2 T 1-9 kW EH</t>
  </si>
  <si>
    <t>ecoGEO B4 2-10 PRO</t>
  </si>
  <si>
    <t>ecoGEO C3 T 2-10 HTR PRO</t>
  </si>
  <si>
    <t>ecoGEO C1 4-16 HTR EH PRO</t>
  </si>
  <si>
    <t>ecoGEO B1 5-22 kW HTR</t>
  </si>
  <si>
    <t>ecoGEO C1 4-16 PRO</t>
  </si>
  <si>
    <t>ecoGEO B1 5-22 kW EH</t>
  </si>
  <si>
    <t>ecoGEO C3 1-6 PRO EH</t>
  </si>
  <si>
    <t>ecoGEO B4 1-6 PRO EH</t>
  </si>
  <si>
    <t>ecoGEO C2 T 1-9 kW HTR EH</t>
  </si>
  <si>
    <t>ecoGEO C4 2-10 HTR EH PRO</t>
  </si>
  <si>
    <t>ecoGEO B3 5-22 kW HTR EH</t>
  </si>
  <si>
    <t>ecoGEO B4 T 2-10 HTR EH PRO</t>
  </si>
  <si>
    <t>ecoGEO B1 4-16 PRO</t>
  </si>
  <si>
    <t>ecoGEO C3 2-10 HTR PRO</t>
  </si>
  <si>
    <t>ecoGEO B3 4-16 HTR PRO</t>
  </si>
  <si>
    <t>ecoGEO B4 5-22 kW HTR EH</t>
  </si>
  <si>
    <t>ecoGEO B3 T 4-16 EH PRO</t>
  </si>
  <si>
    <t>ecoGEO C3 1-9 kW HTR</t>
  </si>
  <si>
    <t>ecoGEO C2 T 1-9 kW</t>
  </si>
  <si>
    <t>ecoGEO C1 1-9 kW EH</t>
  </si>
  <si>
    <t>ecoGEO C2 2-10 EH PRO</t>
  </si>
  <si>
    <t>ecoGEO B1 5-22 kW HTR EH</t>
  </si>
  <si>
    <t>ecoGEO B4 T 1-9 kW HTR EH</t>
  </si>
  <si>
    <t>ecoGEO B3 T 2-10 HTR PRO</t>
  </si>
  <si>
    <t>ecoGEO B2 T 5-22 kW EH</t>
  </si>
  <si>
    <t>ecoGEO B1 T 5-22 kW HTR EH</t>
  </si>
  <si>
    <t>ecoGEO B3 5-22 kW HTR</t>
  </si>
  <si>
    <t>ecoGEO B2 T 4-16 HTR PRO</t>
  </si>
  <si>
    <t>ecoGEO B1 4-16 HTR EH PRO</t>
  </si>
  <si>
    <t>ecoGEO C1 4-16 EH PRO</t>
  </si>
  <si>
    <t>ecoGEO C2 5-22 kW</t>
  </si>
  <si>
    <t>ecoGEO C1 1-9 kW</t>
  </si>
  <si>
    <t>ecoGEO B1 4-16 EH PRO</t>
  </si>
  <si>
    <t>ecoGEO B4 T 5-22 kW HTR EH</t>
  </si>
  <si>
    <t>ecoGEO C1 1-9 kW HTR</t>
  </si>
  <si>
    <t>ecoGEO B4 4-16 HTR EH PRO</t>
  </si>
  <si>
    <t>ecoGEO B1 T 2-10 HTR PRO</t>
  </si>
  <si>
    <t>ecoGEO C2 T 5-22 kW</t>
  </si>
  <si>
    <t>ecoGEO B1 T 1-9 kW HTR</t>
  </si>
  <si>
    <t>ecoGEO C3 1-6 PRO</t>
  </si>
  <si>
    <t>ecoGEO B4 T 4-16 EH PRO</t>
  </si>
  <si>
    <t>ecoGEO B3 2-10 EH PRO</t>
  </si>
  <si>
    <t>ecoGEO C1 T 1-9 kW EH</t>
  </si>
  <si>
    <t>ecoGEO C1 T 2-10 HTR PRO</t>
  </si>
  <si>
    <t>ecoGEO C2 T 4-16 EH PRO</t>
  </si>
  <si>
    <t>ecoGEO+ HP1 400 20-85</t>
  </si>
  <si>
    <t>ecoGEO C2 4-16 HTR EH PRO</t>
  </si>
  <si>
    <t>ecoGEO C1 T 5-22 kW HTR EH</t>
  </si>
  <si>
    <t>ecoGEO B1 T 2-10 EH PRO</t>
  </si>
  <si>
    <t>ecoGEO C2 1-9 kW HTR</t>
  </si>
  <si>
    <t>ecoGEO C1 4-16 HTR PRO</t>
  </si>
  <si>
    <t>ecoGEO B4 T 2-10 HTR PRO</t>
  </si>
  <si>
    <t>ecoGEO B2 1-9 kW HTR EH</t>
  </si>
  <si>
    <t>ecoGEO B4 T 4-16 HTR PRO</t>
  </si>
  <si>
    <t>ecoGEO B4 T 5-22 kW HTR</t>
  </si>
  <si>
    <t>ecoGEO C2 T 1-9 kW HTR</t>
  </si>
  <si>
    <t>ecoGEO C4 T 1-9 kW HTR</t>
  </si>
  <si>
    <t>ecoGEO B1 2-10 HTR EH PRO</t>
  </si>
  <si>
    <t>ecoGEO C1 T 5-22 kW EH</t>
  </si>
  <si>
    <t>ecoGEO B1 T 4-16 PRO</t>
  </si>
  <si>
    <t>ecoGEO C3 5-22 kW HTR</t>
  </si>
  <si>
    <t>ecoGEO B3 T 4-16 HTR PRO</t>
  </si>
  <si>
    <t>ecoGEO C2 1-9 kW EH</t>
  </si>
  <si>
    <t>ecoGEO C1 5-22 kW HTR</t>
  </si>
  <si>
    <t>ecoGEO B1 T 1-9 kW HTR EH</t>
  </si>
  <si>
    <t>ecoGEO+ HP1 400 12-45</t>
  </si>
  <si>
    <t>AQUATOP S14 (Sole / Wasser)</t>
  </si>
  <si>
    <t>AQUATOP T28H (Sole / Wasser)</t>
  </si>
  <si>
    <t>AQUATOP T43H (Sole / Wasser)</t>
  </si>
  <si>
    <t>AQUATOP S17 (Sole / Wasser)</t>
  </si>
  <si>
    <t>AQUATOP S08 (Sole / Wasser)</t>
  </si>
  <si>
    <t>AQUATOP S11 (Sole / Wasser)</t>
  </si>
  <si>
    <t>AQUATOP T35H (Sole / Wasser)</t>
  </si>
  <si>
    <t>AQUATOP T22H (Sole / Wasser)</t>
  </si>
  <si>
    <t>EQSol 1036 AK</t>
  </si>
  <si>
    <t>EQSol 311</t>
  </si>
  <si>
    <t>EQSol 1052 AK</t>
  </si>
  <si>
    <t>EQSol 416</t>
  </si>
  <si>
    <t>GLWH2030CD2.H</t>
  </si>
  <si>
    <t>GLWH4110CD2.H</t>
  </si>
  <si>
    <t>REG125AD22</t>
  </si>
  <si>
    <t>GLWH4100CD2.R</t>
  </si>
  <si>
    <t>GLWH2040CD2.R</t>
  </si>
  <si>
    <t>GLWH2018CD2.H</t>
  </si>
  <si>
    <t>GLWH2030CD2.R</t>
  </si>
  <si>
    <t>GLWH2060CD2.R</t>
  </si>
  <si>
    <t>GLWH2020CD2.R</t>
  </si>
  <si>
    <t>REG315AD42</t>
  </si>
  <si>
    <t>GLWH2080CD2.R</t>
  </si>
  <si>
    <t>REG415AD42</t>
  </si>
  <si>
    <t>GLWH4060CD2.R</t>
  </si>
  <si>
    <t>GLWH2070CD2.R</t>
  </si>
  <si>
    <t>GLWH2080CD2.H</t>
  </si>
  <si>
    <t>GLWH2026CD2.R</t>
  </si>
  <si>
    <t>GLWH4110CD2.R</t>
  </si>
  <si>
    <t>GLWH2055CD2.R</t>
  </si>
  <si>
    <t>GLWH4080CD2.R</t>
  </si>
  <si>
    <t>REG080AD22</t>
  </si>
  <si>
    <t>GLWH4060CD2.H</t>
  </si>
  <si>
    <t>GLWH2025CD2.H</t>
  </si>
  <si>
    <t>GLWH2070CD2.H</t>
  </si>
  <si>
    <t>REG285AD42</t>
  </si>
  <si>
    <t>GLWH2015CD2.R</t>
  </si>
  <si>
    <t>GLWH2012CD2.H</t>
  </si>
  <si>
    <t>REG160AD22</t>
  </si>
  <si>
    <t>GLWH4080CD2.H</t>
  </si>
  <si>
    <t>GLWH4070CD2.R</t>
  </si>
  <si>
    <t>GLWH4100CD2.H</t>
  </si>
  <si>
    <t>REG225AD42</t>
  </si>
  <si>
    <t>REG365AD42</t>
  </si>
  <si>
    <t>GLWH4120CD2.H</t>
  </si>
  <si>
    <t>REG205AD22</t>
  </si>
  <si>
    <t>REG050AD22</t>
  </si>
  <si>
    <t>GLWH2060CD2.H</t>
  </si>
  <si>
    <t>GLWH2015CD2.H</t>
  </si>
  <si>
    <t>GLWH2035CD2.H</t>
  </si>
  <si>
    <t>GLWH4090CD2.R</t>
  </si>
  <si>
    <t>GLWH4070CD2.H</t>
  </si>
  <si>
    <t>GLWH2050CD2.H</t>
  </si>
  <si>
    <t>REG075AD22</t>
  </si>
  <si>
    <t>GLWH2020CD2.H</t>
  </si>
  <si>
    <t>GLWH2040CD2.H</t>
  </si>
  <si>
    <t>GLWH2012CD2.R</t>
  </si>
  <si>
    <t>REG065AD22</t>
  </si>
  <si>
    <t>REG055AD22</t>
  </si>
  <si>
    <t>GLWH2025CD2.R</t>
  </si>
  <si>
    <t>GLWH2035CD2.R</t>
  </si>
  <si>
    <t>GLWH2045CD2.R</t>
  </si>
  <si>
    <t>GLWH2050CD2.R</t>
  </si>
  <si>
    <t>REG255AD42</t>
  </si>
  <si>
    <t>GLWH2018CD2.R</t>
  </si>
  <si>
    <t>GLWH4120CD2.R</t>
  </si>
  <si>
    <t>GLWH2045CD2.H</t>
  </si>
  <si>
    <t>REG195AD42</t>
  </si>
  <si>
    <t>GLWH2055CD2.H</t>
  </si>
  <si>
    <t>GLWH2026CD2.H</t>
  </si>
  <si>
    <t>GLWH4090CD2.H</t>
  </si>
  <si>
    <t>REG090AD22</t>
  </si>
  <si>
    <t>SWM pro 6~56</t>
  </si>
  <si>
    <t>SWM pro 3~19</t>
  </si>
  <si>
    <t>SWM pro 3~38</t>
  </si>
  <si>
    <t>SWM pro 6~30</t>
  </si>
  <si>
    <t>SWM pro 2~13</t>
  </si>
  <si>
    <t>60S80W-M-Solid (Sole / Wasser)</t>
  </si>
  <si>
    <t>SNTM-S-5-15</t>
  </si>
  <si>
    <t>HP20S25W-M-BC (Sole / Wasser)</t>
  </si>
  <si>
    <t>S10S-M-CU</t>
  </si>
  <si>
    <t>S14S-M-CO</t>
  </si>
  <si>
    <t>HP12S16W-M-BC (Sole / Wasser)</t>
  </si>
  <si>
    <t>S07S-M-CO</t>
  </si>
  <si>
    <t>30S40W-M-Solid (Sole / Wasser)</t>
  </si>
  <si>
    <t>S14S-M-CU</t>
  </si>
  <si>
    <t>S10S-M-CO</t>
  </si>
  <si>
    <t>40S50W-M-Solid (Sole / Wasser)</t>
  </si>
  <si>
    <t>100S120W-M-Solid (Sole / Wasser)</t>
  </si>
  <si>
    <t>SNTM-S-3-10</t>
  </si>
  <si>
    <t>S07S-M-CU</t>
  </si>
  <si>
    <t>HP08S10W-M-BC (Sole / Wasser)</t>
  </si>
  <si>
    <t>commotherm SWP 13</t>
  </si>
  <si>
    <t>commotherm SWP 30</t>
  </si>
  <si>
    <t>commotherm SWP 19</t>
  </si>
  <si>
    <t>commotherm SW 10</t>
  </si>
  <si>
    <t>10 WX (Sole / Wasser)</t>
  </si>
  <si>
    <t>15 WX (Sole / Wasser)</t>
  </si>
  <si>
    <t>7 WX (Sole / Wasser)</t>
  </si>
  <si>
    <t>UltraSource T compact (13/200) (Sole / Wasser)</t>
  </si>
  <si>
    <t>UltraSource T comfort (8) (Sole / Wasser)</t>
  </si>
  <si>
    <t>UltraSource T comfort (13) (Sole / Wasser)</t>
  </si>
  <si>
    <t>UltraSource T compact (8/200) (Sole / Wasser)</t>
  </si>
  <si>
    <t>Thermalia dual (110) (Sole / Wasser)</t>
  </si>
  <si>
    <t>Thermalia twin (42) (Sole / Wasser)</t>
  </si>
  <si>
    <t>Thermalia twin (36) (Sole / Wasser)</t>
  </si>
  <si>
    <t>Thermalia dual (70) (Sole / Wasser)</t>
  </si>
  <si>
    <t>Thermalia dual (140) (Sole / Wasser)</t>
  </si>
  <si>
    <t>UltraSource T comfort (17) (Sole / Wasser)</t>
  </si>
  <si>
    <t>Thermalia dual (85) (Sole / Wasser)</t>
  </si>
  <si>
    <t>iPump T 3-13 (Sole / Wasser)</t>
  </si>
  <si>
    <t>TERRA SW 13 (Complete HGL) (Sole / Wasser)</t>
  </si>
  <si>
    <t>TERRA SW 42 Twin (Sole / Wasser)</t>
  </si>
  <si>
    <t>TERRA SW 170 Max (Sole / Wasser)</t>
  </si>
  <si>
    <t>TERRA SWM 3-13 (Sole / Wasser)</t>
  </si>
  <si>
    <t>TERRA SW 70 Max (Sole / Wasser)</t>
  </si>
  <si>
    <t>iPUMP T7</t>
  </si>
  <si>
    <t>TERRA SW 280 Max (Sole / Wasser)</t>
  </si>
  <si>
    <t>iPUMP T7 ONE (Sole / Wasser)</t>
  </si>
  <si>
    <t>TERRA SW 10 (Complete HGL) (Sole / Wasser)</t>
  </si>
  <si>
    <t>iPump T 2-8 (Sole / Wasser)</t>
  </si>
  <si>
    <t>TERRA SW 26 Twin (Sole / Wasser)</t>
  </si>
  <si>
    <t>TERRA SW 10 H (Sole / Wasser)</t>
  </si>
  <si>
    <t>TERRA SW 17 (Complete HGL) (Sole / Wasser)</t>
  </si>
  <si>
    <t>TERRA SW 8 (Complete HGL) (Sole / Wasser)</t>
  </si>
  <si>
    <t>TERRA SW 90 Max H (Sole / Wasser)</t>
  </si>
  <si>
    <t>TERRA SW 85 Max (Sole / Wasser)</t>
  </si>
  <si>
    <t>TERRA SW 220 Max (Sole / Wasser)</t>
  </si>
  <si>
    <t>TERRA SW 110 Max (Sole / Wasser)</t>
  </si>
  <si>
    <t>TERRA SWM 6-17 (Sole / Wasser)</t>
  </si>
  <si>
    <t>TERRA SW 140 Max (Sole / Wasser)</t>
  </si>
  <si>
    <t>TERRA SW 20 Twin (Sole / Wasser)</t>
  </si>
  <si>
    <t>TERRA SW 35 Twin (Sole / Wasser)</t>
  </si>
  <si>
    <t>TERRA SW 55 Max (Sole / Wasser)</t>
  </si>
  <si>
    <t>Junkers</t>
  </si>
  <si>
    <t>Supraeco STE 100-1</t>
  </si>
  <si>
    <t>JÄMÄ Star-12 inverter</t>
  </si>
  <si>
    <t>JÄMÄ Star-16 inverter</t>
  </si>
  <si>
    <t>JÄMÄ Star-24</t>
  </si>
  <si>
    <t>JÄMÄ Star-12</t>
  </si>
  <si>
    <t>JÄMÄ Star-10</t>
  </si>
  <si>
    <t>JÄMÄ Star-8</t>
  </si>
  <si>
    <t>JÄMÄ Star-6 inverter</t>
  </si>
  <si>
    <t>x-change dynamic terra (pc) 12 BW I</t>
  </si>
  <si>
    <t>x-change dynamic terra (pc) 7 BW I</t>
  </si>
  <si>
    <t>x-change dynamic terra (pc) 18 BW I</t>
  </si>
  <si>
    <t>KNV Topline S1155-6 (Sole / Wasser)</t>
  </si>
  <si>
    <t>Topline S1256-8 (Sole / Wasser)</t>
  </si>
  <si>
    <t>Topline S1256-13 (Sole / Wasser)</t>
  </si>
  <si>
    <t>KNV Topline S1155-6 PC (Sole / Wasser)</t>
  </si>
  <si>
    <t>KNV Topline S1155-12 (Sole / Wasser)</t>
  </si>
  <si>
    <t>Topline F1355-28</t>
  </si>
  <si>
    <t>TopLine 1345-24 (Sole / Wasser)</t>
  </si>
  <si>
    <t>KNV Topline S1255-6 (Sole / Wasser)</t>
  </si>
  <si>
    <t>TopLine 1145-12 (Sole / Wasser)</t>
  </si>
  <si>
    <t>Topline F1355-43</t>
  </si>
  <si>
    <t>Topline S1156-8 (Sole / Wasser)</t>
  </si>
  <si>
    <t>KNV Topline S1255-12 (Sole / Wasser)</t>
  </si>
  <si>
    <t>KNV Topline S1255-16 (Sole / Wasser)</t>
  </si>
  <si>
    <t>TopLine 1145-8 (Sole / Wasser)</t>
  </si>
  <si>
    <t>KNV Topline S1155-16 (Sole / Wasser)</t>
  </si>
  <si>
    <t>Topline S1256-18 (Sole / Wasser)</t>
  </si>
  <si>
    <t>Topline S1256-8-PC (Sole / Wasser)</t>
  </si>
  <si>
    <t>Topline S1156-18 (Sole / Wasser)</t>
  </si>
  <si>
    <t>TopLine 1145-10 (Sole / Wasser)</t>
  </si>
  <si>
    <t>TopLine 1345-40 (Sole / Wasser)</t>
  </si>
  <si>
    <t>Topline S1156-13 (Sole / Wasser)</t>
  </si>
  <si>
    <t>Topline S1156-8-PC (Sole / Wasser)</t>
  </si>
  <si>
    <t>TopLine 1245-8 (Sole / Wasser)</t>
  </si>
  <si>
    <t>Topline S1155-25</t>
  </si>
  <si>
    <t>KNV Topline S1255-6 PC (Sole / Wasser)</t>
  </si>
  <si>
    <t>BHPA412-AK</t>
  </si>
  <si>
    <t>WPS1052-AK</t>
  </si>
  <si>
    <t>WPS1036-AK</t>
  </si>
  <si>
    <t>WPS618</t>
  </si>
  <si>
    <t>WPS412-V2</t>
  </si>
  <si>
    <t>WPS412-V2-AK</t>
  </si>
  <si>
    <t>BHPA412</t>
  </si>
  <si>
    <t>WPS618-AK</t>
  </si>
  <si>
    <t>WPS618-V2-AK</t>
  </si>
  <si>
    <t>WPS412-AK</t>
  </si>
  <si>
    <t>WPS618-V2</t>
  </si>
  <si>
    <t>BHPA618</t>
  </si>
  <si>
    <t>WPS412</t>
  </si>
  <si>
    <t>BHPA618-AK</t>
  </si>
  <si>
    <t>WWP S 35 ID</t>
  </si>
  <si>
    <t>WWP S 8 IDT-2</t>
  </si>
  <si>
    <t>WGB 20-A-MD-A</t>
  </si>
  <si>
    <t>WWP S 90 ID</t>
  </si>
  <si>
    <t>WGB 20-A-MDP-A</t>
  </si>
  <si>
    <t>WWP S 11 IDT-2</t>
  </si>
  <si>
    <t>WWP S 26 ID</t>
  </si>
  <si>
    <t>WWP S 14 ID</t>
  </si>
  <si>
    <t>WWP S 8 ID</t>
  </si>
  <si>
    <t>WWP S 11 ID</t>
  </si>
  <si>
    <t>WGB 8-A-MD-I</t>
  </si>
  <si>
    <t>WWP S 75 ID</t>
  </si>
  <si>
    <t>WGB 14-A-MD-I</t>
  </si>
  <si>
    <t>WWP S 18 ID</t>
  </si>
  <si>
    <t>WWP S 130 ID</t>
  </si>
  <si>
    <t>i-FX2-W-G04 /H /HWT /852</t>
  </si>
  <si>
    <t>R1234ze(E)</t>
  </si>
  <si>
    <t>i-FX2-W-G04 /H /HWT /1242</t>
  </si>
  <si>
    <t>NX-W /H /0122</t>
  </si>
  <si>
    <t>NECS-WQ /0182</t>
  </si>
  <si>
    <t>FX-W-G05 /H /851</t>
  </si>
  <si>
    <t>i-FX2-W-G04 /H /452</t>
  </si>
  <si>
    <t>FX-W-G05 /H /HWT /551</t>
  </si>
  <si>
    <t>FX-W /H /0851</t>
  </si>
  <si>
    <t>FX-W /H /1302</t>
  </si>
  <si>
    <t>NX-W /H /0604</t>
  </si>
  <si>
    <t>FX-W /H /0551</t>
  </si>
  <si>
    <t>ERACS2-WQ /1102</t>
  </si>
  <si>
    <t>NX-W /H /0704</t>
  </si>
  <si>
    <t>NX-WN /0302</t>
  </si>
  <si>
    <t>NECS-WQ /0302</t>
  </si>
  <si>
    <t>NECS-WQ /0252</t>
  </si>
  <si>
    <t>NECS-WQ /0612</t>
  </si>
  <si>
    <t>NECS-WQ /0412</t>
  </si>
  <si>
    <t>FX-W /H /1752</t>
  </si>
  <si>
    <t>NX-W /H /0804</t>
  </si>
  <si>
    <t>NX-WN /0122</t>
  </si>
  <si>
    <t>NECS-WQ /1004</t>
  </si>
  <si>
    <t>i-FX2-W-G04 /H /HWT /632</t>
  </si>
  <si>
    <t>i-FX2-W-G04 /H /HWT /702</t>
  </si>
  <si>
    <t>NX-WN /0202</t>
  </si>
  <si>
    <t>i-FX2-W-G04 /H /HWT /1042</t>
  </si>
  <si>
    <t>FX-W /H /0951</t>
  </si>
  <si>
    <t>i-FX2-W-G04 /H /HWT /762</t>
  </si>
  <si>
    <t>NX-WN /0262</t>
  </si>
  <si>
    <t>FX-W-G05 /H /1752</t>
  </si>
  <si>
    <t>ERACS2-WQ-G05 /1102</t>
  </si>
  <si>
    <t>NX-W /H /0182</t>
  </si>
  <si>
    <t>FX-W-G05 /H /751</t>
  </si>
  <si>
    <t>NX-W /H /0552</t>
  </si>
  <si>
    <t>NX-W /H /0904</t>
  </si>
  <si>
    <t>NX-WN /1004</t>
  </si>
  <si>
    <t>FX-W /H /0651</t>
  </si>
  <si>
    <t>NX-W /H /0602</t>
  </si>
  <si>
    <t>NX-WN /1104</t>
  </si>
  <si>
    <t>GEODAN EHGT17D-YM9ED</t>
  </si>
  <si>
    <t>i-FX2-W-G04 /H /1122</t>
  </si>
  <si>
    <t>FX-W /H /0751</t>
  </si>
  <si>
    <t>NX-W /H /0402</t>
  </si>
  <si>
    <t>FX-W /H /1502</t>
  </si>
  <si>
    <t>NX-WN /0252</t>
  </si>
  <si>
    <t>FX-W /H /1402</t>
  </si>
  <si>
    <t>NECS-WQ /1204</t>
  </si>
  <si>
    <t>FX-W-G05 /H /1602</t>
  </si>
  <si>
    <t>NECS-WQ /0262</t>
  </si>
  <si>
    <t>FX-W-G05 /H /HWT /651</t>
  </si>
  <si>
    <t>FX-W /H /1602</t>
  </si>
  <si>
    <t>i-FX2-W-G04 /H /1042</t>
  </si>
  <si>
    <t>NX-W /H /0352</t>
  </si>
  <si>
    <t>NX-W /H /0202</t>
  </si>
  <si>
    <t>NX-W /H /0702</t>
  </si>
  <si>
    <t>FX-W-G05 /H /HWT /751</t>
  </si>
  <si>
    <t>NX-WN /0802</t>
  </si>
  <si>
    <t>NX-WN /0502</t>
  </si>
  <si>
    <t>FX-W-G05 /H /951</t>
  </si>
  <si>
    <t>NX-W /H /0452</t>
  </si>
  <si>
    <t>FX-W-G05 /H /1502</t>
  </si>
  <si>
    <t>FX-W-G05 /H /HWT /1302</t>
  </si>
  <si>
    <t>i-FX2-W-G04 /H /502</t>
  </si>
  <si>
    <t>NX-WN /0352</t>
  </si>
  <si>
    <t>NECS-WQ /0604</t>
  </si>
  <si>
    <t>NX-W /H /0802</t>
  </si>
  <si>
    <t>NECS-WQ /0202</t>
  </si>
  <si>
    <t>FX-W-G05 /H /1402</t>
  </si>
  <si>
    <t>NX-WN /1204</t>
  </si>
  <si>
    <t>NX-WN /0602</t>
  </si>
  <si>
    <t>ERACS2-WQ /1302</t>
  </si>
  <si>
    <t>i-FX2-W-G04 /H /852</t>
  </si>
  <si>
    <t>i-FX2-W-G04 /H /HWT /402</t>
  </si>
  <si>
    <t>FX-W-G05 /H /1102</t>
  </si>
  <si>
    <t>NX-WN /0704</t>
  </si>
  <si>
    <t>i-FX2-W-G04 /H /HWT /942</t>
  </si>
  <si>
    <t>NECS-WQ /0804</t>
  </si>
  <si>
    <t>NX-W /H /0252</t>
  </si>
  <si>
    <t>FX-W-G05 /H /HWT /1102</t>
  </si>
  <si>
    <t>NX-WN /0402</t>
  </si>
  <si>
    <t>NECS-WQ /0512</t>
  </si>
  <si>
    <t>i-FX2-W-G04 /H /HWT /502</t>
  </si>
  <si>
    <t>ERACS2-WQ /0802</t>
  </si>
  <si>
    <t>NX-WN /0182</t>
  </si>
  <si>
    <t>FX-W-G05 /H /HWT /1502</t>
  </si>
  <si>
    <t>NX-W /H /0152</t>
  </si>
  <si>
    <t>NX-WN /0452</t>
  </si>
  <si>
    <t>NECS-WQ /1104</t>
  </si>
  <si>
    <t>ERACS2-WQ /1502</t>
  </si>
  <si>
    <t>ERACS2-WQ-G05 /1302</t>
  </si>
  <si>
    <t>NX-W /H /0302</t>
  </si>
  <si>
    <t>FX-W-G05 /H /HWT /1402</t>
  </si>
  <si>
    <t>FX-W-G05 /H /HWT /1752</t>
  </si>
  <si>
    <t>FX-W-G05 /H /HWT /951</t>
  </si>
  <si>
    <t>NECS-WQ /0152</t>
  </si>
  <si>
    <t>NX-W /H /0502</t>
  </si>
  <si>
    <t>NX-WN /0804</t>
  </si>
  <si>
    <t>NECS-WQ /0704</t>
  </si>
  <si>
    <t>ERACS2-WQ-G05 /1002</t>
  </si>
  <si>
    <t>NX-W /H /0262</t>
  </si>
  <si>
    <t>NX-W /H /1104</t>
  </si>
  <si>
    <t>NECS-WQ /0904</t>
  </si>
  <si>
    <t>i-FX2-W-G04 /H /702</t>
  </si>
  <si>
    <t>NX-WN /0552</t>
  </si>
  <si>
    <t>i-FX2-W-G04 /H /402</t>
  </si>
  <si>
    <t>ERACS2-WQ-G05 /0802</t>
  </si>
  <si>
    <t>NX-W /H /1004</t>
  </si>
  <si>
    <t>i-FX2-W-G04 /H /572</t>
  </si>
  <si>
    <t>NX-WN /0702</t>
  </si>
  <si>
    <t>ERACS2-WQ-G05 /1502</t>
  </si>
  <si>
    <t>i-FX2-W-G04 /H /632</t>
  </si>
  <si>
    <t>ERACS2-WQ /1002</t>
  </si>
  <si>
    <t>i-FX2-W-G04 /H /1242</t>
  </si>
  <si>
    <t>i-FX2-W-G04 /H /HWT /452</t>
  </si>
  <si>
    <t>FX-W-G05 /H /HWT /851</t>
  </si>
  <si>
    <t>FX-W-G05 /H /1302</t>
  </si>
  <si>
    <t>i-FX2-W-G04 /H /HWT /1122</t>
  </si>
  <si>
    <t>FX-W-G05 /H /551</t>
  </si>
  <si>
    <t>NX-WN /0604</t>
  </si>
  <si>
    <t>FX-W-G05 /H /HWT /1602</t>
  </si>
  <si>
    <t>NX-W /H /1204</t>
  </si>
  <si>
    <t>NX-WN /0152</t>
  </si>
  <si>
    <t>i-FX2-W-G04 /H /HWT /572</t>
  </si>
  <si>
    <t>NX-WN /0904</t>
  </si>
  <si>
    <t>i-FX2-W-G04 /H /942</t>
  </si>
  <si>
    <t>FX-W /H /1102</t>
  </si>
  <si>
    <t>i-FX2-W-G04 /H /762</t>
  </si>
  <si>
    <t>FX-W-G05 /H /651</t>
  </si>
  <si>
    <t>F1145(PC)-10 (Sole / Wasser)</t>
  </si>
  <si>
    <t>S1255-12 (Sole / Wasser)</t>
  </si>
  <si>
    <t>S1155-16 (Sole / Wasser)</t>
  </si>
  <si>
    <t>S1156-13 (Sole / Wasser)</t>
  </si>
  <si>
    <t>S1255PC-6 (Sole / Wasser)</t>
  </si>
  <si>
    <t>S1256-18 (Sole / Wasser)</t>
  </si>
  <si>
    <t>F1355-28 (Sole / Wasser)</t>
  </si>
  <si>
    <t>S1256-8 (Sole / Wasser)</t>
  </si>
  <si>
    <t>S1156-18 (Sole / Wasser)</t>
  </si>
  <si>
    <t>S1256-13 (Sole / Wasser)</t>
  </si>
  <si>
    <t>F 1245 - 8 PC (Sole / Wasser)</t>
  </si>
  <si>
    <t>F1255-16 (Sole / Wasser)</t>
  </si>
  <si>
    <t>F1245(PC)-10 (Sole / Wasser)</t>
  </si>
  <si>
    <t>S1156-8-PC (Sole / Wasser)</t>
  </si>
  <si>
    <t>F1145-12 (Sole / Wasser)</t>
  </si>
  <si>
    <t>S1155-6 (Sole / Wasser)</t>
  </si>
  <si>
    <t>S1155-25 (Sole / Wasser)</t>
  </si>
  <si>
    <t>F1245-12 (Sole / Wasser)</t>
  </si>
  <si>
    <t>F1155-16 (Sole / Wasser)</t>
  </si>
  <si>
    <t>S1256-8-PC (Sole / Wasser)</t>
  </si>
  <si>
    <t>F1255-6 (PC) (Sole / Wasser)</t>
  </si>
  <si>
    <t>F 1145 - 8 (Sole / Wasser)</t>
  </si>
  <si>
    <t>F1355-43 (Sole / Wasser)</t>
  </si>
  <si>
    <t>F1155-6 (PC) (Sole / Wasser)</t>
  </si>
  <si>
    <t>F 1145 - 8 PC (Sole / Wasser)</t>
  </si>
  <si>
    <t>F 1245 - 8 (Sole / Wasser)</t>
  </si>
  <si>
    <t>F1345-24 (Sole / Wasser)</t>
  </si>
  <si>
    <t>S1156-8 (Sole / Wasser)</t>
  </si>
  <si>
    <t>F1255-12 (Sole / Wasser)</t>
  </si>
  <si>
    <t>S1155-12 (Sole / Wasser)</t>
  </si>
  <si>
    <t>S1255-16 (Sole / Wasser)</t>
  </si>
  <si>
    <t>S1155PC-6 (Sole / Wasser)</t>
  </si>
  <si>
    <t>F1145(PC)-8 (Sole / Wasser)</t>
  </si>
  <si>
    <t>F1255-6 (Sole / Wasser)</t>
  </si>
  <si>
    <t>S1255-6 (Sole / Wasser)</t>
  </si>
  <si>
    <t>F1155-12 (Sole / Wasser)</t>
  </si>
  <si>
    <t>F1155-6 (Sole / Wasser)</t>
  </si>
  <si>
    <t>F1245(PC)-8 (Sole / Wasser)</t>
  </si>
  <si>
    <t>F1345-40 (Sole / Wasser)</t>
  </si>
  <si>
    <t>Compact P GEO 6</t>
  </si>
  <si>
    <t>Compact P GEO 9</t>
  </si>
  <si>
    <t>Compact P2 GEO 6</t>
  </si>
  <si>
    <t>Compact P GEO 3</t>
  </si>
  <si>
    <t>Compact P2 GEO 9</t>
  </si>
  <si>
    <t>Compact P2 GEO 3</t>
  </si>
  <si>
    <t>Ochsner Energietechnik</t>
  </si>
  <si>
    <t>ISWS 200 ER6a</t>
  </si>
  <si>
    <t>ISWS 380 R6a</t>
  </si>
  <si>
    <t>ISWS 380 ER6a</t>
  </si>
  <si>
    <t>ISWS 200 R6a</t>
  </si>
  <si>
    <t>ISWS 490 ER6a</t>
  </si>
  <si>
    <t>ISWS 630 ER7a</t>
  </si>
  <si>
    <t>ISWS 490 R6a</t>
  </si>
  <si>
    <t>ISWS 330 ER6a</t>
  </si>
  <si>
    <t>ISWS 150 ER6a</t>
  </si>
  <si>
    <t>ISWS 250 ER6a</t>
  </si>
  <si>
    <t>ISWS 630 ER6a</t>
  </si>
  <si>
    <t>OCHSNER TERRA FOX 312 HPLA S1</t>
  </si>
  <si>
    <t>OCHSNER TERRA FOX 208 HPLA S200</t>
  </si>
  <si>
    <t>OCHSNER TERRA FOX 208 HPLA S1</t>
  </si>
  <si>
    <t>OCHSNER TERRA 8 HPLA (GMSW 8 plus)</t>
  </si>
  <si>
    <t>OCHSNER TERRA FOX 416 HPLA S200</t>
  </si>
  <si>
    <t>OCHSNER TERRA FOX 312 HPLA S200</t>
  </si>
  <si>
    <t>OCHSNER TERRA 11 HPLA (GMSW 11 plus)</t>
  </si>
  <si>
    <t>OCHSNER TERRA 14 HPLA (GMSW 14 plus)</t>
  </si>
  <si>
    <t>OCHSNER SWK007P8d</t>
  </si>
  <si>
    <t>OCHSNER TERRA FOX 416 HPLA S1</t>
  </si>
  <si>
    <t>SW49EVI</t>
  </si>
  <si>
    <t>SWU18-EVI (Sole / Wasser)</t>
  </si>
  <si>
    <t>SW14EVI</t>
  </si>
  <si>
    <t>SWT64-EVI</t>
  </si>
  <si>
    <t>SWT28-EVI</t>
  </si>
  <si>
    <t>SWU11-EVI (Sole / Wasser)</t>
  </si>
  <si>
    <t>SW11EVI</t>
  </si>
  <si>
    <t>SWT85-EVI</t>
  </si>
  <si>
    <t>SW42EVI</t>
  </si>
  <si>
    <t>SWT73-EVI</t>
  </si>
  <si>
    <t>SW09EVI</t>
  </si>
  <si>
    <t>SW19EVI</t>
  </si>
  <si>
    <t>SWU14-EVI (Sole / Wasser)</t>
  </si>
  <si>
    <t>SWU23-EVI (Sole / Wasser)</t>
  </si>
  <si>
    <t>SWT38-EVI</t>
  </si>
  <si>
    <t>SWT98-EVI</t>
  </si>
  <si>
    <t>SW36EVI</t>
  </si>
  <si>
    <t>SWT50-EVI</t>
  </si>
  <si>
    <t>SW24EVI</t>
  </si>
  <si>
    <t>SWT22-EVI</t>
  </si>
  <si>
    <t>OV-NHWP12-S+</t>
  </si>
  <si>
    <t>OV-NHWP06-S+</t>
  </si>
  <si>
    <t>Pewo Energietechnik GmbH</t>
  </si>
  <si>
    <t>Titan SW 18 G2</t>
  </si>
  <si>
    <t>Titan SW 14 G2</t>
  </si>
  <si>
    <t>Titan SW 22 G2</t>
  </si>
  <si>
    <t>Titan SW 8 G2</t>
  </si>
  <si>
    <t>Titan SW 10 G2</t>
  </si>
  <si>
    <t>Geoflex 7</t>
  </si>
  <si>
    <t>GeoFlex 12</t>
  </si>
  <si>
    <t>GeoFlex 24P</t>
  </si>
  <si>
    <t>Geoflex 10</t>
  </si>
  <si>
    <t>GeoFlex 24</t>
  </si>
  <si>
    <t>GeoFlex 12P</t>
  </si>
  <si>
    <t>Geoflex 15</t>
  </si>
  <si>
    <t>GeoFlex 12K</t>
  </si>
  <si>
    <t>WP Max-HiQ CpF10 (Sole / Wasser)</t>
  </si>
  <si>
    <t>WP Max-HiQ KK35 (Sole / Wasser)</t>
  </si>
  <si>
    <t>WP Max-LoQ CpF10 (Sole / Wasser)</t>
  </si>
  <si>
    <t>WP Max-S F12</t>
  </si>
  <si>
    <t>WP Max-S CF12</t>
  </si>
  <si>
    <t>WP Max-LoQ KK43 (Sole / Wasser)</t>
  </si>
  <si>
    <t>WP Max-LoQ pF10 (Sole / Wasser)</t>
  </si>
  <si>
    <t>WP Max-LoQ KK35 (Sole / Wasser)</t>
  </si>
  <si>
    <t>WP Max-HiQ pF10 (Sole / Wasser)</t>
  </si>
  <si>
    <t>WSP 110 (Sole / Wasser)</t>
  </si>
  <si>
    <t>WSP 140 (Sole / Wasser)</t>
  </si>
  <si>
    <t>WSP 180 Duo (Sole / Wasser)</t>
  </si>
  <si>
    <t>WSP 140 Duo (Sole / Wasser)</t>
  </si>
  <si>
    <t>WSP 180 (Sole / Wasser)</t>
  </si>
  <si>
    <t>ThermoTerra 10 kW</t>
  </si>
  <si>
    <t>ThermoTerra BF 9 kW</t>
  </si>
  <si>
    <t>ThermoTerra 17 kW</t>
  </si>
  <si>
    <t>ThermoTerra 14 kW</t>
  </si>
  <si>
    <t>ThermoTerra F 9 kW</t>
  </si>
  <si>
    <t>ThermoTerra BF Eco 6 kW PC</t>
  </si>
  <si>
    <t>ThermoTerra 12 kW</t>
  </si>
  <si>
    <t>ThermoTerra F 14 kW</t>
  </si>
  <si>
    <t>ThermoTerra BF Eco 6 kW</t>
  </si>
  <si>
    <t>ThermoTerra F 17 kW</t>
  </si>
  <si>
    <t>ThermoTerra BF 6 kW (PC)</t>
  </si>
  <si>
    <t>ThermoTerra F 6 kW</t>
  </si>
  <si>
    <t>ThermoTerra 8 kW</t>
  </si>
  <si>
    <t>ThermoTerra 19 kW</t>
  </si>
  <si>
    <t>classic power 024 BWi</t>
  </si>
  <si>
    <t>EM-III-024-BWi</t>
  </si>
  <si>
    <t>classic power 012 BWi</t>
  </si>
  <si>
    <t>bravour 012 BWi</t>
  </si>
  <si>
    <t>classic 024 BWi</t>
  </si>
  <si>
    <t>classic 012 BWi</t>
  </si>
  <si>
    <t>SorCool GmbH</t>
  </si>
  <si>
    <t>WP 15 rev</t>
  </si>
  <si>
    <t>TTF 17.5</t>
  </si>
  <si>
    <t>TTF 6.6 cool</t>
  </si>
  <si>
    <t>WPE-I 12.1 Plus HW 230</t>
  </si>
  <si>
    <t>TTF 4.6 cool</t>
  </si>
  <si>
    <t>WPE-I 04 HKW 230 Premium</t>
  </si>
  <si>
    <t>WPE-I 15 H 230 Premium</t>
  </si>
  <si>
    <t>WPE-I 07 H 400 Plus</t>
  </si>
  <si>
    <t>TTF 10.5</t>
  </si>
  <si>
    <t>WPE-I 08 H 230 Premium</t>
  </si>
  <si>
    <t>WPE-I 07.1 Plus HW 400</t>
  </si>
  <si>
    <t>TTC 12.6</t>
  </si>
  <si>
    <t>TTF 15.6 cool</t>
  </si>
  <si>
    <t>WPE-I 06 HK 230 Premium</t>
  </si>
  <si>
    <t>WPE-I 07.1 Plus H 400</t>
  </si>
  <si>
    <t>TTC 15.6 cool</t>
  </si>
  <si>
    <t>WPE-I 44 H 400 Premium</t>
  </si>
  <si>
    <t>WPE-I 04 HW 230 Premium</t>
  </si>
  <si>
    <t>WPE-I 12 H 230 Premium</t>
  </si>
  <si>
    <t>TTF 15.6</t>
  </si>
  <si>
    <t>WPE-I 07.1 Plus HW 230</t>
  </si>
  <si>
    <t>TTF 4.6</t>
  </si>
  <si>
    <t>WPE-I 13 H 400 Plus</t>
  </si>
  <si>
    <t>TTF 6.6</t>
  </si>
  <si>
    <t>WPE-I 12 HW 230 Premium</t>
  </si>
  <si>
    <t>WPE-I 42 Premium H</t>
  </si>
  <si>
    <t>TTF 12.5</t>
  </si>
  <si>
    <t>WPE-I 06 HKW 230 Premium</t>
  </si>
  <si>
    <t>WPE-I 08 HK 230 Premium</t>
  </si>
  <si>
    <t>TTF 44.5</t>
  </si>
  <si>
    <t>WPE-I 07 HW 400 Plus</t>
  </si>
  <si>
    <t>WPE-I 15 HK 230 Premium</t>
  </si>
  <si>
    <t>WPE-I 85 Premium H</t>
  </si>
  <si>
    <t>TTF 33.5</t>
  </si>
  <si>
    <t>TTC 15.6</t>
  </si>
  <si>
    <t>TTC 8.6 cool</t>
  </si>
  <si>
    <t>WPE-I 04 H 230 Premium</t>
  </si>
  <si>
    <t>WPE-I 59 H 400 Premium</t>
  </si>
  <si>
    <t>TTF 87.5</t>
  </si>
  <si>
    <t>WPE-I 10 HW 400 Plus</t>
  </si>
  <si>
    <t>TTC 6.6</t>
  </si>
  <si>
    <t>WPE-I 12.1 Plus H 400</t>
  </si>
  <si>
    <t>WPE-I 10 H 400 Plus</t>
  </si>
  <si>
    <t>TTC 10.5</t>
  </si>
  <si>
    <t>WPE-I 15 HW 230 Premium</t>
  </si>
  <si>
    <t>TTF 59.5</t>
  </si>
  <si>
    <t>TTC 6.6 cool</t>
  </si>
  <si>
    <t>TTF 12.6</t>
  </si>
  <si>
    <t>WPE-I 31 Premium H</t>
  </si>
  <si>
    <t>WPE-I 06 H 230 Premium</t>
  </si>
  <si>
    <t>WPE-I 12.1 Plus H 230</t>
  </si>
  <si>
    <t>TTC 4.6</t>
  </si>
  <si>
    <t>WPE-I 12 HKW 230 Premium</t>
  </si>
  <si>
    <t>WPE-I 15 HKW 230 Premium</t>
  </si>
  <si>
    <t>TTF 8.6</t>
  </si>
  <si>
    <t>WPE-I 08 HKW 230 Premium</t>
  </si>
  <si>
    <t>WPE-I 57 Premium H</t>
  </si>
  <si>
    <t>WPE-I 12.1 Plus HW 400</t>
  </si>
  <si>
    <t>WPE-I 07.1 Plus H 230</t>
  </si>
  <si>
    <t>WPE-I 12 HK 230 Premium</t>
  </si>
  <si>
    <t>TTC 12.6 cool</t>
  </si>
  <si>
    <t>WPE-I 08 HW 230 Premium</t>
  </si>
  <si>
    <t>TTC 8.6</t>
  </si>
  <si>
    <t>TTF 8.6 cool</t>
  </si>
  <si>
    <t>WPE-I 87 H 400 Premium</t>
  </si>
  <si>
    <t>WPE-I 17 H 400 Plus</t>
  </si>
  <si>
    <t>WPE-I 06 HW 230 Premium</t>
  </si>
  <si>
    <t>WPE-I 04 HK 230 Premium</t>
  </si>
  <si>
    <t>TTC 4.6 cool</t>
  </si>
  <si>
    <t>TTF 12.6 cool</t>
  </si>
  <si>
    <t>WPF 52</t>
  </si>
  <si>
    <t>WPE-I 33 H 400 Premium</t>
  </si>
  <si>
    <t>TTF 85.6 I Topline</t>
  </si>
  <si>
    <t>TTF 57.6 I Topline</t>
  </si>
  <si>
    <t>TTF 7.5</t>
  </si>
  <si>
    <t>TTC 12.1 230 comfort</t>
  </si>
  <si>
    <t>TTF 42.6 I topline</t>
  </si>
  <si>
    <t>TTC 7.5</t>
  </si>
  <si>
    <t>TTC 12.1 comfort</t>
  </si>
  <si>
    <t>TTF 12.1 230 comfort</t>
  </si>
  <si>
    <t>TTF 7.1 230 comfort</t>
  </si>
  <si>
    <t>TTC 7.1 230 comfort</t>
  </si>
  <si>
    <t>TTF 31.6 I topline</t>
  </si>
  <si>
    <t>TTF 12.1 comfort</t>
  </si>
  <si>
    <t>TTC 7.1 comfort</t>
  </si>
  <si>
    <t>TTF 7.1 comfort</t>
  </si>
  <si>
    <t>TWS 07i (Sole / Wasser)</t>
  </si>
  <si>
    <t>TWS 20i (Sole / Wasser)</t>
  </si>
  <si>
    <t>TWS 10i (Sole / Wasser)</t>
  </si>
  <si>
    <t>Calibra Eco Cool 12 400V BW</t>
  </si>
  <si>
    <t>Calibra Eco 12 400V</t>
  </si>
  <si>
    <t>Legend 10 Duo 6 400V (Sole / Wasser)</t>
  </si>
  <si>
    <t>Legend 10 400V (Sole / Wasser)</t>
  </si>
  <si>
    <t>MEGA XL (Sole / Wasser)</t>
  </si>
  <si>
    <t>Calibra Eco 12 DUO 230V</t>
  </si>
  <si>
    <t>Calibra Eco 12 230V</t>
  </si>
  <si>
    <t>CALIBRA 7 Duo (Sole / Wasser)</t>
  </si>
  <si>
    <t>Mega Eco S-E 400V</t>
  </si>
  <si>
    <t>Atlas 18 DUO (Sole / Wasser)</t>
  </si>
  <si>
    <t>Legend 13 Duo 8 400V (Sole / Wasser)</t>
  </si>
  <si>
    <t>Mega Eco S 400V</t>
  </si>
  <si>
    <t>CALIBRA 7 (Sole / Wasser)</t>
  </si>
  <si>
    <t>Mega Eco M 400V</t>
  </si>
  <si>
    <t>Mega Eco L 400V</t>
  </si>
  <si>
    <t>MEGA L (Sole / Wasser)</t>
  </si>
  <si>
    <t>Atlas 12 DUO (Sole / Wasser)</t>
  </si>
  <si>
    <t>CALIBRA 12 (Sole / Wasser)</t>
  </si>
  <si>
    <t>Calibra Eco 8 DUO 400V</t>
  </si>
  <si>
    <t>Mega Eco XL 400V</t>
  </si>
  <si>
    <t>MEGA M (Sole / Wasser)</t>
  </si>
  <si>
    <t>MEGA S (Sole / Wasser)</t>
  </si>
  <si>
    <t>Calibra Eco 8 DUO 230V</t>
  </si>
  <si>
    <t>Calibra Eco 8 230V</t>
  </si>
  <si>
    <t>Atlas 18 (Sole / Wasser)</t>
  </si>
  <si>
    <t>Calibra Eco 16 400V</t>
  </si>
  <si>
    <t>Calibra Eco 12 Duo 400V</t>
  </si>
  <si>
    <t>Atlas 12 (Sole / Wasser)</t>
  </si>
  <si>
    <t>Legend 17 Duo 6 400V (Sole / Wasser)</t>
  </si>
  <si>
    <t>Calibra Eco 16 Duo 400V</t>
  </si>
  <si>
    <t>CALIBRA 12 Duo (Sole / Wasser)</t>
  </si>
  <si>
    <t>Calibra Eco Cool 8 400V BW</t>
  </si>
  <si>
    <t>CALIBRA 7 Cool (Sole / Wasser)</t>
  </si>
  <si>
    <t>Calibra Eco 8 400V</t>
  </si>
  <si>
    <t>Triple Solar GmbH</t>
  </si>
  <si>
    <t>Wärmepumpe 15s</t>
  </si>
  <si>
    <t>PVT-Wärmepumpe 5.0</t>
  </si>
  <si>
    <t>Wärmepumpe 10s</t>
  </si>
  <si>
    <t>flexoCOMPACT exclusive VWF 118/4</t>
  </si>
  <si>
    <t>flexoTHERM exclusive VWF 87/4</t>
  </si>
  <si>
    <t>flexoTHERM exclusive VWF 197/4</t>
  </si>
  <si>
    <t>flexoTHERM exclusive VWF 117/4</t>
  </si>
  <si>
    <t>flexoCOMPACT exclusive VWF 88/4</t>
  </si>
  <si>
    <t>flexoTHERM exclusive VWF 157/4</t>
  </si>
  <si>
    <t>geoCOMPACT VWS 52/8.1 (iQ)</t>
  </si>
  <si>
    <t>Vitocal 350-G BW(S) 351.B42 (Sole / Wasser)</t>
  </si>
  <si>
    <t>Vitocal 300-G BWS 301.A21</t>
  </si>
  <si>
    <t>Vitocal 300-G Pro BWS 302.DS090</t>
  </si>
  <si>
    <t>Vitocal 300-G BW(S) 301.A29</t>
  </si>
  <si>
    <t>Vitocal 200-G Pro BW 202.A100</t>
  </si>
  <si>
    <t>Vitocal 300-G Pro BWR 302.DS110</t>
  </si>
  <si>
    <t>Vitocal 350-G BW(S) 351.B20 (Sole / Wasser)</t>
  </si>
  <si>
    <t>Vitocal 200-G BWC 201.B17 (Sole / Wasser)</t>
  </si>
  <si>
    <t>Vitocal 300-G Pro BWS 302.DS230</t>
  </si>
  <si>
    <t>Vitocal 300-G BW 301.A45</t>
  </si>
  <si>
    <t>Vitocal 300-G Pro BWS 302.DS110</t>
  </si>
  <si>
    <t>Vitocal 350-G Pro, Typ BWR 352.C150</t>
  </si>
  <si>
    <t>Vitocal 300-G Pro BWR 302.DS180</t>
  </si>
  <si>
    <t>Vitocal 300-G Pro BWR 302.DS090</t>
  </si>
  <si>
    <t>Vitocal 300-G Pro BW 302.C(D)110</t>
  </si>
  <si>
    <t>Vitocal 200-G BWC 201.B13 (Sole / Wasser)</t>
  </si>
  <si>
    <t>Vitocal 350-G BW(S) 351.B27 (Sole / Wasser)</t>
  </si>
  <si>
    <t>Vitocal 300-G Pro BW 302.C(D)090</t>
  </si>
  <si>
    <t>Vitocal 350-G BW(S) 351.B33 (Sole / Wasser)</t>
  </si>
  <si>
    <t>Vitocal 350-G Pro, Typ BWS 352.C150</t>
  </si>
  <si>
    <t>Vitocal 333-G BWT 331.C12</t>
  </si>
  <si>
    <t>Vitocal 300-G BW 301.A29</t>
  </si>
  <si>
    <t>Vitocal 300-G Pro BWS 302.DS180</t>
  </si>
  <si>
    <t>Vitocal 300-G Pro BW 302.C(D)230</t>
  </si>
  <si>
    <t>Vitocal 333-G BWT 331.C06</t>
  </si>
  <si>
    <t>Vitocal 300-G BW 301.A21</t>
  </si>
  <si>
    <t>Vitocal 300-G BWC 301.C06 (Sole / Wasser)</t>
  </si>
  <si>
    <t>Vitocal 300-G Pro BWR 302.DS140</t>
  </si>
  <si>
    <t>Vitocal 200-G BWC 201.B10 (Sole / Wasser)</t>
  </si>
  <si>
    <t>Vitocal 200-G Pro BW 202.A080</t>
  </si>
  <si>
    <t>Vitocal 300-G Pro BWR 302.DS230</t>
  </si>
  <si>
    <t>Vitocal 300-G Pro BW 302.C(D)180</t>
  </si>
  <si>
    <t>Vitocal 300-G BWS 301.A45</t>
  </si>
  <si>
    <t>Vitocal 300-G BWC 301.C12 (Sole / Wasser)</t>
  </si>
  <si>
    <t>Vitocal 300-G BW(S) 301.A45</t>
  </si>
  <si>
    <t>Vitocal 200-G BWC 201.B08 (Sole / Wasser)</t>
  </si>
  <si>
    <t>Vitocal 300-G Pro BWS 302.DS140</t>
  </si>
  <si>
    <t>Vitocal 300-G BWC 301.C16</t>
  </si>
  <si>
    <t>Vitocal 300-G BW(S) 301.A21</t>
  </si>
  <si>
    <t>Vitocal 222-G BWT 221.B10</t>
  </si>
  <si>
    <t>Vitocal 300-G BWS 301.A29</t>
  </si>
  <si>
    <t>SW 07R</t>
  </si>
  <si>
    <t>SW 13R</t>
  </si>
  <si>
    <t>SW 10R</t>
  </si>
  <si>
    <t>SW 17R</t>
  </si>
  <si>
    <t>EcoTouch DS 5034.5T (Sole / Wasser)</t>
  </si>
  <si>
    <t>EcoTouch Ai1 Compact 5003.5 ((NC) SG) (Sole / Wasser)</t>
  </si>
  <si>
    <t>EcoTouch 5014.5 AI (NC) (Sole / Wasser)</t>
  </si>
  <si>
    <t>Industrial Line 8060.7</t>
  </si>
  <si>
    <t>EcoTouch Geo Cube 7019.7 Ai NC (Sole / Wasser)</t>
  </si>
  <si>
    <t>EcoTouch DS 5112.5DT (Sole / Wasser)</t>
  </si>
  <si>
    <t>EcoTouch 5075.5T (Sole / Wasser)</t>
  </si>
  <si>
    <t>EcoTouch DS 5090.5DT (Sole / Wasser)</t>
  </si>
  <si>
    <t>EcoTouch Ai1 Geo 5013.5 (Sole / Wasser)</t>
  </si>
  <si>
    <t>EcoTouch DS 5028.5T (Sole / Wasser)</t>
  </si>
  <si>
    <t>EcoTouch 5029.5 AI (NC) (Sole / Wasser)</t>
  </si>
  <si>
    <t>EcoTouch Ai1 Geo 5008.5 (Sole / Wasser)</t>
  </si>
  <si>
    <t>Industrial Line 5070.8 DT (Sole / Wasser)</t>
  </si>
  <si>
    <t>EcoTouch Geo Inverter 5015.5 Ai (NC) (Sole / Wasser)</t>
  </si>
  <si>
    <t>EcoTouch 5063.5T (Sole / Wasser)</t>
  </si>
  <si>
    <t>EcoTouch 5008.5 AI (NC) (Sole / Wasser)</t>
  </si>
  <si>
    <t>EcoTouch 5112.5T (Sole / Wasser)</t>
  </si>
  <si>
    <t>EcoTouch DS 5056.5T (Sole / Wasser)</t>
  </si>
  <si>
    <t>EcoTouch DS 5068.5DT (Sole / Wasser)</t>
  </si>
  <si>
    <t>EcoTouch 5085.5T (Sole / Wasser)</t>
  </si>
  <si>
    <t>EcoTouch 5023.5 AI (NC) (Sole / Wasser)</t>
  </si>
  <si>
    <t>EcoTouch Geo Cube 7012.7 Ai NC (Sole / Wasser)</t>
  </si>
  <si>
    <t>EcoTouch Ai1 Geo 5010.5 (Sole / Wasser)</t>
  </si>
  <si>
    <t>EcoTouch Compact DS 5018.5Ai (Sole / Wasser)</t>
  </si>
  <si>
    <t>EcoTouch 5018.5 AI (NC) (Sole / Wasser)</t>
  </si>
  <si>
    <t>EcoTouch Compact DS 5014.5Ai (Sole / Wasser)</t>
  </si>
  <si>
    <t>EcoTouch Geo Inverter 5010.5 Ai (NC) (Sole / Wasser)</t>
  </si>
  <si>
    <t>Industrial Line 5060.8 DT (Sole / Wasser)</t>
  </si>
  <si>
    <t>EcoTouch DS 5045.5T (Sole / Wasser)</t>
  </si>
  <si>
    <t>EcoTouch Ai1 Geo 5006.5 (Sole / Wasser)</t>
  </si>
  <si>
    <t>EcoTouch 5010.5 AI (NC) (Sole / Wasser)</t>
  </si>
  <si>
    <t>EcoTouch 5095.5T (Sole / Wasser)</t>
  </si>
  <si>
    <t>SW 91 eso</t>
  </si>
  <si>
    <t>SW 151 eso</t>
  </si>
  <si>
    <t>SW 121 eso</t>
  </si>
  <si>
    <t>Wolf-Technik GmbH</t>
  </si>
  <si>
    <t>AquaPlus 6</t>
  </si>
  <si>
    <t>Aqua-Plus WPSE 16</t>
  </si>
  <si>
    <t>AquaPlus 13</t>
  </si>
  <si>
    <t>AquaPlus 9</t>
  </si>
  <si>
    <t>AquaPlus 15</t>
  </si>
  <si>
    <t>B12-49 R410 EVI</t>
  </si>
  <si>
    <t>B12-98 R410 EVI</t>
  </si>
  <si>
    <t>B12-64 R410 EVI</t>
  </si>
  <si>
    <t>B12-22 R410 EVI</t>
  </si>
  <si>
    <t>B12-39 R410 EVI</t>
  </si>
  <si>
    <t>B12-73 R410 EVI</t>
  </si>
  <si>
    <t>B12-29 R410 EVI</t>
  </si>
  <si>
    <t>B12-85 R410 EVI</t>
  </si>
  <si>
    <t>Leistung 4,0 bis 6,4 kW                         Leistung 4,0 bis 6,4 kW                         Leistung 4,0 bis 6,4 kW                         Leistung 4,0 bis 6,4 kW                         Leistung 4,0 bis 6,4 kW                         Leistung 4,0 bis 6,4 kW                         Leistung 4,0 bis 6,4 kW                         Leistung 4,0 bis 6,4 kW                         Leistung 4,0 bis 6,4 kW                         Leistung 4,0 bis 6,4 kW</t>
  </si>
  <si>
    <t>Leistung 6,5 bis 8,0 kW                         Leistung 6,5 bis 8,0 kW                         Leistung 6,5 bis 8,0 kW                         Leistung 6,5 bis 8,0 kW</t>
  </si>
  <si>
    <t>Marke/Hersteller - Leistung 6,5 bis 8,0 kW</t>
  </si>
  <si>
    <t>Marke/Hersteller - Leistung 4,0 bis 6,4 kW</t>
  </si>
  <si>
    <t>Leistung 8,1 bis 9,9 kW                          Leistung 8,1 bis 9,9 kW                          Leistung 8,1 bis 9,9 kW                          Leistung 8,1 bis 9,9 kW                          Leistung 8,1 bis 9,9 kW                          Leistung 8,1 bis 9,9 kW                          Leistung 8,1 bis 9,9 kW</t>
  </si>
  <si>
    <t>Marke/Hersteller - Leistung 8,1 bis 9,9 kW</t>
  </si>
  <si>
    <t>Marke/Hersteller - Leistung 10,0 bis 11,9 kW</t>
  </si>
  <si>
    <t>Leistung 10,0 bis 11,9 kW                         Leistung 10,0 bis 11,9 kW                         Leistung 10,0 bis 11,9 kW                         Leistung 10,0 bis 11,9 kW                         Leistung 10,0 bis 11,9 kW                         Leistung 10,0 bis 11,9 kW</t>
  </si>
  <si>
    <t>Marke/Hersteller - Leistung 12,0 bis 13,9 kW</t>
  </si>
  <si>
    <t>Leistung 12,0 bis 13,9 kW                           Leistung 12,0 bis 13,9 kW                           Leistung 12,0 bis 13,9 kW                           Leistung 12,0 bis 13,9 kW                           Leistung 12,0 bis 13,9 kW                           Leistung 12,0 bis 13,9 kW                           Leistung 12,0 bis 13,9 kW</t>
  </si>
  <si>
    <t>Marke/Hersteller - Leistung 14,0 bis 17,4 kW</t>
  </si>
  <si>
    <t>Leistung 14,0 bis 17,4 kW                           Leistung 14,0 bis 17,4 kW                           Leistung 14,0 bis 17,4 kW                           Leistung 14,0 bis 17,4 kW                           Leistung 14,0 bis 17,4 kW                           Leistung 14,0 bis 17,4 kW                           Leistung 14,0 bis 17,4 kW</t>
  </si>
  <si>
    <t>Marke/Hersteller - Leistung 17,5 bis 20,6 kW</t>
  </si>
  <si>
    <t>Leistung 17,5 bis 20,6 kW                         Leistung 17,5 bis 20,6 kW</t>
  </si>
  <si>
    <t>Leistung 21,0 bis 32,0 kW                           Leistung 21,0 bis 32,0 kW</t>
  </si>
  <si>
    <t>Marke/Hersteller - Leistung 21,0 bis 32,0 kW</t>
  </si>
  <si>
    <t>Heizleistung (35° C)</t>
  </si>
  <si>
    <t>Heizleistung (55° C)</t>
  </si>
  <si>
    <t>Marke/Hersteller - Leistung 4,0 bis 6,1 kW</t>
  </si>
  <si>
    <t>Leistung 4,0 bis 6,1 kW</t>
  </si>
  <si>
    <t>Leistung 6,5 bis 8,5 kW</t>
  </si>
  <si>
    <t>Marke/Hersteller - Leistung 6,5 bis 8,5 kW</t>
  </si>
  <si>
    <t>Marke/Hersteller - Leistung 8,6 bis 10,5 kW</t>
  </si>
  <si>
    <t>Marke/Hersteller - Leistung 10,6 bis 12,7 kW</t>
  </si>
  <si>
    <t>Leistung 13,0 bis 15,8 kW</t>
  </si>
  <si>
    <t>Marke/Hersteller - Leistung 13,0 bis 15,8 kW</t>
  </si>
  <si>
    <t>Marke/Hersteller - Leistung 16,0 bis 20,6 kW</t>
  </si>
  <si>
    <t>Leistung 16,0 bis 20,6 kW</t>
  </si>
  <si>
    <t>Leistung 21,0 bis 25,1 kW</t>
  </si>
  <si>
    <t>Marke/Hersteller - Leistung 21,0 bis 25,1 kW</t>
  </si>
  <si>
    <t>Leistung 26,0 bis 35,0 kW</t>
  </si>
  <si>
    <t>Marke/Hersteller - Leistung 26,0 bis 35,0 kW</t>
  </si>
  <si>
    <t>WPE-I 06 HK(W) / H(W) 230 Premium</t>
  </si>
  <si>
    <t>TTF(C) 4.6 (cool)</t>
  </si>
  <si>
    <t>S(I/W)CV 6.2 (H3 / K3)</t>
  </si>
  <si>
    <t>W(Z)SV 6.2 (H3M / K3M)</t>
  </si>
  <si>
    <t>WS(Z)V 6.3H1/3M</t>
  </si>
  <si>
    <t>ecoGEO B1/B2/B3/B4/C1/C2/C3/C4 1-6 PRO</t>
  </si>
  <si>
    <t>S07S-M-CO/CU</t>
  </si>
  <si>
    <t>OCHSNER TERRA FOX 208 HPLA S200 / SWK007P8d</t>
  </si>
  <si>
    <t>Calibra 7 / Calibra Eco (Cool) 8 (DUO)</t>
  </si>
  <si>
    <t>UltraSource T comfort (8) / Compact (8)</t>
  </si>
  <si>
    <t>S(W/I)CV 92 (H3 / K3)</t>
  </si>
  <si>
    <t>WS(S)V 9.2 (H3M / K3M)</t>
  </si>
  <si>
    <t>TTC/F 7.1 comfort</t>
  </si>
  <si>
    <t>WPE-I 08 H(KW) 230 Premium</t>
  </si>
  <si>
    <t>W(Z)S 8.2 (H3M / K3M)</t>
  </si>
  <si>
    <t>S(W/I)C 82 (H3 / K3)</t>
  </si>
  <si>
    <t>TTC/F 7.5</t>
  </si>
  <si>
    <t>S10S-M-CU/CO</t>
  </si>
  <si>
    <t>Atlas 12 (DUO) (Sole / Wasser)</t>
  </si>
  <si>
    <t>S(I/W)C 10.2 (H3 / K3)</t>
  </si>
  <si>
    <t>flexoTHERM/COMPACT exclusive VWF 87/4</t>
  </si>
  <si>
    <t>EcoTouch Ai1 Geo/Compact  5010.5/5014.5 (Sole / Wasser)</t>
  </si>
  <si>
    <t>ecoGEO B1/B2/B3/B4 C1/C2/C3/C4 2-10 EH PRO</t>
  </si>
  <si>
    <t>Leistung 8,6 bis 10,5 kW</t>
  </si>
  <si>
    <t>TTC/F 12.6 (cool)</t>
  </si>
  <si>
    <t>Calibra Eco 12 (Duo)</t>
  </si>
  <si>
    <t>S(I/W)CV 12.2 (H3 / K3)</t>
  </si>
  <si>
    <t>flexoTHERM/COMPACT exclusive VWF 118/4</t>
  </si>
  <si>
    <t>ecoGEO B1/B2/B3/B4/C1/C2/C3/C4 1-9 kW HTR EH</t>
  </si>
  <si>
    <t>Leistung 10,6 bis 12,7 kW</t>
  </si>
  <si>
    <t>S14S-M-CO/CU</t>
  </si>
  <si>
    <t>TTC/F 15.6 cool</t>
  </si>
  <si>
    <t>SW(C) 142 H3</t>
  </si>
  <si>
    <t>SI(C) 14.2 (H3 / K3)</t>
  </si>
  <si>
    <t>S(I/W)C 122 (H3 / K3)</t>
  </si>
  <si>
    <t>W(Z)S 122 (H3M / K3M)</t>
  </si>
  <si>
    <t>SW 13/17R</t>
  </si>
  <si>
    <t>ecoGEO B1/B2/B3/B4/C1/C2/C3/C4 T 4-16 HTR EH PRO</t>
  </si>
  <si>
    <t>S(I/W)C 192 (H3 / K3)</t>
  </si>
  <si>
    <t>S(I/W)CV 162 (H3 / K3)</t>
  </si>
  <si>
    <t>SI/W 232 H3</t>
  </si>
  <si>
    <t>ecoGEO C1/C2/C3/C4/B1/B2/B3/B4 T 5-22 kW HTR EH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</si>
</sst>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k\W"/>
    <numFmt numFmtId="165" formatCode="0.00\ &quot;kW&quot;"/>
  </numFmts>
  <fonts count="9" x14ac:knownFonts="1">
    <font>
      <sz val="11"/>
      <color theme="1"/>
      <name val="Aptos Narrow"/>
      <family val="2"/>
      <scheme val="minor"/>
    </font>
    <font>
      <b/>
      <sz val="11"/>
      <color theme="0"/>
      <name val="Aptos Narrow"/>
      <family val="2"/>
      <scheme val="minor"/>
    </font>
    <font>
      <sz val="11"/>
      <color rgb="FF334155"/>
      <name val="Calibri"/>
      <family val="2"/>
    </font>
    <font>
      <sz val="8"/>
      <name val="Aptos Narrow"/>
      <family val="2"/>
      <scheme val="minor"/>
    </font>
    <font>
      <sz val="11"/>
      <color theme="0"/>
      <name val="Aptos Narrow"/>
      <family val="2"/>
      <scheme val="minor"/>
    </font>
    <font>
      <sz val="11"/>
      <color rgb="FF334155"/>
      <name val="Aptos Narrow"/>
      <family val="2"/>
      <scheme val="minor"/>
    </font>
    <font>
      <sz val="28"/>
      <color theme="0"/>
      <name val="Arial Rounded MT Bold"/>
      <family val="2"/>
    </font>
    <font>
      <sz val="48"/>
      <color theme="0"/>
      <name val="Arial Rounded MT Bold"/>
      <family val="2"/>
    </font>
    <font>
      <sz val="48"/>
      <color theme="1"/>
      <name val="Arial Rounded MT Bold"/>
      <family val="2"/>
    </font>
  </fonts>
  <fills count="5">
    <fill>
      <patternFill patternType="none"/>
    </fill>
    <fill>
      <patternFill patternType="gray125"/>
    </fill>
    <fill>
      <patternFill patternType="solid">
        <fgColor theme="4"/>
        <bgColor theme="4"/>
      </patternFill>
    </fill>
    <fill>
      <patternFill patternType="solid">
        <fgColor theme="3" tint="0.249977111117893"/>
        <bgColor indexed="64"/>
      </patternFill>
    </fill>
    <fill>
      <patternFill patternType="solid">
        <fgColor theme="5" tint="-0.249977111117893"/>
        <bgColor indexed="64"/>
      </patternFill>
    </fill>
  </fills>
  <borders count="17">
    <border>
      <left/>
      <right/>
      <top/>
      <bottom/>
      <diagonal/>
    </border>
    <border>
      <left/>
      <right/>
      <top/>
      <bottom style="medium">
        <color rgb="FFE2E8F0"/>
      </bottom>
      <diagonal/>
    </border>
    <border>
      <left style="thin">
        <color theme="3" tint="0.499984740745262"/>
      </left>
      <right/>
      <top style="thin">
        <color theme="3" tint="0.499984740745262"/>
      </top>
      <bottom style="thin">
        <color theme="3" tint="0.499984740745262"/>
      </bottom>
      <diagonal/>
    </border>
    <border>
      <left/>
      <right/>
      <top style="thin">
        <color theme="3" tint="0.499984740745262"/>
      </top>
      <bottom style="thin">
        <color theme="3" tint="0.499984740745262"/>
      </bottom>
      <diagonal/>
    </border>
    <border>
      <left/>
      <right style="thin">
        <color theme="3" tint="0.499984740745262"/>
      </right>
      <top style="thin">
        <color theme="3" tint="0.499984740745262"/>
      </top>
      <bottom style="thin">
        <color theme="3" tint="0.499984740745262"/>
      </bottom>
      <diagonal/>
    </border>
    <border>
      <left style="thin">
        <color theme="3" tint="0.24994659260841701"/>
      </left>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right style="thin">
        <color theme="3" tint="0.24994659260841701"/>
      </right>
      <top/>
      <bottom/>
      <diagonal/>
    </border>
    <border>
      <left style="thin">
        <color theme="4" tint="0.39997558519241921"/>
      </left>
      <right/>
      <top/>
      <bottom/>
      <diagonal/>
    </border>
    <border>
      <left/>
      <right style="thin">
        <color theme="4" tint="0.39997558519241921"/>
      </right>
      <top/>
      <bottom/>
      <diagonal/>
    </border>
    <border>
      <left style="thin">
        <color theme="5" tint="-0.24994659260841701"/>
      </left>
      <right/>
      <top style="thin">
        <color theme="5" tint="-0.24994659260841701"/>
      </top>
      <bottom style="thin">
        <color theme="5" tint="-0.24994659260841701"/>
      </bottom>
      <diagonal/>
    </border>
    <border>
      <left/>
      <right/>
      <top style="thin">
        <color theme="5" tint="-0.24994659260841701"/>
      </top>
      <bottom style="thin">
        <color theme="5" tint="-0.24994659260841701"/>
      </bottom>
      <diagonal/>
    </border>
    <border>
      <left/>
      <right style="thin">
        <color theme="5" tint="-0.24994659260841701"/>
      </right>
      <top style="thin">
        <color theme="5" tint="-0.24994659260841701"/>
      </top>
      <bottom style="thin">
        <color theme="5" tint="-0.24994659260841701"/>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5" tint="-0.24994659260841701"/>
      </right>
      <top style="thin">
        <color theme="5" tint="-0.24994659260841701"/>
      </top>
      <bottom/>
      <diagonal/>
    </border>
  </borders>
  <cellStyleXfs count="1">
    <xf numFmtId="0" fontId="0" fillId="0" borderId="0"/>
  </cellStyleXfs>
  <cellXfs count="64">
    <xf numFmtId="0" fontId="0" fillId="0" borderId="0" xfId="0"/>
    <xf numFmtId="0" fontId="2" fillId="0" borderId="1" xfId="0" applyFont="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center" vertical="center"/>
    </xf>
    <xf numFmtId="0" fontId="5" fillId="0" borderId="0" xfId="0" applyFont="1" applyAlignment="1">
      <alignment horizontal="left" vertical="center" wrapText="1"/>
    </xf>
    <xf numFmtId="0" fontId="0" fillId="0" borderId="0" xfId="0" applyAlignment="1">
      <alignment vertical="center"/>
    </xf>
    <xf numFmtId="0" fontId="0" fillId="0" borderId="0" xfId="0" applyAlignment="1">
      <alignment horizontal="center"/>
    </xf>
    <xf numFmtId="0" fontId="5" fillId="0" borderId="0" xfId="0" applyFont="1" applyAlignment="1">
      <alignment horizontal="center" vertical="center" wrapText="1"/>
    </xf>
    <xf numFmtId="10"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10" fontId="2"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2" fontId="2" fillId="0" borderId="0" xfId="0" applyNumberFormat="1" applyFont="1" applyAlignment="1">
      <alignment horizontal="center" vertical="center" wrapText="1"/>
    </xf>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164" fontId="2" fillId="0" borderId="3" xfId="0" applyNumberFormat="1" applyFont="1" applyBorder="1" applyAlignment="1">
      <alignment horizontal="center" vertical="center" wrapText="1"/>
    </xf>
    <xf numFmtId="10" fontId="2" fillId="0" borderId="3"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10" fontId="2" fillId="0" borderId="4" xfId="0" applyNumberFormat="1" applyFont="1" applyBorder="1" applyAlignment="1">
      <alignment horizontal="center" vertical="center" wrapText="1"/>
    </xf>
    <xf numFmtId="2" fontId="0" fillId="0" borderId="0" xfId="0" applyNumberFormat="1" applyAlignment="1">
      <alignment horizontal="center" vertical="center" wrapText="1"/>
    </xf>
    <xf numFmtId="2" fontId="0" fillId="0" borderId="0" xfId="0" applyNumberFormat="1"/>
    <xf numFmtId="0" fontId="2" fillId="0" borderId="2" xfId="0" applyFont="1" applyBorder="1" applyAlignment="1">
      <alignment horizontal="center" vertical="center" wrapText="1"/>
    </xf>
    <xf numFmtId="0" fontId="2" fillId="0" borderId="6" xfId="0" applyFont="1" applyBorder="1" applyAlignment="1">
      <alignment horizontal="left" vertical="center" wrapText="1"/>
    </xf>
    <xf numFmtId="0" fontId="2" fillId="0" borderId="6" xfId="0" applyFont="1" applyBorder="1" applyAlignment="1">
      <alignment horizontal="center" vertical="center" wrapText="1"/>
    </xf>
    <xf numFmtId="164" fontId="2" fillId="0" borderId="6" xfId="0" applyNumberFormat="1" applyFont="1" applyBorder="1" applyAlignment="1">
      <alignment horizontal="center" vertical="center" wrapText="1"/>
    </xf>
    <xf numFmtId="10" fontId="2" fillId="0" borderId="6"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10" fontId="2" fillId="0" borderId="7"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0" fillId="3" borderId="0" xfId="0" applyFill="1"/>
    <xf numFmtId="0" fontId="4" fillId="0" borderId="0" xfId="0" applyFont="1" applyAlignment="1">
      <alignment vertical="center"/>
    </xf>
    <xf numFmtId="0" fontId="1" fillId="2" borderId="9" xfId="0" applyFont="1" applyFill="1" applyBorder="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1" fillId="2" borderId="10" xfId="0" applyFont="1" applyFill="1" applyBorder="1" applyAlignment="1">
      <alignment horizontal="center" vertical="center" wrapText="1"/>
    </xf>
    <xf numFmtId="0" fontId="1" fillId="0" borderId="0" xfId="0" applyFont="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left" vertical="center" wrapText="1"/>
    </xf>
    <xf numFmtId="0" fontId="5" fillId="0" borderId="12" xfId="0" applyFont="1" applyBorder="1" applyAlignment="1">
      <alignment horizontal="center" vertical="center" wrapText="1"/>
    </xf>
    <xf numFmtId="164" fontId="5" fillId="0" borderId="12" xfId="0" applyNumberFormat="1" applyFont="1" applyBorder="1" applyAlignment="1">
      <alignment horizontal="center" vertical="center" wrapText="1"/>
    </xf>
    <xf numFmtId="10" fontId="5" fillId="0" borderId="12" xfId="0" applyNumberFormat="1" applyFont="1" applyBorder="1" applyAlignment="1">
      <alignment horizontal="center" vertical="center" wrapText="1"/>
    </xf>
    <xf numFmtId="16" fontId="5" fillId="0" borderId="12" xfId="0" applyNumberFormat="1" applyFont="1" applyBorder="1" applyAlignment="1">
      <alignment horizontal="left" vertical="center" wrapText="1"/>
    </xf>
    <xf numFmtId="2" fontId="5" fillId="0" borderId="12"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left" vertical="center" wrapText="1"/>
    </xf>
    <xf numFmtId="0" fontId="5" fillId="0" borderId="15" xfId="0" applyFont="1" applyBorder="1" applyAlignment="1">
      <alignment horizontal="center" vertical="center" wrapText="1"/>
    </xf>
    <xf numFmtId="164" fontId="5" fillId="0" borderId="15" xfId="0" applyNumberFormat="1" applyFont="1" applyBorder="1" applyAlignment="1">
      <alignment horizontal="center" vertical="center" wrapText="1"/>
    </xf>
    <xf numFmtId="10"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10" fontId="5" fillId="0" borderId="13" xfId="0" applyNumberFormat="1" applyFont="1" applyBorder="1" applyAlignment="1">
      <alignment horizontal="center" vertical="center" wrapText="1"/>
    </xf>
    <xf numFmtId="2" fontId="5" fillId="0" borderId="0" xfId="0" applyNumberFormat="1" applyFont="1" applyAlignment="1">
      <alignment horizontal="center" vertical="center" wrapText="1"/>
    </xf>
    <xf numFmtId="10" fontId="5" fillId="0" borderId="16" xfId="0" applyNumberFormat="1" applyFont="1" applyBorder="1" applyAlignment="1">
      <alignment horizontal="center" vertical="center" wrapText="1"/>
    </xf>
    <xf numFmtId="0" fontId="7" fillId="3" borderId="0" xfId="0" applyFont="1" applyFill="1" applyAlignment="1">
      <alignment horizontal="center" vertical="center" textRotation="90"/>
    </xf>
    <xf numFmtId="0" fontId="8" fillId="3" borderId="0" xfId="0" applyFont="1" applyFill="1" applyAlignment="1">
      <alignment horizontal="center" vertical="center" textRotation="90"/>
    </xf>
    <xf numFmtId="0" fontId="7" fillId="3" borderId="8" xfId="0" applyFont="1" applyFill="1" applyBorder="1" applyAlignment="1">
      <alignment horizontal="center" vertical="center" textRotation="90"/>
    </xf>
    <xf numFmtId="0" fontId="0" fillId="3" borderId="8" xfId="0" applyFill="1" applyBorder="1" applyAlignment="1">
      <alignment horizontal="center" vertical="center" textRotation="90"/>
    </xf>
    <xf numFmtId="0" fontId="4" fillId="3" borderId="0" xfId="0" applyFont="1" applyFill="1" applyAlignment="1">
      <alignment horizontal="center" vertical="center" textRotation="90"/>
    </xf>
    <xf numFmtId="0" fontId="0" fillId="3" borderId="0" xfId="0" applyFill="1" applyAlignment="1">
      <alignment horizontal="center" vertical="center" textRotation="90"/>
    </xf>
    <xf numFmtId="0" fontId="6" fillId="4" borderId="0" xfId="0" applyFont="1" applyFill="1" applyAlignment="1">
      <alignment horizontal="center" vertical="center" textRotation="90"/>
    </xf>
    <xf numFmtId="0" fontId="7" fillId="4" borderId="0" xfId="0" applyFont="1" applyFill="1" applyAlignment="1">
      <alignment horizontal="center" vertical="center" textRotation="90"/>
    </xf>
  </cellXfs>
  <cellStyles count="1">
    <cellStyle name="Standard" xfId="0" builtinId="0"/>
  </cellStyles>
  <dxfs count="332">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border>
    </dxf>
    <dxf>
      <border outline="0">
        <bottom style="thin">
          <color theme="5" tint="-0.24994659260841701"/>
        </bottom>
      </border>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border>
    </dxf>
    <dxf>
      <border outline="0">
        <bottom style="thin">
          <color theme="5" tint="-0.24994659260841701"/>
        </bottom>
      </border>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border>
    </dxf>
    <dxf>
      <border outline="0">
        <bottom style="thin">
          <color theme="5" tint="-0.24994659260841701"/>
        </bottom>
      </border>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border>
    </dxf>
    <dxf>
      <border outline="0">
        <bottom style="thin">
          <color theme="5" tint="-0.24994659260841701"/>
        </bottom>
      </border>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border>
    </dxf>
    <dxf>
      <border outline="0">
        <bottom style="thin">
          <color theme="5" tint="-0.24994659260841701"/>
        </bottom>
      </border>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border>
    </dxf>
    <dxf>
      <border outline="0">
        <bottom style="thin">
          <color theme="5" tint="-0.24994659260841701"/>
        </bottom>
      </border>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border>
    </dxf>
    <dxf>
      <border outline="0">
        <bottom style="thin">
          <color theme="5" tint="-0.24994659260841701"/>
        </bottom>
      </border>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style="thin">
          <color theme="5" tint="-0.24994659260841701"/>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style="thin">
          <color theme="5" tint="-0.24994659260841701"/>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style="thin">
          <color theme="5" tint="-0.24994659260841701"/>
        </horizontal>
      </border>
    </dxf>
    <dxf>
      <border outline="0">
        <bottom style="medium">
          <color rgb="FFE2E8F0"/>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style="thin">
          <color theme="5" tint="-0.24994659260841701"/>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style="thin">
          <color theme="5" tint="-0.24994659260841701"/>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2"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4" formatCode="0.00%"/>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numFmt numFmtId="164" formatCode="0.00\ \k\W"/>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outline="0">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left" vertical="center" textRotation="0" wrapText="1" indent="0" justifyLastLine="0" shrinkToFit="0" readingOrder="0"/>
      <border diagonalUp="0" diagonalDown="0">
        <left/>
        <right/>
        <top style="thin">
          <color theme="5" tint="-0.24994659260841701"/>
        </top>
        <bottom style="thin">
          <color theme="5" tint="-0.24994659260841701"/>
        </bottom>
        <vertical/>
        <horizontal style="thin">
          <color theme="5" tint="-0.24994659260841701"/>
        </horizontal>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outline="0">
        <left style="thin">
          <color theme="5" tint="-0.24994659260841701"/>
        </left>
        <right/>
        <top style="thin">
          <color theme="5" tint="-0.24994659260841701"/>
        </top>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border diagonalUp="0" diagonalDown="0">
        <left style="thin">
          <color theme="5" tint="-0.24994659260841701"/>
        </left>
        <right/>
        <top style="thin">
          <color theme="5" tint="-0.24994659260841701"/>
        </top>
        <bottom style="thin">
          <color theme="5" tint="-0.24994659260841701"/>
        </bottom>
        <vertical/>
        <horizontal style="thin">
          <color theme="5" tint="-0.24994659260841701"/>
        </horizontal>
      </border>
    </dxf>
    <dxf>
      <border outline="0">
        <bottom style="medium">
          <color rgb="FFE2E8F0"/>
        </bottom>
      </border>
    </dxf>
    <dxf>
      <font>
        <b val="0"/>
        <i val="0"/>
        <strike val="0"/>
        <condense val="0"/>
        <extend val="0"/>
        <outline val="0"/>
        <shadow val="0"/>
        <u val="none"/>
        <vertAlign val="baseline"/>
        <sz val="11"/>
        <color rgb="FF334155"/>
        <name val="Aptos Narrow"/>
        <family val="2"/>
        <scheme val="minor"/>
      </font>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border outline="0">
        <top style="thin">
          <color theme="4" tint="0.39997558519241921"/>
        </top>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border outline="0">
        <top style="thin">
          <color theme="4" tint="0.39997558519241921"/>
        </top>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fill>
        <patternFill patternType="none">
          <fgColor indexed="64"/>
          <bgColor indexed="65"/>
        </patternFill>
      </fill>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protection locked="1" hidden="0"/>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fill>
        <patternFill patternType="none">
          <fgColor indexed="64"/>
          <bgColor indexed="65"/>
        </patternFill>
      </fill>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protection locked="1" hidden="0"/>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border outline="0">
        <top style="thin">
          <color theme="4" tint="0.39997558519241921"/>
        </top>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border outline="0">
        <top style="thin">
          <color theme="4" tint="0.39997558519241921"/>
        </top>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fill>
        <patternFill patternType="none">
          <fgColor indexed="64"/>
          <bgColor indexed="65"/>
        </patternFill>
      </fill>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protection locked="1" hidden="0"/>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border outline="0">
        <top style="thin">
          <color theme="4" tint="0.39997558519241921"/>
        </top>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fill>
        <patternFill patternType="none">
          <bgColor auto="1"/>
        </patternFill>
      </fill>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border outline="0">
        <top style="thin">
          <color theme="4" tint="0.39997558519241921"/>
        </top>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fill>
        <patternFill patternType="none">
          <bgColor auto="1"/>
        </patternFill>
      </fill>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fill>
        <patternFill patternType="none">
          <bgColor auto="1"/>
        </patternFill>
      </fill>
      <alignment horizontal="center" vertical="center" textRotation="0" wrapText="1" indent="0" justifyLastLine="0" shrinkToFit="0" readingOrder="0"/>
      <border diagonalUp="0" diagonalDown="0">
        <left/>
        <right style="thin">
          <color theme="3" tint="0.24994659260841701"/>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5" formatCode="0.00\ &quot;kW&quo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24994659260841701"/>
        </top>
        <bottom style="thin">
          <color theme="3" tint="0.24994659260841701"/>
        </bottom>
        <vertical/>
        <horizontal style="thin">
          <color theme="3" tint="0.24994659260841701"/>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24994659260841701"/>
        </top>
        <bottom style="thin">
          <color theme="3" tint="0.24994659260841701"/>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24994659260841701"/>
        </left>
        <right/>
        <top style="thin">
          <color theme="3" tint="0.24994659260841701"/>
        </top>
        <bottom style="thin">
          <color theme="3" tint="0.24994659260841701"/>
        </bottom>
      </border>
    </dxf>
    <dxf>
      <border outline="0">
        <bottom style="medium">
          <color rgb="FFE2E8F0"/>
        </bottom>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style="thin">
          <color theme="3" tint="0.499984740745262"/>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numFmt numFmtId="2" formatCode="0.00"/>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numFmt numFmtId="165" formatCode="0.00\ &quot;kW&quot;"/>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border>
    </dxf>
    <dxf>
      <font>
        <b val="0"/>
        <i val="0"/>
        <strike val="0"/>
        <condense val="0"/>
        <extend val="0"/>
        <outline val="0"/>
        <shadow val="0"/>
        <u val="none"/>
        <vertAlign val="baseline"/>
        <sz val="11"/>
        <color rgb="FF334155"/>
        <name val="Calibri"/>
        <family val="2"/>
        <scheme val="none"/>
      </font>
      <numFmt numFmtId="14" formatCode="0.00%"/>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numFmt numFmtId="164" formatCode="0.00\ \k\W"/>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left/>
        <right/>
        <top style="thin">
          <color theme="3" tint="0.499984740745262"/>
        </top>
        <bottom style="thin">
          <color theme="3" tint="0.499984740745262"/>
        </bottom>
        <vertical/>
        <horizontal style="thin">
          <color theme="3" tint="0.499984740745262"/>
        </horizontal>
      </border>
    </dxf>
    <dxf>
      <font>
        <b val="0"/>
        <i val="0"/>
        <strike val="0"/>
        <condense val="0"/>
        <extend val="0"/>
        <outline val="0"/>
        <shadow val="0"/>
        <u val="none"/>
        <vertAlign val="baseline"/>
        <sz val="11"/>
        <color rgb="FF334155"/>
        <name val="Calibri"/>
        <family val="2"/>
        <scheme val="none"/>
      </font>
      <alignment horizontal="left" vertical="center" textRotation="0" wrapText="1" indent="0" justifyLastLine="0" shrinkToFit="0" readingOrder="0"/>
      <border diagonalUp="0" diagonalDown="0" outline="0">
        <left/>
        <right/>
        <top style="thin">
          <color theme="3" tint="0.499984740745262"/>
        </top>
        <bottom style="thin">
          <color theme="3" tint="0.499984740745262"/>
        </bottom>
      </border>
    </dxf>
    <dxf>
      <font>
        <b val="0"/>
        <i val="0"/>
        <strike val="0"/>
        <condense val="0"/>
        <extend val="0"/>
        <outline val="0"/>
        <shadow val="0"/>
        <u val="none"/>
        <vertAlign val="baseline"/>
        <sz val="11"/>
        <color rgb="FF334155"/>
        <name val="Calibri"/>
        <family val="2"/>
        <scheme val="none"/>
      </font>
      <alignment horizontal="center" vertical="center" textRotation="0" wrapText="1" indent="0" justifyLastLine="0" shrinkToFit="0" readingOrder="0"/>
      <border diagonalUp="0" diagonalDown="0" outline="0">
        <left style="thin">
          <color theme="3" tint="0.499984740745262"/>
        </left>
        <right/>
        <top style="thin">
          <color theme="3" tint="0.499984740745262"/>
        </top>
        <bottom style="thin">
          <color theme="3" tint="0.499984740745262"/>
        </bottom>
      </border>
    </dxf>
    <dxf>
      <border outline="0">
        <bottom style="medium">
          <color rgb="FFE2E8F0"/>
        </bottom>
      </border>
    </dxf>
    <dxf>
      <font>
        <b val="0"/>
        <i val="0"/>
        <strike val="0"/>
        <condense val="0"/>
        <extend val="0"/>
        <outline val="0"/>
        <shadow val="0"/>
        <u val="none"/>
        <vertAlign val="baseline"/>
        <sz val="11"/>
        <color rgb="FF334155"/>
        <name val="Calibri"/>
        <family val="2"/>
        <scheme val="none"/>
      </font>
      <alignment horizontal="right" vertical="center" textRotation="0" wrapText="1" indent="0" justifyLastLine="0" shrinkToFit="0" readingOrder="0"/>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10CACF-3CD6-4FB5-B4B2-C8543A2BB23A}" name="Tabelle1" displayName="Tabelle1" ref="A1:N6570" totalsRowShown="0" headerRowDxfId="331" dataDxfId="330" tableBorderDxfId="329">
  <autoFilter ref="A1:N6570" xr:uid="{BE10CACF-3CD6-4FB5-B4B2-C8543A2BB23A}"/>
  <tableColumns count="14">
    <tableColumn id="1" xr3:uid="{5D4522FE-664C-4C14-93EE-B858465C5686}" name="Anlagen-nummer" dataDxfId="328"/>
    <tableColumn id="2" xr3:uid="{ED3D606D-8ADF-4320-8FC5-AACC78A5B28B}" name="Marke/Hersteller" dataDxfId="327"/>
    <tableColumn id="3" xr3:uid="{27E7C633-8444-47E5-B255-E0E3F464A10C}" name="Gerätebezeichnung" dataDxfId="326"/>
    <tableColumn id="4" xr3:uid="{9A989164-4F29-4C79-9036-AD5A080F1D4D}" name="Pumpentyp" dataDxfId="325"/>
    <tableColumn id="20" xr3:uid="{8F93D68F-C656-44F5-8401-653546344CA9}" name="Heizleistung (35°C)" dataDxfId="324"/>
    <tableColumn id="6" xr3:uid="{427F2DE5-A749-425A-9538-C4A3B8009B39}" name="Etas 35°C" dataDxfId="323"/>
    <tableColumn id="19" xr3:uid="{0521340F-0C53-47CC-BC6A-BCBAFA91EC0B}" name="Heizleistung (55°C)" dataDxfId="322"/>
    <tableColumn id="8" xr3:uid="{8907C1BC-2D0E-44B6-BAAE-3F38CEBC8ECA}" name="Etas 55°C" dataDxfId="321"/>
    <tableColumn id="9" xr3:uid="{6671BFD3-A2A8-4F50-BA84-0156D772EC2A}" name="Kältemittel" dataDxfId="320"/>
    <tableColumn id="10" xr3:uid="{7C3BFDF8-9863-46A2-90CF-5F3FAA68F7D7}" name="Netzdien-lichkeit" dataDxfId="319"/>
    <tableColumn id="11" xr3:uid="{8D03CEA0-FFDF-4179-A631-20A86DA59BF9}" name="E/E-Anzeige" dataDxfId="318"/>
    <tableColumn id="12" xr3:uid="{930820FA-30FE-4FCB-84D1-AA7CC6D5BB64}" name="Kilowatt-Leistung" dataDxfId="317">
      <calculatedColumnFormula>IF(Tabelle1[[#This Row],[Heizleistung (55°C)]]=0,Tabelle1[[#This Row],[Heizleistung (35°C)]],(Tabelle1[[#This Row],[Heizleistung (35°C)]]+Tabelle1[[#This Row],[Heizleistung (55°C)]])/2)</calculatedColumnFormula>
    </tableColumn>
    <tableColumn id="13" xr3:uid="{1FCDBE91-8270-4E2F-B958-0DB52D9287D8}" name="80%/20% SCOP" dataDxfId="316">
      <calculatedColumnFormula>IF(Tabelle1[[#This Row],[Etas 55°C]]=0,0,(Tabelle1[[#This Row],[Etas 35°C]]*0.8+Tabelle1[[#This Row],[Etas 55°C]]*0.2))*2.5</calculatedColumnFormula>
    </tableColumn>
    <tableColumn id="14" xr3:uid="{F2E5C2A6-74D2-47FF-A910-699B5A1C2CB4}" name="Mehr-verbrauch" dataDxfId="315">
      <calculatedColumnFormula>IF(-(Tabelle1[[#This Row],[80%/20% SCOP]]-5.5)/5.5=1,"n.a.",-(Tabelle1[[#This Row],[80%/20% SCOP]]-5.5)/5.5)</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BCFD2DC-3DF9-4258-B21F-A5F60C0C0455}" name="Tabelle11" displayName="Tabelle11" ref="A1:N1089" totalsRowShown="0" headerRowDxfId="173" dataDxfId="172" tableBorderDxfId="171">
  <autoFilter ref="A1:N1089" xr:uid="{EBCFD2DC-3DF9-4258-B21F-A5F60C0C0455}"/>
  <tableColumns count="14">
    <tableColumn id="1" xr3:uid="{F1D994FA-6625-4DD7-B48E-00E97F08D88F}" name="Anlagen-nummer" dataDxfId="170" totalsRowDxfId="169"/>
    <tableColumn id="2" xr3:uid="{F0F9595A-4818-44FA-B5C9-B217639772D7}" name="Marke/Hersteller" dataDxfId="168" totalsRowDxfId="167"/>
    <tableColumn id="3" xr3:uid="{7813A33A-23B2-4EC5-958D-333CDE1E03D5}" name="Gerätebezeichnung" dataDxfId="166" totalsRowDxfId="165"/>
    <tableColumn id="4" xr3:uid="{C1DB79CE-B5B4-4360-B9DC-6D5FA66697D1}" name="Pumpentyp" dataDxfId="164" totalsRowDxfId="163"/>
    <tableColumn id="12" xr3:uid="{7B4ED036-9EC4-44AA-9AD1-BEA07F2652CF}" name="Heizleistung (35° C)" dataDxfId="162" totalsRowDxfId="161"/>
    <tableColumn id="6" xr3:uid="{ADE32ECE-A09B-4EF9-BC16-6EE645627886}" name="Etas 35°C" dataDxfId="160" totalsRowDxfId="159"/>
    <tableColumn id="13" xr3:uid="{7314D1DA-E1B5-4241-84E9-870108655438}" name="Heizleistung (55° C)" dataDxfId="158" totalsRowDxfId="157"/>
    <tableColumn id="8" xr3:uid="{FA97887B-D9CA-47C9-95D7-33699FE01C53}" name="Etas 55°C" dataDxfId="156" totalsRowDxfId="155"/>
    <tableColumn id="9" xr3:uid="{BAC6BD47-085A-46BE-BEDE-19EFD76A996F}" name="Kältemittel" dataDxfId="154" totalsRowDxfId="153"/>
    <tableColumn id="10" xr3:uid="{D73F2097-4617-4C13-8DBA-441C3CADD666}" name="Netzdien-lichkeit" dataDxfId="152" totalsRowDxfId="151"/>
    <tableColumn id="11" xr3:uid="{7AFB9159-E404-454C-AD82-24C3E935BA90}" name="E/E-Anzeige" dataDxfId="150" totalsRowDxfId="149"/>
    <tableColumn id="14" xr3:uid="{45A4E7E9-7D50-48AB-8A7E-C0CBC5BDC4F7}" name="Kilowatt-Leistung" dataDxfId="148" totalsRowDxfId="147">
      <calculatedColumnFormula>IF(Tabelle11[[#This Row],[Heizleistung (55° C)]]=0,Tabelle11[[#This Row],[Heizleistung (35° C)]],(Tabelle11[[#This Row],[Heizleistung (35° C)]]+Tabelle11[[#This Row],[Heizleistung (55° C)]])/2)</calculatedColumnFormula>
    </tableColumn>
    <tableColumn id="15" xr3:uid="{33E75AFC-B139-48C4-8BAA-1BF661E7E8BC}" name="80%/20% SCOP" dataDxfId="146" totalsRowDxfId="145">
      <calculatedColumnFormula>IF(OR(Tabelle11[[#This Row],[Etas 35°C]]=0,Tabelle11[[#This Row],[Etas 55°C]]=0),"n.a.",(Tabelle11[[#This Row],[Etas 35°C]]*0.8+Tabelle11[[#This Row],[Etas 55°C]]*0.2)*2.5)</calculatedColumnFormula>
    </tableColumn>
    <tableColumn id="16" xr3:uid="{CEE5F043-C603-48A1-AEFB-27ECAED302E8}" name="Mehr-verbrauch" dataDxfId="144" totalsRowDxfId="143">
      <calculatedColumnFormula>IF(Tabelle11[[#This Row],[Etas 55°C]]=0,"n.a.",(6-Tabelle11[[#This Row],[80%/20% SCOP]])/Tabelle11[[#This Row],[80%/20% SCOP]])</calculatedColumnFormula>
    </tableColumn>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D86BDF8-0906-4504-BF75-E7A84D9D03A6}" name="Tabelle1113" displayName="Tabelle1113" ref="B1:O34" totalsRowShown="0" headerRowDxfId="142" dataDxfId="141" tableBorderDxfId="140">
  <autoFilter ref="B1:O34" xr:uid="{ED86BDF8-0906-4504-BF75-E7A84D9D03A6}"/>
  <sortState xmlns:xlrd2="http://schemas.microsoft.com/office/spreadsheetml/2017/richdata2" ref="B2:O34">
    <sortCondition descending="1" ref="N1:N34"/>
  </sortState>
  <tableColumns count="14">
    <tableColumn id="1" xr3:uid="{7723536F-33AA-4E19-98E7-D0EECF5A3058}" name="Anlagen-nummer" dataDxfId="139" totalsRowDxfId="138"/>
    <tableColumn id="2" xr3:uid="{512F3AB7-329D-4DC6-A508-3B3BC543CD95}" name="Marke/Hersteller - Leistung 4,0 bis 6,1 kW" dataDxfId="137" totalsRowDxfId="136"/>
    <tableColumn id="3" xr3:uid="{EFC64A37-8CCC-41DA-BC4E-455DD66CCC49}" name="Gerätebezeichnung" dataDxfId="135" totalsRowDxfId="134"/>
    <tableColumn id="4" xr3:uid="{A6493A41-810E-4E46-AA36-CBDA0A6FC081}" name="Pumpentyp" dataDxfId="133" totalsRowDxfId="132"/>
    <tableColumn id="12" xr3:uid="{FE3E260D-B793-4FCB-885A-461B8AA9355E}" name="Heizleistung (35° C)" dataDxfId="131" totalsRowDxfId="130"/>
    <tableColumn id="6" xr3:uid="{77BB1C15-0E24-45E8-A041-816191DF1103}" name="Etas 35°C" dataDxfId="129" totalsRowDxfId="128"/>
    <tableColumn id="13" xr3:uid="{2FA919DC-5839-46A7-829A-849CA896C890}" name="Heizleistung (55° C)" dataDxfId="127" totalsRowDxfId="126"/>
    <tableColumn id="8" xr3:uid="{14534B51-A1F9-471C-B2E0-DD033EB382D9}" name="Etas 55°C" dataDxfId="125" totalsRowDxfId="124"/>
    <tableColumn id="9" xr3:uid="{B9C543AC-63B4-4EE1-AD8B-A0A9E5B78E31}" name="Kältemittel" dataDxfId="123" totalsRowDxfId="122"/>
    <tableColumn id="10" xr3:uid="{F82B7596-5ADA-426A-8892-33542B8C0B15}" name="Netzdien-lichkeit" dataDxfId="121" totalsRowDxfId="120"/>
    <tableColumn id="11" xr3:uid="{41B70325-2253-44D6-AB53-0B8B75C2771B}" name="E/E-Anzeige" dataDxfId="119" totalsRowDxfId="118"/>
    <tableColumn id="14" xr3:uid="{1982458A-171C-4415-8661-886AF7EAC39B}" name="Kilowatt-Leistung" dataDxfId="117" totalsRowDxfId="116">
      <calculatedColumnFormula>IF(Tabelle1113[[#This Row],[Heizleistung (55° C)]]=0,Tabelle1113[[#This Row],[Heizleistung (35° C)]],(Tabelle1113[[#This Row],[Heizleistung (35° C)]]+Tabelle1113[[#This Row],[Heizleistung (55° C)]])/2)</calculatedColumnFormula>
    </tableColumn>
    <tableColumn id="15" xr3:uid="{293222D9-0D8A-4CB8-959F-0DFC7956EFC0}" name="80%/20% SCOP" dataDxfId="115" totalsRowDxfId="114">
      <calculatedColumnFormula>IF(OR(Tabelle1113[[#This Row],[Etas 35°C]]=0,Tabelle1113[[#This Row],[Etas 55°C]]=0),"n.a.",(Tabelle1113[[#This Row],[Etas 35°C]]*0.8+Tabelle1113[[#This Row],[Etas 55°C]]*0.2)*2.5)</calculatedColumnFormula>
    </tableColumn>
    <tableColumn id="16" xr3:uid="{FA091457-7EE2-4166-93BC-AEDF5A782E26}" name="Mehr-verbrauch" dataDxfId="113" totalsRowDxfId="112">
      <calculatedColumnFormula>IF(Tabelle1113[[#This Row],[Etas 55°C]]=0,"n.a.",(5.99-Tabelle1113[[#This Row],[80%/20% SCOP]])/Tabelle1113[[#This Row],[80%/20% SCOP]])</calculatedColumnFormula>
    </tableColumn>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5FFE80-19BE-46DB-B015-2D8CA156DD26}" name="Tabelle14" displayName="Tabelle14" ref="B38:O86" totalsRowShown="0" headerRowDxfId="111" tableBorderDxfId="110">
  <autoFilter ref="B38:O86" xr:uid="{665FFE80-19BE-46DB-B015-2D8CA156DD26}"/>
  <sortState xmlns:xlrd2="http://schemas.microsoft.com/office/spreadsheetml/2017/richdata2" ref="B39:O86">
    <sortCondition descending="1" ref="N38:N86"/>
  </sortState>
  <tableColumns count="14">
    <tableColumn id="1" xr3:uid="{CBFBDD34-2E2E-495E-A3E2-478FA21744ED}" name="Anlagen-nummer" dataDxfId="109"/>
    <tableColumn id="2" xr3:uid="{C8C87412-58E8-4621-8BEC-66FD8F12924B}" name="Marke/Hersteller - Leistung 6,5 bis 8,5 kW" dataDxfId="108"/>
    <tableColumn id="3" xr3:uid="{B2DA8C52-878E-47D5-A946-B59DC8293D7D}" name="Gerätebezeichnung" dataDxfId="107"/>
    <tableColumn id="4" xr3:uid="{D318CE62-6419-4E9A-9868-3253ED2EAA05}" name="Pumpentyp" dataDxfId="106"/>
    <tableColumn id="5" xr3:uid="{06FB29CB-46DA-48A9-AC9E-B33FFF5D0AB3}" name="Heizleistung (35° C)" dataDxfId="105"/>
    <tableColumn id="6" xr3:uid="{04B1A871-734B-4065-8174-730DF020EF10}" name="Etas 35°C" dataDxfId="104"/>
    <tableColumn id="7" xr3:uid="{9C0883C8-C9F6-4189-9ED9-1E8DFB0C345D}" name="Heizleistung (55° C)" dataDxfId="103"/>
    <tableColumn id="8" xr3:uid="{0275DFF2-3DB9-412B-B9EA-5A819DECBDD0}" name="Etas 55°C" dataDxfId="102"/>
    <tableColumn id="9" xr3:uid="{583AB057-BC6D-4F9F-BD96-6923E965AA4F}" name="Kältemittel" dataDxfId="101"/>
    <tableColumn id="10" xr3:uid="{53685AF3-5073-4D1A-B5D6-E96CABA9EEA4}" name="Netzdien-lichkeit" dataDxfId="100"/>
    <tableColumn id="11" xr3:uid="{FF519FA7-7304-4B60-A661-A5589A21058E}" name="E/E-Anzeige" dataDxfId="99"/>
    <tableColumn id="12" xr3:uid="{70B6A5FE-0B9F-4433-89DB-1E8E240ABC89}" name="Kilowatt-Leistung" dataDxfId="98">
      <calculatedColumnFormula>IF(Tabelle14[[#This Row],[Heizleistung (55° C)]]=0,Tabelle14[[#This Row],[Heizleistung (35° C)]],(Tabelle14[[#This Row],[Heizleistung (35° C)]]+Tabelle14[[#This Row],[Heizleistung (55° C)]])/2)</calculatedColumnFormula>
    </tableColumn>
    <tableColumn id="13" xr3:uid="{435CF4DB-075D-4109-A229-25F10E7DDB33}" name="80%/20% SCOP" dataDxfId="97">
      <calculatedColumnFormula>IF(OR(Tabelle14[[#This Row],[Etas 35°C]]=0,Tabelle14[[#This Row],[Etas 55°C]]=0),"n.a.",(Tabelle14[[#This Row],[Etas 35°C]]*0.8+Tabelle14[[#This Row],[Etas 55°C]]*0.2)*2.5)</calculatedColumnFormula>
    </tableColumn>
    <tableColumn id="14" xr3:uid="{17E4AB40-9118-4C64-96FB-C7B2E48A7971}" name="Mehr-verbrauch" dataDxfId="96">
      <calculatedColumnFormula>IF(Tabelle14[[#This Row],[Etas 55°C]]=0,"n.a.",(5.595-Tabelle14[[#This Row],[80%/20% SCOP]])/Tabelle14[[#This Row],[80%/20% SCOP]])</calculatedColumnFormula>
    </tableColumn>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CDB747E-763F-4868-B42A-A899044CD13B}" name="Tabelle15" displayName="Tabelle15" ref="B332:O371" totalsRowShown="0" headerRowDxfId="95" tableBorderDxfId="94">
  <autoFilter ref="B332:O371" xr:uid="{7CDB747E-763F-4868-B42A-A899044CD13B}"/>
  <sortState xmlns:xlrd2="http://schemas.microsoft.com/office/spreadsheetml/2017/richdata2" ref="B333:O371">
    <sortCondition descending="1" ref="N332:N371"/>
  </sortState>
  <tableColumns count="14">
    <tableColumn id="1" xr3:uid="{A584C23E-DA64-4480-9F24-E5154EDD8D2F}" name="Anlagen-nummer" dataDxfId="93"/>
    <tableColumn id="2" xr3:uid="{087CA4E4-A00F-4756-AA4F-64845E0CB091}" name="Marke/Hersteller - Leistung 26,0 bis 35,0 kW" dataDxfId="92"/>
    <tableColumn id="3" xr3:uid="{A0CC270F-40DF-4088-ABDF-11BA5577F1B1}" name="Gerätebezeichnung" dataDxfId="91"/>
    <tableColumn id="4" xr3:uid="{CEBE62FF-4D22-4511-88DC-C7D9D3B051C0}" name="Pumpentyp" dataDxfId="90"/>
    <tableColumn id="5" xr3:uid="{78C0408F-3EA9-4505-BCE5-E2C9A170D20D}" name="Heizleistung (35° C)" dataDxfId="89"/>
    <tableColumn id="6" xr3:uid="{1761856E-EADC-4BF9-9EAD-946972F056C5}" name="Etas 35°C" dataDxfId="88"/>
    <tableColumn id="7" xr3:uid="{847F096B-4C31-4BB5-B221-775DBC74EE7A}" name="Heizleistung (55° C)" dataDxfId="87"/>
    <tableColumn id="8" xr3:uid="{4E694401-80B8-4F47-9EDA-C9A8FD76222D}" name="Etas 55°C" dataDxfId="86"/>
    <tableColumn id="9" xr3:uid="{8A451106-1CBE-4EFD-B7DD-660EFB4CCAF5}" name="Kältemittel" dataDxfId="85"/>
    <tableColumn id="10" xr3:uid="{8D90024E-6BE9-45E8-A0B9-2CD2A0C174E8}" name="Netzdien-lichkeit" dataDxfId="84"/>
    <tableColumn id="11" xr3:uid="{FE5682A1-5C3B-4497-984A-AF34627A2457}" name="E/E-Anzeige" dataDxfId="83"/>
    <tableColumn id="12" xr3:uid="{75EAA976-7215-45CE-826F-9893A8957871}" name="Kilowatt-Leistung" dataDxfId="82">
      <calculatedColumnFormula>IF(Tabelle15[[#This Row],[Heizleistung (55° C)]]=0,Tabelle15[[#This Row],[Heizleistung (35° C)]],(Tabelle15[[#This Row],[Heizleistung (35° C)]]+Tabelle15[[#This Row],[Heizleistung (55° C)]])/2)</calculatedColumnFormula>
    </tableColumn>
    <tableColumn id="13" xr3:uid="{AD0F8852-AE70-44F3-9D6A-483BA029447E}" name="80%/20% SCOP" dataDxfId="81">
      <calculatedColumnFormula>IF(OR(Tabelle15[[#This Row],[Etas 35°C]]=0,Tabelle15[[#This Row],[Etas 55°C]]=0),"n.a.",(Tabelle15[[#This Row],[Etas 35°C]]*0.8+Tabelle15[[#This Row],[Etas 55°C]]*0.2)*2.5)</calculatedColumnFormula>
    </tableColumn>
    <tableColumn id="14" xr3:uid="{3EC54FB8-400F-4D04-B377-1BFE1EAD056D}" name="Mehr-verbrauch" dataDxfId="80">
      <calculatedColumnFormula>IF(Tabelle15[[#This Row],[Etas 55°C]]=0,"n.a.",(5.27-Tabelle15[[#This Row],[80%/20% SCOP]])/Tabelle15[[#This Row],[80%/20% SCOP]])</calculatedColumnFormula>
    </tableColumn>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FC103DB-EF25-44AA-9281-528A14112782}" name="Tabelle16" displayName="Tabelle16" ref="B309:O328" totalsRowShown="0" headerRowDxfId="79" tableBorderDxfId="78">
  <autoFilter ref="B309:O328" xr:uid="{EFC103DB-EF25-44AA-9281-528A14112782}"/>
  <sortState xmlns:xlrd2="http://schemas.microsoft.com/office/spreadsheetml/2017/richdata2" ref="B310:O328">
    <sortCondition descending="1" ref="N309:N328"/>
  </sortState>
  <tableColumns count="14">
    <tableColumn id="1" xr3:uid="{29AC95B4-200B-4FB2-8363-95449C1687CD}" name="Anlagen-nummer" dataDxfId="77"/>
    <tableColumn id="2" xr3:uid="{50077E7F-5071-4D3A-B584-2EA373F3021F}" name="Marke/Hersteller - Leistung 21,0 bis 25,1 kW" dataDxfId="76"/>
    <tableColumn id="3" xr3:uid="{AFF9B2CC-7E35-4F2B-BA55-596DDECDFFCC}" name="Gerätebezeichnung" dataDxfId="75"/>
    <tableColumn id="4" xr3:uid="{BD6D53CF-2977-4146-A515-A967B126FC36}" name="Pumpentyp" dataDxfId="74"/>
    <tableColumn id="5" xr3:uid="{2E725C87-0372-47CE-A141-A246B6A19017}" name="Heizleistung (35° C)" dataDxfId="73"/>
    <tableColumn id="6" xr3:uid="{EB5B89DD-097C-486F-A5DE-E42230353678}" name="Etas 35°C" dataDxfId="72"/>
    <tableColumn id="7" xr3:uid="{7815EC91-B13E-4B9A-A2EC-0BE1A169D027}" name="Heizleistung (55° C)" dataDxfId="71"/>
    <tableColumn id="8" xr3:uid="{17A43505-10DF-4072-B15E-0B5CE7F3E6AD}" name="Etas 55°C" dataDxfId="70"/>
    <tableColumn id="9" xr3:uid="{7B0D2C88-0D57-496B-8FAD-B08C13CD3FDA}" name="Kältemittel" dataDxfId="69"/>
    <tableColumn id="10" xr3:uid="{4FAE0FEF-7C68-4037-9928-FA6DDADC1B44}" name="Netzdien-lichkeit" dataDxfId="68"/>
    <tableColumn id="11" xr3:uid="{28DDCFA4-4860-45FC-A231-0097B825E01F}" name="E/E-Anzeige" dataDxfId="67"/>
    <tableColumn id="12" xr3:uid="{DFB889CF-AB5B-4747-89F9-CB5D38F00A25}" name="Kilowatt-Leistung" dataDxfId="66">
      <calculatedColumnFormula>IF(Tabelle16[[#This Row],[Heizleistung (55° C)]]=0,Tabelle16[[#This Row],[Heizleistung (35° C)]],(Tabelle16[[#This Row],[Heizleistung (35° C)]]+Tabelle16[[#This Row],[Heizleistung (55° C)]])/2)</calculatedColumnFormula>
    </tableColumn>
    <tableColumn id="13" xr3:uid="{D5425009-D0D9-4E91-86DC-0E89203E53BE}" name="80%/20% SCOP" dataDxfId="65">
      <calculatedColumnFormula>IF(OR(Tabelle16[[#This Row],[Etas 35°C]]=0,Tabelle16[[#This Row],[Etas 55°C]]=0),"n.a.",(Tabelle16[[#This Row],[Etas 35°C]]*0.8+Tabelle16[[#This Row],[Etas 55°C]]*0.2)*2.5)</calculatedColumnFormula>
    </tableColumn>
    <tableColumn id="14" xr3:uid="{CD187779-88BA-46ED-8966-EF57506F9DC6}" name="Mehr-verbrauch" dataDxfId="64">
      <calculatedColumnFormula>IF(Tabelle16[[#This Row],[Etas 55°C]]=0,"n.a.",(5.265-Tabelle16[[#This Row],[80%/20% SCOP]])/Tabelle16[[#This Row],[80%/20% SCOP]])</calculatedColumnFormula>
    </tableColumn>
  </tableColumns>
  <tableStyleInfo name="TableStyleMedium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8E39055-B4A4-4F93-940C-B550CB517B8F}" name="Tabelle17" displayName="Tabelle17" ref="B259:O305" totalsRowShown="0" headerRowDxfId="63" tableBorderDxfId="62">
  <autoFilter ref="B259:O305" xr:uid="{78E39055-B4A4-4F93-940C-B550CB517B8F}"/>
  <sortState xmlns:xlrd2="http://schemas.microsoft.com/office/spreadsheetml/2017/richdata2" ref="B260:O305">
    <sortCondition descending="1" ref="N259:N305"/>
  </sortState>
  <tableColumns count="14">
    <tableColumn id="1" xr3:uid="{AACA74A9-3DC4-4FFB-B8B6-1F12A53923C0}" name="Anlagen-nummer" dataDxfId="61"/>
    <tableColumn id="2" xr3:uid="{7316E366-30FA-4E7E-A37F-C24AD6400F95}" name="Marke/Hersteller - Leistung 16,0 bis 20,6 kW" dataDxfId="60"/>
    <tableColumn id="3" xr3:uid="{9E299514-28FE-459B-ABA9-5367AE23C073}" name="Gerätebezeichnung" dataDxfId="59"/>
    <tableColumn id="4" xr3:uid="{C622B2C6-A3F8-4C77-910F-4E038EEA2A45}" name="Pumpentyp" dataDxfId="58"/>
    <tableColumn id="5" xr3:uid="{D62D3FBF-B0F6-44D7-B1A6-8CC932099DCB}" name="Heizleistung (35° C)" dataDxfId="57"/>
    <tableColumn id="6" xr3:uid="{26AFF59C-07F9-471D-A3A2-B675EE53CF72}" name="Etas 35°C" dataDxfId="56"/>
    <tableColumn id="7" xr3:uid="{AB14E310-7CFD-423F-A905-F248C89B3875}" name="Heizleistung (55° C)" dataDxfId="55"/>
    <tableColumn id="8" xr3:uid="{9A2A4681-7BA8-498D-AC28-3F286CA26935}" name="Etas 55°C" dataDxfId="54"/>
    <tableColumn id="9" xr3:uid="{29A83B20-3CA6-4D53-8B7A-34BD4AC47594}" name="Kältemittel" dataDxfId="53"/>
    <tableColumn id="10" xr3:uid="{D846A1DA-DA00-41D6-B7A0-087AD68F098E}" name="Netzdien-lichkeit" dataDxfId="52"/>
    <tableColumn id="11" xr3:uid="{20F31F24-D000-4347-B336-10A1024DBC79}" name="E/E-Anzeige" dataDxfId="51"/>
    <tableColumn id="12" xr3:uid="{8BBD9047-F226-4048-8652-CA69BF97C576}" name="Kilowatt-Leistung" dataDxfId="50">
      <calculatedColumnFormula>IF(Tabelle17[[#This Row],[Heizleistung (55° C)]]=0,Tabelle17[[#This Row],[Heizleistung (35° C)]],(Tabelle17[[#This Row],[Heizleistung (35° C)]]+Tabelle17[[#This Row],[Heizleistung (55° C)]])/2)</calculatedColumnFormula>
    </tableColumn>
    <tableColumn id="13" xr3:uid="{0BCC573C-83AD-48FE-895B-06E81D2505CE}" name="80%/20% SCOP" dataDxfId="49">
      <calculatedColumnFormula>IF(OR(Tabelle17[[#This Row],[Etas 35°C]]=0,Tabelle17[[#This Row],[Etas 55°C]]=0),"n.a.",(Tabelle17[[#This Row],[Etas 35°C]]*0.8+Tabelle17[[#This Row],[Etas 55°C]]*0.2)*2.5)</calculatedColumnFormula>
    </tableColumn>
    <tableColumn id="14" xr3:uid="{D18E2B7E-B340-463D-B8C5-C113D537B22C}" name="Mehr-verbrauch" dataDxfId="48">
      <calculatedColumnFormula>IF(Tabelle17[[#This Row],[Etas 55°C]]=0,"n.a.",(5.405-Tabelle17[[#This Row],[80%/20% SCOP]])/Tabelle17[[#This Row],[80%/20% SCOP]])</calculatedColumnFormula>
    </tableColumn>
  </tableColumns>
  <tableStyleInfo name="TableStyleMedium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0E08FDD-FD56-4776-A532-D4DA9A73FD57}" name="Tabelle18" displayName="Tabelle18" ref="B208:O255" totalsRowShown="0" headerRowDxfId="47" tableBorderDxfId="46">
  <autoFilter ref="B208:O255" xr:uid="{A0E08FDD-FD56-4776-A532-D4DA9A73FD57}"/>
  <sortState xmlns:xlrd2="http://schemas.microsoft.com/office/spreadsheetml/2017/richdata2" ref="B209:O255">
    <sortCondition descending="1" ref="N208:N255"/>
  </sortState>
  <tableColumns count="14">
    <tableColumn id="1" xr3:uid="{49CC0796-3893-404F-A345-5195E4CC907A}" name="Anlagen-nummer" dataDxfId="45"/>
    <tableColumn id="2" xr3:uid="{F3CAED9A-4DF3-4EDC-A6D0-166700C31C3D}" name="Marke/Hersteller - Leistung 13,0 bis 15,8 kW" dataDxfId="44"/>
    <tableColumn id="3" xr3:uid="{5A3DAFED-5B8D-4E56-A0C8-011CDE571E85}" name="Gerätebezeichnung" dataDxfId="43"/>
    <tableColumn id="4" xr3:uid="{52EE8DA8-7533-470E-8904-DBC38D6661F8}" name="Pumpentyp" dataDxfId="42"/>
    <tableColumn id="5" xr3:uid="{B5EBEFA6-0956-47C0-A9F3-56F8C82912C2}" name="Heizleistung (35° C)" dataDxfId="41"/>
    <tableColumn id="6" xr3:uid="{4395CD67-231E-486C-9BB4-D082256D539A}" name="Etas 35°C" dataDxfId="40"/>
    <tableColumn id="7" xr3:uid="{10D0BD76-6802-44A7-97C9-B036BFD70C86}" name="Heizleistung (55° C)" dataDxfId="39"/>
    <tableColumn id="8" xr3:uid="{10E3B385-0337-4B83-BB64-6B84CBFD014D}" name="Etas 55°C" dataDxfId="38"/>
    <tableColumn id="9" xr3:uid="{AF5C9344-CB05-49A0-B4E0-5227422CCCD8}" name="Kältemittel" dataDxfId="37"/>
    <tableColumn id="10" xr3:uid="{3188BED3-3354-4EEE-A071-860C8B4B0A4D}" name="Netzdien-lichkeit" dataDxfId="36"/>
    <tableColumn id="11" xr3:uid="{E386D2B9-51B0-4A04-9881-76B8416FA2C7}" name="E/E-Anzeige" dataDxfId="35"/>
    <tableColumn id="12" xr3:uid="{DFE418CD-088F-4138-9A2D-68355EE1E38B}" name="Kilowatt-Leistung" dataDxfId="34">
      <calculatedColumnFormula>IF(Tabelle18[[#This Row],[Heizleistung (55° C)]]=0,Tabelle18[[#This Row],[Heizleistung (35° C)]],(Tabelle18[[#This Row],[Heizleistung (35° C)]]+Tabelle18[[#This Row],[Heizleistung (55° C)]])/2)</calculatedColumnFormula>
    </tableColumn>
    <tableColumn id="13" xr3:uid="{C8758D03-8A07-4564-83A4-65E0CF110081}" name="80%/20% SCOP" dataDxfId="33">
      <calculatedColumnFormula>IF(OR(Tabelle18[[#This Row],[Etas 35°C]]=0,Tabelle18[[#This Row],[Etas 55°C]]=0),"n.a.",(Tabelle18[[#This Row],[Etas 35°C]]*0.8+Tabelle18[[#This Row],[Etas 55°C]]*0.2)*2.5)</calculatedColumnFormula>
    </tableColumn>
    <tableColumn id="14" xr3:uid="{8991AA90-BF5F-4952-B09D-F76AEFCD1162}" name="Mehr-verbrauch" dataDxfId="32">
      <calculatedColumnFormula>IF(Tabelle18[[#This Row],[Etas 55°C]]=0,"n.a.",(5.855-Tabelle18[[#This Row],[80%/20% SCOP]])/Tabelle18[[#This Row],[80%/20% SCOP]])</calculatedColumnFormula>
    </tableColumn>
  </tableColumns>
  <tableStyleInfo name="TableStyleMedium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5066383-1D44-43D7-BB83-FA5D00558333}" name="Tabelle19" displayName="Tabelle19" ref="B139:O204" totalsRowShown="0" headerRowDxfId="31" tableBorderDxfId="30">
  <autoFilter ref="B139:O204" xr:uid="{C5066383-1D44-43D7-BB83-FA5D00558333}"/>
  <sortState xmlns:xlrd2="http://schemas.microsoft.com/office/spreadsheetml/2017/richdata2" ref="B140:O204">
    <sortCondition descending="1" ref="N139:N204"/>
  </sortState>
  <tableColumns count="14">
    <tableColumn id="1" xr3:uid="{6089D14D-5A79-485B-BA59-DEB9171569D1}" name="Anlagen-nummer" dataDxfId="29"/>
    <tableColumn id="2" xr3:uid="{D0CA568E-7805-4D52-9571-1945B357266B}" name="Marke/Hersteller - Leistung 10,6 bis 12,7 kW" dataDxfId="28"/>
    <tableColumn id="3" xr3:uid="{84768E4F-F933-4144-BB14-F39B4A270755}" name="Gerätebezeichnung" dataDxfId="27"/>
    <tableColumn id="4" xr3:uid="{F3B8F562-189B-4EC7-AB1A-73C7F48EB2D7}" name="Pumpentyp" dataDxfId="26"/>
    <tableColumn id="5" xr3:uid="{48B88C46-2C92-4B4C-A81A-4AF4D8791650}" name="Heizleistung (35° C)" dataDxfId="25"/>
    <tableColumn id="6" xr3:uid="{F9B9C342-0C5B-43F6-9B40-DB35E782F5D5}" name="Etas 35°C" dataDxfId="24"/>
    <tableColumn id="7" xr3:uid="{AA9C7243-E175-4022-AE77-9BFAD803B4BB}" name="Heizleistung (55° C)" dataDxfId="23"/>
    <tableColumn id="8" xr3:uid="{91F3918F-D803-4A50-9232-E44CFCB916BE}" name="Etas 55°C" dataDxfId="22"/>
    <tableColumn id="9" xr3:uid="{88EAF099-916E-47B6-9BE6-560FD38A6A35}" name="Kältemittel" dataDxfId="21"/>
    <tableColumn id="10" xr3:uid="{52C99901-827B-4E1E-9A1C-97E495BEF4AF}" name="Netzdien-lichkeit" dataDxfId="20"/>
    <tableColumn id="11" xr3:uid="{BD13E61E-E867-4EDD-A021-102D8CF98647}" name="E/E-Anzeige" dataDxfId="19"/>
    <tableColumn id="12" xr3:uid="{30B409CA-EC40-41DF-883F-9E12750C9522}" name="Kilowatt-Leistung" dataDxfId="18">
      <calculatedColumnFormula>IF(Tabelle19[[#This Row],[Heizleistung (55° C)]]=0,Tabelle19[[#This Row],[Heizleistung (35° C)]],(Tabelle19[[#This Row],[Heizleistung (35° C)]]+Tabelle19[[#This Row],[Heizleistung (55° C)]])/2)</calculatedColumnFormula>
    </tableColumn>
    <tableColumn id="13" xr3:uid="{7E180BB4-1CDD-441E-A4EA-62F142962A23}" name="80%/20% SCOP" dataDxfId="17">
      <calculatedColumnFormula>IF(OR(Tabelle19[[#This Row],[Etas 35°C]]=0,Tabelle19[[#This Row],[Etas 55°C]]=0),"n.a.",(Tabelle19[[#This Row],[Etas 35°C]]*0.8+Tabelle19[[#This Row],[Etas 55°C]]*0.2)*2.5)</calculatedColumnFormula>
    </tableColumn>
    <tableColumn id="14" xr3:uid="{D59B52EF-180B-43E5-A8B0-CB209A84E145}" name="Mehr-verbrauch" dataDxfId="16">
      <calculatedColumnFormula>IF(Tabelle19[[#This Row],[Etas 55°C]]=0,"n.a.",(6.5-Tabelle19[[#This Row],[80%/20% SCOP]])/Tabelle19[[#This Row],[80%/20% SCOP]])</calculatedColumnFormula>
    </tableColumn>
  </tableColumns>
  <tableStyleInfo name="TableStyleMedium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4125369-51EF-45BB-9EE6-7759E607B667}" name="Tabelle20" displayName="Tabelle20" ref="B90:O135" totalsRowShown="0" headerRowDxfId="15" tableBorderDxfId="14">
  <autoFilter ref="B90:O135" xr:uid="{64125369-51EF-45BB-9EE6-7759E607B667}"/>
  <sortState xmlns:xlrd2="http://schemas.microsoft.com/office/spreadsheetml/2017/richdata2" ref="B91:O135">
    <sortCondition descending="1" ref="N90:N135"/>
  </sortState>
  <tableColumns count="14">
    <tableColumn id="1" xr3:uid="{299BDF51-5AB7-4C7D-896A-F22EA43EB388}" name="Anlagen-nummer" dataDxfId="13"/>
    <tableColumn id="2" xr3:uid="{0743D88D-24B9-4DAE-82BC-9A4D4FB00FED}" name="Marke/Hersteller - Leistung 8,6 bis 10,5 kW" dataDxfId="12"/>
    <tableColumn id="3" xr3:uid="{DB83DCF4-193F-4E09-840C-071821477ADF}" name="Gerätebezeichnung" dataDxfId="11"/>
    <tableColumn id="4" xr3:uid="{F46EE504-F455-4C2F-A15A-CE8BE2DB6F26}" name="Pumpentyp" dataDxfId="10"/>
    <tableColumn id="5" xr3:uid="{15C0DEB2-A2C1-4329-9D20-94D438F51F9A}" name="Heizleistung (35° C)" dataDxfId="9"/>
    <tableColumn id="6" xr3:uid="{77B229BE-4460-4CB9-B78F-7FAC7529B0CD}" name="Etas 35°C" dataDxfId="8"/>
    <tableColumn id="7" xr3:uid="{018E725C-FA25-4642-A51B-8617B8026C77}" name="Heizleistung (55° C)" dataDxfId="7"/>
    <tableColumn id="8" xr3:uid="{C81262F3-7CF8-4F03-B927-4372FC9B4649}" name="Etas 55°C" dataDxfId="6"/>
    <tableColumn id="9" xr3:uid="{F914E945-BE7F-42FE-AEEE-B8BB6125FB5F}" name="Kältemittel" dataDxfId="5"/>
    <tableColumn id="10" xr3:uid="{E03B03EE-BBE5-4877-86C3-77735EB2E95A}" name="Netzdien-lichkeit" dataDxfId="4"/>
    <tableColumn id="11" xr3:uid="{D3B803C0-AD58-4AD0-A5A7-9815379902FF}" name="E/E-Anzeige" dataDxfId="3"/>
    <tableColumn id="12" xr3:uid="{A2B100FE-4125-494A-BC90-9B9840C94028}" name="Kilowatt-Leistung" dataDxfId="2">
      <calculatedColumnFormula>IF(Tabelle20[[#This Row],[Heizleistung (55° C)]]=0,Tabelle20[[#This Row],[Heizleistung (35° C)]],(Tabelle20[[#This Row],[Heizleistung (35° C)]]+Tabelle20[[#This Row],[Heizleistung (55° C)]])/2)</calculatedColumnFormula>
    </tableColumn>
    <tableColumn id="13" xr3:uid="{923744B4-1872-4A8F-999B-8BC750C906F6}" name="80%/20% SCOP" dataDxfId="1">
      <calculatedColumnFormula>IF(OR(Tabelle20[[#This Row],[Etas 35°C]]=0,Tabelle20[[#This Row],[Etas 55°C]]=0),"n.a.",(Tabelle20[[#This Row],[Etas 35°C]]*0.8+Tabelle20[[#This Row],[Etas 55°C]]*0.2)*2.5)</calculatedColumnFormula>
    </tableColumn>
    <tableColumn id="14" xr3:uid="{7B7D1A99-12CD-4DCD-A4F1-44830F203992}" name="Mehr-verbrauch" dataDxfId="0">
      <calculatedColumnFormula>IF(Tabelle20[[#This Row],[Etas 55°C]]=0,"n.a.",(6-Tabelle20[[#This Row],[80%/20% SCOP]])/Tabelle20[[#This Row],[80%/20% SCOP]])</calculatedColumnFormula>
    </tableColumn>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AAF660-E94D-4C9E-AF94-539034472D18}" name="Tabelle13" displayName="Tabelle13" ref="B1:O417" totalsRowShown="0" headerRowDxfId="314" dataDxfId="313" tableBorderDxfId="312">
  <autoFilter ref="B1:O417" xr:uid="{4EAAF660-E94D-4C9E-AF94-539034472D18}"/>
  <sortState xmlns:xlrd2="http://schemas.microsoft.com/office/spreadsheetml/2017/richdata2" ref="B2:N417">
    <sortCondition descending="1" ref="N1:N417"/>
  </sortState>
  <tableColumns count="14">
    <tableColumn id="1" xr3:uid="{E071DB6E-5BEF-47DB-BAFC-967B5184DCE6}" name="Anlagen-nummer" dataDxfId="311"/>
    <tableColumn id="2" xr3:uid="{E61560D3-45D5-4F39-8119-82ACD1D5467A}" name="Marke/Hersteller - Leistung 4,0 bis 6,4 kW" dataDxfId="310"/>
    <tableColumn id="3" xr3:uid="{E9C97627-5E5B-4F0A-B425-B78A22F429BA}" name="Gerätebezeichnung" dataDxfId="309"/>
    <tableColumn id="4" xr3:uid="{FE7D860D-E602-43FE-82B7-19FFC27F6438}" name="Pumpentyp" dataDxfId="308"/>
    <tableColumn id="5" xr3:uid="{BB3AB55B-9FFD-46AF-BBB4-9B946777330B}" name="Heizleistung (35°C)" dataDxfId="307"/>
    <tableColumn id="6" xr3:uid="{7C423CD6-A2EA-48F3-818C-11AAE3E51FF3}" name="Etas 35°C" dataDxfId="306"/>
    <tableColumn id="7" xr3:uid="{0957B216-48BC-4322-9065-797502BCC00C}" name="Heizleistung (55°C)" dataDxfId="305"/>
    <tableColumn id="8" xr3:uid="{B3186495-BAB8-4B14-80B1-311D3831691E}" name="Etas 55°C" dataDxfId="304"/>
    <tableColumn id="9" xr3:uid="{D6C440B4-DCC7-415C-A1F0-A85883441239}" name="Kältemittel" dataDxfId="303"/>
    <tableColumn id="10" xr3:uid="{9B57EE31-A426-4310-8D18-A3A86D1C2DA3}" name="Netzdien-lichkeit" dataDxfId="302"/>
    <tableColumn id="11" xr3:uid="{FB2A6EF3-739E-4669-B806-F42EB4C62181}" name="E/E-Anzeige" dataDxfId="301"/>
    <tableColumn id="12" xr3:uid="{BE18DE66-C096-4CB4-903C-9901E431CCB0}" name="Kilowatt-Leistung" dataDxfId="300">
      <calculatedColumnFormula>IF(Tabelle13[[#This Row],[Heizleistung (55°C)]]=0,Tabelle13[[#This Row],[Heizleistung (35°C)]],(Tabelle13[[#This Row],[Heizleistung (35°C)]]+Tabelle13[[#This Row],[Heizleistung (55°C)]])/2)</calculatedColumnFormula>
    </tableColumn>
    <tableColumn id="13" xr3:uid="{6672540B-E60C-4724-9E5D-42FFEF0A6413}" name="80%/20% SCOP" dataDxfId="299">
      <calculatedColumnFormula>IF(Tabelle13[[#This Row],[Etas 55°C]]=0,0,(Tabelle13[[#This Row],[Etas 35°C]]*0.8+Tabelle13[[#This Row],[Etas 55°C]]*0.2))*2.5</calculatedColumnFormula>
    </tableColumn>
    <tableColumn id="15" xr3:uid="{E051E71F-FF20-4B77-AA5F-17CEF3DFC472}" name="Mehr-verbrauch" dataDxfId="298">
      <calculatedColumnFormula>-(Tabelle13[[#This Row],[80%/20% SCOP]]-5.285)/5.285</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E7C8B36-48B4-41F5-BE1C-ABE975EFC4F1}" name="Tabelle3" displayName="Tabelle3" ref="B421:O600" totalsRowShown="0" headerRowDxfId="297" dataDxfId="296">
  <autoFilter ref="B421:O600" xr:uid="{DE7C8B36-48B4-41F5-BE1C-ABE975EFC4F1}"/>
  <sortState xmlns:xlrd2="http://schemas.microsoft.com/office/spreadsheetml/2017/richdata2" ref="B422:O600">
    <sortCondition descending="1" ref="N421:N600"/>
  </sortState>
  <tableColumns count="14">
    <tableColumn id="1" xr3:uid="{3B0B6317-AB2D-435B-A8D7-7C2D10861FA0}" name="Anlagen-nummer" dataDxfId="295"/>
    <tableColumn id="2" xr3:uid="{CEBA14F4-3330-45B1-87B8-CA73DB6684FC}" name="Marke/Hersteller - Leistung 6,5 bis 8,0 kW" dataDxfId="294"/>
    <tableColumn id="3" xr3:uid="{7D88B908-1DBB-4D3E-B8D0-0A36D10E9F18}" name="Gerätebezeichnung" dataDxfId="293"/>
    <tableColumn id="4" xr3:uid="{F26FD300-1234-4139-8C92-9D7C8A4B1DC2}" name="Pumpentyp" dataDxfId="292"/>
    <tableColumn id="5" xr3:uid="{6B141CA1-68B2-4CB8-8084-A3A6BB261B6D}" name="Heizleistung (35°C)" dataDxfId="291"/>
    <tableColumn id="6" xr3:uid="{D42CA1A3-CE32-4904-99BA-19950A08D11E}" name="Etas 35°C" dataDxfId="290"/>
    <tableColumn id="7" xr3:uid="{619DE22A-66EA-4FD0-97AF-5841FD9A9BC7}" name="Heizleistung (55°C)" dataDxfId="289"/>
    <tableColumn id="8" xr3:uid="{73A13703-9160-4FA6-B587-62DA6FD2B5DE}" name="Etas 55°C" dataDxfId="288"/>
    <tableColumn id="9" xr3:uid="{62555A1B-16D7-4C5F-828F-525B17E237CD}" name="Kältemittel" dataDxfId="287"/>
    <tableColumn id="10" xr3:uid="{20A5668D-8691-4FC5-87A5-DCB5FFC42EFE}" name="Netzdien-lichkeit" dataDxfId="286"/>
    <tableColumn id="11" xr3:uid="{DBAB31E2-057B-4293-AC0E-89E39CE95A74}" name="E/E-Anzeige" dataDxfId="285"/>
    <tableColumn id="12" xr3:uid="{B3648AC0-254E-4A9E-BDDC-3F4F432D972D}" name="Kilowatt-Leistung" dataDxfId="284">
      <calculatedColumnFormula>IF(Tabelle3[[#This Row],[Heizleistung (55°C)]]=0,Tabelle3[[#This Row],[Heizleistung (35°C)]],(Tabelle3[[#This Row],[Heizleistung (35°C)]]+Tabelle3[[#This Row],[Heizleistung (55°C)]])/2)</calculatedColumnFormula>
    </tableColumn>
    <tableColumn id="13" xr3:uid="{C158E473-6D3C-4274-B21C-ECE3CEB3A897}" name="80%/20% SCOP" dataDxfId="283">
      <calculatedColumnFormula>IF(Tabelle3[[#This Row],[Etas 55°C]]=0,0,(Tabelle3[[#This Row],[Etas 35°C]]*0.8+Tabelle3[[#This Row],[Etas 55°C]]*0.2))*2.5</calculatedColumnFormula>
    </tableColumn>
    <tableColumn id="14" xr3:uid="{B5407504-205F-436B-919A-6A9C7A533E69}" name="Mehr-verbrauch" dataDxfId="282">
      <calculatedColumnFormula>-(Tabelle3[[#This Row],[80%/20% SCOP]]-5.365)/5.365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3DABABA-45CC-42DB-A00B-ED61599413DE}" name="Tabelle4" displayName="Tabelle4" ref="B604:O931" totalsRowShown="0" headerRowDxfId="281" dataDxfId="279" headerRowBorderDxfId="280" tableBorderDxfId="278">
  <autoFilter ref="B604:O931" xr:uid="{83DABABA-45CC-42DB-A00B-ED61599413DE}"/>
  <sortState xmlns:xlrd2="http://schemas.microsoft.com/office/spreadsheetml/2017/richdata2" ref="B605:N931">
    <sortCondition descending="1" ref="N604:N931"/>
  </sortState>
  <tableColumns count="14">
    <tableColumn id="1" xr3:uid="{D36B9C2B-1154-4543-AA7F-DEF87FDCF18B}" name="Anlagen-nummer" dataDxfId="277"/>
    <tableColumn id="2" xr3:uid="{5475DD71-F4B9-4C94-8A58-AF3A7709B1CC}" name="Marke/Hersteller - Leistung 8,1 bis 9,9 kW" dataDxfId="276"/>
    <tableColumn id="3" xr3:uid="{50D4A672-C8BC-4C92-BE0D-0253889B1AD9}" name="Gerätebezeichnung" dataDxfId="275"/>
    <tableColumn id="4" xr3:uid="{09DBAE36-2AE7-44A5-85E9-28FD709202FB}" name="Pumpentyp" dataDxfId="274"/>
    <tableColumn id="5" xr3:uid="{546A931F-8862-4E22-BCC7-38B78C10FC4B}" name="Heizleistung (35°C)" dataDxfId="273"/>
    <tableColumn id="6" xr3:uid="{14227C89-6311-4B15-879C-109BD6E610CD}" name="Etas 35°C" dataDxfId="272"/>
    <tableColumn id="7" xr3:uid="{86BD55D2-8875-4D63-BA23-36F2661F7863}" name="Heizleistung (55°C)" dataDxfId="271"/>
    <tableColumn id="8" xr3:uid="{F2AE2F89-13EF-4056-9983-533B14E82755}" name="Etas 55°C" dataDxfId="270"/>
    <tableColumn id="9" xr3:uid="{38DE354F-34B5-46C7-8FDE-13B8CC5A73AF}" name="Kältemittel" dataDxfId="269"/>
    <tableColumn id="10" xr3:uid="{A6420B31-3740-4C2F-BBCB-2656AF18CA5A}" name="Netzdien-lichkeit" dataDxfId="268"/>
    <tableColumn id="11" xr3:uid="{53C0379A-C84B-4466-B460-42ACA72A668C}" name="E/E-Anzeige" dataDxfId="267"/>
    <tableColumn id="12" xr3:uid="{B0E4DA86-3711-44DA-9FFF-6A0628056795}" name="Kilowatt-Leistung" dataDxfId="266">
      <calculatedColumnFormula>IF(Tabelle4[[#This Row],[Heizleistung (55°C)]]=0,Tabelle4[[#This Row],[Heizleistung (35°C)]],(Tabelle4[[#This Row],[Heizleistung (35°C)]]+Tabelle4[[#This Row],[Heizleistung (55°C)]])/2)</calculatedColumnFormula>
    </tableColumn>
    <tableColumn id="13" xr3:uid="{D25602A4-58E4-4568-A67A-5DDC45B52807}" name="80%/20% SCOP" dataDxfId="265">
      <calculatedColumnFormula>IF(Tabelle4[[#This Row],[Etas 55°C]]=0,0,(Tabelle4[[#This Row],[Etas 35°C]]*0.8+Tabelle4[[#This Row],[Etas 55°C]]*0.2))*2.5</calculatedColumnFormula>
    </tableColumn>
    <tableColumn id="14" xr3:uid="{F0CC8D25-2653-4096-BE8E-FFD83CFECE5F}" name="Mehr-Verbrauch" dataDxfId="264">
      <calculatedColumnFormula>-(Tabelle4[[#This Row],[80%/20% SCOP]]-5.645)/5.645</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9AA916B-C4BC-4594-A551-B0648533FC41}" name="Tabelle5" displayName="Tabelle5" ref="B935:O1225" totalsRowShown="0" headerRowDxfId="263" dataDxfId="261" headerRowBorderDxfId="262" tableBorderDxfId="260">
  <autoFilter ref="B935:O1225" xr:uid="{09AA916B-C4BC-4594-A551-B0648533FC41}"/>
  <sortState xmlns:xlrd2="http://schemas.microsoft.com/office/spreadsheetml/2017/richdata2" ref="B936:N1225">
    <sortCondition descending="1" ref="N935:N1225"/>
  </sortState>
  <tableColumns count="14">
    <tableColumn id="1" xr3:uid="{28C3CF0C-509F-44B9-A944-5368B82901F0}" name="Anlagen-nummer" dataDxfId="259"/>
    <tableColumn id="2" xr3:uid="{9F8003E8-9EA5-4294-BD79-257579BB5DE6}" name="Marke/Hersteller - Leistung 10,0 bis 11,9 kW" dataDxfId="258"/>
    <tableColumn id="3" xr3:uid="{2B214FFF-5994-4DD3-A67F-04900C8E187D}" name="Gerätebezeichnung" dataDxfId="257"/>
    <tableColumn id="4" xr3:uid="{6918F73A-6143-4D14-B774-74095F7BC770}" name="Pumpentyp" dataDxfId="256"/>
    <tableColumn id="5" xr3:uid="{ECFE43E2-E7DB-4E21-B087-C3E57B921132}" name="Heizleistung (35°C)" dataDxfId="255"/>
    <tableColumn id="6" xr3:uid="{5E4ECFA8-4059-47EB-92C0-4E4BF9AE60B3}" name="Etas 35°C" dataDxfId="254"/>
    <tableColumn id="7" xr3:uid="{CA351860-5197-46C4-A15B-A4FE883D4B8D}" name="Heizleistung (55°C)" dataDxfId="253"/>
    <tableColumn id="8" xr3:uid="{CF804E00-6A10-4851-B531-E80E07BFAEC7}" name="Etas 55°C" dataDxfId="252"/>
    <tableColumn id="9" xr3:uid="{2E97C550-4C47-4874-A269-41B8A774E238}" name="Kältemittel" dataDxfId="251"/>
    <tableColumn id="10" xr3:uid="{01E94FE4-9E18-4579-A53C-17035185A026}" name="Netzdien-lichkeit" dataDxfId="250"/>
    <tableColumn id="11" xr3:uid="{1AE68978-A2CF-49BF-8AC8-39732FC43CC1}" name="E/E-Anzeige" dataDxfId="249"/>
    <tableColumn id="12" xr3:uid="{8ABB9807-3FE7-4DE2-AFD7-F5099A61B9E9}" name="Kilowatt-Leistung" dataDxfId="248">
      <calculatedColumnFormula>IF(Tabelle5[[#This Row],[Heizleistung (55°C)]]=0,Tabelle5[[#This Row],[Heizleistung (35°C)]],(Tabelle5[[#This Row],[Heizleistung (35°C)]]+Tabelle5[[#This Row],[Heizleistung (55°C)]])/2)</calculatedColumnFormula>
    </tableColumn>
    <tableColumn id="13" xr3:uid="{D267D10A-57D2-47D9-A01C-952BB4E5769C}" name="80%/20% SCOP" dataDxfId="247">
      <calculatedColumnFormula>IF(Tabelle5[[#This Row],[Etas 55°C]]=0,0,(Tabelle5[[#This Row],[Etas 35°C]]*0.8+Tabelle5[[#This Row],[Etas 55°C]]*0.2))*2.5</calculatedColumnFormula>
    </tableColumn>
    <tableColumn id="14" xr3:uid="{79C99E48-EC98-4B78-819B-D72737B82B59}" name="Mehr-verbrauch" dataDxfId="246">
      <calculatedColumnFormula>-(Tabelle5[[#This Row],[80%/20% SCOP]]-5.349)/5.349</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922A274-A166-4812-8380-EC1D3B8B771E}" name="Tabelle6" displayName="Tabelle6" ref="B2012:O2132" totalsRowShown="0" headerRowDxfId="245" dataDxfId="243" headerRowBorderDxfId="244" tableBorderDxfId="242">
  <autoFilter ref="B2012:O2132" xr:uid="{0922A274-A166-4812-8380-EC1D3B8B771E}"/>
  <sortState xmlns:xlrd2="http://schemas.microsoft.com/office/spreadsheetml/2017/richdata2" ref="B2013:N2132">
    <sortCondition descending="1" ref="N2012:N2132"/>
  </sortState>
  <tableColumns count="14">
    <tableColumn id="1" xr3:uid="{C955B05B-35BA-4E8E-95CB-0E8C66F56FD1}" name="Anlagen-nummer" dataDxfId="241"/>
    <tableColumn id="2" xr3:uid="{13A7CB46-AD2F-45A7-A04C-C69CEDA89196}" name="Marke/Hersteller - Leistung 21,0 bis 32,0 kW" dataDxfId="240"/>
    <tableColumn id="3" xr3:uid="{27161328-77D2-4160-A013-A3E4C1C4643A}" name="Gerätebezeichnung" dataDxfId="239"/>
    <tableColumn id="4" xr3:uid="{E807E14C-3784-4FF3-A5E3-6D637BE99DE2}" name="Pumpentyp" dataDxfId="238"/>
    <tableColumn id="5" xr3:uid="{DAD8EE4E-86CE-4C8A-BE85-B75C2E207695}" name="Heizleistung (35°C)" dataDxfId="237"/>
    <tableColumn id="6" xr3:uid="{FDF09460-07F2-4BDC-9A01-BD37943F79E1}" name="Etas 35°C" dataDxfId="236"/>
    <tableColumn id="7" xr3:uid="{2E8CAF03-5F60-457D-88D6-9E08771DAC95}" name="Heizleistung (55°C)" dataDxfId="235"/>
    <tableColumn id="8" xr3:uid="{6C474064-652A-4154-8EE9-8B31B5E43AA4}" name="Etas 55°C" dataDxfId="234"/>
    <tableColumn id="9" xr3:uid="{E4D02440-7A7F-4566-A530-2260E5C94352}" name="Kältemittel" dataDxfId="233"/>
    <tableColumn id="10" xr3:uid="{3ADA4FDE-EFFE-4AFC-ADB6-DB1DBD2826F1}" name="Netzdien-lichkeit" dataDxfId="232"/>
    <tableColumn id="11" xr3:uid="{E065B1F1-B676-4660-B54D-1087BA6A9F62}" name="E/E-Anzeige" dataDxfId="231"/>
    <tableColumn id="12" xr3:uid="{A2130B61-A919-4C76-8FE7-BC37F05F4675}" name="Kilowatt-Leistung" dataDxfId="230">
      <calculatedColumnFormula>IF(Tabelle6[[#This Row],[Heizleistung (55°C)]]=0,Tabelle6[[#This Row],[Heizleistung (35°C)]],(Tabelle6[[#This Row],[Heizleistung (35°C)]]+Tabelle6[[#This Row],[Heizleistung (55°C)]])/2)</calculatedColumnFormula>
    </tableColumn>
    <tableColumn id="13" xr3:uid="{FB0E2525-33B6-4882-BC51-D80AB5C993BB}" name="80%/20% SCOP" dataDxfId="229">
      <calculatedColumnFormula>IF(Tabelle6[[#This Row],[Etas 55°C]]=0,0,(Tabelle6[[#This Row],[Etas 35°C]]*0.8+Tabelle6[[#This Row],[Etas 55°C]]*0.2))*2.5</calculatedColumnFormula>
    </tableColumn>
    <tableColumn id="14" xr3:uid="{DA1AC6E0-E784-474C-A0E2-FF89856F6B63}" name="Mehr-verbrauch" dataDxfId="228">
      <calculatedColumnFormula>-(Tabelle6[[#This Row],[80%/20% SCOP]]-5.675)/5.675</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1A7DB8-D3D8-4D86-A404-CF358BEBA40B}" name="Tabelle7" displayName="Tabelle7" ref="B1913:O2008" totalsRowShown="0" headerRowDxfId="227" dataDxfId="225" headerRowBorderDxfId="226" tableBorderDxfId="224">
  <autoFilter ref="B1913:O2008" xr:uid="{6C1A7DB8-D3D8-4D86-A404-CF358BEBA40B}"/>
  <sortState xmlns:xlrd2="http://schemas.microsoft.com/office/spreadsheetml/2017/richdata2" ref="B1914:N2008">
    <sortCondition descending="1" ref="N1913:N2008"/>
  </sortState>
  <tableColumns count="14">
    <tableColumn id="1" xr3:uid="{7BCC3DB2-DB51-41B8-873D-E04933F209EF}" name="Anlagen-nummer" dataDxfId="223"/>
    <tableColumn id="2" xr3:uid="{27CA54C8-EC2E-4660-B94E-F143CBE3677F}" name="Marke/Hersteller - Leistung 17,5 bis 20,6 kW" dataDxfId="222"/>
    <tableColumn id="3" xr3:uid="{4746D401-A149-4F1F-A7F0-7852F0DFDA61}" name="Gerätebezeichnung" dataDxfId="221"/>
    <tableColumn id="4" xr3:uid="{160D8EEE-1FA8-497D-91FC-7E1082122B1E}" name="Pumpentyp" dataDxfId="220"/>
    <tableColumn id="5" xr3:uid="{FE49CCBA-C7D0-4298-BEED-1AE7EBD99902}" name="Heizleistung (35°C)" dataDxfId="219"/>
    <tableColumn id="6" xr3:uid="{7D9C26FF-6BC5-4FA9-A6AD-21D1F48E35FD}" name="Etas 35°C" dataDxfId="218"/>
    <tableColumn id="7" xr3:uid="{7F320A62-3C31-42BE-97F1-DB4965298F94}" name="Heizleistung (55°C)" dataDxfId="217"/>
    <tableColumn id="8" xr3:uid="{C74C3070-6129-4DE1-B243-B0232C7CE68B}" name="Etas 55°C" dataDxfId="216"/>
    <tableColumn id="9" xr3:uid="{88E44643-24C5-49A7-8299-EF0C3AE6AEF6}" name="Kältemittel" dataDxfId="215"/>
    <tableColumn id="10" xr3:uid="{B1A82290-3A14-430F-B522-FACBB850F8CD}" name="Netzdien-lichkeit" dataDxfId="214"/>
    <tableColumn id="11" xr3:uid="{78EEEC3C-0B39-4760-900B-2E2A86F7FD0F}" name="E/E-Anzeige" dataDxfId="213"/>
    <tableColumn id="12" xr3:uid="{035DD1E7-0C88-4676-8D98-58AA77617440}" name="Kilowatt-Leistung" dataDxfId="212">
      <calculatedColumnFormula>IF(Tabelle7[[#This Row],[Heizleistung (55°C)]]=0,Tabelle7[[#This Row],[Heizleistung (35°C)]],(Tabelle7[[#This Row],[Heizleistung (35°C)]]+Tabelle7[[#This Row],[Heizleistung (55°C)]])/2)</calculatedColumnFormula>
    </tableColumn>
    <tableColumn id="13" xr3:uid="{2B357C65-86F8-4204-A553-1AB81D06D03F}" name="80%/20% SCOP" dataDxfId="211">
      <calculatedColumnFormula>IF(Tabelle7[[#This Row],[Etas 55°C]]=0,0,(Tabelle7[[#This Row],[Etas 35°C]]*0.8+Tabelle7[[#This Row],[Etas 55°C]]*0.2))*2.5</calculatedColumnFormula>
    </tableColumn>
    <tableColumn id="14" xr3:uid="{260A62F1-08F6-40E8-BA12-0444CA3B7452}" name="Mehr-verbrauch" dataDxfId="210">
      <calculatedColumnFormula>-(Tabelle7[[#This Row],[80%/20% SCOP]]-5.36)/5.36</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2004909-3E49-4CC4-A5F7-7ED12CB68D3C}" name="Tabelle8" displayName="Tabelle8" ref="B1564:O1909" totalsRowShown="0" headerRowDxfId="209" dataDxfId="207" headerRowBorderDxfId="208" tableBorderDxfId="206">
  <autoFilter ref="B1564:O1909" xr:uid="{C2004909-3E49-4CC4-A5F7-7ED12CB68D3C}"/>
  <sortState xmlns:xlrd2="http://schemas.microsoft.com/office/spreadsheetml/2017/richdata2" ref="B1565:N1909">
    <sortCondition descending="1" ref="N1564:N1909"/>
  </sortState>
  <tableColumns count="14">
    <tableColumn id="1" xr3:uid="{57946E1F-7D23-4E62-A604-AEC3283E4894}" name="Anlagen-nummer" dataDxfId="205"/>
    <tableColumn id="2" xr3:uid="{7ED701CC-F15D-45DA-BBCB-89CFE31B4C58}" name="Marke/Hersteller - Leistung 14,0 bis 17,4 kW" dataDxfId="204"/>
    <tableColumn id="3" xr3:uid="{D5A3679F-C969-43B0-8DF8-277670FF22BA}" name="Gerätebezeichnung" dataDxfId="203"/>
    <tableColumn id="4" xr3:uid="{A4A0F0D3-A98B-4D28-9E15-32198673C298}" name="Pumpentyp" dataDxfId="202"/>
    <tableColumn id="5" xr3:uid="{4A874C8D-A2DA-48E2-B558-47363062E000}" name="Heizleistung (35°C)" dataDxfId="201"/>
    <tableColumn id="6" xr3:uid="{EE85D173-18E6-4992-8502-79BFDBCA6AA0}" name="Etas 35°C" dataDxfId="200"/>
    <tableColumn id="7" xr3:uid="{BF713C91-07E2-4024-856A-7C114EA0834B}" name="Heizleistung (55°C)" dataDxfId="199"/>
    <tableColumn id="8" xr3:uid="{4472C734-AB4B-41CB-B9AB-49892AFCCC20}" name="Etas 55°C" dataDxfId="198"/>
    <tableColumn id="9" xr3:uid="{0467DD87-12C6-496C-B4BB-BE670D4A3D0C}" name="Kältemittel" dataDxfId="197"/>
    <tableColumn id="10" xr3:uid="{138595A4-8818-4CC8-9724-AE73232B2A68}" name="Netzdien-lichkeit" dataDxfId="196"/>
    <tableColumn id="11" xr3:uid="{230406A1-B490-44A6-81C0-C7A196636588}" name="E/E-Anzeige" dataDxfId="195"/>
    <tableColumn id="12" xr3:uid="{D3E97225-2F7F-4266-B71E-D7FE656B7D64}" name="Kilowatt-Leistung" dataDxfId="194">
      <calculatedColumnFormula>IF(Tabelle8[[#This Row],[Heizleistung (55°C)]]=0,Tabelle8[[#This Row],[Heizleistung (35°C)]],(Tabelle8[[#This Row],[Heizleistung (35°C)]]+Tabelle8[[#This Row],[Heizleistung (55°C)]])/2)</calculatedColumnFormula>
    </tableColumn>
    <tableColumn id="13" xr3:uid="{5DA87C3C-DBC1-472F-A724-D2588DB3C335}" name="80%/20% SCOP" dataDxfId="193">
      <calculatedColumnFormula>IF(Tabelle8[[#This Row],[Etas 55°C]]=0,0,(Tabelle8[[#This Row],[Etas 35°C]]*0.8+Tabelle8[[#This Row],[Etas 55°C]]*0.2))*2.5</calculatedColumnFormula>
    </tableColumn>
    <tableColumn id="14" xr3:uid="{148E6E2C-5798-4D4B-91B8-C65C88512589}" name="Mehr-verbrauch" dataDxfId="192">
      <calculatedColumnFormula>-(Tabelle8[[#This Row],[80%/20% SCOP]]-5.535)/5.535</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35A6FE7-8576-44B2-8CB7-DC1852246FE2}" name="Tabelle9" displayName="Tabelle9" ref="B1229:O1560" totalsRowShown="0" headerRowDxfId="191" dataDxfId="189" headerRowBorderDxfId="190" tableBorderDxfId="188">
  <autoFilter ref="B1229:O1560" xr:uid="{735A6FE7-8576-44B2-8CB7-DC1852246FE2}"/>
  <sortState xmlns:xlrd2="http://schemas.microsoft.com/office/spreadsheetml/2017/richdata2" ref="B1230:N1560">
    <sortCondition descending="1" ref="N1229:N1560"/>
  </sortState>
  <tableColumns count="14">
    <tableColumn id="1" xr3:uid="{1FC77EA9-2A5A-4AC3-A1C2-D53682B831F4}" name="Anlagen-nummer" dataDxfId="187"/>
    <tableColumn id="2" xr3:uid="{17665390-965E-41A7-BA55-8C4B60ED92AA}" name="Marke/Hersteller - Leistung 12,0 bis 13,9 kW" dataDxfId="186"/>
    <tableColumn id="3" xr3:uid="{F09F139C-01A9-49A7-866A-5212DA504C72}" name="Gerätebezeichnung" dataDxfId="185"/>
    <tableColumn id="4" xr3:uid="{4B7E5894-FBB8-4BF8-AC7C-4B6A507959A8}" name="Pumpentyp" dataDxfId="184"/>
    <tableColumn id="5" xr3:uid="{85BEFA2D-953A-4F85-A3C8-4193AB527555}" name="Heizleistung (35°C)" dataDxfId="183"/>
    <tableColumn id="6" xr3:uid="{DE5A84AE-E4E4-4D18-8805-5148A6E2703D}" name="Etas 35°C" dataDxfId="182"/>
    <tableColumn id="7" xr3:uid="{5BA5E937-E972-469C-A7EC-019558845202}" name="Heizleistung (55°C)" dataDxfId="181"/>
    <tableColumn id="8" xr3:uid="{ED8EAA3A-818B-45DB-B25F-1B706C138585}" name="Etas 55°C" dataDxfId="180"/>
    <tableColumn id="9" xr3:uid="{8B9AFB79-E7DF-42C8-8E3B-EB3E65AA595D}" name="Kältemittel" dataDxfId="179"/>
    <tableColumn id="10" xr3:uid="{E4F0DD7A-A361-4472-A8B4-79A224D96E5F}" name="Netzdien-lichkeit" dataDxfId="178"/>
    <tableColumn id="11" xr3:uid="{9D6A5DFC-A2AE-427C-93D7-A59F89836087}" name="E/E-Anzeige" dataDxfId="177"/>
    <tableColumn id="12" xr3:uid="{19C13443-F567-46FF-AC94-90212B9E9F2B}" name="Kilowatt-Leistung" dataDxfId="176">
      <calculatedColumnFormula>IF(Tabelle9[[#This Row],[Heizleistung (55°C)]]=0,Tabelle9[[#This Row],[Heizleistung (35°C)]],(Tabelle9[[#This Row],[Heizleistung (35°C)]]+Tabelle9[[#This Row],[Heizleistung (55°C)]])/2)</calculatedColumnFormula>
    </tableColumn>
    <tableColumn id="13" xr3:uid="{EEEE8A6D-B1BF-4DAF-9979-4346F244B237}" name="80%/20% SCOP" dataDxfId="175">
      <calculatedColumnFormula>IF(Tabelle9[[#This Row],[Etas 55°C]]=0,0,(Tabelle9[[#This Row],[Etas 35°C]]*0.8+Tabelle9[[#This Row],[Etas 55°C]]*0.2))*2.5</calculatedColumnFormula>
    </tableColumn>
    <tableColumn id="14" xr3:uid="{206BD112-37E7-49DD-A522-5A3B5DC50B79}" name="Mehr-verbrauch" dataDxfId="174">
      <calculatedColumnFormula>-(Tabelle9[[#This Row],[80%/20% SCOP]]-5.7165)/5.7165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table" Target="../tables/table2.xm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table" Target="../tables/table12.xml"/><Relationship Id="rId1" Type="http://schemas.openxmlformats.org/officeDocument/2006/relationships/table" Target="../tables/table11.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64AD2-16B0-42E9-8A4A-E9C9BFAC7F66}">
  <dimension ref="A1:N6570"/>
  <sheetViews>
    <sheetView topLeftCell="A6543" zoomScaleNormal="100" workbookViewId="0">
      <selection activeCell="I4404" sqref="I4404"/>
    </sheetView>
  </sheetViews>
  <sheetFormatPr baseColWidth="10" defaultRowHeight="15" x14ac:dyDescent="0.25"/>
  <cols>
    <col min="1" max="1" width="14.28515625" style="6" customWidth="1"/>
    <col min="2" max="2" width="56.42578125" customWidth="1"/>
    <col min="3" max="3" width="79.5703125" customWidth="1"/>
    <col min="4" max="4" width="15.85546875" customWidth="1"/>
    <col min="5" max="5" width="14.140625" customWidth="1"/>
    <col min="6" max="6" width="14.140625" style="23" customWidth="1"/>
    <col min="7" max="7" width="14.140625" customWidth="1"/>
    <col min="8" max="8" width="12.140625" customWidth="1"/>
    <col min="9" max="9" width="12.140625" style="23" customWidth="1"/>
    <col min="10" max="11" width="13.140625" customWidth="1"/>
    <col min="13" max="13" width="12.5703125" customWidth="1"/>
    <col min="14" max="14" width="11" customWidth="1"/>
    <col min="15" max="15" width="13.28515625" customWidth="1"/>
  </cols>
  <sheetData>
    <row r="1" spans="1:14" ht="30" x14ac:dyDescent="0.25">
      <c r="A1" s="2" t="s">
        <v>35</v>
      </c>
      <c r="B1" s="3" t="s">
        <v>26</v>
      </c>
      <c r="C1" s="3" t="s">
        <v>27</v>
      </c>
      <c r="D1" s="3" t="s">
        <v>28</v>
      </c>
      <c r="E1" s="22" t="s">
        <v>29</v>
      </c>
      <c r="F1" s="3" t="s">
        <v>30</v>
      </c>
      <c r="G1" s="22" t="s">
        <v>31</v>
      </c>
      <c r="H1" s="3" t="s">
        <v>32</v>
      </c>
      <c r="I1" s="2" t="s">
        <v>33</v>
      </c>
      <c r="J1" s="2" t="s">
        <v>36</v>
      </c>
      <c r="K1" s="2" t="s">
        <v>34</v>
      </c>
      <c r="L1" s="2" t="s">
        <v>6791</v>
      </c>
      <c r="M1" s="2" t="s">
        <v>6792</v>
      </c>
      <c r="N1" s="2" t="s">
        <v>6816</v>
      </c>
    </row>
    <row r="2" spans="1:14" ht="20.100000000000001" customHeight="1" x14ac:dyDescent="0.25">
      <c r="A2" s="24">
        <v>16017813</v>
      </c>
      <c r="B2" s="15" t="s">
        <v>0</v>
      </c>
      <c r="C2" s="15" t="s">
        <v>1</v>
      </c>
      <c r="D2" s="16" t="s">
        <v>2</v>
      </c>
      <c r="E2" s="17">
        <v>346.8</v>
      </c>
      <c r="F2" s="18">
        <v>1.49</v>
      </c>
      <c r="G2" s="17"/>
      <c r="H2" s="16"/>
      <c r="I2" s="16" t="s">
        <v>3</v>
      </c>
      <c r="J2" s="16" t="s">
        <v>4</v>
      </c>
      <c r="K2" s="16" t="s">
        <v>4</v>
      </c>
      <c r="L2" s="19">
        <f>IF(Tabelle1[[#This Row],[Heizleistung (55°C)]]=0,Tabelle1[[#This Row],[Heizleistung (35°C)]],(Tabelle1[[#This Row],[Heizleistung (35°C)]]+Tabelle1[[#This Row],[Heizleistung (55°C)]])/2)</f>
        <v>346.8</v>
      </c>
      <c r="M2" s="20">
        <f>IF(Tabelle1[[#This Row],[Etas 55°C]]=0,0,(Tabelle1[[#This Row],[Etas 35°C]]*0.8+Tabelle1[[#This Row],[Etas 55°C]]*0.2))*2.5</f>
        <v>0</v>
      </c>
      <c r="N2" s="21" t="str">
        <f>IF(-(Tabelle1[[#This Row],[80%/20% SCOP]]-5.5)/5.5=1,"n.a.",-(Tabelle1[[#This Row],[80%/20% SCOP]]-5.5)/5.5)</f>
        <v>n.a.</v>
      </c>
    </row>
    <row r="3" spans="1:14" ht="20.100000000000001" customHeight="1" x14ac:dyDescent="0.25">
      <c r="A3" s="24">
        <v>16017195</v>
      </c>
      <c r="B3" s="15" t="s">
        <v>5</v>
      </c>
      <c r="C3" s="15" t="s">
        <v>6</v>
      </c>
      <c r="D3" s="16" t="s">
        <v>2</v>
      </c>
      <c r="E3" s="17">
        <v>15.5</v>
      </c>
      <c r="F3" s="18">
        <v>2.17</v>
      </c>
      <c r="G3" s="17">
        <v>16</v>
      </c>
      <c r="H3" s="18">
        <v>1.58</v>
      </c>
      <c r="I3" s="16" t="s">
        <v>3</v>
      </c>
      <c r="J3" s="16" t="s">
        <v>4</v>
      </c>
      <c r="K3" s="16" t="s">
        <v>4</v>
      </c>
      <c r="L3" s="19">
        <f>IF(Tabelle1[[#This Row],[Heizleistung (55°C)]]=0,Tabelle1[[#This Row],[Heizleistung (35°C)]],(Tabelle1[[#This Row],[Heizleistung (35°C)]]+Tabelle1[[#This Row],[Heizleistung (55°C)]])/2)</f>
        <v>15.75</v>
      </c>
      <c r="M3" s="20">
        <f>IF(Tabelle1[[#This Row],[Etas 55°C]]=0,0,(Tabelle1[[#This Row],[Etas 35°C]]*0.8+Tabelle1[[#This Row],[Etas 55°C]]*0.2))*2.5</f>
        <v>5.13</v>
      </c>
      <c r="N3" s="21">
        <f>IF(-(Tabelle1[[#This Row],[80%/20% SCOP]]-5.5)/5.5=1,"n.a.",-(Tabelle1[[#This Row],[80%/20% SCOP]]-5.5)/5.5)</f>
        <v>6.727272727272729E-2</v>
      </c>
    </row>
    <row r="4" spans="1:14" ht="20.100000000000001" customHeight="1" x14ac:dyDescent="0.25">
      <c r="A4" s="24">
        <v>16017469</v>
      </c>
      <c r="B4" s="15" t="s">
        <v>5</v>
      </c>
      <c r="C4" s="15" t="s">
        <v>7</v>
      </c>
      <c r="D4" s="16" t="s">
        <v>2</v>
      </c>
      <c r="E4" s="17">
        <v>10.19</v>
      </c>
      <c r="F4" s="18">
        <v>2.2000000000000002</v>
      </c>
      <c r="G4" s="17">
        <v>9.9700000000000006</v>
      </c>
      <c r="H4" s="18">
        <v>1.65</v>
      </c>
      <c r="I4" s="16" t="s">
        <v>3</v>
      </c>
      <c r="J4" s="16" t="s">
        <v>4</v>
      </c>
      <c r="K4" s="16" t="s">
        <v>4</v>
      </c>
      <c r="L4" s="19">
        <f>IF(Tabelle1[[#This Row],[Heizleistung (55°C)]]=0,Tabelle1[[#This Row],[Heizleistung (35°C)]],(Tabelle1[[#This Row],[Heizleistung (35°C)]]+Tabelle1[[#This Row],[Heizleistung (55°C)]])/2)</f>
        <v>10.08</v>
      </c>
      <c r="M4" s="20">
        <f>IF(Tabelle1[[#This Row],[Etas 55°C]]=0,0,(Tabelle1[[#This Row],[Etas 35°C]]*0.8+Tabelle1[[#This Row],[Etas 55°C]]*0.2))*2.5</f>
        <v>5.2250000000000005</v>
      </c>
      <c r="N4" s="21">
        <f>IF(-(Tabelle1[[#This Row],[80%/20% SCOP]]-5.5)/5.5=1,"n.a.",-(Tabelle1[[#This Row],[80%/20% SCOP]]-5.5)/5.5)</f>
        <v>4.9999999999999906E-2</v>
      </c>
    </row>
    <row r="5" spans="1:14" ht="20.100000000000001" customHeight="1" x14ac:dyDescent="0.25">
      <c r="A5" s="24">
        <v>16017196</v>
      </c>
      <c r="B5" s="15" t="s">
        <v>5</v>
      </c>
      <c r="C5" s="15" t="s">
        <v>8</v>
      </c>
      <c r="D5" s="16" t="s">
        <v>2</v>
      </c>
      <c r="E5" s="17">
        <v>18.8</v>
      </c>
      <c r="F5" s="18">
        <v>2</v>
      </c>
      <c r="G5" s="17">
        <v>18</v>
      </c>
      <c r="H5" s="18">
        <v>1.58</v>
      </c>
      <c r="I5" s="16" t="s">
        <v>3</v>
      </c>
      <c r="J5" s="16" t="s">
        <v>4</v>
      </c>
      <c r="K5" s="16" t="s">
        <v>4</v>
      </c>
      <c r="L5" s="19">
        <f>IF(Tabelle1[[#This Row],[Heizleistung (55°C)]]=0,Tabelle1[[#This Row],[Heizleistung (35°C)]],(Tabelle1[[#This Row],[Heizleistung (35°C)]]+Tabelle1[[#This Row],[Heizleistung (55°C)]])/2)</f>
        <v>18.399999999999999</v>
      </c>
      <c r="M5" s="20">
        <f>IF(Tabelle1[[#This Row],[Etas 55°C]]=0,0,(Tabelle1[[#This Row],[Etas 35°C]]*0.8+Tabelle1[[#This Row],[Etas 55°C]]*0.2))*2.5</f>
        <v>4.79</v>
      </c>
      <c r="N5" s="21">
        <f>IF(-(Tabelle1[[#This Row],[80%/20% SCOP]]-5.5)/5.5=1,"n.a.",-(Tabelle1[[#This Row],[80%/20% SCOP]]-5.5)/5.5)</f>
        <v>0.12909090909090909</v>
      </c>
    </row>
    <row r="6" spans="1:14" ht="20.100000000000001" customHeight="1" x14ac:dyDescent="0.25">
      <c r="A6" s="24">
        <v>16017197</v>
      </c>
      <c r="B6" s="15" t="s">
        <v>5</v>
      </c>
      <c r="C6" s="15" t="s">
        <v>9</v>
      </c>
      <c r="D6" s="16" t="s">
        <v>2</v>
      </c>
      <c r="E6" s="17">
        <v>21</v>
      </c>
      <c r="F6" s="18">
        <v>1.95</v>
      </c>
      <c r="G6" s="17">
        <v>22</v>
      </c>
      <c r="H6" s="18">
        <v>1.42</v>
      </c>
      <c r="I6" s="16" t="s">
        <v>3</v>
      </c>
      <c r="J6" s="16" t="s">
        <v>4</v>
      </c>
      <c r="K6" s="16" t="s">
        <v>4</v>
      </c>
      <c r="L6" s="19">
        <f>IF(Tabelle1[[#This Row],[Heizleistung (55°C)]]=0,Tabelle1[[#This Row],[Heizleistung (35°C)]],(Tabelle1[[#This Row],[Heizleistung (35°C)]]+Tabelle1[[#This Row],[Heizleistung (55°C)]])/2)</f>
        <v>21.5</v>
      </c>
      <c r="M6" s="20">
        <f>IF(Tabelle1[[#This Row],[Etas 55°C]]=0,0,(Tabelle1[[#This Row],[Etas 35°C]]*0.8+Tabelle1[[#This Row],[Etas 55°C]]*0.2))*2.5</f>
        <v>4.6100000000000003</v>
      </c>
      <c r="N6" s="21">
        <f>IF(-(Tabelle1[[#This Row],[80%/20% SCOP]]-5.5)/5.5=1,"n.a.",-(Tabelle1[[#This Row],[80%/20% SCOP]]-5.5)/5.5)</f>
        <v>0.16181818181818175</v>
      </c>
    </row>
    <row r="7" spans="1:14" ht="20.100000000000001" customHeight="1" x14ac:dyDescent="0.25">
      <c r="A7" s="24">
        <v>16017199</v>
      </c>
      <c r="B7" s="15" t="s">
        <v>5</v>
      </c>
      <c r="C7" s="15" t="s">
        <v>10</v>
      </c>
      <c r="D7" s="16" t="s">
        <v>2</v>
      </c>
      <c r="E7" s="17">
        <v>7.65</v>
      </c>
      <c r="F7" s="18">
        <v>1.88</v>
      </c>
      <c r="G7" s="17">
        <v>7.5</v>
      </c>
      <c r="H7" s="18">
        <v>1.5</v>
      </c>
      <c r="I7" s="16" t="s">
        <v>3</v>
      </c>
      <c r="J7" s="16" t="s">
        <v>4</v>
      </c>
      <c r="K7" s="16" t="s">
        <v>4</v>
      </c>
      <c r="L7" s="19">
        <f>IF(Tabelle1[[#This Row],[Heizleistung (55°C)]]=0,Tabelle1[[#This Row],[Heizleistung (35°C)]],(Tabelle1[[#This Row],[Heizleistung (35°C)]]+Tabelle1[[#This Row],[Heizleistung (55°C)]])/2)</f>
        <v>7.5750000000000002</v>
      </c>
      <c r="M7" s="20">
        <f>IF(Tabelle1[[#This Row],[Etas 55°C]]=0,0,(Tabelle1[[#This Row],[Etas 35°C]]*0.8+Tabelle1[[#This Row],[Etas 55°C]]*0.2))*2.5</f>
        <v>4.51</v>
      </c>
      <c r="N7" s="21">
        <f>IF(-(Tabelle1[[#This Row],[80%/20% SCOP]]-5.5)/5.5=1,"n.a.",-(Tabelle1[[#This Row],[80%/20% SCOP]]-5.5)/5.5)</f>
        <v>0.18000000000000005</v>
      </c>
    </row>
    <row r="8" spans="1:14" ht="20.100000000000001" customHeight="1" x14ac:dyDescent="0.25">
      <c r="A8" s="24">
        <v>16017198</v>
      </c>
      <c r="B8" s="15" t="s">
        <v>5</v>
      </c>
      <c r="C8" s="15" t="s">
        <v>11</v>
      </c>
      <c r="D8" s="16" t="s">
        <v>2</v>
      </c>
      <c r="E8" s="17">
        <v>4.2</v>
      </c>
      <c r="F8" s="18">
        <v>1.95</v>
      </c>
      <c r="G8" s="17">
        <v>4.6500000000000004</v>
      </c>
      <c r="H8" s="18">
        <v>1.45</v>
      </c>
      <c r="I8" s="16" t="s">
        <v>3</v>
      </c>
      <c r="J8" s="16" t="s">
        <v>4</v>
      </c>
      <c r="K8" s="16" t="s">
        <v>4</v>
      </c>
      <c r="L8" s="19">
        <f>IF(Tabelle1[[#This Row],[Heizleistung (55°C)]]=0,Tabelle1[[#This Row],[Heizleistung (35°C)]],(Tabelle1[[#This Row],[Heizleistung (35°C)]]+Tabelle1[[#This Row],[Heizleistung (55°C)]])/2)</f>
        <v>4.4250000000000007</v>
      </c>
      <c r="M8" s="20">
        <f>IF(Tabelle1[[#This Row],[Etas 55°C]]=0,0,(Tabelle1[[#This Row],[Etas 35°C]]*0.8+Tabelle1[[#This Row],[Etas 55°C]]*0.2))*2.5</f>
        <v>4.625</v>
      </c>
      <c r="N8" s="21">
        <f>IF(-(Tabelle1[[#This Row],[80%/20% SCOP]]-5.5)/5.5=1,"n.a.",-(Tabelle1[[#This Row],[80%/20% SCOP]]-5.5)/5.5)</f>
        <v>0.15909090909090909</v>
      </c>
    </row>
    <row r="9" spans="1:14" ht="20.100000000000001" customHeight="1" x14ac:dyDescent="0.25">
      <c r="A9" s="24">
        <v>16017468</v>
      </c>
      <c r="B9" s="15" t="s">
        <v>5</v>
      </c>
      <c r="C9" s="15" t="s">
        <v>12</v>
      </c>
      <c r="D9" s="16" t="s">
        <v>2</v>
      </c>
      <c r="E9" s="17">
        <v>4.2</v>
      </c>
      <c r="F9" s="18">
        <v>2.12</v>
      </c>
      <c r="G9" s="17">
        <v>4</v>
      </c>
      <c r="H9" s="18">
        <v>1.59</v>
      </c>
      <c r="I9" s="16" t="s">
        <v>3</v>
      </c>
      <c r="J9" s="16" t="s">
        <v>4</v>
      </c>
      <c r="K9" s="16" t="s">
        <v>4</v>
      </c>
      <c r="L9" s="19">
        <f>IF(Tabelle1[[#This Row],[Heizleistung (55°C)]]=0,Tabelle1[[#This Row],[Heizleistung (35°C)]],(Tabelle1[[#This Row],[Heizleistung (35°C)]]+Tabelle1[[#This Row],[Heizleistung (55°C)]])/2)</f>
        <v>4.0999999999999996</v>
      </c>
      <c r="M9" s="20">
        <f>IF(Tabelle1[[#This Row],[Etas 55°C]]=0,0,(Tabelle1[[#This Row],[Etas 35°C]]*0.8+Tabelle1[[#This Row],[Etas 55°C]]*0.2))*2.5</f>
        <v>5.0350000000000001</v>
      </c>
      <c r="N9" s="21">
        <f>IF(-(Tabelle1[[#This Row],[80%/20% SCOP]]-5.5)/5.5=1,"n.a.",-(Tabelle1[[#This Row],[80%/20% SCOP]]-5.5)/5.5)</f>
        <v>8.4545454545454521E-2</v>
      </c>
    </row>
    <row r="10" spans="1:14" ht="20.100000000000001" customHeight="1" x14ac:dyDescent="0.25">
      <c r="A10" s="24">
        <v>16017200</v>
      </c>
      <c r="B10" s="15" t="s">
        <v>5</v>
      </c>
      <c r="C10" s="15" t="s">
        <v>13</v>
      </c>
      <c r="D10" s="16" t="s">
        <v>2</v>
      </c>
      <c r="E10" s="17">
        <v>15.4</v>
      </c>
      <c r="F10" s="18">
        <v>1.94</v>
      </c>
      <c r="G10" s="17">
        <v>14.15</v>
      </c>
      <c r="H10" s="18">
        <v>1.52</v>
      </c>
      <c r="I10" s="16" t="s">
        <v>3</v>
      </c>
      <c r="J10" s="16" t="s">
        <v>4</v>
      </c>
      <c r="K10" s="16" t="s">
        <v>4</v>
      </c>
      <c r="L10" s="19">
        <f>IF(Tabelle1[[#This Row],[Heizleistung (55°C)]]=0,Tabelle1[[#This Row],[Heizleistung (35°C)]],(Tabelle1[[#This Row],[Heizleistung (35°C)]]+Tabelle1[[#This Row],[Heizleistung (55°C)]])/2)</f>
        <v>14.775</v>
      </c>
      <c r="M10" s="20">
        <f>IF(Tabelle1[[#This Row],[Etas 55°C]]=0,0,(Tabelle1[[#This Row],[Etas 35°C]]*0.8+Tabelle1[[#This Row],[Etas 55°C]]*0.2))*2.5</f>
        <v>4.6400000000000006</v>
      </c>
      <c r="N10" s="21">
        <f>IF(-(Tabelle1[[#This Row],[80%/20% SCOP]]-5.5)/5.5=1,"n.a.",-(Tabelle1[[#This Row],[80%/20% SCOP]]-5.5)/5.5)</f>
        <v>0.15636363636363626</v>
      </c>
    </row>
    <row r="11" spans="1:14" ht="20.100000000000001" customHeight="1" x14ac:dyDescent="0.25">
      <c r="A11" s="24">
        <v>16015850</v>
      </c>
      <c r="B11" s="15" t="s">
        <v>0</v>
      </c>
      <c r="C11" s="15" t="s">
        <v>14</v>
      </c>
      <c r="D11" s="16" t="s">
        <v>2</v>
      </c>
      <c r="E11" s="17">
        <v>621.29999999999995</v>
      </c>
      <c r="F11" s="18">
        <v>1.518</v>
      </c>
      <c r="G11" s="17">
        <v>574.70000000000005</v>
      </c>
      <c r="H11" s="18">
        <v>1.2609999999999999</v>
      </c>
      <c r="I11" s="16" t="s">
        <v>3</v>
      </c>
      <c r="J11" s="16" t="s">
        <v>4</v>
      </c>
      <c r="K11" s="16" t="s">
        <v>15</v>
      </c>
      <c r="L11" s="19">
        <f>IF(Tabelle1[[#This Row],[Heizleistung (55°C)]]=0,Tabelle1[[#This Row],[Heizleistung (35°C)]],(Tabelle1[[#This Row],[Heizleistung (35°C)]]+Tabelle1[[#This Row],[Heizleistung (55°C)]])/2)</f>
        <v>598</v>
      </c>
      <c r="M11" s="20">
        <f>IF(Tabelle1[[#This Row],[Etas 55°C]]=0,0,(Tabelle1[[#This Row],[Etas 35°C]]*0.8+Tabelle1[[#This Row],[Etas 55°C]]*0.2))*2.5</f>
        <v>3.6665000000000001</v>
      </c>
      <c r="N11" s="21">
        <f>IF(-(Tabelle1[[#This Row],[80%/20% SCOP]]-5.5)/5.5=1,"n.a.",-(Tabelle1[[#This Row],[80%/20% SCOP]]-5.5)/5.5)</f>
        <v>0.33336363636363636</v>
      </c>
    </row>
    <row r="12" spans="1:14" ht="20.100000000000001" customHeight="1" x14ac:dyDescent="0.25">
      <c r="A12" s="24">
        <v>16015847</v>
      </c>
      <c r="B12" s="15" t="s">
        <v>0</v>
      </c>
      <c r="C12" s="15" t="s">
        <v>16</v>
      </c>
      <c r="D12" s="16" t="s">
        <v>2</v>
      </c>
      <c r="E12" s="17">
        <v>355.2</v>
      </c>
      <c r="F12" s="18">
        <v>1.518</v>
      </c>
      <c r="G12" s="17">
        <v>328.4</v>
      </c>
      <c r="H12" s="18">
        <v>1.2609999999999999</v>
      </c>
      <c r="I12" s="16" t="s">
        <v>3</v>
      </c>
      <c r="J12" s="16" t="s">
        <v>4</v>
      </c>
      <c r="K12" s="16" t="s">
        <v>15</v>
      </c>
      <c r="L12" s="19">
        <f>IF(Tabelle1[[#This Row],[Heizleistung (55°C)]]=0,Tabelle1[[#This Row],[Heizleistung (35°C)]],(Tabelle1[[#This Row],[Heizleistung (35°C)]]+Tabelle1[[#This Row],[Heizleistung (55°C)]])/2)</f>
        <v>341.79999999999995</v>
      </c>
      <c r="M12" s="20">
        <f>IF(Tabelle1[[#This Row],[Etas 55°C]]=0,0,(Tabelle1[[#This Row],[Etas 35°C]]*0.8+Tabelle1[[#This Row],[Etas 55°C]]*0.2))*2.5</f>
        <v>3.6665000000000001</v>
      </c>
      <c r="N12" s="21">
        <f>IF(-(Tabelle1[[#This Row],[80%/20% SCOP]]-5.5)/5.5=1,"n.a.",-(Tabelle1[[#This Row],[80%/20% SCOP]]-5.5)/5.5)</f>
        <v>0.33336363636363636</v>
      </c>
    </row>
    <row r="13" spans="1:14" ht="20.100000000000001" customHeight="1" x14ac:dyDescent="0.25">
      <c r="A13" s="24">
        <v>16015851</v>
      </c>
      <c r="B13" s="15" t="s">
        <v>0</v>
      </c>
      <c r="C13" s="15" t="s">
        <v>17</v>
      </c>
      <c r="D13" s="16" t="s">
        <v>2</v>
      </c>
      <c r="E13" s="17">
        <v>710.4</v>
      </c>
      <c r="F13" s="18">
        <v>1.518</v>
      </c>
      <c r="G13" s="17">
        <v>656.8</v>
      </c>
      <c r="H13" s="18">
        <v>1.2609999999999999</v>
      </c>
      <c r="I13" s="16" t="s">
        <v>3</v>
      </c>
      <c r="J13" s="16" t="s">
        <v>4</v>
      </c>
      <c r="K13" s="16" t="s">
        <v>15</v>
      </c>
      <c r="L13" s="19">
        <f>IF(Tabelle1[[#This Row],[Heizleistung (55°C)]]=0,Tabelle1[[#This Row],[Heizleistung (35°C)]],(Tabelle1[[#This Row],[Heizleistung (35°C)]]+Tabelle1[[#This Row],[Heizleistung (55°C)]])/2)</f>
        <v>683.59999999999991</v>
      </c>
      <c r="M13" s="20">
        <f>IF(Tabelle1[[#This Row],[Etas 55°C]]=0,0,(Tabelle1[[#This Row],[Etas 35°C]]*0.8+Tabelle1[[#This Row],[Etas 55°C]]*0.2))*2.5</f>
        <v>3.6665000000000001</v>
      </c>
      <c r="N13" s="21">
        <f>IF(-(Tabelle1[[#This Row],[80%/20% SCOP]]-5.5)/5.5=1,"n.a.",-(Tabelle1[[#This Row],[80%/20% SCOP]]-5.5)/5.5)</f>
        <v>0.33336363636363636</v>
      </c>
    </row>
    <row r="14" spans="1:14" ht="20.100000000000001" customHeight="1" x14ac:dyDescent="0.25">
      <c r="A14" s="24">
        <v>16015846</v>
      </c>
      <c r="B14" s="15" t="s">
        <v>0</v>
      </c>
      <c r="C14" s="15" t="s">
        <v>18</v>
      </c>
      <c r="D14" s="16" t="s">
        <v>2</v>
      </c>
      <c r="E14" s="17">
        <v>266.39999999999998</v>
      </c>
      <c r="F14" s="18">
        <v>1.518</v>
      </c>
      <c r="G14" s="17">
        <v>246.3</v>
      </c>
      <c r="H14" s="18">
        <v>1.2609999999999999</v>
      </c>
      <c r="I14" s="16" t="s">
        <v>3</v>
      </c>
      <c r="J14" s="16" t="s">
        <v>4</v>
      </c>
      <c r="K14" s="16" t="s">
        <v>15</v>
      </c>
      <c r="L14" s="19">
        <f>IF(Tabelle1[[#This Row],[Heizleistung (55°C)]]=0,Tabelle1[[#This Row],[Heizleistung (35°C)]],(Tabelle1[[#This Row],[Heizleistung (35°C)]]+Tabelle1[[#This Row],[Heizleistung (55°C)]])/2)</f>
        <v>256.35000000000002</v>
      </c>
      <c r="M14" s="20">
        <f>IF(Tabelle1[[#This Row],[Etas 55°C]]=0,0,(Tabelle1[[#This Row],[Etas 35°C]]*0.8+Tabelle1[[#This Row],[Etas 55°C]]*0.2))*2.5</f>
        <v>3.6665000000000001</v>
      </c>
      <c r="N14" s="21">
        <f>IF(-(Tabelle1[[#This Row],[80%/20% SCOP]]-5.5)/5.5=1,"n.a.",-(Tabelle1[[#This Row],[80%/20% SCOP]]-5.5)/5.5)</f>
        <v>0.33336363636363636</v>
      </c>
    </row>
    <row r="15" spans="1:14" ht="20.100000000000001" customHeight="1" x14ac:dyDescent="0.25">
      <c r="A15" s="24">
        <v>16015852</v>
      </c>
      <c r="B15" s="15" t="s">
        <v>0</v>
      </c>
      <c r="C15" s="15" t="s">
        <v>19</v>
      </c>
      <c r="D15" s="16" t="s">
        <v>2</v>
      </c>
      <c r="E15" s="17">
        <v>799.2</v>
      </c>
      <c r="F15" s="18">
        <v>1.518</v>
      </c>
      <c r="G15" s="17">
        <v>738.9</v>
      </c>
      <c r="H15" s="18">
        <v>1.2609999999999999</v>
      </c>
      <c r="I15" s="16" t="s">
        <v>3</v>
      </c>
      <c r="J15" s="16" t="s">
        <v>4</v>
      </c>
      <c r="K15" s="16" t="s">
        <v>15</v>
      </c>
      <c r="L15" s="19">
        <f>IF(Tabelle1[[#This Row],[Heizleistung (55°C)]]=0,Tabelle1[[#This Row],[Heizleistung (35°C)]],(Tabelle1[[#This Row],[Heizleistung (35°C)]]+Tabelle1[[#This Row],[Heizleistung (55°C)]])/2)</f>
        <v>769.05</v>
      </c>
      <c r="M15" s="20">
        <f>IF(Tabelle1[[#This Row],[Etas 55°C]]=0,0,(Tabelle1[[#This Row],[Etas 35°C]]*0.8+Tabelle1[[#This Row],[Etas 55°C]]*0.2))*2.5</f>
        <v>3.6665000000000001</v>
      </c>
      <c r="N15" s="21">
        <f>IF(-(Tabelle1[[#This Row],[80%/20% SCOP]]-5.5)/5.5=1,"n.a.",-(Tabelle1[[#This Row],[80%/20% SCOP]]-5.5)/5.5)</f>
        <v>0.33336363636363636</v>
      </c>
    </row>
    <row r="16" spans="1:14" ht="20.100000000000001" customHeight="1" x14ac:dyDescent="0.25">
      <c r="A16" s="24">
        <v>16015853</v>
      </c>
      <c r="B16" s="15" t="s">
        <v>0</v>
      </c>
      <c r="C16" s="15" t="s">
        <v>20</v>
      </c>
      <c r="D16" s="16" t="s">
        <v>2</v>
      </c>
      <c r="E16" s="17">
        <v>888</v>
      </c>
      <c r="F16" s="18">
        <v>1.518</v>
      </c>
      <c r="G16" s="17">
        <v>821</v>
      </c>
      <c r="H16" s="18">
        <v>1.2609999999999999</v>
      </c>
      <c r="I16" s="16" t="s">
        <v>3</v>
      </c>
      <c r="J16" s="16" t="s">
        <v>4</v>
      </c>
      <c r="K16" s="16" t="s">
        <v>15</v>
      </c>
      <c r="L16" s="19">
        <f>IF(Tabelle1[[#This Row],[Heizleistung (55°C)]]=0,Tabelle1[[#This Row],[Heizleistung (35°C)]],(Tabelle1[[#This Row],[Heizleistung (35°C)]]+Tabelle1[[#This Row],[Heizleistung (55°C)]])/2)</f>
        <v>854.5</v>
      </c>
      <c r="M16" s="20">
        <f>IF(Tabelle1[[#This Row],[Etas 55°C]]=0,0,(Tabelle1[[#This Row],[Etas 35°C]]*0.8+Tabelle1[[#This Row],[Etas 55°C]]*0.2))*2.5</f>
        <v>3.6665000000000001</v>
      </c>
      <c r="N16" s="21">
        <f>IF(-(Tabelle1[[#This Row],[80%/20% SCOP]]-5.5)/5.5=1,"n.a.",-(Tabelle1[[#This Row],[80%/20% SCOP]]-5.5)/5.5)</f>
        <v>0.33336363636363636</v>
      </c>
    </row>
    <row r="17" spans="1:14" ht="20.100000000000001" customHeight="1" x14ac:dyDescent="0.25">
      <c r="A17" s="24">
        <v>16015844</v>
      </c>
      <c r="B17" s="15" t="s">
        <v>0</v>
      </c>
      <c r="C17" s="15" t="s">
        <v>21</v>
      </c>
      <c r="D17" s="16" t="s">
        <v>2</v>
      </c>
      <c r="E17" s="17">
        <v>88.8</v>
      </c>
      <c r="F17" s="18">
        <v>1.518</v>
      </c>
      <c r="G17" s="17">
        <v>82.1</v>
      </c>
      <c r="H17" s="18">
        <v>1.2609999999999999</v>
      </c>
      <c r="I17" s="16" t="s">
        <v>3</v>
      </c>
      <c r="J17" s="16" t="s">
        <v>4</v>
      </c>
      <c r="K17" s="16" t="s">
        <v>15</v>
      </c>
      <c r="L17" s="19">
        <f>IF(Tabelle1[[#This Row],[Heizleistung (55°C)]]=0,Tabelle1[[#This Row],[Heizleistung (35°C)]],(Tabelle1[[#This Row],[Heizleistung (35°C)]]+Tabelle1[[#This Row],[Heizleistung (55°C)]])/2)</f>
        <v>85.449999999999989</v>
      </c>
      <c r="M17" s="20">
        <f>IF(Tabelle1[[#This Row],[Etas 55°C]]=0,0,(Tabelle1[[#This Row],[Etas 35°C]]*0.8+Tabelle1[[#This Row],[Etas 55°C]]*0.2))*2.5</f>
        <v>3.6665000000000001</v>
      </c>
      <c r="N17" s="21">
        <f>IF(-(Tabelle1[[#This Row],[80%/20% SCOP]]-5.5)/5.5=1,"n.a.",-(Tabelle1[[#This Row],[80%/20% SCOP]]-5.5)/5.5)</f>
        <v>0.33336363636363636</v>
      </c>
    </row>
    <row r="18" spans="1:14" ht="20.100000000000001" customHeight="1" x14ac:dyDescent="0.25">
      <c r="A18" s="24">
        <v>16015845</v>
      </c>
      <c r="B18" s="15" t="s">
        <v>0</v>
      </c>
      <c r="C18" s="15" t="s">
        <v>22</v>
      </c>
      <c r="D18" s="16" t="s">
        <v>2</v>
      </c>
      <c r="E18" s="17">
        <v>177.6</v>
      </c>
      <c r="F18" s="18">
        <v>1.518</v>
      </c>
      <c r="G18" s="17">
        <v>164.2</v>
      </c>
      <c r="H18" s="18">
        <v>1.2609999999999999</v>
      </c>
      <c r="I18" s="16" t="s">
        <v>3</v>
      </c>
      <c r="J18" s="16" t="s">
        <v>4</v>
      </c>
      <c r="K18" s="16" t="s">
        <v>15</v>
      </c>
      <c r="L18" s="19">
        <f>IF(Tabelle1[[#This Row],[Heizleistung (55°C)]]=0,Tabelle1[[#This Row],[Heizleistung (35°C)]],(Tabelle1[[#This Row],[Heizleistung (35°C)]]+Tabelle1[[#This Row],[Heizleistung (55°C)]])/2)</f>
        <v>170.89999999999998</v>
      </c>
      <c r="M18" s="20">
        <f>IF(Tabelle1[[#This Row],[Etas 55°C]]=0,0,(Tabelle1[[#This Row],[Etas 35°C]]*0.8+Tabelle1[[#This Row],[Etas 55°C]]*0.2))*2.5</f>
        <v>3.6665000000000001</v>
      </c>
      <c r="N18" s="21">
        <f>IF(-(Tabelle1[[#This Row],[80%/20% SCOP]]-5.5)/5.5=1,"n.a.",-(Tabelle1[[#This Row],[80%/20% SCOP]]-5.5)/5.5)</f>
        <v>0.33336363636363636</v>
      </c>
    </row>
    <row r="19" spans="1:14" ht="20.100000000000001" customHeight="1" x14ac:dyDescent="0.25">
      <c r="A19" s="24">
        <v>16015849</v>
      </c>
      <c r="B19" s="15" t="s">
        <v>0</v>
      </c>
      <c r="C19" s="15" t="s">
        <v>23</v>
      </c>
      <c r="D19" s="16" t="s">
        <v>2</v>
      </c>
      <c r="E19" s="17">
        <v>532.79999999999995</v>
      </c>
      <c r="F19" s="18">
        <v>1.518</v>
      </c>
      <c r="G19" s="17">
        <v>492.6</v>
      </c>
      <c r="H19" s="18">
        <v>1.2609999999999999</v>
      </c>
      <c r="I19" s="16" t="s">
        <v>3</v>
      </c>
      <c r="J19" s="16" t="s">
        <v>4</v>
      </c>
      <c r="K19" s="16" t="s">
        <v>15</v>
      </c>
      <c r="L19" s="19">
        <f>IF(Tabelle1[[#This Row],[Heizleistung (55°C)]]=0,Tabelle1[[#This Row],[Heizleistung (35°C)]],(Tabelle1[[#This Row],[Heizleistung (35°C)]]+Tabelle1[[#This Row],[Heizleistung (55°C)]])/2)</f>
        <v>512.70000000000005</v>
      </c>
      <c r="M19" s="20">
        <f>IF(Tabelle1[[#This Row],[Etas 55°C]]=0,0,(Tabelle1[[#This Row],[Etas 35°C]]*0.8+Tabelle1[[#This Row],[Etas 55°C]]*0.2))*2.5</f>
        <v>3.6665000000000001</v>
      </c>
      <c r="N19" s="21">
        <f>IF(-(Tabelle1[[#This Row],[80%/20% SCOP]]-5.5)/5.5=1,"n.a.",-(Tabelle1[[#This Row],[80%/20% SCOP]]-5.5)/5.5)</f>
        <v>0.33336363636363636</v>
      </c>
    </row>
    <row r="20" spans="1:14" ht="20.100000000000001" customHeight="1" x14ac:dyDescent="0.25">
      <c r="A20" s="24">
        <v>16015848</v>
      </c>
      <c r="B20" s="15" t="s">
        <v>0</v>
      </c>
      <c r="C20" s="15" t="s">
        <v>24</v>
      </c>
      <c r="D20" s="16" t="s">
        <v>2</v>
      </c>
      <c r="E20" s="17">
        <v>444</v>
      </c>
      <c r="F20" s="18">
        <v>1.518</v>
      </c>
      <c r="G20" s="17">
        <v>410.5</v>
      </c>
      <c r="H20" s="18">
        <v>1.2609999999999999</v>
      </c>
      <c r="I20" s="16" t="s">
        <v>3</v>
      </c>
      <c r="J20" s="16" t="s">
        <v>4</v>
      </c>
      <c r="K20" s="16" t="s">
        <v>15</v>
      </c>
      <c r="L20" s="19">
        <f>IF(Tabelle1[[#This Row],[Heizleistung (55°C)]]=0,Tabelle1[[#This Row],[Heizleistung (35°C)]],(Tabelle1[[#This Row],[Heizleistung (35°C)]]+Tabelle1[[#This Row],[Heizleistung (55°C)]])/2)</f>
        <v>427.25</v>
      </c>
      <c r="M20" s="20">
        <f>IF(Tabelle1[[#This Row],[Etas 55°C]]=0,0,(Tabelle1[[#This Row],[Etas 35°C]]*0.8+Tabelle1[[#This Row],[Etas 55°C]]*0.2))*2.5</f>
        <v>3.6665000000000001</v>
      </c>
      <c r="N20" s="21">
        <f>IF(-(Tabelle1[[#This Row],[80%/20% SCOP]]-5.5)/5.5=1,"n.a.",-(Tabelle1[[#This Row],[80%/20% SCOP]]-5.5)/5.5)</f>
        <v>0.33336363636363636</v>
      </c>
    </row>
    <row r="21" spans="1:14" ht="20.100000000000001" customHeight="1" x14ac:dyDescent="0.25">
      <c r="A21" s="24">
        <v>16012291</v>
      </c>
      <c r="B21" s="15" t="s">
        <v>37</v>
      </c>
      <c r="C21" s="15" t="s">
        <v>38</v>
      </c>
      <c r="D21" s="16" t="s">
        <v>2</v>
      </c>
      <c r="E21" s="17">
        <v>8.06</v>
      </c>
      <c r="F21" s="18">
        <v>1.851</v>
      </c>
      <c r="G21" s="17">
        <v>8.48</v>
      </c>
      <c r="H21" s="18">
        <v>1.4359999999999999</v>
      </c>
      <c r="I21" s="16" t="s">
        <v>3</v>
      </c>
      <c r="J21" s="16" t="s">
        <v>4</v>
      </c>
      <c r="K21" s="16" t="s">
        <v>4</v>
      </c>
      <c r="L21" s="19">
        <f>IF(Tabelle1[[#This Row],[Heizleistung (55°C)]]=0,Tabelle1[[#This Row],[Heizleistung (35°C)]],(Tabelle1[[#This Row],[Heizleistung (35°C)]]+Tabelle1[[#This Row],[Heizleistung (55°C)]])/2)</f>
        <v>8.27</v>
      </c>
      <c r="M21" s="20">
        <f>IF(Tabelle1[[#This Row],[Etas 55°C]]=0,0,(Tabelle1[[#This Row],[Etas 35°C]]*0.8+Tabelle1[[#This Row],[Etas 55°C]]*0.2))*2.5</f>
        <v>4.4200000000000008</v>
      </c>
      <c r="N21" s="21">
        <f>IF(-(Tabelle1[[#This Row],[80%/20% SCOP]]-5.5)/5.5=1,"n.a.",-(Tabelle1[[#This Row],[80%/20% SCOP]]-5.5)/5.5)</f>
        <v>0.19636363636363621</v>
      </c>
    </row>
    <row r="22" spans="1:14" ht="20.100000000000001" customHeight="1" x14ac:dyDescent="0.25">
      <c r="A22" s="24">
        <v>16011829</v>
      </c>
      <c r="B22" s="15" t="s">
        <v>37</v>
      </c>
      <c r="C22" s="15" t="s">
        <v>39</v>
      </c>
      <c r="D22" s="16" t="s">
        <v>2</v>
      </c>
      <c r="E22" s="17">
        <v>18.920000000000002</v>
      </c>
      <c r="F22" s="18">
        <v>1.784</v>
      </c>
      <c r="G22" s="17">
        <v>22.11</v>
      </c>
      <c r="H22" s="18">
        <v>1.3480000000000001</v>
      </c>
      <c r="I22" s="16" t="s">
        <v>40</v>
      </c>
      <c r="J22" s="16" t="s">
        <v>15</v>
      </c>
      <c r="K22" s="16" t="s">
        <v>25</v>
      </c>
      <c r="L22" s="19">
        <f>IF(Tabelle1[[#This Row],[Heizleistung (55°C)]]=0,Tabelle1[[#This Row],[Heizleistung (35°C)]],(Tabelle1[[#This Row],[Heizleistung (35°C)]]+Tabelle1[[#This Row],[Heizleistung (55°C)]])/2)</f>
        <v>20.515000000000001</v>
      </c>
      <c r="M22" s="20">
        <f>IF(Tabelle1[[#This Row],[Etas 55°C]]=0,0,(Tabelle1[[#This Row],[Etas 35°C]]*0.8+Tabelle1[[#This Row],[Etas 55°C]]*0.2))*2.5</f>
        <v>4.242</v>
      </c>
      <c r="N22" s="21">
        <f>IF(-(Tabelle1[[#This Row],[80%/20% SCOP]]-5.5)/5.5=1,"n.a.",-(Tabelle1[[#This Row],[80%/20% SCOP]]-5.5)/5.5)</f>
        <v>0.22872727272727272</v>
      </c>
    </row>
    <row r="23" spans="1:14" ht="20.100000000000001" customHeight="1" x14ac:dyDescent="0.25">
      <c r="A23" s="24">
        <v>16012290</v>
      </c>
      <c r="B23" s="15" t="s">
        <v>37</v>
      </c>
      <c r="C23" s="15" t="s">
        <v>41</v>
      </c>
      <c r="D23" s="16" t="s">
        <v>2</v>
      </c>
      <c r="E23" s="17">
        <v>5.82</v>
      </c>
      <c r="F23" s="18">
        <v>1.827</v>
      </c>
      <c r="G23" s="17">
        <v>5.59</v>
      </c>
      <c r="H23" s="18">
        <v>1.36</v>
      </c>
      <c r="I23" s="16" t="s">
        <v>3</v>
      </c>
      <c r="J23" s="16" t="s">
        <v>4</v>
      </c>
      <c r="K23" s="16" t="s">
        <v>4</v>
      </c>
      <c r="L23" s="19">
        <f>IF(Tabelle1[[#This Row],[Heizleistung (55°C)]]=0,Tabelle1[[#This Row],[Heizleistung (35°C)]],(Tabelle1[[#This Row],[Heizleistung (35°C)]]+Tabelle1[[#This Row],[Heizleistung (55°C)]])/2)</f>
        <v>5.7050000000000001</v>
      </c>
      <c r="M23" s="20">
        <f>IF(Tabelle1[[#This Row],[Etas 55°C]]=0,0,(Tabelle1[[#This Row],[Etas 35°C]]*0.8+Tabelle1[[#This Row],[Etas 55°C]]*0.2))*2.5</f>
        <v>4.3339999999999996</v>
      </c>
      <c r="N23" s="21">
        <f>IF(-(Tabelle1[[#This Row],[80%/20% SCOP]]-5.5)/5.5=1,"n.a.",-(Tabelle1[[#This Row],[80%/20% SCOP]]-5.5)/5.5)</f>
        <v>0.21200000000000008</v>
      </c>
    </row>
    <row r="24" spans="1:14" ht="20.100000000000001" customHeight="1" x14ac:dyDescent="0.25">
      <c r="A24" s="24">
        <v>16012288</v>
      </c>
      <c r="B24" s="15" t="s">
        <v>37</v>
      </c>
      <c r="C24" s="15" t="s">
        <v>42</v>
      </c>
      <c r="D24" s="16" t="s">
        <v>2</v>
      </c>
      <c r="E24" s="17">
        <v>9.9</v>
      </c>
      <c r="F24" s="18">
        <v>1.879</v>
      </c>
      <c r="G24" s="17">
        <v>10.220000000000001</v>
      </c>
      <c r="H24" s="18">
        <v>1.476</v>
      </c>
      <c r="I24" s="16" t="s">
        <v>3</v>
      </c>
      <c r="J24" s="16" t="s">
        <v>15</v>
      </c>
      <c r="K24" s="16" t="s">
        <v>4</v>
      </c>
      <c r="L24" s="19">
        <f>IF(Tabelle1[[#This Row],[Heizleistung (55°C)]]=0,Tabelle1[[#This Row],[Heizleistung (35°C)]],(Tabelle1[[#This Row],[Heizleistung (35°C)]]+Tabelle1[[#This Row],[Heizleistung (55°C)]])/2)</f>
        <v>10.06</v>
      </c>
      <c r="M24" s="20">
        <f>IF(Tabelle1[[#This Row],[Etas 55°C]]=0,0,(Tabelle1[[#This Row],[Etas 35°C]]*0.8+Tabelle1[[#This Row],[Etas 55°C]]*0.2))*2.5</f>
        <v>4.4960000000000004</v>
      </c>
      <c r="N24" s="21">
        <f>IF(-(Tabelle1[[#This Row],[80%/20% SCOP]]-5.5)/5.5=1,"n.a.",-(Tabelle1[[#This Row],[80%/20% SCOP]]-5.5)/5.5)</f>
        <v>0.18254545454545446</v>
      </c>
    </row>
    <row r="25" spans="1:14" ht="20.100000000000001" customHeight="1" x14ac:dyDescent="0.25">
      <c r="A25" s="24">
        <v>16012287</v>
      </c>
      <c r="B25" s="15" t="s">
        <v>37</v>
      </c>
      <c r="C25" s="15" t="s">
        <v>43</v>
      </c>
      <c r="D25" s="16" t="s">
        <v>2</v>
      </c>
      <c r="E25" s="17">
        <v>8.2100000000000009</v>
      </c>
      <c r="F25" s="18">
        <v>1.94</v>
      </c>
      <c r="G25" s="17">
        <v>8.35</v>
      </c>
      <c r="H25" s="18">
        <v>1.46</v>
      </c>
      <c r="I25" s="16" t="s">
        <v>3</v>
      </c>
      <c r="J25" s="16" t="s">
        <v>15</v>
      </c>
      <c r="K25" s="16" t="s">
        <v>4</v>
      </c>
      <c r="L25" s="19">
        <f>IF(Tabelle1[[#This Row],[Heizleistung (55°C)]]=0,Tabelle1[[#This Row],[Heizleistung (35°C)]],(Tabelle1[[#This Row],[Heizleistung (35°C)]]+Tabelle1[[#This Row],[Heizleistung (55°C)]])/2)</f>
        <v>8.2800000000000011</v>
      </c>
      <c r="M25" s="20">
        <f>IF(Tabelle1[[#This Row],[Etas 55°C]]=0,0,(Tabelle1[[#This Row],[Etas 35°C]]*0.8+Tabelle1[[#This Row],[Etas 55°C]]*0.2))*2.5</f>
        <v>4.6100000000000003</v>
      </c>
      <c r="N25" s="21">
        <f>IF(-(Tabelle1[[#This Row],[80%/20% SCOP]]-5.5)/5.5=1,"n.a.",-(Tabelle1[[#This Row],[80%/20% SCOP]]-5.5)/5.5)</f>
        <v>0.16181818181818175</v>
      </c>
    </row>
    <row r="26" spans="1:14" ht="20.100000000000001" customHeight="1" x14ac:dyDescent="0.25">
      <c r="A26" s="24">
        <v>16012289</v>
      </c>
      <c r="B26" s="15" t="s">
        <v>37</v>
      </c>
      <c r="C26" s="15" t="s">
        <v>44</v>
      </c>
      <c r="D26" s="16" t="s">
        <v>2</v>
      </c>
      <c r="E26" s="17">
        <v>16.27</v>
      </c>
      <c r="F26" s="18">
        <v>1.8939999999999999</v>
      </c>
      <c r="G26" s="17">
        <v>16.440000000000001</v>
      </c>
      <c r="H26" s="18">
        <v>1.456</v>
      </c>
      <c r="I26" s="16" t="s">
        <v>3</v>
      </c>
      <c r="J26" s="16" t="s">
        <v>15</v>
      </c>
      <c r="K26" s="16" t="s">
        <v>4</v>
      </c>
      <c r="L26" s="19">
        <f>IF(Tabelle1[[#This Row],[Heizleistung (55°C)]]=0,Tabelle1[[#This Row],[Heizleistung (35°C)]],(Tabelle1[[#This Row],[Heizleistung (35°C)]]+Tabelle1[[#This Row],[Heizleistung (55°C)]])/2)</f>
        <v>16.355</v>
      </c>
      <c r="M26" s="20">
        <f>IF(Tabelle1[[#This Row],[Etas 55°C]]=0,0,(Tabelle1[[#This Row],[Etas 35°C]]*0.8+Tabelle1[[#This Row],[Etas 55°C]]*0.2))*2.5</f>
        <v>4.516</v>
      </c>
      <c r="N26" s="21">
        <f>IF(-(Tabelle1[[#This Row],[80%/20% SCOP]]-5.5)/5.5=1,"n.a.",-(Tabelle1[[#This Row],[80%/20% SCOP]]-5.5)/5.5)</f>
        <v>0.17890909090909091</v>
      </c>
    </row>
    <row r="27" spans="1:14" ht="20.100000000000001" customHeight="1" x14ac:dyDescent="0.25">
      <c r="A27" s="24">
        <v>16012286</v>
      </c>
      <c r="B27" s="15" t="s">
        <v>37</v>
      </c>
      <c r="C27" s="15" t="s">
        <v>45</v>
      </c>
      <c r="D27" s="16" t="s">
        <v>2</v>
      </c>
      <c r="E27" s="17">
        <v>6.07</v>
      </c>
      <c r="F27" s="18">
        <v>1.9019999999999999</v>
      </c>
      <c r="G27" s="17">
        <v>6.06</v>
      </c>
      <c r="H27" s="18">
        <v>1.4550000000000001</v>
      </c>
      <c r="I27" s="16" t="s">
        <v>3</v>
      </c>
      <c r="J27" s="16" t="s">
        <v>15</v>
      </c>
      <c r="K27" s="16" t="s">
        <v>4</v>
      </c>
      <c r="L27" s="19">
        <f>IF(Tabelle1[[#This Row],[Heizleistung (55°C)]]=0,Tabelle1[[#This Row],[Heizleistung (35°C)]],(Tabelle1[[#This Row],[Heizleistung (35°C)]]+Tabelle1[[#This Row],[Heizleistung (55°C)]])/2)</f>
        <v>6.0649999999999995</v>
      </c>
      <c r="M27" s="20">
        <f>IF(Tabelle1[[#This Row],[Etas 55°C]]=0,0,(Tabelle1[[#This Row],[Etas 35°C]]*0.8+Tabelle1[[#This Row],[Etas 55°C]]*0.2))*2.5</f>
        <v>4.5315000000000003</v>
      </c>
      <c r="N27" s="21">
        <f>IF(-(Tabelle1[[#This Row],[80%/20% SCOP]]-5.5)/5.5=1,"n.a.",-(Tabelle1[[#This Row],[80%/20% SCOP]]-5.5)/5.5)</f>
        <v>0.17609090909090905</v>
      </c>
    </row>
    <row r="28" spans="1:14" ht="20.100000000000001" customHeight="1" x14ac:dyDescent="0.25">
      <c r="A28" s="24">
        <v>16012285</v>
      </c>
      <c r="B28" s="15" t="s">
        <v>37</v>
      </c>
      <c r="C28" s="15" t="s">
        <v>46</v>
      </c>
      <c r="D28" s="16" t="s">
        <v>2</v>
      </c>
      <c r="E28" s="17">
        <v>18</v>
      </c>
      <c r="F28" s="18">
        <v>1.885</v>
      </c>
      <c r="G28" s="17">
        <v>18</v>
      </c>
      <c r="H28" s="18">
        <v>1.452</v>
      </c>
      <c r="I28" s="16" t="s">
        <v>3</v>
      </c>
      <c r="J28" s="16" t="s">
        <v>15</v>
      </c>
      <c r="K28" s="16" t="s">
        <v>4</v>
      </c>
      <c r="L28" s="19">
        <f>IF(Tabelle1[[#This Row],[Heizleistung (55°C)]]=0,Tabelle1[[#This Row],[Heizleistung (35°C)]],(Tabelle1[[#This Row],[Heizleistung (35°C)]]+Tabelle1[[#This Row],[Heizleistung (55°C)]])/2)</f>
        <v>18</v>
      </c>
      <c r="M28" s="20">
        <f>IF(Tabelle1[[#This Row],[Etas 55°C]]=0,0,(Tabelle1[[#This Row],[Etas 35°C]]*0.8+Tabelle1[[#This Row],[Etas 55°C]]*0.2))*2.5</f>
        <v>4.4960000000000004</v>
      </c>
      <c r="N28" s="21">
        <f>IF(-(Tabelle1[[#This Row],[80%/20% SCOP]]-5.5)/5.5=1,"n.a.",-(Tabelle1[[#This Row],[80%/20% SCOP]]-5.5)/5.5)</f>
        <v>0.18254545454545446</v>
      </c>
    </row>
    <row r="29" spans="1:14" ht="20.100000000000001" customHeight="1" x14ac:dyDescent="0.25">
      <c r="A29" s="24">
        <v>16012293</v>
      </c>
      <c r="B29" s="15" t="s">
        <v>37</v>
      </c>
      <c r="C29" s="15" t="s">
        <v>47</v>
      </c>
      <c r="D29" s="16" t="s">
        <v>2</v>
      </c>
      <c r="E29" s="17">
        <v>10.26</v>
      </c>
      <c r="F29" s="18">
        <v>1.8080000000000001</v>
      </c>
      <c r="G29" s="17">
        <v>12.16</v>
      </c>
      <c r="H29" s="18">
        <v>1.347</v>
      </c>
      <c r="I29" s="16" t="s">
        <v>3</v>
      </c>
      <c r="J29" s="16" t="s">
        <v>4</v>
      </c>
      <c r="K29" s="16" t="s">
        <v>4</v>
      </c>
      <c r="L29" s="19">
        <f>IF(Tabelle1[[#This Row],[Heizleistung (55°C)]]=0,Tabelle1[[#This Row],[Heizleistung (35°C)]],(Tabelle1[[#This Row],[Heizleistung (35°C)]]+Tabelle1[[#This Row],[Heizleistung (55°C)]])/2)</f>
        <v>11.21</v>
      </c>
      <c r="M29" s="20">
        <f>IF(Tabelle1[[#This Row],[Etas 55°C]]=0,0,(Tabelle1[[#This Row],[Etas 35°C]]*0.8+Tabelle1[[#This Row],[Etas 55°C]]*0.2))*2.5</f>
        <v>4.2895000000000003</v>
      </c>
      <c r="N29" s="21">
        <f>IF(-(Tabelle1[[#This Row],[80%/20% SCOP]]-5.5)/5.5=1,"n.a.",-(Tabelle1[[#This Row],[80%/20% SCOP]]-5.5)/5.5)</f>
        <v>0.22009090909090903</v>
      </c>
    </row>
    <row r="30" spans="1:14" ht="20.100000000000001" customHeight="1" x14ac:dyDescent="0.25">
      <c r="A30" s="24">
        <v>16012284</v>
      </c>
      <c r="B30" s="15" t="s">
        <v>37</v>
      </c>
      <c r="C30" s="15" t="s">
        <v>48</v>
      </c>
      <c r="D30" s="16" t="s">
        <v>2</v>
      </c>
      <c r="E30" s="17">
        <v>12.05</v>
      </c>
      <c r="F30" s="18">
        <v>1.8680000000000001</v>
      </c>
      <c r="G30" s="17">
        <v>12.18</v>
      </c>
      <c r="H30" s="18">
        <v>1.45</v>
      </c>
      <c r="I30" s="16" t="s">
        <v>3</v>
      </c>
      <c r="J30" s="16" t="s">
        <v>15</v>
      </c>
      <c r="K30" s="16" t="s">
        <v>4</v>
      </c>
      <c r="L30" s="19">
        <f>IF(Tabelle1[[#This Row],[Heizleistung (55°C)]]=0,Tabelle1[[#This Row],[Heizleistung (35°C)]],(Tabelle1[[#This Row],[Heizleistung (35°C)]]+Tabelle1[[#This Row],[Heizleistung (55°C)]])/2)</f>
        <v>12.115</v>
      </c>
      <c r="M30" s="20">
        <f>IF(Tabelle1[[#This Row],[Etas 55°C]]=0,0,(Tabelle1[[#This Row],[Etas 35°C]]*0.8+Tabelle1[[#This Row],[Etas 55°C]]*0.2))*2.5</f>
        <v>4.4610000000000003</v>
      </c>
      <c r="N30" s="21">
        <f>IF(-(Tabelle1[[#This Row],[80%/20% SCOP]]-5.5)/5.5=1,"n.a.",-(Tabelle1[[#This Row],[80%/20% SCOP]]-5.5)/5.5)</f>
        <v>0.18890909090909086</v>
      </c>
    </row>
    <row r="31" spans="1:14" ht="20.100000000000001" customHeight="1" x14ac:dyDescent="0.25">
      <c r="A31" s="24">
        <v>16012294</v>
      </c>
      <c r="B31" s="15" t="s">
        <v>37</v>
      </c>
      <c r="C31" s="15" t="s">
        <v>49</v>
      </c>
      <c r="D31" s="16" t="s">
        <v>2</v>
      </c>
      <c r="E31" s="17">
        <v>14.05</v>
      </c>
      <c r="F31" s="18">
        <v>1.8460000000000001</v>
      </c>
      <c r="G31" s="17">
        <v>13.46</v>
      </c>
      <c r="H31" s="18">
        <v>1.389</v>
      </c>
      <c r="I31" s="16" t="s">
        <v>3</v>
      </c>
      <c r="J31" s="16" t="s">
        <v>4</v>
      </c>
      <c r="K31" s="16" t="s">
        <v>4</v>
      </c>
      <c r="L31" s="19">
        <f>IF(Tabelle1[[#This Row],[Heizleistung (55°C)]]=0,Tabelle1[[#This Row],[Heizleistung (35°C)]],(Tabelle1[[#This Row],[Heizleistung (35°C)]]+Tabelle1[[#This Row],[Heizleistung (55°C)]])/2)</f>
        <v>13.755000000000001</v>
      </c>
      <c r="M31" s="20">
        <f>IF(Tabelle1[[#This Row],[Etas 55°C]]=0,0,(Tabelle1[[#This Row],[Etas 35°C]]*0.8+Tabelle1[[#This Row],[Etas 55°C]]*0.2))*2.5</f>
        <v>4.3865000000000007</v>
      </c>
      <c r="N31" s="21">
        <f>IF(-(Tabelle1[[#This Row],[80%/20% SCOP]]-5.5)/5.5=1,"n.a.",-(Tabelle1[[#This Row],[80%/20% SCOP]]-5.5)/5.5)</f>
        <v>0.20245454545454533</v>
      </c>
    </row>
    <row r="32" spans="1:14" ht="20.100000000000001" customHeight="1" x14ac:dyDescent="0.25">
      <c r="A32" s="24">
        <v>16012283</v>
      </c>
      <c r="B32" s="15" t="s">
        <v>37</v>
      </c>
      <c r="C32" s="15" t="s">
        <v>50</v>
      </c>
      <c r="D32" s="16" t="s">
        <v>2</v>
      </c>
      <c r="E32" s="17">
        <v>8.19</v>
      </c>
      <c r="F32" s="18">
        <v>1.9059999999999999</v>
      </c>
      <c r="G32" s="17">
        <v>8.0500000000000007</v>
      </c>
      <c r="H32" s="18">
        <v>1.409</v>
      </c>
      <c r="I32" s="16" t="s">
        <v>3</v>
      </c>
      <c r="J32" s="16" t="s">
        <v>15</v>
      </c>
      <c r="K32" s="16" t="s">
        <v>4</v>
      </c>
      <c r="L32" s="19">
        <f>IF(Tabelle1[[#This Row],[Heizleistung (55°C)]]=0,Tabelle1[[#This Row],[Heizleistung (35°C)]],(Tabelle1[[#This Row],[Heizleistung (35°C)]]+Tabelle1[[#This Row],[Heizleistung (55°C)]])/2)</f>
        <v>8.120000000000001</v>
      </c>
      <c r="M32" s="20">
        <f>IF(Tabelle1[[#This Row],[Etas 55°C]]=0,0,(Tabelle1[[#This Row],[Etas 35°C]]*0.8+Tabelle1[[#This Row],[Etas 55°C]]*0.2))*2.5</f>
        <v>4.5164999999999997</v>
      </c>
      <c r="N32" s="21">
        <f>IF(-(Tabelle1[[#This Row],[80%/20% SCOP]]-5.5)/5.5=1,"n.a.",-(Tabelle1[[#This Row],[80%/20% SCOP]]-5.5)/5.5)</f>
        <v>0.17881818181818188</v>
      </c>
    </row>
    <row r="33" spans="1:14" ht="20.100000000000001" customHeight="1" x14ac:dyDescent="0.25">
      <c r="A33" s="24">
        <v>16012292</v>
      </c>
      <c r="B33" s="15" t="s">
        <v>37</v>
      </c>
      <c r="C33" s="15" t="s">
        <v>51</v>
      </c>
      <c r="D33" s="16" t="s">
        <v>2</v>
      </c>
      <c r="E33" s="17">
        <v>9.94</v>
      </c>
      <c r="F33" s="18">
        <v>1.825</v>
      </c>
      <c r="G33" s="17">
        <v>9.2200000000000006</v>
      </c>
      <c r="H33" s="18">
        <v>1.319</v>
      </c>
      <c r="I33" s="16" t="s">
        <v>3</v>
      </c>
      <c r="J33" s="16" t="s">
        <v>4</v>
      </c>
      <c r="K33" s="16" t="s">
        <v>4</v>
      </c>
      <c r="L33" s="19">
        <f>IF(Tabelle1[[#This Row],[Heizleistung (55°C)]]=0,Tabelle1[[#This Row],[Heizleistung (35°C)]],(Tabelle1[[#This Row],[Heizleistung (35°C)]]+Tabelle1[[#This Row],[Heizleistung (55°C)]])/2)</f>
        <v>9.58</v>
      </c>
      <c r="M33" s="20">
        <f>IF(Tabelle1[[#This Row],[Etas 55°C]]=0,0,(Tabelle1[[#This Row],[Etas 35°C]]*0.8+Tabelle1[[#This Row],[Etas 55°C]]*0.2))*2.5</f>
        <v>4.3094999999999999</v>
      </c>
      <c r="N33" s="21">
        <f>IF(-(Tabelle1[[#This Row],[80%/20% SCOP]]-5.5)/5.5=1,"n.a.",-(Tabelle1[[#This Row],[80%/20% SCOP]]-5.5)/5.5)</f>
        <v>0.21645454545454548</v>
      </c>
    </row>
    <row r="34" spans="1:14" ht="20.100000000000001" customHeight="1" x14ac:dyDescent="0.25">
      <c r="A34" s="24">
        <v>16011830</v>
      </c>
      <c r="B34" s="15" t="s">
        <v>37</v>
      </c>
      <c r="C34" s="15" t="s">
        <v>52</v>
      </c>
      <c r="D34" s="16" t="s">
        <v>2</v>
      </c>
      <c r="E34" s="17">
        <v>25.99</v>
      </c>
      <c r="F34" s="18">
        <v>1.8029999999999999</v>
      </c>
      <c r="G34" s="17">
        <v>25.77</v>
      </c>
      <c r="H34" s="18">
        <v>1.357</v>
      </c>
      <c r="I34" s="16" t="s">
        <v>40</v>
      </c>
      <c r="J34" s="16" t="s">
        <v>15</v>
      </c>
      <c r="K34" s="16" t="s">
        <v>25</v>
      </c>
      <c r="L34" s="19">
        <f>IF(Tabelle1[[#This Row],[Heizleistung (55°C)]]=0,Tabelle1[[#This Row],[Heizleistung (35°C)]],(Tabelle1[[#This Row],[Heizleistung (35°C)]]+Tabelle1[[#This Row],[Heizleistung (55°C)]])/2)</f>
        <v>25.88</v>
      </c>
      <c r="M34" s="20">
        <f>IF(Tabelle1[[#This Row],[Etas 55°C]]=0,0,(Tabelle1[[#This Row],[Etas 35°C]]*0.8+Tabelle1[[#This Row],[Etas 55°C]]*0.2))*2.5</f>
        <v>4.2845000000000004</v>
      </c>
      <c r="N34" s="21">
        <f>IF(-(Tabelle1[[#This Row],[80%/20% SCOP]]-5.5)/5.5=1,"n.a.",-(Tabelle1[[#This Row],[80%/20% SCOP]]-5.5)/5.5)</f>
        <v>0.22099999999999992</v>
      </c>
    </row>
    <row r="35" spans="1:14" ht="20.100000000000001" customHeight="1" x14ac:dyDescent="0.25">
      <c r="A35" s="24">
        <v>16016945</v>
      </c>
      <c r="B35" s="15" t="s">
        <v>64</v>
      </c>
      <c r="C35" s="15" t="s">
        <v>65</v>
      </c>
      <c r="D35" s="16" t="s">
        <v>2</v>
      </c>
      <c r="E35" s="17">
        <v>15.5</v>
      </c>
      <c r="F35" s="18">
        <v>2.17</v>
      </c>
      <c r="G35" s="17">
        <v>16</v>
      </c>
      <c r="H35" s="18">
        <v>1.58</v>
      </c>
      <c r="I35" s="16" t="s">
        <v>3</v>
      </c>
      <c r="J35" s="16" t="s">
        <v>4</v>
      </c>
      <c r="K35" s="16" t="s">
        <v>4</v>
      </c>
      <c r="L35" s="19">
        <f>IF(Tabelle1[[#This Row],[Heizleistung (55°C)]]=0,Tabelle1[[#This Row],[Heizleistung (35°C)]],(Tabelle1[[#This Row],[Heizleistung (35°C)]]+Tabelle1[[#This Row],[Heizleistung (55°C)]])/2)</f>
        <v>15.75</v>
      </c>
      <c r="M35" s="20">
        <f>IF(Tabelle1[[#This Row],[Etas 55°C]]=0,0,(Tabelle1[[#This Row],[Etas 35°C]]*0.8+Tabelle1[[#This Row],[Etas 55°C]]*0.2))*2.5</f>
        <v>5.13</v>
      </c>
      <c r="N35" s="21">
        <f>IF(-(Tabelle1[[#This Row],[80%/20% SCOP]]-5.5)/5.5=1,"n.a.",-(Tabelle1[[#This Row],[80%/20% SCOP]]-5.5)/5.5)</f>
        <v>6.727272727272729E-2</v>
      </c>
    </row>
    <row r="36" spans="1:14" ht="20.100000000000001" customHeight="1" x14ac:dyDescent="0.25">
      <c r="A36" s="24">
        <v>16011532</v>
      </c>
      <c r="B36" s="15" t="s">
        <v>64</v>
      </c>
      <c r="C36" s="15" t="s">
        <v>66</v>
      </c>
      <c r="D36" s="16" t="s">
        <v>2</v>
      </c>
      <c r="E36" s="17">
        <v>5.29</v>
      </c>
      <c r="F36" s="18">
        <v>1.64</v>
      </c>
      <c r="G36" s="17">
        <v>5.14</v>
      </c>
      <c r="H36" s="18">
        <v>1.35</v>
      </c>
      <c r="I36" s="16" t="s">
        <v>3</v>
      </c>
      <c r="J36" s="16" t="s">
        <v>4</v>
      </c>
      <c r="K36" s="16" t="s">
        <v>4</v>
      </c>
      <c r="L36" s="19">
        <f>IF(Tabelle1[[#This Row],[Heizleistung (55°C)]]=0,Tabelle1[[#This Row],[Heizleistung (35°C)]],(Tabelle1[[#This Row],[Heizleistung (35°C)]]+Tabelle1[[#This Row],[Heizleistung (55°C)]])/2)</f>
        <v>5.2149999999999999</v>
      </c>
      <c r="M36" s="20">
        <f>IF(Tabelle1[[#This Row],[Etas 55°C]]=0,0,(Tabelle1[[#This Row],[Etas 35°C]]*0.8+Tabelle1[[#This Row],[Etas 55°C]]*0.2))*2.5</f>
        <v>3.9550000000000001</v>
      </c>
      <c r="N36" s="21">
        <f>IF(-(Tabelle1[[#This Row],[80%/20% SCOP]]-5.5)/5.5=1,"n.a.",-(Tabelle1[[#This Row],[80%/20% SCOP]]-5.5)/5.5)</f>
        <v>0.28090909090909089</v>
      </c>
    </row>
    <row r="37" spans="1:14" ht="20.100000000000001" customHeight="1" x14ac:dyDescent="0.25">
      <c r="A37" s="24">
        <v>16016948</v>
      </c>
      <c r="B37" s="15" t="s">
        <v>64</v>
      </c>
      <c r="C37" s="15" t="s">
        <v>67</v>
      </c>
      <c r="D37" s="16" t="s">
        <v>2</v>
      </c>
      <c r="E37" s="17">
        <v>7.65</v>
      </c>
      <c r="F37" s="18">
        <v>1.88</v>
      </c>
      <c r="G37" s="17">
        <v>7.5</v>
      </c>
      <c r="H37" s="18">
        <v>1.5</v>
      </c>
      <c r="I37" s="16" t="s">
        <v>3</v>
      </c>
      <c r="J37" s="16" t="s">
        <v>4</v>
      </c>
      <c r="K37" s="16" t="s">
        <v>4</v>
      </c>
      <c r="L37" s="19">
        <f>IF(Tabelle1[[#This Row],[Heizleistung (55°C)]]=0,Tabelle1[[#This Row],[Heizleistung (35°C)]],(Tabelle1[[#This Row],[Heizleistung (35°C)]]+Tabelle1[[#This Row],[Heizleistung (55°C)]])/2)</f>
        <v>7.5750000000000002</v>
      </c>
      <c r="M37" s="20">
        <f>IF(Tabelle1[[#This Row],[Etas 55°C]]=0,0,(Tabelle1[[#This Row],[Etas 35°C]]*0.8+Tabelle1[[#This Row],[Etas 55°C]]*0.2))*2.5</f>
        <v>4.51</v>
      </c>
      <c r="N37" s="21">
        <f>IF(-(Tabelle1[[#This Row],[80%/20% SCOP]]-5.5)/5.5=1,"n.a.",-(Tabelle1[[#This Row],[80%/20% SCOP]]-5.5)/5.5)</f>
        <v>0.18000000000000005</v>
      </c>
    </row>
    <row r="38" spans="1:14" ht="20.100000000000001" customHeight="1" x14ac:dyDescent="0.25">
      <c r="A38" s="24">
        <v>16011531</v>
      </c>
      <c r="B38" s="15" t="s">
        <v>64</v>
      </c>
      <c r="C38" s="15" t="s">
        <v>68</v>
      </c>
      <c r="D38" s="16" t="s">
        <v>2</v>
      </c>
      <c r="E38" s="17">
        <v>10.38</v>
      </c>
      <c r="F38" s="18">
        <v>1.99</v>
      </c>
      <c r="G38" s="17">
        <v>10.17</v>
      </c>
      <c r="H38" s="18">
        <v>1.54</v>
      </c>
      <c r="I38" s="16" t="s">
        <v>3</v>
      </c>
      <c r="J38" s="16" t="s">
        <v>4</v>
      </c>
      <c r="K38" s="16" t="s">
        <v>4</v>
      </c>
      <c r="L38" s="19">
        <f>IF(Tabelle1[[#This Row],[Heizleistung (55°C)]]=0,Tabelle1[[#This Row],[Heizleistung (35°C)]],(Tabelle1[[#This Row],[Heizleistung (35°C)]]+Tabelle1[[#This Row],[Heizleistung (55°C)]])/2)</f>
        <v>10.275</v>
      </c>
      <c r="M38" s="20">
        <f>IF(Tabelle1[[#This Row],[Etas 55°C]]=0,0,(Tabelle1[[#This Row],[Etas 35°C]]*0.8+Tabelle1[[#This Row],[Etas 55°C]]*0.2))*2.5</f>
        <v>4.75</v>
      </c>
      <c r="N38" s="21">
        <f>IF(-(Tabelle1[[#This Row],[80%/20% SCOP]]-5.5)/5.5=1,"n.a.",-(Tabelle1[[#This Row],[80%/20% SCOP]]-5.5)/5.5)</f>
        <v>0.13636363636363635</v>
      </c>
    </row>
    <row r="39" spans="1:14" ht="20.100000000000001" customHeight="1" x14ac:dyDescent="0.25">
      <c r="A39" s="24">
        <v>16016947</v>
      </c>
      <c r="B39" s="15" t="s">
        <v>64</v>
      </c>
      <c r="C39" s="15" t="s">
        <v>69</v>
      </c>
      <c r="D39" s="16" t="s">
        <v>2</v>
      </c>
      <c r="E39" s="17">
        <v>4.2</v>
      </c>
      <c r="F39" s="18">
        <v>1.95</v>
      </c>
      <c r="G39" s="17">
        <v>4.6500000000000004</v>
      </c>
      <c r="H39" s="18">
        <v>1.45</v>
      </c>
      <c r="I39" s="16" t="s">
        <v>3</v>
      </c>
      <c r="J39" s="16" t="s">
        <v>4</v>
      </c>
      <c r="K39" s="16" t="s">
        <v>4</v>
      </c>
      <c r="L39" s="19">
        <f>IF(Tabelle1[[#This Row],[Heizleistung (55°C)]]=0,Tabelle1[[#This Row],[Heizleistung (35°C)]],(Tabelle1[[#This Row],[Heizleistung (35°C)]]+Tabelle1[[#This Row],[Heizleistung (55°C)]])/2)</f>
        <v>4.4250000000000007</v>
      </c>
      <c r="M39" s="20">
        <f>IF(Tabelle1[[#This Row],[Etas 55°C]]=0,0,(Tabelle1[[#This Row],[Etas 35°C]]*0.8+Tabelle1[[#This Row],[Etas 55°C]]*0.2))*2.5</f>
        <v>4.625</v>
      </c>
      <c r="N39" s="21">
        <f>IF(-(Tabelle1[[#This Row],[80%/20% SCOP]]-5.5)/5.5=1,"n.a.",-(Tabelle1[[#This Row],[80%/20% SCOP]]-5.5)/5.5)</f>
        <v>0.15909090909090909</v>
      </c>
    </row>
    <row r="40" spans="1:14" ht="20.100000000000001" customHeight="1" x14ac:dyDescent="0.25">
      <c r="A40" s="24">
        <v>16012031</v>
      </c>
      <c r="B40" s="15" t="s">
        <v>64</v>
      </c>
      <c r="C40" s="15" t="s">
        <v>70</v>
      </c>
      <c r="D40" s="16" t="s">
        <v>2</v>
      </c>
      <c r="E40" s="17">
        <v>4.2</v>
      </c>
      <c r="F40" s="18">
        <v>2.12</v>
      </c>
      <c r="G40" s="17">
        <v>4</v>
      </c>
      <c r="H40" s="18">
        <v>1.59</v>
      </c>
      <c r="I40" s="16" t="s">
        <v>3</v>
      </c>
      <c r="J40" s="16" t="s">
        <v>4</v>
      </c>
      <c r="K40" s="16" t="s">
        <v>4</v>
      </c>
      <c r="L40" s="19">
        <f>IF(Tabelle1[[#This Row],[Heizleistung (55°C)]]=0,Tabelle1[[#This Row],[Heizleistung (35°C)]],(Tabelle1[[#This Row],[Heizleistung (35°C)]]+Tabelle1[[#This Row],[Heizleistung (55°C)]])/2)</f>
        <v>4.0999999999999996</v>
      </c>
      <c r="M40" s="20">
        <f>IF(Tabelle1[[#This Row],[Etas 55°C]]=0,0,(Tabelle1[[#This Row],[Etas 35°C]]*0.8+Tabelle1[[#This Row],[Etas 55°C]]*0.2))*2.5</f>
        <v>5.0350000000000001</v>
      </c>
      <c r="N40" s="21">
        <f>IF(-(Tabelle1[[#This Row],[80%/20% SCOP]]-5.5)/5.5=1,"n.a.",-(Tabelle1[[#This Row],[80%/20% SCOP]]-5.5)/5.5)</f>
        <v>8.4545454545454521E-2</v>
      </c>
    </row>
    <row r="41" spans="1:14" ht="20.100000000000001" customHeight="1" x14ac:dyDescent="0.25">
      <c r="A41" s="24">
        <v>16016946</v>
      </c>
      <c r="B41" s="15" t="s">
        <v>64</v>
      </c>
      <c r="C41" s="15" t="s">
        <v>71</v>
      </c>
      <c r="D41" s="16" t="s">
        <v>2</v>
      </c>
      <c r="E41" s="17">
        <v>21</v>
      </c>
      <c r="F41" s="18">
        <v>1.95</v>
      </c>
      <c r="G41" s="17">
        <v>22</v>
      </c>
      <c r="H41" s="18">
        <v>1.42</v>
      </c>
      <c r="I41" s="16" t="s">
        <v>3</v>
      </c>
      <c r="J41" s="16" t="s">
        <v>4</v>
      </c>
      <c r="K41" s="16" t="s">
        <v>4</v>
      </c>
      <c r="L41" s="19">
        <f>IF(Tabelle1[[#This Row],[Heizleistung (55°C)]]=0,Tabelle1[[#This Row],[Heizleistung (35°C)]],(Tabelle1[[#This Row],[Heizleistung (35°C)]]+Tabelle1[[#This Row],[Heizleistung (55°C)]])/2)</f>
        <v>21.5</v>
      </c>
      <c r="M41" s="20">
        <f>IF(Tabelle1[[#This Row],[Etas 55°C]]=0,0,(Tabelle1[[#This Row],[Etas 35°C]]*0.8+Tabelle1[[#This Row],[Etas 55°C]]*0.2))*2.5</f>
        <v>4.6100000000000003</v>
      </c>
      <c r="N41" s="21">
        <f>IF(-(Tabelle1[[#This Row],[80%/20% SCOP]]-5.5)/5.5=1,"n.a.",-(Tabelle1[[#This Row],[80%/20% SCOP]]-5.5)/5.5)</f>
        <v>0.16181818181818175</v>
      </c>
    </row>
    <row r="42" spans="1:14" ht="20.100000000000001" customHeight="1" x14ac:dyDescent="0.25">
      <c r="A42" s="24">
        <v>16014916</v>
      </c>
      <c r="B42" s="15" t="s">
        <v>64</v>
      </c>
      <c r="C42" s="15" t="s">
        <v>72</v>
      </c>
      <c r="D42" s="16" t="s">
        <v>2</v>
      </c>
      <c r="E42" s="17">
        <v>18.8</v>
      </c>
      <c r="F42" s="18">
        <v>2</v>
      </c>
      <c r="G42" s="17">
        <v>18</v>
      </c>
      <c r="H42" s="18">
        <v>1.58</v>
      </c>
      <c r="I42" s="16" t="s">
        <v>3</v>
      </c>
      <c r="J42" s="16" t="s">
        <v>4</v>
      </c>
      <c r="K42" s="16" t="s">
        <v>4</v>
      </c>
      <c r="L42" s="19">
        <f>IF(Tabelle1[[#This Row],[Heizleistung (55°C)]]=0,Tabelle1[[#This Row],[Heizleistung (35°C)]],(Tabelle1[[#This Row],[Heizleistung (35°C)]]+Tabelle1[[#This Row],[Heizleistung (55°C)]])/2)</f>
        <v>18.399999999999999</v>
      </c>
      <c r="M42" s="20">
        <f>IF(Tabelle1[[#This Row],[Etas 55°C]]=0,0,(Tabelle1[[#This Row],[Etas 35°C]]*0.8+Tabelle1[[#This Row],[Etas 55°C]]*0.2))*2.5</f>
        <v>4.79</v>
      </c>
      <c r="N42" s="21">
        <f>IF(-(Tabelle1[[#This Row],[80%/20% SCOP]]-5.5)/5.5=1,"n.a.",-(Tabelle1[[#This Row],[80%/20% SCOP]]-5.5)/5.5)</f>
        <v>0.12909090909090909</v>
      </c>
    </row>
    <row r="43" spans="1:14" ht="20.100000000000001" customHeight="1" x14ac:dyDescent="0.25">
      <c r="A43" s="24">
        <v>16012032</v>
      </c>
      <c r="B43" s="15" t="s">
        <v>64</v>
      </c>
      <c r="C43" s="15" t="s">
        <v>73</v>
      </c>
      <c r="D43" s="16" t="s">
        <v>2</v>
      </c>
      <c r="E43" s="17">
        <v>10.19</v>
      </c>
      <c r="F43" s="18">
        <v>2.2000000000000002</v>
      </c>
      <c r="G43" s="17">
        <v>9.9700000000000006</v>
      </c>
      <c r="H43" s="18">
        <v>1.65</v>
      </c>
      <c r="I43" s="16" t="s">
        <v>3</v>
      </c>
      <c r="J43" s="16" t="s">
        <v>4</v>
      </c>
      <c r="K43" s="16" t="s">
        <v>4</v>
      </c>
      <c r="L43" s="19">
        <f>IF(Tabelle1[[#This Row],[Heizleistung (55°C)]]=0,Tabelle1[[#This Row],[Heizleistung (35°C)]],(Tabelle1[[#This Row],[Heizleistung (35°C)]]+Tabelle1[[#This Row],[Heizleistung (55°C)]])/2)</f>
        <v>10.08</v>
      </c>
      <c r="M43" s="20">
        <f>IF(Tabelle1[[#This Row],[Etas 55°C]]=0,0,(Tabelle1[[#This Row],[Etas 35°C]]*0.8+Tabelle1[[#This Row],[Etas 55°C]]*0.2))*2.5</f>
        <v>5.2250000000000005</v>
      </c>
      <c r="N43" s="21">
        <f>IF(-(Tabelle1[[#This Row],[80%/20% SCOP]]-5.5)/5.5=1,"n.a.",-(Tabelle1[[#This Row],[80%/20% SCOP]]-5.5)/5.5)</f>
        <v>4.9999999999999906E-2</v>
      </c>
    </row>
    <row r="44" spans="1:14" ht="20.100000000000001" customHeight="1" x14ac:dyDescent="0.25">
      <c r="A44" s="24">
        <v>16016949</v>
      </c>
      <c r="B44" s="15" t="s">
        <v>64</v>
      </c>
      <c r="C44" s="15" t="s">
        <v>74</v>
      </c>
      <c r="D44" s="16" t="s">
        <v>2</v>
      </c>
      <c r="E44" s="17">
        <v>15.4</v>
      </c>
      <c r="F44" s="18">
        <v>1.94</v>
      </c>
      <c r="G44" s="17">
        <v>14.15</v>
      </c>
      <c r="H44" s="18">
        <v>1.52</v>
      </c>
      <c r="I44" s="16" t="s">
        <v>3</v>
      </c>
      <c r="J44" s="16" t="s">
        <v>4</v>
      </c>
      <c r="K44" s="16" t="s">
        <v>4</v>
      </c>
      <c r="L44" s="19">
        <f>IF(Tabelle1[[#This Row],[Heizleistung (55°C)]]=0,Tabelle1[[#This Row],[Heizleistung (35°C)]],(Tabelle1[[#This Row],[Heizleistung (35°C)]]+Tabelle1[[#This Row],[Heizleistung (55°C)]])/2)</f>
        <v>14.775</v>
      </c>
      <c r="M44" s="20">
        <f>IF(Tabelle1[[#This Row],[Etas 55°C]]=0,0,(Tabelle1[[#This Row],[Etas 35°C]]*0.8+Tabelle1[[#This Row],[Etas 55°C]]*0.2))*2.5</f>
        <v>4.6400000000000006</v>
      </c>
      <c r="N44" s="21">
        <f>IF(-(Tabelle1[[#This Row],[80%/20% SCOP]]-5.5)/5.5=1,"n.a.",-(Tabelle1[[#This Row],[80%/20% SCOP]]-5.5)/5.5)</f>
        <v>0.15636363636363626</v>
      </c>
    </row>
    <row r="45" spans="1:14" ht="20.100000000000001" customHeight="1" x14ac:dyDescent="0.25">
      <c r="A45" s="24">
        <v>16018819</v>
      </c>
      <c r="B45" s="15" t="s">
        <v>53</v>
      </c>
      <c r="C45" s="15" t="s">
        <v>75</v>
      </c>
      <c r="D45" s="16" t="s">
        <v>2</v>
      </c>
      <c r="E45" s="17">
        <v>12.1</v>
      </c>
      <c r="F45" s="18">
        <v>1.9</v>
      </c>
      <c r="G45" s="17">
        <v>12.1</v>
      </c>
      <c r="H45" s="18">
        <v>1.55</v>
      </c>
      <c r="I45" s="16" t="s">
        <v>3</v>
      </c>
      <c r="J45" s="16" t="s">
        <v>4</v>
      </c>
      <c r="K45" s="16" t="s">
        <v>4</v>
      </c>
      <c r="L45" s="19">
        <f>IF(Tabelle1[[#This Row],[Heizleistung (55°C)]]=0,Tabelle1[[#This Row],[Heizleistung (35°C)]],(Tabelle1[[#This Row],[Heizleistung (35°C)]]+Tabelle1[[#This Row],[Heizleistung (55°C)]])/2)</f>
        <v>12.1</v>
      </c>
      <c r="M45" s="20">
        <f>IF(Tabelle1[[#This Row],[Etas 55°C]]=0,0,(Tabelle1[[#This Row],[Etas 35°C]]*0.8+Tabelle1[[#This Row],[Etas 55°C]]*0.2))*2.5</f>
        <v>4.5750000000000002</v>
      </c>
      <c r="N45" s="21">
        <f>IF(-(Tabelle1[[#This Row],[80%/20% SCOP]]-5.5)/5.5=1,"n.a.",-(Tabelle1[[#This Row],[80%/20% SCOP]]-5.5)/5.5)</f>
        <v>0.16818181818181815</v>
      </c>
    </row>
    <row r="46" spans="1:14" ht="20.100000000000001" customHeight="1" x14ac:dyDescent="0.25">
      <c r="A46" s="24">
        <v>16017643</v>
      </c>
      <c r="B46" s="15" t="s">
        <v>53</v>
      </c>
      <c r="C46" s="15" t="s">
        <v>54</v>
      </c>
      <c r="D46" s="16" t="s">
        <v>2</v>
      </c>
      <c r="E46" s="17">
        <v>7.15</v>
      </c>
      <c r="F46" s="18">
        <v>1.99</v>
      </c>
      <c r="G46" s="17">
        <v>6.76</v>
      </c>
      <c r="H46" s="18">
        <v>1.53</v>
      </c>
      <c r="I46" s="16" t="s">
        <v>3</v>
      </c>
      <c r="J46" s="16" t="s">
        <v>4</v>
      </c>
      <c r="K46" s="16" t="s">
        <v>4</v>
      </c>
      <c r="L46" s="19">
        <f>IF(Tabelle1[[#This Row],[Heizleistung (55°C)]]=0,Tabelle1[[#This Row],[Heizleistung (35°C)]],(Tabelle1[[#This Row],[Heizleistung (35°C)]]+Tabelle1[[#This Row],[Heizleistung (55°C)]])/2)</f>
        <v>6.9550000000000001</v>
      </c>
      <c r="M46" s="20">
        <f>IF(Tabelle1[[#This Row],[Etas 55°C]]=0,0,(Tabelle1[[#This Row],[Etas 35°C]]*0.8+Tabelle1[[#This Row],[Etas 55°C]]*0.2))*2.5</f>
        <v>4.7450000000000001</v>
      </c>
      <c r="N46" s="21">
        <f>IF(-(Tabelle1[[#This Row],[80%/20% SCOP]]-5.5)/5.5=1,"n.a.",-(Tabelle1[[#This Row],[80%/20% SCOP]]-5.5)/5.5)</f>
        <v>0.13727272727272724</v>
      </c>
    </row>
    <row r="47" spans="1:14" ht="20.100000000000001" customHeight="1" x14ac:dyDescent="0.25">
      <c r="A47" s="24">
        <v>16017644</v>
      </c>
      <c r="B47" s="15" t="s">
        <v>53</v>
      </c>
      <c r="C47" s="15" t="s">
        <v>55</v>
      </c>
      <c r="D47" s="16" t="s">
        <v>2</v>
      </c>
      <c r="E47" s="17">
        <v>9.19</v>
      </c>
      <c r="F47" s="18">
        <v>1.86</v>
      </c>
      <c r="G47" s="17">
        <v>8.5</v>
      </c>
      <c r="H47" s="18">
        <v>1.51</v>
      </c>
      <c r="I47" s="16" t="s">
        <v>3</v>
      </c>
      <c r="J47" s="16" t="s">
        <v>4</v>
      </c>
      <c r="K47" s="16" t="s">
        <v>4</v>
      </c>
      <c r="L47" s="19">
        <f>IF(Tabelle1[[#This Row],[Heizleistung (55°C)]]=0,Tabelle1[[#This Row],[Heizleistung (35°C)]],(Tabelle1[[#This Row],[Heizleistung (35°C)]]+Tabelle1[[#This Row],[Heizleistung (55°C)]])/2)</f>
        <v>8.8449999999999989</v>
      </c>
      <c r="M47" s="20">
        <f>IF(Tabelle1[[#This Row],[Etas 55°C]]=0,0,(Tabelle1[[#This Row],[Etas 35°C]]*0.8+Tabelle1[[#This Row],[Etas 55°C]]*0.2))*2.5</f>
        <v>4.4750000000000005</v>
      </c>
      <c r="N47" s="21">
        <f>IF(-(Tabelle1[[#This Row],[80%/20% SCOP]]-5.5)/5.5=1,"n.a.",-(Tabelle1[[#This Row],[80%/20% SCOP]]-5.5)/5.5)</f>
        <v>0.18636363636363626</v>
      </c>
    </row>
    <row r="48" spans="1:14" ht="20.100000000000001" customHeight="1" x14ac:dyDescent="0.25">
      <c r="A48" s="24">
        <v>16016921</v>
      </c>
      <c r="B48" s="15" t="s">
        <v>53</v>
      </c>
      <c r="C48" s="15" t="s">
        <v>56</v>
      </c>
      <c r="D48" s="16" t="s">
        <v>2</v>
      </c>
      <c r="E48" s="17">
        <v>5</v>
      </c>
      <c r="F48" s="18">
        <v>1.8</v>
      </c>
      <c r="G48" s="17">
        <v>4.8600000000000003</v>
      </c>
      <c r="H48" s="18">
        <v>1.264</v>
      </c>
      <c r="I48" s="16" t="s">
        <v>40</v>
      </c>
      <c r="J48" s="16" t="s">
        <v>4</v>
      </c>
      <c r="K48" s="16" t="s">
        <v>4</v>
      </c>
      <c r="L48" s="19">
        <f>IF(Tabelle1[[#This Row],[Heizleistung (55°C)]]=0,Tabelle1[[#This Row],[Heizleistung (35°C)]],(Tabelle1[[#This Row],[Heizleistung (35°C)]]+Tabelle1[[#This Row],[Heizleistung (55°C)]])/2)</f>
        <v>4.93</v>
      </c>
      <c r="M48" s="20">
        <f>IF(Tabelle1[[#This Row],[Etas 55°C]]=0,0,(Tabelle1[[#This Row],[Etas 35°C]]*0.8+Tabelle1[[#This Row],[Etas 55°C]]*0.2))*2.5</f>
        <v>4.2320000000000002</v>
      </c>
      <c r="N48" s="21">
        <f>IF(-(Tabelle1[[#This Row],[80%/20% SCOP]]-5.5)/5.5=1,"n.a.",-(Tabelle1[[#This Row],[80%/20% SCOP]]-5.5)/5.5)</f>
        <v>0.2305454545454545</v>
      </c>
    </row>
    <row r="49" spans="1:14" ht="20.100000000000001" customHeight="1" x14ac:dyDescent="0.25">
      <c r="A49" s="24">
        <v>16016922</v>
      </c>
      <c r="B49" s="15" t="s">
        <v>53</v>
      </c>
      <c r="C49" s="15" t="s">
        <v>57</v>
      </c>
      <c r="D49" s="16" t="s">
        <v>2</v>
      </c>
      <c r="E49" s="17">
        <v>7.58</v>
      </c>
      <c r="F49" s="18">
        <v>1.758</v>
      </c>
      <c r="G49" s="17">
        <v>7.03</v>
      </c>
      <c r="H49" s="18">
        <v>1.264</v>
      </c>
      <c r="I49" s="16" t="s">
        <v>40</v>
      </c>
      <c r="J49" s="16" t="s">
        <v>4</v>
      </c>
      <c r="K49" s="16" t="s">
        <v>4</v>
      </c>
      <c r="L49" s="19">
        <f>IF(Tabelle1[[#This Row],[Heizleistung (55°C)]]=0,Tabelle1[[#This Row],[Heizleistung (35°C)]],(Tabelle1[[#This Row],[Heizleistung (35°C)]]+Tabelle1[[#This Row],[Heizleistung (55°C)]])/2)</f>
        <v>7.3049999999999997</v>
      </c>
      <c r="M49" s="20">
        <f>IF(Tabelle1[[#This Row],[Etas 55°C]]=0,0,(Tabelle1[[#This Row],[Etas 35°C]]*0.8+Tabelle1[[#This Row],[Etas 55°C]]*0.2))*2.5</f>
        <v>4.1480000000000006</v>
      </c>
      <c r="N49" s="21">
        <f>IF(-(Tabelle1[[#This Row],[80%/20% SCOP]]-5.5)/5.5=1,"n.a.",-(Tabelle1[[#This Row],[80%/20% SCOP]]-5.5)/5.5)</f>
        <v>0.24581818181818171</v>
      </c>
    </row>
    <row r="50" spans="1:14" ht="20.100000000000001" customHeight="1" x14ac:dyDescent="0.25">
      <c r="A50" s="24">
        <v>16016923</v>
      </c>
      <c r="B50" s="15" t="s">
        <v>53</v>
      </c>
      <c r="C50" s="15" t="s">
        <v>58</v>
      </c>
      <c r="D50" s="16" t="s">
        <v>2</v>
      </c>
      <c r="E50" s="17">
        <v>10.42</v>
      </c>
      <c r="F50" s="18">
        <v>1.772</v>
      </c>
      <c r="G50" s="17">
        <v>9.91</v>
      </c>
      <c r="H50" s="18">
        <v>1.256</v>
      </c>
      <c r="I50" s="16" t="s">
        <v>40</v>
      </c>
      <c r="J50" s="16" t="s">
        <v>4</v>
      </c>
      <c r="K50" s="16" t="s">
        <v>4</v>
      </c>
      <c r="L50" s="19">
        <f>IF(Tabelle1[[#This Row],[Heizleistung (55°C)]]=0,Tabelle1[[#This Row],[Heizleistung (35°C)]],(Tabelle1[[#This Row],[Heizleistung (35°C)]]+Tabelle1[[#This Row],[Heizleistung (55°C)]])/2)</f>
        <v>10.164999999999999</v>
      </c>
      <c r="M50" s="20">
        <f>IF(Tabelle1[[#This Row],[Etas 55°C]]=0,0,(Tabelle1[[#This Row],[Etas 35°C]]*0.8+Tabelle1[[#This Row],[Etas 55°C]]*0.2))*2.5</f>
        <v>4.1720000000000006</v>
      </c>
      <c r="N50" s="21">
        <f>IF(-(Tabelle1[[#This Row],[80%/20% SCOP]]-5.5)/5.5=1,"n.a.",-(Tabelle1[[#This Row],[80%/20% SCOP]]-5.5)/5.5)</f>
        <v>0.24145454545454534</v>
      </c>
    </row>
    <row r="51" spans="1:14" ht="20.100000000000001" customHeight="1" x14ac:dyDescent="0.25">
      <c r="A51" s="24">
        <v>16012800</v>
      </c>
      <c r="B51" s="15" t="s">
        <v>59</v>
      </c>
      <c r="C51" s="15" t="s">
        <v>60</v>
      </c>
      <c r="D51" s="16" t="s">
        <v>2</v>
      </c>
      <c r="E51" s="17">
        <v>22</v>
      </c>
      <c r="F51" s="18">
        <v>1.77</v>
      </c>
      <c r="G51" s="17">
        <v>22</v>
      </c>
      <c r="H51" s="18">
        <v>1.43</v>
      </c>
      <c r="I51" s="16" t="s">
        <v>3</v>
      </c>
      <c r="J51" s="16" t="s">
        <v>15</v>
      </c>
      <c r="K51" s="16" t="s">
        <v>25</v>
      </c>
      <c r="L51" s="19">
        <f>IF(Tabelle1[[#This Row],[Heizleistung (55°C)]]=0,Tabelle1[[#This Row],[Heizleistung (35°C)]],(Tabelle1[[#This Row],[Heizleistung (35°C)]]+Tabelle1[[#This Row],[Heizleistung (55°C)]])/2)</f>
        <v>22</v>
      </c>
      <c r="M51" s="20">
        <f>IF(Tabelle1[[#This Row],[Etas 55°C]]=0,0,(Tabelle1[[#This Row],[Etas 35°C]]*0.8+Tabelle1[[#This Row],[Etas 55°C]]*0.2))*2.5</f>
        <v>4.2550000000000008</v>
      </c>
      <c r="N51" s="21">
        <f>IF(-(Tabelle1[[#This Row],[80%/20% SCOP]]-5.5)/5.5=1,"n.a.",-(Tabelle1[[#This Row],[80%/20% SCOP]]-5.5)/5.5)</f>
        <v>0.22636363636363621</v>
      </c>
    </row>
    <row r="52" spans="1:14" ht="20.100000000000001" customHeight="1" x14ac:dyDescent="0.25">
      <c r="A52" s="24">
        <v>16011019</v>
      </c>
      <c r="B52" s="15" t="s">
        <v>59</v>
      </c>
      <c r="C52" s="15" t="s">
        <v>61</v>
      </c>
      <c r="D52" s="16" t="s">
        <v>2</v>
      </c>
      <c r="E52" s="17">
        <v>8</v>
      </c>
      <c r="F52" s="18">
        <v>1.8</v>
      </c>
      <c r="G52" s="17">
        <v>7</v>
      </c>
      <c r="H52" s="18">
        <v>1.28</v>
      </c>
      <c r="I52" s="16" t="s">
        <v>40</v>
      </c>
      <c r="J52" s="16" t="s">
        <v>15</v>
      </c>
      <c r="K52" s="16" t="s">
        <v>25</v>
      </c>
      <c r="L52" s="19">
        <f>IF(Tabelle1[[#This Row],[Heizleistung (55°C)]]=0,Tabelle1[[#This Row],[Heizleistung (35°C)]],(Tabelle1[[#This Row],[Heizleistung (35°C)]]+Tabelle1[[#This Row],[Heizleistung (55°C)]])/2)</f>
        <v>7.5</v>
      </c>
      <c r="M52" s="20">
        <f>IF(Tabelle1[[#This Row],[Etas 55°C]]=0,0,(Tabelle1[[#This Row],[Etas 35°C]]*0.8+Tabelle1[[#This Row],[Etas 55°C]]*0.2))*2.5</f>
        <v>4.24</v>
      </c>
      <c r="N52" s="21">
        <f>IF(-(Tabelle1[[#This Row],[80%/20% SCOP]]-5.5)/5.5=1,"n.a.",-(Tabelle1[[#This Row],[80%/20% SCOP]]-5.5)/5.5)</f>
        <v>0.22909090909090904</v>
      </c>
    </row>
    <row r="53" spans="1:14" ht="20.100000000000001" customHeight="1" x14ac:dyDescent="0.25">
      <c r="A53" s="24">
        <v>16012802</v>
      </c>
      <c r="B53" s="15" t="s">
        <v>59</v>
      </c>
      <c r="C53" s="15" t="s">
        <v>62</v>
      </c>
      <c r="D53" s="16" t="s">
        <v>2</v>
      </c>
      <c r="E53" s="17">
        <v>5.0999999999999996</v>
      </c>
      <c r="F53" s="18">
        <v>1.86</v>
      </c>
      <c r="G53" s="17">
        <v>4.9000000000000004</v>
      </c>
      <c r="H53" s="18">
        <v>1.33</v>
      </c>
      <c r="I53" s="16" t="s">
        <v>3</v>
      </c>
      <c r="J53" s="16" t="s">
        <v>15</v>
      </c>
      <c r="K53" s="16" t="s">
        <v>25</v>
      </c>
      <c r="L53" s="19">
        <f>IF(Tabelle1[[#This Row],[Heizleistung (55°C)]]=0,Tabelle1[[#This Row],[Heizleistung (35°C)]],(Tabelle1[[#This Row],[Heizleistung (35°C)]]+Tabelle1[[#This Row],[Heizleistung (55°C)]])/2)</f>
        <v>5</v>
      </c>
      <c r="M53" s="20">
        <f>IF(Tabelle1[[#This Row],[Etas 55°C]]=0,0,(Tabelle1[[#This Row],[Etas 35°C]]*0.8+Tabelle1[[#This Row],[Etas 55°C]]*0.2))*2.5</f>
        <v>4.3850000000000007</v>
      </c>
      <c r="N53" s="21">
        <f>IF(-(Tabelle1[[#This Row],[80%/20% SCOP]]-5.5)/5.5=1,"n.a.",-(Tabelle1[[#This Row],[80%/20% SCOP]]-5.5)/5.5)</f>
        <v>0.20272727272727262</v>
      </c>
    </row>
    <row r="54" spans="1:14" ht="20.100000000000001" customHeight="1" x14ac:dyDescent="0.25">
      <c r="A54" s="24">
        <v>16007492</v>
      </c>
      <c r="B54" s="15" t="s">
        <v>59</v>
      </c>
      <c r="C54" s="15" t="s">
        <v>63</v>
      </c>
      <c r="D54" s="16" t="s">
        <v>2</v>
      </c>
      <c r="E54" s="17">
        <v>13</v>
      </c>
      <c r="F54" s="18">
        <v>1.86</v>
      </c>
      <c r="G54" s="17">
        <v>13</v>
      </c>
      <c r="H54" s="18">
        <v>1.33</v>
      </c>
      <c r="I54" s="16" t="s">
        <v>40</v>
      </c>
      <c r="J54" s="16" t="s">
        <v>15</v>
      </c>
      <c r="K54" s="16" t="s">
        <v>25</v>
      </c>
      <c r="L54" s="19">
        <f>IF(Tabelle1[[#This Row],[Heizleistung (55°C)]]=0,Tabelle1[[#This Row],[Heizleistung (35°C)]],(Tabelle1[[#This Row],[Heizleistung (35°C)]]+Tabelle1[[#This Row],[Heizleistung (55°C)]])/2)</f>
        <v>13</v>
      </c>
      <c r="M54" s="20">
        <f>IF(Tabelle1[[#This Row],[Etas 55°C]]=0,0,(Tabelle1[[#This Row],[Etas 35°C]]*0.8+Tabelle1[[#This Row],[Etas 55°C]]*0.2))*2.5</f>
        <v>4.3850000000000007</v>
      </c>
      <c r="N54" s="21">
        <f>IF(-(Tabelle1[[#This Row],[80%/20% SCOP]]-5.5)/5.5=1,"n.a.",-(Tabelle1[[#This Row],[80%/20% SCOP]]-5.5)/5.5)</f>
        <v>0.20272727272727262</v>
      </c>
    </row>
    <row r="55" spans="1:14" ht="20.100000000000001" customHeight="1" x14ac:dyDescent="0.25">
      <c r="A55" s="24">
        <v>16007485</v>
      </c>
      <c r="B55" s="15" t="s">
        <v>59</v>
      </c>
      <c r="C55" s="15" t="s">
        <v>76</v>
      </c>
      <c r="D55" s="16" t="s">
        <v>2</v>
      </c>
      <c r="E55" s="17">
        <v>4</v>
      </c>
      <c r="F55" s="18">
        <v>1.79</v>
      </c>
      <c r="G55" s="17">
        <v>4</v>
      </c>
      <c r="H55" s="18">
        <v>1.35</v>
      </c>
      <c r="I55" s="16" t="s">
        <v>40</v>
      </c>
      <c r="J55" s="16" t="s">
        <v>15</v>
      </c>
      <c r="K55" s="16" t="s">
        <v>25</v>
      </c>
      <c r="L55" s="19">
        <f>IF(Tabelle1[[#This Row],[Heizleistung (55°C)]]=0,Tabelle1[[#This Row],[Heizleistung (35°C)]],(Tabelle1[[#This Row],[Heizleistung (35°C)]]+Tabelle1[[#This Row],[Heizleistung (55°C)]])/2)</f>
        <v>4</v>
      </c>
      <c r="M55" s="20">
        <f>IF(Tabelle1[[#This Row],[Etas 55°C]]=0,0,(Tabelle1[[#This Row],[Etas 35°C]]*0.8+Tabelle1[[#This Row],[Etas 55°C]]*0.2))*2.5</f>
        <v>4.2550000000000008</v>
      </c>
      <c r="N55" s="21">
        <f>IF(-(Tabelle1[[#This Row],[80%/20% SCOP]]-5.5)/5.5=1,"n.a.",-(Tabelle1[[#This Row],[80%/20% SCOP]]-5.5)/5.5)</f>
        <v>0.22636363636363621</v>
      </c>
    </row>
    <row r="56" spans="1:14" ht="20.100000000000001" customHeight="1" x14ac:dyDescent="0.25">
      <c r="A56" s="24">
        <v>16007490</v>
      </c>
      <c r="B56" s="15" t="s">
        <v>59</v>
      </c>
      <c r="C56" s="15" t="s">
        <v>77</v>
      </c>
      <c r="D56" s="16" t="s">
        <v>2</v>
      </c>
      <c r="E56" s="17">
        <v>10</v>
      </c>
      <c r="F56" s="18">
        <v>1.8</v>
      </c>
      <c r="G56" s="17">
        <v>10</v>
      </c>
      <c r="H56" s="18">
        <v>1.35</v>
      </c>
      <c r="I56" s="16" t="s">
        <v>40</v>
      </c>
      <c r="J56" s="16" t="s">
        <v>15</v>
      </c>
      <c r="K56" s="16" t="s">
        <v>25</v>
      </c>
      <c r="L56" s="19">
        <f>IF(Tabelle1[[#This Row],[Heizleistung (55°C)]]=0,Tabelle1[[#This Row],[Heizleistung (35°C)]],(Tabelle1[[#This Row],[Heizleistung (35°C)]]+Tabelle1[[#This Row],[Heizleistung (55°C)]])/2)</f>
        <v>10</v>
      </c>
      <c r="M56" s="20">
        <f>IF(Tabelle1[[#This Row],[Etas 55°C]]=0,0,(Tabelle1[[#This Row],[Etas 35°C]]*0.8+Tabelle1[[#This Row],[Etas 55°C]]*0.2))*2.5</f>
        <v>4.2750000000000004</v>
      </c>
      <c r="N56" s="21">
        <f>IF(-(Tabelle1[[#This Row],[80%/20% SCOP]]-5.5)/5.5=1,"n.a.",-(Tabelle1[[#This Row],[80%/20% SCOP]]-5.5)/5.5)</f>
        <v>0.22272727272727266</v>
      </c>
    </row>
    <row r="57" spans="1:14" ht="20.100000000000001" customHeight="1" x14ac:dyDescent="0.25">
      <c r="A57" s="24">
        <v>16007495</v>
      </c>
      <c r="B57" s="15" t="s">
        <v>59</v>
      </c>
      <c r="C57" s="15" t="s">
        <v>78</v>
      </c>
      <c r="D57" s="16" t="s">
        <v>2</v>
      </c>
      <c r="E57" s="17">
        <v>31</v>
      </c>
      <c r="F57" s="18">
        <v>1.67</v>
      </c>
      <c r="G57" s="17">
        <v>29</v>
      </c>
      <c r="H57" s="18">
        <v>1.26</v>
      </c>
      <c r="I57" s="16" t="s">
        <v>40</v>
      </c>
      <c r="J57" s="16" t="s">
        <v>15</v>
      </c>
      <c r="K57" s="16" t="s">
        <v>25</v>
      </c>
      <c r="L57" s="19">
        <f>IF(Tabelle1[[#This Row],[Heizleistung (55°C)]]=0,Tabelle1[[#This Row],[Heizleistung (35°C)]],(Tabelle1[[#This Row],[Heizleistung (35°C)]]+Tabelle1[[#This Row],[Heizleistung (55°C)]])/2)</f>
        <v>30</v>
      </c>
      <c r="M57" s="20">
        <f>IF(Tabelle1[[#This Row],[Etas 55°C]]=0,0,(Tabelle1[[#This Row],[Etas 35°C]]*0.8+Tabelle1[[#This Row],[Etas 55°C]]*0.2))*2.5</f>
        <v>3.97</v>
      </c>
      <c r="N57" s="21">
        <f>IF(-(Tabelle1[[#This Row],[80%/20% SCOP]]-5.5)/5.5=1,"n.a.",-(Tabelle1[[#This Row],[80%/20% SCOP]]-5.5)/5.5)</f>
        <v>0.27818181818181814</v>
      </c>
    </row>
    <row r="58" spans="1:14" ht="20.100000000000001" customHeight="1" x14ac:dyDescent="0.25">
      <c r="A58" s="24">
        <v>16012797</v>
      </c>
      <c r="B58" s="15" t="s">
        <v>59</v>
      </c>
      <c r="C58" s="15" t="s">
        <v>79</v>
      </c>
      <c r="D58" s="16" t="s">
        <v>2</v>
      </c>
      <c r="E58" s="17">
        <v>15</v>
      </c>
      <c r="F58" s="18">
        <v>1.88</v>
      </c>
      <c r="G58" s="17">
        <v>14</v>
      </c>
      <c r="H58" s="18">
        <v>1.46</v>
      </c>
      <c r="I58" s="16" t="s">
        <v>3</v>
      </c>
      <c r="J58" s="16" t="s">
        <v>15</v>
      </c>
      <c r="K58" s="16" t="s">
        <v>25</v>
      </c>
      <c r="L58" s="19">
        <f>IF(Tabelle1[[#This Row],[Heizleistung (55°C)]]=0,Tabelle1[[#This Row],[Heizleistung (35°C)]],(Tabelle1[[#This Row],[Heizleistung (35°C)]]+Tabelle1[[#This Row],[Heizleistung (55°C)]])/2)</f>
        <v>14.5</v>
      </c>
      <c r="M58" s="20">
        <f>IF(Tabelle1[[#This Row],[Etas 55°C]]=0,0,(Tabelle1[[#This Row],[Etas 35°C]]*0.8+Tabelle1[[#This Row],[Etas 55°C]]*0.2))*2.5</f>
        <v>4.49</v>
      </c>
      <c r="N58" s="21">
        <f>IF(-(Tabelle1[[#This Row],[80%/20% SCOP]]-5.5)/5.5=1,"n.a.",-(Tabelle1[[#This Row],[80%/20% SCOP]]-5.5)/5.5)</f>
        <v>0.1836363636363636</v>
      </c>
    </row>
    <row r="59" spans="1:14" ht="20.100000000000001" customHeight="1" x14ac:dyDescent="0.25">
      <c r="A59" s="24">
        <v>16007432</v>
      </c>
      <c r="B59" s="15" t="s">
        <v>59</v>
      </c>
      <c r="C59" s="15" t="s">
        <v>80</v>
      </c>
      <c r="D59" s="16" t="s">
        <v>2</v>
      </c>
      <c r="E59" s="17">
        <v>14</v>
      </c>
      <c r="F59" s="18">
        <v>1.77</v>
      </c>
      <c r="G59" s="17">
        <v>13</v>
      </c>
      <c r="H59" s="18">
        <v>1.26</v>
      </c>
      <c r="I59" s="16" t="s">
        <v>40</v>
      </c>
      <c r="J59" s="16" t="s">
        <v>15</v>
      </c>
      <c r="K59" s="16" t="s">
        <v>25</v>
      </c>
      <c r="L59" s="19">
        <f>IF(Tabelle1[[#This Row],[Heizleistung (55°C)]]=0,Tabelle1[[#This Row],[Heizleistung (35°C)]],(Tabelle1[[#This Row],[Heizleistung (35°C)]]+Tabelle1[[#This Row],[Heizleistung (55°C)]])/2)</f>
        <v>13.5</v>
      </c>
      <c r="M59" s="20">
        <f>IF(Tabelle1[[#This Row],[Etas 55°C]]=0,0,(Tabelle1[[#This Row],[Etas 35°C]]*0.8+Tabelle1[[#This Row],[Etas 55°C]]*0.2))*2.5</f>
        <v>4.17</v>
      </c>
      <c r="N59" s="21">
        <f>IF(-(Tabelle1[[#This Row],[80%/20% SCOP]]-5.5)/5.5=1,"n.a.",-(Tabelle1[[#This Row],[80%/20% SCOP]]-5.5)/5.5)</f>
        <v>0.24181818181818182</v>
      </c>
    </row>
    <row r="60" spans="1:14" ht="20.100000000000001" customHeight="1" x14ac:dyDescent="0.25">
      <c r="A60" s="24">
        <v>16007429</v>
      </c>
      <c r="B60" s="15" t="s">
        <v>59</v>
      </c>
      <c r="C60" s="15" t="s">
        <v>81</v>
      </c>
      <c r="D60" s="16" t="s">
        <v>2</v>
      </c>
      <c r="E60" s="17">
        <v>10</v>
      </c>
      <c r="F60" s="18">
        <v>1.76</v>
      </c>
      <c r="G60" s="17">
        <v>10</v>
      </c>
      <c r="H60" s="18">
        <v>1.31</v>
      </c>
      <c r="I60" s="16" t="s">
        <v>40</v>
      </c>
      <c r="J60" s="16" t="s">
        <v>15</v>
      </c>
      <c r="K60" s="16" t="s">
        <v>25</v>
      </c>
      <c r="L60" s="19">
        <f>IF(Tabelle1[[#This Row],[Heizleistung (55°C)]]=0,Tabelle1[[#This Row],[Heizleistung (35°C)]],(Tabelle1[[#This Row],[Heizleistung (35°C)]]+Tabelle1[[#This Row],[Heizleistung (55°C)]])/2)</f>
        <v>10</v>
      </c>
      <c r="M60" s="20">
        <f>IF(Tabelle1[[#This Row],[Etas 55°C]]=0,0,(Tabelle1[[#This Row],[Etas 35°C]]*0.8+Tabelle1[[#This Row],[Etas 55°C]]*0.2))*2.5</f>
        <v>4.1750000000000007</v>
      </c>
      <c r="N60" s="21">
        <f>IF(-(Tabelle1[[#This Row],[80%/20% SCOP]]-5.5)/5.5=1,"n.a.",-(Tabelle1[[#This Row],[80%/20% SCOP]]-5.5)/5.5)</f>
        <v>0.24090909090909077</v>
      </c>
    </row>
    <row r="61" spans="1:14" ht="20.100000000000001" customHeight="1" x14ac:dyDescent="0.25">
      <c r="A61" s="24">
        <v>16009229</v>
      </c>
      <c r="B61" s="15" t="s">
        <v>59</v>
      </c>
      <c r="C61" s="15" t="s">
        <v>82</v>
      </c>
      <c r="D61" s="16" t="s">
        <v>2</v>
      </c>
      <c r="E61" s="17">
        <v>25</v>
      </c>
      <c r="F61" s="18">
        <v>1.69</v>
      </c>
      <c r="G61" s="17">
        <v>24</v>
      </c>
      <c r="H61" s="18">
        <v>1.26</v>
      </c>
      <c r="I61" s="16" t="s">
        <v>40</v>
      </c>
      <c r="J61" s="16" t="s">
        <v>15</v>
      </c>
      <c r="K61" s="16" t="s">
        <v>25</v>
      </c>
      <c r="L61" s="19">
        <f>IF(Tabelle1[[#This Row],[Heizleistung (55°C)]]=0,Tabelle1[[#This Row],[Heizleistung (35°C)]],(Tabelle1[[#This Row],[Heizleistung (35°C)]]+Tabelle1[[#This Row],[Heizleistung (55°C)]])/2)</f>
        <v>24.5</v>
      </c>
      <c r="M61" s="20">
        <f>IF(Tabelle1[[#This Row],[Etas 55°C]]=0,0,(Tabelle1[[#This Row],[Etas 35°C]]*0.8+Tabelle1[[#This Row],[Etas 55°C]]*0.2))*2.5</f>
        <v>4.01</v>
      </c>
      <c r="N61" s="21">
        <f>IF(-(Tabelle1[[#This Row],[80%/20% SCOP]]-5.5)/5.5=1,"n.a.",-(Tabelle1[[#This Row],[80%/20% SCOP]]-5.5)/5.5)</f>
        <v>0.27090909090909093</v>
      </c>
    </row>
    <row r="62" spans="1:14" ht="20.100000000000001" customHeight="1" x14ac:dyDescent="0.25">
      <c r="A62" s="24">
        <v>16007487</v>
      </c>
      <c r="B62" s="15" t="s">
        <v>59</v>
      </c>
      <c r="C62" s="15" t="s">
        <v>83</v>
      </c>
      <c r="D62" s="16" t="s">
        <v>2</v>
      </c>
      <c r="E62" s="17">
        <v>9</v>
      </c>
      <c r="F62" s="18">
        <v>1.78</v>
      </c>
      <c r="G62" s="17">
        <v>9</v>
      </c>
      <c r="H62" s="18">
        <v>1.35</v>
      </c>
      <c r="I62" s="16" t="s">
        <v>40</v>
      </c>
      <c r="J62" s="16" t="s">
        <v>15</v>
      </c>
      <c r="K62" s="16" t="s">
        <v>25</v>
      </c>
      <c r="L62" s="19">
        <f>IF(Tabelle1[[#This Row],[Heizleistung (55°C)]]=0,Tabelle1[[#This Row],[Heizleistung (35°C)]],(Tabelle1[[#This Row],[Heizleistung (35°C)]]+Tabelle1[[#This Row],[Heizleistung (55°C)]])/2)</f>
        <v>9</v>
      </c>
      <c r="M62" s="20">
        <f>IF(Tabelle1[[#This Row],[Etas 55°C]]=0,0,(Tabelle1[[#This Row],[Etas 35°C]]*0.8+Tabelle1[[#This Row],[Etas 55°C]]*0.2))*2.5</f>
        <v>4.2350000000000003</v>
      </c>
      <c r="N62" s="21">
        <f>IF(-(Tabelle1[[#This Row],[80%/20% SCOP]]-5.5)/5.5=1,"n.a.",-(Tabelle1[[#This Row],[80%/20% SCOP]]-5.5)/5.5)</f>
        <v>0.22999999999999995</v>
      </c>
    </row>
    <row r="63" spans="1:14" ht="20.100000000000001" customHeight="1" x14ac:dyDescent="0.25">
      <c r="A63" s="24">
        <v>16011252</v>
      </c>
      <c r="B63" s="15" t="s">
        <v>59</v>
      </c>
      <c r="C63" s="15" t="s">
        <v>84</v>
      </c>
      <c r="D63" s="16" t="s">
        <v>2</v>
      </c>
      <c r="E63" s="17">
        <v>8</v>
      </c>
      <c r="F63" s="18">
        <v>1.8</v>
      </c>
      <c r="G63" s="17">
        <v>7</v>
      </c>
      <c r="H63" s="18">
        <v>1.31</v>
      </c>
      <c r="I63" s="16" t="s">
        <v>40</v>
      </c>
      <c r="J63" s="16" t="s">
        <v>15</v>
      </c>
      <c r="K63" s="16" t="s">
        <v>25</v>
      </c>
      <c r="L63" s="19">
        <f>IF(Tabelle1[[#This Row],[Heizleistung (55°C)]]=0,Tabelle1[[#This Row],[Heizleistung (35°C)]],(Tabelle1[[#This Row],[Heizleistung (35°C)]]+Tabelle1[[#This Row],[Heizleistung (55°C)]])/2)</f>
        <v>7.5</v>
      </c>
      <c r="M63" s="20">
        <f>IF(Tabelle1[[#This Row],[Etas 55°C]]=0,0,(Tabelle1[[#This Row],[Etas 35°C]]*0.8+Tabelle1[[#This Row],[Etas 55°C]]*0.2))*2.5</f>
        <v>4.2550000000000008</v>
      </c>
      <c r="N63" s="21">
        <f>IF(-(Tabelle1[[#This Row],[80%/20% SCOP]]-5.5)/5.5=1,"n.a.",-(Tabelle1[[#This Row],[80%/20% SCOP]]-5.5)/5.5)</f>
        <v>0.22636363636363621</v>
      </c>
    </row>
    <row r="64" spans="1:14" ht="20.100000000000001" customHeight="1" x14ac:dyDescent="0.25">
      <c r="A64" s="24">
        <v>16007428</v>
      </c>
      <c r="B64" s="15" t="s">
        <v>59</v>
      </c>
      <c r="C64" s="15" t="s">
        <v>85</v>
      </c>
      <c r="D64" s="16" t="s">
        <v>2</v>
      </c>
      <c r="E64" s="17">
        <v>9</v>
      </c>
      <c r="F64" s="18">
        <v>1.78</v>
      </c>
      <c r="G64" s="17">
        <v>9</v>
      </c>
      <c r="H64" s="18">
        <v>1.35</v>
      </c>
      <c r="I64" s="16" t="s">
        <v>40</v>
      </c>
      <c r="J64" s="16" t="s">
        <v>15</v>
      </c>
      <c r="K64" s="16" t="s">
        <v>25</v>
      </c>
      <c r="L64" s="19">
        <f>IF(Tabelle1[[#This Row],[Heizleistung (55°C)]]=0,Tabelle1[[#This Row],[Heizleistung (35°C)]],(Tabelle1[[#This Row],[Heizleistung (35°C)]]+Tabelle1[[#This Row],[Heizleistung (55°C)]])/2)</f>
        <v>9</v>
      </c>
      <c r="M64" s="20">
        <f>IF(Tabelle1[[#This Row],[Etas 55°C]]=0,0,(Tabelle1[[#This Row],[Etas 35°C]]*0.8+Tabelle1[[#This Row],[Etas 55°C]]*0.2))*2.5</f>
        <v>4.2350000000000003</v>
      </c>
      <c r="N64" s="21">
        <f>IF(-(Tabelle1[[#This Row],[80%/20% SCOP]]-5.5)/5.5=1,"n.a.",-(Tabelle1[[#This Row],[80%/20% SCOP]]-5.5)/5.5)</f>
        <v>0.22999999999999995</v>
      </c>
    </row>
    <row r="65" spans="1:14" ht="20.100000000000001" customHeight="1" x14ac:dyDescent="0.25">
      <c r="A65" s="24">
        <v>16007488</v>
      </c>
      <c r="B65" s="15" t="s">
        <v>59</v>
      </c>
      <c r="C65" s="15" t="s">
        <v>86</v>
      </c>
      <c r="D65" s="16" t="s">
        <v>2</v>
      </c>
      <c r="E65" s="17">
        <v>10</v>
      </c>
      <c r="F65" s="18">
        <v>1.76</v>
      </c>
      <c r="G65" s="17">
        <v>10</v>
      </c>
      <c r="H65" s="18">
        <v>1.31</v>
      </c>
      <c r="I65" s="16" t="s">
        <v>40</v>
      </c>
      <c r="J65" s="16" t="s">
        <v>15</v>
      </c>
      <c r="K65" s="16" t="s">
        <v>25</v>
      </c>
      <c r="L65" s="19">
        <f>IF(Tabelle1[[#This Row],[Heizleistung (55°C)]]=0,Tabelle1[[#This Row],[Heizleistung (35°C)]],(Tabelle1[[#This Row],[Heizleistung (35°C)]]+Tabelle1[[#This Row],[Heizleistung (55°C)]])/2)</f>
        <v>10</v>
      </c>
      <c r="M65" s="20">
        <f>IF(Tabelle1[[#This Row],[Etas 55°C]]=0,0,(Tabelle1[[#This Row],[Etas 35°C]]*0.8+Tabelle1[[#This Row],[Etas 55°C]]*0.2))*2.5</f>
        <v>4.1750000000000007</v>
      </c>
      <c r="N65" s="21">
        <f>IF(-(Tabelle1[[#This Row],[80%/20% SCOP]]-5.5)/5.5=1,"n.a.",-(Tabelle1[[#This Row],[80%/20% SCOP]]-5.5)/5.5)</f>
        <v>0.24090909090909077</v>
      </c>
    </row>
    <row r="66" spans="1:14" ht="20.100000000000001" customHeight="1" x14ac:dyDescent="0.25">
      <c r="A66" s="24">
        <v>16012805</v>
      </c>
      <c r="B66" s="15" t="s">
        <v>59</v>
      </c>
      <c r="C66" s="15" t="s">
        <v>87</v>
      </c>
      <c r="D66" s="16" t="s">
        <v>2</v>
      </c>
      <c r="E66" s="17">
        <v>14.6</v>
      </c>
      <c r="F66" s="18">
        <v>1.91</v>
      </c>
      <c r="G66" s="17">
        <v>13.5</v>
      </c>
      <c r="H66" s="18">
        <v>1.49</v>
      </c>
      <c r="I66" s="16" t="s">
        <v>3</v>
      </c>
      <c r="J66" s="16" t="s">
        <v>15</v>
      </c>
      <c r="K66" s="16" t="s">
        <v>25</v>
      </c>
      <c r="L66" s="19">
        <f>IF(Tabelle1[[#This Row],[Heizleistung (55°C)]]=0,Tabelle1[[#This Row],[Heizleistung (35°C)]],(Tabelle1[[#This Row],[Heizleistung (35°C)]]+Tabelle1[[#This Row],[Heizleistung (55°C)]])/2)</f>
        <v>14.05</v>
      </c>
      <c r="M66" s="20">
        <f>IF(Tabelle1[[#This Row],[Etas 55°C]]=0,0,(Tabelle1[[#This Row],[Etas 35°C]]*0.8+Tabelle1[[#This Row],[Etas 55°C]]*0.2))*2.5</f>
        <v>4.5650000000000004</v>
      </c>
      <c r="N66" s="21">
        <f>IF(-(Tabelle1[[#This Row],[80%/20% SCOP]]-5.5)/5.5=1,"n.a.",-(Tabelle1[[#This Row],[80%/20% SCOP]]-5.5)/5.5)</f>
        <v>0.16999999999999993</v>
      </c>
    </row>
    <row r="67" spans="1:14" ht="20.100000000000001" customHeight="1" x14ac:dyDescent="0.25">
      <c r="A67" s="24">
        <v>16012799</v>
      </c>
      <c r="B67" s="15" t="s">
        <v>59</v>
      </c>
      <c r="C67" s="15" t="s">
        <v>88</v>
      </c>
      <c r="D67" s="16" t="s">
        <v>2</v>
      </c>
      <c r="E67" s="17">
        <v>21</v>
      </c>
      <c r="F67" s="18">
        <v>1.86</v>
      </c>
      <c r="G67" s="17">
        <v>21</v>
      </c>
      <c r="H67" s="18">
        <v>1.47</v>
      </c>
      <c r="I67" s="16" t="s">
        <v>3</v>
      </c>
      <c r="J67" s="16" t="s">
        <v>15</v>
      </c>
      <c r="K67" s="16" t="s">
        <v>25</v>
      </c>
      <c r="L67" s="19">
        <f>IF(Tabelle1[[#This Row],[Heizleistung (55°C)]]=0,Tabelle1[[#This Row],[Heizleistung (35°C)]],(Tabelle1[[#This Row],[Heizleistung (35°C)]]+Tabelle1[[#This Row],[Heizleistung (55°C)]])/2)</f>
        <v>21</v>
      </c>
      <c r="M67" s="20">
        <f>IF(Tabelle1[[#This Row],[Etas 55°C]]=0,0,(Tabelle1[[#This Row],[Etas 35°C]]*0.8+Tabelle1[[#This Row],[Etas 55°C]]*0.2))*2.5</f>
        <v>4.455000000000001</v>
      </c>
      <c r="N67" s="21">
        <f>IF(-(Tabelle1[[#This Row],[80%/20% SCOP]]-5.5)/5.5=1,"n.a.",-(Tabelle1[[#This Row],[80%/20% SCOP]]-5.5)/5.5)</f>
        <v>0.18999999999999984</v>
      </c>
    </row>
    <row r="68" spans="1:14" ht="20.100000000000001" customHeight="1" x14ac:dyDescent="0.25">
      <c r="A68" s="24">
        <v>16015131</v>
      </c>
      <c r="B68" s="15" t="s">
        <v>59</v>
      </c>
      <c r="C68" s="15" t="s">
        <v>89</v>
      </c>
      <c r="D68" s="16" t="s">
        <v>2</v>
      </c>
      <c r="E68" s="17">
        <v>39</v>
      </c>
      <c r="F68" s="18">
        <v>1.6</v>
      </c>
      <c r="G68" s="17">
        <v>38</v>
      </c>
      <c r="H68" s="18">
        <v>1.34</v>
      </c>
      <c r="I68" s="16" t="s">
        <v>3</v>
      </c>
      <c r="J68" s="16" t="s">
        <v>4</v>
      </c>
      <c r="K68" s="16" t="s">
        <v>4</v>
      </c>
      <c r="L68" s="19">
        <f>IF(Tabelle1[[#This Row],[Heizleistung (55°C)]]=0,Tabelle1[[#This Row],[Heizleistung (35°C)]],(Tabelle1[[#This Row],[Heizleistung (35°C)]]+Tabelle1[[#This Row],[Heizleistung (55°C)]])/2)</f>
        <v>38.5</v>
      </c>
      <c r="M68" s="20">
        <f>IF(Tabelle1[[#This Row],[Etas 55°C]]=0,0,(Tabelle1[[#This Row],[Etas 35°C]]*0.8+Tabelle1[[#This Row],[Etas 55°C]]*0.2))*2.5</f>
        <v>3.8700000000000006</v>
      </c>
      <c r="N68" s="21">
        <f>IF(-(Tabelle1[[#This Row],[80%/20% SCOP]]-5.5)/5.5=1,"n.a.",-(Tabelle1[[#This Row],[80%/20% SCOP]]-5.5)/5.5)</f>
        <v>0.29636363636363627</v>
      </c>
    </row>
    <row r="69" spans="1:14" ht="20.100000000000001" customHeight="1" x14ac:dyDescent="0.25">
      <c r="A69" s="24">
        <v>16012804</v>
      </c>
      <c r="B69" s="15" t="s">
        <v>59</v>
      </c>
      <c r="C69" s="15" t="s">
        <v>90</v>
      </c>
      <c r="D69" s="16" t="s">
        <v>2</v>
      </c>
      <c r="E69" s="17">
        <v>9.6</v>
      </c>
      <c r="F69" s="18">
        <v>1.92</v>
      </c>
      <c r="G69" s="17">
        <v>9.4</v>
      </c>
      <c r="H69" s="18">
        <v>1.4</v>
      </c>
      <c r="I69" s="16" t="s">
        <v>3</v>
      </c>
      <c r="J69" s="16" t="s">
        <v>15</v>
      </c>
      <c r="K69" s="16" t="s">
        <v>25</v>
      </c>
      <c r="L69" s="19">
        <f>IF(Tabelle1[[#This Row],[Heizleistung (55°C)]]=0,Tabelle1[[#This Row],[Heizleistung (35°C)]],(Tabelle1[[#This Row],[Heizleistung (35°C)]]+Tabelle1[[#This Row],[Heizleistung (55°C)]])/2)</f>
        <v>9.5</v>
      </c>
      <c r="M69" s="20">
        <f>IF(Tabelle1[[#This Row],[Etas 55°C]]=0,0,(Tabelle1[[#This Row],[Etas 35°C]]*0.8+Tabelle1[[#This Row],[Etas 55°C]]*0.2))*2.5</f>
        <v>4.54</v>
      </c>
      <c r="N69" s="21">
        <f>IF(-(Tabelle1[[#This Row],[80%/20% SCOP]]-5.5)/5.5=1,"n.a.",-(Tabelle1[[#This Row],[80%/20% SCOP]]-5.5)/5.5)</f>
        <v>0.17454545454545453</v>
      </c>
    </row>
    <row r="70" spans="1:14" ht="20.100000000000001" customHeight="1" x14ac:dyDescent="0.25">
      <c r="A70" s="24">
        <v>16012801</v>
      </c>
      <c r="B70" s="15" t="s">
        <v>59</v>
      </c>
      <c r="C70" s="15" t="s">
        <v>91</v>
      </c>
      <c r="D70" s="16" t="s">
        <v>2</v>
      </c>
      <c r="E70" s="17">
        <v>24</v>
      </c>
      <c r="F70" s="18">
        <v>1.75</v>
      </c>
      <c r="G70" s="17">
        <v>23</v>
      </c>
      <c r="H70" s="18">
        <v>1.4</v>
      </c>
      <c r="I70" s="16" t="s">
        <v>3</v>
      </c>
      <c r="J70" s="16" t="s">
        <v>15</v>
      </c>
      <c r="K70" s="16" t="s">
        <v>25</v>
      </c>
      <c r="L70" s="19">
        <f>IF(Tabelle1[[#This Row],[Heizleistung (55°C)]]=0,Tabelle1[[#This Row],[Heizleistung (35°C)]],(Tabelle1[[#This Row],[Heizleistung (35°C)]]+Tabelle1[[#This Row],[Heizleistung (55°C)]])/2)</f>
        <v>23.5</v>
      </c>
      <c r="M70" s="20">
        <f>IF(Tabelle1[[#This Row],[Etas 55°C]]=0,0,(Tabelle1[[#This Row],[Etas 35°C]]*0.8+Tabelle1[[#This Row],[Etas 55°C]]*0.2))*2.5</f>
        <v>4.2</v>
      </c>
      <c r="N70" s="21">
        <f>IF(-(Tabelle1[[#This Row],[80%/20% SCOP]]-5.5)/5.5=1,"n.a.",-(Tabelle1[[#This Row],[80%/20% SCOP]]-5.5)/5.5)</f>
        <v>0.23636363636363633</v>
      </c>
    </row>
    <row r="71" spans="1:14" ht="20.100000000000001" customHeight="1" x14ac:dyDescent="0.25">
      <c r="A71" s="24">
        <v>16007486</v>
      </c>
      <c r="B71" s="15" t="s">
        <v>59</v>
      </c>
      <c r="C71" s="15" t="s">
        <v>92</v>
      </c>
      <c r="D71" s="16" t="s">
        <v>2</v>
      </c>
      <c r="E71" s="17">
        <v>7</v>
      </c>
      <c r="F71" s="18">
        <v>1.8</v>
      </c>
      <c r="G71" s="17">
        <v>7</v>
      </c>
      <c r="H71" s="18">
        <v>1.31</v>
      </c>
      <c r="I71" s="16" t="s">
        <v>40</v>
      </c>
      <c r="J71" s="16" t="s">
        <v>15</v>
      </c>
      <c r="K71" s="16" t="s">
        <v>25</v>
      </c>
      <c r="L71" s="19">
        <f>IF(Tabelle1[[#This Row],[Heizleistung (55°C)]]=0,Tabelle1[[#This Row],[Heizleistung (35°C)]],(Tabelle1[[#This Row],[Heizleistung (35°C)]]+Tabelle1[[#This Row],[Heizleistung (55°C)]])/2)</f>
        <v>7</v>
      </c>
      <c r="M71" s="20">
        <f>IF(Tabelle1[[#This Row],[Etas 55°C]]=0,0,(Tabelle1[[#This Row],[Etas 35°C]]*0.8+Tabelle1[[#This Row],[Etas 55°C]]*0.2))*2.5</f>
        <v>4.2550000000000008</v>
      </c>
      <c r="N71" s="21">
        <f>IF(-(Tabelle1[[#This Row],[80%/20% SCOP]]-5.5)/5.5=1,"n.a.",-(Tabelle1[[#This Row],[80%/20% SCOP]]-5.5)/5.5)</f>
        <v>0.22636363636363621</v>
      </c>
    </row>
    <row r="72" spans="1:14" ht="20.100000000000001" customHeight="1" x14ac:dyDescent="0.25">
      <c r="A72" s="24">
        <v>16015136</v>
      </c>
      <c r="B72" s="15" t="s">
        <v>59</v>
      </c>
      <c r="C72" s="15" t="s">
        <v>93</v>
      </c>
      <c r="D72" s="16" t="s">
        <v>2</v>
      </c>
      <c r="E72" s="17">
        <v>43</v>
      </c>
      <c r="F72" s="18">
        <v>1.65</v>
      </c>
      <c r="G72" s="17">
        <v>44</v>
      </c>
      <c r="H72" s="18">
        <v>1.32</v>
      </c>
      <c r="I72" s="16" t="s">
        <v>3</v>
      </c>
      <c r="J72" s="16" t="s">
        <v>4</v>
      </c>
      <c r="K72" s="16" t="s">
        <v>4</v>
      </c>
      <c r="L72" s="19">
        <f>IF(Tabelle1[[#This Row],[Heizleistung (55°C)]]=0,Tabelle1[[#This Row],[Heizleistung (35°C)]],(Tabelle1[[#This Row],[Heizleistung (35°C)]]+Tabelle1[[#This Row],[Heizleistung (55°C)]])/2)</f>
        <v>43.5</v>
      </c>
      <c r="M72" s="20">
        <f>IF(Tabelle1[[#This Row],[Etas 55°C]]=0,0,(Tabelle1[[#This Row],[Etas 35°C]]*0.8+Tabelle1[[#This Row],[Etas 55°C]]*0.2))*2.5</f>
        <v>3.96</v>
      </c>
      <c r="N72" s="21">
        <f>IF(-(Tabelle1[[#This Row],[80%/20% SCOP]]-5.5)/5.5=1,"n.a.",-(Tabelle1[[#This Row],[80%/20% SCOP]]-5.5)/5.5)</f>
        <v>0.28000000000000003</v>
      </c>
    </row>
    <row r="73" spans="1:14" ht="20.100000000000001" customHeight="1" x14ac:dyDescent="0.25">
      <c r="A73" s="24">
        <v>16015138</v>
      </c>
      <c r="B73" s="15" t="s">
        <v>59</v>
      </c>
      <c r="C73" s="15" t="s">
        <v>94</v>
      </c>
      <c r="D73" s="16" t="s">
        <v>2</v>
      </c>
      <c r="E73" s="17">
        <v>43</v>
      </c>
      <c r="F73" s="18">
        <v>1.52</v>
      </c>
      <c r="G73" s="17">
        <v>45</v>
      </c>
      <c r="H73" s="18">
        <v>1.25</v>
      </c>
      <c r="I73" s="16" t="s">
        <v>3</v>
      </c>
      <c r="J73" s="16" t="s">
        <v>4</v>
      </c>
      <c r="K73" s="16" t="s">
        <v>4</v>
      </c>
      <c r="L73" s="19">
        <f>IF(Tabelle1[[#This Row],[Heizleistung (55°C)]]=0,Tabelle1[[#This Row],[Heizleistung (35°C)]],(Tabelle1[[#This Row],[Heizleistung (35°C)]]+Tabelle1[[#This Row],[Heizleistung (55°C)]])/2)</f>
        <v>44</v>
      </c>
      <c r="M73" s="20">
        <f>IF(Tabelle1[[#This Row],[Etas 55°C]]=0,0,(Tabelle1[[#This Row],[Etas 35°C]]*0.8+Tabelle1[[#This Row],[Etas 55°C]]*0.2))*2.5</f>
        <v>3.6650000000000005</v>
      </c>
      <c r="N73" s="21">
        <f>IF(-(Tabelle1[[#This Row],[80%/20% SCOP]]-5.5)/5.5=1,"n.a.",-(Tabelle1[[#This Row],[80%/20% SCOP]]-5.5)/5.5)</f>
        <v>0.33363636363636356</v>
      </c>
    </row>
    <row r="74" spans="1:14" ht="20.100000000000001" customHeight="1" x14ac:dyDescent="0.25">
      <c r="A74" s="24">
        <v>16007426</v>
      </c>
      <c r="B74" s="15" t="s">
        <v>59</v>
      </c>
      <c r="C74" s="15" t="s">
        <v>95</v>
      </c>
      <c r="D74" s="16" t="s">
        <v>2</v>
      </c>
      <c r="E74" s="17">
        <v>7</v>
      </c>
      <c r="F74" s="18">
        <v>1.75</v>
      </c>
      <c r="G74" s="17">
        <v>7</v>
      </c>
      <c r="H74" s="18">
        <v>1.26</v>
      </c>
      <c r="I74" s="16" t="s">
        <v>40</v>
      </c>
      <c r="J74" s="16" t="s">
        <v>15</v>
      </c>
      <c r="K74" s="16" t="s">
        <v>25</v>
      </c>
      <c r="L74" s="19">
        <f>IF(Tabelle1[[#This Row],[Heizleistung (55°C)]]=0,Tabelle1[[#This Row],[Heizleistung (35°C)]],(Tabelle1[[#This Row],[Heizleistung (35°C)]]+Tabelle1[[#This Row],[Heizleistung (55°C)]])/2)</f>
        <v>7</v>
      </c>
      <c r="M74" s="20">
        <f>IF(Tabelle1[[#This Row],[Etas 55°C]]=0,0,(Tabelle1[[#This Row],[Etas 35°C]]*0.8+Tabelle1[[#This Row],[Etas 55°C]]*0.2))*2.5</f>
        <v>4.1300000000000008</v>
      </c>
      <c r="N74" s="21">
        <f>IF(-(Tabelle1[[#This Row],[80%/20% SCOP]]-5.5)/5.5=1,"n.a.",-(Tabelle1[[#This Row],[80%/20% SCOP]]-5.5)/5.5)</f>
        <v>0.24909090909090895</v>
      </c>
    </row>
    <row r="75" spans="1:14" ht="20.100000000000001" customHeight="1" x14ac:dyDescent="0.25">
      <c r="A75" s="24">
        <v>16007491</v>
      </c>
      <c r="B75" s="15" t="s">
        <v>59</v>
      </c>
      <c r="C75" s="15" t="s">
        <v>96</v>
      </c>
      <c r="D75" s="16" t="s">
        <v>2</v>
      </c>
      <c r="E75" s="17">
        <v>13</v>
      </c>
      <c r="F75" s="18">
        <v>1.86</v>
      </c>
      <c r="G75" s="17">
        <v>13</v>
      </c>
      <c r="H75" s="18">
        <v>1.33</v>
      </c>
      <c r="I75" s="16" t="s">
        <v>40</v>
      </c>
      <c r="J75" s="16" t="s">
        <v>15</v>
      </c>
      <c r="K75" s="16" t="s">
        <v>25</v>
      </c>
      <c r="L75" s="19">
        <f>IF(Tabelle1[[#This Row],[Heizleistung (55°C)]]=0,Tabelle1[[#This Row],[Heizleistung (35°C)]],(Tabelle1[[#This Row],[Heizleistung (35°C)]]+Tabelle1[[#This Row],[Heizleistung (55°C)]])/2)</f>
        <v>13</v>
      </c>
      <c r="M75" s="20">
        <f>IF(Tabelle1[[#This Row],[Etas 55°C]]=0,0,(Tabelle1[[#This Row],[Etas 35°C]]*0.8+Tabelle1[[#This Row],[Etas 55°C]]*0.2))*2.5</f>
        <v>4.3850000000000007</v>
      </c>
      <c r="N75" s="21">
        <f>IF(-(Tabelle1[[#This Row],[80%/20% SCOP]]-5.5)/5.5=1,"n.a.",-(Tabelle1[[#This Row],[80%/20% SCOP]]-5.5)/5.5)</f>
        <v>0.20272727272727262</v>
      </c>
    </row>
    <row r="76" spans="1:14" ht="20.100000000000001" customHeight="1" x14ac:dyDescent="0.25">
      <c r="A76" s="24">
        <v>16009231</v>
      </c>
      <c r="B76" s="15" t="s">
        <v>59</v>
      </c>
      <c r="C76" s="15" t="s">
        <v>97</v>
      </c>
      <c r="D76" s="16" t="s">
        <v>2</v>
      </c>
      <c r="E76" s="17">
        <v>15</v>
      </c>
      <c r="F76" s="18">
        <v>1.75</v>
      </c>
      <c r="G76" s="17">
        <v>14</v>
      </c>
      <c r="H76" s="18">
        <v>1.31</v>
      </c>
      <c r="I76" s="16" t="s">
        <v>40</v>
      </c>
      <c r="J76" s="16" t="s">
        <v>15</v>
      </c>
      <c r="K76" s="16" t="s">
        <v>25</v>
      </c>
      <c r="L76" s="19">
        <f>IF(Tabelle1[[#This Row],[Heizleistung (55°C)]]=0,Tabelle1[[#This Row],[Heizleistung (35°C)]],(Tabelle1[[#This Row],[Heizleistung (35°C)]]+Tabelle1[[#This Row],[Heizleistung (55°C)]])/2)</f>
        <v>14.5</v>
      </c>
      <c r="M76" s="20">
        <f>IF(Tabelle1[[#This Row],[Etas 55°C]]=0,0,(Tabelle1[[#This Row],[Etas 35°C]]*0.8+Tabelle1[[#This Row],[Etas 55°C]]*0.2))*2.5</f>
        <v>4.1550000000000002</v>
      </c>
      <c r="N76" s="21">
        <f>IF(-(Tabelle1[[#This Row],[80%/20% SCOP]]-5.5)/5.5=1,"n.a.",-(Tabelle1[[#This Row],[80%/20% SCOP]]-5.5)/5.5)</f>
        <v>0.24454545454545451</v>
      </c>
    </row>
    <row r="77" spans="1:14" ht="20.100000000000001" customHeight="1" x14ac:dyDescent="0.25">
      <c r="A77" s="24">
        <v>16007431</v>
      </c>
      <c r="B77" s="15" t="s">
        <v>59</v>
      </c>
      <c r="C77" s="15" t="s">
        <v>98</v>
      </c>
      <c r="D77" s="16" t="s">
        <v>2</v>
      </c>
      <c r="E77" s="17">
        <v>14</v>
      </c>
      <c r="F77" s="18">
        <v>1.77</v>
      </c>
      <c r="G77" s="17">
        <v>13</v>
      </c>
      <c r="H77" s="18">
        <v>1.26</v>
      </c>
      <c r="I77" s="16" t="s">
        <v>40</v>
      </c>
      <c r="J77" s="16" t="s">
        <v>15</v>
      </c>
      <c r="K77" s="16" t="s">
        <v>25</v>
      </c>
      <c r="L77" s="19">
        <f>IF(Tabelle1[[#This Row],[Heizleistung (55°C)]]=0,Tabelle1[[#This Row],[Heizleistung (35°C)]],(Tabelle1[[#This Row],[Heizleistung (35°C)]]+Tabelle1[[#This Row],[Heizleistung (55°C)]])/2)</f>
        <v>13.5</v>
      </c>
      <c r="M77" s="20">
        <f>IF(Tabelle1[[#This Row],[Etas 55°C]]=0,0,(Tabelle1[[#This Row],[Etas 35°C]]*0.8+Tabelle1[[#This Row],[Etas 55°C]]*0.2))*2.5</f>
        <v>4.17</v>
      </c>
      <c r="N77" s="21">
        <f>IF(-(Tabelle1[[#This Row],[80%/20% SCOP]]-5.5)/5.5=1,"n.a.",-(Tabelle1[[#This Row],[80%/20% SCOP]]-5.5)/5.5)</f>
        <v>0.24181818181818182</v>
      </c>
    </row>
    <row r="78" spans="1:14" ht="20.100000000000001" customHeight="1" x14ac:dyDescent="0.25">
      <c r="A78" s="24">
        <v>16015133</v>
      </c>
      <c r="B78" s="15" t="s">
        <v>59</v>
      </c>
      <c r="C78" s="15" t="s">
        <v>99</v>
      </c>
      <c r="D78" s="16" t="s">
        <v>2</v>
      </c>
      <c r="E78" s="17">
        <v>39</v>
      </c>
      <c r="F78" s="18">
        <v>1.61</v>
      </c>
      <c r="G78" s="17">
        <v>38</v>
      </c>
      <c r="H78" s="18">
        <v>1.31</v>
      </c>
      <c r="I78" s="16" t="s">
        <v>3</v>
      </c>
      <c r="J78" s="16" t="s">
        <v>4</v>
      </c>
      <c r="K78" s="16" t="s">
        <v>4</v>
      </c>
      <c r="L78" s="19">
        <f>IF(Tabelle1[[#This Row],[Heizleistung (55°C)]]=0,Tabelle1[[#This Row],[Heizleistung (35°C)]],(Tabelle1[[#This Row],[Heizleistung (35°C)]]+Tabelle1[[#This Row],[Heizleistung (55°C)]])/2)</f>
        <v>38.5</v>
      </c>
      <c r="M78" s="20">
        <f>IF(Tabelle1[[#This Row],[Etas 55°C]]=0,0,(Tabelle1[[#This Row],[Etas 35°C]]*0.8+Tabelle1[[#This Row],[Etas 55°C]]*0.2))*2.5</f>
        <v>3.8750000000000009</v>
      </c>
      <c r="N78" s="21">
        <f>IF(-(Tabelle1[[#This Row],[80%/20% SCOP]]-5.5)/5.5=1,"n.a.",-(Tabelle1[[#This Row],[80%/20% SCOP]]-5.5)/5.5)</f>
        <v>0.2954545454545453</v>
      </c>
    </row>
    <row r="79" spans="1:14" ht="20.100000000000001" customHeight="1" x14ac:dyDescent="0.25">
      <c r="A79" s="24">
        <v>16007427</v>
      </c>
      <c r="B79" s="15" t="s">
        <v>59</v>
      </c>
      <c r="C79" s="15" t="s">
        <v>100</v>
      </c>
      <c r="D79" s="16" t="s">
        <v>2</v>
      </c>
      <c r="E79" s="17">
        <v>7</v>
      </c>
      <c r="F79" s="18">
        <v>1.76</v>
      </c>
      <c r="G79" s="17">
        <v>7</v>
      </c>
      <c r="H79" s="18">
        <v>1.28</v>
      </c>
      <c r="I79" s="16" t="s">
        <v>40</v>
      </c>
      <c r="J79" s="16" t="s">
        <v>15</v>
      </c>
      <c r="K79" s="16" t="s">
        <v>25</v>
      </c>
      <c r="L79" s="19">
        <f>IF(Tabelle1[[#This Row],[Heizleistung (55°C)]]=0,Tabelle1[[#This Row],[Heizleistung (35°C)]],(Tabelle1[[#This Row],[Heizleistung (35°C)]]+Tabelle1[[#This Row],[Heizleistung (55°C)]])/2)</f>
        <v>7</v>
      </c>
      <c r="M79" s="20">
        <f>IF(Tabelle1[[#This Row],[Etas 55°C]]=0,0,(Tabelle1[[#This Row],[Etas 35°C]]*0.8+Tabelle1[[#This Row],[Etas 55°C]]*0.2))*2.5</f>
        <v>4.16</v>
      </c>
      <c r="N79" s="21">
        <f>IF(-(Tabelle1[[#This Row],[80%/20% SCOP]]-5.5)/5.5=1,"n.a.",-(Tabelle1[[#This Row],[80%/20% SCOP]]-5.5)/5.5)</f>
        <v>0.24363636363636362</v>
      </c>
    </row>
    <row r="80" spans="1:14" ht="20.100000000000001" customHeight="1" x14ac:dyDescent="0.25">
      <c r="A80" s="24">
        <v>16012803</v>
      </c>
      <c r="B80" s="15" t="s">
        <v>59</v>
      </c>
      <c r="C80" s="15" t="s">
        <v>101</v>
      </c>
      <c r="D80" s="16" t="s">
        <v>2</v>
      </c>
      <c r="E80" s="17">
        <v>9</v>
      </c>
      <c r="F80" s="18">
        <v>2.0499999999999998</v>
      </c>
      <c r="G80" s="17">
        <v>8.9</v>
      </c>
      <c r="H80" s="18">
        <v>1.54</v>
      </c>
      <c r="I80" s="16" t="s">
        <v>3</v>
      </c>
      <c r="J80" s="16" t="s">
        <v>15</v>
      </c>
      <c r="K80" s="16" t="s">
        <v>25</v>
      </c>
      <c r="L80" s="19">
        <f>IF(Tabelle1[[#This Row],[Heizleistung (55°C)]]=0,Tabelle1[[#This Row],[Heizleistung (35°C)]],(Tabelle1[[#This Row],[Heizleistung (35°C)]]+Tabelle1[[#This Row],[Heizleistung (55°C)]])/2)</f>
        <v>8.9499999999999993</v>
      </c>
      <c r="M80" s="20">
        <f>IF(Tabelle1[[#This Row],[Etas 55°C]]=0,0,(Tabelle1[[#This Row],[Etas 35°C]]*0.8+Tabelle1[[#This Row],[Etas 55°C]]*0.2))*2.5</f>
        <v>4.87</v>
      </c>
      <c r="N80" s="21">
        <f>IF(-(Tabelle1[[#This Row],[80%/20% SCOP]]-5.5)/5.5=1,"n.a.",-(Tabelle1[[#This Row],[80%/20% SCOP]]-5.5)/5.5)</f>
        <v>0.11454545454545452</v>
      </c>
    </row>
    <row r="81" spans="1:14" ht="20.100000000000001" customHeight="1" x14ac:dyDescent="0.25">
      <c r="A81" s="24">
        <v>16015132</v>
      </c>
      <c r="B81" s="15" t="s">
        <v>59</v>
      </c>
      <c r="C81" s="15" t="s">
        <v>102</v>
      </c>
      <c r="D81" s="16" t="s">
        <v>2</v>
      </c>
      <c r="E81" s="17">
        <v>39</v>
      </c>
      <c r="F81" s="18">
        <v>1.61</v>
      </c>
      <c r="G81" s="17">
        <v>38</v>
      </c>
      <c r="H81" s="18">
        <v>1.31</v>
      </c>
      <c r="I81" s="16" t="s">
        <v>3</v>
      </c>
      <c r="J81" s="16" t="s">
        <v>4</v>
      </c>
      <c r="K81" s="16" t="s">
        <v>4</v>
      </c>
      <c r="L81" s="19">
        <f>IF(Tabelle1[[#This Row],[Heizleistung (55°C)]]=0,Tabelle1[[#This Row],[Heizleistung (35°C)]],(Tabelle1[[#This Row],[Heizleistung (35°C)]]+Tabelle1[[#This Row],[Heizleistung (55°C)]])/2)</f>
        <v>38.5</v>
      </c>
      <c r="M81" s="20">
        <f>IF(Tabelle1[[#This Row],[Etas 55°C]]=0,0,(Tabelle1[[#This Row],[Etas 35°C]]*0.8+Tabelle1[[#This Row],[Etas 55°C]]*0.2))*2.5</f>
        <v>3.8750000000000009</v>
      </c>
      <c r="N81" s="21">
        <f>IF(-(Tabelle1[[#This Row],[80%/20% SCOP]]-5.5)/5.5=1,"n.a.",-(Tabelle1[[#This Row],[80%/20% SCOP]]-5.5)/5.5)</f>
        <v>0.2954545454545453</v>
      </c>
    </row>
    <row r="82" spans="1:14" ht="20.100000000000001" customHeight="1" x14ac:dyDescent="0.25">
      <c r="A82" s="24">
        <v>16015137</v>
      </c>
      <c r="B82" s="15" t="s">
        <v>59</v>
      </c>
      <c r="C82" s="15" t="s">
        <v>103</v>
      </c>
      <c r="D82" s="16" t="s">
        <v>2</v>
      </c>
      <c r="E82" s="17">
        <v>43</v>
      </c>
      <c r="F82" s="18">
        <v>1.65</v>
      </c>
      <c r="G82" s="17">
        <v>44</v>
      </c>
      <c r="H82" s="18">
        <v>1.32</v>
      </c>
      <c r="I82" s="16" t="s">
        <v>3</v>
      </c>
      <c r="J82" s="16" t="s">
        <v>4</v>
      </c>
      <c r="K82" s="16" t="s">
        <v>4</v>
      </c>
      <c r="L82" s="19">
        <f>IF(Tabelle1[[#This Row],[Heizleistung (55°C)]]=0,Tabelle1[[#This Row],[Heizleistung (35°C)]],(Tabelle1[[#This Row],[Heizleistung (35°C)]]+Tabelle1[[#This Row],[Heizleistung (55°C)]])/2)</f>
        <v>43.5</v>
      </c>
      <c r="M82" s="20">
        <f>IF(Tabelle1[[#This Row],[Etas 55°C]]=0,0,(Tabelle1[[#This Row],[Etas 35°C]]*0.8+Tabelle1[[#This Row],[Etas 55°C]]*0.2))*2.5</f>
        <v>3.96</v>
      </c>
      <c r="N82" s="21">
        <f>IF(-(Tabelle1[[#This Row],[80%/20% SCOP]]-5.5)/5.5=1,"n.a.",-(Tabelle1[[#This Row],[80%/20% SCOP]]-5.5)/5.5)</f>
        <v>0.28000000000000003</v>
      </c>
    </row>
    <row r="83" spans="1:14" ht="20.100000000000001" customHeight="1" x14ac:dyDescent="0.25">
      <c r="A83" s="24">
        <v>16015135</v>
      </c>
      <c r="B83" s="15" t="s">
        <v>59</v>
      </c>
      <c r="C83" s="15" t="s">
        <v>104</v>
      </c>
      <c r="D83" s="16" t="s">
        <v>2</v>
      </c>
      <c r="E83" s="17">
        <v>43</v>
      </c>
      <c r="F83" s="18">
        <v>1.65</v>
      </c>
      <c r="G83" s="17">
        <v>44</v>
      </c>
      <c r="H83" s="18">
        <v>1.31</v>
      </c>
      <c r="I83" s="16" t="s">
        <v>3</v>
      </c>
      <c r="J83" s="16" t="s">
        <v>4</v>
      </c>
      <c r="K83" s="16" t="s">
        <v>4</v>
      </c>
      <c r="L83" s="19">
        <f>IF(Tabelle1[[#This Row],[Heizleistung (55°C)]]=0,Tabelle1[[#This Row],[Heizleistung (35°C)]],(Tabelle1[[#This Row],[Heizleistung (35°C)]]+Tabelle1[[#This Row],[Heizleistung (55°C)]])/2)</f>
        <v>43.5</v>
      </c>
      <c r="M83" s="20">
        <f>IF(Tabelle1[[#This Row],[Etas 55°C]]=0,0,(Tabelle1[[#This Row],[Etas 35°C]]*0.8+Tabelle1[[#This Row],[Etas 55°C]]*0.2))*2.5</f>
        <v>3.9550000000000001</v>
      </c>
      <c r="N83" s="21">
        <f>IF(-(Tabelle1[[#This Row],[80%/20% SCOP]]-5.5)/5.5=1,"n.a.",-(Tabelle1[[#This Row],[80%/20% SCOP]]-5.5)/5.5)</f>
        <v>0.28090909090909089</v>
      </c>
    </row>
    <row r="84" spans="1:14" ht="20.100000000000001" customHeight="1" x14ac:dyDescent="0.25">
      <c r="A84" s="24">
        <v>16012798</v>
      </c>
      <c r="B84" s="15" t="s">
        <v>59</v>
      </c>
      <c r="C84" s="15" t="s">
        <v>105</v>
      </c>
      <c r="D84" s="16" t="s">
        <v>2</v>
      </c>
      <c r="E84" s="17">
        <v>20</v>
      </c>
      <c r="F84" s="18">
        <v>1.87</v>
      </c>
      <c r="G84" s="17">
        <v>19</v>
      </c>
      <c r="H84" s="18">
        <v>1.45</v>
      </c>
      <c r="I84" s="16" t="s">
        <v>3</v>
      </c>
      <c r="J84" s="16" t="s">
        <v>15</v>
      </c>
      <c r="K84" s="16" t="s">
        <v>25</v>
      </c>
      <c r="L84" s="19">
        <f>IF(Tabelle1[[#This Row],[Heizleistung (55°C)]]=0,Tabelle1[[#This Row],[Heizleistung (35°C)]],(Tabelle1[[#This Row],[Heizleistung (35°C)]]+Tabelle1[[#This Row],[Heizleistung (55°C)]])/2)</f>
        <v>19.5</v>
      </c>
      <c r="M84" s="20">
        <f>IF(Tabelle1[[#This Row],[Etas 55°C]]=0,0,(Tabelle1[[#This Row],[Etas 35°C]]*0.8+Tabelle1[[#This Row],[Etas 55°C]]*0.2))*2.5</f>
        <v>4.4650000000000007</v>
      </c>
      <c r="N84" s="21">
        <f>IF(-(Tabelle1[[#This Row],[80%/20% SCOP]]-5.5)/5.5=1,"n.a.",-(Tabelle1[[#This Row],[80%/20% SCOP]]-5.5)/5.5)</f>
        <v>0.18818181818181803</v>
      </c>
    </row>
    <row r="85" spans="1:14" ht="20.100000000000001" customHeight="1" x14ac:dyDescent="0.25">
      <c r="A85" s="24">
        <v>16007489</v>
      </c>
      <c r="B85" s="15" t="s">
        <v>59</v>
      </c>
      <c r="C85" s="15" t="s">
        <v>106</v>
      </c>
      <c r="D85" s="16" t="s">
        <v>2</v>
      </c>
      <c r="E85" s="17">
        <v>10</v>
      </c>
      <c r="F85" s="18">
        <v>1.8</v>
      </c>
      <c r="G85" s="17">
        <v>10</v>
      </c>
      <c r="H85" s="18">
        <v>1.35</v>
      </c>
      <c r="I85" s="16" t="s">
        <v>40</v>
      </c>
      <c r="J85" s="16" t="s">
        <v>15</v>
      </c>
      <c r="K85" s="16" t="s">
        <v>25</v>
      </c>
      <c r="L85" s="19">
        <f>IF(Tabelle1[[#This Row],[Heizleistung (55°C)]]=0,Tabelle1[[#This Row],[Heizleistung (35°C)]],(Tabelle1[[#This Row],[Heizleistung (35°C)]]+Tabelle1[[#This Row],[Heizleistung (55°C)]])/2)</f>
        <v>10</v>
      </c>
      <c r="M85" s="20">
        <f>IF(Tabelle1[[#This Row],[Etas 55°C]]=0,0,(Tabelle1[[#This Row],[Etas 35°C]]*0.8+Tabelle1[[#This Row],[Etas 55°C]]*0.2))*2.5</f>
        <v>4.2750000000000004</v>
      </c>
      <c r="N85" s="21">
        <f>IF(-(Tabelle1[[#This Row],[80%/20% SCOP]]-5.5)/5.5=1,"n.a.",-(Tabelle1[[#This Row],[80%/20% SCOP]]-5.5)/5.5)</f>
        <v>0.22272727272727266</v>
      </c>
    </row>
    <row r="86" spans="1:14" ht="20.100000000000001" customHeight="1" x14ac:dyDescent="0.25">
      <c r="A86" s="24">
        <v>16011018</v>
      </c>
      <c r="B86" s="15" t="s">
        <v>59</v>
      </c>
      <c r="C86" s="15" t="s">
        <v>107</v>
      </c>
      <c r="D86" s="16" t="s">
        <v>2</v>
      </c>
      <c r="E86" s="17">
        <v>7</v>
      </c>
      <c r="F86" s="18">
        <v>1.75</v>
      </c>
      <c r="G86" s="17">
        <v>7</v>
      </c>
      <c r="H86" s="18">
        <v>1.26</v>
      </c>
      <c r="I86" s="16" t="s">
        <v>40</v>
      </c>
      <c r="J86" s="16" t="s">
        <v>15</v>
      </c>
      <c r="K86" s="16" t="s">
        <v>25</v>
      </c>
      <c r="L86" s="19">
        <f>IF(Tabelle1[[#This Row],[Heizleistung (55°C)]]=0,Tabelle1[[#This Row],[Heizleistung (35°C)]],(Tabelle1[[#This Row],[Heizleistung (35°C)]]+Tabelle1[[#This Row],[Heizleistung (55°C)]])/2)</f>
        <v>7</v>
      </c>
      <c r="M86" s="20">
        <f>IF(Tabelle1[[#This Row],[Etas 55°C]]=0,0,(Tabelle1[[#This Row],[Etas 35°C]]*0.8+Tabelle1[[#This Row],[Etas 55°C]]*0.2))*2.5</f>
        <v>4.1300000000000008</v>
      </c>
      <c r="N86" s="21">
        <f>IF(-(Tabelle1[[#This Row],[80%/20% SCOP]]-5.5)/5.5=1,"n.a.",-(Tabelle1[[#This Row],[80%/20% SCOP]]-5.5)/5.5)</f>
        <v>0.24909090909090895</v>
      </c>
    </row>
    <row r="87" spans="1:14" ht="20.100000000000001" customHeight="1" x14ac:dyDescent="0.25">
      <c r="A87" s="24">
        <v>16003499</v>
      </c>
      <c r="B87" s="15" t="s">
        <v>108</v>
      </c>
      <c r="C87" s="15" t="s">
        <v>110</v>
      </c>
      <c r="D87" s="16" t="s">
        <v>2</v>
      </c>
      <c r="E87" s="17">
        <v>18</v>
      </c>
      <c r="F87" s="18">
        <v>1.69</v>
      </c>
      <c r="G87" s="17">
        <v>18</v>
      </c>
      <c r="H87" s="18">
        <v>1.32</v>
      </c>
      <c r="I87" s="16" t="s">
        <v>111</v>
      </c>
      <c r="J87" s="16" t="s">
        <v>4</v>
      </c>
      <c r="K87" s="16" t="s">
        <v>4</v>
      </c>
      <c r="L87" s="19">
        <f>IF(Tabelle1[[#This Row],[Heizleistung (55°C)]]=0,Tabelle1[[#This Row],[Heizleistung (35°C)]],(Tabelle1[[#This Row],[Heizleistung (35°C)]]+Tabelle1[[#This Row],[Heizleistung (55°C)]])/2)</f>
        <v>18</v>
      </c>
      <c r="M87" s="20">
        <f>IF(Tabelle1[[#This Row],[Etas 55°C]]=0,0,(Tabelle1[[#This Row],[Etas 35°C]]*0.8+Tabelle1[[#This Row],[Etas 55°C]]*0.2))*2.5</f>
        <v>4.04</v>
      </c>
      <c r="N87" s="21">
        <f>IF(-(Tabelle1[[#This Row],[80%/20% SCOP]]-5.5)/5.5=1,"n.a.",-(Tabelle1[[#This Row],[80%/20% SCOP]]-5.5)/5.5)</f>
        <v>0.26545454545454544</v>
      </c>
    </row>
    <row r="88" spans="1:14" ht="20.100000000000001" customHeight="1" x14ac:dyDescent="0.25">
      <c r="A88" s="24">
        <v>16003500</v>
      </c>
      <c r="B88" s="15" t="s">
        <v>108</v>
      </c>
      <c r="C88" s="15" t="s">
        <v>112</v>
      </c>
      <c r="D88" s="16" t="s">
        <v>2</v>
      </c>
      <c r="E88" s="17">
        <v>19</v>
      </c>
      <c r="F88" s="18">
        <v>1.67</v>
      </c>
      <c r="G88" s="17">
        <v>19</v>
      </c>
      <c r="H88" s="18">
        <v>1.33</v>
      </c>
      <c r="I88" s="16" t="s">
        <v>111</v>
      </c>
      <c r="J88" s="16" t="s">
        <v>4</v>
      </c>
      <c r="K88" s="16" t="s">
        <v>4</v>
      </c>
      <c r="L88" s="19">
        <f>IF(Tabelle1[[#This Row],[Heizleistung (55°C)]]=0,Tabelle1[[#This Row],[Heizleistung (35°C)]],(Tabelle1[[#This Row],[Heizleistung (35°C)]]+Tabelle1[[#This Row],[Heizleistung (55°C)]])/2)</f>
        <v>19</v>
      </c>
      <c r="M88" s="20">
        <f>IF(Tabelle1[[#This Row],[Etas 55°C]]=0,0,(Tabelle1[[#This Row],[Etas 35°C]]*0.8+Tabelle1[[#This Row],[Etas 55°C]]*0.2))*2.5</f>
        <v>4.0049999999999999</v>
      </c>
      <c r="N88" s="21">
        <f>IF(-(Tabelle1[[#This Row],[80%/20% SCOP]]-5.5)/5.5=1,"n.a.",-(Tabelle1[[#This Row],[80%/20% SCOP]]-5.5)/5.5)</f>
        <v>0.27181818181818185</v>
      </c>
    </row>
    <row r="89" spans="1:14" ht="20.100000000000001" customHeight="1" x14ac:dyDescent="0.25">
      <c r="A89" s="24">
        <v>16003438</v>
      </c>
      <c r="B89" s="15" t="s">
        <v>108</v>
      </c>
      <c r="C89" s="15" t="s">
        <v>113</v>
      </c>
      <c r="D89" s="16" t="s">
        <v>2</v>
      </c>
      <c r="E89" s="17">
        <v>14</v>
      </c>
      <c r="F89" s="18">
        <v>1.72</v>
      </c>
      <c r="G89" s="17">
        <v>13</v>
      </c>
      <c r="H89" s="18">
        <v>1.37</v>
      </c>
      <c r="I89" s="16" t="s">
        <v>111</v>
      </c>
      <c r="J89" s="16" t="s">
        <v>4</v>
      </c>
      <c r="K89" s="16" t="s">
        <v>4</v>
      </c>
      <c r="L89" s="19">
        <f>IF(Tabelle1[[#This Row],[Heizleistung (55°C)]]=0,Tabelle1[[#This Row],[Heizleistung (35°C)]],(Tabelle1[[#This Row],[Heizleistung (35°C)]]+Tabelle1[[#This Row],[Heizleistung (55°C)]])/2)</f>
        <v>13.5</v>
      </c>
      <c r="M89" s="20">
        <f>IF(Tabelle1[[#This Row],[Etas 55°C]]=0,0,(Tabelle1[[#This Row],[Etas 35°C]]*0.8+Tabelle1[[#This Row],[Etas 55°C]]*0.2))*2.5</f>
        <v>4.125</v>
      </c>
      <c r="N89" s="21">
        <f>IF(-(Tabelle1[[#This Row],[80%/20% SCOP]]-5.5)/5.5=1,"n.a.",-(Tabelle1[[#This Row],[80%/20% SCOP]]-5.5)/5.5)</f>
        <v>0.25</v>
      </c>
    </row>
    <row r="90" spans="1:14" ht="20.100000000000001" customHeight="1" x14ac:dyDescent="0.25">
      <c r="A90" s="24">
        <v>16003440</v>
      </c>
      <c r="B90" s="15" t="s">
        <v>108</v>
      </c>
      <c r="C90" s="15" t="s">
        <v>114</v>
      </c>
      <c r="D90" s="16" t="s">
        <v>2</v>
      </c>
      <c r="E90" s="17">
        <v>21</v>
      </c>
      <c r="F90" s="18">
        <v>1.71</v>
      </c>
      <c r="G90" s="17">
        <v>20</v>
      </c>
      <c r="H90" s="18">
        <v>1.36</v>
      </c>
      <c r="I90" s="16" t="s">
        <v>111</v>
      </c>
      <c r="J90" s="16" t="s">
        <v>4</v>
      </c>
      <c r="K90" s="16" t="s">
        <v>4</v>
      </c>
      <c r="L90" s="19">
        <f>IF(Tabelle1[[#This Row],[Heizleistung (55°C)]]=0,Tabelle1[[#This Row],[Heizleistung (35°C)]],(Tabelle1[[#This Row],[Heizleistung (35°C)]]+Tabelle1[[#This Row],[Heizleistung (55°C)]])/2)</f>
        <v>20.5</v>
      </c>
      <c r="M90" s="20">
        <f>IF(Tabelle1[[#This Row],[Etas 55°C]]=0,0,(Tabelle1[[#This Row],[Etas 35°C]]*0.8+Tabelle1[[#This Row],[Etas 55°C]]*0.2))*2.5</f>
        <v>4.1000000000000005</v>
      </c>
      <c r="N90" s="21">
        <f>IF(-(Tabelle1[[#This Row],[80%/20% SCOP]]-5.5)/5.5=1,"n.a.",-(Tabelle1[[#This Row],[80%/20% SCOP]]-5.5)/5.5)</f>
        <v>0.25454545454545446</v>
      </c>
    </row>
    <row r="91" spans="1:14" ht="20.100000000000001" customHeight="1" x14ac:dyDescent="0.25">
      <c r="A91" s="24">
        <v>16003564</v>
      </c>
      <c r="B91" s="15" t="s">
        <v>108</v>
      </c>
      <c r="C91" s="15" t="s">
        <v>115</v>
      </c>
      <c r="D91" s="16" t="s">
        <v>2</v>
      </c>
      <c r="E91" s="17">
        <v>10</v>
      </c>
      <c r="F91" s="18">
        <v>1.66</v>
      </c>
      <c r="G91" s="17">
        <v>10</v>
      </c>
      <c r="H91" s="18">
        <v>1.32</v>
      </c>
      <c r="I91" s="16" t="s">
        <v>111</v>
      </c>
      <c r="J91" s="16" t="s">
        <v>4</v>
      </c>
      <c r="K91" s="16" t="s">
        <v>4</v>
      </c>
      <c r="L91" s="19">
        <f>IF(Tabelle1[[#This Row],[Heizleistung (55°C)]]=0,Tabelle1[[#This Row],[Heizleistung (35°C)]],(Tabelle1[[#This Row],[Heizleistung (35°C)]]+Tabelle1[[#This Row],[Heizleistung (55°C)]])/2)</f>
        <v>10</v>
      </c>
      <c r="M91" s="20">
        <f>IF(Tabelle1[[#This Row],[Etas 55°C]]=0,0,(Tabelle1[[#This Row],[Etas 35°C]]*0.8+Tabelle1[[#This Row],[Etas 55°C]]*0.2))*2.5</f>
        <v>3.9800000000000004</v>
      </c>
      <c r="N91" s="21">
        <f>IF(-(Tabelle1[[#This Row],[80%/20% SCOP]]-5.5)/5.5=1,"n.a.",-(Tabelle1[[#This Row],[80%/20% SCOP]]-5.5)/5.5)</f>
        <v>0.27636363636363631</v>
      </c>
    </row>
    <row r="92" spans="1:14" ht="20.100000000000001" customHeight="1" x14ac:dyDescent="0.25">
      <c r="A92" s="24">
        <v>16003562</v>
      </c>
      <c r="B92" s="15" t="s">
        <v>108</v>
      </c>
      <c r="C92" s="15" t="s">
        <v>116</v>
      </c>
      <c r="D92" s="16" t="s">
        <v>2</v>
      </c>
      <c r="E92" s="17">
        <v>7</v>
      </c>
      <c r="F92" s="18">
        <v>1.59</v>
      </c>
      <c r="G92" s="17">
        <v>7</v>
      </c>
      <c r="H92" s="18">
        <v>1.28</v>
      </c>
      <c r="I92" s="16" t="s">
        <v>111</v>
      </c>
      <c r="J92" s="16" t="s">
        <v>4</v>
      </c>
      <c r="K92" s="16" t="s">
        <v>4</v>
      </c>
      <c r="L92" s="19">
        <f>IF(Tabelle1[[#This Row],[Heizleistung (55°C)]]=0,Tabelle1[[#This Row],[Heizleistung (35°C)]],(Tabelle1[[#This Row],[Heizleistung (35°C)]]+Tabelle1[[#This Row],[Heizleistung (55°C)]])/2)</f>
        <v>7</v>
      </c>
      <c r="M92" s="20">
        <f>IF(Tabelle1[[#This Row],[Etas 55°C]]=0,0,(Tabelle1[[#This Row],[Etas 35°C]]*0.8+Tabelle1[[#This Row],[Etas 55°C]]*0.2))*2.5</f>
        <v>3.8200000000000007</v>
      </c>
      <c r="N92" s="21">
        <f>IF(-(Tabelle1[[#This Row],[80%/20% SCOP]]-5.5)/5.5=1,"n.a.",-(Tabelle1[[#This Row],[80%/20% SCOP]]-5.5)/5.5)</f>
        <v>0.30545454545454531</v>
      </c>
    </row>
    <row r="93" spans="1:14" ht="20.100000000000001" customHeight="1" x14ac:dyDescent="0.25">
      <c r="A93" s="24">
        <v>16003492</v>
      </c>
      <c r="B93" s="15" t="s">
        <v>108</v>
      </c>
      <c r="C93" s="15" t="s">
        <v>117</v>
      </c>
      <c r="D93" s="16" t="s">
        <v>2</v>
      </c>
      <c r="E93" s="17">
        <v>32</v>
      </c>
      <c r="F93" s="18">
        <v>1.76</v>
      </c>
      <c r="G93" s="17">
        <v>32</v>
      </c>
      <c r="H93" s="18">
        <v>1.38</v>
      </c>
      <c r="I93" s="16" t="s">
        <v>111</v>
      </c>
      <c r="J93" s="16" t="s">
        <v>4</v>
      </c>
      <c r="K93" s="16" t="s">
        <v>4</v>
      </c>
      <c r="L93" s="19">
        <f>IF(Tabelle1[[#This Row],[Heizleistung (55°C)]]=0,Tabelle1[[#This Row],[Heizleistung (35°C)]],(Tabelle1[[#This Row],[Heizleistung (35°C)]]+Tabelle1[[#This Row],[Heizleistung (55°C)]])/2)</f>
        <v>32</v>
      </c>
      <c r="M93" s="20">
        <f>IF(Tabelle1[[#This Row],[Etas 55°C]]=0,0,(Tabelle1[[#This Row],[Etas 35°C]]*0.8+Tabelle1[[#This Row],[Etas 55°C]]*0.2))*2.5</f>
        <v>4.2100000000000009</v>
      </c>
      <c r="N93" s="21">
        <f>IF(-(Tabelle1[[#This Row],[80%/20% SCOP]]-5.5)/5.5=1,"n.a.",-(Tabelle1[[#This Row],[80%/20% SCOP]]-5.5)/5.5)</f>
        <v>0.23454545454545439</v>
      </c>
    </row>
    <row r="94" spans="1:14" ht="20.100000000000001" customHeight="1" x14ac:dyDescent="0.25">
      <c r="A94" s="24">
        <v>16003498</v>
      </c>
      <c r="B94" s="15" t="s">
        <v>108</v>
      </c>
      <c r="C94" s="15" t="s">
        <v>118</v>
      </c>
      <c r="D94" s="16" t="s">
        <v>2</v>
      </c>
      <c r="E94" s="17">
        <v>14</v>
      </c>
      <c r="F94" s="18">
        <v>1.61</v>
      </c>
      <c r="G94" s="17">
        <v>14</v>
      </c>
      <c r="H94" s="18">
        <v>1.29</v>
      </c>
      <c r="I94" s="16" t="s">
        <v>111</v>
      </c>
      <c r="J94" s="16" t="s">
        <v>4</v>
      </c>
      <c r="K94" s="16" t="s">
        <v>4</v>
      </c>
      <c r="L94" s="19">
        <f>IF(Tabelle1[[#This Row],[Heizleistung (55°C)]]=0,Tabelle1[[#This Row],[Heizleistung (35°C)]],(Tabelle1[[#This Row],[Heizleistung (35°C)]]+Tabelle1[[#This Row],[Heizleistung (55°C)]])/2)</f>
        <v>14</v>
      </c>
      <c r="M94" s="20">
        <f>IF(Tabelle1[[#This Row],[Etas 55°C]]=0,0,(Tabelle1[[#This Row],[Etas 35°C]]*0.8+Tabelle1[[#This Row],[Etas 55°C]]*0.2))*2.5</f>
        <v>3.8650000000000007</v>
      </c>
      <c r="N94" s="21">
        <f>IF(-(Tabelle1[[#This Row],[80%/20% SCOP]]-5.5)/5.5=1,"n.a.",-(Tabelle1[[#This Row],[80%/20% SCOP]]-5.5)/5.5)</f>
        <v>0.29727272727272713</v>
      </c>
    </row>
    <row r="95" spans="1:14" ht="20.100000000000001" customHeight="1" x14ac:dyDescent="0.25">
      <c r="A95" s="24">
        <v>16003491</v>
      </c>
      <c r="B95" s="15" t="s">
        <v>108</v>
      </c>
      <c r="C95" s="15" t="s">
        <v>119</v>
      </c>
      <c r="D95" s="16" t="s">
        <v>2</v>
      </c>
      <c r="E95" s="17">
        <v>80</v>
      </c>
      <c r="F95" s="18">
        <v>1.68</v>
      </c>
      <c r="G95" s="17">
        <v>82</v>
      </c>
      <c r="H95" s="18">
        <v>1.32</v>
      </c>
      <c r="I95" s="16" t="s">
        <v>111</v>
      </c>
      <c r="J95" s="16" t="s">
        <v>4</v>
      </c>
      <c r="K95" s="16" t="s">
        <v>4</v>
      </c>
      <c r="L95" s="19">
        <f>IF(Tabelle1[[#This Row],[Heizleistung (55°C)]]=0,Tabelle1[[#This Row],[Heizleistung (35°C)]],(Tabelle1[[#This Row],[Heizleistung (35°C)]]+Tabelle1[[#This Row],[Heizleistung (55°C)]])/2)</f>
        <v>81</v>
      </c>
      <c r="M95" s="20">
        <f>IF(Tabelle1[[#This Row],[Etas 55°C]]=0,0,(Tabelle1[[#This Row],[Etas 35°C]]*0.8+Tabelle1[[#This Row],[Etas 55°C]]*0.2))*2.5</f>
        <v>4.0200000000000005</v>
      </c>
      <c r="N95" s="21">
        <f>IF(-(Tabelle1[[#This Row],[80%/20% SCOP]]-5.5)/5.5=1,"n.a.",-(Tabelle1[[#This Row],[80%/20% SCOP]]-5.5)/5.5)</f>
        <v>0.26909090909090899</v>
      </c>
    </row>
    <row r="96" spans="1:14" ht="20.100000000000001" customHeight="1" x14ac:dyDescent="0.25">
      <c r="A96" s="24">
        <v>16003488</v>
      </c>
      <c r="B96" s="15" t="s">
        <v>108</v>
      </c>
      <c r="C96" s="15" t="s">
        <v>120</v>
      </c>
      <c r="D96" s="16" t="s">
        <v>2</v>
      </c>
      <c r="E96" s="17">
        <v>46</v>
      </c>
      <c r="F96" s="18">
        <v>1.74</v>
      </c>
      <c r="G96" s="17">
        <v>44</v>
      </c>
      <c r="H96" s="18">
        <v>1.41</v>
      </c>
      <c r="I96" s="16" t="s">
        <v>111</v>
      </c>
      <c r="J96" s="16" t="s">
        <v>4</v>
      </c>
      <c r="K96" s="16" t="s">
        <v>4</v>
      </c>
      <c r="L96" s="19">
        <f>IF(Tabelle1[[#This Row],[Heizleistung (55°C)]]=0,Tabelle1[[#This Row],[Heizleistung (35°C)]],(Tabelle1[[#This Row],[Heizleistung (35°C)]]+Tabelle1[[#This Row],[Heizleistung (55°C)]])/2)</f>
        <v>45</v>
      </c>
      <c r="M96" s="20">
        <f>IF(Tabelle1[[#This Row],[Etas 55°C]]=0,0,(Tabelle1[[#This Row],[Etas 35°C]]*0.8+Tabelle1[[#This Row],[Etas 55°C]]*0.2))*2.5</f>
        <v>4.1850000000000005</v>
      </c>
      <c r="N96" s="21">
        <f>IF(-(Tabelle1[[#This Row],[80%/20% SCOP]]-5.5)/5.5=1,"n.a.",-(Tabelle1[[#This Row],[80%/20% SCOP]]-5.5)/5.5)</f>
        <v>0.23909090909090899</v>
      </c>
    </row>
    <row r="97" spans="1:14" ht="20.100000000000001" customHeight="1" x14ac:dyDescent="0.25">
      <c r="A97" s="24">
        <v>16003565</v>
      </c>
      <c r="B97" s="15" t="s">
        <v>108</v>
      </c>
      <c r="C97" s="15" t="s">
        <v>121</v>
      </c>
      <c r="D97" s="16" t="s">
        <v>2</v>
      </c>
      <c r="E97" s="17">
        <v>13</v>
      </c>
      <c r="F97" s="18">
        <v>1.71</v>
      </c>
      <c r="G97" s="17">
        <v>13</v>
      </c>
      <c r="H97" s="18">
        <v>1.34</v>
      </c>
      <c r="I97" s="16" t="s">
        <v>111</v>
      </c>
      <c r="J97" s="16" t="s">
        <v>4</v>
      </c>
      <c r="K97" s="16" t="s">
        <v>4</v>
      </c>
      <c r="L97" s="19">
        <f>IF(Tabelle1[[#This Row],[Heizleistung (55°C)]]=0,Tabelle1[[#This Row],[Heizleistung (35°C)]],(Tabelle1[[#This Row],[Heizleistung (35°C)]]+Tabelle1[[#This Row],[Heizleistung (55°C)]])/2)</f>
        <v>13</v>
      </c>
      <c r="M97" s="20">
        <f>IF(Tabelle1[[#This Row],[Etas 55°C]]=0,0,(Tabelle1[[#This Row],[Etas 35°C]]*0.8+Tabelle1[[#This Row],[Etas 55°C]]*0.2))*2.5</f>
        <v>4.09</v>
      </c>
      <c r="N97" s="21">
        <f>IF(-(Tabelle1[[#This Row],[80%/20% SCOP]]-5.5)/5.5=1,"n.a.",-(Tabelle1[[#This Row],[80%/20% SCOP]]-5.5)/5.5)</f>
        <v>0.2563636363636364</v>
      </c>
    </row>
    <row r="98" spans="1:14" ht="20.100000000000001" customHeight="1" x14ac:dyDescent="0.25">
      <c r="A98" s="24">
        <v>16003439</v>
      </c>
      <c r="B98" s="15" t="s">
        <v>108</v>
      </c>
      <c r="C98" s="15" t="s">
        <v>122</v>
      </c>
      <c r="D98" s="16" t="s">
        <v>2</v>
      </c>
      <c r="E98" s="17">
        <v>17</v>
      </c>
      <c r="F98" s="18">
        <v>1.79</v>
      </c>
      <c r="G98" s="17">
        <v>16</v>
      </c>
      <c r="H98" s="18">
        <v>1.41</v>
      </c>
      <c r="I98" s="16" t="s">
        <v>111</v>
      </c>
      <c r="J98" s="16" t="s">
        <v>4</v>
      </c>
      <c r="K98" s="16" t="s">
        <v>4</v>
      </c>
      <c r="L98" s="19">
        <f>IF(Tabelle1[[#This Row],[Heizleistung (55°C)]]=0,Tabelle1[[#This Row],[Heizleistung (35°C)]],(Tabelle1[[#This Row],[Heizleistung (35°C)]]+Tabelle1[[#This Row],[Heizleistung (55°C)]])/2)</f>
        <v>16.5</v>
      </c>
      <c r="M98" s="20">
        <f>IF(Tabelle1[[#This Row],[Etas 55°C]]=0,0,(Tabelle1[[#This Row],[Etas 35°C]]*0.8+Tabelle1[[#This Row],[Etas 55°C]]*0.2))*2.5</f>
        <v>4.2850000000000001</v>
      </c>
      <c r="N98" s="21">
        <f>IF(-(Tabelle1[[#This Row],[80%/20% SCOP]]-5.5)/5.5=1,"n.a.",-(Tabelle1[[#This Row],[80%/20% SCOP]]-5.5)/5.5)</f>
        <v>0.22090909090909089</v>
      </c>
    </row>
    <row r="99" spans="1:14" ht="20.100000000000001" customHeight="1" x14ac:dyDescent="0.25">
      <c r="A99" s="24">
        <v>16003489</v>
      </c>
      <c r="B99" s="15" t="s">
        <v>108</v>
      </c>
      <c r="C99" s="15" t="s">
        <v>123</v>
      </c>
      <c r="D99" s="16" t="s">
        <v>2</v>
      </c>
      <c r="E99" s="17">
        <v>54</v>
      </c>
      <c r="F99" s="18">
        <v>1.61</v>
      </c>
      <c r="G99" s="17">
        <v>52</v>
      </c>
      <c r="H99" s="18">
        <v>1.33</v>
      </c>
      <c r="I99" s="16" t="s">
        <v>111</v>
      </c>
      <c r="J99" s="16" t="s">
        <v>4</v>
      </c>
      <c r="K99" s="16" t="s">
        <v>4</v>
      </c>
      <c r="L99" s="19">
        <f>IF(Tabelle1[[#This Row],[Heizleistung (55°C)]]=0,Tabelle1[[#This Row],[Heizleistung (35°C)]],(Tabelle1[[#This Row],[Heizleistung (35°C)]]+Tabelle1[[#This Row],[Heizleistung (55°C)]])/2)</f>
        <v>53</v>
      </c>
      <c r="M99" s="20">
        <f>IF(Tabelle1[[#This Row],[Etas 55°C]]=0,0,(Tabelle1[[#This Row],[Etas 35°C]]*0.8+Tabelle1[[#This Row],[Etas 55°C]]*0.2))*2.5</f>
        <v>3.8850000000000007</v>
      </c>
      <c r="N99" s="21">
        <f>IF(-(Tabelle1[[#This Row],[80%/20% SCOP]]-5.5)/5.5=1,"n.a.",-(Tabelle1[[#This Row],[80%/20% SCOP]]-5.5)/5.5)</f>
        <v>0.29363636363636353</v>
      </c>
    </row>
    <row r="100" spans="1:14" ht="20.100000000000001" customHeight="1" x14ac:dyDescent="0.25">
      <c r="A100" s="24">
        <v>16003563</v>
      </c>
      <c r="B100" s="15" t="s">
        <v>108</v>
      </c>
      <c r="C100" s="15" t="s">
        <v>124</v>
      </c>
      <c r="D100" s="16" t="s">
        <v>2</v>
      </c>
      <c r="E100" s="17">
        <v>9</v>
      </c>
      <c r="F100" s="18">
        <v>1.67</v>
      </c>
      <c r="G100" s="17">
        <v>9</v>
      </c>
      <c r="H100" s="18">
        <v>1.31</v>
      </c>
      <c r="I100" s="16" t="s">
        <v>111</v>
      </c>
      <c r="J100" s="16" t="s">
        <v>4</v>
      </c>
      <c r="K100" s="16" t="s">
        <v>4</v>
      </c>
      <c r="L100" s="19">
        <f>IF(Tabelle1[[#This Row],[Heizleistung (55°C)]]=0,Tabelle1[[#This Row],[Heizleistung (35°C)]],(Tabelle1[[#This Row],[Heizleistung (35°C)]]+Tabelle1[[#This Row],[Heizleistung (55°C)]])/2)</f>
        <v>9</v>
      </c>
      <c r="M100" s="20">
        <f>IF(Tabelle1[[#This Row],[Etas 55°C]]=0,0,(Tabelle1[[#This Row],[Etas 35°C]]*0.8+Tabelle1[[#This Row],[Etas 55°C]]*0.2))*2.5</f>
        <v>3.9950000000000001</v>
      </c>
      <c r="N100" s="21">
        <f>IF(-(Tabelle1[[#This Row],[80%/20% SCOP]]-5.5)/5.5=1,"n.a.",-(Tabelle1[[#This Row],[80%/20% SCOP]]-5.5)/5.5)</f>
        <v>0.27363636363636362</v>
      </c>
    </row>
    <row r="101" spans="1:14" ht="20.100000000000001" customHeight="1" x14ac:dyDescent="0.25">
      <c r="A101" s="24">
        <v>16003490</v>
      </c>
      <c r="B101" s="15" t="s">
        <v>108</v>
      </c>
      <c r="C101" s="15" t="s">
        <v>125</v>
      </c>
      <c r="D101" s="16" t="s">
        <v>2</v>
      </c>
      <c r="E101" s="17">
        <v>70</v>
      </c>
      <c r="F101" s="18">
        <v>1.64</v>
      </c>
      <c r="G101" s="17">
        <v>74</v>
      </c>
      <c r="H101" s="18">
        <v>1.33</v>
      </c>
      <c r="I101" s="16" t="s">
        <v>111</v>
      </c>
      <c r="J101" s="16" t="s">
        <v>4</v>
      </c>
      <c r="K101" s="16" t="s">
        <v>4</v>
      </c>
      <c r="L101" s="19">
        <f>IF(Tabelle1[[#This Row],[Heizleistung (55°C)]]=0,Tabelle1[[#This Row],[Heizleistung (35°C)]],(Tabelle1[[#This Row],[Heizleistung (35°C)]]+Tabelle1[[#This Row],[Heizleistung (55°C)]])/2)</f>
        <v>72</v>
      </c>
      <c r="M101" s="20">
        <f>IF(Tabelle1[[#This Row],[Etas 55°C]]=0,0,(Tabelle1[[#This Row],[Etas 35°C]]*0.8+Tabelle1[[#This Row],[Etas 55°C]]*0.2))*2.5</f>
        <v>3.9450000000000003</v>
      </c>
      <c r="N101" s="21">
        <f>IF(-(Tabelle1[[#This Row],[80%/20% SCOP]]-5.5)/5.5=1,"n.a.",-(Tabelle1[[#This Row],[80%/20% SCOP]]-5.5)/5.5)</f>
        <v>0.28272727272727266</v>
      </c>
    </row>
    <row r="102" spans="1:14" ht="20.100000000000001" customHeight="1" x14ac:dyDescent="0.25">
      <c r="A102" s="24">
        <v>16003501</v>
      </c>
      <c r="B102" s="15" t="s">
        <v>108</v>
      </c>
      <c r="C102" s="15" t="s">
        <v>126</v>
      </c>
      <c r="D102" s="16" t="s">
        <v>2</v>
      </c>
      <c r="E102" s="17">
        <v>25</v>
      </c>
      <c r="F102" s="18">
        <v>1.71</v>
      </c>
      <c r="G102" s="17">
        <v>25</v>
      </c>
      <c r="H102" s="18">
        <v>1.35</v>
      </c>
      <c r="I102" s="16" t="s">
        <v>111</v>
      </c>
      <c r="J102" s="16" t="s">
        <v>4</v>
      </c>
      <c r="K102" s="16" t="s">
        <v>4</v>
      </c>
      <c r="L102" s="19">
        <f>IF(Tabelle1[[#This Row],[Heizleistung (55°C)]]=0,Tabelle1[[#This Row],[Heizleistung (35°C)]],(Tabelle1[[#This Row],[Heizleistung (35°C)]]+Tabelle1[[#This Row],[Heizleistung (55°C)]])/2)</f>
        <v>25</v>
      </c>
      <c r="M102" s="20">
        <f>IF(Tabelle1[[#This Row],[Etas 55°C]]=0,0,(Tabelle1[[#This Row],[Etas 35°C]]*0.8+Tabelle1[[#This Row],[Etas 55°C]]*0.2))*2.5</f>
        <v>4.0950000000000006</v>
      </c>
      <c r="N102" s="21">
        <f>IF(-(Tabelle1[[#This Row],[80%/20% SCOP]]-5.5)/5.5=1,"n.a.",-(Tabelle1[[#This Row],[80%/20% SCOP]]-5.5)/5.5)</f>
        <v>0.25545454545454532</v>
      </c>
    </row>
    <row r="103" spans="1:14" ht="20.100000000000001" customHeight="1" x14ac:dyDescent="0.25">
      <c r="A103" s="24">
        <v>16003928</v>
      </c>
      <c r="B103" s="15" t="s">
        <v>127</v>
      </c>
      <c r="C103" s="15" t="s">
        <v>128</v>
      </c>
      <c r="D103" s="16" t="s">
        <v>2</v>
      </c>
      <c r="E103" s="17">
        <v>538</v>
      </c>
      <c r="F103" s="18">
        <v>1.51</v>
      </c>
      <c r="G103" s="17">
        <v>397</v>
      </c>
      <c r="H103" s="18">
        <v>1.29</v>
      </c>
      <c r="I103" s="16" t="s">
        <v>109</v>
      </c>
      <c r="J103" s="16" t="s">
        <v>15</v>
      </c>
      <c r="K103" s="16" t="s">
        <v>4</v>
      </c>
      <c r="L103" s="19">
        <f>IF(Tabelle1[[#This Row],[Heizleistung (55°C)]]=0,Tabelle1[[#This Row],[Heizleistung (35°C)]],(Tabelle1[[#This Row],[Heizleistung (35°C)]]+Tabelle1[[#This Row],[Heizleistung (55°C)]])/2)</f>
        <v>467.5</v>
      </c>
      <c r="M103" s="20">
        <f>IF(Tabelle1[[#This Row],[Etas 55°C]]=0,0,(Tabelle1[[#This Row],[Etas 35°C]]*0.8+Tabelle1[[#This Row],[Etas 55°C]]*0.2))*2.5</f>
        <v>3.6650000000000005</v>
      </c>
      <c r="N103" s="21">
        <f>IF(-(Tabelle1[[#This Row],[80%/20% SCOP]]-5.5)/5.5=1,"n.a.",-(Tabelle1[[#This Row],[80%/20% SCOP]]-5.5)/5.5)</f>
        <v>0.33363636363636356</v>
      </c>
    </row>
    <row r="104" spans="1:14" ht="20.100000000000001" customHeight="1" x14ac:dyDescent="0.25">
      <c r="A104" s="24">
        <v>16003961</v>
      </c>
      <c r="B104" s="15" t="s">
        <v>127</v>
      </c>
      <c r="C104" s="15" t="s">
        <v>129</v>
      </c>
      <c r="D104" s="16" t="s">
        <v>2</v>
      </c>
      <c r="E104" s="17">
        <v>273.01</v>
      </c>
      <c r="F104" s="18">
        <v>1.5009999999999999</v>
      </c>
      <c r="G104" s="17"/>
      <c r="H104" s="16"/>
      <c r="I104" s="16" t="s">
        <v>40</v>
      </c>
      <c r="J104" s="16" t="s">
        <v>15</v>
      </c>
      <c r="K104" s="16" t="s">
        <v>15</v>
      </c>
      <c r="L104" s="19">
        <f>IF(Tabelle1[[#This Row],[Heizleistung (55°C)]]=0,Tabelle1[[#This Row],[Heizleistung (35°C)]],(Tabelle1[[#This Row],[Heizleistung (35°C)]]+Tabelle1[[#This Row],[Heizleistung (55°C)]])/2)</f>
        <v>273.01</v>
      </c>
      <c r="M104" s="20">
        <f>IF(Tabelle1[[#This Row],[Etas 55°C]]=0,0,(Tabelle1[[#This Row],[Etas 35°C]]*0.8+Tabelle1[[#This Row],[Etas 55°C]]*0.2))*2.5</f>
        <v>0</v>
      </c>
      <c r="N104" s="21" t="str">
        <f>IF(-(Tabelle1[[#This Row],[80%/20% SCOP]]-5.5)/5.5=1,"n.a.",-(Tabelle1[[#This Row],[80%/20% SCOP]]-5.5)/5.5)</f>
        <v>n.a.</v>
      </c>
    </row>
    <row r="105" spans="1:14" ht="20.100000000000001" customHeight="1" x14ac:dyDescent="0.25">
      <c r="A105" s="24">
        <v>16016425</v>
      </c>
      <c r="B105" s="15" t="s">
        <v>127</v>
      </c>
      <c r="C105" s="15" t="s">
        <v>131</v>
      </c>
      <c r="D105" s="16" t="s">
        <v>2</v>
      </c>
      <c r="E105" s="17">
        <v>24</v>
      </c>
      <c r="F105" s="18">
        <v>1.57</v>
      </c>
      <c r="G105" s="17"/>
      <c r="H105" s="16"/>
      <c r="I105" s="16" t="s">
        <v>40</v>
      </c>
      <c r="J105" s="16" t="s">
        <v>15</v>
      </c>
      <c r="K105" s="16" t="s">
        <v>25</v>
      </c>
      <c r="L105" s="19">
        <f>IF(Tabelle1[[#This Row],[Heizleistung (55°C)]]=0,Tabelle1[[#This Row],[Heizleistung (35°C)]],(Tabelle1[[#This Row],[Heizleistung (35°C)]]+Tabelle1[[#This Row],[Heizleistung (55°C)]])/2)</f>
        <v>24</v>
      </c>
      <c r="M105" s="20">
        <f>IF(Tabelle1[[#This Row],[Etas 55°C]]=0,0,(Tabelle1[[#This Row],[Etas 35°C]]*0.8+Tabelle1[[#This Row],[Etas 55°C]]*0.2))*2.5</f>
        <v>0</v>
      </c>
      <c r="N105" s="21" t="str">
        <f>IF(-(Tabelle1[[#This Row],[80%/20% SCOP]]-5.5)/5.5=1,"n.a.",-(Tabelle1[[#This Row],[80%/20% SCOP]]-5.5)/5.5)</f>
        <v>n.a.</v>
      </c>
    </row>
    <row r="106" spans="1:14" ht="20.100000000000001" customHeight="1" x14ac:dyDescent="0.25">
      <c r="A106" s="24">
        <v>16016568</v>
      </c>
      <c r="B106" s="15" t="s">
        <v>127</v>
      </c>
      <c r="C106" s="15" t="s">
        <v>132</v>
      </c>
      <c r="D106" s="16" t="s">
        <v>2</v>
      </c>
      <c r="E106" s="17">
        <v>104.8</v>
      </c>
      <c r="F106" s="18">
        <v>1.6</v>
      </c>
      <c r="G106" s="17">
        <v>101.4</v>
      </c>
      <c r="H106" s="18">
        <v>1.29</v>
      </c>
      <c r="I106" s="16" t="s">
        <v>3</v>
      </c>
      <c r="J106" s="16" t="s">
        <v>15</v>
      </c>
      <c r="K106" s="16" t="s">
        <v>25</v>
      </c>
      <c r="L106" s="19">
        <f>IF(Tabelle1[[#This Row],[Heizleistung (55°C)]]=0,Tabelle1[[#This Row],[Heizleistung (35°C)]],(Tabelle1[[#This Row],[Heizleistung (35°C)]]+Tabelle1[[#This Row],[Heizleistung (55°C)]])/2)</f>
        <v>103.1</v>
      </c>
      <c r="M106" s="20">
        <f>IF(Tabelle1[[#This Row],[Etas 55°C]]=0,0,(Tabelle1[[#This Row],[Etas 35°C]]*0.8+Tabelle1[[#This Row],[Etas 55°C]]*0.2))*2.5</f>
        <v>3.8450000000000006</v>
      </c>
      <c r="N106" s="21">
        <f>IF(-(Tabelle1[[#This Row],[80%/20% SCOP]]-5.5)/5.5=1,"n.a.",-(Tabelle1[[#This Row],[80%/20% SCOP]]-5.5)/5.5)</f>
        <v>0.30090909090909079</v>
      </c>
    </row>
    <row r="107" spans="1:14" ht="20.100000000000001" customHeight="1" x14ac:dyDescent="0.25">
      <c r="A107" s="24">
        <v>16018855</v>
      </c>
      <c r="B107" s="15" t="s">
        <v>127</v>
      </c>
      <c r="C107" s="15" t="s">
        <v>133</v>
      </c>
      <c r="D107" s="16" t="s">
        <v>2</v>
      </c>
      <c r="E107" s="17">
        <v>827.52</v>
      </c>
      <c r="F107" s="18">
        <v>1.554</v>
      </c>
      <c r="G107" s="17"/>
      <c r="H107" s="16"/>
      <c r="I107" s="16" t="s">
        <v>40</v>
      </c>
      <c r="J107" s="16" t="s">
        <v>15</v>
      </c>
      <c r="K107" s="16" t="s">
        <v>15</v>
      </c>
      <c r="L107" s="19">
        <f>IF(Tabelle1[[#This Row],[Heizleistung (55°C)]]=0,Tabelle1[[#This Row],[Heizleistung (35°C)]],(Tabelle1[[#This Row],[Heizleistung (35°C)]]+Tabelle1[[#This Row],[Heizleistung (55°C)]])/2)</f>
        <v>827.52</v>
      </c>
      <c r="M107" s="20">
        <f>IF(Tabelle1[[#This Row],[Etas 55°C]]=0,0,(Tabelle1[[#This Row],[Etas 35°C]]*0.8+Tabelle1[[#This Row],[Etas 55°C]]*0.2))*2.5</f>
        <v>0</v>
      </c>
      <c r="N107" s="21" t="str">
        <f>IF(-(Tabelle1[[#This Row],[80%/20% SCOP]]-5.5)/5.5=1,"n.a.",-(Tabelle1[[#This Row],[80%/20% SCOP]]-5.5)/5.5)</f>
        <v>n.a.</v>
      </c>
    </row>
    <row r="108" spans="1:14" ht="20.100000000000001" customHeight="1" x14ac:dyDescent="0.25">
      <c r="A108" s="24">
        <v>16016569</v>
      </c>
      <c r="B108" s="15" t="s">
        <v>127</v>
      </c>
      <c r="C108" s="15" t="s">
        <v>134</v>
      </c>
      <c r="D108" s="16" t="s">
        <v>2</v>
      </c>
      <c r="E108" s="17">
        <v>127</v>
      </c>
      <c r="F108" s="18">
        <v>1.585</v>
      </c>
      <c r="G108" s="17">
        <v>123.7</v>
      </c>
      <c r="H108" s="18">
        <v>1.2929999999999999</v>
      </c>
      <c r="I108" s="16" t="s">
        <v>3</v>
      </c>
      <c r="J108" s="16" t="s">
        <v>15</v>
      </c>
      <c r="K108" s="16" t="s">
        <v>25</v>
      </c>
      <c r="L108" s="19">
        <f>IF(Tabelle1[[#This Row],[Heizleistung (55°C)]]=0,Tabelle1[[#This Row],[Heizleistung (35°C)]],(Tabelle1[[#This Row],[Heizleistung (35°C)]]+Tabelle1[[#This Row],[Heizleistung (55°C)]])/2)</f>
        <v>125.35</v>
      </c>
      <c r="M108" s="20">
        <f>IF(Tabelle1[[#This Row],[Etas 55°C]]=0,0,(Tabelle1[[#This Row],[Etas 35°C]]*0.8+Tabelle1[[#This Row],[Etas 55°C]]*0.2))*2.5</f>
        <v>3.8165</v>
      </c>
      <c r="N108" s="21">
        <f>IF(-(Tabelle1[[#This Row],[80%/20% SCOP]]-5.5)/5.5=1,"n.a.",-(Tabelle1[[#This Row],[80%/20% SCOP]]-5.5)/5.5)</f>
        <v>0.30609090909090908</v>
      </c>
    </row>
    <row r="109" spans="1:14" ht="20.100000000000001" customHeight="1" x14ac:dyDescent="0.25">
      <c r="A109" s="24">
        <v>16004154</v>
      </c>
      <c r="B109" s="15" t="s">
        <v>127</v>
      </c>
      <c r="C109" s="15" t="s">
        <v>135</v>
      </c>
      <c r="D109" s="16" t="s">
        <v>2</v>
      </c>
      <c r="E109" s="17">
        <v>842</v>
      </c>
      <c r="F109" s="18">
        <v>1.46</v>
      </c>
      <c r="G109" s="17">
        <v>621</v>
      </c>
      <c r="H109" s="18">
        <v>1.25</v>
      </c>
      <c r="I109" s="16" t="s">
        <v>109</v>
      </c>
      <c r="J109" s="16" t="s">
        <v>15</v>
      </c>
      <c r="K109" s="16" t="s">
        <v>4</v>
      </c>
      <c r="L109" s="19">
        <f>IF(Tabelle1[[#This Row],[Heizleistung (55°C)]]=0,Tabelle1[[#This Row],[Heizleistung (35°C)]],(Tabelle1[[#This Row],[Heizleistung (35°C)]]+Tabelle1[[#This Row],[Heizleistung (55°C)]])/2)</f>
        <v>731.5</v>
      </c>
      <c r="M109" s="20">
        <f>IF(Tabelle1[[#This Row],[Etas 55°C]]=0,0,(Tabelle1[[#This Row],[Etas 35°C]]*0.8+Tabelle1[[#This Row],[Etas 55°C]]*0.2))*2.5</f>
        <v>3.5449999999999999</v>
      </c>
      <c r="N109" s="21">
        <f>IF(-(Tabelle1[[#This Row],[80%/20% SCOP]]-5.5)/5.5=1,"n.a.",-(Tabelle1[[#This Row],[80%/20% SCOP]]-5.5)/5.5)</f>
        <v>0.35545454545454547</v>
      </c>
    </row>
    <row r="110" spans="1:14" ht="20.100000000000001" customHeight="1" x14ac:dyDescent="0.25">
      <c r="A110" s="24">
        <v>16009902</v>
      </c>
      <c r="B110" s="15" t="s">
        <v>127</v>
      </c>
      <c r="C110" s="15" t="s">
        <v>136</v>
      </c>
      <c r="D110" s="16" t="s">
        <v>2</v>
      </c>
      <c r="E110" s="17">
        <v>347</v>
      </c>
      <c r="F110" s="18">
        <v>1.52</v>
      </c>
      <c r="G110" s="17">
        <v>347</v>
      </c>
      <c r="H110" s="18">
        <v>1.25</v>
      </c>
      <c r="I110" s="16" t="s">
        <v>40</v>
      </c>
      <c r="J110" s="16" t="s">
        <v>15</v>
      </c>
      <c r="K110" s="16" t="s">
        <v>4</v>
      </c>
      <c r="L110" s="19">
        <f>IF(Tabelle1[[#This Row],[Heizleistung (55°C)]]=0,Tabelle1[[#This Row],[Heizleistung (35°C)]],(Tabelle1[[#This Row],[Heizleistung (35°C)]]+Tabelle1[[#This Row],[Heizleistung (55°C)]])/2)</f>
        <v>347</v>
      </c>
      <c r="M110" s="20">
        <f>IF(Tabelle1[[#This Row],[Etas 55°C]]=0,0,(Tabelle1[[#This Row],[Etas 35°C]]*0.8+Tabelle1[[#This Row],[Etas 55°C]]*0.2))*2.5</f>
        <v>3.6650000000000005</v>
      </c>
      <c r="N110" s="21">
        <f>IF(-(Tabelle1[[#This Row],[80%/20% SCOP]]-5.5)/5.5=1,"n.a.",-(Tabelle1[[#This Row],[80%/20% SCOP]]-5.5)/5.5)</f>
        <v>0.33363636363636356</v>
      </c>
    </row>
    <row r="111" spans="1:14" ht="20.100000000000001" customHeight="1" x14ac:dyDescent="0.25">
      <c r="A111" s="24">
        <v>16003923</v>
      </c>
      <c r="B111" s="15" t="s">
        <v>127</v>
      </c>
      <c r="C111" s="15" t="s">
        <v>137</v>
      </c>
      <c r="D111" s="16" t="s">
        <v>2</v>
      </c>
      <c r="E111" s="17">
        <v>370</v>
      </c>
      <c r="F111" s="18">
        <v>1.46</v>
      </c>
      <c r="G111" s="17"/>
      <c r="H111" s="16"/>
      <c r="I111" s="16" t="s">
        <v>109</v>
      </c>
      <c r="J111" s="16" t="s">
        <v>15</v>
      </c>
      <c r="K111" s="16" t="s">
        <v>4</v>
      </c>
      <c r="L111" s="19">
        <f>IF(Tabelle1[[#This Row],[Heizleistung (55°C)]]=0,Tabelle1[[#This Row],[Heizleistung (35°C)]],(Tabelle1[[#This Row],[Heizleistung (35°C)]]+Tabelle1[[#This Row],[Heizleistung (55°C)]])/2)</f>
        <v>370</v>
      </c>
      <c r="M111" s="20">
        <f>IF(Tabelle1[[#This Row],[Etas 55°C]]=0,0,(Tabelle1[[#This Row],[Etas 35°C]]*0.8+Tabelle1[[#This Row],[Etas 55°C]]*0.2))*2.5</f>
        <v>0</v>
      </c>
      <c r="N111" s="21" t="str">
        <f>IF(-(Tabelle1[[#This Row],[80%/20% SCOP]]-5.5)/5.5=1,"n.a.",-(Tabelle1[[#This Row],[80%/20% SCOP]]-5.5)/5.5)</f>
        <v>n.a.</v>
      </c>
    </row>
    <row r="112" spans="1:14" ht="20.100000000000001" customHeight="1" x14ac:dyDescent="0.25">
      <c r="A112" s="24">
        <v>16003999</v>
      </c>
      <c r="B112" s="15" t="s">
        <v>127</v>
      </c>
      <c r="C112" s="15" t="s">
        <v>138</v>
      </c>
      <c r="D112" s="16" t="s">
        <v>2</v>
      </c>
      <c r="E112" s="17">
        <v>147</v>
      </c>
      <c r="F112" s="18">
        <v>1.47</v>
      </c>
      <c r="G112" s="17"/>
      <c r="H112" s="16"/>
      <c r="I112" s="16" t="s">
        <v>109</v>
      </c>
      <c r="J112" s="16" t="s">
        <v>15</v>
      </c>
      <c r="K112" s="16" t="s">
        <v>4</v>
      </c>
      <c r="L112" s="19">
        <f>IF(Tabelle1[[#This Row],[Heizleistung (55°C)]]=0,Tabelle1[[#This Row],[Heizleistung (35°C)]],(Tabelle1[[#This Row],[Heizleistung (35°C)]]+Tabelle1[[#This Row],[Heizleistung (55°C)]])/2)</f>
        <v>147</v>
      </c>
      <c r="M112" s="20">
        <f>IF(Tabelle1[[#This Row],[Etas 55°C]]=0,0,(Tabelle1[[#This Row],[Etas 35°C]]*0.8+Tabelle1[[#This Row],[Etas 55°C]]*0.2))*2.5</f>
        <v>0</v>
      </c>
      <c r="N112" s="21" t="str">
        <f>IF(-(Tabelle1[[#This Row],[80%/20% SCOP]]-5.5)/5.5=1,"n.a.",-(Tabelle1[[#This Row],[80%/20% SCOP]]-5.5)/5.5)</f>
        <v>n.a.</v>
      </c>
    </row>
    <row r="113" spans="1:14" ht="20.100000000000001" customHeight="1" x14ac:dyDescent="0.25">
      <c r="A113" s="24">
        <v>16003804</v>
      </c>
      <c r="B113" s="15" t="s">
        <v>127</v>
      </c>
      <c r="C113" s="15" t="s">
        <v>139</v>
      </c>
      <c r="D113" s="16" t="s">
        <v>2</v>
      </c>
      <c r="E113" s="17">
        <v>346</v>
      </c>
      <c r="F113" s="18">
        <v>1.48</v>
      </c>
      <c r="G113" s="17"/>
      <c r="H113" s="16"/>
      <c r="I113" s="16" t="s">
        <v>40</v>
      </c>
      <c r="J113" s="16" t="s">
        <v>15</v>
      </c>
      <c r="K113" s="16" t="s">
        <v>4</v>
      </c>
      <c r="L113" s="19">
        <f>IF(Tabelle1[[#This Row],[Heizleistung (55°C)]]=0,Tabelle1[[#This Row],[Heizleistung (35°C)]],(Tabelle1[[#This Row],[Heizleistung (35°C)]]+Tabelle1[[#This Row],[Heizleistung (55°C)]])/2)</f>
        <v>346</v>
      </c>
      <c r="M113" s="20">
        <f>IF(Tabelle1[[#This Row],[Etas 55°C]]=0,0,(Tabelle1[[#This Row],[Etas 35°C]]*0.8+Tabelle1[[#This Row],[Etas 55°C]]*0.2))*2.5</f>
        <v>0</v>
      </c>
      <c r="N113" s="21" t="str">
        <f>IF(-(Tabelle1[[#This Row],[80%/20% SCOP]]-5.5)/5.5=1,"n.a.",-(Tabelle1[[#This Row],[80%/20% SCOP]]-5.5)/5.5)</f>
        <v>n.a.</v>
      </c>
    </row>
    <row r="114" spans="1:14" ht="20.100000000000001" customHeight="1" x14ac:dyDescent="0.25">
      <c r="A114" s="24">
        <v>16003972</v>
      </c>
      <c r="B114" s="15" t="s">
        <v>127</v>
      </c>
      <c r="C114" s="15" t="s">
        <v>140</v>
      </c>
      <c r="D114" s="16" t="s">
        <v>2</v>
      </c>
      <c r="E114" s="17">
        <v>278.54000000000002</v>
      </c>
      <c r="F114" s="18">
        <v>1.49</v>
      </c>
      <c r="G114" s="17"/>
      <c r="H114" s="16"/>
      <c r="I114" s="16" t="s">
        <v>40</v>
      </c>
      <c r="J114" s="16" t="s">
        <v>15</v>
      </c>
      <c r="K114" s="16" t="s">
        <v>15</v>
      </c>
      <c r="L114" s="19">
        <f>IF(Tabelle1[[#This Row],[Heizleistung (55°C)]]=0,Tabelle1[[#This Row],[Heizleistung (35°C)]],(Tabelle1[[#This Row],[Heizleistung (35°C)]]+Tabelle1[[#This Row],[Heizleistung (55°C)]])/2)</f>
        <v>278.54000000000002</v>
      </c>
      <c r="M114" s="20">
        <f>IF(Tabelle1[[#This Row],[Etas 55°C]]=0,0,(Tabelle1[[#This Row],[Etas 35°C]]*0.8+Tabelle1[[#This Row],[Etas 55°C]]*0.2))*2.5</f>
        <v>0</v>
      </c>
      <c r="N114" s="21" t="str">
        <f>IF(-(Tabelle1[[#This Row],[80%/20% SCOP]]-5.5)/5.5=1,"n.a.",-(Tabelle1[[#This Row],[80%/20% SCOP]]-5.5)/5.5)</f>
        <v>n.a.</v>
      </c>
    </row>
    <row r="115" spans="1:14" ht="20.100000000000001" customHeight="1" x14ac:dyDescent="0.25">
      <c r="A115" s="24">
        <v>16018402</v>
      </c>
      <c r="B115" s="15" t="s">
        <v>127</v>
      </c>
      <c r="C115" s="15" t="s">
        <v>141</v>
      </c>
      <c r="D115" s="16" t="s">
        <v>2</v>
      </c>
      <c r="E115" s="17">
        <v>100</v>
      </c>
      <c r="F115" s="18">
        <v>1.619</v>
      </c>
      <c r="G115" s="17"/>
      <c r="H115" s="16"/>
      <c r="I115" s="16" t="s">
        <v>40</v>
      </c>
      <c r="J115" s="16" t="s">
        <v>15</v>
      </c>
      <c r="K115" s="16" t="s">
        <v>15</v>
      </c>
      <c r="L115" s="19">
        <f>IF(Tabelle1[[#This Row],[Heizleistung (55°C)]]=0,Tabelle1[[#This Row],[Heizleistung (35°C)]],(Tabelle1[[#This Row],[Heizleistung (35°C)]]+Tabelle1[[#This Row],[Heizleistung (55°C)]])/2)</f>
        <v>100</v>
      </c>
      <c r="M115" s="20">
        <f>IF(Tabelle1[[#This Row],[Etas 55°C]]=0,0,(Tabelle1[[#This Row],[Etas 35°C]]*0.8+Tabelle1[[#This Row],[Etas 55°C]]*0.2))*2.5</f>
        <v>0</v>
      </c>
      <c r="N115" s="21" t="str">
        <f>IF(-(Tabelle1[[#This Row],[80%/20% SCOP]]-5.5)/5.5=1,"n.a.",-(Tabelle1[[#This Row],[80%/20% SCOP]]-5.5)/5.5)</f>
        <v>n.a.</v>
      </c>
    </row>
    <row r="116" spans="1:14" ht="20.100000000000001" customHeight="1" x14ac:dyDescent="0.25">
      <c r="A116" s="24">
        <v>16004223</v>
      </c>
      <c r="B116" s="15" t="s">
        <v>127</v>
      </c>
      <c r="C116" s="15" t="s">
        <v>142</v>
      </c>
      <c r="D116" s="16" t="s">
        <v>2</v>
      </c>
      <c r="E116" s="17">
        <v>350</v>
      </c>
      <c r="F116" s="18">
        <v>1.45</v>
      </c>
      <c r="G116" s="17"/>
      <c r="H116" s="16"/>
      <c r="I116" s="16" t="s">
        <v>109</v>
      </c>
      <c r="J116" s="16" t="s">
        <v>15</v>
      </c>
      <c r="K116" s="16" t="s">
        <v>4</v>
      </c>
      <c r="L116" s="19">
        <f>IF(Tabelle1[[#This Row],[Heizleistung (55°C)]]=0,Tabelle1[[#This Row],[Heizleistung (35°C)]],(Tabelle1[[#This Row],[Heizleistung (35°C)]]+Tabelle1[[#This Row],[Heizleistung (55°C)]])/2)</f>
        <v>350</v>
      </c>
      <c r="M116" s="20">
        <f>IF(Tabelle1[[#This Row],[Etas 55°C]]=0,0,(Tabelle1[[#This Row],[Etas 35°C]]*0.8+Tabelle1[[#This Row],[Etas 55°C]]*0.2))*2.5</f>
        <v>0</v>
      </c>
      <c r="N116" s="21" t="str">
        <f>IF(-(Tabelle1[[#This Row],[80%/20% SCOP]]-5.5)/5.5=1,"n.a.",-(Tabelle1[[#This Row],[80%/20% SCOP]]-5.5)/5.5)</f>
        <v>n.a.</v>
      </c>
    </row>
    <row r="117" spans="1:14" ht="20.100000000000001" customHeight="1" x14ac:dyDescent="0.25">
      <c r="A117" s="24">
        <v>16003988</v>
      </c>
      <c r="B117" s="15" t="s">
        <v>127</v>
      </c>
      <c r="C117" s="15" t="s">
        <v>143</v>
      </c>
      <c r="D117" s="16" t="s">
        <v>2</v>
      </c>
      <c r="E117" s="17">
        <v>105</v>
      </c>
      <c r="F117" s="18">
        <v>1.59</v>
      </c>
      <c r="G117" s="17">
        <v>106.8</v>
      </c>
      <c r="H117" s="18">
        <v>1.28</v>
      </c>
      <c r="I117" s="16" t="s">
        <v>40</v>
      </c>
      <c r="J117" s="16" t="s">
        <v>15</v>
      </c>
      <c r="K117" s="16" t="s">
        <v>4</v>
      </c>
      <c r="L117" s="19">
        <f>IF(Tabelle1[[#This Row],[Heizleistung (55°C)]]=0,Tabelle1[[#This Row],[Heizleistung (35°C)]],(Tabelle1[[#This Row],[Heizleistung (35°C)]]+Tabelle1[[#This Row],[Heizleistung (55°C)]])/2)</f>
        <v>105.9</v>
      </c>
      <c r="M117" s="20">
        <f>IF(Tabelle1[[#This Row],[Etas 55°C]]=0,0,(Tabelle1[[#This Row],[Etas 35°C]]*0.8+Tabelle1[[#This Row],[Etas 55°C]]*0.2))*2.5</f>
        <v>3.8200000000000007</v>
      </c>
      <c r="N117" s="21">
        <f>IF(-(Tabelle1[[#This Row],[80%/20% SCOP]]-5.5)/5.5=1,"n.a.",-(Tabelle1[[#This Row],[80%/20% SCOP]]-5.5)/5.5)</f>
        <v>0.30545454545454531</v>
      </c>
    </row>
    <row r="118" spans="1:14" ht="20.100000000000001" customHeight="1" x14ac:dyDescent="0.25">
      <c r="A118" s="24">
        <v>16004060</v>
      </c>
      <c r="B118" s="15" t="s">
        <v>127</v>
      </c>
      <c r="C118" s="15" t="s">
        <v>144</v>
      </c>
      <c r="D118" s="16" t="s">
        <v>2</v>
      </c>
      <c r="E118" s="17">
        <v>586</v>
      </c>
      <c r="F118" s="18">
        <v>1.47</v>
      </c>
      <c r="G118" s="17"/>
      <c r="H118" s="16"/>
      <c r="I118" s="16" t="s">
        <v>109</v>
      </c>
      <c r="J118" s="16" t="s">
        <v>15</v>
      </c>
      <c r="K118" s="16" t="s">
        <v>4</v>
      </c>
      <c r="L118" s="19">
        <f>IF(Tabelle1[[#This Row],[Heizleistung (55°C)]]=0,Tabelle1[[#This Row],[Heizleistung (35°C)]],(Tabelle1[[#This Row],[Heizleistung (35°C)]]+Tabelle1[[#This Row],[Heizleistung (55°C)]])/2)</f>
        <v>586</v>
      </c>
      <c r="M118" s="20">
        <f>IF(Tabelle1[[#This Row],[Etas 55°C]]=0,0,(Tabelle1[[#This Row],[Etas 35°C]]*0.8+Tabelle1[[#This Row],[Etas 55°C]]*0.2))*2.5</f>
        <v>0</v>
      </c>
      <c r="N118" s="21" t="str">
        <f>IF(-(Tabelle1[[#This Row],[80%/20% SCOP]]-5.5)/5.5=1,"n.a.",-(Tabelle1[[#This Row],[80%/20% SCOP]]-5.5)/5.5)</f>
        <v>n.a.</v>
      </c>
    </row>
    <row r="119" spans="1:14" ht="20.100000000000001" customHeight="1" x14ac:dyDescent="0.25">
      <c r="A119" s="24">
        <v>16010037</v>
      </c>
      <c r="B119" s="15" t="s">
        <v>127</v>
      </c>
      <c r="C119" s="15" t="s">
        <v>145</v>
      </c>
      <c r="D119" s="16" t="s">
        <v>2</v>
      </c>
      <c r="E119" s="17">
        <v>77</v>
      </c>
      <c r="F119" s="18">
        <v>1.58</v>
      </c>
      <c r="G119" s="17"/>
      <c r="H119" s="16"/>
      <c r="I119" s="16" t="s">
        <v>40</v>
      </c>
      <c r="J119" s="16" t="s">
        <v>15</v>
      </c>
      <c r="K119" s="16" t="s">
        <v>4</v>
      </c>
      <c r="L119" s="19">
        <f>IF(Tabelle1[[#This Row],[Heizleistung (55°C)]]=0,Tabelle1[[#This Row],[Heizleistung (35°C)]],(Tabelle1[[#This Row],[Heizleistung (35°C)]]+Tabelle1[[#This Row],[Heizleistung (55°C)]])/2)</f>
        <v>77</v>
      </c>
      <c r="M119" s="20">
        <f>IF(Tabelle1[[#This Row],[Etas 55°C]]=0,0,(Tabelle1[[#This Row],[Etas 35°C]]*0.8+Tabelle1[[#This Row],[Etas 55°C]]*0.2))*2.5</f>
        <v>0</v>
      </c>
      <c r="N119" s="21" t="str">
        <f>IF(-(Tabelle1[[#This Row],[80%/20% SCOP]]-5.5)/5.5=1,"n.a.",-(Tabelle1[[#This Row],[80%/20% SCOP]]-5.5)/5.5)</f>
        <v>n.a.</v>
      </c>
    </row>
    <row r="120" spans="1:14" ht="20.100000000000001" customHeight="1" x14ac:dyDescent="0.25">
      <c r="A120" s="24">
        <v>16004064</v>
      </c>
      <c r="B120" s="15" t="s">
        <v>127</v>
      </c>
      <c r="C120" s="15" t="s">
        <v>146</v>
      </c>
      <c r="D120" s="16" t="s">
        <v>2</v>
      </c>
      <c r="E120" s="17">
        <v>379</v>
      </c>
      <c r="F120" s="18">
        <v>1.49</v>
      </c>
      <c r="G120" s="17"/>
      <c r="H120" s="16"/>
      <c r="I120" s="16" t="s">
        <v>109</v>
      </c>
      <c r="J120" s="16" t="s">
        <v>15</v>
      </c>
      <c r="K120" s="16" t="s">
        <v>4</v>
      </c>
      <c r="L120" s="19">
        <f>IF(Tabelle1[[#This Row],[Heizleistung (55°C)]]=0,Tabelle1[[#This Row],[Heizleistung (35°C)]],(Tabelle1[[#This Row],[Heizleistung (35°C)]]+Tabelle1[[#This Row],[Heizleistung (55°C)]])/2)</f>
        <v>379</v>
      </c>
      <c r="M120" s="20">
        <f>IF(Tabelle1[[#This Row],[Etas 55°C]]=0,0,(Tabelle1[[#This Row],[Etas 35°C]]*0.8+Tabelle1[[#This Row],[Etas 55°C]]*0.2))*2.5</f>
        <v>0</v>
      </c>
      <c r="N120" s="21" t="str">
        <f>IF(-(Tabelle1[[#This Row],[80%/20% SCOP]]-5.5)/5.5=1,"n.a.",-(Tabelle1[[#This Row],[80%/20% SCOP]]-5.5)/5.5)</f>
        <v>n.a.</v>
      </c>
    </row>
    <row r="121" spans="1:14" ht="20.100000000000001" customHeight="1" x14ac:dyDescent="0.25">
      <c r="A121" s="24">
        <v>16003607</v>
      </c>
      <c r="B121" s="15" t="s">
        <v>127</v>
      </c>
      <c r="C121" s="15" t="s">
        <v>147</v>
      </c>
      <c r="D121" s="16" t="s">
        <v>2</v>
      </c>
      <c r="E121" s="17">
        <v>176</v>
      </c>
      <c r="F121" s="18">
        <v>1.48</v>
      </c>
      <c r="G121" s="17"/>
      <c r="H121" s="16"/>
      <c r="I121" s="16" t="s">
        <v>40</v>
      </c>
      <c r="J121" s="16" t="s">
        <v>15</v>
      </c>
      <c r="K121" s="16" t="s">
        <v>4</v>
      </c>
      <c r="L121" s="19">
        <f>IF(Tabelle1[[#This Row],[Heizleistung (55°C)]]=0,Tabelle1[[#This Row],[Heizleistung (35°C)]],(Tabelle1[[#This Row],[Heizleistung (35°C)]]+Tabelle1[[#This Row],[Heizleistung (55°C)]])/2)</f>
        <v>176</v>
      </c>
      <c r="M121" s="20">
        <f>IF(Tabelle1[[#This Row],[Etas 55°C]]=0,0,(Tabelle1[[#This Row],[Etas 35°C]]*0.8+Tabelle1[[#This Row],[Etas 55°C]]*0.2))*2.5</f>
        <v>0</v>
      </c>
      <c r="N121" s="21" t="str">
        <f>IF(-(Tabelle1[[#This Row],[80%/20% SCOP]]-5.5)/5.5=1,"n.a.",-(Tabelle1[[#This Row],[80%/20% SCOP]]-5.5)/5.5)</f>
        <v>n.a.</v>
      </c>
    </row>
    <row r="122" spans="1:14" ht="20.100000000000001" customHeight="1" x14ac:dyDescent="0.25">
      <c r="A122" s="24">
        <v>16003605</v>
      </c>
      <c r="B122" s="15" t="s">
        <v>127</v>
      </c>
      <c r="C122" s="15" t="s">
        <v>148</v>
      </c>
      <c r="D122" s="16" t="s">
        <v>2</v>
      </c>
      <c r="E122" s="17">
        <v>141</v>
      </c>
      <c r="F122" s="18">
        <v>1.45</v>
      </c>
      <c r="G122" s="17"/>
      <c r="H122" s="16"/>
      <c r="I122" s="16" t="s">
        <v>40</v>
      </c>
      <c r="J122" s="16" t="s">
        <v>15</v>
      </c>
      <c r="K122" s="16" t="s">
        <v>4</v>
      </c>
      <c r="L122" s="19">
        <f>IF(Tabelle1[[#This Row],[Heizleistung (55°C)]]=0,Tabelle1[[#This Row],[Heizleistung (35°C)]],(Tabelle1[[#This Row],[Heizleistung (35°C)]]+Tabelle1[[#This Row],[Heizleistung (55°C)]])/2)</f>
        <v>141</v>
      </c>
      <c r="M122" s="20">
        <f>IF(Tabelle1[[#This Row],[Etas 55°C]]=0,0,(Tabelle1[[#This Row],[Etas 35°C]]*0.8+Tabelle1[[#This Row],[Etas 55°C]]*0.2))*2.5</f>
        <v>0</v>
      </c>
      <c r="N122" s="21" t="str">
        <f>IF(-(Tabelle1[[#This Row],[80%/20% SCOP]]-5.5)/5.5=1,"n.a.",-(Tabelle1[[#This Row],[80%/20% SCOP]]-5.5)/5.5)</f>
        <v>n.a.</v>
      </c>
    </row>
    <row r="123" spans="1:14" ht="20.100000000000001" customHeight="1" x14ac:dyDescent="0.25">
      <c r="A123" s="24">
        <v>16004054</v>
      </c>
      <c r="B123" s="15" t="s">
        <v>127</v>
      </c>
      <c r="C123" s="15" t="s">
        <v>149</v>
      </c>
      <c r="D123" s="16" t="s">
        <v>2</v>
      </c>
      <c r="E123" s="17">
        <v>433</v>
      </c>
      <c r="F123" s="18">
        <v>1.5</v>
      </c>
      <c r="G123" s="17"/>
      <c r="H123" s="16"/>
      <c r="I123" s="16" t="s">
        <v>109</v>
      </c>
      <c r="J123" s="16" t="s">
        <v>15</v>
      </c>
      <c r="K123" s="16" t="s">
        <v>4</v>
      </c>
      <c r="L123" s="19">
        <f>IF(Tabelle1[[#This Row],[Heizleistung (55°C)]]=0,Tabelle1[[#This Row],[Heizleistung (35°C)]],(Tabelle1[[#This Row],[Heizleistung (35°C)]]+Tabelle1[[#This Row],[Heizleistung (55°C)]])/2)</f>
        <v>433</v>
      </c>
      <c r="M123" s="20">
        <f>IF(Tabelle1[[#This Row],[Etas 55°C]]=0,0,(Tabelle1[[#This Row],[Etas 35°C]]*0.8+Tabelle1[[#This Row],[Etas 55°C]]*0.2))*2.5</f>
        <v>0</v>
      </c>
      <c r="N123" s="21" t="str">
        <f>IF(-(Tabelle1[[#This Row],[80%/20% SCOP]]-5.5)/5.5=1,"n.a.",-(Tabelle1[[#This Row],[80%/20% SCOP]]-5.5)/5.5)</f>
        <v>n.a.</v>
      </c>
    </row>
    <row r="124" spans="1:14" ht="20.100000000000001" customHeight="1" x14ac:dyDescent="0.25">
      <c r="A124" s="24">
        <v>16003932</v>
      </c>
      <c r="B124" s="15" t="s">
        <v>127</v>
      </c>
      <c r="C124" s="15" t="s">
        <v>150</v>
      </c>
      <c r="D124" s="16" t="s">
        <v>2</v>
      </c>
      <c r="E124" s="17">
        <v>80</v>
      </c>
      <c r="F124" s="18">
        <v>1.69</v>
      </c>
      <c r="G124" s="17">
        <v>82</v>
      </c>
      <c r="H124" s="18">
        <v>1.32</v>
      </c>
      <c r="I124" s="16" t="s">
        <v>40</v>
      </c>
      <c r="J124" s="16" t="s">
        <v>15</v>
      </c>
      <c r="K124" s="16" t="s">
        <v>4</v>
      </c>
      <c r="L124" s="19">
        <f>IF(Tabelle1[[#This Row],[Heizleistung (55°C)]]=0,Tabelle1[[#This Row],[Heizleistung (35°C)]],(Tabelle1[[#This Row],[Heizleistung (35°C)]]+Tabelle1[[#This Row],[Heizleistung (55°C)]])/2)</f>
        <v>81</v>
      </c>
      <c r="M124" s="20">
        <f>IF(Tabelle1[[#This Row],[Etas 55°C]]=0,0,(Tabelle1[[#This Row],[Etas 35°C]]*0.8+Tabelle1[[#This Row],[Etas 55°C]]*0.2))*2.5</f>
        <v>4.04</v>
      </c>
      <c r="N124" s="21">
        <f>IF(-(Tabelle1[[#This Row],[80%/20% SCOP]]-5.5)/5.5=1,"n.a.",-(Tabelle1[[#This Row],[80%/20% SCOP]]-5.5)/5.5)</f>
        <v>0.26545454545454544</v>
      </c>
    </row>
    <row r="125" spans="1:14" ht="20.100000000000001" customHeight="1" x14ac:dyDescent="0.25">
      <c r="A125" s="24">
        <v>16004221</v>
      </c>
      <c r="B125" s="15" t="s">
        <v>127</v>
      </c>
      <c r="C125" s="15" t="s">
        <v>151</v>
      </c>
      <c r="D125" s="16" t="s">
        <v>2</v>
      </c>
      <c r="E125" s="17">
        <v>305</v>
      </c>
      <c r="F125" s="18">
        <v>1.5</v>
      </c>
      <c r="G125" s="17"/>
      <c r="H125" s="16"/>
      <c r="I125" s="16" t="s">
        <v>109</v>
      </c>
      <c r="J125" s="16" t="s">
        <v>15</v>
      </c>
      <c r="K125" s="16" t="s">
        <v>4</v>
      </c>
      <c r="L125" s="19">
        <f>IF(Tabelle1[[#This Row],[Heizleistung (55°C)]]=0,Tabelle1[[#This Row],[Heizleistung (35°C)]],(Tabelle1[[#This Row],[Heizleistung (35°C)]]+Tabelle1[[#This Row],[Heizleistung (55°C)]])/2)</f>
        <v>305</v>
      </c>
      <c r="M125" s="20">
        <f>IF(Tabelle1[[#This Row],[Etas 55°C]]=0,0,(Tabelle1[[#This Row],[Etas 35°C]]*0.8+Tabelle1[[#This Row],[Etas 55°C]]*0.2))*2.5</f>
        <v>0</v>
      </c>
      <c r="N125" s="21" t="str">
        <f>IF(-(Tabelle1[[#This Row],[80%/20% SCOP]]-5.5)/5.5=1,"n.a.",-(Tabelle1[[#This Row],[80%/20% SCOP]]-5.5)/5.5)</f>
        <v>n.a.</v>
      </c>
    </row>
    <row r="126" spans="1:14" ht="20.100000000000001" customHeight="1" x14ac:dyDescent="0.25">
      <c r="A126" s="24">
        <v>16016566</v>
      </c>
      <c r="B126" s="15" t="s">
        <v>127</v>
      </c>
      <c r="C126" s="15" t="s">
        <v>152</v>
      </c>
      <c r="D126" s="16" t="s">
        <v>2</v>
      </c>
      <c r="E126" s="17">
        <v>135.5</v>
      </c>
      <c r="F126" s="18">
        <v>1.502</v>
      </c>
      <c r="G126" s="17">
        <v>134</v>
      </c>
      <c r="H126" s="18">
        <v>1.252</v>
      </c>
      <c r="I126" s="16" t="s">
        <v>3</v>
      </c>
      <c r="J126" s="16" t="s">
        <v>15</v>
      </c>
      <c r="K126" s="16" t="s">
        <v>25</v>
      </c>
      <c r="L126" s="19">
        <f>IF(Tabelle1[[#This Row],[Heizleistung (55°C)]]=0,Tabelle1[[#This Row],[Heizleistung (35°C)]],(Tabelle1[[#This Row],[Heizleistung (35°C)]]+Tabelle1[[#This Row],[Heizleistung (55°C)]])/2)</f>
        <v>134.75</v>
      </c>
      <c r="M126" s="20">
        <f>IF(Tabelle1[[#This Row],[Etas 55°C]]=0,0,(Tabelle1[[#This Row],[Etas 35°C]]*0.8+Tabelle1[[#This Row],[Etas 55°C]]*0.2))*2.5</f>
        <v>3.63</v>
      </c>
      <c r="N126" s="21">
        <f>IF(-(Tabelle1[[#This Row],[80%/20% SCOP]]-5.5)/5.5=1,"n.a.",-(Tabelle1[[#This Row],[80%/20% SCOP]]-5.5)/5.5)</f>
        <v>0.34</v>
      </c>
    </row>
    <row r="127" spans="1:14" ht="20.100000000000001" customHeight="1" x14ac:dyDescent="0.25">
      <c r="A127" s="24">
        <v>16009900</v>
      </c>
      <c r="B127" s="15" t="s">
        <v>127</v>
      </c>
      <c r="C127" s="15" t="s">
        <v>153</v>
      </c>
      <c r="D127" s="16" t="s">
        <v>2</v>
      </c>
      <c r="E127" s="17">
        <v>398</v>
      </c>
      <c r="F127" s="18">
        <v>1.56</v>
      </c>
      <c r="G127" s="17">
        <v>398</v>
      </c>
      <c r="H127" s="18">
        <v>1.3</v>
      </c>
      <c r="I127" s="16" t="s">
        <v>40</v>
      </c>
      <c r="J127" s="16" t="s">
        <v>15</v>
      </c>
      <c r="K127" s="16" t="s">
        <v>4</v>
      </c>
      <c r="L127" s="19">
        <f>IF(Tabelle1[[#This Row],[Heizleistung (55°C)]]=0,Tabelle1[[#This Row],[Heizleistung (35°C)]],(Tabelle1[[#This Row],[Heizleistung (35°C)]]+Tabelle1[[#This Row],[Heizleistung (55°C)]])/2)</f>
        <v>398</v>
      </c>
      <c r="M127" s="20">
        <f>IF(Tabelle1[[#This Row],[Etas 55°C]]=0,0,(Tabelle1[[#This Row],[Etas 35°C]]*0.8+Tabelle1[[#This Row],[Etas 55°C]]*0.2))*2.5</f>
        <v>3.7700000000000005</v>
      </c>
      <c r="N127" s="21">
        <f>IF(-(Tabelle1[[#This Row],[80%/20% SCOP]]-5.5)/5.5=1,"n.a.",-(Tabelle1[[#This Row],[80%/20% SCOP]]-5.5)/5.5)</f>
        <v>0.31454545454545446</v>
      </c>
    </row>
    <row r="128" spans="1:14" ht="20.100000000000001" customHeight="1" x14ac:dyDescent="0.25">
      <c r="A128" s="24">
        <v>16017502</v>
      </c>
      <c r="B128" s="15" t="s">
        <v>127</v>
      </c>
      <c r="C128" s="15" t="s">
        <v>154</v>
      </c>
      <c r="D128" s="16" t="s">
        <v>2</v>
      </c>
      <c r="E128" s="17">
        <v>30</v>
      </c>
      <c r="F128" s="18">
        <v>1.83</v>
      </c>
      <c r="G128" s="17">
        <v>30</v>
      </c>
      <c r="H128" s="18">
        <v>1.27</v>
      </c>
      <c r="I128" s="16" t="s">
        <v>40</v>
      </c>
      <c r="J128" s="16" t="s">
        <v>15</v>
      </c>
      <c r="K128" s="16" t="s">
        <v>25</v>
      </c>
      <c r="L128" s="19">
        <f>IF(Tabelle1[[#This Row],[Heizleistung (55°C)]]=0,Tabelle1[[#This Row],[Heizleistung (35°C)]],(Tabelle1[[#This Row],[Heizleistung (35°C)]]+Tabelle1[[#This Row],[Heizleistung (55°C)]])/2)</f>
        <v>30</v>
      </c>
      <c r="M128" s="20">
        <f>IF(Tabelle1[[#This Row],[Etas 55°C]]=0,0,(Tabelle1[[#This Row],[Etas 35°C]]*0.8+Tabelle1[[#This Row],[Etas 55°C]]*0.2))*2.5</f>
        <v>4.2950000000000008</v>
      </c>
      <c r="N128" s="21">
        <f>IF(-(Tabelle1[[#This Row],[80%/20% SCOP]]-5.5)/5.5=1,"n.a.",-(Tabelle1[[#This Row],[80%/20% SCOP]]-5.5)/5.5)</f>
        <v>0.21909090909090895</v>
      </c>
    </row>
    <row r="129" spans="1:14" ht="20.100000000000001" customHeight="1" x14ac:dyDescent="0.25">
      <c r="A129" s="24">
        <v>16003739</v>
      </c>
      <c r="B129" s="15" t="s">
        <v>127</v>
      </c>
      <c r="C129" s="15" t="s">
        <v>155</v>
      </c>
      <c r="D129" s="16" t="s">
        <v>2</v>
      </c>
      <c r="E129" s="17">
        <v>176</v>
      </c>
      <c r="F129" s="18">
        <v>1.48</v>
      </c>
      <c r="G129" s="17"/>
      <c r="H129" s="16"/>
      <c r="I129" s="16" t="s">
        <v>40</v>
      </c>
      <c r="J129" s="16" t="s">
        <v>15</v>
      </c>
      <c r="K129" s="16" t="s">
        <v>4</v>
      </c>
      <c r="L129" s="19">
        <f>IF(Tabelle1[[#This Row],[Heizleistung (55°C)]]=0,Tabelle1[[#This Row],[Heizleistung (35°C)]],(Tabelle1[[#This Row],[Heizleistung (35°C)]]+Tabelle1[[#This Row],[Heizleistung (55°C)]])/2)</f>
        <v>176</v>
      </c>
      <c r="M129" s="20">
        <f>IF(Tabelle1[[#This Row],[Etas 55°C]]=0,0,(Tabelle1[[#This Row],[Etas 35°C]]*0.8+Tabelle1[[#This Row],[Etas 55°C]]*0.2))*2.5</f>
        <v>0</v>
      </c>
      <c r="N129" s="21" t="str">
        <f>IF(-(Tabelle1[[#This Row],[80%/20% SCOP]]-5.5)/5.5=1,"n.a.",-(Tabelle1[[#This Row],[80%/20% SCOP]]-5.5)/5.5)</f>
        <v>n.a.</v>
      </c>
    </row>
    <row r="130" spans="1:14" ht="20.100000000000001" customHeight="1" x14ac:dyDescent="0.25">
      <c r="A130" s="24">
        <v>16003482</v>
      </c>
      <c r="B130" s="15" t="s">
        <v>127</v>
      </c>
      <c r="C130" s="15" t="s">
        <v>156</v>
      </c>
      <c r="D130" s="16" t="s">
        <v>2</v>
      </c>
      <c r="E130" s="17">
        <v>91</v>
      </c>
      <c r="F130" s="18">
        <v>1.67</v>
      </c>
      <c r="G130" s="17">
        <v>92</v>
      </c>
      <c r="H130" s="18">
        <v>1.31</v>
      </c>
      <c r="I130" s="16" t="s">
        <v>40</v>
      </c>
      <c r="J130" s="16" t="s">
        <v>15</v>
      </c>
      <c r="K130" s="16" t="s">
        <v>4</v>
      </c>
      <c r="L130" s="19">
        <f>IF(Tabelle1[[#This Row],[Heizleistung (55°C)]]=0,Tabelle1[[#This Row],[Heizleistung (35°C)]],(Tabelle1[[#This Row],[Heizleistung (35°C)]]+Tabelle1[[#This Row],[Heizleistung (55°C)]])/2)</f>
        <v>91.5</v>
      </c>
      <c r="M130" s="20">
        <f>IF(Tabelle1[[#This Row],[Etas 55°C]]=0,0,(Tabelle1[[#This Row],[Etas 35°C]]*0.8+Tabelle1[[#This Row],[Etas 55°C]]*0.2))*2.5</f>
        <v>3.9950000000000001</v>
      </c>
      <c r="N130" s="21">
        <f>IF(-(Tabelle1[[#This Row],[80%/20% SCOP]]-5.5)/5.5=1,"n.a.",-(Tabelle1[[#This Row],[80%/20% SCOP]]-5.5)/5.5)</f>
        <v>0.27363636363636362</v>
      </c>
    </row>
    <row r="131" spans="1:14" ht="20.100000000000001" customHeight="1" x14ac:dyDescent="0.25">
      <c r="A131" s="24">
        <v>16016565</v>
      </c>
      <c r="B131" s="15" t="s">
        <v>127</v>
      </c>
      <c r="C131" s="15" t="s">
        <v>157</v>
      </c>
      <c r="D131" s="16" t="s">
        <v>2</v>
      </c>
      <c r="E131" s="17">
        <v>127</v>
      </c>
      <c r="F131" s="18">
        <v>1.585</v>
      </c>
      <c r="G131" s="17">
        <v>123.5</v>
      </c>
      <c r="H131" s="18">
        <v>1.2929999999999999</v>
      </c>
      <c r="I131" s="16" t="s">
        <v>3</v>
      </c>
      <c r="J131" s="16" t="s">
        <v>15</v>
      </c>
      <c r="K131" s="16" t="s">
        <v>25</v>
      </c>
      <c r="L131" s="19">
        <f>IF(Tabelle1[[#This Row],[Heizleistung (55°C)]]=0,Tabelle1[[#This Row],[Heizleistung (35°C)]],(Tabelle1[[#This Row],[Heizleistung (35°C)]]+Tabelle1[[#This Row],[Heizleistung (55°C)]])/2)</f>
        <v>125.25</v>
      </c>
      <c r="M131" s="20">
        <f>IF(Tabelle1[[#This Row],[Etas 55°C]]=0,0,(Tabelle1[[#This Row],[Etas 35°C]]*0.8+Tabelle1[[#This Row],[Etas 55°C]]*0.2))*2.5</f>
        <v>3.8165</v>
      </c>
      <c r="N131" s="21">
        <f>IF(-(Tabelle1[[#This Row],[80%/20% SCOP]]-5.5)/5.5=1,"n.a.",-(Tabelle1[[#This Row],[80%/20% SCOP]]-5.5)/5.5)</f>
        <v>0.30609090909090908</v>
      </c>
    </row>
    <row r="132" spans="1:14" ht="20.100000000000001" customHeight="1" x14ac:dyDescent="0.25">
      <c r="A132" s="24">
        <v>16017501</v>
      </c>
      <c r="B132" s="15" t="s">
        <v>127</v>
      </c>
      <c r="C132" s="15" t="s">
        <v>158</v>
      </c>
      <c r="D132" s="16" t="s">
        <v>2</v>
      </c>
      <c r="E132" s="17">
        <v>26</v>
      </c>
      <c r="F132" s="18">
        <v>1.81</v>
      </c>
      <c r="G132" s="17">
        <v>27</v>
      </c>
      <c r="H132" s="18">
        <v>1.27</v>
      </c>
      <c r="I132" s="16" t="s">
        <v>40</v>
      </c>
      <c r="J132" s="16" t="s">
        <v>15</v>
      </c>
      <c r="K132" s="16" t="s">
        <v>25</v>
      </c>
      <c r="L132" s="19">
        <f>IF(Tabelle1[[#This Row],[Heizleistung (55°C)]]=0,Tabelle1[[#This Row],[Heizleistung (35°C)]],(Tabelle1[[#This Row],[Heizleistung (35°C)]]+Tabelle1[[#This Row],[Heizleistung (55°C)]])/2)</f>
        <v>26.5</v>
      </c>
      <c r="M132" s="20">
        <f>IF(Tabelle1[[#This Row],[Etas 55°C]]=0,0,(Tabelle1[[#This Row],[Etas 35°C]]*0.8+Tabelle1[[#This Row],[Etas 55°C]]*0.2))*2.5</f>
        <v>4.2550000000000008</v>
      </c>
      <c r="N132" s="21">
        <f>IF(-(Tabelle1[[#This Row],[80%/20% SCOP]]-5.5)/5.5=1,"n.a.",-(Tabelle1[[#This Row],[80%/20% SCOP]]-5.5)/5.5)</f>
        <v>0.22636363636363621</v>
      </c>
    </row>
    <row r="133" spans="1:14" ht="20.100000000000001" customHeight="1" x14ac:dyDescent="0.25">
      <c r="A133" s="24">
        <v>16004123</v>
      </c>
      <c r="B133" s="15" t="s">
        <v>127</v>
      </c>
      <c r="C133" s="15" t="s">
        <v>159</v>
      </c>
      <c r="D133" s="16" t="s">
        <v>2</v>
      </c>
      <c r="E133" s="17">
        <v>539</v>
      </c>
      <c r="F133" s="18">
        <v>1.49</v>
      </c>
      <c r="G133" s="17"/>
      <c r="H133" s="16"/>
      <c r="I133" s="16" t="s">
        <v>109</v>
      </c>
      <c r="J133" s="16" t="s">
        <v>15</v>
      </c>
      <c r="K133" s="16" t="s">
        <v>4</v>
      </c>
      <c r="L133" s="19">
        <f>IF(Tabelle1[[#This Row],[Heizleistung (55°C)]]=0,Tabelle1[[#This Row],[Heizleistung (35°C)]],(Tabelle1[[#This Row],[Heizleistung (35°C)]]+Tabelle1[[#This Row],[Heizleistung (55°C)]])/2)</f>
        <v>539</v>
      </c>
      <c r="M133" s="20">
        <f>IF(Tabelle1[[#This Row],[Etas 55°C]]=0,0,(Tabelle1[[#This Row],[Etas 35°C]]*0.8+Tabelle1[[#This Row],[Etas 55°C]]*0.2))*2.5</f>
        <v>0</v>
      </c>
      <c r="N133" s="21" t="str">
        <f>IF(-(Tabelle1[[#This Row],[80%/20% SCOP]]-5.5)/5.5=1,"n.a.",-(Tabelle1[[#This Row],[80%/20% SCOP]]-5.5)/5.5)</f>
        <v>n.a.</v>
      </c>
    </row>
    <row r="134" spans="1:14" ht="20.100000000000001" customHeight="1" x14ac:dyDescent="0.25">
      <c r="A134" s="24">
        <v>16003805</v>
      </c>
      <c r="B134" s="15" t="s">
        <v>127</v>
      </c>
      <c r="C134" s="15" t="s">
        <v>160</v>
      </c>
      <c r="D134" s="16" t="s">
        <v>2</v>
      </c>
      <c r="E134" s="17">
        <v>394</v>
      </c>
      <c r="F134" s="18">
        <v>1.51</v>
      </c>
      <c r="G134" s="17">
        <v>394</v>
      </c>
      <c r="H134" s="18">
        <v>1.25</v>
      </c>
      <c r="I134" s="16" t="s">
        <v>40</v>
      </c>
      <c r="J134" s="16" t="s">
        <v>15</v>
      </c>
      <c r="K134" s="16" t="s">
        <v>4</v>
      </c>
      <c r="L134" s="19">
        <f>IF(Tabelle1[[#This Row],[Heizleistung (55°C)]]=0,Tabelle1[[#This Row],[Heizleistung (35°C)]],(Tabelle1[[#This Row],[Heizleistung (35°C)]]+Tabelle1[[#This Row],[Heizleistung (55°C)]])/2)</f>
        <v>394</v>
      </c>
      <c r="M134" s="20">
        <f>IF(Tabelle1[[#This Row],[Etas 55°C]]=0,0,(Tabelle1[[#This Row],[Etas 35°C]]*0.8+Tabelle1[[#This Row],[Etas 55°C]]*0.2))*2.5</f>
        <v>3.6450000000000005</v>
      </c>
      <c r="N134" s="21">
        <f>IF(-(Tabelle1[[#This Row],[80%/20% SCOP]]-5.5)/5.5=1,"n.a.",-(Tabelle1[[#This Row],[80%/20% SCOP]]-5.5)/5.5)</f>
        <v>0.33727272727272717</v>
      </c>
    </row>
    <row r="135" spans="1:14" ht="20.100000000000001" customHeight="1" x14ac:dyDescent="0.25">
      <c r="A135" s="24">
        <v>16003542</v>
      </c>
      <c r="B135" s="15" t="s">
        <v>127</v>
      </c>
      <c r="C135" s="15" t="s">
        <v>161</v>
      </c>
      <c r="D135" s="16" t="s">
        <v>2</v>
      </c>
      <c r="E135" s="17">
        <v>101</v>
      </c>
      <c r="F135" s="18">
        <v>1.45</v>
      </c>
      <c r="G135" s="17"/>
      <c r="H135" s="16"/>
      <c r="I135" s="16" t="s">
        <v>40</v>
      </c>
      <c r="J135" s="16" t="s">
        <v>15</v>
      </c>
      <c r="K135" s="16" t="s">
        <v>4</v>
      </c>
      <c r="L135" s="19">
        <f>IF(Tabelle1[[#This Row],[Heizleistung (55°C)]]=0,Tabelle1[[#This Row],[Heizleistung (35°C)]],(Tabelle1[[#This Row],[Heizleistung (35°C)]]+Tabelle1[[#This Row],[Heizleistung (55°C)]])/2)</f>
        <v>101</v>
      </c>
      <c r="M135" s="20">
        <f>IF(Tabelle1[[#This Row],[Etas 55°C]]=0,0,(Tabelle1[[#This Row],[Etas 35°C]]*0.8+Tabelle1[[#This Row],[Etas 55°C]]*0.2))*2.5</f>
        <v>0</v>
      </c>
      <c r="N135" s="21" t="str">
        <f>IF(-(Tabelle1[[#This Row],[80%/20% SCOP]]-5.5)/5.5=1,"n.a.",-(Tabelle1[[#This Row],[80%/20% SCOP]]-5.5)/5.5)</f>
        <v>n.a.</v>
      </c>
    </row>
    <row r="136" spans="1:14" ht="20.100000000000001" customHeight="1" x14ac:dyDescent="0.25">
      <c r="A136" s="24">
        <v>16003481</v>
      </c>
      <c r="B136" s="15" t="s">
        <v>127</v>
      </c>
      <c r="C136" s="15" t="s">
        <v>162</v>
      </c>
      <c r="D136" s="16" t="s">
        <v>2</v>
      </c>
      <c r="E136" s="17">
        <v>73</v>
      </c>
      <c r="F136" s="18">
        <v>1.71</v>
      </c>
      <c r="G136" s="17">
        <v>73</v>
      </c>
      <c r="H136" s="18">
        <v>1.36</v>
      </c>
      <c r="I136" s="16" t="s">
        <v>40</v>
      </c>
      <c r="J136" s="16" t="s">
        <v>15</v>
      </c>
      <c r="K136" s="16" t="s">
        <v>4</v>
      </c>
      <c r="L136" s="19">
        <f>IF(Tabelle1[[#This Row],[Heizleistung (55°C)]]=0,Tabelle1[[#This Row],[Heizleistung (35°C)]],(Tabelle1[[#This Row],[Heizleistung (35°C)]]+Tabelle1[[#This Row],[Heizleistung (55°C)]])/2)</f>
        <v>73</v>
      </c>
      <c r="M136" s="20">
        <f>IF(Tabelle1[[#This Row],[Etas 55°C]]=0,0,(Tabelle1[[#This Row],[Etas 35°C]]*0.8+Tabelle1[[#This Row],[Etas 55°C]]*0.2))*2.5</f>
        <v>4.1000000000000005</v>
      </c>
      <c r="N136" s="21">
        <f>IF(-(Tabelle1[[#This Row],[80%/20% SCOP]]-5.5)/5.5=1,"n.a.",-(Tabelle1[[#This Row],[80%/20% SCOP]]-5.5)/5.5)</f>
        <v>0.25454545454545446</v>
      </c>
    </row>
    <row r="137" spans="1:14" ht="20.100000000000001" customHeight="1" x14ac:dyDescent="0.25">
      <c r="A137" s="24">
        <v>16003803</v>
      </c>
      <c r="B137" s="15" t="s">
        <v>127</v>
      </c>
      <c r="C137" s="15" t="s">
        <v>163</v>
      </c>
      <c r="D137" s="16" t="s">
        <v>2</v>
      </c>
      <c r="E137" s="17">
        <v>381.96</v>
      </c>
      <c r="F137" s="18">
        <v>1.53</v>
      </c>
      <c r="G137" s="17"/>
      <c r="H137" s="16"/>
      <c r="I137" s="16" t="s">
        <v>40</v>
      </c>
      <c r="J137" s="16" t="s">
        <v>15</v>
      </c>
      <c r="K137" s="16" t="s">
        <v>15</v>
      </c>
      <c r="L137" s="19">
        <f>IF(Tabelle1[[#This Row],[Heizleistung (55°C)]]=0,Tabelle1[[#This Row],[Heizleistung (35°C)]],(Tabelle1[[#This Row],[Heizleistung (35°C)]]+Tabelle1[[#This Row],[Heizleistung (55°C)]])/2)</f>
        <v>381.96</v>
      </c>
      <c r="M137" s="20">
        <f>IF(Tabelle1[[#This Row],[Etas 55°C]]=0,0,(Tabelle1[[#This Row],[Etas 35°C]]*0.8+Tabelle1[[#This Row],[Etas 55°C]]*0.2))*2.5</f>
        <v>0</v>
      </c>
      <c r="N137" s="21" t="str">
        <f>IF(-(Tabelle1[[#This Row],[80%/20% SCOP]]-5.5)/5.5=1,"n.a.",-(Tabelle1[[#This Row],[80%/20% SCOP]]-5.5)/5.5)</f>
        <v>n.a.</v>
      </c>
    </row>
    <row r="138" spans="1:14" ht="20.100000000000001" customHeight="1" x14ac:dyDescent="0.25">
      <c r="A138" s="24">
        <v>16003912</v>
      </c>
      <c r="B138" s="15" t="s">
        <v>127</v>
      </c>
      <c r="C138" s="15" t="s">
        <v>164</v>
      </c>
      <c r="D138" s="16" t="s">
        <v>2</v>
      </c>
      <c r="E138" s="17">
        <v>266</v>
      </c>
      <c r="F138" s="18">
        <v>1.48</v>
      </c>
      <c r="G138" s="17"/>
      <c r="H138" s="16"/>
      <c r="I138" s="16" t="s">
        <v>109</v>
      </c>
      <c r="J138" s="16" t="s">
        <v>15</v>
      </c>
      <c r="K138" s="16" t="s">
        <v>4</v>
      </c>
      <c r="L138" s="19">
        <f>IF(Tabelle1[[#This Row],[Heizleistung (55°C)]]=0,Tabelle1[[#This Row],[Heizleistung (35°C)]],(Tabelle1[[#This Row],[Heizleistung (35°C)]]+Tabelle1[[#This Row],[Heizleistung (55°C)]])/2)</f>
        <v>266</v>
      </c>
      <c r="M138" s="20">
        <f>IF(Tabelle1[[#This Row],[Etas 55°C]]=0,0,(Tabelle1[[#This Row],[Etas 35°C]]*0.8+Tabelle1[[#This Row],[Etas 55°C]]*0.2))*2.5</f>
        <v>0</v>
      </c>
      <c r="N138" s="21" t="str">
        <f>IF(-(Tabelle1[[#This Row],[80%/20% SCOP]]-5.5)/5.5=1,"n.a.",-(Tabelle1[[#This Row],[80%/20% SCOP]]-5.5)/5.5)</f>
        <v>n.a.</v>
      </c>
    </row>
    <row r="139" spans="1:14" ht="20.100000000000001" customHeight="1" x14ac:dyDescent="0.25">
      <c r="A139" s="24">
        <v>16004065</v>
      </c>
      <c r="B139" s="15" t="s">
        <v>127</v>
      </c>
      <c r="C139" s="15" t="s">
        <v>165</v>
      </c>
      <c r="D139" s="16" t="s">
        <v>2</v>
      </c>
      <c r="E139" s="17">
        <v>425</v>
      </c>
      <c r="F139" s="18">
        <v>1.46</v>
      </c>
      <c r="G139" s="17"/>
      <c r="H139" s="16"/>
      <c r="I139" s="16" t="s">
        <v>109</v>
      </c>
      <c r="J139" s="16" t="s">
        <v>15</v>
      </c>
      <c r="K139" s="16" t="s">
        <v>4</v>
      </c>
      <c r="L139" s="19">
        <f>IF(Tabelle1[[#This Row],[Heizleistung (55°C)]]=0,Tabelle1[[#This Row],[Heizleistung (35°C)]],(Tabelle1[[#This Row],[Heizleistung (35°C)]]+Tabelle1[[#This Row],[Heizleistung (55°C)]])/2)</f>
        <v>425</v>
      </c>
      <c r="M139" s="20">
        <f>IF(Tabelle1[[#This Row],[Etas 55°C]]=0,0,(Tabelle1[[#This Row],[Etas 35°C]]*0.8+Tabelle1[[#This Row],[Etas 55°C]]*0.2))*2.5</f>
        <v>0</v>
      </c>
      <c r="N139" s="21" t="str">
        <f>IF(-(Tabelle1[[#This Row],[80%/20% SCOP]]-5.5)/5.5=1,"n.a.",-(Tabelle1[[#This Row],[80%/20% SCOP]]-5.5)/5.5)</f>
        <v>n.a.</v>
      </c>
    </row>
    <row r="140" spans="1:14" ht="20.100000000000001" customHeight="1" x14ac:dyDescent="0.25">
      <c r="A140" s="24">
        <v>16018854</v>
      </c>
      <c r="B140" s="15" t="s">
        <v>127</v>
      </c>
      <c r="C140" s="15" t="s">
        <v>166</v>
      </c>
      <c r="D140" s="16" t="s">
        <v>2</v>
      </c>
      <c r="E140" s="17">
        <v>813.79</v>
      </c>
      <c r="F140" s="18">
        <v>1.57</v>
      </c>
      <c r="G140" s="17"/>
      <c r="H140" s="16"/>
      <c r="I140" s="16" t="s">
        <v>40</v>
      </c>
      <c r="J140" s="16" t="s">
        <v>15</v>
      </c>
      <c r="K140" s="16" t="s">
        <v>15</v>
      </c>
      <c r="L140" s="19">
        <f>IF(Tabelle1[[#This Row],[Heizleistung (55°C)]]=0,Tabelle1[[#This Row],[Heizleistung (35°C)]],(Tabelle1[[#This Row],[Heizleistung (35°C)]]+Tabelle1[[#This Row],[Heizleistung (55°C)]])/2)</f>
        <v>813.79</v>
      </c>
      <c r="M140" s="20">
        <f>IF(Tabelle1[[#This Row],[Etas 55°C]]=0,0,(Tabelle1[[#This Row],[Etas 35°C]]*0.8+Tabelle1[[#This Row],[Etas 55°C]]*0.2))*2.5</f>
        <v>0</v>
      </c>
      <c r="N140" s="21" t="str">
        <f>IF(-(Tabelle1[[#This Row],[80%/20% SCOP]]-5.5)/5.5=1,"n.a.",-(Tabelle1[[#This Row],[80%/20% SCOP]]-5.5)/5.5)</f>
        <v>n.a.</v>
      </c>
    </row>
    <row r="141" spans="1:14" ht="20.100000000000001" customHeight="1" x14ac:dyDescent="0.25">
      <c r="A141" s="24">
        <v>16003909</v>
      </c>
      <c r="B141" s="15" t="s">
        <v>127</v>
      </c>
      <c r="C141" s="15" t="s">
        <v>167</v>
      </c>
      <c r="D141" s="16" t="s">
        <v>2</v>
      </c>
      <c r="E141" s="17">
        <v>235</v>
      </c>
      <c r="F141" s="18">
        <v>1.47</v>
      </c>
      <c r="G141" s="17"/>
      <c r="H141" s="16"/>
      <c r="I141" s="16" t="s">
        <v>109</v>
      </c>
      <c r="J141" s="16" t="s">
        <v>15</v>
      </c>
      <c r="K141" s="16" t="s">
        <v>4</v>
      </c>
      <c r="L141" s="19">
        <f>IF(Tabelle1[[#This Row],[Heizleistung (55°C)]]=0,Tabelle1[[#This Row],[Heizleistung (35°C)]],(Tabelle1[[#This Row],[Heizleistung (35°C)]]+Tabelle1[[#This Row],[Heizleistung (55°C)]])/2)</f>
        <v>235</v>
      </c>
      <c r="M141" s="20">
        <f>IF(Tabelle1[[#This Row],[Etas 55°C]]=0,0,(Tabelle1[[#This Row],[Etas 35°C]]*0.8+Tabelle1[[#This Row],[Etas 55°C]]*0.2))*2.5</f>
        <v>0</v>
      </c>
      <c r="N141" s="21" t="str">
        <f>IF(-(Tabelle1[[#This Row],[80%/20% SCOP]]-5.5)/5.5=1,"n.a.",-(Tabelle1[[#This Row],[80%/20% SCOP]]-5.5)/5.5)</f>
        <v>n.a.</v>
      </c>
    </row>
    <row r="142" spans="1:14" ht="20.100000000000001" customHeight="1" x14ac:dyDescent="0.25">
      <c r="A142" s="24">
        <v>16003810</v>
      </c>
      <c r="B142" s="15" t="s">
        <v>127</v>
      </c>
      <c r="C142" s="15" t="s">
        <v>168</v>
      </c>
      <c r="D142" s="16" t="s">
        <v>2</v>
      </c>
      <c r="E142" s="17">
        <v>317.39999999999998</v>
      </c>
      <c r="F142" s="18">
        <v>1.4890000000000001</v>
      </c>
      <c r="G142" s="17"/>
      <c r="H142" s="16"/>
      <c r="I142" s="16" t="s">
        <v>40</v>
      </c>
      <c r="J142" s="16" t="s">
        <v>15</v>
      </c>
      <c r="K142" s="16" t="s">
        <v>15</v>
      </c>
      <c r="L142" s="19">
        <f>IF(Tabelle1[[#This Row],[Heizleistung (55°C)]]=0,Tabelle1[[#This Row],[Heizleistung (35°C)]],(Tabelle1[[#This Row],[Heizleistung (35°C)]]+Tabelle1[[#This Row],[Heizleistung (55°C)]])/2)</f>
        <v>317.39999999999998</v>
      </c>
      <c r="M142" s="20">
        <f>IF(Tabelle1[[#This Row],[Etas 55°C]]=0,0,(Tabelle1[[#This Row],[Etas 35°C]]*0.8+Tabelle1[[#This Row],[Etas 55°C]]*0.2))*2.5</f>
        <v>0</v>
      </c>
      <c r="N142" s="21" t="str">
        <f>IF(-(Tabelle1[[#This Row],[80%/20% SCOP]]-5.5)/5.5=1,"n.a.",-(Tabelle1[[#This Row],[80%/20% SCOP]]-5.5)/5.5)</f>
        <v>n.a.</v>
      </c>
    </row>
    <row r="143" spans="1:14" ht="20.100000000000001" customHeight="1" x14ac:dyDescent="0.25">
      <c r="A143" s="24">
        <v>16004153</v>
      </c>
      <c r="B143" s="15" t="s">
        <v>127</v>
      </c>
      <c r="C143" s="15" t="s">
        <v>169</v>
      </c>
      <c r="D143" s="16" t="s">
        <v>2</v>
      </c>
      <c r="E143" s="17">
        <v>833</v>
      </c>
      <c r="F143" s="18">
        <v>1.47</v>
      </c>
      <c r="G143" s="17">
        <v>614</v>
      </c>
      <c r="H143" s="18">
        <v>1.25</v>
      </c>
      <c r="I143" s="16" t="s">
        <v>109</v>
      </c>
      <c r="J143" s="16" t="s">
        <v>15</v>
      </c>
      <c r="K143" s="16" t="s">
        <v>4</v>
      </c>
      <c r="L143" s="19">
        <f>IF(Tabelle1[[#This Row],[Heizleistung (55°C)]]=0,Tabelle1[[#This Row],[Heizleistung (35°C)]],(Tabelle1[[#This Row],[Heizleistung (35°C)]]+Tabelle1[[#This Row],[Heizleistung (55°C)]])/2)</f>
        <v>723.5</v>
      </c>
      <c r="M143" s="20">
        <f>IF(Tabelle1[[#This Row],[Etas 55°C]]=0,0,(Tabelle1[[#This Row],[Etas 35°C]]*0.8+Tabelle1[[#This Row],[Etas 55°C]]*0.2))*2.5</f>
        <v>3.5649999999999999</v>
      </c>
      <c r="N143" s="21">
        <f>IF(-(Tabelle1[[#This Row],[80%/20% SCOP]]-5.5)/5.5=1,"n.a.",-(Tabelle1[[#This Row],[80%/20% SCOP]]-5.5)/5.5)</f>
        <v>0.35181818181818181</v>
      </c>
    </row>
    <row r="144" spans="1:14" ht="20.100000000000001" customHeight="1" x14ac:dyDescent="0.25">
      <c r="A144" s="24">
        <v>16003998</v>
      </c>
      <c r="B144" s="15" t="s">
        <v>127</v>
      </c>
      <c r="C144" s="15" t="s">
        <v>170</v>
      </c>
      <c r="D144" s="16" t="s">
        <v>2</v>
      </c>
      <c r="E144" s="17">
        <v>116</v>
      </c>
      <c r="F144" s="18">
        <v>1.45</v>
      </c>
      <c r="G144" s="17"/>
      <c r="H144" s="16"/>
      <c r="I144" s="16" t="s">
        <v>109</v>
      </c>
      <c r="J144" s="16" t="s">
        <v>15</v>
      </c>
      <c r="K144" s="16" t="s">
        <v>4</v>
      </c>
      <c r="L144" s="19">
        <f>IF(Tabelle1[[#This Row],[Heizleistung (55°C)]]=0,Tabelle1[[#This Row],[Heizleistung (35°C)]],(Tabelle1[[#This Row],[Heizleistung (35°C)]]+Tabelle1[[#This Row],[Heizleistung (55°C)]])/2)</f>
        <v>116</v>
      </c>
      <c r="M144" s="20">
        <f>IF(Tabelle1[[#This Row],[Etas 55°C]]=0,0,(Tabelle1[[#This Row],[Etas 35°C]]*0.8+Tabelle1[[#This Row],[Etas 55°C]]*0.2))*2.5</f>
        <v>0</v>
      </c>
      <c r="N144" s="21" t="str">
        <f>IF(-(Tabelle1[[#This Row],[80%/20% SCOP]]-5.5)/5.5=1,"n.a.",-(Tabelle1[[#This Row],[80%/20% SCOP]]-5.5)/5.5)</f>
        <v>n.a.</v>
      </c>
    </row>
    <row r="145" spans="1:14" ht="20.100000000000001" customHeight="1" x14ac:dyDescent="0.25">
      <c r="A145" s="24">
        <v>16003968</v>
      </c>
      <c r="B145" s="15" t="s">
        <v>127</v>
      </c>
      <c r="C145" s="15" t="s">
        <v>171</v>
      </c>
      <c r="D145" s="16" t="s">
        <v>2</v>
      </c>
      <c r="E145" s="17">
        <v>583.64</v>
      </c>
      <c r="F145" s="18">
        <v>1.5840000000000001</v>
      </c>
      <c r="G145" s="17"/>
      <c r="H145" s="16"/>
      <c r="I145" s="16" t="s">
        <v>40</v>
      </c>
      <c r="J145" s="16" t="s">
        <v>15</v>
      </c>
      <c r="K145" s="16" t="s">
        <v>15</v>
      </c>
      <c r="L145" s="19">
        <f>IF(Tabelle1[[#This Row],[Heizleistung (55°C)]]=0,Tabelle1[[#This Row],[Heizleistung (35°C)]],(Tabelle1[[#This Row],[Heizleistung (35°C)]]+Tabelle1[[#This Row],[Heizleistung (55°C)]])/2)</f>
        <v>583.64</v>
      </c>
      <c r="M145" s="20">
        <f>IF(Tabelle1[[#This Row],[Etas 55°C]]=0,0,(Tabelle1[[#This Row],[Etas 35°C]]*0.8+Tabelle1[[#This Row],[Etas 55°C]]*0.2))*2.5</f>
        <v>0</v>
      </c>
      <c r="N145" s="21" t="str">
        <f>IF(-(Tabelle1[[#This Row],[80%/20% SCOP]]-5.5)/5.5=1,"n.a.",-(Tabelle1[[#This Row],[80%/20% SCOP]]-5.5)/5.5)</f>
        <v>n.a.</v>
      </c>
    </row>
    <row r="146" spans="1:14" ht="20.100000000000001" customHeight="1" x14ac:dyDescent="0.25">
      <c r="A146" s="24">
        <v>16004003</v>
      </c>
      <c r="B146" s="15" t="s">
        <v>127</v>
      </c>
      <c r="C146" s="15" t="s">
        <v>172</v>
      </c>
      <c r="D146" s="16" t="s">
        <v>2</v>
      </c>
      <c r="E146" s="17">
        <v>185</v>
      </c>
      <c r="F146" s="18">
        <v>1.45</v>
      </c>
      <c r="G146" s="17"/>
      <c r="H146" s="16"/>
      <c r="I146" s="16" t="s">
        <v>109</v>
      </c>
      <c r="J146" s="16" t="s">
        <v>15</v>
      </c>
      <c r="K146" s="16" t="s">
        <v>4</v>
      </c>
      <c r="L146" s="19">
        <f>IF(Tabelle1[[#This Row],[Heizleistung (55°C)]]=0,Tabelle1[[#This Row],[Heizleistung (35°C)]],(Tabelle1[[#This Row],[Heizleistung (35°C)]]+Tabelle1[[#This Row],[Heizleistung (55°C)]])/2)</f>
        <v>185</v>
      </c>
      <c r="M146" s="20">
        <f>IF(Tabelle1[[#This Row],[Etas 55°C]]=0,0,(Tabelle1[[#This Row],[Etas 35°C]]*0.8+Tabelle1[[#This Row],[Etas 55°C]]*0.2))*2.5</f>
        <v>0</v>
      </c>
      <c r="N146" s="21" t="str">
        <f>IF(-(Tabelle1[[#This Row],[80%/20% SCOP]]-5.5)/5.5=1,"n.a.",-(Tabelle1[[#This Row],[80%/20% SCOP]]-5.5)/5.5)</f>
        <v>n.a.</v>
      </c>
    </row>
    <row r="147" spans="1:14" ht="20.100000000000001" customHeight="1" x14ac:dyDescent="0.25">
      <c r="A147" s="24">
        <v>16003982</v>
      </c>
      <c r="B147" s="15" t="s">
        <v>127</v>
      </c>
      <c r="C147" s="15" t="s">
        <v>173</v>
      </c>
      <c r="D147" s="16" t="s">
        <v>2</v>
      </c>
      <c r="E147" s="17">
        <v>233</v>
      </c>
      <c r="F147" s="18">
        <v>1.51</v>
      </c>
      <c r="G147" s="17">
        <v>234</v>
      </c>
      <c r="H147" s="18">
        <v>1.26</v>
      </c>
      <c r="I147" s="16" t="s">
        <v>40</v>
      </c>
      <c r="J147" s="16" t="s">
        <v>15</v>
      </c>
      <c r="K147" s="16" t="s">
        <v>4</v>
      </c>
      <c r="L147" s="19">
        <f>IF(Tabelle1[[#This Row],[Heizleistung (55°C)]]=0,Tabelle1[[#This Row],[Heizleistung (35°C)]],(Tabelle1[[#This Row],[Heizleistung (35°C)]]+Tabelle1[[#This Row],[Heizleistung (55°C)]])/2)</f>
        <v>233.5</v>
      </c>
      <c r="M147" s="20">
        <f>IF(Tabelle1[[#This Row],[Etas 55°C]]=0,0,(Tabelle1[[#This Row],[Etas 35°C]]*0.8+Tabelle1[[#This Row],[Etas 55°C]]*0.2))*2.5</f>
        <v>3.6500000000000004</v>
      </c>
      <c r="N147" s="21">
        <f>IF(-(Tabelle1[[#This Row],[80%/20% SCOP]]-5.5)/5.5=1,"n.a.",-(Tabelle1[[#This Row],[80%/20% SCOP]]-5.5)/5.5)</f>
        <v>0.33636363636363631</v>
      </c>
    </row>
    <row r="148" spans="1:14" ht="20.100000000000001" customHeight="1" x14ac:dyDescent="0.25">
      <c r="A148" s="24">
        <v>16003918</v>
      </c>
      <c r="B148" s="15" t="s">
        <v>127</v>
      </c>
      <c r="C148" s="15" t="s">
        <v>174</v>
      </c>
      <c r="D148" s="16" t="s">
        <v>2</v>
      </c>
      <c r="E148" s="17">
        <v>320</v>
      </c>
      <c r="F148" s="18">
        <v>1.48</v>
      </c>
      <c r="G148" s="17"/>
      <c r="H148" s="16"/>
      <c r="I148" s="16" t="s">
        <v>109</v>
      </c>
      <c r="J148" s="16" t="s">
        <v>15</v>
      </c>
      <c r="K148" s="16" t="s">
        <v>4</v>
      </c>
      <c r="L148" s="19">
        <f>IF(Tabelle1[[#This Row],[Heizleistung (55°C)]]=0,Tabelle1[[#This Row],[Heizleistung (35°C)]],(Tabelle1[[#This Row],[Heizleistung (35°C)]]+Tabelle1[[#This Row],[Heizleistung (55°C)]])/2)</f>
        <v>320</v>
      </c>
      <c r="M148" s="20">
        <f>IF(Tabelle1[[#This Row],[Etas 55°C]]=0,0,(Tabelle1[[#This Row],[Etas 35°C]]*0.8+Tabelle1[[#This Row],[Etas 55°C]]*0.2))*2.5</f>
        <v>0</v>
      </c>
      <c r="N148" s="21" t="str">
        <f>IF(-(Tabelle1[[#This Row],[80%/20% SCOP]]-5.5)/5.5=1,"n.a.",-(Tabelle1[[#This Row],[80%/20% SCOP]]-5.5)/5.5)</f>
        <v>n.a.</v>
      </c>
    </row>
    <row r="149" spans="1:14" ht="20.100000000000001" customHeight="1" x14ac:dyDescent="0.25">
      <c r="A149" s="24">
        <v>16003734</v>
      </c>
      <c r="B149" s="15" t="s">
        <v>127</v>
      </c>
      <c r="C149" s="15" t="s">
        <v>175</v>
      </c>
      <c r="D149" s="16" t="s">
        <v>2</v>
      </c>
      <c r="E149" s="17">
        <v>121.5</v>
      </c>
      <c r="F149" s="18">
        <v>1.45</v>
      </c>
      <c r="G149" s="17"/>
      <c r="H149" s="16"/>
      <c r="I149" s="16" t="s">
        <v>40</v>
      </c>
      <c r="J149" s="16" t="s">
        <v>15</v>
      </c>
      <c r="K149" s="16" t="s">
        <v>15</v>
      </c>
      <c r="L149" s="19">
        <f>IF(Tabelle1[[#This Row],[Heizleistung (55°C)]]=0,Tabelle1[[#This Row],[Heizleistung (35°C)]],(Tabelle1[[#This Row],[Heizleistung (35°C)]]+Tabelle1[[#This Row],[Heizleistung (55°C)]])/2)</f>
        <v>121.5</v>
      </c>
      <c r="M149" s="20">
        <f>IF(Tabelle1[[#This Row],[Etas 55°C]]=0,0,(Tabelle1[[#This Row],[Etas 35°C]]*0.8+Tabelle1[[#This Row],[Etas 55°C]]*0.2))*2.5</f>
        <v>0</v>
      </c>
      <c r="N149" s="21" t="str">
        <f>IF(-(Tabelle1[[#This Row],[80%/20% SCOP]]-5.5)/5.5=1,"n.a.",-(Tabelle1[[#This Row],[80%/20% SCOP]]-5.5)/5.5)</f>
        <v>n.a.</v>
      </c>
    </row>
    <row r="150" spans="1:14" ht="20.100000000000001" customHeight="1" x14ac:dyDescent="0.25">
      <c r="A150" s="24">
        <v>16018401</v>
      </c>
      <c r="B150" s="15" t="s">
        <v>127</v>
      </c>
      <c r="C150" s="15" t="s">
        <v>176</v>
      </c>
      <c r="D150" s="16" t="s">
        <v>2</v>
      </c>
      <c r="E150" s="17">
        <v>90</v>
      </c>
      <c r="F150" s="18">
        <v>1.639</v>
      </c>
      <c r="G150" s="17"/>
      <c r="H150" s="16"/>
      <c r="I150" s="16" t="s">
        <v>40</v>
      </c>
      <c r="J150" s="16" t="s">
        <v>15</v>
      </c>
      <c r="K150" s="16" t="s">
        <v>15</v>
      </c>
      <c r="L150" s="19">
        <f>IF(Tabelle1[[#This Row],[Heizleistung (55°C)]]=0,Tabelle1[[#This Row],[Heizleistung (35°C)]],(Tabelle1[[#This Row],[Heizleistung (35°C)]]+Tabelle1[[#This Row],[Heizleistung (55°C)]])/2)</f>
        <v>90</v>
      </c>
      <c r="M150" s="20">
        <f>IF(Tabelle1[[#This Row],[Etas 55°C]]=0,0,(Tabelle1[[#This Row],[Etas 35°C]]*0.8+Tabelle1[[#This Row],[Etas 55°C]]*0.2))*2.5</f>
        <v>0</v>
      </c>
      <c r="N150" s="21" t="str">
        <f>IF(-(Tabelle1[[#This Row],[80%/20% SCOP]]-5.5)/5.5=1,"n.a.",-(Tabelle1[[#This Row],[80%/20% SCOP]]-5.5)/5.5)</f>
        <v>n.a.</v>
      </c>
    </row>
    <row r="151" spans="1:14" ht="20.100000000000001" customHeight="1" x14ac:dyDescent="0.25">
      <c r="A151" s="24">
        <v>16003973</v>
      </c>
      <c r="B151" s="15" t="s">
        <v>127</v>
      </c>
      <c r="C151" s="15" t="s">
        <v>177</v>
      </c>
      <c r="D151" s="16" t="s">
        <v>2</v>
      </c>
      <c r="E151" s="17">
        <v>318.89999999999998</v>
      </c>
      <c r="F151" s="18">
        <v>1.4810000000000001</v>
      </c>
      <c r="G151" s="17"/>
      <c r="H151" s="16"/>
      <c r="I151" s="16" t="s">
        <v>40</v>
      </c>
      <c r="J151" s="16" t="s">
        <v>15</v>
      </c>
      <c r="K151" s="16" t="s">
        <v>15</v>
      </c>
      <c r="L151" s="19">
        <f>IF(Tabelle1[[#This Row],[Heizleistung (55°C)]]=0,Tabelle1[[#This Row],[Heizleistung (35°C)]],(Tabelle1[[#This Row],[Heizleistung (35°C)]]+Tabelle1[[#This Row],[Heizleistung (55°C)]])/2)</f>
        <v>318.89999999999998</v>
      </c>
      <c r="M151" s="20">
        <f>IF(Tabelle1[[#This Row],[Etas 55°C]]=0,0,(Tabelle1[[#This Row],[Etas 35°C]]*0.8+Tabelle1[[#This Row],[Etas 55°C]]*0.2))*2.5</f>
        <v>0</v>
      </c>
      <c r="N151" s="21" t="str">
        <f>IF(-(Tabelle1[[#This Row],[80%/20% SCOP]]-5.5)/5.5=1,"n.a.",-(Tabelle1[[#This Row],[80%/20% SCOP]]-5.5)/5.5)</f>
        <v>n.a.</v>
      </c>
    </row>
    <row r="152" spans="1:14" ht="20.100000000000001" customHeight="1" x14ac:dyDescent="0.25">
      <c r="A152" s="24">
        <v>16003987</v>
      </c>
      <c r="B152" s="15" t="s">
        <v>127</v>
      </c>
      <c r="C152" s="15" t="s">
        <v>178</v>
      </c>
      <c r="D152" s="16" t="s">
        <v>2</v>
      </c>
      <c r="E152" s="17">
        <v>115</v>
      </c>
      <c r="F152" s="18">
        <v>1.58</v>
      </c>
      <c r="G152" s="17">
        <v>117</v>
      </c>
      <c r="H152" s="18">
        <v>1.28</v>
      </c>
      <c r="I152" s="16" t="s">
        <v>40</v>
      </c>
      <c r="J152" s="16" t="s">
        <v>15</v>
      </c>
      <c r="K152" s="16" t="s">
        <v>4</v>
      </c>
      <c r="L152" s="19">
        <f>IF(Tabelle1[[#This Row],[Heizleistung (55°C)]]=0,Tabelle1[[#This Row],[Heizleistung (35°C)]],(Tabelle1[[#This Row],[Heizleistung (35°C)]]+Tabelle1[[#This Row],[Heizleistung (55°C)]])/2)</f>
        <v>116</v>
      </c>
      <c r="M152" s="20">
        <f>IF(Tabelle1[[#This Row],[Etas 55°C]]=0,0,(Tabelle1[[#This Row],[Etas 35°C]]*0.8+Tabelle1[[#This Row],[Etas 55°C]]*0.2))*2.5</f>
        <v>3.8000000000000007</v>
      </c>
      <c r="N152" s="21">
        <f>IF(-(Tabelle1[[#This Row],[80%/20% SCOP]]-5.5)/5.5=1,"n.a.",-(Tabelle1[[#This Row],[80%/20% SCOP]]-5.5)/5.5)</f>
        <v>0.30909090909090897</v>
      </c>
    </row>
    <row r="153" spans="1:14" ht="20.100000000000001" customHeight="1" x14ac:dyDescent="0.25">
      <c r="A153" s="24">
        <v>16017308</v>
      </c>
      <c r="B153" s="15" t="s">
        <v>127</v>
      </c>
      <c r="C153" s="15" t="s">
        <v>179</v>
      </c>
      <c r="D153" s="16" t="s">
        <v>2</v>
      </c>
      <c r="E153" s="17">
        <v>6</v>
      </c>
      <c r="F153" s="18">
        <v>1.87</v>
      </c>
      <c r="G153" s="17">
        <v>5</v>
      </c>
      <c r="H153" s="18">
        <v>1.37</v>
      </c>
      <c r="I153" s="16" t="s">
        <v>40</v>
      </c>
      <c r="J153" s="16" t="s">
        <v>15</v>
      </c>
      <c r="K153" s="16" t="s">
        <v>25</v>
      </c>
      <c r="L153" s="19">
        <f>IF(Tabelle1[[#This Row],[Heizleistung (55°C)]]=0,Tabelle1[[#This Row],[Heizleistung (35°C)]],(Tabelle1[[#This Row],[Heizleistung (35°C)]]+Tabelle1[[#This Row],[Heizleistung (55°C)]])/2)</f>
        <v>5.5</v>
      </c>
      <c r="M153" s="20">
        <f>IF(Tabelle1[[#This Row],[Etas 55°C]]=0,0,(Tabelle1[[#This Row],[Etas 35°C]]*0.8+Tabelle1[[#This Row],[Etas 55°C]]*0.2))*2.5</f>
        <v>4.4250000000000007</v>
      </c>
      <c r="N153" s="21">
        <f>IF(-(Tabelle1[[#This Row],[80%/20% SCOP]]-5.5)/5.5=1,"n.a.",-(Tabelle1[[#This Row],[80%/20% SCOP]]-5.5)/5.5)</f>
        <v>0.19545454545454533</v>
      </c>
    </row>
    <row r="154" spans="1:14" ht="20.100000000000001" customHeight="1" x14ac:dyDescent="0.25">
      <c r="A154" s="24">
        <v>16003821</v>
      </c>
      <c r="B154" s="15" t="s">
        <v>127</v>
      </c>
      <c r="C154" s="15" t="s">
        <v>180</v>
      </c>
      <c r="D154" s="16" t="s">
        <v>2</v>
      </c>
      <c r="E154" s="17">
        <v>355</v>
      </c>
      <c r="F154" s="18">
        <v>1.5429999999999999</v>
      </c>
      <c r="G154" s="17"/>
      <c r="H154" s="16"/>
      <c r="I154" s="16" t="s">
        <v>40</v>
      </c>
      <c r="J154" s="16" t="s">
        <v>15</v>
      </c>
      <c r="K154" s="16" t="s">
        <v>15</v>
      </c>
      <c r="L154" s="19">
        <f>IF(Tabelle1[[#This Row],[Heizleistung (55°C)]]=0,Tabelle1[[#This Row],[Heizleistung (35°C)]],(Tabelle1[[#This Row],[Heizleistung (35°C)]]+Tabelle1[[#This Row],[Heizleistung (55°C)]])/2)</f>
        <v>355</v>
      </c>
      <c r="M154" s="20">
        <f>IF(Tabelle1[[#This Row],[Etas 55°C]]=0,0,(Tabelle1[[#This Row],[Etas 35°C]]*0.8+Tabelle1[[#This Row],[Etas 55°C]]*0.2))*2.5</f>
        <v>0</v>
      </c>
      <c r="N154" s="21" t="str">
        <f>IF(-(Tabelle1[[#This Row],[80%/20% SCOP]]-5.5)/5.5=1,"n.a.",-(Tabelle1[[#This Row],[80%/20% SCOP]]-5.5)/5.5)</f>
        <v>n.a.</v>
      </c>
    </row>
    <row r="155" spans="1:14" ht="20.100000000000001" customHeight="1" x14ac:dyDescent="0.25">
      <c r="A155" s="24">
        <v>16003962</v>
      </c>
      <c r="B155" s="15" t="s">
        <v>127</v>
      </c>
      <c r="C155" s="15" t="s">
        <v>181</v>
      </c>
      <c r="D155" s="16" t="s">
        <v>2</v>
      </c>
      <c r="E155" s="17">
        <v>317.39999999999998</v>
      </c>
      <c r="F155" s="18">
        <v>1.4890000000000001</v>
      </c>
      <c r="G155" s="17"/>
      <c r="H155" s="16"/>
      <c r="I155" s="16" t="s">
        <v>40</v>
      </c>
      <c r="J155" s="16" t="s">
        <v>15</v>
      </c>
      <c r="K155" s="16" t="s">
        <v>15</v>
      </c>
      <c r="L155" s="19">
        <f>IF(Tabelle1[[#This Row],[Heizleistung (55°C)]]=0,Tabelle1[[#This Row],[Heizleistung (35°C)]],(Tabelle1[[#This Row],[Heizleistung (35°C)]]+Tabelle1[[#This Row],[Heizleistung (55°C)]])/2)</f>
        <v>317.39999999999998</v>
      </c>
      <c r="M155" s="20">
        <f>IF(Tabelle1[[#This Row],[Etas 55°C]]=0,0,(Tabelle1[[#This Row],[Etas 35°C]]*0.8+Tabelle1[[#This Row],[Etas 55°C]]*0.2))*2.5</f>
        <v>0</v>
      </c>
      <c r="N155" s="21" t="str">
        <f>IF(-(Tabelle1[[#This Row],[80%/20% SCOP]]-5.5)/5.5=1,"n.a.",-(Tabelle1[[#This Row],[80%/20% SCOP]]-5.5)/5.5)</f>
        <v>n.a.</v>
      </c>
    </row>
    <row r="156" spans="1:14" ht="20.100000000000001" customHeight="1" x14ac:dyDescent="0.25">
      <c r="A156" s="24">
        <v>16003975</v>
      </c>
      <c r="B156" s="15" t="s">
        <v>127</v>
      </c>
      <c r="C156" s="15" t="s">
        <v>182</v>
      </c>
      <c r="D156" s="16" t="s">
        <v>2</v>
      </c>
      <c r="E156" s="17">
        <v>397</v>
      </c>
      <c r="F156" s="18">
        <v>1.59</v>
      </c>
      <c r="G156" s="17">
        <v>393</v>
      </c>
      <c r="H156" s="18">
        <v>1.29</v>
      </c>
      <c r="I156" s="16" t="s">
        <v>40</v>
      </c>
      <c r="J156" s="16" t="s">
        <v>15</v>
      </c>
      <c r="K156" s="16" t="s">
        <v>4</v>
      </c>
      <c r="L156" s="19">
        <f>IF(Tabelle1[[#This Row],[Heizleistung (55°C)]]=0,Tabelle1[[#This Row],[Heizleistung (35°C)]],(Tabelle1[[#This Row],[Heizleistung (35°C)]]+Tabelle1[[#This Row],[Heizleistung (55°C)]])/2)</f>
        <v>395</v>
      </c>
      <c r="M156" s="20">
        <f>IF(Tabelle1[[#This Row],[Etas 55°C]]=0,0,(Tabelle1[[#This Row],[Etas 35°C]]*0.8+Tabelle1[[#This Row],[Etas 55°C]]*0.2))*2.5</f>
        <v>3.8250000000000006</v>
      </c>
      <c r="N156" s="21">
        <f>IF(-(Tabelle1[[#This Row],[80%/20% SCOP]]-5.5)/5.5=1,"n.a.",-(Tabelle1[[#This Row],[80%/20% SCOP]]-5.5)/5.5)</f>
        <v>0.30454545454545445</v>
      </c>
    </row>
    <row r="157" spans="1:14" ht="20.100000000000001" customHeight="1" x14ac:dyDescent="0.25">
      <c r="A157" s="24">
        <v>16017311</v>
      </c>
      <c r="B157" s="15" t="s">
        <v>127</v>
      </c>
      <c r="C157" s="15" t="s">
        <v>183</v>
      </c>
      <c r="D157" s="16" t="s">
        <v>2</v>
      </c>
      <c r="E157" s="17">
        <v>22</v>
      </c>
      <c r="F157" s="18">
        <v>1.81</v>
      </c>
      <c r="G157" s="17">
        <v>20</v>
      </c>
      <c r="H157" s="18">
        <v>1.27</v>
      </c>
      <c r="I157" s="16" t="s">
        <v>40</v>
      </c>
      <c r="J157" s="16" t="s">
        <v>15</v>
      </c>
      <c r="K157" s="16" t="s">
        <v>25</v>
      </c>
      <c r="L157" s="19">
        <f>IF(Tabelle1[[#This Row],[Heizleistung (55°C)]]=0,Tabelle1[[#This Row],[Heizleistung (35°C)]],(Tabelle1[[#This Row],[Heizleistung (35°C)]]+Tabelle1[[#This Row],[Heizleistung (55°C)]])/2)</f>
        <v>21</v>
      </c>
      <c r="M157" s="20">
        <f>IF(Tabelle1[[#This Row],[Etas 55°C]]=0,0,(Tabelle1[[#This Row],[Etas 35°C]]*0.8+Tabelle1[[#This Row],[Etas 55°C]]*0.2))*2.5</f>
        <v>4.2550000000000008</v>
      </c>
      <c r="N157" s="21">
        <f>IF(-(Tabelle1[[#This Row],[80%/20% SCOP]]-5.5)/5.5=1,"n.a.",-(Tabelle1[[#This Row],[80%/20% SCOP]]-5.5)/5.5)</f>
        <v>0.22636363636363621</v>
      </c>
    </row>
    <row r="158" spans="1:14" ht="20.100000000000001" customHeight="1" x14ac:dyDescent="0.25">
      <c r="A158" s="24">
        <v>16004001</v>
      </c>
      <c r="B158" s="15" t="s">
        <v>127</v>
      </c>
      <c r="C158" s="15" t="s">
        <v>184</v>
      </c>
      <c r="D158" s="16" t="s">
        <v>2</v>
      </c>
      <c r="E158" s="17">
        <v>100</v>
      </c>
      <c r="F158" s="18">
        <v>1.62</v>
      </c>
      <c r="G158" s="17">
        <v>102</v>
      </c>
      <c r="H158" s="18">
        <v>1.31</v>
      </c>
      <c r="I158" s="16" t="s">
        <v>40</v>
      </c>
      <c r="J158" s="16" t="s">
        <v>15</v>
      </c>
      <c r="K158" s="16" t="s">
        <v>4</v>
      </c>
      <c r="L158" s="19">
        <f>IF(Tabelle1[[#This Row],[Heizleistung (55°C)]]=0,Tabelle1[[#This Row],[Heizleistung (35°C)]],(Tabelle1[[#This Row],[Heizleistung (35°C)]]+Tabelle1[[#This Row],[Heizleistung (55°C)]])/2)</f>
        <v>101</v>
      </c>
      <c r="M158" s="20">
        <f>IF(Tabelle1[[#This Row],[Etas 55°C]]=0,0,(Tabelle1[[#This Row],[Etas 35°C]]*0.8+Tabelle1[[#This Row],[Etas 55°C]]*0.2))*2.5</f>
        <v>3.8950000000000005</v>
      </c>
      <c r="N158" s="21">
        <f>IF(-(Tabelle1[[#This Row],[80%/20% SCOP]]-5.5)/5.5=1,"n.a.",-(Tabelle1[[#This Row],[80%/20% SCOP]]-5.5)/5.5)</f>
        <v>0.29181818181818175</v>
      </c>
    </row>
    <row r="159" spans="1:14" ht="20.100000000000001" customHeight="1" x14ac:dyDescent="0.25">
      <c r="A159" s="24">
        <v>16003911</v>
      </c>
      <c r="B159" s="15" t="s">
        <v>127</v>
      </c>
      <c r="C159" s="15" t="s">
        <v>185</v>
      </c>
      <c r="D159" s="16" t="s">
        <v>2</v>
      </c>
      <c r="E159" s="17">
        <v>262</v>
      </c>
      <c r="F159" s="18">
        <v>1.48</v>
      </c>
      <c r="G159" s="17"/>
      <c r="H159" s="16"/>
      <c r="I159" s="16" t="s">
        <v>109</v>
      </c>
      <c r="J159" s="16" t="s">
        <v>15</v>
      </c>
      <c r="K159" s="16" t="s">
        <v>4</v>
      </c>
      <c r="L159" s="19">
        <f>IF(Tabelle1[[#This Row],[Heizleistung (55°C)]]=0,Tabelle1[[#This Row],[Heizleistung (35°C)]],(Tabelle1[[#This Row],[Heizleistung (35°C)]]+Tabelle1[[#This Row],[Heizleistung (55°C)]])/2)</f>
        <v>262</v>
      </c>
      <c r="M159" s="20">
        <f>IF(Tabelle1[[#This Row],[Etas 55°C]]=0,0,(Tabelle1[[#This Row],[Etas 35°C]]*0.8+Tabelle1[[#This Row],[Etas 55°C]]*0.2))*2.5</f>
        <v>0</v>
      </c>
      <c r="N159" s="21" t="str">
        <f>IF(-(Tabelle1[[#This Row],[80%/20% SCOP]]-5.5)/5.5=1,"n.a.",-(Tabelle1[[#This Row],[80%/20% SCOP]]-5.5)/5.5)</f>
        <v>n.a.</v>
      </c>
    </row>
    <row r="160" spans="1:14" ht="20.100000000000001" customHeight="1" x14ac:dyDescent="0.25">
      <c r="A160" s="24">
        <v>16003984</v>
      </c>
      <c r="B160" s="15" t="s">
        <v>127</v>
      </c>
      <c r="C160" s="15" t="s">
        <v>186</v>
      </c>
      <c r="D160" s="16" t="s">
        <v>2</v>
      </c>
      <c r="E160" s="17">
        <v>312</v>
      </c>
      <c r="F160" s="18">
        <v>1.51</v>
      </c>
      <c r="G160" s="17">
        <v>311</v>
      </c>
      <c r="H160" s="18">
        <v>1.25</v>
      </c>
      <c r="I160" s="16" t="s">
        <v>40</v>
      </c>
      <c r="J160" s="16" t="s">
        <v>15</v>
      </c>
      <c r="K160" s="16" t="s">
        <v>4</v>
      </c>
      <c r="L160" s="19">
        <f>IF(Tabelle1[[#This Row],[Heizleistung (55°C)]]=0,Tabelle1[[#This Row],[Heizleistung (35°C)]],(Tabelle1[[#This Row],[Heizleistung (35°C)]]+Tabelle1[[#This Row],[Heizleistung (55°C)]])/2)</f>
        <v>311.5</v>
      </c>
      <c r="M160" s="20">
        <f>IF(Tabelle1[[#This Row],[Etas 55°C]]=0,0,(Tabelle1[[#This Row],[Etas 35°C]]*0.8+Tabelle1[[#This Row],[Etas 55°C]]*0.2))*2.5</f>
        <v>3.6450000000000005</v>
      </c>
      <c r="N160" s="21">
        <f>IF(-(Tabelle1[[#This Row],[80%/20% SCOP]]-5.5)/5.5=1,"n.a.",-(Tabelle1[[#This Row],[80%/20% SCOP]]-5.5)/5.5)</f>
        <v>0.33727272727272717</v>
      </c>
    </row>
    <row r="161" spans="1:14" ht="20.100000000000001" customHeight="1" x14ac:dyDescent="0.25">
      <c r="A161" s="24">
        <v>16003931</v>
      </c>
      <c r="B161" s="15" t="s">
        <v>127</v>
      </c>
      <c r="C161" s="15" t="s">
        <v>187</v>
      </c>
      <c r="D161" s="16" t="s">
        <v>2</v>
      </c>
      <c r="E161" s="17">
        <v>90</v>
      </c>
      <c r="F161" s="18">
        <v>1.67</v>
      </c>
      <c r="G161" s="17">
        <v>92</v>
      </c>
      <c r="H161" s="18">
        <v>1.31</v>
      </c>
      <c r="I161" s="16" t="s">
        <v>40</v>
      </c>
      <c r="J161" s="16" t="s">
        <v>15</v>
      </c>
      <c r="K161" s="16" t="s">
        <v>4</v>
      </c>
      <c r="L161" s="19">
        <f>IF(Tabelle1[[#This Row],[Heizleistung (55°C)]]=0,Tabelle1[[#This Row],[Heizleistung (35°C)]],(Tabelle1[[#This Row],[Heizleistung (35°C)]]+Tabelle1[[#This Row],[Heizleistung (55°C)]])/2)</f>
        <v>91</v>
      </c>
      <c r="M161" s="20">
        <f>IF(Tabelle1[[#This Row],[Etas 55°C]]=0,0,(Tabelle1[[#This Row],[Etas 35°C]]*0.8+Tabelle1[[#This Row],[Etas 55°C]]*0.2))*2.5</f>
        <v>3.9950000000000001</v>
      </c>
      <c r="N161" s="21">
        <f>IF(-(Tabelle1[[#This Row],[80%/20% SCOP]]-5.5)/5.5=1,"n.a.",-(Tabelle1[[#This Row],[80%/20% SCOP]]-5.5)/5.5)</f>
        <v>0.27363636363636362</v>
      </c>
    </row>
    <row r="162" spans="1:14" ht="20.100000000000001" customHeight="1" x14ac:dyDescent="0.25">
      <c r="A162" s="24">
        <v>16003813</v>
      </c>
      <c r="B162" s="15" t="s">
        <v>127</v>
      </c>
      <c r="C162" s="15" t="s">
        <v>188</v>
      </c>
      <c r="D162" s="16" t="s">
        <v>2</v>
      </c>
      <c r="E162" s="17">
        <v>394.1</v>
      </c>
      <c r="F162" s="18">
        <v>1.571</v>
      </c>
      <c r="G162" s="17"/>
      <c r="H162" s="16"/>
      <c r="I162" s="16" t="s">
        <v>40</v>
      </c>
      <c r="J162" s="16" t="s">
        <v>15</v>
      </c>
      <c r="K162" s="16" t="s">
        <v>15</v>
      </c>
      <c r="L162" s="19">
        <f>IF(Tabelle1[[#This Row],[Heizleistung (55°C)]]=0,Tabelle1[[#This Row],[Heizleistung (35°C)]],(Tabelle1[[#This Row],[Heizleistung (35°C)]]+Tabelle1[[#This Row],[Heizleistung (55°C)]])/2)</f>
        <v>394.1</v>
      </c>
      <c r="M162" s="20">
        <f>IF(Tabelle1[[#This Row],[Etas 55°C]]=0,0,(Tabelle1[[#This Row],[Etas 35°C]]*0.8+Tabelle1[[#This Row],[Etas 55°C]]*0.2))*2.5</f>
        <v>0</v>
      </c>
      <c r="N162" s="21" t="str">
        <f>IF(-(Tabelle1[[#This Row],[80%/20% SCOP]]-5.5)/5.5=1,"n.a.",-(Tabelle1[[#This Row],[80%/20% SCOP]]-5.5)/5.5)</f>
        <v>n.a.</v>
      </c>
    </row>
    <row r="163" spans="1:14" ht="20.100000000000001" customHeight="1" x14ac:dyDescent="0.25">
      <c r="A163" s="24">
        <v>16003545</v>
      </c>
      <c r="B163" s="15" t="s">
        <v>127</v>
      </c>
      <c r="C163" s="15" t="s">
        <v>189</v>
      </c>
      <c r="D163" s="16" t="s">
        <v>2</v>
      </c>
      <c r="E163" s="17">
        <v>121.5</v>
      </c>
      <c r="F163" s="18">
        <v>1.45</v>
      </c>
      <c r="G163" s="17"/>
      <c r="H163" s="16"/>
      <c r="I163" s="16" t="s">
        <v>40</v>
      </c>
      <c r="J163" s="16" t="s">
        <v>15</v>
      </c>
      <c r="K163" s="16" t="s">
        <v>15</v>
      </c>
      <c r="L163" s="19">
        <f>IF(Tabelle1[[#This Row],[Heizleistung (55°C)]]=0,Tabelle1[[#This Row],[Heizleistung (35°C)]],(Tabelle1[[#This Row],[Heizleistung (35°C)]]+Tabelle1[[#This Row],[Heizleistung (55°C)]])/2)</f>
        <v>121.5</v>
      </c>
      <c r="M163" s="20">
        <f>IF(Tabelle1[[#This Row],[Etas 55°C]]=0,0,(Tabelle1[[#This Row],[Etas 35°C]]*0.8+Tabelle1[[#This Row],[Etas 55°C]]*0.2))*2.5</f>
        <v>0</v>
      </c>
      <c r="N163" s="21" t="str">
        <f>IF(-(Tabelle1[[#This Row],[80%/20% SCOP]]-5.5)/5.5=1,"n.a.",-(Tabelle1[[#This Row],[80%/20% SCOP]]-5.5)/5.5)</f>
        <v>n.a.</v>
      </c>
    </row>
    <row r="164" spans="1:14" ht="20.100000000000001" customHeight="1" x14ac:dyDescent="0.25">
      <c r="A164" s="24">
        <v>16003677</v>
      </c>
      <c r="B164" s="15" t="s">
        <v>127</v>
      </c>
      <c r="C164" s="15" t="s">
        <v>190</v>
      </c>
      <c r="D164" s="16" t="s">
        <v>2</v>
      </c>
      <c r="E164" s="17">
        <v>101</v>
      </c>
      <c r="F164" s="18">
        <v>1.45</v>
      </c>
      <c r="G164" s="17"/>
      <c r="H164" s="16"/>
      <c r="I164" s="16" t="s">
        <v>40</v>
      </c>
      <c r="J164" s="16" t="s">
        <v>15</v>
      </c>
      <c r="K164" s="16" t="s">
        <v>4</v>
      </c>
      <c r="L164" s="19">
        <f>IF(Tabelle1[[#This Row],[Heizleistung (55°C)]]=0,Tabelle1[[#This Row],[Heizleistung (35°C)]],(Tabelle1[[#This Row],[Heizleistung (35°C)]]+Tabelle1[[#This Row],[Heizleistung (55°C)]])/2)</f>
        <v>101</v>
      </c>
      <c r="M164" s="20">
        <f>IF(Tabelle1[[#This Row],[Etas 55°C]]=0,0,(Tabelle1[[#This Row],[Etas 35°C]]*0.8+Tabelle1[[#This Row],[Etas 55°C]]*0.2))*2.5</f>
        <v>0</v>
      </c>
      <c r="N164" s="21" t="str">
        <f>IF(-(Tabelle1[[#This Row],[80%/20% SCOP]]-5.5)/5.5=1,"n.a.",-(Tabelle1[[#This Row],[80%/20% SCOP]]-5.5)/5.5)</f>
        <v>n.a.</v>
      </c>
    </row>
    <row r="165" spans="1:14" ht="20.100000000000001" customHeight="1" x14ac:dyDescent="0.25">
      <c r="A165" s="24">
        <v>16004125</v>
      </c>
      <c r="B165" s="15" t="s">
        <v>127</v>
      </c>
      <c r="C165" s="15" t="s">
        <v>191</v>
      </c>
      <c r="D165" s="16" t="s">
        <v>2</v>
      </c>
      <c r="E165" s="17">
        <v>651</v>
      </c>
      <c r="F165" s="18">
        <v>1.52</v>
      </c>
      <c r="G165" s="17"/>
      <c r="H165" s="16"/>
      <c r="I165" s="16" t="s">
        <v>109</v>
      </c>
      <c r="J165" s="16" t="s">
        <v>15</v>
      </c>
      <c r="K165" s="16" t="s">
        <v>4</v>
      </c>
      <c r="L165" s="19">
        <f>IF(Tabelle1[[#This Row],[Heizleistung (55°C)]]=0,Tabelle1[[#This Row],[Heizleistung (35°C)]],(Tabelle1[[#This Row],[Heizleistung (35°C)]]+Tabelle1[[#This Row],[Heizleistung (55°C)]])/2)</f>
        <v>651</v>
      </c>
      <c r="M165" s="20">
        <f>IF(Tabelle1[[#This Row],[Etas 55°C]]=0,0,(Tabelle1[[#This Row],[Etas 35°C]]*0.8+Tabelle1[[#This Row],[Etas 55°C]]*0.2))*2.5</f>
        <v>0</v>
      </c>
      <c r="N165" s="21" t="str">
        <f>IF(-(Tabelle1[[#This Row],[80%/20% SCOP]]-5.5)/5.5=1,"n.a.",-(Tabelle1[[#This Row],[80%/20% SCOP]]-5.5)/5.5)</f>
        <v>n.a.</v>
      </c>
    </row>
    <row r="166" spans="1:14" ht="20.100000000000001" customHeight="1" x14ac:dyDescent="0.25">
      <c r="A166" s="24">
        <v>16004126</v>
      </c>
      <c r="B166" s="15" t="s">
        <v>127</v>
      </c>
      <c r="C166" s="15" t="s">
        <v>192</v>
      </c>
      <c r="D166" s="16" t="s">
        <v>2</v>
      </c>
      <c r="E166" s="17">
        <v>680</v>
      </c>
      <c r="F166" s="18">
        <v>1.53</v>
      </c>
      <c r="G166" s="17"/>
      <c r="H166" s="16"/>
      <c r="I166" s="16" t="s">
        <v>109</v>
      </c>
      <c r="J166" s="16" t="s">
        <v>15</v>
      </c>
      <c r="K166" s="16" t="s">
        <v>4</v>
      </c>
      <c r="L166" s="19">
        <f>IF(Tabelle1[[#This Row],[Heizleistung (55°C)]]=0,Tabelle1[[#This Row],[Heizleistung (35°C)]],(Tabelle1[[#This Row],[Heizleistung (35°C)]]+Tabelle1[[#This Row],[Heizleistung (55°C)]])/2)</f>
        <v>680</v>
      </c>
      <c r="M166" s="20">
        <f>IF(Tabelle1[[#This Row],[Etas 55°C]]=0,0,(Tabelle1[[#This Row],[Etas 35°C]]*0.8+Tabelle1[[#This Row],[Etas 55°C]]*0.2))*2.5</f>
        <v>0</v>
      </c>
      <c r="N166" s="21" t="str">
        <f>IF(-(Tabelle1[[#This Row],[80%/20% SCOP]]-5.5)/5.5=1,"n.a.",-(Tabelle1[[#This Row],[80%/20% SCOP]]-5.5)/5.5)</f>
        <v>n.a.</v>
      </c>
    </row>
    <row r="167" spans="1:14" ht="20.100000000000001" customHeight="1" x14ac:dyDescent="0.25">
      <c r="A167" s="24">
        <v>16004156</v>
      </c>
      <c r="B167" s="15" t="s">
        <v>127</v>
      </c>
      <c r="C167" s="15" t="s">
        <v>193</v>
      </c>
      <c r="D167" s="16" t="s">
        <v>2</v>
      </c>
      <c r="E167" s="17">
        <v>904</v>
      </c>
      <c r="F167" s="18">
        <v>1.48</v>
      </c>
      <c r="G167" s="17">
        <v>666</v>
      </c>
      <c r="H167" s="18">
        <v>1.25</v>
      </c>
      <c r="I167" s="16" t="s">
        <v>109</v>
      </c>
      <c r="J167" s="16" t="s">
        <v>15</v>
      </c>
      <c r="K167" s="16" t="s">
        <v>4</v>
      </c>
      <c r="L167" s="19">
        <f>IF(Tabelle1[[#This Row],[Heizleistung (55°C)]]=0,Tabelle1[[#This Row],[Heizleistung (35°C)]],(Tabelle1[[#This Row],[Heizleistung (35°C)]]+Tabelle1[[#This Row],[Heizleistung (55°C)]])/2)</f>
        <v>785</v>
      </c>
      <c r="M167" s="20">
        <f>IF(Tabelle1[[#This Row],[Etas 55°C]]=0,0,(Tabelle1[[#This Row],[Etas 35°C]]*0.8+Tabelle1[[#This Row],[Etas 55°C]]*0.2))*2.5</f>
        <v>3.585</v>
      </c>
      <c r="N167" s="21">
        <f>IF(-(Tabelle1[[#This Row],[80%/20% SCOP]]-5.5)/5.5=1,"n.a.",-(Tabelle1[[#This Row],[80%/20% SCOP]]-5.5)/5.5)</f>
        <v>0.3481818181818182</v>
      </c>
    </row>
    <row r="168" spans="1:14" ht="20.100000000000001" customHeight="1" x14ac:dyDescent="0.25">
      <c r="A168" s="24">
        <v>16003550</v>
      </c>
      <c r="B168" s="15" t="s">
        <v>127</v>
      </c>
      <c r="C168" s="15" t="s">
        <v>194</v>
      </c>
      <c r="D168" s="16" t="s">
        <v>2</v>
      </c>
      <c r="E168" s="17">
        <v>78.8</v>
      </c>
      <c r="F168" s="18">
        <v>1.536</v>
      </c>
      <c r="G168" s="17"/>
      <c r="H168" s="16"/>
      <c r="I168" s="16" t="s">
        <v>40</v>
      </c>
      <c r="J168" s="16" t="s">
        <v>15</v>
      </c>
      <c r="K168" s="16" t="s">
        <v>15</v>
      </c>
      <c r="L168" s="19">
        <f>IF(Tabelle1[[#This Row],[Heizleistung (55°C)]]=0,Tabelle1[[#This Row],[Heizleistung (35°C)]],(Tabelle1[[#This Row],[Heizleistung (35°C)]]+Tabelle1[[#This Row],[Heizleistung (55°C)]])/2)</f>
        <v>78.8</v>
      </c>
      <c r="M168" s="20">
        <f>IF(Tabelle1[[#This Row],[Etas 55°C]]=0,0,(Tabelle1[[#This Row],[Etas 35°C]]*0.8+Tabelle1[[#This Row],[Etas 55°C]]*0.2))*2.5</f>
        <v>0</v>
      </c>
      <c r="N168" s="21" t="str">
        <f>IF(-(Tabelle1[[#This Row],[80%/20% SCOP]]-5.5)/5.5=1,"n.a.",-(Tabelle1[[#This Row],[80%/20% SCOP]]-5.5)/5.5)</f>
        <v>n.a.</v>
      </c>
    </row>
    <row r="169" spans="1:14" ht="20.100000000000001" customHeight="1" x14ac:dyDescent="0.25">
      <c r="A169" s="24">
        <v>16018428</v>
      </c>
      <c r="B169" s="15" t="s">
        <v>127</v>
      </c>
      <c r="C169" s="15" t="s">
        <v>195</v>
      </c>
      <c r="D169" s="16" t="s">
        <v>2</v>
      </c>
      <c r="E169" s="17">
        <v>104.7</v>
      </c>
      <c r="F169" s="18">
        <v>1.61</v>
      </c>
      <c r="G169" s="17">
        <v>100.5</v>
      </c>
      <c r="H169" s="18">
        <v>1.2889999999999999</v>
      </c>
      <c r="I169" s="16" t="s">
        <v>3</v>
      </c>
      <c r="J169" s="16" t="s">
        <v>15</v>
      </c>
      <c r="K169" s="16" t="s">
        <v>15</v>
      </c>
      <c r="L169" s="19">
        <f>IF(Tabelle1[[#This Row],[Heizleistung (55°C)]]=0,Tabelle1[[#This Row],[Heizleistung (35°C)]],(Tabelle1[[#This Row],[Heizleistung (35°C)]]+Tabelle1[[#This Row],[Heizleistung (55°C)]])/2)</f>
        <v>102.6</v>
      </c>
      <c r="M169" s="20">
        <f>IF(Tabelle1[[#This Row],[Etas 55°C]]=0,0,(Tabelle1[[#This Row],[Etas 35°C]]*0.8+Tabelle1[[#This Row],[Etas 55°C]]*0.2))*2.5</f>
        <v>3.8645000000000005</v>
      </c>
      <c r="N169" s="21">
        <f>IF(-(Tabelle1[[#This Row],[80%/20% SCOP]]-5.5)/5.5=1,"n.a.",-(Tabelle1[[#This Row],[80%/20% SCOP]]-5.5)/5.5)</f>
        <v>0.29736363636363627</v>
      </c>
    </row>
    <row r="170" spans="1:14" ht="20.100000000000001" customHeight="1" x14ac:dyDescent="0.25">
      <c r="A170" s="24">
        <v>16003737</v>
      </c>
      <c r="B170" s="15" t="s">
        <v>127</v>
      </c>
      <c r="C170" s="15" t="s">
        <v>196</v>
      </c>
      <c r="D170" s="16" t="s">
        <v>2</v>
      </c>
      <c r="E170" s="17">
        <v>158</v>
      </c>
      <c r="F170" s="18">
        <v>1.47</v>
      </c>
      <c r="G170" s="17"/>
      <c r="H170" s="16"/>
      <c r="I170" s="16" t="s">
        <v>40</v>
      </c>
      <c r="J170" s="16" t="s">
        <v>15</v>
      </c>
      <c r="K170" s="16" t="s">
        <v>4</v>
      </c>
      <c r="L170" s="19">
        <f>IF(Tabelle1[[#This Row],[Heizleistung (55°C)]]=0,Tabelle1[[#This Row],[Heizleistung (35°C)]],(Tabelle1[[#This Row],[Heizleistung (35°C)]]+Tabelle1[[#This Row],[Heizleistung (55°C)]])/2)</f>
        <v>158</v>
      </c>
      <c r="M170" s="20">
        <f>IF(Tabelle1[[#This Row],[Etas 55°C]]=0,0,(Tabelle1[[#This Row],[Etas 35°C]]*0.8+Tabelle1[[#This Row],[Etas 55°C]]*0.2))*2.5</f>
        <v>0</v>
      </c>
      <c r="N170" s="21" t="str">
        <f>IF(-(Tabelle1[[#This Row],[80%/20% SCOP]]-5.5)/5.5=1,"n.a.",-(Tabelle1[[#This Row],[80%/20% SCOP]]-5.5)/5.5)</f>
        <v>n.a.</v>
      </c>
    </row>
    <row r="171" spans="1:14" ht="20.100000000000001" customHeight="1" x14ac:dyDescent="0.25">
      <c r="A171" s="24">
        <v>16017309</v>
      </c>
      <c r="B171" s="15" t="s">
        <v>127</v>
      </c>
      <c r="C171" s="15" t="s">
        <v>197</v>
      </c>
      <c r="D171" s="16" t="s">
        <v>2</v>
      </c>
      <c r="E171" s="17">
        <v>14.1</v>
      </c>
      <c r="F171" s="18">
        <v>1.7</v>
      </c>
      <c r="G171" s="17">
        <v>13</v>
      </c>
      <c r="H171" s="18">
        <v>1.5</v>
      </c>
      <c r="I171" s="16" t="s">
        <v>40</v>
      </c>
      <c r="J171" s="16" t="s">
        <v>15</v>
      </c>
      <c r="K171" s="16" t="s">
        <v>25</v>
      </c>
      <c r="L171" s="19">
        <f>IF(Tabelle1[[#This Row],[Heizleistung (55°C)]]=0,Tabelle1[[#This Row],[Heizleistung (35°C)]],(Tabelle1[[#This Row],[Heizleistung (35°C)]]+Tabelle1[[#This Row],[Heizleistung (55°C)]])/2)</f>
        <v>13.55</v>
      </c>
      <c r="M171" s="20">
        <f>IF(Tabelle1[[#This Row],[Etas 55°C]]=0,0,(Tabelle1[[#This Row],[Etas 35°C]]*0.8+Tabelle1[[#This Row],[Etas 55°C]]*0.2))*2.5</f>
        <v>4.1500000000000004</v>
      </c>
      <c r="N171" s="21">
        <f>IF(-(Tabelle1[[#This Row],[80%/20% SCOP]]-5.5)/5.5=1,"n.a.",-(Tabelle1[[#This Row],[80%/20% SCOP]]-5.5)/5.5)</f>
        <v>0.2454545454545454</v>
      </c>
    </row>
    <row r="172" spans="1:14" ht="20.100000000000001" customHeight="1" x14ac:dyDescent="0.25">
      <c r="A172" s="24">
        <v>16004053</v>
      </c>
      <c r="B172" s="15" t="s">
        <v>127</v>
      </c>
      <c r="C172" s="15" t="s">
        <v>198</v>
      </c>
      <c r="D172" s="16" t="s">
        <v>2</v>
      </c>
      <c r="E172" s="17">
        <v>385</v>
      </c>
      <c r="F172" s="18">
        <v>1.55</v>
      </c>
      <c r="G172" s="17"/>
      <c r="H172" s="16"/>
      <c r="I172" s="16" t="s">
        <v>109</v>
      </c>
      <c r="J172" s="16" t="s">
        <v>15</v>
      </c>
      <c r="K172" s="16" t="s">
        <v>4</v>
      </c>
      <c r="L172" s="19">
        <f>IF(Tabelle1[[#This Row],[Heizleistung (55°C)]]=0,Tabelle1[[#This Row],[Heizleistung (35°C)]],(Tabelle1[[#This Row],[Heizleistung (35°C)]]+Tabelle1[[#This Row],[Heizleistung (55°C)]])/2)</f>
        <v>385</v>
      </c>
      <c r="M172" s="20">
        <f>IF(Tabelle1[[#This Row],[Etas 55°C]]=0,0,(Tabelle1[[#This Row],[Etas 35°C]]*0.8+Tabelle1[[#This Row],[Etas 55°C]]*0.2))*2.5</f>
        <v>0</v>
      </c>
      <c r="N172" s="21" t="str">
        <f>IF(-(Tabelle1[[#This Row],[80%/20% SCOP]]-5.5)/5.5=1,"n.a.",-(Tabelle1[[#This Row],[80%/20% SCOP]]-5.5)/5.5)</f>
        <v>n.a.</v>
      </c>
    </row>
    <row r="173" spans="1:14" ht="20.100000000000001" customHeight="1" x14ac:dyDescent="0.25">
      <c r="A173" s="24">
        <v>16003544</v>
      </c>
      <c r="B173" s="15" t="s">
        <v>127</v>
      </c>
      <c r="C173" s="15" t="s">
        <v>199</v>
      </c>
      <c r="D173" s="16" t="s">
        <v>2</v>
      </c>
      <c r="E173" s="17">
        <v>128.80000000000001</v>
      </c>
      <c r="F173" s="18">
        <v>1.45</v>
      </c>
      <c r="G173" s="17"/>
      <c r="H173" s="16"/>
      <c r="I173" s="16" t="s">
        <v>40</v>
      </c>
      <c r="J173" s="16" t="s">
        <v>15</v>
      </c>
      <c r="K173" s="16" t="s">
        <v>4</v>
      </c>
      <c r="L173" s="19">
        <f>IF(Tabelle1[[#This Row],[Heizleistung (55°C)]]=0,Tabelle1[[#This Row],[Heizleistung (35°C)]],(Tabelle1[[#This Row],[Heizleistung (35°C)]]+Tabelle1[[#This Row],[Heizleistung (55°C)]])/2)</f>
        <v>128.80000000000001</v>
      </c>
      <c r="M173" s="20">
        <f>IF(Tabelle1[[#This Row],[Etas 55°C]]=0,0,(Tabelle1[[#This Row],[Etas 35°C]]*0.8+Tabelle1[[#This Row],[Etas 55°C]]*0.2))*2.5</f>
        <v>0</v>
      </c>
      <c r="N173" s="21" t="str">
        <f>IF(-(Tabelle1[[#This Row],[80%/20% SCOP]]-5.5)/5.5=1,"n.a.",-(Tabelle1[[#This Row],[80%/20% SCOP]]-5.5)/5.5)</f>
        <v>n.a.</v>
      </c>
    </row>
    <row r="174" spans="1:14" ht="20.100000000000001" customHeight="1" x14ac:dyDescent="0.25">
      <c r="A174" s="24">
        <v>16004047</v>
      </c>
      <c r="B174" s="15" t="s">
        <v>127</v>
      </c>
      <c r="C174" s="15" t="s">
        <v>200</v>
      </c>
      <c r="D174" s="16" t="s">
        <v>2</v>
      </c>
      <c r="E174" s="17">
        <v>131</v>
      </c>
      <c r="F174" s="18">
        <v>1.45</v>
      </c>
      <c r="G174" s="17"/>
      <c r="H174" s="16"/>
      <c r="I174" s="16" t="s">
        <v>40</v>
      </c>
      <c r="J174" s="16" t="s">
        <v>15</v>
      </c>
      <c r="K174" s="16" t="s">
        <v>4</v>
      </c>
      <c r="L174" s="19">
        <f>IF(Tabelle1[[#This Row],[Heizleistung (55°C)]]=0,Tabelle1[[#This Row],[Heizleistung (35°C)]],(Tabelle1[[#This Row],[Heizleistung (35°C)]]+Tabelle1[[#This Row],[Heizleistung (55°C)]])/2)</f>
        <v>131</v>
      </c>
      <c r="M174" s="20">
        <f>IF(Tabelle1[[#This Row],[Etas 55°C]]=0,0,(Tabelle1[[#This Row],[Etas 35°C]]*0.8+Tabelle1[[#This Row],[Etas 55°C]]*0.2))*2.5</f>
        <v>0</v>
      </c>
      <c r="N174" s="21" t="str">
        <f>IF(-(Tabelle1[[#This Row],[80%/20% SCOP]]-5.5)/5.5=1,"n.a.",-(Tabelle1[[#This Row],[80%/20% SCOP]]-5.5)/5.5)</f>
        <v>n.a.</v>
      </c>
    </row>
    <row r="175" spans="1:14" ht="20.100000000000001" customHeight="1" x14ac:dyDescent="0.25">
      <c r="A175" s="24">
        <v>16017310</v>
      </c>
      <c r="B175" s="15" t="s">
        <v>127</v>
      </c>
      <c r="C175" s="15" t="s">
        <v>201</v>
      </c>
      <c r="D175" s="16" t="s">
        <v>2</v>
      </c>
      <c r="E175" s="17">
        <v>19</v>
      </c>
      <c r="F175" s="18">
        <v>1.81</v>
      </c>
      <c r="G175" s="17">
        <v>18</v>
      </c>
      <c r="H175" s="18">
        <v>1.27</v>
      </c>
      <c r="I175" s="16" t="s">
        <v>40</v>
      </c>
      <c r="J175" s="16" t="s">
        <v>15</v>
      </c>
      <c r="K175" s="16" t="s">
        <v>25</v>
      </c>
      <c r="L175" s="19">
        <f>IF(Tabelle1[[#This Row],[Heizleistung (55°C)]]=0,Tabelle1[[#This Row],[Heizleistung (35°C)]],(Tabelle1[[#This Row],[Heizleistung (35°C)]]+Tabelle1[[#This Row],[Heizleistung (55°C)]])/2)</f>
        <v>18.5</v>
      </c>
      <c r="M175" s="20">
        <f>IF(Tabelle1[[#This Row],[Etas 55°C]]=0,0,(Tabelle1[[#This Row],[Etas 35°C]]*0.8+Tabelle1[[#This Row],[Etas 55°C]]*0.2))*2.5</f>
        <v>4.2550000000000008</v>
      </c>
      <c r="N175" s="21">
        <f>IF(-(Tabelle1[[#This Row],[80%/20% SCOP]]-5.5)/5.5=1,"n.a.",-(Tabelle1[[#This Row],[80%/20% SCOP]]-5.5)/5.5)</f>
        <v>0.22636363636363621</v>
      </c>
    </row>
    <row r="176" spans="1:14" ht="20.100000000000001" customHeight="1" x14ac:dyDescent="0.25">
      <c r="A176" s="24">
        <v>16016571</v>
      </c>
      <c r="B176" s="15" t="s">
        <v>127</v>
      </c>
      <c r="C176" s="15" t="s">
        <v>202</v>
      </c>
      <c r="D176" s="16" t="s">
        <v>2</v>
      </c>
      <c r="E176" s="17">
        <v>144</v>
      </c>
      <c r="F176" s="18">
        <v>1.5760000000000001</v>
      </c>
      <c r="G176" s="17">
        <v>143.5</v>
      </c>
      <c r="H176" s="18">
        <v>1.306</v>
      </c>
      <c r="I176" s="16" t="s">
        <v>3</v>
      </c>
      <c r="J176" s="16" t="s">
        <v>15</v>
      </c>
      <c r="K176" s="16" t="s">
        <v>25</v>
      </c>
      <c r="L176" s="19">
        <f>IF(Tabelle1[[#This Row],[Heizleistung (55°C)]]=0,Tabelle1[[#This Row],[Heizleistung (35°C)]],(Tabelle1[[#This Row],[Heizleistung (35°C)]]+Tabelle1[[#This Row],[Heizleistung (55°C)]])/2)</f>
        <v>143.75</v>
      </c>
      <c r="M176" s="20">
        <f>IF(Tabelle1[[#This Row],[Etas 55°C]]=0,0,(Tabelle1[[#This Row],[Etas 35°C]]*0.8+Tabelle1[[#This Row],[Etas 55°C]]*0.2))*2.5</f>
        <v>3.8050000000000006</v>
      </c>
      <c r="N176" s="21">
        <f>IF(-(Tabelle1[[#This Row],[80%/20% SCOP]]-5.5)/5.5=1,"n.a.",-(Tabelle1[[#This Row],[80%/20% SCOP]]-5.5)/5.5)</f>
        <v>0.30818181818181806</v>
      </c>
    </row>
    <row r="177" spans="1:14" ht="20.100000000000001" customHeight="1" x14ac:dyDescent="0.25">
      <c r="A177" s="24">
        <v>16004224</v>
      </c>
      <c r="B177" s="15" t="s">
        <v>127</v>
      </c>
      <c r="C177" s="15" t="s">
        <v>203</v>
      </c>
      <c r="D177" s="16" t="s">
        <v>2</v>
      </c>
      <c r="E177" s="17">
        <v>396</v>
      </c>
      <c r="F177" s="18">
        <v>1.45</v>
      </c>
      <c r="G177" s="17"/>
      <c r="H177" s="16"/>
      <c r="I177" s="16" t="s">
        <v>109</v>
      </c>
      <c r="J177" s="16" t="s">
        <v>15</v>
      </c>
      <c r="K177" s="16" t="s">
        <v>4</v>
      </c>
      <c r="L177" s="19">
        <f>IF(Tabelle1[[#This Row],[Heizleistung (55°C)]]=0,Tabelle1[[#This Row],[Heizleistung (35°C)]],(Tabelle1[[#This Row],[Heizleistung (35°C)]]+Tabelle1[[#This Row],[Heizleistung (55°C)]])/2)</f>
        <v>396</v>
      </c>
      <c r="M177" s="20">
        <f>IF(Tabelle1[[#This Row],[Etas 55°C]]=0,0,(Tabelle1[[#This Row],[Etas 35°C]]*0.8+Tabelle1[[#This Row],[Etas 55°C]]*0.2))*2.5</f>
        <v>0</v>
      </c>
      <c r="N177" s="21" t="str">
        <f>IF(-(Tabelle1[[#This Row],[80%/20% SCOP]]-5.5)/5.5=1,"n.a.",-(Tabelle1[[#This Row],[80%/20% SCOP]]-5.5)/5.5)</f>
        <v>n.a.</v>
      </c>
    </row>
    <row r="178" spans="1:14" ht="20.100000000000001" customHeight="1" x14ac:dyDescent="0.25">
      <c r="A178" s="24">
        <v>16003469</v>
      </c>
      <c r="B178" s="15" t="s">
        <v>127</v>
      </c>
      <c r="C178" s="15" t="s">
        <v>204</v>
      </c>
      <c r="D178" s="16" t="s">
        <v>2</v>
      </c>
      <c r="E178" s="17">
        <v>13</v>
      </c>
      <c r="F178" s="18">
        <v>1.64</v>
      </c>
      <c r="G178" s="17">
        <v>13</v>
      </c>
      <c r="H178" s="18">
        <v>1.25</v>
      </c>
      <c r="I178" s="16" t="s">
        <v>40</v>
      </c>
      <c r="J178" s="16" t="s">
        <v>15</v>
      </c>
      <c r="K178" s="16" t="s">
        <v>4</v>
      </c>
      <c r="L178" s="19">
        <f>IF(Tabelle1[[#This Row],[Heizleistung (55°C)]]=0,Tabelle1[[#This Row],[Heizleistung (35°C)]],(Tabelle1[[#This Row],[Heizleistung (35°C)]]+Tabelle1[[#This Row],[Heizleistung (55°C)]])/2)</f>
        <v>13</v>
      </c>
      <c r="M178" s="20">
        <f>IF(Tabelle1[[#This Row],[Etas 55°C]]=0,0,(Tabelle1[[#This Row],[Etas 35°C]]*0.8+Tabelle1[[#This Row],[Etas 55°C]]*0.2))*2.5</f>
        <v>3.9050000000000002</v>
      </c>
      <c r="N178" s="21">
        <f>IF(-(Tabelle1[[#This Row],[80%/20% SCOP]]-5.5)/5.5=1,"n.a.",-(Tabelle1[[#This Row],[80%/20% SCOP]]-5.5)/5.5)</f>
        <v>0.28999999999999998</v>
      </c>
    </row>
    <row r="179" spans="1:14" ht="20.100000000000001" customHeight="1" x14ac:dyDescent="0.25">
      <c r="A179" s="24">
        <v>16003838</v>
      </c>
      <c r="B179" s="15" t="s">
        <v>127</v>
      </c>
      <c r="C179" s="15" t="s">
        <v>205</v>
      </c>
      <c r="D179" s="16" t="s">
        <v>2</v>
      </c>
      <c r="E179" s="17">
        <v>201</v>
      </c>
      <c r="F179" s="18">
        <v>1.48</v>
      </c>
      <c r="G179" s="17"/>
      <c r="H179" s="16"/>
      <c r="I179" s="16" t="s">
        <v>109</v>
      </c>
      <c r="J179" s="16" t="s">
        <v>15</v>
      </c>
      <c r="K179" s="16" t="s">
        <v>4</v>
      </c>
      <c r="L179" s="19">
        <f>IF(Tabelle1[[#This Row],[Heizleistung (55°C)]]=0,Tabelle1[[#This Row],[Heizleistung (35°C)]],(Tabelle1[[#This Row],[Heizleistung (35°C)]]+Tabelle1[[#This Row],[Heizleistung (55°C)]])/2)</f>
        <v>201</v>
      </c>
      <c r="M179" s="20">
        <f>IF(Tabelle1[[#This Row],[Etas 55°C]]=0,0,(Tabelle1[[#This Row],[Etas 35°C]]*0.8+Tabelle1[[#This Row],[Etas 55°C]]*0.2))*2.5</f>
        <v>0</v>
      </c>
      <c r="N179" s="21" t="str">
        <f>IF(-(Tabelle1[[#This Row],[80%/20% SCOP]]-5.5)/5.5=1,"n.a.",-(Tabelle1[[#This Row],[80%/20% SCOP]]-5.5)/5.5)</f>
        <v>n.a.</v>
      </c>
    </row>
    <row r="180" spans="1:14" ht="20.100000000000001" customHeight="1" x14ac:dyDescent="0.25">
      <c r="A180" s="24">
        <v>16016567</v>
      </c>
      <c r="B180" s="15" t="s">
        <v>127</v>
      </c>
      <c r="C180" s="15" t="s">
        <v>206</v>
      </c>
      <c r="D180" s="16" t="s">
        <v>2</v>
      </c>
      <c r="E180" s="17">
        <v>144.1</v>
      </c>
      <c r="F180" s="18">
        <v>1.528</v>
      </c>
      <c r="G180" s="17">
        <v>143.4</v>
      </c>
      <c r="H180" s="18">
        <v>1.2889999999999999</v>
      </c>
      <c r="I180" s="16" t="s">
        <v>3</v>
      </c>
      <c r="J180" s="16" t="s">
        <v>15</v>
      </c>
      <c r="K180" s="16" t="s">
        <v>25</v>
      </c>
      <c r="L180" s="19">
        <f>IF(Tabelle1[[#This Row],[Heizleistung (55°C)]]=0,Tabelle1[[#This Row],[Heizleistung (35°C)]],(Tabelle1[[#This Row],[Heizleistung (35°C)]]+Tabelle1[[#This Row],[Heizleistung (55°C)]])/2)</f>
        <v>143.75</v>
      </c>
      <c r="M180" s="20">
        <f>IF(Tabelle1[[#This Row],[Etas 55°C]]=0,0,(Tabelle1[[#This Row],[Etas 35°C]]*0.8+Tabelle1[[#This Row],[Etas 55°C]]*0.2))*2.5</f>
        <v>3.7005000000000003</v>
      </c>
      <c r="N180" s="21">
        <f>IF(-(Tabelle1[[#This Row],[80%/20% SCOP]]-5.5)/5.5=1,"n.a.",-(Tabelle1[[#This Row],[80%/20% SCOP]]-5.5)/5.5)</f>
        <v>0.32718181818181813</v>
      </c>
    </row>
    <row r="181" spans="1:14" ht="20.100000000000001" customHeight="1" x14ac:dyDescent="0.25">
      <c r="A181" s="24">
        <v>16003903</v>
      </c>
      <c r="B181" s="15" t="s">
        <v>127</v>
      </c>
      <c r="C181" s="15" t="s">
        <v>207</v>
      </c>
      <c r="D181" s="16" t="s">
        <v>2</v>
      </c>
      <c r="E181" s="17">
        <v>554</v>
      </c>
      <c r="F181" s="18">
        <v>1.56</v>
      </c>
      <c r="G181" s="17">
        <v>549</v>
      </c>
      <c r="H181" s="18">
        <v>1.27</v>
      </c>
      <c r="I181" s="16" t="s">
        <v>40</v>
      </c>
      <c r="J181" s="16" t="s">
        <v>15</v>
      </c>
      <c r="K181" s="16" t="s">
        <v>4</v>
      </c>
      <c r="L181" s="19">
        <f>IF(Tabelle1[[#This Row],[Heizleistung (55°C)]]=0,Tabelle1[[#This Row],[Heizleistung (35°C)]],(Tabelle1[[#This Row],[Heizleistung (35°C)]]+Tabelle1[[#This Row],[Heizleistung (55°C)]])/2)</f>
        <v>551.5</v>
      </c>
      <c r="M181" s="20">
        <f>IF(Tabelle1[[#This Row],[Etas 55°C]]=0,0,(Tabelle1[[#This Row],[Etas 35°C]]*0.8+Tabelle1[[#This Row],[Etas 55°C]]*0.2))*2.5</f>
        <v>3.7550000000000008</v>
      </c>
      <c r="N181" s="21">
        <f>IF(-(Tabelle1[[#This Row],[80%/20% SCOP]]-5.5)/5.5=1,"n.a.",-(Tabelle1[[#This Row],[80%/20% SCOP]]-5.5)/5.5)</f>
        <v>0.31727272727272715</v>
      </c>
    </row>
    <row r="182" spans="1:14" ht="20.100000000000001" customHeight="1" x14ac:dyDescent="0.25">
      <c r="A182" s="24">
        <v>16018858</v>
      </c>
      <c r="B182" s="15" t="s">
        <v>127</v>
      </c>
      <c r="C182" s="15" t="s">
        <v>208</v>
      </c>
      <c r="D182" s="16" t="s">
        <v>2</v>
      </c>
      <c r="E182" s="17">
        <v>1002.9</v>
      </c>
      <c r="F182" s="18">
        <v>1.5289999999999999</v>
      </c>
      <c r="G182" s="17"/>
      <c r="H182" s="16"/>
      <c r="I182" s="16" t="s">
        <v>40</v>
      </c>
      <c r="J182" s="16" t="s">
        <v>15</v>
      </c>
      <c r="K182" s="16" t="s">
        <v>15</v>
      </c>
      <c r="L182" s="19">
        <f>IF(Tabelle1[[#This Row],[Heizleistung (55°C)]]=0,Tabelle1[[#This Row],[Heizleistung (35°C)]],(Tabelle1[[#This Row],[Heizleistung (35°C)]]+Tabelle1[[#This Row],[Heizleistung (55°C)]])/2)</f>
        <v>1002.9</v>
      </c>
      <c r="M182" s="20">
        <f>IF(Tabelle1[[#This Row],[Etas 55°C]]=0,0,(Tabelle1[[#This Row],[Etas 35°C]]*0.8+Tabelle1[[#This Row],[Etas 55°C]]*0.2))*2.5</f>
        <v>0</v>
      </c>
      <c r="N182" s="21" t="str">
        <f>IF(-(Tabelle1[[#This Row],[80%/20% SCOP]]-5.5)/5.5=1,"n.a.",-(Tabelle1[[#This Row],[80%/20% SCOP]]-5.5)/5.5)</f>
        <v>n.a.</v>
      </c>
    </row>
    <row r="183" spans="1:14" ht="20.100000000000001" customHeight="1" x14ac:dyDescent="0.25">
      <c r="A183" s="24">
        <v>16004059</v>
      </c>
      <c r="B183" s="15" t="s">
        <v>127</v>
      </c>
      <c r="C183" s="15" t="s">
        <v>209</v>
      </c>
      <c r="D183" s="16" t="s">
        <v>2</v>
      </c>
      <c r="E183" s="17">
        <v>538</v>
      </c>
      <c r="F183" s="18">
        <v>1.52</v>
      </c>
      <c r="G183" s="17"/>
      <c r="H183" s="16"/>
      <c r="I183" s="16" t="s">
        <v>109</v>
      </c>
      <c r="J183" s="16" t="s">
        <v>15</v>
      </c>
      <c r="K183" s="16" t="s">
        <v>4</v>
      </c>
      <c r="L183" s="19">
        <f>IF(Tabelle1[[#This Row],[Heizleistung (55°C)]]=0,Tabelle1[[#This Row],[Heizleistung (35°C)]],(Tabelle1[[#This Row],[Heizleistung (35°C)]]+Tabelle1[[#This Row],[Heizleistung (55°C)]])/2)</f>
        <v>538</v>
      </c>
      <c r="M183" s="20">
        <f>IF(Tabelle1[[#This Row],[Etas 55°C]]=0,0,(Tabelle1[[#This Row],[Etas 35°C]]*0.8+Tabelle1[[#This Row],[Etas 55°C]]*0.2))*2.5</f>
        <v>0</v>
      </c>
      <c r="N183" s="21" t="str">
        <f>IF(-(Tabelle1[[#This Row],[80%/20% SCOP]]-5.5)/5.5=1,"n.a.",-(Tabelle1[[#This Row],[80%/20% SCOP]]-5.5)/5.5)</f>
        <v>n.a.</v>
      </c>
    </row>
    <row r="184" spans="1:14" ht="20.100000000000001" customHeight="1" x14ac:dyDescent="0.25">
      <c r="A184" s="24">
        <v>16003904</v>
      </c>
      <c r="B184" s="15" t="s">
        <v>127</v>
      </c>
      <c r="C184" s="15" t="s">
        <v>210</v>
      </c>
      <c r="D184" s="16" t="s">
        <v>2</v>
      </c>
      <c r="E184" s="17">
        <v>591.05999999999995</v>
      </c>
      <c r="F184" s="18">
        <v>1.579</v>
      </c>
      <c r="G184" s="17">
        <v>586</v>
      </c>
      <c r="H184" s="18">
        <v>1.28</v>
      </c>
      <c r="I184" s="16" t="s">
        <v>40</v>
      </c>
      <c r="J184" s="16" t="s">
        <v>15</v>
      </c>
      <c r="K184" s="16" t="s">
        <v>15</v>
      </c>
      <c r="L184" s="19">
        <f>IF(Tabelle1[[#This Row],[Heizleistung (55°C)]]=0,Tabelle1[[#This Row],[Heizleistung (35°C)]],(Tabelle1[[#This Row],[Heizleistung (35°C)]]+Tabelle1[[#This Row],[Heizleistung (55°C)]])/2)</f>
        <v>588.53</v>
      </c>
      <c r="M184" s="20">
        <f>IF(Tabelle1[[#This Row],[Etas 55°C]]=0,0,(Tabelle1[[#This Row],[Etas 35°C]]*0.8+Tabelle1[[#This Row],[Etas 55°C]]*0.2))*2.5</f>
        <v>3.798</v>
      </c>
      <c r="N184" s="21">
        <f>IF(-(Tabelle1[[#This Row],[80%/20% SCOP]]-5.5)/5.5=1,"n.a.",-(Tabelle1[[#This Row],[80%/20% SCOP]]-5.5)/5.5)</f>
        <v>0.30945454545454543</v>
      </c>
    </row>
    <row r="185" spans="1:14" ht="20.100000000000001" customHeight="1" x14ac:dyDescent="0.25">
      <c r="A185" s="24">
        <v>16003621</v>
      </c>
      <c r="B185" s="15" t="s">
        <v>127</v>
      </c>
      <c r="C185" s="15" t="s">
        <v>211</v>
      </c>
      <c r="D185" s="16" t="s">
        <v>2</v>
      </c>
      <c r="E185" s="17">
        <v>119</v>
      </c>
      <c r="F185" s="18">
        <v>1.46</v>
      </c>
      <c r="G185" s="17"/>
      <c r="H185" s="16"/>
      <c r="I185" s="16" t="s">
        <v>40</v>
      </c>
      <c r="J185" s="16" t="s">
        <v>15</v>
      </c>
      <c r="K185" s="16" t="s">
        <v>4</v>
      </c>
      <c r="L185" s="19">
        <f>IF(Tabelle1[[#This Row],[Heizleistung (55°C)]]=0,Tabelle1[[#This Row],[Heizleistung (35°C)]],(Tabelle1[[#This Row],[Heizleistung (35°C)]]+Tabelle1[[#This Row],[Heizleistung (55°C)]])/2)</f>
        <v>119</v>
      </c>
      <c r="M185" s="20">
        <f>IF(Tabelle1[[#This Row],[Etas 55°C]]=0,0,(Tabelle1[[#This Row],[Etas 35°C]]*0.8+Tabelle1[[#This Row],[Etas 55°C]]*0.2))*2.5</f>
        <v>0</v>
      </c>
      <c r="N185" s="21" t="str">
        <f>IF(-(Tabelle1[[#This Row],[80%/20% SCOP]]-5.5)/5.5=1,"n.a.",-(Tabelle1[[#This Row],[80%/20% SCOP]]-5.5)/5.5)</f>
        <v>n.a.</v>
      </c>
    </row>
    <row r="186" spans="1:14" ht="20.100000000000001" customHeight="1" x14ac:dyDescent="0.25">
      <c r="A186" s="24">
        <v>16018481</v>
      </c>
      <c r="B186" s="15" t="s">
        <v>127</v>
      </c>
      <c r="C186" s="15" t="s">
        <v>212</v>
      </c>
      <c r="D186" s="16" t="s">
        <v>2</v>
      </c>
      <c r="E186" s="17">
        <v>964.85</v>
      </c>
      <c r="F186" s="18">
        <v>1.54</v>
      </c>
      <c r="G186" s="17"/>
      <c r="H186" s="16"/>
      <c r="I186" s="16" t="s">
        <v>40</v>
      </c>
      <c r="J186" s="16" t="s">
        <v>15</v>
      </c>
      <c r="K186" s="16" t="s">
        <v>15</v>
      </c>
      <c r="L186" s="19">
        <f>IF(Tabelle1[[#This Row],[Heizleistung (55°C)]]=0,Tabelle1[[#This Row],[Heizleistung (35°C)]],(Tabelle1[[#This Row],[Heizleistung (35°C)]]+Tabelle1[[#This Row],[Heizleistung (55°C)]])/2)</f>
        <v>964.85</v>
      </c>
      <c r="M186" s="20">
        <f>IF(Tabelle1[[#This Row],[Etas 55°C]]=0,0,(Tabelle1[[#This Row],[Etas 35°C]]*0.8+Tabelle1[[#This Row],[Etas 55°C]]*0.2))*2.5</f>
        <v>0</v>
      </c>
      <c r="N186" s="21" t="str">
        <f>IF(-(Tabelle1[[#This Row],[80%/20% SCOP]]-5.5)/5.5=1,"n.a.",-(Tabelle1[[#This Row],[80%/20% SCOP]]-5.5)/5.5)</f>
        <v>n.a.</v>
      </c>
    </row>
    <row r="187" spans="1:14" ht="20.100000000000001" customHeight="1" x14ac:dyDescent="0.25">
      <c r="A187" s="24">
        <v>16003809</v>
      </c>
      <c r="B187" s="15" t="s">
        <v>127</v>
      </c>
      <c r="C187" s="15" t="s">
        <v>213</v>
      </c>
      <c r="D187" s="16" t="s">
        <v>2</v>
      </c>
      <c r="E187" s="17">
        <v>273.01</v>
      </c>
      <c r="F187" s="18">
        <v>1.5009999999999999</v>
      </c>
      <c r="G187" s="17"/>
      <c r="H187" s="16"/>
      <c r="I187" s="16" t="s">
        <v>40</v>
      </c>
      <c r="J187" s="16" t="s">
        <v>15</v>
      </c>
      <c r="K187" s="16" t="s">
        <v>15</v>
      </c>
      <c r="L187" s="19">
        <f>IF(Tabelle1[[#This Row],[Heizleistung (55°C)]]=0,Tabelle1[[#This Row],[Heizleistung (35°C)]],(Tabelle1[[#This Row],[Heizleistung (35°C)]]+Tabelle1[[#This Row],[Heizleistung (55°C)]])/2)</f>
        <v>273.01</v>
      </c>
      <c r="M187" s="20">
        <f>IF(Tabelle1[[#This Row],[Etas 55°C]]=0,0,(Tabelle1[[#This Row],[Etas 35°C]]*0.8+Tabelle1[[#This Row],[Etas 55°C]]*0.2))*2.5</f>
        <v>0</v>
      </c>
      <c r="N187" s="21" t="str">
        <f>IF(-(Tabelle1[[#This Row],[80%/20% SCOP]]-5.5)/5.5=1,"n.a.",-(Tabelle1[[#This Row],[80%/20% SCOP]]-5.5)/5.5)</f>
        <v>n.a.</v>
      </c>
    </row>
    <row r="188" spans="1:14" ht="20.100000000000001" customHeight="1" x14ac:dyDescent="0.25">
      <c r="A188" s="24">
        <v>16003913</v>
      </c>
      <c r="B188" s="15" t="s">
        <v>127</v>
      </c>
      <c r="C188" s="15" t="s">
        <v>214</v>
      </c>
      <c r="D188" s="16" t="s">
        <v>2</v>
      </c>
      <c r="E188" s="17">
        <v>258</v>
      </c>
      <c r="F188" s="18">
        <v>1.47</v>
      </c>
      <c r="G188" s="17"/>
      <c r="H188" s="16"/>
      <c r="I188" s="16" t="s">
        <v>109</v>
      </c>
      <c r="J188" s="16" t="s">
        <v>15</v>
      </c>
      <c r="K188" s="16" t="s">
        <v>4</v>
      </c>
      <c r="L188" s="19">
        <f>IF(Tabelle1[[#This Row],[Heizleistung (55°C)]]=0,Tabelle1[[#This Row],[Heizleistung (35°C)]],(Tabelle1[[#This Row],[Heizleistung (35°C)]]+Tabelle1[[#This Row],[Heizleistung (55°C)]])/2)</f>
        <v>258</v>
      </c>
      <c r="M188" s="20">
        <f>IF(Tabelle1[[#This Row],[Etas 55°C]]=0,0,(Tabelle1[[#This Row],[Etas 35°C]]*0.8+Tabelle1[[#This Row],[Etas 55°C]]*0.2))*2.5</f>
        <v>0</v>
      </c>
      <c r="N188" s="21" t="str">
        <f>IF(-(Tabelle1[[#This Row],[80%/20% SCOP]]-5.5)/5.5=1,"n.a.",-(Tabelle1[[#This Row],[80%/20% SCOP]]-5.5)/5.5)</f>
        <v>n.a.</v>
      </c>
    </row>
    <row r="189" spans="1:14" ht="20.100000000000001" customHeight="1" x14ac:dyDescent="0.25">
      <c r="A189" s="24">
        <v>16004048</v>
      </c>
      <c r="B189" s="15" t="s">
        <v>127</v>
      </c>
      <c r="C189" s="15" t="s">
        <v>215</v>
      </c>
      <c r="D189" s="16" t="s">
        <v>2</v>
      </c>
      <c r="E189" s="17">
        <v>113</v>
      </c>
      <c r="F189" s="18">
        <v>1.45</v>
      </c>
      <c r="G189" s="17"/>
      <c r="H189" s="16"/>
      <c r="I189" s="16" t="s">
        <v>40</v>
      </c>
      <c r="J189" s="16" t="s">
        <v>15</v>
      </c>
      <c r="K189" s="16" t="s">
        <v>4</v>
      </c>
      <c r="L189" s="19">
        <f>IF(Tabelle1[[#This Row],[Heizleistung (55°C)]]=0,Tabelle1[[#This Row],[Heizleistung (35°C)]],(Tabelle1[[#This Row],[Heizleistung (35°C)]]+Tabelle1[[#This Row],[Heizleistung (55°C)]])/2)</f>
        <v>113</v>
      </c>
      <c r="M189" s="20">
        <f>IF(Tabelle1[[#This Row],[Etas 55°C]]=0,0,(Tabelle1[[#This Row],[Etas 35°C]]*0.8+Tabelle1[[#This Row],[Etas 55°C]]*0.2))*2.5</f>
        <v>0</v>
      </c>
      <c r="N189" s="21" t="str">
        <f>IF(-(Tabelle1[[#This Row],[80%/20% SCOP]]-5.5)/5.5=1,"n.a.",-(Tabelle1[[#This Row],[80%/20% SCOP]]-5.5)/5.5)</f>
        <v>n.a.</v>
      </c>
    </row>
    <row r="190" spans="1:14" ht="20.100000000000001" customHeight="1" x14ac:dyDescent="0.25">
      <c r="A190" s="24">
        <v>16003891</v>
      </c>
      <c r="B190" s="15" t="s">
        <v>127</v>
      </c>
      <c r="C190" s="15" t="s">
        <v>216</v>
      </c>
      <c r="D190" s="16" t="s">
        <v>2</v>
      </c>
      <c r="E190" s="17">
        <v>312.29000000000002</v>
      </c>
      <c r="F190" s="18">
        <v>1.4590000000000001</v>
      </c>
      <c r="G190" s="17"/>
      <c r="H190" s="16"/>
      <c r="I190" s="16" t="s">
        <v>40</v>
      </c>
      <c r="J190" s="16" t="s">
        <v>15</v>
      </c>
      <c r="K190" s="16" t="s">
        <v>15</v>
      </c>
      <c r="L190" s="19">
        <f>IF(Tabelle1[[#This Row],[Heizleistung (55°C)]]=0,Tabelle1[[#This Row],[Heizleistung (35°C)]],(Tabelle1[[#This Row],[Heizleistung (35°C)]]+Tabelle1[[#This Row],[Heizleistung (55°C)]])/2)</f>
        <v>312.29000000000002</v>
      </c>
      <c r="M190" s="20">
        <f>IF(Tabelle1[[#This Row],[Etas 55°C]]=0,0,(Tabelle1[[#This Row],[Etas 35°C]]*0.8+Tabelle1[[#This Row],[Etas 55°C]]*0.2))*2.5</f>
        <v>0</v>
      </c>
      <c r="N190" s="21" t="str">
        <f>IF(-(Tabelle1[[#This Row],[80%/20% SCOP]]-5.5)/5.5=1,"n.a.",-(Tabelle1[[#This Row],[80%/20% SCOP]]-5.5)/5.5)</f>
        <v>n.a.</v>
      </c>
    </row>
    <row r="191" spans="1:14" ht="20.100000000000001" customHeight="1" x14ac:dyDescent="0.25">
      <c r="A191" s="24">
        <v>16010035</v>
      </c>
      <c r="B191" s="15" t="s">
        <v>127</v>
      </c>
      <c r="C191" s="15" t="s">
        <v>217</v>
      </c>
      <c r="D191" s="16" t="s">
        <v>2</v>
      </c>
      <c r="E191" s="17">
        <v>59.2</v>
      </c>
      <c r="F191" s="18">
        <v>1.59</v>
      </c>
      <c r="G191" s="17"/>
      <c r="H191" s="16"/>
      <c r="I191" s="16" t="s">
        <v>40</v>
      </c>
      <c r="J191" s="16" t="s">
        <v>15</v>
      </c>
      <c r="K191" s="16" t="s">
        <v>4</v>
      </c>
      <c r="L191" s="19">
        <f>IF(Tabelle1[[#This Row],[Heizleistung (55°C)]]=0,Tabelle1[[#This Row],[Heizleistung (35°C)]],(Tabelle1[[#This Row],[Heizleistung (35°C)]]+Tabelle1[[#This Row],[Heizleistung (55°C)]])/2)</f>
        <v>59.2</v>
      </c>
      <c r="M191" s="20">
        <f>IF(Tabelle1[[#This Row],[Etas 55°C]]=0,0,(Tabelle1[[#This Row],[Etas 35°C]]*0.8+Tabelle1[[#This Row],[Etas 55°C]]*0.2))*2.5</f>
        <v>0</v>
      </c>
      <c r="N191" s="21" t="str">
        <f>IF(-(Tabelle1[[#This Row],[80%/20% SCOP]]-5.5)/5.5=1,"n.a.",-(Tabelle1[[#This Row],[80%/20% SCOP]]-5.5)/5.5)</f>
        <v>n.a.</v>
      </c>
    </row>
    <row r="192" spans="1:14" ht="20.100000000000001" customHeight="1" x14ac:dyDescent="0.25">
      <c r="A192" s="24">
        <v>16004062</v>
      </c>
      <c r="B192" s="15" t="s">
        <v>127</v>
      </c>
      <c r="C192" s="15" t="s">
        <v>218</v>
      </c>
      <c r="D192" s="16" t="s">
        <v>2</v>
      </c>
      <c r="E192" s="17">
        <v>697</v>
      </c>
      <c r="F192" s="18">
        <v>1.56</v>
      </c>
      <c r="G192" s="17"/>
      <c r="H192" s="16"/>
      <c r="I192" s="16" t="s">
        <v>109</v>
      </c>
      <c r="J192" s="16" t="s">
        <v>15</v>
      </c>
      <c r="K192" s="16" t="s">
        <v>4</v>
      </c>
      <c r="L192" s="19">
        <f>IF(Tabelle1[[#This Row],[Heizleistung (55°C)]]=0,Tabelle1[[#This Row],[Heizleistung (35°C)]],(Tabelle1[[#This Row],[Heizleistung (35°C)]]+Tabelle1[[#This Row],[Heizleistung (55°C)]])/2)</f>
        <v>697</v>
      </c>
      <c r="M192" s="20">
        <f>IF(Tabelle1[[#This Row],[Etas 55°C]]=0,0,(Tabelle1[[#This Row],[Etas 35°C]]*0.8+Tabelle1[[#This Row],[Etas 55°C]]*0.2))*2.5</f>
        <v>0</v>
      </c>
      <c r="N192" s="21" t="str">
        <f>IF(-(Tabelle1[[#This Row],[80%/20% SCOP]]-5.5)/5.5=1,"n.a.",-(Tabelle1[[#This Row],[80%/20% SCOP]]-5.5)/5.5)</f>
        <v>n.a.</v>
      </c>
    </row>
    <row r="193" spans="1:14" ht="20.100000000000001" customHeight="1" x14ac:dyDescent="0.25">
      <c r="A193" s="24">
        <v>16004042</v>
      </c>
      <c r="B193" s="15" t="s">
        <v>127</v>
      </c>
      <c r="C193" s="15" t="s">
        <v>219</v>
      </c>
      <c r="D193" s="16" t="s">
        <v>2</v>
      </c>
      <c r="E193" s="17">
        <v>573</v>
      </c>
      <c r="F193" s="18">
        <v>1.59</v>
      </c>
      <c r="G193" s="17">
        <v>573</v>
      </c>
      <c r="H193" s="18">
        <v>1.28</v>
      </c>
      <c r="I193" s="16" t="s">
        <v>40</v>
      </c>
      <c r="J193" s="16" t="s">
        <v>15</v>
      </c>
      <c r="K193" s="16" t="s">
        <v>4</v>
      </c>
      <c r="L193" s="19">
        <f>IF(Tabelle1[[#This Row],[Heizleistung (55°C)]]=0,Tabelle1[[#This Row],[Heizleistung (35°C)]],(Tabelle1[[#This Row],[Heizleistung (35°C)]]+Tabelle1[[#This Row],[Heizleistung (55°C)]])/2)</f>
        <v>573</v>
      </c>
      <c r="M193" s="20">
        <f>IF(Tabelle1[[#This Row],[Etas 55°C]]=0,0,(Tabelle1[[#This Row],[Etas 35°C]]*0.8+Tabelle1[[#This Row],[Etas 55°C]]*0.2))*2.5</f>
        <v>3.8200000000000007</v>
      </c>
      <c r="N193" s="21">
        <f>IF(-(Tabelle1[[#This Row],[80%/20% SCOP]]-5.5)/5.5=1,"n.a.",-(Tabelle1[[#This Row],[80%/20% SCOP]]-5.5)/5.5)</f>
        <v>0.30545454545454531</v>
      </c>
    </row>
    <row r="194" spans="1:14" ht="20.100000000000001" customHeight="1" x14ac:dyDescent="0.25">
      <c r="A194" s="24">
        <v>16003817</v>
      </c>
      <c r="B194" s="15" t="s">
        <v>127</v>
      </c>
      <c r="C194" s="15" t="s">
        <v>220</v>
      </c>
      <c r="D194" s="16" t="s">
        <v>2</v>
      </c>
      <c r="E194" s="17">
        <v>239.1</v>
      </c>
      <c r="F194" s="18">
        <v>1.4870000000000001</v>
      </c>
      <c r="G194" s="17"/>
      <c r="H194" s="16"/>
      <c r="I194" s="16" t="s">
        <v>40</v>
      </c>
      <c r="J194" s="16" t="s">
        <v>15</v>
      </c>
      <c r="K194" s="16" t="s">
        <v>15</v>
      </c>
      <c r="L194" s="19">
        <f>IF(Tabelle1[[#This Row],[Heizleistung (55°C)]]=0,Tabelle1[[#This Row],[Heizleistung (35°C)]],(Tabelle1[[#This Row],[Heizleistung (35°C)]]+Tabelle1[[#This Row],[Heizleistung (55°C)]])/2)</f>
        <v>239.1</v>
      </c>
      <c r="M194" s="20">
        <f>IF(Tabelle1[[#This Row],[Etas 55°C]]=0,0,(Tabelle1[[#This Row],[Etas 35°C]]*0.8+Tabelle1[[#This Row],[Etas 55°C]]*0.2))*2.5</f>
        <v>0</v>
      </c>
      <c r="N194" s="21" t="str">
        <f>IF(-(Tabelle1[[#This Row],[80%/20% SCOP]]-5.5)/5.5=1,"n.a.",-(Tabelle1[[#This Row],[80%/20% SCOP]]-5.5)/5.5)</f>
        <v>n.a.</v>
      </c>
    </row>
    <row r="195" spans="1:14" ht="20.100000000000001" customHeight="1" x14ac:dyDescent="0.25">
      <c r="A195" s="24">
        <v>16004121</v>
      </c>
      <c r="B195" s="15" t="s">
        <v>127</v>
      </c>
      <c r="C195" s="15" t="s">
        <v>221</v>
      </c>
      <c r="D195" s="16" t="s">
        <v>2</v>
      </c>
      <c r="E195" s="17">
        <v>462</v>
      </c>
      <c r="F195" s="18">
        <v>1.49</v>
      </c>
      <c r="G195" s="17"/>
      <c r="H195" s="16"/>
      <c r="I195" s="16" t="s">
        <v>109</v>
      </c>
      <c r="J195" s="16" t="s">
        <v>15</v>
      </c>
      <c r="K195" s="16" t="s">
        <v>4</v>
      </c>
      <c r="L195" s="19">
        <f>IF(Tabelle1[[#This Row],[Heizleistung (55°C)]]=0,Tabelle1[[#This Row],[Heizleistung (35°C)]],(Tabelle1[[#This Row],[Heizleistung (35°C)]]+Tabelle1[[#This Row],[Heizleistung (55°C)]])/2)</f>
        <v>462</v>
      </c>
      <c r="M195" s="20">
        <f>IF(Tabelle1[[#This Row],[Etas 55°C]]=0,0,(Tabelle1[[#This Row],[Etas 35°C]]*0.8+Tabelle1[[#This Row],[Etas 55°C]]*0.2))*2.5</f>
        <v>0</v>
      </c>
      <c r="N195" s="21" t="str">
        <f>IF(-(Tabelle1[[#This Row],[80%/20% SCOP]]-5.5)/5.5=1,"n.a.",-(Tabelle1[[#This Row],[80%/20% SCOP]]-5.5)/5.5)</f>
        <v>n.a.</v>
      </c>
    </row>
    <row r="196" spans="1:14" ht="20.100000000000001" customHeight="1" x14ac:dyDescent="0.25">
      <c r="A196" s="24">
        <v>16003536</v>
      </c>
      <c r="B196" s="15" t="s">
        <v>127</v>
      </c>
      <c r="C196" s="15" t="s">
        <v>222</v>
      </c>
      <c r="D196" s="16" t="s">
        <v>2</v>
      </c>
      <c r="E196" s="17">
        <v>105</v>
      </c>
      <c r="F196" s="18">
        <v>1.59</v>
      </c>
      <c r="G196" s="17">
        <v>106</v>
      </c>
      <c r="H196" s="18">
        <v>1.28</v>
      </c>
      <c r="I196" s="16" t="s">
        <v>40</v>
      </c>
      <c r="J196" s="16" t="s">
        <v>15</v>
      </c>
      <c r="K196" s="16" t="s">
        <v>4</v>
      </c>
      <c r="L196" s="19">
        <f>IF(Tabelle1[[#This Row],[Heizleistung (55°C)]]=0,Tabelle1[[#This Row],[Heizleistung (35°C)]],(Tabelle1[[#This Row],[Heizleistung (35°C)]]+Tabelle1[[#This Row],[Heizleistung (55°C)]])/2)</f>
        <v>105.5</v>
      </c>
      <c r="M196" s="20">
        <f>IF(Tabelle1[[#This Row],[Etas 55°C]]=0,0,(Tabelle1[[#This Row],[Etas 35°C]]*0.8+Tabelle1[[#This Row],[Etas 55°C]]*0.2))*2.5</f>
        <v>3.8200000000000007</v>
      </c>
      <c r="N196" s="21">
        <f>IF(-(Tabelle1[[#This Row],[80%/20% SCOP]]-5.5)/5.5=1,"n.a.",-(Tabelle1[[#This Row],[80%/20% SCOP]]-5.5)/5.5)</f>
        <v>0.30545454545454531</v>
      </c>
    </row>
    <row r="197" spans="1:14" ht="20.100000000000001" customHeight="1" x14ac:dyDescent="0.25">
      <c r="A197" s="24">
        <v>16018103</v>
      </c>
      <c r="B197" s="15" t="s">
        <v>127</v>
      </c>
      <c r="C197" s="15" t="s">
        <v>223</v>
      </c>
      <c r="D197" s="16" t="s">
        <v>2</v>
      </c>
      <c r="E197" s="17">
        <v>57.1</v>
      </c>
      <c r="F197" s="18">
        <v>1.53</v>
      </c>
      <c r="G197" s="17"/>
      <c r="H197" s="16"/>
      <c r="I197" s="16" t="s">
        <v>40</v>
      </c>
      <c r="J197" s="16" t="s">
        <v>15</v>
      </c>
      <c r="K197" s="16" t="s">
        <v>15</v>
      </c>
      <c r="L197" s="19">
        <f>IF(Tabelle1[[#This Row],[Heizleistung (55°C)]]=0,Tabelle1[[#This Row],[Heizleistung (35°C)]],(Tabelle1[[#This Row],[Heizleistung (35°C)]]+Tabelle1[[#This Row],[Heizleistung (55°C)]])/2)</f>
        <v>57.1</v>
      </c>
      <c r="M197" s="20">
        <f>IF(Tabelle1[[#This Row],[Etas 55°C]]=0,0,(Tabelle1[[#This Row],[Etas 35°C]]*0.8+Tabelle1[[#This Row],[Etas 55°C]]*0.2))*2.5</f>
        <v>0</v>
      </c>
      <c r="N197" s="21" t="str">
        <f>IF(-(Tabelle1[[#This Row],[80%/20% SCOP]]-5.5)/5.5=1,"n.a.",-(Tabelle1[[#This Row],[80%/20% SCOP]]-5.5)/5.5)</f>
        <v>n.a.</v>
      </c>
    </row>
    <row r="198" spans="1:14" ht="20.100000000000001" customHeight="1" x14ac:dyDescent="0.25">
      <c r="A198" s="24">
        <v>16003977</v>
      </c>
      <c r="B198" s="15" t="s">
        <v>127</v>
      </c>
      <c r="C198" s="15" t="s">
        <v>224</v>
      </c>
      <c r="D198" s="16" t="s">
        <v>2</v>
      </c>
      <c r="E198" s="17">
        <v>398</v>
      </c>
      <c r="F198" s="18">
        <v>1.61</v>
      </c>
      <c r="G198" s="17">
        <v>398</v>
      </c>
      <c r="H198" s="18">
        <v>1.34</v>
      </c>
      <c r="I198" s="16" t="s">
        <v>40</v>
      </c>
      <c r="J198" s="16" t="s">
        <v>15</v>
      </c>
      <c r="K198" s="16" t="s">
        <v>4</v>
      </c>
      <c r="L198" s="19">
        <f>IF(Tabelle1[[#This Row],[Heizleistung (55°C)]]=0,Tabelle1[[#This Row],[Heizleistung (35°C)]],(Tabelle1[[#This Row],[Heizleistung (35°C)]]+Tabelle1[[#This Row],[Heizleistung (55°C)]])/2)</f>
        <v>398</v>
      </c>
      <c r="M198" s="20">
        <f>IF(Tabelle1[[#This Row],[Etas 55°C]]=0,0,(Tabelle1[[#This Row],[Etas 35°C]]*0.8+Tabelle1[[#This Row],[Etas 55°C]]*0.2))*2.5</f>
        <v>3.8900000000000006</v>
      </c>
      <c r="N198" s="21">
        <f>IF(-(Tabelle1[[#This Row],[80%/20% SCOP]]-5.5)/5.5=1,"n.a.",-(Tabelle1[[#This Row],[80%/20% SCOP]]-5.5)/5.5)</f>
        <v>0.29272727272727261</v>
      </c>
    </row>
    <row r="199" spans="1:14" ht="20.100000000000001" customHeight="1" x14ac:dyDescent="0.25">
      <c r="A199" s="24">
        <v>16003971</v>
      </c>
      <c r="B199" s="15" t="s">
        <v>127</v>
      </c>
      <c r="C199" s="15" t="s">
        <v>225</v>
      </c>
      <c r="D199" s="16" t="s">
        <v>2</v>
      </c>
      <c r="E199" s="17">
        <v>239.1</v>
      </c>
      <c r="F199" s="18">
        <v>1.4870000000000001</v>
      </c>
      <c r="G199" s="17"/>
      <c r="H199" s="16"/>
      <c r="I199" s="16" t="s">
        <v>40</v>
      </c>
      <c r="J199" s="16" t="s">
        <v>15</v>
      </c>
      <c r="K199" s="16" t="s">
        <v>15</v>
      </c>
      <c r="L199" s="19">
        <f>IF(Tabelle1[[#This Row],[Heizleistung (55°C)]]=0,Tabelle1[[#This Row],[Heizleistung (35°C)]],(Tabelle1[[#This Row],[Heizleistung (35°C)]]+Tabelle1[[#This Row],[Heizleistung (55°C)]])/2)</f>
        <v>239.1</v>
      </c>
      <c r="M199" s="20">
        <f>IF(Tabelle1[[#This Row],[Etas 55°C]]=0,0,(Tabelle1[[#This Row],[Etas 35°C]]*0.8+Tabelle1[[#This Row],[Etas 55°C]]*0.2))*2.5</f>
        <v>0</v>
      </c>
      <c r="N199" s="21" t="str">
        <f>IF(-(Tabelle1[[#This Row],[80%/20% SCOP]]-5.5)/5.5=1,"n.a.",-(Tabelle1[[#This Row],[80%/20% SCOP]]-5.5)/5.5)</f>
        <v>n.a.</v>
      </c>
    </row>
    <row r="200" spans="1:14" ht="20.100000000000001" customHeight="1" x14ac:dyDescent="0.25">
      <c r="A200" s="24">
        <v>16003839</v>
      </c>
      <c r="B200" s="15" t="s">
        <v>127</v>
      </c>
      <c r="C200" s="15" t="s">
        <v>226</v>
      </c>
      <c r="D200" s="16" t="s">
        <v>2</v>
      </c>
      <c r="E200" s="17">
        <v>201</v>
      </c>
      <c r="F200" s="18">
        <v>1.48</v>
      </c>
      <c r="G200" s="17"/>
      <c r="H200" s="16"/>
      <c r="I200" s="16" t="s">
        <v>109</v>
      </c>
      <c r="J200" s="16" t="s">
        <v>15</v>
      </c>
      <c r="K200" s="16" t="s">
        <v>4</v>
      </c>
      <c r="L200" s="19">
        <f>IF(Tabelle1[[#This Row],[Heizleistung (55°C)]]=0,Tabelle1[[#This Row],[Heizleistung (35°C)]],(Tabelle1[[#This Row],[Heizleistung (35°C)]]+Tabelle1[[#This Row],[Heizleistung (55°C)]])/2)</f>
        <v>201</v>
      </c>
      <c r="M200" s="20">
        <f>IF(Tabelle1[[#This Row],[Etas 55°C]]=0,0,(Tabelle1[[#This Row],[Etas 35°C]]*0.8+Tabelle1[[#This Row],[Etas 55°C]]*0.2))*2.5</f>
        <v>0</v>
      </c>
      <c r="N200" s="21" t="str">
        <f>IF(-(Tabelle1[[#This Row],[80%/20% SCOP]]-5.5)/5.5=1,"n.a.",-(Tabelle1[[#This Row],[80%/20% SCOP]]-5.5)/5.5)</f>
        <v>n.a.</v>
      </c>
    </row>
    <row r="201" spans="1:14" ht="20.100000000000001" customHeight="1" x14ac:dyDescent="0.25">
      <c r="A201" s="24">
        <v>16009901</v>
      </c>
      <c r="B201" s="15" t="s">
        <v>127</v>
      </c>
      <c r="C201" s="15" t="s">
        <v>227</v>
      </c>
      <c r="D201" s="16" t="s">
        <v>2</v>
      </c>
      <c r="E201" s="17">
        <v>237</v>
      </c>
      <c r="F201" s="18">
        <v>1.53</v>
      </c>
      <c r="G201" s="17">
        <v>237</v>
      </c>
      <c r="H201" s="18">
        <v>1.28</v>
      </c>
      <c r="I201" s="16" t="s">
        <v>40</v>
      </c>
      <c r="J201" s="16" t="s">
        <v>15</v>
      </c>
      <c r="K201" s="16" t="s">
        <v>4</v>
      </c>
      <c r="L201" s="19">
        <f>IF(Tabelle1[[#This Row],[Heizleistung (55°C)]]=0,Tabelle1[[#This Row],[Heizleistung (35°C)]],(Tabelle1[[#This Row],[Heizleistung (35°C)]]+Tabelle1[[#This Row],[Heizleistung (55°C)]])/2)</f>
        <v>237</v>
      </c>
      <c r="M201" s="20">
        <f>IF(Tabelle1[[#This Row],[Etas 55°C]]=0,0,(Tabelle1[[#This Row],[Etas 35°C]]*0.8+Tabelle1[[#This Row],[Etas 55°C]]*0.2))*2.5</f>
        <v>3.7000000000000006</v>
      </c>
      <c r="N201" s="21">
        <f>IF(-(Tabelle1[[#This Row],[80%/20% SCOP]]-5.5)/5.5=1,"n.a.",-(Tabelle1[[#This Row],[80%/20% SCOP]]-5.5)/5.5)</f>
        <v>0.32727272727272716</v>
      </c>
    </row>
    <row r="202" spans="1:14" ht="20.100000000000001" customHeight="1" x14ac:dyDescent="0.25">
      <c r="A202" s="24">
        <v>16003808</v>
      </c>
      <c r="B202" s="15" t="s">
        <v>127</v>
      </c>
      <c r="C202" s="15" t="s">
        <v>228</v>
      </c>
      <c r="D202" s="16" t="s">
        <v>2</v>
      </c>
      <c r="E202" s="17">
        <v>255.44</v>
      </c>
      <c r="F202" s="18">
        <v>1.4710000000000001</v>
      </c>
      <c r="G202" s="17"/>
      <c r="H202" s="16"/>
      <c r="I202" s="16" t="s">
        <v>40</v>
      </c>
      <c r="J202" s="16" t="s">
        <v>15</v>
      </c>
      <c r="K202" s="16" t="s">
        <v>15</v>
      </c>
      <c r="L202" s="19">
        <f>IF(Tabelle1[[#This Row],[Heizleistung (55°C)]]=0,Tabelle1[[#This Row],[Heizleistung (35°C)]],(Tabelle1[[#This Row],[Heizleistung (35°C)]]+Tabelle1[[#This Row],[Heizleistung (55°C)]])/2)</f>
        <v>255.44</v>
      </c>
      <c r="M202" s="20">
        <f>IF(Tabelle1[[#This Row],[Etas 55°C]]=0,0,(Tabelle1[[#This Row],[Etas 35°C]]*0.8+Tabelle1[[#This Row],[Etas 55°C]]*0.2))*2.5</f>
        <v>0</v>
      </c>
      <c r="N202" s="21" t="str">
        <f>IF(-(Tabelle1[[#This Row],[80%/20% SCOP]]-5.5)/5.5=1,"n.a.",-(Tabelle1[[#This Row],[80%/20% SCOP]]-5.5)/5.5)</f>
        <v>n.a.</v>
      </c>
    </row>
    <row r="203" spans="1:14" ht="20.100000000000001" customHeight="1" x14ac:dyDescent="0.25">
      <c r="A203" s="24">
        <v>16003736</v>
      </c>
      <c r="B203" s="15" t="s">
        <v>127</v>
      </c>
      <c r="C203" s="15" t="s">
        <v>229</v>
      </c>
      <c r="D203" s="16" t="s">
        <v>2</v>
      </c>
      <c r="E203" s="17">
        <v>141</v>
      </c>
      <c r="F203" s="18">
        <v>1.45</v>
      </c>
      <c r="G203" s="17"/>
      <c r="H203" s="16"/>
      <c r="I203" s="16" t="s">
        <v>40</v>
      </c>
      <c r="J203" s="16" t="s">
        <v>15</v>
      </c>
      <c r="K203" s="16" t="s">
        <v>4</v>
      </c>
      <c r="L203" s="19">
        <f>IF(Tabelle1[[#This Row],[Heizleistung (55°C)]]=0,Tabelle1[[#This Row],[Heizleistung (35°C)]],(Tabelle1[[#This Row],[Heizleistung (35°C)]]+Tabelle1[[#This Row],[Heizleistung (55°C)]])/2)</f>
        <v>141</v>
      </c>
      <c r="M203" s="20">
        <f>IF(Tabelle1[[#This Row],[Etas 55°C]]=0,0,(Tabelle1[[#This Row],[Etas 35°C]]*0.8+Tabelle1[[#This Row],[Etas 55°C]]*0.2))*2.5</f>
        <v>0</v>
      </c>
      <c r="N203" s="21" t="str">
        <f>IF(-(Tabelle1[[#This Row],[80%/20% SCOP]]-5.5)/5.5=1,"n.a.",-(Tabelle1[[#This Row],[80%/20% SCOP]]-5.5)/5.5)</f>
        <v>n.a.</v>
      </c>
    </row>
    <row r="204" spans="1:14" ht="20.100000000000001" customHeight="1" x14ac:dyDescent="0.25">
      <c r="A204" s="24">
        <v>16004046</v>
      </c>
      <c r="B204" s="15" t="s">
        <v>127</v>
      </c>
      <c r="C204" s="15" t="s">
        <v>230</v>
      </c>
      <c r="D204" s="16" t="s">
        <v>2</v>
      </c>
      <c r="E204" s="17">
        <v>131</v>
      </c>
      <c r="F204" s="18">
        <v>1.45</v>
      </c>
      <c r="G204" s="17"/>
      <c r="H204" s="16"/>
      <c r="I204" s="16" t="s">
        <v>40</v>
      </c>
      <c r="J204" s="16" t="s">
        <v>15</v>
      </c>
      <c r="K204" s="16" t="s">
        <v>4</v>
      </c>
      <c r="L204" s="19">
        <f>IF(Tabelle1[[#This Row],[Heizleistung (55°C)]]=0,Tabelle1[[#This Row],[Heizleistung (35°C)]],(Tabelle1[[#This Row],[Heizleistung (35°C)]]+Tabelle1[[#This Row],[Heizleistung (55°C)]])/2)</f>
        <v>131</v>
      </c>
      <c r="M204" s="20">
        <f>IF(Tabelle1[[#This Row],[Etas 55°C]]=0,0,(Tabelle1[[#This Row],[Etas 35°C]]*0.8+Tabelle1[[#This Row],[Etas 55°C]]*0.2))*2.5</f>
        <v>0</v>
      </c>
      <c r="N204" s="21" t="str">
        <f>IF(-(Tabelle1[[#This Row],[80%/20% SCOP]]-5.5)/5.5=1,"n.a.",-(Tabelle1[[#This Row],[80%/20% SCOP]]-5.5)/5.5)</f>
        <v>n.a.</v>
      </c>
    </row>
    <row r="205" spans="1:14" ht="20.100000000000001" customHeight="1" x14ac:dyDescent="0.25">
      <c r="A205" s="24">
        <v>16003906</v>
      </c>
      <c r="B205" s="15" t="s">
        <v>127</v>
      </c>
      <c r="C205" s="15" t="s">
        <v>231</v>
      </c>
      <c r="D205" s="16" t="s">
        <v>2</v>
      </c>
      <c r="E205" s="17">
        <v>567</v>
      </c>
      <c r="F205" s="18">
        <v>1.56</v>
      </c>
      <c r="G205" s="17">
        <v>570</v>
      </c>
      <c r="H205" s="18">
        <v>1.29</v>
      </c>
      <c r="I205" s="16" t="s">
        <v>40</v>
      </c>
      <c r="J205" s="16" t="s">
        <v>15</v>
      </c>
      <c r="K205" s="16" t="s">
        <v>4</v>
      </c>
      <c r="L205" s="19">
        <f>IF(Tabelle1[[#This Row],[Heizleistung (55°C)]]=0,Tabelle1[[#This Row],[Heizleistung (35°C)]],(Tabelle1[[#This Row],[Heizleistung (35°C)]]+Tabelle1[[#This Row],[Heizleistung (55°C)]])/2)</f>
        <v>568.5</v>
      </c>
      <c r="M205" s="20">
        <f>IF(Tabelle1[[#This Row],[Etas 55°C]]=0,0,(Tabelle1[[#This Row],[Etas 35°C]]*0.8+Tabelle1[[#This Row],[Etas 55°C]]*0.2))*2.5</f>
        <v>3.7650000000000006</v>
      </c>
      <c r="N205" s="21">
        <f>IF(-(Tabelle1[[#This Row],[80%/20% SCOP]]-5.5)/5.5=1,"n.a.",-(Tabelle1[[#This Row],[80%/20% SCOP]]-5.5)/5.5)</f>
        <v>0.31545454545454538</v>
      </c>
    </row>
    <row r="206" spans="1:14" ht="20.100000000000001" customHeight="1" x14ac:dyDescent="0.25">
      <c r="A206" s="24">
        <v>16003540</v>
      </c>
      <c r="B206" s="15" t="s">
        <v>127</v>
      </c>
      <c r="C206" s="15" t="s">
        <v>232</v>
      </c>
      <c r="D206" s="16" t="s">
        <v>2</v>
      </c>
      <c r="E206" s="17">
        <v>78</v>
      </c>
      <c r="F206" s="18">
        <v>1.54</v>
      </c>
      <c r="G206" s="17"/>
      <c r="H206" s="16"/>
      <c r="I206" s="16" t="s">
        <v>40</v>
      </c>
      <c r="J206" s="16" t="s">
        <v>15</v>
      </c>
      <c r="K206" s="16" t="s">
        <v>4</v>
      </c>
      <c r="L206" s="19">
        <f>IF(Tabelle1[[#This Row],[Heizleistung (55°C)]]=0,Tabelle1[[#This Row],[Heizleistung (35°C)]],(Tabelle1[[#This Row],[Heizleistung (35°C)]]+Tabelle1[[#This Row],[Heizleistung (55°C)]])/2)</f>
        <v>78</v>
      </c>
      <c r="M206" s="20">
        <f>IF(Tabelle1[[#This Row],[Etas 55°C]]=0,0,(Tabelle1[[#This Row],[Etas 35°C]]*0.8+Tabelle1[[#This Row],[Etas 55°C]]*0.2))*2.5</f>
        <v>0</v>
      </c>
      <c r="N206" s="21" t="str">
        <f>IF(-(Tabelle1[[#This Row],[80%/20% SCOP]]-5.5)/5.5=1,"n.a.",-(Tabelle1[[#This Row],[80%/20% SCOP]]-5.5)/5.5)</f>
        <v>n.a.</v>
      </c>
    </row>
    <row r="207" spans="1:14" ht="20.100000000000001" customHeight="1" x14ac:dyDescent="0.25">
      <c r="A207" s="24">
        <v>16003985</v>
      </c>
      <c r="B207" s="15" t="s">
        <v>127</v>
      </c>
      <c r="C207" s="15" t="s">
        <v>233</v>
      </c>
      <c r="D207" s="16" t="s">
        <v>2</v>
      </c>
      <c r="E207" s="17">
        <v>349</v>
      </c>
      <c r="F207" s="18">
        <v>1.56</v>
      </c>
      <c r="G207" s="17">
        <v>349</v>
      </c>
      <c r="H207" s="18">
        <v>1.25</v>
      </c>
      <c r="I207" s="16" t="s">
        <v>40</v>
      </c>
      <c r="J207" s="16" t="s">
        <v>15</v>
      </c>
      <c r="K207" s="16" t="s">
        <v>4</v>
      </c>
      <c r="L207" s="19">
        <f>IF(Tabelle1[[#This Row],[Heizleistung (55°C)]]=0,Tabelle1[[#This Row],[Heizleistung (35°C)]],(Tabelle1[[#This Row],[Heizleistung (35°C)]]+Tabelle1[[#This Row],[Heizleistung (55°C)]])/2)</f>
        <v>349</v>
      </c>
      <c r="M207" s="20">
        <f>IF(Tabelle1[[#This Row],[Etas 55°C]]=0,0,(Tabelle1[[#This Row],[Etas 35°C]]*0.8+Tabelle1[[#This Row],[Etas 55°C]]*0.2))*2.5</f>
        <v>3.7450000000000006</v>
      </c>
      <c r="N207" s="21">
        <f>IF(-(Tabelle1[[#This Row],[80%/20% SCOP]]-5.5)/5.5=1,"n.a.",-(Tabelle1[[#This Row],[80%/20% SCOP]]-5.5)/5.5)</f>
        <v>0.31909090909090898</v>
      </c>
    </row>
    <row r="208" spans="1:14" ht="20.100000000000001" customHeight="1" x14ac:dyDescent="0.25">
      <c r="A208" s="24">
        <v>16010125</v>
      </c>
      <c r="B208" s="15" t="s">
        <v>127</v>
      </c>
      <c r="C208" s="15" t="s">
        <v>234</v>
      </c>
      <c r="D208" s="16" t="s">
        <v>2</v>
      </c>
      <c r="E208" s="17">
        <v>24</v>
      </c>
      <c r="F208" s="18">
        <v>1.53</v>
      </c>
      <c r="G208" s="17"/>
      <c r="H208" s="16"/>
      <c r="I208" s="16" t="s">
        <v>40</v>
      </c>
      <c r="J208" s="16" t="s">
        <v>15</v>
      </c>
      <c r="K208" s="16" t="s">
        <v>4</v>
      </c>
      <c r="L208" s="19">
        <f>IF(Tabelle1[[#This Row],[Heizleistung (55°C)]]=0,Tabelle1[[#This Row],[Heizleistung (35°C)]],(Tabelle1[[#This Row],[Heizleistung (35°C)]]+Tabelle1[[#This Row],[Heizleistung (55°C)]])/2)</f>
        <v>24</v>
      </c>
      <c r="M208" s="20">
        <f>IF(Tabelle1[[#This Row],[Etas 55°C]]=0,0,(Tabelle1[[#This Row],[Etas 35°C]]*0.8+Tabelle1[[#This Row],[Etas 55°C]]*0.2))*2.5</f>
        <v>0</v>
      </c>
      <c r="N208" s="21" t="str">
        <f>IF(-(Tabelle1[[#This Row],[80%/20% SCOP]]-5.5)/5.5=1,"n.a.",-(Tabelle1[[#This Row],[80%/20% SCOP]]-5.5)/5.5)</f>
        <v>n.a.</v>
      </c>
    </row>
    <row r="209" spans="1:14" ht="20.100000000000001" customHeight="1" x14ac:dyDescent="0.25">
      <c r="A209" s="24">
        <v>16018250</v>
      </c>
      <c r="B209" s="15" t="s">
        <v>127</v>
      </c>
      <c r="C209" s="15" t="s">
        <v>235</v>
      </c>
      <c r="D209" s="16" t="s">
        <v>2</v>
      </c>
      <c r="E209" s="17">
        <v>890.64</v>
      </c>
      <c r="F209" s="18">
        <v>1.5429999999999999</v>
      </c>
      <c r="G209" s="17"/>
      <c r="H209" s="16"/>
      <c r="I209" s="16" t="s">
        <v>40</v>
      </c>
      <c r="J209" s="16" t="s">
        <v>15</v>
      </c>
      <c r="K209" s="16" t="s">
        <v>15</v>
      </c>
      <c r="L209" s="19">
        <f>IF(Tabelle1[[#This Row],[Heizleistung (55°C)]]=0,Tabelle1[[#This Row],[Heizleistung (35°C)]],(Tabelle1[[#This Row],[Heizleistung (35°C)]]+Tabelle1[[#This Row],[Heizleistung (55°C)]])/2)</f>
        <v>890.64</v>
      </c>
      <c r="M209" s="20">
        <f>IF(Tabelle1[[#This Row],[Etas 55°C]]=0,0,(Tabelle1[[#This Row],[Etas 35°C]]*0.8+Tabelle1[[#This Row],[Etas 55°C]]*0.2))*2.5</f>
        <v>0</v>
      </c>
      <c r="N209" s="21" t="str">
        <f>IF(-(Tabelle1[[#This Row],[80%/20% SCOP]]-5.5)/5.5=1,"n.a.",-(Tabelle1[[#This Row],[80%/20% SCOP]]-5.5)/5.5)</f>
        <v>n.a.</v>
      </c>
    </row>
    <row r="210" spans="1:14" ht="20.100000000000001" customHeight="1" x14ac:dyDescent="0.25">
      <c r="A210" s="24">
        <v>16003814</v>
      </c>
      <c r="B210" s="15" t="s">
        <v>127</v>
      </c>
      <c r="C210" s="15" t="s">
        <v>236</v>
      </c>
      <c r="D210" s="16" t="s">
        <v>2</v>
      </c>
      <c r="E210" s="17">
        <v>547</v>
      </c>
      <c r="F210" s="18">
        <v>1.56</v>
      </c>
      <c r="G210" s="17">
        <v>545</v>
      </c>
      <c r="H210" s="18">
        <v>1.28</v>
      </c>
      <c r="I210" s="16" t="s">
        <v>40</v>
      </c>
      <c r="J210" s="16" t="s">
        <v>15</v>
      </c>
      <c r="K210" s="16" t="s">
        <v>4</v>
      </c>
      <c r="L210" s="19">
        <f>IF(Tabelle1[[#This Row],[Heizleistung (55°C)]]=0,Tabelle1[[#This Row],[Heizleistung (35°C)]],(Tabelle1[[#This Row],[Heizleistung (35°C)]]+Tabelle1[[#This Row],[Heizleistung (55°C)]])/2)</f>
        <v>546</v>
      </c>
      <c r="M210" s="20">
        <f>IF(Tabelle1[[#This Row],[Etas 55°C]]=0,0,(Tabelle1[[#This Row],[Etas 35°C]]*0.8+Tabelle1[[#This Row],[Etas 55°C]]*0.2))*2.5</f>
        <v>3.7600000000000007</v>
      </c>
      <c r="N210" s="21">
        <f>IF(-(Tabelle1[[#This Row],[80%/20% SCOP]]-5.5)/5.5=1,"n.a.",-(Tabelle1[[#This Row],[80%/20% SCOP]]-5.5)/5.5)</f>
        <v>0.31636363636363624</v>
      </c>
    </row>
    <row r="211" spans="1:14" ht="20.100000000000001" customHeight="1" x14ac:dyDescent="0.25">
      <c r="A211" s="24">
        <v>16003976</v>
      </c>
      <c r="B211" s="15" t="s">
        <v>127</v>
      </c>
      <c r="C211" s="15" t="s">
        <v>237</v>
      </c>
      <c r="D211" s="16" t="s">
        <v>2</v>
      </c>
      <c r="E211" s="17">
        <v>355</v>
      </c>
      <c r="F211" s="18">
        <v>1.6</v>
      </c>
      <c r="G211" s="17">
        <v>355</v>
      </c>
      <c r="H211" s="18">
        <v>1.3</v>
      </c>
      <c r="I211" s="16" t="s">
        <v>40</v>
      </c>
      <c r="J211" s="16" t="s">
        <v>15</v>
      </c>
      <c r="K211" s="16" t="s">
        <v>4</v>
      </c>
      <c r="L211" s="19">
        <f>IF(Tabelle1[[#This Row],[Heizleistung (55°C)]]=0,Tabelle1[[#This Row],[Heizleistung (35°C)]],(Tabelle1[[#This Row],[Heizleistung (35°C)]]+Tabelle1[[#This Row],[Heizleistung (55°C)]])/2)</f>
        <v>355</v>
      </c>
      <c r="M211" s="20">
        <f>IF(Tabelle1[[#This Row],[Etas 55°C]]=0,0,(Tabelle1[[#This Row],[Etas 35°C]]*0.8+Tabelle1[[#This Row],[Etas 55°C]]*0.2))*2.5</f>
        <v>3.8500000000000005</v>
      </c>
      <c r="N211" s="21">
        <f>IF(-(Tabelle1[[#This Row],[80%/20% SCOP]]-5.5)/5.5=1,"n.a.",-(Tabelle1[[#This Row],[80%/20% SCOP]]-5.5)/5.5)</f>
        <v>0.29999999999999988</v>
      </c>
    </row>
    <row r="212" spans="1:14" ht="20.100000000000001" customHeight="1" x14ac:dyDescent="0.25">
      <c r="A212" s="24">
        <v>16003907</v>
      </c>
      <c r="B212" s="15" t="s">
        <v>127</v>
      </c>
      <c r="C212" s="15" t="s">
        <v>238</v>
      </c>
      <c r="D212" s="16" t="s">
        <v>2</v>
      </c>
      <c r="E212" s="17">
        <v>186</v>
      </c>
      <c r="F212" s="18">
        <v>1.56</v>
      </c>
      <c r="G212" s="17">
        <v>187</v>
      </c>
      <c r="H212" s="18">
        <v>1.29</v>
      </c>
      <c r="I212" s="16" t="s">
        <v>40</v>
      </c>
      <c r="J212" s="16" t="s">
        <v>15</v>
      </c>
      <c r="K212" s="16" t="s">
        <v>4</v>
      </c>
      <c r="L212" s="19">
        <f>IF(Tabelle1[[#This Row],[Heizleistung (55°C)]]=0,Tabelle1[[#This Row],[Heizleistung (35°C)]],(Tabelle1[[#This Row],[Heizleistung (35°C)]]+Tabelle1[[#This Row],[Heizleistung (55°C)]])/2)</f>
        <v>186.5</v>
      </c>
      <c r="M212" s="20">
        <f>IF(Tabelle1[[#This Row],[Etas 55°C]]=0,0,(Tabelle1[[#This Row],[Etas 35°C]]*0.8+Tabelle1[[#This Row],[Etas 55°C]]*0.2))*2.5</f>
        <v>3.7650000000000006</v>
      </c>
      <c r="N212" s="21">
        <f>IF(-(Tabelle1[[#This Row],[80%/20% SCOP]]-5.5)/5.5=1,"n.a.",-(Tabelle1[[#This Row],[80%/20% SCOP]]-5.5)/5.5)</f>
        <v>0.31545454545454538</v>
      </c>
    </row>
    <row r="213" spans="1:14" ht="20.100000000000001" customHeight="1" x14ac:dyDescent="0.25">
      <c r="A213" s="24">
        <v>16003964</v>
      </c>
      <c r="B213" s="15" t="s">
        <v>127</v>
      </c>
      <c r="C213" s="15" t="s">
        <v>239</v>
      </c>
      <c r="D213" s="16" t="s">
        <v>2</v>
      </c>
      <c r="E213" s="17">
        <v>387</v>
      </c>
      <c r="F213" s="18">
        <v>1.59</v>
      </c>
      <c r="G213" s="17">
        <v>386</v>
      </c>
      <c r="H213" s="18">
        <v>1.26</v>
      </c>
      <c r="I213" s="16" t="s">
        <v>40</v>
      </c>
      <c r="J213" s="16" t="s">
        <v>15</v>
      </c>
      <c r="K213" s="16" t="s">
        <v>4</v>
      </c>
      <c r="L213" s="19">
        <f>IF(Tabelle1[[#This Row],[Heizleistung (55°C)]]=0,Tabelle1[[#This Row],[Heizleistung (35°C)]],(Tabelle1[[#This Row],[Heizleistung (35°C)]]+Tabelle1[[#This Row],[Heizleistung (55°C)]])/2)</f>
        <v>386.5</v>
      </c>
      <c r="M213" s="20">
        <f>IF(Tabelle1[[#This Row],[Etas 55°C]]=0,0,(Tabelle1[[#This Row],[Etas 35°C]]*0.8+Tabelle1[[#This Row],[Etas 55°C]]*0.2))*2.5</f>
        <v>3.8100000000000005</v>
      </c>
      <c r="N213" s="21">
        <f>IF(-(Tabelle1[[#This Row],[80%/20% SCOP]]-5.5)/5.5=1,"n.a.",-(Tabelle1[[#This Row],[80%/20% SCOP]]-5.5)/5.5)</f>
        <v>0.3072727272727272</v>
      </c>
    </row>
    <row r="214" spans="1:14" ht="20.100000000000001" customHeight="1" x14ac:dyDescent="0.25">
      <c r="A214" s="24">
        <v>16004058</v>
      </c>
      <c r="B214" s="15" t="s">
        <v>127</v>
      </c>
      <c r="C214" s="15" t="s">
        <v>240</v>
      </c>
      <c r="D214" s="16" t="s">
        <v>2</v>
      </c>
      <c r="E214" s="17">
        <v>509</v>
      </c>
      <c r="F214" s="18">
        <v>1.52</v>
      </c>
      <c r="G214" s="17"/>
      <c r="H214" s="16"/>
      <c r="I214" s="16" t="s">
        <v>109</v>
      </c>
      <c r="J214" s="16" t="s">
        <v>15</v>
      </c>
      <c r="K214" s="16" t="s">
        <v>4</v>
      </c>
      <c r="L214" s="19">
        <f>IF(Tabelle1[[#This Row],[Heizleistung (55°C)]]=0,Tabelle1[[#This Row],[Heizleistung (35°C)]],(Tabelle1[[#This Row],[Heizleistung (35°C)]]+Tabelle1[[#This Row],[Heizleistung (55°C)]])/2)</f>
        <v>509</v>
      </c>
      <c r="M214" s="20">
        <f>IF(Tabelle1[[#This Row],[Etas 55°C]]=0,0,(Tabelle1[[#This Row],[Etas 35°C]]*0.8+Tabelle1[[#This Row],[Etas 55°C]]*0.2))*2.5</f>
        <v>0</v>
      </c>
      <c r="N214" s="21" t="str">
        <f>IF(-(Tabelle1[[#This Row],[80%/20% SCOP]]-5.5)/5.5=1,"n.a.",-(Tabelle1[[#This Row],[80%/20% SCOP]]-5.5)/5.5)</f>
        <v>n.a.</v>
      </c>
    </row>
    <row r="215" spans="1:14" ht="20.100000000000001" customHeight="1" x14ac:dyDescent="0.25">
      <c r="A215" s="24">
        <v>16016570</v>
      </c>
      <c r="B215" s="15" t="s">
        <v>127</v>
      </c>
      <c r="C215" s="15" t="s">
        <v>241</v>
      </c>
      <c r="D215" s="16" t="s">
        <v>2</v>
      </c>
      <c r="E215" s="17">
        <v>135.5</v>
      </c>
      <c r="F215" s="18">
        <v>1.5489999999999999</v>
      </c>
      <c r="G215" s="17">
        <v>134.1</v>
      </c>
      <c r="H215" s="18">
        <v>1.2889999999999999</v>
      </c>
      <c r="I215" s="16" t="s">
        <v>3</v>
      </c>
      <c r="J215" s="16" t="s">
        <v>15</v>
      </c>
      <c r="K215" s="16" t="s">
        <v>25</v>
      </c>
      <c r="L215" s="19">
        <f>IF(Tabelle1[[#This Row],[Heizleistung (55°C)]]=0,Tabelle1[[#This Row],[Heizleistung (35°C)]],(Tabelle1[[#This Row],[Heizleistung (35°C)]]+Tabelle1[[#This Row],[Heizleistung (55°C)]])/2)</f>
        <v>134.80000000000001</v>
      </c>
      <c r="M215" s="20">
        <f>IF(Tabelle1[[#This Row],[Etas 55°C]]=0,0,(Tabelle1[[#This Row],[Etas 35°C]]*0.8+Tabelle1[[#This Row],[Etas 55°C]]*0.2))*2.5</f>
        <v>3.7425000000000002</v>
      </c>
      <c r="N215" s="21">
        <f>IF(-(Tabelle1[[#This Row],[80%/20% SCOP]]-5.5)/5.5=1,"n.a.",-(Tabelle1[[#This Row],[80%/20% SCOP]]-5.5)/5.5)</f>
        <v>0.31954545454545452</v>
      </c>
    </row>
    <row r="216" spans="1:14" ht="20.100000000000001" customHeight="1" x14ac:dyDescent="0.25">
      <c r="A216" s="24">
        <v>16018856</v>
      </c>
      <c r="B216" s="15" t="s">
        <v>127</v>
      </c>
      <c r="C216" s="15" t="s">
        <v>242</v>
      </c>
      <c r="D216" s="16" t="s">
        <v>2</v>
      </c>
      <c r="E216" s="17">
        <v>911.23</v>
      </c>
      <c r="F216" s="18">
        <v>1.5509999999999999</v>
      </c>
      <c r="G216" s="17"/>
      <c r="H216" s="16"/>
      <c r="I216" s="16" t="s">
        <v>40</v>
      </c>
      <c r="J216" s="16" t="s">
        <v>15</v>
      </c>
      <c r="K216" s="16" t="s">
        <v>15</v>
      </c>
      <c r="L216" s="19">
        <f>IF(Tabelle1[[#This Row],[Heizleistung (55°C)]]=0,Tabelle1[[#This Row],[Heizleistung (35°C)]],(Tabelle1[[#This Row],[Heizleistung (35°C)]]+Tabelle1[[#This Row],[Heizleistung (55°C)]])/2)</f>
        <v>911.23</v>
      </c>
      <c r="M216" s="20">
        <f>IF(Tabelle1[[#This Row],[Etas 55°C]]=0,0,(Tabelle1[[#This Row],[Etas 35°C]]*0.8+Tabelle1[[#This Row],[Etas 55°C]]*0.2))*2.5</f>
        <v>0</v>
      </c>
      <c r="N216" s="21" t="str">
        <f>IF(-(Tabelle1[[#This Row],[80%/20% SCOP]]-5.5)/5.5=1,"n.a.",-(Tabelle1[[#This Row],[80%/20% SCOP]]-5.5)/5.5)</f>
        <v>n.a.</v>
      </c>
    </row>
    <row r="217" spans="1:14" ht="20.100000000000001" customHeight="1" x14ac:dyDescent="0.25">
      <c r="A217" s="24">
        <v>16003967</v>
      </c>
      <c r="B217" s="15" t="s">
        <v>127</v>
      </c>
      <c r="C217" s="15" t="s">
        <v>243</v>
      </c>
      <c r="D217" s="16" t="s">
        <v>2</v>
      </c>
      <c r="E217" s="17">
        <v>547.41</v>
      </c>
      <c r="F217" s="18">
        <v>1.601</v>
      </c>
      <c r="G217" s="17"/>
      <c r="H217" s="16"/>
      <c r="I217" s="16" t="s">
        <v>40</v>
      </c>
      <c r="J217" s="16" t="s">
        <v>15</v>
      </c>
      <c r="K217" s="16" t="s">
        <v>15</v>
      </c>
      <c r="L217" s="19">
        <f>IF(Tabelle1[[#This Row],[Heizleistung (55°C)]]=0,Tabelle1[[#This Row],[Heizleistung (35°C)]],(Tabelle1[[#This Row],[Heizleistung (35°C)]]+Tabelle1[[#This Row],[Heizleistung (55°C)]])/2)</f>
        <v>547.41</v>
      </c>
      <c r="M217" s="20">
        <f>IF(Tabelle1[[#This Row],[Etas 55°C]]=0,0,(Tabelle1[[#This Row],[Etas 35°C]]*0.8+Tabelle1[[#This Row],[Etas 55°C]]*0.2))*2.5</f>
        <v>0</v>
      </c>
      <c r="N217" s="21" t="str">
        <f>IF(-(Tabelle1[[#This Row],[80%/20% SCOP]]-5.5)/5.5=1,"n.a.",-(Tabelle1[[#This Row],[80%/20% SCOP]]-5.5)/5.5)</f>
        <v>n.a.</v>
      </c>
    </row>
    <row r="218" spans="1:14" ht="20.100000000000001" customHeight="1" x14ac:dyDescent="0.25">
      <c r="A218" s="24">
        <v>16003908</v>
      </c>
      <c r="B218" s="15" t="s">
        <v>127</v>
      </c>
      <c r="C218" s="15" t="s">
        <v>244</v>
      </c>
      <c r="D218" s="16" t="s">
        <v>2</v>
      </c>
      <c r="E218" s="17">
        <v>215.44</v>
      </c>
      <c r="F218" s="18">
        <v>1.4710000000000001</v>
      </c>
      <c r="G218" s="17"/>
      <c r="H218" s="16"/>
      <c r="I218" s="16" t="s">
        <v>40</v>
      </c>
      <c r="J218" s="16" t="s">
        <v>15</v>
      </c>
      <c r="K218" s="16" t="s">
        <v>15</v>
      </c>
      <c r="L218" s="19">
        <f>IF(Tabelle1[[#This Row],[Heizleistung (55°C)]]=0,Tabelle1[[#This Row],[Heizleistung (35°C)]],(Tabelle1[[#This Row],[Heizleistung (35°C)]]+Tabelle1[[#This Row],[Heizleistung (55°C)]])/2)</f>
        <v>215.44</v>
      </c>
      <c r="M218" s="20">
        <f>IF(Tabelle1[[#This Row],[Etas 55°C]]=0,0,(Tabelle1[[#This Row],[Etas 35°C]]*0.8+Tabelle1[[#This Row],[Etas 55°C]]*0.2))*2.5</f>
        <v>0</v>
      </c>
      <c r="N218" s="21" t="str">
        <f>IF(-(Tabelle1[[#This Row],[80%/20% SCOP]]-5.5)/5.5=1,"n.a.",-(Tabelle1[[#This Row],[80%/20% SCOP]]-5.5)/5.5)</f>
        <v>n.a.</v>
      </c>
    </row>
    <row r="219" spans="1:14" ht="20.100000000000001" customHeight="1" x14ac:dyDescent="0.25">
      <c r="A219" s="24">
        <v>16003993</v>
      </c>
      <c r="B219" s="15" t="s">
        <v>127</v>
      </c>
      <c r="C219" s="15" t="s">
        <v>245</v>
      </c>
      <c r="D219" s="16" t="s">
        <v>2</v>
      </c>
      <c r="E219" s="17">
        <v>131</v>
      </c>
      <c r="F219" s="18">
        <v>1.45</v>
      </c>
      <c r="G219" s="17"/>
      <c r="H219" s="16"/>
      <c r="I219" s="16" t="s">
        <v>109</v>
      </c>
      <c r="J219" s="16" t="s">
        <v>15</v>
      </c>
      <c r="K219" s="16" t="s">
        <v>4</v>
      </c>
      <c r="L219" s="19">
        <f>IF(Tabelle1[[#This Row],[Heizleistung (55°C)]]=0,Tabelle1[[#This Row],[Heizleistung (35°C)]],(Tabelle1[[#This Row],[Heizleistung (35°C)]]+Tabelle1[[#This Row],[Heizleistung (55°C)]])/2)</f>
        <v>131</v>
      </c>
      <c r="M219" s="20">
        <f>IF(Tabelle1[[#This Row],[Etas 55°C]]=0,0,(Tabelle1[[#This Row],[Etas 35°C]]*0.8+Tabelle1[[#This Row],[Etas 55°C]]*0.2))*2.5</f>
        <v>0</v>
      </c>
      <c r="N219" s="21" t="str">
        <f>IF(-(Tabelle1[[#This Row],[80%/20% SCOP]]-5.5)/5.5=1,"n.a.",-(Tabelle1[[#This Row],[80%/20% SCOP]]-5.5)/5.5)</f>
        <v>n.a.</v>
      </c>
    </row>
    <row r="220" spans="1:14" ht="20.100000000000001" customHeight="1" x14ac:dyDescent="0.25">
      <c r="A220" s="24">
        <v>16003819</v>
      </c>
      <c r="B220" s="15" t="s">
        <v>127</v>
      </c>
      <c r="C220" s="15" t="s">
        <v>246</v>
      </c>
      <c r="D220" s="16" t="s">
        <v>2</v>
      </c>
      <c r="E220" s="17">
        <v>355.45</v>
      </c>
      <c r="F220" s="18">
        <v>1.5129999999999999</v>
      </c>
      <c r="G220" s="17"/>
      <c r="H220" s="16"/>
      <c r="I220" s="16" t="s">
        <v>40</v>
      </c>
      <c r="J220" s="16" t="s">
        <v>15</v>
      </c>
      <c r="K220" s="16" t="s">
        <v>15</v>
      </c>
      <c r="L220" s="19">
        <f>IF(Tabelle1[[#This Row],[Heizleistung (55°C)]]=0,Tabelle1[[#This Row],[Heizleistung (35°C)]],(Tabelle1[[#This Row],[Heizleistung (35°C)]]+Tabelle1[[#This Row],[Heizleistung (55°C)]])/2)</f>
        <v>355.45</v>
      </c>
      <c r="M220" s="20">
        <f>IF(Tabelle1[[#This Row],[Etas 55°C]]=0,0,(Tabelle1[[#This Row],[Etas 35°C]]*0.8+Tabelle1[[#This Row],[Etas 55°C]]*0.2))*2.5</f>
        <v>0</v>
      </c>
      <c r="N220" s="21" t="str">
        <f>IF(-(Tabelle1[[#This Row],[80%/20% SCOP]]-5.5)/5.5=1,"n.a.",-(Tabelle1[[#This Row],[80%/20% SCOP]]-5.5)/5.5)</f>
        <v>n.a.</v>
      </c>
    </row>
    <row r="221" spans="1:14" ht="20.100000000000001" customHeight="1" x14ac:dyDescent="0.25">
      <c r="A221" s="24">
        <v>16018429</v>
      </c>
      <c r="B221" s="15" t="s">
        <v>127</v>
      </c>
      <c r="C221" s="15" t="s">
        <v>247</v>
      </c>
      <c r="D221" s="16" t="s">
        <v>2</v>
      </c>
      <c r="E221" s="17">
        <v>741.7</v>
      </c>
      <c r="F221" s="18">
        <v>1.575</v>
      </c>
      <c r="G221" s="17"/>
      <c r="H221" s="16"/>
      <c r="I221" s="16" t="s">
        <v>40</v>
      </c>
      <c r="J221" s="16" t="s">
        <v>15</v>
      </c>
      <c r="K221" s="16" t="s">
        <v>15</v>
      </c>
      <c r="L221" s="19">
        <f>IF(Tabelle1[[#This Row],[Heizleistung (55°C)]]=0,Tabelle1[[#This Row],[Heizleistung (35°C)]],(Tabelle1[[#This Row],[Heizleistung (35°C)]]+Tabelle1[[#This Row],[Heizleistung (55°C)]])/2)</f>
        <v>741.7</v>
      </c>
      <c r="M221" s="20">
        <f>IF(Tabelle1[[#This Row],[Etas 55°C]]=0,0,(Tabelle1[[#This Row],[Etas 35°C]]*0.8+Tabelle1[[#This Row],[Etas 55°C]]*0.2))*2.5</f>
        <v>0</v>
      </c>
      <c r="N221" s="21" t="str">
        <f>IF(-(Tabelle1[[#This Row],[80%/20% SCOP]]-5.5)/5.5=1,"n.a.",-(Tabelle1[[#This Row],[80%/20% SCOP]]-5.5)/5.5)</f>
        <v>n.a.</v>
      </c>
    </row>
    <row r="222" spans="1:14" ht="20.100000000000001" customHeight="1" x14ac:dyDescent="0.25">
      <c r="A222" s="24">
        <v>16003551</v>
      </c>
      <c r="B222" s="15" t="s">
        <v>127</v>
      </c>
      <c r="C222" s="15" t="s">
        <v>248</v>
      </c>
      <c r="D222" s="16" t="s">
        <v>2</v>
      </c>
      <c r="E222" s="17">
        <v>91</v>
      </c>
      <c r="F222" s="18">
        <v>1.49</v>
      </c>
      <c r="G222" s="17"/>
      <c r="H222" s="16"/>
      <c r="I222" s="16" t="s">
        <v>40</v>
      </c>
      <c r="J222" s="16" t="s">
        <v>15</v>
      </c>
      <c r="K222" s="16" t="s">
        <v>4</v>
      </c>
      <c r="L222" s="19">
        <f>IF(Tabelle1[[#This Row],[Heizleistung (55°C)]]=0,Tabelle1[[#This Row],[Heizleistung (35°C)]],(Tabelle1[[#This Row],[Heizleistung (35°C)]]+Tabelle1[[#This Row],[Heizleistung (55°C)]])/2)</f>
        <v>91</v>
      </c>
      <c r="M222" s="20">
        <f>IF(Tabelle1[[#This Row],[Etas 55°C]]=0,0,(Tabelle1[[#This Row],[Etas 35°C]]*0.8+Tabelle1[[#This Row],[Etas 55°C]]*0.2))*2.5</f>
        <v>0</v>
      </c>
      <c r="N222" s="21" t="str">
        <f>IF(-(Tabelle1[[#This Row],[80%/20% SCOP]]-5.5)/5.5=1,"n.a.",-(Tabelle1[[#This Row],[80%/20% SCOP]]-5.5)/5.5)</f>
        <v>n.a.</v>
      </c>
    </row>
    <row r="223" spans="1:14" ht="20.100000000000001" customHeight="1" x14ac:dyDescent="0.25">
      <c r="A223" s="24">
        <v>16004057</v>
      </c>
      <c r="B223" s="15" t="s">
        <v>127</v>
      </c>
      <c r="C223" s="15" t="s">
        <v>249</v>
      </c>
      <c r="D223" s="16" t="s">
        <v>2</v>
      </c>
      <c r="E223" s="17">
        <v>464</v>
      </c>
      <c r="F223" s="18">
        <v>1.54</v>
      </c>
      <c r="G223" s="17"/>
      <c r="H223" s="16"/>
      <c r="I223" s="16" t="s">
        <v>109</v>
      </c>
      <c r="J223" s="16" t="s">
        <v>15</v>
      </c>
      <c r="K223" s="16" t="s">
        <v>4</v>
      </c>
      <c r="L223" s="19">
        <f>IF(Tabelle1[[#This Row],[Heizleistung (55°C)]]=0,Tabelle1[[#This Row],[Heizleistung (35°C)]],(Tabelle1[[#This Row],[Heizleistung (35°C)]]+Tabelle1[[#This Row],[Heizleistung (55°C)]])/2)</f>
        <v>464</v>
      </c>
      <c r="M223" s="20">
        <f>IF(Tabelle1[[#This Row],[Etas 55°C]]=0,0,(Tabelle1[[#This Row],[Etas 35°C]]*0.8+Tabelle1[[#This Row],[Etas 55°C]]*0.2))*2.5</f>
        <v>0</v>
      </c>
      <c r="N223" s="21" t="str">
        <f>IF(-(Tabelle1[[#This Row],[80%/20% SCOP]]-5.5)/5.5=1,"n.a.",-(Tabelle1[[#This Row],[80%/20% SCOP]]-5.5)/5.5)</f>
        <v>n.a.</v>
      </c>
    </row>
    <row r="224" spans="1:14" ht="20.100000000000001" customHeight="1" x14ac:dyDescent="0.25">
      <c r="A224" s="24">
        <v>16003974</v>
      </c>
      <c r="B224" s="15" t="s">
        <v>127</v>
      </c>
      <c r="C224" s="15" t="s">
        <v>250</v>
      </c>
      <c r="D224" s="16" t="s">
        <v>2</v>
      </c>
      <c r="E224" s="17">
        <v>355</v>
      </c>
      <c r="F224" s="18">
        <v>1.57</v>
      </c>
      <c r="G224" s="17">
        <v>352</v>
      </c>
      <c r="H224" s="18">
        <v>1.28</v>
      </c>
      <c r="I224" s="16" t="s">
        <v>40</v>
      </c>
      <c r="J224" s="16" t="s">
        <v>15</v>
      </c>
      <c r="K224" s="16" t="s">
        <v>4</v>
      </c>
      <c r="L224" s="19">
        <f>IF(Tabelle1[[#This Row],[Heizleistung (55°C)]]=0,Tabelle1[[#This Row],[Heizleistung (35°C)]],(Tabelle1[[#This Row],[Heizleistung (35°C)]]+Tabelle1[[#This Row],[Heizleistung (55°C)]])/2)</f>
        <v>353.5</v>
      </c>
      <c r="M224" s="20">
        <f>IF(Tabelle1[[#This Row],[Etas 55°C]]=0,0,(Tabelle1[[#This Row],[Etas 35°C]]*0.8+Tabelle1[[#This Row],[Etas 55°C]]*0.2))*2.5</f>
        <v>3.7800000000000007</v>
      </c>
      <c r="N224" s="21">
        <f>IF(-(Tabelle1[[#This Row],[80%/20% SCOP]]-5.5)/5.5=1,"n.a.",-(Tabelle1[[#This Row],[80%/20% SCOP]]-5.5)/5.5)</f>
        <v>0.31272727272727258</v>
      </c>
    </row>
    <row r="225" spans="1:14" ht="20.100000000000001" customHeight="1" x14ac:dyDescent="0.25">
      <c r="A225" s="24">
        <v>16004219</v>
      </c>
      <c r="B225" s="15" t="s">
        <v>127</v>
      </c>
      <c r="C225" s="15" t="s">
        <v>251</v>
      </c>
      <c r="D225" s="16" t="s">
        <v>2</v>
      </c>
      <c r="E225" s="17">
        <v>270</v>
      </c>
      <c r="F225" s="18">
        <v>1.45</v>
      </c>
      <c r="G225" s="17"/>
      <c r="H225" s="16"/>
      <c r="I225" s="16" t="s">
        <v>109</v>
      </c>
      <c r="J225" s="16" t="s">
        <v>15</v>
      </c>
      <c r="K225" s="16" t="s">
        <v>4</v>
      </c>
      <c r="L225" s="19">
        <f>IF(Tabelle1[[#This Row],[Heizleistung (55°C)]]=0,Tabelle1[[#This Row],[Heizleistung (35°C)]],(Tabelle1[[#This Row],[Heizleistung (35°C)]]+Tabelle1[[#This Row],[Heizleistung (55°C)]])/2)</f>
        <v>270</v>
      </c>
      <c r="M225" s="20">
        <f>IF(Tabelle1[[#This Row],[Etas 55°C]]=0,0,(Tabelle1[[#This Row],[Etas 35°C]]*0.8+Tabelle1[[#This Row],[Etas 55°C]]*0.2))*2.5</f>
        <v>0</v>
      </c>
      <c r="N225" s="21" t="str">
        <f>IF(-(Tabelle1[[#This Row],[80%/20% SCOP]]-5.5)/5.5=1,"n.a.",-(Tabelle1[[#This Row],[80%/20% SCOP]]-5.5)/5.5)</f>
        <v>n.a.</v>
      </c>
    </row>
    <row r="226" spans="1:14" ht="20.100000000000001" customHeight="1" x14ac:dyDescent="0.25">
      <c r="A226" s="24">
        <v>16003963</v>
      </c>
      <c r="B226" s="15" t="s">
        <v>127</v>
      </c>
      <c r="C226" s="15" t="s">
        <v>252</v>
      </c>
      <c r="D226" s="16" t="s">
        <v>2</v>
      </c>
      <c r="E226" s="17">
        <v>354.8</v>
      </c>
      <c r="F226" s="18">
        <v>1.5069999999999999</v>
      </c>
      <c r="G226" s="17"/>
      <c r="H226" s="16"/>
      <c r="I226" s="16" t="s">
        <v>40</v>
      </c>
      <c r="J226" s="16" t="s">
        <v>15</v>
      </c>
      <c r="K226" s="16" t="s">
        <v>15</v>
      </c>
      <c r="L226" s="19">
        <f>IF(Tabelle1[[#This Row],[Heizleistung (55°C)]]=0,Tabelle1[[#This Row],[Heizleistung (35°C)]],(Tabelle1[[#This Row],[Heizleistung (35°C)]]+Tabelle1[[#This Row],[Heizleistung (55°C)]])/2)</f>
        <v>354.8</v>
      </c>
      <c r="M226" s="20">
        <f>IF(Tabelle1[[#This Row],[Etas 55°C]]=0,0,(Tabelle1[[#This Row],[Etas 35°C]]*0.8+Tabelle1[[#This Row],[Etas 55°C]]*0.2))*2.5</f>
        <v>0</v>
      </c>
      <c r="N226" s="21" t="str">
        <f>IF(-(Tabelle1[[#This Row],[80%/20% SCOP]]-5.5)/5.5=1,"n.a.",-(Tabelle1[[#This Row],[80%/20% SCOP]]-5.5)/5.5)</f>
        <v>n.a.</v>
      </c>
    </row>
    <row r="227" spans="1:14" ht="20.100000000000001" customHeight="1" x14ac:dyDescent="0.25">
      <c r="A227" s="24">
        <v>16004124</v>
      </c>
      <c r="B227" s="15" t="s">
        <v>127</v>
      </c>
      <c r="C227" s="15" t="s">
        <v>253</v>
      </c>
      <c r="D227" s="16" t="s">
        <v>2</v>
      </c>
      <c r="E227" s="17">
        <v>600</v>
      </c>
      <c r="F227" s="18">
        <v>1.47</v>
      </c>
      <c r="G227" s="17"/>
      <c r="H227" s="16"/>
      <c r="I227" s="16" t="s">
        <v>109</v>
      </c>
      <c r="J227" s="16" t="s">
        <v>15</v>
      </c>
      <c r="K227" s="16" t="s">
        <v>4</v>
      </c>
      <c r="L227" s="19">
        <f>IF(Tabelle1[[#This Row],[Heizleistung (55°C)]]=0,Tabelle1[[#This Row],[Heizleistung (35°C)]],(Tabelle1[[#This Row],[Heizleistung (35°C)]]+Tabelle1[[#This Row],[Heizleistung (55°C)]])/2)</f>
        <v>600</v>
      </c>
      <c r="M227" s="20">
        <f>IF(Tabelle1[[#This Row],[Etas 55°C]]=0,0,(Tabelle1[[#This Row],[Etas 35°C]]*0.8+Tabelle1[[#This Row],[Etas 55°C]]*0.2))*2.5</f>
        <v>0</v>
      </c>
      <c r="N227" s="21" t="str">
        <f>IF(-(Tabelle1[[#This Row],[80%/20% SCOP]]-5.5)/5.5=1,"n.a.",-(Tabelle1[[#This Row],[80%/20% SCOP]]-5.5)/5.5)</f>
        <v>n.a.</v>
      </c>
    </row>
    <row r="228" spans="1:14" ht="20.100000000000001" customHeight="1" x14ac:dyDescent="0.25">
      <c r="A228" s="24">
        <v>16003815</v>
      </c>
      <c r="B228" s="15" t="s">
        <v>127</v>
      </c>
      <c r="C228" s="15" t="s">
        <v>254</v>
      </c>
      <c r="D228" s="16" t="s">
        <v>2</v>
      </c>
      <c r="E228" s="17">
        <v>674.57</v>
      </c>
      <c r="F228" s="18">
        <v>1.58</v>
      </c>
      <c r="G228" s="17"/>
      <c r="H228" s="16"/>
      <c r="I228" s="16" t="s">
        <v>40</v>
      </c>
      <c r="J228" s="16" t="s">
        <v>15</v>
      </c>
      <c r="K228" s="16" t="s">
        <v>4</v>
      </c>
      <c r="L228" s="19">
        <f>IF(Tabelle1[[#This Row],[Heizleistung (55°C)]]=0,Tabelle1[[#This Row],[Heizleistung (35°C)]],(Tabelle1[[#This Row],[Heizleistung (35°C)]]+Tabelle1[[#This Row],[Heizleistung (55°C)]])/2)</f>
        <v>674.57</v>
      </c>
      <c r="M228" s="20">
        <f>IF(Tabelle1[[#This Row],[Etas 55°C]]=0,0,(Tabelle1[[#This Row],[Etas 35°C]]*0.8+Tabelle1[[#This Row],[Etas 55°C]]*0.2))*2.5</f>
        <v>0</v>
      </c>
      <c r="N228" s="21" t="str">
        <f>IF(-(Tabelle1[[#This Row],[80%/20% SCOP]]-5.5)/5.5=1,"n.a.",-(Tabelle1[[#This Row],[80%/20% SCOP]]-5.5)/5.5)</f>
        <v>n.a.</v>
      </c>
    </row>
    <row r="229" spans="1:14" ht="20.100000000000001" customHeight="1" x14ac:dyDescent="0.25">
      <c r="A229" s="24">
        <v>16004051</v>
      </c>
      <c r="B229" s="15" t="s">
        <v>127</v>
      </c>
      <c r="C229" s="15" t="s">
        <v>255</v>
      </c>
      <c r="D229" s="16" t="s">
        <v>2</v>
      </c>
      <c r="E229" s="17">
        <v>306</v>
      </c>
      <c r="F229" s="18">
        <v>1.54</v>
      </c>
      <c r="G229" s="17"/>
      <c r="H229" s="16"/>
      <c r="I229" s="16" t="s">
        <v>109</v>
      </c>
      <c r="J229" s="16" t="s">
        <v>15</v>
      </c>
      <c r="K229" s="16" t="s">
        <v>4</v>
      </c>
      <c r="L229" s="19">
        <f>IF(Tabelle1[[#This Row],[Heizleistung (55°C)]]=0,Tabelle1[[#This Row],[Heizleistung (35°C)]],(Tabelle1[[#This Row],[Heizleistung (35°C)]]+Tabelle1[[#This Row],[Heizleistung (55°C)]])/2)</f>
        <v>306</v>
      </c>
      <c r="M229" s="20">
        <f>IF(Tabelle1[[#This Row],[Etas 55°C]]=0,0,(Tabelle1[[#This Row],[Etas 35°C]]*0.8+Tabelle1[[#This Row],[Etas 55°C]]*0.2))*2.5</f>
        <v>0</v>
      </c>
      <c r="N229" s="21" t="str">
        <f>IF(-(Tabelle1[[#This Row],[80%/20% SCOP]]-5.5)/5.5=1,"n.a.",-(Tabelle1[[#This Row],[80%/20% SCOP]]-5.5)/5.5)</f>
        <v>n.a.</v>
      </c>
    </row>
    <row r="230" spans="1:14" ht="20.100000000000001" customHeight="1" x14ac:dyDescent="0.25">
      <c r="A230" s="24">
        <v>16003919</v>
      </c>
      <c r="B230" s="15" t="s">
        <v>127</v>
      </c>
      <c r="C230" s="15" t="s">
        <v>256</v>
      </c>
      <c r="D230" s="16" t="s">
        <v>2</v>
      </c>
      <c r="E230" s="17">
        <v>328</v>
      </c>
      <c r="F230" s="18">
        <v>1.47</v>
      </c>
      <c r="G230" s="17"/>
      <c r="H230" s="16"/>
      <c r="I230" s="16" t="s">
        <v>109</v>
      </c>
      <c r="J230" s="16" t="s">
        <v>15</v>
      </c>
      <c r="K230" s="16" t="s">
        <v>4</v>
      </c>
      <c r="L230" s="19">
        <f>IF(Tabelle1[[#This Row],[Heizleistung (55°C)]]=0,Tabelle1[[#This Row],[Heizleistung (35°C)]],(Tabelle1[[#This Row],[Heizleistung (35°C)]]+Tabelle1[[#This Row],[Heizleistung (55°C)]])/2)</f>
        <v>328</v>
      </c>
      <c r="M230" s="20">
        <f>IF(Tabelle1[[#This Row],[Etas 55°C]]=0,0,(Tabelle1[[#This Row],[Etas 35°C]]*0.8+Tabelle1[[#This Row],[Etas 55°C]]*0.2))*2.5</f>
        <v>0</v>
      </c>
      <c r="N230" s="21" t="str">
        <f>IF(-(Tabelle1[[#This Row],[80%/20% SCOP]]-5.5)/5.5=1,"n.a.",-(Tabelle1[[#This Row],[80%/20% SCOP]]-5.5)/5.5)</f>
        <v>n.a.</v>
      </c>
    </row>
    <row r="231" spans="1:14" ht="20.100000000000001" customHeight="1" x14ac:dyDescent="0.25">
      <c r="A231" s="24">
        <v>16018430</v>
      </c>
      <c r="B231" s="15" t="s">
        <v>127</v>
      </c>
      <c r="C231" s="15" t="s">
        <v>257</v>
      </c>
      <c r="D231" s="16" t="s">
        <v>2</v>
      </c>
      <c r="E231" s="17">
        <v>757.17</v>
      </c>
      <c r="F231" s="18">
        <v>1.5589999999999999</v>
      </c>
      <c r="G231" s="17"/>
      <c r="H231" s="16"/>
      <c r="I231" s="16" t="s">
        <v>40</v>
      </c>
      <c r="J231" s="16" t="s">
        <v>15</v>
      </c>
      <c r="K231" s="16" t="s">
        <v>15</v>
      </c>
      <c r="L231" s="19">
        <f>IF(Tabelle1[[#This Row],[Heizleistung (55°C)]]=0,Tabelle1[[#This Row],[Heizleistung (35°C)]],(Tabelle1[[#This Row],[Heizleistung (35°C)]]+Tabelle1[[#This Row],[Heizleistung (55°C)]])/2)</f>
        <v>757.17</v>
      </c>
      <c r="M231" s="20">
        <f>IF(Tabelle1[[#This Row],[Etas 55°C]]=0,0,(Tabelle1[[#This Row],[Etas 35°C]]*0.8+Tabelle1[[#This Row],[Etas 55°C]]*0.2))*2.5</f>
        <v>0</v>
      </c>
      <c r="N231" s="21" t="str">
        <f>IF(-(Tabelle1[[#This Row],[80%/20% SCOP]]-5.5)/5.5=1,"n.a.",-(Tabelle1[[#This Row],[80%/20% SCOP]]-5.5)/5.5)</f>
        <v>n.a.</v>
      </c>
    </row>
    <row r="232" spans="1:14" ht="20.100000000000001" customHeight="1" x14ac:dyDescent="0.25">
      <c r="A232" s="24">
        <v>16003890</v>
      </c>
      <c r="B232" s="15" t="s">
        <v>127</v>
      </c>
      <c r="C232" s="15" t="s">
        <v>258</v>
      </c>
      <c r="D232" s="16" t="s">
        <v>2</v>
      </c>
      <c r="E232" s="17">
        <v>267.88</v>
      </c>
      <c r="F232" s="18">
        <v>1.4630000000000001</v>
      </c>
      <c r="G232" s="17"/>
      <c r="H232" s="16"/>
      <c r="I232" s="16" t="s">
        <v>40</v>
      </c>
      <c r="J232" s="16" t="s">
        <v>15</v>
      </c>
      <c r="K232" s="16" t="s">
        <v>15</v>
      </c>
      <c r="L232" s="19">
        <f>IF(Tabelle1[[#This Row],[Heizleistung (55°C)]]=0,Tabelle1[[#This Row],[Heizleistung (35°C)]],(Tabelle1[[#This Row],[Heizleistung (35°C)]]+Tabelle1[[#This Row],[Heizleistung (55°C)]])/2)</f>
        <v>267.88</v>
      </c>
      <c r="M232" s="20">
        <f>IF(Tabelle1[[#This Row],[Etas 55°C]]=0,0,(Tabelle1[[#This Row],[Etas 35°C]]*0.8+Tabelle1[[#This Row],[Etas 55°C]]*0.2))*2.5</f>
        <v>0</v>
      </c>
      <c r="N232" s="21" t="str">
        <f>IF(-(Tabelle1[[#This Row],[80%/20% SCOP]]-5.5)/5.5=1,"n.a.",-(Tabelle1[[#This Row],[80%/20% SCOP]]-5.5)/5.5)</f>
        <v>n.a.</v>
      </c>
    </row>
    <row r="233" spans="1:14" ht="20.100000000000001" customHeight="1" x14ac:dyDescent="0.25">
      <c r="A233" s="24">
        <v>16018866</v>
      </c>
      <c r="B233" s="15" t="s">
        <v>127</v>
      </c>
      <c r="C233" s="15" t="s">
        <v>259</v>
      </c>
      <c r="D233" s="16" t="s">
        <v>2</v>
      </c>
      <c r="E233" s="17">
        <v>987.35</v>
      </c>
      <c r="F233" s="18">
        <v>1.5049999999999999</v>
      </c>
      <c r="G233" s="17"/>
      <c r="H233" s="16"/>
      <c r="I233" s="16" t="s">
        <v>40</v>
      </c>
      <c r="J233" s="16" t="s">
        <v>15</v>
      </c>
      <c r="K233" s="16" t="s">
        <v>15</v>
      </c>
      <c r="L233" s="19">
        <f>IF(Tabelle1[[#This Row],[Heizleistung (55°C)]]=0,Tabelle1[[#This Row],[Heizleistung (35°C)]],(Tabelle1[[#This Row],[Heizleistung (35°C)]]+Tabelle1[[#This Row],[Heizleistung (55°C)]])/2)</f>
        <v>987.35</v>
      </c>
      <c r="M233" s="20">
        <f>IF(Tabelle1[[#This Row],[Etas 55°C]]=0,0,(Tabelle1[[#This Row],[Etas 35°C]]*0.8+Tabelle1[[#This Row],[Etas 55°C]]*0.2))*2.5</f>
        <v>0</v>
      </c>
      <c r="N233" s="21" t="str">
        <f>IF(-(Tabelle1[[#This Row],[80%/20% SCOP]]-5.5)/5.5=1,"n.a.",-(Tabelle1[[#This Row],[80%/20% SCOP]]-5.5)/5.5)</f>
        <v>n.a.</v>
      </c>
    </row>
    <row r="234" spans="1:14" ht="20.100000000000001" customHeight="1" x14ac:dyDescent="0.25">
      <c r="A234" s="24">
        <v>16003818</v>
      </c>
      <c r="B234" s="15" t="s">
        <v>127</v>
      </c>
      <c r="C234" s="15" t="s">
        <v>260</v>
      </c>
      <c r="D234" s="16" t="s">
        <v>2</v>
      </c>
      <c r="E234" s="17">
        <v>278.54000000000002</v>
      </c>
      <c r="F234" s="18">
        <v>1.49</v>
      </c>
      <c r="G234" s="17"/>
      <c r="H234" s="16"/>
      <c r="I234" s="16" t="s">
        <v>40</v>
      </c>
      <c r="J234" s="16" t="s">
        <v>15</v>
      </c>
      <c r="K234" s="16" t="s">
        <v>15</v>
      </c>
      <c r="L234" s="19">
        <f>IF(Tabelle1[[#This Row],[Heizleistung (55°C)]]=0,Tabelle1[[#This Row],[Heizleistung (35°C)]],(Tabelle1[[#This Row],[Heizleistung (35°C)]]+Tabelle1[[#This Row],[Heizleistung (55°C)]])/2)</f>
        <v>278.54000000000002</v>
      </c>
      <c r="M234" s="20">
        <f>IF(Tabelle1[[#This Row],[Etas 55°C]]=0,0,(Tabelle1[[#This Row],[Etas 35°C]]*0.8+Tabelle1[[#This Row],[Etas 55°C]]*0.2))*2.5</f>
        <v>0</v>
      </c>
      <c r="N234" s="21" t="str">
        <f>IF(-(Tabelle1[[#This Row],[80%/20% SCOP]]-5.5)/5.5=1,"n.a.",-(Tabelle1[[#This Row],[80%/20% SCOP]]-5.5)/5.5)</f>
        <v>n.a.</v>
      </c>
    </row>
    <row r="235" spans="1:14" ht="20.100000000000001" customHeight="1" x14ac:dyDescent="0.25">
      <c r="A235" s="24">
        <v>16003483</v>
      </c>
      <c r="B235" s="15" t="s">
        <v>127</v>
      </c>
      <c r="C235" s="15" t="s">
        <v>261</v>
      </c>
      <c r="D235" s="16" t="s">
        <v>2</v>
      </c>
      <c r="E235" s="17">
        <v>100</v>
      </c>
      <c r="F235" s="18">
        <v>1.62</v>
      </c>
      <c r="G235" s="17">
        <v>102</v>
      </c>
      <c r="H235" s="18">
        <v>1.31</v>
      </c>
      <c r="I235" s="16" t="s">
        <v>40</v>
      </c>
      <c r="J235" s="16" t="s">
        <v>15</v>
      </c>
      <c r="K235" s="16" t="s">
        <v>4</v>
      </c>
      <c r="L235" s="19">
        <f>IF(Tabelle1[[#This Row],[Heizleistung (55°C)]]=0,Tabelle1[[#This Row],[Heizleistung (35°C)]],(Tabelle1[[#This Row],[Heizleistung (35°C)]]+Tabelle1[[#This Row],[Heizleistung (55°C)]])/2)</f>
        <v>101</v>
      </c>
      <c r="M235" s="20">
        <f>IF(Tabelle1[[#This Row],[Etas 55°C]]=0,0,(Tabelle1[[#This Row],[Etas 35°C]]*0.8+Tabelle1[[#This Row],[Etas 55°C]]*0.2))*2.5</f>
        <v>3.8950000000000005</v>
      </c>
      <c r="N235" s="21">
        <f>IF(-(Tabelle1[[#This Row],[80%/20% SCOP]]-5.5)/5.5=1,"n.a.",-(Tabelle1[[#This Row],[80%/20% SCOP]]-5.5)/5.5)</f>
        <v>0.29181818181818175</v>
      </c>
    </row>
    <row r="236" spans="1:14" ht="20.100000000000001" customHeight="1" x14ac:dyDescent="0.25">
      <c r="A236" s="24">
        <v>16004052</v>
      </c>
      <c r="B236" s="15" t="s">
        <v>127</v>
      </c>
      <c r="C236" s="15" t="s">
        <v>262</v>
      </c>
      <c r="D236" s="16" t="s">
        <v>2</v>
      </c>
      <c r="E236" s="17">
        <v>353</v>
      </c>
      <c r="F236" s="18">
        <v>1.5</v>
      </c>
      <c r="G236" s="17"/>
      <c r="H236" s="16"/>
      <c r="I236" s="16" t="s">
        <v>109</v>
      </c>
      <c r="J236" s="16" t="s">
        <v>15</v>
      </c>
      <c r="K236" s="16" t="s">
        <v>4</v>
      </c>
      <c r="L236" s="19">
        <f>IF(Tabelle1[[#This Row],[Heizleistung (55°C)]]=0,Tabelle1[[#This Row],[Heizleistung (35°C)]],(Tabelle1[[#This Row],[Heizleistung (35°C)]]+Tabelle1[[#This Row],[Heizleistung (55°C)]])/2)</f>
        <v>353</v>
      </c>
      <c r="M236" s="20">
        <f>IF(Tabelle1[[#This Row],[Etas 55°C]]=0,0,(Tabelle1[[#This Row],[Etas 35°C]]*0.8+Tabelle1[[#This Row],[Etas 55°C]]*0.2))*2.5</f>
        <v>0</v>
      </c>
      <c r="N236" s="21" t="str">
        <f>IF(-(Tabelle1[[#This Row],[80%/20% SCOP]]-5.5)/5.5=1,"n.a.",-(Tabelle1[[#This Row],[80%/20% SCOP]]-5.5)/5.5)</f>
        <v>n.a.</v>
      </c>
    </row>
    <row r="237" spans="1:14" ht="20.100000000000001" customHeight="1" x14ac:dyDescent="0.25">
      <c r="A237" s="24">
        <v>16003484</v>
      </c>
      <c r="B237" s="15" t="s">
        <v>127</v>
      </c>
      <c r="C237" s="15" t="s">
        <v>263</v>
      </c>
      <c r="D237" s="16" t="s">
        <v>2</v>
      </c>
      <c r="E237" s="17">
        <v>116</v>
      </c>
      <c r="F237" s="18">
        <v>1.57</v>
      </c>
      <c r="G237" s="17">
        <v>117</v>
      </c>
      <c r="H237" s="18">
        <v>1.28</v>
      </c>
      <c r="I237" s="16" t="s">
        <v>40</v>
      </c>
      <c r="J237" s="16" t="s">
        <v>15</v>
      </c>
      <c r="K237" s="16" t="s">
        <v>4</v>
      </c>
      <c r="L237" s="19">
        <f>IF(Tabelle1[[#This Row],[Heizleistung (55°C)]]=0,Tabelle1[[#This Row],[Heizleistung (35°C)]],(Tabelle1[[#This Row],[Heizleistung (35°C)]]+Tabelle1[[#This Row],[Heizleistung (55°C)]])/2)</f>
        <v>116.5</v>
      </c>
      <c r="M237" s="20">
        <f>IF(Tabelle1[[#This Row],[Etas 55°C]]=0,0,(Tabelle1[[#This Row],[Etas 35°C]]*0.8+Tabelle1[[#This Row],[Etas 55°C]]*0.2))*2.5</f>
        <v>3.7800000000000007</v>
      </c>
      <c r="N237" s="21">
        <f>IF(-(Tabelle1[[#This Row],[80%/20% SCOP]]-5.5)/5.5=1,"n.a.",-(Tabelle1[[#This Row],[80%/20% SCOP]]-5.5)/5.5)</f>
        <v>0.31272727272727258</v>
      </c>
    </row>
    <row r="238" spans="1:14" ht="20.100000000000001" customHeight="1" x14ac:dyDescent="0.25">
      <c r="A238" s="24">
        <v>16003535</v>
      </c>
      <c r="B238" s="15" t="s">
        <v>127</v>
      </c>
      <c r="C238" s="15" t="s">
        <v>264</v>
      </c>
      <c r="D238" s="16" t="s">
        <v>2</v>
      </c>
      <c r="E238" s="17">
        <v>90</v>
      </c>
      <c r="F238" s="18">
        <v>1.64</v>
      </c>
      <c r="G238" s="17">
        <v>92</v>
      </c>
      <c r="H238" s="18">
        <v>1.31</v>
      </c>
      <c r="I238" s="16" t="s">
        <v>40</v>
      </c>
      <c r="J238" s="16" t="s">
        <v>15</v>
      </c>
      <c r="K238" s="16" t="s">
        <v>4</v>
      </c>
      <c r="L238" s="19">
        <f>IF(Tabelle1[[#This Row],[Heizleistung (55°C)]]=0,Tabelle1[[#This Row],[Heizleistung (35°C)]],(Tabelle1[[#This Row],[Heizleistung (35°C)]]+Tabelle1[[#This Row],[Heizleistung (55°C)]])/2)</f>
        <v>91</v>
      </c>
      <c r="M238" s="20">
        <f>IF(Tabelle1[[#This Row],[Etas 55°C]]=0,0,(Tabelle1[[#This Row],[Etas 35°C]]*0.8+Tabelle1[[#This Row],[Etas 55°C]]*0.2))*2.5</f>
        <v>3.9350000000000001</v>
      </c>
      <c r="N238" s="21">
        <f>IF(-(Tabelle1[[#This Row],[80%/20% SCOP]]-5.5)/5.5=1,"n.a.",-(Tabelle1[[#This Row],[80%/20% SCOP]]-5.5)/5.5)</f>
        <v>0.28454545454545455</v>
      </c>
    </row>
    <row r="239" spans="1:14" ht="20.100000000000001" customHeight="1" x14ac:dyDescent="0.25">
      <c r="A239" s="24">
        <v>16017307</v>
      </c>
      <c r="B239" s="15" t="s">
        <v>127</v>
      </c>
      <c r="C239" s="15" t="s">
        <v>265</v>
      </c>
      <c r="D239" s="16" t="s">
        <v>2</v>
      </c>
      <c r="E239" s="17">
        <v>5</v>
      </c>
      <c r="F239" s="18">
        <v>1.85</v>
      </c>
      <c r="G239" s="17">
        <v>5</v>
      </c>
      <c r="H239" s="18">
        <v>1.37</v>
      </c>
      <c r="I239" s="16" t="s">
        <v>40</v>
      </c>
      <c r="J239" s="16" t="s">
        <v>15</v>
      </c>
      <c r="K239" s="16" t="s">
        <v>25</v>
      </c>
      <c r="L239" s="19">
        <f>IF(Tabelle1[[#This Row],[Heizleistung (55°C)]]=0,Tabelle1[[#This Row],[Heizleistung (35°C)]],(Tabelle1[[#This Row],[Heizleistung (35°C)]]+Tabelle1[[#This Row],[Heizleistung (55°C)]])/2)</f>
        <v>5</v>
      </c>
      <c r="M239" s="20">
        <f>IF(Tabelle1[[#This Row],[Etas 55°C]]=0,0,(Tabelle1[[#This Row],[Etas 35°C]]*0.8+Tabelle1[[#This Row],[Etas 55°C]]*0.2))*2.5</f>
        <v>4.3850000000000007</v>
      </c>
      <c r="N239" s="21">
        <f>IF(-(Tabelle1[[#This Row],[80%/20% SCOP]]-5.5)/5.5=1,"n.a.",-(Tabelle1[[#This Row],[80%/20% SCOP]]-5.5)/5.5)</f>
        <v>0.20272727272727262</v>
      </c>
    </row>
    <row r="240" spans="1:14" ht="20.100000000000001" customHeight="1" x14ac:dyDescent="0.25">
      <c r="A240" s="24">
        <v>16003807</v>
      </c>
      <c r="B240" s="15" t="s">
        <v>127</v>
      </c>
      <c r="C240" s="15" t="s">
        <v>266</v>
      </c>
      <c r="D240" s="16" t="s">
        <v>2</v>
      </c>
      <c r="E240" s="17">
        <v>186.8</v>
      </c>
      <c r="F240" s="18">
        <v>1.5129999999999999</v>
      </c>
      <c r="G240" s="17"/>
      <c r="H240" s="16"/>
      <c r="I240" s="16" t="s">
        <v>40</v>
      </c>
      <c r="J240" s="16" t="s">
        <v>15</v>
      </c>
      <c r="K240" s="16" t="s">
        <v>15</v>
      </c>
      <c r="L240" s="19">
        <f>IF(Tabelle1[[#This Row],[Heizleistung (55°C)]]=0,Tabelle1[[#This Row],[Heizleistung (35°C)]],(Tabelle1[[#This Row],[Heizleistung (35°C)]]+Tabelle1[[#This Row],[Heizleistung (55°C)]])/2)</f>
        <v>186.8</v>
      </c>
      <c r="M240" s="20">
        <f>IF(Tabelle1[[#This Row],[Etas 55°C]]=0,0,(Tabelle1[[#This Row],[Etas 35°C]]*0.8+Tabelle1[[#This Row],[Etas 55°C]]*0.2))*2.5</f>
        <v>0</v>
      </c>
      <c r="N240" s="21" t="str">
        <f>IF(-(Tabelle1[[#This Row],[80%/20% SCOP]]-5.5)/5.5=1,"n.a.",-(Tabelle1[[#This Row],[80%/20% SCOP]]-5.5)/5.5)</f>
        <v>n.a.</v>
      </c>
    </row>
    <row r="241" spans="1:14" ht="20.100000000000001" customHeight="1" x14ac:dyDescent="0.25">
      <c r="A241" s="24">
        <v>16003966</v>
      </c>
      <c r="B241" s="15" t="s">
        <v>127</v>
      </c>
      <c r="C241" s="15" t="s">
        <v>267</v>
      </c>
      <c r="D241" s="16" t="s">
        <v>2</v>
      </c>
      <c r="E241" s="17">
        <v>394</v>
      </c>
      <c r="F241" s="18">
        <v>1.6</v>
      </c>
      <c r="G241" s="17">
        <v>394</v>
      </c>
      <c r="H241" s="18">
        <v>1.31</v>
      </c>
      <c r="I241" s="16" t="s">
        <v>40</v>
      </c>
      <c r="J241" s="16" t="s">
        <v>15</v>
      </c>
      <c r="K241" s="16" t="s">
        <v>4</v>
      </c>
      <c r="L241" s="19">
        <f>IF(Tabelle1[[#This Row],[Heizleistung (55°C)]]=0,Tabelle1[[#This Row],[Heizleistung (35°C)]],(Tabelle1[[#This Row],[Heizleistung (35°C)]]+Tabelle1[[#This Row],[Heizleistung (55°C)]])/2)</f>
        <v>394</v>
      </c>
      <c r="M241" s="20">
        <f>IF(Tabelle1[[#This Row],[Etas 55°C]]=0,0,(Tabelle1[[#This Row],[Etas 35°C]]*0.8+Tabelle1[[#This Row],[Etas 55°C]]*0.2))*2.5</f>
        <v>3.8550000000000004</v>
      </c>
      <c r="N241" s="21">
        <f>IF(-(Tabelle1[[#This Row],[80%/20% SCOP]]-5.5)/5.5=1,"n.a.",-(Tabelle1[[#This Row],[80%/20% SCOP]]-5.5)/5.5)</f>
        <v>0.29909090909090902</v>
      </c>
    </row>
    <row r="242" spans="1:14" ht="20.100000000000001" customHeight="1" x14ac:dyDescent="0.25">
      <c r="A242" s="24">
        <v>16003905</v>
      </c>
      <c r="B242" s="15" t="s">
        <v>127</v>
      </c>
      <c r="C242" s="15" t="s">
        <v>268</v>
      </c>
      <c r="D242" s="16" t="s">
        <v>2</v>
      </c>
      <c r="E242" s="17">
        <v>533</v>
      </c>
      <c r="F242" s="18">
        <v>1.54</v>
      </c>
      <c r="G242" s="17">
        <v>535</v>
      </c>
      <c r="H242" s="18">
        <v>1.27</v>
      </c>
      <c r="I242" s="16" t="s">
        <v>40</v>
      </c>
      <c r="J242" s="16" t="s">
        <v>15</v>
      </c>
      <c r="K242" s="16" t="s">
        <v>4</v>
      </c>
      <c r="L242" s="19">
        <f>IF(Tabelle1[[#This Row],[Heizleistung (55°C)]]=0,Tabelle1[[#This Row],[Heizleistung (35°C)]],(Tabelle1[[#This Row],[Heizleistung (35°C)]]+Tabelle1[[#This Row],[Heizleistung (55°C)]])/2)</f>
        <v>534</v>
      </c>
      <c r="M242" s="20">
        <f>IF(Tabelle1[[#This Row],[Etas 55°C]]=0,0,(Tabelle1[[#This Row],[Etas 35°C]]*0.8+Tabelle1[[#This Row],[Etas 55°C]]*0.2))*2.5</f>
        <v>3.7150000000000007</v>
      </c>
      <c r="N242" s="21">
        <f>IF(-(Tabelle1[[#This Row],[80%/20% SCOP]]-5.5)/5.5=1,"n.a.",-(Tabelle1[[#This Row],[80%/20% SCOP]]-5.5)/5.5)</f>
        <v>0.32454545454545441</v>
      </c>
    </row>
    <row r="243" spans="1:14" ht="20.100000000000001" customHeight="1" x14ac:dyDescent="0.25">
      <c r="A243" s="24">
        <v>16004055</v>
      </c>
      <c r="B243" s="15" t="s">
        <v>127</v>
      </c>
      <c r="C243" s="15" t="s">
        <v>269</v>
      </c>
      <c r="D243" s="16" t="s">
        <v>2</v>
      </c>
      <c r="E243" s="17">
        <v>391</v>
      </c>
      <c r="F243" s="18">
        <v>1.58</v>
      </c>
      <c r="G243" s="17">
        <v>391</v>
      </c>
      <c r="H243" s="18">
        <v>1.29</v>
      </c>
      <c r="I243" s="16" t="s">
        <v>40</v>
      </c>
      <c r="J243" s="16" t="s">
        <v>15</v>
      </c>
      <c r="K243" s="16" t="s">
        <v>4</v>
      </c>
      <c r="L243" s="19">
        <f>IF(Tabelle1[[#This Row],[Heizleistung (55°C)]]=0,Tabelle1[[#This Row],[Heizleistung (35°C)]],(Tabelle1[[#This Row],[Heizleistung (35°C)]]+Tabelle1[[#This Row],[Heizleistung (55°C)]])/2)</f>
        <v>391</v>
      </c>
      <c r="M243" s="20">
        <f>IF(Tabelle1[[#This Row],[Etas 55°C]]=0,0,(Tabelle1[[#This Row],[Etas 35°C]]*0.8+Tabelle1[[#This Row],[Etas 55°C]]*0.2))*2.5</f>
        <v>3.8050000000000006</v>
      </c>
      <c r="N243" s="21">
        <f>IF(-(Tabelle1[[#This Row],[80%/20% SCOP]]-5.5)/5.5=1,"n.a.",-(Tabelle1[[#This Row],[80%/20% SCOP]]-5.5)/5.5)</f>
        <v>0.30818181818181806</v>
      </c>
    </row>
    <row r="244" spans="1:14" ht="20.100000000000001" customHeight="1" x14ac:dyDescent="0.25">
      <c r="A244" s="24">
        <v>16004056</v>
      </c>
      <c r="B244" s="15" t="s">
        <v>127</v>
      </c>
      <c r="C244" s="15" t="s">
        <v>270</v>
      </c>
      <c r="D244" s="16" t="s">
        <v>2</v>
      </c>
      <c r="E244" s="17">
        <v>538</v>
      </c>
      <c r="F244" s="18">
        <v>1.56</v>
      </c>
      <c r="G244" s="17">
        <v>538</v>
      </c>
      <c r="H244" s="18">
        <v>1.28</v>
      </c>
      <c r="I244" s="16" t="s">
        <v>40</v>
      </c>
      <c r="J244" s="16" t="s">
        <v>15</v>
      </c>
      <c r="K244" s="16" t="s">
        <v>4</v>
      </c>
      <c r="L244" s="19">
        <f>IF(Tabelle1[[#This Row],[Heizleistung (55°C)]]=0,Tabelle1[[#This Row],[Heizleistung (35°C)]],(Tabelle1[[#This Row],[Heizleistung (35°C)]]+Tabelle1[[#This Row],[Heizleistung (55°C)]])/2)</f>
        <v>538</v>
      </c>
      <c r="M244" s="20">
        <f>IF(Tabelle1[[#This Row],[Etas 55°C]]=0,0,(Tabelle1[[#This Row],[Etas 35°C]]*0.8+Tabelle1[[#This Row],[Etas 55°C]]*0.2))*2.5</f>
        <v>3.7600000000000007</v>
      </c>
      <c r="N244" s="21">
        <f>IF(-(Tabelle1[[#This Row],[80%/20% SCOP]]-5.5)/5.5=1,"n.a.",-(Tabelle1[[#This Row],[80%/20% SCOP]]-5.5)/5.5)</f>
        <v>0.31636363636363624</v>
      </c>
    </row>
    <row r="245" spans="1:14" ht="20.100000000000001" customHeight="1" x14ac:dyDescent="0.25">
      <c r="A245" s="24">
        <v>16003840</v>
      </c>
      <c r="B245" s="15" t="s">
        <v>127</v>
      </c>
      <c r="C245" s="15" t="s">
        <v>271</v>
      </c>
      <c r="D245" s="16" t="s">
        <v>2</v>
      </c>
      <c r="E245" s="17">
        <v>197</v>
      </c>
      <c r="F245" s="18">
        <v>1.46</v>
      </c>
      <c r="G245" s="17"/>
      <c r="H245" s="16"/>
      <c r="I245" s="16" t="s">
        <v>109</v>
      </c>
      <c r="J245" s="16" t="s">
        <v>15</v>
      </c>
      <c r="K245" s="16" t="s">
        <v>4</v>
      </c>
      <c r="L245" s="19">
        <f>IF(Tabelle1[[#This Row],[Heizleistung (55°C)]]=0,Tabelle1[[#This Row],[Heizleistung (35°C)]],(Tabelle1[[#This Row],[Heizleistung (35°C)]]+Tabelle1[[#This Row],[Heizleistung (55°C)]])/2)</f>
        <v>197</v>
      </c>
      <c r="M245" s="20">
        <f>IF(Tabelle1[[#This Row],[Etas 55°C]]=0,0,(Tabelle1[[#This Row],[Etas 35°C]]*0.8+Tabelle1[[#This Row],[Etas 55°C]]*0.2))*2.5</f>
        <v>0</v>
      </c>
      <c r="N245" s="21" t="str">
        <f>IF(-(Tabelle1[[#This Row],[80%/20% SCOP]]-5.5)/5.5=1,"n.a.",-(Tabelle1[[#This Row],[80%/20% SCOP]]-5.5)/5.5)</f>
        <v>n.a.</v>
      </c>
    </row>
    <row r="246" spans="1:14" ht="20.100000000000001" customHeight="1" x14ac:dyDescent="0.25">
      <c r="A246" s="24">
        <v>16003965</v>
      </c>
      <c r="B246" s="15" t="s">
        <v>127</v>
      </c>
      <c r="C246" s="15" t="s">
        <v>272</v>
      </c>
      <c r="D246" s="16" t="s">
        <v>2</v>
      </c>
      <c r="E246" s="17">
        <v>352</v>
      </c>
      <c r="F246" s="18">
        <v>1.58</v>
      </c>
      <c r="G246" s="17">
        <v>352</v>
      </c>
      <c r="H246" s="18">
        <v>1.28</v>
      </c>
      <c r="I246" s="16" t="s">
        <v>40</v>
      </c>
      <c r="J246" s="16" t="s">
        <v>15</v>
      </c>
      <c r="K246" s="16" t="s">
        <v>4</v>
      </c>
      <c r="L246" s="19">
        <f>IF(Tabelle1[[#This Row],[Heizleistung (55°C)]]=0,Tabelle1[[#This Row],[Heizleistung (35°C)]],(Tabelle1[[#This Row],[Heizleistung (35°C)]]+Tabelle1[[#This Row],[Heizleistung (55°C)]])/2)</f>
        <v>352</v>
      </c>
      <c r="M246" s="20">
        <f>IF(Tabelle1[[#This Row],[Etas 55°C]]=0,0,(Tabelle1[[#This Row],[Etas 35°C]]*0.8+Tabelle1[[#This Row],[Etas 55°C]]*0.2))*2.5</f>
        <v>3.8000000000000007</v>
      </c>
      <c r="N246" s="21">
        <f>IF(-(Tabelle1[[#This Row],[80%/20% SCOP]]-5.5)/5.5=1,"n.a.",-(Tabelle1[[#This Row],[80%/20% SCOP]]-5.5)/5.5)</f>
        <v>0.30909090909090897</v>
      </c>
    </row>
    <row r="247" spans="1:14" ht="20.100000000000001" customHeight="1" x14ac:dyDescent="0.25">
      <c r="A247" s="24">
        <v>16003992</v>
      </c>
      <c r="B247" s="15" t="s">
        <v>127</v>
      </c>
      <c r="C247" s="15" t="s">
        <v>273</v>
      </c>
      <c r="D247" s="16" t="s">
        <v>2</v>
      </c>
      <c r="E247" s="17">
        <v>113</v>
      </c>
      <c r="F247" s="18">
        <v>1.45</v>
      </c>
      <c r="G247" s="17"/>
      <c r="H247" s="16"/>
      <c r="I247" s="16" t="s">
        <v>109</v>
      </c>
      <c r="J247" s="16" t="s">
        <v>15</v>
      </c>
      <c r="K247" s="16" t="s">
        <v>4</v>
      </c>
      <c r="L247" s="19">
        <f>IF(Tabelle1[[#This Row],[Heizleistung (55°C)]]=0,Tabelle1[[#This Row],[Heizleistung (35°C)]],(Tabelle1[[#This Row],[Heizleistung (35°C)]]+Tabelle1[[#This Row],[Heizleistung (55°C)]])/2)</f>
        <v>113</v>
      </c>
      <c r="M247" s="20">
        <f>IF(Tabelle1[[#This Row],[Etas 55°C]]=0,0,(Tabelle1[[#This Row],[Etas 35°C]]*0.8+Tabelle1[[#This Row],[Etas 55°C]]*0.2))*2.5</f>
        <v>0</v>
      </c>
      <c r="N247" s="21" t="str">
        <f>IF(-(Tabelle1[[#This Row],[80%/20% SCOP]]-5.5)/5.5=1,"n.a.",-(Tabelle1[[#This Row],[80%/20% SCOP]]-5.5)/5.5)</f>
        <v>n.a.</v>
      </c>
    </row>
    <row r="248" spans="1:14" ht="20.100000000000001" customHeight="1" x14ac:dyDescent="0.25">
      <c r="A248" s="24">
        <v>16003979</v>
      </c>
      <c r="B248" s="15" t="s">
        <v>127</v>
      </c>
      <c r="C248" s="15" t="s">
        <v>274</v>
      </c>
      <c r="D248" s="16" t="s">
        <v>2</v>
      </c>
      <c r="E248" s="17">
        <v>591</v>
      </c>
      <c r="F248" s="18">
        <v>1.62</v>
      </c>
      <c r="G248" s="17">
        <v>586</v>
      </c>
      <c r="H248" s="18">
        <v>1.32</v>
      </c>
      <c r="I248" s="16" t="s">
        <v>40</v>
      </c>
      <c r="J248" s="16" t="s">
        <v>15</v>
      </c>
      <c r="K248" s="16" t="s">
        <v>4</v>
      </c>
      <c r="L248" s="19">
        <f>IF(Tabelle1[[#This Row],[Heizleistung (55°C)]]=0,Tabelle1[[#This Row],[Heizleistung (35°C)]],(Tabelle1[[#This Row],[Heizleistung (35°C)]]+Tabelle1[[#This Row],[Heizleistung (55°C)]])/2)</f>
        <v>588.5</v>
      </c>
      <c r="M248" s="20">
        <f>IF(Tabelle1[[#This Row],[Etas 55°C]]=0,0,(Tabelle1[[#This Row],[Etas 35°C]]*0.8+Tabelle1[[#This Row],[Etas 55°C]]*0.2))*2.5</f>
        <v>3.9000000000000008</v>
      </c>
      <c r="N248" s="21">
        <f>IF(-(Tabelle1[[#This Row],[80%/20% SCOP]]-5.5)/5.5=1,"n.a.",-(Tabelle1[[#This Row],[80%/20% SCOP]]-5.5)/5.5)</f>
        <v>0.29090909090909078</v>
      </c>
    </row>
    <row r="249" spans="1:14" ht="20.100000000000001" customHeight="1" x14ac:dyDescent="0.25">
      <c r="A249" s="24">
        <v>16003606</v>
      </c>
      <c r="B249" s="15" t="s">
        <v>127</v>
      </c>
      <c r="C249" s="15" t="s">
        <v>275</v>
      </c>
      <c r="D249" s="16" t="s">
        <v>2</v>
      </c>
      <c r="E249" s="17">
        <v>158</v>
      </c>
      <c r="F249" s="18">
        <v>1.47</v>
      </c>
      <c r="G249" s="17"/>
      <c r="H249" s="16"/>
      <c r="I249" s="16" t="s">
        <v>40</v>
      </c>
      <c r="J249" s="16" t="s">
        <v>15</v>
      </c>
      <c r="K249" s="16" t="s">
        <v>4</v>
      </c>
      <c r="L249" s="19">
        <f>IF(Tabelle1[[#This Row],[Heizleistung (55°C)]]=0,Tabelle1[[#This Row],[Heizleistung (35°C)]],(Tabelle1[[#This Row],[Heizleistung (35°C)]]+Tabelle1[[#This Row],[Heizleistung (55°C)]])/2)</f>
        <v>158</v>
      </c>
      <c r="M249" s="20">
        <f>IF(Tabelle1[[#This Row],[Etas 55°C]]=0,0,(Tabelle1[[#This Row],[Etas 35°C]]*0.8+Tabelle1[[#This Row],[Etas 55°C]]*0.2))*2.5</f>
        <v>0</v>
      </c>
      <c r="N249" s="21" t="str">
        <f>IF(-(Tabelle1[[#This Row],[80%/20% SCOP]]-5.5)/5.5=1,"n.a.",-(Tabelle1[[#This Row],[80%/20% SCOP]]-5.5)/5.5)</f>
        <v>n.a.</v>
      </c>
    </row>
    <row r="250" spans="1:14" ht="20.100000000000001" customHeight="1" x14ac:dyDescent="0.25">
      <c r="A250" s="24">
        <v>16003902</v>
      </c>
      <c r="B250" s="15" t="s">
        <v>127</v>
      </c>
      <c r="C250" s="15" t="s">
        <v>276</v>
      </c>
      <c r="D250" s="16" t="s">
        <v>2</v>
      </c>
      <c r="E250" s="17">
        <v>394</v>
      </c>
      <c r="F250" s="18">
        <v>1.53</v>
      </c>
      <c r="G250" s="17">
        <v>394</v>
      </c>
      <c r="H250" s="18">
        <v>1.27</v>
      </c>
      <c r="I250" s="16" t="s">
        <v>40</v>
      </c>
      <c r="J250" s="16" t="s">
        <v>15</v>
      </c>
      <c r="K250" s="16" t="s">
        <v>4</v>
      </c>
      <c r="L250" s="19">
        <f>IF(Tabelle1[[#This Row],[Heizleistung (55°C)]]=0,Tabelle1[[#This Row],[Heizleistung (35°C)]],(Tabelle1[[#This Row],[Heizleistung (35°C)]]+Tabelle1[[#This Row],[Heizleistung (55°C)]])/2)</f>
        <v>394</v>
      </c>
      <c r="M250" s="20">
        <f>IF(Tabelle1[[#This Row],[Etas 55°C]]=0,0,(Tabelle1[[#This Row],[Etas 35°C]]*0.8+Tabelle1[[#This Row],[Etas 55°C]]*0.2))*2.5</f>
        <v>3.6950000000000003</v>
      </c>
      <c r="N250" s="21">
        <f>IF(-(Tabelle1[[#This Row],[80%/20% SCOP]]-5.5)/5.5=1,"n.a.",-(Tabelle1[[#This Row],[80%/20% SCOP]]-5.5)/5.5)</f>
        <v>0.32818181818181813</v>
      </c>
    </row>
    <row r="251" spans="1:14" ht="20.100000000000001" customHeight="1" x14ac:dyDescent="0.25">
      <c r="A251" s="24">
        <v>16004162</v>
      </c>
      <c r="B251" s="15" t="s">
        <v>127</v>
      </c>
      <c r="C251" s="15" t="s">
        <v>277</v>
      </c>
      <c r="D251" s="16" t="s">
        <v>2</v>
      </c>
      <c r="E251" s="17">
        <v>66.3</v>
      </c>
      <c r="F251" s="18">
        <v>1.52</v>
      </c>
      <c r="G251" s="17"/>
      <c r="H251" s="16"/>
      <c r="I251" s="16" t="s">
        <v>40</v>
      </c>
      <c r="J251" s="16" t="s">
        <v>15</v>
      </c>
      <c r="K251" s="16" t="s">
        <v>4</v>
      </c>
      <c r="L251" s="19">
        <f>IF(Tabelle1[[#This Row],[Heizleistung (55°C)]]=0,Tabelle1[[#This Row],[Heizleistung (35°C)]],(Tabelle1[[#This Row],[Heizleistung (35°C)]]+Tabelle1[[#This Row],[Heizleistung (55°C)]])/2)</f>
        <v>66.3</v>
      </c>
      <c r="M251" s="20">
        <f>IF(Tabelle1[[#This Row],[Etas 55°C]]=0,0,(Tabelle1[[#This Row],[Etas 35°C]]*0.8+Tabelle1[[#This Row],[Etas 55°C]]*0.2))*2.5</f>
        <v>0</v>
      </c>
      <c r="N251" s="21" t="str">
        <f>IF(-(Tabelle1[[#This Row],[80%/20% SCOP]]-5.5)/5.5=1,"n.a.",-(Tabelle1[[#This Row],[80%/20% SCOP]]-5.5)/5.5)</f>
        <v>n.a.</v>
      </c>
    </row>
    <row r="252" spans="1:14" ht="20.100000000000001" customHeight="1" x14ac:dyDescent="0.25">
      <c r="A252" s="24">
        <v>16003970</v>
      </c>
      <c r="B252" s="15" t="s">
        <v>127</v>
      </c>
      <c r="C252" s="15" t="s">
        <v>278</v>
      </c>
      <c r="D252" s="16" t="s">
        <v>2</v>
      </c>
      <c r="E252" s="17">
        <v>216</v>
      </c>
      <c r="F252" s="18">
        <v>1.51</v>
      </c>
      <c r="G252" s="17">
        <v>215</v>
      </c>
      <c r="H252" s="18">
        <v>1.27</v>
      </c>
      <c r="I252" s="16" t="s">
        <v>40</v>
      </c>
      <c r="J252" s="16" t="s">
        <v>15</v>
      </c>
      <c r="K252" s="16" t="s">
        <v>4</v>
      </c>
      <c r="L252" s="19">
        <f>IF(Tabelle1[[#This Row],[Heizleistung (55°C)]]=0,Tabelle1[[#This Row],[Heizleistung (35°C)]],(Tabelle1[[#This Row],[Heizleistung (35°C)]]+Tabelle1[[#This Row],[Heizleistung (55°C)]])/2)</f>
        <v>215.5</v>
      </c>
      <c r="M252" s="20">
        <f>IF(Tabelle1[[#This Row],[Etas 55°C]]=0,0,(Tabelle1[[#This Row],[Etas 35°C]]*0.8+Tabelle1[[#This Row],[Etas 55°C]]*0.2))*2.5</f>
        <v>3.6550000000000002</v>
      </c>
      <c r="N252" s="21">
        <f>IF(-(Tabelle1[[#This Row],[80%/20% SCOP]]-5.5)/5.5=1,"n.a.",-(Tabelle1[[#This Row],[80%/20% SCOP]]-5.5)/5.5)</f>
        <v>0.33545454545454539</v>
      </c>
    </row>
    <row r="253" spans="1:14" ht="20.100000000000001" customHeight="1" x14ac:dyDescent="0.25">
      <c r="A253" s="24">
        <v>16003664</v>
      </c>
      <c r="B253" s="15" t="s">
        <v>127</v>
      </c>
      <c r="C253" s="15" t="s">
        <v>279</v>
      </c>
      <c r="D253" s="16" t="s">
        <v>2</v>
      </c>
      <c r="E253" s="17">
        <v>75.2</v>
      </c>
      <c r="F253" s="18">
        <v>1.5189999999999999</v>
      </c>
      <c r="G253" s="17"/>
      <c r="H253" s="16"/>
      <c r="I253" s="16" t="s">
        <v>40</v>
      </c>
      <c r="J253" s="16" t="s">
        <v>15</v>
      </c>
      <c r="K253" s="16" t="s">
        <v>4</v>
      </c>
      <c r="L253" s="19">
        <f>IF(Tabelle1[[#This Row],[Heizleistung (55°C)]]=0,Tabelle1[[#This Row],[Heizleistung (35°C)]],(Tabelle1[[#This Row],[Heizleistung (35°C)]]+Tabelle1[[#This Row],[Heizleistung (55°C)]])/2)</f>
        <v>75.2</v>
      </c>
      <c r="M253" s="20">
        <f>IF(Tabelle1[[#This Row],[Etas 55°C]]=0,0,(Tabelle1[[#This Row],[Etas 35°C]]*0.8+Tabelle1[[#This Row],[Etas 55°C]]*0.2))*2.5</f>
        <v>0</v>
      </c>
      <c r="N253" s="21" t="str">
        <f>IF(-(Tabelle1[[#This Row],[80%/20% SCOP]]-5.5)/5.5=1,"n.a.",-(Tabelle1[[#This Row],[80%/20% SCOP]]-5.5)/5.5)</f>
        <v>n.a.</v>
      </c>
    </row>
    <row r="254" spans="1:14" ht="20.100000000000001" customHeight="1" x14ac:dyDescent="0.25">
      <c r="A254" s="24">
        <v>16009908</v>
      </c>
      <c r="B254" s="15" t="s">
        <v>127</v>
      </c>
      <c r="C254" s="15" t="s">
        <v>280</v>
      </c>
      <c r="D254" s="16" t="s">
        <v>2</v>
      </c>
      <c r="E254" s="17">
        <v>258.81</v>
      </c>
      <c r="F254" s="18">
        <v>1.466</v>
      </c>
      <c r="G254" s="17"/>
      <c r="H254" s="16"/>
      <c r="I254" s="16" t="s">
        <v>40</v>
      </c>
      <c r="J254" s="16" t="s">
        <v>15</v>
      </c>
      <c r="K254" s="16" t="s">
        <v>15</v>
      </c>
      <c r="L254" s="19">
        <f>IF(Tabelle1[[#This Row],[Heizleistung (55°C)]]=0,Tabelle1[[#This Row],[Heizleistung (35°C)]],(Tabelle1[[#This Row],[Heizleistung (35°C)]]+Tabelle1[[#This Row],[Heizleistung (55°C)]])/2)</f>
        <v>258.81</v>
      </c>
      <c r="M254" s="20">
        <f>IF(Tabelle1[[#This Row],[Etas 55°C]]=0,0,(Tabelle1[[#This Row],[Etas 35°C]]*0.8+Tabelle1[[#This Row],[Etas 55°C]]*0.2))*2.5</f>
        <v>0</v>
      </c>
      <c r="N254" s="21" t="str">
        <f>IF(-(Tabelle1[[#This Row],[80%/20% SCOP]]-5.5)/5.5=1,"n.a.",-(Tabelle1[[#This Row],[80%/20% SCOP]]-5.5)/5.5)</f>
        <v>n.a.</v>
      </c>
    </row>
    <row r="255" spans="1:14" ht="20.100000000000001" customHeight="1" x14ac:dyDescent="0.25">
      <c r="A255" s="24">
        <v>16009903</v>
      </c>
      <c r="B255" s="15" t="s">
        <v>127</v>
      </c>
      <c r="C255" s="15" t="s">
        <v>281</v>
      </c>
      <c r="D255" s="16" t="s">
        <v>2</v>
      </c>
      <c r="E255" s="17">
        <v>666</v>
      </c>
      <c r="F255" s="18">
        <v>1.55</v>
      </c>
      <c r="G255" s="17"/>
      <c r="H255" s="16"/>
      <c r="I255" s="16" t="s">
        <v>109</v>
      </c>
      <c r="J255" s="16" t="s">
        <v>15</v>
      </c>
      <c r="K255" s="16" t="s">
        <v>4</v>
      </c>
      <c r="L255" s="19">
        <f>IF(Tabelle1[[#This Row],[Heizleistung (55°C)]]=0,Tabelle1[[#This Row],[Heizleistung (35°C)]],(Tabelle1[[#This Row],[Heizleistung (35°C)]]+Tabelle1[[#This Row],[Heizleistung (55°C)]])/2)</f>
        <v>666</v>
      </c>
      <c r="M255" s="20">
        <f>IF(Tabelle1[[#This Row],[Etas 55°C]]=0,0,(Tabelle1[[#This Row],[Etas 35°C]]*0.8+Tabelle1[[#This Row],[Etas 55°C]]*0.2))*2.5</f>
        <v>0</v>
      </c>
      <c r="N255" s="21" t="str">
        <f>IF(-(Tabelle1[[#This Row],[80%/20% SCOP]]-5.5)/5.5=1,"n.a.",-(Tabelle1[[#This Row],[80%/20% SCOP]]-5.5)/5.5)</f>
        <v>n.a.</v>
      </c>
    </row>
    <row r="256" spans="1:14" ht="20.100000000000001" customHeight="1" x14ac:dyDescent="0.25">
      <c r="A256" s="24">
        <v>16003986</v>
      </c>
      <c r="B256" s="15" t="s">
        <v>127</v>
      </c>
      <c r="C256" s="15" t="s">
        <v>282</v>
      </c>
      <c r="D256" s="16" t="s">
        <v>2</v>
      </c>
      <c r="E256" s="17">
        <v>90</v>
      </c>
      <c r="F256" s="18">
        <v>1.64</v>
      </c>
      <c r="G256" s="17">
        <v>92.1</v>
      </c>
      <c r="H256" s="18">
        <v>1.31</v>
      </c>
      <c r="I256" s="16" t="s">
        <v>40</v>
      </c>
      <c r="J256" s="16" t="s">
        <v>15</v>
      </c>
      <c r="K256" s="16" t="s">
        <v>4</v>
      </c>
      <c r="L256" s="19">
        <f>IF(Tabelle1[[#This Row],[Heizleistung (55°C)]]=0,Tabelle1[[#This Row],[Heizleistung (35°C)]],(Tabelle1[[#This Row],[Heizleistung (35°C)]]+Tabelle1[[#This Row],[Heizleistung (55°C)]])/2)</f>
        <v>91.05</v>
      </c>
      <c r="M256" s="20">
        <f>IF(Tabelle1[[#This Row],[Etas 55°C]]=0,0,(Tabelle1[[#This Row],[Etas 35°C]]*0.8+Tabelle1[[#This Row],[Etas 55°C]]*0.2))*2.5</f>
        <v>3.9350000000000001</v>
      </c>
      <c r="N256" s="21">
        <f>IF(-(Tabelle1[[#This Row],[80%/20% SCOP]]-5.5)/5.5=1,"n.a.",-(Tabelle1[[#This Row],[80%/20% SCOP]]-5.5)/5.5)</f>
        <v>0.28454545454545455</v>
      </c>
    </row>
    <row r="257" spans="1:14" ht="20.100000000000001" customHeight="1" x14ac:dyDescent="0.25">
      <c r="A257" s="24">
        <v>16003969</v>
      </c>
      <c r="B257" s="15" t="s">
        <v>127</v>
      </c>
      <c r="C257" s="15" t="s">
        <v>283</v>
      </c>
      <c r="D257" s="16" t="s">
        <v>2</v>
      </c>
      <c r="E257" s="17">
        <v>190</v>
      </c>
      <c r="F257" s="18">
        <v>1.55</v>
      </c>
      <c r="G257" s="17">
        <v>189</v>
      </c>
      <c r="H257" s="18">
        <v>1.29</v>
      </c>
      <c r="I257" s="16" t="s">
        <v>40</v>
      </c>
      <c r="J257" s="16" t="s">
        <v>15</v>
      </c>
      <c r="K257" s="16" t="s">
        <v>4</v>
      </c>
      <c r="L257" s="19">
        <f>IF(Tabelle1[[#This Row],[Heizleistung (55°C)]]=0,Tabelle1[[#This Row],[Heizleistung (35°C)]],(Tabelle1[[#This Row],[Heizleistung (35°C)]]+Tabelle1[[#This Row],[Heizleistung (55°C)]])/2)</f>
        <v>189.5</v>
      </c>
      <c r="M257" s="20">
        <f>IF(Tabelle1[[#This Row],[Etas 55°C]]=0,0,(Tabelle1[[#This Row],[Etas 35°C]]*0.8+Tabelle1[[#This Row],[Etas 55°C]]*0.2))*2.5</f>
        <v>3.7450000000000006</v>
      </c>
      <c r="N257" s="21">
        <f>IF(-(Tabelle1[[#This Row],[80%/20% SCOP]]-5.5)/5.5=1,"n.a.",-(Tabelle1[[#This Row],[80%/20% SCOP]]-5.5)/5.5)</f>
        <v>0.31909090909090898</v>
      </c>
    </row>
    <row r="258" spans="1:14" ht="20.100000000000001" customHeight="1" x14ac:dyDescent="0.25">
      <c r="A258" s="24">
        <v>16003679</v>
      </c>
      <c r="B258" s="15" t="s">
        <v>127</v>
      </c>
      <c r="C258" s="15" t="s">
        <v>284</v>
      </c>
      <c r="D258" s="16" t="s">
        <v>2</v>
      </c>
      <c r="E258" s="17">
        <v>128.80000000000001</v>
      </c>
      <c r="F258" s="18">
        <v>1.45</v>
      </c>
      <c r="G258" s="17"/>
      <c r="H258" s="16"/>
      <c r="I258" s="16" t="s">
        <v>40</v>
      </c>
      <c r="J258" s="16" t="s">
        <v>15</v>
      </c>
      <c r="K258" s="16" t="s">
        <v>4</v>
      </c>
      <c r="L258" s="19">
        <f>IF(Tabelle1[[#This Row],[Heizleistung (55°C)]]=0,Tabelle1[[#This Row],[Heizleistung (35°C)]],(Tabelle1[[#This Row],[Heizleistung (35°C)]]+Tabelle1[[#This Row],[Heizleistung (55°C)]])/2)</f>
        <v>128.80000000000001</v>
      </c>
      <c r="M258" s="20">
        <f>IF(Tabelle1[[#This Row],[Etas 55°C]]=0,0,(Tabelle1[[#This Row],[Etas 35°C]]*0.8+Tabelle1[[#This Row],[Etas 55°C]]*0.2))*2.5</f>
        <v>0</v>
      </c>
      <c r="N258" s="21" t="str">
        <f>IF(-(Tabelle1[[#This Row],[80%/20% SCOP]]-5.5)/5.5=1,"n.a.",-(Tabelle1[[#This Row],[80%/20% SCOP]]-5.5)/5.5)</f>
        <v>n.a.</v>
      </c>
    </row>
    <row r="259" spans="1:14" ht="20.100000000000001" customHeight="1" x14ac:dyDescent="0.25">
      <c r="A259" s="24">
        <v>16004061</v>
      </c>
      <c r="B259" s="15" t="s">
        <v>127</v>
      </c>
      <c r="C259" s="15" t="s">
        <v>285</v>
      </c>
      <c r="D259" s="16" t="s">
        <v>2</v>
      </c>
      <c r="E259" s="17">
        <v>617</v>
      </c>
      <c r="F259" s="18">
        <v>1.51</v>
      </c>
      <c r="G259" s="17"/>
      <c r="H259" s="16"/>
      <c r="I259" s="16" t="s">
        <v>109</v>
      </c>
      <c r="J259" s="16" t="s">
        <v>15</v>
      </c>
      <c r="K259" s="16" t="s">
        <v>4</v>
      </c>
      <c r="L259" s="19">
        <f>IF(Tabelle1[[#This Row],[Heizleistung (55°C)]]=0,Tabelle1[[#This Row],[Heizleistung (35°C)]],(Tabelle1[[#This Row],[Heizleistung (35°C)]]+Tabelle1[[#This Row],[Heizleistung (55°C)]])/2)</f>
        <v>617</v>
      </c>
      <c r="M259" s="20">
        <f>IF(Tabelle1[[#This Row],[Etas 55°C]]=0,0,(Tabelle1[[#This Row],[Etas 35°C]]*0.8+Tabelle1[[#This Row],[Etas 55°C]]*0.2))*2.5</f>
        <v>0</v>
      </c>
      <c r="N259" s="21" t="str">
        <f>IF(-(Tabelle1[[#This Row],[80%/20% SCOP]]-5.5)/5.5=1,"n.a.",-(Tabelle1[[#This Row],[80%/20% SCOP]]-5.5)/5.5)</f>
        <v>n.a.</v>
      </c>
    </row>
    <row r="260" spans="1:14" ht="20.100000000000001" customHeight="1" x14ac:dyDescent="0.25">
      <c r="A260" s="24">
        <v>16003759</v>
      </c>
      <c r="B260" s="15" t="s">
        <v>127</v>
      </c>
      <c r="C260" s="15" t="s">
        <v>286</v>
      </c>
      <c r="D260" s="16" t="s">
        <v>2</v>
      </c>
      <c r="E260" s="17">
        <v>78.2</v>
      </c>
      <c r="F260" s="18">
        <v>1.5</v>
      </c>
      <c r="G260" s="17"/>
      <c r="H260" s="16"/>
      <c r="I260" s="16" t="s">
        <v>109</v>
      </c>
      <c r="J260" s="16" t="s">
        <v>15</v>
      </c>
      <c r="K260" s="16" t="s">
        <v>4</v>
      </c>
      <c r="L260" s="19">
        <f>IF(Tabelle1[[#This Row],[Heizleistung (55°C)]]=0,Tabelle1[[#This Row],[Heizleistung (35°C)]],(Tabelle1[[#This Row],[Heizleistung (35°C)]]+Tabelle1[[#This Row],[Heizleistung (55°C)]])/2)</f>
        <v>78.2</v>
      </c>
      <c r="M260" s="20">
        <f>IF(Tabelle1[[#This Row],[Etas 55°C]]=0,0,(Tabelle1[[#This Row],[Etas 35°C]]*0.8+Tabelle1[[#This Row],[Etas 55°C]]*0.2))*2.5</f>
        <v>0</v>
      </c>
      <c r="N260" s="21" t="str">
        <f>IF(-(Tabelle1[[#This Row],[80%/20% SCOP]]-5.5)/5.5=1,"n.a.",-(Tabelle1[[#This Row],[80%/20% SCOP]]-5.5)/5.5)</f>
        <v>n.a.</v>
      </c>
    </row>
    <row r="261" spans="1:14" ht="20.100000000000001" customHeight="1" x14ac:dyDescent="0.25">
      <c r="A261" s="24">
        <v>16004155</v>
      </c>
      <c r="B261" s="15" t="s">
        <v>127</v>
      </c>
      <c r="C261" s="15" t="s">
        <v>287</v>
      </c>
      <c r="D261" s="16" t="s">
        <v>2</v>
      </c>
      <c r="E261" s="17">
        <v>898</v>
      </c>
      <c r="F261" s="18">
        <v>1.48</v>
      </c>
      <c r="G261" s="17">
        <v>662</v>
      </c>
      <c r="H261" s="18">
        <v>1.25</v>
      </c>
      <c r="I261" s="16" t="s">
        <v>109</v>
      </c>
      <c r="J261" s="16" t="s">
        <v>15</v>
      </c>
      <c r="K261" s="16" t="s">
        <v>4</v>
      </c>
      <c r="L261" s="19">
        <f>IF(Tabelle1[[#This Row],[Heizleistung (55°C)]]=0,Tabelle1[[#This Row],[Heizleistung (35°C)]],(Tabelle1[[#This Row],[Heizleistung (35°C)]]+Tabelle1[[#This Row],[Heizleistung (55°C)]])/2)</f>
        <v>780</v>
      </c>
      <c r="M261" s="20">
        <f>IF(Tabelle1[[#This Row],[Etas 55°C]]=0,0,(Tabelle1[[#This Row],[Etas 35°C]]*0.8+Tabelle1[[#This Row],[Etas 55°C]]*0.2))*2.5</f>
        <v>3.585</v>
      </c>
      <c r="N261" s="21">
        <f>IF(-(Tabelle1[[#This Row],[80%/20% SCOP]]-5.5)/5.5=1,"n.a.",-(Tabelle1[[#This Row],[80%/20% SCOP]]-5.5)/5.5)</f>
        <v>0.3481818181818182</v>
      </c>
    </row>
    <row r="262" spans="1:14" ht="20.100000000000001" customHeight="1" x14ac:dyDescent="0.25">
      <c r="A262" s="24">
        <v>16004364</v>
      </c>
      <c r="B262" s="15" t="s">
        <v>127</v>
      </c>
      <c r="C262" s="15" t="s">
        <v>288</v>
      </c>
      <c r="D262" s="16" t="s">
        <v>2</v>
      </c>
      <c r="E262" s="17">
        <v>72</v>
      </c>
      <c r="F262" s="18">
        <v>1.71</v>
      </c>
      <c r="G262" s="17">
        <v>73</v>
      </c>
      <c r="H262" s="18">
        <v>1.36</v>
      </c>
      <c r="I262" s="16" t="s">
        <v>40</v>
      </c>
      <c r="J262" s="16" t="s">
        <v>15</v>
      </c>
      <c r="K262" s="16" t="s">
        <v>4</v>
      </c>
      <c r="L262" s="19">
        <f>IF(Tabelle1[[#This Row],[Heizleistung (55°C)]]=0,Tabelle1[[#This Row],[Heizleistung (35°C)]],(Tabelle1[[#This Row],[Heizleistung (35°C)]]+Tabelle1[[#This Row],[Heizleistung (55°C)]])/2)</f>
        <v>72.5</v>
      </c>
      <c r="M262" s="20">
        <f>IF(Tabelle1[[#This Row],[Etas 55°C]]=0,0,(Tabelle1[[#This Row],[Etas 35°C]]*0.8+Tabelle1[[#This Row],[Etas 55°C]]*0.2))*2.5</f>
        <v>4.1000000000000005</v>
      </c>
      <c r="N262" s="21">
        <f>IF(-(Tabelle1[[#This Row],[80%/20% SCOP]]-5.5)/5.5=1,"n.a.",-(Tabelle1[[#This Row],[80%/20% SCOP]]-5.5)/5.5)</f>
        <v>0.25454545454545446</v>
      </c>
    </row>
    <row r="263" spans="1:14" ht="20.100000000000001" customHeight="1" x14ac:dyDescent="0.25">
      <c r="A263" s="24">
        <v>16003820</v>
      </c>
      <c r="B263" s="15" t="s">
        <v>127</v>
      </c>
      <c r="C263" s="15" t="s">
        <v>289</v>
      </c>
      <c r="D263" s="16" t="s">
        <v>2</v>
      </c>
      <c r="E263" s="17">
        <v>397.88</v>
      </c>
      <c r="F263" s="18">
        <v>1.5529999999999999</v>
      </c>
      <c r="G263" s="17">
        <v>393</v>
      </c>
      <c r="H263" s="18">
        <v>1.25</v>
      </c>
      <c r="I263" s="16" t="s">
        <v>40</v>
      </c>
      <c r="J263" s="16" t="s">
        <v>15</v>
      </c>
      <c r="K263" s="16" t="s">
        <v>15</v>
      </c>
      <c r="L263" s="19">
        <f>IF(Tabelle1[[#This Row],[Heizleistung (55°C)]]=0,Tabelle1[[#This Row],[Heizleistung (35°C)]],(Tabelle1[[#This Row],[Heizleistung (35°C)]]+Tabelle1[[#This Row],[Heizleistung (55°C)]])/2)</f>
        <v>395.44</v>
      </c>
      <c r="M263" s="20">
        <f>IF(Tabelle1[[#This Row],[Etas 55°C]]=0,0,(Tabelle1[[#This Row],[Etas 35°C]]*0.8+Tabelle1[[#This Row],[Etas 55°C]]*0.2))*2.5</f>
        <v>3.7309999999999999</v>
      </c>
      <c r="N263" s="21">
        <f>IF(-(Tabelle1[[#This Row],[80%/20% SCOP]]-5.5)/5.5=1,"n.a.",-(Tabelle1[[#This Row],[80%/20% SCOP]]-5.5)/5.5)</f>
        <v>0.32163636363636366</v>
      </c>
    </row>
    <row r="264" spans="1:14" ht="20.100000000000001" customHeight="1" x14ac:dyDescent="0.25">
      <c r="A264" s="24">
        <v>16009844</v>
      </c>
      <c r="B264" s="15" t="s">
        <v>127</v>
      </c>
      <c r="C264" s="15" t="s">
        <v>290</v>
      </c>
      <c r="D264" s="16" t="s">
        <v>2</v>
      </c>
      <c r="E264" s="17">
        <v>88.5</v>
      </c>
      <c r="F264" s="18">
        <v>1.5</v>
      </c>
      <c r="G264" s="17"/>
      <c r="H264" s="16"/>
      <c r="I264" s="16" t="s">
        <v>40</v>
      </c>
      <c r="J264" s="16" t="s">
        <v>15</v>
      </c>
      <c r="K264" s="16" t="s">
        <v>4</v>
      </c>
      <c r="L264" s="19">
        <f>IF(Tabelle1[[#This Row],[Heizleistung (55°C)]]=0,Tabelle1[[#This Row],[Heizleistung (35°C)]],(Tabelle1[[#This Row],[Heizleistung (35°C)]]+Tabelle1[[#This Row],[Heizleistung (55°C)]])/2)</f>
        <v>88.5</v>
      </c>
      <c r="M264" s="20">
        <f>IF(Tabelle1[[#This Row],[Etas 55°C]]=0,0,(Tabelle1[[#This Row],[Etas 35°C]]*0.8+Tabelle1[[#This Row],[Etas 55°C]]*0.2))*2.5</f>
        <v>0</v>
      </c>
      <c r="N264" s="21" t="str">
        <f>IF(-(Tabelle1[[#This Row],[80%/20% SCOP]]-5.5)/5.5=1,"n.a.",-(Tabelle1[[#This Row],[80%/20% SCOP]]-5.5)/5.5)</f>
        <v>n.a.</v>
      </c>
    </row>
    <row r="265" spans="1:14" ht="20.100000000000001" customHeight="1" x14ac:dyDescent="0.25">
      <c r="A265" s="24">
        <v>16003730</v>
      </c>
      <c r="B265" s="15" t="s">
        <v>127</v>
      </c>
      <c r="C265" s="15" t="s">
        <v>291</v>
      </c>
      <c r="D265" s="16" t="s">
        <v>2</v>
      </c>
      <c r="E265" s="17">
        <v>121.5</v>
      </c>
      <c r="F265" s="18">
        <v>1.45</v>
      </c>
      <c r="G265" s="17"/>
      <c r="H265" s="16"/>
      <c r="I265" s="16" t="s">
        <v>40</v>
      </c>
      <c r="J265" s="16" t="s">
        <v>15</v>
      </c>
      <c r="K265" s="16" t="s">
        <v>15</v>
      </c>
      <c r="L265" s="19">
        <f>IF(Tabelle1[[#This Row],[Heizleistung (55°C)]]=0,Tabelle1[[#This Row],[Heizleistung (35°C)]],(Tabelle1[[#This Row],[Heizleistung (35°C)]]+Tabelle1[[#This Row],[Heizleistung (55°C)]])/2)</f>
        <v>121.5</v>
      </c>
      <c r="M265" s="20">
        <f>IF(Tabelle1[[#This Row],[Etas 55°C]]=0,0,(Tabelle1[[#This Row],[Etas 35°C]]*0.8+Tabelle1[[#This Row],[Etas 55°C]]*0.2))*2.5</f>
        <v>0</v>
      </c>
      <c r="N265" s="21" t="str">
        <f>IF(-(Tabelle1[[#This Row],[80%/20% SCOP]]-5.5)/5.5=1,"n.a.",-(Tabelle1[[#This Row],[80%/20% SCOP]]-5.5)/5.5)</f>
        <v>n.a.</v>
      </c>
    </row>
    <row r="266" spans="1:14" ht="20.100000000000001" customHeight="1" x14ac:dyDescent="0.25">
      <c r="A266" s="24">
        <v>16003981</v>
      </c>
      <c r="B266" s="15" t="s">
        <v>127</v>
      </c>
      <c r="C266" s="15" t="s">
        <v>292</v>
      </c>
      <c r="D266" s="16" t="s">
        <v>2</v>
      </c>
      <c r="E266" s="17">
        <v>212</v>
      </c>
      <c r="F266" s="18">
        <v>1.49</v>
      </c>
      <c r="G266" s="17">
        <v>212</v>
      </c>
      <c r="H266" s="18">
        <v>1.25</v>
      </c>
      <c r="I266" s="16" t="s">
        <v>40</v>
      </c>
      <c r="J266" s="16" t="s">
        <v>15</v>
      </c>
      <c r="K266" s="16" t="s">
        <v>4</v>
      </c>
      <c r="L266" s="19">
        <f>IF(Tabelle1[[#This Row],[Heizleistung (55°C)]]=0,Tabelle1[[#This Row],[Heizleistung (35°C)]],(Tabelle1[[#This Row],[Heizleistung (35°C)]]+Tabelle1[[#This Row],[Heizleistung (55°C)]])/2)</f>
        <v>212</v>
      </c>
      <c r="M266" s="20">
        <f>IF(Tabelle1[[#This Row],[Etas 55°C]]=0,0,(Tabelle1[[#This Row],[Etas 35°C]]*0.8+Tabelle1[[#This Row],[Etas 55°C]]*0.2))*2.5</f>
        <v>3.605</v>
      </c>
      <c r="N266" s="21">
        <f>IF(-(Tabelle1[[#This Row],[80%/20% SCOP]]-5.5)/5.5=1,"n.a.",-(Tabelle1[[#This Row],[80%/20% SCOP]]-5.5)/5.5)</f>
        <v>0.34454545454545454</v>
      </c>
    </row>
    <row r="267" spans="1:14" ht="20.100000000000001" customHeight="1" x14ac:dyDescent="0.25">
      <c r="A267" s="24">
        <v>16004225</v>
      </c>
      <c r="B267" s="15" t="s">
        <v>127</v>
      </c>
      <c r="C267" s="15" t="s">
        <v>293</v>
      </c>
      <c r="D267" s="16" t="s">
        <v>2</v>
      </c>
      <c r="E267" s="17">
        <v>391</v>
      </c>
      <c r="F267" s="18">
        <v>1.47</v>
      </c>
      <c r="G267" s="17"/>
      <c r="H267" s="16"/>
      <c r="I267" s="16" t="s">
        <v>109</v>
      </c>
      <c r="J267" s="16" t="s">
        <v>15</v>
      </c>
      <c r="K267" s="16" t="s">
        <v>4</v>
      </c>
      <c r="L267" s="19">
        <f>IF(Tabelle1[[#This Row],[Heizleistung (55°C)]]=0,Tabelle1[[#This Row],[Heizleistung (35°C)]],(Tabelle1[[#This Row],[Heizleistung (35°C)]]+Tabelle1[[#This Row],[Heizleistung (55°C)]])/2)</f>
        <v>391</v>
      </c>
      <c r="M267" s="20">
        <f>IF(Tabelle1[[#This Row],[Etas 55°C]]=0,0,(Tabelle1[[#This Row],[Etas 35°C]]*0.8+Tabelle1[[#This Row],[Etas 55°C]]*0.2))*2.5</f>
        <v>0</v>
      </c>
      <c r="N267" s="21" t="str">
        <f>IF(-(Tabelle1[[#This Row],[80%/20% SCOP]]-5.5)/5.5=1,"n.a.",-(Tabelle1[[#This Row],[80%/20% SCOP]]-5.5)/5.5)</f>
        <v>n.a.</v>
      </c>
    </row>
    <row r="268" spans="1:14" ht="20.100000000000001" customHeight="1" x14ac:dyDescent="0.25">
      <c r="A268" s="24">
        <v>16003894</v>
      </c>
      <c r="B268" s="15" t="s">
        <v>127</v>
      </c>
      <c r="C268" s="15" t="s">
        <v>294</v>
      </c>
      <c r="D268" s="16" t="s">
        <v>2</v>
      </c>
      <c r="E268" s="17">
        <v>391</v>
      </c>
      <c r="F268" s="18">
        <v>1.5509999999999999</v>
      </c>
      <c r="G268" s="17">
        <v>391</v>
      </c>
      <c r="H268" s="18">
        <v>1.26</v>
      </c>
      <c r="I268" s="16" t="s">
        <v>40</v>
      </c>
      <c r="J268" s="16" t="s">
        <v>15</v>
      </c>
      <c r="K268" s="16" t="s">
        <v>15</v>
      </c>
      <c r="L268" s="19">
        <f>IF(Tabelle1[[#This Row],[Heizleistung (55°C)]]=0,Tabelle1[[#This Row],[Heizleistung (35°C)]],(Tabelle1[[#This Row],[Heizleistung (35°C)]]+Tabelle1[[#This Row],[Heizleistung (55°C)]])/2)</f>
        <v>391</v>
      </c>
      <c r="M268" s="20">
        <f>IF(Tabelle1[[#This Row],[Etas 55°C]]=0,0,(Tabelle1[[#This Row],[Etas 35°C]]*0.8+Tabelle1[[#This Row],[Etas 55°C]]*0.2))*2.5</f>
        <v>3.7320000000000002</v>
      </c>
      <c r="N268" s="21">
        <f>IF(-(Tabelle1[[#This Row],[80%/20% SCOP]]-5.5)/5.5=1,"n.a.",-(Tabelle1[[#This Row],[80%/20% SCOP]]-5.5)/5.5)</f>
        <v>0.32145454545454544</v>
      </c>
    </row>
    <row r="269" spans="1:14" ht="20.100000000000001" customHeight="1" x14ac:dyDescent="0.25">
      <c r="A269" s="24">
        <v>16003927</v>
      </c>
      <c r="B269" s="15" t="s">
        <v>127</v>
      </c>
      <c r="C269" s="15" t="s">
        <v>295</v>
      </c>
      <c r="D269" s="16" t="s">
        <v>2</v>
      </c>
      <c r="E269" s="17">
        <v>520</v>
      </c>
      <c r="F269" s="18">
        <v>1.51</v>
      </c>
      <c r="G269" s="17">
        <v>384</v>
      </c>
      <c r="H269" s="18">
        <v>1.29</v>
      </c>
      <c r="I269" s="16" t="s">
        <v>109</v>
      </c>
      <c r="J269" s="16" t="s">
        <v>15</v>
      </c>
      <c r="K269" s="16" t="s">
        <v>4</v>
      </c>
      <c r="L269" s="19">
        <f>IF(Tabelle1[[#This Row],[Heizleistung (55°C)]]=0,Tabelle1[[#This Row],[Heizleistung (35°C)]],(Tabelle1[[#This Row],[Heizleistung (35°C)]]+Tabelle1[[#This Row],[Heizleistung (55°C)]])/2)</f>
        <v>452</v>
      </c>
      <c r="M269" s="20">
        <f>IF(Tabelle1[[#This Row],[Etas 55°C]]=0,0,(Tabelle1[[#This Row],[Etas 35°C]]*0.8+Tabelle1[[#This Row],[Etas 55°C]]*0.2))*2.5</f>
        <v>3.6650000000000005</v>
      </c>
      <c r="N269" s="21">
        <f>IF(-(Tabelle1[[#This Row],[80%/20% SCOP]]-5.5)/5.5=1,"n.a.",-(Tabelle1[[#This Row],[80%/20% SCOP]]-5.5)/5.5)</f>
        <v>0.33363636363636356</v>
      </c>
    </row>
    <row r="270" spans="1:14" ht="20.100000000000001" customHeight="1" x14ac:dyDescent="0.25">
      <c r="A270" s="24">
        <v>16003978</v>
      </c>
      <c r="B270" s="15" t="s">
        <v>127</v>
      </c>
      <c r="C270" s="15" t="s">
        <v>296</v>
      </c>
      <c r="D270" s="16" t="s">
        <v>2</v>
      </c>
      <c r="E270" s="17">
        <v>554</v>
      </c>
      <c r="F270" s="18">
        <v>1.61</v>
      </c>
      <c r="G270" s="17">
        <v>549</v>
      </c>
      <c r="H270" s="18">
        <v>1.32</v>
      </c>
      <c r="I270" s="16" t="s">
        <v>40</v>
      </c>
      <c r="J270" s="16" t="s">
        <v>15</v>
      </c>
      <c r="K270" s="16" t="s">
        <v>4</v>
      </c>
      <c r="L270" s="19">
        <f>IF(Tabelle1[[#This Row],[Heizleistung (55°C)]]=0,Tabelle1[[#This Row],[Heizleistung (35°C)]],(Tabelle1[[#This Row],[Heizleistung (35°C)]]+Tabelle1[[#This Row],[Heizleistung (55°C)]])/2)</f>
        <v>551.5</v>
      </c>
      <c r="M270" s="20">
        <f>IF(Tabelle1[[#This Row],[Etas 55°C]]=0,0,(Tabelle1[[#This Row],[Etas 35°C]]*0.8+Tabelle1[[#This Row],[Etas 55°C]]*0.2))*2.5</f>
        <v>3.8800000000000008</v>
      </c>
      <c r="N270" s="21">
        <f>IF(-(Tabelle1[[#This Row],[80%/20% SCOP]]-5.5)/5.5=1,"n.a.",-(Tabelle1[[#This Row],[80%/20% SCOP]]-5.5)/5.5)</f>
        <v>0.29454545454545439</v>
      </c>
    </row>
    <row r="271" spans="1:14" ht="20.100000000000001" customHeight="1" x14ac:dyDescent="0.25">
      <c r="A271" s="24">
        <v>16003924</v>
      </c>
      <c r="B271" s="15" t="s">
        <v>127</v>
      </c>
      <c r="C271" s="15" t="s">
        <v>297</v>
      </c>
      <c r="D271" s="16" t="s">
        <v>2</v>
      </c>
      <c r="E271" s="17">
        <v>396</v>
      </c>
      <c r="F271" s="18">
        <v>1.46</v>
      </c>
      <c r="G271" s="17"/>
      <c r="H271" s="16"/>
      <c r="I271" s="16" t="s">
        <v>109</v>
      </c>
      <c r="J271" s="16" t="s">
        <v>15</v>
      </c>
      <c r="K271" s="16" t="s">
        <v>4</v>
      </c>
      <c r="L271" s="19">
        <f>IF(Tabelle1[[#This Row],[Heizleistung (55°C)]]=0,Tabelle1[[#This Row],[Heizleistung (35°C)]],(Tabelle1[[#This Row],[Heizleistung (35°C)]]+Tabelle1[[#This Row],[Heizleistung (55°C)]])/2)</f>
        <v>396</v>
      </c>
      <c r="M271" s="20">
        <f>IF(Tabelle1[[#This Row],[Etas 55°C]]=0,0,(Tabelle1[[#This Row],[Etas 35°C]]*0.8+Tabelle1[[#This Row],[Etas 55°C]]*0.2))*2.5</f>
        <v>0</v>
      </c>
      <c r="N271" s="21" t="str">
        <f>IF(-(Tabelle1[[#This Row],[80%/20% SCOP]]-5.5)/5.5=1,"n.a.",-(Tabelle1[[#This Row],[80%/20% SCOP]]-5.5)/5.5)</f>
        <v>n.a.</v>
      </c>
    </row>
    <row r="272" spans="1:14" ht="20.100000000000001" customHeight="1" x14ac:dyDescent="0.25">
      <c r="A272" s="24">
        <v>16016564</v>
      </c>
      <c r="B272" s="15" t="s">
        <v>127</v>
      </c>
      <c r="C272" s="15" t="s">
        <v>298</v>
      </c>
      <c r="D272" s="16" t="s">
        <v>2</v>
      </c>
      <c r="E272" s="17">
        <v>81.400000000000006</v>
      </c>
      <c r="F272" s="18">
        <v>1.552</v>
      </c>
      <c r="G272" s="17">
        <v>79.7</v>
      </c>
      <c r="H272" s="18">
        <v>1.2569999999999999</v>
      </c>
      <c r="I272" s="16" t="s">
        <v>3</v>
      </c>
      <c r="J272" s="16" t="s">
        <v>15</v>
      </c>
      <c r="K272" s="16" t="s">
        <v>25</v>
      </c>
      <c r="L272" s="19">
        <f>IF(Tabelle1[[#This Row],[Heizleistung (55°C)]]=0,Tabelle1[[#This Row],[Heizleistung (35°C)]],(Tabelle1[[#This Row],[Heizleistung (35°C)]]+Tabelle1[[#This Row],[Heizleistung (55°C)]])/2)</f>
        <v>80.550000000000011</v>
      </c>
      <c r="M272" s="20">
        <f>IF(Tabelle1[[#This Row],[Etas 55°C]]=0,0,(Tabelle1[[#This Row],[Etas 35°C]]*0.8+Tabelle1[[#This Row],[Etas 55°C]]*0.2))*2.5</f>
        <v>3.7325000000000004</v>
      </c>
      <c r="N272" s="21">
        <f>IF(-(Tabelle1[[#This Row],[80%/20% SCOP]]-5.5)/5.5=1,"n.a.",-(Tabelle1[[#This Row],[80%/20% SCOP]]-5.5)/5.5)</f>
        <v>0.3213636363636363</v>
      </c>
    </row>
    <row r="273" spans="1:14" ht="20.100000000000001" customHeight="1" x14ac:dyDescent="0.25">
      <c r="A273" s="24">
        <v>16003758</v>
      </c>
      <c r="B273" s="15" t="s">
        <v>127</v>
      </c>
      <c r="C273" s="15" t="s">
        <v>299</v>
      </c>
      <c r="D273" s="16" t="s">
        <v>2</v>
      </c>
      <c r="E273" s="17">
        <v>78.8</v>
      </c>
      <c r="F273" s="18">
        <v>1.53</v>
      </c>
      <c r="G273" s="17"/>
      <c r="H273" s="16"/>
      <c r="I273" s="16" t="s">
        <v>109</v>
      </c>
      <c r="J273" s="16" t="s">
        <v>15</v>
      </c>
      <c r="K273" s="16" t="s">
        <v>4</v>
      </c>
      <c r="L273" s="19">
        <f>IF(Tabelle1[[#This Row],[Heizleistung (55°C)]]=0,Tabelle1[[#This Row],[Heizleistung (35°C)]],(Tabelle1[[#This Row],[Heizleistung (35°C)]]+Tabelle1[[#This Row],[Heizleistung (55°C)]])/2)</f>
        <v>78.8</v>
      </c>
      <c r="M273" s="20">
        <f>IF(Tabelle1[[#This Row],[Etas 55°C]]=0,0,(Tabelle1[[#This Row],[Etas 35°C]]*0.8+Tabelle1[[#This Row],[Etas 55°C]]*0.2))*2.5</f>
        <v>0</v>
      </c>
      <c r="N273" s="21" t="str">
        <f>IF(-(Tabelle1[[#This Row],[80%/20% SCOP]]-5.5)/5.5=1,"n.a.",-(Tabelle1[[#This Row],[80%/20% SCOP]]-5.5)/5.5)</f>
        <v>n.a.</v>
      </c>
    </row>
    <row r="274" spans="1:14" ht="20.100000000000001" customHeight="1" x14ac:dyDescent="0.25">
      <c r="A274" s="24">
        <v>16018859</v>
      </c>
      <c r="B274" s="15" t="s">
        <v>127</v>
      </c>
      <c r="C274" s="15" t="s">
        <v>300</v>
      </c>
      <c r="D274" s="16" t="s">
        <v>2</v>
      </c>
      <c r="E274" s="17">
        <v>1017.9</v>
      </c>
      <c r="F274" s="18">
        <v>1.516</v>
      </c>
      <c r="G274" s="17"/>
      <c r="H274" s="16"/>
      <c r="I274" s="16" t="s">
        <v>40</v>
      </c>
      <c r="J274" s="16" t="s">
        <v>15</v>
      </c>
      <c r="K274" s="16" t="s">
        <v>15</v>
      </c>
      <c r="L274" s="19">
        <f>IF(Tabelle1[[#This Row],[Heizleistung (55°C)]]=0,Tabelle1[[#This Row],[Heizleistung (35°C)]],(Tabelle1[[#This Row],[Heizleistung (35°C)]]+Tabelle1[[#This Row],[Heizleistung (55°C)]])/2)</f>
        <v>1017.9</v>
      </c>
      <c r="M274" s="20">
        <f>IF(Tabelle1[[#This Row],[Etas 55°C]]=0,0,(Tabelle1[[#This Row],[Etas 35°C]]*0.8+Tabelle1[[#This Row],[Etas 55°C]]*0.2))*2.5</f>
        <v>0</v>
      </c>
      <c r="N274" s="21" t="str">
        <f>IF(-(Tabelle1[[#This Row],[80%/20% SCOP]]-5.5)/5.5=1,"n.a.",-(Tabelle1[[#This Row],[80%/20% SCOP]]-5.5)/5.5)</f>
        <v>n.a.</v>
      </c>
    </row>
    <row r="275" spans="1:14" ht="20.100000000000001" customHeight="1" x14ac:dyDescent="0.25">
      <c r="A275" s="24">
        <v>16014529</v>
      </c>
      <c r="B275" s="15" t="s">
        <v>301</v>
      </c>
      <c r="C275" s="15" t="s">
        <v>302</v>
      </c>
      <c r="D275" s="16" t="s">
        <v>2</v>
      </c>
      <c r="E275" s="17">
        <v>11.3</v>
      </c>
      <c r="F275" s="18">
        <v>1.85</v>
      </c>
      <c r="G275" s="17">
        <v>10.1</v>
      </c>
      <c r="H275" s="18">
        <v>1.36</v>
      </c>
      <c r="I275" s="16" t="s">
        <v>3</v>
      </c>
      <c r="J275" s="16" t="s">
        <v>4</v>
      </c>
      <c r="K275" s="16" t="s">
        <v>4</v>
      </c>
      <c r="L275" s="19">
        <f>IF(Tabelle1[[#This Row],[Heizleistung (55°C)]]=0,Tabelle1[[#This Row],[Heizleistung (35°C)]],(Tabelle1[[#This Row],[Heizleistung (35°C)]]+Tabelle1[[#This Row],[Heizleistung (55°C)]])/2)</f>
        <v>10.7</v>
      </c>
      <c r="M275" s="20">
        <f>IF(Tabelle1[[#This Row],[Etas 55°C]]=0,0,(Tabelle1[[#This Row],[Etas 35°C]]*0.8+Tabelle1[[#This Row],[Etas 55°C]]*0.2))*2.5</f>
        <v>4.3800000000000008</v>
      </c>
      <c r="N275" s="21">
        <f>IF(-(Tabelle1[[#This Row],[80%/20% SCOP]]-5.5)/5.5=1,"n.a.",-(Tabelle1[[#This Row],[80%/20% SCOP]]-5.5)/5.5)</f>
        <v>0.2036363636363635</v>
      </c>
    </row>
    <row r="276" spans="1:14" ht="20.100000000000001" customHeight="1" x14ac:dyDescent="0.25">
      <c r="A276" s="24">
        <v>16014527</v>
      </c>
      <c r="B276" s="15" t="s">
        <v>301</v>
      </c>
      <c r="C276" s="15" t="s">
        <v>303</v>
      </c>
      <c r="D276" s="16" t="s">
        <v>2</v>
      </c>
      <c r="E276" s="17">
        <v>6.76</v>
      </c>
      <c r="F276" s="18">
        <v>1.8520000000000001</v>
      </c>
      <c r="G276" s="17">
        <v>6.7</v>
      </c>
      <c r="H276" s="18">
        <v>1.4359999999999999</v>
      </c>
      <c r="I276" s="16" t="s">
        <v>3</v>
      </c>
      <c r="J276" s="16" t="s">
        <v>4</v>
      </c>
      <c r="K276" s="16" t="s">
        <v>4</v>
      </c>
      <c r="L276" s="19">
        <f>IF(Tabelle1[[#This Row],[Heizleistung (55°C)]]=0,Tabelle1[[#This Row],[Heizleistung (35°C)]],(Tabelle1[[#This Row],[Heizleistung (35°C)]]+Tabelle1[[#This Row],[Heizleistung (55°C)]])/2)</f>
        <v>6.73</v>
      </c>
      <c r="M276" s="20">
        <f>IF(Tabelle1[[#This Row],[Etas 55°C]]=0,0,(Tabelle1[[#This Row],[Etas 35°C]]*0.8+Tabelle1[[#This Row],[Etas 55°C]]*0.2))*2.5</f>
        <v>4.4220000000000006</v>
      </c>
      <c r="N276" s="21">
        <f>IF(-(Tabelle1[[#This Row],[80%/20% SCOP]]-5.5)/5.5=1,"n.a.",-(Tabelle1[[#This Row],[80%/20% SCOP]]-5.5)/5.5)</f>
        <v>0.1959999999999999</v>
      </c>
    </row>
    <row r="277" spans="1:14" ht="20.100000000000001" customHeight="1" x14ac:dyDescent="0.25">
      <c r="A277" s="24">
        <v>16014528</v>
      </c>
      <c r="B277" s="15" t="s">
        <v>301</v>
      </c>
      <c r="C277" s="15" t="s">
        <v>304</v>
      </c>
      <c r="D277" s="16" t="s">
        <v>2</v>
      </c>
      <c r="E277" s="17">
        <v>7.8</v>
      </c>
      <c r="F277" s="18">
        <v>1.853</v>
      </c>
      <c r="G277" s="17">
        <v>7.7</v>
      </c>
      <c r="H277" s="18">
        <v>1.4079999999999999</v>
      </c>
      <c r="I277" s="16" t="s">
        <v>3</v>
      </c>
      <c r="J277" s="16" t="s">
        <v>4</v>
      </c>
      <c r="K277" s="16" t="s">
        <v>4</v>
      </c>
      <c r="L277" s="19">
        <f>IF(Tabelle1[[#This Row],[Heizleistung (55°C)]]=0,Tabelle1[[#This Row],[Heizleistung (35°C)]],(Tabelle1[[#This Row],[Heizleistung (35°C)]]+Tabelle1[[#This Row],[Heizleistung (55°C)]])/2)</f>
        <v>7.75</v>
      </c>
      <c r="M277" s="20">
        <f>IF(Tabelle1[[#This Row],[Etas 55°C]]=0,0,(Tabelle1[[#This Row],[Etas 35°C]]*0.8+Tabelle1[[#This Row],[Etas 55°C]]*0.2))*2.5</f>
        <v>4.41</v>
      </c>
      <c r="N277" s="21">
        <f>IF(-(Tabelle1[[#This Row],[80%/20% SCOP]]-5.5)/5.5=1,"n.a.",-(Tabelle1[[#This Row],[80%/20% SCOP]]-5.5)/5.5)</f>
        <v>0.19818181818181815</v>
      </c>
    </row>
    <row r="278" spans="1:14" ht="20.100000000000001" customHeight="1" x14ac:dyDescent="0.25">
      <c r="A278" s="24">
        <v>16012809</v>
      </c>
      <c r="B278" s="15" t="s">
        <v>305</v>
      </c>
      <c r="C278" s="15" t="s">
        <v>306</v>
      </c>
      <c r="D278" s="16" t="s">
        <v>2</v>
      </c>
      <c r="E278" s="17">
        <v>6.2</v>
      </c>
      <c r="F278" s="18">
        <v>1.87</v>
      </c>
      <c r="G278" s="17">
        <v>5.7</v>
      </c>
      <c r="H278" s="18">
        <v>1.42</v>
      </c>
      <c r="I278" s="16" t="s">
        <v>3</v>
      </c>
      <c r="J278" s="16" t="s">
        <v>4</v>
      </c>
      <c r="K278" s="16" t="s">
        <v>4</v>
      </c>
      <c r="L278" s="19">
        <f>IF(Tabelle1[[#This Row],[Heizleistung (55°C)]]=0,Tabelle1[[#This Row],[Heizleistung (35°C)]],(Tabelle1[[#This Row],[Heizleistung (35°C)]]+Tabelle1[[#This Row],[Heizleistung (55°C)]])/2)</f>
        <v>5.95</v>
      </c>
      <c r="M278" s="20">
        <f>IF(Tabelle1[[#This Row],[Etas 55°C]]=0,0,(Tabelle1[[#This Row],[Etas 35°C]]*0.8+Tabelle1[[#This Row],[Etas 55°C]]*0.2))*2.5</f>
        <v>4.4500000000000011</v>
      </c>
      <c r="N278" s="21">
        <f>IF(-(Tabelle1[[#This Row],[80%/20% SCOP]]-5.5)/5.5=1,"n.a.",-(Tabelle1[[#This Row],[80%/20% SCOP]]-5.5)/5.5)</f>
        <v>0.19090909090909072</v>
      </c>
    </row>
    <row r="279" spans="1:14" ht="20.100000000000001" customHeight="1" x14ac:dyDescent="0.25">
      <c r="A279" s="24">
        <v>16000671</v>
      </c>
      <c r="B279" s="15" t="s">
        <v>305</v>
      </c>
      <c r="C279" s="15" t="s">
        <v>307</v>
      </c>
      <c r="D279" s="16" t="s">
        <v>2</v>
      </c>
      <c r="E279" s="17">
        <v>6.7</v>
      </c>
      <c r="F279" s="18">
        <v>1.8</v>
      </c>
      <c r="G279" s="17">
        <v>5.65</v>
      </c>
      <c r="H279" s="18">
        <v>1.35</v>
      </c>
      <c r="I279" s="16" t="s">
        <v>109</v>
      </c>
      <c r="J279" s="16" t="s">
        <v>4</v>
      </c>
      <c r="K279" s="16" t="s">
        <v>4</v>
      </c>
      <c r="L279" s="19">
        <f>IF(Tabelle1[[#This Row],[Heizleistung (55°C)]]=0,Tabelle1[[#This Row],[Heizleistung (35°C)]],(Tabelle1[[#This Row],[Heizleistung (35°C)]]+Tabelle1[[#This Row],[Heizleistung (55°C)]])/2)</f>
        <v>6.1750000000000007</v>
      </c>
      <c r="M279" s="20">
        <f>IF(Tabelle1[[#This Row],[Etas 55°C]]=0,0,(Tabelle1[[#This Row],[Etas 35°C]]*0.8+Tabelle1[[#This Row],[Etas 55°C]]*0.2))*2.5</f>
        <v>4.2750000000000004</v>
      </c>
      <c r="N279" s="21">
        <f>IF(-(Tabelle1[[#This Row],[80%/20% SCOP]]-5.5)/5.5=1,"n.a.",-(Tabelle1[[#This Row],[80%/20% SCOP]]-5.5)/5.5)</f>
        <v>0.22272727272727266</v>
      </c>
    </row>
    <row r="280" spans="1:14" ht="20.100000000000001" customHeight="1" x14ac:dyDescent="0.25">
      <c r="A280" s="24">
        <v>16003506</v>
      </c>
      <c r="B280" s="15" t="s">
        <v>305</v>
      </c>
      <c r="C280" s="15" t="s">
        <v>308</v>
      </c>
      <c r="D280" s="16" t="s">
        <v>2</v>
      </c>
      <c r="E280" s="17">
        <v>10</v>
      </c>
      <c r="F280" s="18">
        <v>1.74</v>
      </c>
      <c r="G280" s="17">
        <v>8.8000000000000007</v>
      </c>
      <c r="H280" s="18">
        <v>1.32</v>
      </c>
      <c r="I280" s="16" t="s">
        <v>109</v>
      </c>
      <c r="J280" s="16" t="s">
        <v>4</v>
      </c>
      <c r="K280" s="16" t="s">
        <v>4</v>
      </c>
      <c r="L280" s="19">
        <f>IF(Tabelle1[[#This Row],[Heizleistung (55°C)]]=0,Tabelle1[[#This Row],[Heizleistung (35°C)]],(Tabelle1[[#This Row],[Heizleistung (35°C)]]+Tabelle1[[#This Row],[Heizleistung (55°C)]])/2)</f>
        <v>9.4</v>
      </c>
      <c r="M280" s="20">
        <f>IF(Tabelle1[[#This Row],[Etas 55°C]]=0,0,(Tabelle1[[#This Row],[Etas 35°C]]*0.8+Tabelle1[[#This Row],[Etas 55°C]]*0.2))*2.5</f>
        <v>4.1400000000000006</v>
      </c>
      <c r="N280" s="21">
        <f>IF(-(Tabelle1[[#This Row],[80%/20% SCOP]]-5.5)/5.5=1,"n.a.",-(Tabelle1[[#This Row],[80%/20% SCOP]]-5.5)/5.5)</f>
        <v>0.24727272727272717</v>
      </c>
    </row>
    <row r="281" spans="1:14" ht="20.100000000000001" customHeight="1" x14ac:dyDescent="0.25">
      <c r="A281" s="24">
        <v>16003515</v>
      </c>
      <c r="B281" s="15" t="s">
        <v>305</v>
      </c>
      <c r="C281" s="15" t="s">
        <v>309</v>
      </c>
      <c r="D281" s="16" t="s">
        <v>2</v>
      </c>
      <c r="E281" s="17">
        <v>7</v>
      </c>
      <c r="F281" s="18">
        <v>1.8260000000000001</v>
      </c>
      <c r="G281" s="17">
        <v>6</v>
      </c>
      <c r="H281" s="18">
        <v>1.3720000000000001</v>
      </c>
      <c r="I281" s="16" t="s">
        <v>109</v>
      </c>
      <c r="J281" s="16" t="s">
        <v>4</v>
      </c>
      <c r="K281" s="16" t="s">
        <v>4</v>
      </c>
      <c r="L281" s="19">
        <f>IF(Tabelle1[[#This Row],[Heizleistung (55°C)]]=0,Tabelle1[[#This Row],[Heizleistung (35°C)]],(Tabelle1[[#This Row],[Heizleistung (35°C)]]+Tabelle1[[#This Row],[Heizleistung (55°C)]])/2)</f>
        <v>6.5</v>
      </c>
      <c r="M281" s="20">
        <f>IF(Tabelle1[[#This Row],[Etas 55°C]]=0,0,(Tabelle1[[#This Row],[Etas 35°C]]*0.8+Tabelle1[[#This Row],[Etas 55°C]]*0.2))*2.5</f>
        <v>4.3380000000000001</v>
      </c>
      <c r="N281" s="21">
        <f>IF(-(Tabelle1[[#This Row],[80%/20% SCOP]]-5.5)/5.5=1,"n.a.",-(Tabelle1[[#This Row],[80%/20% SCOP]]-5.5)/5.5)</f>
        <v>0.21127272727272725</v>
      </c>
    </row>
    <row r="282" spans="1:14" ht="20.100000000000001" customHeight="1" x14ac:dyDescent="0.25">
      <c r="A282" s="24">
        <v>16003583</v>
      </c>
      <c r="B282" s="15" t="s">
        <v>305</v>
      </c>
      <c r="C282" s="15" t="s">
        <v>310</v>
      </c>
      <c r="D282" s="16" t="s">
        <v>2</v>
      </c>
      <c r="E282" s="17">
        <v>12</v>
      </c>
      <c r="F282" s="18">
        <v>1.74</v>
      </c>
      <c r="G282" s="17">
        <v>10</v>
      </c>
      <c r="H282" s="18">
        <v>1.32</v>
      </c>
      <c r="I282" s="16" t="s">
        <v>109</v>
      </c>
      <c r="J282" s="16" t="s">
        <v>4</v>
      </c>
      <c r="K282" s="16" t="s">
        <v>4</v>
      </c>
      <c r="L282" s="19">
        <f>IF(Tabelle1[[#This Row],[Heizleistung (55°C)]]=0,Tabelle1[[#This Row],[Heizleistung (35°C)]],(Tabelle1[[#This Row],[Heizleistung (35°C)]]+Tabelle1[[#This Row],[Heizleistung (55°C)]])/2)</f>
        <v>11</v>
      </c>
      <c r="M282" s="20">
        <f>IF(Tabelle1[[#This Row],[Etas 55°C]]=0,0,(Tabelle1[[#This Row],[Etas 35°C]]*0.8+Tabelle1[[#This Row],[Etas 55°C]]*0.2))*2.5</f>
        <v>4.1400000000000006</v>
      </c>
      <c r="N282" s="21">
        <f>IF(-(Tabelle1[[#This Row],[80%/20% SCOP]]-5.5)/5.5=1,"n.a.",-(Tabelle1[[#This Row],[80%/20% SCOP]]-5.5)/5.5)</f>
        <v>0.24727272727272717</v>
      </c>
    </row>
    <row r="283" spans="1:14" ht="20.100000000000001" customHeight="1" x14ac:dyDescent="0.25">
      <c r="A283" s="24">
        <v>16000653</v>
      </c>
      <c r="B283" s="15" t="s">
        <v>305</v>
      </c>
      <c r="C283" s="15" t="s">
        <v>311</v>
      </c>
      <c r="D283" s="16" t="s">
        <v>2</v>
      </c>
      <c r="E283" s="17">
        <v>6.7</v>
      </c>
      <c r="F283" s="18">
        <v>1.8</v>
      </c>
      <c r="G283" s="17">
        <v>5.65</v>
      </c>
      <c r="H283" s="18">
        <v>1.35</v>
      </c>
      <c r="I283" s="16" t="s">
        <v>109</v>
      </c>
      <c r="J283" s="16" t="s">
        <v>4</v>
      </c>
      <c r="K283" s="16" t="s">
        <v>4</v>
      </c>
      <c r="L283" s="19">
        <f>IF(Tabelle1[[#This Row],[Heizleistung (55°C)]]=0,Tabelle1[[#This Row],[Heizleistung (35°C)]],(Tabelle1[[#This Row],[Heizleistung (35°C)]]+Tabelle1[[#This Row],[Heizleistung (55°C)]])/2)</f>
        <v>6.1750000000000007</v>
      </c>
      <c r="M283" s="20">
        <f>IF(Tabelle1[[#This Row],[Etas 55°C]]=0,0,(Tabelle1[[#This Row],[Etas 35°C]]*0.8+Tabelle1[[#This Row],[Etas 55°C]]*0.2))*2.5</f>
        <v>4.2750000000000004</v>
      </c>
      <c r="N283" s="21">
        <f>IF(-(Tabelle1[[#This Row],[80%/20% SCOP]]-5.5)/5.5=1,"n.a.",-(Tabelle1[[#This Row],[80%/20% SCOP]]-5.5)/5.5)</f>
        <v>0.22272727272727266</v>
      </c>
    </row>
    <row r="284" spans="1:14" ht="20.100000000000001" customHeight="1" x14ac:dyDescent="0.25">
      <c r="A284" s="24">
        <v>16003455</v>
      </c>
      <c r="B284" s="15" t="s">
        <v>305</v>
      </c>
      <c r="C284" s="15" t="s">
        <v>312</v>
      </c>
      <c r="D284" s="16" t="s">
        <v>2</v>
      </c>
      <c r="E284" s="17">
        <v>13</v>
      </c>
      <c r="F284" s="18">
        <v>1.72</v>
      </c>
      <c r="G284" s="17">
        <v>16</v>
      </c>
      <c r="H284" s="18">
        <v>1.33</v>
      </c>
      <c r="I284" s="16" t="s">
        <v>109</v>
      </c>
      <c r="J284" s="16" t="s">
        <v>4</v>
      </c>
      <c r="K284" s="16" t="s">
        <v>4</v>
      </c>
      <c r="L284" s="19">
        <f>IF(Tabelle1[[#This Row],[Heizleistung (55°C)]]=0,Tabelle1[[#This Row],[Heizleistung (35°C)]],(Tabelle1[[#This Row],[Heizleistung (35°C)]]+Tabelle1[[#This Row],[Heizleistung (55°C)]])/2)</f>
        <v>14.5</v>
      </c>
      <c r="M284" s="20">
        <f>IF(Tabelle1[[#This Row],[Etas 55°C]]=0,0,(Tabelle1[[#This Row],[Etas 35°C]]*0.8+Tabelle1[[#This Row],[Etas 55°C]]*0.2))*2.5</f>
        <v>4.1050000000000004</v>
      </c>
      <c r="N284" s="21">
        <f>IF(-(Tabelle1[[#This Row],[80%/20% SCOP]]-5.5)/5.5=1,"n.a.",-(Tabelle1[[#This Row],[80%/20% SCOP]]-5.5)/5.5)</f>
        <v>0.25363636363636355</v>
      </c>
    </row>
    <row r="285" spans="1:14" ht="20.100000000000001" customHeight="1" x14ac:dyDescent="0.25">
      <c r="A285" s="24">
        <v>16003505</v>
      </c>
      <c r="B285" s="15" t="s">
        <v>305</v>
      </c>
      <c r="C285" s="15" t="s">
        <v>313</v>
      </c>
      <c r="D285" s="16" t="s">
        <v>2</v>
      </c>
      <c r="E285" s="17">
        <v>10</v>
      </c>
      <c r="F285" s="18">
        <v>1.74</v>
      </c>
      <c r="G285" s="17">
        <v>8.8000000000000007</v>
      </c>
      <c r="H285" s="18">
        <v>1.32</v>
      </c>
      <c r="I285" s="16" t="s">
        <v>109</v>
      </c>
      <c r="J285" s="16" t="s">
        <v>4</v>
      </c>
      <c r="K285" s="16" t="s">
        <v>4</v>
      </c>
      <c r="L285" s="19">
        <f>IF(Tabelle1[[#This Row],[Heizleistung (55°C)]]=0,Tabelle1[[#This Row],[Heizleistung (35°C)]],(Tabelle1[[#This Row],[Heizleistung (35°C)]]+Tabelle1[[#This Row],[Heizleistung (55°C)]])/2)</f>
        <v>9.4</v>
      </c>
      <c r="M285" s="20">
        <f>IF(Tabelle1[[#This Row],[Etas 55°C]]=0,0,(Tabelle1[[#This Row],[Etas 35°C]]*0.8+Tabelle1[[#This Row],[Etas 55°C]]*0.2))*2.5</f>
        <v>4.1400000000000006</v>
      </c>
      <c r="N285" s="21">
        <f>IF(-(Tabelle1[[#This Row],[80%/20% SCOP]]-5.5)/5.5=1,"n.a.",-(Tabelle1[[#This Row],[80%/20% SCOP]]-5.5)/5.5)</f>
        <v>0.24727272727272717</v>
      </c>
    </row>
    <row r="286" spans="1:14" ht="20.100000000000001" customHeight="1" x14ac:dyDescent="0.25">
      <c r="A286" s="24">
        <v>16012811</v>
      </c>
      <c r="B286" s="15" t="s">
        <v>305</v>
      </c>
      <c r="C286" s="15" t="s">
        <v>314</v>
      </c>
      <c r="D286" s="16" t="s">
        <v>2</v>
      </c>
      <c r="E286" s="17">
        <v>6.2</v>
      </c>
      <c r="F286" s="18">
        <v>1.87</v>
      </c>
      <c r="G286" s="17">
        <v>5.7</v>
      </c>
      <c r="H286" s="18">
        <v>1.42</v>
      </c>
      <c r="I286" s="16" t="s">
        <v>3</v>
      </c>
      <c r="J286" s="16" t="s">
        <v>4</v>
      </c>
      <c r="K286" s="16" t="s">
        <v>4</v>
      </c>
      <c r="L286" s="19">
        <f>IF(Tabelle1[[#This Row],[Heizleistung (55°C)]]=0,Tabelle1[[#This Row],[Heizleistung (35°C)]],(Tabelle1[[#This Row],[Heizleistung (35°C)]]+Tabelle1[[#This Row],[Heizleistung (55°C)]])/2)</f>
        <v>5.95</v>
      </c>
      <c r="M286" s="20">
        <f>IF(Tabelle1[[#This Row],[Etas 55°C]]=0,0,(Tabelle1[[#This Row],[Etas 35°C]]*0.8+Tabelle1[[#This Row],[Etas 55°C]]*0.2))*2.5</f>
        <v>4.4500000000000011</v>
      </c>
      <c r="N286" s="21">
        <f>IF(-(Tabelle1[[#This Row],[80%/20% SCOP]]-5.5)/5.5=1,"n.a.",-(Tabelle1[[#This Row],[80%/20% SCOP]]-5.5)/5.5)</f>
        <v>0.19090909090909072</v>
      </c>
    </row>
    <row r="287" spans="1:14" ht="20.100000000000001" customHeight="1" x14ac:dyDescent="0.25">
      <c r="A287" s="24">
        <v>16000655</v>
      </c>
      <c r="B287" s="15" t="s">
        <v>305</v>
      </c>
      <c r="C287" s="15" t="s">
        <v>315</v>
      </c>
      <c r="D287" s="16" t="s">
        <v>2</v>
      </c>
      <c r="E287" s="17">
        <v>6.7</v>
      </c>
      <c r="F287" s="18">
        <v>1.8</v>
      </c>
      <c r="G287" s="17">
        <v>5.65</v>
      </c>
      <c r="H287" s="18">
        <v>1.35</v>
      </c>
      <c r="I287" s="16" t="s">
        <v>109</v>
      </c>
      <c r="J287" s="16" t="s">
        <v>4</v>
      </c>
      <c r="K287" s="16" t="s">
        <v>4</v>
      </c>
      <c r="L287" s="19">
        <f>IF(Tabelle1[[#This Row],[Heizleistung (55°C)]]=0,Tabelle1[[#This Row],[Heizleistung (35°C)]],(Tabelle1[[#This Row],[Heizleistung (35°C)]]+Tabelle1[[#This Row],[Heizleistung (55°C)]])/2)</f>
        <v>6.1750000000000007</v>
      </c>
      <c r="M287" s="20">
        <f>IF(Tabelle1[[#This Row],[Etas 55°C]]=0,0,(Tabelle1[[#This Row],[Etas 35°C]]*0.8+Tabelle1[[#This Row],[Etas 55°C]]*0.2))*2.5</f>
        <v>4.2750000000000004</v>
      </c>
      <c r="N287" s="21">
        <f>IF(-(Tabelle1[[#This Row],[80%/20% SCOP]]-5.5)/5.5=1,"n.a.",-(Tabelle1[[#This Row],[80%/20% SCOP]]-5.5)/5.5)</f>
        <v>0.22272727272727266</v>
      </c>
    </row>
    <row r="288" spans="1:14" ht="20.100000000000001" customHeight="1" x14ac:dyDescent="0.25">
      <c r="A288" s="24">
        <v>16003510</v>
      </c>
      <c r="B288" s="15" t="s">
        <v>305</v>
      </c>
      <c r="C288" s="15" t="s">
        <v>316</v>
      </c>
      <c r="D288" s="16" t="s">
        <v>2</v>
      </c>
      <c r="E288" s="17">
        <v>5</v>
      </c>
      <c r="F288" s="18">
        <v>1.88</v>
      </c>
      <c r="G288" s="17">
        <v>5</v>
      </c>
      <c r="H288" s="18">
        <v>1.31</v>
      </c>
      <c r="I288" s="16" t="s">
        <v>109</v>
      </c>
      <c r="J288" s="16" t="s">
        <v>4</v>
      </c>
      <c r="K288" s="16" t="s">
        <v>4</v>
      </c>
      <c r="L288" s="19">
        <f>IF(Tabelle1[[#This Row],[Heizleistung (55°C)]]=0,Tabelle1[[#This Row],[Heizleistung (35°C)]],(Tabelle1[[#This Row],[Heizleistung (35°C)]]+Tabelle1[[#This Row],[Heizleistung (55°C)]])/2)</f>
        <v>5</v>
      </c>
      <c r="M288" s="20">
        <f>IF(Tabelle1[[#This Row],[Etas 55°C]]=0,0,(Tabelle1[[#This Row],[Etas 35°C]]*0.8+Tabelle1[[#This Row],[Etas 55°C]]*0.2))*2.5</f>
        <v>4.415</v>
      </c>
      <c r="N288" s="21">
        <f>IF(-(Tabelle1[[#This Row],[80%/20% SCOP]]-5.5)/5.5=1,"n.a.",-(Tabelle1[[#This Row],[80%/20% SCOP]]-5.5)/5.5)</f>
        <v>0.19727272727272727</v>
      </c>
    </row>
    <row r="289" spans="1:14" ht="20.100000000000001" customHeight="1" x14ac:dyDescent="0.25">
      <c r="A289" s="24">
        <v>16000659</v>
      </c>
      <c r="B289" s="15" t="s">
        <v>305</v>
      </c>
      <c r="C289" s="15" t="s">
        <v>317</v>
      </c>
      <c r="D289" s="16" t="s">
        <v>2</v>
      </c>
      <c r="E289" s="17">
        <v>12</v>
      </c>
      <c r="F289" s="18">
        <v>1.74</v>
      </c>
      <c r="G289" s="17">
        <v>10</v>
      </c>
      <c r="H289" s="18">
        <v>1.32</v>
      </c>
      <c r="I289" s="16" t="s">
        <v>109</v>
      </c>
      <c r="J289" s="16" t="s">
        <v>4</v>
      </c>
      <c r="K289" s="16" t="s">
        <v>4</v>
      </c>
      <c r="L289" s="19">
        <f>IF(Tabelle1[[#This Row],[Heizleistung (55°C)]]=0,Tabelle1[[#This Row],[Heizleistung (35°C)]],(Tabelle1[[#This Row],[Heizleistung (35°C)]]+Tabelle1[[#This Row],[Heizleistung (55°C)]])/2)</f>
        <v>11</v>
      </c>
      <c r="M289" s="20">
        <f>IF(Tabelle1[[#This Row],[Etas 55°C]]=0,0,(Tabelle1[[#This Row],[Etas 35°C]]*0.8+Tabelle1[[#This Row],[Etas 55°C]]*0.2))*2.5</f>
        <v>4.1400000000000006</v>
      </c>
      <c r="N289" s="21">
        <f>IF(-(Tabelle1[[#This Row],[80%/20% SCOP]]-5.5)/5.5=1,"n.a.",-(Tabelle1[[#This Row],[80%/20% SCOP]]-5.5)/5.5)</f>
        <v>0.24727272727272717</v>
      </c>
    </row>
    <row r="290" spans="1:14" ht="20.100000000000001" customHeight="1" x14ac:dyDescent="0.25">
      <c r="A290" s="24">
        <v>16003572</v>
      </c>
      <c r="B290" s="15" t="s">
        <v>305</v>
      </c>
      <c r="C290" s="15" t="s">
        <v>318</v>
      </c>
      <c r="D290" s="16" t="s">
        <v>2</v>
      </c>
      <c r="E290" s="17">
        <v>6.7</v>
      </c>
      <c r="F290" s="18">
        <v>1.8</v>
      </c>
      <c r="G290" s="17">
        <v>5.65</v>
      </c>
      <c r="H290" s="18">
        <v>1.35</v>
      </c>
      <c r="I290" s="16" t="s">
        <v>109</v>
      </c>
      <c r="J290" s="16" t="s">
        <v>4</v>
      </c>
      <c r="K290" s="16" t="s">
        <v>4</v>
      </c>
      <c r="L290" s="19">
        <f>IF(Tabelle1[[#This Row],[Heizleistung (55°C)]]=0,Tabelle1[[#This Row],[Heizleistung (35°C)]],(Tabelle1[[#This Row],[Heizleistung (35°C)]]+Tabelle1[[#This Row],[Heizleistung (55°C)]])/2)</f>
        <v>6.1750000000000007</v>
      </c>
      <c r="M290" s="20">
        <f>IF(Tabelle1[[#This Row],[Etas 55°C]]=0,0,(Tabelle1[[#This Row],[Etas 35°C]]*0.8+Tabelle1[[#This Row],[Etas 55°C]]*0.2))*2.5</f>
        <v>4.2750000000000004</v>
      </c>
      <c r="N290" s="21">
        <f>IF(-(Tabelle1[[#This Row],[80%/20% SCOP]]-5.5)/5.5=1,"n.a.",-(Tabelle1[[#This Row],[80%/20% SCOP]]-5.5)/5.5)</f>
        <v>0.22272727272727266</v>
      </c>
    </row>
    <row r="291" spans="1:14" ht="20.100000000000001" customHeight="1" x14ac:dyDescent="0.25">
      <c r="A291" s="24">
        <v>16003508</v>
      </c>
      <c r="B291" s="15" t="s">
        <v>305</v>
      </c>
      <c r="C291" s="15" t="s">
        <v>319</v>
      </c>
      <c r="D291" s="16" t="s">
        <v>2</v>
      </c>
      <c r="E291" s="17">
        <v>13</v>
      </c>
      <c r="F291" s="18">
        <v>1.72</v>
      </c>
      <c r="G291" s="17">
        <v>16</v>
      </c>
      <c r="H291" s="18">
        <v>1.33</v>
      </c>
      <c r="I291" s="16" t="s">
        <v>109</v>
      </c>
      <c r="J291" s="16" t="s">
        <v>4</v>
      </c>
      <c r="K291" s="16" t="s">
        <v>4</v>
      </c>
      <c r="L291" s="19">
        <f>IF(Tabelle1[[#This Row],[Heizleistung (55°C)]]=0,Tabelle1[[#This Row],[Heizleistung (35°C)]],(Tabelle1[[#This Row],[Heizleistung (35°C)]]+Tabelle1[[#This Row],[Heizleistung (55°C)]])/2)</f>
        <v>14.5</v>
      </c>
      <c r="M291" s="20">
        <f>IF(Tabelle1[[#This Row],[Etas 55°C]]=0,0,(Tabelle1[[#This Row],[Etas 35°C]]*0.8+Tabelle1[[#This Row],[Etas 55°C]]*0.2))*2.5</f>
        <v>4.1050000000000004</v>
      </c>
      <c r="N291" s="21">
        <f>IF(-(Tabelle1[[#This Row],[80%/20% SCOP]]-5.5)/5.5=1,"n.a.",-(Tabelle1[[#This Row],[80%/20% SCOP]]-5.5)/5.5)</f>
        <v>0.25363636363636355</v>
      </c>
    </row>
    <row r="292" spans="1:14" ht="20.100000000000001" customHeight="1" x14ac:dyDescent="0.25">
      <c r="A292" s="24">
        <v>16003453</v>
      </c>
      <c r="B292" s="15" t="s">
        <v>305</v>
      </c>
      <c r="C292" s="15" t="s">
        <v>320</v>
      </c>
      <c r="D292" s="16" t="s">
        <v>2</v>
      </c>
      <c r="E292" s="17">
        <v>9.5</v>
      </c>
      <c r="F292" s="18">
        <v>1.87</v>
      </c>
      <c r="G292" s="17">
        <v>8.9</v>
      </c>
      <c r="H292" s="18">
        <v>1.47</v>
      </c>
      <c r="I292" s="16" t="s">
        <v>3</v>
      </c>
      <c r="J292" s="16" t="s">
        <v>4</v>
      </c>
      <c r="K292" s="16" t="s">
        <v>4</v>
      </c>
      <c r="L292" s="19">
        <f>IF(Tabelle1[[#This Row],[Heizleistung (55°C)]]=0,Tabelle1[[#This Row],[Heizleistung (35°C)]],(Tabelle1[[#This Row],[Heizleistung (35°C)]]+Tabelle1[[#This Row],[Heizleistung (55°C)]])/2)</f>
        <v>9.1999999999999993</v>
      </c>
      <c r="M292" s="20">
        <f>IF(Tabelle1[[#This Row],[Etas 55°C]]=0,0,(Tabelle1[[#This Row],[Etas 35°C]]*0.8+Tabelle1[[#This Row],[Etas 55°C]]*0.2))*2.5</f>
        <v>4.4750000000000005</v>
      </c>
      <c r="N292" s="21">
        <f>IF(-(Tabelle1[[#This Row],[80%/20% SCOP]]-5.5)/5.5=1,"n.a.",-(Tabelle1[[#This Row],[80%/20% SCOP]]-5.5)/5.5)</f>
        <v>0.18636363636363626</v>
      </c>
    </row>
    <row r="293" spans="1:14" ht="20.100000000000001" customHeight="1" x14ac:dyDescent="0.25">
      <c r="A293" s="24">
        <v>16000683</v>
      </c>
      <c r="B293" s="15" t="s">
        <v>305</v>
      </c>
      <c r="C293" s="15" t="s">
        <v>321</v>
      </c>
      <c r="D293" s="16" t="s">
        <v>2</v>
      </c>
      <c r="E293" s="17">
        <v>12</v>
      </c>
      <c r="F293" s="18">
        <v>1.74</v>
      </c>
      <c r="G293" s="17">
        <v>10</v>
      </c>
      <c r="H293" s="18">
        <v>1.32</v>
      </c>
      <c r="I293" s="16" t="s">
        <v>109</v>
      </c>
      <c r="J293" s="16" t="s">
        <v>4</v>
      </c>
      <c r="K293" s="16" t="s">
        <v>4</v>
      </c>
      <c r="L293" s="19">
        <f>IF(Tabelle1[[#This Row],[Heizleistung (55°C)]]=0,Tabelle1[[#This Row],[Heizleistung (35°C)]],(Tabelle1[[#This Row],[Heizleistung (35°C)]]+Tabelle1[[#This Row],[Heizleistung (55°C)]])/2)</f>
        <v>11</v>
      </c>
      <c r="M293" s="20">
        <f>IF(Tabelle1[[#This Row],[Etas 55°C]]=0,0,(Tabelle1[[#This Row],[Etas 35°C]]*0.8+Tabelle1[[#This Row],[Etas 55°C]]*0.2))*2.5</f>
        <v>4.1400000000000006</v>
      </c>
      <c r="N293" s="21">
        <f>IF(-(Tabelle1[[#This Row],[80%/20% SCOP]]-5.5)/5.5=1,"n.a.",-(Tabelle1[[#This Row],[80%/20% SCOP]]-5.5)/5.5)</f>
        <v>0.24727272727272717</v>
      </c>
    </row>
    <row r="294" spans="1:14" ht="20.100000000000001" customHeight="1" x14ac:dyDescent="0.25">
      <c r="A294" s="24">
        <v>16013541</v>
      </c>
      <c r="B294" s="15" t="s">
        <v>305</v>
      </c>
      <c r="C294" s="15" t="s">
        <v>322</v>
      </c>
      <c r="D294" s="16" t="s">
        <v>2</v>
      </c>
      <c r="E294" s="17">
        <v>48</v>
      </c>
      <c r="F294" s="18">
        <v>1.48</v>
      </c>
      <c r="G294" s="17">
        <v>38</v>
      </c>
      <c r="H294" s="18">
        <v>1.25</v>
      </c>
      <c r="I294" s="16" t="s">
        <v>3</v>
      </c>
      <c r="J294" s="16" t="s">
        <v>15</v>
      </c>
      <c r="K294" s="16" t="s">
        <v>25</v>
      </c>
      <c r="L294" s="19">
        <f>IF(Tabelle1[[#This Row],[Heizleistung (55°C)]]=0,Tabelle1[[#This Row],[Heizleistung (35°C)]],(Tabelle1[[#This Row],[Heizleistung (35°C)]]+Tabelle1[[#This Row],[Heizleistung (55°C)]])/2)</f>
        <v>43</v>
      </c>
      <c r="M294" s="20">
        <f>IF(Tabelle1[[#This Row],[Etas 55°C]]=0,0,(Tabelle1[[#This Row],[Etas 35°C]]*0.8+Tabelle1[[#This Row],[Etas 55°C]]*0.2))*2.5</f>
        <v>3.585</v>
      </c>
      <c r="N294" s="21">
        <f>IF(-(Tabelle1[[#This Row],[80%/20% SCOP]]-5.5)/5.5=1,"n.a.",-(Tabelle1[[#This Row],[80%/20% SCOP]]-5.5)/5.5)</f>
        <v>0.3481818181818182</v>
      </c>
    </row>
    <row r="295" spans="1:14" ht="20.100000000000001" customHeight="1" x14ac:dyDescent="0.25">
      <c r="A295" s="24">
        <v>16014753</v>
      </c>
      <c r="B295" s="15" t="s">
        <v>305</v>
      </c>
      <c r="C295" s="15" t="s">
        <v>323</v>
      </c>
      <c r="D295" s="16" t="s">
        <v>2</v>
      </c>
      <c r="E295" s="17">
        <v>23.2</v>
      </c>
      <c r="F295" s="18">
        <v>1.55</v>
      </c>
      <c r="G295" s="17">
        <v>24.3</v>
      </c>
      <c r="H295" s="18">
        <v>1.32</v>
      </c>
      <c r="I295" s="16" t="s">
        <v>324</v>
      </c>
      <c r="J295" s="16" t="s">
        <v>4</v>
      </c>
      <c r="K295" s="16" t="s">
        <v>4</v>
      </c>
      <c r="L295" s="19">
        <f>IF(Tabelle1[[#This Row],[Heizleistung (55°C)]]=0,Tabelle1[[#This Row],[Heizleistung (35°C)]],(Tabelle1[[#This Row],[Heizleistung (35°C)]]+Tabelle1[[#This Row],[Heizleistung (55°C)]])/2)</f>
        <v>23.75</v>
      </c>
      <c r="M295" s="20">
        <f>IF(Tabelle1[[#This Row],[Etas 55°C]]=0,0,(Tabelle1[[#This Row],[Etas 35°C]]*0.8+Tabelle1[[#This Row],[Etas 55°C]]*0.2))*2.5</f>
        <v>3.7600000000000007</v>
      </c>
      <c r="N295" s="21">
        <f>IF(-(Tabelle1[[#This Row],[80%/20% SCOP]]-5.5)/5.5=1,"n.a.",-(Tabelle1[[#This Row],[80%/20% SCOP]]-5.5)/5.5)</f>
        <v>0.31636363636363624</v>
      </c>
    </row>
    <row r="296" spans="1:14" ht="20.100000000000001" customHeight="1" x14ac:dyDescent="0.25">
      <c r="A296" s="24">
        <v>16003454</v>
      </c>
      <c r="B296" s="15" t="s">
        <v>305</v>
      </c>
      <c r="C296" s="15" t="s">
        <v>325</v>
      </c>
      <c r="D296" s="16" t="s">
        <v>2</v>
      </c>
      <c r="E296" s="17">
        <v>9.5</v>
      </c>
      <c r="F296" s="18">
        <v>1.87</v>
      </c>
      <c r="G296" s="17">
        <v>8.9</v>
      </c>
      <c r="H296" s="18">
        <v>1.47</v>
      </c>
      <c r="I296" s="16" t="s">
        <v>3</v>
      </c>
      <c r="J296" s="16" t="s">
        <v>4</v>
      </c>
      <c r="K296" s="16" t="s">
        <v>4</v>
      </c>
      <c r="L296" s="19">
        <f>IF(Tabelle1[[#This Row],[Heizleistung (55°C)]]=0,Tabelle1[[#This Row],[Heizleistung (35°C)]],(Tabelle1[[#This Row],[Heizleistung (35°C)]]+Tabelle1[[#This Row],[Heizleistung (55°C)]])/2)</f>
        <v>9.1999999999999993</v>
      </c>
      <c r="M296" s="20">
        <f>IF(Tabelle1[[#This Row],[Etas 55°C]]=0,0,(Tabelle1[[#This Row],[Etas 35°C]]*0.8+Tabelle1[[#This Row],[Etas 55°C]]*0.2))*2.5</f>
        <v>4.4750000000000005</v>
      </c>
      <c r="N296" s="21">
        <f>IF(-(Tabelle1[[#This Row],[80%/20% SCOP]]-5.5)/5.5=1,"n.a.",-(Tabelle1[[#This Row],[80%/20% SCOP]]-5.5)/5.5)</f>
        <v>0.18636363636363626</v>
      </c>
    </row>
    <row r="297" spans="1:14" ht="20.100000000000001" customHeight="1" x14ac:dyDescent="0.25">
      <c r="A297" s="24">
        <v>16012812</v>
      </c>
      <c r="B297" s="15" t="s">
        <v>305</v>
      </c>
      <c r="C297" s="15" t="s">
        <v>326</v>
      </c>
      <c r="D297" s="16" t="s">
        <v>2</v>
      </c>
      <c r="E297" s="17">
        <v>8.6</v>
      </c>
      <c r="F297" s="18">
        <v>1.85</v>
      </c>
      <c r="G297" s="17">
        <v>8</v>
      </c>
      <c r="H297" s="18">
        <v>1.46</v>
      </c>
      <c r="I297" s="16" t="s">
        <v>3</v>
      </c>
      <c r="J297" s="16" t="s">
        <v>4</v>
      </c>
      <c r="K297" s="16" t="s">
        <v>4</v>
      </c>
      <c r="L297" s="19">
        <f>IF(Tabelle1[[#This Row],[Heizleistung (55°C)]]=0,Tabelle1[[#This Row],[Heizleistung (35°C)]],(Tabelle1[[#This Row],[Heizleistung (35°C)]]+Tabelle1[[#This Row],[Heizleistung (55°C)]])/2)</f>
        <v>8.3000000000000007</v>
      </c>
      <c r="M297" s="20">
        <f>IF(Tabelle1[[#This Row],[Etas 55°C]]=0,0,(Tabelle1[[#This Row],[Etas 35°C]]*0.8+Tabelle1[[#This Row],[Etas 55°C]]*0.2))*2.5</f>
        <v>4.4300000000000006</v>
      </c>
      <c r="N297" s="21">
        <f>IF(-(Tabelle1[[#This Row],[80%/20% SCOP]]-5.5)/5.5=1,"n.a.",-(Tabelle1[[#This Row],[80%/20% SCOP]]-5.5)/5.5)</f>
        <v>0.19454545454545444</v>
      </c>
    </row>
    <row r="298" spans="1:14" ht="20.100000000000001" customHeight="1" x14ac:dyDescent="0.25">
      <c r="A298" s="24">
        <v>16000651</v>
      </c>
      <c r="B298" s="15" t="s">
        <v>305</v>
      </c>
      <c r="C298" s="15" t="s">
        <v>327</v>
      </c>
      <c r="D298" s="16" t="s">
        <v>2</v>
      </c>
      <c r="E298" s="17">
        <v>6.7</v>
      </c>
      <c r="F298" s="18">
        <v>1.8</v>
      </c>
      <c r="G298" s="17">
        <v>5.65</v>
      </c>
      <c r="H298" s="18">
        <v>1.35</v>
      </c>
      <c r="I298" s="16" t="s">
        <v>109</v>
      </c>
      <c r="J298" s="16" t="s">
        <v>4</v>
      </c>
      <c r="K298" s="16" t="s">
        <v>4</v>
      </c>
      <c r="L298" s="19">
        <f>IF(Tabelle1[[#This Row],[Heizleistung (55°C)]]=0,Tabelle1[[#This Row],[Heizleistung (35°C)]],(Tabelle1[[#This Row],[Heizleistung (35°C)]]+Tabelle1[[#This Row],[Heizleistung (55°C)]])/2)</f>
        <v>6.1750000000000007</v>
      </c>
      <c r="M298" s="20">
        <f>IF(Tabelle1[[#This Row],[Etas 55°C]]=0,0,(Tabelle1[[#This Row],[Etas 35°C]]*0.8+Tabelle1[[#This Row],[Etas 55°C]]*0.2))*2.5</f>
        <v>4.2750000000000004</v>
      </c>
      <c r="N298" s="21">
        <f>IF(-(Tabelle1[[#This Row],[80%/20% SCOP]]-5.5)/5.5=1,"n.a.",-(Tabelle1[[#This Row],[80%/20% SCOP]]-5.5)/5.5)</f>
        <v>0.22272727272727266</v>
      </c>
    </row>
    <row r="299" spans="1:14" ht="20.100000000000001" customHeight="1" x14ac:dyDescent="0.25">
      <c r="A299" s="24">
        <v>16017388</v>
      </c>
      <c r="B299" s="15" t="s">
        <v>305</v>
      </c>
      <c r="C299" s="15" t="s">
        <v>328</v>
      </c>
      <c r="D299" s="16" t="s">
        <v>2</v>
      </c>
      <c r="E299" s="17">
        <v>21</v>
      </c>
      <c r="F299" s="18">
        <v>1.835</v>
      </c>
      <c r="G299" s="17">
        <v>20.65</v>
      </c>
      <c r="H299" s="18">
        <v>1.502</v>
      </c>
      <c r="I299" s="16" t="s">
        <v>3</v>
      </c>
      <c r="J299" s="16" t="s">
        <v>4</v>
      </c>
      <c r="K299" s="16" t="s">
        <v>4</v>
      </c>
      <c r="L299" s="19">
        <f>IF(Tabelle1[[#This Row],[Heizleistung (55°C)]]=0,Tabelle1[[#This Row],[Heizleistung (35°C)]],(Tabelle1[[#This Row],[Heizleistung (35°C)]]+Tabelle1[[#This Row],[Heizleistung (55°C)]])/2)</f>
        <v>20.824999999999999</v>
      </c>
      <c r="M299" s="20">
        <f>IF(Tabelle1[[#This Row],[Etas 55°C]]=0,0,(Tabelle1[[#This Row],[Etas 35°C]]*0.8+Tabelle1[[#This Row],[Etas 55°C]]*0.2))*2.5</f>
        <v>4.4210000000000003</v>
      </c>
      <c r="N299" s="21">
        <f>IF(-(Tabelle1[[#This Row],[80%/20% SCOP]]-5.5)/5.5=1,"n.a.",-(Tabelle1[[#This Row],[80%/20% SCOP]]-5.5)/5.5)</f>
        <v>0.19618181818181812</v>
      </c>
    </row>
    <row r="300" spans="1:14" ht="20.100000000000001" customHeight="1" x14ac:dyDescent="0.25">
      <c r="A300" s="24">
        <v>16000648</v>
      </c>
      <c r="B300" s="15" t="s">
        <v>305</v>
      </c>
      <c r="C300" s="15" t="s">
        <v>329</v>
      </c>
      <c r="D300" s="16" t="s">
        <v>2</v>
      </c>
      <c r="E300" s="17">
        <v>10</v>
      </c>
      <c r="F300" s="18">
        <v>1.74</v>
      </c>
      <c r="G300" s="17">
        <v>8.8000000000000007</v>
      </c>
      <c r="H300" s="18">
        <v>1.32</v>
      </c>
      <c r="I300" s="16" t="s">
        <v>109</v>
      </c>
      <c r="J300" s="16" t="s">
        <v>4</v>
      </c>
      <c r="K300" s="16" t="s">
        <v>4</v>
      </c>
      <c r="L300" s="19">
        <f>IF(Tabelle1[[#This Row],[Heizleistung (55°C)]]=0,Tabelle1[[#This Row],[Heizleistung (35°C)]],(Tabelle1[[#This Row],[Heizleistung (35°C)]]+Tabelle1[[#This Row],[Heizleistung (55°C)]])/2)</f>
        <v>9.4</v>
      </c>
      <c r="M300" s="20">
        <f>IF(Tabelle1[[#This Row],[Etas 55°C]]=0,0,(Tabelle1[[#This Row],[Etas 35°C]]*0.8+Tabelle1[[#This Row],[Etas 55°C]]*0.2))*2.5</f>
        <v>4.1400000000000006</v>
      </c>
      <c r="N300" s="21">
        <f>IF(-(Tabelle1[[#This Row],[80%/20% SCOP]]-5.5)/5.5=1,"n.a.",-(Tabelle1[[#This Row],[80%/20% SCOP]]-5.5)/5.5)</f>
        <v>0.24727272727272717</v>
      </c>
    </row>
    <row r="301" spans="1:14" ht="20.100000000000001" customHeight="1" x14ac:dyDescent="0.25">
      <c r="A301" s="24">
        <v>16000684</v>
      </c>
      <c r="B301" s="15" t="s">
        <v>305</v>
      </c>
      <c r="C301" s="15" t="s">
        <v>330</v>
      </c>
      <c r="D301" s="16" t="s">
        <v>2</v>
      </c>
      <c r="E301" s="17">
        <v>10</v>
      </c>
      <c r="F301" s="18">
        <v>1.74</v>
      </c>
      <c r="G301" s="17">
        <v>8.8000000000000007</v>
      </c>
      <c r="H301" s="18">
        <v>1.32</v>
      </c>
      <c r="I301" s="16" t="s">
        <v>109</v>
      </c>
      <c r="J301" s="16" t="s">
        <v>4</v>
      </c>
      <c r="K301" s="16" t="s">
        <v>4</v>
      </c>
      <c r="L301" s="19">
        <f>IF(Tabelle1[[#This Row],[Heizleistung (55°C)]]=0,Tabelle1[[#This Row],[Heizleistung (35°C)]],(Tabelle1[[#This Row],[Heizleistung (35°C)]]+Tabelle1[[#This Row],[Heizleistung (55°C)]])/2)</f>
        <v>9.4</v>
      </c>
      <c r="M301" s="20">
        <f>IF(Tabelle1[[#This Row],[Etas 55°C]]=0,0,(Tabelle1[[#This Row],[Etas 35°C]]*0.8+Tabelle1[[#This Row],[Etas 55°C]]*0.2))*2.5</f>
        <v>4.1400000000000006</v>
      </c>
      <c r="N301" s="21">
        <f>IF(-(Tabelle1[[#This Row],[80%/20% SCOP]]-5.5)/5.5=1,"n.a.",-(Tabelle1[[#This Row],[80%/20% SCOP]]-5.5)/5.5)</f>
        <v>0.24727272727272717</v>
      </c>
    </row>
    <row r="302" spans="1:14" ht="20.100000000000001" customHeight="1" x14ac:dyDescent="0.25">
      <c r="A302" s="24">
        <v>16000637</v>
      </c>
      <c r="B302" s="15" t="s">
        <v>305</v>
      </c>
      <c r="C302" s="15" t="s">
        <v>331</v>
      </c>
      <c r="D302" s="16" t="s">
        <v>2</v>
      </c>
      <c r="E302" s="17">
        <v>6.7</v>
      </c>
      <c r="F302" s="18">
        <v>1.8</v>
      </c>
      <c r="G302" s="17">
        <v>5.65</v>
      </c>
      <c r="H302" s="18">
        <v>1.35</v>
      </c>
      <c r="I302" s="16" t="s">
        <v>109</v>
      </c>
      <c r="J302" s="16" t="s">
        <v>4</v>
      </c>
      <c r="K302" s="16" t="s">
        <v>4</v>
      </c>
      <c r="L302" s="19">
        <f>IF(Tabelle1[[#This Row],[Heizleistung (55°C)]]=0,Tabelle1[[#This Row],[Heizleistung (35°C)]],(Tabelle1[[#This Row],[Heizleistung (35°C)]]+Tabelle1[[#This Row],[Heizleistung (55°C)]])/2)</f>
        <v>6.1750000000000007</v>
      </c>
      <c r="M302" s="20">
        <f>IF(Tabelle1[[#This Row],[Etas 55°C]]=0,0,(Tabelle1[[#This Row],[Etas 35°C]]*0.8+Tabelle1[[#This Row],[Etas 55°C]]*0.2))*2.5</f>
        <v>4.2750000000000004</v>
      </c>
      <c r="N302" s="21">
        <f>IF(-(Tabelle1[[#This Row],[80%/20% SCOP]]-5.5)/5.5=1,"n.a.",-(Tabelle1[[#This Row],[80%/20% SCOP]]-5.5)/5.5)</f>
        <v>0.22272727272727266</v>
      </c>
    </row>
    <row r="303" spans="1:14" ht="20.100000000000001" customHeight="1" x14ac:dyDescent="0.25">
      <c r="A303" s="24">
        <v>16000681</v>
      </c>
      <c r="B303" s="15" t="s">
        <v>305</v>
      </c>
      <c r="C303" s="15" t="s">
        <v>332</v>
      </c>
      <c r="D303" s="16" t="s">
        <v>2</v>
      </c>
      <c r="E303" s="17">
        <v>5</v>
      </c>
      <c r="F303" s="18">
        <v>1.88</v>
      </c>
      <c r="G303" s="17">
        <v>5</v>
      </c>
      <c r="H303" s="18">
        <v>1.31</v>
      </c>
      <c r="I303" s="16" t="s">
        <v>109</v>
      </c>
      <c r="J303" s="16" t="s">
        <v>4</v>
      </c>
      <c r="K303" s="16" t="s">
        <v>4</v>
      </c>
      <c r="L303" s="19">
        <f>IF(Tabelle1[[#This Row],[Heizleistung (55°C)]]=0,Tabelle1[[#This Row],[Heizleistung (35°C)]],(Tabelle1[[#This Row],[Heizleistung (35°C)]]+Tabelle1[[#This Row],[Heizleistung (55°C)]])/2)</f>
        <v>5</v>
      </c>
      <c r="M303" s="20">
        <f>IF(Tabelle1[[#This Row],[Etas 55°C]]=0,0,(Tabelle1[[#This Row],[Etas 35°C]]*0.8+Tabelle1[[#This Row],[Etas 55°C]]*0.2))*2.5</f>
        <v>4.415</v>
      </c>
      <c r="N303" s="21">
        <f>IF(-(Tabelle1[[#This Row],[80%/20% SCOP]]-5.5)/5.5=1,"n.a.",-(Tabelle1[[#This Row],[80%/20% SCOP]]-5.5)/5.5)</f>
        <v>0.19727272727272727</v>
      </c>
    </row>
    <row r="304" spans="1:14" ht="20.100000000000001" customHeight="1" x14ac:dyDescent="0.25">
      <c r="A304" s="24">
        <v>16003513</v>
      </c>
      <c r="B304" s="15" t="s">
        <v>305</v>
      </c>
      <c r="C304" s="15" t="s">
        <v>333</v>
      </c>
      <c r="D304" s="16" t="s">
        <v>2</v>
      </c>
      <c r="E304" s="17">
        <v>9.5</v>
      </c>
      <c r="F304" s="18">
        <v>1.87</v>
      </c>
      <c r="G304" s="17">
        <v>8.9</v>
      </c>
      <c r="H304" s="18">
        <v>1.47</v>
      </c>
      <c r="I304" s="16" t="s">
        <v>3</v>
      </c>
      <c r="J304" s="16" t="s">
        <v>4</v>
      </c>
      <c r="K304" s="16" t="s">
        <v>4</v>
      </c>
      <c r="L304" s="19">
        <f>IF(Tabelle1[[#This Row],[Heizleistung (55°C)]]=0,Tabelle1[[#This Row],[Heizleistung (35°C)]],(Tabelle1[[#This Row],[Heizleistung (35°C)]]+Tabelle1[[#This Row],[Heizleistung (55°C)]])/2)</f>
        <v>9.1999999999999993</v>
      </c>
      <c r="M304" s="20">
        <f>IF(Tabelle1[[#This Row],[Etas 55°C]]=0,0,(Tabelle1[[#This Row],[Etas 35°C]]*0.8+Tabelle1[[#This Row],[Etas 55°C]]*0.2))*2.5</f>
        <v>4.4750000000000005</v>
      </c>
      <c r="N304" s="21">
        <f>IF(-(Tabelle1[[#This Row],[80%/20% SCOP]]-5.5)/5.5=1,"n.a.",-(Tabelle1[[#This Row],[80%/20% SCOP]]-5.5)/5.5)</f>
        <v>0.18636363636363626</v>
      </c>
    </row>
    <row r="305" spans="1:14" ht="20.100000000000001" customHeight="1" x14ac:dyDescent="0.25">
      <c r="A305" s="24">
        <v>16000610</v>
      </c>
      <c r="B305" s="15" t="s">
        <v>305</v>
      </c>
      <c r="C305" s="15" t="s">
        <v>334</v>
      </c>
      <c r="D305" s="16" t="s">
        <v>2</v>
      </c>
      <c r="E305" s="17">
        <v>9</v>
      </c>
      <c r="F305" s="18">
        <v>1.58</v>
      </c>
      <c r="G305" s="17">
        <v>8</v>
      </c>
      <c r="H305" s="18">
        <v>1.27</v>
      </c>
      <c r="I305" s="16" t="s">
        <v>3</v>
      </c>
      <c r="J305" s="16" t="s">
        <v>4</v>
      </c>
      <c r="K305" s="16" t="s">
        <v>4</v>
      </c>
      <c r="L305" s="19">
        <f>IF(Tabelle1[[#This Row],[Heizleistung (55°C)]]=0,Tabelle1[[#This Row],[Heizleistung (35°C)]],(Tabelle1[[#This Row],[Heizleistung (35°C)]]+Tabelle1[[#This Row],[Heizleistung (55°C)]])/2)</f>
        <v>8.5</v>
      </c>
      <c r="M305" s="20">
        <f>IF(Tabelle1[[#This Row],[Etas 55°C]]=0,0,(Tabelle1[[#This Row],[Etas 35°C]]*0.8+Tabelle1[[#This Row],[Etas 55°C]]*0.2))*2.5</f>
        <v>3.7950000000000008</v>
      </c>
      <c r="N305" s="21">
        <f>IF(-(Tabelle1[[#This Row],[80%/20% SCOP]]-5.5)/5.5=1,"n.a.",-(Tabelle1[[#This Row],[80%/20% SCOP]]-5.5)/5.5)</f>
        <v>0.30999999999999983</v>
      </c>
    </row>
    <row r="306" spans="1:14" ht="20.100000000000001" customHeight="1" x14ac:dyDescent="0.25">
      <c r="A306" s="24">
        <v>16003522</v>
      </c>
      <c r="B306" s="15" t="s">
        <v>305</v>
      </c>
      <c r="C306" s="15" t="s">
        <v>335</v>
      </c>
      <c r="D306" s="16" t="s">
        <v>2</v>
      </c>
      <c r="E306" s="17">
        <v>13</v>
      </c>
      <c r="F306" s="18">
        <v>1.72</v>
      </c>
      <c r="G306" s="17">
        <v>16</v>
      </c>
      <c r="H306" s="18">
        <v>1.33</v>
      </c>
      <c r="I306" s="16" t="s">
        <v>109</v>
      </c>
      <c r="J306" s="16" t="s">
        <v>4</v>
      </c>
      <c r="K306" s="16" t="s">
        <v>4</v>
      </c>
      <c r="L306" s="19">
        <f>IF(Tabelle1[[#This Row],[Heizleistung (55°C)]]=0,Tabelle1[[#This Row],[Heizleistung (35°C)]],(Tabelle1[[#This Row],[Heizleistung (35°C)]]+Tabelle1[[#This Row],[Heizleistung (55°C)]])/2)</f>
        <v>14.5</v>
      </c>
      <c r="M306" s="20">
        <f>IF(Tabelle1[[#This Row],[Etas 55°C]]=0,0,(Tabelle1[[#This Row],[Etas 35°C]]*0.8+Tabelle1[[#This Row],[Etas 55°C]]*0.2))*2.5</f>
        <v>4.1050000000000004</v>
      </c>
      <c r="N306" s="21">
        <f>IF(-(Tabelle1[[#This Row],[80%/20% SCOP]]-5.5)/5.5=1,"n.a.",-(Tabelle1[[#This Row],[80%/20% SCOP]]-5.5)/5.5)</f>
        <v>0.25363636363636355</v>
      </c>
    </row>
    <row r="307" spans="1:14" ht="20.100000000000001" customHeight="1" x14ac:dyDescent="0.25">
      <c r="A307" s="24">
        <v>16000666</v>
      </c>
      <c r="B307" s="15" t="s">
        <v>305</v>
      </c>
      <c r="C307" s="15" t="s">
        <v>336</v>
      </c>
      <c r="D307" s="16" t="s">
        <v>2</v>
      </c>
      <c r="E307" s="17">
        <v>6.7</v>
      </c>
      <c r="F307" s="18">
        <v>1.8</v>
      </c>
      <c r="G307" s="17">
        <v>5.65</v>
      </c>
      <c r="H307" s="18">
        <v>1.35</v>
      </c>
      <c r="I307" s="16" t="s">
        <v>109</v>
      </c>
      <c r="J307" s="16" t="s">
        <v>4</v>
      </c>
      <c r="K307" s="16" t="s">
        <v>4</v>
      </c>
      <c r="L307" s="19">
        <f>IF(Tabelle1[[#This Row],[Heizleistung (55°C)]]=0,Tabelle1[[#This Row],[Heizleistung (35°C)]],(Tabelle1[[#This Row],[Heizleistung (35°C)]]+Tabelle1[[#This Row],[Heizleistung (55°C)]])/2)</f>
        <v>6.1750000000000007</v>
      </c>
      <c r="M307" s="20">
        <f>IF(Tabelle1[[#This Row],[Etas 55°C]]=0,0,(Tabelle1[[#This Row],[Etas 35°C]]*0.8+Tabelle1[[#This Row],[Etas 55°C]]*0.2))*2.5</f>
        <v>4.2750000000000004</v>
      </c>
      <c r="N307" s="21">
        <f>IF(-(Tabelle1[[#This Row],[80%/20% SCOP]]-5.5)/5.5=1,"n.a.",-(Tabelle1[[#This Row],[80%/20% SCOP]]-5.5)/5.5)</f>
        <v>0.22272727272727266</v>
      </c>
    </row>
    <row r="308" spans="1:14" ht="20.100000000000001" customHeight="1" x14ac:dyDescent="0.25">
      <c r="A308" s="24">
        <v>16000670</v>
      </c>
      <c r="B308" s="15" t="s">
        <v>305</v>
      </c>
      <c r="C308" s="15" t="s">
        <v>337</v>
      </c>
      <c r="D308" s="16" t="s">
        <v>2</v>
      </c>
      <c r="E308" s="17">
        <v>6.7</v>
      </c>
      <c r="F308" s="18">
        <v>1.8</v>
      </c>
      <c r="G308" s="17">
        <v>5.65</v>
      </c>
      <c r="H308" s="18">
        <v>1.35</v>
      </c>
      <c r="I308" s="16" t="s">
        <v>109</v>
      </c>
      <c r="J308" s="16" t="s">
        <v>4</v>
      </c>
      <c r="K308" s="16" t="s">
        <v>4</v>
      </c>
      <c r="L308" s="19">
        <f>IF(Tabelle1[[#This Row],[Heizleistung (55°C)]]=0,Tabelle1[[#This Row],[Heizleistung (35°C)]],(Tabelle1[[#This Row],[Heizleistung (35°C)]]+Tabelle1[[#This Row],[Heizleistung (55°C)]])/2)</f>
        <v>6.1750000000000007</v>
      </c>
      <c r="M308" s="20">
        <f>IF(Tabelle1[[#This Row],[Etas 55°C]]=0,0,(Tabelle1[[#This Row],[Etas 35°C]]*0.8+Tabelle1[[#This Row],[Etas 55°C]]*0.2))*2.5</f>
        <v>4.2750000000000004</v>
      </c>
      <c r="N308" s="21">
        <f>IF(-(Tabelle1[[#This Row],[80%/20% SCOP]]-5.5)/5.5=1,"n.a.",-(Tabelle1[[#This Row],[80%/20% SCOP]]-5.5)/5.5)</f>
        <v>0.22272727272727266</v>
      </c>
    </row>
    <row r="309" spans="1:14" ht="20.100000000000001" customHeight="1" x14ac:dyDescent="0.25">
      <c r="A309" s="24">
        <v>16014756</v>
      </c>
      <c r="B309" s="15" t="s">
        <v>305</v>
      </c>
      <c r="C309" s="15" t="s">
        <v>338</v>
      </c>
      <c r="D309" s="16" t="s">
        <v>2</v>
      </c>
      <c r="E309" s="17">
        <v>23.2</v>
      </c>
      <c r="F309" s="18">
        <v>1.55</v>
      </c>
      <c r="G309" s="17">
        <v>24.3</v>
      </c>
      <c r="H309" s="18">
        <v>1.32</v>
      </c>
      <c r="I309" s="16" t="s">
        <v>324</v>
      </c>
      <c r="J309" s="16" t="s">
        <v>4</v>
      </c>
      <c r="K309" s="16" t="s">
        <v>4</v>
      </c>
      <c r="L309" s="19">
        <f>IF(Tabelle1[[#This Row],[Heizleistung (55°C)]]=0,Tabelle1[[#This Row],[Heizleistung (35°C)]],(Tabelle1[[#This Row],[Heizleistung (35°C)]]+Tabelle1[[#This Row],[Heizleistung (55°C)]])/2)</f>
        <v>23.75</v>
      </c>
      <c r="M309" s="20">
        <f>IF(Tabelle1[[#This Row],[Etas 55°C]]=0,0,(Tabelle1[[#This Row],[Etas 35°C]]*0.8+Tabelle1[[#This Row],[Etas 55°C]]*0.2))*2.5</f>
        <v>3.7600000000000007</v>
      </c>
      <c r="N309" s="21">
        <f>IF(-(Tabelle1[[#This Row],[80%/20% SCOP]]-5.5)/5.5=1,"n.a.",-(Tabelle1[[#This Row],[80%/20% SCOP]]-5.5)/5.5)</f>
        <v>0.31636363636363624</v>
      </c>
    </row>
    <row r="310" spans="1:14" ht="20.100000000000001" customHeight="1" x14ac:dyDescent="0.25">
      <c r="A310" s="24">
        <v>16000674</v>
      </c>
      <c r="B310" s="15" t="s">
        <v>305</v>
      </c>
      <c r="C310" s="15" t="s">
        <v>339</v>
      </c>
      <c r="D310" s="16" t="s">
        <v>2</v>
      </c>
      <c r="E310" s="17">
        <v>10</v>
      </c>
      <c r="F310" s="18">
        <v>1.74</v>
      </c>
      <c r="G310" s="17">
        <v>8.8000000000000007</v>
      </c>
      <c r="H310" s="18">
        <v>1.32</v>
      </c>
      <c r="I310" s="16" t="s">
        <v>109</v>
      </c>
      <c r="J310" s="16" t="s">
        <v>4</v>
      </c>
      <c r="K310" s="16" t="s">
        <v>4</v>
      </c>
      <c r="L310" s="19">
        <f>IF(Tabelle1[[#This Row],[Heizleistung (55°C)]]=0,Tabelle1[[#This Row],[Heizleistung (35°C)]],(Tabelle1[[#This Row],[Heizleistung (35°C)]]+Tabelle1[[#This Row],[Heizleistung (55°C)]])/2)</f>
        <v>9.4</v>
      </c>
      <c r="M310" s="20">
        <f>IF(Tabelle1[[#This Row],[Etas 55°C]]=0,0,(Tabelle1[[#This Row],[Etas 35°C]]*0.8+Tabelle1[[#This Row],[Etas 55°C]]*0.2))*2.5</f>
        <v>4.1400000000000006</v>
      </c>
      <c r="N310" s="21">
        <f>IF(-(Tabelle1[[#This Row],[80%/20% SCOP]]-5.5)/5.5=1,"n.a.",-(Tabelle1[[#This Row],[80%/20% SCOP]]-5.5)/5.5)</f>
        <v>0.24727272727272717</v>
      </c>
    </row>
    <row r="311" spans="1:14" ht="20.100000000000001" customHeight="1" x14ac:dyDescent="0.25">
      <c r="A311" s="24">
        <v>16000641</v>
      </c>
      <c r="B311" s="15" t="s">
        <v>305</v>
      </c>
      <c r="C311" s="15" t="s">
        <v>340</v>
      </c>
      <c r="D311" s="16" t="s">
        <v>2</v>
      </c>
      <c r="E311" s="17">
        <v>13</v>
      </c>
      <c r="F311" s="18">
        <v>1.72</v>
      </c>
      <c r="G311" s="17">
        <v>16</v>
      </c>
      <c r="H311" s="18">
        <v>1.33</v>
      </c>
      <c r="I311" s="16" t="s">
        <v>109</v>
      </c>
      <c r="J311" s="16" t="s">
        <v>4</v>
      </c>
      <c r="K311" s="16" t="s">
        <v>4</v>
      </c>
      <c r="L311" s="19">
        <f>IF(Tabelle1[[#This Row],[Heizleistung (55°C)]]=0,Tabelle1[[#This Row],[Heizleistung (35°C)]],(Tabelle1[[#This Row],[Heizleistung (35°C)]]+Tabelle1[[#This Row],[Heizleistung (55°C)]])/2)</f>
        <v>14.5</v>
      </c>
      <c r="M311" s="20">
        <f>IF(Tabelle1[[#This Row],[Etas 55°C]]=0,0,(Tabelle1[[#This Row],[Etas 35°C]]*0.8+Tabelle1[[#This Row],[Etas 55°C]]*0.2))*2.5</f>
        <v>4.1050000000000004</v>
      </c>
      <c r="N311" s="21">
        <f>IF(-(Tabelle1[[#This Row],[80%/20% SCOP]]-5.5)/5.5=1,"n.a.",-(Tabelle1[[#This Row],[80%/20% SCOP]]-5.5)/5.5)</f>
        <v>0.25363636363636355</v>
      </c>
    </row>
    <row r="312" spans="1:14" ht="20.100000000000001" customHeight="1" x14ac:dyDescent="0.25">
      <c r="A312" s="24">
        <v>16014757</v>
      </c>
      <c r="B312" s="15" t="s">
        <v>305</v>
      </c>
      <c r="C312" s="15" t="s">
        <v>341</v>
      </c>
      <c r="D312" s="16" t="s">
        <v>2</v>
      </c>
      <c r="E312" s="17">
        <v>23.2</v>
      </c>
      <c r="F312" s="18">
        <v>1.55</v>
      </c>
      <c r="G312" s="17">
        <v>24.3</v>
      </c>
      <c r="H312" s="18">
        <v>1.32</v>
      </c>
      <c r="I312" s="16" t="s">
        <v>324</v>
      </c>
      <c r="J312" s="16" t="s">
        <v>4</v>
      </c>
      <c r="K312" s="16" t="s">
        <v>4</v>
      </c>
      <c r="L312" s="19">
        <f>IF(Tabelle1[[#This Row],[Heizleistung (55°C)]]=0,Tabelle1[[#This Row],[Heizleistung (35°C)]],(Tabelle1[[#This Row],[Heizleistung (35°C)]]+Tabelle1[[#This Row],[Heizleistung (55°C)]])/2)</f>
        <v>23.75</v>
      </c>
      <c r="M312" s="20">
        <f>IF(Tabelle1[[#This Row],[Etas 55°C]]=0,0,(Tabelle1[[#This Row],[Etas 35°C]]*0.8+Tabelle1[[#This Row],[Etas 55°C]]*0.2))*2.5</f>
        <v>3.7600000000000007</v>
      </c>
      <c r="N312" s="21">
        <f>IF(-(Tabelle1[[#This Row],[80%/20% SCOP]]-5.5)/5.5=1,"n.a.",-(Tabelle1[[#This Row],[80%/20% SCOP]]-5.5)/5.5)</f>
        <v>0.31636363636363624</v>
      </c>
    </row>
    <row r="313" spans="1:14" ht="20.100000000000001" customHeight="1" x14ac:dyDescent="0.25">
      <c r="A313" s="24">
        <v>16003451</v>
      </c>
      <c r="B313" s="15" t="s">
        <v>305</v>
      </c>
      <c r="C313" s="15" t="s">
        <v>342</v>
      </c>
      <c r="D313" s="16" t="s">
        <v>2</v>
      </c>
      <c r="E313" s="17">
        <v>10</v>
      </c>
      <c r="F313" s="18">
        <v>1.74</v>
      </c>
      <c r="G313" s="17">
        <v>8.8000000000000007</v>
      </c>
      <c r="H313" s="18">
        <v>1.32</v>
      </c>
      <c r="I313" s="16" t="s">
        <v>109</v>
      </c>
      <c r="J313" s="16" t="s">
        <v>4</v>
      </c>
      <c r="K313" s="16" t="s">
        <v>4</v>
      </c>
      <c r="L313" s="19">
        <f>IF(Tabelle1[[#This Row],[Heizleistung (55°C)]]=0,Tabelle1[[#This Row],[Heizleistung (35°C)]],(Tabelle1[[#This Row],[Heizleistung (35°C)]]+Tabelle1[[#This Row],[Heizleistung (55°C)]])/2)</f>
        <v>9.4</v>
      </c>
      <c r="M313" s="20">
        <f>IF(Tabelle1[[#This Row],[Etas 55°C]]=0,0,(Tabelle1[[#This Row],[Etas 35°C]]*0.8+Tabelle1[[#This Row],[Etas 55°C]]*0.2))*2.5</f>
        <v>4.1400000000000006</v>
      </c>
      <c r="N313" s="21">
        <f>IF(-(Tabelle1[[#This Row],[80%/20% SCOP]]-5.5)/5.5=1,"n.a.",-(Tabelle1[[#This Row],[80%/20% SCOP]]-5.5)/5.5)</f>
        <v>0.24727272727272717</v>
      </c>
    </row>
    <row r="314" spans="1:14" ht="20.100000000000001" customHeight="1" x14ac:dyDescent="0.25">
      <c r="A314" s="24">
        <v>16014752</v>
      </c>
      <c r="B314" s="15" t="s">
        <v>305</v>
      </c>
      <c r="C314" s="15" t="s">
        <v>343</v>
      </c>
      <c r="D314" s="16" t="s">
        <v>2</v>
      </c>
      <c r="E314" s="17">
        <v>23.2</v>
      </c>
      <c r="F314" s="18">
        <v>1.55</v>
      </c>
      <c r="G314" s="17">
        <v>24.3</v>
      </c>
      <c r="H314" s="18">
        <v>1.32</v>
      </c>
      <c r="I314" s="16" t="s">
        <v>324</v>
      </c>
      <c r="J314" s="16" t="s">
        <v>4</v>
      </c>
      <c r="K314" s="16" t="s">
        <v>4</v>
      </c>
      <c r="L314" s="19">
        <f>IF(Tabelle1[[#This Row],[Heizleistung (55°C)]]=0,Tabelle1[[#This Row],[Heizleistung (35°C)]],(Tabelle1[[#This Row],[Heizleistung (35°C)]]+Tabelle1[[#This Row],[Heizleistung (55°C)]])/2)</f>
        <v>23.75</v>
      </c>
      <c r="M314" s="20">
        <f>IF(Tabelle1[[#This Row],[Etas 55°C]]=0,0,(Tabelle1[[#This Row],[Etas 35°C]]*0.8+Tabelle1[[#This Row],[Etas 55°C]]*0.2))*2.5</f>
        <v>3.7600000000000007</v>
      </c>
      <c r="N314" s="21">
        <f>IF(-(Tabelle1[[#This Row],[80%/20% SCOP]]-5.5)/5.5=1,"n.a.",-(Tabelle1[[#This Row],[80%/20% SCOP]]-5.5)/5.5)</f>
        <v>0.31636363636363624</v>
      </c>
    </row>
    <row r="315" spans="1:14" ht="20.100000000000001" customHeight="1" x14ac:dyDescent="0.25">
      <c r="A315" s="24">
        <v>16000667</v>
      </c>
      <c r="B315" s="15" t="s">
        <v>305</v>
      </c>
      <c r="C315" s="15" t="s">
        <v>344</v>
      </c>
      <c r="D315" s="16" t="s">
        <v>2</v>
      </c>
      <c r="E315" s="17">
        <v>6.7</v>
      </c>
      <c r="F315" s="18">
        <v>1.8</v>
      </c>
      <c r="G315" s="17">
        <v>5.65</v>
      </c>
      <c r="H315" s="18">
        <v>1.35</v>
      </c>
      <c r="I315" s="16" t="s">
        <v>109</v>
      </c>
      <c r="J315" s="16" t="s">
        <v>4</v>
      </c>
      <c r="K315" s="16" t="s">
        <v>4</v>
      </c>
      <c r="L315" s="19">
        <f>IF(Tabelle1[[#This Row],[Heizleistung (55°C)]]=0,Tabelle1[[#This Row],[Heizleistung (35°C)]],(Tabelle1[[#This Row],[Heizleistung (35°C)]]+Tabelle1[[#This Row],[Heizleistung (55°C)]])/2)</f>
        <v>6.1750000000000007</v>
      </c>
      <c r="M315" s="20">
        <f>IF(Tabelle1[[#This Row],[Etas 55°C]]=0,0,(Tabelle1[[#This Row],[Etas 35°C]]*0.8+Tabelle1[[#This Row],[Etas 55°C]]*0.2))*2.5</f>
        <v>4.2750000000000004</v>
      </c>
      <c r="N315" s="21">
        <f>IF(-(Tabelle1[[#This Row],[80%/20% SCOP]]-5.5)/5.5=1,"n.a.",-(Tabelle1[[#This Row],[80%/20% SCOP]]-5.5)/5.5)</f>
        <v>0.22272727272727266</v>
      </c>
    </row>
    <row r="316" spans="1:14" ht="20.100000000000001" customHeight="1" x14ac:dyDescent="0.25">
      <c r="A316" s="24">
        <v>16000672</v>
      </c>
      <c r="B316" s="15" t="s">
        <v>305</v>
      </c>
      <c r="C316" s="15" t="s">
        <v>345</v>
      </c>
      <c r="D316" s="16" t="s">
        <v>2</v>
      </c>
      <c r="E316" s="17">
        <v>6.7</v>
      </c>
      <c r="F316" s="18">
        <v>1.8</v>
      </c>
      <c r="G316" s="17">
        <v>5.65</v>
      </c>
      <c r="H316" s="18">
        <v>1.35</v>
      </c>
      <c r="I316" s="16" t="s">
        <v>109</v>
      </c>
      <c r="J316" s="16" t="s">
        <v>4</v>
      </c>
      <c r="K316" s="16" t="s">
        <v>4</v>
      </c>
      <c r="L316" s="19">
        <f>IF(Tabelle1[[#This Row],[Heizleistung (55°C)]]=0,Tabelle1[[#This Row],[Heizleistung (35°C)]],(Tabelle1[[#This Row],[Heizleistung (35°C)]]+Tabelle1[[#This Row],[Heizleistung (55°C)]])/2)</f>
        <v>6.1750000000000007</v>
      </c>
      <c r="M316" s="20">
        <f>IF(Tabelle1[[#This Row],[Etas 55°C]]=0,0,(Tabelle1[[#This Row],[Etas 35°C]]*0.8+Tabelle1[[#This Row],[Etas 55°C]]*0.2))*2.5</f>
        <v>4.2750000000000004</v>
      </c>
      <c r="N316" s="21">
        <f>IF(-(Tabelle1[[#This Row],[80%/20% SCOP]]-5.5)/5.5=1,"n.a.",-(Tabelle1[[#This Row],[80%/20% SCOP]]-5.5)/5.5)</f>
        <v>0.22272727272727266</v>
      </c>
    </row>
    <row r="317" spans="1:14" ht="20.100000000000001" customHeight="1" x14ac:dyDescent="0.25">
      <c r="A317" s="24">
        <v>16000658</v>
      </c>
      <c r="B317" s="15" t="s">
        <v>305</v>
      </c>
      <c r="C317" s="15" t="s">
        <v>346</v>
      </c>
      <c r="D317" s="16" t="s">
        <v>2</v>
      </c>
      <c r="E317" s="17">
        <v>8</v>
      </c>
      <c r="F317" s="18">
        <v>1.72</v>
      </c>
      <c r="G317" s="17">
        <v>7</v>
      </c>
      <c r="H317" s="18">
        <v>1.27</v>
      </c>
      <c r="I317" s="16" t="s">
        <v>109</v>
      </c>
      <c r="J317" s="16" t="s">
        <v>4</v>
      </c>
      <c r="K317" s="16" t="s">
        <v>4</v>
      </c>
      <c r="L317" s="19">
        <f>IF(Tabelle1[[#This Row],[Heizleistung (55°C)]]=0,Tabelle1[[#This Row],[Heizleistung (35°C)]],(Tabelle1[[#This Row],[Heizleistung (35°C)]]+Tabelle1[[#This Row],[Heizleistung (55°C)]])/2)</f>
        <v>7.5</v>
      </c>
      <c r="M317" s="20">
        <f>IF(Tabelle1[[#This Row],[Etas 55°C]]=0,0,(Tabelle1[[#This Row],[Etas 35°C]]*0.8+Tabelle1[[#This Row],[Etas 55°C]]*0.2))*2.5</f>
        <v>4.0750000000000002</v>
      </c>
      <c r="N317" s="21">
        <f>IF(-(Tabelle1[[#This Row],[80%/20% SCOP]]-5.5)/5.5=1,"n.a.",-(Tabelle1[[#This Row],[80%/20% SCOP]]-5.5)/5.5)</f>
        <v>0.25909090909090904</v>
      </c>
    </row>
    <row r="318" spans="1:14" ht="20.100000000000001" customHeight="1" x14ac:dyDescent="0.25">
      <c r="A318" s="24">
        <v>16003504</v>
      </c>
      <c r="B318" s="15" t="s">
        <v>305</v>
      </c>
      <c r="C318" s="15" t="s">
        <v>347</v>
      </c>
      <c r="D318" s="16" t="s">
        <v>2</v>
      </c>
      <c r="E318" s="17">
        <v>10</v>
      </c>
      <c r="F318" s="18">
        <v>1.74</v>
      </c>
      <c r="G318" s="17">
        <v>8.8000000000000007</v>
      </c>
      <c r="H318" s="18">
        <v>1.32</v>
      </c>
      <c r="I318" s="16" t="s">
        <v>109</v>
      </c>
      <c r="J318" s="16" t="s">
        <v>4</v>
      </c>
      <c r="K318" s="16" t="s">
        <v>4</v>
      </c>
      <c r="L318" s="19">
        <f>IF(Tabelle1[[#This Row],[Heizleistung (55°C)]]=0,Tabelle1[[#This Row],[Heizleistung (35°C)]],(Tabelle1[[#This Row],[Heizleistung (35°C)]]+Tabelle1[[#This Row],[Heizleistung (55°C)]])/2)</f>
        <v>9.4</v>
      </c>
      <c r="M318" s="20">
        <f>IF(Tabelle1[[#This Row],[Etas 55°C]]=0,0,(Tabelle1[[#This Row],[Etas 35°C]]*0.8+Tabelle1[[#This Row],[Etas 55°C]]*0.2))*2.5</f>
        <v>4.1400000000000006</v>
      </c>
      <c r="N318" s="21">
        <f>IF(-(Tabelle1[[#This Row],[80%/20% SCOP]]-5.5)/5.5=1,"n.a.",-(Tabelle1[[#This Row],[80%/20% SCOP]]-5.5)/5.5)</f>
        <v>0.24727272727272717</v>
      </c>
    </row>
    <row r="319" spans="1:14" ht="20.100000000000001" customHeight="1" x14ac:dyDescent="0.25">
      <c r="A319" s="24">
        <v>16000668</v>
      </c>
      <c r="B319" s="15" t="s">
        <v>305</v>
      </c>
      <c r="C319" s="15" t="s">
        <v>348</v>
      </c>
      <c r="D319" s="16" t="s">
        <v>2</v>
      </c>
      <c r="E319" s="17">
        <v>13</v>
      </c>
      <c r="F319" s="18">
        <v>1.72</v>
      </c>
      <c r="G319" s="17">
        <v>16</v>
      </c>
      <c r="H319" s="18">
        <v>1.33</v>
      </c>
      <c r="I319" s="16" t="s">
        <v>109</v>
      </c>
      <c r="J319" s="16" t="s">
        <v>4</v>
      </c>
      <c r="K319" s="16" t="s">
        <v>4</v>
      </c>
      <c r="L319" s="19">
        <f>IF(Tabelle1[[#This Row],[Heizleistung (55°C)]]=0,Tabelle1[[#This Row],[Heizleistung (35°C)]],(Tabelle1[[#This Row],[Heizleistung (35°C)]]+Tabelle1[[#This Row],[Heizleistung (55°C)]])/2)</f>
        <v>14.5</v>
      </c>
      <c r="M319" s="20">
        <f>IF(Tabelle1[[#This Row],[Etas 55°C]]=0,0,(Tabelle1[[#This Row],[Etas 35°C]]*0.8+Tabelle1[[#This Row],[Etas 55°C]]*0.2))*2.5</f>
        <v>4.1050000000000004</v>
      </c>
      <c r="N319" s="21">
        <f>IF(-(Tabelle1[[#This Row],[80%/20% SCOP]]-5.5)/5.5=1,"n.a.",-(Tabelle1[[#This Row],[80%/20% SCOP]]-5.5)/5.5)</f>
        <v>0.25363636363636355</v>
      </c>
    </row>
    <row r="320" spans="1:14" ht="20.100000000000001" customHeight="1" x14ac:dyDescent="0.25">
      <c r="A320" s="24">
        <v>16003362</v>
      </c>
      <c r="B320" s="15" t="s">
        <v>305</v>
      </c>
      <c r="C320" s="15" t="s">
        <v>349</v>
      </c>
      <c r="D320" s="16" t="s">
        <v>2</v>
      </c>
      <c r="E320" s="17">
        <v>9</v>
      </c>
      <c r="F320" s="18">
        <v>1.58</v>
      </c>
      <c r="G320" s="17">
        <v>8</v>
      </c>
      <c r="H320" s="18">
        <v>1.25</v>
      </c>
      <c r="I320" s="16" t="s">
        <v>3</v>
      </c>
      <c r="J320" s="16" t="s">
        <v>4</v>
      </c>
      <c r="K320" s="16" t="s">
        <v>4</v>
      </c>
      <c r="L320" s="19">
        <f>IF(Tabelle1[[#This Row],[Heizleistung (55°C)]]=0,Tabelle1[[#This Row],[Heizleistung (35°C)]],(Tabelle1[[#This Row],[Heizleistung (35°C)]]+Tabelle1[[#This Row],[Heizleistung (55°C)]])/2)</f>
        <v>8.5</v>
      </c>
      <c r="M320" s="20">
        <f>IF(Tabelle1[[#This Row],[Etas 55°C]]=0,0,(Tabelle1[[#This Row],[Etas 35°C]]*0.8+Tabelle1[[#This Row],[Etas 55°C]]*0.2))*2.5</f>
        <v>3.7850000000000006</v>
      </c>
      <c r="N320" s="21">
        <f>IF(-(Tabelle1[[#This Row],[80%/20% SCOP]]-5.5)/5.5=1,"n.a.",-(Tabelle1[[#This Row],[80%/20% SCOP]]-5.5)/5.5)</f>
        <v>0.31181818181818172</v>
      </c>
    </row>
    <row r="321" spans="1:14" ht="20.100000000000001" customHeight="1" x14ac:dyDescent="0.25">
      <c r="A321" s="24">
        <v>16000647</v>
      </c>
      <c r="B321" s="15" t="s">
        <v>305</v>
      </c>
      <c r="C321" s="15" t="s">
        <v>350</v>
      </c>
      <c r="D321" s="16" t="s">
        <v>2</v>
      </c>
      <c r="E321" s="17">
        <v>6.7</v>
      </c>
      <c r="F321" s="18">
        <v>1.8</v>
      </c>
      <c r="G321" s="17">
        <v>5.65</v>
      </c>
      <c r="H321" s="18">
        <v>1.35</v>
      </c>
      <c r="I321" s="16" t="s">
        <v>109</v>
      </c>
      <c r="J321" s="16" t="s">
        <v>4</v>
      </c>
      <c r="K321" s="16" t="s">
        <v>4</v>
      </c>
      <c r="L321" s="19">
        <f>IF(Tabelle1[[#This Row],[Heizleistung (55°C)]]=0,Tabelle1[[#This Row],[Heizleistung (35°C)]],(Tabelle1[[#This Row],[Heizleistung (35°C)]]+Tabelle1[[#This Row],[Heizleistung (55°C)]])/2)</f>
        <v>6.1750000000000007</v>
      </c>
      <c r="M321" s="20">
        <f>IF(Tabelle1[[#This Row],[Etas 55°C]]=0,0,(Tabelle1[[#This Row],[Etas 35°C]]*0.8+Tabelle1[[#This Row],[Etas 55°C]]*0.2))*2.5</f>
        <v>4.2750000000000004</v>
      </c>
      <c r="N321" s="21">
        <f>IF(-(Tabelle1[[#This Row],[80%/20% SCOP]]-5.5)/5.5=1,"n.a.",-(Tabelle1[[#This Row],[80%/20% SCOP]]-5.5)/5.5)</f>
        <v>0.22272727272727266</v>
      </c>
    </row>
    <row r="322" spans="1:14" ht="20.100000000000001" customHeight="1" x14ac:dyDescent="0.25">
      <c r="A322" s="24">
        <v>16003574</v>
      </c>
      <c r="B322" s="15" t="s">
        <v>305</v>
      </c>
      <c r="C322" s="15" t="s">
        <v>351</v>
      </c>
      <c r="D322" s="16" t="s">
        <v>2</v>
      </c>
      <c r="E322" s="17">
        <v>10</v>
      </c>
      <c r="F322" s="18">
        <v>1.74</v>
      </c>
      <c r="G322" s="17">
        <v>8.8000000000000007</v>
      </c>
      <c r="H322" s="18">
        <v>1.32</v>
      </c>
      <c r="I322" s="16" t="s">
        <v>109</v>
      </c>
      <c r="J322" s="16" t="s">
        <v>4</v>
      </c>
      <c r="K322" s="16" t="s">
        <v>4</v>
      </c>
      <c r="L322" s="19">
        <f>IF(Tabelle1[[#This Row],[Heizleistung (55°C)]]=0,Tabelle1[[#This Row],[Heizleistung (35°C)]],(Tabelle1[[#This Row],[Heizleistung (35°C)]]+Tabelle1[[#This Row],[Heizleistung (55°C)]])/2)</f>
        <v>9.4</v>
      </c>
      <c r="M322" s="20">
        <f>IF(Tabelle1[[#This Row],[Etas 55°C]]=0,0,(Tabelle1[[#This Row],[Etas 35°C]]*0.8+Tabelle1[[#This Row],[Etas 55°C]]*0.2))*2.5</f>
        <v>4.1400000000000006</v>
      </c>
      <c r="N322" s="21">
        <f>IF(-(Tabelle1[[#This Row],[80%/20% SCOP]]-5.5)/5.5=1,"n.a.",-(Tabelle1[[#This Row],[80%/20% SCOP]]-5.5)/5.5)</f>
        <v>0.24727272727272717</v>
      </c>
    </row>
    <row r="323" spans="1:14" ht="20.100000000000001" customHeight="1" x14ac:dyDescent="0.25">
      <c r="A323" s="24">
        <v>16003448</v>
      </c>
      <c r="B323" s="15" t="s">
        <v>305</v>
      </c>
      <c r="C323" s="15" t="s">
        <v>352</v>
      </c>
      <c r="D323" s="16" t="s">
        <v>2</v>
      </c>
      <c r="E323" s="17">
        <v>6.7</v>
      </c>
      <c r="F323" s="18">
        <v>1.8</v>
      </c>
      <c r="G323" s="17">
        <v>5.65</v>
      </c>
      <c r="H323" s="18">
        <v>1.35</v>
      </c>
      <c r="I323" s="16" t="s">
        <v>109</v>
      </c>
      <c r="J323" s="16" t="s">
        <v>4</v>
      </c>
      <c r="K323" s="16" t="s">
        <v>4</v>
      </c>
      <c r="L323" s="19">
        <f>IF(Tabelle1[[#This Row],[Heizleistung (55°C)]]=0,Tabelle1[[#This Row],[Heizleistung (35°C)]],(Tabelle1[[#This Row],[Heizleistung (35°C)]]+Tabelle1[[#This Row],[Heizleistung (55°C)]])/2)</f>
        <v>6.1750000000000007</v>
      </c>
      <c r="M323" s="20">
        <f>IF(Tabelle1[[#This Row],[Etas 55°C]]=0,0,(Tabelle1[[#This Row],[Etas 35°C]]*0.8+Tabelle1[[#This Row],[Etas 55°C]]*0.2))*2.5</f>
        <v>4.2750000000000004</v>
      </c>
      <c r="N323" s="21">
        <f>IF(-(Tabelle1[[#This Row],[80%/20% SCOP]]-5.5)/5.5=1,"n.a.",-(Tabelle1[[#This Row],[80%/20% SCOP]]-5.5)/5.5)</f>
        <v>0.22272727272727266</v>
      </c>
    </row>
    <row r="324" spans="1:14" ht="20.100000000000001" customHeight="1" x14ac:dyDescent="0.25">
      <c r="A324" s="24">
        <v>16003518</v>
      </c>
      <c r="B324" s="15" t="s">
        <v>305</v>
      </c>
      <c r="C324" s="15" t="s">
        <v>353</v>
      </c>
      <c r="D324" s="16" t="s">
        <v>2</v>
      </c>
      <c r="E324" s="17">
        <v>10</v>
      </c>
      <c r="F324" s="18">
        <v>1.74</v>
      </c>
      <c r="G324" s="17">
        <v>8.8000000000000007</v>
      </c>
      <c r="H324" s="18">
        <v>1.32</v>
      </c>
      <c r="I324" s="16" t="s">
        <v>109</v>
      </c>
      <c r="J324" s="16" t="s">
        <v>4</v>
      </c>
      <c r="K324" s="16" t="s">
        <v>4</v>
      </c>
      <c r="L324" s="19">
        <f>IF(Tabelle1[[#This Row],[Heizleistung (55°C)]]=0,Tabelle1[[#This Row],[Heizleistung (35°C)]],(Tabelle1[[#This Row],[Heizleistung (35°C)]]+Tabelle1[[#This Row],[Heizleistung (55°C)]])/2)</f>
        <v>9.4</v>
      </c>
      <c r="M324" s="20">
        <f>IF(Tabelle1[[#This Row],[Etas 55°C]]=0,0,(Tabelle1[[#This Row],[Etas 35°C]]*0.8+Tabelle1[[#This Row],[Etas 55°C]]*0.2))*2.5</f>
        <v>4.1400000000000006</v>
      </c>
      <c r="N324" s="21">
        <f>IF(-(Tabelle1[[#This Row],[80%/20% SCOP]]-5.5)/5.5=1,"n.a.",-(Tabelle1[[#This Row],[80%/20% SCOP]]-5.5)/5.5)</f>
        <v>0.24727272727272717</v>
      </c>
    </row>
    <row r="325" spans="1:14" ht="20.100000000000001" customHeight="1" x14ac:dyDescent="0.25">
      <c r="A325" s="24">
        <v>16000678</v>
      </c>
      <c r="B325" s="15" t="s">
        <v>305</v>
      </c>
      <c r="C325" s="15" t="s">
        <v>354</v>
      </c>
      <c r="D325" s="16" t="s">
        <v>2</v>
      </c>
      <c r="E325" s="17">
        <v>5</v>
      </c>
      <c r="F325" s="18">
        <v>1.8</v>
      </c>
      <c r="G325" s="17">
        <v>4</v>
      </c>
      <c r="H325" s="18">
        <v>1.38</v>
      </c>
      <c r="I325" s="16" t="s">
        <v>355</v>
      </c>
      <c r="J325" s="16" t="s">
        <v>4</v>
      </c>
      <c r="K325" s="16" t="s">
        <v>4</v>
      </c>
      <c r="L325" s="19">
        <f>IF(Tabelle1[[#This Row],[Heizleistung (55°C)]]=0,Tabelle1[[#This Row],[Heizleistung (35°C)]],(Tabelle1[[#This Row],[Heizleistung (35°C)]]+Tabelle1[[#This Row],[Heizleistung (55°C)]])/2)</f>
        <v>4.5</v>
      </c>
      <c r="M325" s="20">
        <f>IF(Tabelle1[[#This Row],[Etas 55°C]]=0,0,(Tabelle1[[#This Row],[Etas 35°C]]*0.8+Tabelle1[[#This Row],[Etas 55°C]]*0.2))*2.5</f>
        <v>4.2900000000000009</v>
      </c>
      <c r="N325" s="21">
        <f>IF(-(Tabelle1[[#This Row],[80%/20% SCOP]]-5.5)/5.5=1,"n.a.",-(Tabelle1[[#This Row],[80%/20% SCOP]]-5.5)/5.5)</f>
        <v>0.21999999999999983</v>
      </c>
    </row>
    <row r="326" spans="1:14" ht="20.100000000000001" customHeight="1" x14ac:dyDescent="0.25">
      <c r="A326" s="24">
        <v>16003517</v>
      </c>
      <c r="B326" s="15" t="s">
        <v>305</v>
      </c>
      <c r="C326" s="15" t="s">
        <v>356</v>
      </c>
      <c r="D326" s="16" t="s">
        <v>2</v>
      </c>
      <c r="E326" s="17">
        <v>6.7</v>
      </c>
      <c r="F326" s="18">
        <v>1.8</v>
      </c>
      <c r="G326" s="17">
        <v>5.65</v>
      </c>
      <c r="H326" s="18">
        <v>1.35</v>
      </c>
      <c r="I326" s="16" t="s">
        <v>109</v>
      </c>
      <c r="J326" s="16" t="s">
        <v>4</v>
      </c>
      <c r="K326" s="16" t="s">
        <v>4</v>
      </c>
      <c r="L326" s="19">
        <f>IF(Tabelle1[[#This Row],[Heizleistung (55°C)]]=0,Tabelle1[[#This Row],[Heizleistung (35°C)]],(Tabelle1[[#This Row],[Heizleistung (35°C)]]+Tabelle1[[#This Row],[Heizleistung (55°C)]])/2)</f>
        <v>6.1750000000000007</v>
      </c>
      <c r="M326" s="20">
        <f>IF(Tabelle1[[#This Row],[Etas 55°C]]=0,0,(Tabelle1[[#This Row],[Etas 35°C]]*0.8+Tabelle1[[#This Row],[Etas 55°C]]*0.2))*2.5</f>
        <v>4.2750000000000004</v>
      </c>
      <c r="N326" s="21">
        <f>IF(-(Tabelle1[[#This Row],[80%/20% SCOP]]-5.5)/5.5=1,"n.a.",-(Tabelle1[[#This Row],[80%/20% SCOP]]-5.5)/5.5)</f>
        <v>0.22272727272727266</v>
      </c>
    </row>
    <row r="327" spans="1:14" ht="20.100000000000001" customHeight="1" x14ac:dyDescent="0.25">
      <c r="A327" s="24">
        <v>16014755</v>
      </c>
      <c r="B327" s="15" t="s">
        <v>305</v>
      </c>
      <c r="C327" s="15" t="s">
        <v>357</v>
      </c>
      <c r="D327" s="16" t="s">
        <v>2</v>
      </c>
      <c r="E327" s="17">
        <v>23.2</v>
      </c>
      <c r="F327" s="18">
        <v>1.55</v>
      </c>
      <c r="G327" s="17">
        <v>24.3</v>
      </c>
      <c r="H327" s="18">
        <v>1.32</v>
      </c>
      <c r="I327" s="16" t="s">
        <v>324</v>
      </c>
      <c r="J327" s="16" t="s">
        <v>4</v>
      </c>
      <c r="K327" s="16" t="s">
        <v>4</v>
      </c>
      <c r="L327" s="19">
        <f>IF(Tabelle1[[#This Row],[Heizleistung (55°C)]]=0,Tabelle1[[#This Row],[Heizleistung (35°C)]],(Tabelle1[[#This Row],[Heizleistung (35°C)]]+Tabelle1[[#This Row],[Heizleistung (55°C)]])/2)</f>
        <v>23.75</v>
      </c>
      <c r="M327" s="20">
        <f>IF(Tabelle1[[#This Row],[Etas 55°C]]=0,0,(Tabelle1[[#This Row],[Etas 35°C]]*0.8+Tabelle1[[#This Row],[Etas 55°C]]*0.2))*2.5</f>
        <v>3.7600000000000007</v>
      </c>
      <c r="N327" s="21">
        <f>IF(-(Tabelle1[[#This Row],[80%/20% SCOP]]-5.5)/5.5=1,"n.a.",-(Tabelle1[[#This Row],[80%/20% SCOP]]-5.5)/5.5)</f>
        <v>0.31636363636363624</v>
      </c>
    </row>
    <row r="328" spans="1:14" ht="20.100000000000001" customHeight="1" x14ac:dyDescent="0.25">
      <c r="A328" s="24">
        <v>16012810</v>
      </c>
      <c r="B328" s="15" t="s">
        <v>305</v>
      </c>
      <c r="C328" s="15" t="s">
        <v>358</v>
      </c>
      <c r="D328" s="16" t="s">
        <v>2</v>
      </c>
      <c r="E328" s="17">
        <v>8.6</v>
      </c>
      <c r="F328" s="18">
        <v>1.847</v>
      </c>
      <c r="G328" s="17">
        <v>8</v>
      </c>
      <c r="H328" s="18">
        <v>1.46</v>
      </c>
      <c r="I328" s="16" t="s">
        <v>3</v>
      </c>
      <c r="J328" s="16" t="s">
        <v>4</v>
      </c>
      <c r="K328" s="16" t="s">
        <v>4</v>
      </c>
      <c r="L328" s="19">
        <f>IF(Tabelle1[[#This Row],[Heizleistung (55°C)]]=0,Tabelle1[[#This Row],[Heizleistung (35°C)]],(Tabelle1[[#This Row],[Heizleistung (35°C)]]+Tabelle1[[#This Row],[Heizleistung (55°C)]])/2)</f>
        <v>8.3000000000000007</v>
      </c>
      <c r="M328" s="20">
        <f>IF(Tabelle1[[#This Row],[Etas 55°C]]=0,0,(Tabelle1[[#This Row],[Etas 35°C]]*0.8+Tabelle1[[#This Row],[Etas 55°C]]*0.2))*2.5</f>
        <v>4.4240000000000004</v>
      </c>
      <c r="N328" s="21">
        <f>IF(-(Tabelle1[[#This Row],[80%/20% SCOP]]-5.5)/5.5=1,"n.a.",-(Tabelle1[[#This Row],[80%/20% SCOP]]-5.5)/5.5)</f>
        <v>0.19563636363636358</v>
      </c>
    </row>
    <row r="329" spans="1:14" ht="20.100000000000001" customHeight="1" x14ac:dyDescent="0.25">
      <c r="A329" s="24">
        <v>16003449</v>
      </c>
      <c r="B329" s="15" t="s">
        <v>305</v>
      </c>
      <c r="C329" s="15" t="s">
        <v>359</v>
      </c>
      <c r="D329" s="16" t="s">
        <v>2</v>
      </c>
      <c r="E329" s="17">
        <v>10</v>
      </c>
      <c r="F329" s="18">
        <v>1.74</v>
      </c>
      <c r="G329" s="17">
        <v>8.8000000000000007</v>
      </c>
      <c r="H329" s="18">
        <v>1.32</v>
      </c>
      <c r="I329" s="16" t="s">
        <v>109</v>
      </c>
      <c r="J329" s="16" t="s">
        <v>4</v>
      </c>
      <c r="K329" s="16" t="s">
        <v>4</v>
      </c>
      <c r="L329" s="19">
        <f>IF(Tabelle1[[#This Row],[Heizleistung (55°C)]]=0,Tabelle1[[#This Row],[Heizleistung (35°C)]],(Tabelle1[[#This Row],[Heizleistung (35°C)]]+Tabelle1[[#This Row],[Heizleistung (55°C)]])/2)</f>
        <v>9.4</v>
      </c>
      <c r="M329" s="20">
        <f>IF(Tabelle1[[#This Row],[Etas 55°C]]=0,0,(Tabelle1[[#This Row],[Etas 35°C]]*0.8+Tabelle1[[#This Row],[Etas 55°C]]*0.2))*2.5</f>
        <v>4.1400000000000006</v>
      </c>
      <c r="N329" s="21">
        <f>IF(-(Tabelle1[[#This Row],[80%/20% SCOP]]-5.5)/5.5=1,"n.a.",-(Tabelle1[[#This Row],[80%/20% SCOP]]-5.5)/5.5)</f>
        <v>0.24727272727272717</v>
      </c>
    </row>
    <row r="330" spans="1:14" ht="20.100000000000001" customHeight="1" x14ac:dyDescent="0.25">
      <c r="A330" s="24">
        <v>16003512</v>
      </c>
      <c r="B330" s="15" t="s">
        <v>305</v>
      </c>
      <c r="C330" s="15" t="s">
        <v>360</v>
      </c>
      <c r="D330" s="16" t="s">
        <v>2</v>
      </c>
      <c r="E330" s="17">
        <v>12</v>
      </c>
      <c r="F330" s="18">
        <v>1.74</v>
      </c>
      <c r="G330" s="17">
        <v>10</v>
      </c>
      <c r="H330" s="18">
        <v>1.32</v>
      </c>
      <c r="I330" s="16" t="s">
        <v>109</v>
      </c>
      <c r="J330" s="16" t="s">
        <v>4</v>
      </c>
      <c r="K330" s="16" t="s">
        <v>4</v>
      </c>
      <c r="L330" s="19">
        <f>IF(Tabelle1[[#This Row],[Heizleistung (55°C)]]=0,Tabelle1[[#This Row],[Heizleistung (35°C)]],(Tabelle1[[#This Row],[Heizleistung (35°C)]]+Tabelle1[[#This Row],[Heizleistung (55°C)]])/2)</f>
        <v>11</v>
      </c>
      <c r="M330" s="20">
        <f>IF(Tabelle1[[#This Row],[Etas 55°C]]=0,0,(Tabelle1[[#This Row],[Etas 35°C]]*0.8+Tabelle1[[#This Row],[Etas 55°C]]*0.2))*2.5</f>
        <v>4.1400000000000006</v>
      </c>
      <c r="N330" s="21">
        <f>IF(-(Tabelle1[[#This Row],[80%/20% SCOP]]-5.5)/5.5=1,"n.a.",-(Tabelle1[[#This Row],[80%/20% SCOP]]-5.5)/5.5)</f>
        <v>0.24727272727272717</v>
      </c>
    </row>
    <row r="331" spans="1:14" ht="20.100000000000001" customHeight="1" x14ac:dyDescent="0.25">
      <c r="A331" s="24">
        <v>16000657</v>
      </c>
      <c r="B331" s="15" t="s">
        <v>305</v>
      </c>
      <c r="C331" s="15" t="s">
        <v>361</v>
      </c>
      <c r="D331" s="16" t="s">
        <v>2</v>
      </c>
      <c r="E331" s="17">
        <v>5</v>
      </c>
      <c r="F331" s="18">
        <v>1.88</v>
      </c>
      <c r="G331" s="17">
        <v>5</v>
      </c>
      <c r="H331" s="18">
        <v>1.31</v>
      </c>
      <c r="I331" s="16" t="s">
        <v>109</v>
      </c>
      <c r="J331" s="16" t="s">
        <v>4</v>
      </c>
      <c r="K331" s="16" t="s">
        <v>4</v>
      </c>
      <c r="L331" s="19">
        <f>IF(Tabelle1[[#This Row],[Heizleistung (55°C)]]=0,Tabelle1[[#This Row],[Heizleistung (35°C)]],(Tabelle1[[#This Row],[Heizleistung (35°C)]]+Tabelle1[[#This Row],[Heizleistung (55°C)]])/2)</f>
        <v>5</v>
      </c>
      <c r="M331" s="20">
        <f>IF(Tabelle1[[#This Row],[Etas 55°C]]=0,0,(Tabelle1[[#This Row],[Etas 35°C]]*0.8+Tabelle1[[#This Row],[Etas 55°C]]*0.2))*2.5</f>
        <v>4.415</v>
      </c>
      <c r="N331" s="21">
        <f>IF(-(Tabelle1[[#This Row],[80%/20% SCOP]]-5.5)/5.5=1,"n.a.",-(Tabelle1[[#This Row],[80%/20% SCOP]]-5.5)/5.5)</f>
        <v>0.19727272727272727</v>
      </c>
    </row>
    <row r="332" spans="1:14" ht="20.100000000000001" customHeight="1" x14ac:dyDescent="0.25">
      <c r="A332" s="24">
        <v>16000665</v>
      </c>
      <c r="B332" s="15" t="s">
        <v>305</v>
      </c>
      <c r="C332" s="15" t="s">
        <v>362</v>
      </c>
      <c r="D332" s="16" t="s">
        <v>2</v>
      </c>
      <c r="E332" s="17">
        <v>10</v>
      </c>
      <c r="F332" s="18">
        <v>1.74</v>
      </c>
      <c r="G332" s="17">
        <v>8.8000000000000007</v>
      </c>
      <c r="H332" s="18">
        <v>1.32</v>
      </c>
      <c r="I332" s="16" t="s">
        <v>109</v>
      </c>
      <c r="J332" s="16" t="s">
        <v>4</v>
      </c>
      <c r="K332" s="16" t="s">
        <v>4</v>
      </c>
      <c r="L332" s="19">
        <f>IF(Tabelle1[[#This Row],[Heizleistung (55°C)]]=0,Tabelle1[[#This Row],[Heizleistung (35°C)]],(Tabelle1[[#This Row],[Heizleistung (35°C)]]+Tabelle1[[#This Row],[Heizleistung (55°C)]])/2)</f>
        <v>9.4</v>
      </c>
      <c r="M332" s="20">
        <f>IF(Tabelle1[[#This Row],[Etas 55°C]]=0,0,(Tabelle1[[#This Row],[Etas 35°C]]*0.8+Tabelle1[[#This Row],[Etas 55°C]]*0.2))*2.5</f>
        <v>4.1400000000000006</v>
      </c>
      <c r="N332" s="21">
        <f>IF(-(Tabelle1[[#This Row],[80%/20% SCOP]]-5.5)/5.5=1,"n.a.",-(Tabelle1[[#This Row],[80%/20% SCOP]]-5.5)/5.5)</f>
        <v>0.24727272727272717</v>
      </c>
    </row>
    <row r="333" spans="1:14" ht="20.100000000000001" customHeight="1" x14ac:dyDescent="0.25">
      <c r="A333" s="24">
        <v>16003459</v>
      </c>
      <c r="B333" s="15" t="s">
        <v>305</v>
      </c>
      <c r="C333" s="15" t="s">
        <v>363</v>
      </c>
      <c r="D333" s="16" t="s">
        <v>2</v>
      </c>
      <c r="E333" s="17">
        <v>7</v>
      </c>
      <c r="F333" s="18">
        <v>1.8260000000000001</v>
      </c>
      <c r="G333" s="17">
        <v>6</v>
      </c>
      <c r="H333" s="18">
        <v>1.3720000000000001</v>
      </c>
      <c r="I333" s="16" t="s">
        <v>109</v>
      </c>
      <c r="J333" s="16" t="s">
        <v>4</v>
      </c>
      <c r="K333" s="16" t="s">
        <v>4</v>
      </c>
      <c r="L333" s="19">
        <f>IF(Tabelle1[[#This Row],[Heizleistung (55°C)]]=0,Tabelle1[[#This Row],[Heizleistung (35°C)]],(Tabelle1[[#This Row],[Heizleistung (35°C)]]+Tabelle1[[#This Row],[Heizleistung (55°C)]])/2)</f>
        <v>6.5</v>
      </c>
      <c r="M333" s="20">
        <f>IF(Tabelle1[[#This Row],[Etas 55°C]]=0,0,(Tabelle1[[#This Row],[Etas 35°C]]*0.8+Tabelle1[[#This Row],[Etas 55°C]]*0.2))*2.5</f>
        <v>4.3380000000000001</v>
      </c>
      <c r="N333" s="21">
        <f>IF(-(Tabelle1[[#This Row],[80%/20% SCOP]]-5.5)/5.5=1,"n.a.",-(Tabelle1[[#This Row],[80%/20% SCOP]]-5.5)/5.5)</f>
        <v>0.21127272727272725</v>
      </c>
    </row>
    <row r="334" spans="1:14" ht="20.100000000000001" customHeight="1" x14ac:dyDescent="0.25">
      <c r="A334" s="24">
        <v>16003507</v>
      </c>
      <c r="B334" s="15" t="s">
        <v>305</v>
      </c>
      <c r="C334" s="15" t="s">
        <v>364</v>
      </c>
      <c r="D334" s="16" t="s">
        <v>2</v>
      </c>
      <c r="E334" s="17">
        <v>10</v>
      </c>
      <c r="F334" s="18">
        <v>1.74</v>
      </c>
      <c r="G334" s="17">
        <v>8.8000000000000007</v>
      </c>
      <c r="H334" s="18">
        <v>1.32</v>
      </c>
      <c r="I334" s="16" t="s">
        <v>109</v>
      </c>
      <c r="J334" s="16" t="s">
        <v>4</v>
      </c>
      <c r="K334" s="16" t="s">
        <v>4</v>
      </c>
      <c r="L334" s="19">
        <f>IF(Tabelle1[[#This Row],[Heizleistung (55°C)]]=0,Tabelle1[[#This Row],[Heizleistung (35°C)]],(Tabelle1[[#This Row],[Heizleistung (35°C)]]+Tabelle1[[#This Row],[Heizleistung (55°C)]])/2)</f>
        <v>9.4</v>
      </c>
      <c r="M334" s="20">
        <f>IF(Tabelle1[[#This Row],[Etas 55°C]]=0,0,(Tabelle1[[#This Row],[Etas 35°C]]*0.8+Tabelle1[[#This Row],[Etas 55°C]]*0.2))*2.5</f>
        <v>4.1400000000000006</v>
      </c>
      <c r="N334" s="21">
        <f>IF(-(Tabelle1[[#This Row],[80%/20% SCOP]]-5.5)/5.5=1,"n.a.",-(Tabelle1[[#This Row],[80%/20% SCOP]]-5.5)/5.5)</f>
        <v>0.24727272727272717</v>
      </c>
    </row>
    <row r="335" spans="1:14" ht="20.100000000000001" customHeight="1" x14ac:dyDescent="0.25">
      <c r="A335" s="24">
        <v>16000609</v>
      </c>
      <c r="B335" s="15" t="s">
        <v>305</v>
      </c>
      <c r="C335" s="15" t="s">
        <v>365</v>
      </c>
      <c r="D335" s="16" t="s">
        <v>2</v>
      </c>
      <c r="E335" s="17">
        <v>9</v>
      </c>
      <c r="F335" s="18">
        <v>1.58</v>
      </c>
      <c r="G335" s="17">
        <v>8</v>
      </c>
      <c r="H335" s="18">
        <v>1.27</v>
      </c>
      <c r="I335" s="16" t="s">
        <v>3</v>
      </c>
      <c r="J335" s="16" t="s">
        <v>4</v>
      </c>
      <c r="K335" s="16" t="s">
        <v>4</v>
      </c>
      <c r="L335" s="19">
        <f>IF(Tabelle1[[#This Row],[Heizleistung (55°C)]]=0,Tabelle1[[#This Row],[Heizleistung (35°C)]],(Tabelle1[[#This Row],[Heizleistung (35°C)]]+Tabelle1[[#This Row],[Heizleistung (55°C)]])/2)</f>
        <v>8.5</v>
      </c>
      <c r="M335" s="20">
        <f>IF(Tabelle1[[#This Row],[Etas 55°C]]=0,0,(Tabelle1[[#This Row],[Etas 35°C]]*0.8+Tabelle1[[#This Row],[Etas 55°C]]*0.2))*2.5</f>
        <v>3.7950000000000008</v>
      </c>
      <c r="N335" s="21">
        <f>IF(-(Tabelle1[[#This Row],[80%/20% SCOP]]-5.5)/5.5=1,"n.a.",-(Tabelle1[[#This Row],[80%/20% SCOP]]-5.5)/5.5)</f>
        <v>0.30999999999999983</v>
      </c>
    </row>
    <row r="336" spans="1:14" ht="20.100000000000001" customHeight="1" x14ac:dyDescent="0.25">
      <c r="A336" s="24">
        <v>16003519</v>
      </c>
      <c r="B336" s="15" t="s">
        <v>305</v>
      </c>
      <c r="C336" s="15" t="s">
        <v>366</v>
      </c>
      <c r="D336" s="16" t="s">
        <v>2</v>
      </c>
      <c r="E336" s="17">
        <v>7</v>
      </c>
      <c r="F336" s="18">
        <v>1.8260000000000001</v>
      </c>
      <c r="G336" s="17">
        <v>6</v>
      </c>
      <c r="H336" s="18">
        <v>1.3720000000000001</v>
      </c>
      <c r="I336" s="16" t="s">
        <v>109</v>
      </c>
      <c r="J336" s="16" t="s">
        <v>4</v>
      </c>
      <c r="K336" s="16" t="s">
        <v>4</v>
      </c>
      <c r="L336" s="19">
        <f>IF(Tabelle1[[#This Row],[Heizleistung (55°C)]]=0,Tabelle1[[#This Row],[Heizleistung (35°C)]],(Tabelle1[[#This Row],[Heizleistung (35°C)]]+Tabelle1[[#This Row],[Heizleistung (55°C)]])/2)</f>
        <v>6.5</v>
      </c>
      <c r="M336" s="20">
        <f>IF(Tabelle1[[#This Row],[Etas 55°C]]=0,0,(Tabelle1[[#This Row],[Etas 35°C]]*0.8+Tabelle1[[#This Row],[Etas 55°C]]*0.2))*2.5</f>
        <v>4.3380000000000001</v>
      </c>
      <c r="N336" s="21">
        <f>IF(-(Tabelle1[[#This Row],[80%/20% SCOP]]-5.5)/5.5=1,"n.a.",-(Tabelle1[[#This Row],[80%/20% SCOP]]-5.5)/5.5)</f>
        <v>0.21127272727272725</v>
      </c>
    </row>
    <row r="337" spans="1:14" ht="20.100000000000001" customHeight="1" x14ac:dyDescent="0.25">
      <c r="A337" s="24">
        <v>16003578</v>
      </c>
      <c r="B337" s="15" t="s">
        <v>305</v>
      </c>
      <c r="C337" s="15" t="s">
        <v>367</v>
      </c>
      <c r="D337" s="16" t="s">
        <v>2</v>
      </c>
      <c r="E337" s="17">
        <v>5</v>
      </c>
      <c r="F337" s="18">
        <v>1.8</v>
      </c>
      <c r="G337" s="17">
        <v>4</v>
      </c>
      <c r="H337" s="18">
        <v>1.38</v>
      </c>
      <c r="I337" s="16" t="s">
        <v>355</v>
      </c>
      <c r="J337" s="16" t="s">
        <v>4</v>
      </c>
      <c r="K337" s="16" t="s">
        <v>4</v>
      </c>
      <c r="L337" s="19">
        <f>IF(Tabelle1[[#This Row],[Heizleistung (55°C)]]=0,Tabelle1[[#This Row],[Heizleistung (35°C)]],(Tabelle1[[#This Row],[Heizleistung (35°C)]]+Tabelle1[[#This Row],[Heizleistung (55°C)]])/2)</f>
        <v>4.5</v>
      </c>
      <c r="M337" s="20">
        <f>IF(Tabelle1[[#This Row],[Etas 55°C]]=0,0,(Tabelle1[[#This Row],[Etas 35°C]]*0.8+Tabelle1[[#This Row],[Etas 55°C]]*0.2))*2.5</f>
        <v>4.2900000000000009</v>
      </c>
      <c r="N337" s="21">
        <f>IF(-(Tabelle1[[#This Row],[80%/20% SCOP]]-5.5)/5.5=1,"n.a.",-(Tabelle1[[#This Row],[80%/20% SCOP]]-5.5)/5.5)</f>
        <v>0.21999999999999983</v>
      </c>
    </row>
    <row r="338" spans="1:14" ht="20.100000000000001" customHeight="1" x14ac:dyDescent="0.25">
      <c r="A338" s="24">
        <v>16003456</v>
      </c>
      <c r="B338" s="15" t="s">
        <v>305</v>
      </c>
      <c r="C338" s="15" t="s">
        <v>368</v>
      </c>
      <c r="D338" s="16" t="s">
        <v>2</v>
      </c>
      <c r="E338" s="17">
        <v>6.7</v>
      </c>
      <c r="F338" s="18">
        <v>1.8</v>
      </c>
      <c r="G338" s="17">
        <v>5.65</v>
      </c>
      <c r="H338" s="18">
        <v>1.35</v>
      </c>
      <c r="I338" s="16" t="s">
        <v>109</v>
      </c>
      <c r="J338" s="16" t="s">
        <v>4</v>
      </c>
      <c r="K338" s="16" t="s">
        <v>4</v>
      </c>
      <c r="L338" s="19">
        <f>IF(Tabelle1[[#This Row],[Heizleistung (55°C)]]=0,Tabelle1[[#This Row],[Heizleistung (35°C)]],(Tabelle1[[#This Row],[Heizleistung (35°C)]]+Tabelle1[[#This Row],[Heizleistung (55°C)]])/2)</f>
        <v>6.1750000000000007</v>
      </c>
      <c r="M338" s="20">
        <f>IF(Tabelle1[[#This Row],[Etas 55°C]]=0,0,(Tabelle1[[#This Row],[Etas 35°C]]*0.8+Tabelle1[[#This Row],[Etas 55°C]]*0.2))*2.5</f>
        <v>4.2750000000000004</v>
      </c>
      <c r="N338" s="21">
        <f>IF(-(Tabelle1[[#This Row],[80%/20% SCOP]]-5.5)/5.5=1,"n.a.",-(Tabelle1[[#This Row],[80%/20% SCOP]]-5.5)/5.5)</f>
        <v>0.22272727272727266</v>
      </c>
    </row>
    <row r="339" spans="1:14" ht="20.100000000000001" customHeight="1" x14ac:dyDescent="0.25">
      <c r="A339" s="24">
        <v>16003576</v>
      </c>
      <c r="B339" s="15" t="s">
        <v>305</v>
      </c>
      <c r="C339" s="15" t="s">
        <v>369</v>
      </c>
      <c r="D339" s="16" t="s">
        <v>2</v>
      </c>
      <c r="E339" s="17">
        <v>5.6</v>
      </c>
      <c r="F339" s="18">
        <v>1.78</v>
      </c>
      <c r="G339" s="17">
        <v>5.4</v>
      </c>
      <c r="H339" s="18">
        <v>1.34</v>
      </c>
      <c r="I339" s="16" t="s">
        <v>109</v>
      </c>
      <c r="J339" s="16" t="s">
        <v>4</v>
      </c>
      <c r="K339" s="16" t="s">
        <v>4</v>
      </c>
      <c r="L339" s="19">
        <f>IF(Tabelle1[[#This Row],[Heizleistung (55°C)]]=0,Tabelle1[[#This Row],[Heizleistung (35°C)]],(Tabelle1[[#This Row],[Heizleistung (35°C)]]+Tabelle1[[#This Row],[Heizleistung (55°C)]])/2)</f>
        <v>5.5</v>
      </c>
      <c r="M339" s="20">
        <f>IF(Tabelle1[[#This Row],[Etas 55°C]]=0,0,(Tabelle1[[#This Row],[Etas 35°C]]*0.8+Tabelle1[[#This Row],[Etas 55°C]]*0.2))*2.5</f>
        <v>4.2300000000000004</v>
      </c>
      <c r="N339" s="21">
        <f>IF(-(Tabelle1[[#This Row],[80%/20% SCOP]]-5.5)/5.5=1,"n.a.",-(Tabelle1[[#This Row],[80%/20% SCOP]]-5.5)/5.5)</f>
        <v>0.23090909090909084</v>
      </c>
    </row>
    <row r="340" spans="1:14" ht="20.100000000000001" customHeight="1" x14ac:dyDescent="0.25">
      <c r="A340" s="24">
        <v>16014270</v>
      </c>
      <c r="B340" s="15" t="s">
        <v>305</v>
      </c>
      <c r="C340" s="15" t="s">
        <v>370</v>
      </c>
      <c r="D340" s="16" t="s">
        <v>2</v>
      </c>
      <c r="E340" s="17">
        <v>10.5</v>
      </c>
      <c r="F340" s="18">
        <v>1.9710000000000001</v>
      </c>
      <c r="G340" s="17">
        <v>10.5</v>
      </c>
      <c r="H340" s="18">
        <v>1.52</v>
      </c>
      <c r="I340" s="16" t="s">
        <v>3</v>
      </c>
      <c r="J340" s="16" t="s">
        <v>4</v>
      </c>
      <c r="K340" s="16" t="s">
        <v>4</v>
      </c>
      <c r="L340" s="19">
        <f>IF(Tabelle1[[#This Row],[Heizleistung (55°C)]]=0,Tabelle1[[#This Row],[Heizleistung (35°C)]],(Tabelle1[[#This Row],[Heizleistung (35°C)]]+Tabelle1[[#This Row],[Heizleistung (55°C)]])/2)</f>
        <v>10.5</v>
      </c>
      <c r="M340" s="20">
        <f>IF(Tabelle1[[#This Row],[Etas 55°C]]=0,0,(Tabelle1[[#This Row],[Etas 35°C]]*0.8+Tabelle1[[#This Row],[Etas 55°C]]*0.2))*2.5</f>
        <v>4.7020000000000008</v>
      </c>
      <c r="N340" s="21">
        <f>IF(-(Tabelle1[[#This Row],[80%/20% SCOP]]-5.5)/5.5=1,"n.a.",-(Tabelle1[[#This Row],[80%/20% SCOP]]-5.5)/5.5)</f>
        <v>0.14509090909090894</v>
      </c>
    </row>
    <row r="341" spans="1:14" ht="20.100000000000001" customHeight="1" x14ac:dyDescent="0.25">
      <c r="A341" s="24">
        <v>16013542</v>
      </c>
      <c r="B341" s="15" t="s">
        <v>305</v>
      </c>
      <c r="C341" s="15" t="s">
        <v>371</v>
      </c>
      <c r="D341" s="16" t="s">
        <v>2</v>
      </c>
      <c r="E341" s="17">
        <v>48</v>
      </c>
      <c r="F341" s="18">
        <v>1.48</v>
      </c>
      <c r="G341" s="17">
        <v>38</v>
      </c>
      <c r="H341" s="18">
        <v>1.25</v>
      </c>
      <c r="I341" s="16" t="s">
        <v>3</v>
      </c>
      <c r="J341" s="16" t="s">
        <v>15</v>
      </c>
      <c r="K341" s="16" t="s">
        <v>25</v>
      </c>
      <c r="L341" s="19">
        <f>IF(Tabelle1[[#This Row],[Heizleistung (55°C)]]=0,Tabelle1[[#This Row],[Heizleistung (35°C)]],(Tabelle1[[#This Row],[Heizleistung (35°C)]]+Tabelle1[[#This Row],[Heizleistung (55°C)]])/2)</f>
        <v>43</v>
      </c>
      <c r="M341" s="20">
        <f>IF(Tabelle1[[#This Row],[Etas 55°C]]=0,0,(Tabelle1[[#This Row],[Etas 35°C]]*0.8+Tabelle1[[#This Row],[Etas 55°C]]*0.2))*2.5</f>
        <v>3.585</v>
      </c>
      <c r="N341" s="21">
        <f>IF(-(Tabelle1[[#This Row],[80%/20% SCOP]]-5.5)/5.5=1,"n.a.",-(Tabelle1[[#This Row],[80%/20% SCOP]]-5.5)/5.5)</f>
        <v>0.3481818181818182</v>
      </c>
    </row>
    <row r="342" spans="1:14" ht="20.100000000000001" customHeight="1" x14ac:dyDescent="0.25">
      <c r="A342" s="24">
        <v>16000661</v>
      </c>
      <c r="B342" s="15" t="s">
        <v>305</v>
      </c>
      <c r="C342" s="15" t="s">
        <v>372</v>
      </c>
      <c r="D342" s="16" t="s">
        <v>2</v>
      </c>
      <c r="E342" s="17">
        <v>10</v>
      </c>
      <c r="F342" s="18">
        <v>1.74</v>
      </c>
      <c r="G342" s="17">
        <v>8.8000000000000007</v>
      </c>
      <c r="H342" s="18">
        <v>1.32</v>
      </c>
      <c r="I342" s="16" t="s">
        <v>109</v>
      </c>
      <c r="J342" s="16" t="s">
        <v>4</v>
      </c>
      <c r="K342" s="16" t="s">
        <v>4</v>
      </c>
      <c r="L342" s="19">
        <f>IF(Tabelle1[[#This Row],[Heizleistung (55°C)]]=0,Tabelle1[[#This Row],[Heizleistung (35°C)]],(Tabelle1[[#This Row],[Heizleistung (35°C)]]+Tabelle1[[#This Row],[Heizleistung (55°C)]])/2)</f>
        <v>9.4</v>
      </c>
      <c r="M342" s="20">
        <f>IF(Tabelle1[[#This Row],[Etas 55°C]]=0,0,(Tabelle1[[#This Row],[Etas 35°C]]*0.8+Tabelle1[[#This Row],[Etas 55°C]]*0.2))*2.5</f>
        <v>4.1400000000000006</v>
      </c>
      <c r="N342" s="21">
        <f>IF(-(Tabelle1[[#This Row],[80%/20% SCOP]]-5.5)/5.5=1,"n.a.",-(Tabelle1[[#This Row],[80%/20% SCOP]]-5.5)/5.5)</f>
        <v>0.24727272727272717</v>
      </c>
    </row>
    <row r="343" spans="1:14" ht="20.100000000000001" customHeight="1" x14ac:dyDescent="0.25">
      <c r="A343" s="24">
        <v>16014754</v>
      </c>
      <c r="B343" s="15" t="s">
        <v>305</v>
      </c>
      <c r="C343" s="15" t="s">
        <v>373</v>
      </c>
      <c r="D343" s="16" t="s">
        <v>2</v>
      </c>
      <c r="E343" s="17">
        <v>23.2</v>
      </c>
      <c r="F343" s="18">
        <v>1.55</v>
      </c>
      <c r="G343" s="17">
        <v>24.3</v>
      </c>
      <c r="H343" s="18">
        <v>1.32</v>
      </c>
      <c r="I343" s="16" t="s">
        <v>324</v>
      </c>
      <c r="J343" s="16" t="s">
        <v>4</v>
      </c>
      <c r="K343" s="16" t="s">
        <v>4</v>
      </c>
      <c r="L343" s="19">
        <f>IF(Tabelle1[[#This Row],[Heizleistung (55°C)]]=0,Tabelle1[[#This Row],[Heizleistung (35°C)]],(Tabelle1[[#This Row],[Heizleistung (35°C)]]+Tabelle1[[#This Row],[Heizleistung (55°C)]])/2)</f>
        <v>23.75</v>
      </c>
      <c r="M343" s="20">
        <f>IF(Tabelle1[[#This Row],[Etas 55°C]]=0,0,(Tabelle1[[#This Row],[Etas 35°C]]*0.8+Tabelle1[[#This Row],[Etas 55°C]]*0.2))*2.5</f>
        <v>3.7600000000000007</v>
      </c>
      <c r="N343" s="21">
        <f>IF(-(Tabelle1[[#This Row],[80%/20% SCOP]]-5.5)/5.5=1,"n.a.",-(Tabelle1[[#This Row],[80%/20% SCOP]]-5.5)/5.5)</f>
        <v>0.31636363636363624</v>
      </c>
    </row>
    <row r="344" spans="1:14" ht="20.100000000000001" customHeight="1" x14ac:dyDescent="0.25">
      <c r="A344" s="24">
        <v>16003580</v>
      </c>
      <c r="B344" s="15" t="s">
        <v>305</v>
      </c>
      <c r="C344" s="15" t="s">
        <v>374</v>
      </c>
      <c r="D344" s="16" t="s">
        <v>2</v>
      </c>
      <c r="E344" s="17">
        <v>5</v>
      </c>
      <c r="F344" s="18">
        <v>1.8</v>
      </c>
      <c r="G344" s="17">
        <v>4</v>
      </c>
      <c r="H344" s="18">
        <v>1.38</v>
      </c>
      <c r="I344" s="16" t="s">
        <v>355</v>
      </c>
      <c r="J344" s="16" t="s">
        <v>4</v>
      </c>
      <c r="K344" s="16" t="s">
        <v>4</v>
      </c>
      <c r="L344" s="19">
        <f>IF(Tabelle1[[#This Row],[Heizleistung (55°C)]]=0,Tabelle1[[#This Row],[Heizleistung (35°C)]],(Tabelle1[[#This Row],[Heizleistung (35°C)]]+Tabelle1[[#This Row],[Heizleistung (55°C)]])/2)</f>
        <v>4.5</v>
      </c>
      <c r="M344" s="20">
        <f>IF(Tabelle1[[#This Row],[Etas 55°C]]=0,0,(Tabelle1[[#This Row],[Etas 35°C]]*0.8+Tabelle1[[#This Row],[Etas 55°C]]*0.2))*2.5</f>
        <v>4.2900000000000009</v>
      </c>
      <c r="N344" s="21">
        <f>IF(-(Tabelle1[[#This Row],[80%/20% SCOP]]-5.5)/5.5=1,"n.a.",-(Tabelle1[[#This Row],[80%/20% SCOP]]-5.5)/5.5)</f>
        <v>0.21999999999999983</v>
      </c>
    </row>
    <row r="345" spans="1:14" ht="20.100000000000001" customHeight="1" x14ac:dyDescent="0.25">
      <c r="A345" s="24">
        <v>16000679</v>
      </c>
      <c r="B345" s="15" t="s">
        <v>305</v>
      </c>
      <c r="C345" s="15" t="s">
        <v>375</v>
      </c>
      <c r="D345" s="16" t="s">
        <v>2</v>
      </c>
      <c r="E345" s="17">
        <v>5</v>
      </c>
      <c r="F345" s="18">
        <v>1.8</v>
      </c>
      <c r="G345" s="17">
        <v>4</v>
      </c>
      <c r="H345" s="18">
        <v>1.38</v>
      </c>
      <c r="I345" s="16" t="s">
        <v>355</v>
      </c>
      <c r="J345" s="16" t="s">
        <v>4</v>
      </c>
      <c r="K345" s="16" t="s">
        <v>4</v>
      </c>
      <c r="L345" s="19">
        <f>IF(Tabelle1[[#This Row],[Heizleistung (55°C)]]=0,Tabelle1[[#This Row],[Heizleistung (35°C)]],(Tabelle1[[#This Row],[Heizleistung (35°C)]]+Tabelle1[[#This Row],[Heizleistung (55°C)]])/2)</f>
        <v>4.5</v>
      </c>
      <c r="M345" s="20">
        <f>IF(Tabelle1[[#This Row],[Etas 55°C]]=0,0,(Tabelle1[[#This Row],[Etas 35°C]]*0.8+Tabelle1[[#This Row],[Etas 55°C]]*0.2))*2.5</f>
        <v>4.2900000000000009</v>
      </c>
      <c r="N345" s="21">
        <f>IF(-(Tabelle1[[#This Row],[80%/20% SCOP]]-5.5)/5.5=1,"n.a.",-(Tabelle1[[#This Row],[80%/20% SCOP]]-5.5)/5.5)</f>
        <v>0.21999999999999983</v>
      </c>
    </row>
    <row r="346" spans="1:14" ht="20.100000000000001" customHeight="1" x14ac:dyDescent="0.25">
      <c r="A346" s="24">
        <v>16014163</v>
      </c>
      <c r="B346" s="15" t="s">
        <v>305</v>
      </c>
      <c r="C346" s="15" t="s">
        <v>376</v>
      </c>
      <c r="D346" s="16" t="s">
        <v>2</v>
      </c>
      <c r="E346" s="17">
        <v>10.5</v>
      </c>
      <c r="F346" s="18">
        <v>1.9710000000000001</v>
      </c>
      <c r="G346" s="17">
        <v>10.5</v>
      </c>
      <c r="H346" s="18">
        <v>1.52</v>
      </c>
      <c r="I346" s="16" t="s">
        <v>3</v>
      </c>
      <c r="J346" s="16" t="s">
        <v>4</v>
      </c>
      <c r="K346" s="16" t="s">
        <v>4</v>
      </c>
      <c r="L346" s="19">
        <f>IF(Tabelle1[[#This Row],[Heizleistung (55°C)]]=0,Tabelle1[[#This Row],[Heizleistung (35°C)]],(Tabelle1[[#This Row],[Heizleistung (35°C)]]+Tabelle1[[#This Row],[Heizleistung (55°C)]])/2)</f>
        <v>10.5</v>
      </c>
      <c r="M346" s="20">
        <f>IF(Tabelle1[[#This Row],[Etas 55°C]]=0,0,(Tabelle1[[#This Row],[Etas 35°C]]*0.8+Tabelle1[[#This Row],[Etas 55°C]]*0.2))*2.5</f>
        <v>4.7020000000000008</v>
      </c>
      <c r="N346" s="21">
        <f>IF(-(Tabelle1[[#This Row],[80%/20% SCOP]]-5.5)/5.5=1,"n.a.",-(Tabelle1[[#This Row],[80%/20% SCOP]]-5.5)/5.5)</f>
        <v>0.14509090909090894</v>
      </c>
    </row>
    <row r="347" spans="1:14" ht="20.100000000000001" customHeight="1" x14ac:dyDescent="0.25">
      <c r="A347" s="24">
        <v>16000676</v>
      </c>
      <c r="B347" s="15" t="s">
        <v>305</v>
      </c>
      <c r="C347" s="15" t="s">
        <v>377</v>
      </c>
      <c r="D347" s="16" t="s">
        <v>2</v>
      </c>
      <c r="E347" s="17">
        <v>5.6</v>
      </c>
      <c r="F347" s="18">
        <v>1.78</v>
      </c>
      <c r="G347" s="17">
        <v>5.4</v>
      </c>
      <c r="H347" s="18">
        <v>1.34</v>
      </c>
      <c r="I347" s="16" t="s">
        <v>109</v>
      </c>
      <c r="J347" s="16" t="s">
        <v>4</v>
      </c>
      <c r="K347" s="16" t="s">
        <v>4</v>
      </c>
      <c r="L347" s="19">
        <f>IF(Tabelle1[[#This Row],[Heizleistung (55°C)]]=0,Tabelle1[[#This Row],[Heizleistung (35°C)]],(Tabelle1[[#This Row],[Heizleistung (35°C)]]+Tabelle1[[#This Row],[Heizleistung (55°C)]])/2)</f>
        <v>5.5</v>
      </c>
      <c r="M347" s="20">
        <f>IF(Tabelle1[[#This Row],[Etas 55°C]]=0,0,(Tabelle1[[#This Row],[Etas 35°C]]*0.8+Tabelle1[[#This Row],[Etas 55°C]]*0.2))*2.5</f>
        <v>4.2300000000000004</v>
      </c>
      <c r="N347" s="21">
        <f>IF(-(Tabelle1[[#This Row],[80%/20% SCOP]]-5.5)/5.5=1,"n.a.",-(Tabelle1[[#This Row],[80%/20% SCOP]]-5.5)/5.5)</f>
        <v>0.23090909090909084</v>
      </c>
    </row>
    <row r="348" spans="1:14" ht="20.100000000000001" customHeight="1" x14ac:dyDescent="0.25">
      <c r="A348" s="24">
        <v>16003571</v>
      </c>
      <c r="B348" s="15" t="s">
        <v>305</v>
      </c>
      <c r="C348" s="15" t="s">
        <v>378</v>
      </c>
      <c r="D348" s="16" t="s">
        <v>2</v>
      </c>
      <c r="E348" s="17">
        <v>6.7</v>
      </c>
      <c r="F348" s="18">
        <v>1.8</v>
      </c>
      <c r="G348" s="17">
        <v>5.65</v>
      </c>
      <c r="H348" s="18">
        <v>1.35</v>
      </c>
      <c r="I348" s="16" t="s">
        <v>109</v>
      </c>
      <c r="J348" s="16" t="s">
        <v>4</v>
      </c>
      <c r="K348" s="16" t="s">
        <v>4</v>
      </c>
      <c r="L348" s="19">
        <f>IF(Tabelle1[[#This Row],[Heizleistung (55°C)]]=0,Tabelle1[[#This Row],[Heizleistung (35°C)]],(Tabelle1[[#This Row],[Heizleistung (35°C)]]+Tabelle1[[#This Row],[Heizleistung (55°C)]])/2)</f>
        <v>6.1750000000000007</v>
      </c>
      <c r="M348" s="20">
        <f>IF(Tabelle1[[#This Row],[Etas 55°C]]=0,0,(Tabelle1[[#This Row],[Etas 35°C]]*0.8+Tabelle1[[#This Row],[Etas 55°C]]*0.2))*2.5</f>
        <v>4.2750000000000004</v>
      </c>
      <c r="N348" s="21">
        <f>IF(-(Tabelle1[[#This Row],[80%/20% SCOP]]-5.5)/5.5=1,"n.a.",-(Tabelle1[[#This Row],[80%/20% SCOP]]-5.5)/5.5)</f>
        <v>0.22272727272727266</v>
      </c>
    </row>
    <row r="349" spans="1:14" ht="20.100000000000001" customHeight="1" x14ac:dyDescent="0.25">
      <c r="A349" s="24">
        <v>16003511</v>
      </c>
      <c r="B349" s="15" t="s">
        <v>305</v>
      </c>
      <c r="C349" s="15" t="s">
        <v>379</v>
      </c>
      <c r="D349" s="16" t="s">
        <v>2</v>
      </c>
      <c r="E349" s="17">
        <v>8</v>
      </c>
      <c r="F349" s="18">
        <v>1.72</v>
      </c>
      <c r="G349" s="17">
        <v>7</v>
      </c>
      <c r="H349" s="18">
        <v>1.27</v>
      </c>
      <c r="I349" s="16" t="s">
        <v>109</v>
      </c>
      <c r="J349" s="16" t="s">
        <v>4</v>
      </c>
      <c r="K349" s="16" t="s">
        <v>4</v>
      </c>
      <c r="L349" s="19">
        <f>IF(Tabelle1[[#This Row],[Heizleistung (55°C)]]=0,Tabelle1[[#This Row],[Heizleistung (35°C)]],(Tabelle1[[#This Row],[Heizleistung (35°C)]]+Tabelle1[[#This Row],[Heizleistung (55°C)]])/2)</f>
        <v>7.5</v>
      </c>
      <c r="M349" s="20">
        <f>IF(Tabelle1[[#This Row],[Etas 55°C]]=0,0,(Tabelle1[[#This Row],[Etas 35°C]]*0.8+Tabelle1[[#This Row],[Etas 55°C]]*0.2))*2.5</f>
        <v>4.0750000000000002</v>
      </c>
      <c r="N349" s="21">
        <f>IF(-(Tabelle1[[#This Row],[80%/20% SCOP]]-5.5)/5.5=1,"n.a.",-(Tabelle1[[#This Row],[80%/20% SCOP]]-5.5)/5.5)</f>
        <v>0.25909090909090904</v>
      </c>
    </row>
    <row r="350" spans="1:14" ht="20.100000000000001" customHeight="1" x14ac:dyDescent="0.25">
      <c r="A350" s="24">
        <v>16000650</v>
      </c>
      <c r="B350" s="15" t="s">
        <v>305</v>
      </c>
      <c r="C350" s="15" t="s">
        <v>380</v>
      </c>
      <c r="D350" s="16" t="s">
        <v>2</v>
      </c>
      <c r="E350" s="17">
        <v>10</v>
      </c>
      <c r="F350" s="18">
        <v>1.74</v>
      </c>
      <c r="G350" s="17">
        <v>8.8000000000000007</v>
      </c>
      <c r="H350" s="18">
        <v>1.32</v>
      </c>
      <c r="I350" s="16" t="s">
        <v>109</v>
      </c>
      <c r="J350" s="16" t="s">
        <v>4</v>
      </c>
      <c r="K350" s="16" t="s">
        <v>4</v>
      </c>
      <c r="L350" s="19">
        <f>IF(Tabelle1[[#This Row],[Heizleistung (55°C)]]=0,Tabelle1[[#This Row],[Heizleistung (35°C)]],(Tabelle1[[#This Row],[Heizleistung (35°C)]]+Tabelle1[[#This Row],[Heizleistung (55°C)]])/2)</f>
        <v>9.4</v>
      </c>
      <c r="M350" s="20">
        <f>IF(Tabelle1[[#This Row],[Etas 55°C]]=0,0,(Tabelle1[[#This Row],[Etas 35°C]]*0.8+Tabelle1[[#This Row],[Etas 55°C]]*0.2))*2.5</f>
        <v>4.1400000000000006</v>
      </c>
      <c r="N350" s="21">
        <f>IF(-(Tabelle1[[#This Row],[80%/20% SCOP]]-5.5)/5.5=1,"n.a.",-(Tabelle1[[#This Row],[80%/20% SCOP]]-5.5)/5.5)</f>
        <v>0.24727272727272717</v>
      </c>
    </row>
    <row r="351" spans="1:14" ht="20.100000000000001" customHeight="1" x14ac:dyDescent="0.25">
      <c r="A351" s="24">
        <v>16003521</v>
      </c>
      <c r="B351" s="15" t="s">
        <v>305</v>
      </c>
      <c r="C351" s="15" t="s">
        <v>381</v>
      </c>
      <c r="D351" s="16" t="s">
        <v>2</v>
      </c>
      <c r="E351" s="17">
        <v>6.7</v>
      </c>
      <c r="F351" s="18">
        <v>1.8</v>
      </c>
      <c r="G351" s="17">
        <v>5.65</v>
      </c>
      <c r="H351" s="18">
        <v>1.35</v>
      </c>
      <c r="I351" s="16" t="s">
        <v>109</v>
      </c>
      <c r="J351" s="16" t="s">
        <v>4</v>
      </c>
      <c r="K351" s="16" t="s">
        <v>4</v>
      </c>
      <c r="L351" s="19">
        <f>IF(Tabelle1[[#This Row],[Heizleistung (55°C)]]=0,Tabelle1[[#This Row],[Heizleistung (35°C)]],(Tabelle1[[#This Row],[Heizleistung (35°C)]]+Tabelle1[[#This Row],[Heizleistung (55°C)]])/2)</f>
        <v>6.1750000000000007</v>
      </c>
      <c r="M351" s="20">
        <f>IF(Tabelle1[[#This Row],[Etas 55°C]]=0,0,(Tabelle1[[#This Row],[Etas 35°C]]*0.8+Tabelle1[[#This Row],[Etas 55°C]]*0.2))*2.5</f>
        <v>4.2750000000000004</v>
      </c>
      <c r="N351" s="21">
        <f>IF(-(Tabelle1[[#This Row],[80%/20% SCOP]]-5.5)/5.5=1,"n.a.",-(Tabelle1[[#This Row],[80%/20% SCOP]]-5.5)/5.5)</f>
        <v>0.22272727272727266</v>
      </c>
    </row>
    <row r="352" spans="1:14" ht="20.100000000000001" customHeight="1" x14ac:dyDescent="0.25">
      <c r="A352" s="24">
        <v>16003520</v>
      </c>
      <c r="B352" s="15" t="s">
        <v>305</v>
      </c>
      <c r="C352" s="15" t="s">
        <v>382</v>
      </c>
      <c r="D352" s="16" t="s">
        <v>2</v>
      </c>
      <c r="E352" s="17">
        <v>7</v>
      </c>
      <c r="F352" s="18">
        <v>1.8260000000000001</v>
      </c>
      <c r="G352" s="17">
        <v>6</v>
      </c>
      <c r="H352" s="18">
        <v>1.3720000000000001</v>
      </c>
      <c r="I352" s="16" t="s">
        <v>109</v>
      </c>
      <c r="J352" s="16" t="s">
        <v>4</v>
      </c>
      <c r="K352" s="16" t="s">
        <v>4</v>
      </c>
      <c r="L352" s="19">
        <f>IF(Tabelle1[[#This Row],[Heizleistung (55°C)]]=0,Tabelle1[[#This Row],[Heizleistung (35°C)]],(Tabelle1[[#This Row],[Heizleistung (35°C)]]+Tabelle1[[#This Row],[Heizleistung (55°C)]])/2)</f>
        <v>6.5</v>
      </c>
      <c r="M352" s="20">
        <f>IF(Tabelle1[[#This Row],[Etas 55°C]]=0,0,(Tabelle1[[#This Row],[Etas 35°C]]*0.8+Tabelle1[[#This Row],[Etas 55°C]]*0.2))*2.5</f>
        <v>4.3380000000000001</v>
      </c>
      <c r="N352" s="21">
        <f>IF(-(Tabelle1[[#This Row],[80%/20% SCOP]]-5.5)/5.5=1,"n.a.",-(Tabelle1[[#This Row],[80%/20% SCOP]]-5.5)/5.5)</f>
        <v>0.21127272727272725</v>
      </c>
    </row>
    <row r="353" spans="1:14" ht="20.100000000000001" customHeight="1" x14ac:dyDescent="0.25">
      <c r="A353" s="24">
        <v>16000643</v>
      </c>
      <c r="B353" s="15" t="s">
        <v>305</v>
      </c>
      <c r="C353" s="15" t="s">
        <v>383</v>
      </c>
      <c r="D353" s="16" t="s">
        <v>2</v>
      </c>
      <c r="E353" s="17">
        <v>9.5</v>
      </c>
      <c r="F353" s="18">
        <v>1.87</v>
      </c>
      <c r="G353" s="17">
        <v>8.9</v>
      </c>
      <c r="H353" s="18">
        <v>1.47</v>
      </c>
      <c r="I353" s="16" t="s">
        <v>3</v>
      </c>
      <c r="J353" s="16" t="s">
        <v>4</v>
      </c>
      <c r="K353" s="16" t="s">
        <v>4</v>
      </c>
      <c r="L353" s="19">
        <f>IF(Tabelle1[[#This Row],[Heizleistung (55°C)]]=0,Tabelle1[[#This Row],[Heizleistung (35°C)]],(Tabelle1[[#This Row],[Heizleistung (35°C)]]+Tabelle1[[#This Row],[Heizleistung (55°C)]])/2)</f>
        <v>9.1999999999999993</v>
      </c>
      <c r="M353" s="20">
        <f>IF(Tabelle1[[#This Row],[Etas 55°C]]=0,0,(Tabelle1[[#This Row],[Etas 35°C]]*0.8+Tabelle1[[#This Row],[Etas 55°C]]*0.2))*2.5</f>
        <v>4.4750000000000005</v>
      </c>
      <c r="N353" s="21">
        <f>IF(-(Tabelle1[[#This Row],[80%/20% SCOP]]-5.5)/5.5=1,"n.a.",-(Tabelle1[[#This Row],[80%/20% SCOP]]-5.5)/5.5)</f>
        <v>0.18636363636363626</v>
      </c>
    </row>
    <row r="354" spans="1:14" ht="20.100000000000001" customHeight="1" x14ac:dyDescent="0.25">
      <c r="A354" s="24">
        <v>16003516</v>
      </c>
      <c r="B354" s="15" t="s">
        <v>305</v>
      </c>
      <c r="C354" s="15" t="s">
        <v>384</v>
      </c>
      <c r="D354" s="16" t="s">
        <v>2</v>
      </c>
      <c r="E354" s="17">
        <v>10</v>
      </c>
      <c r="F354" s="18">
        <v>1.74</v>
      </c>
      <c r="G354" s="17">
        <v>8.8000000000000007</v>
      </c>
      <c r="H354" s="18">
        <v>1.32</v>
      </c>
      <c r="I354" s="16" t="s">
        <v>109</v>
      </c>
      <c r="J354" s="16" t="s">
        <v>4</v>
      </c>
      <c r="K354" s="16" t="s">
        <v>4</v>
      </c>
      <c r="L354" s="19">
        <f>IF(Tabelle1[[#This Row],[Heizleistung (55°C)]]=0,Tabelle1[[#This Row],[Heizleistung (35°C)]],(Tabelle1[[#This Row],[Heizleistung (35°C)]]+Tabelle1[[#This Row],[Heizleistung (55°C)]])/2)</f>
        <v>9.4</v>
      </c>
      <c r="M354" s="20">
        <f>IF(Tabelle1[[#This Row],[Etas 55°C]]=0,0,(Tabelle1[[#This Row],[Etas 35°C]]*0.8+Tabelle1[[#This Row],[Etas 55°C]]*0.2))*2.5</f>
        <v>4.1400000000000006</v>
      </c>
      <c r="N354" s="21">
        <f>IF(-(Tabelle1[[#This Row],[80%/20% SCOP]]-5.5)/5.5=1,"n.a.",-(Tabelle1[[#This Row],[80%/20% SCOP]]-5.5)/5.5)</f>
        <v>0.24727272727272717</v>
      </c>
    </row>
    <row r="355" spans="1:14" ht="20.100000000000001" customHeight="1" x14ac:dyDescent="0.25">
      <c r="A355" s="24">
        <v>16000642</v>
      </c>
      <c r="B355" s="15" t="s">
        <v>305</v>
      </c>
      <c r="C355" s="15" t="s">
        <v>385</v>
      </c>
      <c r="D355" s="16" t="s">
        <v>2</v>
      </c>
      <c r="E355" s="17">
        <v>9.5</v>
      </c>
      <c r="F355" s="18">
        <v>1.87</v>
      </c>
      <c r="G355" s="17">
        <v>8.9</v>
      </c>
      <c r="H355" s="18">
        <v>1.47</v>
      </c>
      <c r="I355" s="16" t="s">
        <v>3</v>
      </c>
      <c r="J355" s="16" t="s">
        <v>4</v>
      </c>
      <c r="K355" s="16" t="s">
        <v>4</v>
      </c>
      <c r="L355" s="19">
        <f>IF(Tabelle1[[#This Row],[Heizleistung (55°C)]]=0,Tabelle1[[#This Row],[Heizleistung (35°C)]],(Tabelle1[[#This Row],[Heizleistung (35°C)]]+Tabelle1[[#This Row],[Heizleistung (55°C)]])/2)</f>
        <v>9.1999999999999993</v>
      </c>
      <c r="M355" s="20">
        <f>IF(Tabelle1[[#This Row],[Etas 55°C]]=0,0,(Tabelle1[[#This Row],[Etas 35°C]]*0.8+Tabelle1[[#This Row],[Etas 55°C]]*0.2))*2.5</f>
        <v>4.4750000000000005</v>
      </c>
      <c r="N355" s="21">
        <f>IF(-(Tabelle1[[#This Row],[80%/20% SCOP]]-5.5)/5.5=1,"n.a.",-(Tabelle1[[#This Row],[80%/20% SCOP]]-5.5)/5.5)</f>
        <v>0.18636363636363626</v>
      </c>
    </row>
    <row r="356" spans="1:14" ht="20.100000000000001" customHeight="1" x14ac:dyDescent="0.25">
      <c r="A356" s="24">
        <v>16003450</v>
      </c>
      <c r="B356" s="15" t="s">
        <v>305</v>
      </c>
      <c r="C356" s="15" t="s">
        <v>386</v>
      </c>
      <c r="D356" s="16" t="s">
        <v>2</v>
      </c>
      <c r="E356" s="17">
        <v>6.7</v>
      </c>
      <c r="F356" s="18">
        <v>1.8</v>
      </c>
      <c r="G356" s="17">
        <v>5.65</v>
      </c>
      <c r="H356" s="18">
        <v>1.35</v>
      </c>
      <c r="I356" s="16" t="s">
        <v>109</v>
      </c>
      <c r="J356" s="16" t="s">
        <v>4</v>
      </c>
      <c r="K356" s="16" t="s">
        <v>4</v>
      </c>
      <c r="L356" s="19">
        <f>IF(Tabelle1[[#This Row],[Heizleistung (55°C)]]=0,Tabelle1[[#This Row],[Heizleistung (35°C)]],(Tabelle1[[#This Row],[Heizleistung (35°C)]]+Tabelle1[[#This Row],[Heizleistung (55°C)]])/2)</f>
        <v>6.1750000000000007</v>
      </c>
      <c r="M356" s="20">
        <f>IF(Tabelle1[[#This Row],[Etas 55°C]]=0,0,(Tabelle1[[#This Row],[Etas 35°C]]*0.8+Tabelle1[[#This Row],[Etas 55°C]]*0.2))*2.5</f>
        <v>4.2750000000000004</v>
      </c>
      <c r="N356" s="21">
        <f>IF(-(Tabelle1[[#This Row],[80%/20% SCOP]]-5.5)/5.5=1,"n.a.",-(Tabelle1[[#This Row],[80%/20% SCOP]]-5.5)/5.5)</f>
        <v>0.22272727272727266</v>
      </c>
    </row>
    <row r="357" spans="1:14" ht="20.100000000000001" customHeight="1" x14ac:dyDescent="0.25">
      <c r="A357" s="24">
        <v>16003570</v>
      </c>
      <c r="B357" s="15" t="s">
        <v>305</v>
      </c>
      <c r="C357" s="15" t="s">
        <v>387</v>
      </c>
      <c r="D357" s="16" t="s">
        <v>2</v>
      </c>
      <c r="E357" s="17">
        <v>6.7</v>
      </c>
      <c r="F357" s="18">
        <v>1.8</v>
      </c>
      <c r="G357" s="17">
        <v>5.65</v>
      </c>
      <c r="H357" s="18">
        <v>1.35</v>
      </c>
      <c r="I357" s="16" t="s">
        <v>109</v>
      </c>
      <c r="J357" s="16" t="s">
        <v>4</v>
      </c>
      <c r="K357" s="16" t="s">
        <v>4</v>
      </c>
      <c r="L357" s="19">
        <f>IF(Tabelle1[[#This Row],[Heizleistung (55°C)]]=0,Tabelle1[[#This Row],[Heizleistung (35°C)]],(Tabelle1[[#This Row],[Heizleistung (35°C)]]+Tabelle1[[#This Row],[Heizleistung (55°C)]])/2)</f>
        <v>6.1750000000000007</v>
      </c>
      <c r="M357" s="20">
        <f>IF(Tabelle1[[#This Row],[Etas 55°C]]=0,0,(Tabelle1[[#This Row],[Etas 35°C]]*0.8+Tabelle1[[#This Row],[Etas 55°C]]*0.2))*2.5</f>
        <v>4.2750000000000004</v>
      </c>
      <c r="N357" s="21">
        <f>IF(-(Tabelle1[[#This Row],[80%/20% SCOP]]-5.5)/5.5=1,"n.a.",-(Tabelle1[[#This Row],[80%/20% SCOP]]-5.5)/5.5)</f>
        <v>0.22272727272727266</v>
      </c>
    </row>
    <row r="358" spans="1:14" ht="20.100000000000001" customHeight="1" x14ac:dyDescent="0.25">
      <c r="A358" s="24">
        <v>16000669</v>
      </c>
      <c r="B358" s="15" t="s">
        <v>305</v>
      </c>
      <c r="C358" s="15" t="s">
        <v>388</v>
      </c>
      <c r="D358" s="16" t="s">
        <v>2</v>
      </c>
      <c r="E358" s="17">
        <v>13</v>
      </c>
      <c r="F358" s="18">
        <v>1.72</v>
      </c>
      <c r="G358" s="17">
        <v>16</v>
      </c>
      <c r="H358" s="18">
        <v>1.33</v>
      </c>
      <c r="I358" s="16" t="s">
        <v>109</v>
      </c>
      <c r="J358" s="16" t="s">
        <v>4</v>
      </c>
      <c r="K358" s="16" t="s">
        <v>4</v>
      </c>
      <c r="L358" s="19">
        <f>IF(Tabelle1[[#This Row],[Heizleistung (55°C)]]=0,Tabelle1[[#This Row],[Heizleistung (35°C)]],(Tabelle1[[#This Row],[Heizleistung (35°C)]]+Tabelle1[[#This Row],[Heizleistung (55°C)]])/2)</f>
        <v>14.5</v>
      </c>
      <c r="M358" s="20">
        <f>IF(Tabelle1[[#This Row],[Etas 55°C]]=0,0,(Tabelle1[[#This Row],[Etas 35°C]]*0.8+Tabelle1[[#This Row],[Etas 55°C]]*0.2))*2.5</f>
        <v>4.1050000000000004</v>
      </c>
      <c r="N358" s="21">
        <f>IF(-(Tabelle1[[#This Row],[80%/20% SCOP]]-5.5)/5.5=1,"n.a.",-(Tabelle1[[#This Row],[80%/20% SCOP]]-5.5)/5.5)</f>
        <v>0.25363636363636355</v>
      </c>
    </row>
    <row r="359" spans="1:14" ht="20.100000000000001" customHeight="1" x14ac:dyDescent="0.25">
      <c r="A359" s="24">
        <v>16016862</v>
      </c>
      <c r="B359" s="15" t="s">
        <v>305</v>
      </c>
      <c r="C359" s="15" t="s">
        <v>389</v>
      </c>
      <c r="D359" s="16" t="s">
        <v>2</v>
      </c>
      <c r="E359" s="17">
        <v>5.6</v>
      </c>
      <c r="F359" s="18">
        <v>1.784</v>
      </c>
      <c r="G359" s="17">
        <v>5.4</v>
      </c>
      <c r="H359" s="18">
        <v>1.34</v>
      </c>
      <c r="I359" s="16" t="s">
        <v>109</v>
      </c>
      <c r="J359" s="16" t="s">
        <v>4</v>
      </c>
      <c r="K359" s="16" t="s">
        <v>4</v>
      </c>
      <c r="L359" s="19">
        <f>IF(Tabelle1[[#This Row],[Heizleistung (55°C)]]=0,Tabelle1[[#This Row],[Heizleistung (35°C)]],(Tabelle1[[#This Row],[Heizleistung (35°C)]]+Tabelle1[[#This Row],[Heizleistung (55°C)]])/2)</f>
        <v>5.5</v>
      </c>
      <c r="M359" s="20">
        <f>IF(Tabelle1[[#This Row],[Etas 55°C]]=0,0,(Tabelle1[[#This Row],[Etas 35°C]]*0.8+Tabelle1[[#This Row],[Etas 55°C]]*0.2))*2.5</f>
        <v>4.2380000000000004</v>
      </c>
      <c r="N359" s="21">
        <f>IF(-(Tabelle1[[#This Row],[80%/20% SCOP]]-5.5)/5.5=1,"n.a.",-(Tabelle1[[#This Row],[80%/20% SCOP]]-5.5)/5.5)</f>
        <v>0.22945454545454538</v>
      </c>
    </row>
    <row r="360" spans="1:14" ht="20.100000000000001" customHeight="1" x14ac:dyDescent="0.25">
      <c r="A360" s="24">
        <v>16000662</v>
      </c>
      <c r="B360" s="15" t="s">
        <v>305</v>
      </c>
      <c r="C360" s="15" t="s">
        <v>390</v>
      </c>
      <c r="D360" s="16" t="s">
        <v>2</v>
      </c>
      <c r="E360" s="17">
        <v>6.7</v>
      </c>
      <c r="F360" s="18">
        <v>1.8</v>
      </c>
      <c r="G360" s="17">
        <v>5.65</v>
      </c>
      <c r="H360" s="18">
        <v>1.35</v>
      </c>
      <c r="I360" s="16" t="s">
        <v>109</v>
      </c>
      <c r="J360" s="16" t="s">
        <v>4</v>
      </c>
      <c r="K360" s="16" t="s">
        <v>4</v>
      </c>
      <c r="L360" s="19">
        <f>IF(Tabelle1[[#This Row],[Heizleistung (55°C)]]=0,Tabelle1[[#This Row],[Heizleistung (35°C)]],(Tabelle1[[#This Row],[Heizleistung (35°C)]]+Tabelle1[[#This Row],[Heizleistung (55°C)]])/2)</f>
        <v>6.1750000000000007</v>
      </c>
      <c r="M360" s="20">
        <f>IF(Tabelle1[[#This Row],[Etas 55°C]]=0,0,(Tabelle1[[#This Row],[Etas 35°C]]*0.8+Tabelle1[[#This Row],[Etas 55°C]]*0.2))*2.5</f>
        <v>4.2750000000000004</v>
      </c>
      <c r="N360" s="21">
        <f>IF(-(Tabelle1[[#This Row],[80%/20% SCOP]]-5.5)/5.5=1,"n.a.",-(Tabelle1[[#This Row],[80%/20% SCOP]]-5.5)/5.5)</f>
        <v>0.22272727272727266</v>
      </c>
    </row>
    <row r="361" spans="1:14" ht="20.100000000000001" customHeight="1" x14ac:dyDescent="0.25">
      <c r="A361" s="24">
        <v>16016872</v>
      </c>
      <c r="B361" s="15" t="s">
        <v>305</v>
      </c>
      <c r="C361" s="15" t="s">
        <v>391</v>
      </c>
      <c r="D361" s="16" t="s">
        <v>2</v>
      </c>
      <c r="E361" s="17">
        <v>5.6</v>
      </c>
      <c r="F361" s="18">
        <v>1.784</v>
      </c>
      <c r="G361" s="17">
        <v>5.4</v>
      </c>
      <c r="H361" s="18">
        <v>1.34</v>
      </c>
      <c r="I361" s="16" t="s">
        <v>109</v>
      </c>
      <c r="J361" s="16" t="s">
        <v>4</v>
      </c>
      <c r="K361" s="16" t="s">
        <v>4</v>
      </c>
      <c r="L361" s="19">
        <f>IF(Tabelle1[[#This Row],[Heizleistung (55°C)]]=0,Tabelle1[[#This Row],[Heizleistung (35°C)]],(Tabelle1[[#This Row],[Heizleistung (35°C)]]+Tabelle1[[#This Row],[Heizleistung (55°C)]])/2)</f>
        <v>5.5</v>
      </c>
      <c r="M361" s="20">
        <f>IF(Tabelle1[[#This Row],[Etas 55°C]]=0,0,(Tabelle1[[#This Row],[Etas 35°C]]*0.8+Tabelle1[[#This Row],[Etas 55°C]]*0.2))*2.5</f>
        <v>4.2380000000000004</v>
      </c>
      <c r="N361" s="21">
        <f>IF(-(Tabelle1[[#This Row],[80%/20% SCOP]]-5.5)/5.5=1,"n.a.",-(Tabelle1[[#This Row],[80%/20% SCOP]]-5.5)/5.5)</f>
        <v>0.22945454545454538</v>
      </c>
    </row>
    <row r="362" spans="1:14" ht="20.100000000000001" customHeight="1" x14ac:dyDescent="0.25">
      <c r="A362" s="24">
        <v>16003397</v>
      </c>
      <c r="B362" s="15" t="s">
        <v>305</v>
      </c>
      <c r="C362" s="15" t="s">
        <v>392</v>
      </c>
      <c r="D362" s="16" t="s">
        <v>2</v>
      </c>
      <c r="E362" s="17">
        <v>14</v>
      </c>
      <c r="F362" s="18">
        <v>1.59</v>
      </c>
      <c r="G362" s="17">
        <v>14</v>
      </c>
      <c r="H362" s="18">
        <v>1.27</v>
      </c>
      <c r="I362" s="16" t="s">
        <v>324</v>
      </c>
      <c r="J362" s="16" t="s">
        <v>4</v>
      </c>
      <c r="K362" s="16" t="s">
        <v>25</v>
      </c>
      <c r="L362" s="19">
        <f>IF(Tabelle1[[#This Row],[Heizleistung (55°C)]]=0,Tabelle1[[#This Row],[Heizleistung (35°C)]],(Tabelle1[[#This Row],[Heizleistung (35°C)]]+Tabelle1[[#This Row],[Heizleistung (55°C)]])/2)</f>
        <v>14</v>
      </c>
      <c r="M362" s="20">
        <f>IF(Tabelle1[[#This Row],[Etas 55°C]]=0,0,(Tabelle1[[#This Row],[Etas 35°C]]*0.8+Tabelle1[[#This Row],[Etas 55°C]]*0.2))*2.5</f>
        <v>3.8150000000000004</v>
      </c>
      <c r="N362" s="21">
        <f>IF(-(Tabelle1[[#This Row],[80%/20% SCOP]]-5.5)/5.5=1,"n.a.",-(Tabelle1[[#This Row],[80%/20% SCOP]]-5.5)/5.5)</f>
        <v>0.30636363636363628</v>
      </c>
    </row>
    <row r="363" spans="1:14" ht="20.100000000000001" customHeight="1" x14ac:dyDescent="0.25">
      <c r="A363" s="24">
        <v>16000646</v>
      </c>
      <c r="B363" s="15" t="s">
        <v>305</v>
      </c>
      <c r="C363" s="15" t="s">
        <v>393</v>
      </c>
      <c r="D363" s="16" t="s">
        <v>2</v>
      </c>
      <c r="E363" s="17">
        <v>10</v>
      </c>
      <c r="F363" s="18">
        <v>1.74</v>
      </c>
      <c r="G363" s="17">
        <v>8.8000000000000007</v>
      </c>
      <c r="H363" s="18">
        <v>1.32</v>
      </c>
      <c r="I363" s="16" t="s">
        <v>109</v>
      </c>
      <c r="J363" s="16" t="s">
        <v>4</v>
      </c>
      <c r="K363" s="16" t="s">
        <v>4</v>
      </c>
      <c r="L363" s="19">
        <f>IF(Tabelle1[[#This Row],[Heizleistung (55°C)]]=0,Tabelle1[[#This Row],[Heizleistung (35°C)]],(Tabelle1[[#This Row],[Heizleistung (35°C)]]+Tabelle1[[#This Row],[Heizleistung (55°C)]])/2)</f>
        <v>9.4</v>
      </c>
      <c r="M363" s="20">
        <f>IF(Tabelle1[[#This Row],[Etas 55°C]]=0,0,(Tabelle1[[#This Row],[Etas 35°C]]*0.8+Tabelle1[[#This Row],[Etas 55°C]]*0.2))*2.5</f>
        <v>4.1400000000000006</v>
      </c>
      <c r="N363" s="21">
        <f>IF(-(Tabelle1[[#This Row],[80%/20% SCOP]]-5.5)/5.5=1,"n.a.",-(Tabelle1[[#This Row],[80%/20% SCOP]]-5.5)/5.5)</f>
        <v>0.24727272727272717</v>
      </c>
    </row>
    <row r="364" spans="1:14" ht="20.100000000000001" customHeight="1" x14ac:dyDescent="0.25">
      <c r="A364" s="24">
        <v>16003573</v>
      </c>
      <c r="B364" s="15" t="s">
        <v>305</v>
      </c>
      <c r="C364" s="15" t="s">
        <v>394</v>
      </c>
      <c r="D364" s="16" t="s">
        <v>2</v>
      </c>
      <c r="E364" s="17">
        <v>10</v>
      </c>
      <c r="F364" s="18">
        <v>1.74</v>
      </c>
      <c r="G364" s="17">
        <v>8.8000000000000007</v>
      </c>
      <c r="H364" s="18">
        <v>1.32</v>
      </c>
      <c r="I364" s="16" t="s">
        <v>109</v>
      </c>
      <c r="J364" s="16" t="s">
        <v>4</v>
      </c>
      <c r="K364" s="16" t="s">
        <v>4</v>
      </c>
      <c r="L364" s="19">
        <f>IF(Tabelle1[[#This Row],[Heizleistung (55°C)]]=0,Tabelle1[[#This Row],[Heizleistung (35°C)]],(Tabelle1[[#This Row],[Heizleistung (35°C)]]+Tabelle1[[#This Row],[Heizleistung (55°C)]])/2)</f>
        <v>9.4</v>
      </c>
      <c r="M364" s="20">
        <f>IF(Tabelle1[[#This Row],[Etas 55°C]]=0,0,(Tabelle1[[#This Row],[Etas 35°C]]*0.8+Tabelle1[[#This Row],[Etas 55°C]]*0.2))*2.5</f>
        <v>4.1400000000000006</v>
      </c>
      <c r="N364" s="21">
        <f>IF(-(Tabelle1[[#This Row],[80%/20% SCOP]]-5.5)/5.5=1,"n.a.",-(Tabelle1[[#This Row],[80%/20% SCOP]]-5.5)/5.5)</f>
        <v>0.24727272727272717</v>
      </c>
    </row>
    <row r="365" spans="1:14" ht="20.100000000000001" customHeight="1" x14ac:dyDescent="0.25">
      <c r="A365" s="24">
        <v>16000654</v>
      </c>
      <c r="B365" s="15" t="s">
        <v>305</v>
      </c>
      <c r="C365" s="15" t="s">
        <v>395</v>
      </c>
      <c r="D365" s="16" t="s">
        <v>2</v>
      </c>
      <c r="E365" s="17">
        <v>6.7</v>
      </c>
      <c r="F365" s="18">
        <v>1.8</v>
      </c>
      <c r="G365" s="17">
        <v>5.65</v>
      </c>
      <c r="H365" s="18">
        <v>1.35</v>
      </c>
      <c r="I365" s="16" t="s">
        <v>109</v>
      </c>
      <c r="J365" s="16" t="s">
        <v>4</v>
      </c>
      <c r="K365" s="16" t="s">
        <v>4</v>
      </c>
      <c r="L365" s="19">
        <f>IF(Tabelle1[[#This Row],[Heizleistung (55°C)]]=0,Tabelle1[[#This Row],[Heizleistung (35°C)]],(Tabelle1[[#This Row],[Heizleistung (35°C)]]+Tabelle1[[#This Row],[Heizleistung (55°C)]])/2)</f>
        <v>6.1750000000000007</v>
      </c>
      <c r="M365" s="20">
        <f>IF(Tabelle1[[#This Row],[Etas 55°C]]=0,0,(Tabelle1[[#This Row],[Etas 35°C]]*0.8+Tabelle1[[#This Row],[Etas 55°C]]*0.2))*2.5</f>
        <v>4.2750000000000004</v>
      </c>
      <c r="N365" s="21">
        <f>IF(-(Tabelle1[[#This Row],[80%/20% SCOP]]-5.5)/5.5=1,"n.a.",-(Tabelle1[[#This Row],[80%/20% SCOP]]-5.5)/5.5)</f>
        <v>0.22272727272727266</v>
      </c>
    </row>
    <row r="366" spans="1:14" ht="20.100000000000001" customHeight="1" x14ac:dyDescent="0.25">
      <c r="A366" s="24">
        <v>16000638</v>
      </c>
      <c r="B366" s="15" t="s">
        <v>305</v>
      </c>
      <c r="C366" s="15" t="s">
        <v>396</v>
      </c>
      <c r="D366" s="16" t="s">
        <v>2</v>
      </c>
      <c r="E366" s="17">
        <v>10</v>
      </c>
      <c r="F366" s="18">
        <v>1.74</v>
      </c>
      <c r="G366" s="17">
        <v>8.8000000000000007</v>
      </c>
      <c r="H366" s="18">
        <v>1.32</v>
      </c>
      <c r="I366" s="16" t="s">
        <v>109</v>
      </c>
      <c r="J366" s="16" t="s">
        <v>4</v>
      </c>
      <c r="K366" s="16" t="s">
        <v>4</v>
      </c>
      <c r="L366" s="19">
        <f>IF(Tabelle1[[#This Row],[Heizleistung (55°C)]]=0,Tabelle1[[#This Row],[Heizleistung (35°C)]],(Tabelle1[[#This Row],[Heizleistung (35°C)]]+Tabelle1[[#This Row],[Heizleistung (55°C)]])/2)</f>
        <v>9.4</v>
      </c>
      <c r="M366" s="20">
        <f>IF(Tabelle1[[#This Row],[Etas 55°C]]=0,0,(Tabelle1[[#This Row],[Etas 35°C]]*0.8+Tabelle1[[#This Row],[Etas 55°C]]*0.2))*2.5</f>
        <v>4.1400000000000006</v>
      </c>
      <c r="N366" s="21">
        <f>IF(-(Tabelle1[[#This Row],[80%/20% SCOP]]-5.5)/5.5=1,"n.a.",-(Tabelle1[[#This Row],[80%/20% SCOP]]-5.5)/5.5)</f>
        <v>0.24727272727272717</v>
      </c>
    </row>
    <row r="367" spans="1:14" ht="20.100000000000001" customHeight="1" x14ac:dyDescent="0.25">
      <c r="A367" s="24">
        <v>16003458</v>
      </c>
      <c r="B367" s="15" t="s">
        <v>305</v>
      </c>
      <c r="C367" s="15" t="s">
        <v>397</v>
      </c>
      <c r="D367" s="16" t="s">
        <v>2</v>
      </c>
      <c r="E367" s="17">
        <v>6.7</v>
      </c>
      <c r="F367" s="18">
        <v>1.8</v>
      </c>
      <c r="G367" s="17">
        <v>5.65</v>
      </c>
      <c r="H367" s="18">
        <v>1.35</v>
      </c>
      <c r="I367" s="16" t="s">
        <v>109</v>
      </c>
      <c r="J367" s="16" t="s">
        <v>4</v>
      </c>
      <c r="K367" s="16" t="s">
        <v>4</v>
      </c>
      <c r="L367" s="19">
        <f>IF(Tabelle1[[#This Row],[Heizleistung (55°C)]]=0,Tabelle1[[#This Row],[Heizleistung (35°C)]],(Tabelle1[[#This Row],[Heizleistung (35°C)]]+Tabelle1[[#This Row],[Heizleistung (55°C)]])/2)</f>
        <v>6.1750000000000007</v>
      </c>
      <c r="M367" s="20">
        <f>IF(Tabelle1[[#This Row],[Etas 55°C]]=0,0,(Tabelle1[[#This Row],[Etas 35°C]]*0.8+Tabelle1[[#This Row],[Etas 55°C]]*0.2))*2.5</f>
        <v>4.2750000000000004</v>
      </c>
      <c r="N367" s="21">
        <f>IF(-(Tabelle1[[#This Row],[80%/20% SCOP]]-5.5)/5.5=1,"n.a.",-(Tabelle1[[#This Row],[80%/20% SCOP]]-5.5)/5.5)</f>
        <v>0.22272727272727266</v>
      </c>
    </row>
    <row r="368" spans="1:14" ht="20.100000000000001" customHeight="1" x14ac:dyDescent="0.25">
      <c r="A368" s="24">
        <v>16000664</v>
      </c>
      <c r="B368" s="15" t="s">
        <v>305</v>
      </c>
      <c r="C368" s="15" t="s">
        <v>398</v>
      </c>
      <c r="D368" s="16" t="s">
        <v>2</v>
      </c>
      <c r="E368" s="17">
        <v>6.7</v>
      </c>
      <c r="F368" s="18">
        <v>1.8</v>
      </c>
      <c r="G368" s="17">
        <v>5.65</v>
      </c>
      <c r="H368" s="18">
        <v>1.35</v>
      </c>
      <c r="I368" s="16" t="s">
        <v>109</v>
      </c>
      <c r="J368" s="16" t="s">
        <v>4</v>
      </c>
      <c r="K368" s="16" t="s">
        <v>4</v>
      </c>
      <c r="L368" s="19">
        <f>IF(Tabelle1[[#This Row],[Heizleistung (55°C)]]=0,Tabelle1[[#This Row],[Heizleistung (35°C)]],(Tabelle1[[#This Row],[Heizleistung (35°C)]]+Tabelle1[[#This Row],[Heizleistung (55°C)]])/2)</f>
        <v>6.1750000000000007</v>
      </c>
      <c r="M368" s="20">
        <f>IF(Tabelle1[[#This Row],[Etas 55°C]]=0,0,(Tabelle1[[#This Row],[Etas 35°C]]*0.8+Tabelle1[[#This Row],[Etas 55°C]]*0.2))*2.5</f>
        <v>4.2750000000000004</v>
      </c>
      <c r="N368" s="21">
        <f>IF(-(Tabelle1[[#This Row],[80%/20% SCOP]]-5.5)/5.5=1,"n.a.",-(Tabelle1[[#This Row],[80%/20% SCOP]]-5.5)/5.5)</f>
        <v>0.22272727272727266</v>
      </c>
    </row>
    <row r="369" spans="1:14" ht="20.100000000000001" customHeight="1" x14ac:dyDescent="0.25">
      <c r="A369" s="24">
        <v>16003569</v>
      </c>
      <c r="B369" s="15" t="s">
        <v>305</v>
      </c>
      <c r="C369" s="15" t="s">
        <v>399</v>
      </c>
      <c r="D369" s="16" t="s">
        <v>2</v>
      </c>
      <c r="E369" s="17">
        <v>6.7</v>
      </c>
      <c r="F369" s="18">
        <v>1.8</v>
      </c>
      <c r="G369" s="17">
        <v>5.65</v>
      </c>
      <c r="H369" s="18">
        <v>1.35</v>
      </c>
      <c r="I369" s="16" t="s">
        <v>109</v>
      </c>
      <c r="J369" s="16" t="s">
        <v>4</v>
      </c>
      <c r="K369" s="16" t="s">
        <v>4</v>
      </c>
      <c r="L369" s="19">
        <f>IF(Tabelle1[[#This Row],[Heizleistung (55°C)]]=0,Tabelle1[[#This Row],[Heizleistung (35°C)]],(Tabelle1[[#This Row],[Heizleistung (35°C)]]+Tabelle1[[#This Row],[Heizleistung (55°C)]])/2)</f>
        <v>6.1750000000000007</v>
      </c>
      <c r="M369" s="20">
        <f>IF(Tabelle1[[#This Row],[Etas 55°C]]=0,0,(Tabelle1[[#This Row],[Etas 35°C]]*0.8+Tabelle1[[#This Row],[Etas 55°C]]*0.2))*2.5</f>
        <v>4.2750000000000004</v>
      </c>
      <c r="N369" s="21">
        <f>IF(-(Tabelle1[[#This Row],[80%/20% SCOP]]-5.5)/5.5=1,"n.a.",-(Tabelle1[[#This Row],[80%/20% SCOP]]-5.5)/5.5)</f>
        <v>0.22272727272727266</v>
      </c>
    </row>
    <row r="370" spans="1:14" ht="20.100000000000001" customHeight="1" x14ac:dyDescent="0.25">
      <c r="A370" s="24">
        <v>16003457</v>
      </c>
      <c r="B370" s="15" t="s">
        <v>305</v>
      </c>
      <c r="C370" s="15" t="s">
        <v>400</v>
      </c>
      <c r="D370" s="16" t="s">
        <v>2</v>
      </c>
      <c r="E370" s="17">
        <v>6.7</v>
      </c>
      <c r="F370" s="18">
        <v>1.8</v>
      </c>
      <c r="G370" s="17">
        <v>5.65</v>
      </c>
      <c r="H370" s="18">
        <v>1.35</v>
      </c>
      <c r="I370" s="16" t="s">
        <v>109</v>
      </c>
      <c r="J370" s="16" t="s">
        <v>4</v>
      </c>
      <c r="K370" s="16" t="s">
        <v>4</v>
      </c>
      <c r="L370" s="19">
        <f>IF(Tabelle1[[#This Row],[Heizleistung (55°C)]]=0,Tabelle1[[#This Row],[Heizleistung (35°C)]],(Tabelle1[[#This Row],[Heizleistung (35°C)]]+Tabelle1[[#This Row],[Heizleistung (55°C)]])/2)</f>
        <v>6.1750000000000007</v>
      </c>
      <c r="M370" s="20">
        <f>IF(Tabelle1[[#This Row],[Etas 55°C]]=0,0,(Tabelle1[[#This Row],[Etas 35°C]]*0.8+Tabelle1[[#This Row],[Etas 55°C]]*0.2))*2.5</f>
        <v>4.2750000000000004</v>
      </c>
      <c r="N370" s="21">
        <f>IF(-(Tabelle1[[#This Row],[80%/20% SCOP]]-5.5)/5.5=1,"n.a.",-(Tabelle1[[#This Row],[80%/20% SCOP]]-5.5)/5.5)</f>
        <v>0.22272727272727266</v>
      </c>
    </row>
    <row r="371" spans="1:14" ht="20.100000000000001" customHeight="1" x14ac:dyDescent="0.25">
      <c r="A371" s="24">
        <v>16003452</v>
      </c>
      <c r="B371" s="15" t="s">
        <v>305</v>
      </c>
      <c r="C371" s="15" t="s">
        <v>401</v>
      </c>
      <c r="D371" s="16" t="s">
        <v>2</v>
      </c>
      <c r="E371" s="17">
        <v>9.5</v>
      </c>
      <c r="F371" s="18">
        <v>1.87</v>
      </c>
      <c r="G371" s="17">
        <v>8.9</v>
      </c>
      <c r="H371" s="18">
        <v>1.47</v>
      </c>
      <c r="I371" s="16" t="s">
        <v>3</v>
      </c>
      <c r="J371" s="16" t="s">
        <v>4</v>
      </c>
      <c r="K371" s="16" t="s">
        <v>4</v>
      </c>
      <c r="L371" s="19">
        <f>IF(Tabelle1[[#This Row],[Heizleistung (55°C)]]=0,Tabelle1[[#This Row],[Heizleistung (35°C)]],(Tabelle1[[#This Row],[Heizleistung (35°C)]]+Tabelle1[[#This Row],[Heizleistung (55°C)]])/2)</f>
        <v>9.1999999999999993</v>
      </c>
      <c r="M371" s="20">
        <f>IF(Tabelle1[[#This Row],[Etas 55°C]]=0,0,(Tabelle1[[#This Row],[Etas 35°C]]*0.8+Tabelle1[[#This Row],[Etas 55°C]]*0.2))*2.5</f>
        <v>4.4750000000000005</v>
      </c>
      <c r="N371" s="21">
        <f>IF(-(Tabelle1[[#This Row],[80%/20% SCOP]]-5.5)/5.5=1,"n.a.",-(Tabelle1[[#This Row],[80%/20% SCOP]]-5.5)/5.5)</f>
        <v>0.18636363636363626</v>
      </c>
    </row>
    <row r="372" spans="1:14" ht="20.100000000000001" customHeight="1" x14ac:dyDescent="0.25">
      <c r="A372" s="24">
        <v>16000645</v>
      </c>
      <c r="B372" s="15" t="s">
        <v>305</v>
      </c>
      <c r="C372" s="15" t="s">
        <v>402</v>
      </c>
      <c r="D372" s="16" t="s">
        <v>2</v>
      </c>
      <c r="E372" s="17">
        <v>6.7</v>
      </c>
      <c r="F372" s="18">
        <v>1.8</v>
      </c>
      <c r="G372" s="17">
        <v>5.65</v>
      </c>
      <c r="H372" s="18">
        <v>1.35</v>
      </c>
      <c r="I372" s="16" t="s">
        <v>109</v>
      </c>
      <c r="J372" s="16" t="s">
        <v>4</v>
      </c>
      <c r="K372" s="16" t="s">
        <v>4</v>
      </c>
      <c r="L372" s="19">
        <f>IF(Tabelle1[[#This Row],[Heizleistung (55°C)]]=0,Tabelle1[[#This Row],[Heizleistung (35°C)]],(Tabelle1[[#This Row],[Heizleistung (35°C)]]+Tabelle1[[#This Row],[Heizleistung (55°C)]])/2)</f>
        <v>6.1750000000000007</v>
      </c>
      <c r="M372" s="20">
        <f>IF(Tabelle1[[#This Row],[Etas 55°C]]=0,0,(Tabelle1[[#This Row],[Etas 35°C]]*0.8+Tabelle1[[#This Row],[Etas 55°C]]*0.2))*2.5</f>
        <v>4.2750000000000004</v>
      </c>
      <c r="N372" s="21">
        <f>IF(-(Tabelle1[[#This Row],[80%/20% SCOP]]-5.5)/5.5=1,"n.a.",-(Tabelle1[[#This Row],[80%/20% SCOP]]-5.5)/5.5)</f>
        <v>0.22272727272727266</v>
      </c>
    </row>
    <row r="373" spans="1:14" ht="20.100000000000001" customHeight="1" x14ac:dyDescent="0.25">
      <c r="A373" s="24">
        <v>16000680</v>
      </c>
      <c r="B373" s="15" t="s">
        <v>305</v>
      </c>
      <c r="C373" s="15" t="s">
        <v>403</v>
      </c>
      <c r="D373" s="16" t="s">
        <v>2</v>
      </c>
      <c r="E373" s="17">
        <v>5</v>
      </c>
      <c r="F373" s="18">
        <v>1.8</v>
      </c>
      <c r="G373" s="17">
        <v>4</v>
      </c>
      <c r="H373" s="18">
        <v>1.38</v>
      </c>
      <c r="I373" s="16" t="s">
        <v>355</v>
      </c>
      <c r="J373" s="16" t="s">
        <v>4</v>
      </c>
      <c r="K373" s="16" t="s">
        <v>4</v>
      </c>
      <c r="L373" s="19">
        <f>IF(Tabelle1[[#This Row],[Heizleistung (55°C)]]=0,Tabelle1[[#This Row],[Heizleistung (35°C)]],(Tabelle1[[#This Row],[Heizleistung (35°C)]]+Tabelle1[[#This Row],[Heizleistung (55°C)]])/2)</f>
        <v>4.5</v>
      </c>
      <c r="M373" s="20">
        <f>IF(Tabelle1[[#This Row],[Etas 55°C]]=0,0,(Tabelle1[[#This Row],[Etas 35°C]]*0.8+Tabelle1[[#This Row],[Etas 55°C]]*0.2))*2.5</f>
        <v>4.2900000000000009</v>
      </c>
      <c r="N373" s="21">
        <f>IF(-(Tabelle1[[#This Row],[80%/20% SCOP]]-5.5)/5.5=1,"n.a.",-(Tabelle1[[#This Row],[80%/20% SCOP]]-5.5)/5.5)</f>
        <v>0.21999999999999983</v>
      </c>
    </row>
    <row r="374" spans="1:14" ht="20.100000000000001" customHeight="1" x14ac:dyDescent="0.25">
      <c r="A374" s="24">
        <v>16003581</v>
      </c>
      <c r="B374" s="15" t="s">
        <v>305</v>
      </c>
      <c r="C374" s="15" t="s">
        <v>404</v>
      </c>
      <c r="D374" s="16" t="s">
        <v>2</v>
      </c>
      <c r="E374" s="17">
        <v>5</v>
      </c>
      <c r="F374" s="18">
        <v>1.88</v>
      </c>
      <c r="G374" s="17">
        <v>5</v>
      </c>
      <c r="H374" s="18">
        <v>1.31</v>
      </c>
      <c r="I374" s="16" t="s">
        <v>109</v>
      </c>
      <c r="J374" s="16" t="s">
        <v>4</v>
      </c>
      <c r="K374" s="16" t="s">
        <v>4</v>
      </c>
      <c r="L374" s="19">
        <f>IF(Tabelle1[[#This Row],[Heizleistung (55°C)]]=0,Tabelle1[[#This Row],[Heizleistung (35°C)]],(Tabelle1[[#This Row],[Heizleistung (35°C)]]+Tabelle1[[#This Row],[Heizleistung (55°C)]])/2)</f>
        <v>5</v>
      </c>
      <c r="M374" s="20">
        <f>IF(Tabelle1[[#This Row],[Etas 55°C]]=0,0,(Tabelle1[[#This Row],[Etas 35°C]]*0.8+Tabelle1[[#This Row],[Etas 55°C]]*0.2))*2.5</f>
        <v>4.415</v>
      </c>
      <c r="N374" s="21">
        <f>IF(-(Tabelle1[[#This Row],[80%/20% SCOP]]-5.5)/5.5=1,"n.a.",-(Tabelle1[[#This Row],[80%/20% SCOP]]-5.5)/5.5)</f>
        <v>0.19727272727272727</v>
      </c>
    </row>
    <row r="375" spans="1:14" ht="20.100000000000001" customHeight="1" x14ac:dyDescent="0.25">
      <c r="A375" s="24">
        <v>16003363</v>
      </c>
      <c r="B375" s="15" t="s">
        <v>305</v>
      </c>
      <c r="C375" s="15" t="s">
        <v>405</v>
      </c>
      <c r="D375" s="16" t="s">
        <v>2</v>
      </c>
      <c r="E375" s="17">
        <v>9</v>
      </c>
      <c r="F375" s="18">
        <v>1.58</v>
      </c>
      <c r="G375" s="17">
        <v>8</v>
      </c>
      <c r="H375" s="18">
        <v>1.27</v>
      </c>
      <c r="I375" s="16" t="s">
        <v>3</v>
      </c>
      <c r="J375" s="16" t="s">
        <v>4</v>
      </c>
      <c r="K375" s="16" t="s">
        <v>4</v>
      </c>
      <c r="L375" s="19">
        <f>IF(Tabelle1[[#This Row],[Heizleistung (55°C)]]=0,Tabelle1[[#This Row],[Heizleistung (35°C)]],(Tabelle1[[#This Row],[Heizleistung (35°C)]]+Tabelle1[[#This Row],[Heizleistung (55°C)]])/2)</f>
        <v>8.5</v>
      </c>
      <c r="M375" s="20">
        <f>IF(Tabelle1[[#This Row],[Etas 55°C]]=0,0,(Tabelle1[[#This Row],[Etas 35°C]]*0.8+Tabelle1[[#This Row],[Etas 55°C]]*0.2))*2.5</f>
        <v>3.7950000000000008</v>
      </c>
      <c r="N375" s="21">
        <f>IF(-(Tabelle1[[#This Row],[80%/20% SCOP]]-5.5)/5.5=1,"n.a.",-(Tabelle1[[#This Row],[80%/20% SCOP]]-5.5)/5.5)</f>
        <v>0.30999999999999983</v>
      </c>
    </row>
    <row r="376" spans="1:14" ht="20.100000000000001" customHeight="1" x14ac:dyDescent="0.25">
      <c r="A376" s="24">
        <v>16000644</v>
      </c>
      <c r="B376" s="15" t="s">
        <v>305</v>
      </c>
      <c r="C376" s="15" t="s">
        <v>406</v>
      </c>
      <c r="D376" s="16" t="s">
        <v>2</v>
      </c>
      <c r="E376" s="17">
        <v>9.5</v>
      </c>
      <c r="F376" s="18">
        <v>1.87</v>
      </c>
      <c r="G376" s="17">
        <v>8.9</v>
      </c>
      <c r="H376" s="18">
        <v>1.47</v>
      </c>
      <c r="I376" s="16" t="s">
        <v>3</v>
      </c>
      <c r="J376" s="16" t="s">
        <v>4</v>
      </c>
      <c r="K376" s="16" t="s">
        <v>4</v>
      </c>
      <c r="L376" s="19">
        <f>IF(Tabelle1[[#This Row],[Heizleistung (55°C)]]=0,Tabelle1[[#This Row],[Heizleistung (35°C)]],(Tabelle1[[#This Row],[Heizleistung (35°C)]]+Tabelle1[[#This Row],[Heizleistung (55°C)]])/2)</f>
        <v>9.1999999999999993</v>
      </c>
      <c r="M376" s="20">
        <f>IF(Tabelle1[[#This Row],[Etas 55°C]]=0,0,(Tabelle1[[#This Row],[Etas 35°C]]*0.8+Tabelle1[[#This Row],[Etas 55°C]]*0.2))*2.5</f>
        <v>4.4750000000000005</v>
      </c>
      <c r="N376" s="21">
        <f>IF(-(Tabelle1[[#This Row],[80%/20% SCOP]]-5.5)/5.5=1,"n.a.",-(Tabelle1[[#This Row],[80%/20% SCOP]]-5.5)/5.5)</f>
        <v>0.18636363636363626</v>
      </c>
    </row>
    <row r="377" spans="1:14" ht="20.100000000000001" customHeight="1" x14ac:dyDescent="0.25">
      <c r="A377" s="24">
        <v>16000652</v>
      </c>
      <c r="B377" s="15" t="s">
        <v>305</v>
      </c>
      <c r="C377" s="15" t="s">
        <v>407</v>
      </c>
      <c r="D377" s="16" t="s">
        <v>2</v>
      </c>
      <c r="E377" s="17">
        <v>6.7</v>
      </c>
      <c r="F377" s="18">
        <v>1.8</v>
      </c>
      <c r="G377" s="17">
        <v>5.65</v>
      </c>
      <c r="H377" s="18">
        <v>1.35</v>
      </c>
      <c r="I377" s="16" t="s">
        <v>109</v>
      </c>
      <c r="J377" s="16" t="s">
        <v>4</v>
      </c>
      <c r="K377" s="16" t="s">
        <v>4</v>
      </c>
      <c r="L377" s="19">
        <f>IF(Tabelle1[[#This Row],[Heizleistung (55°C)]]=0,Tabelle1[[#This Row],[Heizleistung (35°C)]],(Tabelle1[[#This Row],[Heizleistung (35°C)]]+Tabelle1[[#This Row],[Heizleistung (55°C)]])/2)</f>
        <v>6.1750000000000007</v>
      </c>
      <c r="M377" s="20">
        <f>IF(Tabelle1[[#This Row],[Etas 55°C]]=0,0,(Tabelle1[[#This Row],[Etas 35°C]]*0.8+Tabelle1[[#This Row],[Etas 55°C]]*0.2))*2.5</f>
        <v>4.2750000000000004</v>
      </c>
      <c r="N377" s="21">
        <f>IF(-(Tabelle1[[#This Row],[80%/20% SCOP]]-5.5)/5.5=1,"n.a.",-(Tabelle1[[#This Row],[80%/20% SCOP]]-5.5)/5.5)</f>
        <v>0.22272727272727266</v>
      </c>
    </row>
    <row r="378" spans="1:14" ht="20.100000000000001" customHeight="1" x14ac:dyDescent="0.25">
      <c r="A378" s="24">
        <v>16000608</v>
      </c>
      <c r="B378" s="15" t="s">
        <v>305</v>
      </c>
      <c r="C378" s="15" t="s">
        <v>408</v>
      </c>
      <c r="D378" s="16" t="s">
        <v>2</v>
      </c>
      <c r="E378" s="17">
        <v>9</v>
      </c>
      <c r="F378" s="18">
        <v>1.58</v>
      </c>
      <c r="G378" s="17">
        <v>8</v>
      </c>
      <c r="H378" s="18">
        <v>1.25</v>
      </c>
      <c r="I378" s="16" t="s">
        <v>3</v>
      </c>
      <c r="J378" s="16" t="s">
        <v>4</v>
      </c>
      <c r="K378" s="16" t="s">
        <v>4</v>
      </c>
      <c r="L378" s="19">
        <f>IF(Tabelle1[[#This Row],[Heizleistung (55°C)]]=0,Tabelle1[[#This Row],[Heizleistung (35°C)]],(Tabelle1[[#This Row],[Heizleistung (35°C)]]+Tabelle1[[#This Row],[Heizleistung (55°C)]])/2)</f>
        <v>8.5</v>
      </c>
      <c r="M378" s="20">
        <f>IF(Tabelle1[[#This Row],[Etas 55°C]]=0,0,(Tabelle1[[#This Row],[Etas 35°C]]*0.8+Tabelle1[[#This Row],[Etas 55°C]]*0.2))*2.5</f>
        <v>3.7850000000000006</v>
      </c>
      <c r="N378" s="21">
        <f>IF(-(Tabelle1[[#This Row],[80%/20% SCOP]]-5.5)/5.5=1,"n.a.",-(Tabelle1[[#This Row],[80%/20% SCOP]]-5.5)/5.5)</f>
        <v>0.31181818181818172</v>
      </c>
    </row>
    <row r="379" spans="1:14" ht="20.100000000000001" customHeight="1" x14ac:dyDescent="0.25">
      <c r="A379" s="24">
        <v>16000660</v>
      </c>
      <c r="B379" s="15" t="s">
        <v>305</v>
      </c>
      <c r="C379" s="15" t="s">
        <v>409</v>
      </c>
      <c r="D379" s="16" t="s">
        <v>2</v>
      </c>
      <c r="E379" s="17">
        <v>9.5</v>
      </c>
      <c r="F379" s="18">
        <v>1.87</v>
      </c>
      <c r="G379" s="17">
        <v>8.9</v>
      </c>
      <c r="H379" s="18">
        <v>1.47</v>
      </c>
      <c r="I379" s="16" t="s">
        <v>3</v>
      </c>
      <c r="J379" s="16" t="s">
        <v>4</v>
      </c>
      <c r="K379" s="16" t="s">
        <v>4</v>
      </c>
      <c r="L379" s="19">
        <f>IF(Tabelle1[[#This Row],[Heizleistung (55°C)]]=0,Tabelle1[[#This Row],[Heizleistung (35°C)]],(Tabelle1[[#This Row],[Heizleistung (35°C)]]+Tabelle1[[#This Row],[Heizleistung (55°C)]])/2)</f>
        <v>9.1999999999999993</v>
      </c>
      <c r="M379" s="20">
        <f>IF(Tabelle1[[#This Row],[Etas 55°C]]=0,0,(Tabelle1[[#This Row],[Etas 35°C]]*0.8+Tabelle1[[#This Row],[Etas 55°C]]*0.2))*2.5</f>
        <v>4.4750000000000005</v>
      </c>
      <c r="N379" s="21">
        <f>IF(-(Tabelle1[[#This Row],[80%/20% SCOP]]-5.5)/5.5=1,"n.a.",-(Tabelle1[[#This Row],[80%/20% SCOP]]-5.5)/5.5)</f>
        <v>0.18636363636363626</v>
      </c>
    </row>
    <row r="380" spans="1:14" ht="20.100000000000001" customHeight="1" x14ac:dyDescent="0.25">
      <c r="A380" s="24">
        <v>16003503</v>
      </c>
      <c r="B380" s="15" t="s">
        <v>305</v>
      </c>
      <c r="C380" s="15" t="s">
        <v>410</v>
      </c>
      <c r="D380" s="16" t="s">
        <v>2</v>
      </c>
      <c r="E380" s="17">
        <v>7</v>
      </c>
      <c r="F380" s="18">
        <v>1.8260000000000001</v>
      </c>
      <c r="G380" s="17">
        <v>6</v>
      </c>
      <c r="H380" s="18">
        <v>1.3720000000000001</v>
      </c>
      <c r="I380" s="16" t="s">
        <v>109</v>
      </c>
      <c r="J380" s="16" t="s">
        <v>4</v>
      </c>
      <c r="K380" s="16" t="s">
        <v>4</v>
      </c>
      <c r="L380" s="19">
        <f>IF(Tabelle1[[#This Row],[Heizleistung (55°C)]]=0,Tabelle1[[#This Row],[Heizleistung (35°C)]],(Tabelle1[[#This Row],[Heizleistung (35°C)]]+Tabelle1[[#This Row],[Heizleistung (55°C)]])/2)</f>
        <v>6.5</v>
      </c>
      <c r="M380" s="20">
        <f>IF(Tabelle1[[#This Row],[Etas 55°C]]=0,0,(Tabelle1[[#This Row],[Etas 35°C]]*0.8+Tabelle1[[#This Row],[Etas 55°C]]*0.2))*2.5</f>
        <v>4.3380000000000001</v>
      </c>
      <c r="N380" s="21">
        <f>IF(-(Tabelle1[[#This Row],[80%/20% SCOP]]-5.5)/5.5=1,"n.a.",-(Tabelle1[[#This Row],[80%/20% SCOP]]-5.5)/5.5)</f>
        <v>0.21127272727272725</v>
      </c>
    </row>
    <row r="381" spans="1:14" ht="20.100000000000001" customHeight="1" x14ac:dyDescent="0.25">
      <c r="A381" s="24">
        <v>16000673</v>
      </c>
      <c r="B381" s="15" t="s">
        <v>305</v>
      </c>
      <c r="C381" s="15" t="s">
        <v>411</v>
      </c>
      <c r="D381" s="16" t="s">
        <v>2</v>
      </c>
      <c r="E381" s="17">
        <v>6.7</v>
      </c>
      <c r="F381" s="18">
        <v>1.8</v>
      </c>
      <c r="G381" s="17">
        <v>5.65</v>
      </c>
      <c r="H381" s="18">
        <v>1.35</v>
      </c>
      <c r="I381" s="16" t="s">
        <v>109</v>
      </c>
      <c r="J381" s="16" t="s">
        <v>4</v>
      </c>
      <c r="K381" s="16" t="s">
        <v>4</v>
      </c>
      <c r="L381" s="19">
        <f>IF(Tabelle1[[#This Row],[Heizleistung (55°C)]]=0,Tabelle1[[#This Row],[Heizleistung (35°C)]],(Tabelle1[[#This Row],[Heizleistung (35°C)]]+Tabelle1[[#This Row],[Heizleistung (55°C)]])/2)</f>
        <v>6.1750000000000007</v>
      </c>
      <c r="M381" s="20">
        <f>IF(Tabelle1[[#This Row],[Etas 55°C]]=0,0,(Tabelle1[[#This Row],[Etas 35°C]]*0.8+Tabelle1[[#This Row],[Etas 55°C]]*0.2))*2.5</f>
        <v>4.2750000000000004</v>
      </c>
      <c r="N381" s="21">
        <f>IF(-(Tabelle1[[#This Row],[80%/20% SCOP]]-5.5)/5.5=1,"n.a.",-(Tabelle1[[#This Row],[80%/20% SCOP]]-5.5)/5.5)</f>
        <v>0.22272727272727266</v>
      </c>
    </row>
    <row r="382" spans="1:14" ht="20.100000000000001" customHeight="1" x14ac:dyDescent="0.25">
      <c r="A382" s="24">
        <v>16000663</v>
      </c>
      <c r="B382" s="15" t="s">
        <v>305</v>
      </c>
      <c r="C382" s="15" t="s">
        <v>412</v>
      </c>
      <c r="D382" s="16" t="s">
        <v>2</v>
      </c>
      <c r="E382" s="17">
        <v>10</v>
      </c>
      <c r="F382" s="18">
        <v>1.74</v>
      </c>
      <c r="G382" s="17">
        <v>8.8000000000000007</v>
      </c>
      <c r="H382" s="18">
        <v>1.32</v>
      </c>
      <c r="I382" s="16" t="s">
        <v>109</v>
      </c>
      <c r="J382" s="16" t="s">
        <v>4</v>
      </c>
      <c r="K382" s="16" t="s">
        <v>4</v>
      </c>
      <c r="L382" s="19">
        <f>IF(Tabelle1[[#This Row],[Heizleistung (55°C)]]=0,Tabelle1[[#This Row],[Heizleistung (35°C)]],(Tabelle1[[#This Row],[Heizleistung (35°C)]]+Tabelle1[[#This Row],[Heizleistung (55°C)]])/2)</f>
        <v>9.4</v>
      </c>
      <c r="M382" s="20">
        <f>IF(Tabelle1[[#This Row],[Etas 55°C]]=0,0,(Tabelle1[[#This Row],[Etas 35°C]]*0.8+Tabelle1[[#This Row],[Etas 55°C]]*0.2))*2.5</f>
        <v>4.1400000000000006</v>
      </c>
      <c r="N382" s="21">
        <f>IF(-(Tabelle1[[#This Row],[80%/20% SCOP]]-5.5)/5.5=1,"n.a.",-(Tabelle1[[#This Row],[80%/20% SCOP]]-5.5)/5.5)</f>
        <v>0.24727272727272717</v>
      </c>
    </row>
    <row r="383" spans="1:14" ht="20.100000000000001" customHeight="1" x14ac:dyDescent="0.25">
      <c r="A383" s="24">
        <v>16003364</v>
      </c>
      <c r="B383" s="15" t="s">
        <v>305</v>
      </c>
      <c r="C383" s="15" t="s">
        <v>413</v>
      </c>
      <c r="D383" s="16" t="s">
        <v>2</v>
      </c>
      <c r="E383" s="17">
        <v>9</v>
      </c>
      <c r="F383" s="18">
        <v>1.58</v>
      </c>
      <c r="G383" s="17">
        <v>8</v>
      </c>
      <c r="H383" s="18">
        <v>1.27</v>
      </c>
      <c r="I383" s="16" t="s">
        <v>3</v>
      </c>
      <c r="J383" s="16" t="s">
        <v>4</v>
      </c>
      <c r="K383" s="16" t="s">
        <v>4</v>
      </c>
      <c r="L383" s="19">
        <f>IF(Tabelle1[[#This Row],[Heizleistung (55°C)]]=0,Tabelle1[[#This Row],[Heizleistung (35°C)]],(Tabelle1[[#This Row],[Heizleistung (35°C)]]+Tabelle1[[#This Row],[Heizleistung (55°C)]])/2)</f>
        <v>8.5</v>
      </c>
      <c r="M383" s="20">
        <f>IF(Tabelle1[[#This Row],[Etas 55°C]]=0,0,(Tabelle1[[#This Row],[Etas 35°C]]*0.8+Tabelle1[[#This Row],[Etas 55°C]]*0.2))*2.5</f>
        <v>3.7950000000000008</v>
      </c>
      <c r="N383" s="21">
        <f>IF(-(Tabelle1[[#This Row],[80%/20% SCOP]]-5.5)/5.5=1,"n.a.",-(Tabelle1[[#This Row],[80%/20% SCOP]]-5.5)/5.5)</f>
        <v>0.30999999999999983</v>
      </c>
    </row>
    <row r="384" spans="1:14" ht="20.100000000000001" customHeight="1" x14ac:dyDescent="0.25">
      <c r="A384" s="24">
        <v>16000682</v>
      </c>
      <c r="B384" s="15" t="s">
        <v>305</v>
      </c>
      <c r="C384" s="15" t="s">
        <v>414</v>
      </c>
      <c r="D384" s="16" t="s">
        <v>2</v>
      </c>
      <c r="E384" s="17">
        <v>8</v>
      </c>
      <c r="F384" s="18">
        <v>1.72</v>
      </c>
      <c r="G384" s="17">
        <v>7</v>
      </c>
      <c r="H384" s="18">
        <v>1.27</v>
      </c>
      <c r="I384" s="16" t="s">
        <v>109</v>
      </c>
      <c r="J384" s="16" t="s">
        <v>4</v>
      </c>
      <c r="K384" s="16" t="s">
        <v>4</v>
      </c>
      <c r="L384" s="19">
        <f>IF(Tabelle1[[#This Row],[Heizleistung (55°C)]]=0,Tabelle1[[#This Row],[Heizleistung (35°C)]],(Tabelle1[[#This Row],[Heizleistung (35°C)]]+Tabelle1[[#This Row],[Heizleistung (55°C)]])/2)</f>
        <v>7.5</v>
      </c>
      <c r="M384" s="20">
        <f>IF(Tabelle1[[#This Row],[Etas 55°C]]=0,0,(Tabelle1[[#This Row],[Etas 35°C]]*0.8+Tabelle1[[#This Row],[Etas 55°C]]*0.2))*2.5</f>
        <v>4.0750000000000002</v>
      </c>
      <c r="N384" s="21">
        <f>IF(-(Tabelle1[[#This Row],[80%/20% SCOP]]-5.5)/5.5=1,"n.a.",-(Tabelle1[[#This Row],[80%/20% SCOP]]-5.5)/5.5)</f>
        <v>0.25909090909090904</v>
      </c>
    </row>
    <row r="385" spans="1:14" ht="20.100000000000001" customHeight="1" x14ac:dyDescent="0.25">
      <c r="A385" s="24">
        <v>16003582</v>
      </c>
      <c r="B385" s="15" t="s">
        <v>305</v>
      </c>
      <c r="C385" s="15" t="s">
        <v>415</v>
      </c>
      <c r="D385" s="16" t="s">
        <v>2</v>
      </c>
      <c r="E385" s="17">
        <v>8</v>
      </c>
      <c r="F385" s="18">
        <v>1.72</v>
      </c>
      <c r="G385" s="17">
        <v>7</v>
      </c>
      <c r="H385" s="18">
        <v>1.27</v>
      </c>
      <c r="I385" s="16" t="s">
        <v>109</v>
      </c>
      <c r="J385" s="16" t="s">
        <v>4</v>
      </c>
      <c r="K385" s="16" t="s">
        <v>4</v>
      </c>
      <c r="L385" s="19">
        <f>IF(Tabelle1[[#This Row],[Heizleistung (55°C)]]=0,Tabelle1[[#This Row],[Heizleistung (35°C)]],(Tabelle1[[#This Row],[Heizleistung (35°C)]]+Tabelle1[[#This Row],[Heizleistung (55°C)]])/2)</f>
        <v>7.5</v>
      </c>
      <c r="M385" s="20">
        <f>IF(Tabelle1[[#This Row],[Etas 55°C]]=0,0,(Tabelle1[[#This Row],[Etas 35°C]]*0.8+Tabelle1[[#This Row],[Etas 55°C]]*0.2))*2.5</f>
        <v>4.0750000000000002</v>
      </c>
      <c r="N385" s="21">
        <f>IF(-(Tabelle1[[#This Row],[80%/20% SCOP]]-5.5)/5.5=1,"n.a.",-(Tabelle1[[#This Row],[80%/20% SCOP]]-5.5)/5.5)</f>
        <v>0.25909090909090904</v>
      </c>
    </row>
    <row r="386" spans="1:14" ht="20.100000000000001" customHeight="1" x14ac:dyDescent="0.25">
      <c r="A386" s="24">
        <v>16000649</v>
      </c>
      <c r="B386" s="15" t="s">
        <v>305</v>
      </c>
      <c r="C386" s="15" t="s">
        <v>416</v>
      </c>
      <c r="D386" s="16" t="s">
        <v>2</v>
      </c>
      <c r="E386" s="17">
        <v>10</v>
      </c>
      <c r="F386" s="18">
        <v>1.74</v>
      </c>
      <c r="G386" s="17">
        <v>8.8000000000000007</v>
      </c>
      <c r="H386" s="18">
        <v>1.32</v>
      </c>
      <c r="I386" s="16" t="s">
        <v>109</v>
      </c>
      <c r="J386" s="16" t="s">
        <v>4</v>
      </c>
      <c r="K386" s="16" t="s">
        <v>4</v>
      </c>
      <c r="L386" s="19">
        <f>IF(Tabelle1[[#This Row],[Heizleistung (55°C)]]=0,Tabelle1[[#This Row],[Heizleistung (35°C)]],(Tabelle1[[#This Row],[Heizleistung (35°C)]]+Tabelle1[[#This Row],[Heizleistung (55°C)]])/2)</f>
        <v>9.4</v>
      </c>
      <c r="M386" s="20">
        <f>IF(Tabelle1[[#This Row],[Etas 55°C]]=0,0,(Tabelle1[[#This Row],[Etas 35°C]]*0.8+Tabelle1[[#This Row],[Etas 55°C]]*0.2))*2.5</f>
        <v>4.1400000000000006</v>
      </c>
      <c r="N386" s="21">
        <f>IF(-(Tabelle1[[#This Row],[80%/20% SCOP]]-5.5)/5.5=1,"n.a.",-(Tabelle1[[#This Row],[80%/20% SCOP]]-5.5)/5.5)</f>
        <v>0.24727272727272717</v>
      </c>
    </row>
    <row r="387" spans="1:14" ht="20.100000000000001" customHeight="1" x14ac:dyDescent="0.25">
      <c r="A387" s="24">
        <v>16013750</v>
      </c>
      <c r="B387" s="15" t="s">
        <v>305</v>
      </c>
      <c r="C387" s="15" t="s">
        <v>417</v>
      </c>
      <c r="D387" s="16" t="s">
        <v>2</v>
      </c>
      <c r="E387" s="17">
        <v>15.6</v>
      </c>
      <c r="F387" s="18">
        <v>1.952</v>
      </c>
      <c r="G387" s="17">
        <v>15.25</v>
      </c>
      <c r="H387" s="18">
        <v>1.528</v>
      </c>
      <c r="I387" s="16" t="s">
        <v>3</v>
      </c>
      <c r="J387" s="16" t="s">
        <v>4</v>
      </c>
      <c r="K387" s="16" t="s">
        <v>4</v>
      </c>
      <c r="L387" s="19">
        <f>IF(Tabelle1[[#This Row],[Heizleistung (55°C)]]=0,Tabelle1[[#This Row],[Heizleistung (35°C)]],(Tabelle1[[#This Row],[Heizleistung (35°C)]]+Tabelle1[[#This Row],[Heizleistung (55°C)]])/2)</f>
        <v>15.425000000000001</v>
      </c>
      <c r="M387" s="20">
        <f>IF(Tabelle1[[#This Row],[Etas 55°C]]=0,0,(Tabelle1[[#This Row],[Etas 35°C]]*0.8+Tabelle1[[#This Row],[Etas 55°C]]*0.2))*2.5</f>
        <v>4.6680000000000001</v>
      </c>
      <c r="N387" s="21">
        <f>IF(-(Tabelle1[[#This Row],[80%/20% SCOP]]-5.5)/5.5=1,"n.a.",-(Tabelle1[[#This Row],[80%/20% SCOP]]-5.5)/5.5)</f>
        <v>0.15127272727272725</v>
      </c>
    </row>
    <row r="388" spans="1:14" ht="20.100000000000001" customHeight="1" x14ac:dyDescent="0.25">
      <c r="A388" s="24">
        <v>16003514</v>
      </c>
      <c r="B388" s="15" t="s">
        <v>305</v>
      </c>
      <c r="C388" s="15" t="s">
        <v>418</v>
      </c>
      <c r="D388" s="16" t="s">
        <v>2</v>
      </c>
      <c r="E388" s="17">
        <v>10</v>
      </c>
      <c r="F388" s="18">
        <v>1.74</v>
      </c>
      <c r="G388" s="17">
        <v>8.8000000000000007</v>
      </c>
      <c r="H388" s="18">
        <v>1.32</v>
      </c>
      <c r="I388" s="16" t="s">
        <v>109</v>
      </c>
      <c r="J388" s="16" t="s">
        <v>4</v>
      </c>
      <c r="K388" s="16" t="s">
        <v>4</v>
      </c>
      <c r="L388" s="19">
        <f>IF(Tabelle1[[#This Row],[Heizleistung (55°C)]]=0,Tabelle1[[#This Row],[Heizleistung (35°C)]],(Tabelle1[[#This Row],[Heizleistung (35°C)]]+Tabelle1[[#This Row],[Heizleistung (55°C)]])/2)</f>
        <v>9.4</v>
      </c>
      <c r="M388" s="20">
        <f>IF(Tabelle1[[#This Row],[Etas 55°C]]=0,0,(Tabelle1[[#This Row],[Etas 35°C]]*0.8+Tabelle1[[#This Row],[Etas 55°C]]*0.2))*2.5</f>
        <v>4.1400000000000006</v>
      </c>
      <c r="N388" s="21">
        <f>IF(-(Tabelle1[[#This Row],[80%/20% SCOP]]-5.5)/5.5=1,"n.a.",-(Tabelle1[[#This Row],[80%/20% SCOP]]-5.5)/5.5)</f>
        <v>0.24727272727272717</v>
      </c>
    </row>
    <row r="389" spans="1:14" ht="20.100000000000001" customHeight="1" x14ac:dyDescent="0.25">
      <c r="A389" s="24">
        <v>16013749</v>
      </c>
      <c r="B389" s="15" t="s">
        <v>305</v>
      </c>
      <c r="C389" s="15" t="s">
        <v>419</v>
      </c>
      <c r="D389" s="16" t="s">
        <v>2</v>
      </c>
      <c r="E389" s="17">
        <v>15.6</v>
      </c>
      <c r="F389" s="18">
        <v>1.952</v>
      </c>
      <c r="G389" s="17">
        <v>15.25</v>
      </c>
      <c r="H389" s="18">
        <v>1.528</v>
      </c>
      <c r="I389" s="16" t="s">
        <v>3</v>
      </c>
      <c r="J389" s="16" t="s">
        <v>4</v>
      </c>
      <c r="K389" s="16" t="s">
        <v>4</v>
      </c>
      <c r="L389" s="19">
        <f>IF(Tabelle1[[#This Row],[Heizleistung (55°C)]]=0,Tabelle1[[#This Row],[Heizleistung (35°C)]],(Tabelle1[[#This Row],[Heizleistung (35°C)]]+Tabelle1[[#This Row],[Heizleistung (55°C)]])/2)</f>
        <v>15.425000000000001</v>
      </c>
      <c r="M389" s="20">
        <f>IF(Tabelle1[[#This Row],[Etas 55°C]]=0,0,(Tabelle1[[#This Row],[Etas 35°C]]*0.8+Tabelle1[[#This Row],[Etas 55°C]]*0.2))*2.5</f>
        <v>4.6680000000000001</v>
      </c>
      <c r="N389" s="21">
        <f>IF(-(Tabelle1[[#This Row],[80%/20% SCOP]]-5.5)/5.5=1,"n.a.",-(Tabelle1[[#This Row],[80%/20% SCOP]]-5.5)/5.5)</f>
        <v>0.15127272727272725</v>
      </c>
    </row>
    <row r="390" spans="1:14" ht="20.100000000000001" customHeight="1" x14ac:dyDescent="0.25">
      <c r="A390" s="24">
        <v>16003579</v>
      </c>
      <c r="B390" s="15" t="s">
        <v>305</v>
      </c>
      <c r="C390" s="15" t="s">
        <v>420</v>
      </c>
      <c r="D390" s="16" t="s">
        <v>2</v>
      </c>
      <c r="E390" s="17">
        <v>5</v>
      </c>
      <c r="F390" s="18">
        <v>1.8</v>
      </c>
      <c r="G390" s="17">
        <v>4</v>
      </c>
      <c r="H390" s="18">
        <v>1.38</v>
      </c>
      <c r="I390" s="16" t="s">
        <v>355</v>
      </c>
      <c r="J390" s="16" t="s">
        <v>4</v>
      </c>
      <c r="K390" s="16" t="s">
        <v>4</v>
      </c>
      <c r="L390" s="19">
        <f>IF(Tabelle1[[#This Row],[Heizleistung (55°C)]]=0,Tabelle1[[#This Row],[Heizleistung (35°C)]],(Tabelle1[[#This Row],[Heizleistung (35°C)]]+Tabelle1[[#This Row],[Heizleistung (55°C)]])/2)</f>
        <v>4.5</v>
      </c>
      <c r="M390" s="20">
        <f>IF(Tabelle1[[#This Row],[Etas 55°C]]=0,0,(Tabelle1[[#This Row],[Etas 35°C]]*0.8+Tabelle1[[#This Row],[Etas 55°C]]*0.2))*2.5</f>
        <v>4.2900000000000009</v>
      </c>
      <c r="N390" s="21">
        <f>IF(-(Tabelle1[[#This Row],[80%/20% SCOP]]-5.5)/5.5=1,"n.a.",-(Tabelle1[[#This Row],[80%/20% SCOP]]-5.5)/5.5)</f>
        <v>0.21999999999999983</v>
      </c>
    </row>
    <row r="391" spans="1:14" ht="20.100000000000001" customHeight="1" x14ac:dyDescent="0.25">
      <c r="A391" s="24">
        <v>16004336</v>
      </c>
      <c r="B391" s="15" t="s">
        <v>305</v>
      </c>
      <c r="C391" s="15" t="s">
        <v>421</v>
      </c>
      <c r="D391" s="16" t="s">
        <v>2</v>
      </c>
      <c r="E391" s="17">
        <v>14</v>
      </c>
      <c r="F391" s="18">
        <v>1.59</v>
      </c>
      <c r="G391" s="17">
        <v>14</v>
      </c>
      <c r="H391" s="18">
        <v>1.27</v>
      </c>
      <c r="I391" s="16" t="s">
        <v>324</v>
      </c>
      <c r="J391" s="16" t="s">
        <v>4</v>
      </c>
      <c r="K391" s="16" t="s">
        <v>25</v>
      </c>
      <c r="L391" s="19">
        <f>IF(Tabelle1[[#This Row],[Heizleistung (55°C)]]=0,Tabelle1[[#This Row],[Heizleistung (35°C)]],(Tabelle1[[#This Row],[Heizleistung (35°C)]]+Tabelle1[[#This Row],[Heizleistung (55°C)]])/2)</f>
        <v>14</v>
      </c>
      <c r="M391" s="20">
        <f>IF(Tabelle1[[#This Row],[Etas 55°C]]=0,0,(Tabelle1[[#This Row],[Etas 35°C]]*0.8+Tabelle1[[#This Row],[Etas 55°C]]*0.2))*2.5</f>
        <v>3.8150000000000004</v>
      </c>
      <c r="N391" s="21">
        <f>IF(-(Tabelle1[[#This Row],[80%/20% SCOP]]-5.5)/5.5=1,"n.a.",-(Tabelle1[[#This Row],[80%/20% SCOP]]-5.5)/5.5)</f>
        <v>0.30636363636363628</v>
      </c>
    </row>
    <row r="392" spans="1:14" ht="20.100000000000001" customHeight="1" x14ac:dyDescent="0.25">
      <c r="A392" s="24">
        <v>16003936</v>
      </c>
      <c r="B392" s="15" t="s">
        <v>422</v>
      </c>
      <c r="C392" s="15" t="s">
        <v>423</v>
      </c>
      <c r="D392" s="16" t="s">
        <v>2</v>
      </c>
      <c r="E392" s="17">
        <v>8.3699999999999992</v>
      </c>
      <c r="F392" s="18">
        <v>1.95</v>
      </c>
      <c r="G392" s="17">
        <v>7.62</v>
      </c>
      <c r="H392" s="18">
        <v>1.4</v>
      </c>
      <c r="I392" s="16" t="s">
        <v>40</v>
      </c>
      <c r="J392" s="16" t="s">
        <v>4</v>
      </c>
      <c r="K392" s="16" t="s">
        <v>4</v>
      </c>
      <c r="L392" s="19">
        <f>IF(Tabelle1[[#This Row],[Heizleistung (55°C)]]=0,Tabelle1[[#This Row],[Heizleistung (35°C)]],(Tabelle1[[#This Row],[Heizleistung (35°C)]]+Tabelle1[[#This Row],[Heizleistung (55°C)]])/2)</f>
        <v>7.9949999999999992</v>
      </c>
      <c r="M392" s="20">
        <f>IF(Tabelle1[[#This Row],[Etas 55°C]]=0,0,(Tabelle1[[#This Row],[Etas 35°C]]*0.8+Tabelle1[[#This Row],[Etas 55°C]]*0.2))*2.5</f>
        <v>4.6000000000000005</v>
      </c>
      <c r="N392" s="21">
        <f>IF(-(Tabelle1[[#This Row],[80%/20% SCOP]]-5.5)/5.5=1,"n.a.",-(Tabelle1[[#This Row],[80%/20% SCOP]]-5.5)/5.5)</f>
        <v>0.16363636363636355</v>
      </c>
    </row>
    <row r="393" spans="1:14" ht="20.100000000000001" customHeight="1" x14ac:dyDescent="0.25">
      <c r="A393" s="24">
        <v>16003938</v>
      </c>
      <c r="B393" s="15" t="s">
        <v>422</v>
      </c>
      <c r="C393" s="15" t="s">
        <v>424</v>
      </c>
      <c r="D393" s="16" t="s">
        <v>2</v>
      </c>
      <c r="E393" s="17">
        <v>10.84</v>
      </c>
      <c r="F393" s="18">
        <v>2.0299999999999998</v>
      </c>
      <c r="G393" s="17">
        <v>9.42</v>
      </c>
      <c r="H393" s="18">
        <v>1.43</v>
      </c>
      <c r="I393" s="16" t="s">
        <v>40</v>
      </c>
      <c r="J393" s="16" t="s">
        <v>4</v>
      </c>
      <c r="K393" s="16" t="s">
        <v>4</v>
      </c>
      <c r="L393" s="19">
        <f>IF(Tabelle1[[#This Row],[Heizleistung (55°C)]]=0,Tabelle1[[#This Row],[Heizleistung (35°C)]],(Tabelle1[[#This Row],[Heizleistung (35°C)]]+Tabelle1[[#This Row],[Heizleistung (55°C)]])/2)</f>
        <v>10.129999999999999</v>
      </c>
      <c r="M393" s="20">
        <f>IF(Tabelle1[[#This Row],[Etas 55°C]]=0,0,(Tabelle1[[#This Row],[Etas 35°C]]*0.8+Tabelle1[[#This Row],[Etas 55°C]]*0.2))*2.5</f>
        <v>4.7749999999999995</v>
      </c>
      <c r="N393" s="21">
        <f>IF(-(Tabelle1[[#This Row],[80%/20% SCOP]]-5.5)/5.5=1,"n.a.",-(Tabelle1[[#This Row],[80%/20% SCOP]]-5.5)/5.5)</f>
        <v>0.13181818181818192</v>
      </c>
    </row>
    <row r="394" spans="1:14" ht="20.100000000000001" customHeight="1" x14ac:dyDescent="0.25">
      <c r="A394" s="24">
        <v>16003937</v>
      </c>
      <c r="B394" s="15" t="s">
        <v>422</v>
      </c>
      <c r="C394" s="15" t="s">
        <v>425</v>
      </c>
      <c r="D394" s="16" t="s">
        <v>2</v>
      </c>
      <c r="E394" s="17">
        <v>8.3699999999999992</v>
      </c>
      <c r="F394" s="18">
        <v>1.95</v>
      </c>
      <c r="G394" s="17">
        <v>7.62</v>
      </c>
      <c r="H394" s="18">
        <v>1.4</v>
      </c>
      <c r="I394" s="16" t="s">
        <v>40</v>
      </c>
      <c r="J394" s="16" t="s">
        <v>4</v>
      </c>
      <c r="K394" s="16" t="s">
        <v>4</v>
      </c>
      <c r="L394" s="19">
        <f>IF(Tabelle1[[#This Row],[Heizleistung (55°C)]]=0,Tabelle1[[#This Row],[Heizleistung (35°C)]],(Tabelle1[[#This Row],[Heizleistung (35°C)]]+Tabelle1[[#This Row],[Heizleistung (55°C)]])/2)</f>
        <v>7.9949999999999992</v>
      </c>
      <c r="M394" s="20">
        <f>IF(Tabelle1[[#This Row],[Etas 55°C]]=0,0,(Tabelle1[[#This Row],[Etas 35°C]]*0.8+Tabelle1[[#This Row],[Etas 55°C]]*0.2))*2.5</f>
        <v>4.6000000000000005</v>
      </c>
      <c r="N394" s="21">
        <f>IF(-(Tabelle1[[#This Row],[80%/20% SCOP]]-5.5)/5.5=1,"n.a.",-(Tabelle1[[#This Row],[80%/20% SCOP]]-5.5)/5.5)</f>
        <v>0.16363636363636355</v>
      </c>
    </row>
    <row r="395" spans="1:14" ht="20.100000000000001" customHeight="1" x14ac:dyDescent="0.25">
      <c r="A395" s="24">
        <v>16003935</v>
      </c>
      <c r="B395" s="15" t="s">
        <v>422</v>
      </c>
      <c r="C395" s="15" t="s">
        <v>426</v>
      </c>
      <c r="D395" s="16" t="s">
        <v>2</v>
      </c>
      <c r="E395" s="17">
        <v>5.65</v>
      </c>
      <c r="F395" s="18">
        <v>1.84</v>
      </c>
      <c r="G395" s="17">
        <v>5.65</v>
      </c>
      <c r="H395" s="18">
        <v>1.36</v>
      </c>
      <c r="I395" s="16" t="s">
        <v>40</v>
      </c>
      <c r="J395" s="16" t="s">
        <v>4</v>
      </c>
      <c r="K395" s="16" t="s">
        <v>4</v>
      </c>
      <c r="L395" s="19">
        <f>IF(Tabelle1[[#This Row],[Heizleistung (55°C)]]=0,Tabelle1[[#This Row],[Heizleistung (35°C)]],(Tabelle1[[#This Row],[Heizleistung (35°C)]]+Tabelle1[[#This Row],[Heizleistung (55°C)]])/2)</f>
        <v>5.65</v>
      </c>
      <c r="M395" s="20">
        <f>IF(Tabelle1[[#This Row],[Etas 55°C]]=0,0,(Tabelle1[[#This Row],[Etas 35°C]]*0.8+Tabelle1[[#This Row],[Etas 55°C]]*0.2))*2.5</f>
        <v>4.3600000000000003</v>
      </c>
      <c r="N395" s="21">
        <f>IF(-(Tabelle1[[#This Row],[80%/20% SCOP]]-5.5)/5.5=1,"n.a.",-(Tabelle1[[#This Row],[80%/20% SCOP]]-5.5)/5.5)</f>
        <v>0.20727272727272722</v>
      </c>
    </row>
    <row r="396" spans="1:14" ht="20.100000000000001" customHeight="1" x14ac:dyDescent="0.25">
      <c r="A396" s="24">
        <v>16003939</v>
      </c>
      <c r="B396" s="15" t="s">
        <v>422</v>
      </c>
      <c r="C396" s="15" t="s">
        <v>427</v>
      </c>
      <c r="D396" s="16" t="s">
        <v>2</v>
      </c>
      <c r="E396" s="17">
        <v>12.48</v>
      </c>
      <c r="F396" s="18">
        <v>2.02</v>
      </c>
      <c r="G396" s="17">
        <v>11.59</v>
      </c>
      <c r="H396" s="18">
        <v>1.51</v>
      </c>
      <c r="I396" s="16" t="s">
        <v>40</v>
      </c>
      <c r="J396" s="16" t="s">
        <v>4</v>
      </c>
      <c r="K396" s="16" t="s">
        <v>4</v>
      </c>
      <c r="L396" s="19">
        <f>IF(Tabelle1[[#This Row],[Heizleistung (55°C)]]=0,Tabelle1[[#This Row],[Heizleistung (35°C)]],(Tabelle1[[#This Row],[Heizleistung (35°C)]]+Tabelle1[[#This Row],[Heizleistung (55°C)]])/2)</f>
        <v>12.035</v>
      </c>
      <c r="M396" s="20">
        <f>IF(Tabelle1[[#This Row],[Etas 55°C]]=0,0,(Tabelle1[[#This Row],[Etas 35°C]]*0.8+Tabelle1[[#This Row],[Etas 55°C]]*0.2))*2.5</f>
        <v>4.7949999999999999</v>
      </c>
      <c r="N396" s="21">
        <f>IF(-(Tabelle1[[#This Row],[80%/20% SCOP]]-5.5)/5.5=1,"n.a.",-(Tabelle1[[#This Row],[80%/20% SCOP]]-5.5)/5.5)</f>
        <v>0.1281818181818182</v>
      </c>
    </row>
    <row r="397" spans="1:14" ht="20.100000000000001" customHeight="1" x14ac:dyDescent="0.25">
      <c r="A397" s="24">
        <v>16003934</v>
      </c>
      <c r="B397" s="15" t="s">
        <v>422</v>
      </c>
      <c r="C397" s="15" t="s">
        <v>428</v>
      </c>
      <c r="D397" s="16" t="s">
        <v>2</v>
      </c>
      <c r="E397" s="17">
        <v>5.2</v>
      </c>
      <c r="F397" s="18">
        <v>1.93</v>
      </c>
      <c r="G397" s="17">
        <v>4.63</v>
      </c>
      <c r="H397" s="18">
        <v>1.34</v>
      </c>
      <c r="I397" s="16" t="s">
        <v>40</v>
      </c>
      <c r="J397" s="16" t="s">
        <v>4</v>
      </c>
      <c r="K397" s="16" t="s">
        <v>4</v>
      </c>
      <c r="L397" s="19">
        <f>IF(Tabelle1[[#This Row],[Heizleistung (55°C)]]=0,Tabelle1[[#This Row],[Heizleistung (35°C)]],(Tabelle1[[#This Row],[Heizleistung (35°C)]]+Tabelle1[[#This Row],[Heizleistung (55°C)]])/2)</f>
        <v>4.915</v>
      </c>
      <c r="M397" s="20">
        <f>IF(Tabelle1[[#This Row],[Etas 55°C]]=0,0,(Tabelle1[[#This Row],[Etas 35°C]]*0.8+Tabelle1[[#This Row],[Etas 55°C]]*0.2))*2.5</f>
        <v>4.53</v>
      </c>
      <c r="N397" s="21">
        <f>IF(-(Tabelle1[[#This Row],[80%/20% SCOP]]-5.5)/5.5=1,"n.a.",-(Tabelle1[[#This Row],[80%/20% SCOP]]-5.5)/5.5)</f>
        <v>0.17636363636363631</v>
      </c>
    </row>
    <row r="398" spans="1:14" ht="20.100000000000001" customHeight="1" x14ac:dyDescent="0.25">
      <c r="A398" s="24">
        <v>16017390</v>
      </c>
      <c r="B398" s="15" t="s">
        <v>429</v>
      </c>
      <c r="C398" s="15" t="s">
        <v>430</v>
      </c>
      <c r="D398" s="16" t="s">
        <v>2</v>
      </c>
      <c r="E398" s="17">
        <v>99</v>
      </c>
      <c r="F398" s="18">
        <v>1.69</v>
      </c>
      <c r="G398" s="17">
        <v>108</v>
      </c>
      <c r="H398" s="18">
        <v>1.27</v>
      </c>
      <c r="I398" s="16" t="s">
        <v>324</v>
      </c>
      <c r="J398" s="16" t="s">
        <v>4</v>
      </c>
      <c r="K398" s="16" t="s">
        <v>4</v>
      </c>
      <c r="L398" s="19">
        <f>IF(Tabelle1[[#This Row],[Heizleistung (55°C)]]=0,Tabelle1[[#This Row],[Heizleistung (35°C)]],(Tabelle1[[#This Row],[Heizleistung (35°C)]]+Tabelle1[[#This Row],[Heizleistung (55°C)]])/2)</f>
        <v>103.5</v>
      </c>
      <c r="M398" s="20">
        <f>IF(Tabelle1[[#This Row],[Etas 55°C]]=0,0,(Tabelle1[[#This Row],[Etas 35°C]]*0.8+Tabelle1[[#This Row],[Etas 55°C]]*0.2))*2.5</f>
        <v>4.0150000000000006</v>
      </c>
      <c r="N398" s="21">
        <f>IF(-(Tabelle1[[#This Row],[80%/20% SCOP]]-5.5)/5.5=1,"n.a.",-(Tabelle1[[#This Row],[80%/20% SCOP]]-5.5)/5.5)</f>
        <v>0.26999999999999991</v>
      </c>
    </row>
    <row r="399" spans="1:14" ht="20.100000000000001" customHeight="1" x14ac:dyDescent="0.25">
      <c r="A399" s="24">
        <v>16017389</v>
      </c>
      <c r="B399" s="15" t="s">
        <v>429</v>
      </c>
      <c r="C399" s="15" t="s">
        <v>431</v>
      </c>
      <c r="D399" s="16" t="s">
        <v>2</v>
      </c>
      <c r="E399" s="17">
        <v>53</v>
      </c>
      <c r="F399" s="18">
        <v>1.68</v>
      </c>
      <c r="G399" s="17">
        <v>58</v>
      </c>
      <c r="H399" s="18">
        <v>1.26</v>
      </c>
      <c r="I399" s="16" t="s">
        <v>324</v>
      </c>
      <c r="J399" s="16" t="s">
        <v>4</v>
      </c>
      <c r="K399" s="16" t="s">
        <v>4</v>
      </c>
      <c r="L399" s="19">
        <f>IF(Tabelle1[[#This Row],[Heizleistung (55°C)]]=0,Tabelle1[[#This Row],[Heizleistung (35°C)]],(Tabelle1[[#This Row],[Heizleistung (35°C)]]+Tabelle1[[#This Row],[Heizleistung (55°C)]])/2)</f>
        <v>55.5</v>
      </c>
      <c r="M399" s="20">
        <f>IF(Tabelle1[[#This Row],[Etas 55°C]]=0,0,(Tabelle1[[#This Row],[Etas 35°C]]*0.8+Tabelle1[[#This Row],[Etas 55°C]]*0.2))*2.5</f>
        <v>3.99</v>
      </c>
      <c r="N399" s="21">
        <f>IF(-(Tabelle1[[#This Row],[80%/20% SCOP]]-5.5)/5.5=1,"n.a.",-(Tabelle1[[#This Row],[80%/20% SCOP]]-5.5)/5.5)</f>
        <v>0.27454545454545448</v>
      </c>
    </row>
    <row r="400" spans="1:14" ht="20.100000000000001" customHeight="1" x14ac:dyDescent="0.25">
      <c r="A400" s="24">
        <v>16003940</v>
      </c>
      <c r="B400" s="15" t="s">
        <v>429</v>
      </c>
      <c r="C400" s="15" t="s">
        <v>432</v>
      </c>
      <c r="D400" s="16" t="s">
        <v>2</v>
      </c>
      <c r="E400" s="17">
        <v>6.02</v>
      </c>
      <c r="F400" s="18">
        <v>1.7609999999999999</v>
      </c>
      <c r="G400" s="17">
        <v>5.12</v>
      </c>
      <c r="H400" s="18">
        <v>1.254</v>
      </c>
      <c r="I400" s="16" t="s">
        <v>40</v>
      </c>
      <c r="J400" s="16" t="s">
        <v>4</v>
      </c>
      <c r="K400" s="16" t="s">
        <v>4</v>
      </c>
      <c r="L400" s="19">
        <f>IF(Tabelle1[[#This Row],[Heizleistung (55°C)]]=0,Tabelle1[[#This Row],[Heizleistung (35°C)]],(Tabelle1[[#This Row],[Heizleistung (35°C)]]+Tabelle1[[#This Row],[Heizleistung (55°C)]])/2)</f>
        <v>5.57</v>
      </c>
      <c r="M400" s="20">
        <f>IF(Tabelle1[[#This Row],[Etas 55°C]]=0,0,(Tabelle1[[#This Row],[Etas 35°C]]*0.8+Tabelle1[[#This Row],[Etas 55°C]]*0.2))*2.5</f>
        <v>4.1490000000000009</v>
      </c>
      <c r="N400" s="21">
        <f>IF(-(Tabelle1[[#This Row],[80%/20% SCOP]]-5.5)/5.5=1,"n.a.",-(Tabelle1[[#This Row],[80%/20% SCOP]]-5.5)/5.5)</f>
        <v>0.24563636363636346</v>
      </c>
    </row>
    <row r="401" spans="1:14" ht="20.100000000000001" customHeight="1" x14ac:dyDescent="0.25">
      <c r="A401" s="24">
        <v>16012848</v>
      </c>
      <c r="B401" s="15" t="s">
        <v>429</v>
      </c>
      <c r="C401" s="15" t="s">
        <v>433</v>
      </c>
      <c r="D401" s="16" t="s">
        <v>2</v>
      </c>
      <c r="E401" s="17">
        <v>4.12</v>
      </c>
      <c r="F401" s="18">
        <v>1.877</v>
      </c>
      <c r="G401" s="17">
        <v>3.73</v>
      </c>
      <c r="H401" s="18">
        <v>1.3380000000000001</v>
      </c>
      <c r="I401" s="16" t="s">
        <v>40</v>
      </c>
      <c r="J401" s="16" t="s">
        <v>4</v>
      </c>
      <c r="K401" s="16" t="s">
        <v>4</v>
      </c>
      <c r="L401" s="19">
        <f>IF(Tabelle1[[#This Row],[Heizleistung (55°C)]]=0,Tabelle1[[#This Row],[Heizleistung (35°C)]],(Tabelle1[[#This Row],[Heizleistung (35°C)]]+Tabelle1[[#This Row],[Heizleistung (55°C)]])/2)</f>
        <v>3.9249999999999998</v>
      </c>
      <c r="M401" s="20">
        <f>IF(Tabelle1[[#This Row],[Etas 55°C]]=0,0,(Tabelle1[[#This Row],[Etas 35°C]]*0.8+Tabelle1[[#This Row],[Etas 55°C]]*0.2))*2.5</f>
        <v>4.423</v>
      </c>
      <c r="N401" s="21">
        <f>IF(-(Tabelle1[[#This Row],[80%/20% SCOP]]-5.5)/5.5=1,"n.a.",-(Tabelle1[[#This Row],[80%/20% SCOP]]-5.5)/5.5)</f>
        <v>0.19581818181818181</v>
      </c>
    </row>
    <row r="402" spans="1:14" ht="20.100000000000001" customHeight="1" x14ac:dyDescent="0.25">
      <c r="A402" s="24">
        <v>16013156</v>
      </c>
      <c r="B402" s="15" t="s">
        <v>434</v>
      </c>
      <c r="C402" s="15" t="s">
        <v>435</v>
      </c>
      <c r="D402" s="16" t="s">
        <v>2</v>
      </c>
      <c r="E402" s="17">
        <v>8.84</v>
      </c>
      <c r="F402" s="18">
        <v>1.855</v>
      </c>
      <c r="G402" s="17"/>
      <c r="H402" s="16"/>
      <c r="I402" s="16" t="s">
        <v>40</v>
      </c>
      <c r="J402" s="16" t="s">
        <v>4</v>
      </c>
      <c r="K402" s="16" t="s">
        <v>4</v>
      </c>
      <c r="L402" s="19">
        <f>IF(Tabelle1[[#This Row],[Heizleistung (55°C)]]=0,Tabelle1[[#This Row],[Heizleistung (35°C)]],(Tabelle1[[#This Row],[Heizleistung (35°C)]]+Tabelle1[[#This Row],[Heizleistung (55°C)]])/2)</f>
        <v>8.84</v>
      </c>
      <c r="M402" s="20">
        <f>IF(Tabelle1[[#This Row],[Etas 55°C]]=0,0,(Tabelle1[[#This Row],[Etas 35°C]]*0.8+Tabelle1[[#This Row],[Etas 55°C]]*0.2))*2.5</f>
        <v>0</v>
      </c>
      <c r="N402" s="21" t="str">
        <f>IF(-(Tabelle1[[#This Row],[80%/20% SCOP]]-5.5)/5.5=1,"n.a.",-(Tabelle1[[#This Row],[80%/20% SCOP]]-5.5)/5.5)</f>
        <v>n.a.</v>
      </c>
    </row>
    <row r="403" spans="1:14" ht="20.100000000000001" customHeight="1" x14ac:dyDescent="0.25">
      <c r="A403" s="24">
        <v>16013154</v>
      </c>
      <c r="B403" s="15" t="s">
        <v>434</v>
      </c>
      <c r="C403" s="15" t="s">
        <v>436</v>
      </c>
      <c r="D403" s="16" t="s">
        <v>2</v>
      </c>
      <c r="E403" s="17">
        <v>4.1900000000000004</v>
      </c>
      <c r="F403" s="18">
        <v>1.867</v>
      </c>
      <c r="G403" s="17"/>
      <c r="H403" s="16"/>
      <c r="I403" s="16" t="s">
        <v>40</v>
      </c>
      <c r="J403" s="16" t="s">
        <v>4</v>
      </c>
      <c r="K403" s="16" t="s">
        <v>4</v>
      </c>
      <c r="L403" s="19">
        <f>IF(Tabelle1[[#This Row],[Heizleistung (55°C)]]=0,Tabelle1[[#This Row],[Heizleistung (35°C)]],(Tabelle1[[#This Row],[Heizleistung (35°C)]]+Tabelle1[[#This Row],[Heizleistung (55°C)]])/2)</f>
        <v>4.1900000000000004</v>
      </c>
      <c r="M403" s="20">
        <f>IF(Tabelle1[[#This Row],[Etas 55°C]]=0,0,(Tabelle1[[#This Row],[Etas 35°C]]*0.8+Tabelle1[[#This Row],[Etas 55°C]]*0.2))*2.5</f>
        <v>0</v>
      </c>
      <c r="N403" s="21" t="str">
        <f>IF(-(Tabelle1[[#This Row],[80%/20% SCOP]]-5.5)/5.5=1,"n.a.",-(Tabelle1[[#This Row],[80%/20% SCOP]]-5.5)/5.5)</f>
        <v>n.a.</v>
      </c>
    </row>
    <row r="404" spans="1:14" ht="20.100000000000001" customHeight="1" x14ac:dyDescent="0.25">
      <c r="A404" s="24">
        <v>16013155</v>
      </c>
      <c r="B404" s="15" t="s">
        <v>434</v>
      </c>
      <c r="C404" s="15" t="s">
        <v>437</v>
      </c>
      <c r="D404" s="16" t="s">
        <v>2</v>
      </c>
      <c r="E404" s="17">
        <v>6.46</v>
      </c>
      <c r="F404" s="18">
        <v>1.86</v>
      </c>
      <c r="G404" s="17"/>
      <c r="H404" s="16"/>
      <c r="I404" s="16" t="s">
        <v>40</v>
      </c>
      <c r="J404" s="16" t="s">
        <v>4</v>
      </c>
      <c r="K404" s="16" t="s">
        <v>4</v>
      </c>
      <c r="L404" s="19">
        <f>IF(Tabelle1[[#This Row],[Heizleistung (55°C)]]=0,Tabelle1[[#This Row],[Heizleistung (35°C)]],(Tabelle1[[#This Row],[Heizleistung (35°C)]]+Tabelle1[[#This Row],[Heizleistung (55°C)]])/2)</f>
        <v>6.46</v>
      </c>
      <c r="M404" s="20">
        <f>IF(Tabelle1[[#This Row],[Etas 55°C]]=0,0,(Tabelle1[[#This Row],[Etas 35°C]]*0.8+Tabelle1[[#This Row],[Etas 55°C]]*0.2))*2.5</f>
        <v>0</v>
      </c>
      <c r="N404" s="21" t="str">
        <f>IF(-(Tabelle1[[#This Row],[80%/20% SCOP]]-5.5)/5.5=1,"n.a.",-(Tabelle1[[#This Row],[80%/20% SCOP]]-5.5)/5.5)</f>
        <v>n.a.</v>
      </c>
    </row>
    <row r="405" spans="1:14" ht="20.100000000000001" customHeight="1" x14ac:dyDescent="0.25">
      <c r="A405" s="24">
        <v>16013157</v>
      </c>
      <c r="B405" s="15" t="s">
        <v>434</v>
      </c>
      <c r="C405" s="15" t="s">
        <v>438</v>
      </c>
      <c r="D405" s="16" t="s">
        <v>2</v>
      </c>
      <c r="E405" s="17">
        <v>11.67</v>
      </c>
      <c r="F405" s="18">
        <v>1.968</v>
      </c>
      <c r="G405" s="17"/>
      <c r="H405" s="16"/>
      <c r="I405" s="16" t="s">
        <v>40</v>
      </c>
      <c r="J405" s="16" t="s">
        <v>4</v>
      </c>
      <c r="K405" s="16" t="s">
        <v>4</v>
      </c>
      <c r="L405" s="19">
        <f>IF(Tabelle1[[#This Row],[Heizleistung (55°C)]]=0,Tabelle1[[#This Row],[Heizleistung (35°C)]],(Tabelle1[[#This Row],[Heizleistung (35°C)]]+Tabelle1[[#This Row],[Heizleistung (55°C)]])/2)</f>
        <v>11.67</v>
      </c>
      <c r="M405" s="20">
        <f>IF(Tabelle1[[#This Row],[Etas 55°C]]=0,0,(Tabelle1[[#This Row],[Etas 35°C]]*0.8+Tabelle1[[#This Row],[Etas 55°C]]*0.2))*2.5</f>
        <v>0</v>
      </c>
      <c r="N405" s="21" t="str">
        <f>IF(-(Tabelle1[[#This Row],[80%/20% SCOP]]-5.5)/5.5=1,"n.a.",-(Tabelle1[[#This Row],[80%/20% SCOP]]-5.5)/5.5)</f>
        <v>n.a.</v>
      </c>
    </row>
    <row r="406" spans="1:14" ht="20.100000000000001" customHeight="1" x14ac:dyDescent="0.25">
      <c r="A406" s="24">
        <v>16013158</v>
      </c>
      <c r="B406" s="15" t="s">
        <v>434</v>
      </c>
      <c r="C406" s="15" t="s">
        <v>439</v>
      </c>
      <c r="D406" s="16" t="s">
        <v>2</v>
      </c>
      <c r="E406" s="17">
        <v>16.27</v>
      </c>
      <c r="F406" s="18">
        <v>1.905</v>
      </c>
      <c r="G406" s="17"/>
      <c r="H406" s="16"/>
      <c r="I406" s="16" t="s">
        <v>40</v>
      </c>
      <c r="J406" s="16" t="s">
        <v>4</v>
      </c>
      <c r="K406" s="16" t="s">
        <v>4</v>
      </c>
      <c r="L406" s="19">
        <f>IF(Tabelle1[[#This Row],[Heizleistung (55°C)]]=0,Tabelle1[[#This Row],[Heizleistung (35°C)]],(Tabelle1[[#This Row],[Heizleistung (35°C)]]+Tabelle1[[#This Row],[Heizleistung (55°C)]])/2)</f>
        <v>16.27</v>
      </c>
      <c r="M406" s="20">
        <f>IF(Tabelle1[[#This Row],[Etas 55°C]]=0,0,(Tabelle1[[#This Row],[Etas 35°C]]*0.8+Tabelle1[[#This Row],[Etas 55°C]]*0.2))*2.5</f>
        <v>0</v>
      </c>
      <c r="N406" s="21" t="str">
        <f>IF(-(Tabelle1[[#This Row],[80%/20% SCOP]]-5.5)/5.5=1,"n.a.",-(Tabelle1[[#This Row],[80%/20% SCOP]]-5.5)/5.5)</f>
        <v>n.a.</v>
      </c>
    </row>
    <row r="407" spans="1:14" ht="20.100000000000001" customHeight="1" x14ac:dyDescent="0.25">
      <c r="A407" s="24">
        <v>16018084</v>
      </c>
      <c r="B407" s="15" t="s">
        <v>440</v>
      </c>
      <c r="C407" s="15" t="s">
        <v>441</v>
      </c>
      <c r="D407" s="16" t="s">
        <v>2</v>
      </c>
      <c r="E407" s="17">
        <v>8</v>
      </c>
      <c r="F407" s="18">
        <v>2.0499999999999998</v>
      </c>
      <c r="G407" s="17">
        <v>7.8</v>
      </c>
      <c r="H407" s="18">
        <v>1.53</v>
      </c>
      <c r="I407" s="16" t="s">
        <v>3</v>
      </c>
      <c r="J407" s="16" t="s">
        <v>4</v>
      </c>
      <c r="K407" s="16" t="s">
        <v>4</v>
      </c>
      <c r="L407" s="19">
        <f>IF(Tabelle1[[#This Row],[Heizleistung (55°C)]]=0,Tabelle1[[#This Row],[Heizleistung (35°C)]],(Tabelle1[[#This Row],[Heizleistung (35°C)]]+Tabelle1[[#This Row],[Heizleistung (55°C)]])/2)</f>
        <v>7.9</v>
      </c>
      <c r="M407" s="20">
        <f>IF(Tabelle1[[#This Row],[Etas 55°C]]=0,0,(Tabelle1[[#This Row],[Etas 35°C]]*0.8+Tabelle1[[#This Row],[Etas 55°C]]*0.2))*2.5</f>
        <v>4.8650000000000002</v>
      </c>
      <c r="N407" s="21">
        <f>IF(-(Tabelle1[[#This Row],[80%/20% SCOP]]-5.5)/5.5=1,"n.a.",-(Tabelle1[[#This Row],[80%/20% SCOP]]-5.5)/5.5)</f>
        <v>0.11545454545454542</v>
      </c>
    </row>
    <row r="408" spans="1:14" ht="20.100000000000001" customHeight="1" x14ac:dyDescent="0.25">
      <c r="A408" s="24">
        <v>16018083</v>
      </c>
      <c r="B408" s="15" t="s">
        <v>440</v>
      </c>
      <c r="C408" s="15" t="s">
        <v>442</v>
      </c>
      <c r="D408" s="16" t="s">
        <v>2</v>
      </c>
      <c r="E408" s="17">
        <v>6.4</v>
      </c>
      <c r="F408" s="18">
        <v>2.06</v>
      </c>
      <c r="G408" s="17">
        <v>6.1</v>
      </c>
      <c r="H408" s="18">
        <v>1.53</v>
      </c>
      <c r="I408" s="16" t="s">
        <v>3</v>
      </c>
      <c r="J408" s="16" t="s">
        <v>4</v>
      </c>
      <c r="K408" s="16" t="s">
        <v>4</v>
      </c>
      <c r="L408" s="19">
        <f>IF(Tabelle1[[#This Row],[Heizleistung (55°C)]]=0,Tabelle1[[#This Row],[Heizleistung (35°C)]],(Tabelle1[[#This Row],[Heizleistung (35°C)]]+Tabelle1[[#This Row],[Heizleistung (55°C)]])/2)</f>
        <v>6.25</v>
      </c>
      <c r="M408" s="20">
        <f>IF(Tabelle1[[#This Row],[Etas 55°C]]=0,0,(Tabelle1[[#This Row],[Etas 35°C]]*0.8+Tabelle1[[#This Row],[Etas 55°C]]*0.2))*2.5</f>
        <v>4.8850000000000007</v>
      </c>
      <c r="N408" s="21">
        <f>IF(-(Tabelle1[[#This Row],[80%/20% SCOP]]-5.5)/5.5=1,"n.a.",-(Tabelle1[[#This Row],[80%/20% SCOP]]-5.5)/5.5)</f>
        <v>0.11181818181818169</v>
      </c>
    </row>
    <row r="409" spans="1:14" ht="20.100000000000001" customHeight="1" x14ac:dyDescent="0.25">
      <c r="A409" s="24">
        <v>16004029</v>
      </c>
      <c r="B409" s="15" t="s">
        <v>440</v>
      </c>
      <c r="C409" s="15" t="s">
        <v>443</v>
      </c>
      <c r="D409" s="16" t="s">
        <v>2</v>
      </c>
      <c r="E409" s="17">
        <v>6</v>
      </c>
      <c r="F409" s="18">
        <v>1.86</v>
      </c>
      <c r="G409" s="17">
        <v>6</v>
      </c>
      <c r="H409" s="18">
        <v>1.31</v>
      </c>
      <c r="I409" s="16" t="s">
        <v>109</v>
      </c>
      <c r="J409" s="16" t="s">
        <v>4</v>
      </c>
      <c r="K409" s="16" t="s">
        <v>15</v>
      </c>
      <c r="L409" s="19">
        <f>IF(Tabelle1[[#This Row],[Heizleistung (55°C)]]=0,Tabelle1[[#This Row],[Heizleistung (35°C)]],(Tabelle1[[#This Row],[Heizleistung (35°C)]]+Tabelle1[[#This Row],[Heizleistung (55°C)]])/2)</f>
        <v>6</v>
      </c>
      <c r="M409" s="20">
        <f>IF(Tabelle1[[#This Row],[Etas 55°C]]=0,0,(Tabelle1[[#This Row],[Etas 35°C]]*0.8+Tabelle1[[#This Row],[Etas 55°C]]*0.2))*2.5</f>
        <v>4.3750000000000009</v>
      </c>
      <c r="N409" s="21">
        <f>IF(-(Tabelle1[[#This Row],[80%/20% SCOP]]-5.5)/5.5=1,"n.a.",-(Tabelle1[[#This Row],[80%/20% SCOP]]-5.5)/5.5)</f>
        <v>0.20454545454545439</v>
      </c>
    </row>
    <row r="410" spans="1:14" ht="20.100000000000001" customHeight="1" x14ac:dyDescent="0.25">
      <c r="A410" s="24">
        <v>16004110</v>
      </c>
      <c r="B410" s="15" t="s">
        <v>440</v>
      </c>
      <c r="C410" s="15" t="s">
        <v>444</v>
      </c>
      <c r="D410" s="16" t="s">
        <v>2</v>
      </c>
      <c r="E410" s="17">
        <v>10</v>
      </c>
      <c r="F410" s="18">
        <v>1.84</v>
      </c>
      <c r="G410" s="17">
        <v>9</v>
      </c>
      <c r="H410" s="18">
        <v>1.36</v>
      </c>
      <c r="I410" s="16" t="s">
        <v>109</v>
      </c>
      <c r="J410" s="16" t="s">
        <v>15</v>
      </c>
      <c r="K410" s="16" t="s">
        <v>4</v>
      </c>
      <c r="L410" s="19">
        <f>IF(Tabelle1[[#This Row],[Heizleistung (55°C)]]=0,Tabelle1[[#This Row],[Heizleistung (35°C)]],(Tabelle1[[#This Row],[Heizleistung (35°C)]]+Tabelle1[[#This Row],[Heizleistung (55°C)]])/2)</f>
        <v>9.5</v>
      </c>
      <c r="M410" s="20">
        <f>IF(Tabelle1[[#This Row],[Etas 55°C]]=0,0,(Tabelle1[[#This Row],[Etas 35°C]]*0.8+Tabelle1[[#This Row],[Etas 55°C]]*0.2))*2.5</f>
        <v>4.3600000000000003</v>
      </c>
      <c r="N410" s="21">
        <f>IF(-(Tabelle1[[#This Row],[80%/20% SCOP]]-5.5)/5.5=1,"n.a.",-(Tabelle1[[#This Row],[80%/20% SCOP]]-5.5)/5.5)</f>
        <v>0.20727272727272722</v>
      </c>
    </row>
    <row r="411" spans="1:14" ht="20.100000000000001" customHeight="1" x14ac:dyDescent="0.25">
      <c r="A411" s="24">
        <v>16004027</v>
      </c>
      <c r="B411" s="15" t="s">
        <v>440</v>
      </c>
      <c r="C411" s="15" t="s">
        <v>445</v>
      </c>
      <c r="D411" s="16" t="s">
        <v>2</v>
      </c>
      <c r="E411" s="17">
        <v>6</v>
      </c>
      <c r="F411" s="18">
        <v>1.86</v>
      </c>
      <c r="G411" s="17">
        <v>6</v>
      </c>
      <c r="H411" s="18">
        <v>1.31</v>
      </c>
      <c r="I411" s="16" t="s">
        <v>109</v>
      </c>
      <c r="J411" s="16" t="s">
        <v>4</v>
      </c>
      <c r="K411" s="16" t="s">
        <v>15</v>
      </c>
      <c r="L411" s="19">
        <f>IF(Tabelle1[[#This Row],[Heizleistung (55°C)]]=0,Tabelle1[[#This Row],[Heizleistung (35°C)]],(Tabelle1[[#This Row],[Heizleistung (35°C)]]+Tabelle1[[#This Row],[Heizleistung (55°C)]])/2)</f>
        <v>6</v>
      </c>
      <c r="M411" s="20">
        <f>IF(Tabelle1[[#This Row],[Etas 55°C]]=0,0,(Tabelle1[[#This Row],[Etas 35°C]]*0.8+Tabelle1[[#This Row],[Etas 55°C]]*0.2))*2.5</f>
        <v>4.3750000000000009</v>
      </c>
      <c r="N411" s="21">
        <f>IF(-(Tabelle1[[#This Row],[80%/20% SCOP]]-5.5)/5.5=1,"n.a.",-(Tabelle1[[#This Row],[80%/20% SCOP]]-5.5)/5.5)</f>
        <v>0.20454545454545439</v>
      </c>
    </row>
    <row r="412" spans="1:14" ht="20.100000000000001" customHeight="1" x14ac:dyDescent="0.25">
      <c r="A412" s="24">
        <v>16018631</v>
      </c>
      <c r="B412" s="15" t="s">
        <v>440</v>
      </c>
      <c r="C412" s="15" t="s">
        <v>446</v>
      </c>
      <c r="D412" s="16" t="s">
        <v>2</v>
      </c>
      <c r="E412" s="17">
        <v>13.5</v>
      </c>
      <c r="F412" s="18">
        <v>1.849</v>
      </c>
      <c r="G412" s="17">
        <v>13.5</v>
      </c>
      <c r="H412" s="18">
        <v>1.462</v>
      </c>
      <c r="I412" s="16" t="s">
        <v>3</v>
      </c>
      <c r="J412" s="16" t="s">
        <v>4</v>
      </c>
      <c r="K412" s="16" t="s">
        <v>4</v>
      </c>
      <c r="L412" s="19">
        <f>IF(Tabelle1[[#This Row],[Heizleistung (55°C)]]=0,Tabelle1[[#This Row],[Heizleistung (35°C)]],(Tabelle1[[#This Row],[Heizleistung (35°C)]]+Tabelle1[[#This Row],[Heizleistung (55°C)]])/2)</f>
        <v>13.5</v>
      </c>
      <c r="M412" s="20">
        <f>IF(Tabelle1[[#This Row],[Etas 55°C]]=0,0,(Tabelle1[[#This Row],[Etas 35°C]]*0.8+Tabelle1[[#This Row],[Etas 55°C]]*0.2))*2.5</f>
        <v>4.4290000000000003</v>
      </c>
      <c r="N412" s="21">
        <f>IF(-(Tabelle1[[#This Row],[80%/20% SCOP]]-5.5)/5.5=1,"n.a.",-(Tabelle1[[#This Row],[80%/20% SCOP]]-5.5)/5.5)</f>
        <v>0.19472727272727267</v>
      </c>
    </row>
    <row r="413" spans="1:14" ht="20.100000000000001" customHeight="1" x14ac:dyDescent="0.25">
      <c r="A413" s="24">
        <v>16004119</v>
      </c>
      <c r="B413" s="15" t="s">
        <v>440</v>
      </c>
      <c r="C413" s="15" t="s">
        <v>447</v>
      </c>
      <c r="D413" s="16" t="s">
        <v>2</v>
      </c>
      <c r="E413" s="17">
        <v>16</v>
      </c>
      <c r="F413" s="18">
        <v>1.86</v>
      </c>
      <c r="G413" s="17">
        <v>16</v>
      </c>
      <c r="H413" s="18">
        <v>1.37</v>
      </c>
      <c r="I413" s="16" t="s">
        <v>109</v>
      </c>
      <c r="J413" s="16" t="s">
        <v>15</v>
      </c>
      <c r="K413" s="16" t="s">
        <v>4</v>
      </c>
      <c r="L413" s="19">
        <f>IF(Tabelle1[[#This Row],[Heizleistung (55°C)]]=0,Tabelle1[[#This Row],[Heizleistung (35°C)]],(Tabelle1[[#This Row],[Heizleistung (35°C)]]+Tabelle1[[#This Row],[Heizleistung (55°C)]])/2)</f>
        <v>16</v>
      </c>
      <c r="M413" s="20">
        <f>IF(Tabelle1[[#This Row],[Etas 55°C]]=0,0,(Tabelle1[[#This Row],[Etas 35°C]]*0.8+Tabelle1[[#This Row],[Etas 55°C]]*0.2))*2.5</f>
        <v>4.4050000000000002</v>
      </c>
      <c r="N413" s="21">
        <f>IF(-(Tabelle1[[#This Row],[80%/20% SCOP]]-5.5)/5.5=1,"n.a.",-(Tabelle1[[#This Row],[80%/20% SCOP]]-5.5)/5.5)</f>
        <v>0.19909090909090904</v>
      </c>
    </row>
    <row r="414" spans="1:14" ht="20.100000000000001" customHeight="1" x14ac:dyDescent="0.25">
      <c r="A414" s="24">
        <v>16018626</v>
      </c>
      <c r="B414" s="15" t="s">
        <v>440</v>
      </c>
      <c r="C414" s="15" t="s">
        <v>448</v>
      </c>
      <c r="D414" s="16" t="s">
        <v>2</v>
      </c>
      <c r="E414" s="17">
        <v>8.5</v>
      </c>
      <c r="F414" s="18">
        <v>2.0510000000000002</v>
      </c>
      <c r="G414" s="17">
        <v>8</v>
      </c>
      <c r="H414" s="18">
        <v>1.5269999999999999</v>
      </c>
      <c r="I414" s="16" t="s">
        <v>3</v>
      </c>
      <c r="J414" s="16" t="s">
        <v>4</v>
      </c>
      <c r="K414" s="16" t="s">
        <v>4</v>
      </c>
      <c r="L414" s="19">
        <f>IF(Tabelle1[[#This Row],[Heizleistung (55°C)]]=0,Tabelle1[[#This Row],[Heizleistung (35°C)]],(Tabelle1[[#This Row],[Heizleistung (35°C)]]+Tabelle1[[#This Row],[Heizleistung (55°C)]])/2)</f>
        <v>8.25</v>
      </c>
      <c r="M414" s="20">
        <f>IF(Tabelle1[[#This Row],[Etas 55°C]]=0,0,(Tabelle1[[#This Row],[Etas 35°C]]*0.8+Tabelle1[[#This Row],[Etas 55°C]]*0.2))*2.5</f>
        <v>4.8655000000000008</v>
      </c>
      <c r="N414" s="21">
        <f>IF(-(Tabelle1[[#This Row],[80%/20% SCOP]]-5.5)/5.5=1,"n.a.",-(Tabelle1[[#This Row],[80%/20% SCOP]]-5.5)/5.5)</f>
        <v>0.11536363636363621</v>
      </c>
    </row>
    <row r="415" spans="1:14" ht="20.100000000000001" customHeight="1" x14ac:dyDescent="0.25">
      <c r="A415" s="24">
        <v>16018089</v>
      </c>
      <c r="B415" s="15" t="s">
        <v>440</v>
      </c>
      <c r="C415" s="15" t="s">
        <v>449</v>
      </c>
      <c r="D415" s="16" t="s">
        <v>2</v>
      </c>
      <c r="E415" s="17">
        <v>8</v>
      </c>
      <c r="F415" s="18">
        <v>2.0499999999999998</v>
      </c>
      <c r="G415" s="17">
        <v>7.8</v>
      </c>
      <c r="H415" s="18">
        <v>1.53</v>
      </c>
      <c r="I415" s="16" t="s">
        <v>3</v>
      </c>
      <c r="J415" s="16" t="s">
        <v>4</v>
      </c>
      <c r="K415" s="16" t="s">
        <v>4</v>
      </c>
      <c r="L415" s="19">
        <f>IF(Tabelle1[[#This Row],[Heizleistung (55°C)]]=0,Tabelle1[[#This Row],[Heizleistung (35°C)]],(Tabelle1[[#This Row],[Heizleistung (35°C)]]+Tabelle1[[#This Row],[Heizleistung (55°C)]])/2)</f>
        <v>7.9</v>
      </c>
      <c r="M415" s="20">
        <f>IF(Tabelle1[[#This Row],[Etas 55°C]]=0,0,(Tabelle1[[#This Row],[Etas 35°C]]*0.8+Tabelle1[[#This Row],[Etas 55°C]]*0.2))*2.5</f>
        <v>4.8650000000000002</v>
      </c>
      <c r="N415" s="21">
        <f>IF(-(Tabelle1[[#This Row],[80%/20% SCOP]]-5.5)/5.5=1,"n.a.",-(Tabelle1[[#This Row],[80%/20% SCOP]]-5.5)/5.5)</f>
        <v>0.11545454545454542</v>
      </c>
    </row>
    <row r="416" spans="1:14" ht="20.100000000000001" customHeight="1" x14ac:dyDescent="0.25">
      <c r="A416" s="24">
        <v>16015405</v>
      </c>
      <c r="B416" s="15" t="s">
        <v>440</v>
      </c>
      <c r="C416" s="15" t="s">
        <v>450</v>
      </c>
      <c r="D416" s="16" t="s">
        <v>2</v>
      </c>
      <c r="E416" s="17">
        <v>20</v>
      </c>
      <c r="F416" s="18">
        <v>1.97</v>
      </c>
      <c r="G416" s="17">
        <v>20</v>
      </c>
      <c r="H416" s="18">
        <v>1.51</v>
      </c>
      <c r="I416" s="16" t="s">
        <v>3</v>
      </c>
      <c r="J416" s="16" t="s">
        <v>15</v>
      </c>
      <c r="K416" s="16" t="s">
        <v>15</v>
      </c>
      <c r="L416" s="19">
        <f>IF(Tabelle1[[#This Row],[Heizleistung (55°C)]]=0,Tabelle1[[#This Row],[Heizleistung (35°C)]],(Tabelle1[[#This Row],[Heizleistung (35°C)]]+Tabelle1[[#This Row],[Heizleistung (55°C)]])/2)</f>
        <v>20</v>
      </c>
      <c r="M416" s="20">
        <f>IF(Tabelle1[[#This Row],[Etas 55°C]]=0,0,(Tabelle1[[#This Row],[Etas 35°C]]*0.8+Tabelle1[[#This Row],[Etas 55°C]]*0.2))*2.5</f>
        <v>4.6950000000000003</v>
      </c>
      <c r="N416" s="21">
        <f>IF(-(Tabelle1[[#This Row],[80%/20% SCOP]]-5.5)/5.5=1,"n.a.",-(Tabelle1[[#This Row],[80%/20% SCOP]]-5.5)/5.5)</f>
        <v>0.14636363636363631</v>
      </c>
    </row>
    <row r="417" spans="1:14" ht="20.100000000000001" customHeight="1" x14ac:dyDescent="0.25">
      <c r="A417" s="24">
        <v>16015214</v>
      </c>
      <c r="B417" s="15" t="s">
        <v>440</v>
      </c>
      <c r="C417" s="15" t="s">
        <v>451</v>
      </c>
      <c r="D417" s="16" t="s">
        <v>2</v>
      </c>
      <c r="E417" s="17">
        <v>7</v>
      </c>
      <c r="F417" s="18">
        <v>1.76</v>
      </c>
      <c r="G417" s="17">
        <v>7</v>
      </c>
      <c r="H417" s="18">
        <v>1.25</v>
      </c>
      <c r="I417" s="16" t="s">
        <v>40</v>
      </c>
      <c r="J417" s="16" t="s">
        <v>15</v>
      </c>
      <c r="K417" s="16" t="s">
        <v>4</v>
      </c>
      <c r="L417" s="19">
        <f>IF(Tabelle1[[#This Row],[Heizleistung (55°C)]]=0,Tabelle1[[#This Row],[Heizleistung (35°C)]],(Tabelle1[[#This Row],[Heizleistung (35°C)]]+Tabelle1[[#This Row],[Heizleistung (55°C)]])/2)</f>
        <v>7</v>
      </c>
      <c r="M417" s="20">
        <f>IF(Tabelle1[[#This Row],[Etas 55°C]]=0,0,(Tabelle1[[#This Row],[Etas 35°C]]*0.8+Tabelle1[[#This Row],[Etas 55°C]]*0.2))*2.5</f>
        <v>4.1450000000000005</v>
      </c>
      <c r="N417" s="21">
        <f>IF(-(Tabelle1[[#This Row],[80%/20% SCOP]]-5.5)/5.5=1,"n.a.",-(Tabelle1[[#This Row],[80%/20% SCOP]]-5.5)/5.5)</f>
        <v>0.24636363636363628</v>
      </c>
    </row>
    <row r="418" spans="1:14" ht="20.100000000000001" customHeight="1" x14ac:dyDescent="0.25">
      <c r="A418" s="24">
        <v>16018624</v>
      </c>
      <c r="B418" s="15" t="s">
        <v>440</v>
      </c>
      <c r="C418" s="15" t="s">
        <v>452</v>
      </c>
      <c r="D418" s="16" t="s">
        <v>2</v>
      </c>
      <c r="E418" s="17">
        <v>6.4</v>
      </c>
      <c r="F418" s="18">
        <v>2.0579999999999998</v>
      </c>
      <c r="G418" s="17">
        <v>6.1</v>
      </c>
      <c r="H418" s="18">
        <v>1.5289999999999999</v>
      </c>
      <c r="I418" s="16" t="s">
        <v>3</v>
      </c>
      <c r="J418" s="16" t="s">
        <v>4</v>
      </c>
      <c r="K418" s="16" t="s">
        <v>4</v>
      </c>
      <c r="L418" s="19">
        <f>IF(Tabelle1[[#This Row],[Heizleistung (55°C)]]=0,Tabelle1[[#This Row],[Heizleistung (35°C)]],(Tabelle1[[#This Row],[Heizleistung (35°C)]]+Tabelle1[[#This Row],[Heizleistung (55°C)]])/2)</f>
        <v>6.25</v>
      </c>
      <c r="M418" s="20">
        <f>IF(Tabelle1[[#This Row],[Etas 55°C]]=0,0,(Tabelle1[[#This Row],[Etas 35°C]]*0.8+Tabelle1[[#This Row],[Etas 55°C]]*0.2))*2.5</f>
        <v>4.8804999999999996</v>
      </c>
      <c r="N418" s="21">
        <f>IF(-(Tabelle1[[#This Row],[80%/20% SCOP]]-5.5)/5.5=1,"n.a.",-(Tabelle1[[#This Row],[80%/20% SCOP]]-5.5)/5.5)</f>
        <v>0.1126363636363637</v>
      </c>
    </row>
    <row r="419" spans="1:14" ht="20.100000000000001" customHeight="1" x14ac:dyDescent="0.25">
      <c r="A419" s="24">
        <v>16018684</v>
      </c>
      <c r="B419" s="15" t="s">
        <v>440</v>
      </c>
      <c r="C419" s="15" t="s">
        <v>453</v>
      </c>
      <c r="D419" s="16" t="s">
        <v>2</v>
      </c>
      <c r="E419" s="17">
        <v>9</v>
      </c>
      <c r="F419" s="18">
        <v>2</v>
      </c>
      <c r="G419" s="17">
        <v>9</v>
      </c>
      <c r="H419" s="18">
        <v>1.48</v>
      </c>
      <c r="I419" s="16" t="s">
        <v>3</v>
      </c>
      <c r="J419" s="16" t="s">
        <v>4</v>
      </c>
      <c r="K419" s="16" t="s">
        <v>4</v>
      </c>
      <c r="L419" s="19">
        <f>IF(Tabelle1[[#This Row],[Heizleistung (55°C)]]=0,Tabelle1[[#This Row],[Heizleistung (35°C)]],(Tabelle1[[#This Row],[Heizleistung (35°C)]]+Tabelle1[[#This Row],[Heizleistung (55°C)]])/2)</f>
        <v>9</v>
      </c>
      <c r="M419" s="20">
        <f>IF(Tabelle1[[#This Row],[Etas 55°C]]=0,0,(Tabelle1[[#This Row],[Etas 35°C]]*0.8+Tabelle1[[#This Row],[Etas 55°C]]*0.2))*2.5</f>
        <v>4.74</v>
      </c>
      <c r="N419" s="21">
        <f>IF(-(Tabelle1[[#This Row],[80%/20% SCOP]]-5.5)/5.5=1,"n.a.",-(Tabelle1[[#This Row],[80%/20% SCOP]]-5.5)/5.5)</f>
        <v>0.13818181818181816</v>
      </c>
    </row>
    <row r="420" spans="1:14" ht="20.100000000000001" customHeight="1" x14ac:dyDescent="0.25">
      <c r="A420" s="24">
        <v>16018635</v>
      </c>
      <c r="B420" s="15" t="s">
        <v>440</v>
      </c>
      <c r="C420" s="15" t="s">
        <v>454</v>
      </c>
      <c r="D420" s="16" t="s">
        <v>2</v>
      </c>
      <c r="E420" s="17">
        <v>8.5</v>
      </c>
      <c r="F420" s="18">
        <v>2.0510000000000002</v>
      </c>
      <c r="G420" s="17">
        <v>8</v>
      </c>
      <c r="H420" s="18">
        <v>1.5269999999999999</v>
      </c>
      <c r="I420" s="16" t="s">
        <v>3</v>
      </c>
      <c r="J420" s="16" t="s">
        <v>4</v>
      </c>
      <c r="K420" s="16" t="s">
        <v>4</v>
      </c>
      <c r="L420" s="19">
        <f>IF(Tabelle1[[#This Row],[Heizleistung (55°C)]]=0,Tabelle1[[#This Row],[Heizleistung (35°C)]],(Tabelle1[[#This Row],[Heizleistung (35°C)]]+Tabelle1[[#This Row],[Heizleistung (55°C)]])/2)</f>
        <v>8.25</v>
      </c>
      <c r="M420" s="20">
        <f>IF(Tabelle1[[#This Row],[Etas 55°C]]=0,0,(Tabelle1[[#This Row],[Etas 35°C]]*0.8+Tabelle1[[#This Row],[Etas 55°C]]*0.2))*2.5</f>
        <v>4.8655000000000008</v>
      </c>
      <c r="N420" s="21">
        <f>IF(-(Tabelle1[[#This Row],[80%/20% SCOP]]-5.5)/5.5=1,"n.a.",-(Tabelle1[[#This Row],[80%/20% SCOP]]-5.5)/5.5)</f>
        <v>0.11536363636363621</v>
      </c>
    </row>
    <row r="421" spans="1:14" ht="20.100000000000001" customHeight="1" x14ac:dyDescent="0.25">
      <c r="A421" s="24">
        <v>16018636</v>
      </c>
      <c r="B421" s="15" t="s">
        <v>440</v>
      </c>
      <c r="C421" s="15" t="s">
        <v>455</v>
      </c>
      <c r="D421" s="16" t="s">
        <v>2</v>
      </c>
      <c r="E421" s="17">
        <v>11.5</v>
      </c>
      <c r="F421" s="18">
        <v>1.8779999999999999</v>
      </c>
      <c r="G421" s="17">
        <v>11.5</v>
      </c>
      <c r="H421" s="18">
        <v>1.4710000000000001</v>
      </c>
      <c r="I421" s="16" t="s">
        <v>3</v>
      </c>
      <c r="J421" s="16" t="s">
        <v>4</v>
      </c>
      <c r="K421" s="16" t="s">
        <v>4</v>
      </c>
      <c r="L421" s="19">
        <f>IF(Tabelle1[[#This Row],[Heizleistung (55°C)]]=0,Tabelle1[[#This Row],[Heizleistung (35°C)]],(Tabelle1[[#This Row],[Heizleistung (35°C)]]+Tabelle1[[#This Row],[Heizleistung (55°C)]])/2)</f>
        <v>11.5</v>
      </c>
      <c r="M421" s="20">
        <f>IF(Tabelle1[[#This Row],[Etas 55°C]]=0,0,(Tabelle1[[#This Row],[Etas 35°C]]*0.8+Tabelle1[[#This Row],[Etas 55°C]]*0.2))*2.5</f>
        <v>4.4915000000000003</v>
      </c>
      <c r="N421" s="21">
        <f>IF(-(Tabelle1[[#This Row],[80%/20% SCOP]]-5.5)/5.5=1,"n.a.",-(Tabelle1[[#This Row],[80%/20% SCOP]]-5.5)/5.5)</f>
        <v>0.18336363636363631</v>
      </c>
    </row>
    <row r="422" spans="1:14" ht="20.100000000000001" customHeight="1" x14ac:dyDescent="0.25">
      <c r="A422" s="24">
        <v>16015207</v>
      </c>
      <c r="B422" s="15" t="s">
        <v>440</v>
      </c>
      <c r="C422" s="15" t="s">
        <v>456</v>
      </c>
      <c r="D422" s="16" t="s">
        <v>2</v>
      </c>
      <c r="E422" s="17">
        <v>6</v>
      </c>
      <c r="F422" s="18">
        <v>1.97</v>
      </c>
      <c r="G422" s="17">
        <v>6</v>
      </c>
      <c r="H422" s="18">
        <v>1.46</v>
      </c>
      <c r="I422" s="16" t="s">
        <v>3</v>
      </c>
      <c r="J422" s="16" t="s">
        <v>4</v>
      </c>
      <c r="K422" s="16" t="s">
        <v>4</v>
      </c>
      <c r="L422" s="19">
        <f>IF(Tabelle1[[#This Row],[Heizleistung (55°C)]]=0,Tabelle1[[#This Row],[Heizleistung (35°C)]],(Tabelle1[[#This Row],[Heizleistung (35°C)]]+Tabelle1[[#This Row],[Heizleistung (55°C)]])/2)</f>
        <v>6</v>
      </c>
      <c r="M422" s="20">
        <f>IF(Tabelle1[[#This Row],[Etas 55°C]]=0,0,(Tabelle1[[#This Row],[Etas 35°C]]*0.8+Tabelle1[[#This Row],[Etas 55°C]]*0.2))*2.5</f>
        <v>4.67</v>
      </c>
      <c r="N422" s="21">
        <f>IF(-(Tabelle1[[#This Row],[80%/20% SCOP]]-5.5)/5.5=1,"n.a.",-(Tabelle1[[#This Row],[80%/20% SCOP]]-5.5)/5.5)</f>
        <v>0.15090909090909091</v>
      </c>
    </row>
    <row r="423" spans="1:14" ht="20.100000000000001" customHeight="1" x14ac:dyDescent="0.25">
      <c r="A423" s="24">
        <v>16004028</v>
      </c>
      <c r="B423" s="15" t="s">
        <v>440</v>
      </c>
      <c r="C423" s="15" t="s">
        <v>457</v>
      </c>
      <c r="D423" s="16" t="s">
        <v>2</v>
      </c>
      <c r="E423" s="17">
        <v>6</v>
      </c>
      <c r="F423" s="18">
        <v>1.86</v>
      </c>
      <c r="G423" s="17">
        <v>6</v>
      </c>
      <c r="H423" s="18">
        <v>1.31</v>
      </c>
      <c r="I423" s="16" t="s">
        <v>109</v>
      </c>
      <c r="J423" s="16" t="s">
        <v>4</v>
      </c>
      <c r="K423" s="16" t="s">
        <v>15</v>
      </c>
      <c r="L423" s="19">
        <f>IF(Tabelle1[[#This Row],[Heizleistung (55°C)]]=0,Tabelle1[[#This Row],[Heizleistung (35°C)]],(Tabelle1[[#This Row],[Heizleistung (35°C)]]+Tabelle1[[#This Row],[Heizleistung (55°C)]])/2)</f>
        <v>6</v>
      </c>
      <c r="M423" s="20">
        <f>IF(Tabelle1[[#This Row],[Etas 55°C]]=0,0,(Tabelle1[[#This Row],[Etas 35°C]]*0.8+Tabelle1[[#This Row],[Etas 55°C]]*0.2))*2.5</f>
        <v>4.3750000000000009</v>
      </c>
      <c r="N423" s="21">
        <f>IF(-(Tabelle1[[#This Row],[80%/20% SCOP]]-5.5)/5.5=1,"n.a.",-(Tabelle1[[#This Row],[80%/20% SCOP]]-5.5)/5.5)</f>
        <v>0.20454545454545439</v>
      </c>
    </row>
    <row r="424" spans="1:14" ht="20.100000000000001" customHeight="1" x14ac:dyDescent="0.25">
      <c r="A424" s="24">
        <v>16011430</v>
      </c>
      <c r="B424" s="15" t="s">
        <v>440</v>
      </c>
      <c r="C424" s="15" t="s">
        <v>458</v>
      </c>
      <c r="D424" s="16" t="s">
        <v>2</v>
      </c>
      <c r="E424" s="17">
        <v>5.5</v>
      </c>
      <c r="F424" s="18">
        <v>1.91</v>
      </c>
      <c r="G424" s="17">
        <v>4.4000000000000004</v>
      </c>
      <c r="H424" s="18">
        <v>1.29</v>
      </c>
      <c r="I424" s="16" t="s">
        <v>40</v>
      </c>
      <c r="J424" s="16" t="s">
        <v>15</v>
      </c>
      <c r="K424" s="16" t="s">
        <v>4</v>
      </c>
      <c r="L424" s="19">
        <f>IF(Tabelle1[[#This Row],[Heizleistung (55°C)]]=0,Tabelle1[[#This Row],[Heizleistung (35°C)]],(Tabelle1[[#This Row],[Heizleistung (35°C)]]+Tabelle1[[#This Row],[Heizleistung (55°C)]])/2)</f>
        <v>4.95</v>
      </c>
      <c r="M424" s="20">
        <f>IF(Tabelle1[[#This Row],[Etas 55°C]]=0,0,(Tabelle1[[#This Row],[Etas 35°C]]*0.8+Tabelle1[[#This Row],[Etas 55°C]]*0.2))*2.5</f>
        <v>4.4649999999999999</v>
      </c>
      <c r="N424" s="21">
        <f>IF(-(Tabelle1[[#This Row],[80%/20% SCOP]]-5.5)/5.5=1,"n.a.",-(Tabelle1[[#This Row],[80%/20% SCOP]]-5.5)/5.5)</f>
        <v>0.1881818181818182</v>
      </c>
    </row>
    <row r="425" spans="1:14" ht="20.100000000000001" customHeight="1" x14ac:dyDescent="0.25">
      <c r="A425" s="24">
        <v>16013894</v>
      </c>
      <c r="B425" s="15" t="s">
        <v>440</v>
      </c>
      <c r="C425" s="15" t="s">
        <v>459</v>
      </c>
      <c r="D425" s="16" t="s">
        <v>2</v>
      </c>
      <c r="E425" s="17">
        <v>8.1</v>
      </c>
      <c r="F425" s="18">
        <v>2.0499999999999998</v>
      </c>
      <c r="G425" s="17">
        <v>6.6</v>
      </c>
      <c r="H425" s="18">
        <v>1.31</v>
      </c>
      <c r="I425" s="16" t="s">
        <v>40</v>
      </c>
      <c r="J425" s="16" t="s">
        <v>15</v>
      </c>
      <c r="K425" s="16" t="s">
        <v>4</v>
      </c>
      <c r="L425" s="19">
        <f>IF(Tabelle1[[#This Row],[Heizleistung (55°C)]]=0,Tabelle1[[#This Row],[Heizleistung (35°C)]],(Tabelle1[[#This Row],[Heizleistung (35°C)]]+Tabelle1[[#This Row],[Heizleistung (55°C)]])/2)</f>
        <v>7.35</v>
      </c>
      <c r="M425" s="20">
        <f>IF(Tabelle1[[#This Row],[Etas 55°C]]=0,0,(Tabelle1[[#This Row],[Etas 35°C]]*0.8+Tabelle1[[#This Row],[Etas 55°C]]*0.2))*2.5</f>
        <v>4.7549999999999999</v>
      </c>
      <c r="N425" s="21">
        <f>IF(-(Tabelle1[[#This Row],[80%/20% SCOP]]-5.5)/5.5=1,"n.a.",-(Tabelle1[[#This Row],[80%/20% SCOP]]-5.5)/5.5)</f>
        <v>0.13545454545454547</v>
      </c>
    </row>
    <row r="426" spans="1:14" ht="20.100000000000001" customHeight="1" x14ac:dyDescent="0.25">
      <c r="A426" s="24">
        <v>16015211</v>
      </c>
      <c r="B426" s="15" t="s">
        <v>440</v>
      </c>
      <c r="C426" s="15" t="s">
        <v>460</v>
      </c>
      <c r="D426" s="16" t="s">
        <v>2</v>
      </c>
      <c r="E426" s="17">
        <v>7</v>
      </c>
      <c r="F426" s="18">
        <v>1.77</v>
      </c>
      <c r="G426" s="17">
        <v>7</v>
      </c>
      <c r="H426" s="18">
        <v>1.31</v>
      </c>
      <c r="I426" s="16" t="s">
        <v>40</v>
      </c>
      <c r="J426" s="16" t="s">
        <v>15</v>
      </c>
      <c r="K426" s="16" t="s">
        <v>4</v>
      </c>
      <c r="L426" s="19">
        <f>IF(Tabelle1[[#This Row],[Heizleistung (55°C)]]=0,Tabelle1[[#This Row],[Heizleistung (35°C)]],(Tabelle1[[#This Row],[Heizleistung (35°C)]]+Tabelle1[[#This Row],[Heizleistung (55°C)]])/2)</f>
        <v>7</v>
      </c>
      <c r="M426" s="20">
        <f>IF(Tabelle1[[#This Row],[Etas 55°C]]=0,0,(Tabelle1[[#This Row],[Etas 35°C]]*0.8+Tabelle1[[#This Row],[Etas 55°C]]*0.2))*2.5</f>
        <v>4.1950000000000003</v>
      </c>
      <c r="N426" s="21">
        <f>IF(-(Tabelle1[[#This Row],[80%/20% SCOP]]-5.5)/5.5=1,"n.a.",-(Tabelle1[[#This Row],[80%/20% SCOP]]-5.5)/5.5)</f>
        <v>0.23727272727272722</v>
      </c>
    </row>
    <row r="427" spans="1:14" ht="20.100000000000001" customHeight="1" x14ac:dyDescent="0.25">
      <c r="A427" s="24">
        <v>16015407</v>
      </c>
      <c r="B427" s="15" t="s">
        <v>440</v>
      </c>
      <c r="C427" s="15" t="s">
        <v>461</v>
      </c>
      <c r="D427" s="16" t="s">
        <v>2</v>
      </c>
      <c r="E427" s="17">
        <v>30</v>
      </c>
      <c r="F427" s="18">
        <v>2.04</v>
      </c>
      <c r="G427" s="17">
        <v>30</v>
      </c>
      <c r="H427" s="18">
        <v>1.55</v>
      </c>
      <c r="I427" s="16" t="s">
        <v>3</v>
      </c>
      <c r="J427" s="16" t="s">
        <v>15</v>
      </c>
      <c r="K427" s="16" t="s">
        <v>15</v>
      </c>
      <c r="L427" s="19">
        <f>IF(Tabelle1[[#This Row],[Heizleistung (55°C)]]=0,Tabelle1[[#This Row],[Heizleistung (35°C)]],(Tabelle1[[#This Row],[Heizleistung (35°C)]]+Tabelle1[[#This Row],[Heizleistung (55°C)]])/2)</f>
        <v>30</v>
      </c>
      <c r="M427" s="20">
        <f>IF(Tabelle1[[#This Row],[Etas 55°C]]=0,0,(Tabelle1[[#This Row],[Etas 35°C]]*0.8+Tabelle1[[#This Row],[Etas 55°C]]*0.2))*2.5</f>
        <v>4.8550000000000004</v>
      </c>
      <c r="N427" s="21">
        <f>IF(-(Tabelle1[[#This Row],[80%/20% SCOP]]-5.5)/5.5=1,"n.a.",-(Tabelle1[[#This Row],[80%/20% SCOP]]-5.5)/5.5)</f>
        <v>0.1172727272727272</v>
      </c>
    </row>
    <row r="428" spans="1:14" ht="20.100000000000001" customHeight="1" x14ac:dyDescent="0.25">
      <c r="A428" s="24">
        <v>16013993</v>
      </c>
      <c r="B428" s="15" t="s">
        <v>440</v>
      </c>
      <c r="C428" s="15" t="s">
        <v>462</v>
      </c>
      <c r="D428" s="16" t="s">
        <v>2</v>
      </c>
      <c r="E428" s="17">
        <v>5.5</v>
      </c>
      <c r="F428" s="18">
        <v>1.91</v>
      </c>
      <c r="G428" s="17">
        <v>4.4000000000000004</v>
      </c>
      <c r="H428" s="18">
        <v>1.29</v>
      </c>
      <c r="I428" s="16" t="s">
        <v>40</v>
      </c>
      <c r="J428" s="16" t="s">
        <v>15</v>
      </c>
      <c r="K428" s="16" t="s">
        <v>4</v>
      </c>
      <c r="L428" s="19">
        <f>IF(Tabelle1[[#This Row],[Heizleistung (55°C)]]=0,Tabelle1[[#This Row],[Heizleistung (35°C)]],(Tabelle1[[#This Row],[Heizleistung (35°C)]]+Tabelle1[[#This Row],[Heizleistung (55°C)]])/2)</f>
        <v>4.95</v>
      </c>
      <c r="M428" s="20">
        <f>IF(Tabelle1[[#This Row],[Etas 55°C]]=0,0,(Tabelle1[[#This Row],[Etas 35°C]]*0.8+Tabelle1[[#This Row],[Etas 55°C]]*0.2))*2.5</f>
        <v>4.4649999999999999</v>
      </c>
      <c r="N428" s="21">
        <f>IF(-(Tabelle1[[#This Row],[80%/20% SCOP]]-5.5)/5.5=1,"n.a.",-(Tabelle1[[#This Row],[80%/20% SCOP]]-5.5)/5.5)</f>
        <v>0.1881818181818182</v>
      </c>
    </row>
    <row r="429" spans="1:14" ht="20.100000000000001" customHeight="1" x14ac:dyDescent="0.25">
      <c r="A429" s="24">
        <v>16010268</v>
      </c>
      <c r="B429" s="15" t="s">
        <v>440</v>
      </c>
      <c r="C429" s="15" t="s">
        <v>463</v>
      </c>
      <c r="D429" s="16" t="s">
        <v>2</v>
      </c>
      <c r="E429" s="17">
        <v>5</v>
      </c>
      <c r="F429" s="18">
        <v>1.8</v>
      </c>
      <c r="G429" s="17">
        <v>6</v>
      </c>
      <c r="H429" s="18">
        <v>1.31</v>
      </c>
      <c r="I429" s="16" t="s">
        <v>109</v>
      </c>
      <c r="J429" s="16" t="s">
        <v>4</v>
      </c>
      <c r="K429" s="16" t="s">
        <v>4</v>
      </c>
      <c r="L429" s="19">
        <f>IF(Tabelle1[[#This Row],[Heizleistung (55°C)]]=0,Tabelle1[[#This Row],[Heizleistung (35°C)]],(Tabelle1[[#This Row],[Heizleistung (35°C)]]+Tabelle1[[#This Row],[Heizleistung (55°C)]])/2)</f>
        <v>5.5</v>
      </c>
      <c r="M429" s="20">
        <f>IF(Tabelle1[[#This Row],[Etas 55°C]]=0,0,(Tabelle1[[#This Row],[Etas 35°C]]*0.8+Tabelle1[[#This Row],[Etas 55°C]]*0.2))*2.5</f>
        <v>4.2550000000000008</v>
      </c>
      <c r="N429" s="21">
        <f>IF(-(Tabelle1[[#This Row],[80%/20% SCOP]]-5.5)/5.5=1,"n.a.",-(Tabelle1[[#This Row],[80%/20% SCOP]]-5.5)/5.5)</f>
        <v>0.22636363636363621</v>
      </c>
    </row>
    <row r="430" spans="1:14" ht="20.100000000000001" customHeight="1" x14ac:dyDescent="0.25">
      <c r="A430" s="24">
        <v>16009724</v>
      </c>
      <c r="B430" s="15" t="s">
        <v>440</v>
      </c>
      <c r="C430" s="15" t="s">
        <v>464</v>
      </c>
      <c r="D430" s="16" t="s">
        <v>2</v>
      </c>
      <c r="E430" s="17">
        <v>10</v>
      </c>
      <c r="F430" s="18">
        <v>1.76</v>
      </c>
      <c r="G430" s="17">
        <v>6</v>
      </c>
      <c r="H430" s="18">
        <v>1.27</v>
      </c>
      <c r="I430" s="16" t="s">
        <v>109</v>
      </c>
      <c r="J430" s="16" t="s">
        <v>4</v>
      </c>
      <c r="K430" s="16" t="s">
        <v>4</v>
      </c>
      <c r="L430" s="19">
        <f>IF(Tabelle1[[#This Row],[Heizleistung (55°C)]]=0,Tabelle1[[#This Row],[Heizleistung (35°C)]],(Tabelle1[[#This Row],[Heizleistung (35°C)]]+Tabelle1[[#This Row],[Heizleistung (55°C)]])/2)</f>
        <v>8</v>
      </c>
      <c r="M430" s="20">
        <f>IF(Tabelle1[[#This Row],[Etas 55°C]]=0,0,(Tabelle1[[#This Row],[Etas 35°C]]*0.8+Tabelle1[[#This Row],[Etas 55°C]]*0.2))*2.5</f>
        <v>4.1550000000000002</v>
      </c>
      <c r="N430" s="21">
        <f>IF(-(Tabelle1[[#This Row],[80%/20% SCOP]]-5.5)/5.5=1,"n.a.",-(Tabelle1[[#This Row],[80%/20% SCOP]]-5.5)/5.5)</f>
        <v>0.24454545454545451</v>
      </c>
    </row>
    <row r="431" spans="1:14" ht="20.100000000000001" customHeight="1" x14ac:dyDescent="0.25">
      <c r="A431" s="24">
        <v>16004111</v>
      </c>
      <c r="B431" s="15" t="s">
        <v>440</v>
      </c>
      <c r="C431" s="15" t="s">
        <v>465</v>
      </c>
      <c r="D431" s="16" t="s">
        <v>2</v>
      </c>
      <c r="E431" s="17">
        <v>12</v>
      </c>
      <c r="F431" s="18">
        <v>1.79</v>
      </c>
      <c r="G431" s="17">
        <v>10</v>
      </c>
      <c r="H431" s="18">
        <v>1.3</v>
      </c>
      <c r="I431" s="16" t="s">
        <v>109</v>
      </c>
      <c r="J431" s="16" t="s">
        <v>15</v>
      </c>
      <c r="K431" s="16" t="s">
        <v>4</v>
      </c>
      <c r="L431" s="19">
        <f>IF(Tabelle1[[#This Row],[Heizleistung (55°C)]]=0,Tabelle1[[#This Row],[Heizleistung (35°C)]],(Tabelle1[[#This Row],[Heizleistung (35°C)]]+Tabelle1[[#This Row],[Heizleistung (55°C)]])/2)</f>
        <v>11</v>
      </c>
      <c r="M431" s="20">
        <f>IF(Tabelle1[[#This Row],[Etas 55°C]]=0,0,(Tabelle1[[#This Row],[Etas 35°C]]*0.8+Tabelle1[[#This Row],[Etas 55°C]]*0.2))*2.5</f>
        <v>4.2300000000000004</v>
      </c>
      <c r="N431" s="21">
        <f>IF(-(Tabelle1[[#This Row],[80%/20% SCOP]]-5.5)/5.5=1,"n.a.",-(Tabelle1[[#This Row],[80%/20% SCOP]]-5.5)/5.5)</f>
        <v>0.23090909090909084</v>
      </c>
    </row>
    <row r="432" spans="1:14" ht="20.100000000000001" customHeight="1" x14ac:dyDescent="0.25">
      <c r="A432" s="24">
        <v>16018085</v>
      </c>
      <c r="B432" s="15" t="s">
        <v>440</v>
      </c>
      <c r="C432" s="15" t="s">
        <v>466</v>
      </c>
      <c r="D432" s="16" t="s">
        <v>2</v>
      </c>
      <c r="E432" s="17">
        <v>11.5</v>
      </c>
      <c r="F432" s="18">
        <v>1.8779999999999999</v>
      </c>
      <c r="G432" s="17">
        <v>11.5</v>
      </c>
      <c r="H432" s="18">
        <v>1.4710000000000001</v>
      </c>
      <c r="I432" s="16" t="s">
        <v>3</v>
      </c>
      <c r="J432" s="16" t="s">
        <v>4</v>
      </c>
      <c r="K432" s="16" t="s">
        <v>4</v>
      </c>
      <c r="L432" s="19">
        <f>IF(Tabelle1[[#This Row],[Heizleistung (55°C)]]=0,Tabelle1[[#This Row],[Heizleistung (35°C)]],(Tabelle1[[#This Row],[Heizleistung (35°C)]]+Tabelle1[[#This Row],[Heizleistung (55°C)]])/2)</f>
        <v>11.5</v>
      </c>
      <c r="M432" s="20">
        <f>IF(Tabelle1[[#This Row],[Etas 55°C]]=0,0,(Tabelle1[[#This Row],[Etas 35°C]]*0.8+Tabelle1[[#This Row],[Etas 55°C]]*0.2))*2.5</f>
        <v>4.4915000000000003</v>
      </c>
      <c r="N432" s="21">
        <f>IF(-(Tabelle1[[#This Row],[80%/20% SCOP]]-5.5)/5.5=1,"n.a.",-(Tabelle1[[#This Row],[80%/20% SCOP]]-5.5)/5.5)</f>
        <v>0.18336363636363631</v>
      </c>
    </row>
    <row r="433" spans="1:14" ht="20.100000000000001" customHeight="1" x14ac:dyDescent="0.25">
      <c r="A433" s="24">
        <v>16004117</v>
      </c>
      <c r="B433" s="15" t="s">
        <v>440</v>
      </c>
      <c r="C433" s="15" t="s">
        <v>467</v>
      </c>
      <c r="D433" s="16" t="s">
        <v>2</v>
      </c>
      <c r="E433" s="17">
        <v>10</v>
      </c>
      <c r="F433" s="18">
        <v>1.84</v>
      </c>
      <c r="G433" s="17">
        <v>9</v>
      </c>
      <c r="H433" s="18">
        <v>1.36</v>
      </c>
      <c r="I433" s="16" t="s">
        <v>109</v>
      </c>
      <c r="J433" s="16" t="s">
        <v>15</v>
      </c>
      <c r="K433" s="16" t="s">
        <v>4</v>
      </c>
      <c r="L433" s="19">
        <f>IF(Tabelle1[[#This Row],[Heizleistung (55°C)]]=0,Tabelle1[[#This Row],[Heizleistung (35°C)]],(Tabelle1[[#This Row],[Heizleistung (35°C)]]+Tabelle1[[#This Row],[Heizleistung (55°C)]])/2)</f>
        <v>9.5</v>
      </c>
      <c r="M433" s="20">
        <f>IF(Tabelle1[[#This Row],[Etas 55°C]]=0,0,(Tabelle1[[#This Row],[Etas 35°C]]*0.8+Tabelle1[[#This Row],[Etas 55°C]]*0.2))*2.5</f>
        <v>4.3600000000000003</v>
      </c>
      <c r="N433" s="21">
        <f>IF(-(Tabelle1[[#This Row],[80%/20% SCOP]]-5.5)/5.5=1,"n.a.",-(Tabelle1[[#This Row],[80%/20% SCOP]]-5.5)/5.5)</f>
        <v>0.20727272727272722</v>
      </c>
    </row>
    <row r="434" spans="1:14" ht="20.100000000000001" customHeight="1" x14ac:dyDescent="0.25">
      <c r="A434" s="24">
        <v>16015203</v>
      </c>
      <c r="B434" s="15" t="s">
        <v>440</v>
      </c>
      <c r="C434" s="15" t="s">
        <v>468</v>
      </c>
      <c r="D434" s="16" t="s">
        <v>2</v>
      </c>
      <c r="E434" s="17">
        <v>6</v>
      </c>
      <c r="F434" s="18">
        <v>1.97</v>
      </c>
      <c r="G434" s="17">
        <v>6</v>
      </c>
      <c r="H434" s="18">
        <v>1.46</v>
      </c>
      <c r="I434" s="16" t="s">
        <v>3</v>
      </c>
      <c r="J434" s="16" t="s">
        <v>4</v>
      </c>
      <c r="K434" s="16" t="s">
        <v>4</v>
      </c>
      <c r="L434" s="19">
        <f>IF(Tabelle1[[#This Row],[Heizleistung (55°C)]]=0,Tabelle1[[#This Row],[Heizleistung (35°C)]],(Tabelle1[[#This Row],[Heizleistung (35°C)]]+Tabelle1[[#This Row],[Heizleistung (55°C)]])/2)</f>
        <v>6</v>
      </c>
      <c r="M434" s="20">
        <f>IF(Tabelle1[[#This Row],[Etas 55°C]]=0,0,(Tabelle1[[#This Row],[Etas 35°C]]*0.8+Tabelle1[[#This Row],[Etas 55°C]]*0.2))*2.5</f>
        <v>4.67</v>
      </c>
      <c r="N434" s="21">
        <f>IF(-(Tabelle1[[#This Row],[80%/20% SCOP]]-5.5)/5.5=1,"n.a.",-(Tabelle1[[#This Row],[80%/20% SCOP]]-5.5)/5.5)</f>
        <v>0.15090909090909091</v>
      </c>
    </row>
    <row r="435" spans="1:14" ht="20.100000000000001" customHeight="1" x14ac:dyDescent="0.25">
      <c r="A435" s="24">
        <v>16015404</v>
      </c>
      <c r="B435" s="15" t="s">
        <v>440</v>
      </c>
      <c r="C435" s="15" t="s">
        <v>469</v>
      </c>
      <c r="D435" s="16" t="s">
        <v>2</v>
      </c>
      <c r="E435" s="17">
        <v>20</v>
      </c>
      <c r="F435" s="18">
        <v>1.97</v>
      </c>
      <c r="G435" s="17">
        <v>20</v>
      </c>
      <c r="H435" s="18">
        <v>1.51</v>
      </c>
      <c r="I435" s="16" t="s">
        <v>3</v>
      </c>
      <c r="J435" s="16" t="s">
        <v>15</v>
      </c>
      <c r="K435" s="16" t="s">
        <v>15</v>
      </c>
      <c r="L435" s="19">
        <f>IF(Tabelle1[[#This Row],[Heizleistung (55°C)]]=0,Tabelle1[[#This Row],[Heizleistung (35°C)]],(Tabelle1[[#This Row],[Heizleistung (35°C)]]+Tabelle1[[#This Row],[Heizleistung (55°C)]])/2)</f>
        <v>20</v>
      </c>
      <c r="M435" s="20">
        <f>IF(Tabelle1[[#This Row],[Etas 55°C]]=0,0,(Tabelle1[[#This Row],[Etas 35°C]]*0.8+Tabelle1[[#This Row],[Etas 55°C]]*0.2))*2.5</f>
        <v>4.6950000000000003</v>
      </c>
      <c r="N435" s="21">
        <f>IF(-(Tabelle1[[#This Row],[80%/20% SCOP]]-5.5)/5.5=1,"n.a.",-(Tabelle1[[#This Row],[80%/20% SCOP]]-5.5)/5.5)</f>
        <v>0.14636363636363631</v>
      </c>
    </row>
    <row r="436" spans="1:14" ht="20.100000000000001" customHeight="1" x14ac:dyDescent="0.25">
      <c r="A436" s="24">
        <v>16004034</v>
      </c>
      <c r="B436" s="15" t="s">
        <v>440</v>
      </c>
      <c r="C436" s="15" t="s">
        <v>470</v>
      </c>
      <c r="D436" s="16" t="s">
        <v>2</v>
      </c>
      <c r="E436" s="17">
        <v>10</v>
      </c>
      <c r="F436" s="18">
        <v>1.71</v>
      </c>
      <c r="G436" s="17">
        <v>10</v>
      </c>
      <c r="H436" s="18">
        <v>1.34</v>
      </c>
      <c r="I436" s="16" t="s">
        <v>109</v>
      </c>
      <c r="J436" s="16" t="s">
        <v>4</v>
      </c>
      <c r="K436" s="16" t="s">
        <v>15</v>
      </c>
      <c r="L436" s="19">
        <f>IF(Tabelle1[[#This Row],[Heizleistung (55°C)]]=0,Tabelle1[[#This Row],[Heizleistung (35°C)]],(Tabelle1[[#This Row],[Heizleistung (35°C)]]+Tabelle1[[#This Row],[Heizleistung (55°C)]])/2)</f>
        <v>10</v>
      </c>
      <c r="M436" s="20">
        <f>IF(Tabelle1[[#This Row],[Etas 55°C]]=0,0,(Tabelle1[[#This Row],[Etas 35°C]]*0.8+Tabelle1[[#This Row],[Etas 55°C]]*0.2))*2.5</f>
        <v>4.09</v>
      </c>
      <c r="N436" s="21">
        <f>IF(-(Tabelle1[[#This Row],[80%/20% SCOP]]-5.5)/5.5=1,"n.a.",-(Tabelle1[[#This Row],[80%/20% SCOP]]-5.5)/5.5)</f>
        <v>0.2563636363636364</v>
      </c>
    </row>
    <row r="437" spans="1:14" ht="20.100000000000001" customHeight="1" x14ac:dyDescent="0.25">
      <c r="A437" s="24">
        <v>16015204</v>
      </c>
      <c r="B437" s="15" t="s">
        <v>440</v>
      </c>
      <c r="C437" s="15" t="s">
        <v>471</v>
      </c>
      <c r="D437" s="16" t="s">
        <v>2</v>
      </c>
      <c r="E437" s="17">
        <v>9</v>
      </c>
      <c r="F437" s="18">
        <v>2</v>
      </c>
      <c r="G437" s="17">
        <v>9</v>
      </c>
      <c r="H437" s="18">
        <v>1.48</v>
      </c>
      <c r="I437" s="16" t="s">
        <v>3</v>
      </c>
      <c r="J437" s="16" t="s">
        <v>4</v>
      </c>
      <c r="K437" s="16" t="s">
        <v>4</v>
      </c>
      <c r="L437" s="19">
        <f>IF(Tabelle1[[#This Row],[Heizleistung (55°C)]]=0,Tabelle1[[#This Row],[Heizleistung (35°C)]],(Tabelle1[[#This Row],[Heizleistung (35°C)]]+Tabelle1[[#This Row],[Heizleistung (55°C)]])/2)</f>
        <v>9</v>
      </c>
      <c r="M437" s="20">
        <f>IF(Tabelle1[[#This Row],[Etas 55°C]]=0,0,(Tabelle1[[#This Row],[Etas 35°C]]*0.8+Tabelle1[[#This Row],[Etas 55°C]]*0.2))*2.5</f>
        <v>4.74</v>
      </c>
      <c r="N437" s="21">
        <f>IF(-(Tabelle1[[#This Row],[80%/20% SCOP]]-5.5)/5.5=1,"n.a.",-(Tabelle1[[#This Row],[80%/20% SCOP]]-5.5)/5.5)</f>
        <v>0.13818181818181816</v>
      </c>
    </row>
    <row r="438" spans="1:14" ht="20.100000000000001" customHeight="1" x14ac:dyDescent="0.25">
      <c r="A438" s="24">
        <v>16018088</v>
      </c>
      <c r="B438" s="15" t="s">
        <v>440</v>
      </c>
      <c r="C438" s="15" t="s">
        <v>472</v>
      </c>
      <c r="D438" s="16" t="s">
        <v>2</v>
      </c>
      <c r="E438" s="17">
        <v>6.4</v>
      </c>
      <c r="F438" s="18">
        <v>2.06</v>
      </c>
      <c r="G438" s="17">
        <v>6.1</v>
      </c>
      <c r="H438" s="18">
        <v>1.53</v>
      </c>
      <c r="I438" s="16" t="s">
        <v>3</v>
      </c>
      <c r="J438" s="16" t="s">
        <v>4</v>
      </c>
      <c r="K438" s="16" t="s">
        <v>4</v>
      </c>
      <c r="L438" s="19">
        <f>IF(Tabelle1[[#This Row],[Heizleistung (55°C)]]=0,Tabelle1[[#This Row],[Heizleistung (35°C)]],(Tabelle1[[#This Row],[Heizleistung (35°C)]]+Tabelle1[[#This Row],[Heizleistung (55°C)]])/2)</f>
        <v>6.25</v>
      </c>
      <c r="M438" s="20">
        <f>IF(Tabelle1[[#This Row],[Etas 55°C]]=0,0,(Tabelle1[[#This Row],[Etas 35°C]]*0.8+Tabelle1[[#This Row],[Etas 55°C]]*0.2))*2.5</f>
        <v>4.8850000000000007</v>
      </c>
      <c r="N438" s="21">
        <f>IF(-(Tabelle1[[#This Row],[80%/20% SCOP]]-5.5)/5.5=1,"n.a.",-(Tabelle1[[#This Row],[80%/20% SCOP]]-5.5)/5.5)</f>
        <v>0.11181818181818169</v>
      </c>
    </row>
    <row r="439" spans="1:14" ht="20.100000000000001" customHeight="1" x14ac:dyDescent="0.25">
      <c r="A439" s="24">
        <v>16004030</v>
      </c>
      <c r="B439" s="15" t="s">
        <v>440</v>
      </c>
      <c r="C439" s="15" t="s">
        <v>473</v>
      </c>
      <c r="D439" s="16" t="s">
        <v>2</v>
      </c>
      <c r="E439" s="17">
        <v>9</v>
      </c>
      <c r="F439" s="18">
        <v>1.71</v>
      </c>
      <c r="G439" s="17">
        <v>9</v>
      </c>
      <c r="H439" s="18">
        <v>1.38</v>
      </c>
      <c r="I439" s="16" t="s">
        <v>109</v>
      </c>
      <c r="J439" s="16" t="s">
        <v>4</v>
      </c>
      <c r="K439" s="16" t="s">
        <v>15</v>
      </c>
      <c r="L439" s="19">
        <f>IF(Tabelle1[[#This Row],[Heizleistung (55°C)]]=0,Tabelle1[[#This Row],[Heizleistung (35°C)]],(Tabelle1[[#This Row],[Heizleistung (35°C)]]+Tabelle1[[#This Row],[Heizleistung (55°C)]])/2)</f>
        <v>9</v>
      </c>
      <c r="M439" s="20">
        <f>IF(Tabelle1[[#This Row],[Etas 55°C]]=0,0,(Tabelle1[[#This Row],[Etas 35°C]]*0.8+Tabelle1[[#This Row],[Etas 55°C]]*0.2))*2.5</f>
        <v>4.1100000000000003</v>
      </c>
      <c r="N439" s="21">
        <f>IF(-(Tabelle1[[#This Row],[80%/20% SCOP]]-5.5)/5.5=1,"n.a.",-(Tabelle1[[#This Row],[80%/20% SCOP]]-5.5)/5.5)</f>
        <v>0.25272727272727269</v>
      </c>
    </row>
    <row r="440" spans="1:14" ht="20.100000000000001" customHeight="1" x14ac:dyDescent="0.25">
      <c r="A440" s="24">
        <v>16018632</v>
      </c>
      <c r="B440" s="15" t="s">
        <v>440</v>
      </c>
      <c r="C440" s="15" t="s">
        <v>474</v>
      </c>
      <c r="D440" s="16" t="s">
        <v>2</v>
      </c>
      <c r="E440" s="17">
        <v>5.3</v>
      </c>
      <c r="F440" s="18">
        <v>2.1040000000000001</v>
      </c>
      <c r="G440" s="17">
        <v>4.9000000000000004</v>
      </c>
      <c r="H440" s="18">
        <v>1.5669999999999999</v>
      </c>
      <c r="I440" s="16" t="s">
        <v>3</v>
      </c>
      <c r="J440" s="16" t="s">
        <v>4</v>
      </c>
      <c r="K440" s="16" t="s">
        <v>4</v>
      </c>
      <c r="L440" s="19">
        <f>IF(Tabelle1[[#This Row],[Heizleistung (55°C)]]=0,Tabelle1[[#This Row],[Heizleistung (35°C)]],(Tabelle1[[#This Row],[Heizleistung (35°C)]]+Tabelle1[[#This Row],[Heizleistung (55°C)]])/2)</f>
        <v>5.0999999999999996</v>
      </c>
      <c r="M440" s="20">
        <f>IF(Tabelle1[[#This Row],[Etas 55°C]]=0,0,(Tabelle1[[#This Row],[Etas 35°C]]*0.8+Tabelle1[[#This Row],[Etas 55°C]]*0.2))*2.5</f>
        <v>4.9915000000000012</v>
      </c>
      <c r="N440" s="21">
        <f>IF(-(Tabelle1[[#This Row],[80%/20% SCOP]]-5.5)/5.5=1,"n.a.",-(Tabelle1[[#This Row],[80%/20% SCOP]]-5.5)/5.5)</f>
        <v>9.2454545454545248E-2</v>
      </c>
    </row>
    <row r="441" spans="1:14" ht="20.100000000000001" customHeight="1" x14ac:dyDescent="0.25">
      <c r="A441" s="24">
        <v>16018637</v>
      </c>
      <c r="B441" s="15" t="s">
        <v>440</v>
      </c>
      <c r="C441" s="15" t="s">
        <v>475</v>
      </c>
      <c r="D441" s="16" t="s">
        <v>2</v>
      </c>
      <c r="E441" s="17">
        <v>13.5</v>
      </c>
      <c r="F441" s="18">
        <v>1.849</v>
      </c>
      <c r="G441" s="17">
        <v>13.5</v>
      </c>
      <c r="H441" s="18">
        <v>1.462</v>
      </c>
      <c r="I441" s="16" t="s">
        <v>3</v>
      </c>
      <c r="J441" s="16" t="s">
        <v>4</v>
      </c>
      <c r="K441" s="16" t="s">
        <v>4</v>
      </c>
      <c r="L441" s="19">
        <f>IF(Tabelle1[[#This Row],[Heizleistung (55°C)]]=0,Tabelle1[[#This Row],[Heizleistung (35°C)]],(Tabelle1[[#This Row],[Heizleistung (35°C)]]+Tabelle1[[#This Row],[Heizleistung (55°C)]])/2)</f>
        <v>13.5</v>
      </c>
      <c r="M441" s="20">
        <f>IF(Tabelle1[[#This Row],[Etas 55°C]]=0,0,(Tabelle1[[#This Row],[Etas 35°C]]*0.8+Tabelle1[[#This Row],[Etas 55°C]]*0.2))*2.5</f>
        <v>4.4290000000000003</v>
      </c>
      <c r="N441" s="21">
        <f>IF(-(Tabelle1[[#This Row],[80%/20% SCOP]]-5.5)/5.5=1,"n.a.",-(Tabelle1[[#This Row],[80%/20% SCOP]]-5.5)/5.5)</f>
        <v>0.19472727272727267</v>
      </c>
    </row>
    <row r="442" spans="1:14" ht="20.100000000000001" customHeight="1" x14ac:dyDescent="0.25">
      <c r="A442" s="24">
        <v>16004035</v>
      </c>
      <c r="B442" s="15" t="s">
        <v>440</v>
      </c>
      <c r="C442" s="15" t="s">
        <v>476</v>
      </c>
      <c r="D442" s="16" t="s">
        <v>2</v>
      </c>
      <c r="E442" s="17">
        <v>10</v>
      </c>
      <c r="F442" s="18">
        <v>1.71</v>
      </c>
      <c r="G442" s="17">
        <v>10</v>
      </c>
      <c r="H442" s="18">
        <v>1.34</v>
      </c>
      <c r="I442" s="16" t="s">
        <v>109</v>
      </c>
      <c r="J442" s="16" t="s">
        <v>4</v>
      </c>
      <c r="K442" s="16" t="s">
        <v>15</v>
      </c>
      <c r="L442" s="19">
        <f>IF(Tabelle1[[#This Row],[Heizleistung (55°C)]]=0,Tabelle1[[#This Row],[Heizleistung (35°C)]],(Tabelle1[[#This Row],[Heizleistung (35°C)]]+Tabelle1[[#This Row],[Heizleistung (55°C)]])/2)</f>
        <v>10</v>
      </c>
      <c r="M442" s="20">
        <f>IF(Tabelle1[[#This Row],[Etas 55°C]]=0,0,(Tabelle1[[#This Row],[Etas 35°C]]*0.8+Tabelle1[[#This Row],[Etas 55°C]]*0.2))*2.5</f>
        <v>4.09</v>
      </c>
      <c r="N442" s="21">
        <f>IF(-(Tabelle1[[#This Row],[80%/20% SCOP]]-5.5)/5.5=1,"n.a.",-(Tabelle1[[#This Row],[80%/20% SCOP]]-5.5)/5.5)</f>
        <v>0.2563636363636364</v>
      </c>
    </row>
    <row r="443" spans="1:14" ht="20.100000000000001" customHeight="1" x14ac:dyDescent="0.25">
      <c r="A443" s="24">
        <v>16015212</v>
      </c>
      <c r="B443" s="15" t="s">
        <v>440</v>
      </c>
      <c r="C443" s="15" t="s">
        <v>477</v>
      </c>
      <c r="D443" s="16" t="s">
        <v>2</v>
      </c>
      <c r="E443" s="17">
        <v>5</v>
      </c>
      <c r="F443" s="18">
        <v>1.76</v>
      </c>
      <c r="G443" s="17">
        <v>5</v>
      </c>
      <c r="H443" s="18">
        <v>1.34</v>
      </c>
      <c r="I443" s="16" t="s">
        <v>40</v>
      </c>
      <c r="J443" s="16" t="s">
        <v>15</v>
      </c>
      <c r="K443" s="16" t="s">
        <v>4</v>
      </c>
      <c r="L443" s="19">
        <f>IF(Tabelle1[[#This Row],[Heizleistung (55°C)]]=0,Tabelle1[[#This Row],[Heizleistung (35°C)]],(Tabelle1[[#This Row],[Heizleistung (35°C)]]+Tabelle1[[#This Row],[Heizleistung (55°C)]])/2)</f>
        <v>5</v>
      </c>
      <c r="M443" s="20">
        <f>IF(Tabelle1[[#This Row],[Etas 55°C]]=0,0,(Tabelle1[[#This Row],[Etas 35°C]]*0.8+Tabelle1[[#This Row],[Etas 55°C]]*0.2))*2.5</f>
        <v>4.1900000000000004</v>
      </c>
      <c r="N443" s="21">
        <f>IF(-(Tabelle1[[#This Row],[80%/20% SCOP]]-5.5)/5.5=1,"n.a.",-(Tabelle1[[#This Row],[80%/20% SCOP]]-5.5)/5.5)</f>
        <v>0.23818181818181811</v>
      </c>
    </row>
    <row r="444" spans="1:14" ht="20.100000000000001" customHeight="1" x14ac:dyDescent="0.25">
      <c r="A444" s="24">
        <v>16011431</v>
      </c>
      <c r="B444" s="15" t="s">
        <v>440</v>
      </c>
      <c r="C444" s="15" t="s">
        <v>478</v>
      </c>
      <c r="D444" s="16" t="s">
        <v>2</v>
      </c>
      <c r="E444" s="17">
        <v>6.8</v>
      </c>
      <c r="F444" s="18">
        <v>1.9279999999999999</v>
      </c>
      <c r="G444" s="17">
        <v>5.7</v>
      </c>
      <c r="H444" s="18">
        <v>1.37</v>
      </c>
      <c r="I444" s="16" t="s">
        <v>40</v>
      </c>
      <c r="J444" s="16" t="s">
        <v>15</v>
      </c>
      <c r="K444" s="16" t="s">
        <v>4</v>
      </c>
      <c r="L444" s="19">
        <f>IF(Tabelle1[[#This Row],[Heizleistung (55°C)]]=0,Tabelle1[[#This Row],[Heizleistung (35°C)]],(Tabelle1[[#This Row],[Heizleistung (35°C)]]+Tabelle1[[#This Row],[Heizleistung (55°C)]])/2)</f>
        <v>6.25</v>
      </c>
      <c r="M444" s="20">
        <f>IF(Tabelle1[[#This Row],[Etas 55°C]]=0,0,(Tabelle1[[#This Row],[Etas 35°C]]*0.8+Tabelle1[[#This Row],[Etas 55°C]]*0.2))*2.5</f>
        <v>4.5410000000000004</v>
      </c>
      <c r="N444" s="21">
        <f>IF(-(Tabelle1[[#This Row],[80%/20% SCOP]]-5.5)/5.5=1,"n.a.",-(Tabelle1[[#This Row],[80%/20% SCOP]]-5.5)/5.5)</f>
        <v>0.1743636363636363</v>
      </c>
    </row>
    <row r="445" spans="1:14" ht="20.100000000000001" customHeight="1" x14ac:dyDescent="0.25">
      <c r="A445" s="24">
        <v>16018683</v>
      </c>
      <c r="B445" s="15" t="s">
        <v>440</v>
      </c>
      <c r="C445" s="15" t="s">
        <v>479</v>
      </c>
      <c r="D445" s="16" t="s">
        <v>2</v>
      </c>
      <c r="E445" s="17">
        <v>6</v>
      </c>
      <c r="F445" s="18">
        <v>1.97</v>
      </c>
      <c r="G445" s="17">
        <v>6</v>
      </c>
      <c r="H445" s="18">
        <v>1.46</v>
      </c>
      <c r="I445" s="16" t="s">
        <v>3</v>
      </c>
      <c r="J445" s="16" t="s">
        <v>4</v>
      </c>
      <c r="K445" s="16" t="s">
        <v>4</v>
      </c>
      <c r="L445" s="19">
        <f>IF(Tabelle1[[#This Row],[Heizleistung (55°C)]]=0,Tabelle1[[#This Row],[Heizleistung (35°C)]],(Tabelle1[[#This Row],[Heizleistung (35°C)]]+Tabelle1[[#This Row],[Heizleistung (55°C)]])/2)</f>
        <v>6</v>
      </c>
      <c r="M445" s="20">
        <f>IF(Tabelle1[[#This Row],[Etas 55°C]]=0,0,(Tabelle1[[#This Row],[Etas 35°C]]*0.8+Tabelle1[[#This Row],[Etas 55°C]]*0.2))*2.5</f>
        <v>4.67</v>
      </c>
      <c r="N445" s="21">
        <f>IF(-(Tabelle1[[#This Row],[80%/20% SCOP]]-5.5)/5.5=1,"n.a.",-(Tabelle1[[#This Row],[80%/20% SCOP]]-5.5)/5.5)</f>
        <v>0.15090909090909091</v>
      </c>
    </row>
    <row r="446" spans="1:14" ht="20.100000000000001" customHeight="1" x14ac:dyDescent="0.25">
      <c r="A446" s="24">
        <v>16013893</v>
      </c>
      <c r="B446" s="15" t="s">
        <v>440</v>
      </c>
      <c r="C446" s="15" t="s">
        <v>480</v>
      </c>
      <c r="D446" s="16" t="s">
        <v>2</v>
      </c>
      <c r="E446" s="17">
        <v>6.8</v>
      </c>
      <c r="F446" s="18">
        <v>1.9279999999999999</v>
      </c>
      <c r="G446" s="17">
        <v>5.7</v>
      </c>
      <c r="H446" s="18">
        <v>1.37</v>
      </c>
      <c r="I446" s="16" t="s">
        <v>40</v>
      </c>
      <c r="J446" s="16" t="s">
        <v>15</v>
      </c>
      <c r="K446" s="16" t="s">
        <v>4</v>
      </c>
      <c r="L446" s="19">
        <f>IF(Tabelle1[[#This Row],[Heizleistung (55°C)]]=0,Tabelle1[[#This Row],[Heizleistung (35°C)]],(Tabelle1[[#This Row],[Heizleistung (35°C)]]+Tabelle1[[#This Row],[Heizleistung (55°C)]])/2)</f>
        <v>6.25</v>
      </c>
      <c r="M446" s="20">
        <f>IF(Tabelle1[[#This Row],[Etas 55°C]]=0,0,(Tabelle1[[#This Row],[Etas 35°C]]*0.8+Tabelle1[[#This Row],[Etas 55°C]]*0.2))*2.5</f>
        <v>4.5410000000000004</v>
      </c>
      <c r="N446" s="21">
        <f>IF(-(Tabelle1[[#This Row],[80%/20% SCOP]]-5.5)/5.5=1,"n.a.",-(Tabelle1[[#This Row],[80%/20% SCOP]]-5.5)/5.5)</f>
        <v>0.1743636363636363</v>
      </c>
    </row>
    <row r="447" spans="1:14" ht="20.100000000000001" customHeight="1" x14ac:dyDescent="0.25">
      <c r="A447" s="24">
        <v>16004118</v>
      </c>
      <c r="B447" s="15" t="s">
        <v>440</v>
      </c>
      <c r="C447" s="15" t="s">
        <v>481</v>
      </c>
      <c r="D447" s="16" t="s">
        <v>2</v>
      </c>
      <c r="E447" s="17">
        <v>12</v>
      </c>
      <c r="F447" s="18">
        <v>1.79</v>
      </c>
      <c r="G447" s="17">
        <v>10</v>
      </c>
      <c r="H447" s="18">
        <v>1.3</v>
      </c>
      <c r="I447" s="16" t="s">
        <v>109</v>
      </c>
      <c r="J447" s="16" t="s">
        <v>15</v>
      </c>
      <c r="K447" s="16" t="s">
        <v>4</v>
      </c>
      <c r="L447" s="19">
        <f>IF(Tabelle1[[#This Row],[Heizleistung (55°C)]]=0,Tabelle1[[#This Row],[Heizleistung (35°C)]],(Tabelle1[[#This Row],[Heizleistung (35°C)]]+Tabelle1[[#This Row],[Heizleistung (55°C)]])/2)</f>
        <v>11</v>
      </c>
      <c r="M447" s="20">
        <f>IF(Tabelle1[[#This Row],[Etas 55°C]]=0,0,(Tabelle1[[#This Row],[Etas 35°C]]*0.8+Tabelle1[[#This Row],[Etas 55°C]]*0.2))*2.5</f>
        <v>4.2300000000000004</v>
      </c>
      <c r="N447" s="21">
        <f>IF(-(Tabelle1[[#This Row],[80%/20% SCOP]]-5.5)/5.5=1,"n.a.",-(Tabelle1[[#This Row],[80%/20% SCOP]]-5.5)/5.5)</f>
        <v>0.23090909090909084</v>
      </c>
    </row>
    <row r="448" spans="1:14" ht="20.100000000000001" customHeight="1" x14ac:dyDescent="0.25">
      <c r="A448" s="24">
        <v>16015210</v>
      </c>
      <c r="B448" s="15" t="s">
        <v>440</v>
      </c>
      <c r="C448" s="15" t="s">
        <v>482</v>
      </c>
      <c r="D448" s="16" t="s">
        <v>2</v>
      </c>
      <c r="E448" s="17">
        <v>7</v>
      </c>
      <c r="F448" s="18">
        <v>1.78</v>
      </c>
      <c r="G448" s="17">
        <v>6</v>
      </c>
      <c r="H448" s="18">
        <v>1.32</v>
      </c>
      <c r="I448" s="16" t="s">
        <v>40</v>
      </c>
      <c r="J448" s="16" t="s">
        <v>15</v>
      </c>
      <c r="K448" s="16" t="s">
        <v>4</v>
      </c>
      <c r="L448" s="19">
        <f>IF(Tabelle1[[#This Row],[Heizleistung (55°C)]]=0,Tabelle1[[#This Row],[Heizleistung (35°C)]],(Tabelle1[[#This Row],[Heizleistung (35°C)]]+Tabelle1[[#This Row],[Heizleistung (55°C)]])/2)</f>
        <v>6.5</v>
      </c>
      <c r="M448" s="20">
        <f>IF(Tabelle1[[#This Row],[Etas 55°C]]=0,0,(Tabelle1[[#This Row],[Etas 35°C]]*0.8+Tabelle1[[#This Row],[Etas 55°C]]*0.2))*2.5</f>
        <v>4.2200000000000006</v>
      </c>
      <c r="N448" s="21">
        <f>IF(-(Tabelle1[[#This Row],[80%/20% SCOP]]-5.5)/5.5=1,"n.a.",-(Tabelle1[[#This Row],[80%/20% SCOP]]-5.5)/5.5)</f>
        <v>0.23272727272727262</v>
      </c>
    </row>
    <row r="449" spans="1:14" ht="20.100000000000001" customHeight="1" x14ac:dyDescent="0.25">
      <c r="A449" s="24">
        <v>16011432</v>
      </c>
      <c r="B449" s="15" t="s">
        <v>440</v>
      </c>
      <c r="C449" s="15" t="s">
        <v>483</v>
      </c>
      <c r="D449" s="16" t="s">
        <v>2</v>
      </c>
      <c r="E449" s="17">
        <v>8.1</v>
      </c>
      <c r="F449" s="18">
        <v>2.0499999999999998</v>
      </c>
      <c r="G449" s="17">
        <v>6.6</v>
      </c>
      <c r="H449" s="18">
        <v>1.31</v>
      </c>
      <c r="I449" s="16" t="s">
        <v>40</v>
      </c>
      <c r="J449" s="16" t="s">
        <v>15</v>
      </c>
      <c r="K449" s="16" t="s">
        <v>4</v>
      </c>
      <c r="L449" s="19">
        <f>IF(Tabelle1[[#This Row],[Heizleistung (55°C)]]=0,Tabelle1[[#This Row],[Heizleistung (35°C)]],(Tabelle1[[#This Row],[Heizleistung (35°C)]]+Tabelle1[[#This Row],[Heizleistung (55°C)]])/2)</f>
        <v>7.35</v>
      </c>
      <c r="M449" s="20">
        <f>IF(Tabelle1[[#This Row],[Etas 55°C]]=0,0,(Tabelle1[[#This Row],[Etas 35°C]]*0.8+Tabelle1[[#This Row],[Etas 55°C]]*0.2))*2.5</f>
        <v>4.7549999999999999</v>
      </c>
      <c r="N449" s="21">
        <f>IF(-(Tabelle1[[#This Row],[80%/20% SCOP]]-5.5)/5.5=1,"n.a.",-(Tabelle1[[#This Row],[80%/20% SCOP]]-5.5)/5.5)</f>
        <v>0.13545454545454547</v>
      </c>
    </row>
    <row r="450" spans="1:14" ht="20.100000000000001" customHeight="1" x14ac:dyDescent="0.25">
      <c r="A450" s="24">
        <v>16015406</v>
      </c>
      <c r="B450" s="15" t="s">
        <v>440</v>
      </c>
      <c r="C450" s="15" t="s">
        <v>484</v>
      </c>
      <c r="D450" s="16" t="s">
        <v>2</v>
      </c>
      <c r="E450" s="17">
        <v>30</v>
      </c>
      <c r="F450" s="18">
        <v>2.04</v>
      </c>
      <c r="G450" s="17">
        <v>30</v>
      </c>
      <c r="H450" s="18">
        <v>1.55</v>
      </c>
      <c r="I450" s="16" t="s">
        <v>3</v>
      </c>
      <c r="J450" s="16" t="s">
        <v>15</v>
      </c>
      <c r="K450" s="16" t="s">
        <v>15</v>
      </c>
      <c r="L450" s="19">
        <f>IF(Tabelle1[[#This Row],[Heizleistung (55°C)]]=0,Tabelle1[[#This Row],[Heizleistung (35°C)]],(Tabelle1[[#This Row],[Heizleistung (35°C)]]+Tabelle1[[#This Row],[Heizleistung (55°C)]])/2)</f>
        <v>30</v>
      </c>
      <c r="M450" s="20">
        <f>IF(Tabelle1[[#This Row],[Etas 55°C]]=0,0,(Tabelle1[[#This Row],[Etas 35°C]]*0.8+Tabelle1[[#This Row],[Etas 55°C]]*0.2))*2.5</f>
        <v>4.8550000000000004</v>
      </c>
      <c r="N450" s="21">
        <f>IF(-(Tabelle1[[#This Row],[80%/20% SCOP]]-5.5)/5.5=1,"n.a.",-(Tabelle1[[#This Row],[80%/20% SCOP]]-5.5)/5.5)</f>
        <v>0.1172727272727272</v>
      </c>
    </row>
    <row r="451" spans="1:14" ht="20.100000000000001" customHeight="1" x14ac:dyDescent="0.25">
      <c r="A451" s="24">
        <v>16015213</v>
      </c>
      <c r="B451" s="15" t="s">
        <v>440</v>
      </c>
      <c r="C451" s="15" t="s">
        <v>485</v>
      </c>
      <c r="D451" s="16" t="s">
        <v>2</v>
      </c>
      <c r="E451" s="17">
        <v>7</v>
      </c>
      <c r="F451" s="18">
        <v>1.77</v>
      </c>
      <c r="G451" s="17">
        <v>6</v>
      </c>
      <c r="H451" s="18">
        <v>1.32</v>
      </c>
      <c r="I451" s="16" t="s">
        <v>40</v>
      </c>
      <c r="J451" s="16" t="s">
        <v>15</v>
      </c>
      <c r="K451" s="16" t="s">
        <v>4</v>
      </c>
      <c r="L451" s="19">
        <f>IF(Tabelle1[[#This Row],[Heizleistung (55°C)]]=0,Tabelle1[[#This Row],[Heizleistung (35°C)]],(Tabelle1[[#This Row],[Heizleistung (35°C)]]+Tabelle1[[#This Row],[Heizleistung (55°C)]])/2)</f>
        <v>6.5</v>
      </c>
      <c r="M451" s="20">
        <f>IF(Tabelle1[[#This Row],[Etas 55°C]]=0,0,(Tabelle1[[#This Row],[Etas 35°C]]*0.8+Tabelle1[[#This Row],[Etas 55°C]]*0.2))*2.5</f>
        <v>4.2</v>
      </c>
      <c r="N451" s="21">
        <f>IF(-(Tabelle1[[#This Row],[80%/20% SCOP]]-5.5)/5.5=1,"n.a.",-(Tabelle1[[#This Row],[80%/20% SCOP]]-5.5)/5.5)</f>
        <v>0.23636363636363633</v>
      </c>
    </row>
    <row r="452" spans="1:14" ht="20.100000000000001" customHeight="1" x14ac:dyDescent="0.25">
      <c r="A452" s="24">
        <v>16018633</v>
      </c>
      <c r="B452" s="15" t="s">
        <v>440</v>
      </c>
      <c r="C452" s="15" t="s">
        <v>486</v>
      </c>
      <c r="D452" s="16" t="s">
        <v>2</v>
      </c>
      <c r="E452" s="17">
        <v>6.3</v>
      </c>
      <c r="F452" s="18">
        <v>2.0579999999999998</v>
      </c>
      <c r="G452" s="17">
        <v>6.1</v>
      </c>
      <c r="H452" s="18">
        <v>1.5289999999999999</v>
      </c>
      <c r="I452" s="16" t="s">
        <v>3</v>
      </c>
      <c r="J452" s="16" t="s">
        <v>4</v>
      </c>
      <c r="K452" s="16" t="s">
        <v>4</v>
      </c>
      <c r="L452" s="19">
        <f>IF(Tabelle1[[#This Row],[Heizleistung (55°C)]]=0,Tabelle1[[#This Row],[Heizleistung (35°C)]],(Tabelle1[[#This Row],[Heizleistung (35°C)]]+Tabelle1[[#This Row],[Heizleistung (55°C)]])/2)</f>
        <v>6.1999999999999993</v>
      </c>
      <c r="M452" s="20">
        <f>IF(Tabelle1[[#This Row],[Etas 55°C]]=0,0,(Tabelle1[[#This Row],[Etas 35°C]]*0.8+Tabelle1[[#This Row],[Etas 55°C]]*0.2))*2.5</f>
        <v>4.8804999999999996</v>
      </c>
      <c r="N452" s="21">
        <f>IF(-(Tabelle1[[#This Row],[80%/20% SCOP]]-5.5)/5.5=1,"n.a.",-(Tabelle1[[#This Row],[80%/20% SCOP]]-5.5)/5.5)</f>
        <v>0.1126363636363637</v>
      </c>
    </row>
    <row r="453" spans="1:14" ht="20.100000000000001" customHeight="1" x14ac:dyDescent="0.25">
      <c r="A453" s="24">
        <v>16010931</v>
      </c>
      <c r="B453" s="15" t="s">
        <v>440</v>
      </c>
      <c r="C453" s="15" t="s">
        <v>487</v>
      </c>
      <c r="D453" s="16" t="s">
        <v>2</v>
      </c>
      <c r="E453" s="17">
        <v>24.7</v>
      </c>
      <c r="F453" s="18">
        <v>1.9419999999999999</v>
      </c>
      <c r="G453" s="17">
        <v>24.4</v>
      </c>
      <c r="H453" s="18">
        <v>1.4259999999999999</v>
      </c>
      <c r="I453" s="16" t="s">
        <v>109</v>
      </c>
      <c r="J453" s="16" t="s">
        <v>15</v>
      </c>
      <c r="K453" s="16" t="s">
        <v>4</v>
      </c>
      <c r="L453" s="19">
        <f>IF(Tabelle1[[#This Row],[Heizleistung (55°C)]]=0,Tabelle1[[#This Row],[Heizleistung (35°C)]],(Tabelle1[[#This Row],[Heizleistung (35°C)]]+Tabelle1[[#This Row],[Heizleistung (55°C)]])/2)</f>
        <v>24.549999999999997</v>
      </c>
      <c r="M453" s="20">
        <f>IF(Tabelle1[[#This Row],[Etas 55°C]]=0,0,(Tabelle1[[#This Row],[Etas 35°C]]*0.8+Tabelle1[[#This Row],[Etas 55°C]]*0.2))*2.5</f>
        <v>4.5969999999999995</v>
      </c>
      <c r="N453" s="21">
        <f>IF(-(Tabelle1[[#This Row],[80%/20% SCOP]]-5.5)/5.5=1,"n.a.",-(Tabelle1[[#This Row],[80%/20% SCOP]]-5.5)/5.5)</f>
        <v>0.16418181818181826</v>
      </c>
    </row>
    <row r="454" spans="1:14" ht="20.100000000000001" customHeight="1" x14ac:dyDescent="0.25">
      <c r="A454" s="24">
        <v>16018082</v>
      </c>
      <c r="B454" s="15" t="s">
        <v>440</v>
      </c>
      <c r="C454" s="15" t="s">
        <v>488</v>
      </c>
      <c r="D454" s="16" t="s">
        <v>2</v>
      </c>
      <c r="E454" s="17">
        <v>5.3</v>
      </c>
      <c r="F454" s="18">
        <v>2.1</v>
      </c>
      <c r="G454" s="17">
        <v>4.9000000000000004</v>
      </c>
      <c r="H454" s="18">
        <v>1.57</v>
      </c>
      <c r="I454" s="16" t="s">
        <v>3</v>
      </c>
      <c r="J454" s="16" t="s">
        <v>4</v>
      </c>
      <c r="K454" s="16" t="s">
        <v>4</v>
      </c>
      <c r="L454" s="19">
        <f>IF(Tabelle1[[#This Row],[Heizleistung (55°C)]]=0,Tabelle1[[#This Row],[Heizleistung (35°C)]],(Tabelle1[[#This Row],[Heizleistung (35°C)]]+Tabelle1[[#This Row],[Heizleistung (55°C)]])/2)</f>
        <v>5.0999999999999996</v>
      </c>
      <c r="M454" s="20">
        <f>IF(Tabelle1[[#This Row],[Etas 55°C]]=0,0,(Tabelle1[[#This Row],[Etas 35°C]]*0.8+Tabelle1[[#This Row],[Etas 55°C]]*0.2))*2.5</f>
        <v>4.9850000000000003</v>
      </c>
      <c r="N454" s="21">
        <f>IF(-(Tabelle1[[#This Row],[80%/20% SCOP]]-5.5)/5.5=1,"n.a.",-(Tabelle1[[#This Row],[80%/20% SCOP]]-5.5)/5.5)</f>
        <v>9.3636363636363573E-2</v>
      </c>
    </row>
    <row r="455" spans="1:14" ht="20.100000000000001" customHeight="1" x14ac:dyDescent="0.25">
      <c r="A455" s="24">
        <v>16004033</v>
      </c>
      <c r="B455" s="15" t="s">
        <v>440</v>
      </c>
      <c r="C455" s="15" t="s">
        <v>489</v>
      </c>
      <c r="D455" s="16" t="s">
        <v>2</v>
      </c>
      <c r="E455" s="17">
        <v>10</v>
      </c>
      <c r="F455" s="18">
        <v>1.71</v>
      </c>
      <c r="G455" s="17">
        <v>10</v>
      </c>
      <c r="H455" s="18">
        <v>1.34</v>
      </c>
      <c r="I455" s="16" t="s">
        <v>109</v>
      </c>
      <c r="J455" s="16" t="s">
        <v>4</v>
      </c>
      <c r="K455" s="16" t="s">
        <v>15</v>
      </c>
      <c r="L455" s="19">
        <f>IF(Tabelle1[[#This Row],[Heizleistung (55°C)]]=0,Tabelle1[[#This Row],[Heizleistung (35°C)]],(Tabelle1[[#This Row],[Heizleistung (35°C)]]+Tabelle1[[#This Row],[Heizleistung (55°C)]])/2)</f>
        <v>10</v>
      </c>
      <c r="M455" s="20">
        <f>IF(Tabelle1[[#This Row],[Etas 55°C]]=0,0,(Tabelle1[[#This Row],[Etas 35°C]]*0.8+Tabelle1[[#This Row],[Etas 55°C]]*0.2))*2.5</f>
        <v>4.09</v>
      </c>
      <c r="N455" s="21">
        <f>IF(-(Tabelle1[[#This Row],[80%/20% SCOP]]-5.5)/5.5=1,"n.a.",-(Tabelle1[[#This Row],[80%/20% SCOP]]-5.5)/5.5)</f>
        <v>0.2563636363636364</v>
      </c>
    </row>
    <row r="456" spans="1:14" ht="20.100000000000001" customHeight="1" x14ac:dyDescent="0.25">
      <c r="A456" s="24">
        <v>16011435</v>
      </c>
      <c r="B456" s="15" t="s">
        <v>440</v>
      </c>
      <c r="C456" s="15" t="s">
        <v>490</v>
      </c>
      <c r="D456" s="16" t="s">
        <v>2</v>
      </c>
      <c r="E456" s="17">
        <v>15.2</v>
      </c>
      <c r="F456" s="18">
        <v>1.81</v>
      </c>
      <c r="G456" s="17">
        <v>13</v>
      </c>
      <c r="H456" s="18">
        <v>1.35</v>
      </c>
      <c r="I456" s="16" t="s">
        <v>40</v>
      </c>
      <c r="J456" s="16" t="s">
        <v>15</v>
      </c>
      <c r="K456" s="16" t="s">
        <v>4</v>
      </c>
      <c r="L456" s="19">
        <f>IF(Tabelle1[[#This Row],[Heizleistung (55°C)]]=0,Tabelle1[[#This Row],[Heizleistung (35°C)]],(Tabelle1[[#This Row],[Heizleistung (35°C)]]+Tabelle1[[#This Row],[Heizleistung (55°C)]])/2)</f>
        <v>14.1</v>
      </c>
      <c r="M456" s="20">
        <f>IF(Tabelle1[[#This Row],[Etas 55°C]]=0,0,(Tabelle1[[#This Row],[Etas 35°C]]*0.8+Tabelle1[[#This Row],[Etas 55°C]]*0.2))*2.5</f>
        <v>4.2950000000000008</v>
      </c>
      <c r="N456" s="21">
        <f>IF(-(Tabelle1[[#This Row],[80%/20% SCOP]]-5.5)/5.5=1,"n.a.",-(Tabelle1[[#This Row],[80%/20% SCOP]]-5.5)/5.5)</f>
        <v>0.21909090909090895</v>
      </c>
    </row>
    <row r="457" spans="1:14" ht="20.100000000000001" customHeight="1" x14ac:dyDescent="0.25">
      <c r="A457" s="24">
        <v>16018623</v>
      </c>
      <c r="B457" s="15" t="s">
        <v>440</v>
      </c>
      <c r="C457" s="15" t="s">
        <v>491</v>
      </c>
      <c r="D457" s="16" t="s">
        <v>2</v>
      </c>
      <c r="E457" s="17">
        <v>5.3</v>
      </c>
      <c r="F457" s="18">
        <v>2.1</v>
      </c>
      <c r="G457" s="17">
        <v>4.9000000000000004</v>
      </c>
      <c r="H457" s="18">
        <v>1.57</v>
      </c>
      <c r="I457" s="16" t="s">
        <v>3</v>
      </c>
      <c r="J457" s="16" t="s">
        <v>4</v>
      </c>
      <c r="K457" s="16" t="s">
        <v>4</v>
      </c>
      <c r="L457" s="19">
        <f>IF(Tabelle1[[#This Row],[Heizleistung (55°C)]]=0,Tabelle1[[#This Row],[Heizleistung (35°C)]],(Tabelle1[[#This Row],[Heizleistung (35°C)]]+Tabelle1[[#This Row],[Heizleistung (55°C)]])/2)</f>
        <v>5.0999999999999996</v>
      </c>
      <c r="M457" s="20">
        <f>IF(Tabelle1[[#This Row],[Etas 55°C]]=0,0,(Tabelle1[[#This Row],[Etas 35°C]]*0.8+Tabelle1[[#This Row],[Etas 55°C]]*0.2))*2.5</f>
        <v>4.9850000000000003</v>
      </c>
      <c r="N457" s="21">
        <f>IF(-(Tabelle1[[#This Row],[80%/20% SCOP]]-5.5)/5.5=1,"n.a.",-(Tabelle1[[#This Row],[80%/20% SCOP]]-5.5)/5.5)</f>
        <v>9.3636363636363573E-2</v>
      </c>
    </row>
    <row r="458" spans="1:14" ht="20.100000000000001" customHeight="1" x14ac:dyDescent="0.25">
      <c r="A458" s="24">
        <v>16018087</v>
      </c>
      <c r="B458" s="15" t="s">
        <v>440</v>
      </c>
      <c r="C458" s="15" t="s">
        <v>492</v>
      </c>
      <c r="D458" s="16" t="s">
        <v>2</v>
      </c>
      <c r="E458" s="17">
        <v>5.3</v>
      </c>
      <c r="F458" s="18">
        <v>2.1</v>
      </c>
      <c r="G458" s="17">
        <v>4.9000000000000004</v>
      </c>
      <c r="H458" s="18">
        <v>1.57</v>
      </c>
      <c r="I458" s="16" t="s">
        <v>3</v>
      </c>
      <c r="J458" s="16" t="s">
        <v>4</v>
      </c>
      <c r="K458" s="16" t="s">
        <v>4</v>
      </c>
      <c r="L458" s="19">
        <f>IF(Tabelle1[[#This Row],[Heizleistung (55°C)]]=0,Tabelle1[[#This Row],[Heizleistung (35°C)]],(Tabelle1[[#This Row],[Heizleistung (35°C)]]+Tabelle1[[#This Row],[Heizleistung (55°C)]])/2)</f>
        <v>5.0999999999999996</v>
      </c>
      <c r="M458" s="20">
        <f>IF(Tabelle1[[#This Row],[Etas 55°C]]=0,0,(Tabelle1[[#This Row],[Etas 35°C]]*0.8+Tabelle1[[#This Row],[Etas 55°C]]*0.2))*2.5</f>
        <v>4.9850000000000003</v>
      </c>
      <c r="N458" s="21">
        <f>IF(-(Tabelle1[[#This Row],[80%/20% SCOP]]-5.5)/5.5=1,"n.a.",-(Tabelle1[[#This Row],[80%/20% SCOP]]-5.5)/5.5)</f>
        <v>9.3636363636363573E-2</v>
      </c>
    </row>
    <row r="459" spans="1:14" ht="20.100000000000001" customHeight="1" x14ac:dyDescent="0.25">
      <c r="A459" s="24">
        <v>16015209</v>
      </c>
      <c r="B459" s="15" t="s">
        <v>440</v>
      </c>
      <c r="C459" s="15" t="s">
        <v>493</v>
      </c>
      <c r="D459" s="16" t="s">
        <v>2</v>
      </c>
      <c r="E459" s="17">
        <v>5</v>
      </c>
      <c r="F459" s="18">
        <v>1.77</v>
      </c>
      <c r="G459" s="17">
        <v>5</v>
      </c>
      <c r="H459" s="18">
        <v>1.35</v>
      </c>
      <c r="I459" s="16" t="s">
        <v>40</v>
      </c>
      <c r="J459" s="16" t="s">
        <v>15</v>
      </c>
      <c r="K459" s="16" t="s">
        <v>4</v>
      </c>
      <c r="L459" s="19">
        <f>IF(Tabelle1[[#This Row],[Heizleistung (55°C)]]=0,Tabelle1[[#This Row],[Heizleistung (35°C)]],(Tabelle1[[#This Row],[Heizleistung (35°C)]]+Tabelle1[[#This Row],[Heizleistung (55°C)]])/2)</f>
        <v>5</v>
      </c>
      <c r="M459" s="20">
        <f>IF(Tabelle1[[#This Row],[Etas 55°C]]=0,0,(Tabelle1[[#This Row],[Etas 35°C]]*0.8+Tabelle1[[#This Row],[Etas 55°C]]*0.2))*2.5</f>
        <v>4.2150000000000007</v>
      </c>
      <c r="N459" s="21">
        <f>IF(-(Tabelle1[[#This Row],[80%/20% SCOP]]-5.5)/5.5=1,"n.a.",-(Tabelle1[[#This Row],[80%/20% SCOP]]-5.5)/5.5)</f>
        <v>0.2336363636363635</v>
      </c>
    </row>
    <row r="460" spans="1:14" ht="20.100000000000001" customHeight="1" x14ac:dyDescent="0.25">
      <c r="A460" s="24">
        <v>16009722</v>
      </c>
      <c r="B460" s="15" t="s">
        <v>440</v>
      </c>
      <c r="C460" s="15" t="s">
        <v>494</v>
      </c>
      <c r="D460" s="16" t="s">
        <v>2</v>
      </c>
      <c r="E460" s="17">
        <v>12</v>
      </c>
      <c r="F460" s="18">
        <v>1.64</v>
      </c>
      <c r="G460" s="17">
        <v>9</v>
      </c>
      <c r="H460" s="18">
        <v>1.28</v>
      </c>
      <c r="I460" s="16" t="s">
        <v>109</v>
      </c>
      <c r="J460" s="16" t="s">
        <v>4</v>
      </c>
      <c r="K460" s="16" t="s">
        <v>4</v>
      </c>
      <c r="L460" s="19">
        <f>IF(Tabelle1[[#This Row],[Heizleistung (55°C)]]=0,Tabelle1[[#This Row],[Heizleistung (35°C)]],(Tabelle1[[#This Row],[Heizleistung (35°C)]]+Tabelle1[[#This Row],[Heizleistung (55°C)]])/2)</f>
        <v>10.5</v>
      </c>
      <c r="M460" s="20">
        <f>IF(Tabelle1[[#This Row],[Etas 55°C]]=0,0,(Tabelle1[[#This Row],[Etas 35°C]]*0.8+Tabelle1[[#This Row],[Etas 55°C]]*0.2))*2.5</f>
        <v>3.92</v>
      </c>
      <c r="N460" s="21">
        <f>IF(-(Tabelle1[[#This Row],[80%/20% SCOP]]-5.5)/5.5=1,"n.a.",-(Tabelle1[[#This Row],[80%/20% SCOP]]-5.5)/5.5)</f>
        <v>0.28727272727272729</v>
      </c>
    </row>
    <row r="461" spans="1:14" ht="20.100000000000001" customHeight="1" x14ac:dyDescent="0.25">
      <c r="A461" s="24">
        <v>16004032</v>
      </c>
      <c r="B461" s="15" t="s">
        <v>440</v>
      </c>
      <c r="C461" s="15" t="s">
        <v>495</v>
      </c>
      <c r="D461" s="16" t="s">
        <v>2</v>
      </c>
      <c r="E461" s="17">
        <v>9</v>
      </c>
      <c r="F461" s="18">
        <v>1.71</v>
      </c>
      <c r="G461" s="17">
        <v>9</v>
      </c>
      <c r="H461" s="18">
        <v>1.38</v>
      </c>
      <c r="I461" s="16" t="s">
        <v>109</v>
      </c>
      <c r="J461" s="16" t="s">
        <v>4</v>
      </c>
      <c r="K461" s="16" t="s">
        <v>15</v>
      </c>
      <c r="L461" s="19">
        <f>IF(Tabelle1[[#This Row],[Heizleistung (55°C)]]=0,Tabelle1[[#This Row],[Heizleistung (35°C)]],(Tabelle1[[#This Row],[Heizleistung (35°C)]]+Tabelle1[[#This Row],[Heizleistung (55°C)]])/2)</f>
        <v>9</v>
      </c>
      <c r="M461" s="20">
        <f>IF(Tabelle1[[#This Row],[Etas 55°C]]=0,0,(Tabelle1[[#This Row],[Etas 35°C]]*0.8+Tabelle1[[#This Row],[Etas 55°C]]*0.2))*2.5</f>
        <v>4.1100000000000003</v>
      </c>
      <c r="N461" s="21">
        <f>IF(-(Tabelle1[[#This Row],[80%/20% SCOP]]-5.5)/5.5=1,"n.a.",-(Tabelle1[[#This Row],[80%/20% SCOP]]-5.5)/5.5)</f>
        <v>0.25272727272727269</v>
      </c>
    </row>
    <row r="462" spans="1:14" ht="20.100000000000001" customHeight="1" x14ac:dyDescent="0.25">
      <c r="A462" s="24">
        <v>16011433</v>
      </c>
      <c r="B462" s="15" t="s">
        <v>440</v>
      </c>
      <c r="C462" s="15" t="s">
        <v>496</v>
      </c>
      <c r="D462" s="16" t="s">
        <v>2</v>
      </c>
      <c r="E462" s="17">
        <v>9.1999999999999993</v>
      </c>
      <c r="F462" s="18">
        <v>2.02</v>
      </c>
      <c r="G462" s="17">
        <v>7.7</v>
      </c>
      <c r="H462" s="18">
        <v>1.36</v>
      </c>
      <c r="I462" s="16" t="s">
        <v>40</v>
      </c>
      <c r="J462" s="16" t="s">
        <v>15</v>
      </c>
      <c r="K462" s="16" t="s">
        <v>4</v>
      </c>
      <c r="L462" s="19">
        <f>IF(Tabelle1[[#This Row],[Heizleistung (55°C)]]=0,Tabelle1[[#This Row],[Heizleistung (35°C)]],(Tabelle1[[#This Row],[Heizleistung (35°C)]]+Tabelle1[[#This Row],[Heizleistung (55°C)]])/2)</f>
        <v>8.4499999999999993</v>
      </c>
      <c r="M462" s="20">
        <f>IF(Tabelle1[[#This Row],[Etas 55°C]]=0,0,(Tabelle1[[#This Row],[Etas 35°C]]*0.8+Tabelle1[[#This Row],[Etas 55°C]]*0.2))*2.5</f>
        <v>4.7200000000000006</v>
      </c>
      <c r="N462" s="21">
        <f>IF(-(Tabelle1[[#This Row],[80%/20% SCOP]]-5.5)/5.5=1,"n.a.",-(Tabelle1[[#This Row],[80%/20% SCOP]]-5.5)/5.5)</f>
        <v>0.1418181818181817</v>
      </c>
    </row>
    <row r="463" spans="1:14" ht="20.100000000000001" customHeight="1" x14ac:dyDescent="0.25">
      <c r="A463" s="24">
        <v>16015206</v>
      </c>
      <c r="B463" s="15" t="s">
        <v>440</v>
      </c>
      <c r="C463" s="15" t="s">
        <v>497</v>
      </c>
      <c r="D463" s="16" t="s">
        <v>2</v>
      </c>
      <c r="E463" s="17">
        <v>9</v>
      </c>
      <c r="F463" s="18">
        <v>2</v>
      </c>
      <c r="G463" s="17">
        <v>9</v>
      </c>
      <c r="H463" s="18">
        <v>1.48</v>
      </c>
      <c r="I463" s="16" t="s">
        <v>3</v>
      </c>
      <c r="J463" s="16" t="s">
        <v>4</v>
      </c>
      <c r="K463" s="16" t="s">
        <v>4</v>
      </c>
      <c r="L463" s="19">
        <f>IF(Tabelle1[[#This Row],[Heizleistung (55°C)]]=0,Tabelle1[[#This Row],[Heizleistung (35°C)]],(Tabelle1[[#This Row],[Heizleistung (35°C)]]+Tabelle1[[#This Row],[Heizleistung (55°C)]])/2)</f>
        <v>9</v>
      </c>
      <c r="M463" s="20">
        <f>IF(Tabelle1[[#This Row],[Etas 55°C]]=0,0,(Tabelle1[[#This Row],[Etas 35°C]]*0.8+Tabelle1[[#This Row],[Etas 55°C]]*0.2))*2.5</f>
        <v>4.74</v>
      </c>
      <c r="N463" s="21">
        <f>IF(-(Tabelle1[[#This Row],[80%/20% SCOP]]-5.5)/5.5=1,"n.a.",-(Tabelle1[[#This Row],[80%/20% SCOP]]-5.5)/5.5)</f>
        <v>0.13818181818181816</v>
      </c>
    </row>
    <row r="464" spans="1:14" ht="20.100000000000001" customHeight="1" x14ac:dyDescent="0.25">
      <c r="A464" s="24">
        <v>16018630</v>
      </c>
      <c r="B464" s="15" t="s">
        <v>440</v>
      </c>
      <c r="C464" s="15" t="s">
        <v>498</v>
      </c>
      <c r="D464" s="16" t="s">
        <v>2</v>
      </c>
      <c r="E464" s="17">
        <v>11.5</v>
      </c>
      <c r="F464" s="18">
        <v>1.8779999999999999</v>
      </c>
      <c r="G464" s="17">
        <v>11.5</v>
      </c>
      <c r="H464" s="18">
        <v>1.4710000000000001</v>
      </c>
      <c r="I464" s="16" t="s">
        <v>3</v>
      </c>
      <c r="J464" s="16" t="s">
        <v>4</v>
      </c>
      <c r="K464" s="16" t="s">
        <v>4</v>
      </c>
      <c r="L464" s="19">
        <f>IF(Tabelle1[[#This Row],[Heizleistung (55°C)]]=0,Tabelle1[[#This Row],[Heizleistung (35°C)]],(Tabelle1[[#This Row],[Heizleistung (35°C)]]+Tabelle1[[#This Row],[Heizleistung (55°C)]])/2)</f>
        <v>11.5</v>
      </c>
      <c r="M464" s="20">
        <f>IF(Tabelle1[[#This Row],[Etas 55°C]]=0,0,(Tabelle1[[#This Row],[Etas 35°C]]*0.8+Tabelle1[[#This Row],[Etas 55°C]]*0.2))*2.5</f>
        <v>4.4915000000000003</v>
      </c>
      <c r="N464" s="21">
        <f>IF(-(Tabelle1[[#This Row],[80%/20% SCOP]]-5.5)/5.5=1,"n.a.",-(Tabelle1[[#This Row],[80%/20% SCOP]]-5.5)/5.5)</f>
        <v>0.18336363636363631</v>
      </c>
    </row>
    <row r="465" spans="1:14" ht="20.100000000000001" customHeight="1" x14ac:dyDescent="0.25">
      <c r="A465" s="24">
        <v>16015208</v>
      </c>
      <c r="B465" s="15" t="s">
        <v>440</v>
      </c>
      <c r="C465" s="15" t="s">
        <v>499</v>
      </c>
      <c r="D465" s="16" t="s">
        <v>2</v>
      </c>
      <c r="E465" s="17">
        <v>9</v>
      </c>
      <c r="F465" s="18">
        <v>2</v>
      </c>
      <c r="G465" s="17">
        <v>9</v>
      </c>
      <c r="H465" s="18">
        <v>1.48</v>
      </c>
      <c r="I465" s="16" t="s">
        <v>3</v>
      </c>
      <c r="J465" s="16" t="s">
        <v>4</v>
      </c>
      <c r="K465" s="16" t="s">
        <v>4</v>
      </c>
      <c r="L465" s="19">
        <f>IF(Tabelle1[[#This Row],[Heizleistung (55°C)]]=0,Tabelle1[[#This Row],[Heizleistung (35°C)]],(Tabelle1[[#This Row],[Heizleistung (35°C)]]+Tabelle1[[#This Row],[Heizleistung (55°C)]])/2)</f>
        <v>9</v>
      </c>
      <c r="M465" s="20">
        <f>IF(Tabelle1[[#This Row],[Etas 55°C]]=0,0,(Tabelle1[[#This Row],[Etas 35°C]]*0.8+Tabelle1[[#This Row],[Etas 55°C]]*0.2))*2.5</f>
        <v>4.74</v>
      </c>
      <c r="N465" s="21">
        <f>IF(-(Tabelle1[[#This Row],[80%/20% SCOP]]-5.5)/5.5=1,"n.a.",-(Tabelle1[[#This Row],[80%/20% SCOP]]-5.5)/5.5)</f>
        <v>0.13818181818181816</v>
      </c>
    </row>
    <row r="466" spans="1:14" ht="20.100000000000001" customHeight="1" x14ac:dyDescent="0.25">
      <c r="A466" s="24">
        <v>16011434</v>
      </c>
      <c r="B466" s="15" t="s">
        <v>440</v>
      </c>
      <c r="C466" s="15" t="s">
        <v>500</v>
      </c>
      <c r="D466" s="16" t="s">
        <v>2</v>
      </c>
      <c r="E466" s="17">
        <v>12</v>
      </c>
      <c r="F466" s="18">
        <v>1.89</v>
      </c>
      <c r="G466" s="17">
        <v>11.6</v>
      </c>
      <c r="H466" s="18">
        <v>1.35</v>
      </c>
      <c r="I466" s="16" t="s">
        <v>40</v>
      </c>
      <c r="J466" s="16" t="s">
        <v>15</v>
      </c>
      <c r="K466" s="16" t="s">
        <v>4</v>
      </c>
      <c r="L466" s="19">
        <f>IF(Tabelle1[[#This Row],[Heizleistung (55°C)]]=0,Tabelle1[[#This Row],[Heizleistung (35°C)]],(Tabelle1[[#This Row],[Heizleistung (35°C)]]+Tabelle1[[#This Row],[Heizleistung (55°C)]])/2)</f>
        <v>11.8</v>
      </c>
      <c r="M466" s="20">
        <f>IF(Tabelle1[[#This Row],[Etas 55°C]]=0,0,(Tabelle1[[#This Row],[Etas 35°C]]*0.8+Tabelle1[[#This Row],[Etas 55°C]]*0.2))*2.5</f>
        <v>4.4550000000000001</v>
      </c>
      <c r="N466" s="21">
        <f>IF(-(Tabelle1[[#This Row],[80%/20% SCOP]]-5.5)/5.5=1,"n.a.",-(Tabelle1[[#This Row],[80%/20% SCOP]]-5.5)/5.5)</f>
        <v>0.18999999999999997</v>
      </c>
    </row>
    <row r="467" spans="1:14" ht="20.100000000000001" customHeight="1" x14ac:dyDescent="0.25">
      <c r="A467" s="24">
        <v>16015205</v>
      </c>
      <c r="B467" s="15" t="s">
        <v>440</v>
      </c>
      <c r="C467" s="15" t="s">
        <v>501</v>
      </c>
      <c r="D467" s="16" t="s">
        <v>2</v>
      </c>
      <c r="E467" s="17">
        <v>6</v>
      </c>
      <c r="F467" s="18">
        <v>1.97</v>
      </c>
      <c r="G467" s="17">
        <v>6</v>
      </c>
      <c r="H467" s="18">
        <v>1.46</v>
      </c>
      <c r="I467" s="16" t="s">
        <v>3</v>
      </c>
      <c r="J467" s="16" t="s">
        <v>4</v>
      </c>
      <c r="K467" s="16" t="s">
        <v>4</v>
      </c>
      <c r="L467" s="19">
        <f>IF(Tabelle1[[#This Row],[Heizleistung (55°C)]]=0,Tabelle1[[#This Row],[Heizleistung (35°C)]],(Tabelle1[[#This Row],[Heizleistung (35°C)]]+Tabelle1[[#This Row],[Heizleistung (55°C)]])/2)</f>
        <v>6</v>
      </c>
      <c r="M467" s="20">
        <f>IF(Tabelle1[[#This Row],[Etas 55°C]]=0,0,(Tabelle1[[#This Row],[Etas 35°C]]*0.8+Tabelle1[[#This Row],[Etas 55°C]]*0.2))*2.5</f>
        <v>4.67</v>
      </c>
      <c r="N467" s="21">
        <f>IF(-(Tabelle1[[#This Row],[80%/20% SCOP]]-5.5)/5.5=1,"n.a.",-(Tabelle1[[#This Row],[80%/20% SCOP]]-5.5)/5.5)</f>
        <v>0.15090909090909091</v>
      </c>
    </row>
    <row r="468" spans="1:14" ht="20.100000000000001" customHeight="1" x14ac:dyDescent="0.25">
      <c r="A468" s="24">
        <v>16018086</v>
      </c>
      <c r="B468" s="15" t="s">
        <v>440</v>
      </c>
      <c r="C468" s="15" t="s">
        <v>502</v>
      </c>
      <c r="D468" s="16" t="s">
        <v>2</v>
      </c>
      <c r="E468" s="17">
        <v>13.7</v>
      </c>
      <c r="F468" s="18">
        <v>1.85</v>
      </c>
      <c r="G468" s="17">
        <v>13.7</v>
      </c>
      <c r="H468" s="18">
        <v>1.46</v>
      </c>
      <c r="I468" s="16" t="s">
        <v>3</v>
      </c>
      <c r="J468" s="16" t="s">
        <v>4</v>
      </c>
      <c r="K468" s="16" t="s">
        <v>4</v>
      </c>
      <c r="L468" s="19">
        <f>IF(Tabelle1[[#This Row],[Heizleistung (55°C)]]=0,Tabelle1[[#This Row],[Heizleistung (35°C)]],(Tabelle1[[#This Row],[Heizleistung (35°C)]]+Tabelle1[[#This Row],[Heizleistung (55°C)]])/2)</f>
        <v>13.7</v>
      </c>
      <c r="M468" s="20">
        <f>IF(Tabelle1[[#This Row],[Etas 55°C]]=0,0,(Tabelle1[[#This Row],[Etas 35°C]]*0.8+Tabelle1[[#This Row],[Etas 55°C]]*0.2))*2.5</f>
        <v>4.4300000000000006</v>
      </c>
      <c r="N468" s="21">
        <f>IF(-(Tabelle1[[#This Row],[80%/20% SCOP]]-5.5)/5.5=1,"n.a.",-(Tabelle1[[#This Row],[80%/20% SCOP]]-5.5)/5.5)</f>
        <v>0.19454545454545444</v>
      </c>
    </row>
    <row r="469" spans="1:14" ht="20.100000000000001" customHeight="1" x14ac:dyDescent="0.25">
      <c r="A469" s="24">
        <v>16004031</v>
      </c>
      <c r="B469" s="15" t="s">
        <v>440</v>
      </c>
      <c r="C469" s="15" t="s">
        <v>503</v>
      </c>
      <c r="D469" s="16" t="s">
        <v>2</v>
      </c>
      <c r="E469" s="17">
        <v>9</v>
      </c>
      <c r="F469" s="18">
        <v>1.71</v>
      </c>
      <c r="G469" s="17">
        <v>9</v>
      </c>
      <c r="H469" s="18">
        <v>1.38</v>
      </c>
      <c r="I469" s="16" t="s">
        <v>109</v>
      </c>
      <c r="J469" s="16" t="s">
        <v>4</v>
      </c>
      <c r="K469" s="16" t="s">
        <v>15</v>
      </c>
      <c r="L469" s="19">
        <f>IF(Tabelle1[[#This Row],[Heizleistung (55°C)]]=0,Tabelle1[[#This Row],[Heizleistung (35°C)]],(Tabelle1[[#This Row],[Heizleistung (35°C)]]+Tabelle1[[#This Row],[Heizleistung (55°C)]])/2)</f>
        <v>9</v>
      </c>
      <c r="M469" s="20">
        <f>IF(Tabelle1[[#This Row],[Etas 55°C]]=0,0,(Tabelle1[[#This Row],[Etas 35°C]]*0.8+Tabelle1[[#This Row],[Etas 55°C]]*0.2))*2.5</f>
        <v>4.1100000000000003</v>
      </c>
      <c r="N469" s="21">
        <f>IF(-(Tabelle1[[#This Row],[80%/20% SCOP]]-5.5)/5.5=1,"n.a.",-(Tabelle1[[#This Row],[80%/20% SCOP]]-5.5)/5.5)</f>
        <v>0.25272727272727269</v>
      </c>
    </row>
    <row r="470" spans="1:14" ht="20.100000000000001" customHeight="1" x14ac:dyDescent="0.25">
      <c r="A470" s="24">
        <v>16004112</v>
      </c>
      <c r="B470" s="15" t="s">
        <v>440</v>
      </c>
      <c r="C470" s="15" t="s">
        <v>504</v>
      </c>
      <c r="D470" s="16" t="s">
        <v>2</v>
      </c>
      <c r="E470" s="17">
        <v>16</v>
      </c>
      <c r="F470" s="18">
        <v>1.86</v>
      </c>
      <c r="G470" s="17">
        <v>16</v>
      </c>
      <c r="H470" s="18">
        <v>1.37</v>
      </c>
      <c r="I470" s="16" t="s">
        <v>109</v>
      </c>
      <c r="J470" s="16" t="s">
        <v>15</v>
      </c>
      <c r="K470" s="16" t="s">
        <v>4</v>
      </c>
      <c r="L470" s="19">
        <f>IF(Tabelle1[[#This Row],[Heizleistung (55°C)]]=0,Tabelle1[[#This Row],[Heizleistung (35°C)]],(Tabelle1[[#This Row],[Heizleistung (35°C)]]+Tabelle1[[#This Row],[Heizleistung (55°C)]])/2)</f>
        <v>16</v>
      </c>
      <c r="M470" s="20">
        <f>IF(Tabelle1[[#This Row],[Etas 55°C]]=0,0,(Tabelle1[[#This Row],[Etas 35°C]]*0.8+Tabelle1[[#This Row],[Etas 55°C]]*0.2))*2.5</f>
        <v>4.4050000000000002</v>
      </c>
      <c r="N470" s="21">
        <f>IF(-(Tabelle1[[#This Row],[80%/20% SCOP]]-5.5)/5.5=1,"n.a.",-(Tabelle1[[#This Row],[80%/20% SCOP]]-5.5)/5.5)</f>
        <v>0.19909090909090904</v>
      </c>
    </row>
    <row r="471" spans="1:14" ht="20.100000000000001" customHeight="1" x14ac:dyDescent="0.25">
      <c r="A471" s="24">
        <v>16017075</v>
      </c>
      <c r="B471" s="15" t="s">
        <v>505</v>
      </c>
      <c r="C471" s="15" t="s">
        <v>506</v>
      </c>
      <c r="D471" s="16" t="s">
        <v>2</v>
      </c>
      <c r="E471" s="17">
        <v>11.9</v>
      </c>
      <c r="F471" s="18">
        <v>1.77</v>
      </c>
      <c r="G471" s="17">
        <v>12.6</v>
      </c>
      <c r="H471" s="18">
        <v>1.42</v>
      </c>
      <c r="I471" s="16" t="s">
        <v>3</v>
      </c>
      <c r="J471" s="16" t="s">
        <v>4</v>
      </c>
      <c r="K471" s="16" t="s">
        <v>15</v>
      </c>
      <c r="L471" s="19">
        <f>IF(Tabelle1[[#This Row],[Heizleistung (55°C)]]=0,Tabelle1[[#This Row],[Heizleistung (35°C)]],(Tabelle1[[#This Row],[Heizleistung (35°C)]]+Tabelle1[[#This Row],[Heizleistung (55°C)]])/2)</f>
        <v>12.25</v>
      </c>
      <c r="M471" s="20">
        <f>IF(Tabelle1[[#This Row],[Etas 55°C]]=0,0,(Tabelle1[[#This Row],[Etas 35°C]]*0.8+Tabelle1[[#This Row],[Etas 55°C]]*0.2))*2.5</f>
        <v>4.25</v>
      </c>
      <c r="N471" s="21">
        <f>IF(-(Tabelle1[[#This Row],[80%/20% SCOP]]-5.5)/5.5=1,"n.a.",-(Tabelle1[[#This Row],[80%/20% SCOP]]-5.5)/5.5)</f>
        <v>0.22727272727272727</v>
      </c>
    </row>
    <row r="472" spans="1:14" ht="20.100000000000001" customHeight="1" x14ac:dyDescent="0.25">
      <c r="A472" s="24">
        <v>16004019</v>
      </c>
      <c r="B472" s="15" t="s">
        <v>505</v>
      </c>
      <c r="C472" s="15" t="s">
        <v>507</v>
      </c>
      <c r="D472" s="16" t="s">
        <v>2</v>
      </c>
      <c r="E472" s="17">
        <v>8.5</v>
      </c>
      <c r="F472" s="18">
        <v>1.77</v>
      </c>
      <c r="G472" s="17">
        <v>12.9</v>
      </c>
      <c r="H472" s="18">
        <v>1.31</v>
      </c>
      <c r="I472" s="16" t="s">
        <v>508</v>
      </c>
      <c r="J472" s="16" t="s">
        <v>4</v>
      </c>
      <c r="K472" s="16" t="s">
        <v>4</v>
      </c>
      <c r="L472" s="19">
        <f>IF(Tabelle1[[#This Row],[Heizleistung (55°C)]]=0,Tabelle1[[#This Row],[Heizleistung (35°C)]],(Tabelle1[[#This Row],[Heizleistung (35°C)]]+Tabelle1[[#This Row],[Heizleistung (55°C)]])/2)</f>
        <v>10.7</v>
      </c>
      <c r="M472" s="20">
        <f>IF(Tabelle1[[#This Row],[Etas 55°C]]=0,0,(Tabelle1[[#This Row],[Etas 35°C]]*0.8+Tabelle1[[#This Row],[Etas 55°C]]*0.2))*2.5</f>
        <v>4.1950000000000003</v>
      </c>
      <c r="N472" s="21">
        <f>IF(-(Tabelle1[[#This Row],[80%/20% SCOP]]-5.5)/5.5=1,"n.a.",-(Tabelle1[[#This Row],[80%/20% SCOP]]-5.5)/5.5)</f>
        <v>0.23727272727272722</v>
      </c>
    </row>
    <row r="473" spans="1:14" ht="20.100000000000001" customHeight="1" x14ac:dyDescent="0.25">
      <c r="A473" s="24">
        <v>16004015</v>
      </c>
      <c r="B473" s="15" t="s">
        <v>505</v>
      </c>
      <c r="C473" s="15" t="s">
        <v>509</v>
      </c>
      <c r="D473" s="16" t="s">
        <v>2</v>
      </c>
      <c r="E473" s="17">
        <v>15.1</v>
      </c>
      <c r="F473" s="18">
        <v>1.64</v>
      </c>
      <c r="G473" s="17">
        <v>13.46</v>
      </c>
      <c r="H473" s="18">
        <v>1.3</v>
      </c>
      <c r="I473" s="16" t="s">
        <v>109</v>
      </c>
      <c r="J473" s="16" t="s">
        <v>4</v>
      </c>
      <c r="K473" s="16" t="s">
        <v>4</v>
      </c>
      <c r="L473" s="19">
        <f>IF(Tabelle1[[#This Row],[Heizleistung (55°C)]]=0,Tabelle1[[#This Row],[Heizleistung (35°C)]],(Tabelle1[[#This Row],[Heizleistung (35°C)]]+Tabelle1[[#This Row],[Heizleistung (55°C)]])/2)</f>
        <v>14.280000000000001</v>
      </c>
      <c r="M473" s="20">
        <f>IF(Tabelle1[[#This Row],[Etas 55°C]]=0,0,(Tabelle1[[#This Row],[Etas 35°C]]*0.8+Tabelle1[[#This Row],[Etas 55°C]]*0.2))*2.5</f>
        <v>3.93</v>
      </c>
      <c r="N473" s="21">
        <f>IF(-(Tabelle1[[#This Row],[80%/20% SCOP]]-5.5)/5.5=1,"n.a.",-(Tabelle1[[#This Row],[80%/20% SCOP]]-5.5)/5.5)</f>
        <v>0.28545454545454541</v>
      </c>
    </row>
    <row r="474" spans="1:14" ht="20.100000000000001" customHeight="1" x14ac:dyDescent="0.25">
      <c r="A474" s="24">
        <v>16015043</v>
      </c>
      <c r="B474" s="15" t="s">
        <v>505</v>
      </c>
      <c r="C474" s="15" t="s">
        <v>510</v>
      </c>
      <c r="D474" s="16" t="s">
        <v>2</v>
      </c>
      <c r="E474" s="17">
        <v>8.3000000000000007</v>
      </c>
      <c r="F474" s="18">
        <v>1.65</v>
      </c>
      <c r="G474" s="17">
        <v>16.8</v>
      </c>
      <c r="H474" s="18">
        <v>1.26</v>
      </c>
      <c r="I474" s="16" t="s">
        <v>508</v>
      </c>
      <c r="J474" s="16" t="s">
        <v>4</v>
      </c>
      <c r="K474" s="16" t="s">
        <v>4</v>
      </c>
      <c r="L474" s="19">
        <f>IF(Tabelle1[[#This Row],[Heizleistung (55°C)]]=0,Tabelle1[[#This Row],[Heizleistung (35°C)]],(Tabelle1[[#This Row],[Heizleistung (35°C)]]+Tabelle1[[#This Row],[Heizleistung (55°C)]])/2)</f>
        <v>12.55</v>
      </c>
      <c r="M474" s="20">
        <f>IF(Tabelle1[[#This Row],[Etas 55°C]]=0,0,(Tabelle1[[#This Row],[Etas 35°C]]*0.8+Tabelle1[[#This Row],[Etas 55°C]]*0.2))*2.5</f>
        <v>3.93</v>
      </c>
      <c r="N474" s="21">
        <f>IF(-(Tabelle1[[#This Row],[80%/20% SCOP]]-5.5)/5.5=1,"n.a.",-(Tabelle1[[#This Row],[80%/20% SCOP]]-5.5)/5.5)</f>
        <v>0.28545454545454541</v>
      </c>
    </row>
    <row r="475" spans="1:14" ht="20.100000000000001" customHeight="1" x14ac:dyDescent="0.25">
      <c r="A475" s="24">
        <v>16004023</v>
      </c>
      <c r="B475" s="15" t="s">
        <v>505</v>
      </c>
      <c r="C475" s="15" t="s">
        <v>511</v>
      </c>
      <c r="D475" s="16" t="s">
        <v>2</v>
      </c>
      <c r="E475" s="17">
        <v>5.81</v>
      </c>
      <c r="F475" s="18">
        <v>1.75</v>
      </c>
      <c r="G475" s="17">
        <v>9.2799999999999994</v>
      </c>
      <c r="H475" s="18">
        <v>1.3</v>
      </c>
      <c r="I475" s="16" t="s">
        <v>508</v>
      </c>
      <c r="J475" s="16" t="s">
        <v>4</v>
      </c>
      <c r="K475" s="16" t="s">
        <v>4</v>
      </c>
      <c r="L475" s="19">
        <f>IF(Tabelle1[[#This Row],[Heizleistung (55°C)]]=0,Tabelle1[[#This Row],[Heizleistung (35°C)]],(Tabelle1[[#This Row],[Heizleistung (35°C)]]+Tabelle1[[#This Row],[Heizleistung (55°C)]])/2)</f>
        <v>7.5449999999999999</v>
      </c>
      <c r="M475" s="20">
        <f>IF(Tabelle1[[#This Row],[Etas 55°C]]=0,0,(Tabelle1[[#This Row],[Etas 35°C]]*0.8+Tabelle1[[#This Row],[Etas 55°C]]*0.2))*2.5</f>
        <v>4.1500000000000004</v>
      </c>
      <c r="N475" s="21">
        <f>IF(-(Tabelle1[[#This Row],[80%/20% SCOP]]-5.5)/5.5=1,"n.a.",-(Tabelle1[[#This Row],[80%/20% SCOP]]-5.5)/5.5)</f>
        <v>0.2454545454545454</v>
      </c>
    </row>
    <row r="476" spans="1:14" ht="20.100000000000001" customHeight="1" x14ac:dyDescent="0.25">
      <c r="A476" s="24">
        <v>16004009</v>
      </c>
      <c r="B476" s="15" t="s">
        <v>505</v>
      </c>
      <c r="C476" s="15" t="s">
        <v>512</v>
      </c>
      <c r="D476" s="16" t="s">
        <v>2</v>
      </c>
      <c r="E476" s="17">
        <v>5</v>
      </c>
      <c r="F476" s="18">
        <v>1.75</v>
      </c>
      <c r="G476" s="17">
        <v>5</v>
      </c>
      <c r="H476" s="18">
        <v>1.25</v>
      </c>
      <c r="I476" s="16" t="s">
        <v>40</v>
      </c>
      <c r="J476" s="16" t="s">
        <v>4</v>
      </c>
      <c r="K476" s="16" t="s">
        <v>4</v>
      </c>
      <c r="L476" s="19">
        <f>IF(Tabelle1[[#This Row],[Heizleistung (55°C)]]=0,Tabelle1[[#This Row],[Heizleistung (35°C)]],(Tabelle1[[#This Row],[Heizleistung (35°C)]]+Tabelle1[[#This Row],[Heizleistung (55°C)]])/2)</f>
        <v>5</v>
      </c>
      <c r="M476" s="20">
        <f>IF(Tabelle1[[#This Row],[Etas 55°C]]=0,0,(Tabelle1[[#This Row],[Etas 35°C]]*0.8+Tabelle1[[#This Row],[Etas 55°C]]*0.2))*2.5</f>
        <v>4.125</v>
      </c>
      <c r="N476" s="21">
        <f>IF(-(Tabelle1[[#This Row],[80%/20% SCOP]]-5.5)/5.5=1,"n.a.",-(Tabelle1[[#This Row],[80%/20% SCOP]]-5.5)/5.5)</f>
        <v>0.25</v>
      </c>
    </row>
    <row r="477" spans="1:14" ht="20.100000000000001" customHeight="1" x14ac:dyDescent="0.25">
      <c r="A477" s="24">
        <v>16017073</v>
      </c>
      <c r="B477" s="15" t="s">
        <v>505</v>
      </c>
      <c r="C477" s="15" t="s">
        <v>513</v>
      </c>
      <c r="D477" s="16" t="s">
        <v>2</v>
      </c>
      <c r="E477" s="17">
        <v>7.9</v>
      </c>
      <c r="F477" s="18">
        <v>1.79</v>
      </c>
      <c r="G477" s="17">
        <v>7.3</v>
      </c>
      <c r="H477" s="18">
        <v>1.34</v>
      </c>
      <c r="I477" s="16" t="s">
        <v>3</v>
      </c>
      <c r="J477" s="16" t="s">
        <v>4</v>
      </c>
      <c r="K477" s="16" t="s">
        <v>15</v>
      </c>
      <c r="L477" s="19">
        <f>IF(Tabelle1[[#This Row],[Heizleistung (55°C)]]=0,Tabelle1[[#This Row],[Heizleistung (35°C)]],(Tabelle1[[#This Row],[Heizleistung (35°C)]]+Tabelle1[[#This Row],[Heizleistung (55°C)]])/2)</f>
        <v>7.6</v>
      </c>
      <c r="M477" s="20">
        <f>IF(Tabelle1[[#This Row],[Etas 55°C]]=0,0,(Tabelle1[[#This Row],[Etas 35°C]]*0.8+Tabelle1[[#This Row],[Etas 55°C]]*0.2))*2.5</f>
        <v>4.25</v>
      </c>
      <c r="N477" s="21">
        <f>IF(-(Tabelle1[[#This Row],[80%/20% SCOP]]-5.5)/5.5=1,"n.a.",-(Tabelle1[[#This Row],[80%/20% SCOP]]-5.5)/5.5)</f>
        <v>0.22727272727272727</v>
      </c>
    </row>
    <row r="478" spans="1:14" ht="20.100000000000001" customHeight="1" x14ac:dyDescent="0.25">
      <c r="A478" s="24">
        <v>16004010</v>
      </c>
      <c r="B478" s="15" t="s">
        <v>505</v>
      </c>
      <c r="C478" s="15" t="s">
        <v>514</v>
      </c>
      <c r="D478" s="16" t="s">
        <v>2</v>
      </c>
      <c r="E478" s="17">
        <v>6</v>
      </c>
      <c r="F478" s="18">
        <v>1.75</v>
      </c>
      <c r="G478" s="17">
        <v>5</v>
      </c>
      <c r="H478" s="18">
        <v>1.25</v>
      </c>
      <c r="I478" s="16" t="s">
        <v>40</v>
      </c>
      <c r="J478" s="16" t="s">
        <v>4</v>
      </c>
      <c r="K478" s="16" t="s">
        <v>4</v>
      </c>
      <c r="L478" s="19">
        <f>IF(Tabelle1[[#This Row],[Heizleistung (55°C)]]=0,Tabelle1[[#This Row],[Heizleistung (35°C)]],(Tabelle1[[#This Row],[Heizleistung (35°C)]]+Tabelle1[[#This Row],[Heizleistung (55°C)]])/2)</f>
        <v>5.5</v>
      </c>
      <c r="M478" s="20">
        <f>IF(Tabelle1[[#This Row],[Etas 55°C]]=0,0,(Tabelle1[[#This Row],[Etas 35°C]]*0.8+Tabelle1[[#This Row],[Etas 55°C]]*0.2))*2.5</f>
        <v>4.125</v>
      </c>
      <c r="N478" s="21">
        <f>IF(-(Tabelle1[[#This Row],[80%/20% SCOP]]-5.5)/5.5=1,"n.a.",-(Tabelle1[[#This Row],[80%/20% SCOP]]-5.5)/5.5)</f>
        <v>0.25</v>
      </c>
    </row>
    <row r="479" spans="1:14" ht="20.100000000000001" customHeight="1" x14ac:dyDescent="0.25">
      <c r="A479" s="24">
        <v>16004021</v>
      </c>
      <c r="B479" s="15" t="s">
        <v>505</v>
      </c>
      <c r="C479" s="15" t="s">
        <v>515</v>
      </c>
      <c r="D479" s="16" t="s">
        <v>2</v>
      </c>
      <c r="E479" s="17">
        <v>9</v>
      </c>
      <c r="F479" s="18">
        <v>1.78</v>
      </c>
      <c r="G479" s="17">
        <v>8</v>
      </c>
      <c r="H479" s="18">
        <v>1.3</v>
      </c>
      <c r="I479" s="16" t="s">
        <v>40</v>
      </c>
      <c r="J479" s="16" t="s">
        <v>4</v>
      </c>
      <c r="K479" s="16" t="s">
        <v>4</v>
      </c>
      <c r="L479" s="19">
        <f>IF(Tabelle1[[#This Row],[Heizleistung (55°C)]]=0,Tabelle1[[#This Row],[Heizleistung (35°C)]],(Tabelle1[[#This Row],[Heizleistung (35°C)]]+Tabelle1[[#This Row],[Heizleistung (55°C)]])/2)</f>
        <v>8.5</v>
      </c>
      <c r="M479" s="20">
        <f>IF(Tabelle1[[#This Row],[Etas 55°C]]=0,0,(Tabelle1[[#This Row],[Etas 35°C]]*0.8+Tabelle1[[#This Row],[Etas 55°C]]*0.2))*2.5</f>
        <v>4.2100000000000009</v>
      </c>
      <c r="N479" s="21">
        <f>IF(-(Tabelle1[[#This Row],[80%/20% SCOP]]-5.5)/5.5=1,"n.a.",-(Tabelle1[[#This Row],[80%/20% SCOP]]-5.5)/5.5)</f>
        <v>0.23454545454545439</v>
      </c>
    </row>
    <row r="480" spans="1:14" ht="20.100000000000001" customHeight="1" x14ac:dyDescent="0.25">
      <c r="A480" s="24">
        <v>16004018</v>
      </c>
      <c r="B480" s="15" t="s">
        <v>505</v>
      </c>
      <c r="C480" s="15" t="s">
        <v>516</v>
      </c>
      <c r="D480" s="16" t="s">
        <v>2</v>
      </c>
      <c r="E480" s="17">
        <v>17.11</v>
      </c>
      <c r="F480" s="18">
        <v>1.61</v>
      </c>
      <c r="G480" s="17">
        <v>15.53</v>
      </c>
      <c r="H480" s="18">
        <v>1.3</v>
      </c>
      <c r="I480" s="16" t="s">
        <v>109</v>
      </c>
      <c r="J480" s="16" t="s">
        <v>4</v>
      </c>
      <c r="K480" s="16" t="s">
        <v>4</v>
      </c>
      <c r="L480" s="19">
        <f>IF(Tabelle1[[#This Row],[Heizleistung (55°C)]]=0,Tabelle1[[#This Row],[Heizleistung (35°C)]],(Tabelle1[[#This Row],[Heizleistung (35°C)]]+Tabelle1[[#This Row],[Heizleistung (55°C)]])/2)</f>
        <v>16.32</v>
      </c>
      <c r="M480" s="20">
        <f>IF(Tabelle1[[#This Row],[Etas 55°C]]=0,0,(Tabelle1[[#This Row],[Etas 35°C]]*0.8+Tabelle1[[#This Row],[Etas 55°C]]*0.2))*2.5</f>
        <v>3.8700000000000006</v>
      </c>
      <c r="N480" s="21">
        <f>IF(-(Tabelle1[[#This Row],[80%/20% SCOP]]-5.5)/5.5=1,"n.a.",-(Tabelle1[[#This Row],[80%/20% SCOP]]-5.5)/5.5)</f>
        <v>0.29636363636363627</v>
      </c>
    </row>
    <row r="481" spans="1:14" ht="20.100000000000001" customHeight="1" x14ac:dyDescent="0.25">
      <c r="A481" s="24">
        <v>16004017</v>
      </c>
      <c r="B481" s="15" t="s">
        <v>505</v>
      </c>
      <c r="C481" s="15" t="s">
        <v>517</v>
      </c>
      <c r="D481" s="16" t="s">
        <v>2</v>
      </c>
      <c r="E481" s="17">
        <v>17.11</v>
      </c>
      <c r="F481" s="18">
        <v>1.61</v>
      </c>
      <c r="G481" s="17">
        <v>15.53</v>
      </c>
      <c r="H481" s="18">
        <v>1.3</v>
      </c>
      <c r="I481" s="16" t="s">
        <v>109</v>
      </c>
      <c r="J481" s="16" t="s">
        <v>4</v>
      </c>
      <c r="K481" s="16" t="s">
        <v>4</v>
      </c>
      <c r="L481" s="19">
        <f>IF(Tabelle1[[#This Row],[Heizleistung (55°C)]]=0,Tabelle1[[#This Row],[Heizleistung (35°C)]],(Tabelle1[[#This Row],[Heizleistung (35°C)]]+Tabelle1[[#This Row],[Heizleistung (55°C)]])/2)</f>
        <v>16.32</v>
      </c>
      <c r="M481" s="20">
        <f>IF(Tabelle1[[#This Row],[Etas 55°C]]=0,0,(Tabelle1[[#This Row],[Etas 35°C]]*0.8+Tabelle1[[#This Row],[Etas 55°C]]*0.2))*2.5</f>
        <v>3.8700000000000006</v>
      </c>
      <c r="N481" s="21">
        <f>IF(-(Tabelle1[[#This Row],[80%/20% SCOP]]-5.5)/5.5=1,"n.a.",-(Tabelle1[[#This Row],[80%/20% SCOP]]-5.5)/5.5)</f>
        <v>0.29636363636363627</v>
      </c>
    </row>
    <row r="482" spans="1:14" ht="20.100000000000001" customHeight="1" x14ac:dyDescent="0.25">
      <c r="A482" s="24">
        <v>16004014</v>
      </c>
      <c r="B482" s="15" t="s">
        <v>505</v>
      </c>
      <c r="C482" s="15" t="s">
        <v>518</v>
      </c>
      <c r="D482" s="16" t="s">
        <v>2</v>
      </c>
      <c r="E482" s="17">
        <v>7.5</v>
      </c>
      <c r="F482" s="18">
        <v>1.77</v>
      </c>
      <c r="G482" s="17">
        <v>7</v>
      </c>
      <c r="H482" s="18">
        <v>1.28</v>
      </c>
      <c r="I482" s="16" t="s">
        <v>40</v>
      </c>
      <c r="J482" s="16" t="s">
        <v>4</v>
      </c>
      <c r="K482" s="16" t="s">
        <v>4</v>
      </c>
      <c r="L482" s="19">
        <f>IF(Tabelle1[[#This Row],[Heizleistung (55°C)]]=0,Tabelle1[[#This Row],[Heizleistung (35°C)]],(Tabelle1[[#This Row],[Heizleistung (35°C)]]+Tabelle1[[#This Row],[Heizleistung (55°C)]])/2)</f>
        <v>7.25</v>
      </c>
      <c r="M482" s="20">
        <f>IF(Tabelle1[[#This Row],[Etas 55°C]]=0,0,(Tabelle1[[#This Row],[Etas 35°C]]*0.8+Tabelle1[[#This Row],[Etas 55°C]]*0.2))*2.5</f>
        <v>4.1800000000000006</v>
      </c>
      <c r="N482" s="21">
        <f>IF(-(Tabelle1[[#This Row],[80%/20% SCOP]]-5.5)/5.5=1,"n.a.",-(Tabelle1[[#This Row],[80%/20% SCOP]]-5.5)/5.5)</f>
        <v>0.23999999999999988</v>
      </c>
    </row>
    <row r="483" spans="1:14" ht="20.100000000000001" customHeight="1" x14ac:dyDescent="0.25">
      <c r="A483" s="24">
        <v>16004011</v>
      </c>
      <c r="B483" s="15" t="s">
        <v>505</v>
      </c>
      <c r="C483" s="15" t="s">
        <v>519</v>
      </c>
      <c r="D483" s="16" t="s">
        <v>2</v>
      </c>
      <c r="E483" s="17">
        <v>7.5</v>
      </c>
      <c r="F483" s="18">
        <v>1.77</v>
      </c>
      <c r="G483" s="17">
        <v>7</v>
      </c>
      <c r="H483" s="18">
        <v>1.28</v>
      </c>
      <c r="I483" s="16" t="s">
        <v>40</v>
      </c>
      <c r="J483" s="16" t="s">
        <v>4</v>
      </c>
      <c r="K483" s="16" t="s">
        <v>4</v>
      </c>
      <c r="L483" s="19">
        <f>IF(Tabelle1[[#This Row],[Heizleistung (55°C)]]=0,Tabelle1[[#This Row],[Heizleistung (35°C)]],(Tabelle1[[#This Row],[Heizleistung (35°C)]]+Tabelle1[[#This Row],[Heizleistung (55°C)]])/2)</f>
        <v>7.25</v>
      </c>
      <c r="M483" s="20">
        <f>IF(Tabelle1[[#This Row],[Etas 55°C]]=0,0,(Tabelle1[[#This Row],[Etas 35°C]]*0.8+Tabelle1[[#This Row],[Etas 55°C]]*0.2))*2.5</f>
        <v>4.1800000000000006</v>
      </c>
      <c r="N483" s="21">
        <f>IF(-(Tabelle1[[#This Row],[80%/20% SCOP]]-5.5)/5.5=1,"n.a.",-(Tabelle1[[#This Row],[80%/20% SCOP]]-5.5)/5.5)</f>
        <v>0.23999999999999988</v>
      </c>
    </row>
    <row r="484" spans="1:14" ht="20.100000000000001" customHeight="1" x14ac:dyDescent="0.25">
      <c r="A484" s="24">
        <v>16017074</v>
      </c>
      <c r="B484" s="15" t="s">
        <v>505</v>
      </c>
      <c r="C484" s="15" t="s">
        <v>520</v>
      </c>
      <c r="D484" s="16" t="s">
        <v>2</v>
      </c>
      <c r="E484" s="17">
        <v>10.4</v>
      </c>
      <c r="F484" s="18">
        <v>1.84</v>
      </c>
      <c r="G484" s="17">
        <v>10.199999999999999</v>
      </c>
      <c r="H484" s="18">
        <v>1.42</v>
      </c>
      <c r="I484" s="16" t="s">
        <v>3</v>
      </c>
      <c r="J484" s="16" t="s">
        <v>4</v>
      </c>
      <c r="K484" s="16" t="s">
        <v>15</v>
      </c>
      <c r="L484" s="19">
        <f>IF(Tabelle1[[#This Row],[Heizleistung (55°C)]]=0,Tabelle1[[#This Row],[Heizleistung (35°C)]],(Tabelle1[[#This Row],[Heizleistung (35°C)]]+Tabelle1[[#This Row],[Heizleistung (55°C)]])/2)</f>
        <v>10.3</v>
      </c>
      <c r="M484" s="20">
        <f>IF(Tabelle1[[#This Row],[Etas 55°C]]=0,0,(Tabelle1[[#This Row],[Etas 35°C]]*0.8+Tabelle1[[#This Row],[Etas 55°C]]*0.2))*2.5</f>
        <v>4.3900000000000006</v>
      </c>
      <c r="N484" s="21">
        <f>IF(-(Tabelle1[[#This Row],[80%/20% SCOP]]-5.5)/5.5=1,"n.a.",-(Tabelle1[[#This Row],[80%/20% SCOP]]-5.5)/5.5)</f>
        <v>0.2018181818181817</v>
      </c>
    </row>
    <row r="485" spans="1:14" ht="20.100000000000001" customHeight="1" x14ac:dyDescent="0.25">
      <c r="A485" s="24">
        <v>16004012</v>
      </c>
      <c r="B485" s="15" t="s">
        <v>505</v>
      </c>
      <c r="C485" s="15" t="s">
        <v>521</v>
      </c>
      <c r="D485" s="16" t="s">
        <v>2</v>
      </c>
      <c r="E485" s="17">
        <v>5</v>
      </c>
      <c r="F485" s="18">
        <v>1.77</v>
      </c>
      <c r="G485" s="17">
        <v>5</v>
      </c>
      <c r="H485" s="18">
        <v>1.27</v>
      </c>
      <c r="I485" s="16" t="s">
        <v>40</v>
      </c>
      <c r="J485" s="16" t="s">
        <v>4</v>
      </c>
      <c r="K485" s="16" t="s">
        <v>4</v>
      </c>
      <c r="L485" s="19">
        <f>IF(Tabelle1[[#This Row],[Heizleistung (55°C)]]=0,Tabelle1[[#This Row],[Heizleistung (35°C)]],(Tabelle1[[#This Row],[Heizleistung (35°C)]]+Tabelle1[[#This Row],[Heizleistung (55°C)]])/2)</f>
        <v>5</v>
      </c>
      <c r="M485" s="20">
        <f>IF(Tabelle1[[#This Row],[Etas 55°C]]=0,0,(Tabelle1[[#This Row],[Etas 35°C]]*0.8+Tabelle1[[#This Row],[Etas 55°C]]*0.2))*2.5</f>
        <v>4.1750000000000007</v>
      </c>
      <c r="N485" s="21">
        <f>IF(-(Tabelle1[[#This Row],[80%/20% SCOP]]-5.5)/5.5=1,"n.a.",-(Tabelle1[[#This Row],[80%/20% SCOP]]-5.5)/5.5)</f>
        <v>0.24090909090909077</v>
      </c>
    </row>
    <row r="486" spans="1:14" ht="20.100000000000001" customHeight="1" x14ac:dyDescent="0.25">
      <c r="A486" s="24">
        <v>16004016</v>
      </c>
      <c r="B486" s="15" t="s">
        <v>505</v>
      </c>
      <c r="C486" s="15" t="s">
        <v>522</v>
      </c>
      <c r="D486" s="16" t="s">
        <v>2</v>
      </c>
      <c r="E486" s="17">
        <v>15.1</v>
      </c>
      <c r="F486" s="18">
        <v>1.64</v>
      </c>
      <c r="G486" s="17">
        <v>13.46</v>
      </c>
      <c r="H486" s="18">
        <v>1.3</v>
      </c>
      <c r="I486" s="16" t="s">
        <v>109</v>
      </c>
      <c r="J486" s="16" t="s">
        <v>4</v>
      </c>
      <c r="K486" s="16" t="s">
        <v>4</v>
      </c>
      <c r="L486" s="19">
        <f>IF(Tabelle1[[#This Row],[Heizleistung (55°C)]]=0,Tabelle1[[#This Row],[Heizleistung (35°C)]],(Tabelle1[[#This Row],[Heizleistung (35°C)]]+Tabelle1[[#This Row],[Heizleistung (55°C)]])/2)</f>
        <v>14.280000000000001</v>
      </c>
      <c r="M486" s="20">
        <f>IF(Tabelle1[[#This Row],[Etas 55°C]]=0,0,(Tabelle1[[#This Row],[Etas 35°C]]*0.8+Tabelle1[[#This Row],[Etas 55°C]]*0.2))*2.5</f>
        <v>3.93</v>
      </c>
      <c r="N486" s="21">
        <f>IF(-(Tabelle1[[#This Row],[80%/20% SCOP]]-5.5)/5.5=1,"n.a.",-(Tabelle1[[#This Row],[80%/20% SCOP]]-5.5)/5.5)</f>
        <v>0.28545454545454541</v>
      </c>
    </row>
    <row r="487" spans="1:14" ht="20.100000000000001" customHeight="1" x14ac:dyDescent="0.25">
      <c r="A487" s="24">
        <v>16004013</v>
      </c>
      <c r="B487" s="15" t="s">
        <v>505</v>
      </c>
      <c r="C487" s="15" t="s">
        <v>523</v>
      </c>
      <c r="D487" s="16" t="s">
        <v>2</v>
      </c>
      <c r="E487" s="17">
        <v>6</v>
      </c>
      <c r="F487" s="18">
        <v>1.77</v>
      </c>
      <c r="G487" s="17">
        <v>5</v>
      </c>
      <c r="H487" s="18">
        <v>1.27</v>
      </c>
      <c r="I487" s="16" t="s">
        <v>40</v>
      </c>
      <c r="J487" s="16" t="s">
        <v>4</v>
      </c>
      <c r="K487" s="16" t="s">
        <v>4</v>
      </c>
      <c r="L487" s="19">
        <f>IF(Tabelle1[[#This Row],[Heizleistung (55°C)]]=0,Tabelle1[[#This Row],[Heizleistung (35°C)]],(Tabelle1[[#This Row],[Heizleistung (35°C)]]+Tabelle1[[#This Row],[Heizleistung (55°C)]])/2)</f>
        <v>5.5</v>
      </c>
      <c r="M487" s="20">
        <f>IF(Tabelle1[[#This Row],[Etas 55°C]]=0,0,(Tabelle1[[#This Row],[Etas 35°C]]*0.8+Tabelle1[[#This Row],[Etas 55°C]]*0.2))*2.5</f>
        <v>4.1750000000000007</v>
      </c>
      <c r="N487" s="21">
        <f>IF(-(Tabelle1[[#This Row],[80%/20% SCOP]]-5.5)/5.5=1,"n.a.",-(Tabelle1[[#This Row],[80%/20% SCOP]]-5.5)/5.5)</f>
        <v>0.24090909090909077</v>
      </c>
    </row>
    <row r="488" spans="1:14" ht="20.100000000000001" customHeight="1" x14ac:dyDescent="0.25">
      <c r="A488" s="24">
        <v>16004020</v>
      </c>
      <c r="B488" s="15" t="s">
        <v>505</v>
      </c>
      <c r="C488" s="15" t="s">
        <v>524</v>
      </c>
      <c r="D488" s="16" t="s">
        <v>2</v>
      </c>
      <c r="E488" s="17">
        <v>9</v>
      </c>
      <c r="F488" s="18">
        <v>1.78</v>
      </c>
      <c r="G488" s="17">
        <v>8</v>
      </c>
      <c r="H488" s="18">
        <v>1.3</v>
      </c>
      <c r="I488" s="16" t="s">
        <v>40</v>
      </c>
      <c r="J488" s="16" t="s">
        <v>4</v>
      </c>
      <c r="K488" s="16" t="s">
        <v>4</v>
      </c>
      <c r="L488" s="19">
        <f>IF(Tabelle1[[#This Row],[Heizleistung (55°C)]]=0,Tabelle1[[#This Row],[Heizleistung (35°C)]],(Tabelle1[[#This Row],[Heizleistung (35°C)]]+Tabelle1[[#This Row],[Heizleistung (55°C)]])/2)</f>
        <v>8.5</v>
      </c>
      <c r="M488" s="20">
        <f>IF(Tabelle1[[#This Row],[Etas 55°C]]=0,0,(Tabelle1[[#This Row],[Etas 35°C]]*0.8+Tabelle1[[#This Row],[Etas 55°C]]*0.2))*2.5</f>
        <v>4.2100000000000009</v>
      </c>
      <c r="N488" s="21">
        <f>IF(-(Tabelle1[[#This Row],[80%/20% SCOP]]-5.5)/5.5=1,"n.a.",-(Tabelle1[[#This Row],[80%/20% SCOP]]-5.5)/5.5)</f>
        <v>0.23454545454545439</v>
      </c>
    </row>
    <row r="489" spans="1:14" ht="20.100000000000001" customHeight="1" x14ac:dyDescent="0.25">
      <c r="A489" s="24">
        <v>16004022</v>
      </c>
      <c r="B489" s="15" t="s">
        <v>505</v>
      </c>
      <c r="C489" s="15" t="s">
        <v>525</v>
      </c>
      <c r="D489" s="16" t="s">
        <v>2</v>
      </c>
      <c r="E489" s="17">
        <v>4.3</v>
      </c>
      <c r="F489" s="18">
        <v>1.75</v>
      </c>
      <c r="G489" s="17">
        <v>6.9</v>
      </c>
      <c r="H489" s="18">
        <v>1.28</v>
      </c>
      <c r="I489" s="16" t="s">
        <v>508</v>
      </c>
      <c r="J489" s="16" t="s">
        <v>4</v>
      </c>
      <c r="K489" s="16" t="s">
        <v>4</v>
      </c>
      <c r="L489" s="19">
        <f>IF(Tabelle1[[#This Row],[Heizleistung (55°C)]]=0,Tabelle1[[#This Row],[Heizleistung (35°C)]],(Tabelle1[[#This Row],[Heizleistung (35°C)]]+Tabelle1[[#This Row],[Heizleistung (55°C)]])/2)</f>
        <v>5.6</v>
      </c>
      <c r="M489" s="20">
        <f>IF(Tabelle1[[#This Row],[Etas 55°C]]=0,0,(Tabelle1[[#This Row],[Etas 35°C]]*0.8+Tabelle1[[#This Row],[Etas 55°C]]*0.2))*2.5</f>
        <v>4.1400000000000006</v>
      </c>
      <c r="N489" s="21">
        <f>IF(-(Tabelle1[[#This Row],[80%/20% SCOP]]-5.5)/5.5=1,"n.a.",-(Tabelle1[[#This Row],[80%/20% SCOP]]-5.5)/5.5)</f>
        <v>0.24727272727272717</v>
      </c>
    </row>
    <row r="490" spans="1:14" ht="20.100000000000001" customHeight="1" x14ac:dyDescent="0.25">
      <c r="A490" s="24">
        <v>16014596</v>
      </c>
      <c r="B490" s="15" t="s">
        <v>526</v>
      </c>
      <c r="C490" s="15" t="s">
        <v>527</v>
      </c>
      <c r="D490" s="16" t="s">
        <v>2</v>
      </c>
      <c r="E490" s="17">
        <v>11.22</v>
      </c>
      <c r="F490" s="18">
        <v>1.851</v>
      </c>
      <c r="G490" s="17">
        <v>9.11</v>
      </c>
      <c r="H490" s="18">
        <v>1.266</v>
      </c>
      <c r="I490" s="16" t="s">
        <v>40</v>
      </c>
      <c r="J490" s="16" t="s">
        <v>4</v>
      </c>
      <c r="K490" s="16" t="s">
        <v>15</v>
      </c>
      <c r="L490" s="19">
        <f>IF(Tabelle1[[#This Row],[Heizleistung (55°C)]]=0,Tabelle1[[#This Row],[Heizleistung (35°C)]],(Tabelle1[[#This Row],[Heizleistung (35°C)]]+Tabelle1[[#This Row],[Heizleistung (55°C)]])/2)</f>
        <v>10.164999999999999</v>
      </c>
      <c r="M490" s="20">
        <f>IF(Tabelle1[[#This Row],[Etas 55°C]]=0,0,(Tabelle1[[#This Row],[Etas 35°C]]*0.8+Tabelle1[[#This Row],[Etas 55°C]]*0.2))*2.5</f>
        <v>4.3350000000000009</v>
      </c>
      <c r="N490" s="21">
        <f>IF(-(Tabelle1[[#This Row],[80%/20% SCOP]]-5.5)/5.5=1,"n.a.",-(Tabelle1[[#This Row],[80%/20% SCOP]]-5.5)/5.5)</f>
        <v>0.21181818181818166</v>
      </c>
    </row>
    <row r="491" spans="1:14" ht="20.100000000000001" customHeight="1" x14ac:dyDescent="0.25">
      <c r="A491" s="24">
        <v>16014591</v>
      </c>
      <c r="B491" s="15" t="s">
        <v>526</v>
      </c>
      <c r="C491" s="15" t="s">
        <v>528</v>
      </c>
      <c r="D491" s="16" t="s">
        <v>2</v>
      </c>
      <c r="E491" s="17">
        <v>11.22</v>
      </c>
      <c r="F491" s="18">
        <v>1.851</v>
      </c>
      <c r="G491" s="17">
        <v>9.11</v>
      </c>
      <c r="H491" s="18">
        <v>1.266</v>
      </c>
      <c r="I491" s="16" t="s">
        <v>40</v>
      </c>
      <c r="J491" s="16" t="s">
        <v>4</v>
      </c>
      <c r="K491" s="16" t="s">
        <v>15</v>
      </c>
      <c r="L491" s="19">
        <f>IF(Tabelle1[[#This Row],[Heizleistung (55°C)]]=0,Tabelle1[[#This Row],[Heizleistung (35°C)]],(Tabelle1[[#This Row],[Heizleistung (35°C)]]+Tabelle1[[#This Row],[Heizleistung (55°C)]])/2)</f>
        <v>10.164999999999999</v>
      </c>
      <c r="M491" s="20">
        <f>IF(Tabelle1[[#This Row],[Etas 55°C]]=0,0,(Tabelle1[[#This Row],[Etas 35°C]]*0.8+Tabelle1[[#This Row],[Etas 55°C]]*0.2))*2.5</f>
        <v>4.3350000000000009</v>
      </c>
      <c r="N491" s="21">
        <f>IF(-(Tabelle1[[#This Row],[80%/20% SCOP]]-5.5)/5.5=1,"n.a.",-(Tabelle1[[#This Row],[80%/20% SCOP]]-5.5)/5.5)</f>
        <v>0.21181818181818166</v>
      </c>
    </row>
    <row r="492" spans="1:14" ht="20.100000000000001" customHeight="1" x14ac:dyDescent="0.25">
      <c r="A492" s="24">
        <v>16016540</v>
      </c>
      <c r="B492" s="15" t="s">
        <v>526</v>
      </c>
      <c r="C492" s="15" t="s">
        <v>529</v>
      </c>
      <c r="D492" s="16" t="s">
        <v>2</v>
      </c>
      <c r="E492" s="17">
        <v>28.62</v>
      </c>
      <c r="F492" s="18">
        <v>1.915</v>
      </c>
      <c r="G492" s="17">
        <v>28.14</v>
      </c>
      <c r="H492" s="18">
        <v>1.4670000000000001</v>
      </c>
      <c r="I492" s="16" t="s">
        <v>3</v>
      </c>
      <c r="J492" s="16" t="s">
        <v>4</v>
      </c>
      <c r="K492" s="16" t="s">
        <v>4</v>
      </c>
      <c r="L492" s="19">
        <f>IF(Tabelle1[[#This Row],[Heizleistung (55°C)]]=0,Tabelle1[[#This Row],[Heizleistung (35°C)]],(Tabelle1[[#This Row],[Heizleistung (35°C)]]+Tabelle1[[#This Row],[Heizleistung (55°C)]])/2)</f>
        <v>28.380000000000003</v>
      </c>
      <c r="M492" s="20">
        <f>IF(Tabelle1[[#This Row],[Etas 55°C]]=0,0,(Tabelle1[[#This Row],[Etas 35°C]]*0.8+Tabelle1[[#This Row],[Etas 55°C]]*0.2))*2.5</f>
        <v>4.5635000000000003</v>
      </c>
      <c r="N492" s="21">
        <f>IF(-(Tabelle1[[#This Row],[80%/20% SCOP]]-5.5)/5.5=1,"n.a.",-(Tabelle1[[#This Row],[80%/20% SCOP]]-5.5)/5.5)</f>
        <v>0.17027272727272721</v>
      </c>
    </row>
    <row r="493" spans="1:14" ht="20.100000000000001" customHeight="1" x14ac:dyDescent="0.25">
      <c r="A493" s="24">
        <v>16014597</v>
      </c>
      <c r="B493" s="15" t="s">
        <v>526</v>
      </c>
      <c r="C493" s="15" t="s">
        <v>530</v>
      </c>
      <c r="D493" s="16" t="s">
        <v>2</v>
      </c>
      <c r="E493" s="17">
        <v>13.87</v>
      </c>
      <c r="F493" s="18">
        <v>1.85</v>
      </c>
      <c r="G493" s="17">
        <v>9.75</v>
      </c>
      <c r="H493" s="18">
        <v>1.2809999999999999</v>
      </c>
      <c r="I493" s="16" t="s">
        <v>40</v>
      </c>
      <c r="J493" s="16" t="s">
        <v>4</v>
      </c>
      <c r="K493" s="16" t="s">
        <v>15</v>
      </c>
      <c r="L493" s="19">
        <f>IF(Tabelle1[[#This Row],[Heizleistung (55°C)]]=0,Tabelle1[[#This Row],[Heizleistung (35°C)]],(Tabelle1[[#This Row],[Heizleistung (35°C)]]+Tabelle1[[#This Row],[Heizleistung (55°C)]])/2)</f>
        <v>11.809999999999999</v>
      </c>
      <c r="M493" s="20">
        <f>IF(Tabelle1[[#This Row],[Etas 55°C]]=0,0,(Tabelle1[[#This Row],[Etas 35°C]]*0.8+Tabelle1[[#This Row],[Etas 55°C]]*0.2))*2.5</f>
        <v>4.3405000000000005</v>
      </c>
      <c r="N493" s="21">
        <f>IF(-(Tabelle1[[#This Row],[80%/20% SCOP]]-5.5)/5.5=1,"n.a.",-(Tabelle1[[#This Row],[80%/20% SCOP]]-5.5)/5.5)</f>
        <v>0.21081818181818174</v>
      </c>
    </row>
    <row r="494" spans="1:14" ht="20.100000000000001" customHeight="1" x14ac:dyDescent="0.25">
      <c r="A494" s="24">
        <v>16013617</v>
      </c>
      <c r="B494" s="15" t="s">
        <v>526</v>
      </c>
      <c r="C494" s="15" t="s">
        <v>531</v>
      </c>
      <c r="D494" s="16" t="s">
        <v>2</v>
      </c>
      <c r="E494" s="17">
        <v>12.55</v>
      </c>
      <c r="F494" s="18">
        <v>1.865</v>
      </c>
      <c r="G494" s="17">
        <v>11.01</v>
      </c>
      <c r="H494" s="18">
        <v>1.369</v>
      </c>
      <c r="I494" s="16" t="s">
        <v>3</v>
      </c>
      <c r="J494" s="16" t="s">
        <v>4</v>
      </c>
      <c r="K494" s="16" t="s">
        <v>4</v>
      </c>
      <c r="L494" s="19">
        <f>IF(Tabelle1[[#This Row],[Heizleistung (55°C)]]=0,Tabelle1[[#This Row],[Heizleistung (35°C)]],(Tabelle1[[#This Row],[Heizleistung (35°C)]]+Tabelle1[[#This Row],[Heizleistung (55°C)]])/2)</f>
        <v>11.780000000000001</v>
      </c>
      <c r="M494" s="20">
        <f>IF(Tabelle1[[#This Row],[Etas 55°C]]=0,0,(Tabelle1[[#This Row],[Etas 35°C]]*0.8+Tabelle1[[#This Row],[Etas 55°C]]*0.2))*2.5</f>
        <v>4.4145000000000003</v>
      </c>
      <c r="N494" s="21">
        <f>IF(-(Tabelle1[[#This Row],[80%/20% SCOP]]-5.5)/5.5=1,"n.a.",-(Tabelle1[[#This Row],[80%/20% SCOP]]-5.5)/5.5)</f>
        <v>0.1973636363636363</v>
      </c>
    </row>
    <row r="495" spans="1:14" ht="20.100000000000001" customHeight="1" x14ac:dyDescent="0.25">
      <c r="A495" s="24">
        <v>16013614</v>
      </c>
      <c r="B495" s="15" t="s">
        <v>526</v>
      </c>
      <c r="C495" s="15" t="s">
        <v>532</v>
      </c>
      <c r="D495" s="16" t="s">
        <v>2</v>
      </c>
      <c r="E495" s="17">
        <v>4.9800000000000004</v>
      </c>
      <c r="F495" s="18">
        <v>1.893</v>
      </c>
      <c r="G495" s="17">
        <v>4.54</v>
      </c>
      <c r="H495" s="18">
        <v>1.4059999999999999</v>
      </c>
      <c r="I495" s="16" t="s">
        <v>3</v>
      </c>
      <c r="J495" s="16" t="s">
        <v>4</v>
      </c>
      <c r="K495" s="16" t="s">
        <v>4</v>
      </c>
      <c r="L495" s="19">
        <f>IF(Tabelle1[[#This Row],[Heizleistung (55°C)]]=0,Tabelle1[[#This Row],[Heizleistung (35°C)]],(Tabelle1[[#This Row],[Heizleistung (35°C)]]+Tabelle1[[#This Row],[Heizleistung (55°C)]])/2)</f>
        <v>4.76</v>
      </c>
      <c r="M495" s="20">
        <f>IF(Tabelle1[[#This Row],[Etas 55°C]]=0,0,(Tabelle1[[#This Row],[Etas 35°C]]*0.8+Tabelle1[[#This Row],[Etas 55°C]]*0.2))*2.5</f>
        <v>4.4890000000000008</v>
      </c>
      <c r="N495" s="21">
        <f>IF(-(Tabelle1[[#This Row],[80%/20% SCOP]]-5.5)/5.5=1,"n.a.",-(Tabelle1[[#This Row],[80%/20% SCOP]]-5.5)/5.5)</f>
        <v>0.18381818181818169</v>
      </c>
    </row>
    <row r="496" spans="1:14" ht="20.100000000000001" customHeight="1" x14ac:dyDescent="0.25">
      <c r="A496" s="24">
        <v>16014592</v>
      </c>
      <c r="B496" s="15" t="s">
        <v>526</v>
      </c>
      <c r="C496" s="15" t="s">
        <v>533</v>
      </c>
      <c r="D496" s="16" t="s">
        <v>2</v>
      </c>
      <c r="E496" s="17">
        <v>13.87</v>
      </c>
      <c r="F496" s="18">
        <v>1.85</v>
      </c>
      <c r="G496" s="17">
        <v>9.75</v>
      </c>
      <c r="H496" s="18">
        <v>1.2809999999999999</v>
      </c>
      <c r="I496" s="16" t="s">
        <v>40</v>
      </c>
      <c r="J496" s="16" t="s">
        <v>4</v>
      </c>
      <c r="K496" s="16" t="s">
        <v>15</v>
      </c>
      <c r="L496" s="19">
        <f>IF(Tabelle1[[#This Row],[Heizleistung (55°C)]]=0,Tabelle1[[#This Row],[Heizleistung (35°C)]],(Tabelle1[[#This Row],[Heizleistung (35°C)]]+Tabelle1[[#This Row],[Heizleistung (55°C)]])/2)</f>
        <v>11.809999999999999</v>
      </c>
      <c r="M496" s="20">
        <f>IF(Tabelle1[[#This Row],[Etas 55°C]]=0,0,(Tabelle1[[#This Row],[Etas 35°C]]*0.8+Tabelle1[[#This Row],[Etas 55°C]]*0.2))*2.5</f>
        <v>4.3405000000000005</v>
      </c>
      <c r="N496" s="21">
        <f>IF(-(Tabelle1[[#This Row],[80%/20% SCOP]]-5.5)/5.5=1,"n.a.",-(Tabelle1[[#This Row],[80%/20% SCOP]]-5.5)/5.5)</f>
        <v>0.21081818181818174</v>
      </c>
    </row>
    <row r="497" spans="1:14" ht="20.100000000000001" customHeight="1" x14ac:dyDescent="0.25">
      <c r="A497" s="24">
        <v>16013615</v>
      </c>
      <c r="B497" s="15" t="s">
        <v>526</v>
      </c>
      <c r="C497" s="15" t="s">
        <v>534</v>
      </c>
      <c r="D497" s="16" t="s">
        <v>2</v>
      </c>
      <c r="E497" s="17">
        <v>6.92</v>
      </c>
      <c r="F497" s="18">
        <v>1.909</v>
      </c>
      <c r="G497" s="17">
        <v>6.4</v>
      </c>
      <c r="H497" s="18">
        <v>1.431</v>
      </c>
      <c r="I497" s="16" t="s">
        <v>3</v>
      </c>
      <c r="J497" s="16" t="s">
        <v>4</v>
      </c>
      <c r="K497" s="16" t="s">
        <v>4</v>
      </c>
      <c r="L497" s="19">
        <f>IF(Tabelle1[[#This Row],[Heizleistung (55°C)]]=0,Tabelle1[[#This Row],[Heizleistung (35°C)]],(Tabelle1[[#This Row],[Heizleistung (35°C)]]+Tabelle1[[#This Row],[Heizleistung (55°C)]])/2)</f>
        <v>6.66</v>
      </c>
      <c r="M497" s="20">
        <f>IF(Tabelle1[[#This Row],[Etas 55°C]]=0,0,(Tabelle1[[#This Row],[Etas 35°C]]*0.8+Tabelle1[[#This Row],[Etas 55°C]]*0.2))*2.5</f>
        <v>4.5335000000000001</v>
      </c>
      <c r="N497" s="21">
        <f>IF(-(Tabelle1[[#This Row],[80%/20% SCOP]]-5.5)/5.5=1,"n.a.",-(Tabelle1[[#This Row],[80%/20% SCOP]]-5.5)/5.5)</f>
        <v>0.1757272727272727</v>
      </c>
    </row>
    <row r="498" spans="1:14" ht="20.100000000000001" customHeight="1" x14ac:dyDescent="0.25">
      <c r="A498" s="24">
        <v>16014590</v>
      </c>
      <c r="B498" s="15" t="s">
        <v>526</v>
      </c>
      <c r="C498" s="15" t="s">
        <v>535</v>
      </c>
      <c r="D498" s="16" t="s">
        <v>2</v>
      </c>
      <c r="E498" s="17">
        <v>6.36</v>
      </c>
      <c r="F498" s="18">
        <v>1.8120000000000001</v>
      </c>
      <c r="G498" s="17">
        <v>5.86</v>
      </c>
      <c r="H498" s="18">
        <v>1.3149999999999999</v>
      </c>
      <c r="I498" s="16" t="s">
        <v>40</v>
      </c>
      <c r="J498" s="16" t="s">
        <v>4</v>
      </c>
      <c r="K498" s="16" t="s">
        <v>15</v>
      </c>
      <c r="L498" s="19">
        <f>IF(Tabelle1[[#This Row],[Heizleistung (55°C)]]=0,Tabelle1[[#This Row],[Heizleistung (35°C)]],(Tabelle1[[#This Row],[Heizleistung (35°C)]]+Tabelle1[[#This Row],[Heizleistung (55°C)]])/2)</f>
        <v>6.11</v>
      </c>
      <c r="M498" s="20">
        <f>IF(Tabelle1[[#This Row],[Etas 55°C]]=0,0,(Tabelle1[[#This Row],[Etas 35°C]]*0.8+Tabelle1[[#This Row],[Etas 55°C]]*0.2))*2.5</f>
        <v>4.2815000000000003</v>
      </c>
      <c r="N498" s="21">
        <f>IF(-(Tabelle1[[#This Row],[80%/20% SCOP]]-5.5)/5.5=1,"n.a.",-(Tabelle1[[#This Row],[80%/20% SCOP]]-5.5)/5.5)</f>
        <v>0.22154545454545449</v>
      </c>
    </row>
    <row r="499" spans="1:14" ht="20.100000000000001" customHeight="1" x14ac:dyDescent="0.25">
      <c r="A499" s="24">
        <v>16014589</v>
      </c>
      <c r="B499" s="15" t="s">
        <v>526</v>
      </c>
      <c r="C499" s="15" t="s">
        <v>536</v>
      </c>
      <c r="D499" s="16" t="s">
        <v>2</v>
      </c>
      <c r="E499" s="17">
        <v>5.32</v>
      </c>
      <c r="F499" s="18">
        <v>1.8129999999999999</v>
      </c>
      <c r="G499" s="17">
        <v>4.79</v>
      </c>
      <c r="H499" s="18">
        <v>1.296</v>
      </c>
      <c r="I499" s="16" t="s">
        <v>40</v>
      </c>
      <c r="J499" s="16" t="s">
        <v>4</v>
      </c>
      <c r="K499" s="16" t="s">
        <v>15</v>
      </c>
      <c r="L499" s="19">
        <f>IF(Tabelle1[[#This Row],[Heizleistung (55°C)]]=0,Tabelle1[[#This Row],[Heizleistung (35°C)]],(Tabelle1[[#This Row],[Heizleistung (35°C)]]+Tabelle1[[#This Row],[Heizleistung (55°C)]])/2)</f>
        <v>5.0549999999999997</v>
      </c>
      <c r="M499" s="20">
        <f>IF(Tabelle1[[#This Row],[Etas 55°C]]=0,0,(Tabelle1[[#This Row],[Etas 35°C]]*0.8+Tabelle1[[#This Row],[Etas 55°C]]*0.2))*2.5</f>
        <v>4.2740000000000009</v>
      </c>
      <c r="N499" s="21">
        <f>IF(-(Tabelle1[[#This Row],[80%/20% SCOP]]-5.5)/5.5=1,"n.a.",-(Tabelle1[[#This Row],[80%/20% SCOP]]-5.5)/5.5)</f>
        <v>0.22290909090909075</v>
      </c>
    </row>
    <row r="500" spans="1:14" ht="20.100000000000001" customHeight="1" x14ac:dyDescent="0.25">
      <c r="A500" s="24">
        <v>16014594</v>
      </c>
      <c r="B500" s="15" t="s">
        <v>526</v>
      </c>
      <c r="C500" s="15" t="s">
        <v>537</v>
      </c>
      <c r="D500" s="16" t="s">
        <v>2</v>
      </c>
      <c r="E500" s="17">
        <v>5.32</v>
      </c>
      <c r="F500" s="18">
        <v>1.8129999999999999</v>
      </c>
      <c r="G500" s="17">
        <v>4.79</v>
      </c>
      <c r="H500" s="18">
        <v>1.296</v>
      </c>
      <c r="I500" s="16" t="s">
        <v>40</v>
      </c>
      <c r="J500" s="16" t="s">
        <v>4</v>
      </c>
      <c r="K500" s="16" t="s">
        <v>15</v>
      </c>
      <c r="L500" s="19">
        <f>IF(Tabelle1[[#This Row],[Heizleistung (55°C)]]=0,Tabelle1[[#This Row],[Heizleistung (35°C)]],(Tabelle1[[#This Row],[Heizleistung (35°C)]]+Tabelle1[[#This Row],[Heizleistung (55°C)]])/2)</f>
        <v>5.0549999999999997</v>
      </c>
      <c r="M500" s="20">
        <f>IF(Tabelle1[[#This Row],[Etas 55°C]]=0,0,(Tabelle1[[#This Row],[Etas 35°C]]*0.8+Tabelle1[[#This Row],[Etas 55°C]]*0.2))*2.5</f>
        <v>4.2740000000000009</v>
      </c>
      <c r="N500" s="21">
        <f>IF(-(Tabelle1[[#This Row],[80%/20% SCOP]]-5.5)/5.5=1,"n.a.",-(Tabelle1[[#This Row],[80%/20% SCOP]]-5.5)/5.5)</f>
        <v>0.22290909090909075</v>
      </c>
    </row>
    <row r="501" spans="1:14" ht="20.100000000000001" customHeight="1" x14ac:dyDescent="0.25">
      <c r="A501" s="24">
        <v>16014598</v>
      </c>
      <c r="B501" s="15" t="s">
        <v>526</v>
      </c>
      <c r="C501" s="15" t="s">
        <v>538</v>
      </c>
      <c r="D501" s="16" t="s">
        <v>2</v>
      </c>
      <c r="E501" s="17">
        <v>23.46</v>
      </c>
      <c r="F501" s="18">
        <v>1.5860000000000001</v>
      </c>
      <c r="G501" s="17">
        <v>21.76</v>
      </c>
      <c r="H501" s="18">
        <v>1.254</v>
      </c>
      <c r="I501" s="16" t="s">
        <v>109</v>
      </c>
      <c r="J501" s="16" t="s">
        <v>4</v>
      </c>
      <c r="K501" s="16" t="s">
        <v>15</v>
      </c>
      <c r="L501" s="19">
        <f>IF(Tabelle1[[#This Row],[Heizleistung (55°C)]]=0,Tabelle1[[#This Row],[Heizleistung (35°C)]],(Tabelle1[[#This Row],[Heizleistung (35°C)]]+Tabelle1[[#This Row],[Heizleistung (55°C)]])/2)</f>
        <v>22.61</v>
      </c>
      <c r="M501" s="20">
        <f>IF(Tabelle1[[#This Row],[Etas 55°C]]=0,0,(Tabelle1[[#This Row],[Etas 35°C]]*0.8+Tabelle1[[#This Row],[Etas 55°C]]*0.2))*2.5</f>
        <v>3.7990000000000004</v>
      </c>
      <c r="N501" s="21">
        <f>IF(-(Tabelle1[[#This Row],[80%/20% SCOP]]-5.5)/5.5=1,"n.a.",-(Tabelle1[[#This Row],[80%/20% SCOP]]-5.5)/5.5)</f>
        <v>0.3092727272727272</v>
      </c>
    </row>
    <row r="502" spans="1:14" ht="20.100000000000001" customHeight="1" x14ac:dyDescent="0.25">
      <c r="A502" s="24">
        <v>16017814</v>
      </c>
      <c r="B502" s="15" t="s">
        <v>526</v>
      </c>
      <c r="C502" s="15" t="s">
        <v>539</v>
      </c>
      <c r="D502" s="16" t="s">
        <v>2</v>
      </c>
      <c r="E502" s="17">
        <v>28.62</v>
      </c>
      <c r="F502" s="18">
        <v>1.915</v>
      </c>
      <c r="G502" s="17">
        <v>28.1</v>
      </c>
      <c r="H502" s="18">
        <v>1.4570000000000001</v>
      </c>
      <c r="I502" s="16" t="s">
        <v>3</v>
      </c>
      <c r="J502" s="16" t="s">
        <v>4</v>
      </c>
      <c r="K502" s="16" t="s">
        <v>4</v>
      </c>
      <c r="L502" s="19">
        <f>IF(Tabelle1[[#This Row],[Heizleistung (55°C)]]=0,Tabelle1[[#This Row],[Heizleistung (35°C)]],(Tabelle1[[#This Row],[Heizleistung (35°C)]]+Tabelle1[[#This Row],[Heizleistung (55°C)]])/2)</f>
        <v>28.36</v>
      </c>
      <c r="M502" s="20">
        <f>IF(Tabelle1[[#This Row],[Etas 55°C]]=0,0,(Tabelle1[[#This Row],[Etas 35°C]]*0.8+Tabelle1[[#This Row],[Etas 55°C]]*0.2))*2.5</f>
        <v>4.5585000000000004</v>
      </c>
      <c r="N502" s="21">
        <f>IF(-(Tabelle1[[#This Row],[80%/20% SCOP]]-5.5)/5.5=1,"n.a.",-(Tabelle1[[#This Row],[80%/20% SCOP]]-5.5)/5.5)</f>
        <v>0.1711818181818181</v>
      </c>
    </row>
    <row r="503" spans="1:14" ht="20.100000000000001" customHeight="1" x14ac:dyDescent="0.25">
      <c r="A503" s="24">
        <v>16013616</v>
      </c>
      <c r="B503" s="15" t="s">
        <v>526</v>
      </c>
      <c r="C503" s="15" t="s">
        <v>540</v>
      </c>
      <c r="D503" s="16" t="s">
        <v>2</v>
      </c>
      <c r="E503" s="17">
        <v>8.9600000000000009</v>
      </c>
      <c r="F503" s="18">
        <v>1.875</v>
      </c>
      <c r="G503" s="17">
        <v>8.2100000000000009</v>
      </c>
      <c r="H503" s="18">
        <v>1.3939999999999999</v>
      </c>
      <c r="I503" s="16" t="s">
        <v>3</v>
      </c>
      <c r="J503" s="16" t="s">
        <v>4</v>
      </c>
      <c r="K503" s="16" t="s">
        <v>4</v>
      </c>
      <c r="L503" s="19">
        <f>IF(Tabelle1[[#This Row],[Heizleistung (55°C)]]=0,Tabelle1[[#This Row],[Heizleistung (35°C)]],(Tabelle1[[#This Row],[Heizleistung (35°C)]]+Tabelle1[[#This Row],[Heizleistung (55°C)]])/2)</f>
        <v>8.5850000000000009</v>
      </c>
      <c r="M503" s="20">
        <f>IF(Tabelle1[[#This Row],[Etas 55°C]]=0,0,(Tabelle1[[#This Row],[Etas 35°C]]*0.8+Tabelle1[[#This Row],[Etas 55°C]]*0.2))*2.5</f>
        <v>4.4470000000000001</v>
      </c>
      <c r="N503" s="21">
        <f>IF(-(Tabelle1[[#This Row],[80%/20% SCOP]]-5.5)/5.5=1,"n.a.",-(Tabelle1[[#This Row],[80%/20% SCOP]]-5.5)/5.5)</f>
        <v>0.19145454545454543</v>
      </c>
    </row>
    <row r="504" spans="1:14" ht="20.100000000000001" customHeight="1" x14ac:dyDescent="0.25">
      <c r="A504" s="24">
        <v>16014595</v>
      </c>
      <c r="B504" s="15" t="s">
        <v>526</v>
      </c>
      <c r="C504" s="15" t="s">
        <v>541</v>
      </c>
      <c r="D504" s="16" t="s">
        <v>2</v>
      </c>
      <c r="E504" s="17">
        <v>6.36</v>
      </c>
      <c r="F504" s="18">
        <v>1.8120000000000001</v>
      </c>
      <c r="G504" s="17">
        <v>5.86</v>
      </c>
      <c r="H504" s="18">
        <v>1.3149999999999999</v>
      </c>
      <c r="I504" s="16" t="s">
        <v>40</v>
      </c>
      <c r="J504" s="16" t="s">
        <v>4</v>
      </c>
      <c r="K504" s="16" t="s">
        <v>15</v>
      </c>
      <c r="L504" s="19">
        <f>IF(Tabelle1[[#This Row],[Heizleistung (55°C)]]=0,Tabelle1[[#This Row],[Heizleistung (35°C)]],(Tabelle1[[#This Row],[Heizleistung (35°C)]]+Tabelle1[[#This Row],[Heizleistung (55°C)]])/2)</f>
        <v>6.11</v>
      </c>
      <c r="M504" s="20">
        <f>IF(Tabelle1[[#This Row],[Etas 55°C]]=0,0,(Tabelle1[[#This Row],[Etas 35°C]]*0.8+Tabelle1[[#This Row],[Etas 55°C]]*0.2))*2.5</f>
        <v>4.2815000000000003</v>
      </c>
      <c r="N504" s="21">
        <f>IF(-(Tabelle1[[#This Row],[80%/20% SCOP]]-5.5)/5.5=1,"n.a.",-(Tabelle1[[#This Row],[80%/20% SCOP]]-5.5)/5.5)</f>
        <v>0.22154545454545449</v>
      </c>
    </row>
    <row r="505" spans="1:14" ht="20.100000000000001" customHeight="1" x14ac:dyDescent="0.25">
      <c r="A505" s="24">
        <v>16014588</v>
      </c>
      <c r="B505" s="15" t="s">
        <v>526</v>
      </c>
      <c r="C505" s="15" t="s">
        <v>542</v>
      </c>
      <c r="D505" s="16" t="s">
        <v>2</v>
      </c>
      <c r="E505" s="17">
        <v>4.13</v>
      </c>
      <c r="F505" s="18">
        <v>1.8009999999999999</v>
      </c>
      <c r="G505" s="17">
        <v>3.4</v>
      </c>
      <c r="H505" s="18">
        <v>1.3320000000000001</v>
      </c>
      <c r="I505" s="16" t="s">
        <v>40</v>
      </c>
      <c r="J505" s="16" t="s">
        <v>4</v>
      </c>
      <c r="K505" s="16" t="s">
        <v>15</v>
      </c>
      <c r="L505" s="19">
        <f>IF(Tabelle1[[#This Row],[Heizleistung (55°C)]]=0,Tabelle1[[#This Row],[Heizleistung (35°C)]],(Tabelle1[[#This Row],[Heizleistung (35°C)]]+Tabelle1[[#This Row],[Heizleistung (55°C)]])/2)</f>
        <v>3.7649999999999997</v>
      </c>
      <c r="M505" s="20">
        <f>IF(Tabelle1[[#This Row],[Etas 55°C]]=0,0,(Tabelle1[[#This Row],[Etas 35°C]]*0.8+Tabelle1[[#This Row],[Etas 55°C]]*0.2))*2.5</f>
        <v>4.2679999999999998</v>
      </c>
      <c r="N505" s="21">
        <f>IF(-(Tabelle1[[#This Row],[80%/20% SCOP]]-5.5)/5.5=1,"n.a.",-(Tabelle1[[#This Row],[80%/20% SCOP]]-5.5)/5.5)</f>
        <v>0.22400000000000003</v>
      </c>
    </row>
    <row r="506" spans="1:14" ht="20.100000000000001" customHeight="1" x14ac:dyDescent="0.25">
      <c r="A506" s="24">
        <v>16014600</v>
      </c>
      <c r="B506" s="15" t="s">
        <v>526</v>
      </c>
      <c r="C506" s="15" t="s">
        <v>543</v>
      </c>
      <c r="D506" s="16" t="s">
        <v>2</v>
      </c>
      <c r="E506" s="17">
        <v>57.36</v>
      </c>
      <c r="F506" s="18">
        <v>1.544</v>
      </c>
      <c r="G506" s="17">
        <v>65.67</v>
      </c>
      <c r="H506" s="18">
        <v>1.3360000000000001</v>
      </c>
      <c r="I506" s="16" t="s">
        <v>109</v>
      </c>
      <c r="J506" s="16" t="s">
        <v>4</v>
      </c>
      <c r="K506" s="16" t="s">
        <v>15</v>
      </c>
      <c r="L506" s="19">
        <f>IF(Tabelle1[[#This Row],[Heizleistung (55°C)]]=0,Tabelle1[[#This Row],[Heizleistung (35°C)]],(Tabelle1[[#This Row],[Heizleistung (35°C)]]+Tabelle1[[#This Row],[Heizleistung (55°C)]])/2)</f>
        <v>61.515000000000001</v>
      </c>
      <c r="M506" s="20">
        <f>IF(Tabelle1[[#This Row],[Etas 55°C]]=0,0,(Tabelle1[[#This Row],[Etas 35°C]]*0.8+Tabelle1[[#This Row],[Etas 55°C]]*0.2))*2.5</f>
        <v>3.7560000000000002</v>
      </c>
      <c r="N506" s="21">
        <f>IF(-(Tabelle1[[#This Row],[80%/20% SCOP]]-5.5)/5.5=1,"n.a.",-(Tabelle1[[#This Row],[80%/20% SCOP]]-5.5)/5.5)</f>
        <v>0.31709090909090903</v>
      </c>
    </row>
    <row r="507" spans="1:14" ht="20.100000000000001" customHeight="1" x14ac:dyDescent="0.25">
      <c r="A507" s="24">
        <v>16014593</v>
      </c>
      <c r="B507" s="15" t="s">
        <v>526</v>
      </c>
      <c r="C507" s="15" t="s">
        <v>544</v>
      </c>
      <c r="D507" s="16" t="s">
        <v>2</v>
      </c>
      <c r="E507" s="17">
        <v>4.13</v>
      </c>
      <c r="F507" s="18">
        <v>1.8009999999999999</v>
      </c>
      <c r="G507" s="17">
        <v>3.4</v>
      </c>
      <c r="H507" s="18">
        <v>1.3320000000000001</v>
      </c>
      <c r="I507" s="16" t="s">
        <v>40</v>
      </c>
      <c r="J507" s="16" t="s">
        <v>4</v>
      </c>
      <c r="K507" s="16" t="s">
        <v>15</v>
      </c>
      <c r="L507" s="19">
        <f>IF(Tabelle1[[#This Row],[Heizleistung (55°C)]]=0,Tabelle1[[#This Row],[Heizleistung (35°C)]],(Tabelle1[[#This Row],[Heizleistung (35°C)]]+Tabelle1[[#This Row],[Heizleistung (55°C)]])/2)</f>
        <v>3.7649999999999997</v>
      </c>
      <c r="M507" s="20">
        <f>IF(Tabelle1[[#This Row],[Etas 55°C]]=0,0,(Tabelle1[[#This Row],[Etas 35°C]]*0.8+Tabelle1[[#This Row],[Etas 55°C]]*0.2))*2.5</f>
        <v>4.2679999999999998</v>
      </c>
      <c r="N507" s="21">
        <f>IF(-(Tabelle1[[#This Row],[80%/20% SCOP]]-5.5)/5.5=1,"n.a.",-(Tabelle1[[#This Row],[80%/20% SCOP]]-5.5)/5.5)</f>
        <v>0.22400000000000003</v>
      </c>
    </row>
    <row r="508" spans="1:14" ht="20.100000000000001" customHeight="1" x14ac:dyDescent="0.25">
      <c r="A508" s="24">
        <v>16014599</v>
      </c>
      <c r="B508" s="15" t="s">
        <v>526</v>
      </c>
      <c r="C508" s="15" t="s">
        <v>545</v>
      </c>
      <c r="D508" s="16" t="s">
        <v>2</v>
      </c>
      <c r="E508" s="17">
        <v>28.67</v>
      </c>
      <c r="F508" s="18">
        <v>1.5620000000000001</v>
      </c>
      <c r="G508" s="17">
        <v>32.74</v>
      </c>
      <c r="H508" s="18">
        <v>1.3440000000000001</v>
      </c>
      <c r="I508" s="16" t="s">
        <v>109</v>
      </c>
      <c r="J508" s="16" t="s">
        <v>4</v>
      </c>
      <c r="K508" s="16" t="s">
        <v>15</v>
      </c>
      <c r="L508" s="19">
        <f>IF(Tabelle1[[#This Row],[Heizleistung (55°C)]]=0,Tabelle1[[#This Row],[Heizleistung (35°C)]],(Tabelle1[[#This Row],[Heizleistung (35°C)]]+Tabelle1[[#This Row],[Heizleistung (55°C)]])/2)</f>
        <v>30.705000000000002</v>
      </c>
      <c r="M508" s="20">
        <f>IF(Tabelle1[[#This Row],[Etas 55°C]]=0,0,(Tabelle1[[#This Row],[Etas 35°C]]*0.8+Tabelle1[[#This Row],[Etas 55°C]]*0.2))*2.5</f>
        <v>3.7960000000000003</v>
      </c>
      <c r="N508" s="21">
        <f>IF(-(Tabelle1[[#This Row],[80%/20% SCOP]]-5.5)/5.5=1,"n.a.",-(Tabelle1[[#This Row],[80%/20% SCOP]]-5.5)/5.5)</f>
        <v>0.30981818181818177</v>
      </c>
    </row>
    <row r="509" spans="1:14" ht="20.100000000000001" customHeight="1" x14ac:dyDescent="0.25">
      <c r="A509" s="24">
        <v>16018857</v>
      </c>
      <c r="B509" s="15" t="s">
        <v>526</v>
      </c>
      <c r="C509" s="15" t="s">
        <v>546</v>
      </c>
      <c r="D509" s="16" t="s">
        <v>2</v>
      </c>
      <c r="E509" s="17">
        <v>15.65</v>
      </c>
      <c r="F509" s="18">
        <v>2.09</v>
      </c>
      <c r="G509" s="17">
        <v>14.43</v>
      </c>
      <c r="H509" s="18">
        <v>1.61</v>
      </c>
      <c r="I509" s="16" t="s">
        <v>3</v>
      </c>
      <c r="J509" s="16" t="s">
        <v>4</v>
      </c>
      <c r="K509" s="16" t="s">
        <v>4</v>
      </c>
      <c r="L509" s="19">
        <f>IF(Tabelle1[[#This Row],[Heizleistung (55°C)]]=0,Tabelle1[[#This Row],[Heizleistung (35°C)]],(Tabelle1[[#This Row],[Heizleistung (35°C)]]+Tabelle1[[#This Row],[Heizleistung (55°C)]])/2)</f>
        <v>15.04</v>
      </c>
      <c r="M509" s="20">
        <f>IF(Tabelle1[[#This Row],[Etas 55°C]]=0,0,(Tabelle1[[#This Row],[Etas 35°C]]*0.8+Tabelle1[[#This Row],[Etas 55°C]]*0.2))*2.5</f>
        <v>4.9850000000000003</v>
      </c>
      <c r="N509" s="21">
        <f>IF(-(Tabelle1[[#This Row],[80%/20% SCOP]]-5.5)/5.5=1,"n.a.",-(Tabelle1[[#This Row],[80%/20% SCOP]]-5.5)/5.5)</f>
        <v>9.3636363636363573E-2</v>
      </c>
    </row>
    <row r="510" spans="1:14" ht="20.100000000000001" customHeight="1" x14ac:dyDescent="0.25">
      <c r="A510" s="24">
        <v>16004026</v>
      </c>
      <c r="B510" s="15" t="s">
        <v>547</v>
      </c>
      <c r="C510" s="15" t="s">
        <v>548</v>
      </c>
      <c r="D510" s="16" t="s">
        <v>2</v>
      </c>
      <c r="E510" s="17">
        <v>19.350000000000001</v>
      </c>
      <c r="F510" s="18">
        <v>1.472</v>
      </c>
      <c r="G510" s="17"/>
      <c r="H510" s="16"/>
      <c r="I510" s="16" t="s">
        <v>324</v>
      </c>
      <c r="J510" s="16" t="s">
        <v>4</v>
      </c>
      <c r="K510" s="16" t="s">
        <v>4</v>
      </c>
      <c r="L510" s="19">
        <f>IF(Tabelle1[[#This Row],[Heizleistung (55°C)]]=0,Tabelle1[[#This Row],[Heizleistung (35°C)]],(Tabelle1[[#This Row],[Heizleistung (35°C)]]+Tabelle1[[#This Row],[Heizleistung (55°C)]])/2)</f>
        <v>19.350000000000001</v>
      </c>
      <c r="M510" s="20">
        <f>IF(Tabelle1[[#This Row],[Etas 55°C]]=0,0,(Tabelle1[[#This Row],[Etas 35°C]]*0.8+Tabelle1[[#This Row],[Etas 55°C]]*0.2))*2.5</f>
        <v>0</v>
      </c>
      <c r="N510" s="21" t="str">
        <f>IF(-(Tabelle1[[#This Row],[80%/20% SCOP]]-5.5)/5.5=1,"n.a.",-(Tabelle1[[#This Row],[80%/20% SCOP]]-5.5)/5.5)</f>
        <v>n.a.</v>
      </c>
    </row>
    <row r="511" spans="1:14" ht="20.100000000000001" customHeight="1" x14ac:dyDescent="0.25">
      <c r="A511" s="24">
        <v>16004102</v>
      </c>
      <c r="B511" s="15" t="s">
        <v>547</v>
      </c>
      <c r="C511" s="15" t="s">
        <v>549</v>
      </c>
      <c r="D511" s="16" t="s">
        <v>2</v>
      </c>
      <c r="E511" s="17">
        <v>9.43</v>
      </c>
      <c r="F511" s="18">
        <v>1.4770000000000001</v>
      </c>
      <c r="G511" s="17"/>
      <c r="H511" s="16"/>
      <c r="I511" s="16" t="s">
        <v>324</v>
      </c>
      <c r="J511" s="16" t="s">
        <v>4</v>
      </c>
      <c r="K511" s="16" t="s">
        <v>4</v>
      </c>
      <c r="L511" s="19">
        <f>IF(Tabelle1[[#This Row],[Heizleistung (55°C)]]=0,Tabelle1[[#This Row],[Heizleistung (35°C)]],(Tabelle1[[#This Row],[Heizleistung (35°C)]]+Tabelle1[[#This Row],[Heizleistung (55°C)]])/2)</f>
        <v>9.43</v>
      </c>
      <c r="M511" s="20">
        <f>IF(Tabelle1[[#This Row],[Etas 55°C]]=0,0,(Tabelle1[[#This Row],[Etas 35°C]]*0.8+Tabelle1[[#This Row],[Etas 55°C]]*0.2))*2.5</f>
        <v>0</v>
      </c>
      <c r="N511" s="21" t="str">
        <f>IF(-(Tabelle1[[#This Row],[80%/20% SCOP]]-5.5)/5.5=1,"n.a.",-(Tabelle1[[#This Row],[80%/20% SCOP]]-5.5)/5.5)</f>
        <v>n.a.</v>
      </c>
    </row>
    <row r="512" spans="1:14" ht="20.100000000000001" customHeight="1" x14ac:dyDescent="0.25">
      <c r="A512" s="24">
        <v>16004101</v>
      </c>
      <c r="B512" s="15" t="s">
        <v>547</v>
      </c>
      <c r="C512" s="15" t="s">
        <v>550</v>
      </c>
      <c r="D512" s="16" t="s">
        <v>2</v>
      </c>
      <c r="E512" s="17">
        <v>9.7100000000000009</v>
      </c>
      <c r="F512" s="18">
        <v>1.5149999999999999</v>
      </c>
      <c r="G512" s="17"/>
      <c r="H512" s="16"/>
      <c r="I512" s="16" t="s">
        <v>324</v>
      </c>
      <c r="J512" s="16" t="s">
        <v>4</v>
      </c>
      <c r="K512" s="16" t="s">
        <v>4</v>
      </c>
      <c r="L512" s="19">
        <f>IF(Tabelle1[[#This Row],[Heizleistung (55°C)]]=0,Tabelle1[[#This Row],[Heizleistung (35°C)]],(Tabelle1[[#This Row],[Heizleistung (35°C)]]+Tabelle1[[#This Row],[Heizleistung (55°C)]])/2)</f>
        <v>9.7100000000000009</v>
      </c>
      <c r="M512" s="20">
        <f>IF(Tabelle1[[#This Row],[Etas 55°C]]=0,0,(Tabelle1[[#This Row],[Etas 35°C]]*0.8+Tabelle1[[#This Row],[Etas 55°C]]*0.2))*2.5</f>
        <v>0</v>
      </c>
      <c r="N512" s="21" t="str">
        <f>IF(-(Tabelle1[[#This Row],[80%/20% SCOP]]-5.5)/5.5=1,"n.a.",-(Tabelle1[[#This Row],[80%/20% SCOP]]-5.5)/5.5)</f>
        <v>n.a.</v>
      </c>
    </row>
    <row r="513" spans="1:14" ht="20.100000000000001" customHeight="1" x14ac:dyDescent="0.25">
      <c r="A513" s="24">
        <v>16004100</v>
      </c>
      <c r="B513" s="15" t="s">
        <v>547</v>
      </c>
      <c r="C513" s="15" t="s">
        <v>551</v>
      </c>
      <c r="D513" s="16" t="s">
        <v>2</v>
      </c>
      <c r="E513" s="17">
        <v>7.52</v>
      </c>
      <c r="F513" s="18">
        <v>1.597</v>
      </c>
      <c r="G513" s="17"/>
      <c r="H513" s="16"/>
      <c r="I513" s="16" t="s">
        <v>324</v>
      </c>
      <c r="J513" s="16" t="s">
        <v>4</v>
      </c>
      <c r="K513" s="16" t="s">
        <v>4</v>
      </c>
      <c r="L513" s="19">
        <f>IF(Tabelle1[[#This Row],[Heizleistung (55°C)]]=0,Tabelle1[[#This Row],[Heizleistung (35°C)]],(Tabelle1[[#This Row],[Heizleistung (35°C)]]+Tabelle1[[#This Row],[Heizleistung (55°C)]])/2)</f>
        <v>7.52</v>
      </c>
      <c r="M513" s="20">
        <f>IF(Tabelle1[[#This Row],[Etas 55°C]]=0,0,(Tabelle1[[#This Row],[Etas 35°C]]*0.8+Tabelle1[[#This Row],[Etas 55°C]]*0.2))*2.5</f>
        <v>0</v>
      </c>
      <c r="N513" s="21" t="str">
        <f>IF(-(Tabelle1[[#This Row],[80%/20% SCOP]]-5.5)/5.5=1,"n.a.",-(Tabelle1[[#This Row],[80%/20% SCOP]]-5.5)/5.5)</f>
        <v>n.a.</v>
      </c>
    </row>
    <row r="514" spans="1:14" ht="20.100000000000001" customHeight="1" x14ac:dyDescent="0.25">
      <c r="A514" s="24">
        <v>16004094</v>
      </c>
      <c r="B514" s="15" t="s">
        <v>547</v>
      </c>
      <c r="C514" s="15" t="s">
        <v>552</v>
      </c>
      <c r="D514" s="16" t="s">
        <v>2</v>
      </c>
      <c r="E514" s="17">
        <v>27</v>
      </c>
      <c r="F514" s="18">
        <v>1.4770000000000001</v>
      </c>
      <c r="G514" s="17"/>
      <c r="H514" s="16"/>
      <c r="I514" s="16" t="s">
        <v>324</v>
      </c>
      <c r="J514" s="16" t="s">
        <v>4</v>
      </c>
      <c r="K514" s="16" t="s">
        <v>4</v>
      </c>
      <c r="L514" s="19">
        <f>IF(Tabelle1[[#This Row],[Heizleistung (55°C)]]=0,Tabelle1[[#This Row],[Heizleistung (35°C)]],(Tabelle1[[#This Row],[Heizleistung (35°C)]]+Tabelle1[[#This Row],[Heizleistung (55°C)]])/2)</f>
        <v>27</v>
      </c>
      <c r="M514" s="20">
        <f>IF(Tabelle1[[#This Row],[Etas 55°C]]=0,0,(Tabelle1[[#This Row],[Etas 35°C]]*0.8+Tabelle1[[#This Row],[Etas 55°C]]*0.2))*2.5</f>
        <v>0</v>
      </c>
      <c r="N514" s="21" t="str">
        <f>IF(-(Tabelle1[[#This Row],[80%/20% SCOP]]-5.5)/5.5=1,"n.a.",-(Tabelle1[[#This Row],[80%/20% SCOP]]-5.5)/5.5)</f>
        <v>n.a.</v>
      </c>
    </row>
    <row r="515" spans="1:14" ht="20.100000000000001" customHeight="1" x14ac:dyDescent="0.25">
      <c r="A515" s="24">
        <v>16004024</v>
      </c>
      <c r="B515" s="15" t="s">
        <v>547</v>
      </c>
      <c r="C515" s="15" t="s">
        <v>553</v>
      </c>
      <c r="D515" s="16" t="s">
        <v>2</v>
      </c>
      <c r="E515" s="17">
        <v>12.54</v>
      </c>
      <c r="F515" s="18">
        <v>1.5269999999999999</v>
      </c>
      <c r="G515" s="17"/>
      <c r="H515" s="16"/>
      <c r="I515" s="16" t="s">
        <v>324</v>
      </c>
      <c r="J515" s="16" t="s">
        <v>4</v>
      </c>
      <c r="K515" s="16" t="s">
        <v>4</v>
      </c>
      <c r="L515" s="19">
        <f>IF(Tabelle1[[#This Row],[Heizleistung (55°C)]]=0,Tabelle1[[#This Row],[Heizleistung (35°C)]],(Tabelle1[[#This Row],[Heizleistung (35°C)]]+Tabelle1[[#This Row],[Heizleistung (55°C)]])/2)</f>
        <v>12.54</v>
      </c>
      <c r="M515" s="20">
        <f>IF(Tabelle1[[#This Row],[Etas 55°C]]=0,0,(Tabelle1[[#This Row],[Etas 35°C]]*0.8+Tabelle1[[#This Row],[Etas 55°C]]*0.2))*2.5</f>
        <v>0</v>
      </c>
      <c r="N515" s="21" t="str">
        <f>IF(-(Tabelle1[[#This Row],[80%/20% SCOP]]-5.5)/5.5=1,"n.a.",-(Tabelle1[[#This Row],[80%/20% SCOP]]-5.5)/5.5)</f>
        <v>n.a.</v>
      </c>
    </row>
    <row r="516" spans="1:14" ht="20.100000000000001" customHeight="1" x14ac:dyDescent="0.25">
      <c r="A516" s="24">
        <v>16004025</v>
      </c>
      <c r="B516" s="15" t="s">
        <v>547</v>
      </c>
      <c r="C516" s="15" t="s">
        <v>554</v>
      </c>
      <c r="D516" s="16" t="s">
        <v>2</v>
      </c>
      <c r="E516" s="17">
        <v>15.32</v>
      </c>
      <c r="F516" s="18">
        <v>1.5620000000000001</v>
      </c>
      <c r="G516" s="17"/>
      <c r="H516" s="16"/>
      <c r="I516" s="16" t="s">
        <v>324</v>
      </c>
      <c r="J516" s="16" t="s">
        <v>4</v>
      </c>
      <c r="K516" s="16" t="s">
        <v>4</v>
      </c>
      <c r="L516" s="19">
        <f>IF(Tabelle1[[#This Row],[Heizleistung (55°C)]]=0,Tabelle1[[#This Row],[Heizleistung (35°C)]],(Tabelle1[[#This Row],[Heizleistung (35°C)]]+Tabelle1[[#This Row],[Heizleistung (55°C)]])/2)</f>
        <v>15.32</v>
      </c>
      <c r="M516" s="20">
        <f>IF(Tabelle1[[#This Row],[Etas 55°C]]=0,0,(Tabelle1[[#This Row],[Etas 35°C]]*0.8+Tabelle1[[#This Row],[Etas 55°C]]*0.2))*2.5</f>
        <v>0</v>
      </c>
      <c r="N516" s="21" t="str">
        <f>IF(-(Tabelle1[[#This Row],[80%/20% SCOP]]-5.5)/5.5=1,"n.a.",-(Tabelle1[[#This Row],[80%/20% SCOP]]-5.5)/5.5)</f>
        <v>n.a.</v>
      </c>
    </row>
    <row r="517" spans="1:14" ht="20.100000000000001" customHeight="1" x14ac:dyDescent="0.25">
      <c r="A517" s="24">
        <v>16010767</v>
      </c>
      <c r="B517" s="15" t="s">
        <v>555</v>
      </c>
      <c r="C517" s="15" t="s">
        <v>556</v>
      </c>
      <c r="D517" s="16" t="s">
        <v>2</v>
      </c>
      <c r="E517" s="17">
        <v>11</v>
      </c>
      <c r="F517" s="18">
        <v>1.83</v>
      </c>
      <c r="G517" s="17">
        <v>11</v>
      </c>
      <c r="H517" s="18">
        <v>1.38</v>
      </c>
      <c r="I517" s="16" t="s">
        <v>40</v>
      </c>
      <c r="J517" s="16" t="s">
        <v>4</v>
      </c>
      <c r="K517" s="16" t="s">
        <v>15</v>
      </c>
      <c r="L517" s="19">
        <f>IF(Tabelle1[[#This Row],[Heizleistung (55°C)]]=0,Tabelle1[[#This Row],[Heizleistung (35°C)]],(Tabelle1[[#This Row],[Heizleistung (35°C)]]+Tabelle1[[#This Row],[Heizleistung (55°C)]])/2)</f>
        <v>11</v>
      </c>
      <c r="M517" s="20">
        <f>IF(Tabelle1[[#This Row],[Etas 55°C]]=0,0,(Tabelle1[[#This Row],[Etas 35°C]]*0.8+Tabelle1[[#This Row],[Etas 55°C]]*0.2))*2.5</f>
        <v>4.3500000000000005</v>
      </c>
      <c r="N517" s="21">
        <f>IF(-(Tabelle1[[#This Row],[80%/20% SCOP]]-5.5)/5.5=1,"n.a.",-(Tabelle1[[#This Row],[80%/20% SCOP]]-5.5)/5.5)</f>
        <v>0.20909090909090899</v>
      </c>
    </row>
    <row r="518" spans="1:14" ht="20.100000000000001" customHeight="1" x14ac:dyDescent="0.25">
      <c r="A518" s="24">
        <v>16010725</v>
      </c>
      <c r="B518" s="15" t="s">
        <v>555</v>
      </c>
      <c r="C518" s="15" t="s">
        <v>557</v>
      </c>
      <c r="D518" s="16" t="s">
        <v>2</v>
      </c>
      <c r="E518" s="17">
        <v>11</v>
      </c>
      <c r="F518" s="18">
        <v>1.83</v>
      </c>
      <c r="G518" s="17">
        <v>11</v>
      </c>
      <c r="H518" s="18">
        <v>1.38</v>
      </c>
      <c r="I518" s="16" t="s">
        <v>40</v>
      </c>
      <c r="J518" s="16" t="s">
        <v>4</v>
      </c>
      <c r="K518" s="16" t="s">
        <v>15</v>
      </c>
      <c r="L518" s="19">
        <f>IF(Tabelle1[[#This Row],[Heizleistung (55°C)]]=0,Tabelle1[[#This Row],[Heizleistung (35°C)]],(Tabelle1[[#This Row],[Heizleistung (35°C)]]+Tabelle1[[#This Row],[Heizleistung (55°C)]])/2)</f>
        <v>11</v>
      </c>
      <c r="M518" s="20">
        <f>IF(Tabelle1[[#This Row],[Etas 55°C]]=0,0,(Tabelle1[[#This Row],[Etas 35°C]]*0.8+Tabelle1[[#This Row],[Etas 55°C]]*0.2))*2.5</f>
        <v>4.3500000000000005</v>
      </c>
      <c r="N518" s="21">
        <f>IF(-(Tabelle1[[#This Row],[80%/20% SCOP]]-5.5)/5.5=1,"n.a.",-(Tabelle1[[#This Row],[80%/20% SCOP]]-5.5)/5.5)</f>
        <v>0.20909090909090899</v>
      </c>
    </row>
    <row r="519" spans="1:14" ht="20.100000000000001" customHeight="1" x14ac:dyDescent="0.25">
      <c r="A519" s="24">
        <v>16010749</v>
      </c>
      <c r="B519" s="15" t="s">
        <v>555</v>
      </c>
      <c r="C519" s="15" t="s">
        <v>558</v>
      </c>
      <c r="D519" s="16" t="s">
        <v>2</v>
      </c>
      <c r="E519" s="17">
        <v>11</v>
      </c>
      <c r="F519" s="18">
        <v>1.83</v>
      </c>
      <c r="G519" s="17">
        <v>11</v>
      </c>
      <c r="H519" s="18">
        <v>1.38</v>
      </c>
      <c r="I519" s="16" t="s">
        <v>40</v>
      </c>
      <c r="J519" s="16" t="s">
        <v>4</v>
      </c>
      <c r="K519" s="16" t="s">
        <v>15</v>
      </c>
      <c r="L519" s="19">
        <f>IF(Tabelle1[[#This Row],[Heizleistung (55°C)]]=0,Tabelle1[[#This Row],[Heizleistung (35°C)]],(Tabelle1[[#This Row],[Heizleistung (35°C)]]+Tabelle1[[#This Row],[Heizleistung (55°C)]])/2)</f>
        <v>11</v>
      </c>
      <c r="M519" s="20">
        <f>IF(Tabelle1[[#This Row],[Etas 55°C]]=0,0,(Tabelle1[[#This Row],[Etas 35°C]]*0.8+Tabelle1[[#This Row],[Etas 55°C]]*0.2))*2.5</f>
        <v>4.3500000000000005</v>
      </c>
      <c r="N519" s="21">
        <f>IF(-(Tabelle1[[#This Row],[80%/20% SCOP]]-5.5)/5.5=1,"n.a.",-(Tabelle1[[#This Row],[80%/20% SCOP]]-5.5)/5.5)</f>
        <v>0.20909090909090899</v>
      </c>
    </row>
    <row r="520" spans="1:14" ht="20.100000000000001" customHeight="1" x14ac:dyDescent="0.25">
      <c r="A520" s="24">
        <v>16010770</v>
      </c>
      <c r="B520" s="15" t="s">
        <v>555</v>
      </c>
      <c r="C520" s="15" t="s">
        <v>559</v>
      </c>
      <c r="D520" s="16" t="s">
        <v>2</v>
      </c>
      <c r="E520" s="17">
        <v>11</v>
      </c>
      <c r="F520" s="18">
        <v>1.83</v>
      </c>
      <c r="G520" s="17">
        <v>11</v>
      </c>
      <c r="H520" s="18">
        <v>1.38</v>
      </c>
      <c r="I520" s="16" t="s">
        <v>40</v>
      </c>
      <c r="J520" s="16" t="s">
        <v>4</v>
      </c>
      <c r="K520" s="16" t="s">
        <v>15</v>
      </c>
      <c r="L520" s="19">
        <f>IF(Tabelle1[[#This Row],[Heizleistung (55°C)]]=0,Tabelle1[[#This Row],[Heizleistung (35°C)]],(Tabelle1[[#This Row],[Heizleistung (35°C)]]+Tabelle1[[#This Row],[Heizleistung (55°C)]])/2)</f>
        <v>11</v>
      </c>
      <c r="M520" s="20">
        <f>IF(Tabelle1[[#This Row],[Etas 55°C]]=0,0,(Tabelle1[[#This Row],[Etas 35°C]]*0.8+Tabelle1[[#This Row],[Etas 55°C]]*0.2))*2.5</f>
        <v>4.3500000000000005</v>
      </c>
      <c r="N520" s="21">
        <f>IF(-(Tabelle1[[#This Row],[80%/20% SCOP]]-5.5)/5.5=1,"n.a.",-(Tabelle1[[#This Row],[80%/20% SCOP]]-5.5)/5.5)</f>
        <v>0.20909090909090899</v>
      </c>
    </row>
    <row r="521" spans="1:14" ht="20.100000000000001" customHeight="1" x14ac:dyDescent="0.25">
      <c r="A521" s="24">
        <v>16010769</v>
      </c>
      <c r="B521" s="15" t="s">
        <v>555</v>
      </c>
      <c r="C521" s="15" t="s">
        <v>560</v>
      </c>
      <c r="D521" s="16" t="s">
        <v>2</v>
      </c>
      <c r="E521" s="17">
        <v>11</v>
      </c>
      <c r="F521" s="18">
        <v>1.83</v>
      </c>
      <c r="G521" s="17">
        <v>11</v>
      </c>
      <c r="H521" s="18">
        <v>1.38</v>
      </c>
      <c r="I521" s="16" t="s">
        <v>40</v>
      </c>
      <c r="J521" s="16" t="s">
        <v>4</v>
      </c>
      <c r="K521" s="16" t="s">
        <v>15</v>
      </c>
      <c r="L521" s="19">
        <f>IF(Tabelle1[[#This Row],[Heizleistung (55°C)]]=0,Tabelle1[[#This Row],[Heizleistung (35°C)]],(Tabelle1[[#This Row],[Heizleistung (35°C)]]+Tabelle1[[#This Row],[Heizleistung (55°C)]])/2)</f>
        <v>11</v>
      </c>
      <c r="M521" s="20">
        <f>IF(Tabelle1[[#This Row],[Etas 55°C]]=0,0,(Tabelle1[[#This Row],[Etas 35°C]]*0.8+Tabelle1[[#This Row],[Etas 55°C]]*0.2))*2.5</f>
        <v>4.3500000000000005</v>
      </c>
      <c r="N521" s="21">
        <f>IF(-(Tabelle1[[#This Row],[80%/20% SCOP]]-5.5)/5.5=1,"n.a.",-(Tabelle1[[#This Row],[80%/20% SCOP]]-5.5)/5.5)</f>
        <v>0.20909090909090899</v>
      </c>
    </row>
    <row r="522" spans="1:14" ht="20.100000000000001" customHeight="1" x14ac:dyDescent="0.25">
      <c r="A522" s="24">
        <v>16010766</v>
      </c>
      <c r="B522" s="15" t="s">
        <v>555</v>
      </c>
      <c r="C522" s="15" t="s">
        <v>561</v>
      </c>
      <c r="D522" s="16" t="s">
        <v>2</v>
      </c>
      <c r="E522" s="17">
        <v>11</v>
      </c>
      <c r="F522" s="18">
        <v>1.83</v>
      </c>
      <c r="G522" s="17">
        <v>11</v>
      </c>
      <c r="H522" s="18">
        <v>1.38</v>
      </c>
      <c r="I522" s="16" t="s">
        <v>40</v>
      </c>
      <c r="J522" s="16" t="s">
        <v>4</v>
      </c>
      <c r="K522" s="16" t="s">
        <v>15</v>
      </c>
      <c r="L522" s="19">
        <f>IF(Tabelle1[[#This Row],[Heizleistung (55°C)]]=0,Tabelle1[[#This Row],[Heizleistung (35°C)]],(Tabelle1[[#This Row],[Heizleistung (35°C)]]+Tabelle1[[#This Row],[Heizleistung (55°C)]])/2)</f>
        <v>11</v>
      </c>
      <c r="M522" s="20">
        <f>IF(Tabelle1[[#This Row],[Etas 55°C]]=0,0,(Tabelle1[[#This Row],[Etas 35°C]]*0.8+Tabelle1[[#This Row],[Etas 55°C]]*0.2))*2.5</f>
        <v>4.3500000000000005</v>
      </c>
      <c r="N522" s="21">
        <f>IF(-(Tabelle1[[#This Row],[80%/20% SCOP]]-5.5)/5.5=1,"n.a.",-(Tabelle1[[#This Row],[80%/20% SCOP]]-5.5)/5.5)</f>
        <v>0.20909090909090899</v>
      </c>
    </row>
    <row r="523" spans="1:14" ht="20.100000000000001" customHeight="1" x14ac:dyDescent="0.25">
      <c r="A523" s="24">
        <v>16010750</v>
      </c>
      <c r="B523" s="15" t="s">
        <v>555</v>
      </c>
      <c r="C523" s="15" t="s">
        <v>562</v>
      </c>
      <c r="D523" s="16" t="s">
        <v>2</v>
      </c>
      <c r="E523" s="17">
        <v>11</v>
      </c>
      <c r="F523" s="18">
        <v>1.83</v>
      </c>
      <c r="G523" s="17">
        <v>11</v>
      </c>
      <c r="H523" s="18">
        <v>1.38</v>
      </c>
      <c r="I523" s="16" t="s">
        <v>40</v>
      </c>
      <c r="J523" s="16" t="s">
        <v>4</v>
      </c>
      <c r="K523" s="16" t="s">
        <v>15</v>
      </c>
      <c r="L523" s="19">
        <f>IF(Tabelle1[[#This Row],[Heizleistung (55°C)]]=0,Tabelle1[[#This Row],[Heizleistung (35°C)]],(Tabelle1[[#This Row],[Heizleistung (35°C)]]+Tabelle1[[#This Row],[Heizleistung (55°C)]])/2)</f>
        <v>11</v>
      </c>
      <c r="M523" s="20">
        <f>IF(Tabelle1[[#This Row],[Etas 55°C]]=0,0,(Tabelle1[[#This Row],[Etas 35°C]]*0.8+Tabelle1[[#This Row],[Etas 55°C]]*0.2))*2.5</f>
        <v>4.3500000000000005</v>
      </c>
      <c r="N523" s="21">
        <f>IF(-(Tabelle1[[#This Row],[80%/20% SCOP]]-5.5)/5.5=1,"n.a.",-(Tabelle1[[#This Row],[80%/20% SCOP]]-5.5)/5.5)</f>
        <v>0.20909090909090899</v>
      </c>
    </row>
    <row r="524" spans="1:14" ht="20.100000000000001" customHeight="1" x14ac:dyDescent="0.25">
      <c r="A524" s="24">
        <v>16010760</v>
      </c>
      <c r="B524" s="15" t="s">
        <v>555</v>
      </c>
      <c r="C524" s="15" t="s">
        <v>563</v>
      </c>
      <c r="D524" s="16" t="s">
        <v>2</v>
      </c>
      <c r="E524" s="17">
        <v>11</v>
      </c>
      <c r="F524" s="18">
        <v>1.83</v>
      </c>
      <c r="G524" s="17">
        <v>11</v>
      </c>
      <c r="H524" s="18">
        <v>1.38</v>
      </c>
      <c r="I524" s="16" t="s">
        <v>40</v>
      </c>
      <c r="J524" s="16" t="s">
        <v>4</v>
      </c>
      <c r="K524" s="16" t="s">
        <v>15</v>
      </c>
      <c r="L524" s="19">
        <f>IF(Tabelle1[[#This Row],[Heizleistung (55°C)]]=0,Tabelle1[[#This Row],[Heizleistung (35°C)]],(Tabelle1[[#This Row],[Heizleistung (35°C)]]+Tabelle1[[#This Row],[Heizleistung (55°C)]])/2)</f>
        <v>11</v>
      </c>
      <c r="M524" s="20">
        <f>IF(Tabelle1[[#This Row],[Etas 55°C]]=0,0,(Tabelle1[[#This Row],[Etas 35°C]]*0.8+Tabelle1[[#This Row],[Etas 55°C]]*0.2))*2.5</f>
        <v>4.3500000000000005</v>
      </c>
      <c r="N524" s="21">
        <f>IF(-(Tabelle1[[#This Row],[80%/20% SCOP]]-5.5)/5.5=1,"n.a.",-(Tabelle1[[#This Row],[80%/20% SCOP]]-5.5)/5.5)</f>
        <v>0.20909090909090899</v>
      </c>
    </row>
    <row r="525" spans="1:14" ht="20.100000000000001" customHeight="1" x14ac:dyDescent="0.25">
      <c r="A525" s="24">
        <v>16010756</v>
      </c>
      <c r="B525" s="15" t="s">
        <v>555</v>
      </c>
      <c r="C525" s="15" t="s">
        <v>564</v>
      </c>
      <c r="D525" s="16" t="s">
        <v>2</v>
      </c>
      <c r="E525" s="17">
        <v>11</v>
      </c>
      <c r="F525" s="18">
        <v>1.83</v>
      </c>
      <c r="G525" s="17">
        <v>11</v>
      </c>
      <c r="H525" s="18">
        <v>1.38</v>
      </c>
      <c r="I525" s="16" t="s">
        <v>40</v>
      </c>
      <c r="J525" s="16" t="s">
        <v>4</v>
      </c>
      <c r="K525" s="16" t="s">
        <v>15</v>
      </c>
      <c r="L525" s="19">
        <f>IF(Tabelle1[[#This Row],[Heizleistung (55°C)]]=0,Tabelle1[[#This Row],[Heizleistung (35°C)]],(Tabelle1[[#This Row],[Heizleistung (35°C)]]+Tabelle1[[#This Row],[Heizleistung (55°C)]])/2)</f>
        <v>11</v>
      </c>
      <c r="M525" s="20">
        <f>IF(Tabelle1[[#This Row],[Etas 55°C]]=0,0,(Tabelle1[[#This Row],[Etas 35°C]]*0.8+Tabelle1[[#This Row],[Etas 55°C]]*0.2))*2.5</f>
        <v>4.3500000000000005</v>
      </c>
      <c r="N525" s="21">
        <f>IF(-(Tabelle1[[#This Row],[80%/20% SCOP]]-5.5)/5.5=1,"n.a.",-(Tabelle1[[#This Row],[80%/20% SCOP]]-5.5)/5.5)</f>
        <v>0.20909090909090899</v>
      </c>
    </row>
    <row r="526" spans="1:14" ht="20.100000000000001" customHeight="1" x14ac:dyDescent="0.25">
      <c r="A526" s="24">
        <v>16010764</v>
      </c>
      <c r="B526" s="15" t="s">
        <v>555</v>
      </c>
      <c r="C526" s="15" t="s">
        <v>565</v>
      </c>
      <c r="D526" s="16" t="s">
        <v>2</v>
      </c>
      <c r="E526" s="17">
        <v>11</v>
      </c>
      <c r="F526" s="18">
        <v>1.83</v>
      </c>
      <c r="G526" s="17">
        <v>11</v>
      </c>
      <c r="H526" s="18">
        <v>1.38</v>
      </c>
      <c r="I526" s="16" t="s">
        <v>40</v>
      </c>
      <c r="J526" s="16" t="s">
        <v>4</v>
      </c>
      <c r="K526" s="16" t="s">
        <v>15</v>
      </c>
      <c r="L526" s="19">
        <f>IF(Tabelle1[[#This Row],[Heizleistung (55°C)]]=0,Tabelle1[[#This Row],[Heizleistung (35°C)]],(Tabelle1[[#This Row],[Heizleistung (35°C)]]+Tabelle1[[#This Row],[Heizleistung (55°C)]])/2)</f>
        <v>11</v>
      </c>
      <c r="M526" s="20">
        <f>IF(Tabelle1[[#This Row],[Etas 55°C]]=0,0,(Tabelle1[[#This Row],[Etas 35°C]]*0.8+Tabelle1[[#This Row],[Etas 55°C]]*0.2))*2.5</f>
        <v>4.3500000000000005</v>
      </c>
      <c r="N526" s="21">
        <f>IF(-(Tabelle1[[#This Row],[80%/20% SCOP]]-5.5)/5.5=1,"n.a.",-(Tabelle1[[#This Row],[80%/20% SCOP]]-5.5)/5.5)</f>
        <v>0.20909090909090899</v>
      </c>
    </row>
    <row r="527" spans="1:14" ht="20.100000000000001" customHeight="1" x14ac:dyDescent="0.25">
      <c r="A527" s="24">
        <v>16010759</v>
      </c>
      <c r="B527" s="15" t="s">
        <v>555</v>
      </c>
      <c r="C527" s="15" t="s">
        <v>566</v>
      </c>
      <c r="D527" s="16" t="s">
        <v>2</v>
      </c>
      <c r="E527" s="17">
        <v>11</v>
      </c>
      <c r="F527" s="18">
        <v>1.83</v>
      </c>
      <c r="G527" s="17">
        <v>11</v>
      </c>
      <c r="H527" s="18">
        <v>1.38</v>
      </c>
      <c r="I527" s="16" t="s">
        <v>40</v>
      </c>
      <c r="J527" s="16" t="s">
        <v>4</v>
      </c>
      <c r="K527" s="16" t="s">
        <v>15</v>
      </c>
      <c r="L527" s="19">
        <f>IF(Tabelle1[[#This Row],[Heizleistung (55°C)]]=0,Tabelle1[[#This Row],[Heizleistung (35°C)]],(Tabelle1[[#This Row],[Heizleistung (35°C)]]+Tabelle1[[#This Row],[Heizleistung (55°C)]])/2)</f>
        <v>11</v>
      </c>
      <c r="M527" s="20">
        <f>IF(Tabelle1[[#This Row],[Etas 55°C]]=0,0,(Tabelle1[[#This Row],[Etas 35°C]]*0.8+Tabelle1[[#This Row],[Etas 55°C]]*0.2))*2.5</f>
        <v>4.3500000000000005</v>
      </c>
      <c r="N527" s="21">
        <f>IF(-(Tabelle1[[#This Row],[80%/20% SCOP]]-5.5)/5.5=1,"n.a.",-(Tabelle1[[#This Row],[80%/20% SCOP]]-5.5)/5.5)</f>
        <v>0.20909090909090899</v>
      </c>
    </row>
    <row r="528" spans="1:14" ht="20.100000000000001" customHeight="1" x14ac:dyDescent="0.25">
      <c r="A528" s="24">
        <v>16010751</v>
      </c>
      <c r="B528" s="15" t="s">
        <v>555</v>
      </c>
      <c r="C528" s="15" t="s">
        <v>567</v>
      </c>
      <c r="D528" s="16" t="s">
        <v>2</v>
      </c>
      <c r="E528" s="17">
        <v>11</v>
      </c>
      <c r="F528" s="18">
        <v>1.83</v>
      </c>
      <c r="G528" s="17">
        <v>11</v>
      </c>
      <c r="H528" s="18">
        <v>1.38</v>
      </c>
      <c r="I528" s="16" t="s">
        <v>40</v>
      </c>
      <c r="J528" s="16" t="s">
        <v>4</v>
      </c>
      <c r="K528" s="16" t="s">
        <v>15</v>
      </c>
      <c r="L528" s="19">
        <f>IF(Tabelle1[[#This Row],[Heizleistung (55°C)]]=0,Tabelle1[[#This Row],[Heizleistung (35°C)]],(Tabelle1[[#This Row],[Heizleistung (35°C)]]+Tabelle1[[#This Row],[Heizleistung (55°C)]])/2)</f>
        <v>11</v>
      </c>
      <c r="M528" s="20">
        <f>IF(Tabelle1[[#This Row],[Etas 55°C]]=0,0,(Tabelle1[[#This Row],[Etas 35°C]]*0.8+Tabelle1[[#This Row],[Etas 55°C]]*0.2))*2.5</f>
        <v>4.3500000000000005</v>
      </c>
      <c r="N528" s="21">
        <f>IF(-(Tabelle1[[#This Row],[80%/20% SCOP]]-5.5)/5.5=1,"n.a.",-(Tabelle1[[#This Row],[80%/20% SCOP]]-5.5)/5.5)</f>
        <v>0.20909090909090899</v>
      </c>
    </row>
    <row r="529" spans="1:14" ht="20.100000000000001" customHeight="1" x14ac:dyDescent="0.25">
      <c r="A529" s="24">
        <v>16010752</v>
      </c>
      <c r="B529" s="15" t="s">
        <v>555</v>
      </c>
      <c r="C529" s="15" t="s">
        <v>568</v>
      </c>
      <c r="D529" s="16" t="s">
        <v>2</v>
      </c>
      <c r="E529" s="17">
        <v>11</v>
      </c>
      <c r="F529" s="18">
        <v>1.83</v>
      </c>
      <c r="G529" s="17">
        <v>11</v>
      </c>
      <c r="H529" s="18">
        <v>1.38</v>
      </c>
      <c r="I529" s="16" t="s">
        <v>40</v>
      </c>
      <c r="J529" s="16" t="s">
        <v>4</v>
      </c>
      <c r="K529" s="16" t="s">
        <v>15</v>
      </c>
      <c r="L529" s="19">
        <f>IF(Tabelle1[[#This Row],[Heizleistung (55°C)]]=0,Tabelle1[[#This Row],[Heizleistung (35°C)]],(Tabelle1[[#This Row],[Heizleistung (35°C)]]+Tabelle1[[#This Row],[Heizleistung (55°C)]])/2)</f>
        <v>11</v>
      </c>
      <c r="M529" s="20">
        <f>IF(Tabelle1[[#This Row],[Etas 55°C]]=0,0,(Tabelle1[[#This Row],[Etas 35°C]]*0.8+Tabelle1[[#This Row],[Etas 55°C]]*0.2))*2.5</f>
        <v>4.3500000000000005</v>
      </c>
      <c r="N529" s="21">
        <f>IF(-(Tabelle1[[#This Row],[80%/20% SCOP]]-5.5)/5.5=1,"n.a.",-(Tabelle1[[#This Row],[80%/20% SCOP]]-5.5)/5.5)</f>
        <v>0.20909090909090899</v>
      </c>
    </row>
    <row r="530" spans="1:14" ht="20.100000000000001" customHeight="1" x14ac:dyDescent="0.25">
      <c r="A530" s="24">
        <v>16010762</v>
      </c>
      <c r="B530" s="15" t="s">
        <v>555</v>
      </c>
      <c r="C530" s="15" t="s">
        <v>569</v>
      </c>
      <c r="D530" s="16" t="s">
        <v>2</v>
      </c>
      <c r="E530" s="17">
        <v>11</v>
      </c>
      <c r="F530" s="18">
        <v>1.83</v>
      </c>
      <c r="G530" s="17">
        <v>11</v>
      </c>
      <c r="H530" s="18">
        <v>1.38</v>
      </c>
      <c r="I530" s="16" t="s">
        <v>40</v>
      </c>
      <c r="J530" s="16" t="s">
        <v>4</v>
      </c>
      <c r="K530" s="16" t="s">
        <v>15</v>
      </c>
      <c r="L530" s="19">
        <f>IF(Tabelle1[[#This Row],[Heizleistung (55°C)]]=0,Tabelle1[[#This Row],[Heizleistung (35°C)]],(Tabelle1[[#This Row],[Heizleistung (35°C)]]+Tabelle1[[#This Row],[Heizleistung (55°C)]])/2)</f>
        <v>11</v>
      </c>
      <c r="M530" s="20">
        <f>IF(Tabelle1[[#This Row],[Etas 55°C]]=0,0,(Tabelle1[[#This Row],[Etas 35°C]]*0.8+Tabelle1[[#This Row],[Etas 55°C]]*0.2))*2.5</f>
        <v>4.3500000000000005</v>
      </c>
      <c r="N530" s="21">
        <f>IF(-(Tabelle1[[#This Row],[80%/20% SCOP]]-5.5)/5.5=1,"n.a.",-(Tabelle1[[#This Row],[80%/20% SCOP]]-5.5)/5.5)</f>
        <v>0.20909090909090899</v>
      </c>
    </row>
    <row r="531" spans="1:14" ht="20.100000000000001" customHeight="1" x14ac:dyDescent="0.25">
      <c r="A531" s="24">
        <v>16010753</v>
      </c>
      <c r="B531" s="15" t="s">
        <v>555</v>
      </c>
      <c r="C531" s="15" t="s">
        <v>570</v>
      </c>
      <c r="D531" s="16" t="s">
        <v>2</v>
      </c>
      <c r="E531" s="17">
        <v>11</v>
      </c>
      <c r="F531" s="18">
        <v>1.83</v>
      </c>
      <c r="G531" s="17">
        <v>11</v>
      </c>
      <c r="H531" s="18">
        <v>1.38</v>
      </c>
      <c r="I531" s="16" t="s">
        <v>40</v>
      </c>
      <c r="J531" s="16" t="s">
        <v>4</v>
      </c>
      <c r="K531" s="16" t="s">
        <v>15</v>
      </c>
      <c r="L531" s="19">
        <f>IF(Tabelle1[[#This Row],[Heizleistung (55°C)]]=0,Tabelle1[[#This Row],[Heizleistung (35°C)]],(Tabelle1[[#This Row],[Heizleistung (35°C)]]+Tabelle1[[#This Row],[Heizleistung (55°C)]])/2)</f>
        <v>11</v>
      </c>
      <c r="M531" s="20">
        <f>IF(Tabelle1[[#This Row],[Etas 55°C]]=0,0,(Tabelle1[[#This Row],[Etas 35°C]]*0.8+Tabelle1[[#This Row],[Etas 55°C]]*0.2))*2.5</f>
        <v>4.3500000000000005</v>
      </c>
      <c r="N531" s="21">
        <f>IF(-(Tabelle1[[#This Row],[80%/20% SCOP]]-5.5)/5.5=1,"n.a.",-(Tabelle1[[#This Row],[80%/20% SCOP]]-5.5)/5.5)</f>
        <v>0.20909090909090899</v>
      </c>
    </row>
    <row r="532" spans="1:14" ht="20.100000000000001" customHeight="1" x14ac:dyDescent="0.25">
      <c r="A532" s="24">
        <v>16010765</v>
      </c>
      <c r="B532" s="15" t="s">
        <v>555</v>
      </c>
      <c r="C532" s="15" t="s">
        <v>571</v>
      </c>
      <c r="D532" s="16" t="s">
        <v>2</v>
      </c>
      <c r="E532" s="17">
        <v>11</v>
      </c>
      <c r="F532" s="18">
        <v>1.83</v>
      </c>
      <c r="G532" s="17">
        <v>11</v>
      </c>
      <c r="H532" s="18">
        <v>1.38</v>
      </c>
      <c r="I532" s="16" t="s">
        <v>40</v>
      </c>
      <c r="J532" s="16" t="s">
        <v>4</v>
      </c>
      <c r="K532" s="16" t="s">
        <v>15</v>
      </c>
      <c r="L532" s="19">
        <f>IF(Tabelle1[[#This Row],[Heizleistung (55°C)]]=0,Tabelle1[[#This Row],[Heizleistung (35°C)]],(Tabelle1[[#This Row],[Heizleistung (35°C)]]+Tabelle1[[#This Row],[Heizleistung (55°C)]])/2)</f>
        <v>11</v>
      </c>
      <c r="M532" s="20">
        <f>IF(Tabelle1[[#This Row],[Etas 55°C]]=0,0,(Tabelle1[[#This Row],[Etas 35°C]]*0.8+Tabelle1[[#This Row],[Etas 55°C]]*0.2))*2.5</f>
        <v>4.3500000000000005</v>
      </c>
      <c r="N532" s="21">
        <f>IF(-(Tabelle1[[#This Row],[80%/20% SCOP]]-5.5)/5.5=1,"n.a.",-(Tabelle1[[#This Row],[80%/20% SCOP]]-5.5)/5.5)</f>
        <v>0.20909090909090899</v>
      </c>
    </row>
    <row r="533" spans="1:14" ht="20.100000000000001" customHeight="1" x14ac:dyDescent="0.25">
      <c r="A533" s="24">
        <v>16010755</v>
      </c>
      <c r="B533" s="15" t="s">
        <v>555</v>
      </c>
      <c r="C533" s="15" t="s">
        <v>572</v>
      </c>
      <c r="D533" s="16" t="s">
        <v>2</v>
      </c>
      <c r="E533" s="17">
        <v>11</v>
      </c>
      <c r="F533" s="18">
        <v>1.83</v>
      </c>
      <c r="G533" s="17">
        <v>11</v>
      </c>
      <c r="H533" s="18">
        <v>1.38</v>
      </c>
      <c r="I533" s="16" t="s">
        <v>40</v>
      </c>
      <c r="J533" s="16" t="s">
        <v>4</v>
      </c>
      <c r="K533" s="16" t="s">
        <v>15</v>
      </c>
      <c r="L533" s="19">
        <f>IF(Tabelle1[[#This Row],[Heizleistung (55°C)]]=0,Tabelle1[[#This Row],[Heizleistung (35°C)]],(Tabelle1[[#This Row],[Heizleistung (35°C)]]+Tabelle1[[#This Row],[Heizleistung (55°C)]])/2)</f>
        <v>11</v>
      </c>
      <c r="M533" s="20">
        <f>IF(Tabelle1[[#This Row],[Etas 55°C]]=0,0,(Tabelle1[[#This Row],[Etas 35°C]]*0.8+Tabelle1[[#This Row],[Etas 55°C]]*0.2))*2.5</f>
        <v>4.3500000000000005</v>
      </c>
      <c r="N533" s="21">
        <f>IF(-(Tabelle1[[#This Row],[80%/20% SCOP]]-5.5)/5.5=1,"n.a.",-(Tabelle1[[#This Row],[80%/20% SCOP]]-5.5)/5.5)</f>
        <v>0.20909090909090899</v>
      </c>
    </row>
    <row r="534" spans="1:14" ht="20.100000000000001" customHeight="1" x14ac:dyDescent="0.25">
      <c r="A534" s="24">
        <v>16010758</v>
      </c>
      <c r="B534" s="15" t="s">
        <v>555</v>
      </c>
      <c r="C534" s="15" t="s">
        <v>573</v>
      </c>
      <c r="D534" s="16" t="s">
        <v>2</v>
      </c>
      <c r="E534" s="17">
        <v>11</v>
      </c>
      <c r="F534" s="18">
        <v>1.83</v>
      </c>
      <c r="G534" s="17">
        <v>11</v>
      </c>
      <c r="H534" s="18">
        <v>1.38</v>
      </c>
      <c r="I534" s="16" t="s">
        <v>40</v>
      </c>
      <c r="J534" s="16" t="s">
        <v>4</v>
      </c>
      <c r="K534" s="16" t="s">
        <v>15</v>
      </c>
      <c r="L534" s="19">
        <f>IF(Tabelle1[[#This Row],[Heizleistung (55°C)]]=0,Tabelle1[[#This Row],[Heizleistung (35°C)]],(Tabelle1[[#This Row],[Heizleistung (35°C)]]+Tabelle1[[#This Row],[Heizleistung (55°C)]])/2)</f>
        <v>11</v>
      </c>
      <c r="M534" s="20">
        <f>IF(Tabelle1[[#This Row],[Etas 55°C]]=0,0,(Tabelle1[[#This Row],[Etas 35°C]]*0.8+Tabelle1[[#This Row],[Etas 55°C]]*0.2))*2.5</f>
        <v>4.3500000000000005</v>
      </c>
      <c r="N534" s="21">
        <f>IF(-(Tabelle1[[#This Row],[80%/20% SCOP]]-5.5)/5.5=1,"n.a.",-(Tabelle1[[#This Row],[80%/20% SCOP]]-5.5)/5.5)</f>
        <v>0.20909090909090899</v>
      </c>
    </row>
    <row r="535" spans="1:14" ht="20.100000000000001" customHeight="1" x14ac:dyDescent="0.25">
      <c r="A535" s="24">
        <v>16010763</v>
      </c>
      <c r="B535" s="15" t="s">
        <v>555</v>
      </c>
      <c r="C535" s="15" t="s">
        <v>574</v>
      </c>
      <c r="D535" s="16" t="s">
        <v>2</v>
      </c>
      <c r="E535" s="17">
        <v>11</v>
      </c>
      <c r="F535" s="18">
        <v>1.83</v>
      </c>
      <c r="G535" s="17">
        <v>11</v>
      </c>
      <c r="H535" s="18">
        <v>1.38</v>
      </c>
      <c r="I535" s="16" t="s">
        <v>40</v>
      </c>
      <c r="J535" s="16" t="s">
        <v>4</v>
      </c>
      <c r="K535" s="16" t="s">
        <v>15</v>
      </c>
      <c r="L535" s="19">
        <f>IF(Tabelle1[[#This Row],[Heizleistung (55°C)]]=0,Tabelle1[[#This Row],[Heizleistung (35°C)]],(Tabelle1[[#This Row],[Heizleistung (35°C)]]+Tabelle1[[#This Row],[Heizleistung (55°C)]])/2)</f>
        <v>11</v>
      </c>
      <c r="M535" s="20">
        <f>IF(Tabelle1[[#This Row],[Etas 55°C]]=0,0,(Tabelle1[[#This Row],[Etas 35°C]]*0.8+Tabelle1[[#This Row],[Etas 55°C]]*0.2))*2.5</f>
        <v>4.3500000000000005</v>
      </c>
      <c r="N535" s="21">
        <f>IF(-(Tabelle1[[#This Row],[80%/20% SCOP]]-5.5)/5.5=1,"n.a.",-(Tabelle1[[#This Row],[80%/20% SCOP]]-5.5)/5.5)</f>
        <v>0.20909090909090899</v>
      </c>
    </row>
    <row r="536" spans="1:14" ht="20.100000000000001" customHeight="1" x14ac:dyDescent="0.25">
      <c r="A536" s="24">
        <v>16010761</v>
      </c>
      <c r="B536" s="15" t="s">
        <v>555</v>
      </c>
      <c r="C536" s="15" t="s">
        <v>575</v>
      </c>
      <c r="D536" s="16" t="s">
        <v>2</v>
      </c>
      <c r="E536" s="17">
        <v>11</v>
      </c>
      <c r="F536" s="18">
        <v>1.83</v>
      </c>
      <c r="G536" s="17">
        <v>11</v>
      </c>
      <c r="H536" s="18">
        <v>1.38</v>
      </c>
      <c r="I536" s="16" t="s">
        <v>40</v>
      </c>
      <c r="J536" s="16" t="s">
        <v>4</v>
      </c>
      <c r="K536" s="16" t="s">
        <v>15</v>
      </c>
      <c r="L536" s="19">
        <f>IF(Tabelle1[[#This Row],[Heizleistung (55°C)]]=0,Tabelle1[[#This Row],[Heizleistung (35°C)]],(Tabelle1[[#This Row],[Heizleistung (35°C)]]+Tabelle1[[#This Row],[Heizleistung (55°C)]])/2)</f>
        <v>11</v>
      </c>
      <c r="M536" s="20">
        <f>IF(Tabelle1[[#This Row],[Etas 55°C]]=0,0,(Tabelle1[[#This Row],[Etas 35°C]]*0.8+Tabelle1[[#This Row],[Etas 55°C]]*0.2))*2.5</f>
        <v>4.3500000000000005</v>
      </c>
      <c r="N536" s="21">
        <f>IF(-(Tabelle1[[#This Row],[80%/20% SCOP]]-5.5)/5.5=1,"n.a.",-(Tabelle1[[#This Row],[80%/20% SCOP]]-5.5)/5.5)</f>
        <v>0.20909090909090899</v>
      </c>
    </row>
    <row r="537" spans="1:14" ht="20.100000000000001" customHeight="1" x14ac:dyDescent="0.25">
      <c r="A537" s="24">
        <v>16010757</v>
      </c>
      <c r="B537" s="15" t="s">
        <v>555</v>
      </c>
      <c r="C537" s="15" t="s">
        <v>576</v>
      </c>
      <c r="D537" s="16" t="s">
        <v>2</v>
      </c>
      <c r="E537" s="17">
        <v>11</v>
      </c>
      <c r="F537" s="18">
        <v>1.83</v>
      </c>
      <c r="G537" s="17">
        <v>11</v>
      </c>
      <c r="H537" s="18">
        <v>1.38</v>
      </c>
      <c r="I537" s="16" t="s">
        <v>40</v>
      </c>
      <c r="J537" s="16" t="s">
        <v>4</v>
      </c>
      <c r="K537" s="16" t="s">
        <v>15</v>
      </c>
      <c r="L537" s="19">
        <f>IF(Tabelle1[[#This Row],[Heizleistung (55°C)]]=0,Tabelle1[[#This Row],[Heizleistung (35°C)]],(Tabelle1[[#This Row],[Heizleistung (35°C)]]+Tabelle1[[#This Row],[Heizleistung (55°C)]])/2)</f>
        <v>11</v>
      </c>
      <c r="M537" s="20">
        <f>IF(Tabelle1[[#This Row],[Etas 55°C]]=0,0,(Tabelle1[[#This Row],[Etas 35°C]]*0.8+Tabelle1[[#This Row],[Etas 55°C]]*0.2))*2.5</f>
        <v>4.3500000000000005</v>
      </c>
      <c r="N537" s="21">
        <f>IF(-(Tabelle1[[#This Row],[80%/20% SCOP]]-5.5)/5.5=1,"n.a.",-(Tabelle1[[#This Row],[80%/20% SCOP]]-5.5)/5.5)</f>
        <v>0.20909090909090899</v>
      </c>
    </row>
    <row r="538" spans="1:14" ht="20.100000000000001" customHeight="1" x14ac:dyDescent="0.25">
      <c r="A538" s="24">
        <v>16010768</v>
      </c>
      <c r="B538" s="15" t="s">
        <v>555</v>
      </c>
      <c r="C538" s="15" t="s">
        <v>577</v>
      </c>
      <c r="D538" s="16" t="s">
        <v>2</v>
      </c>
      <c r="E538" s="17">
        <v>11</v>
      </c>
      <c r="F538" s="18">
        <v>1.83</v>
      </c>
      <c r="G538" s="17">
        <v>11</v>
      </c>
      <c r="H538" s="18">
        <v>1.38</v>
      </c>
      <c r="I538" s="16" t="s">
        <v>40</v>
      </c>
      <c r="J538" s="16" t="s">
        <v>4</v>
      </c>
      <c r="K538" s="16" t="s">
        <v>15</v>
      </c>
      <c r="L538" s="19">
        <f>IF(Tabelle1[[#This Row],[Heizleistung (55°C)]]=0,Tabelle1[[#This Row],[Heizleistung (35°C)]],(Tabelle1[[#This Row],[Heizleistung (35°C)]]+Tabelle1[[#This Row],[Heizleistung (55°C)]])/2)</f>
        <v>11</v>
      </c>
      <c r="M538" s="20">
        <f>IF(Tabelle1[[#This Row],[Etas 55°C]]=0,0,(Tabelle1[[#This Row],[Etas 35°C]]*0.8+Tabelle1[[#This Row],[Etas 55°C]]*0.2))*2.5</f>
        <v>4.3500000000000005</v>
      </c>
      <c r="N538" s="21">
        <f>IF(-(Tabelle1[[#This Row],[80%/20% SCOP]]-5.5)/5.5=1,"n.a.",-(Tabelle1[[#This Row],[80%/20% SCOP]]-5.5)/5.5)</f>
        <v>0.20909090909090899</v>
      </c>
    </row>
    <row r="539" spans="1:14" ht="20.100000000000001" customHeight="1" x14ac:dyDescent="0.25">
      <c r="A539" s="24">
        <v>16010754</v>
      </c>
      <c r="B539" s="15" t="s">
        <v>555</v>
      </c>
      <c r="C539" s="15" t="s">
        <v>578</v>
      </c>
      <c r="D539" s="16" t="s">
        <v>2</v>
      </c>
      <c r="E539" s="17">
        <v>11</v>
      </c>
      <c r="F539" s="18">
        <v>1.83</v>
      </c>
      <c r="G539" s="17">
        <v>11</v>
      </c>
      <c r="H539" s="18">
        <v>1.38</v>
      </c>
      <c r="I539" s="16" t="s">
        <v>40</v>
      </c>
      <c r="J539" s="16" t="s">
        <v>4</v>
      </c>
      <c r="K539" s="16" t="s">
        <v>15</v>
      </c>
      <c r="L539" s="19">
        <f>IF(Tabelle1[[#This Row],[Heizleistung (55°C)]]=0,Tabelle1[[#This Row],[Heizleistung (35°C)]],(Tabelle1[[#This Row],[Heizleistung (35°C)]]+Tabelle1[[#This Row],[Heizleistung (55°C)]])/2)</f>
        <v>11</v>
      </c>
      <c r="M539" s="20">
        <f>IF(Tabelle1[[#This Row],[Etas 55°C]]=0,0,(Tabelle1[[#This Row],[Etas 35°C]]*0.8+Tabelle1[[#This Row],[Etas 55°C]]*0.2))*2.5</f>
        <v>4.3500000000000005</v>
      </c>
      <c r="N539" s="21">
        <f>IF(-(Tabelle1[[#This Row],[80%/20% SCOP]]-5.5)/5.5=1,"n.a.",-(Tabelle1[[#This Row],[80%/20% SCOP]]-5.5)/5.5)</f>
        <v>0.20909090909090899</v>
      </c>
    </row>
    <row r="540" spans="1:14" ht="20.100000000000001" customHeight="1" x14ac:dyDescent="0.25">
      <c r="A540" s="24">
        <v>16010724</v>
      </c>
      <c r="B540" s="15" t="s">
        <v>555</v>
      </c>
      <c r="C540" s="15" t="s">
        <v>579</v>
      </c>
      <c r="D540" s="16" t="s">
        <v>2</v>
      </c>
      <c r="E540" s="17">
        <v>11</v>
      </c>
      <c r="F540" s="18">
        <v>1.83</v>
      </c>
      <c r="G540" s="17">
        <v>11</v>
      </c>
      <c r="H540" s="18">
        <v>1.38</v>
      </c>
      <c r="I540" s="16" t="s">
        <v>40</v>
      </c>
      <c r="J540" s="16" t="s">
        <v>4</v>
      </c>
      <c r="K540" s="16" t="s">
        <v>15</v>
      </c>
      <c r="L540" s="19">
        <f>IF(Tabelle1[[#This Row],[Heizleistung (55°C)]]=0,Tabelle1[[#This Row],[Heizleistung (35°C)]],(Tabelle1[[#This Row],[Heizleistung (35°C)]]+Tabelle1[[#This Row],[Heizleistung (55°C)]])/2)</f>
        <v>11</v>
      </c>
      <c r="M540" s="20">
        <f>IF(Tabelle1[[#This Row],[Etas 55°C]]=0,0,(Tabelle1[[#This Row],[Etas 35°C]]*0.8+Tabelle1[[#This Row],[Etas 55°C]]*0.2))*2.5</f>
        <v>4.3500000000000005</v>
      </c>
      <c r="N540" s="21">
        <f>IF(-(Tabelle1[[#This Row],[80%/20% SCOP]]-5.5)/5.5=1,"n.a.",-(Tabelle1[[#This Row],[80%/20% SCOP]]-5.5)/5.5)</f>
        <v>0.20909090909090899</v>
      </c>
    </row>
    <row r="541" spans="1:14" ht="20.100000000000001" customHeight="1" x14ac:dyDescent="0.25">
      <c r="A541" s="24">
        <v>16012981</v>
      </c>
      <c r="B541" s="15" t="s">
        <v>580</v>
      </c>
      <c r="C541" s="15" t="s">
        <v>581</v>
      </c>
      <c r="D541" s="16" t="s">
        <v>2</v>
      </c>
      <c r="E541" s="17">
        <v>14.05</v>
      </c>
      <c r="F541" s="18">
        <v>1.8460000000000001</v>
      </c>
      <c r="G541" s="17">
        <v>13.46</v>
      </c>
      <c r="H541" s="18">
        <v>1.389</v>
      </c>
      <c r="I541" s="16" t="s">
        <v>3</v>
      </c>
      <c r="J541" s="16" t="s">
        <v>4</v>
      </c>
      <c r="K541" s="16" t="s">
        <v>4</v>
      </c>
      <c r="L541" s="19">
        <f>IF(Tabelle1[[#This Row],[Heizleistung (55°C)]]=0,Tabelle1[[#This Row],[Heizleistung (35°C)]],(Tabelle1[[#This Row],[Heizleistung (35°C)]]+Tabelle1[[#This Row],[Heizleistung (55°C)]])/2)</f>
        <v>13.755000000000001</v>
      </c>
      <c r="M541" s="20">
        <f>IF(Tabelle1[[#This Row],[Etas 55°C]]=0,0,(Tabelle1[[#This Row],[Etas 35°C]]*0.8+Tabelle1[[#This Row],[Etas 55°C]]*0.2))*2.5</f>
        <v>4.3865000000000007</v>
      </c>
      <c r="N541" s="21">
        <f>IF(-(Tabelle1[[#This Row],[80%/20% SCOP]]-5.5)/5.5=1,"n.a.",-(Tabelle1[[#This Row],[80%/20% SCOP]]-5.5)/5.5)</f>
        <v>0.20245454545454533</v>
      </c>
    </row>
    <row r="542" spans="1:14" ht="20.100000000000001" customHeight="1" x14ac:dyDescent="0.25">
      <c r="A542" s="24">
        <v>16012980</v>
      </c>
      <c r="B542" s="15" t="s">
        <v>580</v>
      </c>
      <c r="C542" s="15" t="s">
        <v>582</v>
      </c>
      <c r="D542" s="16" t="s">
        <v>2</v>
      </c>
      <c r="E542" s="17">
        <v>10.26</v>
      </c>
      <c r="F542" s="18">
        <v>1.8080000000000001</v>
      </c>
      <c r="G542" s="17">
        <v>12.16</v>
      </c>
      <c r="H542" s="18">
        <v>1.347</v>
      </c>
      <c r="I542" s="16" t="s">
        <v>3</v>
      </c>
      <c r="J542" s="16" t="s">
        <v>4</v>
      </c>
      <c r="K542" s="16" t="s">
        <v>4</v>
      </c>
      <c r="L542" s="19">
        <f>IF(Tabelle1[[#This Row],[Heizleistung (55°C)]]=0,Tabelle1[[#This Row],[Heizleistung (35°C)]],(Tabelle1[[#This Row],[Heizleistung (35°C)]]+Tabelle1[[#This Row],[Heizleistung (55°C)]])/2)</f>
        <v>11.21</v>
      </c>
      <c r="M542" s="20">
        <f>IF(Tabelle1[[#This Row],[Etas 55°C]]=0,0,(Tabelle1[[#This Row],[Etas 35°C]]*0.8+Tabelle1[[#This Row],[Etas 55°C]]*0.2))*2.5</f>
        <v>4.2895000000000003</v>
      </c>
      <c r="N542" s="21">
        <f>IF(-(Tabelle1[[#This Row],[80%/20% SCOP]]-5.5)/5.5=1,"n.a.",-(Tabelle1[[#This Row],[80%/20% SCOP]]-5.5)/5.5)</f>
        <v>0.22009090909090903</v>
      </c>
    </row>
    <row r="543" spans="1:14" ht="20.100000000000001" customHeight="1" x14ac:dyDescent="0.25">
      <c r="A543" s="24">
        <v>16003278</v>
      </c>
      <c r="B543" s="15" t="s">
        <v>583</v>
      </c>
      <c r="C543" s="15" t="s">
        <v>584</v>
      </c>
      <c r="D543" s="16" t="s">
        <v>2</v>
      </c>
      <c r="E543" s="17">
        <v>8</v>
      </c>
      <c r="F543" s="18">
        <v>1.63</v>
      </c>
      <c r="G543" s="17">
        <v>8</v>
      </c>
      <c r="H543" s="18">
        <v>1.31</v>
      </c>
      <c r="I543" s="16" t="s">
        <v>109</v>
      </c>
      <c r="J543" s="16" t="s">
        <v>4</v>
      </c>
      <c r="K543" s="16" t="s">
        <v>4</v>
      </c>
      <c r="L543" s="19">
        <f>IF(Tabelle1[[#This Row],[Heizleistung (55°C)]]=0,Tabelle1[[#This Row],[Heizleistung (35°C)]],(Tabelle1[[#This Row],[Heizleistung (35°C)]]+Tabelle1[[#This Row],[Heizleistung (55°C)]])/2)</f>
        <v>8</v>
      </c>
      <c r="M543" s="20">
        <f>IF(Tabelle1[[#This Row],[Etas 55°C]]=0,0,(Tabelle1[[#This Row],[Etas 35°C]]*0.8+Tabelle1[[#This Row],[Etas 55°C]]*0.2))*2.5</f>
        <v>3.915</v>
      </c>
      <c r="N543" s="21">
        <f>IF(-(Tabelle1[[#This Row],[80%/20% SCOP]]-5.5)/5.5=1,"n.a.",-(Tabelle1[[#This Row],[80%/20% SCOP]]-5.5)/5.5)</f>
        <v>0.28818181818181815</v>
      </c>
    </row>
    <row r="544" spans="1:14" ht="20.100000000000001" customHeight="1" x14ac:dyDescent="0.25">
      <c r="A544" s="24">
        <v>16003280</v>
      </c>
      <c r="B544" s="15" t="s">
        <v>583</v>
      </c>
      <c r="C544" s="15" t="s">
        <v>585</v>
      </c>
      <c r="D544" s="16" t="s">
        <v>2</v>
      </c>
      <c r="E544" s="17">
        <v>10</v>
      </c>
      <c r="F544" s="18">
        <v>1.95</v>
      </c>
      <c r="G544" s="17">
        <v>10</v>
      </c>
      <c r="H544" s="18">
        <v>1.5</v>
      </c>
      <c r="I544" s="16" t="s">
        <v>508</v>
      </c>
      <c r="J544" s="16" t="s">
        <v>4</v>
      </c>
      <c r="K544" s="16" t="s">
        <v>4</v>
      </c>
      <c r="L544" s="19">
        <f>IF(Tabelle1[[#This Row],[Heizleistung (55°C)]]=0,Tabelle1[[#This Row],[Heizleistung (35°C)]],(Tabelle1[[#This Row],[Heizleistung (35°C)]]+Tabelle1[[#This Row],[Heizleistung (55°C)]])/2)</f>
        <v>10</v>
      </c>
      <c r="M544" s="20">
        <f>IF(Tabelle1[[#This Row],[Etas 55°C]]=0,0,(Tabelle1[[#This Row],[Etas 35°C]]*0.8+Tabelle1[[#This Row],[Etas 55°C]]*0.2))*2.5</f>
        <v>4.6500000000000004</v>
      </c>
      <c r="N544" s="21">
        <f>IF(-(Tabelle1[[#This Row],[80%/20% SCOP]]-5.5)/5.5=1,"n.a.",-(Tabelle1[[#This Row],[80%/20% SCOP]]-5.5)/5.5)</f>
        <v>0.15454545454545449</v>
      </c>
    </row>
    <row r="545" spans="1:14" ht="20.100000000000001" customHeight="1" x14ac:dyDescent="0.25">
      <c r="A545" s="24">
        <v>16003281</v>
      </c>
      <c r="B545" s="15" t="s">
        <v>583</v>
      </c>
      <c r="C545" s="15" t="s">
        <v>586</v>
      </c>
      <c r="D545" s="16" t="s">
        <v>2</v>
      </c>
      <c r="E545" s="17">
        <v>17</v>
      </c>
      <c r="F545" s="18">
        <v>1.8</v>
      </c>
      <c r="G545" s="17">
        <v>16</v>
      </c>
      <c r="H545" s="18">
        <v>1.5</v>
      </c>
      <c r="I545" s="16" t="s">
        <v>508</v>
      </c>
      <c r="J545" s="16" t="s">
        <v>4</v>
      </c>
      <c r="K545" s="16" t="s">
        <v>4</v>
      </c>
      <c r="L545" s="19">
        <f>IF(Tabelle1[[#This Row],[Heizleistung (55°C)]]=0,Tabelle1[[#This Row],[Heizleistung (35°C)]],(Tabelle1[[#This Row],[Heizleistung (35°C)]]+Tabelle1[[#This Row],[Heizleistung (55°C)]])/2)</f>
        <v>16.5</v>
      </c>
      <c r="M545" s="20">
        <f>IF(Tabelle1[[#This Row],[Etas 55°C]]=0,0,(Tabelle1[[#This Row],[Etas 35°C]]*0.8+Tabelle1[[#This Row],[Etas 55°C]]*0.2))*2.5</f>
        <v>4.3500000000000005</v>
      </c>
      <c r="N545" s="21">
        <f>IF(-(Tabelle1[[#This Row],[80%/20% SCOP]]-5.5)/5.5=1,"n.a.",-(Tabelle1[[#This Row],[80%/20% SCOP]]-5.5)/5.5)</f>
        <v>0.20909090909090899</v>
      </c>
    </row>
    <row r="546" spans="1:14" ht="20.100000000000001" customHeight="1" x14ac:dyDescent="0.25">
      <c r="A546" s="24">
        <v>16003279</v>
      </c>
      <c r="B546" s="15" t="s">
        <v>583</v>
      </c>
      <c r="C546" s="15" t="s">
        <v>587</v>
      </c>
      <c r="D546" s="16" t="s">
        <v>2</v>
      </c>
      <c r="E546" s="17">
        <v>15</v>
      </c>
      <c r="F546" s="18">
        <v>1.91</v>
      </c>
      <c r="G546" s="17">
        <v>15</v>
      </c>
      <c r="H546" s="18">
        <v>1.48</v>
      </c>
      <c r="I546" s="16" t="s">
        <v>109</v>
      </c>
      <c r="J546" s="16" t="s">
        <v>4</v>
      </c>
      <c r="K546" s="16" t="s">
        <v>4</v>
      </c>
      <c r="L546" s="19">
        <f>IF(Tabelle1[[#This Row],[Heizleistung (55°C)]]=0,Tabelle1[[#This Row],[Heizleistung (35°C)]],(Tabelle1[[#This Row],[Heizleistung (35°C)]]+Tabelle1[[#This Row],[Heizleistung (55°C)]])/2)</f>
        <v>15</v>
      </c>
      <c r="M546" s="20">
        <f>IF(Tabelle1[[#This Row],[Etas 55°C]]=0,0,(Tabelle1[[#This Row],[Etas 35°C]]*0.8+Tabelle1[[#This Row],[Etas 55°C]]*0.2))*2.5</f>
        <v>4.5600000000000005</v>
      </c>
      <c r="N546" s="21">
        <f>IF(-(Tabelle1[[#This Row],[80%/20% SCOP]]-5.5)/5.5=1,"n.a.",-(Tabelle1[[#This Row],[80%/20% SCOP]]-5.5)/5.5)</f>
        <v>0.17090909090909082</v>
      </c>
    </row>
    <row r="547" spans="1:14" ht="20.100000000000001" customHeight="1" x14ac:dyDescent="0.25">
      <c r="A547" s="24">
        <v>16003277</v>
      </c>
      <c r="B547" s="15" t="s">
        <v>583</v>
      </c>
      <c r="C547" s="15" t="s">
        <v>588</v>
      </c>
      <c r="D547" s="16" t="s">
        <v>2</v>
      </c>
      <c r="E547" s="17">
        <v>9</v>
      </c>
      <c r="F547" s="18">
        <v>1.81</v>
      </c>
      <c r="G547" s="17">
        <v>8</v>
      </c>
      <c r="H547" s="18">
        <v>1.29</v>
      </c>
      <c r="I547" s="16" t="s">
        <v>109</v>
      </c>
      <c r="J547" s="16" t="s">
        <v>4</v>
      </c>
      <c r="K547" s="16" t="s">
        <v>4</v>
      </c>
      <c r="L547" s="19">
        <f>IF(Tabelle1[[#This Row],[Heizleistung (55°C)]]=0,Tabelle1[[#This Row],[Heizleistung (35°C)]],(Tabelle1[[#This Row],[Heizleistung (35°C)]]+Tabelle1[[#This Row],[Heizleistung (55°C)]])/2)</f>
        <v>8.5</v>
      </c>
      <c r="M547" s="20">
        <f>IF(Tabelle1[[#This Row],[Etas 55°C]]=0,0,(Tabelle1[[#This Row],[Etas 35°C]]*0.8+Tabelle1[[#This Row],[Etas 55°C]]*0.2))*2.5</f>
        <v>4.2650000000000006</v>
      </c>
      <c r="N547" s="21">
        <f>IF(-(Tabelle1[[#This Row],[80%/20% SCOP]]-5.5)/5.5=1,"n.a.",-(Tabelle1[[#This Row],[80%/20% SCOP]]-5.5)/5.5)</f>
        <v>0.22454545454545444</v>
      </c>
    </row>
    <row r="548" spans="1:14" ht="20.100000000000001" customHeight="1" x14ac:dyDescent="0.25">
      <c r="A548" s="24">
        <v>16010279</v>
      </c>
      <c r="B548" s="15" t="s">
        <v>589</v>
      </c>
      <c r="C548" s="15" t="s">
        <v>590</v>
      </c>
      <c r="D548" s="16" t="s">
        <v>2</v>
      </c>
      <c r="E548" s="17">
        <v>6.6</v>
      </c>
      <c r="F548" s="18">
        <v>1.79</v>
      </c>
      <c r="G548" s="17">
        <v>6.6</v>
      </c>
      <c r="H548" s="18">
        <v>1.36</v>
      </c>
      <c r="I548" s="16" t="s">
        <v>3</v>
      </c>
      <c r="J548" s="16" t="s">
        <v>4</v>
      </c>
      <c r="K548" s="16" t="s">
        <v>4</v>
      </c>
      <c r="L548" s="19">
        <f>IF(Tabelle1[[#This Row],[Heizleistung (55°C)]]=0,Tabelle1[[#This Row],[Heizleistung (35°C)]],(Tabelle1[[#This Row],[Heizleistung (35°C)]]+Tabelle1[[#This Row],[Heizleistung (55°C)]])/2)</f>
        <v>6.6</v>
      </c>
      <c r="M548" s="20">
        <f>IF(Tabelle1[[#This Row],[Etas 55°C]]=0,0,(Tabelle1[[#This Row],[Etas 35°C]]*0.8+Tabelle1[[#This Row],[Etas 55°C]]*0.2))*2.5</f>
        <v>4.2600000000000007</v>
      </c>
      <c r="N548" s="21">
        <f>IF(-(Tabelle1[[#This Row],[80%/20% SCOP]]-5.5)/5.5=1,"n.a.",-(Tabelle1[[#This Row],[80%/20% SCOP]]-5.5)/5.5)</f>
        <v>0.22545454545454532</v>
      </c>
    </row>
    <row r="549" spans="1:14" ht="20.100000000000001" customHeight="1" x14ac:dyDescent="0.25">
      <c r="A549" s="24">
        <v>16003531</v>
      </c>
      <c r="B549" s="15" t="s">
        <v>589</v>
      </c>
      <c r="C549" s="15" t="s">
        <v>591</v>
      </c>
      <c r="D549" s="16" t="s">
        <v>2</v>
      </c>
      <c r="E549" s="17">
        <v>7.6</v>
      </c>
      <c r="F549" s="18">
        <v>1.94</v>
      </c>
      <c r="G549" s="17">
        <v>6.5</v>
      </c>
      <c r="H549" s="18">
        <v>1.45</v>
      </c>
      <c r="I549" s="16" t="s">
        <v>109</v>
      </c>
      <c r="J549" s="16" t="s">
        <v>4</v>
      </c>
      <c r="K549" s="16" t="s">
        <v>4</v>
      </c>
      <c r="L549" s="19">
        <f>IF(Tabelle1[[#This Row],[Heizleistung (55°C)]]=0,Tabelle1[[#This Row],[Heizleistung (35°C)]],(Tabelle1[[#This Row],[Heizleistung (35°C)]]+Tabelle1[[#This Row],[Heizleistung (55°C)]])/2)</f>
        <v>7.05</v>
      </c>
      <c r="M549" s="20">
        <f>IF(Tabelle1[[#This Row],[Etas 55°C]]=0,0,(Tabelle1[[#This Row],[Etas 35°C]]*0.8+Tabelle1[[#This Row],[Etas 55°C]]*0.2))*2.5</f>
        <v>4.6050000000000004</v>
      </c>
      <c r="N549" s="21">
        <f>IF(-(Tabelle1[[#This Row],[80%/20% SCOP]]-5.5)/5.5=1,"n.a.",-(Tabelle1[[#This Row],[80%/20% SCOP]]-5.5)/5.5)</f>
        <v>0.16272727272727264</v>
      </c>
    </row>
    <row r="550" spans="1:14" ht="20.100000000000001" customHeight="1" x14ac:dyDescent="0.25">
      <c r="A550" s="24">
        <v>16012053</v>
      </c>
      <c r="B550" s="15" t="s">
        <v>589</v>
      </c>
      <c r="C550" s="15" t="s">
        <v>592</v>
      </c>
      <c r="D550" s="16" t="s">
        <v>2</v>
      </c>
      <c r="E550" s="17">
        <v>6.2</v>
      </c>
      <c r="F550" s="18">
        <v>1.79</v>
      </c>
      <c r="G550" s="17">
        <v>6.2</v>
      </c>
      <c r="H550" s="18">
        <v>1.36</v>
      </c>
      <c r="I550" s="16" t="s">
        <v>3</v>
      </c>
      <c r="J550" s="16" t="s">
        <v>4</v>
      </c>
      <c r="K550" s="16" t="s">
        <v>4</v>
      </c>
      <c r="L550" s="19">
        <f>IF(Tabelle1[[#This Row],[Heizleistung (55°C)]]=0,Tabelle1[[#This Row],[Heizleistung (35°C)]],(Tabelle1[[#This Row],[Heizleistung (35°C)]]+Tabelle1[[#This Row],[Heizleistung (55°C)]])/2)</f>
        <v>6.2</v>
      </c>
      <c r="M550" s="20">
        <f>IF(Tabelle1[[#This Row],[Etas 55°C]]=0,0,(Tabelle1[[#This Row],[Etas 35°C]]*0.8+Tabelle1[[#This Row],[Etas 55°C]]*0.2))*2.5</f>
        <v>4.2600000000000007</v>
      </c>
      <c r="N550" s="21">
        <f>IF(-(Tabelle1[[#This Row],[80%/20% SCOP]]-5.5)/5.5=1,"n.a.",-(Tabelle1[[#This Row],[80%/20% SCOP]]-5.5)/5.5)</f>
        <v>0.22545454545454532</v>
      </c>
    </row>
    <row r="551" spans="1:14" ht="20.100000000000001" customHeight="1" x14ac:dyDescent="0.25">
      <c r="A551" s="24">
        <v>16010995</v>
      </c>
      <c r="B551" s="15" t="s">
        <v>589</v>
      </c>
      <c r="C551" s="15" t="s">
        <v>593</v>
      </c>
      <c r="D551" s="16" t="s">
        <v>2</v>
      </c>
      <c r="E551" s="17">
        <v>6.2</v>
      </c>
      <c r="F551" s="18">
        <v>1.79</v>
      </c>
      <c r="G551" s="17">
        <v>6.2</v>
      </c>
      <c r="H551" s="18">
        <v>1.36</v>
      </c>
      <c r="I551" s="16" t="s">
        <v>3</v>
      </c>
      <c r="J551" s="16" t="s">
        <v>4</v>
      </c>
      <c r="K551" s="16" t="s">
        <v>4</v>
      </c>
      <c r="L551" s="19">
        <f>IF(Tabelle1[[#This Row],[Heizleistung (55°C)]]=0,Tabelle1[[#This Row],[Heizleistung (35°C)]],(Tabelle1[[#This Row],[Heizleistung (35°C)]]+Tabelle1[[#This Row],[Heizleistung (55°C)]])/2)</f>
        <v>6.2</v>
      </c>
      <c r="M551" s="20">
        <f>IF(Tabelle1[[#This Row],[Etas 55°C]]=0,0,(Tabelle1[[#This Row],[Etas 35°C]]*0.8+Tabelle1[[#This Row],[Etas 55°C]]*0.2))*2.5</f>
        <v>4.2600000000000007</v>
      </c>
      <c r="N551" s="21">
        <f>IF(-(Tabelle1[[#This Row],[80%/20% SCOP]]-5.5)/5.5=1,"n.a.",-(Tabelle1[[#This Row],[80%/20% SCOP]]-5.5)/5.5)</f>
        <v>0.22545454545454532</v>
      </c>
    </row>
    <row r="552" spans="1:14" ht="20.100000000000001" customHeight="1" x14ac:dyDescent="0.25">
      <c r="A552" s="24">
        <v>16003652</v>
      </c>
      <c r="B552" s="15" t="s">
        <v>589</v>
      </c>
      <c r="C552" s="15" t="s">
        <v>594</v>
      </c>
      <c r="D552" s="16" t="s">
        <v>2</v>
      </c>
      <c r="E552" s="17">
        <v>7.3</v>
      </c>
      <c r="F552" s="18">
        <v>1.68</v>
      </c>
      <c r="G552" s="17">
        <v>6</v>
      </c>
      <c r="H552" s="18">
        <v>1.35</v>
      </c>
      <c r="I552" s="16" t="s">
        <v>109</v>
      </c>
      <c r="J552" s="16" t="s">
        <v>4</v>
      </c>
      <c r="K552" s="16" t="s">
        <v>4</v>
      </c>
      <c r="L552" s="19">
        <f>IF(Tabelle1[[#This Row],[Heizleistung (55°C)]]=0,Tabelle1[[#This Row],[Heizleistung (35°C)]],(Tabelle1[[#This Row],[Heizleistung (35°C)]]+Tabelle1[[#This Row],[Heizleistung (55°C)]])/2)</f>
        <v>6.65</v>
      </c>
      <c r="M552" s="20">
        <f>IF(Tabelle1[[#This Row],[Etas 55°C]]=0,0,(Tabelle1[[#This Row],[Etas 35°C]]*0.8+Tabelle1[[#This Row],[Etas 55°C]]*0.2))*2.5</f>
        <v>4.0350000000000001</v>
      </c>
      <c r="N552" s="21">
        <f>IF(-(Tabelle1[[#This Row],[80%/20% SCOP]]-5.5)/5.5=1,"n.a.",-(Tabelle1[[#This Row],[80%/20% SCOP]]-5.5)/5.5)</f>
        <v>0.26636363636363636</v>
      </c>
    </row>
    <row r="553" spans="1:14" ht="20.100000000000001" customHeight="1" x14ac:dyDescent="0.25">
      <c r="A553" s="24">
        <v>16003719</v>
      </c>
      <c r="B553" s="15" t="s">
        <v>589</v>
      </c>
      <c r="C553" s="15" t="s">
        <v>595</v>
      </c>
      <c r="D553" s="16" t="s">
        <v>2</v>
      </c>
      <c r="E553" s="17">
        <v>4.4000000000000004</v>
      </c>
      <c r="F553" s="18">
        <v>1.83</v>
      </c>
      <c r="G553" s="17">
        <v>4.0999999999999996</v>
      </c>
      <c r="H553" s="18">
        <v>1.31</v>
      </c>
      <c r="I553" s="16" t="s">
        <v>109</v>
      </c>
      <c r="J553" s="16" t="s">
        <v>4</v>
      </c>
      <c r="K553" s="16" t="s">
        <v>4</v>
      </c>
      <c r="L553" s="19">
        <f>IF(Tabelle1[[#This Row],[Heizleistung (55°C)]]=0,Tabelle1[[#This Row],[Heizleistung (35°C)]],(Tabelle1[[#This Row],[Heizleistung (35°C)]]+Tabelle1[[#This Row],[Heizleistung (55°C)]])/2)</f>
        <v>4.25</v>
      </c>
      <c r="M553" s="20">
        <f>IF(Tabelle1[[#This Row],[Etas 55°C]]=0,0,(Tabelle1[[#This Row],[Etas 35°C]]*0.8+Tabelle1[[#This Row],[Etas 55°C]]*0.2))*2.5</f>
        <v>4.3150000000000004</v>
      </c>
      <c r="N553" s="21">
        <f>IF(-(Tabelle1[[#This Row],[80%/20% SCOP]]-5.5)/5.5=1,"n.a.",-(Tabelle1[[#This Row],[80%/20% SCOP]]-5.5)/5.5)</f>
        <v>0.21545454545454537</v>
      </c>
    </row>
    <row r="554" spans="1:14" ht="20.100000000000001" customHeight="1" x14ac:dyDescent="0.25">
      <c r="A554" s="24">
        <v>16012866</v>
      </c>
      <c r="B554" s="15" t="s">
        <v>589</v>
      </c>
      <c r="C554" s="15" t="s">
        <v>596</v>
      </c>
      <c r="D554" s="16" t="s">
        <v>2</v>
      </c>
      <c r="E554" s="17">
        <v>12.2</v>
      </c>
      <c r="F554" s="18">
        <v>1.83</v>
      </c>
      <c r="G554" s="17">
        <v>12</v>
      </c>
      <c r="H554" s="18">
        <v>1.36</v>
      </c>
      <c r="I554" s="16" t="s">
        <v>3</v>
      </c>
      <c r="J554" s="16" t="s">
        <v>4</v>
      </c>
      <c r="K554" s="16" t="s">
        <v>4</v>
      </c>
      <c r="L554" s="19">
        <f>IF(Tabelle1[[#This Row],[Heizleistung (55°C)]]=0,Tabelle1[[#This Row],[Heizleistung (35°C)]],(Tabelle1[[#This Row],[Heizleistung (35°C)]]+Tabelle1[[#This Row],[Heizleistung (55°C)]])/2)</f>
        <v>12.1</v>
      </c>
      <c r="M554" s="20">
        <f>IF(Tabelle1[[#This Row],[Etas 55°C]]=0,0,(Tabelle1[[#This Row],[Etas 35°C]]*0.8+Tabelle1[[#This Row],[Etas 55°C]]*0.2))*2.5</f>
        <v>4.3400000000000007</v>
      </c>
      <c r="N554" s="21">
        <f>IF(-(Tabelle1[[#This Row],[80%/20% SCOP]]-5.5)/5.5=1,"n.a.",-(Tabelle1[[#This Row],[80%/20% SCOP]]-5.5)/5.5)</f>
        <v>0.21090909090909077</v>
      </c>
    </row>
    <row r="555" spans="1:14" ht="20.100000000000001" customHeight="1" x14ac:dyDescent="0.25">
      <c r="A555" s="24">
        <v>16003653</v>
      </c>
      <c r="B555" s="15" t="s">
        <v>589</v>
      </c>
      <c r="C555" s="15" t="s">
        <v>597</v>
      </c>
      <c r="D555" s="16" t="s">
        <v>2</v>
      </c>
      <c r="E555" s="17">
        <v>12</v>
      </c>
      <c r="F555" s="18">
        <v>1.83</v>
      </c>
      <c r="G555" s="17">
        <v>10</v>
      </c>
      <c r="H555" s="18">
        <v>1.38</v>
      </c>
      <c r="I555" s="16" t="s">
        <v>109</v>
      </c>
      <c r="J555" s="16" t="s">
        <v>4</v>
      </c>
      <c r="K555" s="16" t="s">
        <v>4</v>
      </c>
      <c r="L555" s="19">
        <f>IF(Tabelle1[[#This Row],[Heizleistung (55°C)]]=0,Tabelle1[[#This Row],[Heizleistung (35°C)]],(Tabelle1[[#This Row],[Heizleistung (35°C)]]+Tabelle1[[#This Row],[Heizleistung (55°C)]])/2)</f>
        <v>11</v>
      </c>
      <c r="M555" s="20">
        <f>IF(Tabelle1[[#This Row],[Etas 55°C]]=0,0,(Tabelle1[[#This Row],[Etas 35°C]]*0.8+Tabelle1[[#This Row],[Etas 55°C]]*0.2))*2.5</f>
        <v>4.3500000000000005</v>
      </c>
      <c r="N555" s="21">
        <f>IF(-(Tabelle1[[#This Row],[80%/20% SCOP]]-5.5)/5.5=1,"n.a.",-(Tabelle1[[#This Row],[80%/20% SCOP]]-5.5)/5.5)</f>
        <v>0.20909090909090899</v>
      </c>
    </row>
    <row r="556" spans="1:14" ht="20.100000000000001" customHeight="1" x14ac:dyDescent="0.25">
      <c r="A556" s="24">
        <v>16003656</v>
      </c>
      <c r="B556" s="15" t="s">
        <v>589</v>
      </c>
      <c r="C556" s="15" t="s">
        <v>598</v>
      </c>
      <c r="D556" s="16" t="s">
        <v>2</v>
      </c>
      <c r="E556" s="17">
        <v>7.6</v>
      </c>
      <c r="F556" s="18">
        <v>1.81</v>
      </c>
      <c r="G556" s="17">
        <v>6.34</v>
      </c>
      <c r="H556" s="18">
        <v>1.33</v>
      </c>
      <c r="I556" s="16" t="s">
        <v>109</v>
      </c>
      <c r="J556" s="16" t="s">
        <v>4</v>
      </c>
      <c r="K556" s="16" t="s">
        <v>4</v>
      </c>
      <c r="L556" s="19">
        <f>IF(Tabelle1[[#This Row],[Heizleistung (55°C)]]=0,Tabelle1[[#This Row],[Heizleistung (35°C)]],(Tabelle1[[#This Row],[Heizleistung (35°C)]]+Tabelle1[[#This Row],[Heizleistung (55°C)]])/2)</f>
        <v>6.97</v>
      </c>
      <c r="M556" s="20">
        <f>IF(Tabelle1[[#This Row],[Etas 55°C]]=0,0,(Tabelle1[[#This Row],[Etas 35°C]]*0.8+Tabelle1[[#This Row],[Etas 55°C]]*0.2))*2.5</f>
        <v>4.2850000000000001</v>
      </c>
      <c r="N556" s="21">
        <f>IF(-(Tabelle1[[#This Row],[80%/20% SCOP]]-5.5)/5.5=1,"n.a.",-(Tabelle1[[#This Row],[80%/20% SCOP]]-5.5)/5.5)</f>
        <v>0.22090909090909089</v>
      </c>
    </row>
    <row r="557" spans="1:14" ht="20.100000000000001" customHeight="1" x14ac:dyDescent="0.25">
      <c r="A557" s="24">
        <v>16003871</v>
      </c>
      <c r="B557" s="15" t="s">
        <v>589</v>
      </c>
      <c r="C557" s="15" t="s">
        <v>599</v>
      </c>
      <c r="D557" s="16" t="s">
        <v>2</v>
      </c>
      <c r="E557" s="17">
        <v>7.6</v>
      </c>
      <c r="F557" s="18">
        <v>1.72</v>
      </c>
      <c r="G557" s="17">
        <v>6.5</v>
      </c>
      <c r="H557" s="18">
        <v>1.32</v>
      </c>
      <c r="I557" s="16" t="s">
        <v>109</v>
      </c>
      <c r="J557" s="16" t="s">
        <v>4</v>
      </c>
      <c r="K557" s="16" t="s">
        <v>4</v>
      </c>
      <c r="L557" s="19">
        <f>IF(Tabelle1[[#This Row],[Heizleistung (55°C)]]=0,Tabelle1[[#This Row],[Heizleistung (35°C)]],(Tabelle1[[#This Row],[Heizleistung (35°C)]]+Tabelle1[[#This Row],[Heizleistung (55°C)]])/2)</f>
        <v>7.05</v>
      </c>
      <c r="M557" s="20">
        <f>IF(Tabelle1[[#This Row],[Etas 55°C]]=0,0,(Tabelle1[[#This Row],[Etas 35°C]]*0.8+Tabelle1[[#This Row],[Etas 55°C]]*0.2))*2.5</f>
        <v>4.1000000000000005</v>
      </c>
      <c r="N557" s="21">
        <f>IF(-(Tabelle1[[#This Row],[80%/20% SCOP]]-5.5)/5.5=1,"n.a.",-(Tabelle1[[#This Row],[80%/20% SCOP]]-5.5)/5.5)</f>
        <v>0.25454545454545446</v>
      </c>
    </row>
    <row r="558" spans="1:14" ht="20.100000000000001" customHeight="1" x14ac:dyDescent="0.25">
      <c r="A558" s="24">
        <v>16003659</v>
      </c>
      <c r="B558" s="15" t="s">
        <v>589</v>
      </c>
      <c r="C558" s="15" t="s">
        <v>600</v>
      </c>
      <c r="D558" s="16" t="s">
        <v>2</v>
      </c>
      <c r="E558" s="17">
        <v>12</v>
      </c>
      <c r="F558" s="18">
        <v>1.91</v>
      </c>
      <c r="G558" s="17">
        <v>10</v>
      </c>
      <c r="H558" s="18">
        <v>1.41</v>
      </c>
      <c r="I558" s="16" t="s">
        <v>109</v>
      </c>
      <c r="J558" s="16" t="s">
        <v>4</v>
      </c>
      <c r="K558" s="16" t="s">
        <v>4</v>
      </c>
      <c r="L558" s="19">
        <f>IF(Tabelle1[[#This Row],[Heizleistung (55°C)]]=0,Tabelle1[[#This Row],[Heizleistung (35°C)]],(Tabelle1[[#This Row],[Heizleistung (35°C)]]+Tabelle1[[#This Row],[Heizleistung (55°C)]])/2)</f>
        <v>11</v>
      </c>
      <c r="M558" s="20">
        <f>IF(Tabelle1[[#This Row],[Etas 55°C]]=0,0,(Tabelle1[[#This Row],[Etas 35°C]]*0.8+Tabelle1[[#This Row],[Etas 55°C]]*0.2))*2.5</f>
        <v>4.5250000000000004</v>
      </c>
      <c r="N558" s="21">
        <f>IF(-(Tabelle1[[#This Row],[80%/20% SCOP]]-5.5)/5.5=1,"n.a.",-(Tabelle1[[#This Row],[80%/20% SCOP]]-5.5)/5.5)</f>
        <v>0.17727272727272722</v>
      </c>
    </row>
    <row r="559" spans="1:14" ht="20.100000000000001" customHeight="1" x14ac:dyDescent="0.25">
      <c r="A559" s="24">
        <v>16012052</v>
      </c>
      <c r="B559" s="15" t="s">
        <v>589</v>
      </c>
      <c r="C559" s="15" t="s">
        <v>601</v>
      </c>
      <c r="D559" s="16" t="s">
        <v>2</v>
      </c>
      <c r="E559" s="17">
        <v>4.4000000000000004</v>
      </c>
      <c r="F559" s="18">
        <v>1.79</v>
      </c>
      <c r="G559" s="17">
        <v>4</v>
      </c>
      <c r="H559" s="18">
        <v>1.28</v>
      </c>
      <c r="I559" s="16" t="s">
        <v>3</v>
      </c>
      <c r="J559" s="16" t="s">
        <v>4</v>
      </c>
      <c r="K559" s="16" t="s">
        <v>4</v>
      </c>
      <c r="L559" s="19">
        <f>IF(Tabelle1[[#This Row],[Heizleistung (55°C)]]=0,Tabelle1[[#This Row],[Heizleistung (35°C)]],(Tabelle1[[#This Row],[Heizleistung (35°C)]]+Tabelle1[[#This Row],[Heizleistung (55°C)]])/2)</f>
        <v>4.2</v>
      </c>
      <c r="M559" s="20">
        <f>IF(Tabelle1[[#This Row],[Etas 55°C]]=0,0,(Tabelle1[[#This Row],[Etas 35°C]]*0.8+Tabelle1[[#This Row],[Etas 55°C]]*0.2))*2.5</f>
        <v>4.2200000000000006</v>
      </c>
      <c r="N559" s="21">
        <f>IF(-(Tabelle1[[#This Row],[80%/20% SCOP]]-5.5)/5.5=1,"n.a.",-(Tabelle1[[#This Row],[80%/20% SCOP]]-5.5)/5.5)</f>
        <v>0.23272727272727262</v>
      </c>
    </row>
    <row r="560" spans="1:14" ht="20.100000000000001" customHeight="1" x14ac:dyDescent="0.25">
      <c r="A560" s="24">
        <v>16003870</v>
      </c>
      <c r="B560" s="15" t="s">
        <v>589</v>
      </c>
      <c r="C560" s="15" t="s">
        <v>602</v>
      </c>
      <c r="D560" s="16" t="s">
        <v>2</v>
      </c>
      <c r="E560" s="17">
        <v>5.39</v>
      </c>
      <c r="F560" s="18">
        <v>1.69</v>
      </c>
      <c r="G560" s="17">
        <v>6.25</v>
      </c>
      <c r="H560" s="18">
        <v>1.33</v>
      </c>
      <c r="I560" s="16" t="s">
        <v>109</v>
      </c>
      <c r="J560" s="16" t="s">
        <v>4</v>
      </c>
      <c r="K560" s="16" t="s">
        <v>4</v>
      </c>
      <c r="L560" s="19">
        <f>IF(Tabelle1[[#This Row],[Heizleistung (55°C)]]=0,Tabelle1[[#This Row],[Heizleistung (35°C)]],(Tabelle1[[#This Row],[Heizleistung (35°C)]]+Tabelle1[[#This Row],[Heizleistung (55°C)]])/2)</f>
        <v>5.82</v>
      </c>
      <c r="M560" s="20">
        <f>IF(Tabelle1[[#This Row],[Etas 55°C]]=0,0,(Tabelle1[[#This Row],[Etas 35°C]]*0.8+Tabelle1[[#This Row],[Etas 55°C]]*0.2))*2.5</f>
        <v>4.0449999999999999</v>
      </c>
      <c r="N560" s="21">
        <f>IF(-(Tabelle1[[#This Row],[80%/20% SCOP]]-5.5)/5.5=1,"n.a.",-(Tabelle1[[#This Row],[80%/20% SCOP]]-5.5)/5.5)</f>
        <v>0.26454545454545458</v>
      </c>
    </row>
    <row r="561" spans="1:14" ht="20.100000000000001" customHeight="1" x14ac:dyDescent="0.25">
      <c r="A561" s="24">
        <v>16003718</v>
      </c>
      <c r="B561" s="15" t="s">
        <v>589</v>
      </c>
      <c r="C561" s="15" t="s">
        <v>603</v>
      </c>
      <c r="D561" s="16" t="s">
        <v>2</v>
      </c>
      <c r="E561" s="17">
        <v>5.18</v>
      </c>
      <c r="F561" s="18">
        <v>1.84</v>
      </c>
      <c r="G561" s="17">
        <v>4.2</v>
      </c>
      <c r="H561" s="18">
        <v>1.4</v>
      </c>
      <c r="I561" s="16" t="s">
        <v>109</v>
      </c>
      <c r="J561" s="16" t="s">
        <v>4</v>
      </c>
      <c r="K561" s="16" t="s">
        <v>4</v>
      </c>
      <c r="L561" s="19">
        <f>IF(Tabelle1[[#This Row],[Heizleistung (55°C)]]=0,Tabelle1[[#This Row],[Heizleistung (35°C)]],(Tabelle1[[#This Row],[Heizleistung (35°C)]]+Tabelle1[[#This Row],[Heizleistung (55°C)]])/2)</f>
        <v>4.6899999999999995</v>
      </c>
      <c r="M561" s="20">
        <f>IF(Tabelle1[[#This Row],[Etas 55°C]]=0,0,(Tabelle1[[#This Row],[Etas 35°C]]*0.8+Tabelle1[[#This Row],[Etas 55°C]]*0.2))*2.5</f>
        <v>4.3800000000000008</v>
      </c>
      <c r="N561" s="21">
        <f>IF(-(Tabelle1[[#This Row],[80%/20% SCOP]]-5.5)/5.5=1,"n.a.",-(Tabelle1[[#This Row],[80%/20% SCOP]]-5.5)/5.5)</f>
        <v>0.2036363636363635</v>
      </c>
    </row>
    <row r="562" spans="1:14" ht="20.100000000000001" customHeight="1" x14ac:dyDescent="0.25">
      <c r="A562" s="24">
        <v>16003532</v>
      </c>
      <c r="B562" s="15" t="s">
        <v>589</v>
      </c>
      <c r="C562" s="15" t="s">
        <v>604</v>
      </c>
      <c r="D562" s="16" t="s">
        <v>2</v>
      </c>
      <c r="E562" s="17">
        <v>9.9700000000000006</v>
      </c>
      <c r="F562" s="18">
        <v>1.78</v>
      </c>
      <c r="G562" s="17">
        <v>9.33</v>
      </c>
      <c r="H562" s="18">
        <v>1.4</v>
      </c>
      <c r="I562" s="16" t="s">
        <v>109</v>
      </c>
      <c r="J562" s="16" t="s">
        <v>4</v>
      </c>
      <c r="K562" s="16" t="s">
        <v>4</v>
      </c>
      <c r="L562" s="19">
        <f>IF(Tabelle1[[#This Row],[Heizleistung (55°C)]]=0,Tabelle1[[#This Row],[Heizleistung (35°C)]],(Tabelle1[[#This Row],[Heizleistung (35°C)]]+Tabelle1[[#This Row],[Heizleistung (55°C)]])/2)</f>
        <v>9.65</v>
      </c>
      <c r="M562" s="20">
        <f>IF(Tabelle1[[#This Row],[Etas 55°C]]=0,0,(Tabelle1[[#This Row],[Etas 35°C]]*0.8+Tabelle1[[#This Row],[Etas 55°C]]*0.2))*2.5</f>
        <v>4.2600000000000007</v>
      </c>
      <c r="N562" s="21">
        <f>IF(-(Tabelle1[[#This Row],[80%/20% SCOP]]-5.5)/5.5=1,"n.a.",-(Tabelle1[[#This Row],[80%/20% SCOP]]-5.5)/5.5)</f>
        <v>0.22545454545454532</v>
      </c>
    </row>
    <row r="563" spans="1:14" ht="20.100000000000001" customHeight="1" x14ac:dyDescent="0.25">
      <c r="A563" s="24">
        <v>16003954</v>
      </c>
      <c r="B563" s="15" t="s">
        <v>589</v>
      </c>
      <c r="C563" s="15" t="s">
        <v>605</v>
      </c>
      <c r="D563" s="16" t="s">
        <v>2</v>
      </c>
      <c r="E563" s="17">
        <v>4.4000000000000004</v>
      </c>
      <c r="F563" s="18">
        <v>1.8</v>
      </c>
      <c r="G563" s="17">
        <v>4</v>
      </c>
      <c r="H563" s="18">
        <v>1.3</v>
      </c>
      <c r="I563" s="16" t="s">
        <v>3</v>
      </c>
      <c r="J563" s="16" t="s">
        <v>4</v>
      </c>
      <c r="K563" s="16" t="s">
        <v>4</v>
      </c>
      <c r="L563" s="19">
        <f>IF(Tabelle1[[#This Row],[Heizleistung (55°C)]]=0,Tabelle1[[#This Row],[Heizleistung (35°C)]],(Tabelle1[[#This Row],[Heizleistung (35°C)]]+Tabelle1[[#This Row],[Heizleistung (55°C)]])/2)</f>
        <v>4.2</v>
      </c>
      <c r="M563" s="20">
        <f>IF(Tabelle1[[#This Row],[Etas 55°C]]=0,0,(Tabelle1[[#This Row],[Etas 35°C]]*0.8+Tabelle1[[#This Row],[Etas 55°C]]*0.2))*2.5</f>
        <v>4.25</v>
      </c>
      <c r="N563" s="21">
        <f>IF(-(Tabelle1[[#This Row],[80%/20% SCOP]]-5.5)/5.5=1,"n.a.",-(Tabelle1[[#This Row],[80%/20% SCOP]]-5.5)/5.5)</f>
        <v>0.22727272727272727</v>
      </c>
    </row>
    <row r="564" spans="1:14" ht="20.100000000000001" customHeight="1" x14ac:dyDescent="0.25">
      <c r="A564" s="24">
        <v>16003660</v>
      </c>
      <c r="B564" s="15" t="s">
        <v>589</v>
      </c>
      <c r="C564" s="15" t="s">
        <v>606</v>
      </c>
      <c r="D564" s="16" t="s">
        <v>2</v>
      </c>
      <c r="E564" s="17">
        <v>10</v>
      </c>
      <c r="F564" s="18">
        <v>1.78</v>
      </c>
      <c r="G564" s="17">
        <v>9.33</v>
      </c>
      <c r="H564" s="18">
        <v>1.4</v>
      </c>
      <c r="I564" s="16" t="s">
        <v>109</v>
      </c>
      <c r="J564" s="16" t="s">
        <v>4</v>
      </c>
      <c r="K564" s="16" t="s">
        <v>4</v>
      </c>
      <c r="L564" s="19">
        <f>IF(Tabelle1[[#This Row],[Heizleistung (55°C)]]=0,Tabelle1[[#This Row],[Heizleistung (35°C)]],(Tabelle1[[#This Row],[Heizleistung (35°C)]]+Tabelle1[[#This Row],[Heizleistung (55°C)]])/2)</f>
        <v>9.6649999999999991</v>
      </c>
      <c r="M564" s="20">
        <f>IF(Tabelle1[[#This Row],[Etas 55°C]]=0,0,(Tabelle1[[#This Row],[Etas 35°C]]*0.8+Tabelle1[[#This Row],[Etas 55°C]]*0.2))*2.5</f>
        <v>4.2600000000000007</v>
      </c>
      <c r="N564" s="21">
        <f>IF(-(Tabelle1[[#This Row],[80%/20% SCOP]]-5.5)/5.5=1,"n.a.",-(Tabelle1[[#This Row],[80%/20% SCOP]]-5.5)/5.5)</f>
        <v>0.22545454545454532</v>
      </c>
    </row>
    <row r="565" spans="1:14" ht="20.100000000000001" customHeight="1" x14ac:dyDescent="0.25">
      <c r="A565" s="24">
        <v>16012865</v>
      </c>
      <c r="B565" s="15" t="s">
        <v>589</v>
      </c>
      <c r="C565" s="15" t="s">
        <v>607</v>
      </c>
      <c r="D565" s="16" t="s">
        <v>2</v>
      </c>
      <c r="E565" s="17">
        <v>10</v>
      </c>
      <c r="F565" s="18">
        <v>1.86</v>
      </c>
      <c r="G565" s="17">
        <v>10</v>
      </c>
      <c r="H565" s="18">
        <v>1.41</v>
      </c>
      <c r="I565" s="16" t="s">
        <v>3</v>
      </c>
      <c r="J565" s="16" t="s">
        <v>4</v>
      </c>
      <c r="K565" s="16" t="s">
        <v>4</v>
      </c>
      <c r="L565" s="19">
        <f>IF(Tabelle1[[#This Row],[Heizleistung (55°C)]]=0,Tabelle1[[#This Row],[Heizleistung (35°C)]],(Tabelle1[[#This Row],[Heizleistung (35°C)]]+Tabelle1[[#This Row],[Heizleistung (55°C)]])/2)</f>
        <v>10</v>
      </c>
      <c r="M565" s="20">
        <f>IF(Tabelle1[[#This Row],[Etas 55°C]]=0,0,(Tabelle1[[#This Row],[Etas 35°C]]*0.8+Tabelle1[[#This Row],[Etas 55°C]]*0.2))*2.5</f>
        <v>4.4250000000000007</v>
      </c>
      <c r="N565" s="21">
        <f>IF(-(Tabelle1[[#This Row],[80%/20% SCOP]]-5.5)/5.5=1,"n.a.",-(Tabelle1[[#This Row],[80%/20% SCOP]]-5.5)/5.5)</f>
        <v>0.19545454545454533</v>
      </c>
    </row>
    <row r="566" spans="1:14" ht="20.100000000000001" customHeight="1" x14ac:dyDescent="0.25">
      <c r="A566" s="24">
        <v>16003657</v>
      </c>
      <c r="B566" s="15" t="s">
        <v>589</v>
      </c>
      <c r="C566" s="15" t="s">
        <v>608</v>
      </c>
      <c r="D566" s="16" t="s">
        <v>2</v>
      </c>
      <c r="E566" s="17">
        <v>4.76</v>
      </c>
      <c r="F566" s="18">
        <v>1.83</v>
      </c>
      <c r="G566" s="17">
        <v>4.49</v>
      </c>
      <c r="H566" s="18">
        <v>1.27</v>
      </c>
      <c r="I566" s="16" t="s">
        <v>109</v>
      </c>
      <c r="J566" s="16" t="s">
        <v>4</v>
      </c>
      <c r="K566" s="16" t="s">
        <v>4</v>
      </c>
      <c r="L566" s="19">
        <f>IF(Tabelle1[[#This Row],[Heizleistung (55°C)]]=0,Tabelle1[[#This Row],[Heizleistung (35°C)]],(Tabelle1[[#This Row],[Heizleistung (35°C)]]+Tabelle1[[#This Row],[Heizleistung (55°C)]])/2)</f>
        <v>4.625</v>
      </c>
      <c r="M566" s="20">
        <f>IF(Tabelle1[[#This Row],[Etas 55°C]]=0,0,(Tabelle1[[#This Row],[Etas 35°C]]*0.8+Tabelle1[[#This Row],[Etas 55°C]]*0.2))*2.5</f>
        <v>4.2950000000000008</v>
      </c>
      <c r="N566" s="21">
        <f>IF(-(Tabelle1[[#This Row],[80%/20% SCOP]]-5.5)/5.5=1,"n.a.",-(Tabelle1[[#This Row],[80%/20% SCOP]]-5.5)/5.5)</f>
        <v>0.21909090909090895</v>
      </c>
    </row>
    <row r="567" spans="1:14" ht="20.100000000000001" customHeight="1" x14ac:dyDescent="0.25">
      <c r="A567" s="24">
        <v>16017313</v>
      </c>
      <c r="B567" s="15" t="s">
        <v>589</v>
      </c>
      <c r="C567" s="15" t="s">
        <v>609</v>
      </c>
      <c r="D567" s="16" t="s">
        <v>2</v>
      </c>
      <c r="E567" s="17">
        <v>6.6</v>
      </c>
      <c r="F567" s="18">
        <v>1.651</v>
      </c>
      <c r="G567" s="17">
        <v>6.6</v>
      </c>
      <c r="H567" s="18">
        <v>1.2729999999999999</v>
      </c>
      <c r="I567" s="16" t="s">
        <v>3</v>
      </c>
      <c r="J567" s="16" t="s">
        <v>4</v>
      </c>
      <c r="K567" s="16" t="s">
        <v>4</v>
      </c>
      <c r="L567" s="19">
        <f>IF(Tabelle1[[#This Row],[Heizleistung (55°C)]]=0,Tabelle1[[#This Row],[Heizleistung (35°C)]],(Tabelle1[[#This Row],[Heizleistung (35°C)]]+Tabelle1[[#This Row],[Heizleistung (55°C)]])/2)</f>
        <v>6.6</v>
      </c>
      <c r="M567" s="20">
        <f>IF(Tabelle1[[#This Row],[Etas 55°C]]=0,0,(Tabelle1[[#This Row],[Etas 35°C]]*0.8+Tabelle1[[#This Row],[Etas 55°C]]*0.2))*2.5</f>
        <v>3.9385000000000003</v>
      </c>
      <c r="N567" s="21">
        <f>IF(-(Tabelle1[[#This Row],[80%/20% SCOP]]-5.5)/5.5=1,"n.a.",-(Tabelle1[[#This Row],[80%/20% SCOP]]-5.5)/5.5)</f>
        <v>0.28390909090909083</v>
      </c>
    </row>
    <row r="568" spans="1:14" ht="20.100000000000001" customHeight="1" x14ac:dyDescent="0.25">
      <c r="A568" s="24">
        <v>16003786</v>
      </c>
      <c r="B568" s="15" t="s">
        <v>589</v>
      </c>
      <c r="C568" s="15" t="s">
        <v>610</v>
      </c>
      <c r="D568" s="16" t="s">
        <v>2</v>
      </c>
      <c r="E568" s="17">
        <v>36</v>
      </c>
      <c r="F568" s="18">
        <v>1.54</v>
      </c>
      <c r="G568" s="17">
        <v>36</v>
      </c>
      <c r="H568" s="18">
        <v>1.3</v>
      </c>
      <c r="I568" s="16" t="s">
        <v>324</v>
      </c>
      <c r="J568" s="16" t="s">
        <v>4</v>
      </c>
      <c r="K568" s="16" t="s">
        <v>4</v>
      </c>
      <c r="L568" s="19">
        <f>IF(Tabelle1[[#This Row],[Heizleistung (55°C)]]=0,Tabelle1[[#This Row],[Heizleistung (35°C)]],(Tabelle1[[#This Row],[Heizleistung (35°C)]]+Tabelle1[[#This Row],[Heizleistung (55°C)]])/2)</f>
        <v>36</v>
      </c>
      <c r="M568" s="20">
        <f>IF(Tabelle1[[#This Row],[Etas 55°C]]=0,0,(Tabelle1[[#This Row],[Etas 35°C]]*0.8+Tabelle1[[#This Row],[Etas 55°C]]*0.2))*2.5</f>
        <v>3.7300000000000004</v>
      </c>
      <c r="N568" s="21">
        <f>IF(-(Tabelle1[[#This Row],[80%/20% SCOP]]-5.5)/5.5=1,"n.a.",-(Tabelle1[[#This Row],[80%/20% SCOP]]-5.5)/5.5)</f>
        <v>0.32181818181818173</v>
      </c>
    </row>
    <row r="569" spans="1:14" ht="20.100000000000001" customHeight="1" x14ac:dyDescent="0.25">
      <c r="A569" s="24">
        <v>16010278</v>
      </c>
      <c r="B569" s="15" t="s">
        <v>589</v>
      </c>
      <c r="C569" s="15" t="s">
        <v>611</v>
      </c>
      <c r="D569" s="16" t="s">
        <v>2</v>
      </c>
      <c r="E569" s="17">
        <v>6.2</v>
      </c>
      <c r="F569" s="18">
        <v>1.8</v>
      </c>
      <c r="G569" s="17">
        <v>6.2</v>
      </c>
      <c r="H569" s="18">
        <v>1.37</v>
      </c>
      <c r="I569" s="16" t="s">
        <v>3</v>
      </c>
      <c r="J569" s="16" t="s">
        <v>4</v>
      </c>
      <c r="K569" s="16" t="s">
        <v>4</v>
      </c>
      <c r="L569" s="19">
        <f>IF(Tabelle1[[#This Row],[Heizleistung (55°C)]]=0,Tabelle1[[#This Row],[Heizleistung (35°C)]],(Tabelle1[[#This Row],[Heizleistung (35°C)]]+Tabelle1[[#This Row],[Heizleistung (55°C)]])/2)</f>
        <v>6.2</v>
      </c>
      <c r="M569" s="20">
        <f>IF(Tabelle1[[#This Row],[Etas 55°C]]=0,0,(Tabelle1[[#This Row],[Etas 35°C]]*0.8+Tabelle1[[#This Row],[Etas 55°C]]*0.2))*2.5</f>
        <v>4.2850000000000001</v>
      </c>
      <c r="N569" s="21">
        <f>IF(-(Tabelle1[[#This Row],[80%/20% SCOP]]-5.5)/5.5=1,"n.a.",-(Tabelle1[[#This Row],[80%/20% SCOP]]-5.5)/5.5)</f>
        <v>0.22090909090909089</v>
      </c>
    </row>
    <row r="570" spans="1:14" ht="20.100000000000001" customHeight="1" x14ac:dyDescent="0.25">
      <c r="A570" s="24">
        <v>16003947</v>
      </c>
      <c r="B570" s="15" t="s">
        <v>589</v>
      </c>
      <c r="C570" s="15" t="s">
        <v>612</v>
      </c>
      <c r="D570" s="16" t="s">
        <v>2</v>
      </c>
      <c r="E570" s="17">
        <v>4.4000000000000004</v>
      </c>
      <c r="F570" s="18">
        <v>1.79</v>
      </c>
      <c r="G570" s="17">
        <v>4</v>
      </c>
      <c r="H570" s="18">
        <v>1.272</v>
      </c>
      <c r="I570" s="16" t="s">
        <v>3</v>
      </c>
      <c r="J570" s="16" t="s">
        <v>4</v>
      </c>
      <c r="K570" s="16" t="s">
        <v>4</v>
      </c>
      <c r="L570" s="19">
        <f>IF(Tabelle1[[#This Row],[Heizleistung (55°C)]]=0,Tabelle1[[#This Row],[Heizleistung (35°C)]],(Tabelle1[[#This Row],[Heizleistung (35°C)]]+Tabelle1[[#This Row],[Heizleistung (55°C)]])/2)</f>
        <v>4.2</v>
      </c>
      <c r="M570" s="20">
        <f>IF(Tabelle1[[#This Row],[Etas 55°C]]=0,0,(Tabelle1[[#This Row],[Etas 35°C]]*0.8+Tabelle1[[#This Row],[Etas 55°C]]*0.2))*2.5</f>
        <v>4.2160000000000002</v>
      </c>
      <c r="N570" s="21">
        <f>IF(-(Tabelle1[[#This Row],[80%/20% SCOP]]-5.5)/5.5=1,"n.a.",-(Tabelle1[[#This Row],[80%/20% SCOP]]-5.5)/5.5)</f>
        <v>0.23345454545454541</v>
      </c>
    </row>
    <row r="571" spans="1:14" ht="20.100000000000001" customHeight="1" x14ac:dyDescent="0.25">
      <c r="A571" s="24">
        <v>16010368</v>
      </c>
      <c r="B571" s="15" t="s">
        <v>589</v>
      </c>
      <c r="C571" s="15" t="s">
        <v>613</v>
      </c>
      <c r="D571" s="16" t="s">
        <v>2</v>
      </c>
      <c r="E571" s="17">
        <v>9.9700000000000006</v>
      </c>
      <c r="F571" s="18">
        <v>1.7</v>
      </c>
      <c r="G571" s="17">
        <v>9.26</v>
      </c>
      <c r="H571" s="18">
        <v>1.37</v>
      </c>
      <c r="I571" s="16" t="s">
        <v>109</v>
      </c>
      <c r="J571" s="16" t="s">
        <v>4</v>
      </c>
      <c r="K571" s="16" t="s">
        <v>4</v>
      </c>
      <c r="L571" s="19">
        <f>IF(Tabelle1[[#This Row],[Heizleistung (55°C)]]=0,Tabelle1[[#This Row],[Heizleistung (35°C)]],(Tabelle1[[#This Row],[Heizleistung (35°C)]]+Tabelle1[[#This Row],[Heizleistung (55°C)]])/2)</f>
        <v>9.6150000000000002</v>
      </c>
      <c r="M571" s="20">
        <f>IF(Tabelle1[[#This Row],[Etas 55°C]]=0,0,(Tabelle1[[#This Row],[Etas 35°C]]*0.8+Tabelle1[[#This Row],[Etas 55°C]]*0.2))*2.5</f>
        <v>4.085</v>
      </c>
      <c r="N571" s="21">
        <f>IF(-(Tabelle1[[#This Row],[80%/20% SCOP]]-5.5)/5.5=1,"n.a.",-(Tabelle1[[#This Row],[80%/20% SCOP]]-5.5)/5.5)</f>
        <v>0.25727272727272726</v>
      </c>
    </row>
    <row r="572" spans="1:14" ht="20.100000000000001" customHeight="1" x14ac:dyDescent="0.25">
      <c r="A572" s="24">
        <v>16003720</v>
      </c>
      <c r="B572" s="15" t="s">
        <v>589</v>
      </c>
      <c r="C572" s="15" t="s">
        <v>614</v>
      </c>
      <c r="D572" s="16" t="s">
        <v>2</v>
      </c>
      <c r="E572" s="17">
        <v>7.3</v>
      </c>
      <c r="F572" s="18">
        <v>1.76</v>
      </c>
      <c r="G572" s="17">
        <v>6</v>
      </c>
      <c r="H572" s="18">
        <v>1.39</v>
      </c>
      <c r="I572" s="16" t="s">
        <v>109</v>
      </c>
      <c r="J572" s="16" t="s">
        <v>4</v>
      </c>
      <c r="K572" s="16" t="s">
        <v>4</v>
      </c>
      <c r="L572" s="19">
        <f>IF(Tabelle1[[#This Row],[Heizleistung (55°C)]]=0,Tabelle1[[#This Row],[Heizleistung (35°C)]],(Tabelle1[[#This Row],[Heizleistung (35°C)]]+Tabelle1[[#This Row],[Heizleistung (55°C)]])/2)</f>
        <v>6.65</v>
      </c>
      <c r="M572" s="20">
        <f>IF(Tabelle1[[#This Row],[Etas 55°C]]=0,0,(Tabelle1[[#This Row],[Etas 35°C]]*0.8+Tabelle1[[#This Row],[Etas 55°C]]*0.2))*2.5</f>
        <v>4.2150000000000007</v>
      </c>
      <c r="N572" s="21">
        <f>IF(-(Tabelle1[[#This Row],[80%/20% SCOP]]-5.5)/5.5=1,"n.a.",-(Tabelle1[[#This Row],[80%/20% SCOP]]-5.5)/5.5)</f>
        <v>0.2336363636363635</v>
      </c>
    </row>
    <row r="573" spans="1:14" ht="20.100000000000001" customHeight="1" x14ac:dyDescent="0.25">
      <c r="A573" s="24">
        <v>16003787</v>
      </c>
      <c r="B573" s="15" t="s">
        <v>589</v>
      </c>
      <c r="C573" s="15" t="s">
        <v>615</v>
      </c>
      <c r="D573" s="16" t="s">
        <v>2</v>
      </c>
      <c r="E573" s="17">
        <v>36</v>
      </c>
      <c r="F573" s="18">
        <v>1.57</v>
      </c>
      <c r="G573" s="17">
        <v>36</v>
      </c>
      <c r="H573" s="18">
        <v>1.33</v>
      </c>
      <c r="I573" s="16" t="s">
        <v>324</v>
      </c>
      <c r="J573" s="16" t="s">
        <v>4</v>
      </c>
      <c r="K573" s="16" t="s">
        <v>4</v>
      </c>
      <c r="L573" s="19">
        <f>IF(Tabelle1[[#This Row],[Heizleistung (55°C)]]=0,Tabelle1[[#This Row],[Heizleistung (35°C)]],(Tabelle1[[#This Row],[Heizleistung (35°C)]]+Tabelle1[[#This Row],[Heizleistung (55°C)]])/2)</f>
        <v>36</v>
      </c>
      <c r="M573" s="20">
        <f>IF(Tabelle1[[#This Row],[Etas 55°C]]=0,0,(Tabelle1[[#This Row],[Etas 35°C]]*0.8+Tabelle1[[#This Row],[Etas 55°C]]*0.2))*2.5</f>
        <v>3.8050000000000006</v>
      </c>
      <c r="N573" s="21">
        <f>IF(-(Tabelle1[[#This Row],[80%/20% SCOP]]-5.5)/5.5=1,"n.a.",-(Tabelle1[[#This Row],[80%/20% SCOP]]-5.5)/5.5)</f>
        <v>0.30818181818181806</v>
      </c>
    </row>
    <row r="574" spans="1:14" ht="20.100000000000001" customHeight="1" x14ac:dyDescent="0.25">
      <c r="A574" s="24">
        <v>16003883</v>
      </c>
      <c r="B574" s="15" t="s">
        <v>589</v>
      </c>
      <c r="C574" s="15" t="s">
        <v>616</v>
      </c>
      <c r="D574" s="16" t="s">
        <v>2</v>
      </c>
      <c r="E574" s="17">
        <v>10</v>
      </c>
      <c r="F574" s="18">
        <v>1.94</v>
      </c>
      <c r="G574" s="17">
        <v>9.3000000000000007</v>
      </c>
      <c r="H574" s="18">
        <v>1.36</v>
      </c>
      <c r="I574" s="16" t="s">
        <v>109</v>
      </c>
      <c r="J574" s="16" t="s">
        <v>4</v>
      </c>
      <c r="K574" s="16" t="s">
        <v>4</v>
      </c>
      <c r="L574" s="19">
        <f>IF(Tabelle1[[#This Row],[Heizleistung (55°C)]]=0,Tabelle1[[#This Row],[Heizleistung (35°C)]],(Tabelle1[[#This Row],[Heizleistung (35°C)]]+Tabelle1[[#This Row],[Heizleistung (55°C)]])/2)</f>
        <v>9.65</v>
      </c>
      <c r="M574" s="20">
        <f>IF(Tabelle1[[#This Row],[Etas 55°C]]=0,0,(Tabelle1[[#This Row],[Etas 35°C]]*0.8+Tabelle1[[#This Row],[Etas 55°C]]*0.2))*2.5</f>
        <v>4.5600000000000005</v>
      </c>
      <c r="N574" s="21">
        <f>IF(-(Tabelle1[[#This Row],[80%/20% SCOP]]-5.5)/5.5=1,"n.a.",-(Tabelle1[[#This Row],[80%/20% SCOP]]-5.5)/5.5)</f>
        <v>0.17090909090909082</v>
      </c>
    </row>
    <row r="575" spans="1:14" ht="20.100000000000001" customHeight="1" x14ac:dyDescent="0.25">
      <c r="A575" s="24">
        <v>16012886</v>
      </c>
      <c r="B575" s="15" t="s">
        <v>589</v>
      </c>
      <c r="C575" s="15" t="s">
        <v>617</v>
      </c>
      <c r="D575" s="16" t="s">
        <v>2</v>
      </c>
      <c r="E575" s="17">
        <v>10</v>
      </c>
      <c r="F575" s="18">
        <v>1.88</v>
      </c>
      <c r="G575" s="17">
        <v>10</v>
      </c>
      <c r="H575" s="18">
        <v>1.42</v>
      </c>
      <c r="I575" s="16" t="s">
        <v>3</v>
      </c>
      <c r="J575" s="16" t="s">
        <v>4</v>
      </c>
      <c r="K575" s="16" t="s">
        <v>4</v>
      </c>
      <c r="L575" s="19">
        <f>IF(Tabelle1[[#This Row],[Heizleistung (55°C)]]=0,Tabelle1[[#This Row],[Heizleistung (35°C)]],(Tabelle1[[#This Row],[Heizleistung (35°C)]]+Tabelle1[[#This Row],[Heizleistung (55°C)]])/2)</f>
        <v>10</v>
      </c>
      <c r="M575" s="20">
        <f>IF(Tabelle1[[#This Row],[Etas 55°C]]=0,0,(Tabelle1[[#This Row],[Etas 35°C]]*0.8+Tabelle1[[#This Row],[Etas 55°C]]*0.2))*2.5</f>
        <v>4.47</v>
      </c>
      <c r="N575" s="21">
        <f>IF(-(Tabelle1[[#This Row],[80%/20% SCOP]]-5.5)/5.5=1,"n.a.",-(Tabelle1[[#This Row],[80%/20% SCOP]]-5.5)/5.5)</f>
        <v>0.18727272727272731</v>
      </c>
    </row>
    <row r="576" spans="1:14" ht="20.100000000000001" customHeight="1" x14ac:dyDescent="0.25">
      <c r="A576" s="24">
        <v>16003872</v>
      </c>
      <c r="B576" s="15" t="s">
        <v>589</v>
      </c>
      <c r="C576" s="15" t="s">
        <v>618</v>
      </c>
      <c r="D576" s="16" t="s">
        <v>2</v>
      </c>
      <c r="E576" s="17">
        <v>6.2</v>
      </c>
      <c r="F576" s="18">
        <v>1.82</v>
      </c>
      <c r="G576" s="17">
        <v>5.9</v>
      </c>
      <c r="H576" s="18">
        <v>1.29</v>
      </c>
      <c r="I576" s="16" t="s">
        <v>109</v>
      </c>
      <c r="J576" s="16" t="s">
        <v>4</v>
      </c>
      <c r="K576" s="16" t="s">
        <v>4</v>
      </c>
      <c r="L576" s="19">
        <f>IF(Tabelle1[[#This Row],[Heizleistung (55°C)]]=0,Tabelle1[[#This Row],[Heizleistung (35°C)]],(Tabelle1[[#This Row],[Heizleistung (35°C)]]+Tabelle1[[#This Row],[Heizleistung (55°C)]])/2)</f>
        <v>6.0500000000000007</v>
      </c>
      <c r="M576" s="20">
        <f>IF(Tabelle1[[#This Row],[Etas 55°C]]=0,0,(Tabelle1[[#This Row],[Etas 35°C]]*0.8+Tabelle1[[#This Row],[Etas 55°C]]*0.2))*2.5</f>
        <v>4.2850000000000001</v>
      </c>
      <c r="N576" s="21">
        <f>IF(-(Tabelle1[[#This Row],[80%/20% SCOP]]-5.5)/5.5=1,"n.a.",-(Tabelle1[[#This Row],[80%/20% SCOP]]-5.5)/5.5)</f>
        <v>0.22090909090909089</v>
      </c>
    </row>
    <row r="577" spans="1:14" ht="20.100000000000001" customHeight="1" x14ac:dyDescent="0.25">
      <c r="A577" s="24">
        <v>16003654</v>
      </c>
      <c r="B577" s="15" t="s">
        <v>589</v>
      </c>
      <c r="C577" s="15" t="s">
        <v>619</v>
      </c>
      <c r="D577" s="16" t="s">
        <v>2</v>
      </c>
      <c r="E577" s="17">
        <v>4.4000000000000004</v>
      </c>
      <c r="F577" s="18">
        <v>1.72</v>
      </c>
      <c r="G577" s="17">
        <v>4.0999999999999996</v>
      </c>
      <c r="H577" s="18">
        <v>1.25</v>
      </c>
      <c r="I577" s="16" t="s">
        <v>109</v>
      </c>
      <c r="J577" s="16" t="s">
        <v>4</v>
      </c>
      <c r="K577" s="16" t="s">
        <v>4</v>
      </c>
      <c r="L577" s="19">
        <f>IF(Tabelle1[[#This Row],[Heizleistung (55°C)]]=0,Tabelle1[[#This Row],[Heizleistung (35°C)]],(Tabelle1[[#This Row],[Heizleistung (35°C)]]+Tabelle1[[#This Row],[Heizleistung (55°C)]])/2)</f>
        <v>4.25</v>
      </c>
      <c r="M577" s="20">
        <f>IF(Tabelle1[[#This Row],[Etas 55°C]]=0,0,(Tabelle1[[#This Row],[Etas 35°C]]*0.8+Tabelle1[[#This Row],[Etas 55°C]]*0.2))*2.5</f>
        <v>4.0650000000000004</v>
      </c>
      <c r="N577" s="21">
        <f>IF(-(Tabelle1[[#This Row],[80%/20% SCOP]]-5.5)/5.5=1,"n.a.",-(Tabelle1[[#This Row],[80%/20% SCOP]]-5.5)/5.5)</f>
        <v>0.26090909090909081</v>
      </c>
    </row>
    <row r="578" spans="1:14" ht="20.100000000000001" customHeight="1" x14ac:dyDescent="0.25">
      <c r="A578" s="24">
        <v>16003655</v>
      </c>
      <c r="B578" s="15" t="s">
        <v>589</v>
      </c>
      <c r="C578" s="15" t="s">
        <v>620</v>
      </c>
      <c r="D578" s="16" t="s">
        <v>2</v>
      </c>
      <c r="E578" s="17">
        <v>5.43</v>
      </c>
      <c r="F578" s="18">
        <v>1.89</v>
      </c>
      <c r="G578" s="17">
        <v>4.5599999999999996</v>
      </c>
      <c r="H578" s="18">
        <v>1.37</v>
      </c>
      <c r="I578" s="16" t="s">
        <v>109</v>
      </c>
      <c r="J578" s="16" t="s">
        <v>4</v>
      </c>
      <c r="K578" s="16" t="s">
        <v>4</v>
      </c>
      <c r="L578" s="19">
        <f>IF(Tabelle1[[#This Row],[Heizleistung (55°C)]]=0,Tabelle1[[#This Row],[Heizleistung (35°C)]],(Tabelle1[[#This Row],[Heizleistung (35°C)]]+Tabelle1[[#This Row],[Heizleistung (55°C)]])/2)</f>
        <v>4.9949999999999992</v>
      </c>
      <c r="M578" s="20">
        <f>IF(Tabelle1[[#This Row],[Etas 55°C]]=0,0,(Tabelle1[[#This Row],[Etas 35°C]]*0.8+Tabelle1[[#This Row],[Etas 55°C]]*0.2))*2.5</f>
        <v>4.4649999999999999</v>
      </c>
      <c r="N578" s="21">
        <f>IF(-(Tabelle1[[#This Row],[80%/20% SCOP]]-5.5)/5.5=1,"n.a.",-(Tabelle1[[#This Row],[80%/20% SCOP]]-5.5)/5.5)</f>
        <v>0.1881818181818182</v>
      </c>
    </row>
    <row r="579" spans="1:14" ht="20.100000000000001" customHeight="1" x14ac:dyDescent="0.25">
      <c r="A579" s="24">
        <v>16003528</v>
      </c>
      <c r="B579" s="15" t="s">
        <v>589</v>
      </c>
      <c r="C579" s="15" t="s">
        <v>621</v>
      </c>
      <c r="D579" s="16" t="s">
        <v>2</v>
      </c>
      <c r="E579" s="17">
        <v>12.13</v>
      </c>
      <c r="F579" s="18">
        <v>1.94</v>
      </c>
      <c r="G579" s="17">
        <v>10</v>
      </c>
      <c r="H579" s="18">
        <v>1.4</v>
      </c>
      <c r="I579" s="16" t="s">
        <v>109</v>
      </c>
      <c r="J579" s="16" t="s">
        <v>4</v>
      </c>
      <c r="K579" s="16" t="s">
        <v>4</v>
      </c>
      <c r="L579" s="19">
        <f>IF(Tabelle1[[#This Row],[Heizleistung (55°C)]]=0,Tabelle1[[#This Row],[Heizleistung (35°C)]],(Tabelle1[[#This Row],[Heizleistung (35°C)]]+Tabelle1[[#This Row],[Heizleistung (55°C)]])/2)</f>
        <v>11.065000000000001</v>
      </c>
      <c r="M579" s="20">
        <f>IF(Tabelle1[[#This Row],[Etas 55°C]]=0,0,(Tabelle1[[#This Row],[Etas 35°C]]*0.8+Tabelle1[[#This Row],[Etas 55°C]]*0.2))*2.5</f>
        <v>4.58</v>
      </c>
      <c r="N579" s="21">
        <f>IF(-(Tabelle1[[#This Row],[80%/20% SCOP]]-5.5)/5.5=1,"n.a.",-(Tabelle1[[#This Row],[80%/20% SCOP]]-5.5)/5.5)</f>
        <v>0.16727272727272727</v>
      </c>
    </row>
    <row r="580" spans="1:14" ht="20.100000000000001" customHeight="1" x14ac:dyDescent="0.25">
      <c r="A580" s="24">
        <v>16003948</v>
      </c>
      <c r="B580" s="15" t="s">
        <v>589</v>
      </c>
      <c r="C580" s="15" t="s">
        <v>622</v>
      </c>
      <c r="D580" s="16" t="s">
        <v>2</v>
      </c>
      <c r="E580" s="17">
        <v>6.2</v>
      </c>
      <c r="F580" s="18">
        <v>1.79</v>
      </c>
      <c r="G580" s="17">
        <v>6.2</v>
      </c>
      <c r="H580" s="18">
        <v>1.36</v>
      </c>
      <c r="I580" s="16" t="s">
        <v>3</v>
      </c>
      <c r="J580" s="16" t="s">
        <v>4</v>
      </c>
      <c r="K580" s="16" t="s">
        <v>4</v>
      </c>
      <c r="L580" s="19">
        <f>IF(Tabelle1[[#This Row],[Heizleistung (55°C)]]=0,Tabelle1[[#This Row],[Heizleistung (35°C)]],(Tabelle1[[#This Row],[Heizleistung (35°C)]]+Tabelle1[[#This Row],[Heizleistung (55°C)]])/2)</f>
        <v>6.2</v>
      </c>
      <c r="M580" s="20">
        <f>IF(Tabelle1[[#This Row],[Etas 55°C]]=0,0,(Tabelle1[[#This Row],[Etas 35°C]]*0.8+Tabelle1[[#This Row],[Etas 55°C]]*0.2))*2.5</f>
        <v>4.2600000000000007</v>
      </c>
      <c r="N580" s="21">
        <f>IF(-(Tabelle1[[#This Row],[80%/20% SCOP]]-5.5)/5.5=1,"n.a.",-(Tabelle1[[#This Row],[80%/20% SCOP]]-5.5)/5.5)</f>
        <v>0.22545454545454532</v>
      </c>
    </row>
    <row r="581" spans="1:14" ht="20.100000000000001" customHeight="1" x14ac:dyDescent="0.25">
      <c r="A581" s="24">
        <v>16003650</v>
      </c>
      <c r="B581" s="15" t="s">
        <v>589</v>
      </c>
      <c r="C581" s="15" t="s">
        <v>623</v>
      </c>
      <c r="D581" s="16" t="s">
        <v>2</v>
      </c>
      <c r="E581" s="17">
        <v>12.13</v>
      </c>
      <c r="F581" s="18">
        <v>1.85</v>
      </c>
      <c r="G581" s="17">
        <v>10</v>
      </c>
      <c r="H581" s="18">
        <v>1.36</v>
      </c>
      <c r="I581" s="16" t="s">
        <v>109</v>
      </c>
      <c r="J581" s="16" t="s">
        <v>4</v>
      </c>
      <c r="K581" s="16" t="s">
        <v>4</v>
      </c>
      <c r="L581" s="19">
        <f>IF(Tabelle1[[#This Row],[Heizleistung (55°C)]]=0,Tabelle1[[#This Row],[Heizleistung (35°C)]],(Tabelle1[[#This Row],[Heizleistung (35°C)]]+Tabelle1[[#This Row],[Heizleistung (55°C)]])/2)</f>
        <v>11.065000000000001</v>
      </c>
      <c r="M581" s="20">
        <f>IF(Tabelle1[[#This Row],[Etas 55°C]]=0,0,(Tabelle1[[#This Row],[Etas 35°C]]*0.8+Tabelle1[[#This Row],[Etas 55°C]]*0.2))*2.5</f>
        <v>4.3800000000000008</v>
      </c>
      <c r="N581" s="21">
        <f>IF(-(Tabelle1[[#This Row],[80%/20% SCOP]]-5.5)/5.5=1,"n.a.",-(Tabelle1[[#This Row],[80%/20% SCOP]]-5.5)/5.5)</f>
        <v>0.2036363636363635</v>
      </c>
    </row>
    <row r="582" spans="1:14" ht="20.100000000000001" customHeight="1" x14ac:dyDescent="0.25">
      <c r="A582" s="24">
        <v>16010858</v>
      </c>
      <c r="B582" s="15" t="s">
        <v>589</v>
      </c>
      <c r="C582" s="15" t="s">
        <v>624</v>
      </c>
      <c r="D582" s="16" t="s">
        <v>2</v>
      </c>
      <c r="E582" s="17">
        <v>12</v>
      </c>
      <c r="F582" s="18">
        <v>1.83</v>
      </c>
      <c r="G582" s="17">
        <v>12</v>
      </c>
      <c r="H582" s="18">
        <v>1.36</v>
      </c>
      <c r="I582" s="16" t="s">
        <v>3</v>
      </c>
      <c r="J582" s="16" t="s">
        <v>4</v>
      </c>
      <c r="K582" s="16" t="s">
        <v>4</v>
      </c>
      <c r="L582" s="19">
        <f>IF(Tabelle1[[#This Row],[Heizleistung (55°C)]]=0,Tabelle1[[#This Row],[Heizleistung (35°C)]],(Tabelle1[[#This Row],[Heizleistung (35°C)]]+Tabelle1[[#This Row],[Heizleistung (55°C)]])/2)</f>
        <v>12</v>
      </c>
      <c r="M582" s="20">
        <f>IF(Tabelle1[[#This Row],[Etas 55°C]]=0,0,(Tabelle1[[#This Row],[Etas 35°C]]*0.8+Tabelle1[[#This Row],[Etas 55°C]]*0.2))*2.5</f>
        <v>4.3400000000000007</v>
      </c>
      <c r="N582" s="21">
        <f>IF(-(Tabelle1[[#This Row],[80%/20% SCOP]]-5.5)/5.5=1,"n.a.",-(Tabelle1[[#This Row],[80%/20% SCOP]]-5.5)/5.5)</f>
        <v>0.21090909090909077</v>
      </c>
    </row>
    <row r="583" spans="1:14" ht="20.100000000000001" customHeight="1" x14ac:dyDescent="0.25">
      <c r="A583" s="24">
        <v>16003955</v>
      </c>
      <c r="B583" s="15" t="s">
        <v>589</v>
      </c>
      <c r="C583" s="15" t="s">
        <v>625</v>
      </c>
      <c r="D583" s="16" t="s">
        <v>2</v>
      </c>
      <c r="E583" s="17">
        <v>6.2</v>
      </c>
      <c r="F583" s="18">
        <v>1.8</v>
      </c>
      <c r="G583" s="17">
        <v>6.2</v>
      </c>
      <c r="H583" s="18">
        <v>1.37</v>
      </c>
      <c r="I583" s="16" t="s">
        <v>3</v>
      </c>
      <c r="J583" s="16" t="s">
        <v>4</v>
      </c>
      <c r="K583" s="16" t="s">
        <v>4</v>
      </c>
      <c r="L583" s="19">
        <f>IF(Tabelle1[[#This Row],[Heizleistung (55°C)]]=0,Tabelle1[[#This Row],[Heizleistung (35°C)]],(Tabelle1[[#This Row],[Heizleistung (35°C)]]+Tabelle1[[#This Row],[Heizleistung (55°C)]])/2)</f>
        <v>6.2</v>
      </c>
      <c r="M583" s="20">
        <f>IF(Tabelle1[[#This Row],[Etas 55°C]]=0,0,(Tabelle1[[#This Row],[Etas 35°C]]*0.8+Tabelle1[[#This Row],[Etas 55°C]]*0.2))*2.5</f>
        <v>4.2850000000000001</v>
      </c>
      <c r="N583" s="21">
        <f>IF(-(Tabelle1[[#This Row],[80%/20% SCOP]]-5.5)/5.5=1,"n.a.",-(Tabelle1[[#This Row],[80%/20% SCOP]]-5.5)/5.5)</f>
        <v>0.22090909090909089</v>
      </c>
    </row>
    <row r="584" spans="1:14" ht="20.100000000000001" customHeight="1" x14ac:dyDescent="0.25">
      <c r="A584" s="24">
        <v>16014783</v>
      </c>
      <c r="B584" s="15" t="s">
        <v>589</v>
      </c>
      <c r="C584" s="15" t="s">
        <v>626</v>
      </c>
      <c r="D584" s="16" t="s">
        <v>2</v>
      </c>
      <c r="E584" s="17">
        <v>14.57</v>
      </c>
      <c r="F584" s="18">
        <v>1.7210000000000001</v>
      </c>
      <c r="G584" s="17">
        <v>13.71</v>
      </c>
      <c r="H584" s="18">
        <v>1.2989999999999999</v>
      </c>
      <c r="I584" s="16" t="s">
        <v>109</v>
      </c>
      <c r="J584" s="16" t="s">
        <v>4</v>
      </c>
      <c r="K584" s="16" t="s">
        <v>4</v>
      </c>
      <c r="L584" s="19">
        <f>IF(Tabelle1[[#This Row],[Heizleistung (55°C)]]=0,Tabelle1[[#This Row],[Heizleistung (35°C)]],(Tabelle1[[#This Row],[Heizleistung (35°C)]]+Tabelle1[[#This Row],[Heizleistung (55°C)]])/2)</f>
        <v>14.14</v>
      </c>
      <c r="M584" s="20">
        <f>IF(Tabelle1[[#This Row],[Etas 55°C]]=0,0,(Tabelle1[[#This Row],[Etas 35°C]]*0.8+Tabelle1[[#This Row],[Etas 55°C]]*0.2))*2.5</f>
        <v>4.0915000000000008</v>
      </c>
      <c r="N584" s="21">
        <f>IF(-(Tabelle1[[#This Row],[80%/20% SCOP]]-5.5)/5.5=1,"n.a.",-(Tabelle1[[#This Row],[80%/20% SCOP]]-5.5)/5.5)</f>
        <v>0.25609090909090892</v>
      </c>
    </row>
    <row r="585" spans="1:14" ht="20.100000000000001" customHeight="1" x14ac:dyDescent="0.25">
      <c r="A585" s="24">
        <v>16012054</v>
      </c>
      <c r="B585" s="15" t="s">
        <v>589</v>
      </c>
      <c r="C585" s="15" t="s">
        <v>627</v>
      </c>
      <c r="D585" s="16" t="s">
        <v>2</v>
      </c>
      <c r="E585" s="17">
        <v>6.6</v>
      </c>
      <c r="F585" s="18">
        <v>1.8</v>
      </c>
      <c r="G585" s="17">
        <v>6.6</v>
      </c>
      <c r="H585" s="18">
        <v>1.36</v>
      </c>
      <c r="I585" s="16" t="s">
        <v>3</v>
      </c>
      <c r="J585" s="16" t="s">
        <v>4</v>
      </c>
      <c r="K585" s="16" t="s">
        <v>4</v>
      </c>
      <c r="L585" s="19">
        <f>IF(Tabelle1[[#This Row],[Heizleistung (55°C)]]=0,Tabelle1[[#This Row],[Heizleistung (35°C)]],(Tabelle1[[#This Row],[Heizleistung (35°C)]]+Tabelle1[[#This Row],[Heizleistung (55°C)]])/2)</f>
        <v>6.6</v>
      </c>
      <c r="M585" s="20">
        <f>IF(Tabelle1[[#This Row],[Etas 55°C]]=0,0,(Tabelle1[[#This Row],[Etas 35°C]]*0.8+Tabelle1[[#This Row],[Etas 55°C]]*0.2))*2.5</f>
        <v>4.28</v>
      </c>
      <c r="N585" s="21">
        <f>IF(-(Tabelle1[[#This Row],[80%/20% SCOP]]-5.5)/5.5=1,"n.a.",-(Tabelle1[[#This Row],[80%/20% SCOP]]-5.5)/5.5)</f>
        <v>0.22181818181818178</v>
      </c>
    </row>
    <row r="586" spans="1:14" ht="20.100000000000001" customHeight="1" x14ac:dyDescent="0.25">
      <c r="A586" s="24">
        <v>16003953</v>
      </c>
      <c r="B586" s="15" t="s">
        <v>589</v>
      </c>
      <c r="C586" s="15" t="s">
        <v>628</v>
      </c>
      <c r="D586" s="16" t="s">
        <v>2</v>
      </c>
      <c r="E586" s="17">
        <v>6.2</v>
      </c>
      <c r="F586" s="18">
        <v>1.79</v>
      </c>
      <c r="G586" s="17">
        <v>6.2</v>
      </c>
      <c r="H586" s="18">
        <v>1.36</v>
      </c>
      <c r="I586" s="16" t="s">
        <v>3</v>
      </c>
      <c r="J586" s="16" t="s">
        <v>4</v>
      </c>
      <c r="K586" s="16" t="s">
        <v>4</v>
      </c>
      <c r="L586" s="19">
        <f>IF(Tabelle1[[#This Row],[Heizleistung (55°C)]]=0,Tabelle1[[#This Row],[Heizleistung (35°C)]],(Tabelle1[[#This Row],[Heizleistung (35°C)]]+Tabelle1[[#This Row],[Heizleistung (55°C)]])/2)</f>
        <v>6.2</v>
      </c>
      <c r="M586" s="20">
        <f>IF(Tabelle1[[#This Row],[Etas 55°C]]=0,0,(Tabelle1[[#This Row],[Etas 35°C]]*0.8+Tabelle1[[#This Row],[Etas 55°C]]*0.2))*2.5</f>
        <v>4.2600000000000007</v>
      </c>
      <c r="N586" s="21">
        <f>IF(-(Tabelle1[[#This Row],[80%/20% SCOP]]-5.5)/5.5=1,"n.a.",-(Tabelle1[[#This Row],[80%/20% SCOP]]-5.5)/5.5)</f>
        <v>0.22545454545454532</v>
      </c>
    </row>
    <row r="587" spans="1:14" ht="20.100000000000001" customHeight="1" x14ac:dyDescent="0.25">
      <c r="A587" s="24">
        <v>16003950</v>
      </c>
      <c r="B587" s="15" t="s">
        <v>589</v>
      </c>
      <c r="C587" s="15" t="s">
        <v>629</v>
      </c>
      <c r="D587" s="16" t="s">
        <v>2</v>
      </c>
      <c r="E587" s="17">
        <v>4.4000000000000004</v>
      </c>
      <c r="F587" s="18">
        <v>1.8</v>
      </c>
      <c r="G587" s="17">
        <v>4</v>
      </c>
      <c r="H587" s="18">
        <v>1.3</v>
      </c>
      <c r="I587" s="16" t="s">
        <v>3</v>
      </c>
      <c r="J587" s="16" t="s">
        <v>4</v>
      </c>
      <c r="K587" s="16" t="s">
        <v>4</v>
      </c>
      <c r="L587" s="19">
        <f>IF(Tabelle1[[#This Row],[Heizleistung (55°C)]]=0,Tabelle1[[#This Row],[Heizleistung (35°C)]],(Tabelle1[[#This Row],[Heizleistung (35°C)]]+Tabelle1[[#This Row],[Heizleistung (55°C)]])/2)</f>
        <v>4.2</v>
      </c>
      <c r="M587" s="20">
        <f>IF(Tabelle1[[#This Row],[Etas 55°C]]=0,0,(Tabelle1[[#This Row],[Etas 35°C]]*0.8+Tabelle1[[#This Row],[Etas 55°C]]*0.2))*2.5</f>
        <v>4.25</v>
      </c>
      <c r="N587" s="21">
        <f>IF(-(Tabelle1[[#This Row],[80%/20% SCOP]]-5.5)/5.5=1,"n.a.",-(Tabelle1[[#This Row],[80%/20% SCOP]]-5.5)/5.5)</f>
        <v>0.22727272727272727</v>
      </c>
    </row>
    <row r="588" spans="1:14" ht="20.100000000000001" customHeight="1" x14ac:dyDescent="0.25">
      <c r="A588" s="24">
        <v>16011469</v>
      </c>
      <c r="B588" s="15" t="s">
        <v>589</v>
      </c>
      <c r="C588" s="15" t="s">
        <v>630</v>
      </c>
      <c r="D588" s="16" t="s">
        <v>2</v>
      </c>
      <c r="E588" s="17">
        <v>6.6</v>
      </c>
      <c r="F588" s="18">
        <v>1.8</v>
      </c>
      <c r="G588" s="17">
        <v>6.6</v>
      </c>
      <c r="H588" s="18">
        <v>1.36</v>
      </c>
      <c r="I588" s="16" t="s">
        <v>3</v>
      </c>
      <c r="J588" s="16" t="s">
        <v>4</v>
      </c>
      <c r="K588" s="16" t="s">
        <v>4</v>
      </c>
      <c r="L588" s="19">
        <f>IF(Tabelle1[[#This Row],[Heizleistung (55°C)]]=0,Tabelle1[[#This Row],[Heizleistung (35°C)]],(Tabelle1[[#This Row],[Heizleistung (35°C)]]+Tabelle1[[#This Row],[Heizleistung (55°C)]])/2)</f>
        <v>6.6</v>
      </c>
      <c r="M588" s="20">
        <f>IF(Tabelle1[[#This Row],[Etas 55°C]]=0,0,(Tabelle1[[#This Row],[Etas 35°C]]*0.8+Tabelle1[[#This Row],[Etas 55°C]]*0.2))*2.5</f>
        <v>4.28</v>
      </c>
      <c r="N588" s="21">
        <f>IF(-(Tabelle1[[#This Row],[80%/20% SCOP]]-5.5)/5.5=1,"n.a.",-(Tabelle1[[#This Row],[80%/20% SCOP]]-5.5)/5.5)</f>
        <v>0.22181818181818178</v>
      </c>
    </row>
    <row r="589" spans="1:14" ht="20.100000000000001" customHeight="1" x14ac:dyDescent="0.25">
      <c r="A589" s="24">
        <v>16010994</v>
      </c>
      <c r="B589" s="15" t="s">
        <v>589</v>
      </c>
      <c r="C589" s="15" t="s">
        <v>631</v>
      </c>
      <c r="D589" s="16" t="s">
        <v>2</v>
      </c>
      <c r="E589" s="17">
        <v>4.4000000000000004</v>
      </c>
      <c r="F589" s="18">
        <v>1.79</v>
      </c>
      <c r="G589" s="17">
        <v>4</v>
      </c>
      <c r="H589" s="18">
        <v>1.28</v>
      </c>
      <c r="I589" s="16" t="s">
        <v>3</v>
      </c>
      <c r="J589" s="16" t="s">
        <v>4</v>
      </c>
      <c r="K589" s="16" t="s">
        <v>4</v>
      </c>
      <c r="L589" s="19">
        <f>IF(Tabelle1[[#This Row],[Heizleistung (55°C)]]=0,Tabelle1[[#This Row],[Heizleistung (35°C)]],(Tabelle1[[#This Row],[Heizleistung (35°C)]]+Tabelle1[[#This Row],[Heizleistung (55°C)]])/2)</f>
        <v>4.2</v>
      </c>
      <c r="M589" s="20">
        <f>IF(Tabelle1[[#This Row],[Etas 55°C]]=0,0,(Tabelle1[[#This Row],[Etas 35°C]]*0.8+Tabelle1[[#This Row],[Etas 55°C]]*0.2))*2.5</f>
        <v>4.2200000000000006</v>
      </c>
      <c r="N589" s="21">
        <f>IF(-(Tabelle1[[#This Row],[80%/20% SCOP]]-5.5)/5.5=1,"n.a.",-(Tabelle1[[#This Row],[80%/20% SCOP]]-5.5)/5.5)</f>
        <v>0.23272727272727262</v>
      </c>
    </row>
    <row r="590" spans="1:14" ht="20.100000000000001" customHeight="1" x14ac:dyDescent="0.25">
      <c r="A590" s="24">
        <v>16003952</v>
      </c>
      <c r="B590" s="15" t="s">
        <v>589</v>
      </c>
      <c r="C590" s="15" t="s">
        <v>632</v>
      </c>
      <c r="D590" s="16" t="s">
        <v>2</v>
      </c>
      <c r="E590" s="17">
        <v>4.4000000000000004</v>
      </c>
      <c r="F590" s="18">
        <v>1.79</v>
      </c>
      <c r="G590" s="17">
        <v>4</v>
      </c>
      <c r="H590" s="18">
        <v>1.27</v>
      </c>
      <c r="I590" s="16" t="s">
        <v>3</v>
      </c>
      <c r="J590" s="16" t="s">
        <v>4</v>
      </c>
      <c r="K590" s="16" t="s">
        <v>4</v>
      </c>
      <c r="L590" s="19">
        <f>IF(Tabelle1[[#This Row],[Heizleistung (55°C)]]=0,Tabelle1[[#This Row],[Heizleistung (35°C)]],(Tabelle1[[#This Row],[Heizleistung (35°C)]]+Tabelle1[[#This Row],[Heizleistung (55°C)]])/2)</f>
        <v>4.2</v>
      </c>
      <c r="M590" s="20">
        <f>IF(Tabelle1[[#This Row],[Etas 55°C]]=0,0,(Tabelle1[[#This Row],[Etas 35°C]]*0.8+Tabelle1[[#This Row],[Etas 55°C]]*0.2))*2.5</f>
        <v>4.2150000000000007</v>
      </c>
      <c r="N590" s="21">
        <f>IF(-(Tabelle1[[#This Row],[80%/20% SCOP]]-5.5)/5.5=1,"n.a.",-(Tabelle1[[#This Row],[80%/20% SCOP]]-5.5)/5.5)</f>
        <v>0.2336363636363635</v>
      </c>
    </row>
    <row r="591" spans="1:14" ht="20.100000000000001" customHeight="1" x14ac:dyDescent="0.25">
      <c r="A591" s="24">
        <v>16012864</v>
      </c>
      <c r="B591" s="15" t="s">
        <v>589</v>
      </c>
      <c r="C591" s="15" t="s">
        <v>633</v>
      </c>
      <c r="D591" s="16" t="s">
        <v>2</v>
      </c>
      <c r="E591" s="17">
        <v>12.2</v>
      </c>
      <c r="F591" s="18">
        <v>1.83</v>
      </c>
      <c r="G591" s="17">
        <v>12</v>
      </c>
      <c r="H591" s="18">
        <v>1.36</v>
      </c>
      <c r="I591" s="16" t="s">
        <v>3</v>
      </c>
      <c r="J591" s="16" t="s">
        <v>4</v>
      </c>
      <c r="K591" s="16" t="s">
        <v>4</v>
      </c>
      <c r="L591" s="19">
        <f>IF(Tabelle1[[#This Row],[Heizleistung (55°C)]]=0,Tabelle1[[#This Row],[Heizleistung (35°C)]],(Tabelle1[[#This Row],[Heizleistung (35°C)]]+Tabelle1[[#This Row],[Heizleistung (55°C)]])/2)</f>
        <v>12.1</v>
      </c>
      <c r="M591" s="20">
        <f>IF(Tabelle1[[#This Row],[Etas 55°C]]=0,0,(Tabelle1[[#This Row],[Etas 35°C]]*0.8+Tabelle1[[#This Row],[Etas 55°C]]*0.2))*2.5</f>
        <v>4.3400000000000007</v>
      </c>
      <c r="N591" s="21">
        <f>IF(-(Tabelle1[[#This Row],[80%/20% SCOP]]-5.5)/5.5=1,"n.a.",-(Tabelle1[[#This Row],[80%/20% SCOP]]-5.5)/5.5)</f>
        <v>0.21090909090909077</v>
      </c>
    </row>
    <row r="592" spans="1:14" ht="20.100000000000001" customHeight="1" x14ac:dyDescent="0.25">
      <c r="A592" s="24">
        <v>16011468</v>
      </c>
      <c r="B592" s="15" t="s">
        <v>589</v>
      </c>
      <c r="C592" s="15" t="s">
        <v>634</v>
      </c>
      <c r="D592" s="16" t="s">
        <v>2</v>
      </c>
      <c r="E592" s="17">
        <v>12.2</v>
      </c>
      <c r="F592" s="18">
        <v>1.84</v>
      </c>
      <c r="G592" s="17">
        <v>12.2</v>
      </c>
      <c r="H592" s="18">
        <v>1.37</v>
      </c>
      <c r="I592" s="16" t="s">
        <v>3</v>
      </c>
      <c r="J592" s="16" t="s">
        <v>4</v>
      </c>
      <c r="K592" s="16" t="s">
        <v>4</v>
      </c>
      <c r="L592" s="19">
        <f>IF(Tabelle1[[#This Row],[Heizleistung (55°C)]]=0,Tabelle1[[#This Row],[Heizleistung (35°C)]],(Tabelle1[[#This Row],[Heizleistung (35°C)]]+Tabelle1[[#This Row],[Heizleistung (55°C)]])/2)</f>
        <v>12.2</v>
      </c>
      <c r="M592" s="20">
        <f>IF(Tabelle1[[#This Row],[Etas 55°C]]=0,0,(Tabelle1[[#This Row],[Etas 35°C]]*0.8+Tabelle1[[#This Row],[Etas 55°C]]*0.2))*2.5</f>
        <v>4.3650000000000002</v>
      </c>
      <c r="N592" s="21">
        <f>IF(-(Tabelle1[[#This Row],[80%/20% SCOP]]-5.5)/5.5=1,"n.a.",-(Tabelle1[[#This Row],[80%/20% SCOP]]-5.5)/5.5)</f>
        <v>0.20636363636363633</v>
      </c>
    </row>
    <row r="593" spans="1:14" ht="20.100000000000001" customHeight="1" x14ac:dyDescent="0.25">
      <c r="A593" s="24">
        <v>16012863</v>
      </c>
      <c r="B593" s="15" t="s">
        <v>589</v>
      </c>
      <c r="C593" s="15" t="s">
        <v>635</v>
      </c>
      <c r="D593" s="16" t="s">
        <v>2</v>
      </c>
      <c r="E593" s="17">
        <v>10</v>
      </c>
      <c r="F593" s="18">
        <v>1.86</v>
      </c>
      <c r="G593" s="17">
        <v>10</v>
      </c>
      <c r="H593" s="18">
        <v>1.41</v>
      </c>
      <c r="I593" s="16" t="s">
        <v>3</v>
      </c>
      <c r="J593" s="16" t="s">
        <v>4</v>
      </c>
      <c r="K593" s="16" t="s">
        <v>4</v>
      </c>
      <c r="L593" s="19">
        <f>IF(Tabelle1[[#This Row],[Heizleistung (55°C)]]=0,Tabelle1[[#This Row],[Heizleistung (35°C)]],(Tabelle1[[#This Row],[Heizleistung (35°C)]]+Tabelle1[[#This Row],[Heizleistung (55°C)]])/2)</f>
        <v>10</v>
      </c>
      <c r="M593" s="20">
        <f>IF(Tabelle1[[#This Row],[Etas 55°C]]=0,0,(Tabelle1[[#This Row],[Etas 35°C]]*0.8+Tabelle1[[#This Row],[Etas 55°C]]*0.2))*2.5</f>
        <v>4.4250000000000007</v>
      </c>
      <c r="N593" s="21">
        <f>IF(-(Tabelle1[[#This Row],[80%/20% SCOP]]-5.5)/5.5=1,"n.a.",-(Tabelle1[[#This Row],[80%/20% SCOP]]-5.5)/5.5)</f>
        <v>0.19545454545454533</v>
      </c>
    </row>
    <row r="594" spans="1:14" ht="20.100000000000001" customHeight="1" x14ac:dyDescent="0.25">
      <c r="A594" s="24">
        <v>16003785</v>
      </c>
      <c r="B594" s="15" t="s">
        <v>589</v>
      </c>
      <c r="C594" s="15" t="s">
        <v>636</v>
      </c>
      <c r="D594" s="16" t="s">
        <v>2</v>
      </c>
      <c r="E594" s="17">
        <v>20.7</v>
      </c>
      <c r="F594" s="18">
        <v>1.52</v>
      </c>
      <c r="G594" s="17">
        <v>20.7</v>
      </c>
      <c r="H594" s="18">
        <v>1.25</v>
      </c>
      <c r="I594" s="16" t="s">
        <v>324</v>
      </c>
      <c r="J594" s="16" t="s">
        <v>4</v>
      </c>
      <c r="K594" s="16" t="s">
        <v>4</v>
      </c>
      <c r="L594" s="19">
        <f>IF(Tabelle1[[#This Row],[Heizleistung (55°C)]]=0,Tabelle1[[#This Row],[Heizleistung (35°C)]],(Tabelle1[[#This Row],[Heizleistung (35°C)]]+Tabelle1[[#This Row],[Heizleistung (55°C)]])/2)</f>
        <v>20.7</v>
      </c>
      <c r="M594" s="20">
        <f>IF(Tabelle1[[#This Row],[Etas 55°C]]=0,0,(Tabelle1[[#This Row],[Etas 35°C]]*0.8+Tabelle1[[#This Row],[Etas 55°C]]*0.2))*2.5</f>
        <v>3.6650000000000005</v>
      </c>
      <c r="N594" s="21">
        <f>IF(-(Tabelle1[[#This Row],[80%/20% SCOP]]-5.5)/5.5=1,"n.a.",-(Tabelle1[[#This Row],[80%/20% SCOP]]-5.5)/5.5)</f>
        <v>0.33363636363636356</v>
      </c>
    </row>
    <row r="595" spans="1:14" ht="20.100000000000001" customHeight="1" x14ac:dyDescent="0.25">
      <c r="A595" s="24">
        <v>16011467</v>
      </c>
      <c r="B595" s="15" t="s">
        <v>589</v>
      </c>
      <c r="C595" s="15" t="s">
        <v>637</v>
      </c>
      <c r="D595" s="16" t="s">
        <v>2</v>
      </c>
      <c r="E595" s="17">
        <v>12.2</v>
      </c>
      <c r="F595" s="18">
        <v>1.83</v>
      </c>
      <c r="G595" s="17">
        <v>12</v>
      </c>
      <c r="H595" s="18">
        <v>1.36</v>
      </c>
      <c r="I595" s="16" t="s">
        <v>3</v>
      </c>
      <c r="J595" s="16" t="s">
        <v>4</v>
      </c>
      <c r="K595" s="16" t="s">
        <v>4</v>
      </c>
      <c r="L595" s="19">
        <f>IF(Tabelle1[[#This Row],[Heizleistung (55°C)]]=0,Tabelle1[[#This Row],[Heizleistung (35°C)]],(Tabelle1[[#This Row],[Heizleistung (35°C)]]+Tabelle1[[#This Row],[Heizleistung (55°C)]])/2)</f>
        <v>12.1</v>
      </c>
      <c r="M595" s="20">
        <f>IF(Tabelle1[[#This Row],[Etas 55°C]]=0,0,(Tabelle1[[#This Row],[Etas 35°C]]*0.8+Tabelle1[[#This Row],[Etas 55°C]]*0.2))*2.5</f>
        <v>4.3400000000000007</v>
      </c>
      <c r="N595" s="21">
        <f>IF(-(Tabelle1[[#This Row],[80%/20% SCOP]]-5.5)/5.5=1,"n.a.",-(Tabelle1[[#This Row],[80%/20% SCOP]]-5.5)/5.5)</f>
        <v>0.21090909090909077</v>
      </c>
    </row>
    <row r="596" spans="1:14" ht="20.100000000000001" customHeight="1" x14ac:dyDescent="0.25">
      <c r="A596" s="24">
        <v>16003658</v>
      </c>
      <c r="B596" s="15" t="s">
        <v>589</v>
      </c>
      <c r="C596" s="15" t="s">
        <v>638</v>
      </c>
      <c r="D596" s="16" t="s">
        <v>2</v>
      </c>
      <c r="E596" s="17">
        <v>6.2</v>
      </c>
      <c r="F596" s="18">
        <v>1.86</v>
      </c>
      <c r="G596" s="17">
        <v>5.91</v>
      </c>
      <c r="H596" s="18">
        <v>1.35</v>
      </c>
      <c r="I596" s="16" t="s">
        <v>109</v>
      </c>
      <c r="J596" s="16" t="s">
        <v>4</v>
      </c>
      <c r="K596" s="16" t="s">
        <v>4</v>
      </c>
      <c r="L596" s="19">
        <f>IF(Tabelle1[[#This Row],[Heizleistung (55°C)]]=0,Tabelle1[[#This Row],[Heizleistung (35°C)]],(Tabelle1[[#This Row],[Heizleistung (35°C)]]+Tabelle1[[#This Row],[Heizleistung (55°C)]])/2)</f>
        <v>6.0549999999999997</v>
      </c>
      <c r="M596" s="20">
        <f>IF(Tabelle1[[#This Row],[Etas 55°C]]=0,0,(Tabelle1[[#This Row],[Etas 35°C]]*0.8+Tabelle1[[#This Row],[Etas 55°C]]*0.2))*2.5</f>
        <v>4.3950000000000005</v>
      </c>
      <c r="N596" s="21">
        <f>IF(-(Tabelle1[[#This Row],[80%/20% SCOP]]-5.5)/5.5=1,"n.a.",-(Tabelle1[[#This Row],[80%/20% SCOP]]-5.5)/5.5)</f>
        <v>0.20090909090909082</v>
      </c>
    </row>
    <row r="597" spans="1:14" ht="20.100000000000001" customHeight="1" x14ac:dyDescent="0.25">
      <c r="A597" s="24">
        <v>16003721</v>
      </c>
      <c r="B597" s="15" t="s">
        <v>589</v>
      </c>
      <c r="C597" s="15" t="s">
        <v>639</v>
      </c>
      <c r="D597" s="16" t="s">
        <v>2</v>
      </c>
      <c r="E597" s="17">
        <v>4.76</v>
      </c>
      <c r="F597" s="18">
        <v>1.96</v>
      </c>
      <c r="G597" s="17">
        <v>4.49</v>
      </c>
      <c r="H597" s="18">
        <v>1.33</v>
      </c>
      <c r="I597" s="16" t="s">
        <v>109</v>
      </c>
      <c r="J597" s="16" t="s">
        <v>4</v>
      </c>
      <c r="K597" s="16" t="s">
        <v>4</v>
      </c>
      <c r="L597" s="19">
        <f>IF(Tabelle1[[#This Row],[Heizleistung (55°C)]]=0,Tabelle1[[#This Row],[Heizleistung (35°C)]],(Tabelle1[[#This Row],[Heizleistung (35°C)]]+Tabelle1[[#This Row],[Heizleistung (55°C)]])/2)</f>
        <v>4.625</v>
      </c>
      <c r="M597" s="20">
        <f>IF(Tabelle1[[#This Row],[Etas 55°C]]=0,0,(Tabelle1[[#This Row],[Etas 35°C]]*0.8+Tabelle1[[#This Row],[Etas 55°C]]*0.2))*2.5</f>
        <v>4.585</v>
      </c>
      <c r="N597" s="21">
        <f>IF(-(Tabelle1[[#This Row],[80%/20% SCOP]]-5.5)/5.5=1,"n.a.",-(Tabelle1[[#This Row],[80%/20% SCOP]]-5.5)/5.5)</f>
        <v>0.16636363636363638</v>
      </c>
    </row>
    <row r="598" spans="1:14" ht="20.100000000000001" customHeight="1" x14ac:dyDescent="0.25">
      <c r="A598" s="24">
        <v>16003651</v>
      </c>
      <c r="B598" s="15" t="s">
        <v>589</v>
      </c>
      <c r="C598" s="15" t="s">
        <v>640</v>
      </c>
      <c r="D598" s="16" t="s">
        <v>2</v>
      </c>
      <c r="E598" s="17">
        <v>5.17</v>
      </c>
      <c r="F598" s="18">
        <v>1.73</v>
      </c>
      <c r="G598" s="17">
        <v>4.2</v>
      </c>
      <c r="H598" s="18">
        <v>1.34</v>
      </c>
      <c r="I598" s="16" t="s">
        <v>109</v>
      </c>
      <c r="J598" s="16" t="s">
        <v>4</v>
      </c>
      <c r="K598" s="16" t="s">
        <v>4</v>
      </c>
      <c r="L598" s="19">
        <f>IF(Tabelle1[[#This Row],[Heizleistung (55°C)]]=0,Tabelle1[[#This Row],[Heizleistung (35°C)]],(Tabelle1[[#This Row],[Heizleistung (35°C)]]+Tabelle1[[#This Row],[Heizleistung (55°C)]])/2)</f>
        <v>4.6850000000000005</v>
      </c>
      <c r="M598" s="20">
        <f>IF(Tabelle1[[#This Row],[Etas 55°C]]=0,0,(Tabelle1[[#This Row],[Etas 35°C]]*0.8+Tabelle1[[#This Row],[Etas 55°C]]*0.2))*2.5</f>
        <v>4.1300000000000008</v>
      </c>
      <c r="N598" s="21">
        <f>IF(-(Tabelle1[[#This Row],[80%/20% SCOP]]-5.5)/5.5=1,"n.a.",-(Tabelle1[[#This Row],[80%/20% SCOP]]-5.5)/5.5)</f>
        <v>0.24909090909090895</v>
      </c>
    </row>
    <row r="599" spans="1:14" ht="20.100000000000001" customHeight="1" x14ac:dyDescent="0.25">
      <c r="A599" s="24">
        <v>16003530</v>
      </c>
      <c r="B599" s="15" t="s">
        <v>589</v>
      </c>
      <c r="C599" s="15" t="s">
        <v>641</v>
      </c>
      <c r="D599" s="16" t="s">
        <v>2</v>
      </c>
      <c r="E599" s="17">
        <v>5.43</v>
      </c>
      <c r="F599" s="18">
        <v>2.02</v>
      </c>
      <c r="G599" s="17">
        <v>4.5599999999999996</v>
      </c>
      <c r="H599" s="18">
        <v>1.43</v>
      </c>
      <c r="I599" s="16" t="s">
        <v>109</v>
      </c>
      <c r="J599" s="16" t="s">
        <v>4</v>
      </c>
      <c r="K599" s="16" t="s">
        <v>4</v>
      </c>
      <c r="L599" s="19">
        <f>IF(Tabelle1[[#This Row],[Heizleistung (55°C)]]=0,Tabelle1[[#This Row],[Heizleistung (35°C)]],(Tabelle1[[#This Row],[Heizleistung (35°C)]]+Tabelle1[[#This Row],[Heizleistung (55°C)]])/2)</f>
        <v>4.9949999999999992</v>
      </c>
      <c r="M599" s="20">
        <f>IF(Tabelle1[[#This Row],[Etas 55°C]]=0,0,(Tabelle1[[#This Row],[Etas 35°C]]*0.8+Tabelle1[[#This Row],[Etas 55°C]]*0.2))*2.5</f>
        <v>4.7550000000000008</v>
      </c>
      <c r="N599" s="21">
        <f>IF(-(Tabelle1[[#This Row],[80%/20% SCOP]]-5.5)/5.5=1,"n.a.",-(Tabelle1[[#This Row],[80%/20% SCOP]]-5.5)/5.5)</f>
        <v>0.1354545454545453</v>
      </c>
    </row>
    <row r="600" spans="1:14" ht="20.100000000000001" customHeight="1" x14ac:dyDescent="0.25">
      <c r="A600" s="24">
        <v>16010856</v>
      </c>
      <c r="B600" s="15" t="s">
        <v>589</v>
      </c>
      <c r="C600" s="15" t="s">
        <v>642</v>
      </c>
      <c r="D600" s="16" t="s">
        <v>2</v>
      </c>
      <c r="E600" s="17">
        <v>10</v>
      </c>
      <c r="F600" s="18">
        <v>1.86</v>
      </c>
      <c r="G600" s="17">
        <v>10</v>
      </c>
      <c r="H600" s="18">
        <v>1.41</v>
      </c>
      <c r="I600" s="16" t="s">
        <v>3</v>
      </c>
      <c r="J600" s="16" t="s">
        <v>4</v>
      </c>
      <c r="K600" s="16" t="s">
        <v>4</v>
      </c>
      <c r="L600" s="19">
        <f>IF(Tabelle1[[#This Row],[Heizleistung (55°C)]]=0,Tabelle1[[#This Row],[Heizleistung (35°C)]],(Tabelle1[[#This Row],[Heizleistung (35°C)]]+Tabelle1[[#This Row],[Heizleistung (55°C)]])/2)</f>
        <v>10</v>
      </c>
      <c r="M600" s="20">
        <f>IF(Tabelle1[[#This Row],[Etas 55°C]]=0,0,(Tabelle1[[#This Row],[Etas 35°C]]*0.8+Tabelle1[[#This Row],[Etas 55°C]]*0.2))*2.5</f>
        <v>4.4250000000000007</v>
      </c>
      <c r="N600" s="21">
        <f>IF(-(Tabelle1[[#This Row],[80%/20% SCOP]]-5.5)/5.5=1,"n.a.",-(Tabelle1[[#This Row],[80%/20% SCOP]]-5.5)/5.5)</f>
        <v>0.19545454545454533</v>
      </c>
    </row>
    <row r="601" spans="1:14" ht="20.100000000000001" customHeight="1" x14ac:dyDescent="0.25">
      <c r="A601" s="24">
        <v>16017312</v>
      </c>
      <c r="B601" s="15" t="s">
        <v>589</v>
      </c>
      <c r="C601" s="15" t="s">
        <v>643</v>
      </c>
      <c r="D601" s="16" t="s">
        <v>2</v>
      </c>
      <c r="E601" s="17">
        <v>6.2</v>
      </c>
      <c r="F601" s="18">
        <v>1.6319999999999999</v>
      </c>
      <c r="G601" s="17">
        <v>6.1</v>
      </c>
      <c r="H601" s="18">
        <v>1.2749999999999999</v>
      </c>
      <c r="I601" s="16" t="s">
        <v>3</v>
      </c>
      <c r="J601" s="16" t="s">
        <v>4</v>
      </c>
      <c r="K601" s="16" t="s">
        <v>4</v>
      </c>
      <c r="L601" s="19">
        <f>IF(Tabelle1[[#This Row],[Heizleistung (55°C)]]=0,Tabelle1[[#This Row],[Heizleistung (35°C)]],(Tabelle1[[#This Row],[Heizleistung (35°C)]]+Tabelle1[[#This Row],[Heizleistung (55°C)]])/2)</f>
        <v>6.15</v>
      </c>
      <c r="M601" s="20">
        <f>IF(Tabelle1[[#This Row],[Etas 55°C]]=0,0,(Tabelle1[[#This Row],[Etas 35°C]]*0.8+Tabelle1[[#This Row],[Etas 55°C]]*0.2))*2.5</f>
        <v>3.9015</v>
      </c>
      <c r="N601" s="21">
        <f>IF(-(Tabelle1[[#This Row],[80%/20% SCOP]]-5.5)/5.5=1,"n.a.",-(Tabelle1[[#This Row],[80%/20% SCOP]]-5.5)/5.5)</f>
        <v>0.29063636363636364</v>
      </c>
    </row>
    <row r="602" spans="1:14" ht="20.100000000000001" customHeight="1" x14ac:dyDescent="0.25">
      <c r="A602" s="24">
        <v>16003956</v>
      </c>
      <c r="B602" s="15" t="s">
        <v>589</v>
      </c>
      <c r="C602" s="15" t="s">
        <v>644</v>
      </c>
      <c r="D602" s="16" t="s">
        <v>2</v>
      </c>
      <c r="E602" s="17">
        <v>6.6</v>
      </c>
      <c r="F602" s="18">
        <v>1.8</v>
      </c>
      <c r="G602" s="17">
        <v>6.6</v>
      </c>
      <c r="H602" s="18">
        <v>1.38</v>
      </c>
      <c r="I602" s="16" t="s">
        <v>3</v>
      </c>
      <c r="J602" s="16" t="s">
        <v>4</v>
      </c>
      <c r="K602" s="16" t="s">
        <v>4</v>
      </c>
      <c r="L602" s="19">
        <f>IF(Tabelle1[[#This Row],[Heizleistung (55°C)]]=0,Tabelle1[[#This Row],[Heizleistung (35°C)]],(Tabelle1[[#This Row],[Heizleistung (35°C)]]+Tabelle1[[#This Row],[Heizleistung (55°C)]])/2)</f>
        <v>6.6</v>
      </c>
      <c r="M602" s="20">
        <f>IF(Tabelle1[[#This Row],[Etas 55°C]]=0,0,(Tabelle1[[#This Row],[Etas 35°C]]*0.8+Tabelle1[[#This Row],[Etas 55°C]]*0.2))*2.5</f>
        <v>4.2900000000000009</v>
      </c>
      <c r="N602" s="21">
        <f>IF(-(Tabelle1[[#This Row],[80%/20% SCOP]]-5.5)/5.5=1,"n.a.",-(Tabelle1[[#This Row],[80%/20% SCOP]]-5.5)/5.5)</f>
        <v>0.21999999999999983</v>
      </c>
    </row>
    <row r="603" spans="1:14" ht="20.100000000000001" customHeight="1" x14ac:dyDescent="0.25">
      <c r="A603" s="24">
        <v>16012867</v>
      </c>
      <c r="B603" s="15" t="s">
        <v>589</v>
      </c>
      <c r="C603" s="15" t="s">
        <v>645</v>
      </c>
      <c r="D603" s="16" t="s">
        <v>2</v>
      </c>
      <c r="E603" s="17">
        <v>12.2</v>
      </c>
      <c r="F603" s="18">
        <v>1.84</v>
      </c>
      <c r="G603" s="17">
        <v>12</v>
      </c>
      <c r="H603" s="18">
        <v>1.37</v>
      </c>
      <c r="I603" s="16" t="s">
        <v>3</v>
      </c>
      <c r="J603" s="16" t="s">
        <v>4</v>
      </c>
      <c r="K603" s="16" t="s">
        <v>4</v>
      </c>
      <c r="L603" s="19">
        <f>IF(Tabelle1[[#This Row],[Heizleistung (55°C)]]=0,Tabelle1[[#This Row],[Heizleistung (35°C)]],(Tabelle1[[#This Row],[Heizleistung (35°C)]]+Tabelle1[[#This Row],[Heizleistung (55°C)]])/2)</f>
        <v>12.1</v>
      </c>
      <c r="M603" s="20">
        <f>IF(Tabelle1[[#This Row],[Etas 55°C]]=0,0,(Tabelle1[[#This Row],[Etas 35°C]]*0.8+Tabelle1[[#This Row],[Etas 55°C]]*0.2))*2.5</f>
        <v>4.3650000000000002</v>
      </c>
      <c r="N603" s="21">
        <f>IF(-(Tabelle1[[#This Row],[80%/20% SCOP]]-5.5)/5.5=1,"n.a.",-(Tabelle1[[#This Row],[80%/20% SCOP]]-5.5)/5.5)</f>
        <v>0.20636363636363633</v>
      </c>
    </row>
    <row r="604" spans="1:14" ht="20.100000000000001" customHeight="1" x14ac:dyDescent="0.25">
      <c r="A604" s="24">
        <v>16003649</v>
      </c>
      <c r="B604" s="15" t="s">
        <v>589</v>
      </c>
      <c r="C604" s="15" t="s">
        <v>646</v>
      </c>
      <c r="D604" s="16" t="s">
        <v>2</v>
      </c>
      <c r="E604" s="17">
        <v>9.9700000000000006</v>
      </c>
      <c r="F604" s="18">
        <v>1.7</v>
      </c>
      <c r="G604" s="17">
        <v>9.33</v>
      </c>
      <c r="H604" s="18">
        <v>1.36</v>
      </c>
      <c r="I604" s="16" t="s">
        <v>109</v>
      </c>
      <c r="J604" s="16" t="s">
        <v>4</v>
      </c>
      <c r="K604" s="16" t="s">
        <v>4</v>
      </c>
      <c r="L604" s="19">
        <f>IF(Tabelle1[[#This Row],[Heizleistung (55°C)]]=0,Tabelle1[[#This Row],[Heizleistung (35°C)]],(Tabelle1[[#This Row],[Heizleistung (35°C)]]+Tabelle1[[#This Row],[Heizleistung (55°C)]])/2)</f>
        <v>9.65</v>
      </c>
      <c r="M604" s="20">
        <f>IF(Tabelle1[[#This Row],[Etas 55°C]]=0,0,(Tabelle1[[#This Row],[Etas 35°C]]*0.8+Tabelle1[[#This Row],[Etas 55°C]]*0.2))*2.5</f>
        <v>4.08</v>
      </c>
      <c r="N604" s="21">
        <f>IF(-(Tabelle1[[#This Row],[80%/20% SCOP]]-5.5)/5.5=1,"n.a.",-(Tabelle1[[#This Row],[80%/20% SCOP]]-5.5)/5.5)</f>
        <v>0.25818181818181818</v>
      </c>
    </row>
    <row r="605" spans="1:14" ht="20.100000000000001" customHeight="1" x14ac:dyDescent="0.25">
      <c r="A605" s="24">
        <v>16010857</v>
      </c>
      <c r="B605" s="15" t="s">
        <v>589</v>
      </c>
      <c r="C605" s="15" t="s">
        <v>647</v>
      </c>
      <c r="D605" s="16" t="s">
        <v>2</v>
      </c>
      <c r="E605" s="17">
        <v>10</v>
      </c>
      <c r="F605" s="18">
        <v>1.86</v>
      </c>
      <c r="G605" s="17">
        <v>10</v>
      </c>
      <c r="H605" s="18">
        <v>1.41</v>
      </c>
      <c r="I605" s="16" t="s">
        <v>3</v>
      </c>
      <c r="J605" s="16" t="s">
        <v>4</v>
      </c>
      <c r="K605" s="16" t="s">
        <v>4</v>
      </c>
      <c r="L605" s="19">
        <f>IF(Tabelle1[[#This Row],[Heizleistung (55°C)]]=0,Tabelle1[[#This Row],[Heizleistung (35°C)]],(Tabelle1[[#This Row],[Heizleistung (35°C)]]+Tabelle1[[#This Row],[Heizleistung (55°C)]])/2)</f>
        <v>10</v>
      </c>
      <c r="M605" s="20">
        <f>IF(Tabelle1[[#This Row],[Etas 55°C]]=0,0,(Tabelle1[[#This Row],[Etas 35°C]]*0.8+Tabelle1[[#This Row],[Etas 55°C]]*0.2))*2.5</f>
        <v>4.4250000000000007</v>
      </c>
      <c r="N605" s="21">
        <f>IF(-(Tabelle1[[#This Row],[80%/20% SCOP]]-5.5)/5.5=1,"n.a.",-(Tabelle1[[#This Row],[80%/20% SCOP]]-5.5)/5.5)</f>
        <v>0.19545454545454533</v>
      </c>
    </row>
    <row r="606" spans="1:14" ht="20.100000000000001" customHeight="1" x14ac:dyDescent="0.25">
      <c r="A606" s="24">
        <v>16003949</v>
      </c>
      <c r="B606" s="15" t="s">
        <v>589</v>
      </c>
      <c r="C606" s="15" t="s">
        <v>648</v>
      </c>
      <c r="D606" s="16" t="s">
        <v>2</v>
      </c>
      <c r="E606" s="17">
        <v>6.6</v>
      </c>
      <c r="F606" s="18">
        <v>1.79</v>
      </c>
      <c r="G606" s="17">
        <v>6.6</v>
      </c>
      <c r="H606" s="18">
        <v>1.36</v>
      </c>
      <c r="I606" s="16" t="s">
        <v>3</v>
      </c>
      <c r="J606" s="16" t="s">
        <v>4</v>
      </c>
      <c r="K606" s="16" t="s">
        <v>4</v>
      </c>
      <c r="L606" s="19">
        <f>IF(Tabelle1[[#This Row],[Heizleistung (55°C)]]=0,Tabelle1[[#This Row],[Heizleistung (35°C)]],(Tabelle1[[#This Row],[Heizleistung (35°C)]]+Tabelle1[[#This Row],[Heizleistung (55°C)]])/2)</f>
        <v>6.6</v>
      </c>
      <c r="M606" s="20">
        <f>IF(Tabelle1[[#This Row],[Etas 55°C]]=0,0,(Tabelle1[[#This Row],[Etas 35°C]]*0.8+Tabelle1[[#This Row],[Etas 55°C]]*0.2))*2.5</f>
        <v>4.2600000000000007</v>
      </c>
      <c r="N606" s="21">
        <f>IF(-(Tabelle1[[#This Row],[80%/20% SCOP]]-5.5)/5.5=1,"n.a.",-(Tabelle1[[#This Row],[80%/20% SCOP]]-5.5)/5.5)</f>
        <v>0.22545454545454532</v>
      </c>
    </row>
    <row r="607" spans="1:14" ht="20.100000000000001" customHeight="1" x14ac:dyDescent="0.25">
      <c r="A607" s="24">
        <v>16003951</v>
      </c>
      <c r="B607" s="15" t="s">
        <v>589</v>
      </c>
      <c r="C607" s="15" t="s">
        <v>649</v>
      </c>
      <c r="D607" s="16" t="s">
        <v>2</v>
      </c>
      <c r="E607" s="17">
        <v>6.6</v>
      </c>
      <c r="F607" s="18">
        <v>1.81</v>
      </c>
      <c r="G607" s="17">
        <v>6.6</v>
      </c>
      <c r="H607" s="18">
        <v>1.38</v>
      </c>
      <c r="I607" s="16" t="s">
        <v>3</v>
      </c>
      <c r="J607" s="16" t="s">
        <v>4</v>
      </c>
      <c r="K607" s="16" t="s">
        <v>4</v>
      </c>
      <c r="L607" s="19">
        <f>IF(Tabelle1[[#This Row],[Heizleistung (55°C)]]=0,Tabelle1[[#This Row],[Heizleistung (35°C)]],(Tabelle1[[#This Row],[Heizleistung (35°C)]]+Tabelle1[[#This Row],[Heizleistung (55°C)]])/2)</f>
        <v>6.6</v>
      </c>
      <c r="M607" s="20">
        <f>IF(Tabelle1[[#This Row],[Etas 55°C]]=0,0,(Tabelle1[[#This Row],[Etas 35°C]]*0.8+Tabelle1[[#This Row],[Etas 55°C]]*0.2))*2.5</f>
        <v>4.3100000000000005</v>
      </c>
      <c r="N607" s="21">
        <f>IF(-(Tabelle1[[#This Row],[80%/20% SCOP]]-5.5)/5.5=1,"n.a.",-(Tabelle1[[#This Row],[80%/20% SCOP]]-5.5)/5.5)</f>
        <v>0.21636363636363629</v>
      </c>
    </row>
    <row r="608" spans="1:14" ht="20.100000000000001" customHeight="1" x14ac:dyDescent="0.25">
      <c r="A608" s="24">
        <v>16010859</v>
      </c>
      <c r="B608" s="15" t="s">
        <v>589</v>
      </c>
      <c r="C608" s="15" t="s">
        <v>650</v>
      </c>
      <c r="D608" s="16" t="s">
        <v>2</v>
      </c>
      <c r="E608" s="17">
        <v>10</v>
      </c>
      <c r="F608" s="18">
        <v>1.88</v>
      </c>
      <c r="G608" s="17">
        <v>10</v>
      </c>
      <c r="H608" s="18">
        <v>1.42</v>
      </c>
      <c r="I608" s="16" t="s">
        <v>3</v>
      </c>
      <c r="J608" s="16" t="s">
        <v>4</v>
      </c>
      <c r="K608" s="16" t="s">
        <v>4</v>
      </c>
      <c r="L608" s="19">
        <f>IF(Tabelle1[[#This Row],[Heizleistung (55°C)]]=0,Tabelle1[[#This Row],[Heizleistung (35°C)]],(Tabelle1[[#This Row],[Heizleistung (35°C)]]+Tabelle1[[#This Row],[Heizleistung (55°C)]])/2)</f>
        <v>10</v>
      </c>
      <c r="M608" s="20">
        <f>IF(Tabelle1[[#This Row],[Etas 55°C]]=0,0,(Tabelle1[[#This Row],[Etas 35°C]]*0.8+Tabelle1[[#This Row],[Etas 55°C]]*0.2))*2.5</f>
        <v>4.47</v>
      </c>
      <c r="N608" s="21">
        <f>IF(-(Tabelle1[[#This Row],[80%/20% SCOP]]-5.5)/5.5=1,"n.a.",-(Tabelle1[[#This Row],[80%/20% SCOP]]-5.5)/5.5)</f>
        <v>0.18727272727272731</v>
      </c>
    </row>
    <row r="609" spans="1:14" ht="20.100000000000001" customHeight="1" x14ac:dyDescent="0.25">
      <c r="A609" s="24">
        <v>16003884</v>
      </c>
      <c r="B609" s="15" t="s">
        <v>651</v>
      </c>
      <c r="C609" s="15" t="s">
        <v>652</v>
      </c>
      <c r="D609" s="16" t="s">
        <v>2</v>
      </c>
      <c r="E609" s="17">
        <v>5</v>
      </c>
      <c r="F609" s="18">
        <v>1.86</v>
      </c>
      <c r="G609" s="17">
        <v>6</v>
      </c>
      <c r="H609" s="18">
        <v>1.25</v>
      </c>
      <c r="I609" s="16" t="s">
        <v>40</v>
      </c>
      <c r="J609" s="16" t="s">
        <v>4</v>
      </c>
      <c r="K609" s="16" t="s">
        <v>4</v>
      </c>
      <c r="L609" s="19">
        <f>IF(Tabelle1[[#This Row],[Heizleistung (55°C)]]=0,Tabelle1[[#This Row],[Heizleistung (35°C)]],(Tabelle1[[#This Row],[Heizleistung (35°C)]]+Tabelle1[[#This Row],[Heizleistung (55°C)]])/2)</f>
        <v>5.5</v>
      </c>
      <c r="M609" s="20">
        <f>IF(Tabelle1[[#This Row],[Etas 55°C]]=0,0,(Tabelle1[[#This Row],[Etas 35°C]]*0.8+Tabelle1[[#This Row],[Etas 55°C]]*0.2))*2.5</f>
        <v>4.3450000000000006</v>
      </c>
      <c r="N609" s="21">
        <f>IF(-(Tabelle1[[#This Row],[80%/20% SCOP]]-5.5)/5.5=1,"n.a.",-(Tabelle1[[#This Row],[80%/20% SCOP]]-5.5)/5.5)</f>
        <v>0.20999999999999988</v>
      </c>
    </row>
    <row r="610" spans="1:14" ht="20.100000000000001" customHeight="1" x14ac:dyDescent="0.25">
      <c r="A610" s="24">
        <v>16003885</v>
      </c>
      <c r="B610" s="15" t="s">
        <v>651</v>
      </c>
      <c r="C610" s="15" t="s">
        <v>653</v>
      </c>
      <c r="D610" s="16" t="s">
        <v>2</v>
      </c>
      <c r="E610" s="17">
        <v>6</v>
      </c>
      <c r="F610" s="18">
        <v>1.82</v>
      </c>
      <c r="G610" s="17">
        <v>7</v>
      </c>
      <c r="H610" s="18">
        <v>1.26</v>
      </c>
      <c r="I610" s="16" t="s">
        <v>40</v>
      </c>
      <c r="J610" s="16" t="s">
        <v>4</v>
      </c>
      <c r="K610" s="16" t="s">
        <v>4</v>
      </c>
      <c r="L610" s="19">
        <f>IF(Tabelle1[[#This Row],[Heizleistung (55°C)]]=0,Tabelle1[[#This Row],[Heizleistung (35°C)]],(Tabelle1[[#This Row],[Heizleistung (35°C)]]+Tabelle1[[#This Row],[Heizleistung (55°C)]])/2)</f>
        <v>6.5</v>
      </c>
      <c r="M610" s="20">
        <f>IF(Tabelle1[[#This Row],[Etas 55°C]]=0,0,(Tabelle1[[#This Row],[Etas 35°C]]*0.8+Tabelle1[[#This Row],[Etas 55°C]]*0.2))*2.5</f>
        <v>4.2700000000000005</v>
      </c>
      <c r="N610" s="21">
        <f>IF(-(Tabelle1[[#This Row],[80%/20% SCOP]]-5.5)/5.5=1,"n.a.",-(Tabelle1[[#This Row],[80%/20% SCOP]]-5.5)/5.5)</f>
        <v>0.22363636363636355</v>
      </c>
    </row>
    <row r="611" spans="1:14" ht="20.100000000000001" customHeight="1" x14ac:dyDescent="0.25">
      <c r="A611" s="24">
        <v>16003460</v>
      </c>
      <c r="B611" s="15" t="s">
        <v>651</v>
      </c>
      <c r="C611" s="15" t="s">
        <v>654</v>
      </c>
      <c r="D611" s="16" t="s">
        <v>2</v>
      </c>
      <c r="E611" s="17">
        <v>13</v>
      </c>
      <c r="F611" s="18">
        <v>1.71</v>
      </c>
      <c r="G611" s="17">
        <v>12</v>
      </c>
      <c r="H611" s="18">
        <v>1.34</v>
      </c>
      <c r="I611" s="16" t="s">
        <v>109</v>
      </c>
      <c r="J611" s="16" t="s">
        <v>4</v>
      </c>
      <c r="K611" s="16" t="s">
        <v>4</v>
      </c>
      <c r="L611" s="19">
        <f>IF(Tabelle1[[#This Row],[Heizleistung (55°C)]]=0,Tabelle1[[#This Row],[Heizleistung (35°C)]],(Tabelle1[[#This Row],[Heizleistung (35°C)]]+Tabelle1[[#This Row],[Heizleistung (55°C)]])/2)</f>
        <v>12.5</v>
      </c>
      <c r="M611" s="20">
        <f>IF(Tabelle1[[#This Row],[Etas 55°C]]=0,0,(Tabelle1[[#This Row],[Etas 35°C]]*0.8+Tabelle1[[#This Row],[Etas 55°C]]*0.2))*2.5</f>
        <v>4.09</v>
      </c>
      <c r="N611" s="21">
        <f>IF(-(Tabelle1[[#This Row],[80%/20% SCOP]]-5.5)/5.5=1,"n.a.",-(Tabelle1[[#This Row],[80%/20% SCOP]]-5.5)/5.5)</f>
        <v>0.2563636363636364</v>
      </c>
    </row>
    <row r="612" spans="1:14" ht="20.100000000000001" customHeight="1" x14ac:dyDescent="0.25">
      <c r="A612" s="24">
        <v>16003722</v>
      </c>
      <c r="B612" s="15" t="s">
        <v>651</v>
      </c>
      <c r="C612" s="15" t="s">
        <v>655</v>
      </c>
      <c r="D612" s="16" t="s">
        <v>2</v>
      </c>
      <c r="E612" s="17">
        <v>6</v>
      </c>
      <c r="F612" s="18">
        <v>1.98</v>
      </c>
      <c r="G612" s="17">
        <v>6</v>
      </c>
      <c r="H612" s="18">
        <v>1.4</v>
      </c>
      <c r="I612" s="16" t="s">
        <v>109</v>
      </c>
      <c r="J612" s="16" t="s">
        <v>4</v>
      </c>
      <c r="K612" s="16" t="s">
        <v>4</v>
      </c>
      <c r="L612" s="19">
        <f>IF(Tabelle1[[#This Row],[Heizleistung (55°C)]]=0,Tabelle1[[#This Row],[Heizleistung (35°C)]],(Tabelle1[[#This Row],[Heizleistung (35°C)]]+Tabelle1[[#This Row],[Heizleistung (55°C)]])/2)</f>
        <v>6</v>
      </c>
      <c r="M612" s="20">
        <f>IF(Tabelle1[[#This Row],[Etas 55°C]]=0,0,(Tabelle1[[#This Row],[Etas 35°C]]*0.8+Tabelle1[[#This Row],[Etas 55°C]]*0.2))*2.5</f>
        <v>4.66</v>
      </c>
      <c r="N612" s="21">
        <f>IF(-(Tabelle1[[#This Row],[80%/20% SCOP]]-5.5)/5.5=1,"n.a.",-(Tabelle1[[#This Row],[80%/20% SCOP]]-5.5)/5.5)</f>
        <v>0.15272727272727271</v>
      </c>
    </row>
    <row r="613" spans="1:14" ht="20.100000000000001" customHeight="1" x14ac:dyDescent="0.25">
      <c r="A613" s="24">
        <v>16003869</v>
      </c>
      <c r="B613" s="15" t="s">
        <v>651</v>
      </c>
      <c r="C613" s="15" t="s">
        <v>656</v>
      </c>
      <c r="D613" s="16" t="s">
        <v>2</v>
      </c>
      <c r="E613" s="17">
        <v>12</v>
      </c>
      <c r="F613" s="18">
        <v>1.78</v>
      </c>
      <c r="G613" s="17">
        <v>12</v>
      </c>
      <c r="H613" s="18">
        <v>1.38</v>
      </c>
      <c r="I613" s="16" t="s">
        <v>109</v>
      </c>
      <c r="J613" s="16" t="s">
        <v>4</v>
      </c>
      <c r="K613" s="16" t="s">
        <v>4</v>
      </c>
      <c r="L613" s="19">
        <f>IF(Tabelle1[[#This Row],[Heizleistung (55°C)]]=0,Tabelle1[[#This Row],[Heizleistung (35°C)]],(Tabelle1[[#This Row],[Heizleistung (35°C)]]+Tabelle1[[#This Row],[Heizleistung (55°C)]])/2)</f>
        <v>12</v>
      </c>
      <c r="M613" s="20">
        <f>IF(Tabelle1[[#This Row],[Etas 55°C]]=0,0,(Tabelle1[[#This Row],[Etas 35°C]]*0.8+Tabelle1[[#This Row],[Etas 55°C]]*0.2))*2.5</f>
        <v>4.25</v>
      </c>
      <c r="N613" s="21">
        <f>IF(-(Tabelle1[[#This Row],[80%/20% SCOP]]-5.5)/5.5=1,"n.a.",-(Tabelle1[[#This Row],[80%/20% SCOP]]-5.5)/5.5)</f>
        <v>0.22727272727272727</v>
      </c>
    </row>
    <row r="614" spans="1:14" ht="20.100000000000001" customHeight="1" x14ac:dyDescent="0.25">
      <c r="A614" s="24">
        <v>16003886</v>
      </c>
      <c r="B614" s="15" t="s">
        <v>651</v>
      </c>
      <c r="C614" s="15" t="s">
        <v>657</v>
      </c>
      <c r="D614" s="16" t="s">
        <v>2</v>
      </c>
      <c r="E614" s="17">
        <v>8</v>
      </c>
      <c r="F614" s="18">
        <v>1.86</v>
      </c>
      <c r="G614" s="17">
        <v>7</v>
      </c>
      <c r="H614" s="18">
        <v>1.26</v>
      </c>
      <c r="I614" s="16" t="s">
        <v>40</v>
      </c>
      <c r="J614" s="16" t="s">
        <v>4</v>
      </c>
      <c r="K614" s="16" t="s">
        <v>4</v>
      </c>
      <c r="L614" s="19">
        <f>IF(Tabelle1[[#This Row],[Heizleistung (55°C)]]=0,Tabelle1[[#This Row],[Heizleistung (35°C)]],(Tabelle1[[#This Row],[Heizleistung (35°C)]]+Tabelle1[[#This Row],[Heizleistung (55°C)]])/2)</f>
        <v>7.5</v>
      </c>
      <c r="M614" s="20">
        <f>IF(Tabelle1[[#This Row],[Etas 55°C]]=0,0,(Tabelle1[[#This Row],[Etas 35°C]]*0.8+Tabelle1[[#This Row],[Etas 55°C]]*0.2))*2.5</f>
        <v>4.3500000000000005</v>
      </c>
      <c r="N614" s="21">
        <f>IF(-(Tabelle1[[#This Row],[80%/20% SCOP]]-5.5)/5.5=1,"n.a.",-(Tabelle1[[#This Row],[80%/20% SCOP]]-5.5)/5.5)</f>
        <v>0.20909090909090899</v>
      </c>
    </row>
    <row r="615" spans="1:14" ht="20.100000000000001" customHeight="1" x14ac:dyDescent="0.25">
      <c r="A615" s="24">
        <v>16017314</v>
      </c>
      <c r="B615" s="15" t="s">
        <v>651</v>
      </c>
      <c r="C615" s="15" t="s">
        <v>658</v>
      </c>
      <c r="D615" s="16" t="s">
        <v>2</v>
      </c>
      <c r="E615" s="17">
        <v>10</v>
      </c>
      <c r="F615" s="18">
        <v>1.74</v>
      </c>
      <c r="G615" s="17">
        <v>10</v>
      </c>
      <c r="H615" s="18">
        <v>1.39</v>
      </c>
      <c r="I615" s="16" t="s">
        <v>3</v>
      </c>
      <c r="J615" s="16" t="s">
        <v>4</v>
      </c>
      <c r="K615" s="16" t="s">
        <v>4</v>
      </c>
      <c r="L615" s="19">
        <f>IF(Tabelle1[[#This Row],[Heizleistung (55°C)]]=0,Tabelle1[[#This Row],[Heizleistung (35°C)]],(Tabelle1[[#This Row],[Heizleistung (35°C)]]+Tabelle1[[#This Row],[Heizleistung (55°C)]])/2)</f>
        <v>10</v>
      </c>
      <c r="M615" s="20">
        <f>IF(Tabelle1[[#This Row],[Etas 55°C]]=0,0,(Tabelle1[[#This Row],[Etas 35°C]]*0.8+Tabelle1[[#This Row],[Etas 55°C]]*0.2))*2.5</f>
        <v>4.1750000000000007</v>
      </c>
      <c r="N615" s="21">
        <f>IF(-(Tabelle1[[#This Row],[80%/20% SCOP]]-5.5)/5.5=1,"n.a.",-(Tabelle1[[#This Row],[80%/20% SCOP]]-5.5)/5.5)</f>
        <v>0.24090909090909077</v>
      </c>
    </row>
    <row r="616" spans="1:14" ht="20.100000000000001" customHeight="1" x14ac:dyDescent="0.25">
      <c r="A616" s="24">
        <v>16003463</v>
      </c>
      <c r="B616" s="15" t="s">
        <v>651</v>
      </c>
      <c r="C616" s="15" t="s">
        <v>659</v>
      </c>
      <c r="D616" s="16" t="s">
        <v>2</v>
      </c>
      <c r="E616" s="17">
        <v>7</v>
      </c>
      <c r="F616" s="18">
        <v>1.88</v>
      </c>
      <c r="G616" s="17">
        <v>5</v>
      </c>
      <c r="H616" s="18">
        <v>1.32</v>
      </c>
      <c r="I616" s="16" t="s">
        <v>109</v>
      </c>
      <c r="J616" s="16" t="s">
        <v>4</v>
      </c>
      <c r="K616" s="16" t="s">
        <v>4</v>
      </c>
      <c r="L616" s="19">
        <f>IF(Tabelle1[[#This Row],[Heizleistung (55°C)]]=0,Tabelle1[[#This Row],[Heizleistung (35°C)]],(Tabelle1[[#This Row],[Heizleistung (35°C)]]+Tabelle1[[#This Row],[Heizleistung (55°C)]])/2)</f>
        <v>6</v>
      </c>
      <c r="M616" s="20">
        <f>IF(Tabelle1[[#This Row],[Etas 55°C]]=0,0,(Tabelle1[[#This Row],[Etas 35°C]]*0.8+Tabelle1[[#This Row],[Etas 55°C]]*0.2))*2.5</f>
        <v>4.42</v>
      </c>
      <c r="N616" s="21">
        <f>IF(-(Tabelle1[[#This Row],[80%/20% SCOP]]-5.5)/5.5=1,"n.a.",-(Tabelle1[[#This Row],[80%/20% SCOP]]-5.5)/5.5)</f>
        <v>0.19636363636363638</v>
      </c>
    </row>
    <row r="617" spans="1:14" ht="20.100000000000001" customHeight="1" x14ac:dyDescent="0.25">
      <c r="A617" s="24">
        <v>16003887</v>
      </c>
      <c r="B617" s="15" t="s">
        <v>651</v>
      </c>
      <c r="C617" s="15" t="s">
        <v>660</v>
      </c>
      <c r="D617" s="16" t="s">
        <v>2</v>
      </c>
      <c r="E617" s="17">
        <v>9</v>
      </c>
      <c r="F617" s="18">
        <v>1.79</v>
      </c>
      <c r="G617" s="17">
        <v>8</v>
      </c>
      <c r="H617" s="18">
        <v>1.26</v>
      </c>
      <c r="I617" s="16" t="s">
        <v>40</v>
      </c>
      <c r="J617" s="16" t="s">
        <v>4</v>
      </c>
      <c r="K617" s="16" t="s">
        <v>4</v>
      </c>
      <c r="L617" s="19">
        <f>IF(Tabelle1[[#This Row],[Heizleistung (55°C)]]=0,Tabelle1[[#This Row],[Heizleistung (35°C)]],(Tabelle1[[#This Row],[Heizleistung (35°C)]]+Tabelle1[[#This Row],[Heizleistung (55°C)]])/2)</f>
        <v>8.5</v>
      </c>
      <c r="M617" s="20">
        <f>IF(Tabelle1[[#This Row],[Etas 55°C]]=0,0,(Tabelle1[[#This Row],[Etas 35°C]]*0.8+Tabelle1[[#This Row],[Etas 55°C]]*0.2))*2.5</f>
        <v>4.2100000000000009</v>
      </c>
      <c r="N617" s="21">
        <f>IF(-(Tabelle1[[#This Row],[80%/20% SCOP]]-5.5)/5.5=1,"n.a.",-(Tabelle1[[#This Row],[80%/20% SCOP]]-5.5)/5.5)</f>
        <v>0.23454545454545439</v>
      </c>
    </row>
    <row r="618" spans="1:14" ht="20.100000000000001" customHeight="1" x14ac:dyDescent="0.25">
      <c r="A618" s="24">
        <v>16003946</v>
      </c>
      <c r="B618" s="15" t="s">
        <v>651</v>
      </c>
      <c r="C618" s="15" t="s">
        <v>661</v>
      </c>
      <c r="D618" s="16" t="s">
        <v>2</v>
      </c>
      <c r="E618" s="17">
        <v>10</v>
      </c>
      <c r="F618" s="18">
        <v>1.84</v>
      </c>
      <c r="G618" s="17">
        <v>10</v>
      </c>
      <c r="H618" s="18">
        <v>1.35</v>
      </c>
      <c r="I618" s="16" t="s">
        <v>109</v>
      </c>
      <c r="J618" s="16" t="s">
        <v>4</v>
      </c>
      <c r="K618" s="16" t="s">
        <v>4</v>
      </c>
      <c r="L618" s="19">
        <f>IF(Tabelle1[[#This Row],[Heizleistung (55°C)]]=0,Tabelle1[[#This Row],[Heizleistung (35°C)]],(Tabelle1[[#This Row],[Heizleistung (35°C)]]+Tabelle1[[#This Row],[Heizleistung (55°C)]])/2)</f>
        <v>10</v>
      </c>
      <c r="M618" s="20">
        <f>IF(Tabelle1[[#This Row],[Etas 55°C]]=0,0,(Tabelle1[[#This Row],[Etas 35°C]]*0.8+Tabelle1[[#This Row],[Etas 55°C]]*0.2))*2.5</f>
        <v>4.3550000000000004</v>
      </c>
      <c r="N618" s="21">
        <f>IF(-(Tabelle1[[#This Row],[80%/20% SCOP]]-5.5)/5.5=1,"n.a.",-(Tabelle1[[#This Row],[80%/20% SCOP]]-5.5)/5.5)</f>
        <v>0.20818181818181811</v>
      </c>
    </row>
    <row r="619" spans="1:14" ht="20.100000000000001" customHeight="1" x14ac:dyDescent="0.25">
      <c r="A619" s="24">
        <v>16017315</v>
      </c>
      <c r="B619" s="15" t="s">
        <v>651</v>
      </c>
      <c r="C619" s="15" t="s">
        <v>662</v>
      </c>
      <c r="D619" s="16" t="s">
        <v>2</v>
      </c>
      <c r="E619" s="17">
        <v>12.2</v>
      </c>
      <c r="F619" s="18">
        <v>1.7</v>
      </c>
      <c r="G619" s="17">
        <v>12</v>
      </c>
      <c r="H619" s="18">
        <v>1.28</v>
      </c>
      <c r="I619" s="16" t="s">
        <v>3</v>
      </c>
      <c r="J619" s="16" t="s">
        <v>4</v>
      </c>
      <c r="K619" s="16" t="s">
        <v>4</v>
      </c>
      <c r="L619" s="19">
        <f>IF(Tabelle1[[#This Row],[Heizleistung (55°C)]]=0,Tabelle1[[#This Row],[Heizleistung (35°C)]],(Tabelle1[[#This Row],[Heizleistung (35°C)]]+Tabelle1[[#This Row],[Heizleistung (55°C)]])/2)</f>
        <v>12.1</v>
      </c>
      <c r="M619" s="20">
        <f>IF(Tabelle1[[#This Row],[Etas 55°C]]=0,0,(Tabelle1[[#This Row],[Etas 35°C]]*0.8+Tabelle1[[#This Row],[Etas 55°C]]*0.2))*2.5</f>
        <v>4.04</v>
      </c>
      <c r="N619" s="21">
        <f>IF(-(Tabelle1[[#This Row],[80%/20% SCOP]]-5.5)/5.5=1,"n.a.",-(Tabelle1[[#This Row],[80%/20% SCOP]]-5.5)/5.5)</f>
        <v>0.26545454545454544</v>
      </c>
    </row>
    <row r="620" spans="1:14" ht="20.100000000000001" customHeight="1" x14ac:dyDescent="0.25">
      <c r="A620" s="24">
        <v>16003868</v>
      </c>
      <c r="B620" s="15" t="s">
        <v>651</v>
      </c>
      <c r="C620" s="15" t="s">
        <v>663</v>
      </c>
      <c r="D620" s="16" t="s">
        <v>2</v>
      </c>
      <c r="E620" s="17">
        <v>11</v>
      </c>
      <c r="F620" s="18">
        <v>1.8</v>
      </c>
      <c r="G620" s="17">
        <v>11</v>
      </c>
      <c r="H620" s="18">
        <v>1.37</v>
      </c>
      <c r="I620" s="16" t="s">
        <v>109</v>
      </c>
      <c r="J620" s="16" t="s">
        <v>4</v>
      </c>
      <c r="K620" s="16" t="s">
        <v>4</v>
      </c>
      <c r="L620" s="19">
        <f>IF(Tabelle1[[#This Row],[Heizleistung (55°C)]]=0,Tabelle1[[#This Row],[Heizleistung (35°C)]],(Tabelle1[[#This Row],[Heizleistung (35°C)]]+Tabelle1[[#This Row],[Heizleistung (55°C)]])/2)</f>
        <v>11</v>
      </c>
      <c r="M620" s="20">
        <f>IF(Tabelle1[[#This Row],[Etas 55°C]]=0,0,(Tabelle1[[#This Row],[Etas 35°C]]*0.8+Tabelle1[[#This Row],[Etas 55°C]]*0.2))*2.5</f>
        <v>4.2850000000000001</v>
      </c>
      <c r="N620" s="21">
        <f>IF(-(Tabelle1[[#This Row],[80%/20% SCOP]]-5.5)/5.5=1,"n.a.",-(Tabelle1[[#This Row],[80%/20% SCOP]]-5.5)/5.5)</f>
        <v>0.22090909090909089</v>
      </c>
    </row>
    <row r="621" spans="1:14" ht="20.100000000000001" customHeight="1" x14ac:dyDescent="0.25">
      <c r="A621" s="24">
        <v>16004179</v>
      </c>
      <c r="B621" s="15" t="s">
        <v>664</v>
      </c>
      <c r="C621" s="15" t="s">
        <v>665</v>
      </c>
      <c r="D621" s="16" t="s">
        <v>2</v>
      </c>
      <c r="E621" s="17">
        <v>8</v>
      </c>
      <c r="F621" s="18">
        <v>1.956</v>
      </c>
      <c r="G621" s="17">
        <v>8</v>
      </c>
      <c r="H621" s="18">
        <v>1.496</v>
      </c>
      <c r="I621" s="16" t="s">
        <v>3</v>
      </c>
      <c r="J621" s="16" t="s">
        <v>4</v>
      </c>
      <c r="K621" s="16" t="s">
        <v>4</v>
      </c>
      <c r="L621" s="19">
        <f>IF(Tabelle1[[#This Row],[Heizleistung (55°C)]]=0,Tabelle1[[#This Row],[Heizleistung (35°C)]],(Tabelle1[[#This Row],[Heizleistung (35°C)]]+Tabelle1[[#This Row],[Heizleistung (55°C)]])/2)</f>
        <v>8</v>
      </c>
      <c r="M621" s="20">
        <f>IF(Tabelle1[[#This Row],[Etas 55°C]]=0,0,(Tabelle1[[#This Row],[Etas 35°C]]*0.8+Tabelle1[[#This Row],[Etas 55°C]]*0.2))*2.5</f>
        <v>4.66</v>
      </c>
      <c r="N621" s="21">
        <f>IF(-(Tabelle1[[#This Row],[80%/20% SCOP]]-5.5)/5.5=1,"n.a.",-(Tabelle1[[#This Row],[80%/20% SCOP]]-5.5)/5.5)</f>
        <v>0.15272727272727271</v>
      </c>
    </row>
    <row r="622" spans="1:14" ht="20.100000000000001" customHeight="1" x14ac:dyDescent="0.25">
      <c r="A622" s="24">
        <v>16004120</v>
      </c>
      <c r="B622" s="15" t="s">
        <v>664</v>
      </c>
      <c r="C622" s="15" t="s">
        <v>666</v>
      </c>
      <c r="D622" s="16" t="s">
        <v>2</v>
      </c>
      <c r="E622" s="17">
        <v>8</v>
      </c>
      <c r="F622" s="18">
        <v>1.84</v>
      </c>
      <c r="G622" s="17">
        <v>6</v>
      </c>
      <c r="H622" s="18">
        <v>1.45</v>
      </c>
      <c r="I622" s="16" t="s">
        <v>109</v>
      </c>
      <c r="J622" s="16" t="s">
        <v>4</v>
      </c>
      <c r="K622" s="16" t="s">
        <v>4</v>
      </c>
      <c r="L622" s="19">
        <f>IF(Tabelle1[[#This Row],[Heizleistung (55°C)]]=0,Tabelle1[[#This Row],[Heizleistung (35°C)]],(Tabelle1[[#This Row],[Heizleistung (35°C)]]+Tabelle1[[#This Row],[Heizleistung (55°C)]])/2)</f>
        <v>7</v>
      </c>
      <c r="M622" s="20">
        <f>IF(Tabelle1[[#This Row],[Etas 55°C]]=0,0,(Tabelle1[[#This Row],[Etas 35°C]]*0.8+Tabelle1[[#This Row],[Etas 55°C]]*0.2))*2.5</f>
        <v>4.4050000000000002</v>
      </c>
      <c r="N622" s="21">
        <f>IF(-(Tabelle1[[#This Row],[80%/20% SCOP]]-5.5)/5.5=1,"n.a.",-(Tabelle1[[#This Row],[80%/20% SCOP]]-5.5)/5.5)</f>
        <v>0.19909090909090904</v>
      </c>
    </row>
    <row r="623" spans="1:14" ht="20.100000000000001" customHeight="1" x14ac:dyDescent="0.25">
      <c r="A623" s="24">
        <v>16011816</v>
      </c>
      <c r="B623" s="15" t="s">
        <v>664</v>
      </c>
      <c r="C623" s="15" t="s">
        <v>667</v>
      </c>
      <c r="D623" s="16" t="s">
        <v>2</v>
      </c>
      <c r="E623" s="17">
        <v>8</v>
      </c>
      <c r="F623" s="18">
        <v>1.956</v>
      </c>
      <c r="G623" s="17">
        <v>8</v>
      </c>
      <c r="H623" s="18">
        <v>1.496</v>
      </c>
      <c r="I623" s="16" t="s">
        <v>3</v>
      </c>
      <c r="J623" s="16" t="s">
        <v>4</v>
      </c>
      <c r="K623" s="16" t="s">
        <v>4</v>
      </c>
      <c r="L623" s="19">
        <f>IF(Tabelle1[[#This Row],[Heizleistung (55°C)]]=0,Tabelle1[[#This Row],[Heizleistung (35°C)]],(Tabelle1[[#This Row],[Heizleistung (35°C)]]+Tabelle1[[#This Row],[Heizleistung (55°C)]])/2)</f>
        <v>8</v>
      </c>
      <c r="M623" s="20">
        <f>IF(Tabelle1[[#This Row],[Etas 55°C]]=0,0,(Tabelle1[[#This Row],[Etas 35°C]]*0.8+Tabelle1[[#This Row],[Etas 55°C]]*0.2))*2.5</f>
        <v>4.66</v>
      </c>
      <c r="N623" s="21">
        <f>IF(-(Tabelle1[[#This Row],[80%/20% SCOP]]-5.5)/5.5=1,"n.a.",-(Tabelle1[[#This Row],[80%/20% SCOP]]-5.5)/5.5)</f>
        <v>0.15272727272727271</v>
      </c>
    </row>
    <row r="624" spans="1:14" ht="20.100000000000001" customHeight="1" x14ac:dyDescent="0.25">
      <c r="A624" s="24">
        <v>16012055</v>
      </c>
      <c r="B624" s="15" t="s">
        <v>664</v>
      </c>
      <c r="C624" s="15" t="s">
        <v>668</v>
      </c>
      <c r="D624" s="16" t="s">
        <v>2</v>
      </c>
      <c r="E624" s="17">
        <v>10</v>
      </c>
      <c r="F624" s="18">
        <v>2.0680000000000001</v>
      </c>
      <c r="G624" s="17">
        <v>10</v>
      </c>
      <c r="H624" s="18">
        <v>1.5760000000000001</v>
      </c>
      <c r="I624" s="16" t="s">
        <v>3</v>
      </c>
      <c r="J624" s="16" t="s">
        <v>4</v>
      </c>
      <c r="K624" s="16" t="s">
        <v>4</v>
      </c>
      <c r="L624" s="19">
        <f>IF(Tabelle1[[#This Row],[Heizleistung (55°C)]]=0,Tabelle1[[#This Row],[Heizleistung (35°C)]],(Tabelle1[[#This Row],[Heizleistung (35°C)]]+Tabelle1[[#This Row],[Heizleistung (55°C)]])/2)</f>
        <v>10</v>
      </c>
      <c r="M624" s="20">
        <f>IF(Tabelle1[[#This Row],[Etas 55°C]]=0,0,(Tabelle1[[#This Row],[Etas 35°C]]*0.8+Tabelle1[[#This Row],[Etas 55°C]]*0.2))*2.5</f>
        <v>4.9240000000000004</v>
      </c>
      <c r="N624" s="21">
        <f>IF(-(Tabelle1[[#This Row],[80%/20% SCOP]]-5.5)/5.5=1,"n.a.",-(Tabelle1[[#This Row],[80%/20% SCOP]]-5.5)/5.5)</f>
        <v>0.10472727272727266</v>
      </c>
    </row>
    <row r="625" spans="1:14" ht="20.100000000000001" customHeight="1" x14ac:dyDescent="0.25">
      <c r="A625" s="24">
        <v>16012870</v>
      </c>
      <c r="B625" s="15" t="s">
        <v>669</v>
      </c>
      <c r="C625" s="15" t="s">
        <v>670</v>
      </c>
      <c r="D625" s="16" t="s">
        <v>2</v>
      </c>
      <c r="E625" s="17">
        <v>12.2</v>
      </c>
      <c r="F625" s="18">
        <v>1.83</v>
      </c>
      <c r="G625" s="17">
        <v>12</v>
      </c>
      <c r="H625" s="18">
        <v>1.36</v>
      </c>
      <c r="I625" s="16" t="s">
        <v>3</v>
      </c>
      <c r="J625" s="16" t="s">
        <v>4</v>
      </c>
      <c r="K625" s="16" t="s">
        <v>4</v>
      </c>
      <c r="L625" s="19">
        <f>IF(Tabelle1[[#This Row],[Heizleistung (55°C)]]=0,Tabelle1[[#This Row],[Heizleistung (35°C)]],(Tabelle1[[#This Row],[Heizleistung (35°C)]]+Tabelle1[[#This Row],[Heizleistung (55°C)]])/2)</f>
        <v>12.1</v>
      </c>
      <c r="M625" s="20">
        <f>IF(Tabelle1[[#This Row],[Etas 55°C]]=0,0,(Tabelle1[[#This Row],[Etas 35°C]]*0.8+Tabelle1[[#This Row],[Etas 55°C]]*0.2))*2.5</f>
        <v>4.3400000000000007</v>
      </c>
      <c r="N625" s="21">
        <f>IF(-(Tabelle1[[#This Row],[80%/20% SCOP]]-5.5)/5.5=1,"n.a.",-(Tabelle1[[#This Row],[80%/20% SCOP]]-5.5)/5.5)</f>
        <v>0.21090909090909077</v>
      </c>
    </row>
    <row r="626" spans="1:14" ht="20.100000000000001" customHeight="1" x14ac:dyDescent="0.25">
      <c r="A626" s="24">
        <v>16012887</v>
      </c>
      <c r="B626" s="15" t="s">
        <v>669</v>
      </c>
      <c r="C626" s="15" t="s">
        <v>671</v>
      </c>
      <c r="D626" s="16" t="s">
        <v>2</v>
      </c>
      <c r="E626" s="17">
        <v>12.2</v>
      </c>
      <c r="F626" s="18">
        <v>1.83</v>
      </c>
      <c r="G626" s="17">
        <v>12</v>
      </c>
      <c r="H626" s="18">
        <v>1.36</v>
      </c>
      <c r="I626" s="16" t="s">
        <v>3</v>
      </c>
      <c r="J626" s="16" t="s">
        <v>4</v>
      </c>
      <c r="K626" s="16" t="s">
        <v>4</v>
      </c>
      <c r="L626" s="19">
        <f>IF(Tabelle1[[#This Row],[Heizleistung (55°C)]]=0,Tabelle1[[#This Row],[Heizleistung (35°C)]],(Tabelle1[[#This Row],[Heizleistung (35°C)]]+Tabelle1[[#This Row],[Heizleistung (55°C)]])/2)</f>
        <v>12.1</v>
      </c>
      <c r="M626" s="20">
        <f>IF(Tabelle1[[#This Row],[Etas 55°C]]=0,0,(Tabelle1[[#This Row],[Etas 35°C]]*0.8+Tabelle1[[#This Row],[Etas 55°C]]*0.2))*2.5</f>
        <v>4.3400000000000007</v>
      </c>
      <c r="N626" s="21">
        <f>IF(-(Tabelle1[[#This Row],[80%/20% SCOP]]-5.5)/5.5=1,"n.a.",-(Tabelle1[[#This Row],[80%/20% SCOP]]-5.5)/5.5)</f>
        <v>0.21090909090909077</v>
      </c>
    </row>
    <row r="627" spans="1:14" ht="20.100000000000001" customHeight="1" x14ac:dyDescent="0.25">
      <c r="A627" s="24">
        <v>16012871</v>
      </c>
      <c r="B627" s="15" t="s">
        <v>669</v>
      </c>
      <c r="C627" s="15" t="s">
        <v>672</v>
      </c>
      <c r="D627" s="16" t="s">
        <v>2</v>
      </c>
      <c r="E627" s="17">
        <v>10</v>
      </c>
      <c r="F627" s="18">
        <v>1.88</v>
      </c>
      <c r="G627" s="17">
        <v>10</v>
      </c>
      <c r="H627" s="18">
        <v>1.42</v>
      </c>
      <c r="I627" s="16" t="s">
        <v>3</v>
      </c>
      <c r="J627" s="16" t="s">
        <v>4</v>
      </c>
      <c r="K627" s="16" t="s">
        <v>4</v>
      </c>
      <c r="L627" s="19">
        <f>IF(Tabelle1[[#This Row],[Heizleistung (55°C)]]=0,Tabelle1[[#This Row],[Heizleistung (35°C)]],(Tabelle1[[#This Row],[Heizleistung (35°C)]]+Tabelle1[[#This Row],[Heizleistung (55°C)]])/2)</f>
        <v>10</v>
      </c>
      <c r="M627" s="20">
        <f>IF(Tabelle1[[#This Row],[Etas 55°C]]=0,0,(Tabelle1[[#This Row],[Etas 35°C]]*0.8+Tabelle1[[#This Row],[Etas 55°C]]*0.2))*2.5</f>
        <v>4.47</v>
      </c>
      <c r="N627" s="21">
        <f>IF(-(Tabelle1[[#This Row],[80%/20% SCOP]]-5.5)/5.5=1,"n.a.",-(Tabelle1[[#This Row],[80%/20% SCOP]]-5.5)/5.5)</f>
        <v>0.18727272727272731</v>
      </c>
    </row>
    <row r="628" spans="1:14" ht="20.100000000000001" customHeight="1" x14ac:dyDescent="0.25">
      <c r="A628" s="24">
        <v>16004661</v>
      </c>
      <c r="B628" s="15" t="s">
        <v>669</v>
      </c>
      <c r="C628" s="15" t="s">
        <v>673</v>
      </c>
      <c r="D628" s="16" t="s">
        <v>2</v>
      </c>
      <c r="E628" s="17">
        <v>8</v>
      </c>
      <c r="F628" s="18">
        <v>1.72</v>
      </c>
      <c r="G628" s="17">
        <v>7</v>
      </c>
      <c r="H628" s="18">
        <v>1.33</v>
      </c>
      <c r="I628" s="16" t="s">
        <v>109</v>
      </c>
      <c r="J628" s="16" t="s">
        <v>4</v>
      </c>
      <c r="K628" s="16" t="s">
        <v>4</v>
      </c>
      <c r="L628" s="19">
        <f>IF(Tabelle1[[#This Row],[Heizleistung (55°C)]]=0,Tabelle1[[#This Row],[Heizleistung (35°C)]],(Tabelle1[[#This Row],[Heizleistung (35°C)]]+Tabelle1[[#This Row],[Heizleistung (55°C)]])/2)</f>
        <v>7.5</v>
      </c>
      <c r="M628" s="20">
        <f>IF(Tabelle1[[#This Row],[Etas 55°C]]=0,0,(Tabelle1[[#This Row],[Etas 35°C]]*0.8+Tabelle1[[#This Row],[Etas 55°C]]*0.2))*2.5</f>
        <v>4.1050000000000004</v>
      </c>
      <c r="N628" s="21">
        <f>IF(-(Tabelle1[[#This Row],[80%/20% SCOP]]-5.5)/5.5=1,"n.a.",-(Tabelle1[[#This Row],[80%/20% SCOP]]-5.5)/5.5)</f>
        <v>0.25363636363636355</v>
      </c>
    </row>
    <row r="629" spans="1:14" ht="20.100000000000001" customHeight="1" x14ac:dyDescent="0.25">
      <c r="A629" s="24">
        <v>16012874</v>
      </c>
      <c r="B629" s="15" t="s">
        <v>669</v>
      </c>
      <c r="C629" s="15" t="s">
        <v>674</v>
      </c>
      <c r="D629" s="16" t="s">
        <v>2</v>
      </c>
      <c r="E629" s="17">
        <v>12.2</v>
      </c>
      <c r="F629" s="18">
        <v>1.83</v>
      </c>
      <c r="G629" s="17">
        <v>12</v>
      </c>
      <c r="H629" s="18">
        <v>1.36</v>
      </c>
      <c r="I629" s="16" t="s">
        <v>3</v>
      </c>
      <c r="J629" s="16" t="s">
        <v>4</v>
      </c>
      <c r="K629" s="16" t="s">
        <v>4</v>
      </c>
      <c r="L629" s="19">
        <f>IF(Tabelle1[[#This Row],[Heizleistung (55°C)]]=0,Tabelle1[[#This Row],[Heizleistung (35°C)]],(Tabelle1[[#This Row],[Heizleistung (35°C)]]+Tabelle1[[#This Row],[Heizleistung (55°C)]])/2)</f>
        <v>12.1</v>
      </c>
      <c r="M629" s="20">
        <f>IF(Tabelle1[[#This Row],[Etas 55°C]]=0,0,(Tabelle1[[#This Row],[Etas 35°C]]*0.8+Tabelle1[[#This Row],[Etas 55°C]]*0.2))*2.5</f>
        <v>4.3400000000000007</v>
      </c>
      <c r="N629" s="21">
        <f>IF(-(Tabelle1[[#This Row],[80%/20% SCOP]]-5.5)/5.5=1,"n.a.",-(Tabelle1[[#This Row],[80%/20% SCOP]]-5.5)/5.5)</f>
        <v>0.21090909090909077</v>
      </c>
    </row>
    <row r="630" spans="1:14" ht="20.100000000000001" customHeight="1" x14ac:dyDescent="0.25">
      <c r="A630" s="24">
        <v>16004579</v>
      </c>
      <c r="B630" s="15" t="s">
        <v>669</v>
      </c>
      <c r="C630" s="15" t="s">
        <v>675</v>
      </c>
      <c r="D630" s="16" t="s">
        <v>2</v>
      </c>
      <c r="E630" s="17">
        <v>5</v>
      </c>
      <c r="F630" s="18">
        <v>1.85</v>
      </c>
      <c r="G630" s="17">
        <v>4</v>
      </c>
      <c r="H630" s="18">
        <v>1.41</v>
      </c>
      <c r="I630" s="16" t="s">
        <v>109</v>
      </c>
      <c r="J630" s="16" t="s">
        <v>4</v>
      </c>
      <c r="K630" s="16" t="s">
        <v>4</v>
      </c>
      <c r="L630" s="19">
        <f>IF(Tabelle1[[#This Row],[Heizleistung (55°C)]]=0,Tabelle1[[#This Row],[Heizleistung (35°C)]],(Tabelle1[[#This Row],[Heizleistung (35°C)]]+Tabelle1[[#This Row],[Heizleistung (55°C)]])/2)</f>
        <v>4.5</v>
      </c>
      <c r="M630" s="20">
        <f>IF(Tabelle1[[#This Row],[Etas 55°C]]=0,0,(Tabelle1[[#This Row],[Etas 35°C]]*0.8+Tabelle1[[#This Row],[Etas 55°C]]*0.2))*2.5</f>
        <v>4.4050000000000002</v>
      </c>
      <c r="N630" s="21">
        <f>IF(-(Tabelle1[[#This Row],[80%/20% SCOP]]-5.5)/5.5=1,"n.a.",-(Tabelle1[[#This Row],[80%/20% SCOP]]-5.5)/5.5)</f>
        <v>0.19909090909090904</v>
      </c>
    </row>
    <row r="631" spans="1:14" ht="20.100000000000001" customHeight="1" x14ac:dyDescent="0.25">
      <c r="A631" s="24">
        <v>16015281</v>
      </c>
      <c r="B631" s="15" t="s">
        <v>669</v>
      </c>
      <c r="C631" s="15" t="s">
        <v>676</v>
      </c>
      <c r="D631" s="16" t="s">
        <v>2</v>
      </c>
      <c r="E631" s="17">
        <v>101.4</v>
      </c>
      <c r="F631" s="18">
        <v>1.83</v>
      </c>
      <c r="G631" s="17">
        <v>96.2</v>
      </c>
      <c r="H631" s="18">
        <v>1.34</v>
      </c>
      <c r="I631" s="16" t="s">
        <v>40</v>
      </c>
      <c r="J631" s="16" t="s">
        <v>4</v>
      </c>
      <c r="K631" s="16" t="s">
        <v>4</v>
      </c>
      <c r="L631" s="19">
        <f>IF(Tabelle1[[#This Row],[Heizleistung (55°C)]]=0,Tabelle1[[#This Row],[Heizleistung (35°C)]],(Tabelle1[[#This Row],[Heizleistung (35°C)]]+Tabelle1[[#This Row],[Heizleistung (55°C)]])/2)</f>
        <v>98.800000000000011</v>
      </c>
      <c r="M631" s="20">
        <f>IF(Tabelle1[[#This Row],[Etas 55°C]]=0,0,(Tabelle1[[#This Row],[Etas 35°C]]*0.8+Tabelle1[[#This Row],[Etas 55°C]]*0.2))*2.5</f>
        <v>4.33</v>
      </c>
      <c r="N631" s="21">
        <f>IF(-(Tabelle1[[#This Row],[80%/20% SCOP]]-5.5)/5.5=1,"n.a.",-(Tabelle1[[#This Row],[80%/20% SCOP]]-5.5)/5.5)</f>
        <v>0.21272727272727271</v>
      </c>
    </row>
    <row r="632" spans="1:14" ht="20.100000000000001" customHeight="1" x14ac:dyDescent="0.25">
      <c r="A632" s="24">
        <v>16005006</v>
      </c>
      <c r="B632" s="15" t="s">
        <v>669</v>
      </c>
      <c r="C632" s="15" t="s">
        <v>677</v>
      </c>
      <c r="D632" s="16" t="s">
        <v>2</v>
      </c>
      <c r="E632" s="17">
        <v>5</v>
      </c>
      <c r="F632" s="18">
        <v>1.96</v>
      </c>
      <c r="G632" s="17">
        <v>4</v>
      </c>
      <c r="H632" s="18">
        <v>1.33</v>
      </c>
      <c r="I632" s="16" t="s">
        <v>109</v>
      </c>
      <c r="J632" s="16" t="s">
        <v>4</v>
      </c>
      <c r="K632" s="16" t="s">
        <v>4</v>
      </c>
      <c r="L632" s="19">
        <f>IF(Tabelle1[[#This Row],[Heizleistung (55°C)]]=0,Tabelle1[[#This Row],[Heizleistung (35°C)]],(Tabelle1[[#This Row],[Heizleistung (35°C)]]+Tabelle1[[#This Row],[Heizleistung (55°C)]])/2)</f>
        <v>4.5</v>
      </c>
      <c r="M632" s="20">
        <f>IF(Tabelle1[[#This Row],[Etas 55°C]]=0,0,(Tabelle1[[#This Row],[Etas 35°C]]*0.8+Tabelle1[[#This Row],[Etas 55°C]]*0.2))*2.5</f>
        <v>4.585</v>
      </c>
      <c r="N632" s="21">
        <f>IF(-(Tabelle1[[#This Row],[80%/20% SCOP]]-5.5)/5.5=1,"n.a.",-(Tabelle1[[#This Row],[80%/20% SCOP]]-5.5)/5.5)</f>
        <v>0.16636363636363638</v>
      </c>
    </row>
    <row r="633" spans="1:14" ht="20.100000000000001" customHeight="1" x14ac:dyDescent="0.25">
      <c r="A633" s="24">
        <v>16005004</v>
      </c>
      <c r="B633" s="15" t="s">
        <v>669</v>
      </c>
      <c r="C633" s="15" t="s">
        <v>678</v>
      </c>
      <c r="D633" s="16" t="s">
        <v>2</v>
      </c>
      <c r="E633" s="17">
        <v>5</v>
      </c>
      <c r="F633" s="18">
        <v>1.96</v>
      </c>
      <c r="G633" s="17">
        <v>4</v>
      </c>
      <c r="H633" s="18">
        <v>1.33</v>
      </c>
      <c r="I633" s="16" t="s">
        <v>109</v>
      </c>
      <c r="J633" s="16" t="s">
        <v>4</v>
      </c>
      <c r="K633" s="16" t="s">
        <v>4</v>
      </c>
      <c r="L633" s="19">
        <f>IF(Tabelle1[[#This Row],[Heizleistung (55°C)]]=0,Tabelle1[[#This Row],[Heizleistung (35°C)]],(Tabelle1[[#This Row],[Heizleistung (35°C)]]+Tabelle1[[#This Row],[Heizleistung (55°C)]])/2)</f>
        <v>4.5</v>
      </c>
      <c r="M633" s="20">
        <f>IF(Tabelle1[[#This Row],[Etas 55°C]]=0,0,(Tabelle1[[#This Row],[Etas 35°C]]*0.8+Tabelle1[[#This Row],[Etas 55°C]]*0.2))*2.5</f>
        <v>4.585</v>
      </c>
      <c r="N633" s="21">
        <f>IF(-(Tabelle1[[#This Row],[80%/20% SCOP]]-5.5)/5.5=1,"n.a.",-(Tabelle1[[#This Row],[80%/20% SCOP]]-5.5)/5.5)</f>
        <v>0.16636363636363638</v>
      </c>
    </row>
    <row r="634" spans="1:14" ht="20.100000000000001" customHeight="1" x14ac:dyDescent="0.25">
      <c r="A634" s="24">
        <v>16004576</v>
      </c>
      <c r="B634" s="15" t="s">
        <v>669</v>
      </c>
      <c r="C634" s="15" t="s">
        <v>679</v>
      </c>
      <c r="D634" s="16" t="s">
        <v>2</v>
      </c>
      <c r="E634" s="17">
        <v>4</v>
      </c>
      <c r="F634" s="18">
        <v>1.83</v>
      </c>
      <c r="G634" s="17">
        <v>4</v>
      </c>
      <c r="H634" s="18">
        <v>1.31</v>
      </c>
      <c r="I634" s="16" t="s">
        <v>109</v>
      </c>
      <c r="J634" s="16" t="s">
        <v>4</v>
      </c>
      <c r="K634" s="16" t="s">
        <v>4</v>
      </c>
      <c r="L634" s="19">
        <f>IF(Tabelle1[[#This Row],[Heizleistung (55°C)]]=0,Tabelle1[[#This Row],[Heizleistung (35°C)]],(Tabelle1[[#This Row],[Heizleistung (35°C)]]+Tabelle1[[#This Row],[Heizleistung (55°C)]])/2)</f>
        <v>4</v>
      </c>
      <c r="M634" s="20">
        <f>IF(Tabelle1[[#This Row],[Etas 55°C]]=0,0,(Tabelle1[[#This Row],[Etas 35°C]]*0.8+Tabelle1[[#This Row],[Etas 55°C]]*0.2))*2.5</f>
        <v>4.3150000000000004</v>
      </c>
      <c r="N634" s="21">
        <f>IF(-(Tabelle1[[#This Row],[80%/20% SCOP]]-5.5)/5.5=1,"n.a.",-(Tabelle1[[#This Row],[80%/20% SCOP]]-5.5)/5.5)</f>
        <v>0.21545454545454537</v>
      </c>
    </row>
    <row r="635" spans="1:14" ht="20.100000000000001" customHeight="1" x14ac:dyDescent="0.25">
      <c r="A635" s="24">
        <v>16017318</v>
      </c>
      <c r="B635" s="15" t="s">
        <v>669</v>
      </c>
      <c r="C635" s="15" t="s">
        <v>680</v>
      </c>
      <c r="D635" s="16" t="s">
        <v>2</v>
      </c>
      <c r="E635" s="17">
        <v>10</v>
      </c>
      <c r="F635" s="18">
        <v>1.74</v>
      </c>
      <c r="G635" s="17">
        <v>10</v>
      </c>
      <c r="H635" s="18">
        <v>1.39</v>
      </c>
      <c r="I635" s="16" t="s">
        <v>3</v>
      </c>
      <c r="J635" s="16" t="s">
        <v>4</v>
      </c>
      <c r="K635" s="16" t="s">
        <v>4</v>
      </c>
      <c r="L635" s="19">
        <f>IF(Tabelle1[[#This Row],[Heizleistung (55°C)]]=0,Tabelle1[[#This Row],[Heizleistung (35°C)]],(Tabelle1[[#This Row],[Heizleistung (35°C)]]+Tabelle1[[#This Row],[Heizleistung (55°C)]])/2)</f>
        <v>10</v>
      </c>
      <c r="M635" s="20">
        <f>IF(Tabelle1[[#This Row],[Etas 55°C]]=0,0,(Tabelle1[[#This Row],[Etas 35°C]]*0.8+Tabelle1[[#This Row],[Etas 55°C]]*0.2))*2.5</f>
        <v>4.1750000000000007</v>
      </c>
      <c r="N635" s="21">
        <f>IF(-(Tabelle1[[#This Row],[80%/20% SCOP]]-5.5)/5.5=1,"n.a.",-(Tabelle1[[#This Row],[80%/20% SCOP]]-5.5)/5.5)</f>
        <v>0.24090909090909077</v>
      </c>
    </row>
    <row r="636" spans="1:14" ht="20.100000000000001" customHeight="1" x14ac:dyDescent="0.25">
      <c r="A636" s="24">
        <v>16004959</v>
      </c>
      <c r="B636" s="15" t="s">
        <v>669</v>
      </c>
      <c r="C636" s="15" t="s">
        <v>681</v>
      </c>
      <c r="D636" s="16" t="s">
        <v>2</v>
      </c>
      <c r="E636" s="17">
        <v>10</v>
      </c>
      <c r="F636" s="18">
        <v>1.79</v>
      </c>
      <c r="G636" s="17">
        <v>9</v>
      </c>
      <c r="H636" s="18">
        <v>1.27</v>
      </c>
      <c r="I636" s="16" t="s">
        <v>109</v>
      </c>
      <c r="J636" s="16" t="s">
        <v>4</v>
      </c>
      <c r="K636" s="16" t="s">
        <v>4</v>
      </c>
      <c r="L636" s="19">
        <f>IF(Tabelle1[[#This Row],[Heizleistung (55°C)]]=0,Tabelle1[[#This Row],[Heizleistung (35°C)]],(Tabelle1[[#This Row],[Heizleistung (35°C)]]+Tabelle1[[#This Row],[Heizleistung (55°C)]])/2)</f>
        <v>9.5</v>
      </c>
      <c r="M636" s="20">
        <f>IF(Tabelle1[[#This Row],[Etas 55°C]]=0,0,(Tabelle1[[#This Row],[Etas 35°C]]*0.8+Tabelle1[[#This Row],[Etas 55°C]]*0.2))*2.5</f>
        <v>4.2150000000000007</v>
      </c>
      <c r="N636" s="21">
        <f>IF(-(Tabelle1[[#This Row],[80%/20% SCOP]]-5.5)/5.5=1,"n.a.",-(Tabelle1[[#This Row],[80%/20% SCOP]]-5.5)/5.5)</f>
        <v>0.2336363636363635</v>
      </c>
    </row>
    <row r="637" spans="1:14" ht="20.100000000000001" customHeight="1" x14ac:dyDescent="0.25">
      <c r="A637" s="24">
        <v>16012872</v>
      </c>
      <c r="B637" s="15" t="s">
        <v>669</v>
      </c>
      <c r="C637" s="15" t="s">
        <v>682</v>
      </c>
      <c r="D637" s="16" t="s">
        <v>2</v>
      </c>
      <c r="E637" s="17">
        <v>10</v>
      </c>
      <c r="F637" s="18">
        <v>1.86</v>
      </c>
      <c r="G637" s="17">
        <v>10</v>
      </c>
      <c r="H637" s="18">
        <v>1.41</v>
      </c>
      <c r="I637" s="16" t="s">
        <v>3</v>
      </c>
      <c r="J637" s="16" t="s">
        <v>4</v>
      </c>
      <c r="K637" s="16" t="s">
        <v>4</v>
      </c>
      <c r="L637" s="19">
        <f>IF(Tabelle1[[#This Row],[Heizleistung (55°C)]]=0,Tabelle1[[#This Row],[Heizleistung (35°C)]],(Tabelle1[[#This Row],[Heizleistung (35°C)]]+Tabelle1[[#This Row],[Heizleistung (55°C)]])/2)</f>
        <v>10</v>
      </c>
      <c r="M637" s="20">
        <f>IF(Tabelle1[[#This Row],[Etas 55°C]]=0,0,(Tabelle1[[#This Row],[Etas 35°C]]*0.8+Tabelle1[[#This Row],[Etas 55°C]]*0.2))*2.5</f>
        <v>4.4250000000000007</v>
      </c>
      <c r="N637" s="21">
        <f>IF(-(Tabelle1[[#This Row],[80%/20% SCOP]]-5.5)/5.5=1,"n.a.",-(Tabelle1[[#This Row],[80%/20% SCOP]]-5.5)/5.5)</f>
        <v>0.19545454545454533</v>
      </c>
    </row>
    <row r="638" spans="1:14" ht="20.100000000000001" customHeight="1" x14ac:dyDescent="0.25">
      <c r="A638" s="24">
        <v>16011986</v>
      </c>
      <c r="B638" s="15" t="s">
        <v>669</v>
      </c>
      <c r="C638" s="15" t="s">
        <v>683</v>
      </c>
      <c r="D638" s="16" t="s">
        <v>2</v>
      </c>
      <c r="E638" s="17">
        <v>49.95</v>
      </c>
      <c r="F638" s="18">
        <v>1.7</v>
      </c>
      <c r="G638" s="17">
        <v>46.5</v>
      </c>
      <c r="H638" s="18">
        <v>1.26</v>
      </c>
      <c r="I638" s="16" t="s">
        <v>40</v>
      </c>
      <c r="J638" s="16" t="s">
        <v>4</v>
      </c>
      <c r="K638" s="16" t="s">
        <v>4</v>
      </c>
      <c r="L638" s="19">
        <f>IF(Tabelle1[[#This Row],[Heizleistung (55°C)]]=0,Tabelle1[[#This Row],[Heizleistung (35°C)]],(Tabelle1[[#This Row],[Heizleistung (35°C)]]+Tabelle1[[#This Row],[Heizleistung (55°C)]])/2)</f>
        <v>48.225000000000001</v>
      </c>
      <c r="M638" s="20">
        <f>IF(Tabelle1[[#This Row],[Etas 55°C]]=0,0,(Tabelle1[[#This Row],[Etas 35°C]]*0.8+Tabelle1[[#This Row],[Etas 55°C]]*0.2))*2.5</f>
        <v>4.03</v>
      </c>
      <c r="N638" s="21">
        <f>IF(-(Tabelle1[[#This Row],[80%/20% SCOP]]-5.5)/5.5=1,"n.a.",-(Tabelle1[[#This Row],[80%/20% SCOP]]-5.5)/5.5)</f>
        <v>0.26727272727272722</v>
      </c>
    </row>
    <row r="639" spans="1:14" ht="20.100000000000001" customHeight="1" x14ac:dyDescent="0.25">
      <c r="A639" s="24">
        <v>16004949</v>
      </c>
      <c r="B639" s="15" t="s">
        <v>669</v>
      </c>
      <c r="C639" s="15" t="s">
        <v>684</v>
      </c>
      <c r="D639" s="16" t="s">
        <v>2</v>
      </c>
      <c r="E639" s="17">
        <v>10</v>
      </c>
      <c r="F639" s="18">
        <v>1.79</v>
      </c>
      <c r="G639" s="17">
        <v>9</v>
      </c>
      <c r="H639" s="18">
        <v>1.4</v>
      </c>
      <c r="I639" s="16" t="s">
        <v>109</v>
      </c>
      <c r="J639" s="16" t="s">
        <v>4</v>
      </c>
      <c r="K639" s="16" t="s">
        <v>4</v>
      </c>
      <c r="L639" s="19">
        <f>IF(Tabelle1[[#This Row],[Heizleistung (55°C)]]=0,Tabelle1[[#This Row],[Heizleistung (35°C)]],(Tabelle1[[#This Row],[Heizleistung (35°C)]]+Tabelle1[[#This Row],[Heizleistung (55°C)]])/2)</f>
        <v>9.5</v>
      </c>
      <c r="M639" s="20">
        <f>IF(Tabelle1[[#This Row],[Etas 55°C]]=0,0,(Tabelle1[[#This Row],[Etas 35°C]]*0.8+Tabelle1[[#This Row],[Etas 55°C]]*0.2))*2.5</f>
        <v>4.28</v>
      </c>
      <c r="N639" s="21">
        <f>IF(-(Tabelle1[[#This Row],[80%/20% SCOP]]-5.5)/5.5=1,"n.a.",-(Tabelle1[[#This Row],[80%/20% SCOP]]-5.5)/5.5)</f>
        <v>0.22181818181818178</v>
      </c>
    </row>
    <row r="640" spans="1:14" ht="20.100000000000001" customHeight="1" x14ac:dyDescent="0.25">
      <c r="A640" s="24">
        <v>16017317</v>
      </c>
      <c r="B640" s="15" t="s">
        <v>669</v>
      </c>
      <c r="C640" s="15" t="s">
        <v>685</v>
      </c>
      <c r="D640" s="16" t="s">
        <v>2</v>
      </c>
      <c r="E640" s="17">
        <v>7</v>
      </c>
      <c r="F640" s="18">
        <v>1.65</v>
      </c>
      <c r="G640" s="17">
        <v>7</v>
      </c>
      <c r="H640" s="18">
        <v>1.28</v>
      </c>
      <c r="I640" s="16" t="s">
        <v>3</v>
      </c>
      <c r="J640" s="16" t="s">
        <v>4</v>
      </c>
      <c r="K640" s="16" t="s">
        <v>4</v>
      </c>
      <c r="L640" s="19">
        <f>IF(Tabelle1[[#This Row],[Heizleistung (55°C)]]=0,Tabelle1[[#This Row],[Heizleistung (35°C)]],(Tabelle1[[#This Row],[Heizleistung (35°C)]]+Tabelle1[[#This Row],[Heizleistung (55°C)]])/2)</f>
        <v>7</v>
      </c>
      <c r="M640" s="20">
        <f>IF(Tabelle1[[#This Row],[Etas 55°C]]=0,0,(Tabelle1[[#This Row],[Etas 35°C]]*0.8+Tabelle1[[#This Row],[Etas 55°C]]*0.2))*2.5</f>
        <v>3.9400000000000004</v>
      </c>
      <c r="N640" s="21">
        <f>IF(-(Tabelle1[[#This Row],[80%/20% SCOP]]-5.5)/5.5=1,"n.a.",-(Tabelle1[[#This Row],[80%/20% SCOP]]-5.5)/5.5)</f>
        <v>0.28363636363636358</v>
      </c>
    </row>
    <row r="641" spans="1:14" ht="20.100000000000001" customHeight="1" x14ac:dyDescent="0.25">
      <c r="A641" s="24">
        <v>16003329</v>
      </c>
      <c r="B641" s="15" t="s">
        <v>669</v>
      </c>
      <c r="C641" s="15" t="s">
        <v>686</v>
      </c>
      <c r="D641" s="16" t="s">
        <v>2</v>
      </c>
      <c r="E641" s="17">
        <v>5</v>
      </c>
      <c r="F641" s="18">
        <v>1.89</v>
      </c>
      <c r="G641" s="17">
        <v>5</v>
      </c>
      <c r="H641" s="18">
        <v>1.36</v>
      </c>
      <c r="I641" s="16" t="s">
        <v>109</v>
      </c>
      <c r="J641" s="16" t="s">
        <v>4</v>
      </c>
      <c r="K641" s="16" t="s">
        <v>4</v>
      </c>
      <c r="L641" s="19">
        <f>IF(Tabelle1[[#This Row],[Heizleistung (55°C)]]=0,Tabelle1[[#This Row],[Heizleistung (35°C)]],(Tabelle1[[#This Row],[Heizleistung (35°C)]]+Tabelle1[[#This Row],[Heizleistung (55°C)]])/2)</f>
        <v>5</v>
      </c>
      <c r="M641" s="20">
        <f>IF(Tabelle1[[#This Row],[Etas 55°C]]=0,0,(Tabelle1[[#This Row],[Etas 35°C]]*0.8+Tabelle1[[#This Row],[Etas 55°C]]*0.2))*2.5</f>
        <v>4.46</v>
      </c>
      <c r="N641" s="21">
        <f>IF(-(Tabelle1[[#This Row],[80%/20% SCOP]]-5.5)/5.5=1,"n.a.",-(Tabelle1[[#This Row],[80%/20% SCOP]]-5.5)/5.5)</f>
        <v>0.18909090909090909</v>
      </c>
    </row>
    <row r="642" spans="1:14" ht="20.100000000000001" customHeight="1" x14ac:dyDescent="0.25">
      <c r="A642" s="24">
        <v>16015275</v>
      </c>
      <c r="B642" s="15" t="s">
        <v>669</v>
      </c>
      <c r="C642" s="15" t="s">
        <v>687</v>
      </c>
      <c r="D642" s="16" t="s">
        <v>2</v>
      </c>
      <c r="E642" s="17">
        <v>101.4</v>
      </c>
      <c r="F642" s="18">
        <v>1.83</v>
      </c>
      <c r="G642" s="17">
        <v>96.2</v>
      </c>
      <c r="H642" s="18">
        <v>1.34</v>
      </c>
      <c r="I642" s="16" t="s">
        <v>40</v>
      </c>
      <c r="J642" s="16" t="s">
        <v>4</v>
      </c>
      <c r="K642" s="16" t="s">
        <v>4</v>
      </c>
      <c r="L642" s="19">
        <f>IF(Tabelle1[[#This Row],[Heizleistung (55°C)]]=0,Tabelle1[[#This Row],[Heizleistung (35°C)]],(Tabelle1[[#This Row],[Heizleistung (35°C)]]+Tabelle1[[#This Row],[Heizleistung (55°C)]])/2)</f>
        <v>98.800000000000011</v>
      </c>
      <c r="M642" s="20">
        <f>IF(Tabelle1[[#This Row],[Etas 55°C]]=0,0,(Tabelle1[[#This Row],[Etas 35°C]]*0.8+Tabelle1[[#This Row],[Etas 55°C]]*0.2))*2.5</f>
        <v>4.33</v>
      </c>
      <c r="N642" s="21">
        <f>IF(-(Tabelle1[[#This Row],[80%/20% SCOP]]-5.5)/5.5=1,"n.a.",-(Tabelle1[[#This Row],[80%/20% SCOP]]-5.5)/5.5)</f>
        <v>0.21272727272727271</v>
      </c>
    </row>
    <row r="643" spans="1:14" ht="20.100000000000001" customHeight="1" x14ac:dyDescent="0.25">
      <c r="A643" s="24">
        <v>16011979</v>
      </c>
      <c r="B643" s="15" t="s">
        <v>669</v>
      </c>
      <c r="C643" s="15" t="s">
        <v>688</v>
      </c>
      <c r="D643" s="16" t="s">
        <v>2</v>
      </c>
      <c r="E643" s="17">
        <v>25.38</v>
      </c>
      <c r="F643" s="18">
        <v>1.73</v>
      </c>
      <c r="G643" s="17">
        <v>23.06</v>
      </c>
      <c r="H643" s="18">
        <v>1.27</v>
      </c>
      <c r="I643" s="16" t="s">
        <v>40</v>
      </c>
      <c r="J643" s="16" t="s">
        <v>4</v>
      </c>
      <c r="K643" s="16" t="s">
        <v>4</v>
      </c>
      <c r="L643" s="19">
        <f>IF(Tabelle1[[#This Row],[Heizleistung (55°C)]]=0,Tabelle1[[#This Row],[Heizleistung (35°C)]],(Tabelle1[[#This Row],[Heizleistung (35°C)]]+Tabelle1[[#This Row],[Heizleistung (55°C)]])/2)</f>
        <v>24.22</v>
      </c>
      <c r="M643" s="20">
        <f>IF(Tabelle1[[#This Row],[Etas 55°C]]=0,0,(Tabelle1[[#This Row],[Etas 35°C]]*0.8+Tabelle1[[#This Row],[Etas 55°C]]*0.2))*2.5</f>
        <v>4.0950000000000006</v>
      </c>
      <c r="N643" s="21">
        <f>IF(-(Tabelle1[[#This Row],[80%/20% SCOP]]-5.5)/5.5=1,"n.a.",-(Tabelle1[[#This Row],[80%/20% SCOP]]-5.5)/5.5)</f>
        <v>0.25545454545454532</v>
      </c>
    </row>
    <row r="644" spans="1:14" ht="20.100000000000001" customHeight="1" x14ac:dyDescent="0.25">
      <c r="A644" s="24">
        <v>16011989</v>
      </c>
      <c r="B644" s="15" t="s">
        <v>669</v>
      </c>
      <c r="C644" s="15" t="s">
        <v>689</v>
      </c>
      <c r="D644" s="16" t="s">
        <v>2</v>
      </c>
      <c r="E644" s="17">
        <v>49.95</v>
      </c>
      <c r="F644" s="18">
        <v>1.7</v>
      </c>
      <c r="G644" s="17">
        <v>46.5</v>
      </c>
      <c r="H644" s="18">
        <v>1.26</v>
      </c>
      <c r="I644" s="16" t="s">
        <v>40</v>
      </c>
      <c r="J644" s="16" t="s">
        <v>4</v>
      </c>
      <c r="K644" s="16" t="s">
        <v>4</v>
      </c>
      <c r="L644" s="19">
        <f>IF(Tabelle1[[#This Row],[Heizleistung (55°C)]]=0,Tabelle1[[#This Row],[Heizleistung (35°C)]],(Tabelle1[[#This Row],[Heizleistung (35°C)]]+Tabelle1[[#This Row],[Heizleistung (55°C)]])/2)</f>
        <v>48.225000000000001</v>
      </c>
      <c r="M644" s="20">
        <f>IF(Tabelle1[[#This Row],[Etas 55°C]]=0,0,(Tabelle1[[#This Row],[Etas 35°C]]*0.8+Tabelle1[[#This Row],[Etas 55°C]]*0.2))*2.5</f>
        <v>4.03</v>
      </c>
      <c r="N644" s="21">
        <f>IF(-(Tabelle1[[#This Row],[80%/20% SCOP]]-5.5)/5.5=1,"n.a.",-(Tabelle1[[#This Row],[80%/20% SCOP]]-5.5)/5.5)</f>
        <v>0.26727272727272722</v>
      </c>
    </row>
    <row r="645" spans="1:14" ht="20.100000000000001" customHeight="1" x14ac:dyDescent="0.25">
      <c r="A645" s="24">
        <v>16003331</v>
      </c>
      <c r="B645" s="15" t="s">
        <v>669</v>
      </c>
      <c r="C645" s="15" t="s">
        <v>690</v>
      </c>
      <c r="D645" s="16" t="s">
        <v>2</v>
      </c>
      <c r="E645" s="17">
        <v>12</v>
      </c>
      <c r="F645" s="18">
        <v>1.82</v>
      </c>
      <c r="G645" s="17">
        <v>10</v>
      </c>
      <c r="H645" s="18">
        <v>1.37</v>
      </c>
      <c r="I645" s="16" t="s">
        <v>109</v>
      </c>
      <c r="J645" s="16" t="s">
        <v>4</v>
      </c>
      <c r="K645" s="16" t="s">
        <v>4</v>
      </c>
      <c r="L645" s="19">
        <f>IF(Tabelle1[[#This Row],[Heizleistung (55°C)]]=0,Tabelle1[[#This Row],[Heizleistung (35°C)]],(Tabelle1[[#This Row],[Heizleistung (35°C)]]+Tabelle1[[#This Row],[Heizleistung (55°C)]])/2)</f>
        <v>11</v>
      </c>
      <c r="M645" s="20">
        <f>IF(Tabelle1[[#This Row],[Etas 55°C]]=0,0,(Tabelle1[[#This Row],[Etas 35°C]]*0.8+Tabelle1[[#This Row],[Etas 55°C]]*0.2))*2.5</f>
        <v>4.3250000000000002</v>
      </c>
      <c r="N645" s="21">
        <f>IF(-(Tabelle1[[#This Row],[80%/20% SCOP]]-5.5)/5.5=1,"n.a.",-(Tabelle1[[#This Row],[80%/20% SCOP]]-5.5)/5.5)</f>
        <v>0.2136363636363636</v>
      </c>
    </row>
    <row r="646" spans="1:14" ht="20.100000000000001" customHeight="1" x14ac:dyDescent="0.25">
      <c r="A646" s="24">
        <v>16004890</v>
      </c>
      <c r="B646" s="15" t="s">
        <v>669</v>
      </c>
      <c r="C646" s="15" t="s">
        <v>691</v>
      </c>
      <c r="D646" s="16" t="s">
        <v>2</v>
      </c>
      <c r="E646" s="17">
        <v>6.6</v>
      </c>
      <c r="F646" s="18">
        <v>1.8</v>
      </c>
      <c r="G646" s="17">
        <v>6.6</v>
      </c>
      <c r="H646" s="18">
        <v>1.38</v>
      </c>
      <c r="I646" s="16" t="s">
        <v>3</v>
      </c>
      <c r="J646" s="16" t="s">
        <v>4</v>
      </c>
      <c r="K646" s="16" t="s">
        <v>4</v>
      </c>
      <c r="L646" s="19">
        <f>IF(Tabelle1[[#This Row],[Heizleistung (55°C)]]=0,Tabelle1[[#This Row],[Heizleistung (35°C)]],(Tabelle1[[#This Row],[Heizleistung (35°C)]]+Tabelle1[[#This Row],[Heizleistung (55°C)]])/2)</f>
        <v>6.6</v>
      </c>
      <c r="M646" s="20">
        <f>IF(Tabelle1[[#This Row],[Etas 55°C]]=0,0,(Tabelle1[[#This Row],[Etas 35°C]]*0.8+Tabelle1[[#This Row],[Etas 55°C]]*0.2))*2.5</f>
        <v>4.2900000000000009</v>
      </c>
      <c r="N646" s="21">
        <f>IF(-(Tabelle1[[#This Row],[80%/20% SCOP]]-5.5)/5.5=1,"n.a.",-(Tabelle1[[#This Row],[80%/20% SCOP]]-5.5)/5.5)</f>
        <v>0.21999999999999983</v>
      </c>
    </row>
    <row r="647" spans="1:14" ht="20.100000000000001" customHeight="1" x14ac:dyDescent="0.25">
      <c r="A647" s="24">
        <v>16015273</v>
      </c>
      <c r="B647" s="15" t="s">
        <v>669</v>
      </c>
      <c r="C647" s="15" t="s">
        <v>692</v>
      </c>
      <c r="D647" s="16" t="s">
        <v>2</v>
      </c>
      <c r="E647" s="17">
        <v>110.7</v>
      </c>
      <c r="F647" s="18">
        <v>1.81</v>
      </c>
      <c r="G647" s="17">
        <v>105</v>
      </c>
      <c r="H647" s="18">
        <v>1.32</v>
      </c>
      <c r="I647" s="16" t="s">
        <v>40</v>
      </c>
      <c r="J647" s="16" t="s">
        <v>4</v>
      </c>
      <c r="K647" s="16" t="s">
        <v>4</v>
      </c>
      <c r="L647" s="19">
        <f>IF(Tabelle1[[#This Row],[Heizleistung (55°C)]]=0,Tabelle1[[#This Row],[Heizleistung (35°C)]],(Tabelle1[[#This Row],[Heizleistung (35°C)]]+Tabelle1[[#This Row],[Heizleistung (55°C)]])/2)</f>
        <v>107.85</v>
      </c>
      <c r="M647" s="20">
        <f>IF(Tabelle1[[#This Row],[Etas 55°C]]=0,0,(Tabelle1[[#This Row],[Etas 35°C]]*0.8+Tabelle1[[#This Row],[Etas 55°C]]*0.2))*2.5</f>
        <v>4.28</v>
      </c>
      <c r="N647" s="21">
        <f>IF(-(Tabelle1[[#This Row],[80%/20% SCOP]]-5.5)/5.5=1,"n.a.",-(Tabelle1[[#This Row],[80%/20% SCOP]]-5.5)/5.5)</f>
        <v>0.22181818181818178</v>
      </c>
    </row>
    <row r="648" spans="1:14" ht="20.100000000000001" customHeight="1" x14ac:dyDescent="0.25">
      <c r="A648" s="24">
        <v>16011994</v>
      </c>
      <c r="B648" s="15" t="s">
        <v>669</v>
      </c>
      <c r="C648" s="15" t="s">
        <v>693</v>
      </c>
      <c r="D648" s="16" t="s">
        <v>2</v>
      </c>
      <c r="E648" s="17">
        <v>49.95</v>
      </c>
      <c r="F648" s="18">
        <v>1.7</v>
      </c>
      <c r="G648" s="17">
        <v>46.5</v>
      </c>
      <c r="H648" s="18">
        <v>1.26</v>
      </c>
      <c r="I648" s="16" t="s">
        <v>40</v>
      </c>
      <c r="J648" s="16" t="s">
        <v>4</v>
      </c>
      <c r="K648" s="16" t="s">
        <v>4</v>
      </c>
      <c r="L648" s="19">
        <f>IF(Tabelle1[[#This Row],[Heizleistung (55°C)]]=0,Tabelle1[[#This Row],[Heizleistung (35°C)]],(Tabelle1[[#This Row],[Heizleistung (35°C)]]+Tabelle1[[#This Row],[Heizleistung (55°C)]])/2)</f>
        <v>48.225000000000001</v>
      </c>
      <c r="M648" s="20">
        <f>IF(Tabelle1[[#This Row],[Etas 55°C]]=0,0,(Tabelle1[[#This Row],[Etas 35°C]]*0.8+Tabelle1[[#This Row],[Etas 55°C]]*0.2))*2.5</f>
        <v>4.03</v>
      </c>
      <c r="N648" s="21">
        <f>IF(-(Tabelle1[[#This Row],[80%/20% SCOP]]-5.5)/5.5=1,"n.a.",-(Tabelle1[[#This Row],[80%/20% SCOP]]-5.5)/5.5)</f>
        <v>0.26727272727272722</v>
      </c>
    </row>
    <row r="649" spans="1:14" ht="20.100000000000001" customHeight="1" x14ac:dyDescent="0.25">
      <c r="A649" s="24">
        <v>16004822</v>
      </c>
      <c r="B649" s="15" t="s">
        <v>669</v>
      </c>
      <c r="C649" s="15" t="s">
        <v>694</v>
      </c>
      <c r="D649" s="16" t="s">
        <v>2</v>
      </c>
      <c r="E649" s="17">
        <v>10</v>
      </c>
      <c r="F649" s="18">
        <v>1.84</v>
      </c>
      <c r="G649" s="17">
        <v>10</v>
      </c>
      <c r="H649" s="18">
        <v>1.35</v>
      </c>
      <c r="I649" s="16" t="s">
        <v>109</v>
      </c>
      <c r="J649" s="16" t="s">
        <v>4</v>
      </c>
      <c r="K649" s="16" t="s">
        <v>4</v>
      </c>
      <c r="L649" s="19">
        <f>IF(Tabelle1[[#This Row],[Heizleistung (55°C)]]=0,Tabelle1[[#This Row],[Heizleistung (35°C)]],(Tabelle1[[#This Row],[Heizleistung (35°C)]]+Tabelle1[[#This Row],[Heizleistung (55°C)]])/2)</f>
        <v>10</v>
      </c>
      <c r="M649" s="20">
        <f>IF(Tabelle1[[#This Row],[Etas 55°C]]=0,0,(Tabelle1[[#This Row],[Etas 35°C]]*0.8+Tabelle1[[#This Row],[Etas 55°C]]*0.2))*2.5</f>
        <v>4.3550000000000004</v>
      </c>
      <c r="N649" s="21">
        <f>IF(-(Tabelle1[[#This Row],[80%/20% SCOP]]-5.5)/5.5=1,"n.a.",-(Tabelle1[[#This Row],[80%/20% SCOP]]-5.5)/5.5)</f>
        <v>0.20818181818181811</v>
      </c>
    </row>
    <row r="650" spans="1:14" ht="20.100000000000001" customHeight="1" x14ac:dyDescent="0.25">
      <c r="A650" s="24">
        <v>16004662</v>
      </c>
      <c r="B650" s="15" t="s">
        <v>669</v>
      </c>
      <c r="C650" s="15" t="s">
        <v>695</v>
      </c>
      <c r="D650" s="16" t="s">
        <v>2</v>
      </c>
      <c r="E650" s="17">
        <v>8</v>
      </c>
      <c r="F650" s="18">
        <v>1.72</v>
      </c>
      <c r="G650" s="17">
        <v>7</v>
      </c>
      <c r="H650" s="18">
        <v>1.33</v>
      </c>
      <c r="I650" s="16" t="s">
        <v>109</v>
      </c>
      <c r="J650" s="16" t="s">
        <v>4</v>
      </c>
      <c r="K650" s="16" t="s">
        <v>4</v>
      </c>
      <c r="L650" s="19">
        <f>IF(Tabelle1[[#This Row],[Heizleistung (55°C)]]=0,Tabelle1[[#This Row],[Heizleistung (35°C)]],(Tabelle1[[#This Row],[Heizleistung (35°C)]]+Tabelle1[[#This Row],[Heizleistung (55°C)]])/2)</f>
        <v>7.5</v>
      </c>
      <c r="M650" s="20">
        <f>IF(Tabelle1[[#This Row],[Etas 55°C]]=0,0,(Tabelle1[[#This Row],[Etas 35°C]]*0.8+Tabelle1[[#This Row],[Etas 55°C]]*0.2))*2.5</f>
        <v>4.1050000000000004</v>
      </c>
      <c r="N650" s="21">
        <f>IF(-(Tabelle1[[#This Row],[80%/20% SCOP]]-5.5)/5.5=1,"n.a.",-(Tabelle1[[#This Row],[80%/20% SCOP]]-5.5)/5.5)</f>
        <v>0.25363636363636355</v>
      </c>
    </row>
    <row r="651" spans="1:14" ht="20.100000000000001" customHeight="1" x14ac:dyDescent="0.25">
      <c r="A651" s="24">
        <v>16011998</v>
      </c>
      <c r="B651" s="15" t="s">
        <v>669</v>
      </c>
      <c r="C651" s="15" t="s">
        <v>696</v>
      </c>
      <c r="D651" s="16" t="s">
        <v>2</v>
      </c>
      <c r="E651" s="17">
        <v>25.38</v>
      </c>
      <c r="F651" s="18">
        <v>1.73</v>
      </c>
      <c r="G651" s="17">
        <v>23.06</v>
      </c>
      <c r="H651" s="18">
        <v>1.27</v>
      </c>
      <c r="I651" s="16" t="s">
        <v>40</v>
      </c>
      <c r="J651" s="16" t="s">
        <v>4</v>
      </c>
      <c r="K651" s="16" t="s">
        <v>4</v>
      </c>
      <c r="L651" s="19">
        <f>IF(Tabelle1[[#This Row],[Heizleistung (55°C)]]=0,Tabelle1[[#This Row],[Heizleistung (35°C)]],(Tabelle1[[#This Row],[Heizleistung (35°C)]]+Tabelle1[[#This Row],[Heizleistung (55°C)]])/2)</f>
        <v>24.22</v>
      </c>
      <c r="M651" s="20">
        <f>IF(Tabelle1[[#This Row],[Etas 55°C]]=0,0,(Tabelle1[[#This Row],[Etas 35°C]]*0.8+Tabelle1[[#This Row],[Etas 55°C]]*0.2))*2.5</f>
        <v>4.0950000000000006</v>
      </c>
      <c r="N651" s="21">
        <f>IF(-(Tabelle1[[#This Row],[80%/20% SCOP]]-5.5)/5.5=1,"n.a.",-(Tabelle1[[#This Row],[80%/20% SCOP]]-5.5)/5.5)</f>
        <v>0.25545454545454532</v>
      </c>
    </row>
    <row r="652" spans="1:14" ht="20.100000000000001" customHeight="1" x14ac:dyDescent="0.25">
      <c r="A652" s="24">
        <v>16004964</v>
      </c>
      <c r="B652" s="15" t="s">
        <v>669</v>
      </c>
      <c r="C652" s="15" t="s">
        <v>697</v>
      </c>
      <c r="D652" s="16" t="s">
        <v>2</v>
      </c>
      <c r="E652" s="17">
        <v>8</v>
      </c>
      <c r="F652" s="18">
        <v>1.94</v>
      </c>
      <c r="G652" s="17">
        <v>7</v>
      </c>
      <c r="H652" s="18">
        <v>1.45</v>
      </c>
      <c r="I652" s="16" t="s">
        <v>109</v>
      </c>
      <c r="J652" s="16" t="s">
        <v>4</v>
      </c>
      <c r="K652" s="16" t="s">
        <v>4</v>
      </c>
      <c r="L652" s="19">
        <f>IF(Tabelle1[[#This Row],[Heizleistung (55°C)]]=0,Tabelle1[[#This Row],[Heizleistung (35°C)]],(Tabelle1[[#This Row],[Heizleistung (35°C)]]+Tabelle1[[#This Row],[Heizleistung (55°C)]])/2)</f>
        <v>7.5</v>
      </c>
      <c r="M652" s="20">
        <f>IF(Tabelle1[[#This Row],[Etas 55°C]]=0,0,(Tabelle1[[#This Row],[Etas 35°C]]*0.8+Tabelle1[[#This Row],[Etas 55°C]]*0.2))*2.5</f>
        <v>4.6050000000000004</v>
      </c>
      <c r="N652" s="21">
        <f>IF(-(Tabelle1[[#This Row],[80%/20% SCOP]]-5.5)/5.5=1,"n.a.",-(Tabelle1[[#This Row],[80%/20% SCOP]]-5.5)/5.5)</f>
        <v>0.16272727272727264</v>
      </c>
    </row>
    <row r="653" spans="1:14" ht="20.100000000000001" customHeight="1" x14ac:dyDescent="0.25">
      <c r="A653" s="24">
        <v>16004816</v>
      </c>
      <c r="B653" s="15" t="s">
        <v>669</v>
      </c>
      <c r="C653" s="15" t="s">
        <v>698</v>
      </c>
      <c r="D653" s="16" t="s">
        <v>2</v>
      </c>
      <c r="E653" s="17">
        <v>6</v>
      </c>
      <c r="F653" s="18">
        <v>1.81</v>
      </c>
      <c r="G653" s="17">
        <v>6</v>
      </c>
      <c r="H653" s="18">
        <v>1.29</v>
      </c>
      <c r="I653" s="16" t="s">
        <v>109</v>
      </c>
      <c r="J653" s="16" t="s">
        <v>4</v>
      </c>
      <c r="K653" s="16" t="s">
        <v>4</v>
      </c>
      <c r="L653" s="19">
        <f>IF(Tabelle1[[#This Row],[Heizleistung (55°C)]]=0,Tabelle1[[#This Row],[Heizleistung (35°C)]],(Tabelle1[[#This Row],[Heizleistung (35°C)]]+Tabelle1[[#This Row],[Heizleistung (55°C)]])/2)</f>
        <v>6</v>
      </c>
      <c r="M653" s="20">
        <f>IF(Tabelle1[[#This Row],[Etas 55°C]]=0,0,(Tabelle1[[#This Row],[Etas 35°C]]*0.8+Tabelle1[[#This Row],[Etas 55°C]]*0.2))*2.5</f>
        <v>4.2650000000000006</v>
      </c>
      <c r="N653" s="21">
        <f>IF(-(Tabelle1[[#This Row],[80%/20% SCOP]]-5.5)/5.5=1,"n.a.",-(Tabelle1[[#This Row],[80%/20% SCOP]]-5.5)/5.5)</f>
        <v>0.22454545454545444</v>
      </c>
    </row>
    <row r="654" spans="1:14" ht="20.100000000000001" customHeight="1" x14ac:dyDescent="0.25">
      <c r="A654" s="24">
        <v>16004966</v>
      </c>
      <c r="B654" s="15" t="s">
        <v>669</v>
      </c>
      <c r="C654" s="15" t="s">
        <v>699</v>
      </c>
      <c r="D654" s="16" t="s">
        <v>2</v>
      </c>
      <c r="E654" s="17">
        <v>12</v>
      </c>
      <c r="F654" s="18">
        <v>1.91</v>
      </c>
      <c r="G654" s="17">
        <v>10</v>
      </c>
      <c r="H654" s="18">
        <v>1.42</v>
      </c>
      <c r="I654" s="16" t="s">
        <v>109</v>
      </c>
      <c r="J654" s="16" t="s">
        <v>4</v>
      </c>
      <c r="K654" s="16" t="s">
        <v>4</v>
      </c>
      <c r="L654" s="19">
        <f>IF(Tabelle1[[#This Row],[Heizleistung (55°C)]]=0,Tabelle1[[#This Row],[Heizleistung (35°C)]],(Tabelle1[[#This Row],[Heizleistung (35°C)]]+Tabelle1[[#This Row],[Heizleistung (55°C)]])/2)</f>
        <v>11</v>
      </c>
      <c r="M654" s="20">
        <f>IF(Tabelle1[[#This Row],[Etas 55°C]]=0,0,(Tabelle1[[#This Row],[Etas 35°C]]*0.8+Tabelle1[[#This Row],[Etas 55°C]]*0.2))*2.5</f>
        <v>4.53</v>
      </c>
      <c r="N654" s="21">
        <f>IF(-(Tabelle1[[#This Row],[80%/20% SCOP]]-5.5)/5.5=1,"n.a.",-(Tabelle1[[#This Row],[80%/20% SCOP]]-5.5)/5.5)</f>
        <v>0.17636363636363631</v>
      </c>
    </row>
    <row r="655" spans="1:14" ht="20.100000000000001" customHeight="1" x14ac:dyDescent="0.25">
      <c r="A655" s="24">
        <v>16004819</v>
      </c>
      <c r="B655" s="15" t="s">
        <v>669</v>
      </c>
      <c r="C655" s="15" t="s">
        <v>700</v>
      </c>
      <c r="D655" s="16" t="s">
        <v>2</v>
      </c>
      <c r="E655" s="17">
        <v>6</v>
      </c>
      <c r="F655" s="18">
        <v>1.82</v>
      </c>
      <c r="G655" s="17">
        <v>7</v>
      </c>
      <c r="H655" s="18">
        <v>1.26</v>
      </c>
      <c r="I655" s="16" t="s">
        <v>40</v>
      </c>
      <c r="J655" s="16" t="s">
        <v>4</v>
      </c>
      <c r="K655" s="16" t="s">
        <v>4</v>
      </c>
      <c r="L655" s="19">
        <f>IF(Tabelle1[[#This Row],[Heizleistung (55°C)]]=0,Tabelle1[[#This Row],[Heizleistung (35°C)]],(Tabelle1[[#This Row],[Heizleistung (35°C)]]+Tabelle1[[#This Row],[Heizleistung (55°C)]])/2)</f>
        <v>6.5</v>
      </c>
      <c r="M655" s="20">
        <f>IF(Tabelle1[[#This Row],[Etas 55°C]]=0,0,(Tabelle1[[#This Row],[Etas 35°C]]*0.8+Tabelle1[[#This Row],[Etas 55°C]]*0.2))*2.5</f>
        <v>4.2700000000000005</v>
      </c>
      <c r="N655" s="21">
        <f>IF(-(Tabelle1[[#This Row],[80%/20% SCOP]]-5.5)/5.5=1,"n.a.",-(Tabelle1[[#This Row],[80%/20% SCOP]]-5.5)/5.5)</f>
        <v>0.22363636363636355</v>
      </c>
    </row>
    <row r="656" spans="1:14" ht="20.100000000000001" customHeight="1" x14ac:dyDescent="0.25">
      <c r="A656" s="24">
        <v>16004888</v>
      </c>
      <c r="B656" s="15" t="s">
        <v>669</v>
      </c>
      <c r="C656" s="15" t="s">
        <v>701</v>
      </c>
      <c r="D656" s="16" t="s">
        <v>2</v>
      </c>
      <c r="E656" s="17">
        <v>6.6</v>
      </c>
      <c r="F656" s="18">
        <v>1.79</v>
      </c>
      <c r="G656" s="17">
        <v>6.6</v>
      </c>
      <c r="H656" s="18">
        <v>1.36</v>
      </c>
      <c r="I656" s="16" t="s">
        <v>3</v>
      </c>
      <c r="J656" s="16" t="s">
        <v>4</v>
      </c>
      <c r="K656" s="16" t="s">
        <v>4</v>
      </c>
      <c r="L656" s="19">
        <f>IF(Tabelle1[[#This Row],[Heizleistung (55°C)]]=0,Tabelle1[[#This Row],[Heizleistung (35°C)]],(Tabelle1[[#This Row],[Heizleistung (35°C)]]+Tabelle1[[#This Row],[Heizleistung (55°C)]])/2)</f>
        <v>6.6</v>
      </c>
      <c r="M656" s="20">
        <f>IF(Tabelle1[[#This Row],[Etas 55°C]]=0,0,(Tabelle1[[#This Row],[Etas 35°C]]*0.8+Tabelle1[[#This Row],[Etas 55°C]]*0.2))*2.5</f>
        <v>4.2600000000000007</v>
      </c>
      <c r="N656" s="21">
        <f>IF(-(Tabelle1[[#This Row],[80%/20% SCOP]]-5.5)/5.5=1,"n.a.",-(Tabelle1[[#This Row],[80%/20% SCOP]]-5.5)/5.5)</f>
        <v>0.22545454545454532</v>
      </c>
    </row>
    <row r="657" spans="1:14" ht="20.100000000000001" customHeight="1" x14ac:dyDescent="0.25">
      <c r="A657" s="24">
        <v>16004740</v>
      </c>
      <c r="B657" s="15" t="s">
        <v>669</v>
      </c>
      <c r="C657" s="15" t="s">
        <v>702</v>
      </c>
      <c r="D657" s="16" t="s">
        <v>2</v>
      </c>
      <c r="E657" s="17">
        <v>5</v>
      </c>
      <c r="F657" s="18">
        <v>1.69</v>
      </c>
      <c r="G657" s="17">
        <v>6</v>
      </c>
      <c r="H657" s="18">
        <v>1.33</v>
      </c>
      <c r="I657" s="16" t="s">
        <v>109</v>
      </c>
      <c r="J657" s="16" t="s">
        <v>4</v>
      </c>
      <c r="K657" s="16" t="s">
        <v>4</v>
      </c>
      <c r="L657" s="19">
        <f>IF(Tabelle1[[#This Row],[Heizleistung (55°C)]]=0,Tabelle1[[#This Row],[Heizleistung (35°C)]],(Tabelle1[[#This Row],[Heizleistung (35°C)]]+Tabelle1[[#This Row],[Heizleistung (55°C)]])/2)</f>
        <v>5.5</v>
      </c>
      <c r="M657" s="20">
        <f>IF(Tabelle1[[#This Row],[Etas 55°C]]=0,0,(Tabelle1[[#This Row],[Etas 35°C]]*0.8+Tabelle1[[#This Row],[Etas 55°C]]*0.2))*2.5</f>
        <v>4.0449999999999999</v>
      </c>
      <c r="N657" s="21">
        <f>IF(-(Tabelle1[[#This Row],[80%/20% SCOP]]-5.5)/5.5=1,"n.a.",-(Tabelle1[[#This Row],[80%/20% SCOP]]-5.5)/5.5)</f>
        <v>0.26454545454545458</v>
      </c>
    </row>
    <row r="658" spans="1:14" ht="20.100000000000001" customHeight="1" x14ac:dyDescent="0.25">
      <c r="A658" s="24">
        <v>16005009</v>
      </c>
      <c r="B658" s="15" t="s">
        <v>669</v>
      </c>
      <c r="C658" s="15" t="s">
        <v>703</v>
      </c>
      <c r="D658" s="16" t="s">
        <v>2</v>
      </c>
      <c r="E658" s="17">
        <v>6</v>
      </c>
      <c r="F658" s="18">
        <v>1.98</v>
      </c>
      <c r="G658" s="17">
        <v>6</v>
      </c>
      <c r="H658" s="18">
        <v>1.4</v>
      </c>
      <c r="I658" s="16" t="s">
        <v>109</v>
      </c>
      <c r="J658" s="16" t="s">
        <v>4</v>
      </c>
      <c r="K658" s="16" t="s">
        <v>4</v>
      </c>
      <c r="L658" s="19">
        <f>IF(Tabelle1[[#This Row],[Heizleistung (55°C)]]=0,Tabelle1[[#This Row],[Heizleistung (35°C)]],(Tabelle1[[#This Row],[Heizleistung (35°C)]]+Tabelle1[[#This Row],[Heizleistung (55°C)]])/2)</f>
        <v>6</v>
      </c>
      <c r="M658" s="20">
        <f>IF(Tabelle1[[#This Row],[Etas 55°C]]=0,0,(Tabelle1[[#This Row],[Etas 35°C]]*0.8+Tabelle1[[#This Row],[Etas 55°C]]*0.2))*2.5</f>
        <v>4.66</v>
      </c>
      <c r="N658" s="21">
        <f>IF(-(Tabelle1[[#This Row],[80%/20% SCOP]]-5.5)/5.5=1,"n.a.",-(Tabelle1[[#This Row],[80%/20% SCOP]]-5.5)/5.5)</f>
        <v>0.15272727272727271</v>
      </c>
    </row>
    <row r="659" spans="1:14" ht="20.100000000000001" customHeight="1" x14ac:dyDescent="0.25">
      <c r="A659" s="24">
        <v>16004327</v>
      </c>
      <c r="B659" s="15" t="s">
        <v>669</v>
      </c>
      <c r="C659" s="15" t="s">
        <v>704</v>
      </c>
      <c r="D659" s="16" t="s">
        <v>2</v>
      </c>
      <c r="E659" s="17">
        <v>8</v>
      </c>
      <c r="F659" s="18">
        <v>1.94</v>
      </c>
      <c r="G659" s="17">
        <v>7</v>
      </c>
      <c r="H659" s="18">
        <v>1.45</v>
      </c>
      <c r="I659" s="16" t="s">
        <v>109</v>
      </c>
      <c r="J659" s="16" t="s">
        <v>4</v>
      </c>
      <c r="K659" s="16" t="s">
        <v>4</v>
      </c>
      <c r="L659" s="19">
        <f>IF(Tabelle1[[#This Row],[Heizleistung (55°C)]]=0,Tabelle1[[#This Row],[Heizleistung (35°C)]],(Tabelle1[[#This Row],[Heizleistung (35°C)]]+Tabelle1[[#This Row],[Heizleistung (55°C)]])/2)</f>
        <v>7.5</v>
      </c>
      <c r="M659" s="20">
        <f>IF(Tabelle1[[#This Row],[Etas 55°C]]=0,0,(Tabelle1[[#This Row],[Etas 35°C]]*0.8+Tabelle1[[#This Row],[Etas 55°C]]*0.2))*2.5</f>
        <v>4.6050000000000004</v>
      </c>
      <c r="N659" s="21">
        <f>IF(-(Tabelle1[[#This Row],[80%/20% SCOP]]-5.5)/5.5=1,"n.a.",-(Tabelle1[[#This Row],[80%/20% SCOP]]-5.5)/5.5)</f>
        <v>0.16272727272727264</v>
      </c>
    </row>
    <row r="660" spans="1:14" ht="20.100000000000001" customHeight="1" x14ac:dyDescent="0.25">
      <c r="A660" s="24">
        <v>16004950</v>
      </c>
      <c r="B660" s="15" t="s">
        <v>669</v>
      </c>
      <c r="C660" s="15" t="s">
        <v>705</v>
      </c>
      <c r="D660" s="16" t="s">
        <v>2</v>
      </c>
      <c r="E660" s="17">
        <v>10</v>
      </c>
      <c r="F660" s="18">
        <v>1.79</v>
      </c>
      <c r="G660" s="17">
        <v>9</v>
      </c>
      <c r="H660" s="18">
        <v>1.4</v>
      </c>
      <c r="I660" s="16" t="s">
        <v>109</v>
      </c>
      <c r="J660" s="16" t="s">
        <v>4</v>
      </c>
      <c r="K660" s="16" t="s">
        <v>4</v>
      </c>
      <c r="L660" s="19">
        <f>IF(Tabelle1[[#This Row],[Heizleistung (55°C)]]=0,Tabelle1[[#This Row],[Heizleistung (35°C)]],(Tabelle1[[#This Row],[Heizleistung (35°C)]]+Tabelle1[[#This Row],[Heizleistung (55°C)]])/2)</f>
        <v>9.5</v>
      </c>
      <c r="M660" s="20">
        <f>IF(Tabelle1[[#This Row],[Etas 55°C]]=0,0,(Tabelle1[[#This Row],[Etas 35°C]]*0.8+Tabelle1[[#This Row],[Etas 55°C]]*0.2))*2.5</f>
        <v>4.28</v>
      </c>
      <c r="N660" s="21">
        <f>IF(-(Tabelle1[[#This Row],[80%/20% SCOP]]-5.5)/5.5=1,"n.a.",-(Tabelle1[[#This Row],[80%/20% SCOP]]-5.5)/5.5)</f>
        <v>0.22181818181818178</v>
      </c>
    </row>
    <row r="661" spans="1:14" ht="20.100000000000001" customHeight="1" x14ac:dyDescent="0.25">
      <c r="A661" s="24">
        <v>16004902</v>
      </c>
      <c r="B661" s="15" t="s">
        <v>669</v>
      </c>
      <c r="C661" s="15" t="s">
        <v>706</v>
      </c>
      <c r="D661" s="16" t="s">
        <v>2</v>
      </c>
      <c r="E661" s="17">
        <v>13</v>
      </c>
      <c r="F661" s="18">
        <v>1.71</v>
      </c>
      <c r="G661" s="17">
        <v>12</v>
      </c>
      <c r="H661" s="18">
        <v>1.3</v>
      </c>
      <c r="I661" s="16" t="s">
        <v>109</v>
      </c>
      <c r="J661" s="16" t="s">
        <v>4</v>
      </c>
      <c r="K661" s="16" t="s">
        <v>4</v>
      </c>
      <c r="L661" s="19">
        <f>IF(Tabelle1[[#This Row],[Heizleistung (55°C)]]=0,Tabelle1[[#This Row],[Heizleistung (35°C)]],(Tabelle1[[#This Row],[Heizleistung (35°C)]]+Tabelle1[[#This Row],[Heizleistung (55°C)]])/2)</f>
        <v>12.5</v>
      </c>
      <c r="M661" s="20">
        <f>IF(Tabelle1[[#This Row],[Etas 55°C]]=0,0,(Tabelle1[[#This Row],[Etas 35°C]]*0.8+Tabelle1[[#This Row],[Etas 55°C]]*0.2))*2.5</f>
        <v>4.07</v>
      </c>
      <c r="N661" s="21">
        <f>IF(-(Tabelle1[[#This Row],[80%/20% SCOP]]-5.5)/5.5=1,"n.a.",-(Tabelle1[[#This Row],[80%/20% SCOP]]-5.5)/5.5)</f>
        <v>0.25999999999999995</v>
      </c>
    </row>
    <row r="662" spans="1:14" ht="20.100000000000001" customHeight="1" x14ac:dyDescent="0.25">
      <c r="A662" s="24">
        <v>16004965</v>
      </c>
      <c r="B662" s="15" t="s">
        <v>669</v>
      </c>
      <c r="C662" s="15" t="s">
        <v>707</v>
      </c>
      <c r="D662" s="16" t="s">
        <v>2</v>
      </c>
      <c r="E662" s="17">
        <v>8</v>
      </c>
      <c r="F662" s="18">
        <v>1.94</v>
      </c>
      <c r="G662" s="17">
        <v>7</v>
      </c>
      <c r="H662" s="18">
        <v>1.45</v>
      </c>
      <c r="I662" s="16" t="s">
        <v>109</v>
      </c>
      <c r="J662" s="16" t="s">
        <v>4</v>
      </c>
      <c r="K662" s="16" t="s">
        <v>4</v>
      </c>
      <c r="L662" s="19">
        <f>IF(Tabelle1[[#This Row],[Heizleistung (55°C)]]=0,Tabelle1[[#This Row],[Heizleistung (35°C)]],(Tabelle1[[#This Row],[Heizleistung (35°C)]]+Tabelle1[[#This Row],[Heizleistung (55°C)]])/2)</f>
        <v>7.5</v>
      </c>
      <c r="M662" s="20">
        <f>IF(Tabelle1[[#This Row],[Etas 55°C]]=0,0,(Tabelle1[[#This Row],[Etas 35°C]]*0.8+Tabelle1[[#This Row],[Etas 55°C]]*0.2))*2.5</f>
        <v>4.6050000000000004</v>
      </c>
      <c r="N662" s="21">
        <f>IF(-(Tabelle1[[#This Row],[80%/20% SCOP]]-5.5)/5.5=1,"n.a.",-(Tabelle1[[#This Row],[80%/20% SCOP]]-5.5)/5.5)</f>
        <v>0.16272727272727264</v>
      </c>
    </row>
    <row r="663" spans="1:14" ht="20.100000000000001" customHeight="1" x14ac:dyDescent="0.25">
      <c r="A663" s="24">
        <v>16004818</v>
      </c>
      <c r="B663" s="15" t="s">
        <v>669</v>
      </c>
      <c r="C663" s="15" t="s">
        <v>708</v>
      </c>
      <c r="D663" s="16" t="s">
        <v>2</v>
      </c>
      <c r="E663" s="17">
        <v>5</v>
      </c>
      <c r="F663" s="18">
        <v>1.86</v>
      </c>
      <c r="G663" s="17">
        <v>6</v>
      </c>
      <c r="H663" s="18">
        <v>1.25</v>
      </c>
      <c r="I663" s="16" t="s">
        <v>40</v>
      </c>
      <c r="J663" s="16" t="s">
        <v>4</v>
      </c>
      <c r="K663" s="16" t="s">
        <v>4</v>
      </c>
      <c r="L663" s="19">
        <f>IF(Tabelle1[[#This Row],[Heizleistung (55°C)]]=0,Tabelle1[[#This Row],[Heizleistung (35°C)]],(Tabelle1[[#This Row],[Heizleistung (35°C)]]+Tabelle1[[#This Row],[Heizleistung (55°C)]])/2)</f>
        <v>5.5</v>
      </c>
      <c r="M663" s="20">
        <f>IF(Tabelle1[[#This Row],[Etas 55°C]]=0,0,(Tabelle1[[#This Row],[Etas 35°C]]*0.8+Tabelle1[[#This Row],[Etas 55°C]]*0.2))*2.5</f>
        <v>4.3450000000000006</v>
      </c>
      <c r="N663" s="21">
        <f>IF(-(Tabelle1[[#This Row],[80%/20% SCOP]]-5.5)/5.5=1,"n.a.",-(Tabelle1[[#This Row],[80%/20% SCOP]]-5.5)/5.5)</f>
        <v>0.20999999999999988</v>
      </c>
    </row>
    <row r="664" spans="1:14" ht="20.100000000000001" customHeight="1" x14ac:dyDescent="0.25">
      <c r="A664" s="24">
        <v>16010290</v>
      </c>
      <c r="B664" s="15" t="s">
        <v>669</v>
      </c>
      <c r="C664" s="15" t="s">
        <v>709</v>
      </c>
      <c r="D664" s="16" t="s">
        <v>2</v>
      </c>
      <c r="E664" s="17">
        <v>10</v>
      </c>
      <c r="F664" s="18">
        <v>1.7</v>
      </c>
      <c r="G664" s="17">
        <v>9</v>
      </c>
      <c r="H664" s="18">
        <v>1.35</v>
      </c>
      <c r="I664" s="16" t="s">
        <v>109</v>
      </c>
      <c r="J664" s="16" t="s">
        <v>4</v>
      </c>
      <c r="K664" s="16" t="s">
        <v>4</v>
      </c>
      <c r="L664" s="19">
        <f>IF(Tabelle1[[#This Row],[Heizleistung (55°C)]]=0,Tabelle1[[#This Row],[Heizleistung (35°C)]],(Tabelle1[[#This Row],[Heizleistung (35°C)]]+Tabelle1[[#This Row],[Heizleistung (55°C)]])/2)</f>
        <v>9.5</v>
      </c>
      <c r="M664" s="20">
        <f>IF(Tabelle1[[#This Row],[Etas 55°C]]=0,0,(Tabelle1[[#This Row],[Etas 35°C]]*0.8+Tabelle1[[#This Row],[Etas 55°C]]*0.2))*2.5</f>
        <v>4.0750000000000002</v>
      </c>
      <c r="N664" s="21">
        <f>IF(-(Tabelle1[[#This Row],[80%/20% SCOP]]-5.5)/5.5=1,"n.a.",-(Tabelle1[[#This Row],[80%/20% SCOP]]-5.5)/5.5)</f>
        <v>0.25909090909090904</v>
      </c>
    </row>
    <row r="665" spans="1:14" ht="20.100000000000001" customHeight="1" x14ac:dyDescent="0.25">
      <c r="A665" s="24">
        <v>16003327</v>
      </c>
      <c r="B665" s="15" t="s">
        <v>669</v>
      </c>
      <c r="C665" s="15" t="s">
        <v>710</v>
      </c>
      <c r="D665" s="16" t="s">
        <v>2</v>
      </c>
      <c r="E665" s="17">
        <v>6</v>
      </c>
      <c r="F665" s="18">
        <v>1.87</v>
      </c>
      <c r="G665" s="17">
        <v>6</v>
      </c>
      <c r="H665" s="18">
        <v>1.36</v>
      </c>
      <c r="I665" s="16" t="s">
        <v>109</v>
      </c>
      <c r="J665" s="16" t="s">
        <v>4</v>
      </c>
      <c r="K665" s="16" t="s">
        <v>4</v>
      </c>
      <c r="L665" s="19">
        <f>IF(Tabelle1[[#This Row],[Heizleistung (55°C)]]=0,Tabelle1[[#This Row],[Heizleistung (35°C)]],(Tabelle1[[#This Row],[Heizleistung (35°C)]]+Tabelle1[[#This Row],[Heizleistung (55°C)]])/2)</f>
        <v>6</v>
      </c>
      <c r="M665" s="20">
        <f>IF(Tabelle1[[#This Row],[Etas 55°C]]=0,0,(Tabelle1[[#This Row],[Etas 35°C]]*0.8+Tabelle1[[#This Row],[Etas 55°C]]*0.2))*2.5</f>
        <v>4.4200000000000008</v>
      </c>
      <c r="N665" s="21">
        <f>IF(-(Tabelle1[[#This Row],[80%/20% SCOP]]-5.5)/5.5=1,"n.a.",-(Tabelle1[[#This Row],[80%/20% SCOP]]-5.5)/5.5)</f>
        <v>0.19636363636363621</v>
      </c>
    </row>
    <row r="666" spans="1:14" ht="20.100000000000001" customHeight="1" x14ac:dyDescent="0.25">
      <c r="A666" s="24">
        <v>16004738</v>
      </c>
      <c r="B666" s="15" t="s">
        <v>669</v>
      </c>
      <c r="C666" s="15" t="s">
        <v>711</v>
      </c>
      <c r="D666" s="16" t="s">
        <v>2</v>
      </c>
      <c r="E666" s="17">
        <v>5</v>
      </c>
      <c r="F666" s="18">
        <v>1.69</v>
      </c>
      <c r="G666" s="17">
        <v>6</v>
      </c>
      <c r="H666" s="18">
        <v>1.33</v>
      </c>
      <c r="I666" s="16" t="s">
        <v>109</v>
      </c>
      <c r="J666" s="16" t="s">
        <v>4</v>
      </c>
      <c r="K666" s="16" t="s">
        <v>4</v>
      </c>
      <c r="L666" s="19">
        <f>IF(Tabelle1[[#This Row],[Heizleistung (55°C)]]=0,Tabelle1[[#This Row],[Heizleistung (35°C)]],(Tabelle1[[#This Row],[Heizleistung (35°C)]]+Tabelle1[[#This Row],[Heizleistung (55°C)]])/2)</f>
        <v>5.5</v>
      </c>
      <c r="M666" s="20">
        <f>IF(Tabelle1[[#This Row],[Etas 55°C]]=0,0,(Tabelle1[[#This Row],[Etas 35°C]]*0.8+Tabelle1[[#This Row],[Etas 55°C]]*0.2))*2.5</f>
        <v>4.0449999999999999</v>
      </c>
      <c r="N666" s="21">
        <f>IF(-(Tabelle1[[#This Row],[80%/20% SCOP]]-5.5)/5.5=1,"n.a.",-(Tabelle1[[#This Row],[80%/20% SCOP]]-5.5)/5.5)</f>
        <v>0.26454545454545458</v>
      </c>
    </row>
    <row r="667" spans="1:14" ht="20.100000000000001" customHeight="1" x14ac:dyDescent="0.25">
      <c r="A667" s="24">
        <v>16004735</v>
      </c>
      <c r="B667" s="15" t="s">
        <v>669</v>
      </c>
      <c r="C667" s="15" t="s">
        <v>712</v>
      </c>
      <c r="D667" s="16" t="s">
        <v>2</v>
      </c>
      <c r="E667" s="17">
        <v>5</v>
      </c>
      <c r="F667" s="18">
        <v>1.69</v>
      </c>
      <c r="G667" s="17">
        <v>6</v>
      </c>
      <c r="H667" s="18">
        <v>1.33</v>
      </c>
      <c r="I667" s="16" t="s">
        <v>109</v>
      </c>
      <c r="J667" s="16" t="s">
        <v>4</v>
      </c>
      <c r="K667" s="16" t="s">
        <v>4</v>
      </c>
      <c r="L667" s="19">
        <f>IF(Tabelle1[[#This Row],[Heizleistung (55°C)]]=0,Tabelle1[[#This Row],[Heizleistung (35°C)]],(Tabelle1[[#This Row],[Heizleistung (35°C)]]+Tabelle1[[#This Row],[Heizleistung (55°C)]])/2)</f>
        <v>5.5</v>
      </c>
      <c r="M667" s="20">
        <f>IF(Tabelle1[[#This Row],[Etas 55°C]]=0,0,(Tabelle1[[#This Row],[Etas 35°C]]*0.8+Tabelle1[[#This Row],[Etas 55°C]]*0.2))*2.5</f>
        <v>4.0449999999999999</v>
      </c>
      <c r="N667" s="21">
        <f>IF(-(Tabelle1[[#This Row],[80%/20% SCOP]]-5.5)/5.5=1,"n.a.",-(Tabelle1[[#This Row],[80%/20% SCOP]]-5.5)/5.5)</f>
        <v>0.26454545454545458</v>
      </c>
    </row>
    <row r="668" spans="1:14" ht="20.100000000000001" customHeight="1" x14ac:dyDescent="0.25">
      <c r="A668" s="24">
        <v>16005010</v>
      </c>
      <c r="B668" s="15" t="s">
        <v>669</v>
      </c>
      <c r="C668" s="15" t="s">
        <v>713</v>
      </c>
      <c r="D668" s="16" t="s">
        <v>2</v>
      </c>
      <c r="E668" s="17">
        <v>6</v>
      </c>
      <c r="F668" s="18">
        <v>1.98</v>
      </c>
      <c r="G668" s="17">
        <v>6</v>
      </c>
      <c r="H668" s="18">
        <v>1.4</v>
      </c>
      <c r="I668" s="16" t="s">
        <v>109</v>
      </c>
      <c r="J668" s="16" t="s">
        <v>4</v>
      </c>
      <c r="K668" s="16" t="s">
        <v>4</v>
      </c>
      <c r="L668" s="19">
        <f>IF(Tabelle1[[#This Row],[Heizleistung (55°C)]]=0,Tabelle1[[#This Row],[Heizleistung (35°C)]],(Tabelle1[[#This Row],[Heizleistung (35°C)]]+Tabelle1[[#This Row],[Heizleistung (55°C)]])/2)</f>
        <v>6</v>
      </c>
      <c r="M668" s="20">
        <f>IF(Tabelle1[[#This Row],[Etas 55°C]]=0,0,(Tabelle1[[#This Row],[Etas 35°C]]*0.8+Tabelle1[[#This Row],[Etas 55°C]]*0.2))*2.5</f>
        <v>4.66</v>
      </c>
      <c r="N668" s="21">
        <f>IF(-(Tabelle1[[#This Row],[80%/20% SCOP]]-5.5)/5.5=1,"n.a.",-(Tabelle1[[#This Row],[80%/20% SCOP]]-5.5)/5.5)</f>
        <v>0.15272727272727271</v>
      </c>
    </row>
    <row r="669" spans="1:14" ht="20.100000000000001" customHeight="1" x14ac:dyDescent="0.25">
      <c r="A669" s="24">
        <v>16012009</v>
      </c>
      <c r="B669" s="15" t="s">
        <v>669</v>
      </c>
      <c r="C669" s="15" t="s">
        <v>714</v>
      </c>
      <c r="D669" s="16" t="s">
        <v>2</v>
      </c>
      <c r="E669" s="17">
        <v>25.38</v>
      </c>
      <c r="F669" s="18">
        <v>1.73</v>
      </c>
      <c r="G669" s="17">
        <v>23.06</v>
      </c>
      <c r="H669" s="18">
        <v>1.27</v>
      </c>
      <c r="I669" s="16" t="s">
        <v>40</v>
      </c>
      <c r="J669" s="16" t="s">
        <v>4</v>
      </c>
      <c r="K669" s="16" t="s">
        <v>4</v>
      </c>
      <c r="L669" s="19">
        <f>IF(Tabelle1[[#This Row],[Heizleistung (55°C)]]=0,Tabelle1[[#This Row],[Heizleistung (35°C)]],(Tabelle1[[#This Row],[Heizleistung (35°C)]]+Tabelle1[[#This Row],[Heizleistung (55°C)]])/2)</f>
        <v>24.22</v>
      </c>
      <c r="M669" s="20">
        <f>IF(Tabelle1[[#This Row],[Etas 55°C]]=0,0,(Tabelle1[[#This Row],[Etas 35°C]]*0.8+Tabelle1[[#This Row],[Etas 55°C]]*0.2))*2.5</f>
        <v>4.0950000000000006</v>
      </c>
      <c r="N669" s="21">
        <f>IF(-(Tabelle1[[#This Row],[80%/20% SCOP]]-5.5)/5.5=1,"n.a.",-(Tabelle1[[#This Row],[80%/20% SCOP]]-5.5)/5.5)</f>
        <v>0.25545454545454532</v>
      </c>
    </row>
    <row r="670" spans="1:14" ht="20.100000000000001" customHeight="1" x14ac:dyDescent="0.25">
      <c r="A670" s="24">
        <v>16004967</v>
      </c>
      <c r="B670" s="15" t="s">
        <v>669</v>
      </c>
      <c r="C670" s="15" t="s">
        <v>715</v>
      </c>
      <c r="D670" s="16" t="s">
        <v>2</v>
      </c>
      <c r="E670" s="17">
        <v>12</v>
      </c>
      <c r="F670" s="18">
        <v>1.91</v>
      </c>
      <c r="G670" s="17">
        <v>10</v>
      </c>
      <c r="H670" s="18">
        <v>1.42</v>
      </c>
      <c r="I670" s="16" t="s">
        <v>109</v>
      </c>
      <c r="J670" s="16" t="s">
        <v>4</v>
      </c>
      <c r="K670" s="16" t="s">
        <v>4</v>
      </c>
      <c r="L670" s="19">
        <f>IF(Tabelle1[[#This Row],[Heizleistung (55°C)]]=0,Tabelle1[[#This Row],[Heizleistung (35°C)]],(Tabelle1[[#This Row],[Heizleistung (35°C)]]+Tabelle1[[#This Row],[Heizleistung (55°C)]])/2)</f>
        <v>11</v>
      </c>
      <c r="M670" s="20">
        <f>IF(Tabelle1[[#This Row],[Etas 55°C]]=0,0,(Tabelle1[[#This Row],[Etas 35°C]]*0.8+Tabelle1[[#This Row],[Etas 55°C]]*0.2))*2.5</f>
        <v>4.53</v>
      </c>
      <c r="N670" s="21">
        <f>IF(-(Tabelle1[[#This Row],[80%/20% SCOP]]-5.5)/5.5=1,"n.a.",-(Tabelle1[[#This Row],[80%/20% SCOP]]-5.5)/5.5)</f>
        <v>0.17636363636363631</v>
      </c>
    </row>
    <row r="671" spans="1:14" ht="20.100000000000001" customHeight="1" x14ac:dyDescent="0.25">
      <c r="A671" s="24">
        <v>16015279</v>
      </c>
      <c r="B671" s="15" t="s">
        <v>669</v>
      </c>
      <c r="C671" s="15" t="s">
        <v>716</v>
      </c>
      <c r="D671" s="16" t="s">
        <v>2</v>
      </c>
      <c r="E671" s="17">
        <v>130</v>
      </c>
      <c r="F671" s="18">
        <v>1.8</v>
      </c>
      <c r="G671" s="17">
        <v>127</v>
      </c>
      <c r="H671" s="18">
        <v>1.32</v>
      </c>
      <c r="I671" s="16" t="s">
        <v>40</v>
      </c>
      <c r="J671" s="16" t="s">
        <v>4</v>
      </c>
      <c r="K671" s="16" t="s">
        <v>4</v>
      </c>
      <c r="L671" s="19">
        <f>IF(Tabelle1[[#This Row],[Heizleistung (55°C)]]=0,Tabelle1[[#This Row],[Heizleistung (35°C)]],(Tabelle1[[#This Row],[Heizleistung (35°C)]]+Tabelle1[[#This Row],[Heizleistung (55°C)]])/2)</f>
        <v>128.5</v>
      </c>
      <c r="M671" s="20">
        <f>IF(Tabelle1[[#This Row],[Etas 55°C]]=0,0,(Tabelle1[[#This Row],[Etas 35°C]]*0.8+Tabelle1[[#This Row],[Etas 55°C]]*0.2))*2.5</f>
        <v>4.2600000000000007</v>
      </c>
      <c r="N671" s="21">
        <f>IF(-(Tabelle1[[#This Row],[80%/20% SCOP]]-5.5)/5.5=1,"n.a.",-(Tabelle1[[#This Row],[80%/20% SCOP]]-5.5)/5.5)</f>
        <v>0.22545454545454532</v>
      </c>
    </row>
    <row r="672" spans="1:14" ht="20.100000000000001" customHeight="1" x14ac:dyDescent="0.25">
      <c r="A672" s="24">
        <v>16012048</v>
      </c>
      <c r="B672" s="15" t="s">
        <v>669</v>
      </c>
      <c r="C672" s="15" t="s">
        <v>717</v>
      </c>
      <c r="D672" s="16" t="s">
        <v>2</v>
      </c>
      <c r="E672" s="17">
        <v>6.2</v>
      </c>
      <c r="F672" s="18">
        <v>1.79</v>
      </c>
      <c r="G672" s="17">
        <v>6.2</v>
      </c>
      <c r="H672" s="18">
        <v>1.359</v>
      </c>
      <c r="I672" s="16" t="s">
        <v>3</v>
      </c>
      <c r="J672" s="16" t="s">
        <v>4</v>
      </c>
      <c r="K672" s="16" t="s">
        <v>4</v>
      </c>
      <c r="L672" s="19">
        <f>IF(Tabelle1[[#This Row],[Heizleistung (55°C)]]=0,Tabelle1[[#This Row],[Heizleistung (35°C)]],(Tabelle1[[#This Row],[Heizleistung (35°C)]]+Tabelle1[[#This Row],[Heizleistung (55°C)]])/2)</f>
        <v>6.2</v>
      </c>
      <c r="M672" s="20">
        <f>IF(Tabelle1[[#This Row],[Etas 55°C]]=0,0,(Tabelle1[[#This Row],[Etas 35°C]]*0.8+Tabelle1[[#This Row],[Etas 55°C]]*0.2))*2.5</f>
        <v>4.259500000000001</v>
      </c>
      <c r="N672" s="21">
        <f>IF(-(Tabelle1[[#This Row],[80%/20% SCOP]]-5.5)/5.5=1,"n.a.",-(Tabelle1[[#This Row],[80%/20% SCOP]]-5.5)/5.5)</f>
        <v>0.22554545454545438</v>
      </c>
    </row>
    <row r="673" spans="1:14" ht="20.100000000000001" customHeight="1" x14ac:dyDescent="0.25">
      <c r="A673" s="24">
        <v>16012051</v>
      </c>
      <c r="B673" s="15" t="s">
        <v>669</v>
      </c>
      <c r="C673" s="15" t="s">
        <v>718</v>
      </c>
      <c r="D673" s="16" t="s">
        <v>2</v>
      </c>
      <c r="E673" s="17">
        <v>6.6</v>
      </c>
      <c r="F673" s="18">
        <v>1.7949999999999999</v>
      </c>
      <c r="G673" s="17">
        <v>6.6</v>
      </c>
      <c r="H673" s="18">
        <v>1.3640000000000001</v>
      </c>
      <c r="I673" s="16" t="s">
        <v>3</v>
      </c>
      <c r="J673" s="16" t="s">
        <v>4</v>
      </c>
      <c r="K673" s="16" t="s">
        <v>4</v>
      </c>
      <c r="L673" s="19">
        <f>IF(Tabelle1[[#This Row],[Heizleistung (55°C)]]=0,Tabelle1[[#This Row],[Heizleistung (35°C)]],(Tabelle1[[#This Row],[Heizleistung (35°C)]]+Tabelle1[[#This Row],[Heizleistung (55°C)]])/2)</f>
        <v>6.6</v>
      </c>
      <c r="M673" s="20">
        <f>IF(Tabelle1[[#This Row],[Etas 55°C]]=0,0,(Tabelle1[[#This Row],[Etas 35°C]]*0.8+Tabelle1[[#This Row],[Etas 55°C]]*0.2))*2.5</f>
        <v>4.2720000000000002</v>
      </c>
      <c r="N673" s="21">
        <f>IF(-(Tabelle1[[#This Row],[80%/20% SCOP]]-5.5)/5.5=1,"n.a.",-(Tabelle1[[#This Row],[80%/20% SCOP]]-5.5)/5.5)</f>
        <v>0.22327272727272723</v>
      </c>
    </row>
    <row r="674" spans="1:14" ht="20.100000000000001" customHeight="1" x14ac:dyDescent="0.25">
      <c r="A674" s="24">
        <v>16004328</v>
      </c>
      <c r="B674" s="15" t="s">
        <v>669</v>
      </c>
      <c r="C674" s="15" t="s">
        <v>719</v>
      </c>
      <c r="D674" s="16" t="s">
        <v>2</v>
      </c>
      <c r="E674" s="17">
        <v>10</v>
      </c>
      <c r="F674" s="18">
        <v>1.79</v>
      </c>
      <c r="G674" s="17">
        <v>9</v>
      </c>
      <c r="H674" s="18">
        <v>1.26</v>
      </c>
      <c r="I674" s="16" t="s">
        <v>109</v>
      </c>
      <c r="J674" s="16" t="s">
        <v>4</v>
      </c>
      <c r="K674" s="16" t="s">
        <v>4</v>
      </c>
      <c r="L674" s="19">
        <f>IF(Tabelle1[[#This Row],[Heizleistung (55°C)]]=0,Tabelle1[[#This Row],[Heizleistung (35°C)]],(Tabelle1[[#This Row],[Heizleistung (35°C)]]+Tabelle1[[#This Row],[Heizleistung (55°C)]])/2)</f>
        <v>9.5</v>
      </c>
      <c r="M674" s="20">
        <f>IF(Tabelle1[[#This Row],[Etas 55°C]]=0,0,(Tabelle1[[#This Row],[Etas 35°C]]*0.8+Tabelle1[[#This Row],[Etas 55°C]]*0.2))*2.5</f>
        <v>4.2100000000000009</v>
      </c>
      <c r="N674" s="21">
        <f>IF(-(Tabelle1[[#This Row],[80%/20% SCOP]]-5.5)/5.5=1,"n.a.",-(Tabelle1[[#This Row],[80%/20% SCOP]]-5.5)/5.5)</f>
        <v>0.23454545454545439</v>
      </c>
    </row>
    <row r="675" spans="1:14" ht="20.100000000000001" customHeight="1" x14ac:dyDescent="0.25">
      <c r="A675" s="24">
        <v>16012004</v>
      </c>
      <c r="B675" s="15" t="s">
        <v>669</v>
      </c>
      <c r="C675" s="15" t="s">
        <v>720</v>
      </c>
      <c r="D675" s="16" t="s">
        <v>2</v>
      </c>
      <c r="E675" s="17">
        <v>78.37</v>
      </c>
      <c r="F675" s="18">
        <v>1.66</v>
      </c>
      <c r="G675" s="17">
        <v>75.56</v>
      </c>
      <c r="H675" s="18">
        <v>1.25</v>
      </c>
      <c r="I675" s="16" t="s">
        <v>40</v>
      </c>
      <c r="J675" s="16" t="s">
        <v>4</v>
      </c>
      <c r="K675" s="16" t="s">
        <v>4</v>
      </c>
      <c r="L675" s="19">
        <f>IF(Tabelle1[[#This Row],[Heizleistung (55°C)]]=0,Tabelle1[[#This Row],[Heizleistung (35°C)]],(Tabelle1[[#This Row],[Heizleistung (35°C)]]+Tabelle1[[#This Row],[Heizleistung (55°C)]])/2)</f>
        <v>76.965000000000003</v>
      </c>
      <c r="M675" s="20">
        <f>IF(Tabelle1[[#This Row],[Etas 55°C]]=0,0,(Tabelle1[[#This Row],[Etas 35°C]]*0.8+Tabelle1[[#This Row],[Etas 55°C]]*0.2))*2.5</f>
        <v>3.9450000000000003</v>
      </c>
      <c r="N675" s="21">
        <f>IF(-(Tabelle1[[#This Row],[80%/20% SCOP]]-5.5)/5.5=1,"n.a.",-(Tabelle1[[#This Row],[80%/20% SCOP]]-5.5)/5.5)</f>
        <v>0.28272727272727266</v>
      </c>
    </row>
    <row r="676" spans="1:14" ht="20.100000000000001" customHeight="1" x14ac:dyDescent="0.25">
      <c r="A676" s="24">
        <v>16004896</v>
      </c>
      <c r="B676" s="15" t="s">
        <v>669</v>
      </c>
      <c r="C676" s="15" t="s">
        <v>721</v>
      </c>
      <c r="D676" s="16" t="s">
        <v>2</v>
      </c>
      <c r="E676" s="17">
        <v>7</v>
      </c>
      <c r="F676" s="18">
        <v>1.88</v>
      </c>
      <c r="G676" s="17">
        <v>5</v>
      </c>
      <c r="H676" s="18">
        <v>1.32</v>
      </c>
      <c r="I676" s="16" t="s">
        <v>109</v>
      </c>
      <c r="J676" s="16" t="s">
        <v>4</v>
      </c>
      <c r="K676" s="16" t="s">
        <v>4</v>
      </c>
      <c r="L676" s="19">
        <f>IF(Tabelle1[[#This Row],[Heizleistung (55°C)]]=0,Tabelle1[[#This Row],[Heizleistung (35°C)]],(Tabelle1[[#This Row],[Heizleistung (35°C)]]+Tabelle1[[#This Row],[Heizleistung (55°C)]])/2)</f>
        <v>6</v>
      </c>
      <c r="M676" s="20">
        <f>IF(Tabelle1[[#This Row],[Etas 55°C]]=0,0,(Tabelle1[[#This Row],[Etas 35°C]]*0.8+Tabelle1[[#This Row],[Etas 55°C]]*0.2))*2.5</f>
        <v>4.42</v>
      </c>
      <c r="N676" s="21">
        <f>IF(-(Tabelle1[[#This Row],[80%/20% SCOP]]-5.5)/5.5=1,"n.a.",-(Tabelle1[[#This Row],[80%/20% SCOP]]-5.5)/5.5)</f>
        <v>0.19636363636363638</v>
      </c>
    </row>
    <row r="677" spans="1:14" ht="20.100000000000001" customHeight="1" x14ac:dyDescent="0.25">
      <c r="A677" s="24">
        <v>16004957</v>
      </c>
      <c r="B677" s="15" t="s">
        <v>669</v>
      </c>
      <c r="C677" s="15" t="s">
        <v>722</v>
      </c>
      <c r="D677" s="16" t="s">
        <v>2</v>
      </c>
      <c r="E677" s="17">
        <v>10</v>
      </c>
      <c r="F677" s="18">
        <v>1.79</v>
      </c>
      <c r="G677" s="17">
        <v>9</v>
      </c>
      <c r="H677" s="18">
        <v>1.27</v>
      </c>
      <c r="I677" s="16" t="s">
        <v>109</v>
      </c>
      <c r="J677" s="16" t="s">
        <v>4</v>
      </c>
      <c r="K677" s="16" t="s">
        <v>4</v>
      </c>
      <c r="L677" s="19">
        <f>IF(Tabelle1[[#This Row],[Heizleistung (55°C)]]=0,Tabelle1[[#This Row],[Heizleistung (35°C)]],(Tabelle1[[#This Row],[Heizleistung (35°C)]]+Tabelle1[[#This Row],[Heizleistung (55°C)]])/2)</f>
        <v>9.5</v>
      </c>
      <c r="M677" s="20">
        <f>IF(Tabelle1[[#This Row],[Etas 55°C]]=0,0,(Tabelle1[[#This Row],[Etas 35°C]]*0.8+Tabelle1[[#This Row],[Etas 55°C]]*0.2))*2.5</f>
        <v>4.2150000000000007</v>
      </c>
      <c r="N677" s="21">
        <f>IF(-(Tabelle1[[#This Row],[80%/20% SCOP]]-5.5)/5.5=1,"n.a.",-(Tabelle1[[#This Row],[80%/20% SCOP]]-5.5)/5.5)</f>
        <v>0.2336363636363635</v>
      </c>
    </row>
    <row r="678" spans="1:14" ht="20.100000000000001" customHeight="1" x14ac:dyDescent="0.25">
      <c r="A678" s="24">
        <v>16012047</v>
      </c>
      <c r="B678" s="15" t="s">
        <v>669</v>
      </c>
      <c r="C678" s="15" t="s">
        <v>723</v>
      </c>
      <c r="D678" s="16" t="s">
        <v>2</v>
      </c>
      <c r="E678" s="17">
        <v>6.6</v>
      </c>
      <c r="F678" s="18">
        <v>1.8</v>
      </c>
      <c r="G678" s="17">
        <v>6.6</v>
      </c>
      <c r="H678" s="18">
        <v>1.36</v>
      </c>
      <c r="I678" s="16" t="s">
        <v>3</v>
      </c>
      <c r="J678" s="16" t="s">
        <v>4</v>
      </c>
      <c r="K678" s="16" t="s">
        <v>4</v>
      </c>
      <c r="L678" s="19">
        <f>IF(Tabelle1[[#This Row],[Heizleistung (55°C)]]=0,Tabelle1[[#This Row],[Heizleistung (35°C)]],(Tabelle1[[#This Row],[Heizleistung (35°C)]]+Tabelle1[[#This Row],[Heizleistung (55°C)]])/2)</f>
        <v>6.6</v>
      </c>
      <c r="M678" s="20">
        <f>IF(Tabelle1[[#This Row],[Etas 55°C]]=0,0,(Tabelle1[[#This Row],[Etas 35°C]]*0.8+Tabelle1[[#This Row],[Etas 55°C]]*0.2))*2.5</f>
        <v>4.28</v>
      </c>
      <c r="N678" s="21">
        <f>IF(-(Tabelle1[[#This Row],[80%/20% SCOP]]-5.5)/5.5=1,"n.a.",-(Tabelle1[[#This Row],[80%/20% SCOP]]-5.5)/5.5)</f>
        <v>0.22181818181818178</v>
      </c>
    </row>
    <row r="679" spans="1:14" ht="20.100000000000001" customHeight="1" x14ac:dyDescent="0.25">
      <c r="A679" s="24">
        <v>16004823</v>
      </c>
      <c r="B679" s="15" t="s">
        <v>669</v>
      </c>
      <c r="C679" s="15" t="s">
        <v>724</v>
      </c>
      <c r="D679" s="16" t="s">
        <v>2</v>
      </c>
      <c r="E679" s="17">
        <v>11</v>
      </c>
      <c r="F679" s="18">
        <v>1.8</v>
      </c>
      <c r="G679" s="17">
        <v>11</v>
      </c>
      <c r="H679" s="18">
        <v>1.37</v>
      </c>
      <c r="I679" s="16" t="s">
        <v>109</v>
      </c>
      <c r="J679" s="16" t="s">
        <v>4</v>
      </c>
      <c r="K679" s="16" t="s">
        <v>4</v>
      </c>
      <c r="L679" s="19">
        <f>IF(Tabelle1[[#This Row],[Heizleistung (55°C)]]=0,Tabelle1[[#This Row],[Heizleistung (35°C)]],(Tabelle1[[#This Row],[Heizleistung (35°C)]]+Tabelle1[[#This Row],[Heizleistung (55°C)]])/2)</f>
        <v>11</v>
      </c>
      <c r="M679" s="20">
        <f>IF(Tabelle1[[#This Row],[Etas 55°C]]=0,0,(Tabelle1[[#This Row],[Etas 35°C]]*0.8+Tabelle1[[#This Row],[Etas 55°C]]*0.2))*2.5</f>
        <v>4.2850000000000001</v>
      </c>
      <c r="N679" s="21">
        <f>IF(-(Tabelle1[[#This Row],[80%/20% SCOP]]-5.5)/5.5=1,"n.a.",-(Tabelle1[[#This Row],[80%/20% SCOP]]-5.5)/5.5)</f>
        <v>0.22090909090909089</v>
      </c>
    </row>
    <row r="680" spans="1:14" ht="20.100000000000001" customHeight="1" x14ac:dyDescent="0.25">
      <c r="A680" s="24">
        <v>16004958</v>
      </c>
      <c r="B680" s="15" t="s">
        <v>669</v>
      </c>
      <c r="C680" s="15" t="s">
        <v>725</v>
      </c>
      <c r="D680" s="16" t="s">
        <v>2</v>
      </c>
      <c r="E680" s="17">
        <v>10</v>
      </c>
      <c r="F680" s="18">
        <v>1.79</v>
      </c>
      <c r="G680" s="17">
        <v>9</v>
      </c>
      <c r="H680" s="18">
        <v>1.27</v>
      </c>
      <c r="I680" s="16" t="s">
        <v>109</v>
      </c>
      <c r="J680" s="16" t="s">
        <v>4</v>
      </c>
      <c r="K680" s="16" t="s">
        <v>4</v>
      </c>
      <c r="L680" s="19">
        <f>IF(Tabelle1[[#This Row],[Heizleistung (55°C)]]=0,Tabelle1[[#This Row],[Heizleistung (35°C)]],(Tabelle1[[#This Row],[Heizleistung (35°C)]]+Tabelle1[[#This Row],[Heizleistung (55°C)]])/2)</f>
        <v>9.5</v>
      </c>
      <c r="M680" s="20">
        <f>IF(Tabelle1[[#This Row],[Etas 55°C]]=0,0,(Tabelle1[[#This Row],[Etas 35°C]]*0.8+Tabelle1[[#This Row],[Etas 55°C]]*0.2))*2.5</f>
        <v>4.2150000000000007</v>
      </c>
      <c r="N680" s="21">
        <f>IF(-(Tabelle1[[#This Row],[80%/20% SCOP]]-5.5)/5.5=1,"n.a.",-(Tabelle1[[#This Row],[80%/20% SCOP]]-5.5)/5.5)</f>
        <v>0.2336363636363635</v>
      </c>
    </row>
    <row r="681" spans="1:14" ht="20.100000000000001" customHeight="1" x14ac:dyDescent="0.25">
      <c r="A681" s="24">
        <v>16004895</v>
      </c>
      <c r="B681" s="15" t="s">
        <v>669</v>
      </c>
      <c r="C681" s="15" t="s">
        <v>726</v>
      </c>
      <c r="D681" s="16" t="s">
        <v>2</v>
      </c>
      <c r="E681" s="17">
        <v>7</v>
      </c>
      <c r="F681" s="18">
        <v>1.88</v>
      </c>
      <c r="G681" s="17">
        <v>5</v>
      </c>
      <c r="H681" s="18">
        <v>1.32</v>
      </c>
      <c r="I681" s="16" t="s">
        <v>109</v>
      </c>
      <c r="J681" s="16" t="s">
        <v>4</v>
      </c>
      <c r="K681" s="16" t="s">
        <v>4</v>
      </c>
      <c r="L681" s="19">
        <f>IF(Tabelle1[[#This Row],[Heizleistung (55°C)]]=0,Tabelle1[[#This Row],[Heizleistung (35°C)]],(Tabelle1[[#This Row],[Heizleistung (35°C)]]+Tabelle1[[#This Row],[Heizleistung (55°C)]])/2)</f>
        <v>6</v>
      </c>
      <c r="M681" s="20">
        <f>IF(Tabelle1[[#This Row],[Etas 55°C]]=0,0,(Tabelle1[[#This Row],[Etas 35°C]]*0.8+Tabelle1[[#This Row],[Etas 55°C]]*0.2))*2.5</f>
        <v>4.42</v>
      </c>
      <c r="N681" s="21">
        <f>IF(-(Tabelle1[[#This Row],[80%/20% SCOP]]-5.5)/5.5=1,"n.a.",-(Tabelle1[[#This Row],[80%/20% SCOP]]-5.5)/5.5)</f>
        <v>0.19636363636363638</v>
      </c>
    </row>
    <row r="682" spans="1:14" ht="20.100000000000001" customHeight="1" x14ac:dyDescent="0.25">
      <c r="A682" s="24">
        <v>16004826</v>
      </c>
      <c r="B682" s="15" t="s">
        <v>669</v>
      </c>
      <c r="C682" s="15" t="s">
        <v>727</v>
      </c>
      <c r="D682" s="16" t="s">
        <v>2</v>
      </c>
      <c r="E682" s="17">
        <v>6.2</v>
      </c>
      <c r="F682" s="18">
        <v>1.79</v>
      </c>
      <c r="G682" s="17">
        <v>6.2</v>
      </c>
      <c r="H682" s="18">
        <v>1.36</v>
      </c>
      <c r="I682" s="16" t="s">
        <v>3</v>
      </c>
      <c r="J682" s="16" t="s">
        <v>4</v>
      </c>
      <c r="K682" s="16" t="s">
        <v>4</v>
      </c>
      <c r="L682" s="19">
        <f>IF(Tabelle1[[#This Row],[Heizleistung (55°C)]]=0,Tabelle1[[#This Row],[Heizleistung (35°C)]],(Tabelle1[[#This Row],[Heizleistung (35°C)]]+Tabelle1[[#This Row],[Heizleistung (55°C)]])/2)</f>
        <v>6.2</v>
      </c>
      <c r="M682" s="20">
        <f>IF(Tabelle1[[#This Row],[Etas 55°C]]=0,0,(Tabelle1[[#This Row],[Etas 35°C]]*0.8+Tabelle1[[#This Row],[Etas 55°C]]*0.2))*2.5</f>
        <v>4.2600000000000007</v>
      </c>
      <c r="N682" s="21">
        <f>IF(-(Tabelle1[[#This Row],[80%/20% SCOP]]-5.5)/5.5=1,"n.a.",-(Tabelle1[[#This Row],[80%/20% SCOP]]-5.5)/5.5)</f>
        <v>0.22545454545454532</v>
      </c>
    </row>
    <row r="683" spans="1:14" ht="20.100000000000001" customHeight="1" x14ac:dyDescent="0.25">
      <c r="A683" s="24">
        <v>16004948</v>
      </c>
      <c r="B683" s="15" t="s">
        <v>669</v>
      </c>
      <c r="C683" s="15" t="s">
        <v>728</v>
      </c>
      <c r="D683" s="16" t="s">
        <v>2</v>
      </c>
      <c r="E683" s="17">
        <v>10</v>
      </c>
      <c r="F683" s="18">
        <v>1.79</v>
      </c>
      <c r="G683" s="17">
        <v>9</v>
      </c>
      <c r="H683" s="18">
        <v>1.4</v>
      </c>
      <c r="I683" s="16" t="s">
        <v>109</v>
      </c>
      <c r="J683" s="16" t="s">
        <v>4</v>
      </c>
      <c r="K683" s="16" t="s">
        <v>4</v>
      </c>
      <c r="L683" s="19">
        <f>IF(Tabelle1[[#This Row],[Heizleistung (55°C)]]=0,Tabelle1[[#This Row],[Heizleistung (35°C)]],(Tabelle1[[#This Row],[Heizleistung (35°C)]]+Tabelle1[[#This Row],[Heizleistung (55°C)]])/2)</f>
        <v>9.5</v>
      </c>
      <c r="M683" s="20">
        <f>IF(Tabelle1[[#This Row],[Etas 55°C]]=0,0,(Tabelle1[[#This Row],[Etas 35°C]]*0.8+Tabelle1[[#This Row],[Etas 55°C]]*0.2))*2.5</f>
        <v>4.28</v>
      </c>
      <c r="N683" s="21">
        <f>IF(-(Tabelle1[[#This Row],[80%/20% SCOP]]-5.5)/5.5=1,"n.a.",-(Tabelle1[[#This Row],[80%/20% SCOP]]-5.5)/5.5)</f>
        <v>0.22181818181818178</v>
      </c>
    </row>
    <row r="684" spans="1:14" ht="20.100000000000001" customHeight="1" x14ac:dyDescent="0.25">
      <c r="A684" s="24">
        <v>16005008</v>
      </c>
      <c r="B684" s="15" t="s">
        <v>669</v>
      </c>
      <c r="C684" s="15" t="s">
        <v>729</v>
      </c>
      <c r="D684" s="16" t="s">
        <v>2</v>
      </c>
      <c r="E684" s="17">
        <v>6</v>
      </c>
      <c r="F684" s="18">
        <v>1.98</v>
      </c>
      <c r="G684" s="17">
        <v>6</v>
      </c>
      <c r="H684" s="18">
        <v>1.4</v>
      </c>
      <c r="I684" s="16" t="s">
        <v>109</v>
      </c>
      <c r="J684" s="16" t="s">
        <v>4</v>
      </c>
      <c r="K684" s="16" t="s">
        <v>4</v>
      </c>
      <c r="L684" s="19">
        <f>IF(Tabelle1[[#This Row],[Heizleistung (55°C)]]=0,Tabelle1[[#This Row],[Heizleistung (35°C)]],(Tabelle1[[#This Row],[Heizleistung (35°C)]]+Tabelle1[[#This Row],[Heizleistung (55°C)]])/2)</f>
        <v>6</v>
      </c>
      <c r="M684" s="20">
        <f>IF(Tabelle1[[#This Row],[Etas 55°C]]=0,0,(Tabelle1[[#This Row],[Etas 35°C]]*0.8+Tabelle1[[#This Row],[Etas 55°C]]*0.2))*2.5</f>
        <v>4.66</v>
      </c>
      <c r="N684" s="21">
        <f>IF(-(Tabelle1[[#This Row],[80%/20% SCOP]]-5.5)/5.5=1,"n.a.",-(Tabelle1[[#This Row],[80%/20% SCOP]]-5.5)/5.5)</f>
        <v>0.15272727272727271</v>
      </c>
    </row>
    <row r="685" spans="1:14" ht="20.100000000000001" customHeight="1" x14ac:dyDescent="0.25">
      <c r="A685" s="24">
        <v>16015280</v>
      </c>
      <c r="B685" s="15" t="s">
        <v>669</v>
      </c>
      <c r="C685" s="15" t="s">
        <v>730</v>
      </c>
      <c r="D685" s="16" t="s">
        <v>2</v>
      </c>
      <c r="E685" s="17">
        <v>130</v>
      </c>
      <c r="F685" s="18">
        <v>1.79</v>
      </c>
      <c r="G685" s="17">
        <v>127</v>
      </c>
      <c r="H685" s="18">
        <v>1.31</v>
      </c>
      <c r="I685" s="16" t="s">
        <v>40</v>
      </c>
      <c r="J685" s="16" t="s">
        <v>4</v>
      </c>
      <c r="K685" s="16" t="s">
        <v>4</v>
      </c>
      <c r="L685" s="19">
        <f>IF(Tabelle1[[#This Row],[Heizleistung (55°C)]]=0,Tabelle1[[#This Row],[Heizleistung (35°C)]],(Tabelle1[[#This Row],[Heizleistung (35°C)]]+Tabelle1[[#This Row],[Heizleistung (55°C)]])/2)</f>
        <v>128.5</v>
      </c>
      <c r="M685" s="20">
        <f>IF(Tabelle1[[#This Row],[Etas 55°C]]=0,0,(Tabelle1[[#This Row],[Etas 35°C]]*0.8+Tabelle1[[#This Row],[Etas 55°C]]*0.2))*2.5</f>
        <v>4.2350000000000003</v>
      </c>
      <c r="N685" s="21">
        <f>IF(-(Tabelle1[[#This Row],[80%/20% SCOP]]-5.5)/5.5=1,"n.a.",-(Tabelle1[[#This Row],[80%/20% SCOP]]-5.5)/5.5)</f>
        <v>0.22999999999999995</v>
      </c>
    </row>
    <row r="686" spans="1:14" ht="20.100000000000001" customHeight="1" x14ac:dyDescent="0.25">
      <c r="A686" s="24">
        <v>16004666</v>
      </c>
      <c r="B686" s="15" t="s">
        <v>669</v>
      </c>
      <c r="C686" s="15" t="s">
        <v>731</v>
      </c>
      <c r="D686" s="16" t="s">
        <v>2</v>
      </c>
      <c r="E686" s="17">
        <v>10</v>
      </c>
      <c r="F686" s="18">
        <v>1.94</v>
      </c>
      <c r="G686" s="17">
        <v>9</v>
      </c>
      <c r="H686" s="18">
        <v>1.36</v>
      </c>
      <c r="I686" s="16" t="s">
        <v>109</v>
      </c>
      <c r="J686" s="16" t="s">
        <v>4</v>
      </c>
      <c r="K686" s="16" t="s">
        <v>4</v>
      </c>
      <c r="L686" s="19">
        <f>IF(Tabelle1[[#This Row],[Heizleistung (55°C)]]=0,Tabelle1[[#This Row],[Heizleistung (35°C)]],(Tabelle1[[#This Row],[Heizleistung (35°C)]]+Tabelle1[[#This Row],[Heizleistung (55°C)]])/2)</f>
        <v>9.5</v>
      </c>
      <c r="M686" s="20">
        <f>IF(Tabelle1[[#This Row],[Etas 55°C]]=0,0,(Tabelle1[[#This Row],[Etas 35°C]]*0.8+Tabelle1[[#This Row],[Etas 55°C]]*0.2))*2.5</f>
        <v>4.5600000000000005</v>
      </c>
      <c r="N686" s="21">
        <f>IF(-(Tabelle1[[#This Row],[80%/20% SCOP]]-5.5)/5.5=1,"n.a.",-(Tabelle1[[#This Row],[80%/20% SCOP]]-5.5)/5.5)</f>
        <v>0.17090909090909082</v>
      </c>
    </row>
    <row r="687" spans="1:14" ht="20.100000000000001" customHeight="1" x14ac:dyDescent="0.25">
      <c r="A687" s="24">
        <v>16003384</v>
      </c>
      <c r="B687" s="15" t="s">
        <v>669</v>
      </c>
      <c r="C687" s="15" t="s">
        <v>732</v>
      </c>
      <c r="D687" s="16" t="s">
        <v>2</v>
      </c>
      <c r="E687" s="17">
        <v>7.3</v>
      </c>
      <c r="F687" s="18">
        <v>1.76</v>
      </c>
      <c r="G687" s="17">
        <v>6</v>
      </c>
      <c r="H687" s="18">
        <v>1.39</v>
      </c>
      <c r="I687" s="16" t="s">
        <v>109</v>
      </c>
      <c r="J687" s="16" t="s">
        <v>4</v>
      </c>
      <c r="K687" s="16" t="s">
        <v>4</v>
      </c>
      <c r="L687" s="19">
        <f>IF(Tabelle1[[#This Row],[Heizleistung (55°C)]]=0,Tabelle1[[#This Row],[Heizleistung (35°C)]],(Tabelle1[[#This Row],[Heizleistung (35°C)]]+Tabelle1[[#This Row],[Heizleistung (55°C)]])/2)</f>
        <v>6.65</v>
      </c>
      <c r="M687" s="20">
        <f>IF(Tabelle1[[#This Row],[Etas 55°C]]=0,0,(Tabelle1[[#This Row],[Etas 35°C]]*0.8+Tabelle1[[#This Row],[Etas 55°C]]*0.2))*2.5</f>
        <v>4.2150000000000007</v>
      </c>
      <c r="N687" s="21">
        <f>IF(-(Tabelle1[[#This Row],[80%/20% SCOP]]-5.5)/5.5=1,"n.a.",-(Tabelle1[[#This Row],[80%/20% SCOP]]-5.5)/5.5)</f>
        <v>0.2336363636363635</v>
      </c>
    </row>
    <row r="688" spans="1:14" ht="20.100000000000001" customHeight="1" x14ac:dyDescent="0.25">
      <c r="A688" s="24">
        <v>16004578</v>
      </c>
      <c r="B688" s="15" t="s">
        <v>669</v>
      </c>
      <c r="C688" s="15" t="s">
        <v>733</v>
      </c>
      <c r="D688" s="16" t="s">
        <v>2</v>
      </c>
      <c r="E688" s="17">
        <v>6</v>
      </c>
      <c r="F688" s="18">
        <v>1.98</v>
      </c>
      <c r="G688" s="17">
        <v>6</v>
      </c>
      <c r="H688" s="18">
        <v>1.4</v>
      </c>
      <c r="I688" s="16" t="s">
        <v>109</v>
      </c>
      <c r="J688" s="16" t="s">
        <v>4</v>
      </c>
      <c r="K688" s="16" t="s">
        <v>4</v>
      </c>
      <c r="L688" s="19">
        <f>IF(Tabelle1[[#This Row],[Heizleistung (55°C)]]=0,Tabelle1[[#This Row],[Heizleistung (35°C)]],(Tabelle1[[#This Row],[Heizleistung (35°C)]]+Tabelle1[[#This Row],[Heizleistung (55°C)]])/2)</f>
        <v>6</v>
      </c>
      <c r="M688" s="20">
        <f>IF(Tabelle1[[#This Row],[Etas 55°C]]=0,0,(Tabelle1[[#This Row],[Etas 35°C]]*0.8+Tabelle1[[#This Row],[Etas 55°C]]*0.2))*2.5</f>
        <v>4.66</v>
      </c>
      <c r="N688" s="21">
        <f>IF(-(Tabelle1[[#This Row],[80%/20% SCOP]]-5.5)/5.5=1,"n.a.",-(Tabelle1[[#This Row],[80%/20% SCOP]]-5.5)/5.5)</f>
        <v>0.15272727272727271</v>
      </c>
    </row>
    <row r="689" spans="1:14" ht="20.100000000000001" customHeight="1" x14ac:dyDescent="0.25">
      <c r="A689" s="24">
        <v>16010281</v>
      </c>
      <c r="B689" s="15" t="s">
        <v>669</v>
      </c>
      <c r="C689" s="15" t="s">
        <v>734</v>
      </c>
      <c r="D689" s="16" t="s">
        <v>2</v>
      </c>
      <c r="E689" s="17">
        <v>6.2</v>
      </c>
      <c r="F689" s="18">
        <v>1.79</v>
      </c>
      <c r="G689" s="17">
        <v>6.2</v>
      </c>
      <c r="H689" s="18">
        <v>1.36</v>
      </c>
      <c r="I689" s="16" t="s">
        <v>3</v>
      </c>
      <c r="J689" s="16" t="s">
        <v>4</v>
      </c>
      <c r="K689" s="16" t="s">
        <v>4</v>
      </c>
      <c r="L689" s="19">
        <f>IF(Tabelle1[[#This Row],[Heizleistung (55°C)]]=0,Tabelle1[[#This Row],[Heizleistung (35°C)]],(Tabelle1[[#This Row],[Heizleistung (35°C)]]+Tabelle1[[#This Row],[Heizleistung (55°C)]])/2)</f>
        <v>6.2</v>
      </c>
      <c r="M689" s="20">
        <f>IF(Tabelle1[[#This Row],[Etas 55°C]]=0,0,(Tabelle1[[#This Row],[Etas 35°C]]*0.8+Tabelle1[[#This Row],[Etas 55°C]]*0.2))*2.5</f>
        <v>4.2600000000000007</v>
      </c>
      <c r="N689" s="21">
        <f>IF(-(Tabelle1[[#This Row],[80%/20% SCOP]]-5.5)/5.5=1,"n.a.",-(Tabelle1[[#This Row],[80%/20% SCOP]]-5.5)/5.5)</f>
        <v>0.22545454545454532</v>
      </c>
    </row>
    <row r="690" spans="1:14" ht="20.100000000000001" customHeight="1" x14ac:dyDescent="0.25">
      <c r="A690" s="24">
        <v>16004586</v>
      </c>
      <c r="B690" s="15" t="s">
        <v>669</v>
      </c>
      <c r="C690" s="15" t="s">
        <v>735</v>
      </c>
      <c r="D690" s="16" t="s">
        <v>2</v>
      </c>
      <c r="E690" s="17">
        <v>8</v>
      </c>
      <c r="F690" s="18">
        <v>1.72</v>
      </c>
      <c r="G690" s="17">
        <v>7</v>
      </c>
      <c r="H690" s="18">
        <v>1.33</v>
      </c>
      <c r="I690" s="16" t="s">
        <v>109</v>
      </c>
      <c r="J690" s="16" t="s">
        <v>4</v>
      </c>
      <c r="K690" s="16" t="s">
        <v>4</v>
      </c>
      <c r="L690" s="19">
        <f>IF(Tabelle1[[#This Row],[Heizleistung (55°C)]]=0,Tabelle1[[#This Row],[Heizleistung (35°C)]],(Tabelle1[[#This Row],[Heizleistung (35°C)]]+Tabelle1[[#This Row],[Heizleistung (55°C)]])/2)</f>
        <v>7.5</v>
      </c>
      <c r="M690" s="20">
        <f>IF(Tabelle1[[#This Row],[Etas 55°C]]=0,0,(Tabelle1[[#This Row],[Etas 35°C]]*0.8+Tabelle1[[#This Row],[Etas 55°C]]*0.2))*2.5</f>
        <v>4.1050000000000004</v>
      </c>
      <c r="N690" s="21">
        <f>IF(-(Tabelle1[[#This Row],[80%/20% SCOP]]-5.5)/5.5=1,"n.a.",-(Tabelle1[[#This Row],[80%/20% SCOP]]-5.5)/5.5)</f>
        <v>0.25363636363636355</v>
      </c>
    </row>
    <row r="691" spans="1:14" ht="20.100000000000001" customHeight="1" x14ac:dyDescent="0.25">
      <c r="A691" s="24">
        <v>16012056</v>
      </c>
      <c r="B691" s="15" t="s">
        <v>669</v>
      </c>
      <c r="C691" s="15" t="s">
        <v>736</v>
      </c>
      <c r="D691" s="16" t="s">
        <v>2</v>
      </c>
      <c r="E691" s="17">
        <v>4.4000000000000004</v>
      </c>
      <c r="F691" s="18">
        <v>1.7909999999999999</v>
      </c>
      <c r="G691" s="17">
        <v>4</v>
      </c>
      <c r="H691" s="18">
        <v>1.278</v>
      </c>
      <c r="I691" s="16" t="s">
        <v>3</v>
      </c>
      <c r="J691" s="16" t="s">
        <v>4</v>
      </c>
      <c r="K691" s="16" t="s">
        <v>4</v>
      </c>
      <c r="L691" s="19">
        <f>IF(Tabelle1[[#This Row],[Heizleistung (55°C)]]=0,Tabelle1[[#This Row],[Heizleistung (35°C)]],(Tabelle1[[#This Row],[Heizleistung (35°C)]]+Tabelle1[[#This Row],[Heizleistung (55°C)]])/2)</f>
        <v>4.2</v>
      </c>
      <c r="M691" s="20">
        <f>IF(Tabelle1[[#This Row],[Etas 55°C]]=0,0,(Tabelle1[[#This Row],[Etas 35°C]]*0.8+Tabelle1[[#This Row],[Etas 55°C]]*0.2))*2.5</f>
        <v>4.2210000000000001</v>
      </c>
      <c r="N691" s="21">
        <f>IF(-(Tabelle1[[#This Row],[80%/20% SCOP]]-5.5)/5.5=1,"n.a.",-(Tabelle1[[#This Row],[80%/20% SCOP]]-5.5)/5.5)</f>
        <v>0.23254545454545453</v>
      </c>
    </row>
    <row r="692" spans="1:14" ht="20.100000000000001" customHeight="1" x14ac:dyDescent="0.25">
      <c r="A692" s="24">
        <v>16004581</v>
      </c>
      <c r="B692" s="15" t="s">
        <v>669</v>
      </c>
      <c r="C692" s="15" t="s">
        <v>737</v>
      </c>
      <c r="D692" s="16" t="s">
        <v>2</v>
      </c>
      <c r="E692" s="17">
        <v>20.7</v>
      </c>
      <c r="F692" s="18">
        <v>1.52</v>
      </c>
      <c r="G692" s="17">
        <v>20.7</v>
      </c>
      <c r="H692" s="18">
        <v>1.25</v>
      </c>
      <c r="I692" s="16" t="s">
        <v>324</v>
      </c>
      <c r="J692" s="16" t="s">
        <v>4</v>
      </c>
      <c r="K692" s="16" t="s">
        <v>4</v>
      </c>
      <c r="L692" s="19">
        <f>IF(Tabelle1[[#This Row],[Heizleistung (55°C)]]=0,Tabelle1[[#This Row],[Heizleistung (35°C)]],(Tabelle1[[#This Row],[Heizleistung (35°C)]]+Tabelle1[[#This Row],[Heizleistung (55°C)]])/2)</f>
        <v>20.7</v>
      </c>
      <c r="M692" s="20">
        <f>IF(Tabelle1[[#This Row],[Etas 55°C]]=0,0,(Tabelle1[[#This Row],[Etas 35°C]]*0.8+Tabelle1[[#This Row],[Etas 55°C]]*0.2))*2.5</f>
        <v>3.6650000000000005</v>
      </c>
      <c r="N692" s="21">
        <f>IF(-(Tabelle1[[#This Row],[80%/20% SCOP]]-5.5)/5.5=1,"n.a.",-(Tabelle1[[#This Row],[80%/20% SCOP]]-5.5)/5.5)</f>
        <v>0.33363636363636356</v>
      </c>
    </row>
    <row r="693" spans="1:14" ht="20.100000000000001" customHeight="1" x14ac:dyDescent="0.25">
      <c r="A693" s="24">
        <v>16012873</v>
      </c>
      <c r="B693" s="15" t="s">
        <v>669</v>
      </c>
      <c r="C693" s="15" t="s">
        <v>738</v>
      </c>
      <c r="D693" s="16" t="s">
        <v>2</v>
      </c>
      <c r="E693" s="17">
        <v>12.2</v>
      </c>
      <c r="F693" s="18">
        <v>1.83</v>
      </c>
      <c r="G693" s="17">
        <v>12</v>
      </c>
      <c r="H693" s="18">
        <v>1.36</v>
      </c>
      <c r="I693" s="16" t="s">
        <v>3</v>
      </c>
      <c r="J693" s="16" t="s">
        <v>4</v>
      </c>
      <c r="K693" s="16" t="s">
        <v>4</v>
      </c>
      <c r="L693" s="19">
        <f>IF(Tabelle1[[#This Row],[Heizleistung (55°C)]]=0,Tabelle1[[#This Row],[Heizleistung (35°C)]],(Tabelle1[[#This Row],[Heizleistung (35°C)]]+Tabelle1[[#This Row],[Heizleistung (55°C)]])/2)</f>
        <v>12.1</v>
      </c>
      <c r="M693" s="20">
        <f>IF(Tabelle1[[#This Row],[Etas 55°C]]=0,0,(Tabelle1[[#This Row],[Etas 35°C]]*0.8+Tabelle1[[#This Row],[Etas 55°C]]*0.2))*2.5</f>
        <v>4.3400000000000007</v>
      </c>
      <c r="N693" s="21">
        <f>IF(-(Tabelle1[[#This Row],[80%/20% SCOP]]-5.5)/5.5=1,"n.a.",-(Tabelle1[[#This Row],[80%/20% SCOP]]-5.5)/5.5)</f>
        <v>0.21090909090909077</v>
      </c>
    </row>
    <row r="694" spans="1:14" ht="20.100000000000001" customHeight="1" x14ac:dyDescent="0.25">
      <c r="A694" s="24">
        <v>16011982</v>
      </c>
      <c r="B694" s="15" t="s">
        <v>669</v>
      </c>
      <c r="C694" s="15" t="s">
        <v>739</v>
      </c>
      <c r="D694" s="16" t="s">
        <v>2</v>
      </c>
      <c r="E694" s="17">
        <v>54.15</v>
      </c>
      <c r="F694" s="18">
        <v>1.7</v>
      </c>
      <c r="G694" s="17">
        <v>51.91</v>
      </c>
      <c r="H694" s="18">
        <v>1.25</v>
      </c>
      <c r="I694" s="16" t="s">
        <v>40</v>
      </c>
      <c r="J694" s="16" t="s">
        <v>4</v>
      </c>
      <c r="K694" s="16" t="s">
        <v>4</v>
      </c>
      <c r="L694" s="19">
        <f>IF(Tabelle1[[#This Row],[Heizleistung (55°C)]]=0,Tabelle1[[#This Row],[Heizleistung (35°C)]],(Tabelle1[[#This Row],[Heizleistung (35°C)]]+Tabelle1[[#This Row],[Heizleistung (55°C)]])/2)</f>
        <v>53.03</v>
      </c>
      <c r="M694" s="20">
        <f>IF(Tabelle1[[#This Row],[Etas 55°C]]=0,0,(Tabelle1[[#This Row],[Etas 35°C]]*0.8+Tabelle1[[#This Row],[Etas 55°C]]*0.2))*2.5</f>
        <v>4.0250000000000004</v>
      </c>
      <c r="N694" s="21">
        <f>IF(-(Tabelle1[[#This Row],[80%/20% SCOP]]-5.5)/5.5=1,"n.a.",-(Tabelle1[[#This Row],[80%/20% SCOP]]-5.5)/5.5)</f>
        <v>0.26818181818181813</v>
      </c>
    </row>
    <row r="695" spans="1:14" ht="20.100000000000001" customHeight="1" x14ac:dyDescent="0.25">
      <c r="A695" s="24">
        <v>16004329</v>
      </c>
      <c r="B695" s="15" t="s">
        <v>669</v>
      </c>
      <c r="C695" s="15" t="s">
        <v>740</v>
      </c>
      <c r="D695" s="16" t="s">
        <v>2</v>
      </c>
      <c r="E695" s="17">
        <v>12</v>
      </c>
      <c r="F695" s="18">
        <v>1.91</v>
      </c>
      <c r="G695" s="17">
        <v>10</v>
      </c>
      <c r="H695" s="18">
        <v>1.42</v>
      </c>
      <c r="I695" s="16" t="s">
        <v>109</v>
      </c>
      <c r="J695" s="16" t="s">
        <v>4</v>
      </c>
      <c r="K695" s="16" t="s">
        <v>4</v>
      </c>
      <c r="L695" s="19">
        <f>IF(Tabelle1[[#This Row],[Heizleistung (55°C)]]=0,Tabelle1[[#This Row],[Heizleistung (35°C)]],(Tabelle1[[#This Row],[Heizleistung (35°C)]]+Tabelle1[[#This Row],[Heizleistung (55°C)]])/2)</f>
        <v>11</v>
      </c>
      <c r="M695" s="20">
        <f>IF(Tabelle1[[#This Row],[Etas 55°C]]=0,0,(Tabelle1[[#This Row],[Etas 35°C]]*0.8+Tabelle1[[#This Row],[Etas 55°C]]*0.2))*2.5</f>
        <v>4.53</v>
      </c>
      <c r="N695" s="21">
        <f>IF(-(Tabelle1[[#This Row],[80%/20% SCOP]]-5.5)/5.5=1,"n.a.",-(Tabelle1[[#This Row],[80%/20% SCOP]]-5.5)/5.5)</f>
        <v>0.17636363636363631</v>
      </c>
    </row>
    <row r="696" spans="1:14" ht="20.100000000000001" customHeight="1" x14ac:dyDescent="0.25">
      <c r="A696" s="24">
        <v>16004894</v>
      </c>
      <c r="B696" s="15" t="s">
        <v>669</v>
      </c>
      <c r="C696" s="15" t="s">
        <v>741</v>
      </c>
      <c r="D696" s="16" t="s">
        <v>2</v>
      </c>
      <c r="E696" s="17">
        <v>6.2</v>
      </c>
      <c r="F696" s="18">
        <v>1.8</v>
      </c>
      <c r="G696" s="17">
        <v>6.2</v>
      </c>
      <c r="H696" s="18">
        <v>1.37</v>
      </c>
      <c r="I696" s="16" t="s">
        <v>3</v>
      </c>
      <c r="J696" s="16" t="s">
        <v>4</v>
      </c>
      <c r="K696" s="16" t="s">
        <v>4</v>
      </c>
      <c r="L696" s="19">
        <f>IF(Tabelle1[[#This Row],[Heizleistung (55°C)]]=0,Tabelle1[[#This Row],[Heizleistung (35°C)]],(Tabelle1[[#This Row],[Heizleistung (35°C)]]+Tabelle1[[#This Row],[Heizleistung (55°C)]])/2)</f>
        <v>6.2</v>
      </c>
      <c r="M696" s="20">
        <f>IF(Tabelle1[[#This Row],[Etas 55°C]]=0,0,(Tabelle1[[#This Row],[Etas 35°C]]*0.8+Tabelle1[[#This Row],[Etas 55°C]]*0.2))*2.5</f>
        <v>4.2850000000000001</v>
      </c>
      <c r="N696" s="21">
        <f>IF(-(Tabelle1[[#This Row],[80%/20% SCOP]]-5.5)/5.5=1,"n.a.",-(Tabelle1[[#This Row],[80%/20% SCOP]]-5.5)/5.5)</f>
        <v>0.22090909090909089</v>
      </c>
    </row>
    <row r="697" spans="1:14" ht="20.100000000000001" customHeight="1" x14ac:dyDescent="0.25">
      <c r="A697" s="24">
        <v>16015278</v>
      </c>
      <c r="B697" s="15" t="s">
        <v>669</v>
      </c>
      <c r="C697" s="15" t="s">
        <v>742</v>
      </c>
      <c r="D697" s="16" t="s">
        <v>2</v>
      </c>
      <c r="E697" s="17">
        <v>101.7</v>
      </c>
      <c r="F697" s="18">
        <v>1.83</v>
      </c>
      <c r="G697" s="17">
        <v>96.2</v>
      </c>
      <c r="H697" s="18">
        <v>1.34</v>
      </c>
      <c r="I697" s="16" t="s">
        <v>40</v>
      </c>
      <c r="J697" s="16" t="s">
        <v>4</v>
      </c>
      <c r="K697" s="16" t="s">
        <v>4</v>
      </c>
      <c r="L697" s="19">
        <f>IF(Tabelle1[[#This Row],[Heizleistung (55°C)]]=0,Tabelle1[[#This Row],[Heizleistung (35°C)]],(Tabelle1[[#This Row],[Heizleistung (35°C)]]+Tabelle1[[#This Row],[Heizleistung (55°C)]])/2)</f>
        <v>98.95</v>
      </c>
      <c r="M697" s="20">
        <f>IF(Tabelle1[[#This Row],[Etas 55°C]]=0,0,(Tabelle1[[#This Row],[Etas 35°C]]*0.8+Tabelle1[[#This Row],[Etas 55°C]]*0.2))*2.5</f>
        <v>4.33</v>
      </c>
      <c r="N697" s="21">
        <f>IF(-(Tabelle1[[#This Row],[80%/20% SCOP]]-5.5)/5.5=1,"n.a.",-(Tabelle1[[#This Row],[80%/20% SCOP]]-5.5)/5.5)</f>
        <v>0.21272727272727271</v>
      </c>
    </row>
    <row r="698" spans="1:14" ht="20.100000000000001" customHeight="1" x14ac:dyDescent="0.25">
      <c r="A698" s="24">
        <v>16004664</v>
      </c>
      <c r="B698" s="15" t="s">
        <v>669</v>
      </c>
      <c r="C698" s="15" t="s">
        <v>743</v>
      </c>
      <c r="D698" s="16" t="s">
        <v>2</v>
      </c>
      <c r="E698" s="17">
        <v>8</v>
      </c>
      <c r="F698" s="18">
        <v>1.72</v>
      </c>
      <c r="G698" s="17">
        <v>7</v>
      </c>
      <c r="H698" s="18">
        <v>1.33</v>
      </c>
      <c r="I698" s="16" t="s">
        <v>109</v>
      </c>
      <c r="J698" s="16" t="s">
        <v>4</v>
      </c>
      <c r="K698" s="16" t="s">
        <v>4</v>
      </c>
      <c r="L698" s="19">
        <f>IF(Tabelle1[[#This Row],[Heizleistung (55°C)]]=0,Tabelle1[[#This Row],[Heizleistung (35°C)]],(Tabelle1[[#This Row],[Heizleistung (35°C)]]+Tabelle1[[#This Row],[Heizleistung (55°C)]])/2)</f>
        <v>7.5</v>
      </c>
      <c r="M698" s="20">
        <f>IF(Tabelle1[[#This Row],[Etas 55°C]]=0,0,(Tabelle1[[#This Row],[Etas 35°C]]*0.8+Tabelle1[[#This Row],[Etas 55°C]]*0.2))*2.5</f>
        <v>4.1050000000000004</v>
      </c>
      <c r="N698" s="21">
        <f>IF(-(Tabelle1[[#This Row],[80%/20% SCOP]]-5.5)/5.5=1,"n.a.",-(Tabelle1[[#This Row],[80%/20% SCOP]]-5.5)/5.5)</f>
        <v>0.25363636363636355</v>
      </c>
    </row>
    <row r="699" spans="1:14" ht="20.100000000000001" customHeight="1" x14ac:dyDescent="0.25">
      <c r="A699" s="24">
        <v>16003334</v>
      </c>
      <c r="B699" s="15" t="s">
        <v>669</v>
      </c>
      <c r="C699" s="15" t="s">
        <v>744</v>
      </c>
      <c r="D699" s="16" t="s">
        <v>2</v>
      </c>
      <c r="E699" s="17">
        <v>10</v>
      </c>
      <c r="F699" s="18">
        <v>1.7</v>
      </c>
      <c r="G699" s="17">
        <v>9</v>
      </c>
      <c r="H699" s="18">
        <v>1.35</v>
      </c>
      <c r="I699" s="16" t="s">
        <v>109</v>
      </c>
      <c r="J699" s="16" t="s">
        <v>4</v>
      </c>
      <c r="K699" s="16" t="s">
        <v>4</v>
      </c>
      <c r="L699" s="19">
        <f>IF(Tabelle1[[#This Row],[Heizleistung (55°C)]]=0,Tabelle1[[#This Row],[Heizleistung (35°C)]],(Tabelle1[[#This Row],[Heizleistung (35°C)]]+Tabelle1[[#This Row],[Heizleistung (55°C)]])/2)</f>
        <v>9.5</v>
      </c>
      <c r="M699" s="20">
        <f>IF(Tabelle1[[#This Row],[Etas 55°C]]=0,0,(Tabelle1[[#This Row],[Etas 35°C]]*0.8+Tabelle1[[#This Row],[Etas 55°C]]*0.2))*2.5</f>
        <v>4.0750000000000002</v>
      </c>
      <c r="N699" s="21">
        <f>IF(-(Tabelle1[[#This Row],[80%/20% SCOP]]-5.5)/5.5=1,"n.a.",-(Tabelle1[[#This Row],[80%/20% SCOP]]-5.5)/5.5)</f>
        <v>0.25909090909090904</v>
      </c>
    </row>
    <row r="700" spans="1:14" ht="20.100000000000001" customHeight="1" x14ac:dyDescent="0.25">
      <c r="A700" s="24">
        <v>16011990</v>
      </c>
      <c r="B700" s="15" t="s">
        <v>669</v>
      </c>
      <c r="C700" s="15" t="s">
        <v>745</v>
      </c>
      <c r="D700" s="16" t="s">
        <v>2</v>
      </c>
      <c r="E700" s="17">
        <v>54.15</v>
      </c>
      <c r="F700" s="18">
        <v>1.7</v>
      </c>
      <c r="G700" s="17">
        <v>51.91</v>
      </c>
      <c r="H700" s="18">
        <v>1.25</v>
      </c>
      <c r="I700" s="16" t="s">
        <v>40</v>
      </c>
      <c r="J700" s="16" t="s">
        <v>4</v>
      </c>
      <c r="K700" s="16" t="s">
        <v>4</v>
      </c>
      <c r="L700" s="19">
        <f>IF(Tabelle1[[#This Row],[Heizleistung (55°C)]]=0,Tabelle1[[#This Row],[Heizleistung (35°C)]],(Tabelle1[[#This Row],[Heizleistung (35°C)]]+Tabelle1[[#This Row],[Heizleistung (55°C)]])/2)</f>
        <v>53.03</v>
      </c>
      <c r="M700" s="20">
        <f>IF(Tabelle1[[#This Row],[Etas 55°C]]=0,0,(Tabelle1[[#This Row],[Etas 35°C]]*0.8+Tabelle1[[#This Row],[Etas 55°C]]*0.2))*2.5</f>
        <v>4.0250000000000004</v>
      </c>
      <c r="N700" s="21">
        <f>IF(-(Tabelle1[[#This Row],[80%/20% SCOP]]-5.5)/5.5=1,"n.a.",-(Tabelle1[[#This Row],[80%/20% SCOP]]-5.5)/5.5)</f>
        <v>0.26818181818181813</v>
      </c>
    </row>
    <row r="701" spans="1:14" ht="20.100000000000001" customHeight="1" x14ac:dyDescent="0.25">
      <c r="A701" s="24">
        <v>16005002</v>
      </c>
      <c r="B701" s="15" t="s">
        <v>669</v>
      </c>
      <c r="C701" s="15" t="s">
        <v>746</v>
      </c>
      <c r="D701" s="16" t="s">
        <v>2</v>
      </c>
      <c r="E701" s="17">
        <v>4</v>
      </c>
      <c r="F701" s="18">
        <v>1.83</v>
      </c>
      <c r="G701" s="17">
        <v>4</v>
      </c>
      <c r="H701" s="18">
        <v>1.31</v>
      </c>
      <c r="I701" s="16" t="s">
        <v>109</v>
      </c>
      <c r="J701" s="16" t="s">
        <v>4</v>
      </c>
      <c r="K701" s="16" t="s">
        <v>4</v>
      </c>
      <c r="L701" s="19">
        <f>IF(Tabelle1[[#This Row],[Heizleistung (55°C)]]=0,Tabelle1[[#This Row],[Heizleistung (35°C)]],(Tabelle1[[#This Row],[Heizleistung (35°C)]]+Tabelle1[[#This Row],[Heizleistung (55°C)]])/2)</f>
        <v>4</v>
      </c>
      <c r="M701" s="20">
        <f>IF(Tabelle1[[#This Row],[Etas 55°C]]=0,0,(Tabelle1[[#This Row],[Etas 35°C]]*0.8+Tabelle1[[#This Row],[Etas 55°C]]*0.2))*2.5</f>
        <v>4.3150000000000004</v>
      </c>
      <c r="N701" s="21">
        <f>IF(-(Tabelle1[[#This Row],[80%/20% SCOP]]-5.5)/5.5=1,"n.a.",-(Tabelle1[[#This Row],[80%/20% SCOP]]-5.5)/5.5)</f>
        <v>0.21545454545454537</v>
      </c>
    </row>
    <row r="702" spans="1:14" ht="20.100000000000001" customHeight="1" x14ac:dyDescent="0.25">
      <c r="A702" s="24">
        <v>16004585</v>
      </c>
      <c r="B702" s="15" t="s">
        <v>669</v>
      </c>
      <c r="C702" s="15" t="s">
        <v>747</v>
      </c>
      <c r="D702" s="16" t="s">
        <v>2</v>
      </c>
      <c r="E702" s="17">
        <v>6</v>
      </c>
      <c r="F702" s="18">
        <v>1.81</v>
      </c>
      <c r="G702" s="17">
        <v>6</v>
      </c>
      <c r="H702" s="18">
        <v>1.29</v>
      </c>
      <c r="I702" s="16" t="s">
        <v>109</v>
      </c>
      <c r="J702" s="16" t="s">
        <v>4</v>
      </c>
      <c r="K702" s="16" t="s">
        <v>4</v>
      </c>
      <c r="L702" s="19">
        <f>IF(Tabelle1[[#This Row],[Heizleistung (55°C)]]=0,Tabelle1[[#This Row],[Heizleistung (35°C)]],(Tabelle1[[#This Row],[Heizleistung (35°C)]]+Tabelle1[[#This Row],[Heizleistung (55°C)]])/2)</f>
        <v>6</v>
      </c>
      <c r="M702" s="20">
        <f>IF(Tabelle1[[#This Row],[Etas 55°C]]=0,0,(Tabelle1[[#This Row],[Etas 35°C]]*0.8+Tabelle1[[#This Row],[Etas 55°C]]*0.2))*2.5</f>
        <v>4.2650000000000006</v>
      </c>
      <c r="N702" s="21">
        <f>IF(-(Tabelle1[[#This Row],[80%/20% SCOP]]-5.5)/5.5=1,"n.a.",-(Tabelle1[[#This Row],[80%/20% SCOP]]-5.5)/5.5)</f>
        <v>0.22454545454545444</v>
      </c>
    </row>
    <row r="703" spans="1:14" ht="20.100000000000001" customHeight="1" x14ac:dyDescent="0.25">
      <c r="A703" s="24">
        <v>16004733</v>
      </c>
      <c r="B703" s="15" t="s">
        <v>669</v>
      </c>
      <c r="C703" s="15" t="s">
        <v>748</v>
      </c>
      <c r="D703" s="16" t="s">
        <v>2</v>
      </c>
      <c r="E703" s="17">
        <v>10</v>
      </c>
      <c r="F703" s="18">
        <v>1.94</v>
      </c>
      <c r="G703" s="17">
        <v>9</v>
      </c>
      <c r="H703" s="18">
        <v>1.36</v>
      </c>
      <c r="I703" s="16" t="s">
        <v>109</v>
      </c>
      <c r="J703" s="16" t="s">
        <v>4</v>
      </c>
      <c r="K703" s="16" t="s">
        <v>4</v>
      </c>
      <c r="L703" s="19">
        <f>IF(Tabelle1[[#This Row],[Heizleistung (55°C)]]=0,Tabelle1[[#This Row],[Heizleistung (35°C)]],(Tabelle1[[#This Row],[Heizleistung (35°C)]]+Tabelle1[[#This Row],[Heizleistung (55°C)]])/2)</f>
        <v>9.5</v>
      </c>
      <c r="M703" s="20">
        <f>IF(Tabelle1[[#This Row],[Etas 55°C]]=0,0,(Tabelle1[[#This Row],[Etas 35°C]]*0.8+Tabelle1[[#This Row],[Etas 55°C]]*0.2))*2.5</f>
        <v>4.5600000000000005</v>
      </c>
      <c r="N703" s="21">
        <f>IF(-(Tabelle1[[#This Row],[80%/20% SCOP]]-5.5)/5.5=1,"n.a.",-(Tabelle1[[#This Row],[80%/20% SCOP]]-5.5)/5.5)</f>
        <v>0.17090909090909082</v>
      </c>
    </row>
    <row r="704" spans="1:14" ht="20.100000000000001" customHeight="1" x14ac:dyDescent="0.25">
      <c r="A704" s="24">
        <v>16015277</v>
      </c>
      <c r="B704" s="15" t="s">
        <v>669</v>
      </c>
      <c r="C704" s="15" t="s">
        <v>749</v>
      </c>
      <c r="D704" s="16" t="s">
        <v>2</v>
      </c>
      <c r="E704" s="17">
        <v>130</v>
      </c>
      <c r="F704" s="18">
        <v>1.8</v>
      </c>
      <c r="G704" s="17">
        <v>127</v>
      </c>
      <c r="H704" s="18">
        <v>1.32</v>
      </c>
      <c r="I704" s="16" t="s">
        <v>40</v>
      </c>
      <c r="J704" s="16" t="s">
        <v>4</v>
      </c>
      <c r="K704" s="16" t="s">
        <v>4</v>
      </c>
      <c r="L704" s="19">
        <f>IF(Tabelle1[[#This Row],[Heizleistung (55°C)]]=0,Tabelle1[[#This Row],[Heizleistung (35°C)]],(Tabelle1[[#This Row],[Heizleistung (35°C)]]+Tabelle1[[#This Row],[Heizleistung (55°C)]])/2)</f>
        <v>128.5</v>
      </c>
      <c r="M704" s="20">
        <f>IF(Tabelle1[[#This Row],[Etas 55°C]]=0,0,(Tabelle1[[#This Row],[Etas 35°C]]*0.8+Tabelle1[[#This Row],[Etas 55°C]]*0.2))*2.5</f>
        <v>4.2600000000000007</v>
      </c>
      <c r="N704" s="21">
        <f>IF(-(Tabelle1[[#This Row],[80%/20% SCOP]]-5.5)/5.5=1,"n.a.",-(Tabelle1[[#This Row],[80%/20% SCOP]]-5.5)/5.5)</f>
        <v>0.22545454545454532</v>
      </c>
    </row>
    <row r="705" spans="1:14" ht="20.100000000000001" customHeight="1" x14ac:dyDescent="0.25">
      <c r="A705" s="24">
        <v>16004889</v>
      </c>
      <c r="B705" s="15" t="s">
        <v>669</v>
      </c>
      <c r="C705" s="15" t="s">
        <v>750</v>
      </c>
      <c r="D705" s="16" t="s">
        <v>2</v>
      </c>
      <c r="E705" s="17">
        <v>6.2</v>
      </c>
      <c r="F705" s="18">
        <v>1.8</v>
      </c>
      <c r="G705" s="17">
        <v>6.2</v>
      </c>
      <c r="H705" s="18">
        <v>1.37</v>
      </c>
      <c r="I705" s="16" t="s">
        <v>3</v>
      </c>
      <c r="J705" s="16" t="s">
        <v>4</v>
      </c>
      <c r="K705" s="16" t="s">
        <v>4</v>
      </c>
      <c r="L705" s="19">
        <f>IF(Tabelle1[[#This Row],[Heizleistung (55°C)]]=0,Tabelle1[[#This Row],[Heizleistung (35°C)]],(Tabelle1[[#This Row],[Heizleistung (35°C)]]+Tabelle1[[#This Row],[Heizleistung (55°C)]])/2)</f>
        <v>6.2</v>
      </c>
      <c r="M705" s="20">
        <f>IF(Tabelle1[[#This Row],[Etas 55°C]]=0,0,(Tabelle1[[#This Row],[Etas 35°C]]*0.8+Tabelle1[[#This Row],[Etas 55°C]]*0.2))*2.5</f>
        <v>4.2850000000000001</v>
      </c>
      <c r="N705" s="21">
        <f>IF(-(Tabelle1[[#This Row],[80%/20% SCOP]]-5.5)/5.5=1,"n.a.",-(Tabelle1[[#This Row],[80%/20% SCOP]]-5.5)/5.5)</f>
        <v>0.22090909090909089</v>
      </c>
    </row>
    <row r="706" spans="1:14" ht="20.100000000000001" customHeight="1" x14ac:dyDescent="0.25">
      <c r="A706" s="24">
        <v>16010282</v>
      </c>
      <c r="B706" s="15" t="s">
        <v>669</v>
      </c>
      <c r="C706" s="15" t="s">
        <v>751</v>
      </c>
      <c r="D706" s="16" t="s">
        <v>2</v>
      </c>
      <c r="E706" s="17">
        <v>6.6</v>
      </c>
      <c r="F706" s="18">
        <v>1.8</v>
      </c>
      <c r="G706" s="17">
        <v>6.6</v>
      </c>
      <c r="H706" s="18">
        <v>1.38</v>
      </c>
      <c r="I706" s="16" t="s">
        <v>3</v>
      </c>
      <c r="J706" s="16" t="s">
        <v>4</v>
      </c>
      <c r="K706" s="16" t="s">
        <v>4</v>
      </c>
      <c r="L706" s="19">
        <f>IF(Tabelle1[[#This Row],[Heizleistung (55°C)]]=0,Tabelle1[[#This Row],[Heizleistung (35°C)]],(Tabelle1[[#This Row],[Heizleistung (35°C)]]+Tabelle1[[#This Row],[Heizleistung (55°C)]])/2)</f>
        <v>6.6</v>
      </c>
      <c r="M706" s="20">
        <f>IF(Tabelle1[[#This Row],[Etas 55°C]]=0,0,(Tabelle1[[#This Row],[Etas 35°C]]*0.8+Tabelle1[[#This Row],[Etas 55°C]]*0.2))*2.5</f>
        <v>4.2900000000000009</v>
      </c>
      <c r="N706" s="21">
        <f>IF(-(Tabelle1[[#This Row],[80%/20% SCOP]]-5.5)/5.5=1,"n.a.",-(Tabelle1[[#This Row],[80%/20% SCOP]]-5.5)/5.5)</f>
        <v>0.21999999999999983</v>
      </c>
    </row>
    <row r="707" spans="1:14" ht="20.100000000000001" customHeight="1" x14ac:dyDescent="0.25">
      <c r="A707" s="24">
        <v>16004893</v>
      </c>
      <c r="B707" s="15" t="s">
        <v>669</v>
      </c>
      <c r="C707" s="15" t="s">
        <v>752</v>
      </c>
      <c r="D707" s="16" t="s">
        <v>2</v>
      </c>
      <c r="E707" s="17">
        <v>4.4000000000000004</v>
      </c>
      <c r="F707" s="18">
        <v>1.8</v>
      </c>
      <c r="G707" s="17">
        <v>4</v>
      </c>
      <c r="H707" s="18">
        <v>1.3</v>
      </c>
      <c r="I707" s="16" t="s">
        <v>3</v>
      </c>
      <c r="J707" s="16" t="s">
        <v>4</v>
      </c>
      <c r="K707" s="16" t="s">
        <v>4</v>
      </c>
      <c r="L707" s="19">
        <f>IF(Tabelle1[[#This Row],[Heizleistung (55°C)]]=0,Tabelle1[[#This Row],[Heizleistung (35°C)]],(Tabelle1[[#This Row],[Heizleistung (35°C)]]+Tabelle1[[#This Row],[Heizleistung (55°C)]])/2)</f>
        <v>4.2</v>
      </c>
      <c r="M707" s="20">
        <f>IF(Tabelle1[[#This Row],[Etas 55°C]]=0,0,(Tabelle1[[#This Row],[Etas 35°C]]*0.8+Tabelle1[[#This Row],[Etas 55°C]]*0.2))*2.5</f>
        <v>4.25</v>
      </c>
      <c r="N707" s="21">
        <f>IF(-(Tabelle1[[#This Row],[80%/20% SCOP]]-5.5)/5.5=1,"n.a.",-(Tabelle1[[#This Row],[80%/20% SCOP]]-5.5)/5.5)</f>
        <v>0.22727272727272727</v>
      </c>
    </row>
    <row r="708" spans="1:14" ht="20.100000000000001" customHeight="1" x14ac:dyDescent="0.25">
      <c r="A708" s="24">
        <v>16012001</v>
      </c>
      <c r="B708" s="15" t="s">
        <v>669</v>
      </c>
      <c r="C708" s="15" t="s">
        <v>753</v>
      </c>
      <c r="D708" s="16" t="s">
        <v>2</v>
      </c>
      <c r="E708" s="17">
        <v>25.38</v>
      </c>
      <c r="F708" s="18">
        <v>1.73</v>
      </c>
      <c r="G708" s="17">
        <v>23.06</v>
      </c>
      <c r="H708" s="18">
        <v>1.27</v>
      </c>
      <c r="I708" s="16" t="s">
        <v>40</v>
      </c>
      <c r="J708" s="16" t="s">
        <v>4</v>
      </c>
      <c r="K708" s="16" t="s">
        <v>4</v>
      </c>
      <c r="L708" s="19">
        <f>IF(Tabelle1[[#This Row],[Heizleistung (55°C)]]=0,Tabelle1[[#This Row],[Heizleistung (35°C)]],(Tabelle1[[#This Row],[Heizleistung (35°C)]]+Tabelle1[[#This Row],[Heizleistung (55°C)]])/2)</f>
        <v>24.22</v>
      </c>
      <c r="M708" s="20">
        <f>IF(Tabelle1[[#This Row],[Etas 55°C]]=0,0,(Tabelle1[[#This Row],[Etas 35°C]]*0.8+Tabelle1[[#This Row],[Etas 55°C]]*0.2))*2.5</f>
        <v>4.0950000000000006</v>
      </c>
      <c r="N708" s="21">
        <f>IF(-(Tabelle1[[#This Row],[80%/20% SCOP]]-5.5)/5.5=1,"n.a.",-(Tabelle1[[#This Row],[80%/20% SCOP]]-5.5)/5.5)</f>
        <v>0.25545454545454532</v>
      </c>
    </row>
    <row r="709" spans="1:14" ht="20.100000000000001" customHeight="1" x14ac:dyDescent="0.25">
      <c r="A709" s="24">
        <v>16004904</v>
      </c>
      <c r="B709" s="15" t="s">
        <v>669</v>
      </c>
      <c r="C709" s="15" t="s">
        <v>754</v>
      </c>
      <c r="D709" s="16" t="s">
        <v>2</v>
      </c>
      <c r="E709" s="17">
        <v>13</v>
      </c>
      <c r="F709" s="18">
        <v>1.71</v>
      </c>
      <c r="G709" s="17">
        <v>12</v>
      </c>
      <c r="H709" s="18">
        <v>1.3</v>
      </c>
      <c r="I709" s="16" t="s">
        <v>109</v>
      </c>
      <c r="J709" s="16" t="s">
        <v>4</v>
      </c>
      <c r="K709" s="16" t="s">
        <v>4</v>
      </c>
      <c r="L709" s="19">
        <f>IF(Tabelle1[[#This Row],[Heizleistung (55°C)]]=0,Tabelle1[[#This Row],[Heizleistung (35°C)]],(Tabelle1[[#This Row],[Heizleistung (35°C)]]+Tabelle1[[#This Row],[Heizleistung (55°C)]])/2)</f>
        <v>12.5</v>
      </c>
      <c r="M709" s="20">
        <f>IF(Tabelle1[[#This Row],[Etas 55°C]]=0,0,(Tabelle1[[#This Row],[Etas 35°C]]*0.8+Tabelle1[[#This Row],[Etas 55°C]]*0.2))*2.5</f>
        <v>4.07</v>
      </c>
      <c r="N709" s="21">
        <f>IF(-(Tabelle1[[#This Row],[80%/20% SCOP]]-5.5)/5.5=1,"n.a.",-(Tabelle1[[#This Row],[80%/20% SCOP]]-5.5)/5.5)</f>
        <v>0.25999999999999995</v>
      </c>
    </row>
    <row r="710" spans="1:14" ht="20.100000000000001" customHeight="1" x14ac:dyDescent="0.25">
      <c r="A710" s="24">
        <v>16004815</v>
      </c>
      <c r="B710" s="15" t="s">
        <v>669</v>
      </c>
      <c r="C710" s="15" t="s">
        <v>755</v>
      </c>
      <c r="D710" s="16" t="s">
        <v>2</v>
      </c>
      <c r="E710" s="17">
        <v>6</v>
      </c>
      <c r="F710" s="18">
        <v>1.81</v>
      </c>
      <c r="G710" s="17">
        <v>6</v>
      </c>
      <c r="H710" s="18">
        <v>1.29</v>
      </c>
      <c r="I710" s="16" t="s">
        <v>109</v>
      </c>
      <c r="J710" s="16" t="s">
        <v>4</v>
      </c>
      <c r="K710" s="16" t="s">
        <v>4</v>
      </c>
      <c r="L710" s="19">
        <f>IF(Tabelle1[[#This Row],[Heizleistung (55°C)]]=0,Tabelle1[[#This Row],[Heizleistung (35°C)]],(Tabelle1[[#This Row],[Heizleistung (35°C)]]+Tabelle1[[#This Row],[Heizleistung (55°C)]])/2)</f>
        <v>6</v>
      </c>
      <c r="M710" s="20">
        <f>IF(Tabelle1[[#This Row],[Etas 55°C]]=0,0,(Tabelle1[[#This Row],[Etas 35°C]]*0.8+Tabelle1[[#This Row],[Etas 55°C]]*0.2))*2.5</f>
        <v>4.2650000000000006</v>
      </c>
      <c r="N710" s="21">
        <f>IF(-(Tabelle1[[#This Row],[80%/20% SCOP]]-5.5)/5.5=1,"n.a.",-(Tabelle1[[#This Row],[80%/20% SCOP]]-5.5)/5.5)</f>
        <v>0.22454545454545444</v>
      </c>
    </row>
    <row r="711" spans="1:14" ht="20.100000000000001" customHeight="1" x14ac:dyDescent="0.25">
      <c r="A711" s="24">
        <v>16004825</v>
      </c>
      <c r="B711" s="15" t="s">
        <v>669</v>
      </c>
      <c r="C711" s="15" t="s">
        <v>756</v>
      </c>
      <c r="D711" s="16" t="s">
        <v>2</v>
      </c>
      <c r="E711" s="17">
        <v>4.4000000000000004</v>
      </c>
      <c r="F711" s="18">
        <v>1.79</v>
      </c>
      <c r="G711" s="17">
        <v>4</v>
      </c>
      <c r="H711" s="18">
        <v>1.27</v>
      </c>
      <c r="I711" s="16" t="s">
        <v>3</v>
      </c>
      <c r="J711" s="16" t="s">
        <v>4</v>
      </c>
      <c r="K711" s="16" t="s">
        <v>4</v>
      </c>
      <c r="L711" s="19">
        <f>IF(Tabelle1[[#This Row],[Heizleistung (55°C)]]=0,Tabelle1[[#This Row],[Heizleistung (35°C)]],(Tabelle1[[#This Row],[Heizleistung (35°C)]]+Tabelle1[[#This Row],[Heizleistung (55°C)]])/2)</f>
        <v>4.2</v>
      </c>
      <c r="M711" s="20">
        <f>IF(Tabelle1[[#This Row],[Etas 55°C]]=0,0,(Tabelle1[[#This Row],[Etas 35°C]]*0.8+Tabelle1[[#This Row],[Etas 55°C]]*0.2))*2.5</f>
        <v>4.2150000000000007</v>
      </c>
      <c r="N711" s="21">
        <f>IF(-(Tabelle1[[#This Row],[80%/20% SCOP]]-5.5)/5.5=1,"n.a.",-(Tabelle1[[#This Row],[80%/20% SCOP]]-5.5)/5.5)</f>
        <v>0.2336363636363635</v>
      </c>
    </row>
    <row r="712" spans="1:14" ht="20.100000000000001" customHeight="1" x14ac:dyDescent="0.25">
      <c r="A712" s="24">
        <v>16004325</v>
      </c>
      <c r="B712" s="15" t="s">
        <v>669</v>
      </c>
      <c r="C712" s="15" t="s">
        <v>757</v>
      </c>
      <c r="D712" s="16" t="s">
        <v>2</v>
      </c>
      <c r="E712" s="17">
        <v>13</v>
      </c>
      <c r="F712" s="18">
        <v>1.71</v>
      </c>
      <c r="G712" s="17">
        <v>12</v>
      </c>
      <c r="H712" s="18">
        <v>1.34</v>
      </c>
      <c r="I712" s="16" t="s">
        <v>109</v>
      </c>
      <c r="J712" s="16" t="s">
        <v>4</v>
      </c>
      <c r="K712" s="16" t="s">
        <v>4</v>
      </c>
      <c r="L712" s="19">
        <f>IF(Tabelle1[[#This Row],[Heizleistung (55°C)]]=0,Tabelle1[[#This Row],[Heizleistung (35°C)]],(Tabelle1[[#This Row],[Heizleistung (35°C)]]+Tabelle1[[#This Row],[Heizleistung (55°C)]])/2)</f>
        <v>12.5</v>
      </c>
      <c r="M712" s="20">
        <f>IF(Tabelle1[[#This Row],[Etas 55°C]]=0,0,(Tabelle1[[#This Row],[Etas 35°C]]*0.8+Tabelle1[[#This Row],[Etas 55°C]]*0.2))*2.5</f>
        <v>4.09</v>
      </c>
      <c r="N712" s="21">
        <f>IF(-(Tabelle1[[#This Row],[80%/20% SCOP]]-5.5)/5.5=1,"n.a.",-(Tabelle1[[#This Row],[80%/20% SCOP]]-5.5)/5.5)</f>
        <v>0.2563636363636364</v>
      </c>
    </row>
    <row r="713" spans="1:14" ht="20.100000000000001" customHeight="1" x14ac:dyDescent="0.25">
      <c r="A713" s="24">
        <v>16004969</v>
      </c>
      <c r="B713" s="15" t="s">
        <v>669</v>
      </c>
      <c r="C713" s="15" t="s">
        <v>758</v>
      </c>
      <c r="D713" s="16" t="s">
        <v>2</v>
      </c>
      <c r="E713" s="17">
        <v>4</v>
      </c>
      <c r="F713" s="18">
        <v>1.83</v>
      </c>
      <c r="G713" s="17">
        <v>4</v>
      </c>
      <c r="H713" s="18">
        <v>1.31</v>
      </c>
      <c r="I713" s="16" t="s">
        <v>109</v>
      </c>
      <c r="J713" s="16" t="s">
        <v>4</v>
      </c>
      <c r="K713" s="16" t="s">
        <v>4</v>
      </c>
      <c r="L713" s="19">
        <f>IF(Tabelle1[[#This Row],[Heizleistung (55°C)]]=0,Tabelle1[[#This Row],[Heizleistung (35°C)]],(Tabelle1[[#This Row],[Heizleistung (35°C)]]+Tabelle1[[#This Row],[Heizleistung (55°C)]])/2)</f>
        <v>4</v>
      </c>
      <c r="M713" s="20">
        <f>IF(Tabelle1[[#This Row],[Etas 55°C]]=0,0,(Tabelle1[[#This Row],[Etas 35°C]]*0.8+Tabelle1[[#This Row],[Etas 55°C]]*0.2))*2.5</f>
        <v>4.3150000000000004</v>
      </c>
      <c r="N713" s="21">
        <f>IF(-(Tabelle1[[#This Row],[80%/20% SCOP]]-5.5)/5.5=1,"n.a.",-(Tabelle1[[#This Row],[80%/20% SCOP]]-5.5)/5.5)</f>
        <v>0.21545454545454537</v>
      </c>
    </row>
    <row r="714" spans="1:14" ht="20.100000000000001" customHeight="1" x14ac:dyDescent="0.25">
      <c r="A714" s="24">
        <v>16012049</v>
      </c>
      <c r="B714" s="15" t="s">
        <v>669</v>
      </c>
      <c r="C714" s="15" t="s">
        <v>759</v>
      </c>
      <c r="D714" s="16" t="s">
        <v>2</v>
      </c>
      <c r="E714" s="17">
        <v>6.6</v>
      </c>
      <c r="F714" s="18">
        <v>1.8</v>
      </c>
      <c r="G714" s="17">
        <v>6.6</v>
      </c>
      <c r="H714" s="18">
        <v>1.36</v>
      </c>
      <c r="I714" s="16" t="s">
        <v>3</v>
      </c>
      <c r="J714" s="16" t="s">
        <v>4</v>
      </c>
      <c r="K714" s="16" t="s">
        <v>4</v>
      </c>
      <c r="L714" s="19">
        <f>IF(Tabelle1[[#This Row],[Heizleistung (55°C)]]=0,Tabelle1[[#This Row],[Heizleistung (35°C)]],(Tabelle1[[#This Row],[Heizleistung (35°C)]]+Tabelle1[[#This Row],[Heizleistung (55°C)]])/2)</f>
        <v>6.6</v>
      </c>
      <c r="M714" s="20">
        <f>IF(Tabelle1[[#This Row],[Etas 55°C]]=0,0,(Tabelle1[[#This Row],[Etas 35°C]]*0.8+Tabelle1[[#This Row],[Etas 55°C]]*0.2))*2.5</f>
        <v>4.28</v>
      </c>
      <c r="N714" s="21">
        <f>IF(-(Tabelle1[[#This Row],[80%/20% SCOP]]-5.5)/5.5=1,"n.a.",-(Tabelle1[[#This Row],[80%/20% SCOP]]-5.5)/5.5)</f>
        <v>0.22181818181818178</v>
      </c>
    </row>
    <row r="715" spans="1:14" ht="20.100000000000001" customHeight="1" x14ac:dyDescent="0.25">
      <c r="A715" s="24">
        <v>16017316</v>
      </c>
      <c r="B715" s="15" t="s">
        <v>669</v>
      </c>
      <c r="C715" s="15" t="s">
        <v>760</v>
      </c>
      <c r="D715" s="16" t="s">
        <v>2</v>
      </c>
      <c r="E715" s="17">
        <v>6</v>
      </c>
      <c r="F715" s="18">
        <v>1.63</v>
      </c>
      <c r="G715" s="17">
        <v>6</v>
      </c>
      <c r="H715" s="18">
        <v>1.27</v>
      </c>
      <c r="I715" s="16" t="s">
        <v>3</v>
      </c>
      <c r="J715" s="16" t="s">
        <v>4</v>
      </c>
      <c r="K715" s="16" t="s">
        <v>4</v>
      </c>
      <c r="L715" s="19">
        <f>IF(Tabelle1[[#This Row],[Heizleistung (55°C)]]=0,Tabelle1[[#This Row],[Heizleistung (35°C)]],(Tabelle1[[#This Row],[Heizleistung (35°C)]]+Tabelle1[[#This Row],[Heizleistung (55°C)]])/2)</f>
        <v>6</v>
      </c>
      <c r="M715" s="20">
        <f>IF(Tabelle1[[#This Row],[Etas 55°C]]=0,0,(Tabelle1[[#This Row],[Etas 35°C]]*0.8+Tabelle1[[#This Row],[Etas 55°C]]*0.2))*2.5</f>
        <v>3.895</v>
      </c>
      <c r="N715" s="21">
        <f>IF(-(Tabelle1[[#This Row],[80%/20% SCOP]]-5.5)/5.5=1,"n.a.",-(Tabelle1[[#This Row],[80%/20% SCOP]]-5.5)/5.5)</f>
        <v>0.29181818181818181</v>
      </c>
    </row>
    <row r="716" spans="1:14" ht="20.100000000000001" customHeight="1" x14ac:dyDescent="0.25">
      <c r="A716" s="24">
        <v>16018448</v>
      </c>
      <c r="B716" s="15" t="s">
        <v>669</v>
      </c>
      <c r="C716" s="15" t="s">
        <v>761</v>
      </c>
      <c r="D716" s="16" t="s">
        <v>2</v>
      </c>
      <c r="E716" s="17">
        <v>6.2</v>
      </c>
      <c r="F716" s="18">
        <v>1.7909999999999999</v>
      </c>
      <c r="G716" s="17">
        <v>6.2</v>
      </c>
      <c r="H716" s="18">
        <v>1.36</v>
      </c>
      <c r="I716" s="16" t="s">
        <v>3</v>
      </c>
      <c r="J716" s="16" t="s">
        <v>4</v>
      </c>
      <c r="K716" s="16" t="s">
        <v>4</v>
      </c>
      <c r="L716" s="19">
        <f>IF(Tabelle1[[#This Row],[Heizleistung (55°C)]]=0,Tabelle1[[#This Row],[Heizleistung (35°C)]],(Tabelle1[[#This Row],[Heizleistung (35°C)]]+Tabelle1[[#This Row],[Heizleistung (55°C)]])/2)</f>
        <v>6.2</v>
      </c>
      <c r="M716" s="20">
        <f>IF(Tabelle1[[#This Row],[Etas 55°C]]=0,0,(Tabelle1[[#This Row],[Etas 35°C]]*0.8+Tabelle1[[#This Row],[Etas 55°C]]*0.2))*2.5</f>
        <v>4.2620000000000005</v>
      </c>
      <c r="N716" s="21">
        <f>IF(-(Tabelle1[[#This Row],[80%/20% SCOP]]-5.5)/5.5=1,"n.a.",-(Tabelle1[[#This Row],[80%/20% SCOP]]-5.5)/5.5)</f>
        <v>0.22509090909090901</v>
      </c>
    </row>
    <row r="717" spans="1:14" ht="20.100000000000001" customHeight="1" x14ac:dyDescent="0.25">
      <c r="A717" s="24">
        <v>16004892</v>
      </c>
      <c r="B717" s="15" t="s">
        <v>669</v>
      </c>
      <c r="C717" s="15" t="s">
        <v>762</v>
      </c>
      <c r="D717" s="16" t="s">
        <v>2</v>
      </c>
      <c r="E717" s="17">
        <v>6.6</v>
      </c>
      <c r="F717" s="18">
        <v>1.79</v>
      </c>
      <c r="G717" s="17">
        <v>6.6</v>
      </c>
      <c r="H717" s="18">
        <v>1.36</v>
      </c>
      <c r="I717" s="16" t="s">
        <v>3</v>
      </c>
      <c r="J717" s="16" t="s">
        <v>4</v>
      </c>
      <c r="K717" s="16" t="s">
        <v>4</v>
      </c>
      <c r="L717" s="19">
        <f>IF(Tabelle1[[#This Row],[Heizleistung (55°C)]]=0,Tabelle1[[#This Row],[Heizleistung (35°C)]],(Tabelle1[[#This Row],[Heizleistung (35°C)]]+Tabelle1[[#This Row],[Heizleistung (55°C)]])/2)</f>
        <v>6.6</v>
      </c>
      <c r="M717" s="20">
        <f>IF(Tabelle1[[#This Row],[Etas 55°C]]=0,0,(Tabelle1[[#This Row],[Etas 35°C]]*0.8+Tabelle1[[#This Row],[Etas 55°C]]*0.2))*2.5</f>
        <v>4.2600000000000007</v>
      </c>
      <c r="N717" s="21">
        <f>IF(-(Tabelle1[[#This Row],[80%/20% SCOP]]-5.5)/5.5=1,"n.a.",-(Tabelle1[[#This Row],[80%/20% SCOP]]-5.5)/5.5)</f>
        <v>0.22545454545454532</v>
      </c>
    </row>
    <row r="718" spans="1:14" ht="20.100000000000001" customHeight="1" x14ac:dyDescent="0.25">
      <c r="A718" s="24">
        <v>16004741</v>
      </c>
      <c r="B718" s="15" t="s">
        <v>669</v>
      </c>
      <c r="C718" s="15" t="s">
        <v>763</v>
      </c>
      <c r="D718" s="16" t="s">
        <v>2</v>
      </c>
      <c r="E718" s="17">
        <v>6</v>
      </c>
      <c r="F718" s="18">
        <v>1.81</v>
      </c>
      <c r="G718" s="17">
        <v>6</v>
      </c>
      <c r="H718" s="18">
        <v>1.29</v>
      </c>
      <c r="I718" s="16" t="s">
        <v>109</v>
      </c>
      <c r="J718" s="16" t="s">
        <v>4</v>
      </c>
      <c r="K718" s="16" t="s">
        <v>4</v>
      </c>
      <c r="L718" s="19">
        <f>IF(Tabelle1[[#This Row],[Heizleistung (55°C)]]=0,Tabelle1[[#This Row],[Heizleistung (35°C)]],(Tabelle1[[#This Row],[Heizleistung (35°C)]]+Tabelle1[[#This Row],[Heizleistung (55°C)]])/2)</f>
        <v>6</v>
      </c>
      <c r="M718" s="20">
        <f>IF(Tabelle1[[#This Row],[Etas 55°C]]=0,0,(Tabelle1[[#This Row],[Etas 35°C]]*0.8+Tabelle1[[#This Row],[Etas 55°C]]*0.2))*2.5</f>
        <v>4.2650000000000006</v>
      </c>
      <c r="N718" s="21">
        <f>IF(-(Tabelle1[[#This Row],[80%/20% SCOP]]-5.5)/5.5=1,"n.a.",-(Tabelle1[[#This Row],[80%/20% SCOP]]-5.5)/5.5)</f>
        <v>0.22454545454545444</v>
      </c>
    </row>
    <row r="719" spans="1:14" ht="20.100000000000001" customHeight="1" x14ac:dyDescent="0.25">
      <c r="A719" s="24">
        <v>16004667</v>
      </c>
      <c r="B719" s="15" t="s">
        <v>669</v>
      </c>
      <c r="C719" s="15" t="s">
        <v>764</v>
      </c>
      <c r="D719" s="16" t="s">
        <v>2</v>
      </c>
      <c r="E719" s="17">
        <v>10</v>
      </c>
      <c r="F719" s="18">
        <v>1.94</v>
      </c>
      <c r="G719" s="17">
        <v>9</v>
      </c>
      <c r="H719" s="18">
        <v>1.36</v>
      </c>
      <c r="I719" s="16" t="s">
        <v>109</v>
      </c>
      <c r="J719" s="16" t="s">
        <v>4</v>
      </c>
      <c r="K719" s="16" t="s">
        <v>4</v>
      </c>
      <c r="L719" s="19">
        <f>IF(Tabelle1[[#This Row],[Heizleistung (55°C)]]=0,Tabelle1[[#This Row],[Heizleistung (35°C)]],(Tabelle1[[#This Row],[Heizleistung (35°C)]]+Tabelle1[[#This Row],[Heizleistung (55°C)]])/2)</f>
        <v>9.5</v>
      </c>
      <c r="M719" s="20">
        <f>IF(Tabelle1[[#This Row],[Etas 55°C]]=0,0,(Tabelle1[[#This Row],[Etas 35°C]]*0.8+Tabelle1[[#This Row],[Etas 55°C]]*0.2))*2.5</f>
        <v>4.5600000000000005</v>
      </c>
      <c r="N719" s="21">
        <f>IF(-(Tabelle1[[#This Row],[80%/20% SCOP]]-5.5)/5.5=1,"n.a.",-(Tabelle1[[#This Row],[80%/20% SCOP]]-5.5)/5.5)</f>
        <v>0.17090909090909082</v>
      </c>
    </row>
    <row r="720" spans="1:14" ht="20.100000000000001" customHeight="1" x14ac:dyDescent="0.25">
      <c r="A720" s="24">
        <v>16004953</v>
      </c>
      <c r="B720" s="15" t="s">
        <v>669</v>
      </c>
      <c r="C720" s="15" t="s">
        <v>765</v>
      </c>
      <c r="D720" s="16" t="s">
        <v>2</v>
      </c>
      <c r="E720" s="17">
        <v>5</v>
      </c>
      <c r="F720" s="18">
        <v>1.85</v>
      </c>
      <c r="G720" s="17">
        <v>4</v>
      </c>
      <c r="H720" s="18">
        <v>1.41</v>
      </c>
      <c r="I720" s="16" t="s">
        <v>109</v>
      </c>
      <c r="J720" s="16" t="s">
        <v>4</v>
      </c>
      <c r="K720" s="16" t="s">
        <v>4</v>
      </c>
      <c r="L720" s="19">
        <f>IF(Tabelle1[[#This Row],[Heizleistung (55°C)]]=0,Tabelle1[[#This Row],[Heizleistung (35°C)]],(Tabelle1[[#This Row],[Heizleistung (35°C)]]+Tabelle1[[#This Row],[Heizleistung (55°C)]])/2)</f>
        <v>4.5</v>
      </c>
      <c r="M720" s="20">
        <f>IF(Tabelle1[[#This Row],[Etas 55°C]]=0,0,(Tabelle1[[#This Row],[Etas 35°C]]*0.8+Tabelle1[[#This Row],[Etas 55°C]]*0.2))*2.5</f>
        <v>4.4050000000000002</v>
      </c>
      <c r="N720" s="21">
        <f>IF(-(Tabelle1[[#This Row],[80%/20% SCOP]]-5.5)/5.5=1,"n.a.",-(Tabelle1[[#This Row],[80%/20% SCOP]]-5.5)/5.5)</f>
        <v>0.19909090909090904</v>
      </c>
    </row>
    <row r="721" spans="1:14" ht="20.100000000000001" customHeight="1" x14ac:dyDescent="0.25">
      <c r="A721" s="24">
        <v>16004736</v>
      </c>
      <c r="B721" s="15" t="s">
        <v>669</v>
      </c>
      <c r="C721" s="15" t="s">
        <v>766</v>
      </c>
      <c r="D721" s="16" t="s">
        <v>2</v>
      </c>
      <c r="E721" s="17">
        <v>5</v>
      </c>
      <c r="F721" s="18">
        <v>1.69</v>
      </c>
      <c r="G721" s="17">
        <v>6</v>
      </c>
      <c r="H721" s="18">
        <v>1.33</v>
      </c>
      <c r="I721" s="16" t="s">
        <v>109</v>
      </c>
      <c r="J721" s="16" t="s">
        <v>4</v>
      </c>
      <c r="K721" s="16" t="s">
        <v>4</v>
      </c>
      <c r="L721" s="19">
        <f>IF(Tabelle1[[#This Row],[Heizleistung (55°C)]]=0,Tabelle1[[#This Row],[Heizleistung (35°C)]],(Tabelle1[[#This Row],[Heizleistung (35°C)]]+Tabelle1[[#This Row],[Heizleistung (55°C)]])/2)</f>
        <v>5.5</v>
      </c>
      <c r="M721" s="20">
        <f>IF(Tabelle1[[#This Row],[Etas 55°C]]=0,0,(Tabelle1[[#This Row],[Etas 35°C]]*0.8+Tabelle1[[#This Row],[Etas 55°C]]*0.2))*2.5</f>
        <v>4.0449999999999999</v>
      </c>
      <c r="N721" s="21">
        <f>IF(-(Tabelle1[[#This Row],[80%/20% SCOP]]-5.5)/5.5=1,"n.a.",-(Tabelle1[[#This Row],[80%/20% SCOP]]-5.5)/5.5)</f>
        <v>0.26454545454545458</v>
      </c>
    </row>
    <row r="722" spans="1:14" ht="20.100000000000001" customHeight="1" x14ac:dyDescent="0.25">
      <c r="A722" s="24">
        <v>16012050</v>
      </c>
      <c r="B722" s="15" t="s">
        <v>669</v>
      </c>
      <c r="C722" s="15" t="s">
        <v>767</v>
      </c>
      <c r="D722" s="16" t="s">
        <v>2</v>
      </c>
      <c r="E722" s="17">
        <v>4.4000000000000004</v>
      </c>
      <c r="F722" s="18">
        <v>1.7909999999999999</v>
      </c>
      <c r="G722" s="17">
        <v>4</v>
      </c>
      <c r="H722" s="18">
        <v>1.278</v>
      </c>
      <c r="I722" s="16" t="s">
        <v>3</v>
      </c>
      <c r="J722" s="16" t="s">
        <v>4</v>
      </c>
      <c r="K722" s="16" t="s">
        <v>4</v>
      </c>
      <c r="L722" s="19">
        <f>IF(Tabelle1[[#This Row],[Heizleistung (55°C)]]=0,Tabelle1[[#This Row],[Heizleistung (35°C)]],(Tabelle1[[#This Row],[Heizleistung (35°C)]]+Tabelle1[[#This Row],[Heizleistung (55°C)]])/2)</f>
        <v>4.2</v>
      </c>
      <c r="M722" s="20">
        <f>IF(Tabelle1[[#This Row],[Etas 55°C]]=0,0,(Tabelle1[[#This Row],[Etas 35°C]]*0.8+Tabelle1[[#This Row],[Etas 55°C]]*0.2))*2.5</f>
        <v>4.2210000000000001</v>
      </c>
      <c r="N722" s="21">
        <f>IF(-(Tabelle1[[#This Row],[80%/20% SCOP]]-5.5)/5.5=1,"n.a.",-(Tabelle1[[#This Row],[80%/20% SCOP]]-5.5)/5.5)</f>
        <v>0.23254545454545453</v>
      </c>
    </row>
    <row r="723" spans="1:14" ht="20.100000000000001" customHeight="1" x14ac:dyDescent="0.25">
      <c r="A723" s="24">
        <v>16004737</v>
      </c>
      <c r="B723" s="15" t="s">
        <v>669</v>
      </c>
      <c r="C723" s="15" t="s">
        <v>768</v>
      </c>
      <c r="D723" s="16" t="s">
        <v>2</v>
      </c>
      <c r="E723" s="17">
        <v>5</v>
      </c>
      <c r="F723" s="18">
        <v>1.69</v>
      </c>
      <c r="G723" s="17">
        <v>6</v>
      </c>
      <c r="H723" s="18">
        <v>1.33</v>
      </c>
      <c r="I723" s="16" t="s">
        <v>109</v>
      </c>
      <c r="J723" s="16" t="s">
        <v>4</v>
      </c>
      <c r="K723" s="16" t="s">
        <v>4</v>
      </c>
      <c r="L723" s="19">
        <f>IF(Tabelle1[[#This Row],[Heizleistung (55°C)]]=0,Tabelle1[[#This Row],[Heizleistung (35°C)]],(Tabelle1[[#This Row],[Heizleistung (35°C)]]+Tabelle1[[#This Row],[Heizleistung (55°C)]])/2)</f>
        <v>5.5</v>
      </c>
      <c r="M723" s="20">
        <f>IF(Tabelle1[[#This Row],[Etas 55°C]]=0,0,(Tabelle1[[#This Row],[Etas 35°C]]*0.8+Tabelle1[[#This Row],[Etas 55°C]]*0.2))*2.5</f>
        <v>4.0449999999999999</v>
      </c>
      <c r="N723" s="21">
        <f>IF(-(Tabelle1[[#This Row],[80%/20% SCOP]]-5.5)/5.5=1,"n.a.",-(Tabelle1[[#This Row],[80%/20% SCOP]]-5.5)/5.5)</f>
        <v>0.26454545454545458</v>
      </c>
    </row>
    <row r="724" spans="1:14" ht="20.100000000000001" customHeight="1" x14ac:dyDescent="0.25">
      <c r="A724" s="24">
        <v>16004824</v>
      </c>
      <c r="B724" s="15" t="s">
        <v>669</v>
      </c>
      <c r="C724" s="15" t="s">
        <v>769</v>
      </c>
      <c r="D724" s="16" t="s">
        <v>2</v>
      </c>
      <c r="E724" s="17">
        <v>12</v>
      </c>
      <c r="F724" s="18">
        <v>1.78</v>
      </c>
      <c r="G724" s="17">
        <v>12</v>
      </c>
      <c r="H724" s="18">
        <v>1.38</v>
      </c>
      <c r="I724" s="16" t="s">
        <v>109</v>
      </c>
      <c r="J724" s="16" t="s">
        <v>4</v>
      </c>
      <c r="K724" s="16" t="s">
        <v>4</v>
      </c>
      <c r="L724" s="19">
        <f>IF(Tabelle1[[#This Row],[Heizleistung (55°C)]]=0,Tabelle1[[#This Row],[Heizleistung (35°C)]],(Tabelle1[[#This Row],[Heizleistung (35°C)]]+Tabelle1[[#This Row],[Heizleistung (55°C)]])/2)</f>
        <v>12</v>
      </c>
      <c r="M724" s="20">
        <f>IF(Tabelle1[[#This Row],[Etas 55°C]]=0,0,(Tabelle1[[#This Row],[Etas 35°C]]*0.8+Tabelle1[[#This Row],[Etas 55°C]]*0.2))*2.5</f>
        <v>4.25</v>
      </c>
      <c r="N724" s="21">
        <f>IF(-(Tabelle1[[#This Row],[80%/20% SCOP]]-5.5)/5.5=1,"n.a.",-(Tabelle1[[#This Row],[80%/20% SCOP]]-5.5)/5.5)</f>
        <v>0.22727272727272727</v>
      </c>
    </row>
    <row r="725" spans="1:14" ht="20.100000000000001" customHeight="1" x14ac:dyDescent="0.25">
      <c r="A725" s="24">
        <v>16012891</v>
      </c>
      <c r="B725" s="15" t="s">
        <v>669</v>
      </c>
      <c r="C725" s="15" t="s">
        <v>770</v>
      </c>
      <c r="D725" s="16" t="s">
        <v>2</v>
      </c>
      <c r="E725" s="17">
        <v>12.2</v>
      </c>
      <c r="F725" s="18">
        <v>1.84</v>
      </c>
      <c r="G725" s="17">
        <v>12</v>
      </c>
      <c r="H725" s="18">
        <v>1.37</v>
      </c>
      <c r="I725" s="16" t="s">
        <v>3</v>
      </c>
      <c r="J725" s="16" t="s">
        <v>4</v>
      </c>
      <c r="K725" s="16" t="s">
        <v>4</v>
      </c>
      <c r="L725" s="19">
        <f>IF(Tabelle1[[#This Row],[Heizleistung (55°C)]]=0,Tabelle1[[#This Row],[Heizleistung (35°C)]],(Tabelle1[[#This Row],[Heizleistung (35°C)]]+Tabelle1[[#This Row],[Heizleistung (55°C)]])/2)</f>
        <v>12.1</v>
      </c>
      <c r="M725" s="20">
        <f>IF(Tabelle1[[#This Row],[Etas 55°C]]=0,0,(Tabelle1[[#This Row],[Etas 35°C]]*0.8+Tabelle1[[#This Row],[Etas 55°C]]*0.2))*2.5</f>
        <v>4.3650000000000002</v>
      </c>
      <c r="N725" s="21">
        <f>IF(-(Tabelle1[[#This Row],[80%/20% SCOP]]-5.5)/5.5=1,"n.a.",-(Tabelle1[[#This Row],[80%/20% SCOP]]-5.5)/5.5)</f>
        <v>0.20636363636363633</v>
      </c>
    </row>
    <row r="726" spans="1:14" ht="20.100000000000001" customHeight="1" x14ac:dyDescent="0.25">
      <c r="A726" s="24">
        <v>16011995</v>
      </c>
      <c r="B726" s="15" t="s">
        <v>669</v>
      </c>
      <c r="C726" s="15" t="s">
        <v>771</v>
      </c>
      <c r="D726" s="16" t="s">
        <v>2</v>
      </c>
      <c r="E726" s="17">
        <v>30</v>
      </c>
      <c r="F726" s="18">
        <v>1.72</v>
      </c>
      <c r="G726" s="17">
        <v>27.7</v>
      </c>
      <c r="H726" s="18">
        <v>1.26</v>
      </c>
      <c r="I726" s="16" t="s">
        <v>40</v>
      </c>
      <c r="J726" s="16" t="s">
        <v>4</v>
      </c>
      <c r="K726" s="16" t="s">
        <v>4</v>
      </c>
      <c r="L726" s="19">
        <f>IF(Tabelle1[[#This Row],[Heizleistung (55°C)]]=0,Tabelle1[[#This Row],[Heizleistung (35°C)]],(Tabelle1[[#This Row],[Heizleistung (35°C)]]+Tabelle1[[#This Row],[Heizleistung (55°C)]])/2)</f>
        <v>28.85</v>
      </c>
      <c r="M726" s="20">
        <f>IF(Tabelle1[[#This Row],[Etas 55°C]]=0,0,(Tabelle1[[#This Row],[Etas 35°C]]*0.8+Tabelle1[[#This Row],[Etas 55°C]]*0.2))*2.5</f>
        <v>4.07</v>
      </c>
      <c r="N726" s="21">
        <f>IF(-(Tabelle1[[#This Row],[80%/20% SCOP]]-5.5)/5.5=1,"n.a.",-(Tabelle1[[#This Row],[80%/20% SCOP]]-5.5)/5.5)</f>
        <v>0.25999999999999995</v>
      </c>
    </row>
    <row r="727" spans="1:14" ht="20.100000000000001" customHeight="1" x14ac:dyDescent="0.25">
      <c r="A727" s="24">
        <v>16004582</v>
      </c>
      <c r="B727" s="15" t="s">
        <v>669</v>
      </c>
      <c r="C727" s="15" t="s">
        <v>772</v>
      </c>
      <c r="D727" s="16" t="s">
        <v>2</v>
      </c>
      <c r="E727" s="17">
        <v>36</v>
      </c>
      <c r="F727" s="18">
        <v>1.54</v>
      </c>
      <c r="G727" s="17">
        <v>36</v>
      </c>
      <c r="H727" s="18">
        <v>1.3</v>
      </c>
      <c r="I727" s="16" t="s">
        <v>324</v>
      </c>
      <c r="J727" s="16" t="s">
        <v>4</v>
      </c>
      <c r="K727" s="16" t="s">
        <v>4</v>
      </c>
      <c r="L727" s="19">
        <f>IF(Tabelle1[[#This Row],[Heizleistung (55°C)]]=0,Tabelle1[[#This Row],[Heizleistung (35°C)]],(Tabelle1[[#This Row],[Heizleistung (35°C)]]+Tabelle1[[#This Row],[Heizleistung (55°C)]])/2)</f>
        <v>36</v>
      </c>
      <c r="M727" s="20">
        <f>IF(Tabelle1[[#This Row],[Etas 55°C]]=0,0,(Tabelle1[[#This Row],[Etas 35°C]]*0.8+Tabelle1[[#This Row],[Etas 55°C]]*0.2))*2.5</f>
        <v>3.7300000000000004</v>
      </c>
      <c r="N727" s="21">
        <f>IF(-(Tabelle1[[#This Row],[80%/20% SCOP]]-5.5)/5.5=1,"n.a.",-(Tabelle1[[#This Row],[80%/20% SCOP]]-5.5)/5.5)</f>
        <v>0.32181818181818173</v>
      </c>
    </row>
    <row r="728" spans="1:14" ht="20.100000000000001" customHeight="1" x14ac:dyDescent="0.25">
      <c r="A728" s="24">
        <v>16012888</v>
      </c>
      <c r="B728" s="15" t="s">
        <v>669</v>
      </c>
      <c r="C728" s="15" t="s">
        <v>773</v>
      </c>
      <c r="D728" s="16" t="s">
        <v>2</v>
      </c>
      <c r="E728" s="17">
        <v>12.2</v>
      </c>
      <c r="F728" s="18">
        <v>1.84</v>
      </c>
      <c r="G728" s="17">
        <v>12</v>
      </c>
      <c r="H728" s="18">
        <v>1.37</v>
      </c>
      <c r="I728" s="16" t="s">
        <v>3</v>
      </c>
      <c r="J728" s="16" t="s">
        <v>4</v>
      </c>
      <c r="K728" s="16" t="s">
        <v>4</v>
      </c>
      <c r="L728" s="19">
        <f>IF(Tabelle1[[#This Row],[Heizleistung (55°C)]]=0,Tabelle1[[#This Row],[Heizleistung (35°C)]],(Tabelle1[[#This Row],[Heizleistung (35°C)]]+Tabelle1[[#This Row],[Heizleistung (55°C)]])/2)</f>
        <v>12.1</v>
      </c>
      <c r="M728" s="20">
        <f>IF(Tabelle1[[#This Row],[Etas 55°C]]=0,0,(Tabelle1[[#This Row],[Etas 35°C]]*0.8+Tabelle1[[#This Row],[Etas 55°C]]*0.2))*2.5</f>
        <v>4.3650000000000002</v>
      </c>
      <c r="N728" s="21">
        <f>IF(-(Tabelle1[[#This Row],[80%/20% SCOP]]-5.5)/5.5=1,"n.a.",-(Tabelle1[[#This Row],[80%/20% SCOP]]-5.5)/5.5)</f>
        <v>0.20636363636363633</v>
      </c>
    </row>
    <row r="729" spans="1:14" ht="20.100000000000001" customHeight="1" x14ac:dyDescent="0.25">
      <c r="A729" s="24">
        <v>16004583</v>
      </c>
      <c r="B729" s="15" t="s">
        <v>669</v>
      </c>
      <c r="C729" s="15" t="s">
        <v>774</v>
      </c>
      <c r="D729" s="16" t="s">
        <v>2</v>
      </c>
      <c r="E729" s="17">
        <v>36</v>
      </c>
      <c r="F729" s="18">
        <v>1.57</v>
      </c>
      <c r="G729" s="17">
        <v>36</v>
      </c>
      <c r="H729" s="18">
        <v>1.33</v>
      </c>
      <c r="I729" s="16" t="s">
        <v>324</v>
      </c>
      <c r="J729" s="16" t="s">
        <v>4</v>
      </c>
      <c r="K729" s="16" t="s">
        <v>4</v>
      </c>
      <c r="L729" s="19">
        <f>IF(Tabelle1[[#This Row],[Heizleistung (55°C)]]=0,Tabelle1[[#This Row],[Heizleistung (35°C)]],(Tabelle1[[#This Row],[Heizleistung (35°C)]]+Tabelle1[[#This Row],[Heizleistung (55°C)]])/2)</f>
        <v>36</v>
      </c>
      <c r="M729" s="20">
        <f>IF(Tabelle1[[#This Row],[Etas 55°C]]=0,0,(Tabelle1[[#This Row],[Etas 35°C]]*0.8+Tabelle1[[#This Row],[Etas 55°C]]*0.2))*2.5</f>
        <v>3.8050000000000006</v>
      </c>
      <c r="N729" s="21">
        <f>IF(-(Tabelle1[[#This Row],[80%/20% SCOP]]-5.5)/5.5=1,"n.a.",-(Tabelle1[[#This Row],[80%/20% SCOP]]-5.5)/5.5)</f>
        <v>0.30818181818181806</v>
      </c>
    </row>
    <row r="730" spans="1:14" ht="20.100000000000001" customHeight="1" x14ac:dyDescent="0.25">
      <c r="A730" s="24">
        <v>16012878</v>
      </c>
      <c r="B730" s="15" t="s">
        <v>669</v>
      </c>
      <c r="C730" s="15" t="s">
        <v>775</v>
      </c>
      <c r="D730" s="16" t="s">
        <v>2</v>
      </c>
      <c r="E730" s="17">
        <v>10</v>
      </c>
      <c r="F730" s="18">
        <v>1.88</v>
      </c>
      <c r="G730" s="17">
        <v>10</v>
      </c>
      <c r="H730" s="18">
        <v>1.42</v>
      </c>
      <c r="I730" s="16" t="s">
        <v>3</v>
      </c>
      <c r="J730" s="16" t="s">
        <v>4</v>
      </c>
      <c r="K730" s="16" t="s">
        <v>4</v>
      </c>
      <c r="L730" s="19">
        <f>IF(Tabelle1[[#This Row],[Heizleistung (55°C)]]=0,Tabelle1[[#This Row],[Heizleistung (35°C)]],(Tabelle1[[#This Row],[Heizleistung (35°C)]]+Tabelle1[[#This Row],[Heizleistung (55°C)]])/2)</f>
        <v>10</v>
      </c>
      <c r="M730" s="20">
        <f>IF(Tabelle1[[#This Row],[Etas 55°C]]=0,0,(Tabelle1[[#This Row],[Etas 35°C]]*0.8+Tabelle1[[#This Row],[Etas 55°C]]*0.2))*2.5</f>
        <v>4.47</v>
      </c>
      <c r="N730" s="21">
        <f>IF(-(Tabelle1[[#This Row],[80%/20% SCOP]]-5.5)/5.5=1,"n.a.",-(Tabelle1[[#This Row],[80%/20% SCOP]]-5.5)/5.5)</f>
        <v>0.18727272727272731</v>
      </c>
    </row>
    <row r="731" spans="1:14" ht="20.100000000000001" customHeight="1" x14ac:dyDescent="0.25">
      <c r="A731" s="24">
        <v>16004960</v>
      </c>
      <c r="B731" s="15" t="s">
        <v>669</v>
      </c>
      <c r="C731" s="15" t="s">
        <v>776</v>
      </c>
      <c r="D731" s="16" t="s">
        <v>2</v>
      </c>
      <c r="E731" s="17">
        <v>6</v>
      </c>
      <c r="F731" s="18">
        <v>2.0299999999999998</v>
      </c>
      <c r="G731" s="17">
        <v>6</v>
      </c>
      <c r="H731" s="18">
        <v>1.44</v>
      </c>
      <c r="I731" s="16" t="s">
        <v>109</v>
      </c>
      <c r="J731" s="16" t="s">
        <v>4</v>
      </c>
      <c r="K731" s="16" t="s">
        <v>4</v>
      </c>
      <c r="L731" s="19">
        <f>IF(Tabelle1[[#This Row],[Heizleistung (55°C)]]=0,Tabelle1[[#This Row],[Heizleistung (35°C)]],(Tabelle1[[#This Row],[Heizleistung (35°C)]]+Tabelle1[[#This Row],[Heizleistung (55°C)]])/2)</f>
        <v>6</v>
      </c>
      <c r="M731" s="20">
        <f>IF(Tabelle1[[#This Row],[Etas 55°C]]=0,0,(Tabelle1[[#This Row],[Etas 35°C]]*0.8+Tabelle1[[#This Row],[Etas 55°C]]*0.2))*2.5</f>
        <v>4.7799999999999994</v>
      </c>
      <c r="N731" s="21">
        <f>IF(-(Tabelle1[[#This Row],[80%/20% SCOP]]-5.5)/5.5=1,"n.a.",-(Tabelle1[[#This Row],[80%/20% SCOP]]-5.5)/5.5)</f>
        <v>0.13090909090909103</v>
      </c>
    </row>
    <row r="732" spans="1:14" ht="20.100000000000001" customHeight="1" x14ac:dyDescent="0.25">
      <c r="A732" s="24">
        <v>16012045</v>
      </c>
      <c r="B732" s="15" t="s">
        <v>669</v>
      </c>
      <c r="C732" s="15" t="s">
        <v>777</v>
      </c>
      <c r="D732" s="16" t="s">
        <v>2</v>
      </c>
      <c r="E732" s="17">
        <v>4.4000000000000004</v>
      </c>
      <c r="F732" s="18">
        <v>1.79</v>
      </c>
      <c r="G732" s="17">
        <v>4</v>
      </c>
      <c r="H732" s="18">
        <v>1.28</v>
      </c>
      <c r="I732" s="16" t="s">
        <v>3</v>
      </c>
      <c r="J732" s="16" t="s">
        <v>4</v>
      </c>
      <c r="K732" s="16" t="s">
        <v>4</v>
      </c>
      <c r="L732" s="19">
        <f>IF(Tabelle1[[#This Row],[Heizleistung (55°C)]]=0,Tabelle1[[#This Row],[Heizleistung (35°C)]],(Tabelle1[[#This Row],[Heizleistung (35°C)]]+Tabelle1[[#This Row],[Heizleistung (55°C)]])/2)</f>
        <v>4.2</v>
      </c>
      <c r="M732" s="20">
        <f>IF(Tabelle1[[#This Row],[Etas 55°C]]=0,0,(Tabelle1[[#This Row],[Etas 35°C]]*0.8+Tabelle1[[#This Row],[Etas 55°C]]*0.2))*2.5</f>
        <v>4.2200000000000006</v>
      </c>
      <c r="N732" s="21">
        <f>IF(-(Tabelle1[[#This Row],[80%/20% SCOP]]-5.5)/5.5=1,"n.a.",-(Tabelle1[[#This Row],[80%/20% SCOP]]-5.5)/5.5)</f>
        <v>0.23272727272727262</v>
      </c>
    </row>
    <row r="733" spans="1:14" ht="20.100000000000001" customHeight="1" x14ac:dyDescent="0.25">
      <c r="A733" s="24">
        <v>16004962</v>
      </c>
      <c r="B733" s="15" t="s">
        <v>669</v>
      </c>
      <c r="C733" s="15" t="s">
        <v>778</v>
      </c>
      <c r="D733" s="16" t="s">
        <v>2</v>
      </c>
      <c r="E733" s="17">
        <v>6</v>
      </c>
      <c r="F733" s="18">
        <v>2.0299999999999998</v>
      </c>
      <c r="G733" s="17">
        <v>6</v>
      </c>
      <c r="H733" s="18">
        <v>1.44</v>
      </c>
      <c r="I733" s="16" t="s">
        <v>109</v>
      </c>
      <c r="J733" s="16" t="s">
        <v>4</v>
      </c>
      <c r="K733" s="16" t="s">
        <v>4</v>
      </c>
      <c r="L733" s="19">
        <f>IF(Tabelle1[[#This Row],[Heizleistung (55°C)]]=0,Tabelle1[[#This Row],[Heizleistung (35°C)]],(Tabelle1[[#This Row],[Heizleistung (35°C)]]+Tabelle1[[#This Row],[Heizleistung (55°C)]])/2)</f>
        <v>6</v>
      </c>
      <c r="M733" s="20">
        <f>IF(Tabelle1[[#This Row],[Etas 55°C]]=0,0,(Tabelle1[[#This Row],[Etas 35°C]]*0.8+Tabelle1[[#This Row],[Etas 55°C]]*0.2))*2.5</f>
        <v>4.7799999999999994</v>
      </c>
      <c r="N733" s="21">
        <f>IF(-(Tabelle1[[#This Row],[80%/20% SCOP]]-5.5)/5.5=1,"n.a.",-(Tabelle1[[#This Row],[80%/20% SCOP]]-5.5)/5.5)</f>
        <v>0.13090909090909103</v>
      </c>
    </row>
    <row r="734" spans="1:14" ht="20.100000000000001" customHeight="1" x14ac:dyDescent="0.25">
      <c r="A734" s="24">
        <v>16017319</v>
      </c>
      <c r="B734" s="15" t="s">
        <v>669</v>
      </c>
      <c r="C734" s="15" t="s">
        <v>779</v>
      </c>
      <c r="D734" s="16" t="s">
        <v>2</v>
      </c>
      <c r="E734" s="17">
        <v>12.2</v>
      </c>
      <c r="F734" s="18">
        <v>1.7</v>
      </c>
      <c r="G734" s="17">
        <v>12</v>
      </c>
      <c r="H734" s="18">
        <v>1.28</v>
      </c>
      <c r="I734" s="16" t="s">
        <v>3</v>
      </c>
      <c r="J734" s="16" t="s">
        <v>4</v>
      </c>
      <c r="K734" s="16" t="s">
        <v>4</v>
      </c>
      <c r="L734" s="19">
        <f>IF(Tabelle1[[#This Row],[Heizleistung (55°C)]]=0,Tabelle1[[#This Row],[Heizleistung (35°C)]],(Tabelle1[[#This Row],[Heizleistung (35°C)]]+Tabelle1[[#This Row],[Heizleistung (55°C)]])/2)</f>
        <v>12.1</v>
      </c>
      <c r="M734" s="20">
        <f>IF(Tabelle1[[#This Row],[Etas 55°C]]=0,0,(Tabelle1[[#This Row],[Etas 35°C]]*0.8+Tabelle1[[#This Row],[Etas 55°C]]*0.2))*2.5</f>
        <v>4.04</v>
      </c>
      <c r="N734" s="21">
        <f>IF(-(Tabelle1[[#This Row],[80%/20% SCOP]]-5.5)/5.5=1,"n.a.",-(Tabelle1[[#This Row],[80%/20% SCOP]]-5.5)/5.5)</f>
        <v>0.26545454545454544</v>
      </c>
    </row>
    <row r="735" spans="1:14" ht="20.100000000000001" customHeight="1" x14ac:dyDescent="0.25">
      <c r="A735" s="24">
        <v>16004820</v>
      </c>
      <c r="B735" s="15" t="s">
        <v>669</v>
      </c>
      <c r="C735" s="15" t="s">
        <v>780</v>
      </c>
      <c r="D735" s="16" t="s">
        <v>2</v>
      </c>
      <c r="E735" s="17">
        <v>8</v>
      </c>
      <c r="F735" s="18">
        <v>1.86</v>
      </c>
      <c r="G735" s="17">
        <v>7</v>
      </c>
      <c r="H735" s="18">
        <v>1.26</v>
      </c>
      <c r="I735" s="16" t="s">
        <v>40</v>
      </c>
      <c r="J735" s="16" t="s">
        <v>4</v>
      </c>
      <c r="K735" s="16" t="s">
        <v>4</v>
      </c>
      <c r="L735" s="19">
        <f>IF(Tabelle1[[#This Row],[Heizleistung (55°C)]]=0,Tabelle1[[#This Row],[Heizleistung (35°C)]],(Tabelle1[[#This Row],[Heizleistung (35°C)]]+Tabelle1[[#This Row],[Heizleistung (55°C)]])/2)</f>
        <v>7.5</v>
      </c>
      <c r="M735" s="20">
        <f>IF(Tabelle1[[#This Row],[Etas 55°C]]=0,0,(Tabelle1[[#This Row],[Etas 35°C]]*0.8+Tabelle1[[#This Row],[Etas 55°C]]*0.2))*2.5</f>
        <v>4.3500000000000005</v>
      </c>
      <c r="N735" s="21">
        <f>IF(-(Tabelle1[[#This Row],[80%/20% SCOP]]-5.5)/5.5=1,"n.a.",-(Tabelle1[[#This Row],[80%/20% SCOP]]-5.5)/5.5)</f>
        <v>0.20909090909090899</v>
      </c>
    </row>
    <row r="736" spans="1:14" ht="20.100000000000001" customHeight="1" x14ac:dyDescent="0.25">
      <c r="A736" s="24">
        <v>16012005</v>
      </c>
      <c r="B736" s="15" t="s">
        <v>669</v>
      </c>
      <c r="C736" s="15" t="s">
        <v>781</v>
      </c>
      <c r="D736" s="16" t="s">
        <v>2</v>
      </c>
      <c r="E736" s="17">
        <v>78.37</v>
      </c>
      <c r="F736" s="18">
        <v>1.66</v>
      </c>
      <c r="G736" s="17">
        <v>75.56</v>
      </c>
      <c r="H736" s="18">
        <v>1.25</v>
      </c>
      <c r="I736" s="16" t="s">
        <v>40</v>
      </c>
      <c r="J736" s="16" t="s">
        <v>4</v>
      </c>
      <c r="K736" s="16" t="s">
        <v>4</v>
      </c>
      <c r="L736" s="19">
        <f>IF(Tabelle1[[#This Row],[Heizleistung (55°C)]]=0,Tabelle1[[#This Row],[Heizleistung (35°C)]],(Tabelle1[[#This Row],[Heizleistung (35°C)]]+Tabelle1[[#This Row],[Heizleistung (55°C)]])/2)</f>
        <v>76.965000000000003</v>
      </c>
      <c r="M736" s="20">
        <f>IF(Tabelle1[[#This Row],[Etas 55°C]]=0,0,(Tabelle1[[#This Row],[Etas 35°C]]*0.8+Tabelle1[[#This Row],[Etas 55°C]]*0.2))*2.5</f>
        <v>3.9450000000000003</v>
      </c>
      <c r="N736" s="21">
        <f>IF(-(Tabelle1[[#This Row],[80%/20% SCOP]]-5.5)/5.5=1,"n.a.",-(Tabelle1[[#This Row],[80%/20% SCOP]]-5.5)/5.5)</f>
        <v>0.28272727272727266</v>
      </c>
    </row>
    <row r="737" spans="1:14" ht="20.100000000000001" customHeight="1" x14ac:dyDescent="0.25">
      <c r="A737" s="24">
        <v>16004665</v>
      </c>
      <c r="B737" s="15" t="s">
        <v>669</v>
      </c>
      <c r="C737" s="15" t="s">
        <v>782</v>
      </c>
      <c r="D737" s="16" t="s">
        <v>2</v>
      </c>
      <c r="E737" s="17">
        <v>8</v>
      </c>
      <c r="F737" s="18">
        <v>1.72</v>
      </c>
      <c r="G737" s="17">
        <v>7</v>
      </c>
      <c r="H737" s="18">
        <v>1.33</v>
      </c>
      <c r="I737" s="16" t="s">
        <v>109</v>
      </c>
      <c r="J737" s="16" t="s">
        <v>4</v>
      </c>
      <c r="K737" s="16" t="s">
        <v>4</v>
      </c>
      <c r="L737" s="19">
        <f>IF(Tabelle1[[#This Row],[Heizleistung (55°C)]]=0,Tabelle1[[#This Row],[Heizleistung (35°C)]],(Tabelle1[[#This Row],[Heizleistung (35°C)]]+Tabelle1[[#This Row],[Heizleistung (55°C)]])/2)</f>
        <v>7.5</v>
      </c>
      <c r="M737" s="20">
        <f>IF(Tabelle1[[#This Row],[Etas 55°C]]=0,0,(Tabelle1[[#This Row],[Etas 35°C]]*0.8+Tabelle1[[#This Row],[Etas 55°C]]*0.2))*2.5</f>
        <v>4.1050000000000004</v>
      </c>
      <c r="N737" s="21">
        <f>IF(-(Tabelle1[[#This Row],[80%/20% SCOP]]-5.5)/5.5=1,"n.a.",-(Tabelle1[[#This Row],[80%/20% SCOP]]-5.5)/5.5)</f>
        <v>0.25363636363636355</v>
      </c>
    </row>
    <row r="738" spans="1:14" ht="20.100000000000001" customHeight="1" x14ac:dyDescent="0.25">
      <c r="A738" s="24">
        <v>16004903</v>
      </c>
      <c r="B738" s="15" t="s">
        <v>669</v>
      </c>
      <c r="C738" s="15" t="s">
        <v>783</v>
      </c>
      <c r="D738" s="16" t="s">
        <v>2</v>
      </c>
      <c r="E738" s="17">
        <v>13</v>
      </c>
      <c r="F738" s="18">
        <v>1.71</v>
      </c>
      <c r="G738" s="17">
        <v>12</v>
      </c>
      <c r="H738" s="18">
        <v>1.3</v>
      </c>
      <c r="I738" s="16" t="s">
        <v>109</v>
      </c>
      <c r="J738" s="16" t="s">
        <v>4</v>
      </c>
      <c r="K738" s="16" t="s">
        <v>4</v>
      </c>
      <c r="L738" s="19">
        <f>IF(Tabelle1[[#This Row],[Heizleistung (55°C)]]=0,Tabelle1[[#This Row],[Heizleistung (35°C)]],(Tabelle1[[#This Row],[Heizleistung (35°C)]]+Tabelle1[[#This Row],[Heizleistung (55°C)]])/2)</f>
        <v>12.5</v>
      </c>
      <c r="M738" s="20">
        <f>IF(Tabelle1[[#This Row],[Etas 55°C]]=0,0,(Tabelle1[[#This Row],[Etas 35°C]]*0.8+Tabelle1[[#This Row],[Etas 55°C]]*0.2))*2.5</f>
        <v>4.07</v>
      </c>
      <c r="N738" s="21">
        <f>IF(-(Tabelle1[[#This Row],[80%/20% SCOP]]-5.5)/5.5=1,"n.a.",-(Tabelle1[[#This Row],[80%/20% SCOP]]-5.5)/5.5)</f>
        <v>0.25999999999999995</v>
      </c>
    </row>
    <row r="739" spans="1:14" ht="20.100000000000001" customHeight="1" x14ac:dyDescent="0.25">
      <c r="A739" s="24">
        <v>16012868</v>
      </c>
      <c r="B739" s="15" t="s">
        <v>669</v>
      </c>
      <c r="C739" s="15" t="s">
        <v>784</v>
      </c>
      <c r="D739" s="16" t="s">
        <v>2</v>
      </c>
      <c r="E739" s="17">
        <v>10</v>
      </c>
      <c r="F739" s="18">
        <v>1.86</v>
      </c>
      <c r="G739" s="17">
        <v>10</v>
      </c>
      <c r="H739" s="18">
        <v>1.41</v>
      </c>
      <c r="I739" s="16" t="s">
        <v>3</v>
      </c>
      <c r="J739" s="16" t="s">
        <v>4</v>
      </c>
      <c r="K739" s="16" t="s">
        <v>4</v>
      </c>
      <c r="L739" s="19">
        <f>IF(Tabelle1[[#This Row],[Heizleistung (55°C)]]=0,Tabelle1[[#This Row],[Heizleistung (35°C)]],(Tabelle1[[#This Row],[Heizleistung (35°C)]]+Tabelle1[[#This Row],[Heizleistung (55°C)]])/2)</f>
        <v>10</v>
      </c>
      <c r="M739" s="20">
        <f>IF(Tabelle1[[#This Row],[Etas 55°C]]=0,0,(Tabelle1[[#This Row],[Etas 35°C]]*0.8+Tabelle1[[#This Row],[Etas 55°C]]*0.2))*2.5</f>
        <v>4.4250000000000007</v>
      </c>
      <c r="N739" s="21">
        <f>IF(-(Tabelle1[[#This Row],[80%/20% SCOP]]-5.5)/5.5=1,"n.a.",-(Tabelle1[[#This Row],[80%/20% SCOP]]-5.5)/5.5)</f>
        <v>0.19545454545454533</v>
      </c>
    </row>
    <row r="740" spans="1:14" ht="20.100000000000001" customHeight="1" x14ac:dyDescent="0.25">
      <c r="A740" s="24">
        <v>16004952</v>
      </c>
      <c r="B740" s="15" t="s">
        <v>669</v>
      </c>
      <c r="C740" s="15" t="s">
        <v>785</v>
      </c>
      <c r="D740" s="16" t="s">
        <v>2</v>
      </c>
      <c r="E740" s="17">
        <v>5</v>
      </c>
      <c r="F740" s="18">
        <v>1.85</v>
      </c>
      <c r="G740" s="17">
        <v>4</v>
      </c>
      <c r="H740" s="18">
        <v>1.41</v>
      </c>
      <c r="I740" s="16" t="s">
        <v>109</v>
      </c>
      <c r="J740" s="16" t="s">
        <v>4</v>
      </c>
      <c r="K740" s="16" t="s">
        <v>4</v>
      </c>
      <c r="L740" s="19">
        <f>IF(Tabelle1[[#This Row],[Heizleistung (55°C)]]=0,Tabelle1[[#This Row],[Heizleistung (35°C)]],(Tabelle1[[#This Row],[Heizleistung (35°C)]]+Tabelle1[[#This Row],[Heizleistung (55°C)]])/2)</f>
        <v>4.5</v>
      </c>
      <c r="M740" s="20">
        <f>IF(Tabelle1[[#This Row],[Etas 55°C]]=0,0,(Tabelle1[[#This Row],[Etas 35°C]]*0.8+Tabelle1[[#This Row],[Etas 55°C]]*0.2))*2.5</f>
        <v>4.4050000000000002</v>
      </c>
      <c r="N740" s="21">
        <f>IF(-(Tabelle1[[#This Row],[80%/20% SCOP]]-5.5)/5.5=1,"n.a.",-(Tabelle1[[#This Row],[80%/20% SCOP]]-5.5)/5.5)</f>
        <v>0.19909090909090904</v>
      </c>
    </row>
    <row r="741" spans="1:14" ht="20.100000000000001" customHeight="1" x14ac:dyDescent="0.25">
      <c r="A741" s="24">
        <v>16003335</v>
      </c>
      <c r="B741" s="15" t="s">
        <v>669</v>
      </c>
      <c r="C741" s="15" t="s">
        <v>786</v>
      </c>
      <c r="D741" s="16" t="s">
        <v>2</v>
      </c>
      <c r="E741" s="17">
        <v>12</v>
      </c>
      <c r="F741" s="18">
        <v>1.85</v>
      </c>
      <c r="G741" s="17">
        <v>10</v>
      </c>
      <c r="H741" s="18">
        <v>1.36</v>
      </c>
      <c r="I741" s="16" t="s">
        <v>109</v>
      </c>
      <c r="J741" s="16" t="s">
        <v>4</v>
      </c>
      <c r="K741" s="16" t="s">
        <v>4</v>
      </c>
      <c r="L741" s="19">
        <f>IF(Tabelle1[[#This Row],[Heizleistung (55°C)]]=0,Tabelle1[[#This Row],[Heizleistung (35°C)]],(Tabelle1[[#This Row],[Heizleistung (35°C)]]+Tabelle1[[#This Row],[Heizleistung (55°C)]])/2)</f>
        <v>11</v>
      </c>
      <c r="M741" s="20">
        <f>IF(Tabelle1[[#This Row],[Etas 55°C]]=0,0,(Tabelle1[[#This Row],[Etas 35°C]]*0.8+Tabelle1[[#This Row],[Etas 55°C]]*0.2))*2.5</f>
        <v>4.3800000000000008</v>
      </c>
      <c r="N741" s="21">
        <f>IF(-(Tabelle1[[#This Row],[80%/20% SCOP]]-5.5)/5.5=1,"n.a.",-(Tabelle1[[#This Row],[80%/20% SCOP]]-5.5)/5.5)</f>
        <v>0.2036363636363635</v>
      </c>
    </row>
    <row r="742" spans="1:14" ht="20.100000000000001" customHeight="1" x14ac:dyDescent="0.25">
      <c r="A742" s="24">
        <v>16012006</v>
      </c>
      <c r="B742" s="15" t="s">
        <v>669</v>
      </c>
      <c r="C742" s="15" t="s">
        <v>787</v>
      </c>
      <c r="D742" s="16" t="s">
        <v>2</v>
      </c>
      <c r="E742" s="17">
        <v>78.37</v>
      </c>
      <c r="F742" s="18">
        <v>1.66</v>
      </c>
      <c r="G742" s="17">
        <v>75.56</v>
      </c>
      <c r="H742" s="18">
        <v>1.25</v>
      </c>
      <c r="I742" s="16" t="s">
        <v>40</v>
      </c>
      <c r="J742" s="16" t="s">
        <v>4</v>
      </c>
      <c r="K742" s="16" t="s">
        <v>4</v>
      </c>
      <c r="L742" s="19">
        <f>IF(Tabelle1[[#This Row],[Heizleistung (55°C)]]=0,Tabelle1[[#This Row],[Heizleistung (35°C)]],(Tabelle1[[#This Row],[Heizleistung (35°C)]]+Tabelle1[[#This Row],[Heizleistung (55°C)]])/2)</f>
        <v>76.965000000000003</v>
      </c>
      <c r="M742" s="20">
        <f>IF(Tabelle1[[#This Row],[Etas 55°C]]=0,0,(Tabelle1[[#This Row],[Etas 35°C]]*0.8+Tabelle1[[#This Row],[Etas 55°C]]*0.2))*2.5</f>
        <v>3.9450000000000003</v>
      </c>
      <c r="N742" s="21">
        <f>IF(-(Tabelle1[[#This Row],[80%/20% SCOP]]-5.5)/5.5=1,"n.a.",-(Tabelle1[[#This Row],[80%/20% SCOP]]-5.5)/5.5)</f>
        <v>0.28272727272727266</v>
      </c>
    </row>
    <row r="743" spans="1:14" ht="20.100000000000001" customHeight="1" x14ac:dyDescent="0.25">
      <c r="A743" s="24">
        <v>16011988</v>
      </c>
      <c r="B743" s="15" t="s">
        <v>669</v>
      </c>
      <c r="C743" s="15" t="s">
        <v>788</v>
      </c>
      <c r="D743" s="16" t="s">
        <v>2</v>
      </c>
      <c r="E743" s="17">
        <v>30</v>
      </c>
      <c r="F743" s="18">
        <v>1.72</v>
      </c>
      <c r="G743" s="17">
        <v>27.7</v>
      </c>
      <c r="H743" s="18">
        <v>1.26</v>
      </c>
      <c r="I743" s="16" t="s">
        <v>40</v>
      </c>
      <c r="J743" s="16" t="s">
        <v>4</v>
      </c>
      <c r="K743" s="16" t="s">
        <v>4</v>
      </c>
      <c r="L743" s="19">
        <f>IF(Tabelle1[[#This Row],[Heizleistung (55°C)]]=0,Tabelle1[[#This Row],[Heizleistung (35°C)]],(Tabelle1[[#This Row],[Heizleistung (35°C)]]+Tabelle1[[#This Row],[Heizleistung (55°C)]])/2)</f>
        <v>28.85</v>
      </c>
      <c r="M743" s="20">
        <f>IF(Tabelle1[[#This Row],[Etas 55°C]]=0,0,(Tabelle1[[#This Row],[Etas 35°C]]*0.8+Tabelle1[[#This Row],[Etas 55°C]]*0.2))*2.5</f>
        <v>4.07</v>
      </c>
      <c r="N743" s="21">
        <f>IF(-(Tabelle1[[#This Row],[80%/20% SCOP]]-5.5)/5.5=1,"n.a.",-(Tabelle1[[#This Row],[80%/20% SCOP]]-5.5)/5.5)</f>
        <v>0.25999999999999995</v>
      </c>
    </row>
    <row r="744" spans="1:14" ht="20.100000000000001" customHeight="1" x14ac:dyDescent="0.25">
      <c r="A744" s="24">
        <v>16012869</v>
      </c>
      <c r="B744" s="15" t="s">
        <v>669</v>
      </c>
      <c r="C744" s="15" t="s">
        <v>789</v>
      </c>
      <c r="D744" s="16" t="s">
        <v>2</v>
      </c>
      <c r="E744" s="17">
        <v>10</v>
      </c>
      <c r="F744" s="18">
        <v>1.86</v>
      </c>
      <c r="G744" s="17">
        <v>10</v>
      </c>
      <c r="H744" s="18">
        <v>1.41</v>
      </c>
      <c r="I744" s="16" t="s">
        <v>3</v>
      </c>
      <c r="J744" s="16" t="s">
        <v>4</v>
      </c>
      <c r="K744" s="16" t="s">
        <v>4</v>
      </c>
      <c r="L744" s="19">
        <f>IF(Tabelle1[[#This Row],[Heizleistung (55°C)]]=0,Tabelle1[[#This Row],[Heizleistung (35°C)]],(Tabelle1[[#This Row],[Heizleistung (35°C)]]+Tabelle1[[#This Row],[Heizleistung (55°C)]])/2)</f>
        <v>10</v>
      </c>
      <c r="M744" s="20">
        <f>IF(Tabelle1[[#This Row],[Etas 55°C]]=0,0,(Tabelle1[[#This Row],[Etas 35°C]]*0.8+Tabelle1[[#This Row],[Etas 55°C]]*0.2))*2.5</f>
        <v>4.4250000000000007</v>
      </c>
      <c r="N744" s="21">
        <f>IF(-(Tabelle1[[#This Row],[80%/20% SCOP]]-5.5)/5.5=1,"n.a.",-(Tabelle1[[#This Row],[80%/20% SCOP]]-5.5)/5.5)</f>
        <v>0.19545454545454533</v>
      </c>
    </row>
    <row r="745" spans="1:14" ht="20.100000000000001" customHeight="1" x14ac:dyDescent="0.25">
      <c r="A745" s="24">
        <v>16011984</v>
      </c>
      <c r="B745" s="15" t="s">
        <v>669</v>
      </c>
      <c r="C745" s="15" t="s">
        <v>790</v>
      </c>
      <c r="D745" s="16" t="s">
        <v>2</v>
      </c>
      <c r="E745" s="17">
        <v>54.15</v>
      </c>
      <c r="F745" s="18">
        <v>1.7</v>
      </c>
      <c r="G745" s="17">
        <v>51.91</v>
      </c>
      <c r="H745" s="18">
        <v>1.25</v>
      </c>
      <c r="I745" s="16" t="s">
        <v>40</v>
      </c>
      <c r="J745" s="16" t="s">
        <v>4</v>
      </c>
      <c r="K745" s="16" t="s">
        <v>4</v>
      </c>
      <c r="L745" s="19">
        <f>IF(Tabelle1[[#This Row],[Heizleistung (55°C)]]=0,Tabelle1[[#This Row],[Heizleistung (35°C)]],(Tabelle1[[#This Row],[Heizleistung (35°C)]]+Tabelle1[[#This Row],[Heizleistung (55°C)]])/2)</f>
        <v>53.03</v>
      </c>
      <c r="M745" s="20">
        <f>IF(Tabelle1[[#This Row],[Etas 55°C]]=0,0,(Tabelle1[[#This Row],[Etas 35°C]]*0.8+Tabelle1[[#This Row],[Etas 55°C]]*0.2))*2.5</f>
        <v>4.0250000000000004</v>
      </c>
      <c r="N745" s="21">
        <f>IF(-(Tabelle1[[#This Row],[80%/20% SCOP]]-5.5)/5.5=1,"n.a.",-(Tabelle1[[#This Row],[80%/20% SCOP]]-5.5)/5.5)</f>
        <v>0.26818181818181813</v>
      </c>
    </row>
    <row r="746" spans="1:14" ht="20.100000000000001" customHeight="1" x14ac:dyDescent="0.25">
      <c r="A746" s="24">
        <v>16012879</v>
      </c>
      <c r="B746" s="15" t="s">
        <v>669</v>
      </c>
      <c r="C746" s="15" t="s">
        <v>791</v>
      </c>
      <c r="D746" s="16" t="s">
        <v>2</v>
      </c>
      <c r="E746" s="17">
        <v>10</v>
      </c>
      <c r="F746" s="18">
        <v>1.88</v>
      </c>
      <c r="G746" s="17">
        <v>10</v>
      </c>
      <c r="H746" s="18">
        <v>1.42</v>
      </c>
      <c r="I746" s="16" t="s">
        <v>3</v>
      </c>
      <c r="J746" s="16" t="s">
        <v>4</v>
      </c>
      <c r="K746" s="16" t="s">
        <v>4</v>
      </c>
      <c r="L746" s="19">
        <f>IF(Tabelle1[[#This Row],[Heizleistung (55°C)]]=0,Tabelle1[[#This Row],[Heizleistung (35°C)]],(Tabelle1[[#This Row],[Heizleistung (35°C)]]+Tabelle1[[#This Row],[Heizleistung (55°C)]])/2)</f>
        <v>10</v>
      </c>
      <c r="M746" s="20">
        <f>IF(Tabelle1[[#This Row],[Etas 55°C]]=0,0,(Tabelle1[[#This Row],[Etas 35°C]]*0.8+Tabelle1[[#This Row],[Etas 55°C]]*0.2))*2.5</f>
        <v>4.47</v>
      </c>
      <c r="N746" s="21">
        <f>IF(-(Tabelle1[[#This Row],[80%/20% SCOP]]-5.5)/5.5=1,"n.a.",-(Tabelle1[[#This Row],[80%/20% SCOP]]-5.5)/5.5)</f>
        <v>0.18727272727272731</v>
      </c>
    </row>
    <row r="747" spans="1:14" ht="20.100000000000001" customHeight="1" x14ac:dyDescent="0.25">
      <c r="A747" s="24">
        <v>16005013</v>
      </c>
      <c r="B747" s="15" t="s">
        <v>669</v>
      </c>
      <c r="C747" s="15" t="s">
        <v>792</v>
      </c>
      <c r="D747" s="16" t="s">
        <v>2</v>
      </c>
      <c r="E747" s="17">
        <v>12</v>
      </c>
      <c r="F747" s="18">
        <v>1.95</v>
      </c>
      <c r="G747" s="17">
        <v>10</v>
      </c>
      <c r="H747" s="18">
        <v>1.4</v>
      </c>
      <c r="I747" s="16" t="s">
        <v>109</v>
      </c>
      <c r="J747" s="16" t="s">
        <v>4</v>
      </c>
      <c r="K747" s="16" t="s">
        <v>4</v>
      </c>
      <c r="L747" s="19">
        <f>IF(Tabelle1[[#This Row],[Heizleistung (55°C)]]=0,Tabelle1[[#This Row],[Heizleistung (35°C)]],(Tabelle1[[#This Row],[Heizleistung (35°C)]]+Tabelle1[[#This Row],[Heizleistung (55°C)]])/2)</f>
        <v>11</v>
      </c>
      <c r="M747" s="20">
        <f>IF(Tabelle1[[#This Row],[Etas 55°C]]=0,0,(Tabelle1[[#This Row],[Etas 35°C]]*0.8+Tabelle1[[#This Row],[Etas 55°C]]*0.2))*2.5</f>
        <v>4.6000000000000005</v>
      </c>
      <c r="N747" s="21">
        <f>IF(-(Tabelle1[[#This Row],[80%/20% SCOP]]-5.5)/5.5=1,"n.a.",-(Tabelle1[[#This Row],[80%/20% SCOP]]-5.5)/5.5)</f>
        <v>0.16363636363636355</v>
      </c>
    </row>
    <row r="748" spans="1:14" ht="20.100000000000001" customHeight="1" x14ac:dyDescent="0.25">
      <c r="A748" s="24">
        <v>16004963</v>
      </c>
      <c r="B748" s="15" t="s">
        <v>669</v>
      </c>
      <c r="C748" s="15" t="s">
        <v>793</v>
      </c>
      <c r="D748" s="16" t="s">
        <v>2</v>
      </c>
      <c r="E748" s="17">
        <v>8</v>
      </c>
      <c r="F748" s="18">
        <v>1.94</v>
      </c>
      <c r="G748" s="17">
        <v>7</v>
      </c>
      <c r="H748" s="18">
        <v>1.45</v>
      </c>
      <c r="I748" s="16" t="s">
        <v>109</v>
      </c>
      <c r="J748" s="16" t="s">
        <v>4</v>
      </c>
      <c r="K748" s="16" t="s">
        <v>4</v>
      </c>
      <c r="L748" s="19">
        <f>IF(Tabelle1[[#This Row],[Heizleistung (55°C)]]=0,Tabelle1[[#This Row],[Heizleistung (35°C)]],(Tabelle1[[#This Row],[Heizleistung (35°C)]]+Tabelle1[[#This Row],[Heizleistung (55°C)]])/2)</f>
        <v>7.5</v>
      </c>
      <c r="M748" s="20">
        <f>IF(Tabelle1[[#This Row],[Etas 55°C]]=0,0,(Tabelle1[[#This Row],[Etas 35°C]]*0.8+Tabelle1[[#This Row],[Etas 55°C]]*0.2))*2.5</f>
        <v>4.6050000000000004</v>
      </c>
      <c r="N748" s="21">
        <f>IF(-(Tabelle1[[#This Row],[80%/20% SCOP]]-5.5)/5.5=1,"n.a.",-(Tabelle1[[#This Row],[80%/20% SCOP]]-5.5)/5.5)</f>
        <v>0.16272727272727264</v>
      </c>
    </row>
    <row r="749" spans="1:14" ht="20.100000000000001" customHeight="1" x14ac:dyDescent="0.25">
      <c r="A749" s="24">
        <v>16003333</v>
      </c>
      <c r="B749" s="15" t="s">
        <v>669</v>
      </c>
      <c r="C749" s="15" t="s">
        <v>794</v>
      </c>
      <c r="D749" s="16" t="s">
        <v>2</v>
      </c>
      <c r="E749" s="17">
        <v>7</v>
      </c>
      <c r="F749" s="18">
        <v>1.67</v>
      </c>
      <c r="G749" s="17">
        <v>6</v>
      </c>
      <c r="H749" s="18">
        <v>1.34</v>
      </c>
      <c r="I749" s="16" t="s">
        <v>109</v>
      </c>
      <c r="J749" s="16" t="s">
        <v>4</v>
      </c>
      <c r="K749" s="16" t="s">
        <v>4</v>
      </c>
      <c r="L749" s="19">
        <f>IF(Tabelle1[[#This Row],[Heizleistung (55°C)]]=0,Tabelle1[[#This Row],[Heizleistung (35°C)]],(Tabelle1[[#This Row],[Heizleistung (35°C)]]+Tabelle1[[#This Row],[Heizleistung (55°C)]])/2)</f>
        <v>6.5</v>
      </c>
      <c r="M749" s="20">
        <f>IF(Tabelle1[[#This Row],[Etas 55°C]]=0,0,(Tabelle1[[#This Row],[Etas 35°C]]*0.8+Tabelle1[[#This Row],[Etas 55°C]]*0.2))*2.5</f>
        <v>4.01</v>
      </c>
      <c r="N749" s="21">
        <f>IF(-(Tabelle1[[#This Row],[80%/20% SCOP]]-5.5)/5.5=1,"n.a.",-(Tabelle1[[#This Row],[80%/20% SCOP]]-5.5)/5.5)</f>
        <v>0.27090909090909093</v>
      </c>
    </row>
    <row r="750" spans="1:14" ht="20.100000000000001" customHeight="1" x14ac:dyDescent="0.25">
      <c r="A750" s="24">
        <v>16004584</v>
      </c>
      <c r="B750" s="15" t="s">
        <v>669</v>
      </c>
      <c r="C750" s="15" t="s">
        <v>795</v>
      </c>
      <c r="D750" s="16" t="s">
        <v>2</v>
      </c>
      <c r="E750" s="17">
        <v>6</v>
      </c>
      <c r="F750" s="18">
        <v>1.81</v>
      </c>
      <c r="G750" s="17">
        <v>6</v>
      </c>
      <c r="H750" s="18">
        <v>1.29</v>
      </c>
      <c r="I750" s="16" t="s">
        <v>109</v>
      </c>
      <c r="J750" s="16" t="s">
        <v>4</v>
      </c>
      <c r="K750" s="16" t="s">
        <v>4</v>
      </c>
      <c r="L750" s="19">
        <f>IF(Tabelle1[[#This Row],[Heizleistung (55°C)]]=0,Tabelle1[[#This Row],[Heizleistung (35°C)]],(Tabelle1[[#This Row],[Heizleistung (35°C)]]+Tabelle1[[#This Row],[Heizleistung (55°C)]])/2)</f>
        <v>6</v>
      </c>
      <c r="M750" s="20">
        <f>IF(Tabelle1[[#This Row],[Etas 55°C]]=0,0,(Tabelle1[[#This Row],[Etas 35°C]]*0.8+Tabelle1[[#This Row],[Etas 55°C]]*0.2))*2.5</f>
        <v>4.2650000000000006</v>
      </c>
      <c r="N750" s="21">
        <f>IF(-(Tabelle1[[#This Row],[80%/20% SCOP]]-5.5)/5.5=1,"n.a.",-(Tabelle1[[#This Row],[80%/20% SCOP]]-5.5)/5.5)</f>
        <v>0.22454545454545444</v>
      </c>
    </row>
    <row r="751" spans="1:14" ht="20.100000000000001" customHeight="1" x14ac:dyDescent="0.25">
      <c r="A751" s="24">
        <v>16004951</v>
      </c>
      <c r="B751" s="15" t="s">
        <v>669</v>
      </c>
      <c r="C751" s="15" t="s">
        <v>796</v>
      </c>
      <c r="D751" s="16" t="s">
        <v>2</v>
      </c>
      <c r="E751" s="17">
        <v>5</v>
      </c>
      <c r="F751" s="18">
        <v>1.85</v>
      </c>
      <c r="G751" s="17">
        <v>4</v>
      </c>
      <c r="H751" s="18">
        <v>1.41</v>
      </c>
      <c r="I751" s="16" t="s">
        <v>109</v>
      </c>
      <c r="J751" s="16" t="s">
        <v>4</v>
      </c>
      <c r="K751" s="16" t="s">
        <v>4</v>
      </c>
      <c r="L751" s="19">
        <f>IF(Tabelle1[[#This Row],[Heizleistung (55°C)]]=0,Tabelle1[[#This Row],[Heizleistung (35°C)]],(Tabelle1[[#This Row],[Heizleistung (35°C)]]+Tabelle1[[#This Row],[Heizleistung (55°C)]])/2)</f>
        <v>4.5</v>
      </c>
      <c r="M751" s="20">
        <f>IF(Tabelle1[[#This Row],[Etas 55°C]]=0,0,(Tabelle1[[#This Row],[Etas 35°C]]*0.8+Tabelle1[[#This Row],[Etas 55°C]]*0.2))*2.5</f>
        <v>4.4050000000000002</v>
      </c>
      <c r="N751" s="21">
        <f>IF(-(Tabelle1[[#This Row],[80%/20% SCOP]]-5.5)/5.5=1,"n.a.",-(Tabelle1[[#This Row],[80%/20% SCOP]]-5.5)/5.5)</f>
        <v>0.19909090909090904</v>
      </c>
    </row>
    <row r="752" spans="1:14" ht="20.100000000000001" customHeight="1" x14ac:dyDescent="0.25">
      <c r="A752" s="24">
        <v>16004585</v>
      </c>
      <c r="B752" s="15" t="s">
        <v>669</v>
      </c>
      <c r="C752" s="15" t="s">
        <v>747</v>
      </c>
      <c r="D752" s="16" t="s">
        <v>2</v>
      </c>
      <c r="E752" s="17">
        <v>6</v>
      </c>
      <c r="F752" s="18">
        <v>1.81</v>
      </c>
      <c r="G752" s="17">
        <v>6</v>
      </c>
      <c r="H752" s="18">
        <v>1.29</v>
      </c>
      <c r="I752" s="16" t="s">
        <v>109</v>
      </c>
      <c r="J752" s="16" t="s">
        <v>4</v>
      </c>
      <c r="K752" s="16" t="s">
        <v>4</v>
      </c>
      <c r="L752" s="19">
        <f>IF(Tabelle1[[#This Row],[Heizleistung (55°C)]]=0,Tabelle1[[#This Row],[Heizleistung (35°C)]],(Tabelle1[[#This Row],[Heizleistung (35°C)]]+Tabelle1[[#This Row],[Heizleistung (55°C)]])/2)</f>
        <v>6</v>
      </c>
      <c r="M752" s="20">
        <f>IF(Tabelle1[[#This Row],[Etas 55°C]]=0,0,(Tabelle1[[#This Row],[Etas 35°C]]*0.8+Tabelle1[[#This Row],[Etas 55°C]]*0.2))*2.5</f>
        <v>4.2650000000000006</v>
      </c>
      <c r="N752" s="21">
        <f>IF(-(Tabelle1[[#This Row],[80%/20% SCOP]]-5.5)/5.5=1,"n.a.",-(Tabelle1[[#This Row],[80%/20% SCOP]]-5.5)/5.5)</f>
        <v>0.22454545454545444</v>
      </c>
    </row>
    <row r="753" spans="1:14" ht="20.100000000000001" customHeight="1" x14ac:dyDescent="0.25">
      <c r="A753" s="24">
        <v>16004733</v>
      </c>
      <c r="B753" s="15" t="s">
        <v>669</v>
      </c>
      <c r="C753" s="15" t="s">
        <v>748</v>
      </c>
      <c r="D753" s="16" t="s">
        <v>2</v>
      </c>
      <c r="E753" s="17">
        <v>10</v>
      </c>
      <c r="F753" s="18">
        <v>1.94</v>
      </c>
      <c r="G753" s="17">
        <v>9</v>
      </c>
      <c r="H753" s="18">
        <v>1.36</v>
      </c>
      <c r="I753" s="16" t="s">
        <v>109</v>
      </c>
      <c r="J753" s="16" t="s">
        <v>4</v>
      </c>
      <c r="K753" s="16" t="s">
        <v>4</v>
      </c>
      <c r="L753" s="19">
        <f>IF(Tabelle1[[#This Row],[Heizleistung (55°C)]]=0,Tabelle1[[#This Row],[Heizleistung (35°C)]],(Tabelle1[[#This Row],[Heizleistung (35°C)]]+Tabelle1[[#This Row],[Heizleistung (55°C)]])/2)</f>
        <v>9.5</v>
      </c>
      <c r="M753" s="20">
        <f>IF(Tabelle1[[#This Row],[Etas 55°C]]=0,0,(Tabelle1[[#This Row],[Etas 35°C]]*0.8+Tabelle1[[#This Row],[Etas 55°C]]*0.2))*2.5</f>
        <v>4.5600000000000005</v>
      </c>
      <c r="N753" s="21">
        <f>IF(-(Tabelle1[[#This Row],[80%/20% SCOP]]-5.5)/5.5=1,"n.a.",-(Tabelle1[[#This Row],[80%/20% SCOP]]-5.5)/5.5)</f>
        <v>0.17090909090909082</v>
      </c>
    </row>
    <row r="754" spans="1:14" ht="20.100000000000001" customHeight="1" x14ac:dyDescent="0.25">
      <c r="A754" s="24">
        <v>16015277</v>
      </c>
      <c r="B754" s="15" t="s">
        <v>669</v>
      </c>
      <c r="C754" s="15" t="s">
        <v>749</v>
      </c>
      <c r="D754" s="16" t="s">
        <v>2</v>
      </c>
      <c r="E754" s="17">
        <v>130</v>
      </c>
      <c r="F754" s="18">
        <v>1.8</v>
      </c>
      <c r="G754" s="17">
        <v>127</v>
      </c>
      <c r="H754" s="18">
        <v>1.32</v>
      </c>
      <c r="I754" s="16" t="s">
        <v>40</v>
      </c>
      <c r="J754" s="16" t="s">
        <v>4</v>
      </c>
      <c r="K754" s="16" t="s">
        <v>4</v>
      </c>
      <c r="L754" s="19">
        <f>IF(Tabelle1[[#This Row],[Heizleistung (55°C)]]=0,Tabelle1[[#This Row],[Heizleistung (35°C)]],(Tabelle1[[#This Row],[Heizleistung (35°C)]]+Tabelle1[[#This Row],[Heizleistung (55°C)]])/2)</f>
        <v>128.5</v>
      </c>
      <c r="M754" s="20">
        <f>IF(Tabelle1[[#This Row],[Etas 55°C]]=0,0,(Tabelle1[[#This Row],[Etas 35°C]]*0.8+Tabelle1[[#This Row],[Etas 55°C]]*0.2))*2.5</f>
        <v>4.2600000000000007</v>
      </c>
      <c r="N754" s="21">
        <f>IF(-(Tabelle1[[#This Row],[80%/20% SCOP]]-5.5)/5.5=1,"n.a.",-(Tabelle1[[#This Row],[80%/20% SCOP]]-5.5)/5.5)</f>
        <v>0.22545454545454532</v>
      </c>
    </row>
    <row r="755" spans="1:14" ht="20.100000000000001" customHeight="1" x14ac:dyDescent="0.25">
      <c r="A755" s="24">
        <v>16004889</v>
      </c>
      <c r="B755" s="15" t="s">
        <v>669</v>
      </c>
      <c r="C755" s="15" t="s">
        <v>750</v>
      </c>
      <c r="D755" s="16" t="s">
        <v>2</v>
      </c>
      <c r="E755" s="17">
        <v>6.2</v>
      </c>
      <c r="F755" s="18">
        <v>1.8</v>
      </c>
      <c r="G755" s="17">
        <v>6.2</v>
      </c>
      <c r="H755" s="18">
        <v>1.37</v>
      </c>
      <c r="I755" s="16" t="s">
        <v>3</v>
      </c>
      <c r="J755" s="16" t="s">
        <v>4</v>
      </c>
      <c r="K755" s="16" t="s">
        <v>4</v>
      </c>
      <c r="L755" s="19">
        <f>IF(Tabelle1[[#This Row],[Heizleistung (55°C)]]=0,Tabelle1[[#This Row],[Heizleistung (35°C)]],(Tabelle1[[#This Row],[Heizleistung (35°C)]]+Tabelle1[[#This Row],[Heizleistung (55°C)]])/2)</f>
        <v>6.2</v>
      </c>
      <c r="M755" s="20">
        <f>IF(Tabelle1[[#This Row],[Etas 55°C]]=0,0,(Tabelle1[[#This Row],[Etas 35°C]]*0.8+Tabelle1[[#This Row],[Etas 55°C]]*0.2))*2.5</f>
        <v>4.2850000000000001</v>
      </c>
      <c r="N755" s="21">
        <f>IF(-(Tabelle1[[#This Row],[80%/20% SCOP]]-5.5)/5.5=1,"n.a.",-(Tabelle1[[#This Row],[80%/20% SCOP]]-5.5)/5.5)</f>
        <v>0.22090909090909089</v>
      </c>
    </row>
    <row r="756" spans="1:14" ht="20.100000000000001" customHeight="1" x14ac:dyDescent="0.25">
      <c r="A756" s="24">
        <v>16010282</v>
      </c>
      <c r="B756" s="15" t="s">
        <v>669</v>
      </c>
      <c r="C756" s="15" t="s">
        <v>751</v>
      </c>
      <c r="D756" s="16" t="s">
        <v>2</v>
      </c>
      <c r="E756" s="17">
        <v>6.6</v>
      </c>
      <c r="F756" s="18">
        <v>1.8</v>
      </c>
      <c r="G756" s="17">
        <v>6.6</v>
      </c>
      <c r="H756" s="18">
        <v>1.38</v>
      </c>
      <c r="I756" s="16" t="s">
        <v>3</v>
      </c>
      <c r="J756" s="16" t="s">
        <v>4</v>
      </c>
      <c r="K756" s="16" t="s">
        <v>4</v>
      </c>
      <c r="L756" s="19">
        <f>IF(Tabelle1[[#This Row],[Heizleistung (55°C)]]=0,Tabelle1[[#This Row],[Heizleistung (35°C)]],(Tabelle1[[#This Row],[Heizleistung (35°C)]]+Tabelle1[[#This Row],[Heizleistung (55°C)]])/2)</f>
        <v>6.6</v>
      </c>
      <c r="M756" s="20">
        <f>IF(Tabelle1[[#This Row],[Etas 55°C]]=0,0,(Tabelle1[[#This Row],[Etas 35°C]]*0.8+Tabelle1[[#This Row],[Etas 55°C]]*0.2))*2.5</f>
        <v>4.2900000000000009</v>
      </c>
      <c r="N756" s="21">
        <f>IF(-(Tabelle1[[#This Row],[80%/20% SCOP]]-5.5)/5.5=1,"n.a.",-(Tabelle1[[#This Row],[80%/20% SCOP]]-5.5)/5.5)</f>
        <v>0.21999999999999983</v>
      </c>
    </row>
    <row r="757" spans="1:14" ht="20.100000000000001" customHeight="1" x14ac:dyDescent="0.25">
      <c r="A757" s="24">
        <v>16004893</v>
      </c>
      <c r="B757" s="15" t="s">
        <v>669</v>
      </c>
      <c r="C757" s="15" t="s">
        <v>752</v>
      </c>
      <c r="D757" s="16" t="s">
        <v>2</v>
      </c>
      <c r="E757" s="17">
        <v>4.4000000000000004</v>
      </c>
      <c r="F757" s="18">
        <v>1.8</v>
      </c>
      <c r="G757" s="17">
        <v>4</v>
      </c>
      <c r="H757" s="18">
        <v>1.3</v>
      </c>
      <c r="I757" s="16" t="s">
        <v>3</v>
      </c>
      <c r="J757" s="16" t="s">
        <v>4</v>
      </c>
      <c r="K757" s="16" t="s">
        <v>4</v>
      </c>
      <c r="L757" s="19">
        <f>IF(Tabelle1[[#This Row],[Heizleistung (55°C)]]=0,Tabelle1[[#This Row],[Heizleistung (35°C)]],(Tabelle1[[#This Row],[Heizleistung (35°C)]]+Tabelle1[[#This Row],[Heizleistung (55°C)]])/2)</f>
        <v>4.2</v>
      </c>
      <c r="M757" s="20">
        <f>IF(Tabelle1[[#This Row],[Etas 55°C]]=0,0,(Tabelle1[[#This Row],[Etas 35°C]]*0.8+Tabelle1[[#This Row],[Etas 55°C]]*0.2))*2.5</f>
        <v>4.25</v>
      </c>
      <c r="N757" s="21">
        <f>IF(-(Tabelle1[[#This Row],[80%/20% SCOP]]-5.5)/5.5=1,"n.a.",-(Tabelle1[[#This Row],[80%/20% SCOP]]-5.5)/5.5)</f>
        <v>0.22727272727272727</v>
      </c>
    </row>
    <row r="758" spans="1:14" ht="20.100000000000001" customHeight="1" x14ac:dyDescent="0.25">
      <c r="A758" s="24">
        <v>16012001</v>
      </c>
      <c r="B758" s="15" t="s">
        <v>669</v>
      </c>
      <c r="C758" s="15" t="s">
        <v>753</v>
      </c>
      <c r="D758" s="16" t="s">
        <v>2</v>
      </c>
      <c r="E758" s="17">
        <v>25.38</v>
      </c>
      <c r="F758" s="18">
        <v>1.73</v>
      </c>
      <c r="G758" s="17">
        <v>23.06</v>
      </c>
      <c r="H758" s="18">
        <v>1.27</v>
      </c>
      <c r="I758" s="16" t="s">
        <v>40</v>
      </c>
      <c r="J758" s="16" t="s">
        <v>4</v>
      </c>
      <c r="K758" s="16" t="s">
        <v>4</v>
      </c>
      <c r="L758" s="19">
        <f>IF(Tabelle1[[#This Row],[Heizleistung (55°C)]]=0,Tabelle1[[#This Row],[Heizleistung (35°C)]],(Tabelle1[[#This Row],[Heizleistung (35°C)]]+Tabelle1[[#This Row],[Heizleistung (55°C)]])/2)</f>
        <v>24.22</v>
      </c>
      <c r="M758" s="20">
        <f>IF(Tabelle1[[#This Row],[Etas 55°C]]=0,0,(Tabelle1[[#This Row],[Etas 35°C]]*0.8+Tabelle1[[#This Row],[Etas 55°C]]*0.2))*2.5</f>
        <v>4.0950000000000006</v>
      </c>
      <c r="N758" s="21">
        <f>IF(-(Tabelle1[[#This Row],[80%/20% SCOP]]-5.5)/5.5=1,"n.a.",-(Tabelle1[[#This Row],[80%/20% SCOP]]-5.5)/5.5)</f>
        <v>0.25545454545454532</v>
      </c>
    </row>
    <row r="759" spans="1:14" ht="20.100000000000001" customHeight="1" x14ac:dyDescent="0.25">
      <c r="A759" s="24">
        <v>16004904</v>
      </c>
      <c r="B759" s="15" t="s">
        <v>669</v>
      </c>
      <c r="C759" s="15" t="s">
        <v>754</v>
      </c>
      <c r="D759" s="16" t="s">
        <v>2</v>
      </c>
      <c r="E759" s="17">
        <v>13</v>
      </c>
      <c r="F759" s="18">
        <v>1.71</v>
      </c>
      <c r="G759" s="17">
        <v>12</v>
      </c>
      <c r="H759" s="18">
        <v>1.3</v>
      </c>
      <c r="I759" s="16" t="s">
        <v>109</v>
      </c>
      <c r="J759" s="16" t="s">
        <v>4</v>
      </c>
      <c r="K759" s="16" t="s">
        <v>4</v>
      </c>
      <c r="L759" s="19">
        <f>IF(Tabelle1[[#This Row],[Heizleistung (55°C)]]=0,Tabelle1[[#This Row],[Heizleistung (35°C)]],(Tabelle1[[#This Row],[Heizleistung (35°C)]]+Tabelle1[[#This Row],[Heizleistung (55°C)]])/2)</f>
        <v>12.5</v>
      </c>
      <c r="M759" s="20">
        <f>IF(Tabelle1[[#This Row],[Etas 55°C]]=0,0,(Tabelle1[[#This Row],[Etas 35°C]]*0.8+Tabelle1[[#This Row],[Etas 55°C]]*0.2))*2.5</f>
        <v>4.07</v>
      </c>
      <c r="N759" s="21">
        <f>IF(-(Tabelle1[[#This Row],[80%/20% SCOP]]-5.5)/5.5=1,"n.a.",-(Tabelle1[[#This Row],[80%/20% SCOP]]-5.5)/5.5)</f>
        <v>0.25999999999999995</v>
      </c>
    </row>
    <row r="760" spans="1:14" ht="20.100000000000001" customHeight="1" x14ac:dyDescent="0.25">
      <c r="A760" s="24">
        <v>16004815</v>
      </c>
      <c r="B760" s="15" t="s">
        <v>669</v>
      </c>
      <c r="C760" s="15" t="s">
        <v>755</v>
      </c>
      <c r="D760" s="16" t="s">
        <v>2</v>
      </c>
      <c r="E760" s="17">
        <v>6</v>
      </c>
      <c r="F760" s="18">
        <v>1.81</v>
      </c>
      <c r="G760" s="17">
        <v>6</v>
      </c>
      <c r="H760" s="18">
        <v>1.29</v>
      </c>
      <c r="I760" s="16" t="s">
        <v>109</v>
      </c>
      <c r="J760" s="16" t="s">
        <v>4</v>
      </c>
      <c r="K760" s="16" t="s">
        <v>4</v>
      </c>
      <c r="L760" s="19">
        <f>IF(Tabelle1[[#This Row],[Heizleistung (55°C)]]=0,Tabelle1[[#This Row],[Heizleistung (35°C)]],(Tabelle1[[#This Row],[Heizleistung (35°C)]]+Tabelle1[[#This Row],[Heizleistung (55°C)]])/2)</f>
        <v>6</v>
      </c>
      <c r="M760" s="20">
        <f>IF(Tabelle1[[#This Row],[Etas 55°C]]=0,0,(Tabelle1[[#This Row],[Etas 35°C]]*0.8+Tabelle1[[#This Row],[Etas 55°C]]*0.2))*2.5</f>
        <v>4.2650000000000006</v>
      </c>
      <c r="N760" s="21">
        <f>IF(-(Tabelle1[[#This Row],[80%/20% SCOP]]-5.5)/5.5=1,"n.a.",-(Tabelle1[[#This Row],[80%/20% SCOP]]-5.5)/5.5)</f>
        <v>0.22454545454545444</v>
      </c>
    </row>
    <row r="761" spans="1:14" ht="20.100000000000001" customHeight="1" x14ac:dyDescent="0.25">
      <c r="A761" s="24">
        <v>16004825</v>
      </c>
      <c r="B761" s="15" t="s">
        <v>669</v>
      </c>
      <c r="C761" s="15" t="s">
        <v>756</v>
      </c>
      <c r="D761" s="16" t="s">
        <v>2</v>
      </c>
      <c r="E761" s="17">
        <v>4.4000000000000004</v>
      </c>
      <c r="F761" s="18">
        <v>1.79</v>
      </c>
      <c r="G761" s="17">
        <v>4</v>
      </c>
      <c r="H761" s="18">
        <v>1.27</v>
      </c>
      <c r="I761" s="16" t="s">
        <v>3</v>
      </c>
      <c r="J761" s="16" t="s">
        <v>4</v>
      </c>
      <c r="K761" s="16" t="s">
        <v>4</v>
      </c>
      <c r="L761" s="19">
        <f>IF(Tabelle1[[#This Row],[Heizleistung (55°C)]]=0,Tabelle1[[#This Row],[Heizleistung (35°C)]],(Tabelle1[[#This Row],[Heizleistung (35°C)]]+Tabelle1[[#This Row],[Heizleistung (55°C)]])/2)</f>
        <v>4.2</v>
      </c>
      <c r="M761" s="20">
        <f>IF(Tabelle1[[#This Row],[Etas 55°C]]=0,0,(Tabelle1[[#This Row],[Etas 35°C]]*0.8+Tabelle1[[#This Row],[Etas 55°C]]*0.2))*2.5</f>
        <v>4.2150000000000007</v>
      </c>
      <c r="N761" s="21">
        <f>IF(-(Tabelle1[[#This Row],[80%/20% SCOP]]-5.5)/5.5=1,"n.a.",-(Tabelle1[[#This Row],[80%/20% SCOP]]-5.5)/5.5)</f>
        <v>0.2336363636363635</v>
      </c>
    </row>
    <row r="762" spans="1:14" ht="20.100000000000001" customHeight="1" x14ac:dyDescent="0.25">
      <c r="A762" s="24">
        <v>16004325</v>
      </c>
      <c r="B762" s="15" t="s">
        <v>669</v>
      </c>
      <c r="C762" s="15" t="s">
        <v>757</v>
      </c>
      <c r="D762" s="16" t="s">
        <v>2</v>
      </c>
      <c r="E762" s="17">
        <v>13</v>
      </c>
      <c r="F762" s="18">
        <v>1.71</v>
      </c>
      <c r="G762" s="17">
        <v>12</v>
      </c>
      <c r="H762" s="18">
        <v>1.34</v>
      </c>
      <c r="I762" s="16" t="s">
        <v>109</v>
      </c>
      <c r="J762" s="16" t="s">
        <v>4</v>
      </c>
      <c r="K762" s="16" t="s">
        <v>4</v>
      </c>
      <c r="L762" s="19">
        <f>IF(Tabelle1[[#This Row],[Heizleistung (55°C)]]=0,Tabelle1[[#This Row],[Heizleistung (35°C)]],(Tabelle1[[#This Row],[Heizleistung (35°C)]]+Tabelle1[[#This Row],[Heizleistung (55°C)]])/2)</f>
        <v>12.5</v>
      </c>
      <c r="M762" s="20">
        <f>IF(Tabelle1[[#This Row],[Etas 55°C]]=0,0,(Tabelle1[[#This Row],[Etas 35°C]]*0.8+Tabelle1[[#This Row],[Etas 55°C]]*0.2))*2.5</f>
        <v>4.09</v>
      </c>
      <c r="N762" s="21">
        <f>IF(-(Tabelle1[[#This Row],[80%/20% SCOP]]-5.5)/5.5=1,"n.a.",-(Tabelle1[[#This Row],[80%/20% SCOP]]-5.5)/5.5)</f>
        <v>0.2563636363636364</v>
      </c>
    </row>
    <row r="763" spans="1:14" ht="20.100000000000001" customHeight="1" x14ac:dyDescent="0.25">
      <c r="A763" s="24">
        <v>16004969</v>
      </c>
      <c r="B763" s="15" t="s">
        <v>669</v>
      </c>
      <c r="C763" s="15" t="s">
        <v>758</v>
      </c>
      <c r="D763" s="16" t="s">
        <v>2</v>
      </c>
      <c r="E763" s="17">
        <v>4</v>
      </c>
      <c r="F763" s="18">
        <v>1.83</v>
      </c>
      <c r="G763" s="17">
        <v>4</v>
      </c>
      <c r="H763" s="18">
        <v>1.31</v>
      </c>
      <c r="I763" s="16" t="s">
        <v>109</v>
      </c>
      <c r="J763" s="16" t="s">
        <v>4</v>
      </c>
      <c r="K763" s="16" t="s">
        <v>4</v>
      </c>
      <c r="L763" s="19">
        <f>IF(Tabelle1[[#This Row],[Heizleistung (55°C)]]=0,Tabelle1[[#This Row],[Heizleistung (35°C)]],(Tabelle1[[#This Row],[Heizleistung (35°C)]]+Tabelle1[[#This Row],[Heizleistung (55°C)]])/2)</f>
        <v>4</v>
      </c>
      <c r="M763" s="20">
        <f>IF(Tabelle1[[#This Row],[Etas 55°C]]=0,0,(Tabelle1[[#This Row],[Etas 35°C]]*0.8+Tabelle1[[#This Row],[Etas 55°C]]*0.2))*2.5</f>
        <v>4.3150000000000004</v>
      </c>
      <c r="N763" s="21">
        <f>IF(-(Tabelle1[[#This Row],[80%/20% SCOP]]-5.5)/5.5=1,"n.a.",-(Tabelle1[[#This Row],[80%/20% SCOP]]-5.5)/5.5)</f>
        <v>0.21545454545454537</v>
      </c>
    </row>
    <row r="764" spans="1:14" ht="20.100000000000001" customHeight="1" x14ac:dyDescent="0.25">
      <c r="A764" s="24">
        <v>16012049</v>
      </c>
      <c r="B764" s="15" t="s">
        <v>669</v>
      </c>
      <c r="C764" s="15" t="s">
        <v>759</v>
      </c>
      <c r="D764" s="16" t="s">
        <v>2</v>
      </c>
      <c r="E764" s="17">
        <v>6.6</v>
      </c>
      <c r="F764" s="18">
        <v>1.8</v>
      </c>
      <c r="G764" s="17">
        <v>6.6</v>
      </c>
      <c r="H764" s="18">
        <v>1.36</v>
      </c>
      <c r="I764" s="16" t="s">
        <v>3</v>
      </c>
      <c r="J764" s="16" t="s">
        <v>4</v>
      </c>
      <c r="K764" s="16" t="s">
        <v>4</v>
      </c>
      <c r="L764" s="19">
        <f>IF(Tabelle1[[#This Row],[Heizleistung (55°C)]]=0,Tabelle1[[#This Row],[Heizleistung (35°C)]],(Tabelle1[[#This Row],[Heizleistung (35°C)]]+Tabelle1[[#This Row],[Heizleistung (55°C)]])/2)</f>
        <v>6.6</v>
      </c>
      <c r="M764" s="20">
        <f>IF(Tabelle1[[#This Row],[Etas 55°C]]=0,0,(Tabelle1[[#This Row],[Etas 35°C]]*0.8+Tabelle1[[#This Row],[Etas 55°C]]*0.2))*2.5</f>
        <v>4.28</v>
      </c>
      <c r="N764" s="21">
        <f>IF(-(Tabelle1[[#This Row],[80%/20% SCOP]]-5.5)/5.5=1,"n.a.",-(Tabelle1[[#This Row],[80%/20% SCOP]]-5.5)/5.5)</f>
        <v>0.22181818181818178</v>
      </c>
    </row>
    <row r="765" spans="1:14" ht="20.100000000000001" customHeight="1" x14ac:dyDescent="0.25">
      <c r="A765" s="24">
        <v>16017316</v>
      </c>
      <c r="B765" s="15" t="s">
        <v>669</v>
      </c>
      <c r="C765" s="15" t="s">
        <v>760</v>
      </c>
      <c r="D765" s="16" t="s">
        <v>2</v>
      </c>
      <c r="E765" s="17">
        <v>6</v>
      </c>
      <c r="F765" s="18">
        <v>1.63</v>
      </c>
      <c r="G765" s="17">
        <v>6</v>
      </c>
      <c r="H765" s="18">
        <v>1.27</v>
      </c>
      <c r="I765" s="16" t="s">
        <v>3</v>
      </c>
      <c r="J765" s="16" t="s">
        <v>4</v>
      </c>
      <c r="K765" s="16" t="s">
        <v>4</v>
      </c>
      <c r="L765" s="19">
        <f>IF(Tabelle1[[#This Row],[Heizleistung (55°C)]]=0,Tabelle1[[#This Row],[Heizleistung (35°C)]],(Tabelle1[[#This Row],[Heizleistung (35°C)]]+Tabelle1[[#This Row],[Heizleistung (55°C)]])/2)</f>
        <v>6</v>
      </c>
      <c r="M765" s="20">
        <f>IF(Tabelle1[[#This Row],[Etas 55°C]]=0,0,(Tabelle1[[#This Row],[Etas 35°C]]*0.8+Tabelle1[[#This Row],[Etas 55°C]]*0.2))*2.5</f>
        <v>3.895</v>
      </c>
      <c r="N765" s="21">
        <f>IF(-(Tabelle1[[#This Row],[80%/20% SCOP]]-5.5)/5.5=1,"n.a.",-(Tabelle1[[#This Row],[80%/20% SCOP]]-5.5)/5.5)</f>
        <v>0.29181818181818181</v>
      </c>
    </row>
    <row r="766" spans="1:14" ht="20.100000000000001" customHeight="1" x14ac:dyDescent="0.25">
      <c r="A766" s="24">
        <v>16018448</v>
      </c>
      <c r="B766" s="15" t="s">
        <v>669</v>
      </c>
      <c r="C766" s="15" t="s">
        <v>761</v>
      </c>
      <c r="D766" s="16" t="s">
        <v>2</v>
      </c>
      <c r="E766" s="17">
        <v>6.2</v>
      </c>
      <c r="F766" s="18">
        <v>1.7909999999999999</v>
      </c>
      <c r="G766" s="17">
        <v>6.2</v>
      </c>
      <c r="H766" s="18">
        <v>1.36</v>
      </c>
      <c r="I766" s="16" t="s">
        <v>3</v>
      </c>
      <c r="J766" s="16" t="s">
        <v>4</v>
      </c>
      <c r="K766" s="16" t="s">
        <v>4</v>
      </c>
      <c r="L766" s="19">
        <f>IF(Tabelle1[[#This Row],[Heizleistung (55°C)]]=0,Tabelle1[[#This Row],[Heizleistung (35°C)]],(Tabelle1[[#This Row],[Heizleistung (35°C)]]+Tabelle1[[#This Row],[Heizleistung (55°C)]])/2)</f>
        <v>6.2</v>
      </c>
      <c r="M766" s="20">
        <f>IF(Tabelle1[[#This Row],[Etas 55°C]]=0,0,(Tabelle1[[#This Row],[Etas 35°C]]*0.8+Tabelle1[[#This Row],[Etas 55°C]]*0.2))*2.5</f>
        <v>4.2620000000000005</v>
      </c>
      <c r="N766" s="21">
        <f>IF(-(Tabelle1[[#This Row],[80%/20% SCOP]]-5.5)/5.5=1,"n.a.",-(Tabelle1[[#This Row],[80%/20% SCOP]]-5.5)/5.5)</f>
        <v>0.22509090909090901</v>
      </c>
    </row>
    <row r="767" spans="1:14" ht="20.100000000000001" customHeight="1" x14ac:dyDescent="0.25">
      <c r="A767" s="24">
        <v>16004892</v>
      </c>
      <c r="B767" s="15" t="s">
        <v>669</v>
      </c>
      <c r="C767" s="15" t="s">
        <v>762</v>
      </c>
      <c r="D767" s="16" t="s">
        <v>2</v>
      </c>
      <c r="E767" s="17">
        <v>6.6</v>
      </c>
      <c r="F767" s="18">
        <v>1.79</v>
      </c>
      <c r="G767" s="17">
        <v>6.6</v>
      </c>
      <c r="H767" s="18">
        <v>1.36</v>
      </c>
      <c r="I767" s="16" t="s">
        <v>3</v>
      </c>
      <c r="J767" s="16" t="s">
        <v>4</v>
      </c>
      <c r="K767" s="16" t="s">
        <v>4</v>
      </c>
      <c r="L767" s="19">
        <f>IF(Tabelle1[[#This Row],[Heizleistung (55°C)]]=0,Tabelle1[[#This Row],[Heizleistung (35°C)]],(Tabelle1[[#This Row],[Heizleistung (35°C)]]+Tabelle1[[#This Row],[Heizleistung (55°C)]])/2)</f>
        <v>6.6</v>
      </c>
      <c r="M767" s="20">
        <f>IF(Tabelle1[[#This Row],[Etas 55°C]]=0,0,(Tabelle1[[#This Row],[Etas 35°C]]*0.8+Tabelle1[[#This Row],[Etas 55°C]]*0.2))*2.5</f>
        <v>4.2600000000000007</v>
      </c>
      <c r="N767" s="21">
        <f>IF(-(Tabelle1[[#This Row],[80%/20% SCOP]]-5.5)/5.5=1,"n.a.",-(Tabelle1[[#This Row],[80%/20% SCOP]]-5.5)/5.5)</f>
        <v>0.22545454545454532</v>
      </c>
    </row>
    <row r="768" spans="1:14" ht="20.100000000000001" customHeight="1" x14ac:dyDescent="0.25">
      <c r="A768" s="24">
        <v>16004741</v>
      </c>
      <c r="B768" s="15" t="s">
        <v>669</v>
      </c>
      <c r="C768" s="15" t="s">
        <v>763</v>
      </c>
      <c r="D768" s="16" t="s">
        <v>2</v>
      </c>
      <c r="E768" s="17">
        <v>6</v>
      </c>
      <c r="F768" s="18">
        <v>1.81</v>
      </c>
      <c r="G768" s="17">
        <v>6</v>
      </c>
      <c r="H768" s="18">
        <v>1.29</v>
      </c>
      <c r="I768" s="16" t="s">
        <v>109</v>
      </c>
      <c r="J768" s="16" t="s">
        <v>4</v>
      </c>
      <c r="K768" s="16" t="s">
        <v>4</v>
      </c>
      <c r="L768" s="19">
        <f>IF(Tabelle1[[#This Row],[Heizleistung (55°C)]]=0,Tabelle1[[#This Row],[Heizleistung (35°C)]],(Tabelle1[[#This Row],[Heizleistung (35°C)]]+Tabelle1[[#This Row],[Heizleistung (55°C)]])/2)</f>
        <v>6</v>
      </c>
      <c r="M768" s="20">
        <f>IF(Tabelle1[[#This Row],[Etas 55°C]]=0,0,(Tabelle1[[#This Row],[Etas 35°C]]*0.8+Tabelle1[[#This Row],[Etas 55°C]]*0.2))*2.5</f>
        <v>4.2650000000000006</v>
      </c>
      <c r="N768" s="21">
        <f>IF(-(Tabelle1[[#This Row],[80%/20% SCOP]]-5.5)/5.5=1,"n.a.",-(Tabelle1[[#This Row],[80%/20% SCOP]]-5.5)/5.5)</f>
        <v>0.22454545454545444</v>
      </c>
    </row>
    <row r="769" spans="1:14" ht="20.100000000000001" customHeight="1" x14ac:dyDescent="0.25">
      <c r="A769" s="24">
        <v>16004667</v>
      </c>
      <c r="B769" s="15" t="s">
        <v>669</v>
      </c>
      <c r="C769" s="15" t="s">
        <v>764</v>
      </c>
      <c r="D769" s="16" t="s">
        <v>2</v>
      </c>
      <c r="E769" s="17">
        <v>10</v>
      </c>
      <c r="F769" s="18">
        <v>1.94</v>
      </c>
      <c r="G769" s="17">
        <v>9</v>
      </c>
      <c r="H769" s="18">
        <v>1.36</v>
      </c>
      <c r="I769" s="16" t="s">
        <v>109</v>
      </c>
      <c r="J769" s="16" t="s">
        <v>4</v>
      </c>
      <c r="K769" s="16" t="s">
        <v>4</v>
      </c>
      <c r="L769" s="19">
        <f>IF(Tabelle1[[#This Row],[Heizleistung (55°C)]]=0,Tabelle1[[#This Row],[Heizleistung (35°C)]],(Tabelle1[[#This Row],[Heizleistung (35°C)]]+Tabelle1[[#This Row],[Heizleistung (55°C)]])/2)</f>
        <v>9.5</v>
      </c>
      <c r="M769" s="20">
        <f>IF(Tabelle1[[#This Row],[Etas 55°C]]=0,0,(Tabelle1[[#This Row],[Etas 35°C]]*0.8+Tabelle1[[#This Row],[Etas 55°C]]*0.2))*2.5</f>
        <v>4.5600000000000005</v>
      </c>
      <c r="N769" s="21">
        <f>IF(-(Tabelle1[[#This Row],[80%/20% SCOP]]-5.5)/5.5=1,"n.a.",-(Tabelle1[[#This Row],[80%/20% SCOP]]-5.5)/5.5)</f>
        <v>0.17090909090909082</v>
      </c>
    </row>
    <row r="770" spans="1:14" ht="20.100000000000001" customHeight="1" x14ac:dyDescent="0.25">
      <c r="A770" s="24">
        <v>16004953</v>
      </c>
      <c r="B770" s="15" t="s">
        <v>669</v>
      </c>
      <c r="C770" s="15" t="s">
        <v>765</v>
      </c>
      <c r="D770" s="16" t="s">
        <v>2</v>
      </c>
      <c r="E770" s="17">
        <v>5</v>
      </c>
      <c r="F770" s="18">
        <v>1.85</v>
      </c>
      <c r="G770" s="17">
        <v>4</v>
      </c>
      <c r="H770" s="18">
        <v>1.41</v>
      </c>
      <c r="I770" s="16" t="s">
        <v>109</v>
      </c>
      <c r="J770" s="16" t="s">
        <v>4</v>
      </c>
      <c r="K770" s="16" t="s">
        <v>4</v>
      </c>
      <c r="L770" s="19">
        <f>IF(Tabelle1[[#This Row],[Heizleistung (55°C)]]=0,Tabelle1[[#This Row],[Heizleistung (35°C)]],(Tabelle1[[#This Row],[Heizleistung (35°C)]]+Tabelle1[[#This Row],[Heizleistung (55°C)]])/2)</f>
        <v>4.5</v>
      </c>
      <c r="M770" s="20">
        <f>IF(Tabelle1[[#This Row],[Etas 55°C]]=0,0,(Tabelle1[[#This Row],[Etas 35°C]]*0.8+Tabelle1[[#This Row],[Etas 55°C]]*0.2))*2.5</f>
        <v>4.4050000000000002</v>
      </c>
      <c r="N770" s="21">
        <f>IF(-(Tabelle1[[#This Row],[80%/20% SCOP]]-5.5)/5.5=1,"n.a.",-(Tabelle1[[#This Row],[80%/20% SCOP]]-5.5)/5.5)</f>
        <v>0.19909090909090904</v>
      </c>
    </row>
    <row r="771" spans="1:14" ht="20.100000000000001" customHeight="1" x14ac:dyDescent="0.25">
      <c r="A771" s="24">
        <v>16004736</v>
      </c>
      <c r="B771" s="15" t="s">
        <v>669</v>
      </c>
      <c r="C771" s="15" t="s">
        <v>766</v>
      </c>
      <c r="D771" s="16" t="s">
        <v>2</v>
      </c>
      <c r="E771" s="17">
        <v>5</v>
      </c>
      <c r="F771" s="18">
        <v>1.69</v>
      </c>
      <c r="G771" s="17">
        <v>6</v>
      </c>
      <c r="H771" s="18">
        <v>1.33</v>
      </c>
      <c r="I771" s="16" t="s">
        <v>109</v>
      </c>
      <c r="J771" s="16" t="s">
        <v>4</v>
      </c>
      <c r="K771" s="16" t="s">
        <v>4</v>
      </c>
      <c r="L771" s="19">
        <f>IF(Tabelle1[[#This Row],[Heizleistung (55°C)]]=0,Tabelle1[[#This Row],[Heizleistung (35°C)]],(Tabelle1[[#This Row],[Heizleistung (35°C)]]+Tabelle1[[#This Row],[Heizleistung (55°C)]])/2)</f>
        <v>5.5</v>
      </c>
      <c r="M771" s="20">
        <f>IF(Tabelle1[[#This Row],[Etas 55°C]]=0,0,(Tabelle1[[#This Row],[Etas 35°C]]*0.8+Tabelle1[[#This Row],[Etas 55°C]]*0.2))*2.5</f>
        <v>4.0449999999999999</v>
      </c>
      <c r="N771" s="21">
        <f>IF(-(Tabelle1[[#This Row],[80%/20% SCOP]]-5.5)/5.5=1,"n.a.",-(Tabelle1[[#This Row],[80%/20% SCOP]]-5.5)/5.5)</f>
        <v>0.26454545454545458</v>
      </c>
    </row>
    <row r="772" spans="1:14" ht="20.100000000000001" customHeight="1" x14ac:dyDescent="0.25">
      <c r="A772" s="24">
        <v>16012050</v>
      </c>
      <c r="B772" s="15" t="s">
        <v>669</v>
      </c>
      <c r="C772" s="15" t="s">
        <v>767</v>
      </c>
      <c r="D772" s="16" t="s">
        <v>2</v>
      </c>
      <c r="E772" s="17">
        <v>4.4000000000000004</v>
      </c>
      <c r="F772" s="18">
        <v>1.7909999999999999</v>
      </c>
      <c r="G772" s="17">
        <v>4</v>
      </c>
      <c r="H772" s="18">
        <v>1.278</v>
      </c>
      <c r="I772" s="16" t="s">
        <v>3</v>
      </c>
      <c r="J772" s="16" t="s">
        <v>4</v>
      </c>
      <c r="K772" s="16" t="s">
        <v>4</v>
      </c>
      <c r="L772" s="19">
        <f>IF(Tabelle1[[#This Row],[Heizleistung (55°C)]]=0,Tabelle1[[#This Row],[Heizleistung (35°C)]],(Tabelle1[[#This Row],[Heizleistung (35°C)]]+Tabelle1[[#This Row],[Heizleistung (55°C)]])/2)</f>
        <v>4.2</v>
      </c>
      <c r="M772" s="20">
        <f>IF(Tabelle1[[#This Row],[Etas 55°C]]=0,0,(Tabelle1[[#This Row],[Etas 35°C]]*0.8+Tabelle1[[#This Row],[Etas 55°C]]*0.2))*2.5</f>
        <v>4.2210000000000001</v>
      </c>
      <c r="N772" s="21">
        <f>IF(-(Tabelle1[[#This Row],[80%/20% SCOP]]-5.5)/5.5=1,"n.a.",-(Tabelle1[[#This Row],[80%/20% SCOP]]-5.5)/5.5)</f>
        <v>0.23254545454545453</v>
      </c>
    </row>
    <row r="773" spans="1:14" ht="20.100000000000001" customHeight="1" x14ac:dyDescent="0.25">
      <c r="A773" s="24">
        <v>16004737</v>
      </c>
      <c r="B773" s="15" t="s">
        <v>669</v>
      </c>
      <c r="C773" s="15" t="s">
        <v>768</v>
      </c>
      <c r="D773" s="16" t="s">
        <v>2</v>
      </c>
      <c r="E773" s="17">
        <v>5</v>
      </c>
      <c r="F773" s="18">
        <v>1.69</v>
      </c>
      <c r="G773" s="17">
        <v>6</v>
      </c>
      <c r="H773" s="18">
        <v>1.33</v>
      </c>
      <c r="I773" s="16" t="s">
        <v>109</v>
      </c>
      <c r="J773" s="16" t="s">
        <v>4</v>
      </c>
      <c r="K773" s="16" t="s">
        <v>4</v>
      </c>
      <c r="L773" s="19">
        <f>IF(Tabelle1[[#This Row],[Heizleistung (55°C)]]=0,Tabelle1[[#This Row],[Heizleistung (35°C)]],(Tabelle1[[#This Row],[Heizleistung (35°C)]]+Tabelle1[[#This Row],[Heizleistung (55°C)]])/2)</f>
        <v>5.5</v>
      </c>
      <c r="M773" s="20">
        <f>IF(Tabelle1[[#This Row],[Etas 55°C]]=0,0,(Tabelle1[[#This Row],[Etas 35°C]]*0.8+Tabelle1[[#This Row],[Etas 55°C]]*0.2))*2.5</f>
        <v>4.0449999999999999</v>
      </c>
      <c r="N773" s="21">
        <f>IF(-(Tabelle1[[#This Row],[80%/20% SCOP]]-5.5)/5.5=1,"n.a.",-(Tabelle1[[#This Row],[80%/20% SCOP]]-5.5)/5.5)</f>
        <v>0.26454545454545458</v>
      </c>
    </row>
    <row r="774" spans="1:14" ht="20.100000000000001" customHeight="1" x14ac:dyDescent="0.25">
      <c r="A774" s="24">
        <v>16004824</v>
      </c>
      <c r="B774" s="15" t="s">
        <v>669</v>
      </c>
      <c r="C774" s="15" t="s">
        <v>769</v>
      </c>
      <c r="D774" s="16" t="s">
        <v>2</v>
      </c>
      <c r="E774" s="17">
        <v>12</v>
      </c>
      <c r="F774" s="18">
        <v>1.78</v>
      </c>
      <c r="G774" s="17">
        <v>12</v>
      </c>
      <c r="H774" s="18">
        <v>1.38</v>
      </c>
      <c r="I774" s="16" t="s">
        <v>109</v>
      </c>
      <c r="J774" s="16" t="s">
        <v>4</v>
      </c>
      <c r="K774" s="16" t="s">
        <v>4</v>
      </c>
      <c r="L774" s="19">
        <f>IF(Tabelle1[[#This Row],[Heizleistung (55°C)]]=0,Tabelle1[[#This Row],[Heizleistung (35°C)]],(Tabelle1[[#This Row],[Heizleistung (35°C)]]+Tabelle1[[#This Row],[Heizleistung (55°C)]])/2)</f>
        <v>12</v>
      </c>
      <c r="M774" s="20">
        <f>IF(Tabelle1[[#This Row],[Etas 55°C]]=0,0,(Tabelle1[[#This Row],[Etas 35°C]]*0.8+Tabelle1[[#This Row],[Etas 55°C]]*0.2))*2.5</f>
        <v>4.25</v>
      </c>
      <c r="N774" s="21">
        <f>IF(-(Tabelle1[[#This Row],[80%/20% SCOP]]-5.5)/5.5=1,"n.a.",-(Tabelle1[[#This Row],[80%/20% SCOP]]-5.5)/5.5)</f>
        <v>0.22727272727272727</v>
      </c>
    </row>
    <row r="775" spans="1:14" ht="20.100000000000001" customHeight="1" x14ac:dyDescent="0.25">
      <c r="A775" s="24">
        <v>16012891</v>
      </c>
      <c r="B775" s="15" t="s">
        <v>669</v>
      </c>
      <c r="C775" s="15" t="s">
        <v>770</v>
      </c>
      <c r="D775" s="16" t="s">
        <v>2</v>
      </c>
      <c r="E775" s="17">
        <v>12.2</v>
      </c>
      <c r="F775" s="18">
        <v>1.84</v>
      </c>
      <c r="G775" s="17">
        <v>12</v>
      </c>
      <c r="H775" s="18">
        <v>1.37</v>
      </c>
      <c r="I775" s="16" t="s">
        <v>3</v>
      </c>
      <c r="J775" s="16" t="s">
        <v>4</v>
      </c>
      <c r="K775" s="16" t="s">
        <v>4</v>
      </c>
      <c r="L775" s="19">
        <f>IF(Tabelle1[[#This Row],[Heizleistung (55°C)]]=0,Tabelle1[[#This Row],[Heizleistung (35°C)]],(Tabelle1[[#This Row],[Heizleistung (35°C)]]+Tabelle1[[#This Row],[Heizleistung (55°C)]])/2)</f>
        <v>12.1</v>
      </c>
      <c r="M775" s="20">
        <f>IF(Tabelle1[[#This Row],[Etas 55°C]]=0,0,(Tabelle1[[#This Row],[Etas 35°C]]*0.8+Tabelle1[[#This Row],[Etas 55°C]]*0.2))*2.5</f>
        <v>4.3650000000000002</v>
      </c>
      <c r="N775" s="21">
        <f>IF(-(Tabelle1[[#This Row],[80%/20% SCOP]]-5.5)/5.5=1,"n.a.",-(Tabelle1[[#This Row],[80%/20% SCOP]]-5.5)/5.5)</f>
        <v>0.20636363636363633</v>
      </c>
    </row>
    <row r="776" spans="1:14" ht="20.100000000000001" customHeight="1" x14ac:dyDescent="0.25">
      <c r="A776" s="24">
        <v>16011995</v>
      </c>
      <c r="B776" s="15" t="s">
        <v>669</v>
      </c>
      <c r="C776" s="15" t="s">
        <v>771</v>
      </c>
      <c r="D776" s="16" t="s">
        <v>2</v>
      </c>
      <c r="E776" s="17">
        <v>30</v>
      </c>
      <c r="F776" s="18">
        <v>1.72</v>
      </c>
      <c r="G776" s="17">
        <v>27.7</v>
      </c>
      <c r="H776" s="18">
        <v>1.26</v>
      </c>
      <c r="I776" s="16" t="s">
        <v>40</v>
      </c>
      <c r="J776" s="16" t="s">
        <v>4</v>
      </c>
      <c r="K776" s="16" t="s">
        <v>4</v>
      </c>
      <c r="L776" s="19">
        <f>IF(Tabelle1[[#This Row],[Heizleistung (55°C)]]=0,Tabelle1[[#This Row],[Heizleistung (35°C)]],(Tabelle1[[#This Row],[Heizleistung (35°C)]]+Tabelle1[[#This Row],[Heizleistung (55°C)]])/2)</f>
        <v>28.85</v>
      </c>
      <c r="M776" s="20">
        <f>IF(Tabelle1[[#This Row],[Etas 55°C]]=0,0,(Tabelle1[[#This Row],[Etas 35°C]]*0.8+Tabelle1[[#This Row],[Etas 55°C]]*0.2))*2.5</f>
        <v>4.07</v>
      </c>
      <c r="N776" s="21">
        <f>IF(-(Tabelle1[[#This Row],[80%/20% SCOP]]-5.5)/5.5=1,"n.a.",-(Tabelle1[[#This Row],[80%/20% SCOP]]-5.5)/5.5)</f>
        <v>0.25999999999999995</v>
      </c>
    </row>
    <row r="777" spans="1:14" ht="20.100000000000001" customHeight="1" x14ac:dyDescent="0.25">
      <c r="A777" s="24">
        <v>16004582</v>
      </c>
      <c r="B777" s="15" t="s">
        <v>669</v>
      </c>
      <c r="C777" s="15" t="s">
        <v>772</v>
      </c>
      <c r="D777" s="16" t="s">
        <v>2</v>
      </c>
      <c r="E777" s="17">
        <v>36</v>
      </c>
      <c r="F777" s="18">
        <v>1.54</v>
      </c>
      <c r="G777" s="17">
        <v>36</v>
      </c>
      <c r="H777" s="18">
        <v>1.3</v>
      </c>
      <c r="I777" s="16" t="s">
        <v>324</v>
      </c>
      <c r="J777" s="16" t="s">
        <v>4</v>
      </c>
      <c r="K777" s="16" t="s">
        <v>4</v>
      </c>
      <c r="L777" s="19">
        <f>IF(Tabelle1[[#This Row],[Heizleistung (55°C)]]=0,Tabelle1[[#This Row],[Heizleistung (35°C)]],(Tabelle1[[#This Row],[Heizleistung (35°C)]]+Tabelle1[[#This Row],[Heizleistung (55°C)]])/2)</f>
        <v>36</v>
      </c>
      <c r="M777" s="20">
        <f>IF(Tabelle1[[#This Row],[Etas 55°C]]=0,0,(Tabelle1[[#This Row],[Etas 35°C]]*0.8+Tabelle1[[#This Row],[Etas 55°C]]*0.2))*2.5</f>
        <v>3.7300000000000004</v>
      </c>
      <c r="N777" s="21">
        <f>IF(-(Tabelle1[[#This Row],[80%/20% SCOP]]-5.5)/5.5=1,"n.a.",-(Tabelle1[[#This Row],[80%/20% SCOP]]-5.5)/5.5)</f>
        <v>0.32181818181818173</v>
      </c>
    </row>
    <row r="778" spans="1:14" ht="20.100000000000001" customHeight="1" x14ac:dyDescent="0.25">
      <c r="A778" s="24">
        <v>16012888</v>
      </c>
      <c r="B778" s="15" t="s">
        <v>669</v>
      </c>
      <c r="C778" s="15" t="s">
        <v>773</v>
      </c>
      <c r="D778" s="16" t="s">
        <v>2</v>
      </c>
      <c r="E778" s="17">
        <v>12.2</v>
      </c>
      <c r="F778" s="18">
        <v>1.84</v>
      </c>
      <c r="G778" s="17">
        <v>12</v>
      </c>
      <c r="H778" s="18">
        <v>1.37</v>
      </c>
      <c r="I778" s="16" t="s">
        <v>3</v>
      </c>
      <c r="J778" s="16" t="s">
        <v>4</v>
      </c>
      <c r="K778" s="16" t="s">
        <v>4</v>
      </c>
      <c r="L778" s="19">
        <f>IF(Tabelle1[[#This Row],[Heizleistung (55°C)]]=0,Tabelle1[[#This Row],[Heizleistung (35°C)]],(Tabelle1[[#This Row],[Heizleistung (35°C)]]+Tabelle1[[#This Row],[Heizleistung (55°C)]])/2)</f>
        <v>12.1</v>
      </c>
      <c r="M778" s="20">
        <f>IF(Tabelle1[[#This Row],[Etas 55°C]]=0,0,(Tabelle1[[#This Row],[Etas 35°C]]*0.8+Tabelle1[[#This Row],[Etas 55°C]]*0.2))*2.5</f>
        <v>4.3650000000000002</v>
      </c>
      <c r="N778" s="21">
        <f>IF(-(Tabelle1[[#This Row],[80%/20% SCOP]]-5.5)/5.5=1,"n.a.",-(Tabelle1[[#This Row],[80%/20% SCOP]]-5.5)/5.5)</f>
        <v>0.20636363636363633</v>
      </c>
    </row>
    <row r="779" spans="1:14" ht="20.100000000000001" customHeight="1" x14ac:dyDescent="0.25">
      <c r="A779" s="24">
        <v>16004583</v>
      </c>
      <c r="B779" s="15" t="s">
        <v>669</v>
      </c>
      <c r="C779" s="15" t="s">
        <v>774</v>
      </c>
      <c r="D779" s="16" t="s">
        <v>2</v>
      </c>
      <c r="E779" s="17">
        <v>36</v>
      </c>
      <c r="F779" s="18">
        <v>1.57</v>
      </c>
      <c r="G779" s="17">
        <v>36</v>
      </c>
      <c r="H779" s="18">
        <v>1.33</v>
      </c>
      <c r="I779" s="16" t="s">
        <v>324</v>
      </c>
      <c r="J779" s="16" t="s">
        <v>4</v>
      </c>
      <c r="K779" s="16" t="s">
        <v>4</v>
      </c>
      <c r="L779" s="19">
        <f>IF(Tabelle1[[#This Row],[Heizleistung (55°C)]]=0,Tabelle1[[#This Row],[Heizleistung (35°C)]],(Tabelle1[[#This Row],[Heizleistung (35°C)]]+Tabelle1[[#This Row],[Heizleistung (55°C)]])/2)</f>
        <v>36</v>
      </c>
      <c r="M779" s="20">
        <f>IF(Tabelle1[[#This Row],[Etas 55°C]]=0,0,(Tabelle1[[#This Row],[Etas 35°C]]*0.8+Tabelle1[[#This Row],[Etas 55°C]]*0.2))*2.5</f>
        <v>3.8050000000000006</v>
      </c>
      <c r="N779" s="21">
        <f>IF(-(Tabelle1[[#This Row],[80%/20% SCOP]]-5.5)/5.5=1,"n.a.",-(Tabelle1[[#This Row],[80%/20% SCOP]]-5.5)/5.5)</f>
        <v>0.30818181818181806</v>
      </c>
    </row>
    <row r="780" spans="1:14" ht="20.100000000000001" customHeight="1" x14ac:dyDescent="0.25">
      <c r="A780" s="24">
        <v>16012878</v>
      </c>
      <c r="B780" s="15" t="s">
        <v>669</v>
      </c>
      <c r="C780" s="15" t="s">
        <v>775</v>
      </c>
      <c r="D780" s="16" t="s">
        <v>2</v>
      </c>
      <c r="E780" s="17">
        <v>10</v>
      </c>
      <c r="F780" s="18">
        <v>1.88</v>
      </c>
      <c r="G780" s="17">
        <v>10</v>
      </c>
      <c r="H780" s="18">
        <v>1.42</v>
      </c>
      <c r="I780" s="16" t="s">
        <v>3</v>
      </c>
      <c r="J780" s="16" t="s">
        <v>4</v>
      </c>
      <c r="K780" s="16" t="s">
        <v>4</v>
      </c>
      <c r="L780" s="19">
        <f>IF(Tabelle1[[#This Row],[Heizleistung (55°C)]]=0,Tabelle1[[#This Row],[Heizleistung (35°C)]],(Tabelle1[[#This Row],[Heizleistung (35°C)]]+Tabelle1[[#This Row],[Heizleistung (55°C)]])/2)</f>
        <v>10</v>
      </c>
      <c r="M780" s="20">
        <f>IF(Tabelle1[[#This Row],[Etas 55°C]]=0,0,(Tabelle1[[#This Row],[Etas 35°C]]*0.8+Tabelle1[[#This Row],[Etas 55°C]]*0.2))*2.5</f>
        <v>4.47</v>
      </c>
      <c r="N780" s="21">
        <f>IF(-(Tabelle1[[#This Row],[80%/20% SCOP]]-5.5)/5.5=1,"n.a.",-(Tabelle1[[#This Row],[80%/20% SCOP]]-5.5)/5.5)</f>
        <v>0.18727272727272731</v>
      </c>
    </row>
    <row r="781" spans="1:14" ht="20.100000000000001" customHeight="1" x14ac:dyDescent="0.25">
      <c r="A781" s="24">
        <v>16004960</v>
      </c>
      <c r="B781" s="15" t="s">
        <v>669</v>
      </c>
      <c r="C781" s="15" t="s">
        <v>776</v>
      </c>
      <c r="D781" s="16" t="s">
        <v>2</v>
      </c>
      <c r="E781" s="17">
        <v>6</v>
      </c>
      <c r="F781" s="18">
        <v>2.0299999999999998</v>
      </c>
      <c r="G781" s="17">
        <v>6</v>
      </c>
      <c r="H781" s="18">
        <v>1.44</v>
      </c>
      <c r="I781" s="16" t="s">
        <v>109</v>
      </c>
      <c r="J781" s="16" t="s">
        <v>4</v>
      </c>
      <c r="K781" s="16" t="s">
        <v>4</v>
      </c>
      <c r="L781" s="19">
        <f>IF(Tabelle1[[#This Row],[Heizleistung (55°C)]]=0,Tabelle1[[#This Row],[Heizleistung (35°C)]],(Tabelle1[[#This Row],[Heizleistung (35°C)]]+Tabelle1[[#This Row],[Heizleistung (55°C)]])/2)</f>
        <v>6</v>
      </c>
      <c r="M781" s="20">
        <f>IF(Tabelle1[[#This Row],[Etas 55°C]]=0,0,(Tabelle1[[#This Row],[Etas 35°C]]*0.8+Tabelle1[[#This Row],[Etas 55°C]]*0.2))*2.5</f>
        <v>4.7799999999999994</v>
      </c>
      <c r="N781" s="21">
        <f>IF(-(Tabelle1[[#This Row],[80%/20% SCOP]]-5.5)/5.5=1,"n.a.",-(Tabelle1[[#This Row],[80%/20% SCOP]]-5.5)/5.5)</f>
        <v>0.13090909090909103</v>
      </c>
    </row>
    <row r="782" spans="1:14" ht="20.100000000000001" customHeight="1" x14ac:dyDescent="0.25">
      <c r="A782" s="24">
        <v>16012045</v>
      </c>
      <c r="B782" s="15" t="s">
        <v>669</v>
      </c>
      <c r="C782" s="15" t="s">
        <v>777</v>
      </c>
      <c r="D782" s="16" t="s">
        <v>2</v>
      </c>
      <c r="E782" s="17">
        <v>4.4000000000000004</v>
      </c>
      <c r="F782" s="18">
        <v>1.79</v>
      </c>
      <c r="G782" s="17">
        <v>4</v>
      </c>
      <c r="H782" s="18">
        <v>1.28</v>
      </c>
      <c r="I782" s="16" t="s">
        <v>3</v>
      </c>
      <c r="J782" s="16" t="s">
        <v>4</v>
      </c>
      <c r="K782" s="16" t="s">
        <v>4</v>
      </c>
      <c r="L782" s="19">
        <f>IF(Tabelle1[[#This Row],[Heizleistung (55°C)]]=0,Tabelle1[[#This Row],[Heizleistung (35°C)]],(Tabelle1[[#This Row],[Heizleistung (35°C)]]+Tabelle1[[#This Row],[Heizleistung (55°C)]])/2)</f>
        <v>4.2</v>
      </c>
      <c r="M782" s="20">
        <f>IF(Tabelle1[[#This Row],[Etas 55°C]]=0,0,(Tabelle1[[#This Row],[Etas 35°C]]*0.8+Tabelle1[[#This Row],[Etas 55°C]]*0.2))*2.5</f>
        <v>4.2200000000000006</v>
      </c>
      <c r="N782" s="21">
        <f>IF(-(Tabelle1[[#This Row],[80%/20% SCOP]]-5.5)/5.5=1,"n.a.",-(Tabelle1[[#This Row],[80%/20% SCOP]]-5.5)/5.5)</f>
        <v>0.23272727272727262</v>
      </c>
    </row>
    <row r="783" spans="1:14" ht="20.100000000000001" customHeight="1" x14ac:dyDescent="0.25">
      <c r="A783" s="24">
        <v>16004962</v>
      </c>
      <c r="B783" s="15" t="s">
        <v>669</v>
      </c>
      <c r="C783" s="15" t="s">
        <v>778</v>
      </c>
      <c r="D783" s="16" t="s">
        <v>2</v>
      </c>
      <c r="E783" s="17">
        <v>6</v>
      </c>
      <c r="F783" s="18">
        <v>2.0299999999999998</v>
      </c>
      <c r="G783" s="17">
        <v>6</v>
      </c>
      <c r="H783" s="18">
        <v>1.44</v>
      </c>
      <c r="I783" s="16" t="s">
        <v>109</v>
      </c>
      <c r="J783" s="16" t="s">
        <v>4</v>
      </c>
      <c r="K783" s="16" t="s">
        <v>4</v>
      </c>
      <c r="L783" s="19">
        <f>IF(Tabelle1[[#This Row],[Heizleistung (55°C)]]=0,Tabelle1[[#This Row],[Heizleistung (35°C)]],(Tabelle1[[#This Row],[Heizleistung (35°C)]]+Tabelle1[[#This Row],[Heizleistung (55°C)]])/2)</f>
        <v>6</v>
      </c>
      <c r="M783" s="20">
        <f>IF(Tabelle1[[#This Row],[Etas 55°C]]=0,0,(Tabelle1[[#This Row],[Etas 35°C]]*0.8+Tabelle1[[#This Row],[Etas 55°C]]*0.2))*2.5</f>
        <v>4.7799999999999994</v>
      </c>
      <c r="N783" s="21">
        <f>IF(-(Tabelle1[[#This Row],[80%/20% SCOP]]-5.5)/5.5=1,"n.a.",-(Tabelle1[[#This Row],[80%/20% SCOP]]-5.5)/5.5)</f>
        <v>0.13090909090909103</v>
      </c>
    </row>
    <row r="784" spans="1:14" ht="20.100000000000001" customHeight="1" x14ac:dyDescent="0.25">
      <c r="A784" s="24">
        <v>16017319</v>
      </c>
      <c r="B784" s="15" t="s">
        <v>669</v>
      </c>
      <c r="C784" s="15" t="s">
        <v>779</v>
      </c>
      <c r="D784" s="16" t="s">
        <v>2</v>
      </c>
      <c r="E784" s="17">
        <v>12.2</v>
      </c>
      <c r="F784" s="18">
        <v>1.7</v>
      </c>
      <c r="G784" s="17">
        <v>12</v>
      </c>
      <c r="H784" s="18">
        <v>1.28</v>
      </c>
      <c r="I784" s="16" t="s">
        <v>3</v>
      </c>
      <c r="J784" s="16" t="s">
        <v>4</v>
      </c>
      <c r="K784" s="16" t="s">
        <v>4</v>
      </c>
      <c r="L784" s="19">
        <f>IF(Tabelle1[[#This Row],[Heizleistung (55°C)]]=0,Tabelle1[[#This Row],[Heizleistung (35°C)]],(Tabelle1[[#This Row],[Heizleistung (35°C)]]+Tabelle1[[#This Row],[Heizleistung (55°C)]])/2)</f>
        <v>12.1</v>
      </c>
      <c r="M784" s="20">
        <f>IF(Tabelle1[[#This Row],[Etas 55°C]]=0,0,(Tabelle1[[#This Row],[Etas 35°C]]*0.8+Tabelle1[[#This Row],[Etas 55°C]]*0.2))*2.5</f>
        <v>4.04</v>
      </c>
      <c r="N784" s="21">
        <f>IF(-(Tabelle1[[#This Row],[80%/20% SCOP]]-5.5)/5.5=1,"n.a.",-(Tabelle1[[#This Row],[80%/20% SCOP]]-5.5)/5.5)</f>
        <v>0.26545454545454544</v>
      </c>
    </row>
    <row r="785" spans="1:14" ht="20.100000000000001" customHeight="1" x14ac:dyDescent="0.25">
      <c r="A785" s="24">
        <v>16004820</v>
      </c>
      <c r="B785" s="15" t="s">
        <v>669</v>
      </c>
      <c r="C785" s="15" t="s">
        <v>780</v>
      </c>
      <c r="D785" s="16" t="s">
        <v>2</v>
      </c>
      <c r="E785" s="17">
        <v>8</v>
      </c>
      <c r="F785" s="18">
        <v>1.86</v>
      </c>
      <c r="G785" s="17">
        <v>7</v>
      </c>
      <c r="H785" s="18">
        <v>1.26</v>
      </c>
      <c r="I785" s="16" t="s">
        <v>40</v>
      </c>
      <c r="J785" s="16" t="s">
        <v>4</v>
      </c>
      <c r="K785" s="16" t="s">
        <v>4</v>
      </c>
      <c r="L785" s="19">
        <f>IF(Tabelle1[[#This Row],[Heizleistung (55°C)]]=0,Tabelle1[[#This Row],[Heizleistung (35°C)]],(Tabelle1[[#This Row],[Heizleistung (35°C)]]+Tabelle1[[#This Row],[Heizleistung (55°C)]])/2)</f>
        <v>7.5</v>
      </c>
      <c r="M785" s="20">
        <f>IF(Tabelle1[[#This Row],[Etas 55°C]]=0,0,(Tabelle1[[#This Row],[Etas 35°C]]*0.8+Tabelle1[[#This Row],[Etas 55°C]]*0.2))*2.5</f>
        <v>4.3500000000000005</v>
      </c>
      <c r="N785" s="21">
        <f>IF(-(Tabelle1[[#This Row],[80%/20% SCOP]]-5.5)/5.5=1,"n.a.",-(Tabelle1[[#This Row],[80%/20% SCOP]]-5.5)/5.5)</f>
        <v>0.20909090909090899</v>
      </c>
    </row>
    <row r="786" spans="1:14" ht="20.100000000000001" customHeight="1" x14ac:dyDescent="0.25">
      <c r="A786" s="24">
        <v>16012005</v>
      </c>
      <c r="B786" s="15" t="s">
        <v>669</v>
      </c>
      <c r="C786" s="15" t="s">
        <v>781</v>
      </c>
      <c r="D786" s="16" t="s">
        <v>2</v>
      </c>
      <c r="E786" s="17">
        <v>78.37</v>
      </c>
      <c r="F786" s="18">
        <v>1.66</v>
      </c>
      <c r="G786" s="17">
        <v>75.56</v>
      </c>
      <c r="H786" s="18">
        <v>1.25</v>
      </c>
      <c r="I786" s="16" t="s">
        <v>40</v>
      </c>
      <c r="J786" s="16" t="s">
        <v>4</v>
      </c>
      <c r="K786" s="16" t="s">
        <v>4</v>
      </c>
      <c r="L786" s="19">
        <f>IF(Tabelle1[[#This Row],[Heizleistung (55°C)]]=0,Tabelle1[[#This Row],[Heizleistung (35°C)]],(Tabelle1[[#This Row],[Heizleistung (35°C)]]+Tabelle1[[#This Row],[Heizleistung (55°C)]])/2)</f>
        <v>76.965000000000003</v>
      </c>
      <c r="M786" s="20">
        <f>IF(Tabelle1[[#This Row],[Etas 55°C]]=0,0,(Tabelle1[[#This Row],[Etas 35°C]]*0.8+Tabelle1[[#This Row],[Etas 55°C]]*0.2))*2.5</f>
        <v>3.9450000000000003</v>
      </c>
      <c r="N786" s="21">
        <f>IF(-(Tabelle1[[#This Row],[80%/20% SCOP]]-5.5)/5.5=1,"n.a.",-(Tabelle1[[#This Row],[80%/20% SCOP]]-5.5)/5.5)</f>
        <v>0.28272727272727266</v>
      </c>
    </row>
    <row r="787" spans="1:14" ht="20.100000000000001" customHeight="1" x14ac:dyDescent="0.25">
      <c r="A787" s="24">
        <v>16004665</v>
      </c>
      <c r="B787" s="15" t="s">
        <v>669</v>
      </c>
      <c r="C787" s="15" t="s">
        <v>782</v>
      </c>
      <c r="D787" s="16" t="s">
        <v>2</v>
      </c>
      <c r="E787" s="17">
        <v>8</v>
      </c>
      <c r="F787" s="18">
        <v>1.72</v>
      </c>
      <c r="G787" s="17">
        <v>7</v>
      </c>
      <c r="H787" s="18">
        <v>1.33</v>
      </c>
      <c r="I787" s="16" t="s">
        <v>109</v>
      </c>
      <c r="J787" s="16" t="s">
        <v>4</v>
      </c>
      <c r="K787" s="16" t="s">
        <v>4</v>
      </c>
      <c r="L787" s="19">
        <f>IF(Tabelle1[[#This Row],[Heizleistung (55°C)]]=0,Tabelle1[[#This Row],[Heizleistung (35°C)]],(Tabelle1[[#This Row],[Heizleistung (35°C)]]+Tabelle1[[#This Row],[Heizleistung (55°C)]])/2)</f>
        <v>7.5</v>
      </c>
      <c r="M787" s="20">
        <f>IF(Tabelle1[[#This Row],[Etas 55°C]]=0,0,(Tabelle1[[#This Row],[Etas 35°C]]*0.8+Tabelle1[[#This Row],[Etas 55°C]]*0.2))*2.5</f>
        <v>4.1050000000000004</v>
      </c>
      <c r="N787" s="21">
        <f>IF(-(Tabelle1[[#This Row],[80%/20% SCOP]]-5.5)/5.5=1,"n.a.",-(Tabelle1[[#This Row],[80%/20% SCOP]]-5.5)/5.5)</f>
        <v>0.25363636363636355</v>
      </c>
    </row>
    <row r="788" spans="1:14" ht="20.100000000000001" customHeight="1" x14ac:dyDescent="0.25">
      <c r="A788" s="24">
        <v>16004903</v>
      </c>
      <c r="B788" s="15" t="s">
        <v>669</v>
      </c>
      <c r="C788" s="15" t="s">
        <v>783</v>
      </c>
      <c r="D788" s="16" t="s">
        <v>2</v>
      </c>
      <c r="E788" s="17">
        <v>13</v>
      </c>
      <c r="F788" s="18">
        <v>1.71</v>
      </c>
      <c r="G788" s="17">
        <v>12</v>
      </c>
      <c r="H788" s="18">
        <v>1.3</v>
      </c>
      <c r="I788" s="16" t="s">
        <v>109</v>
      </c>
      <c r="J788" s="16" t="s">
        <v>4</v>
      </c>
      <c r="K788" s="16" t="s">
        <v>4</v>
      </c>
      <c r="L788" s="19">
        <f>IF(Tabelle1[[#This Row],[Heizleistung (55°C)]]=0,Tabelle1[[#This Row],[Heizleistung (35°C)]],(Tabelle1[[#This Row],[Heizleistung (35°C)]]+Tabelle1[[#This Row],[Heizleistung (55°C)]])/2)</f>
        <v>12.5</v>
      </c>
      <c r="M788" s="20">
        <f>IF(Tabelle1[[#This Row],[Etas 55°C]]=0,0,(Tabelle1[[#This Row],[Etas 35°C]]*0.8+Tabelle1[[#This Row],[Etas 55°C]]*0.2))*2.5</f>
        <v>4.07</v>
      </c>
      <c r="N788" s="21">
        <f>IF(-(Tabelle1[[#This Row],[80%/20% SCOP]]-5.5)/5.5=1,"n.a.",-(Tabelle1[[#This Row],[80%/20% SCOP]]-5.5)/5.5)</f>
        <v>0.25999999999999995</v>
      </c>
    </row>
    <row r="789" spans="1:14" ht="20.100000000000001" customHeight="1" x14ac:dyDescent="0.25">
      <c r="A789" s="24">
        <v>16012868</v>
      </c>
      <c r="B789" s="15" t="s">
        <v>669</v>
      </c>
      <c r="C789" s="15" t="s">
        <v>784</v>
      </c>
      <c r="D789" s="16" t="s">
        <v>2</v>
      </c>
      <c r="E789" s="17">
        <v>10</v>
      </c>
      <c r="F789" s="18">
        <v>1.86</v>
      </c>
      <c r="G789" s="17">
        <v>10</v>
      </c>
      <c r="H789" s="18">
        <v>1.41</v>
      </c>
      <c r="I789" s="16" t="s">
        <v>3</v>
      </c>
      <c r="J789" s="16" t="s">
        <v>4</v>
      </c>
      <c r="K789" s="16" t="s">
        <v>4</v>
      </c>
      <c r="L789" s="19">
        <f>IF(Tabelle1[[#This Row],[Heizleistung (55°C)]]=0,Tabelle1[[#This Row],[Heizleistung (35°C)]],(Tabelle1[[#This Row],[Heizleistung (35°C)]]+Tabelle1[[#This Row],[Heizleistung (55°C)]])/2)</f>
        <v>10</v>
      </c>
      <c r="M789" s="20">
        <f>IF(Tabelle1[[#This Row],[Etas 55°C]]=0,0,(Tabelle1[[#This Row],[Etas 35°C]]*0.8+Tabelle1[[#This Row],[Etas 55°C]]*0.2))*2.5</f>
        <v>4.4250000000000007</v>
      </c>
      <c r="N789" s="21">
        <f>IF(-(Tabelle1[[#This Row],[80%/20% SCOP]]-5.5)/5.5=1,"n.a.",-(Tabelle1[[#This Row],[80%/20% SCOP]]-5.5)/5.5)</f>
        <v>0.19545454545454533</v>
      </c>
    </row>
    <row r="790" spans="1:14" ht="20.100000000000001" customHeight="1" x14ac:dyDescent="0.25">
      <c r="A790" s="24">
        <v>16004952</v>
      </c>
      <c r="B790" s="15" t="s">
        <v>669</v>
      </c>
      <c r="C790" s="15" t="s">
        <v>785</v>
      </c>
      <c r="D790" s="16" t="s">
        <v>2</v>
      </c>
      <c r="E790" s="17">
        <v>5</v>
      </c>
      <c r="F790" s="18">
        <v>1.85</v>
      </c>
      <c r="G790" s="17">
        <v>4</v>
      </c>
      <c r="H790" s="18">
        <v>1.41</v>
      </c>
      <c r="I790" s="16" t="s">
        <v>109</v>
      </c>
      <c r="J790" s="16" t="s">
        <v>4</v>
      </c>
      <c r="K790" s="16" t="s">
        <v>4</v>
      </c>
      <c r="L790" s="19">
        <f>IF(Tabelle1[[#This Row],[Heizleistung (55°C)]]=0,Tabelle1[[#This Row],[Heizleistung (35°C)]],(Tabelle1[[#This Row],[Heizleistung (35°C)]]+Tabelle1[[#This Row],[Heizleistung (55°C)]])/2)</f>
        <v>4.5</v>
      </c>
      <c r="M790" s="20">
        <f>IF(Tabelle1[[#This Row],[Etas 55°C]]=0,0,(Tabelle1[[#This Row],[Etas 35°C]]*0.8+Tabelle1[[#This Row],[Etas 55°C]]*0.2))*2.5</f>
        <v>4.4050000000000002</v>
      </c>
      <c r="N790" s="21">
        <f>IF(-(Tabelle1[[#This Row],[80%/20% SCOP]]-5.5)/5.5=1,"n.a.",-(Tabelle1[[#This Row],[80%/20% SCOP]]-5.5)/5.5)</f>
        <v>0.19909090909090904</v>
      </c>
    </row>
    <row r="791" spans="1:14" ht="20.100000000000001" customHeight="1" x14ac:dyDescent="0.25">
      <c r="A791" s="24">
        <v>16003335</v>
      </c>
      <c r="B791" s="15" t="s">
        <v>669</v>
      </c>
      <c r="C791" s="15" t="s">
        <v>786</v>
      </c>
      <c r="D791" s="16" t="s">
        <v>2</v>
      </c>
      <c r="E791" s="17">
        <v>12</v>
      </c>
      <c r="F791" s="18">
        <v>1.85</v>
      </c>
      <c r="G791" s="17">
        <v>10</v>
      </c>
      <c r="H791" s="18">
        <v>1.36</v>
      </c>
      <c r="I791" s="16" t="s">
        <v>109</v>
      </c>
      <c r="J791" s="16" t="s">
        <v>4</v>
      </c>
      <c r="K791" s="16" t="s">
        <v>4</v>
      </c>
      <c r="L791" s="19">
        <f>IF(Tabelle1[[#This Row],[Heizleistung (55°C)]]=0,Tabelle1[[#This Row],[Heizleistung (35°C)]],(Tabelle1[[#This Row],[Heizleistung (35°C)]]+Tabelle1[[#This Row],[Heizleistung (55°C)]])/2)</f>
        <v>11</v>
      </c>
      <c r="M791" s="20">
        <f>IF(Tabelle1[[#This Row],[Etas 55°C]]=0,0,(Tabelle1[[#This Row],[Etas 35°C]]*0.8+Tabelle1[[#This Row],[Etas 55°C]]*0.2))*2.5</f>
        <v>4.3800000000000008</v>
      </c>
      <c r="N791" s="21">
        <f>IF(-(Tabelle1[[#This Row],[80%/20% SCOP]]-5.5)/5.5=1,"n.a.",-(Tabelle1[[#This Row],[80%/20% SCOP]]-5.5)/5.5)</f>
        <v>0.2036363636363635</v>
      </c>
    </row>
    <row r="792" spans="1:14" ht="20.100000000000001" customHeight="1" x14ac:dyDescent="0.25">
      <c r="A792" s="24">
        <v>16012006</v>
      </c>
      <c r="B792" s="15" t="s">
        <v>669</v>
      </c>
      <c r="C792" s="15" t="s">
        <v>787</v>
      </c>
      <c r="D792" s="16" t="s">
        <v>2</v>
      </c>
      <c r="E792" s="17">
        <v>78.37</v>
      </c>
      <c r="F792" s="18">
        <v>1.66</v>
      </c>
      <c r="G792" s="17">
        <v>75.56</v>
      </c>
      <c r="H792" s="18">
        <v>1.25</v>
      </c>
      <c r="I792" s="16" t="s">
        <v>40</v>
      </c>
      <c r="J792" s="16" t="s">
        <v>4</v>
      </c>
      <c r="K792" s="16" t="s">
        <v>4</v>
      </c>
      <c r="L792" s="19">
        <f>IF(Tabelle1[[#This Row],[Heizleistung (55°C)]]=0,Tabelle1[[#This Row],[Heizleistung (35°C)]],(Tabelle1[[#This Row],[Heizleistung (35°C)]]+Tabelle1[[#This Row],[Heizleistung (55°C)]])/2)</f>
        <v>76.965000000000003</v>
      </c>
      <c r="M792" s="20">
        <f>IF(Tabelle1[[#This Row],[Etas 55°C]]=0,0,(Tabelle1[[#This Row],[Etas 35°C]]*0.8+Tabelle1[[#This Row],[Etas 55°C]]*0.2))*2.5</f>
        <v>3.9450000000000003</v>
      </c>
      <c r="N792" s="21">
        <f>IF(-(Tabelle1[[#This Row],[80%/20% SCOP]]-5.5)/5.5=1,"n.a.",-(Tabelle1[[#This Row],[80%/20% SCOP]]-5.5)/5.5)</f>
        <v>0.28272727272727266</v>
      </c>
    </row>
    <row r="793" spans="1:14" ht="20.100000000000001" customHeight="1" x14ac:dyDescent="0.25">
      <c r="A793" s="24">
        <v>16011988</v>
      </c>
      <c r="B793" s="15" t="s">
        <v>669</v>
      </c>
      <c r="C793" s="15" t="s">
        <v>788</v>
      </c>
      <c r="D793" s="16" t="s">
        <v>2</v>
      </c>
      <c r="E793" s="17">
        <v>30</v>
      </c>
      <c r="F793" s="18">
        <v>1.72</v>
      </c>
      <c r="G793" s="17">
        <v>27.7</v>
      </c>
      <c r="H793" s="18">
        <v>1.26</v>
      </c>
      <c r="I793" s="16" t="s">
        <v>40</v>
      </c>
      <c r="J793" s="16" t="s">
        <v>4</v>
      </c>
      <c r="K793" s="16" t="s">
        <v>4</v>
      </c>
      <c r="L793" s="19">
        <f>IF(Tabelle1[[#This Row],[Heizleistung (55°C)]]=0,Tabelle1[[#This Row],[Heizleistung (35°C)]],(Tabelle1[[#This Row],[Heizleistung (35°C)]]+Tabelle1[[#This Row],[Heizleistung (55°C)]])/2)</f>
        <v>28.85</v>
      </c>
      <c r="M793" s="20">
        <f>IF(Tabelle1[[#This Row],[Etas 55°C]]=0,0,(Tabelle1[[#This Row],[Etas 35°C]]*0.8+Tabelle1[[#This Row],[Etas 55°C]]*0.2))*2.5</f>
        <v>4.07</v>
      </c>
      <c r="N793" s="21">
        <f>IF(-(Tabelle1[[#This Row],[80%/20% SCOP]]-5.5)/5.5=1,"n.a.",-(Tabelle1[[#This Row],[80%/20% SCOP]]-5.5)/5.5)</f>
        <v>0.25999999999999995</v>
      </c>
    </row>
    <row r="794" spans="1:14" ht="20.100000000000001" customHeight="1" x14ac:dyDescent="0.25">
      <c r="A794" s="24">
        <v>16012869</v>
      </c>
      <c r="B794" s="15" t="s">
        <v>669</v>
      </c>
      <c r="C794" s="15" t="s">
        <v>789</v>
      </c>
      <c r="D794" s="16" t="s">
        <v>2</v>
      </c>
      <c r="E794" s="17">
        <v>10</v>
      </c>
      <c r="F794" s="18">
        <v>1.86</v>
      </c>
      <c r="G794" s="17">
        <v>10</v>
      </c>
      <c r="H794" s="18">
        <v>1.41</v>
      </c>
      <c r="I794" s="16" t="s">
        <v>3</v>
      </c>
      <c r="J794" s="16" t="s">
        <v>4</v>
      </c>
      <c r="K794" s="16" t="s">
        <v>4</v>
      </c>
      <c r="L794" s="19">
        <f>IF(Tabelle1[[#This Row],[Heizleistung (55°C)]]=0,Tabelle1[[#This Row],[Heizleistung (35°C)]],(Tabelle1[[#This Row],[Heizleistung (35°C)]]+Tabelle1[[#This Row],[Heizleistung (55°C)]])/2)</f>
        <v>10</v>
      </c>
      <c r="M794" s="20">
        <f>IF(Tabelle1[[#This Row],[Etas 55°C]]=0,0,(Tabelle1[[#This Row],[Etas 35°C]]*0.8+Tabelle1[[#This Row],[Etas 55°C]]*0.2))*2.5</f>
        <v>4.4250000000000007</v>
      </c>
      <c r="N794" s="21">
        <f>IF(-(Tabelle1[[#This Row],[80%/20% SCOP]]-5.5)/5.5=1,"n.a.",-(Tabelle1[[#This Row],[80%/20% SCOP]]-5.5)/5.5)</f>
        <v>0.19545454545454533</v>
      </c>
    </row>
    <row r="795" spans="1:14" ht="20.100000000000001" customHeight="1" x14ac:dyDescent="0.25">
      <c r="A795" s="24">
        <v>16011984</v>
      </c>
      <c r="B795" s="15" t="s">
        <v>669</v>
      </c>
      <c r="C795" s="15" t="s">
        <v>790</v>
      </c>
      <c r="D795" s="16" t="s">
        <v>2</v>
      </c>
      <c r="E795" s="17">
        <v>54.15</v>
      </c>
      <c r="F795" s="18">
        <v>1.7</v>
      </c>
      <c r="G795" s="17">
        <v>51.91</v>
      </c>
      <c r="H795" s="18">
        <v>1.25</v>
      </c>
      <c r="I795" s="16" t="s">
        <v>40</v>
      </c>
      <c r="J795" s="16" t="s">
        <v>4</v>
      </c>
      <c r="K795" s="16" t="s">
        <v>4</v>
      </c>
      <c r="L795" s="19">
        <f>IF(Tabelle1[[#This Row],[Heizleistung (55°C)]]=0,Tabelle1[[#This Row],[Heizleistung (35°C)]],(Tabelle1[[#This Row],[Heizleistung (35°C)]]+Tabelle1[[#This Row],[Heizleistung (55°C)]])/2)</f>
        <v>53.03</v>
      </c>
      <c r="M795" s="20">
        <f>IF(Tabelle1[[#This Row],[Etas 55°C]]=0,0,(Tabelle1[[#This Row],[Etas 35°C]]*0.8+Tabelle1[[#This Row],[Etas 55°C]]*0.2))*2.5</f>
        <v>4.0250000000000004</v>
      </c>
      <c r="N795" s="21">
        <f>IF(-(Tabelle1[[#This Row],[80%/20% SCOP]]-5.5)/5.5=1,"n.a.",-(Tabelle1[[#This Row],[80%/20% SCOP]]-5.5)/5.5)</f>
        <v>0.26818181818181813</v>
      </c>
    </row>
    <row r="796" spans="1:14" ht="20.100000000000001" customHeight="1" x14ac:dyDescent="0.25">
      <c r="A796" s="24">
        <v>16012879</v>
      </c>
      <c r="B796" s="15" t="s">
        <v>669</v>
      </c>
      <c r="C796" s="15" t="s">
        <v>791</v>
      </c>
      <c r="D796" s="16" t="s">
        <v>2</v>
      </c>
      <c r="E796" s="17">
        <v>10</v>
      </c>
      <c r="F796" s="18">
        <v>1.88</v>
      </c>
      <c r="G796" s="17">
        <v>10</v>
      </c>
      <c r="H796" s="18">
        <v>1.42</v>
      </c>
      <c r="I796" s="16" t="s">
        <v>3</v>
      </c>
      <c r="J796" s="16" t="s">
        <v>4</v>
      </c>
      <c r="K796" s="16" t="s">
        <v>4</v>
      </c>
      <c r="L796" s="19">
        <f>IF(Tabelle1[[#This Row],[Heizleistung (55°C)]]=0,Tabelle1[[#This Row],[Heizleistung (35°C)]],(Tabelle1[[#This Row],[Heizleistung (35°C)]]+Tabelle1[[#This Row],[Heizleistung (55°C)]])/2)</f>
        <v>10</v>
      </c>
      <c r="M796" s="20">
        <f>IF(Tabelle1[[#This Row],[Etas 55°C]]=0,0,(Tabelle1[[#This Row],[Etas 35°C]]*0.8+Tabelle1[[#This Row],[Etas 55°C]]*0.2))*2.5</f>
        <v>4.47</v>
      </c>
      <c r="N796" s="21">
        <f>IF(-(Tabelle1[[#This Row],[80%/20% SCOP]]-5.5)/5.5=1,"n.a.",-(Tabelle1[[#This Row],[80%/20% SCOP]]-5.5)/5.5)</f>
        <v>0.18727272727272731</v>
      </c>
    </row>
    <row r="797" spans="1:14" ht="20.100000000000001" customHeight="1" x14ac:dyDescent="0.25">
      <c r="A797" s="24">
        <v>16005013</v>
      </c>
      <c r="B797" s="15" t="s">
        <v>669</v>
      </c>
      <c r="C797" s="15" t="s">
        <v>792</v>
      </c>
      <c r="D797" s="16" t="s">
        <v>2</v>
      </c>
      <c r="E797" s="17">
        <v>12</v>
      </c>
      <c r="F797" s="18">
        <v>1.95</v>
      </c>
      <c r="G797" s="17">
        <v>10</v>
      </c>
      <c r="H797" s="18">
        <v>1.4</v>
      </c>
      <c r="I797" s="16" t="s">
        <v>109</v>
      </c>
      <c r="J797" s="16" t="s">
        <v>4</v>
      </c>
      <c r="K797" s="16" t="s">
        <v>4</v>
      </c>
      <c r="L797" s="19">
        <f>IF(Tabelle1[[#This Row],[Heizleistung (55°C)]]=0,Tabelle1[[#This Row],[Heizleistung (35°C)]],(Tabelle1[[#This Row],[Heizleistung (35°C)]]+Tabelle1[[#This Row],[Heizleistung (55°C)]])/2)</f>
        <v>11</v>
      </c>
      <c r="M797" s="20">
        <f>IF(Tabelle1[[#This Row],[Etas 55°C]]=0,0,(Tabelle1[[#This Row],[Etas 35°C]]*0.8+Tabelle1[[#This Row],[Etas 55°C]]*0.2))*2.5</f>
        <v>4.6000000000000005</v>
      </c>
      <c r="N797" s="21">
        <f>IF(-(Tabelle1[[#This Row],[80%/20% SCOP]]-5.5)/5.5=1,"n.a.",-(Tabelle1[[#This Row],[80%/20% SCOP]]-5.5)/5.5)</f>
        <v>0.16363636363636355</v>
      </c>
    </row>
    <row r="798" spans="1:14" ht="20.100000000000001" customHeight="1" x14ac:dyDescent="0.25">
      <c r="A798" s="24">
        <v>16004963</v>
      </c>
      <c r="B798" s="15" t="s">
        <v>669</v>
      </c>
      <c r="C798" s="15" t="s">
        <v>793</v>
      </c>
      <c r="D798" s="16" t="s">
        <v>2</v>
      </c>
      <c r="E798" s="17">
        <v>8</v>
      </c>
      <c r="F798" s="18">
        <v>1.94</v>
      </c>
      <c r="G798" s="17">
        <v>7</v>
      </c>
      <c r="H798" s="18">
        <v>1.45</v>
      </c>
      <c r="I798" s="16" t="s">
        <v>109</v>
      </c>
      <c r="J798" s="16" t="s">
        <v>4</v>
      </c>
      <c r="K798" s="16" t="s">
        <v>4</v>
      </c>
      <c r="L798" s="19">
        <f>IF(Tabelle1[[#This Row],[Heizleistung (55°C)]]=0,Tabelle1[[#This Row],[Heizleistung (35°C)]],(Tabelle1[[#This Row],[Heizleistung (35°C)]]+Tabelle1[[#This Row],[Heizleistung (55°C)]])/2)</f>
        <v>7.5</v>
      </c>
      <c r="M798" s="20">
        <f>IF(Tabelle1[[#This Row],[Etas 55°C]]=0,0,(Tabelle1[[#This Row],[Etas 35°C]]*0.8+Tabelle1[[#This Row],[Etas 55°C]]*0.2))*2.5</f>
        <v>4.6050000000000004</v>
      </c>
      <c r="N798" s="21">
        <f>IF(-(Tabelle1[[#This Row],[80%/20% SCOP]]-5.5)/5.5=1,"n.a.",-(Tabelle1[[#This Row],[80%/20% SCOP]]-5.5)/5.5)</f>
        <v>0.16272727272727264</v>
      </c>
    </row>
    <row r="799" spans="1:14" ht="20.100000000000001" customHeight="1" x14ac:dyDescent="0.25">
      <c r="A799" s="24">
        <v>16003333</v>
      </c>
      <c r="B799" s="15" t="s">
        <v>669</v>
      </c>
      <c r="C799" s="15" t="s">
        <v>794</v>
      </c>
      <c r="D799" s="16" t="s">
        <v>2</v>
      </c>
      <c r="E799" s="17">
        <v>7</v>
      </c>
      <c r="F799" s="18">
        <v>1.67</v>
      </c>
      <c r="G799" s="17">
        <v>6</v>
      </c>
      <c r="H799" s="18">
        <v>1.34</v>
      </c>
      <c r="I799" s="16" t="s">
        <v>109</v>
      </c>
      <c r="J799" s="16" t="s">
        <v>4</v>
      </c>
      <c r="K799" s="16" t="s">
        <v>4</v>
      </c>
      <c r="L799" s="19">
        <f>IF(Tabelle1[[#This Row],[Heizleistung (55°C)]]=0,Tabelle1[[#This Row],[Heizleistung (35°C)]],(Tabelle1[[#This Row],[Heizleistung (35°C)]]+Tabelle1[[#This Row],[Heizleistung (55°C)]])/2)</f>
        <v>6.5</v>
      </c>
      <c r="M799" s="20">
        <f>IF(Tabelle1[[#This Row],[Etas 55°C]]=0,0,(Tabelle1[[#This Row],[Etas 35°C]]*0.8+Tabelle1[[#This Row],[Etas 55°C]]*0.2))*2.5</f>
        <v>4.01</v>
      </c>
      <c r="N799" s="21">
        <f>IF(-(Tabelle1[[#This Row],[80%/20% SCOP]]-5.5)/5.5=1,"n.a.",-(Tabelle1[[#This Row],[80%/20% SCOP]]-5.5)/5.5)</f>
        <v>0.27090909090909093</v>
      </c>
    </row>
    <row r="800" spans="1:14" ht="20.100000000000001" customHeight="1" x14ac:dyDescent="0.25">
      <c r="A800" s="24">
        <v>16004584</v>
      </c>
      <c r="B800" s="15" t="s">
        <v>669</v>
      </c>
      <c r="C800" s="15" t="s">
        <v>795</v>
      </c>
      <c r="D800" s="16" t="s">
        <v>2</v>
      </c>
      <c r="E800" s="17">
        <v>6</v>
      </c>
      <c r="F800" s="18">
        <v>1.81</v>
      </c>
      <c r="G800" s="17">
        <v>6</v>
      </c>
      <c r="H800" s="18">
        <v>1.29</v>
      </c>
      <c r="I800" s="16" t="s">
        <v>109</v>
      </c>
      <c r="J800" s="16" t="s">
        <v>4</v>
      </c>
      <c r="K800" s="16" t="s">
        <v>4</v>
      </c>
      <c r="L800" s="19">
        <f>IF(Tabelle1[[#This Row],[Heizleistung (55°C)]]=0,Tabelle1[[#This Row],[Heizleistung (35°C)]],(Tabelle1[[#This Row],[Heizleistung (35°C)]]+Tabelle1[[#This Row],[Heizleistung (55°C)]])/2)</f>
        <v>6</v>
      </c>
      <c r="M800" s="20">
        <f>IF(Tabelle1[[#This Row],[Etas 55°C]]=0,0,(Tabelle1[[#This Row],[Etas 35°C]]*0.8+Tabelle1[[#This Row],[Etas 55°C]]*0.2))*2.5</f>
        <v>4.2650000000000006</v>
      </c>
      <c r="N800" s="21">
        <f>IF(-(Tabelle1[[#This Row],[80%/20% SCOP]]-5.5)/5.5=1,"n.a.",-(Tabelle1[[#This Row],[80%/20% SCOP]]-5.5)/5.5)</f>
        <v>0.22454545454545444</v>
      </c>
    </row>
    <row r="801" spans="1:14" ht="20.100000000000001" customHeight="1" x14ac:dyDescent="0.25">
      <c r="A801" s="24">
        <v>16004951</v>
      </c>
      <c r="B801" s="15" t="s">
        <v>669</v>
      </c>
      <c r="C801" s="15" t="s">
        <v>796</v>
      </c>
      <c r="D801" s="16" t="s">
        <v>2</v>
      </c>
      <c r="E801" s="17">
        <v>5</v>
      </c>
      <c r="F801" s="18">
        <v>1.85</v>
      </c>
      <c r="G801" s="17">
        <v>4</v>
      </c>
      <c r="H801" s="18">
        <v>1.41</v>
      </c>
      <c r="I801" s="16" t="s">
        <v>109</v>
      </c>
      <c r="J801" s="16" t="s">
        <v>4</v>
      </c>
      <c r="K801" s="16" t="s">
        <v>4</v>
      </c>
      <c r="L801" s="19">
        <f>IF(Tabelle1[[#This Row],[Heizleistung (55°C)]]=0,Tabelle1[[#This Row],[Heizleistung (35°C)]],(Tabelle1[[#This Row],[Heizleistung (35°C)]]+Tabelle1[[#This Row],[Heizleistung (55°C)]])/2)</f>
        <v>4.5</v>
      </c>
      <c r="M801" s="20">
        <f>IF(Tabelle1[[#This Row],[Etas 55°C]]=0,0,(Tabelle1[[#This Row],[Etas 35°C]]*0.8+Tabelle1[[#This Row],[Etas 55°C]]*0.2))*2.5</f>
        <v>4.4050000000000002</v>
      </c>
      <c r="N801" s="21">
        <f>IF(-(Tabelle1[[#This Row],[80%/20% SCOP]]-5.5)/5.5=1,"n.a.",-(Tabelle1[[#This Row],[80%/20% SCOP]]-5.5)/5.5)</f>
        <v>0.19909090909090904</v>
      </c>
    </row>
    <row r="802" spans="1:14" ht="20.100000000000001" customHeight="1" x14ac:dyDescent="0.25">
      <c r="A802" s="24">
        <v>16015522</v>
      </c>
      <c r="B802" s="15" t="s">
        <v>797</v>
      </c>
      <c r="C802" s="15" t="s">
        <v>798</v>
      </c>
      <c r="D802" s="16" t="s">
        <v>2</v>
      </c>
      <c r="E802" s="17">
        <v>10.24</v>
      </c>
      <c r="F802" s="18">
        <v>1.758</v>
      </c>
      <c r="G802" s="17">
        <v>10.34</v>
      </c>
      <c r="H802" s="18">
        <v>1.3069999999999999</v>
      </c>
      <c r="I802" s="16" t="s">
        <v>40</v>
      </c>
      <c r="J802" s="16" t="s">
        <v>4</v>
      </c>
      <c r="K802" s="16" t="s">
        <v>25</v>
      </c>
      <c r="L802" s="19">
        <f>IF(Tabelle1[[#This Row],[Heizleistung (55°C)]]=0,Tabelle1[[#This Row],[Heizleistung (35°C)]],(Tabelle1[[#This Row],[Heizleistung (35°C)]]+Tabelle1[[#This Row],[Heizleistung (55°C)]])/2)</f>
        <v>10.29</v>
      </c>
      <c r="M802" s="20">
        <f>IF(Tabelle1[[#This Row],[Etas 55°C]]=0,0,(Tabelle1[[#This Row],[Etas 35°C]]*0.8+Tabelle1[[#This Row],[Etas 55°C]]*0.2))*2.5</f>
        <v>4.1695000000000002</v>
      </c>
      <c r="N802" s="21">
        <f>IF(-(Tabelle1[[#This Row],[80%/20% SCOP]]-5.5)/5.5=1,"n.a.",-(Tabelle1[[#This Row],[80%/20% SCOP]]-5.5)/5.5)</f>
        <v>0.24190909090909088</v>
      </c>
    </row>
    <row r="803" spans="1:14" ht="20.100000000000001" customHeight="1" x14ac:dyDescent="0.25">
      <c r="A803" s="24">
        <v>16015519</v>
      </c>
      <c r="B803" s="15" t="s">
        <v>797</v>
      </c>
      <c r="C803" s="15" t="s">
        <v>799</v>
      </c>
      <c r="D803" s="16" t="s">
        <v>2</v>
      </c>
      <c r="E803" s="17">
        <v>4</v>
      </c>
      <c r="F803" s="18">
        <v>1.7549999999999999</v>
      </c>
      <c r="G803" s="17">
        <v>3.7</v>
      </c>
      <c r="H803" s="18">
        <v>1.27</v>
      </c>
      <c r="I803" s="16" t="s">
        <v>40</v>
      </c>
      <c r="J803" s="16" t="s">
        <v>4</v>
      </c>
      <c r="K803" s="16" t="s">
        <v>25</v>
      </c>
      <c r="L803" s="19">
        <f>IF(Tabelle1[[#This Row],[Heizleistung (55°C)]]=0,Tabelle1[[#This Row],[Heizleistung (35°C)]],(Tabelle1[[#This Row],[Heizleistung (35°C)]]+Tabelle1[[#This Row],[Heizleistung (55°C)]])/2)</f>
        <v>3.85</v>
      </c>
      <c r="M803" s="20">
        <f>IF(Tabelle1[[#This Row],[Etas 55°C]]=0,0,(Tabelle1[[#This Row],[Etas 35°C]]*0.8+Tabelle1[[#This Row],[Etas 55°C]]*0.2))*2.5</f>
        <v>4.1449999999999996</v>
      </c>
      <c r="N803" s="21">
        <f>IF(-(Tabelle1[[#This Row],[80%/20% SCOP]]-5.5)/5.5=1,"n.a.",-(Tabelle1[[#This Row],[80%/20% SCOP]]-5.5)/5.5)</f>
        <v>0.24636363636363645</v>
      </c>
    </row>
    <row r="804" spans="1:14" ht="20.100000000000001" customHeight="1" x14ac:dyDescent="0.25">
      <c r="A804" s="24">
        <v>16017346</v>
      </c>
      <c r="B804" s="15" t="s">
        <v>797</v>
      </c>
      <c r="C804" s="15" t="s">
        <v>800</v>
      </c>
      <c r="D804" s="16" t="s">
        <v>2</v>
      </c>
      <c r="E804" s="17">
        <v>32.619999999999997</v>
      </c>
      <c r="F804" s="18">
        <v>1.7849999999999999</v>
      </c>
      <c r="G804" s="17">
        <v>36.869999999999997</v>
      </c>
      <c r="H804" s="18">
        <v>1.391</v>
      </c>
      <c r="I804" s="16" t="s">
        <v>3</v>
      </c>
      <c r="J804" s="16" t="s">
        <v>4</v>
      </c>
      <c r="K804" s="16" t="s">
        <v>4</v>
      </c>
      <c r="L804" s="19">
        <f>IF(Tabelle1[[#This Row],[Heizleistung (55°C)]]=0,Tabelle1[[#This Row],[Heizleistung (35°C)]],(Tabelle1[[#This Row],[Heizleistung (35°C)]]+Tabelle1[[#This Row],[Heizleistung (55°C)]])/2)</f>
        <v>34.744999999999997</v>
      </c>
      <c r="M804" s="20">
        <f>IF(Tabelle1[[#This Row],[Etas 55°C]]=0,0,(Tabelle1[[#This Row],[Etas 35°C]]*0.8+Tabelle1[[#This Row],[Etas 55°C]]*0.2))*2.5</f>
        <v>4.2654999999999994</v>
      </c>
      <c r="N804" s="21">
        <f>IF(-(Tabelle1[[#This Row],[80%/20% SCOP]]-5.5)/5.5=1,"n.a.",-(Tabelle1[[#This Row],[80%/20% SCOP]]-5.5)/5.5)</f>
        <v>0.22445454545454557</v>
      </c>
    </row>
    <row r="805" spans="1:14" ht="20.100000000000001" customHeight="1" x14ac:dyDescent="0.25">
      <c r="A805" s="24">
        <v>16017349</v>
      </c>
      <c r="B805" s="15" t="s">
        <v>797</v>
      </c>
      <c r="C805" s="15" t="s">
        <v>801</v>
      </c>
      <c r="D805" s="16" t="s">
        <v>2</v>
      </c>
      <c r="E805" s="17">
        <v>7.82</v>
      </c>
      <c r="F805" s="18">
        <v>1.95</v>
      </c>
      <c r="G805" s="17">
        <v>9.0500000000000007</v>
      </c>
      <c r="H805" s="18">
        <v>1.47</v>
      </c>
      <c r="I805" s="16" t="s">
        <v>3</v>
      </c>
      <c r="J805" s="16" t="s">
        <v>4</v>
      </c>
      <c r="K805" s="16" t="s">
        <v>4</v>
      </c>
      <c r="L805" s="19">
        <f>IF(Tabelle1[[#This Row],[Heizleistung (55°C)]]=0,Tabelle1[[#This Row],[Heizleistung (35°C)]],(Tabelle1[[#This Row],[Heizleistung (35°C)]]+Tabelle1[[#This Row],[Heizleistung (55°C)]])/2)</f>
        <v>8.4350000000000005</v>
      </c>
      <c r="M805" s="20">
        <f>IF(Tabelle1[[#This Row],[Etas 55°C]]=0,0,(Tabelle1[[#This Row],[Etas 35°C]]*0.8+Tabelle1[[#This Row],[Etas 55°C]]*0.2))*2.5</f>
        <v>4.6349999999999998</v>
      </c>
      <c r="N805" s="21">
        <f>IF(-(Tabelle1[[#This Row],[80%/20% SCOP]]-5.5)/5.5=1,"n.a.",-(Tabelle1[[#This Row],[80%/20% SCOP]]-5.5)/5.5)</f>
        <v>0.15727272727272731</v>
      </c>
    </row>
    <row r="806" spans="1:14" ht="20.100000000000001" customHeight="1" x14ac:dyDescent="0.25">
      <c r="A806" s="24">
        <v>16015521</v>
      </c>
      <c r="B806" s="15" t="s">
        <v>797</v>
      </c>
      <c r="C806" s="15" t="s">
        <v>802</v>
      </c>
      <c r="D806" s="16" t="s">
        <v>2</v>
      </c>
      <c r="E806" s="17">
        <v>7.6</v>
      </c>
      <c r="F806" s="18">
        <v>1.76</v>
      </c>
      <c r="G806" s="17">
        <v>7.54</v>
      </c>
      <c r="H806" s="18">
        <v>1.26</v>
      </c>
      <c r="I806" s="16" t="s">
        <v>40</v>
      </c>
      <c r="J806" s="16" t="s">
        <v>4</v>
      </c>
      <c r="K806" s="16" t="s">
        <v>25</v>
      </c>
      <c r="L806" s="19">
        <f>IF(Tabelle1[[#This Row],[Heizleistung (55°C)]]=0,Tabelle1[[#This Row],[Heizleistung (35°C)]],(Tabelle1[[#This Row],[Heizleistung (35°C)]]+Tabelle1[[#This Row],[Heizleistung (55°C)]])/2)</f>
        <v>7.57</v>
      </c>
      <c r="M806" s="20">
        <f>IF(Tabelle1[[#This Row],[Etas 55°C]]=0,0,(Tabelle1[[#This Row],[Etas 35°C]]*0.8+Tabelle1[[#This Row],[Etas 55°C]]*0.2))*2.5</f>
        <v>4.1500000000000004</v>
      </c>
      <c r="N806" s="21">
        <f>IF(-(Tabelle1[[#This Row],[80%/20% SCOP]]-5.5)/5.5=1,"n.a.",-(Tabelle1[[#This Row],[80%/20% SCOP]]-5.5)/5.5)</f>
        <v>0.2454545454545454</v>
      </c>
    </row>
    <row r="807" spans="1:14" ht="20.100000000000001" customHeight="1" x14ac:dyDescent="0.25">
      <c r="A807" s="24">
        <v>16015520</v>
      </c>
      <c r="B807" s="15" t="s">
        <v>797</v>
      </c>
      <c r="C807" s="15" t="s">
        <v>803</v>
      </c>
      <c r="D807" s="16" t="s">
        <v>2</v>
      </c>
      <c r="E807" s="17">
        <v>7</v>
      </c>
      <c r="F807" s="18">
        <v>1.79</v>
      </c>
      <c r="G807" s="17">
        <v>7.4</v>
      </c>
      <c r="H807" s="18">
        <v>1.32</v>
      </c>
      <c r="I807" s="16" t="s">
        <v>40</v>
      </c>
      <c r="J807" s="16" t="s">
        <v>4</v>
      </c>
      <c r="K807" s="16" t="s">
        <v>25</v>
      </c>
      <c r="L807" s="19">
        <f>IF(Tabelle1[[#This Row],[Heizleistung (55°C)]]=0,Tabelle1[[#This Row],[Heizleistung (35°C)]],(Tabelle1[[#This Row],[Heizleistung (35°C)]]+Tabelle1[[#This Row],[Heizleistung (55°C)]])/2)</f>
        <v>7.2</v>
      </c>
      <c r="M807" s="20">
        <f>IF(Tabelle1[[#This Row],[Etas 55°C]]=0,0,(Tabelle1[[#This Row],[Etas 35°C]]*0.8+Tabelle1[[#This Row],[Etas 55°C]]*0.2))*2.5</f>
        <v>4.24</v>
      </c>
      <c r="N807" s="21">
        <f>IF(-(Tabelle1[[#This Row],[80%/20% SCOP]]-5.5)/5.5=1,"n.a.",-(Tabelle1[[#This Row],[80%/20% SCOP]]-5.5)/5.5)</f>
        <v>0.22909090909090904</v>
      </c>
    </row>
    <row r="808" spans="1:14" ht="20.100000000000001" customHeight="1" x14ac:dyDescent="0.25">
      <c r="A808" s="24">
        <v>16017343</v>
      </c>
      <c r="B808" s="15" t="s">
        <v>797</v>
      </c>
      <c r="C808" s="15" t="s">
        <v>804</v>
      </c>
      <c r="D808" s="16" t="s">
        <v>2</v>
      </c>
      <c r="E808" s="17">
        <v>10.28</v>
      </c>
      <c r="F808" s="18">
        <v>1.893</v>
      </c>
      <c r="G808" s="17">
        <v>11.46</v>
      </c>
      <c r="H808" s="18">
        <v>1.4530000000000001</v>
      </c>
      <c r="I808" s="16" t="s">
        <v>3</v>
      </c>
      <c r="J808" s="16" t="s">
        <v>4</v>
      </c>
      <c r="K808" s="16" t="s">
        <v>4</v>
      </c>
      <c r="L808" s="19">
        <f>IF(Tabelle1[[#This Row],[Heizleistung (55°C)]]=0,Tabelle1[[#This Row],[Heizleistung (35°C)]],(Tabelle1[[#This Row],[Heizleistung (35°C)]]+Tabelle1[[#This Row],[Heizleistung (55°C)]])/2)</f>
        <v>10.870000000000001</v>
      </c>
      <c r="M808" s="20">
        <f>IF(Tabelle1[[#This Row],[Etas 55°C]]=0,0,(Tabelle1[[#This Row],[Etas 35°C]]*0.8+Tabelle1[[#This Row],[Etas 55°C]]*0.2))*2.5</f>
        <v>4.5125000000000002</v>
      </c>
      <c r="N808" s="21">
        <f>IF(-(Tabelle1[[#This Row],[80%/20% SCOP]]-5.5)/5.5=1,"n.a.",-(Tabelle1[[#This Row],[80%/20% SCOP]]-5.5)/5.5)</f>
        <v>0.17954545454545451</v>
      </c>
    </row>
    <row r="809" spans="1:14" ht="20.100000000000001" customHeight="1" x14ac:dyDescent="0.25">
      <c r="A809" s="24">
        <v>16017348</v>
      </c>
      <c r="B809" s="15" t="s">
        <v>797</v>
      </c>
      <c r="C809" s="15" t="s">
        <v>805</v>
      </c>
      <c r="D809" s="16" t="s">
        <v>2</v>
      </c>
      <c r="E809" s="17">
        <v>5.83</v>
      </c>
      <c r="F809" s="18">
        <v>1.8759999999999999</v>
      </c>
      <c r="G809" s="17">
        <v>6.39</v>
      </c>
      <c r="H809" s="18">
        <v>1.4450000000000001</v>
      </c>
      <c r="I809" s="16" t="s">
        <v>3</v>
      </c>
      <c r="J809" s="16" t="s">
        <v>4</v>
      </c>
      <c r="K809" s="16" t="s">
        <v>4</v>
      </c>
      <c r="L809" s="19">
        <f>IF(Tabelle1[[#This Row],[Heizleistung (55°C)]]=0,Tabelle1[[#This Row],[Heizleistung (35°C)]],(Tabelle1[[#This Row],[Heizleistung (35°C)]]+Tabelle1[[#This Row],[Heizleistung (55°C)]])/2)</f>
        <v>6.1099999999999994</v>
      </c>
      <c r="M809" s="20">
        <f>IF(Tabelle1[[#This Row],[Etas 55°C]]=0,0,(Tabelle1[[#This Row],[Etas 35°C]]*0.8+Tabelle1[[#This Row],[Etas 55°C]]*0.2))*2.5</f>
        <v>4.4744999999999999</v>
      </c>
      <c r="N809" s="21">
        <f>IF(-(Tabelle1[[#This Row],[80%/20% SCOP]]-5.5)/5.5=1,"n.a.",-(Tabelle1[[#This Row],[80%/20% SCOP]]-5.5)/5.5)</f>
        <v>0.18645454545454546</v>
      </c>
    </row>
    <row r="810" spans="1:14" ht="20.100000000000001" customHeight="1" x14ac:dyDescent="0.25">
      <c r="A810" s="24">
        <v>16015525</v>
      </c>
      <c r="B810" s="15" t="s">
        <v>797</v>
      </c>
      <c r="C810" s="15" t="s">
        <v>806</v>
      </c>
      <c r="D810" s="16" t="s">
        <v>2</v>
      </c>
      <c r="E810" s="17">
        <v>17.64</v>
      </c>
      <c r="F810" s="18">
        <v>1.8109999999999999</v>
      </c>
      <c r="G810" s="17">
        <v>17.89</v>
      </c>
      <c r="H810" s="18">
        <v>1.357</v>
      </c>
      <c r="I810" s="16" t="s">
        <v>40</v>
      </c>
      <c r="J810" s="16" t="s">
        <v>4</v>
      </c>
      <c r="K810" s="16" t="s">
        <v>25</v>
      </c>
      <c r="L810" s="19">
        <f>IF(Tabelle1[[#This Row],[Heizleistung (55°C)]]=0,Tabelle1[[#This Row],[Heizleistung (35°C)]],(Tabelle1[[#This Row],[Heizleistung (35°C)]]+Tabelle1[[#This Row],[Heizleistung (55°C)]])/2)</f>
        <v>17.765000000000001</v>
      </c>
      <c r="M810" s="20">
        <f>IF(Tabelle1[[#This Row],[Etas 55°C]]=0,0,(Tabelle1[[#This Row],[Etas 35°C]]*0.8+Tabelle1[[#This Row],[Etas 55°C]]*0.2))*2.5</f>
        <v>4.3005000000000004</v>
      </c>
      <c r="N810" s="21">
        <f>IF(-(Tabelle1[[#This Row],[80%/20% SCOP]]-5.5)/5.5=1,"n.a.",-(Tabelle1[[#This Row],[80%/20% SCOP]]-5.5)/5.5)</f>
        <v>0.218090909090909</v>
      </c>
    </row>
    <row r="811" spans="1:14" ht="20.100000000000001" customHeight="1" x14ac:dyDescent="0.25">
      <c r="A811" s="24">
        <v>16017347</v>
      </c>
      <c r="B811" s="15" t="s">
        <v>797</v>
      </c>
      <c r="C811" s="15" t="s">
        <v>807</v>
      </c>
      <c r="D811" s="16" t="s">
        <v>2</v>
      </c>
      <c r="E811" s="17">
        <v>4.41</v>
      </c>
      <c r="F811" s="18">
        <v>1.89</v>
      </c>
      <c r="G811" s="17">
        <v>4.5599999999999996</v>
      </c>
      <c r="H811" s="18">
        <v>1.407</v>
      </c>
      <c r="I811" s="16" t="s">
        <v>3</v>
      </c>
      <c r="J811" s="16" t="s">
        <v>4</v>
      </c>
      <c r="K811" s="16" t="s">
        <v>4</v>
      </c>
      <c r="L811" s="19">
        <f>IF(Tabelle1[[#This Row],[Heizleistung (55°C)]]=0,Tabelle1[[#This Row],[Heizleistung (35°C)]],(Tabelle1[[#This Row],[Heizleistung (35°C)]]+Tabelle1[[#This Row],[Heizleistung (55°C)]])/2)</f>
        <v>4.4849999999999994</v>
      </c>
      <c r="M811" s="20">
        <f>IF(Tabelle1[[#This Row],[Etas 55°C]]=0,0,(Tabelle1[[#This Row],[Etas 35°C]]*0.8+Tabelle1[[#This Row],[Etas 55°C]]*0.2))*2.5</f>
        <v>4.4835000000000003</v>
      </c>
      <c r="N811" s="21">
        <f>IF(-(Tabelle1[[#This Row],[80%/20% SCOP]]-5.5)/5.5=1,"n.a.",-(Tabelle1[[#This Row],[80%/20% SCOP]]-5.5)/5.5)</f>
        <v>0.18481818181818177</v>
      </c>
    </row>
    <row r="812" spans="1:14" ht="20.100000000000001" customHeight="1" x14ac:dyDescent="0.25">
      <c r="A812" s="24">
        <v>16004522</v>
      </c>
      <c r="B812" s="15" t="s">
        <v>808</v>
      </c>
      <c r="C812" s="15" t="s">
        <v>809</v>
      </c>
      <c r="D812" s="16" t="s">
        <v>2</v>
      </c>
      <c r="E812" s="17">
        <v>320</v>
      </c>
      <c r="F812" s="18">
        <v>1.53</v>
      </c>
      <c r="G812" s="17"/>
      <c r="H812" s="16"/>
      <c r="I812" s="16" t="s">
        <v>40</v>
      </c>
      <c r="J812" s="16" t="s">
        <v>15</v>
      </c>
      <c r="K812" s="16" t="s">
        <v>4</v>
      </c>
      <c r="L812" s="19">
        <f>IF(Tabelle1[[#This Row],[Heizleistung (55°C)]]=0,Tabelle1[[#This Row],[Heizleistung (35°C)]],(Tabelle1[[#This Row],[Heizleistung (35°C)]]+Tabelle1[[#This Row],[Heizleistung (55°C)]])/2)</f>
        <v>320</v>
      </c>
      <c r="M812" s="20">
        <f>IF(Tabelle1[[#This Row],[Etas 55°C]]=0,0,(Tabelle1[[#This Row],[Etas 35°C]]*0.8+Tabelle1[[#This Row],[Etas 55°C]]*0.2))*2.5</f>
        <v>0</v>
      </c>
      <c r="N812" s="21" t="str">
        <f>IF(-(Tabelle1[[#This Row],[80%/20% SCOP]]-5.5)/5.5=1,"n.a.",-(Tabelle1[[#This Row],[80%/20% SCOP]]-5.5)/5.5)</f>
        <v>n.a.</v>
      </c>
    </row>
    <row r="813" spans="1:14" ht="20.100000000000001" customHeight="1" x14ac:dyDescent="0.25">
      <c r="A813" s="24">
        <v>16014024</v>
      </c>
      <c r="B813" s="15" t="s">
        <v>808</v>
      </c>
      <c r="C813" s="15" t="s">
        <v>810</v>
      </c>
      <c r="D813" s="16" t="s">
        <v>2</v>
      </c>
      <c r="E813" s="17">
        <v>8.1199999999999992</v>
      </c>
      <c r="F813" s="18">
        <v>2.0499999999999998</v>
      </c>
      <c r="G813" s="17">
        <v>6.6</v>
      </c>
      <c r="H813" s="18">
        <v>1.32</v>
      </c>
      <c r="I813" s="16" t="s">
        <v>40</v>
      </c>
      <c r="J813" s="16" t="s">
        <v>4</v>
      </c>
      <c r="K813" s="16" t="s">
        <v>4</v>
      </c>
      <c r="L813" s="19">
        <f>IF(Tabelle1[[#This Row],[Heizleistung (55°C)]]=0,Tabelle1[[#This Row],[Heizleistung (35°C)]],(Tabelle1[[#This Row],[Heizleistung (35°C)]]+Tabelle1[[#This Row],[Heizleistung (55°C)]])/2)</f>
        <v>7.3599999999999994</v>
      </c>
      <c r="M813" s="20">
        <f>IF(Tabelle1[[#This Row],[Etas 55°C]]=0,0,(Tabelle1[[#This Row],[Etas 35°C]]*0.8+Tabelle1[[#This Row],[Etas 55°C]]*0.2))*2.5</f>
        <v>4.76</v>
      </c>
      <c r="N813" s="21">
        <f>IF(-(Tabelle1[[#This Row],[80%/20% SCOP]]-5.5)/5.5=1,"n.a.",-(Tabelle1[[#This Row],[80%/20% SCOP]]-5.5)/5.5)</f>
        <v>0.13454545454545458</v>
      </c>
    </row>
    <row r="814" spans="1:14" ht="20.100000000000001" customHeight="1" x14ac:dyDescent="0.25">
      <c r="A814" s="24">
        <v>16017305</v>
      </c>
      <c r="B814" s="15" t="s">
        <v>808</v>
      </c>
      <c r="C814" s="15" t="s">
        <v>811</v>
      </c>
      <c r="D814" s="16" t="s">
        <v>2</v>
      </c>
      <c r="E814" s="17">
        <v>115</v>
      </c>
      <c r="F814" s="18">
        <v>1.66</v>
      </c>
      <c r="G814" s="17">
        <v>115</v>
      </c>
      <c r="H814" s="18">
        <v>1.32</v>
      </c>
      <c r="I814" s="16" t="s">
        <v>3</v>
      </c>
      <c r="J814" s="16" t="s">
        <v>4</v>
      </c>
      <c r="K814" s="16" t="s">
        <v>4</v>
      </c>
      <c r="L814" s="19">
        <f>IF(Tabelle1[[#This Row],[Heizleistung (55°C)]]=0,Tabelle1[[#This Row],[Heizleistung (35°C)]],(Tabelle1[[#This Row],[Heizleistung (35°C)]]+Tabelle1[[#This Row],[Heizleistung (55°C)]])/2)</f>
        <v>115</v>
      </c>
      <c r="M814" s="20">
        <f>IF(Tabelle1[[#This Row],[Etas 55°C]]=0,0,(Tabelle1[[#This Row],[Etas 35°C]]*0.8+Tabelle1[[#This Row],[Etas 55°C]]*0.2))*2.5</f>
        <v>3.9800000000000004</v>
      </c>
      <c r="N814" s="21">
        <f>IF(-(Tabelle1[[#This Row],[80%/20% SCOP]]-5.5)/5.5=1,"n.a.",-(Tabelle1[[#This Row],[80%/20% SCOP]]-5.5)/5.5)</f>
        <v>0.27636363636363631</v>
      </c>
    </row>
    <row r="815" spans="1:14" ht="20.100000000000001" customHeight="1" x14ac:dyDescent="0.25">
      <c r="A815" s="24">
        <v>16016886</v>
      </c>
      <c r="B815" s="15" t="s">
        <v>808</v>
      </c>
      <c r="C815" s="15" t="s">
        <v>812</v>
      </c>
      <c r="D815" s="16" t="s">
        <v>2</v>
      </c>
      <c r="E815" s="17">
        <v>96</v>
      </c>
      <c r="F815" s="18">
        <v>1.62</v>
      </c>
      <c r="G815" s="17">
        <v>96</v>
      </c>
      <c r="H815" s="18">
        <v>1.31</v>
      </c>
      <c r="I815" s="16" t="s">
        <v>3</v>
      </c>
      <c r="J815" s="16" t="s">
        <v>4</v>
      </c>
      <c r="K815" s="16" t="s">
        <v>4</v>
      </c>
      <c r="L815" s="19">
        <f>IF(Tabelle1[[#This Row],[Heizleistung (55°C)]]=0,Tabelle1[[#This Row],[Heizleistung (35°C)]],(Tabelle1[[#This Row],[Heizleistung (35°C)]]+Tabelle1[[#This Row],[Heizleistung (55°C)]])/2)</f>
        <v>96</v>
      </c>
      <c r="M815" s="20">
        <f>IF(Tabelle1[[#This Row],[Etas 55°C]]=0,0,(Tabelle1[[#This Row],[Etas 35°C]]*0.8+Tabelle1[[#This Row],[Etas 55°C]]*0.2))*2.5</f>
        <v>3.8950000000000005</v>
      </c>
      <c r="N815" s="21">
        <f>IF(-(Tabelle1[[#This Row],[80%/20% SCOP]]-5.5)/5.5=1,"n.a.",-(Tabelle1[[#This Row],[80%/20% SCOP]]-5.5)/5.5)</f>
        <v>0.29181818181818175</v>
      </c>
    </row>
    <row r="816" spans="1:14" ht="20.100000000000001" customHeight="1" x14ac:dyDescent="0.25">
      <c r="A816" s="24">
        <v>16014030</v>
      </c>
      <c r="B816" s="15" t="s">
        <v>808</v>
      </c>
      <c r="C816" s="15" t="s">
        <v>813</v>
      </c>
      <c r="D816" s="16" t="s">
        <v>2</v>
      </c>
      <c r="E816" s="17">
        <v>15.21</v>
      </c>
      <c r="F816" s="18">
        <v>1.82</v>
      </c>
      <c r="G816" s="17">
        <v>13.02</v>
      </c>
      <c r="H816" s="18">
        <v>1.33</v>
      </c>
      <c r="I816" s="16" t="s">
        <v>40</v>
      </c>
      <c r="J816" s="16" t="s">
        <v>4</v>
      </c>
      <c r="K816" s="16" t="s">
        <v>4</v>
      </c>
      <c r="L816" s="19">
        <f>IF(Tabelle1[[#This Row],[Heizleistung (55°C)]]=0,Tabelle1[[#This Row],[Heizleistung (35°C)]],(Tabelle1[[#This Row],[Heizleistung (35°C)]]+Tabelle1[[#This Row],[Heizleistung (55°C)]])/2)</f>
        <v>14.115</v>
      </c>
      <c r="M816" s="20">
        <f>IF(Tabelle1[[#This Row],[Etas 55°C]]=0,0,(Tabelle1[[#This Row],[Etas 35°C]]*0.8+Tabelle1[[#This Row],[Etas 55°C]]*0.2))*2.5</f>
        <v>4.3050000000000006</v>
      </c>
      <c r="N816" s="21">
        <f>IF(-(Tabelle1[[#This Row],[80%/20% SCOP]]-5.5)/5.5=1,"n.a.",-(Tabelle1[[#This Row],[80%/20% SCOP]]-5.5)/5.5)</f>
        <v>0.21727272727272717</v>
      </c>
    </row>
    <row r="817" spans="1:14" ht="20.100000000000001" customHeight="1" x14ac:dyDescent="0.25">
      <c r="A817" s="24">
        <v>16015129</v>
      </c>
      <c r="B817" s="15" t="s">
        <v>808</v>
      </c>
      <c r="C817" s="15" t="s">
        <v>814</v>
      </c>
      <c r="D817" s="16" t="s">
        <v>2</v>
      </c>
      <c r="E817" s="17">
        <v>87</v>
      </c>
      <c r="F817" s="18">
        <v>1.49</v>
      </c>
      <c r="G817" s="17"/>
      <c r="H817" s="16"/>
      <c r="I817" s="16" t="s">
        <v>40</v>
      </c>
      <c r="J817" s="16" t="s">
        <v>15</v>
      </c>
      <c r="K817" s="16" t="s">
        <v>4</v>
      </c>
      <c r="L817" s="19">
        <f>IF(Tabelle1[[#This Row],[Heizleistung (55°C)]]=0,Tabelle1[[#This Row],[Heizleistung (35°C)]],(Tabelle1[[#This Row],[Heizleistung (35°C)]]+Tabelle1[[#This Row],[Heizleistung (55°C)]])/2)</f>
        <v>87</v>
      </c>
      <c r="M817" s="20">
        <f>IF(Tabelle1[[#This Row],[Etas 55°C]]=0,0,(Tabelle1[[#This Row],[Etas 35°C]]*0.8+Tabelle1[[#This Row],[Etas 55°C]]*0.2))*2.5</f>
        <v>0</v>
      </c>
      <c r="N817" s="21" t="str">
        <f>IF(-(Tabelle1[[#This Row],[80%/20% SCOP]]-5.5)/5.5=1,"n.a.",-(Tabelle1[[#This Row],[80%/20% SCOP]]-5.5)/5.5)</f>
        <v>n.a.</v>
      </c>
    </row>
    <row r="818" spans="1:14" ht="20.100000000000001" customHeight="1" x14ac:dyDescent="0.25">
      <c r="A818" s="24">
        <v>16013138</v>
      </c>
      <c r="B818" s="15" t="s">
        <v>808</v>
      </c>
      <c r="C818" s="15" t="s">
        <v>815</v>
      </c>
      <c r="D818" s="16" t="s">
        <v>2</v>
      </c>
      <c r="E818" s="17">
        <v>9.6</v>
      </c>
      <c r="F818" s="18">
        <v>1.85</v>
      </c>
      <c r="G818" s="17">
        <v>9.6</v>
      </c>
      <c r="H818" s="18">
        <v>1.31</v>
      </c>
      <c r="I818" s="16" t="s">
        <v>3</v>
      </c>
      <c r="J818" s="16" t="s">
        <v>4</v>
      </c>
      <c r="K818" s="16" t="s">
        <v>4</v>
      </c>
      <c r="L818" s="19">
        <f>IF(Tabelle1[[#This Row],[Heizleistung (55°C)]]=0,Tabelle1[[#This Row],[Heizleistung (35°C)]],(Tabelle1[[#This Row],[Heizleistung (35°C)]]+Tabelle1[[#This Row],[Heizleistung (55°C)]])/2)</f>
        <v>9.6</v>
      </c>
      <c r="M818" s="20">
        <f>IF(Tabelle1[[#This Row],[Etas 55°C]]=0,0,(Tabelle1[[#This Row],[Etas 35°C]]*0.8+Tabelle1[[#This Row],[Etas 55°C]]*0.2))*2.5</f>
        <v>4.3550000000000004</v>
      </c>
      <c r="N818" s="21">
        <f>IF(-(Tabelle1[[#This Row],[80%/20% SCOP]]-5.5)/5.5=1,"n.a.",-(Tabelle1[[#This Row],[80%/20% SCOP]]-5.5)/5.5)</f>
        <v>0.20818181818181811</v>
      </c>
    </row>
    <row r="819" spans="1:14" ht="20.100000000000001" customHeight="1" x14ac:dyDescent="0.25">
      <c r="A819" s="24">
        <v>16018491</v>
      </c>
      <c r="B819" s="15" t="s">
        <v>808</v>
      </c>
      <c r="C819" s="15" t="s">
        <v>816</v>
      </c>
      <c r="D819" s="16" t="s">
        <v>2</v>
      </c>
      <c r="E819" s="17">
        <v>120</v>
      </c>
      <c r="F819" s="18">
        <v>1.55</v>
      </c>
      <c r="G819" s="17"/>
      <c r="H819" s="16"/>
      <c r="I819" s="16" t="s">
        <v>40</v>
      </c>
      <c r="J819" s="16" t="s">
        <v>15</v>
      </c>
      <c r="K819" s="16" t="s">
        <v>4</v>
      </c>
      <c r="L819" s="19">
        <f>IF(Tabelle1[[#This Row],[Heizleistung (55°C)]]=0,Tabelle1[[#This Row],[Heizleistung (35°C)]],(Tabelle1[[#This Row],[Heizleistung (35°C)]]+Tabelle1[[#This Row],[Heizleistung (55°C)]])/2)</f>
        <v>120</v>
      </c>
      <c r="M819" s="20">
        <f>IF(Tabelle1[[#This Row],[Etas 55°C]]=0,0,(Tabelle1[[#This Row],[Etas 35°C]]*0.8+Tabelle1[[#This Row],[Etas 55°C]]*0.2))*2.5</f>
        <v>0</v>
      </c>
      <c r="N819" s="21" t="str">
        <f>IF(-(Tabelle1[[#This Row],[80%/20% SCOP]]-5.5)/5.5=1,"n.a.",-(Tabelle1[[#This Row],[80%/20% SCOP]]-5.5)/5.5)</f>
        <v>n.a.</v>
      </c>
    </row>
    <row r="820" spans="1:14" ht="20.100000000000001" customHeight="1" x14ac:dyDescent="0.25">
      <c r="A820" s="24">
        <v>16005292</v>
      </c>
      <c r="B820" s="15" t="s">
        <v>808</v>
      </c>
      <c r="C820" s="15" t="s">
        <v>817</v>
      </c>
      <c r="D820" s="16" t="s">
        <v>2</v>
      </c>
      <c r="E820" s="17">
        <v>336</v>
      </c>
      <c r="F820" s="18">
        <v>1.51</v>
      </c>
      <c r="G820" s="17"/>
      <c r="H820" s="16"/>
      <c r="I820" s="16" t="s">
        <v>40</v>
      </c>
      <c r="J820" s="16" t="s">
        <v>15</v>
      </c>
      <c r="K820" s="16" t="s">
        <v>4</v>
      </c>
      <c r="L820" s="19">
        <f>IF(Tabelle1[[#This Row],[Heizleistung (55°C)]]=0,Tabelle1[[#This Row],[Heizleistung (35°C)]],(Tabelle1[[#This Row],[Heizleistung (35°C)]]+Tabelle1[[#This Row],[Heizleistung (55°C)]])/2)</f>
        <v>336</v>
      </c>
      <c r="M820" s="20">
        <f>IF(Tabelle1[[#This Row],[Etas 55°C]]=0,0,(Tabelle1[[#This Row],[Etas 35°C]]*0.8+Tabelle1[[#This Row],[Etas 55°C]]*0.2))*2.5</f>
        <v>0</v>
      </c>
      <c r="N820" s="21" t="str">
        <f>IF(-(Tabelle1[[#This Row],[80%/20% SCOP]]-5.5)/5.5=1,"n.a.",-(Tabelle1[[#This Row],[80%/20% SCOP]]-5.5)/5.5)</f>
        <v>n.a.</v>
      </c>
    </row>
    <row r="821" spans="1:14" ht="20.100000000000001" customHeight="1" x14ac:dyDescent="0.25">
      <c r="A821" s="24">
        <v>16004509</v>
      </c>
      <c r="B821" s="15" t="s">
        <v>808</v>
      </c>
      <c r="C821" s="15" t="s">
        <v>818</v>
      </c>
      <c r="D821" s="16" t="s">
        <v>2</v>
      </c>
      <c r="E821" s="17">
        <v>40</v>
      </c>
      <c r="F821" s="18">
        <v>1.51</v>
      </c>
      <c r="G821" s="17"/>
      <c r="H821" s="16"/>
      <c r="I821" s="16" t="s">
        <v>40</v>
      </c>
      <c r="J821" s="16" t="s">
        <v>15</v>
      </c>
      <c r="K821" s="16" t="s">
        <v>4</v>
      </c>
      <c r="L821" s="19">
        <f>IF(Tabelle1[[#This Row],[Heizleistung (55°C)]]=0,Tabelle1[[#This Row],[Heizleistung (35°C)]],(Tabelle1[[#This Row],[Heizleistung (35°C)]]+Tabelle1[[#This Row],[Heizleistung (55°C)]])/2)</f>
        <v>40</v>
      </c>
      <c r="M821" s="20">
        <f>IF(Tabelle1[[#This Row],[Etas 55°C]]=0,0,(Tabelle1[[#This Row],[Etas 35°C]]*0.8+Tabelle1[[#This Row],[Etas 55°C]]*0.2))*2.5</f>
        <v>0</v>
      </c>
      <c r="N821" s="21" t="str">
        <f>IF(-(Tabelle1[[#This Row],[80%/20% SCOP]]-5.5)/5.5=1,"n.a.",-(Tabelle1[[#This Row],[80%/20% SCOP]]-5.5)/5.5)</f>
        <v>n.a.</v>
      </c>
    </row>
    <row r="822" spans="1:14" ht="20.100000000000001" customHeight="1" x14ac:dyDescent="0.25">
      <c r="A822" s="24">
        <v>16009241</v>
      </c>
      <c r="B822" s="15" t="s">
        <v>808</v>
      </c>
      <c r="C822" s="15" t="s">
        <v>819</v>
      </c>
      <c r="D822" s="16" t="s">
        <v>2</v>
      </c>
      <c r="E822" s="17">
        <v>35</v>
      </c>
      <c r="F822" s="18">
        <v>1.49</v>
      </c>
      <c r="G822" s="17"/>
      <c r="H822" s="16"/>
      <c r="I822" s="16" t="s">
        <v>40</v>
      </c>
      <c r="J822" s="16" t="s">
        <v>15</v>
      </c>
      <c r="K822" s="16" t="s">
        <v>4</v>
      </c>
      <c r="L822" s="19">
        <f>IF(Tabelle1[[#This Row],[Heizleistung (55°C)]]=0,Tabelle1[[#This Row],[Heizleistung (35°C)]],(Tabelle1[[#This Row],[Heizleistung (35°C)]]+Tabelle1[[#This Row],[Heizleistung (55°C)]])/2)</f>
        <v>35</v>
      </c>
      <c r="M822" s="20">
        <f>IF(Tabelle1[[#This Row],[Etas 55°C]]=0,0,(Tabelle1[[#This Row],[Etas 35°C]]*0.8+Tabelle1[[#This Row],[Etas 55°C]]*0.2))*2.5</f>
        <v>0</v>
      </c>
      <c r="N822" s="21" t="str">
        <f>IF(-(Tabelle1[[#This Row],[80%/20% SCOP]]-5.5)/5.5=1,"n.a.",-(Tabelle1[[#This Row],[80%/20% SCOP]]-5.5)/5.5)</f>
        <v>n.a.</v>
      </c>
    </row>
    <row r="823" spans="1:14" ht="20.100000000000001" customHeight="1" x14ac:dyDescent="0.25">
      <c r="A823" s="24">
        <v>16010021</v>
      </c>
      <c r="B823" s="15" t="s">
        <v>808</v>
      </c>
      <c r="C823" s="15" t="s">
        <v>820</v>
      </c>
      <c r="D823" s="16" t="s">
        <v>2</v>
      </c>
      <c r="E823" s="17">
        <v>100</v>
      </c>
      <c r="F823" s="18">
        <v>1.47</v>
      </c>
      <c r="G823" s="17"/>
      <c r="H823" s="16"/>
      <c r="I823" s="16" t="s">
        <v>40</v>
      </c>
      <c r="J823" s="16" t="s">
        <v>15</v>
      </c>
      <c r="K823" s="16" t="s">
        <v>4</v>
      </c>
      <c r="L823" s="19">
        <f>IF(Tabelle1[[#This Row],[Heizleistung (55°C)]]=0,Tabelle1[[#This Row],[Heizleistung (35°C)]],(Tabelle1[[#This Row],[Heizleistung (35°C)]]+Tabelle1[[#This Row],[Heizleistung (55°C)]])/2)</f>
        <v>100</v>
      </c>
      <c r="M823" s="20">
        <f>IF(Tabelle1[[#This Row],[Etas 55°C]]=0,0,(Tabelle1[[#This Row],[Etas 35°C]]*0.8+Tabelle1[[#This Row],[Etas 55°C]]*0.2))*2.5</f>
        <v>0</v>
      </c>
      <c r="N823" s="21" t="str">
        <f>IF(-(Tabelle1[[#This Row],[80%/20% SCOP]]-5.5)/5.5=1,"n.a.",-(Tabelle1[[#This Row],[80%/20% SCOP]]-5.5)/5.5)</f>
        <v>n.a.</v>
      </c>
    </row>
    <row r="824" spans="1:14" ht="20.100000000000001" customHeight="1" x14ac:dyDescent="0.25">
      <c r="A824" s="24">
        <v>16018492</v>
      </c>
      <c r="B824" s="15" t="s">
        <v>808</v>
      </c>
      <c r="C824" s="15" t="s">
        <v>821</v>
      </c>
      <c r="D824" s="16" t="s">
        <v>2</v>
      </c>
      <c r="E824" s="17">
        <v>137</v>
      </c>
      <c r="F824" s="18">
        <v>1.56</v>
      </c>
      <c r="G824" s="17"/>
      <c r="H824" s="16"/>
      <c r="I824" s="16" t="s">
        <v>40</v>
      </c>
      <c r="J824" s="16" t="s">
        <v>15</v>
      </c>
      <c r="K824" s="16" t="s">
        <v>4</v>
      </c>
      <c r="L824" s="19">
        <f>IF(Tabelle1[[#This Row],[Heizleistung (55°C)]]=0,Tabelle1[[#This Row],[Heizleistung (35°C)]],(Tabelle1[[#This Row],[Heizleistung (35°C)]]+Tabelle1[[#This Row],[Heizleistung (55°C)]])/2)</f>
        <v>137</v>
      </c>
      <c r="M824" s="20">
        <f>IF(Tabelle1[[#This Row],[Etas 55°C]]=0,0,(Tabelle1[[#This Row],[Etas 35°C]]*0.8+Tabelle1[[#This Row],[Etas 55°C]]*0.2))*2.5</f>
        <v>0</v>
      </c>
      <c r="N824" s="21" t="str">
        <f>IF(-(Tabelle1[[#This Row],[80%/20% SCOP]]-5.5)/5.5=1,"n.a.",-(Tabelle1[[#This Row],[80%/20% SCOP]]-5.5)/5.5)</f>
        <v>n.a.</v>
      </c>
    </row>
    <row r="825" spans="1:14" ht="20.100000000000001" customHeight="1" x14ac:dyDescent="0.25">
      <c r="A825" s="24">
        <v>16018502</v>
      </c>
      <c r="B825" s="15" t="s">
        <v>808</v>
      </c>
      <c r="C825" s="15" t="s">
        <v>822</v>
      </c>
      <c r="D825" s="16" t="s">
        <v>2</v>
      </c>
      <c r="E825" s="17">
        <v>62.5</v>
      </c>
      <c r="F825" s="18">
        <v>1.69</v>
      </c>
      <c r="G825" s="17">
        <v>62.5</v>
      </c>
      <c r="H825" s="18">
        <v>1.34</v>
      </c>
      <c r="I825" s="16" t="s">
        <v>3</v>
      </c>
      <c r="J825" s="16" t="s">
        <v>4</v>
      </c>
      <c r="K825" s="16" t="s">
        <v>4</v>
      </c>
      <c r="L825" s="19">
        <f>IF(Tabelle1[[#This Row],[Heizleistung (55°C)]]=0,Tabelle1[[#This Row],[Heizleistung (35°C)]],(Tabelle1[[#This Row],[Heizleistung (35°C)]]+Tabelle1[[#This Row],[Heizleistung (55°C)]])/2)</f>
        <v>62.5</v>
      </c>
      <c r="M825" s="20">
        <f>IF(Tabelle1[[#This Row],[Etas 55°C]]=0,0,(Tabelle1[[#This Row],[Etas 35°C]]*0.8+Tabelle1[[#This Row],[Etas 55°C]]*0.2))*2.5</f>
        <v>4.0500000000000007</v>
      </c>
      <c r="N825" s="21">
        <f>IF(-(Tabelle1[[#This Row],[80%/20% SCOP]]-5.5)/5.5=1,"n.a.",-(Tabelle1[[#This Row],[80%/20% SCOP]]-5.5)/5.5)</f>
        <v>0.2636363636363635</v>
      </c>
    </row>
    <row r="826" spans="1:14" ht="20.100000000000001" customHeight="1" x14ac:dyDescent="0.25">
      <c r="A826" s="24">
        <v>16005295</v>
      </c>
      <c r="B826" s="15" t="s">
        <v>808</v>
      </c>
      <c r="C826" s="15" t="s">
        <v>823</v>
      </c>
      <c r="D826" s="16" t="s">
        <v>2</v>
      </c>
      <c r="E826" s="17">
        <v>441</v>
      </c>
      <c r="F826" s="18">
        <v>1.54</v>
      </c>
      <c r="G826" s="17"/>
      <c r="H826" s="16"/>
      <c r="I826" s="16" t="s">
        <v>40</v>
      </c>
      <c r="J826" s="16" t="s">
        <v>15</v>
      </c>
      <c r="K826" s="16" t="s">
        <v>4</v>
      </c>
      <c r="L826" s="19">
        <f>IF(Tabelle1[[#This Row],[Heizleistung (55°C)]]=0,Tabelle1[[#This Row],[Heizleistung (35°C)]],(Tabelle1[[#This Row],[Heizleistung (35°C)]]+Tabelle1[[#This Row],[Heizleistung (55°C)]])/2)</f>
        <v>441</v>
      </c>
      <c r="M826" s="20">
        <f>IF(Tabelle1[[#This Row],[Etas 55°C]]=0,0,(Tabelle1[[#This Row],[Etas 35°C]]*0.8+Tabelle1[[#This Row],[Etas 55°C]]*0.2))*2.5</f>
        <v>0</v>
      </c>
      <c r="N826" s="21" t="str">
        <f>IF(-(Tabelle1[[#This Row],[80%/20% SCOP]]-5.5)/5.5=1,"n.a.",-(Tabelle1[[#This Row],[80%/20% SCOP]]-5.5)/5.5)</f>
        <v>n.a.</v>
      </c>
    </row>
    <row r="827" spans="1:14" ht="20.100000000000001" customHeight="1" x14ac:dyDescent="0.25">
      <c r="A827" s="24">
        <v>16015596</v>
      </c>
      <c r="B827" s="15" t="s">
        <v>808</v>
      </c>
      <c r="C827" s="15" t="s">
        <v>824</v>
      </c>
      <c r="D827" s="16" t="s">
        <v>2</v>
      </c>
      <c r="E827" s="17">
        <v>50</v>
      </c>
      <c r="F827" s="18">
        <v>1.53</v>
      </c>
      <c r="G827" s="17"/>
      <c r="H827" s="16"/>
      <c r="I827" s="16" t="s">
        <v>40</v>
      </c>
      <c r="J827" s="16" t="s">
        <v>15</v>
      </c>
      <c r="K827" s="16" t="s">
        <v>4</v>
      </c>
      <c r="L827" s="19">
        <f>IF(Tabelle1[[#This Row],[Heizleistung (55°C)]]=0,Tabelle1[[#This Row],[Heizleistung (35°C)]],(Tabelle1[[#This Row],[Heizleistung (35°C)]]+Tabelle1[[#This Row],[Heizleistung (55°C)]])/2)</f>
        <v>50</v>
      </c>
      <c r="M827" s="20">
        <f>IF(Tabelle1[[#This Row],[Etas 55°C]]=0,0,(Tabelle1[[#This Row],[Etas 35°C]]*0.8+Tabelle1[[#This Row],[Etas 55°C]]*0.2))*2.5</f>
        <v>0</v>
      </c>
      <c r="N827" s="21" t="str">
        <f>IF(-(Tabelle1[[#This Row],[80%/20% SCOP]]-5.5)/5.5=1,"n.a.",-(Tabelle1[[#This Row],[80%/20% SCOP]]-5.5)/5.5)</f>
        <v>n.a.</v>
      </c>
    </row>
    <row r="828" spans="1:14" ht="20.100000000000001" customHeight="1" x14ac:dyDescent="0.25">
      <c r="A828" s="24">
        <v>16005293</v>
      </c>
      <c r="B828" s="15" t="s">
        <v>808</v>
      </c>
      <c r="C828" s="15" t="s">
        <v>825</v>
      </c>
      <c r="D828" s="16" t="s">
        <v>2</v>
      </c>
      <c r="E828" s="17">
        <v>387</v>
      </c>
      <c r="F828" s="18">
        <v>1.53</v>
      </c>
      <c r="G828" s="17"/>
      <c r="H828" s="16"/>
      <c r="I828" s="16" t="s">
        <v>40</v>
      </c>
      <c r="J828" s="16" t="s">
        <v>15</v>
      </c>
      <c r="K828" s="16" t="s">
        <v>4</v>
      </c>
      <c r="L828" s="19">
        <f>IF(Tabelle1[[#This Row],[Heizleistung (55°C)]]=0,Tabelle1[[#This Row],[Heizleistung (35°C)]],(Tabelle1[[#This Row],[Heizleistung (35°C)]]+Tabelle1[[#This Row],[Heizleistung (55°C)]])/2)</f>
        <v>387</v>
      </c>
      <c r="M828" s="20">
        <f>IF(Tabelle1[[#This Row],[Etas 55°C]]=0,0,(Tabelle1[[#This Row],[Etas 35°C]]*0.8+Tabelle1[[#This Row],[Etas 55°C]]*0.2))*2.5</f>
        <v>0</v>
      </c>
      <c r="N828" s="21" t="str">
        <f>IF(-(Tabelle1[[#This Row],[80%/20% SCOP]]-5.5)/5.5=1,"n.a.",-(Tabelle1[[#This Row],[80%/20% SCOP]]-5.5)/5.5)</f>
        <v>n.a.</v>
      </c>
    </row>
    <row r="829" spans="1:14" ht="20.100000000000001" customHeight="1" x14ac:dyDescent="0.25">
      <c r="A829" s="24">
        <v>16014022</v>
      </c>
      <c r="B829" s="15" t="s">
        <v>808</v>
      </c>
      <c r="C829" s="15" t="s">
        <v>826</v>
      </c>
      <c r="D829" s="16" t="s">
        <v>2</v>
      </c>
      <c r="E829" s="17">
        <v>5.52</v>
      </c>
      <c r="F829" s="18">
        <v>1.91</v>
      </c>
      <c r="G829" s="17">
        <v>4.4000000000000004</v>
      </c>
      <c r="H829" s="18">
        <v>1.3</v>
      </c>
      <c r="I829" s="16" t="s">
        <v>40</v>
      </c>
      <c r="J829" s="16" t="s">
        <v>4</v>
      </c>
      <c r="K829" s="16" t="s">
        <v>4</v>
      </c>
      <c r="L829" s="19">
        <f>IF(Tabelle1[[#This Row],[Heizleistung (55°C)]]=0,Tabelle1[[#This Row],[Heizleistung (35°C)]],(Tabelle1[[#This Row],[Heizleistung (35°C)]]+Tabelle1[[#This Row],[Heizleistung (55°C)]])/2)</f>
        <v>4.96</v>
      </c>
      <c r="M829" s="20">
        <f>IF(Tabelle1[[#This Row],[Etas 55°C]]=0,0,(Tabelle1[[#This Row],[Etas 35°C]]*0.8+Tabelle1[[#This Row],[Etas 55°C]]*0.2))*2.5</f>
        <v>4.47</v>
      </c>
      <c r="N829" s="21">
        <f>IF(-(Tabelle1[[#This Row],[80%/20% SCOP]]-5.5)/5.5=1,"n.a.",-(Tabelle1[[#This Row],[80%/20% SCOP]]-5.5)/5.5)</f>
        <v>0.18727272727272731</v>
      </c>
    </row>
    <row r="830" spans="1:14" ht="20.100000000000001" customHeight="1" x14ac:dyDescent="0.25">
      <c r="A830" s="24">
        <v>16004519</v>
      </c>
      <c r="B830" s="15" t="s">
        <v>808</v>
      </c>
      <c r="C830" s="15" t="s">
        <v>827</v>
      </c>
      <c r="D830" s="16" t="s">
        <v>2</v>
      </c>
      <c r="E830" s="17">
        <v>250</v>
      </c>
      <c r="F830" s="18">
        <v>1.52</v>
      </c>
      <c r="G830" s="17"/>
      <c r="H830" s="16"/>
      <c r="I830" s="16" t="s">
        <v>40</v>
      </c>
      <c r="J830" s="16" t="s">
        <v>15</v>
      </c>
      <c r="K830" s="16" t="s">
        <v>4</v>
      </c>
      <c r="L830" s="19">
        <f>IF(Tabelle1[[#This Row],[Heizleistung (55°C)]]=0,Tabelle1[[#This Row],[Heizleistung (35°C)]],(Tabelle1[[#This Row],[Heizleistung (35°C)]]+Tabelle1[[#This Row],[Heizleistung (55°C)]])/2)</f>
        <v>250</v>
      </c>
      <c r="M830" s="20">
        <f>IF(Tabelle1[[#This Row],[Etas 55°C]]=0,0,(Tabelle1[[#This Row],[Etas 35°C]]*0.8+Tabelle1[[#This Row],[Etas 55°C]]*0.2))*2.5</f>
        <v>0</v>
      </c>
      <c r="N830" s="21" t="str">
        <f>IF(-(Tabelle1[[#This Row],[80%/20% SCOP]]-5.5)/5.5=1,"n.a.",-(Tabelle1[[#This Row],[80%/20% SCOP]]-5.5)/5.5)</f>
        <v>n.a.</v>
      </c>
    </row>
    <row r="831" spans="1:14" ht="20.100000000000001" customHeight="1" x14ac:dyDescent="0.25">
      <c r="A831" s="24">
        <v>16018493</v>
      </c>
      <c r="B831" s="15" t="s">
        <v>808</v>
      </c>
      <c r="C831" s="15" t="s">
        <v>828</v>
      </c>
      <c r="D831" s="16" t="s">
        <v>2</v>
      </c>
      <c r="E831" s="17">
        <v>123</v>
      </c>
      <c r="F831" s="18">
        <v>1.57</v>
      </c>
      <c r="G831" s="17"/>
      <c r="H831" s="16"/>
      <c r="I831" s="16" t="s">
        <v>40</v>
      </c>
      <c r="J831" s="16" t="s">
        <v>15</v>
      </c>
      <c r="K831" s="16" t="s">
        <v>4</v>
      </c>
      <c r="L831" s="19">
        <f>IF(Tabelle1[[#This Row],[Heizleistung (55°C)]]=0,Tabelle1[[#This Row],[Heizleistung (35°C)]],(Tabelle1[[#This Row],[Heizleistung (35°C)]]+Tabelle1[[#This Row],[Heizleistung (55°C)]])/2)</f>
        <v>123</v>
      </c>
      <c r="M831" s="20">
        <f>IF(Tabelle1[[#This Row],[Etas 55°C]]=0,0,(Tabelle1[[#This Row],[Etas 35°C]]*0.8+Tabelle1[[#This Row],[Etas 55°C]]*0.2))*2.5</f>
        <v>0</v>
      </c>
      <c r="N831" s="21" t="str">
        <f>IF(-(Tabelle1[[#This Row],[80%/20% SCOP]]-5.5)/5.5=1,"n.a.",-(Tabelle1[[#This Row],[80%/20% SCOP]]-5.5)/5.5)</f>
        <v>n.a.</v>
      </c>
    </row>
    <row r="832" spans="1:14" ht="20.100000000000001" customHeight="1" x14ac:dyDescent="0.25">
      <c r="A832" s="24">
        <v>16013136</v>
      </c>
      <c r="B832" s="15" t="s">
        <v>808</v>
      </c>
      <c r="C832" s="15" t="s">
        <v>829</v>
      </c>
      <c r="D832" s="16" t="s">
        <v>2</v>
      </c>
      <c r="E832" s="17">
        <v>5.8</v>
      </c>
      <c r="F832" s="18">
        <v>1.9</v>
      </c>
      <c r="G832" s="17">
        <v>5.25</v>
      </c>
      <c r="H832" s="18">
        <v>1.31</v>
      </c>
      <c r="I832" s="16" t="s">
        <v>3</v>
      </c>
      <c r="J832" s="16" t="s">
        <v>4</v>
      </c>
      <c r="K832" s="16" t="s">
        <v>4</v>
      </c>
      <c r="L832" s="19">
        <f>IF(Tabelle1[[#This Row],[Heizleistung (55°C)]]=0,Tabelle1[[#This Row],[Heizleistung (35°C)]],(Tabelle1[[#This Row],[Heizleistung (35°C)]]+Tabelle1[[#This Row],[Heizleistung (55°C)]])/2)</f>
        <v>5.5250000000000004</v>
      </c>
      <c r="M832" s="20">
        <f>IF(Tabelle1[[#This Row],[Etas 55°C]]=0,0,(Tabelle1[[#This Row],[Etas 35°C]]*0.8+Tabelle1[[#This Row],[Etas 55°C]]*0.2))*2.5</f>
        <v>4.4550000000000001</v>
      </c>
      <c r="N832" s="21">
        <f>IF(-(Tabelle1[[#This Row],[80%/20% SCOP]]-5.5)/5.5=1,"n.a.",-(Tabelle1[[#This Row],[80%/20% SCOP]]-5.5)/5.5)</f>
        <v>0.18999999999999997</v>
      </c>
    </row>
    <row r="833" spans="1:14" ht="20.100000000000001" customHeight="1" x14ac:dyDescent="0.25">
      <c r="A833" s="24">
        <v>16004517</v>
      </c>
      <c r="B833" s="15" t="s">
        <v>808</v>
      </c>
      <c r="C833" s="15" t="s">
        <v>830</v>
      </c>
      <c r="D833" s="16" t="s">
        <v>2</v>
      </c>
      <c r="E833" s="17">
        <v>200</v>
      </c>
      <c r="F833" s="18">
        <v>1.48</v>
      </c>
      <c r="G833" s="17"/>
      <c r="H833" s="16"/>
      <c r="I833" s="16" t="s">
        <v>40</v>
      </c>
      <c r="J833" s="16" t="s">
        <v>15</v>
      </c>
      <c r="K833" s="16" t="s">
        <v>4</v>
      </c>
      <c r="L833" s="19">
        <f>IF(Tabelle1[[#This Row],[Heizleistung (55°C)]]=0,Tabelle1[[#This Row],[Heizleistung (35°C)]],(Tabelle1[[#This Row],[Heizleistung (35°C)]]+Tabelle1[[#This Row],[Heizleistung (55°C)]])/2)</f>
        <v>200</v>
      </c>
      <c r="M833" s="20">
        <f>IF(Tabelle1[[#This Row],[Etas 55°C]]=0,0,(Tabelle1[[#This Row],[Etas 35°C]]*0.8+Tabelle1[[#This Row],[Etas 55°C]]*0.2))*2.5</f>
        <v>0</v>
      </c>
      <c r="N833" s="21" t="str">
        <f>IF(-(Tabelle1[[#This Row],[80%/20% SCOP]]-5.5)/5.5=1,"n.a.",-(Tabelle1[[#This Row],[80%/20% SCOP]]-5.5)/5.5)</f>
        <v>n.a.</v>
      </c>
    </row>
    <row r="834" spans="1:14" ht="20.100000000000001" customHeight="1" x14ac:dyDescent="0.25">
      <c r="A834" s="24">
        <v>16017412</v>
      </c>
      <c r="B834" s="15" t="s">
        <v>808</v>
      </c>
      <c r="C834" s="15" t="s">
        <v>831</v>
      </c>
      <c r="D834" s="16" t="s">
        <v>2</v>
      </c>
      <c r="E834" s="17">
        <v>13.7</v>
      </c>
      <c r="F834" s="18">
        <v>1.78</v>
      </c>
      <c r="G834" s="17">
        <v>13.4</v>
      </c>
      <c r="H834" s="18">
        <v>1.41</v>
      </c>
      <c r="I834" s="16" t="s">
        <v>3</v>
      </c>
      <c r="J834" s="16" t="s">
        <v>4</v>
      </c>
      <c r="K834" s="16" t="s">
        <v>4</v>
      </c>
      <c r="L834" s="19">
        <f>IF(Tabelle1[[#This Row],[Heizleistung (55°C)]]=0,Tabelle1[[#This Row],[Heizleistung (35°C)]],(Tabelle1[[#This Row],[Heizleistung (35°C)]]+Tabelle1[[#This Row],[Heizleistung (55°C)]])/2)</f>
        <v>13.55</v>
      </c>
      <c r="M834" s="20">
        <f>IF(Tabelle1[[#This Row],[Etas 55°C]]=0,0,(Tabelle1[[#This Row],[Etas 35°C]]*0.8+Tabelle1[[#This Row],[Etas 55°C]]*0.2))*2.5</f>
        <v>4.2650000000000006</v>
      </c>
      <c r="N834" s="21">
        <f>IF(-(Tabelle1[[#This Row],[80%/20% SCOP]]-5.5)/5.5=1,"n.a.",-(Tabelle1[[#This Row],[80%/20% SCOP]]-5.5)/5.5)</f>
        <v>0.22454545454545444</v>
      </c>
    </row>
    <row r="835" spans="1:14" ht="20.100000000000001" customHeight="1" x14ac:dyDescent="0.25">
      <c r="A835" s="24">
        <v>16005289</v>
      </c>
      <c r="B835" s="15" t="s">
        <v>808</v>
      </c>
      <c r="C835" s="15" t="s">
        <v>832</v>
      </c>
      <c r="D835" s="16" t="s">
        <v>2</v>
      </c>
      <c r="E835" s="17">
        <v>256</v>
      </c>
      <c r="F835" s="18">
        <v>1.48</v>
      </c>
      <c r="G835" s="17"/>
      <c r="H835" s="16"/>
      <c r="I835" s="16" t="s">
        <v>40</v>
      </c>
      <c r="J835" s="16" t="s">
        <v>15</v>
      </c>
      <c r="K835" s="16" t="s">
        <v>4</v>
      </c>
      <c r="L835" s="19">
        <f>IF(Tabelle1[[#This Row],[Heizleistung (55°C)]]=0,Tabelle1[[#This Row],[Heizleistung (35°C)]],(Tabelle1[[#This Row],[Heizleistung (35°C)]]+Tabelle1[[#This Row],[Heizleistung (55°C)]])/2)</f>
        <v>256</v>
      </c>
      <c r="M835" s="20">
        <f>IF(Tabelle1[[#This Row],[Etas 55°C]]=0,0,(Tabelle1[[#This Row],[Etas 35°C]]*0.8+Tabelle1[[#This Row],[Etas 55°C]]*0.2))*2.5</f>
        <v>0</v>
      </c>
      <c r="N835" s="21" t="str">
        <f>IF(-(Tabelle1[[#This Row],[80%/20% SCOP]]-5.5)/5.5=1,"n.a.",-(Tabelle1[[#This Row],[80%/20% SCOP]]-5.5)/5.5)</f>
        <v>n.a.</v>
      </c>
    </row>
    <row r="836" spans="1:14" ht="20.100000000000001" customHeight="1" x14ac:dyDescent="0.25">
      <c r="A836" s="24">
        <v>16014028</v>
      </c>
      <c r="B836" s="15" t="s">
        <v>808</v>
      </c>
      <c r="C836" s="15" t="s">
        <v>833</v>
      </c>
      <c r="D836" s="16" t="s">
        <v>2</v>
      </c>
      <c r="E836" s="17">
        <v>13.73</v>
      </c>
      <c r="F836" s="18">
        <v>1.86</v>
      </c>
      <c r="G836" s="17">
        <v>12.08</v>
      </c>
      <c r="H836" s="18">
        <v>1.36</v>
      </c>
      <c r="I836" s="16" t="s">
        <v>40</v>
      </c>
      <c r="J836" s="16" t="s">
        <v>4</v>
      </c>
      <c r="K836" s="16" t="s">
        <v>4</v>
      </c>
      <c r="L836" s="19">
        <f>IF(Tabelle1[[#This Row],[Heizleistung (55°C)]]=0,Tabelle1[[#This Row],[Heizleistung (35°C)]],(Tabelle1[[#This Row],[Heizleistung (35°C)]]+Tabelle1[[#This Row],[Heizleistung (55°C)]])/2)</f>
        <v>12.905000000000001</v>
      </c>
      <c r="M836" s="20">
        <f>IF(Tabelle1[[#This Row],[Etas 55°C]]=0,0,(Tabelle1[[#This Row],[Etas 35°C]]*0.8+Tabelle1[[#This Row],[Etas 55°C]]*0.2))*2.5</f>
        <v>4.4000000000000004</v>
      </c>
      <c r="N836" s="21">
        <f>IF(-(Tabelle1[[#This Row],[80%/20% SCOP]]-5.5)/5.5=1,"n.a.",-(Tabelle1[[#This Row],[80%/20% SCOP]]-5.5)/5.5)</f>
        <v>0.19999999999999993</v>
      </c>
    </row>
    <row r="837" spans="1:14" ht="20.100000000000001" customHeight="1" x14ac:dyDescent="0.25">
      <c r="A837" s="24">
        <v>16014029</v>
      </c>
      <c r="B837" s="15" t="s">
        <v>808</v>
      </c>
      <c r="C837" s="15" t="s">
        <v>834</v>
      </c>
      <c r="D837" s="16" t="s">
        <v>2</v>
      </c>
      <c r="E837" s="17">
        <v>13.73</v>
      </c>
      <c r="F837" s="18">
        <v>1.86</v>
      </c>
      <c r="G837" s="17">
        <v>12.08</v>
      </c>
      <c r="H837" s="18">
        <v>1.36</v>
      </c>
      <c r="I837" s="16" t="s">
        <v>40</v>
      </c>
      <c r="J837" s="16" t="s">
        <v>4</v>
      </c>
      <c r="K837" s="16" t="s">
        <v>4</v>
      </c>
      <c r="L837" s="19">
        <f>IF(Tabelle1[[#This Row],[Heizleistung (55°C)]]=0,Tabelle1[[#This Row],[Heizleistung (35°C)]],(Tabelle1[[#This Row],[Heizleistung (35°C)]]+Tabelle1[[#This Row],[Heizleistung (55°C)]])/2)</f>
        <v>12.905000000000001</v>
      </c>
      <c r="M837" s="20">
        <f>IF(Tabelle1[[#This Row],[Etas 55°C]]=0,0,(Tabelle1[[#This Row],[Etas 35°C]]*0.8+Tabelle1[[#This Row],[Etas 55°C]]*0.2))*2.5</f>
        <v>4.4000000000000004</v>
      </c>
      <c r="N837" s="21">
        <f>IF(-(Tabelle1[[#This Row],[80%/20% SCOP]]-5.5)/5.5=1,"n.a.",-(Tabelle1[[#This Row],[80%/20% SCOP]]-5.5)/5.5)</f>
        <v>0.19999999999999993</v>
      </c>
    </row>
    <row r="838" spans="1:14" ht="20.100000000000001" customHeight="1" x14ac:dyDescent="0.25">
      <c r="A838" s="24">
        <v>16017302</v>
      </c>
      <c r="B838" s="15" t="s">
        <v>808</v>
      </c>
      <c r="C838" s="15" t="s">
        <v>835</v>
      </c>
      <c r="D838" s="16" t="s">
        <v>2</v>
      </c>
      <c r="E838" s="17">
        <v>57.5</v>
      </c>
      <c r="F838" s="18">
        <v>1.69</v>
      </c>
      <c r="G838" s="17">
        <v>57.5</v>
      </c>
      <c r="H838" s="18">
        <v>1.35</v>
      </c>
      <c r="I838" s="16" t="s">
        <v>3</v>
      </c>
      <c r="J838" s="16" t="s">
        <v>4</v>
      </c>
      <c r="K838" s="16" t="s">
        <v>4</v>
      </c>
      <c r="L838" s="19">
        <f>IF(Tabelle1[[#This Row],[Heizleistung (55°C)]]=0,Tabelle1[[#This Row],[Heizleistung (35°C)]],(Tabelle1[[#This Row],[Heizleistung (35°C)]]+Tabelle1[[#This Row],[Heizleistung (55°C)]])/2)</f>
        <v>57.5</v>
      </c>
      <c r="M838" s="20">
        <f>IF(Tabelle1[[#This Row],[Etas 55°C]]=0,0,(Tabelle1[[#This Row],[Etas 35°C]]*0.8+Tabelle1[[#This Row],[Etas 55°C]]*0.2))*2.5</f>
        <v>4.0550000000000006</v>
      </c>
      <c r="N838" s="21">
        <f>IF(-(Tabelle1[[#This Row],[80%/20% SCOP]]-5.5)/5.5=1,"n.a.",-(Tabelle1[[#This Row],[80%/20% SCOP]]-5.5)/5.5)</f>
        <v>0.26272727272727264</v>
      </c>
    </row>
    <row r="839" spans="1:14" ht="20.100000000000001" customHeight="1" x14ac:dyDescent="0.25">
      <c r="A839" s="24">
        <v>16015597</v>
      </c>
      <c r="B839" s="15" t="s">
        <v>808</v>
      </c>
      <c r="C839" s="15" t="s">
        <v>836</v>
      </c>
      <c r="D839" s="16" t="s">
        <v>2</v>
      </c>
      <c r="E839" s="17">
        <v>60.3</v>
      </c>
      <c r="F839" s="18">
        <v>1.48</v>
      </c>
      <c r="G839" s="17"/>
      <c r="H839" s="16"/>
      <c r="I839" s="16" t="s">
        <v>40</v>
      </c>
      <c r="J839" s="16" t="s">
        <v>15</v>
      </c>
      <c r="K839" s="16" t="s">
        <v>4</v>
      </c>
      <c r="L839" s="19">
        <f>IF(Tabelle1[[#This Row],[Heizleistung (55°C)]]=0,Tabelle1[[#This Row],[Heizleistung (35°C)]],(Tabelle1[[#This Row],[Heizleistung (35°C)]]+Tabelle1[[#This Row],[Heizleistung (55°C)]])/2)</f>
        <v>60.3</v>
      </c>
      <c r="M839" s="20">
        <f>IF(Tabelle1[[#This Row],[Etas 55°C]]=0,0,(Tabelle1[[#This Row],[Etas 35°C]]*0.8+Tabelle1[[#This Row],[Etas 55°C]]*0.2))*2.5</f>
        <v>0</v>
      </c>
      <c r="N839" s="21" t="str">
        <f>IF(-(Tabelle1[[#This Row],[80%/20% SCOP]]-5.5)/5.5=1,"n.a.",-(Tabelle1[[#This Row],[80%/20% SCOP]]-5.5)/5.5)</f>
        <v>n.a.</v>
      </c>
    </row>
    <row r="840" spans="1:14" ht="20.100000000000001" customHeight="1" x14ac:dyDescent="0.25">
      <c r="A840" s="24">
        <v>16004525</v>
      </c>
      <c r="B840" s="15" t="s">
        <v>808</v>
      </c>
      <c r="C840" s="15" t="s">
        <v>837</v>
      </c>
      <c r="D840" s="16" t="s">
        <v>2</v>
      </c>
      <c r="E840" s="17">
        <v>424</v>
      </c>
      <c r="F840" s="18">
        <v>1.55</v>
      </c>
      <c r="G840" s="17"/>
      <c r="H840" s="16"/>
      <c r="I840" s="16" t="s">
        <v>40</v>
      </c>
      <c r="J840" s="16" t="s">
        <v>15</v>
      </c>
      <c r="K840" s="16" t="s">
        <v>4</v>
      </c>
      <c r="L840" s="19">
        <f>IF(Tabelle1[[#This Row],[Heizleistung (55°C)]]=0,Tabelle1[[#This Row],[Heizleistung (35°C)]],(Tabelle1[[#This Row],[Heizleistung (35°C)]]+Tabelle1[[#This Row],[Heizleistung (55°C)]])/2)</f>
        <v>424</v>
      </c>
      <c r="M840" s="20">
        <f>IF(Tabelle1[[#This Row],[Etas 55°C]]=0,0,(Tabelle1[[#This Row],[Etas 35°C]]*0.8+Tabelle1[[#This Row],[Etas 55°C]]*0.2))*2.5</f>
        <v>0</v>
      </c>
      <c r="N840" s="21" t="str">
        <f>IF(-(Tabelle1[[#This Row],[80%/20% SCOP]]-5.5)/5.5=1,"n.a.",-(Tabelle1[[#This Row],[80%/20% SCOP]]-5.5)/5.5)</f>
        <v>n.a.</v>
      </c>
    </row>
    <row r="841" spans="1:14" ht="20.100000000000001" customHeight="1" x14ac:dyDescent="0.25">
      <c r="A841" s="24">
        <v>16014025</v>
      </c>
      <c r="B841" s="15" t="s">
        <v>808</v>
      </c>
      <c r="C841" s="15" t="s">
        <v>838</v>
      </c>
      <c r="D841" s="16" t="s">
        <v>2</v>
      </c>
      <c r="E841" s="17">
        <v>9.17</v>
      </c>
      <c r="F841" s="18">
        <v>2.0499999999999998</v>
      </c>
      <c r="G841" s="17">
        <v>7.67</v>
      </c>
      <c r="H841" s="18">
        <v>1.37</v>
      </c>
      <c r="I841" s="16" t="s">
        <v>40</v>
      </c>
      <c r="J841" s="16" t="s">
        <v>4</v>
      </c>
      <c r="K841" s="16" t="s">
        <v>4</v>
      </c>
      <c r="L841" s="19">
        <f>IF(Tabelle1[[#This Row],[Heizleistung (55°C)]]=0,Tabelle1[[#This Row],[Heizleistung (35°C)]],(Tabelle1[[#This Row],[Heizleistung (35°C)]]+Tabelle1[[#This Row],[Heizleistung (55°C)]])/2)</f>
        <v>8.42</v>
      </c>
      <c r="M841" s="20">
        <f>IF(Tabelle1[[#This Row],[Etas 55°C]]=0,0,(Tabelle1[[#This Row],[Etas 35°C]]*0.8+Tabelle1[[#This Row],[Etas 55°C]]*0.2))*2.5</f>
        <v>4.7850000000000001</v>
      </c>
      <c r="N841" s="21">
        <f>IF(-(Tabelle1[[#This Row],[80%/20% SCOP]]-5.5)/5.5=1,"n.a.",-(Tabelle1[[#This Row],[80%/20% SCOP]]-5.5)/5.5)</f>
        <v>0.12999999999999998</v>
      </c>
    </row>
    <row r="842" spans="1:14" ht="20.100000000000001" customHeight="1" x14ac:dyDescent="0.25">
      <c r="A842" s="24">
        <v>16016888</v>
      </c>
      <c r="B842" s="15" t="s">
        <v>808</v>
      </c>
      <c r="C842" s="15" t="s">
        <v>839</v>
      </c>
      <c r="D842" s="16" t="s">
        <v>2</v>
      </c>
      <c r="E842" s="17">
        <v>48</v>
      </c>
      <c r="F842" s="18">
        <v>1.59</v>
      </c>
      <c r="G842" s="17">
        <v>48</v>
      </c>
      <c r="H842" s="18">
        <v>1.29</v>
      </c>
      <c r="I842" s="16" t="s">
        <v>3</v>
      </c>
      <c r="J842" s="16" t="s">
        <v>4</v>
      </c>
      <c r="K842" s="16" t="s">
        <v>4</v>
      </c>
      <c r="L842" s="19">
        <f>IF(Tabelle1[[#This Row],[Heizleistung (55°C)]]=0,Tabelle1[[#This Row],[Heizleistung (35°C)]],(Tabelle1[[#This Row],[Heizleistung (35°C)]]+Tabelle1[[#This Row],[Heizleistung (55°C)]])/2)</f>
        <v>48</v>
      </c>
      <c r="M842" s="20">
        <f>IF(Tabelle1[[#This Row],[Etas 55°C]]=0,0,(Tabelle1[[#This Row],[Etas 35°C]]*0.8+Tabelle1[[#This Row],[Etas 55°C]]*0.2))*2.5</f>
        <v>3.8250000000000006</v>
      </c>
      <c r="N842" s="21">
        <f>IF(-(Tabelle1[[#This Row],[80%/20% SCOP]]-5.5)/5.5=1,"n.a.",-(Tabelle1[[#This Row],[80%/20% SCOP]]-5.5)/5.5)</f>
        <v>0.30454545454545445</v>
      </c>
    </row>
    <row r="843" spans="1:14" ht="20.100000000000001" customHeight="1" x14ac:dyDescent="0.25">
      <c r="A843" s="24">
        <v>16014023</v>
      </c>
      <c r="B843" s="15" t="s">
        <v>808</v>
      </c>
      <c r="C843" s="15" t="s">
        <v>840</v>
      </c>
      <c r="D843" s="16" t="s">
        <v>2</v>
      </c>
      <c r="E843" s="17">
        <v>6.82</v>
      </c>
      <c r="F843" s="18">
        <v>1.95</v>
      </c>
      <c r="G843" s="17">
        <v>5.7</v>
      </c>
      <c r="H843" s="18">
        <v>1.38</v>
      </c>
      <c r="I843" s="16" t="s">
        <v>40</v>
      </c>
      <c r="J843" s="16" t="s">
        <v>4</v>
      </c>
      <c r="K843" s="16" t="s">
        <v>4</v>
      </c>
      <c r="L843" s="19">
        <f>IF(Tabelle1[[#This Row],[Heizleistung (55°C)]]=0,Tabelle1[[#This Row],[Heizleistung (35°C)]],(Tabelle1[[#This Row],[Heizleistung (35°C)]]+Tabelle1[[#This Row],[Heizleistung (55°C)]])/2)</f>
        <v>6.26</v>
      </c>
      <c r="M843" s="20">
        <f>IF(Tabelle1[[#This Row],[Etas 55°C]]=0,0,(Tabelle1[[#This Row],[Etas 35°C]]*0.8+Tabelle1[[#This Row],[Etas 55°C]]*0.2))*2.5</f>
        <v>4.59</v>
      </c>
      <c r="N843" s="21">
        <f>IF(-(Tabelle1[[#This Row],[80%/20% SCOP]]-5.5)/5.5=1,"n.a.",-(Tabelle1[[#This Row],[80%/20% SCOP]]-5.5)/5.5)</f>
        <v>0.16545454545454549</v>
      </c>
    </row>
    <row r="844" spans="1:14" ht="20.100000000000001" customHeight="1" x14ac:dyDescent="0.25">
      <c r="A844" s="24">
        <v>16017304</v>
      </c>
      <c r="B844" s="15" t="s">
        <v>808</v>
      </c>
      <c r="C844" s="15" t="s">
        <v>841</v>
      </c>
      <c r="D844" s="16" t="s">
        <v>2</v>
      </c>
      <c r="E844" s="17">
        <v>57.5</v>
      </c>
      <c r="F844" s="18">
        <v>1.69</v>
      </c>
      <c r="G844" s="17">
        <v>57.5</v>
      </c>
      <c r="H844" s="18">
        <v>1.35</v>
      </c>
      <c r="I844" s="16" t="s">
        <v>3</v>
      </c>
      <c r="J844" s="16" t="s">
        <v>4</v>
      </c>
      <c r="K844" s="16" t="s">
        <v>4</v>
      </c>
      <c r="L844" s="19">
        <f>IF(Tabelle1[[#This Row],[Heizleistung (55°C)]]=0,Tabelle1[[#This Row],[Heizleistung (35°C)]],(Tabelle1[[#This Row],[Heizleistung (35°C)]]+Tabelle1[[#This Row],[Heizleistung (55°C)]])/2)</f>
        <v>57.5</v>
      </c>
      <c r="M844" s="20">
        <f>IF(Tabelle1[[#This Row],[Etas 55°C]]=0,0,(Tabelle1[[#This Row],[Etas 35°C]]*0.8+Tabelle1[[#This Row],[Etas 55°C]]*0.2))*2.5</f>
        <v>4.0550000000000006</v>
      </c>
      <c r="N844" s="21">
        <f>IF(-(Tabelle1[[#This Row],[80%/20% SCOP]]-5.5)/5.5=1,"n.a.",-(Tabelle1[[#This Row],[80%/20% SCOP]]-5.5)/5.5)</f>
        <v>0.26272727272727264</v>
      </c>
    </row>
    <row r="845" spans="1:14" ht="20.100000000000001" customHeight="1" x14ac:dyDescent="0.25">
      <c r="A845" s="24">
        <v>16013140</v>
      </c>
      <c r="B845" s="15" t="s">
        <v>808</v>
      </c>
      <c r="C845" s="15" t="s">
        <v>842</v>
      </c>
      <c r="D845" s="16" t="s">
        <v>2</v>
      </c>
      <c r="E845" s="17">
        <v>11.4</v>
      </c>
      <c r="F845" s="18">
        <v>1.76</v>
      </c>
      <c r="G845" s="17">
        <v>10.95</v>
      </c>
      <c r="H845" s="18">
        <v>1.44</v>
      </c>
      <c r="I845" s="16" t="s">
        <v>3</v>
      </c>
      <c r="J845" s="16" t="s">
        <v>4</v>
      </c>
      <c r="K845" s="16" t="s">
        <v>4</v>
      </c>
      <c r="L845" s="19">
        <f>IF(Tabelle1[[#This Row],[Heizleistung (55°C)]]=0,Tabelle1[[#This Row],[Heizleistung (35°C)]],(Tabelle1[[#This Row],[Heizleistung (35°C)]]+Tabelle1[[#This Row],[Heizleistung (55°C)]])/2)</f>
        <v>11.175000000000001</v>
      </c>
      <c r="M845" s="20">
        <f>IF(Tabelle1[[#This Row],[Etas 55°C]]=0,0,(Tabelle1[[#This Row],[Etas 35°C]]*0.8+Tabelle1[[#This Row],[Etas 55°C]]*0.2))*2.5</f>
        <v>4.24</v>
      </c>
      <c r="N845" s="21">
        <f>IF(-(Tabelle1[[#This Row],[80%/20% SCOP]]-5.5)/5.5=1,"n.a.",-(Tabelle1[[#This Row],[80%/20% SCOP]]-5.5)/5.5)</f>
        <v>0.22909090909090904</v>
      </c>
    </row>
    <row r="846" spans="1:14" ht="20.100000000000001" customHeight="1" x14ac:dyDescent="0.25">
      <c r="A846" s="24">
        <v>16005291</v>
      </c>
      <c r="B846" s="15" t="s">
        <v>808</v>
      </c>
      <c r="C846" s="15" t="s">
        <v>843</v>
      </c>
      <c r="D846" s="16" t="s">
        <v>2</v>
      </c>
      <c r="E846" s="17">
        <v>317</v>
      </c>
      <c r="F846" s="18">
        <v>1.52</v>
      </c>
      <c r="G846" s="17"/>
      <c r="H846" s="16"/>
      <c r="I846" s="16" t="s">
        <v>40</v>
      </c>
      <c r="J846" s="16" t="s">
        <v>15</v>
      </c>
      <c r="K846" s="16" t="s">
        <v>4</v>
      </c>
      <c r="L846" s="19">
        <f>IF(Tabelle1[[#This Row],[Heizleistung (55°C)]]=0,Tabelle1[[#This Row],[Heizleistung (35°C)]],(Tabelle1[[#This Row],[Heizleistung (35°C)]]+Tabelle1[[#This Row],[Heizleistung (55°C)]])/2)</f>
        <v>317</v>
      </c>
      <c r="M846" s="20">
        <f>IF(Tabelle1[[#This Row],[Etas 55°C]]=0,0,(Tabelle1[[#This Row],[Etas 35°C]]*0.8+Tabelle1[[#This Row],[Etas 55°C]]*0.2))*2.5</f>
        <v>0</v>
      </c>
      <c r="N846" s="21" t="str">
        <f>IF(-(Tabelle1[[#This Row],[80%/20% SCOP]]-5.5)/5.5=1,"n.a.",-(Tabelle1[[#This Row],[80%/20% SCOP]]-5.5)/5.5)</f>
        <v>n.a.</v>
      </c>
    </row>
    <row r="847" spans="1:14" ht="20.100000000000001" customHeight="1" x14ac:dyDescent="0.25">
      <c r="A847" s="24">
        <v>16004524</v>
      </c>
      <c r="B847" s="15" t="s">
        <v>808</v>
      </c>
      <c r="C847" s="15" t="s">
        <v>844</v>
      </c>
      <c r="D847" s="16" t="s">
        <v>2</v>
      </c>
      <c r="E847" s="17">
        <v>370</v>
      </c>
      <c r="F847" s="18">
        <v>1.53</v>
      </c>
      <c r="G847" s="17"/>
      <c r="H847" s="16"/>
      <c r="I847" s="16" t="s">
        <v>40</v>
      </c>
      <c r="J847" s="16" t="s">
        <v>15</v>
      </c>
      <c r="K847" s="16" t="s">
        <v>4</v>
      </c>
      <c r="L847" s="19">
        <f>IF(Tabelle1[[#This Row],[Heizleistung (55°C)]]=0,Tabelle1[[#This Row],[Heizleistung (35°C)]],(Tabelle1[[#This Row],[Heizleistung (35°C)]]+Tabelle1[[#This Row],[Heizleistung (55°C)]])/2)</f>
        <v>370</v>
      </c>
      <c r="M847" s="20">
        <f>IF(Tabelle1[[#This Row],[Etas 55°C]]=0,0,(Tabelle1[[#This Row],[Etas 35°C]]*0.8+Tabelle1[[#This Row],[Etas 55°C]]*0.2))*2.5</f>
        <v>0</v>
      </c>
      <c r="N847" s="21" t="str">
        <f>IF(-(Tabelle1[[#This Row],[80%/20% SCOP]]-5.5)/5.5=1,"n.a.",-(Tabelle1[[#This Row],[80%/20% SCOP]]-5.5)/5.5)</f>
        <v>n.a.</v>
      </c>
    </row>
    <row r="848" spans="1:14" ht="20.100000000000001" customHeight="1" x14ac:dyDescent="0.25">
      <c r="A848" s="24">
        <v>16016883</v>
      </c>
      <c r="B848" s="15" t="s">
        <v>808</v>
      </c>
      <c r="C848" s="15" t="s">
        <v>845</v>
      </c>
      <c r="D848" s="16" t="s">
        <v>2</v>
      </c>
      <c r="E848" s="17">
        <v>38</v>
      </c>
      <c r="F848" s="18">
        <v>1.61</v>
      </c>
      <c r="G848" s="17">
        <v>38</v>
      </c>
      <c r="H848" s="18">
        <v>1.31</v>
      </c>
      <c r="I848" s="16" t="s">
        <v>3</v>
      </c>
      <c r="J848" s="16" t="s">
        <v>4</v>
      </c>
      <c r="K848" s="16" t="s">
        <v>4</v>
      </c>
      <c r="L848" s="19">
        <f>IF(Tabelle1[[#This Row],[Heizleistung (55°C)]]=0,Tabelle1[[#This Row],[Heizleistung (35°C)]],(Tabelle1[[#This Row],[Heizleistung (35°C)]]+Tabelle1[[#This Row],[Heizleistung (55°C)]])/2)</f>
        <v>38</v>
      </c>
      <c r="M848" s="20">
        <f>IF(Tabelle1[[#This Row],[Etas 55°C]]=0,0,(Tabelle1[[#This Row],[Etas 35°C]]*0.8+Tabelle1[[#This Row],[Etas 55°C]]*0.2))*2.5</f>
        <v>3.8750000000000009</v>
      </c>
      <c r="N848" s="21">
        <f>IF(-(Tabelle1[[#This Row],[80%/20% SCOP]]-5.5)/5.5=1,"n.a.",-(Tabelle1[[#This Row],[80%/20% SCOP]]-5.5)/5.5)</f>
        <v>0.2954545454545453</v>
      </c>
    </row>
    <row r="849" spans="1:14" ht="20.100000000000001" customHeight="1" x14ac:dyDescent="0.25">
      <c r="A849" s="24">
        <v>16016889</v>
      </c>
      <c r="B849" s="15" t="s">
        <v>808</v>
      </c>
      <c r="C849" s="15" t="s">
        <v>846</v>
      </c>
      <c r="D849" s="16" t="s">
        <v>2</v>
      </c>
      <c r="E849" s="17">
        <v>76</v>
      </c>
      <c r="F849" s="18">
        <v>1.65</v>
      </c>
      <c r="G849" s="17">
        <v>76</v>
      </c>
      <c r="H849" s="18">
        <v>1.34</v>
      </c>
      <c r="I849" s="16" t="s">
        <v>3</v>
      </c>
      <c r="J849" s="16" t="s">
        <v>4</v>
      </c>
      <c r="K849" s="16" t="s">
        <v>4</v>
      </c>
      <c r="L849" s="19">
        <f>IF(Tabelle1[[#This Row],[Heizleistung (55°C)]]=0,Tabelle1[[#This Row],[Heizleistung (35°C)]],(Tabelle1[[#This Row],[Heizleistung (35°C)]]+Tabelle1[[#This Row],[Heizleistung (55°C)]])/2)</f>
        <v>76</v>
      </c>
      <c r="M849" s="20">
        <f>IF(Tabelle1[[#This Row],[Etas 55°C]]=0,0,(Tabelle1[[#This Row],[Etas 35°C]]*0.8+Tabelle1[[#This Row],[Etas 55°C]]*0.2))*2.5</f>
        <v>3.97</v>
      </c>
      <c r="N849" s="21">
        <f>IF(-(Tabelle1[[#This Row],[80%/20% SCOP]]-5.5)/5.5=1,"n.a.",-(Tabelle1[[#This Row],[80%/20% SCOP]]-5.5)/5.5)</f>
        <v>0.27818181818181814</v>
      </c>
    </row>
    <row r="850" spans="1:14" ht="20.100000000000001" customHeight="1" x14ac:dyDescent="0.25">
      <c r="A850" s="24">
        <v>16004508</v>
      </c>
      <c r="B850" s="15" t="s">
        <v>808</v>
      </c>
      <c r="C850" s="15" t="s">
        <v>847</v>
      </c>
      <c r="D850" s="16" t="s">
        <v>2</v>
      </c>
      <c r="E850" s="17">
        <v>35</v>
      </c>
      <c r="F850" s="18">
        <v>1.49</v>
      </c>
      <c r="G850" s="17"/>
      <c r="H850" s="16"/>
      <c r="I850" s="16" t="s">
        <v>40</v>
      </c>
      <c r="J850" s="16" t="s">
        <v>15</v>
      </c>
      <c r="K850" s="16" t="s">
        <v>4</v>
      </c>
      <c r="L850" s="19">
        <f>IF(Tabelle1[[#This Row],[Heizleistung (55°C)]]=0,Tabelle1[[#This Row],[Heizleistung (35°C)]],(Tabelle1[[#This Row],[Heizleistung (35°C)]]+Tabelle1[[#This Row],[Heizleistung (55°C)]])/2)</f>
        <v>35</v>
      </c>
      <c r="M850" s="20">
        <f>IF(Tabelle1[[#This Row],[Etas 55°C]]=0,0,(Tabelle1[[#This Row],[Etas 35°C]]*0.8+Tabelle1[[#This Row],[Etas 55°C]]*0.2))*2.5</f>
        <v>0</v>
      </c>
      <c r="N850" s="21" t="str">
        <f>IF(-(Tabelle1[[#This Row],[80%/20% SCOP]]-5.5)/5.5=1,"n.a.",-(Tabelle1[[#This Row],[80%/20% SCOP]]-5.5)/5.5)</f>
        <v>n.a.</v>
      </c>
    </row>
    <row r="851" spans="1:14" ht="20.100000000000001" customHeight="1" x14ac:dyDescent="0.25">
      <c r="A851" s="24">
        <v>16017408</v>
      </c>
      <c r="B851" s="15" t="s">
        <v>808</v>
      </c>
      <c r="C851" s="15" t="s">
        <v>848</v>
      </c>
      <c r="D851" s="16" t="s">
        <v>2</v>
      </c>
      <c r="E851" s="17">
        <v>6.5</v>
      </c>
      <c r="F851" s="18">
        <v>1.75</v>
      </c>
      <c r="G851" s="17">
        <v>6.2</v>
      </c>
      <c r="H851" s="18">
        <v>1.37</v>
      </c>
      <c r="I851" s="16" t="s">
        <v>3</v>
      </c>
      <c r="J851" s="16" t="s">
        <v>4</v>
      </c>
      <c r="K851" s="16" t="s">
        <v>4</v>
      </c>
      <c r="L851" s="19">
        <f>IF(Tabelle1[[#This Row],[Heizleistung (55°C)]]=0,Tabelle1[[#This Row],[Heizleistung (35°C)]],(Tabelle1[[#This Row],[Heizleistung (35°C)]]+Tabelle1[[#This Row],[Heizleistung (55°C)]])/2)</f>
        <v>6.35</v>
      </c>
      <c r="M851" s="20">
        <f>IF(Tabelle1[[#This Row],[Etas 55°C]]=0,0,(Tabelle1[[#This Row],[Etas 35°C]]*0.8+Tabelle1[[#This Row],[Etas 55°C]]*0.2))*2.5</f>
        <v>4.1850000000000005</v>
      </c>
      <c r="N851" s="21">
        <f>IF(-(Tabelle1[[#This Row],[80%/20% SCOP]]-5.5)/5.5=1,"n.a.",-(Tabelle1[[#This Row],[80%/20% SCOP]]-5.5)/5.5)</f>
        <v>0.23909090909090899</v>
      </c>
    </row>
    <row r="852" spans="1:14" ht="20.100000000000001" customHeight="1" x14ac:dyDescent="0.25">
      <c r="A852" s="24">
        <v>16004512</v>
      </c>
      <c r="B852" s="15" t="s">
        <v>808</v>
      </c>
      <c r="C852" s="15" t="s">
        <v>849</v>
      </c>
      <c r="D852" s="16" t="s">
        <v>2</v>
      </c>
      <c r="E852" s="17">
        <v>87</v>
      </c>
      <c r="F852" s="18">
        <v>1.49</v>
      </c>
      <c r="G852" s="17"/>
      <c r="H852" s="16"/>
      <c r="I852" s="16" t="s">
        <v>40</v>
      </c>
      <c r="J852" s="16" t="s">
        <v>15</v>
      </c>
      <c r="K852" s="16" t="s">
        <v>4</v>
      </c>
      <c r="L852" s="19">
        <f>IF(Tabelle1[[#This Row],[Heizleistung (55°C)]]=0,Tabelle1[[#This Row],[Heizleistung (35°C)]],(Tabelle1[[#This Row],[Heizleistung (35°C)]]+Tabelle1[[#This Row],[Heizleistung (55°C)]])/2)</f>
        <v>87</v>
      </c>
      <c r="M852" s="20">
        <f>IF(Tabelle1[[#This Row],[Etas 55°C]]=0,0,(Tabelle1[[#This Row],[Etas 35°C]]*0.8+Tabelle1[[#This Row],[Etas 55°C]]*0.2))*2.5</f>
        <v>0</v>
      </c>
      <c r="N852" s="21" t="str">
        <f>IF(-(Tabelle1[[#This Row],[80%/20% SCOP]]-5.5)/5.5=1,"n.a.",-(Tabelle1[[#This Row],[80%/20% SCOP]]-5.5)/5.5)</f>
        <v>n.a.</v>
      </c>
    </row>
    <row r="853" spans="1:14" ht="20.100000000000001" customHeight="1" x14ac:dyDescent="0.25">
      <c r="A853" s="24">
        <v>16014094</v>
      </c>
      <c r="B853" s="15" t="s">
        <v>808</v>
      </c>
      <c r="C853" s="15" t="s">
        <v>850</v>
      </c>
      <c r="D853" s="16" t="s">
        <v>2</v>
      </c>
      <c r="E853" s="17">
        <v>109</v>
      </c>
      <c r="F853" s="18">
        <v>1.48</v>
      </c>
      <c r="G853" s="17"/>
      <c r="H853" s="16"/>
      <c r="I853" s="16" t="s">
        <v>40</v>
      </c>
      <c r="J853" s="16" t="s">
        <v>15</v>
      </c>
      <c r="K853" s="16" t="s">
        <v>4</v>
      </c>
      <c r="L853" s="19">
        <f>IF(Tabelle1[[#This Row],[Heizleistung (55°C)]]=0,Tabelle1[[#This Row],[Heizleistung (35°C)]],(Tabelle1[[#This Row],[Heizleistung (35°C)]]+Tabelle1[[#This Row],[Heizleistung (55°C)]])/2)</f>
        <v>109</v>
      </c>
      <c r="M853" s="20">
        <f>IF(Tabelle1[[#This Row],[Etas 55°C]]=0,0,(Tabelle1[[#This Row],[Etas 35°C]]*0.8+Tabelle1[[#This Row],[Etas 55°C]]*0.2))*2.5</f>
        <v>0</v>
      </c>
      <c r="N853" s="21" t="str">
        <f>IF(-(Tabelle1[[#This Row],[80%/20% SCOP]]-5.5)/5.5=1,"n.a.",-(Tabelle1[[#This Row],[80%/20% SCOP]]-5.5)/5.5)</f>
        <v>n.a.</v>
      </c>
    </row>
    <row r="854" spans="1:14" ht="20.100000000000001" customHeight="1" x14ac:dyDescent="0.25">
      <c r="A854" s="24">
        <v>16015128</v>
      </c>
      <c r="B854" s="15" t="s">
        <v>808</v>
      </c>
      <c r="C854" s="15" t="s">
        <v>851</v>
      </c>
      <c r="D854" s="16" t="s">
        <v>2</v>
      </c>
      <c r="E854" s="17">
        <v>55.1</v>
      </c>
      <c r="F854" s="18">
        <v>1.53</v>
      </c>
      <c r="G854" s="17"/>
      <c r="H854" s="16"/>
      <c r="I854" s="16" t="s">
        <v>40</v>
      </c>
      <c r="J854" s="16" t="s">
        <v>15</v>
      </c>
      <c r="K854" s="16" t="s">
        <v>4</v>
      </c>
      <c r="L854" s="19">
        <f>IF(Tabelle1[[#This Row],[Heizleistung (55°C)]]=0,Tabelle1[[#This Row],[Heizleistung (35°C)]],(Tabelle1[[#This Row],[Heizleistung (35°C)]]+Tabelle1[[#This Row],[Heizleistung (55°C)]])/2)</f>
        <v>55.1</v>
      </c>
      <c r="M854" s="20">
        <f>IF(Tabelle1[[#This Row],[Etas 55°C]]=0,0,(Tabelle1[[#This Row],[Etas 35°C]]*0.8+Tabelle1[[#This Row],[Etas 55°C]]*0.2))*2.5</f>
        <v>0</v>
      </c>
      <c r="N854" s="21" t="str">
        <f>IF(-(Tabelle1[[#This Row],[80%/20% SCOP]]-5.5)/5.5=1,"n.a.",-(Tabelle1[[#This Row],[80%/20% SCOP]]-5.5)/5.5)</f>
        <v>n.a.</v>
      </c>
    </row>
    <row r="855" spans="1:14" ht="20.100000000000001" customHeight="1" x14ac:dyDescent="0.25">
      <c r="A855" s="24">
        <v>16004516</v>
      </c>
      <c r="B855" s="15" t="s">
        <v>808</v>
      </c>
      <c r="C855" s="15" t="s">
        <v>852</v>
      </c>
      <c r="D855" s="16" t="s">
        <v>2</v>
      </c>
      <c r="E855" s="17">
        <v>185</v>
      </c>
      <c r="F855" s="18">
        <v>1.47</v>
      </c>
      <c r="G855" s="17"/>
      <c r="H855" s="16"/>
      <c r="I855" s="16" t="s">
        <v>40</v>
      </c>
      <c r="J855" s="16" t="s">
        <v>15</v>
      </c>
      <c r="K855" s="16" t="s">
        <v>4</v>
      </c>
      <c r="L855" s="19">
        <f>IF(Tabelle1[[#This Row],[Heizleistung (55°C)]]=0,Tabelle1[[#This Row],[Heizleistung (35°C)]],(Tabelle1[[#This Row],[Heizleistung (35°C)]]+Tabelle1[[#This Row],[Heizleistung (55°C)]])/2)</f>
        <v>185</v>
      </c>
      <c r="M855" s="20">
        <f>IF(Tabelle1[[#This Row],[Etas 55°C]]=0,0,(Tabelle1[[#This Row],[Etas 35°C]]*0.8+Tabelle1[[#This Row],[Etas 55°C]]*0.2))*2.5</f>
        <v>0</v>
      </c>
      <c r="N855" s="21" t="str">
        <f>IF(-(Tabelle1[[#This Row],[80%/20% SCOP]]-5.5)/5.5=1,"n.a.",-(Tabelle1[[#This Row],[80%/20% SCOP]]-5.5)/5.5)</f>
        <v>n.a.</v>
      </c>
    </row>
    <row r="856" spans="1:14" ht="20.100000000000001" customHeight="1" x14ac:dyDescent="0.25">
      <c r="A856" s="24">
        <v>16004523</v>
      </c>
      <c r="B856" s="15" t="s">
        <v>808</v>
      </c>
      <c r="C856" s="15" t="s">
        <v>853</v>
      </c>
      <c r="D856" s="16" t="s">
        <v>2</v>
      </c>
      <c r="E856" s="17">
        <v>348</v>
      </c>
      <c r="F856" s="18">
        <v>1.54</v>
      </c>
      <c r="G856" s="17"/>
      <c r="H856" s="16"/>
      <c r="I856" s="16" t="s">
        <v>40</v>
      </c>
      <c r="J856" s="16" t="s">
        <v>15</v>
      </c>
      <c r="K856" s="16" t="s">
        <v>4</v>
      </c>
      <c r="L856" s="19">
        <f>IF(Tabelle1[[#This Row],[Heizleistung (55°C)]]=0,Tabelle1[[#This Row],[Heizleistung (35°C)]],(Tabelle1[[#This Row],[Heizleistung (35°C)]]+Tabelle1[[#This Row],[Heizleistung (55°C)]])/2)</f>
        <v>348</v>
      </c>
      <c r="M856" s="20">
        <f>IF(Tabelle1[[#This Row],[Etas 55°C]]=0,0,(Tabelle1[[#This Row],[Etas 35°C]]*0.8+Tabelle1[[#This Row],[Etas 55°C]]*0.2))*2.5</f>
        <v>0</v>
      </c>
      <c r="N856" s="21" t="str">
        <f>IF(-(Tabelle1[[#This Row],[80%/20% SCOP]]-5.5)/5.5=1,"n.a.",-(Tabelle1[[#This Row],[80%/20% SCOP]]-5.5)/5.5)</f>
        <v>n.a.</v>
      </c>
    </row>
    <row r="857" spans="1:14" ht="20.100000000000001" customHeight="1" x14ac:dyDescent="0.25">
      <c r="A857" s="24">
        <v>16013137</v>
      </c>
      <c r="B857" s="15" t="s">
        <v>808</v>
      </c>
      <c r="C857" s="15" t="s">
        <v>854</v>
      </c>
      <c r="D857" s="16" t="s">
        <v>2</v>
      </c>
      <c r="E857" s="17">
        <v>7.6</v>
      </c>
      <c r="F857" s="18">
        <v>1.85</v>
      </c>
      <c r="G857" s="17">
        <v>7.55</v>
      </c>
      <c r="H857" s="18">
        <v>1.41</v>
      </c>
      <c r="I857" s="16" t="s">
        <v>3</v>
      </c>
      <c r="J857" s="16" t="s">
        <v>4</v>
      </c>
      <c r="K857" s="16" t="s">
        <v>4</v>
      </c>
      <c r="L857" s="19">
        <f>IF(Tabelle1[[#This Row],[Heizleistung (55°C)]]=0,Tabelle1[[#This Row],[Heizleistung (35°C)]],(Tabelle1[[#This Row],[Heizleistung (35°C)]]+Tabelle1[[#This Row],[Heizleistung (55°C)]])/2)</f>
        <v>7.5749999999999993</v>
      </c>
      <c r="M857" s="20">
        <f>IF(Tabelle1[[#This Row],[Etas 55°C]]=0,0,(Tabelle1[[#This Row],[Etas 35°C]]*0.8+Tabelle1[[#This Row],[Etas 55°C]]*0.2))*2.5</f>
        <v>4.4050000000000002</v>
      </c>
      <c r="N857" s="21">
        <f>IF(-(Tabelle1[[#This Row],[80%/20% SCOP]]-5.5)/5.5=1,"n.a.",-(Tabelle1[[#This Row],[80%/20% SCOP]]-5.5)/5.5)</f>
        <v>0.19909090909090904</v>
      </c>
    </row>
    <row r="858" spans="1:14" ht="20.100000000000001" customHeight="1" x14ac:dyDescent="0.25">
      <c r="A858" s="24">
        <v>16005294</v>
      </c>
      <c r="B858" s="15" t="s">
        <v>808</v>
      </c>
      <c r="C858" s="15" t="s">
        <v>855</v>
      </c>
      <c r="D858" s="16" t="s">
        <v>2</v>
      </c>
      <c r="E858" s="17">
        <v>406</v>
      </c>
      <c r="F858" s="18">
        <v>1.54</v>
      </c>
      <c r="G858" s="17"/>
      <c r="H858" s="16"/>
      <c r="I858" s="16" t="s">
        <v>40</v>
      </c>
      <c r="J858" s="16" t="s">
        <v>15</v>
      </c>
      <c r="K858" s="16" t="s">
        <v>4</v>
      </c>
      <c r="L858" s="19">
        <f>IF(Tabelle1[[#This Row],[Heizleistung (55°C)]]=0,Tabelle1[[#This Row],[Heizleistung (35°C)]],(Tabelle1[[#This Row],[Heizleistung (35°C)]]+Tabelle1[[#This Row],[Heizleistung (55°C)]])/2)</f>
        <v>406</v>
      </c>
      <c r="M858" s="20">
        <f>IF(Tabelle1[[#This Row],[Etas 55°C]]=0,0,(Tabelle1[[#This Row],[Etas 35°C]]*0.8+Tabelle1[[#This Row],[Etas 55°C]]*0.2))*2.5</f>
        <v>0</v>
      </c>
      <c r="N858" s="21" t="str">
        <f>IF(-(Tabelle1[[#This Row],[80%/20% SCOP]]-5.5)/5.5=1,"n.a.",-(Tabelle1[[#This Row],[80%/20% SCOP]]-5.5)/5.5)</f>
        <v>n.a.</v>
      </c>
    </row>
    <row r="859" spans="1:14" ht="20.100000000000001" customHeight="1" x14ac:dyDescent="0.25">
      <c r="A859" s="24">
        <v>16013135</v>
      </c>
      <c r="B859" s="15" t="s">
        <v>808</v>
      </c>
      <c r="C859" s="15" t="s">
        <v>856</v>
      </c>
      <c r="D859" s="16" t="s">
        <v>2</v>
      </c>
      <c r="E859" s="17">
        <v>3.95</v>
      </c>
      <c r="F859" s="18">
        <v>1.85</v>
      </c>
      <c r="G859" s="17">
        <v>3.75</v>
      </c>
      <c r="H859" s="18">
        <v>1.31</v>
      </c>
      <c r="I859" s="16" t="s">
        <v>3</v>
      </c>
      <c r="J859" s="16" t="s">
        <v>4</v>
      </c>
      <c r="K859" s="16" t="s">
        <v>4</v>
      </c>
      <c r="L859" s="19">
        <f>IF(Tabelle1[[#This Row],[Heizleistung (55°C)]]=0,Tabelle1[[#This Row],[Heizleistung (35°C)]],(Tabelle1[[#This Row],[Heizleistung (35°C)]]+Tabelle1[[#This Row],[Heizleistung (55°C)]])/2)</f>
        <v>3.85</v>
      </c>
      <c r="M859" s="20">
        <f>IF(Tabelle1[[#This Row],[Etas 55°C]]=0,0,(Tabelle1[[#This Row],[Etas 35°C]]*0.8+Tabelle1[[#This Row],[Etas 55°C]]*0.2))*2.5</f>
        <v>4.3550000000000004</v>
      </c>
      <c r="N859" s="21">
        <f>IF(-(Tabelle1[[#This Row],[80%/20% SCOP]]-5.5)/5.5=1,"n.a.",-(Tabelle1[[#This Row],[80%/20% SCOP]]-5.5)/5.5)</f>
        <v>0.20818181818181811</v>
      </c>
    </row>
    <row r="860" spans="1:14" ht="20.100000000000001" customHeight="1" x14ac:dyDescent="0.25">
      <c r="A860" s="24">
        <v>16018507</v>
      </c>
      <c r="B860" s="15" t="s">
        <v>808</v>
      </c>
      <c r="C860" s="15" t="s">
        <v>857</v>
      </c>
      <c r="D860" s="16" t="s">
        <v>2</v>
      </c>
      <c r="E860" s="17">
        <v>125</v>
      </c>
      <c r="F860" s="18">
        <v>1.63</v>
      </c>
      <c r="G860" s="17">
        <v>125</v>
      </c>
      <c r="H860" s="18">
        <v>1.3</v>
      </c>
      <c r="I860" s="16" t="s">
        <v>3</v>
      </c>
      <c r="J860" s="16" t="s">
        <v>4</v>
      </c>
      <c r="K860" s="16" t="s">
        <v>4</v>
      </c>
      <c r="L860" s="19">
        <f>IF(Tabelle1[[#This Row],[Heizleistung (55°C)]]=0,Tabelle1[[#This Row],[Heizleistung (35°C)]],(Tabelle1[[#This Row],[Heizleistung (35°C)]]+Tabelle1[[#This Row],[Heizleistung (55°C)]])/2)</f>
        <v>125</v>
      </c>
      <c r="M860" s="20">
        <f>IF(Tabelle1[[#This Row],[Etas 55°C]]=0,0,(Tabelle1[[#This Row],[Etas 35°C]]*0.8+Tabelle1[[#This Row],[Etas 55°C]]*0.2))*2.5</f>
        <v>3.91</v>
      </c>
      <c r="N860" s="21">
        <f>IF(-(Tabelle1[[#This Row],[80%/20% SCOP]]-5.5)/5.5=1,"n.a.",-(Tabelle1[[#This Row],[80%/20% SCOP]]-5.5)/5.5)</f>
        <v>0.28909090909090907</v>
      </c>
    </row>
    <row r="861" spans="1:14" ht="20.100000000000001" customHeight="1" x14ac:dyDescent="0.25">
      <c r="A861" s="24">
        <v>16017409</v>
      </c>
      <c r="B861" s="15" t="s">
        <v>808</v>
      </c>
      <c r="C861" s="15" t="s">
        <v>858</v>
      </c>
      <c r="D861" s="16" t="s">
        <v>2</v>
      </c>
      <c r="E861" s="17">
        <v>9.6999999999999993</v>
      </c>
      <c r="F861" s="18">
        <v>1.9</v>
      </c>
      <c r="G861" s="17">
        <v>9.4</v>
      </c>
      <c r="H861" s="18">
        <v>1.45</v>
      </c>
      <c r="I861" s="16" t="s">
        <v>3</v>
      </c>
      <c r="J861" s="16" t="s">
        <v>4</v>
      </c>
      <c r="K861" s="16" t="s">
        <v>4</v>
      </c>
      <c r="L861" s="19">
        <f>IF(Tabelle1[[#This Row],[Heizleistung (55°C)]]=0,Tabelle1[[#This Row],[Heizleistung (35°C)]],(Tabelle1[[#This Row],[Heizleistung (35°C)]]+Tabelle1[[#This Row],[Heizleistung (55°C)]])/2)</f>
        <v>9.5500000000000007</v>
      </c>
      <c r="M861" s="20">
        <f>IF(Tabelle1[[#This Row],[Etas 55°C]]=0,0,(Tabelle1[[#This Row],[Etas 35°C]]*0.8+Tabelle1[[#This Row],[Etas 55°C]]*0.2))*2.5</f>
        <v>4.5250000000000004</v>
      </c>
      <c r="N861" s="21">
        <f>IF(-(Tabelle1[[#This Row],[80%/20% SCOP]]-5.5)/5.5=1,"n.a.",-(Tabelle1[[#This Row],[80%/20% SCOP]]-5.5)/5.5)</f>
        <v>0.17727272727272722</v>
      </c>
    </row>
    <row r="862" spans="1:14" ht="20.100000000000001" customHeight="1" x14ac:dyDescent="0.25">
      <c r="A862" s="24">
        <v>16005376</v>
      </c>
      <c r="B862" s="15" t="s">
        <v>808</v>
      </c>
      <c r="C862" s="15" t="s">
        <v>859</v>
      </c>
      <c r="D862" s="16" t="s">
        <v>2</v>
      </c>
      <c r="E862" s="17">
        <v>44.4</v>
      </c>
      <c r="F862" s="18">
        <v>1.55</v>
      </c>
      <c r="G862" s="17"/>
      <c r="H862" s="16"/>
      <c r="I862" s="16" t="s">
        <v>40</v>
      </c>
      <c r="J862" s="16" t="s">
        <v>15</v>
      </c>
      <c r="K862" s="16" t="s">
        <v>4</v>
      </c>
      <c r="L862" s="19">
        <f>IF(Tabelle1[[#This Row],[Heizleistung (55°C)]]=0,Tabelle1[[#This Row],[Heizleistung (35°C)]],(Tabelle1[[#This Row],[Heizleistung (35°C)]]+Tabelle1[[#This Row],[Heizleistung (55°C)]])/2)</f>
        <v>44.4</v>
      </c>
      <c r="M862" s="20">
        <f>IF(Tabelle1[[#This Row],[Etas 55°C]]=0,0,(Tabelle1[[#This Row],[Etas 35°C]]*0.8+Tabelle1[[#This Row],[Etas 55°C]]*0.2))*2.5</f>
        <v>0</v>
      </c>
      <c r="N862" s="21" t="str">
        <f>IF(-(Tabelle1[[#This Row],[80%/20% SCOP]]-5.5)/5.5=1,"n.a.",-(Tabelle1[[#This Row],[80%/20% SCOP]]-5.5)/5.5)</f>
        <v>n.a.</v>
      </c>
    </row>
    <row r="863" spans="1:14" ht="20.100000000000001" customHeight="1" x14ac:dyDescent="0.25">
      <c r="A863" s="24">
        <v>16004513</v>
      </c>
      <c r="B863" s="15" t="s">
        <v>808</v>
      </c>
      <c r="C863" s="15" t="s">
        <v>860</v>
      </c>
      <c r="D863" s="16" t="s">
        <v>2</v>
      </c>
      <c r="E863" s="17">
        <v>100</v>
      </c>
      <c r="F863" s="18">
        <v>1.47</v>
      </c>
      <c r="G863" s="17"/>
      <c r="H863" s="16"/>
      <c r="I863" s="16" t="s">
        <v>40</v>
      </c>
      <c r="J863" s="16" t="s">
        <v>15</v>
      </c>
      <c r="K863" s="16" t="s">
        <v>4</v>
      </c>
      <c r="L863" s="19">
        <f>IF(Tabelle1[[#This Row],[Heizleistung (55°C)]]=0,Tabelle1[[#This Row],[Heizleistung (35°C)]],(Tabelle1[[#This Row],[Heizleistung (35°C)]]+Tabelle1[[#This Row],[Heizleistung (55°C)]])/2)</f>
        <v>100</v>
      </c>
      <c r="M863" s="20">
        <f>IF(Tabelle1[[#This Row],[Etas 55°C]]=0,0,(Tabelle1[[#This Row],[Etas 35°C]]*0.8+Tabelle1[[#This Row],[Etas 55°C]]*0.2))*2.5</f>
        <v>0</v>
      </c>
      <c r="N863" s="21" t="str">
        <f>IF(-(Tabelle1[[#This Row],[80%/20% SCOP]]-5.5)/5.5=1,"n.a.",-(Tabelle1[[#This Row],[80%/20% SCOP]]-5.5)/5.5)</f>
        <v>n.a.</v>
      </c>
    </row>
    <row r="864" spans="1:14" ht="20.100000000000001" customHeight="1" x14ac:dyDescent="0.25">
      <c r="A864" s="24">
        <v>16017410</v>
      </c>
      <c r="B864" s="15" t="s">
        <v>808</v>
      </c>
      <c r="C864" s="15" t="s">
        <v>861</v>
      </c>
      <c r="D864" s="16" t="s">
        <v>2</v>
      </c>
      <c r="E864" s="17">
        <v>9.8000000000000007</v>
      </c>
      <c r="F864" s="18">
        <v>1.9</v>
      </c>
      <c r="G864" s="17">
        <v>9.4</v>
      </c>
      <c r="H864" s="18">
        <v>1.45</v>
      </c>
      <c r="I864" s="16" t="s">
        <v>3</v>
      </c>
      <c r="J864" s="16" t="s">
        <v>4</v>
      </c>
      <c r="K864" s="16" t="s">
        <v>4</v>
      </c>
      <c r="L864" s="19">
        <f>IF(Tabelle1[[#This Row],[Heizleistung (55°C)]]=0,Tabelle1[[#This Row],[Heizleistung (35°C)]],(Tabelle1[[#This Row],[Heizleistung (35°C)]]+Tabelle1[[#This Row],[Heizleistung (55°C)]])/2)</f>
        <v>9.6000000000000014</v>
      </c>
      <c r="M864" s="20">
        <f>IF(Tabelle1[[#This Row],[Etas 55°C]]=0,0,(Tabelle1[[#This Row],[Etas 35°C]]*0.8+Tabelle1[[#This Row],[Etas 55°C]]*0.2))*2.5</f>
        <v>4.5250000000000004</v>
      </c>
      <c r="N864" s="21">
        <f>IF(-(Tabelle1[[#This Row],[80%/20% SCOP]]-5.5)/5.5=1,"n.a.",-(Tabelle1[[#This Row],[80%/20% SCOP]]-5.5)/5.5)</f>
        <v>0.17727272727272722</v>
      </c>
    </row>
    <row r="865" spans="1:14" ht="20.100000000000001" customHeight="1" x14ac:dyDescent="0.25">
      <c r="A865" s="24">
        <v>16004518</v>
      </c>
      <c r="B865" s="15" t="s">
        <v>808</v>
      </c>
      <c r="C865" s="15" t="s">
        <v>862</v>
      </c>
      <c r="D865" s="16" t="s">
        <v>2</v>
      </c>
      <c r="E865" s="17">
        <v>216</v>
      </c>
      <c r="F865" s="18">
        <v>1.49</v>
      </c>
      <c r="G865" s="17"/>
      <c r="H865" s="16"/>
      <c r="I865" s="16" t="s">
        <v>40</v>
      </c>
      <c r="J865" s="16" t="s">
        <v>15</v>
      </c>
      <c r="K865" s="16" t="s">
        <v>4</v>
      </c>
      <c r="L865" s="19">
        <f>IF(Tabelle1[[#This Row],[Heizleistung (55°C)]]=0,Tabelle1[[#This Row],[Heizleistung (35°C)]],(Tabelle1[[#This Row],[Heizleistung (35°C)]]+Tabelle1[[#This Row],[Heizleistung (55°C)]])/2)</f>
        <v>216</v>
      </c>
      <c r="M865" s="20">
        <f>IF(Tabelle1[[#This Row],[Etas 55°C]]=0,0,(Tabelle1[[#This Row],[Etas 35°C]]*0.8+Tabelle1[[#This Row],[Etas 55°C]]*0.2))*2.5</f>
        <v>0</v>
      </c>
      <c r="N865" s="21" t="str">
        <f>IF(-(Tabelle1[[#This Row],[80%/20% SCOP]]-5.5)/5.5=1,"n.a.",-(Tabelle1[[#This Row],[80%/20% SCOP]]-5.5)/5.5)</f>
        <v>n.a.</v>
      </c>
    </row>
    <row r="866" spans="1:14" ht="20.100000000000001" customHeight="1" x14ac:dyDescent="0.25">
      <c r="A866" s="24">
        <v>16005290</v>
      </c>
      <c r="B866" s="15" t="s">
        <v>808</v>
      </c>
      <c r="C866" s="15" t="s">
        <v>863</v>
      </c>
      <c r="D866" s="16" t="s">
        <v>2</v>
      </c>
      <c r="E866" s="17">
        <v>275</v>
      </c>
      <c r="F866" s="18">
        <v>1.49</v>
      </c>
      <c r="G866" s="17"/>
      <c r="H866" s="16"/>
      <c r="I866" s="16" t="s">
        <v>40</v>
      </c>
      <c r="J866" s="16" t="s">
        <v>15</v>
      </c>
      <c r="K866" s="16" t="s">
        <v>4</v>
      </c>
      <c r="L866" s="19">
        <f>IF(Tabelle1[[#This Row],[Heizleistung (55°C)]]=0,Tabelle1[[#This Row],[Heizleistung (35°C)]],(Tabelle1[[#This Row],[Heizleistung (35°C)]]+Tabelle1[[#This Row],[Heizleistung (55°C)]])/2)</f>
        <v>275</v>
      </c>
      <c r="M866" s="20">
        <f>IF(Tabelle1[[#This Row],[Etas 55°C]]=0,0,(Tabelle1[[#This Row],[Etas 35°C]]*0.8+Tabelle1[[#This Row],[Etas 55°C]]*0.2))*2.5</f>
        <v>0</v>
      </c>
      <c r="N866" s="21" t="str">
        <f>IF(-(Tabelle1[[#This Row],[80%/20% SCOP]]-5.5)/5.5=1,"n.a.",-(Tabelle1[[#This Row],[80%/20% SCOP]]-5.5)/5.5)</f>
        <v>n.a.</v>
      </c>
    </row>
    <row r="867" spans="1:14" ht="20.100000000000001" customHeight="1" x14ac:dyDescent="0.25">
      <c r="A867" s="24">
        <v>16018439</v>
      </c>
      <c r="B867" s="15" t="s">
        <v>808</v>
      </c>
      <c r="C867" s="15" t="s">
        <v>864</v>
      </c>
      <c r="D867" s="16" t="s">
        <v>2</v>
      </c>
      <c r="E867" s="17">
        <v>62.5</v>
      </c>
      <c r="F867" s="18">
        <v>1.69</v>
      </c>
      <c r="G867" s="17">
        <v>62.5</v>
      </c>
      <c r="H867" s="18">
        <v>1.34</v>
      </c>
      <c r="I867" s="16" t="s">
        <v>3</v>
      </c>
      <c r="J867" s="16" t="s">
        <v>4</v>
      </c>
      <c r="K867" s="16" t="s">
        <v>4</v>
      </c>
      <c r="L867" s="19">
        <f>IF(Tabelle1[[#This Row],[Heizleistung (55°C)]]=0,Tabelle1[[#This Row],[Heizleistung (35°C)]],(Tabelle1[[#This Row],[Heizleistung (35°C)]]+Tabelle1[[#This Row],[Heizleistung (55°C)]])/2)</f>
        <v>62.5</v>
      </c>
      <c r="M867" s="20">
        <f>IF(Tabelle1[[#This Row],[Etas 55°C]]=0,0,(Tabelle1[[#This Row],[Etas 35°C]]*0.8+Tabelle1[[#This Row],[Etas 55°C]]*0.2))*2.5</f>
        <v>4.0500000000000007</v>
      </c>
      <c r="N867" s="21">
        <f>IF(-(Tabelle1[[#This Row],[80%/20% SCOP]]-5.5)/5.5=1,"n.a.",-(Tabelle1[[#This Row],[80%/20% SCOP]]-5.5)/5.5)</f>
        <v>0.2636363636363635</v>
      </c>
    </row>
    <row r="868" spans="1:14" ht="20.100000000000001" customHeight="1" x14ac:dyDescent="0.25">
      <c r="A868" s="24">
        <v>16005215</v>
      </c>
      <c r="B868" s="15" t="s">
        <v>808</v>
      </c>
      <c r="C868" s="15" t="s">
        <v>865</v>
      </c>
      <c r="D868" s="16" t="s">
        <v>2</v>
      </c>
      <c r="E868" s="17">
        <v>87</v>
      </c>
      <c r="F868" s="18">
        <v>1.49</v>
      </c>
      <c r="G868" s="17"/>
      <c r="H868" s="16"/>
      <c r="I868" s="16" t="s">
        <v>40</v>
      </c>
      <c r="J868" s="16" t="s">
        <v>15</v>
      </c>
      <c r="K868" s="16" t="s">
        <v>4</v>
      </c>
      <c r="L868" s="19">
        <f>IF(Tabelle1[[#This Row],[Heizleistung (55°C)]]=0,Tabelle1[[#This Row],[Heizleistung (35°C)]],(Tabelle1[[#This Row],[Heizleistung (35°C)]]+Tabelle1[[#This Row],[Heizleistung (55°C)]])/2)</f>
        <v>87</v>
      </c>
      <c r="M868" s="20">
        <f>IF(Tabelle1[[#This Row],[Etas 55°C]]=0,0,(Tabelle1[[#This Row],[Etas 35°C]]*0.8+Tabelle1[[#This Row],[Etas 55°C]]*0.2))*2.5</f>
        <v>0</v>
      </c>
      <c r="N868" s="21" t="str">
        <f>IF(-(Tabelle1[[#This Row],[80%/20% SCOP]]-5.5)/5.5=1,"n.a.",-(Tabelle1[[#This Row],[80%/20% SCOP]]-5.5)/5.5)</f>
        <v>n.a.</v>
      </c>
    </row>
    <row r="869" spans="1:14" ht="20.100000000000001" customHeight="1" x14ac:dyDescent="0.25">
      <c r="A869" s="24">
        <v>16005288</v>
      </c>
      <c r="B869" s="15" t="s">
        <v>808</v>
      </c>
      <c r="C869" s="15" t="s">
        <v>866</v>
      </c>
      <c r="D869" s="16" t="s">
        <v>2</v>
      </c>
      <c r="E869" s="17">
        <v>237</v>
      </c>
      <c r="F869" s="18">
        <v>1.47</v>
      </c>
      <c r="G869" s="17"/>
      <c r="H869" s="16"/>
      <c r="I869" s="16" t="s">
        <v>40</v>
      </c>
      <c r="J869" s="16" t="s">
        <v>15</v>
      </c>
      <c r="K869" s="16" t="s">
        <v>4</v>
      </c>
      <c r="L869" s="19">
        <f>IF(Tabelle1[[#This Row],[Heizleistung (55°C)]]=0,Tabelle1[[#This Row],[Heizleistung (35°C)]],(Tabelle1[[#This Row],[Heizleistung (35°C)]]+Tabelle1[[#This Row],[Heizleistung (55°C)]])/2)</f>
        <v>237</v>
      </c>
      <c r="M869" s="20">
        <f>IF(Tabelle1[[#This Row],[Etas 55°C]]=0,0,(Tabelle1[[#This Row],[Etas 35°C]]*0.8+Tabelle1[[#This Row],[Etas 55°C]]*0.2))*2.5</f>
        <v>0</v>
      </c>
      <c r="N869" s="21" t="str">
        <f>IF(-(Tabelle1[[#This Row],[80%/20% SCOP]]-5.5)/5.5=1,"n.a.",-(Tabelle1[[#This Row],[80%/20% SCOP]]-5.5)/5.5)</f>
        <v>n.a.</v>
      </c>
    </row>
    <row r="870" spans="1:14" ht="20.100000000000001" customHeight="1" x14ac:dyDescent="0.25">
      <c r="A870" s="24">
        <v>16015594</v>
      </c>
      <c r="B870" s="15" t="s">
        <v>808</v>
      </c>
      <c r="C870" s="15" t="s">
        <v>867</v>
      </c>
      <c r="D870" s="16" t="s">
        <v>2</v>
      </c>
      <c r="E870" s="17">
        <v>69</v>
      </c>
      <c r="F870" s="18">
        <v>1.45</v>
      </c>
      <c r="G870" s="17"/>
      <c r="H870" s="16"/>
      <c r="I870" s="16" t="s">
        <v>40</v>
      </c>
      <c r="J870" s="16" t="s">
        <v>15</v>
      </c>
      <c r="K870" s="16" t="s">
        <v>4</v>
      </c>
      <c r="L870" s="19">
        <f>IF(Tabelle1[[#This Row],[Heizleistung (55°C)]]=0,Tabelle1[[#This Row],[Heizleistung (35°C)]],(Tabelle1[[#This Row],[Heizleistung (35°C)]]+Tabelle1[[#This Row],[Heizleistung (55°C)]])/2)</f>
        <v>69</v>
      </c>
      <c r="M870" s="20">
        <f>IF(Tabelle1[[#This Row],[Etas 55°C]]=0,0,(Tabelle1[[#This Row],[Etas 35°C]]*0.8+Tabelle1[[#This Row],[Etas 55°C]]*0.2))*2.5</f>
        <v>0</v>
      </c>
      <c r="N870" s="21" t="str">
        <f>IF(-(Tabelle1[[#This Row],[80%/20% SCOP]]-5.5)/5.5=1,"n.a.",-(Tabelle1[[#This Row],[80%/20% SCOP]]-5.5)/5.5)</f>
        <v>n.a.</v>
      </c>
    </row>
    <row r="871" spans="1:14" ht="20.100000000000001" customHeight="1" x14ac:dyDescent="0.25">
      <c r="A871" s="24">
        <v>16018490</v>
      </c>
      <c r="B871" s="15" t="s">
        <v>808</v>
      </c>
      <c r="C871" s="15" t="s">
        <v>868</v>
      </c>
      <c r="D871" s="16" t="s">
        <v>2</v>
      </c>
      <c r="E871" s="17">
        <v>108</v>
      </c>
      <c r="F871" s="18">
        <v>1.45</v>
      </c>
      <c r="G871" s="17"/>
      <c r="H871" s="16"/>
      <c r="I871" s="16" t="s">
        <v>40</v>
      </c>
      <c r="J871" s="16" t="s">
        <v>15</v>
      </c>
      <c r="K871" s="16" t="s">
        <v>4</v>
      </c>
      <c r="L871" s="19">
        <f>IF(Tabelle1[[#This Row],[Heizleistung (55°C)]]=0,Tabelle1[[#This Row],[Heizleistung (35°C)]],(Tabelle1[[#This Row],[Heizleistung (35°C)]]+Tabelle1[[#This Row],[Heizleistung (55°C)]])/2)</f>
        <v>108</v>
      </c>
      <c r="M871" s="20">
        <f>IF(Tabelle1[[#This Row],[Etas 55°C]]=0,0,(Tabelle1[[#This Row],[Etas 35°C]]*0.8+Tabelle1[[#This Row],[Etas 55°C]]*0.2))*2.5</f>
        <v>0</v>
      </c>
      <c r="N871" s="21" t="str">
        <f>IF(-(Tabelle1[[#This Row],[80%/20% SCOP]]-5.5)/5.5=1,"n.a.",-(Tabelle1[[#This Row],[80%/20% SCOP]]-5.5)/5.5)</f>
        <v>n.a.</v>
      </c>
    </row>
    <row r="872" spans="1:14" ht="20.100000000000001" customHeight="1" x14ac:dyDescent="0.25">
      <c r="A872" s="24">
        <v>16004521</v>
      </c>
      <c r="B872" s="15" t="s">
        <v>808</v>
      </c>
      <c r="C872" s="15" t="s">
        <v>869</v>
      </c>
      <c r="D872" s="16" t="s">
        <v>2</v>
      </c>
      <c r="E872" s="17">
        <v>305</v>
      </c>
      <c r="F872" s="18">
        <v>1.53</v>
      </c>
      <c r="G872" s="17"/>
      <c r="H872" s="16"/>
      <c r="I872" s="16" t="s">
        <v>40</v>
      </c>
      <c r="J872" s="16" t="s">
        <v>15</v>
      </c>
      <c r="K872" s="16" t="s">
        <v>4</v>
      </c>
      <c r="L872" s="19">
        <f>IF(Tabelle1[[#This Row],[Heizleistung (55°C)]]=0,Tabelle1[[#This Row],[Heizleistung (35°C)]],(Tabelle1[[#This Row],[Heizleistung (35°C)]]+Tabelle1[[#This Row],[Heizleistung (55°C)]])/2)</f>
        <v>305</v>
      </c>
      <c r="M872" s="20">
        <f>IF(Tabelle1[[#This Row],[Etas 55°C]]=0,0,(Tabelle1[[#This Row],[Etas 35°C]]*0.8+Tabelle1[[#This Row],[Etas 55°C]]*0.2))*2.5</f>
        <v>0</v>
      </c>
      <c r="N872" s="21" t="str">
        <f>IF(-(Tabelle1[[#This Row],[80%/20% SCOP]]-5.5)/5.5=1,"n.a.",-(Tabelle1[[#This Row],[80%/20% SCOP]]-5.5)/5.5)</f>
        <v>n.a.</v>
      </c>
    </row>
    <row r="873" spans="1:14" ht="20.100000000000001" customHeight="1" x14ac:dyDescent="0.25">
      <c r="A873" s="24">
        <v>16013142</v>
      </c>
      <c r="B873" s="15" t="s">
        <v>808</v>
      </c>
      <c r="C873" s="15" t="s">
        <v>870</v>
      </c>
      <c r="D873" s="16" t="s">
        <v>2</v>
      </c>
      <c r="E873" s="17">
        <v>13.8</v>
      </c>
      <c r="F873" s="18">
        <v>1.76</v>
      </c>
      <c r="G873" s="17">
        <v>13.25</v>
      </c>
      <c r="H873" s="18">
        <v>1.44</v>
      </c>
      <c r="I873" s="16" t="s">
        <v>3</v>
      </c>
      <c r="J873" s="16" t="s">
        <v>4</v>
      </c>
      <c r="K873" s="16" t="s">
        <v>4</v>
      </c>
      <c r="L873" s="19">
        <f>IF(Tabelle1[[#This Row],[Heizleistung (55°C)]]=0,Tabelle1[[#This Row],[Heizleistung (35°C)]],(Tabelle1[[#This Row],[Heizleistung (35°C)]]+Tabelle1[[#This Row],[Heizleistung (55°C)]])/2)</f>
        <v>13.525</v>
      </c>
      <c r="M873" s="20">
        <f>IF(Tabelle1[[#This Row],[Etas 55°C]]=0,0,(Tabelle1[[#This Row],[Etas 35°C]]*0.8+Tabelle1[[#This Row],[Etas 55°C]]*0.2))*2.5</f>
        <v>4.24</v>
      </c>
      <c r="N873" s="21">
        <f>IF(-(Tabelle1[[#This Row],[80%/20% SCOP]]-5.5)/5.5=1,"n.a.",-(Tabelle1[[#This Row],[80%/20% SCOP]]-5.5)/5.5)</f>
        <v>0.22909090909090904</v>
      </c>
    </row>
    <row r="874" spans="1:14" ht="20.100000000000001" customHeight="1" x14ac:dyDescent="0.25">
      <c r="A874" s="24">
        <v>16010024</v>
      </c>
      <c r="B874" s="15" t="s">
        <v>808</v>
      </c>
      <c r="C874" s="15" t="s">
        <v>871</v>
      </c>
      <c r="D874" s="16" t="s">
        <v>2</v>
      </c>
      <c r="E874" s="17">
        <v>109</v>
      </c>
      <c r="F874" s="18">
        <v>1.48</v>
      </c>
      <c r="G874" s="17"/>
      <c r="H874" s="16"/>
      <c r="I874" s="16" t="s">
        <v>40</v>
      </c>
      <c r="J874" s="16" t="s">
        <v>15</v>
      </c>
      <c r="K874" s="16" t="s">
        <v>4</v>
      </c>
      <c r="L874" s="19">
        <f>IF(Tabelle1[[#This Row],[Heizleistung (55°C)]]=0,Tabelle1[[#This Row],[Heizleistung (35°C)]],(Tabelle1[[#This Row],[Heizleistung (35°C)]]+Tabelle1[[#This Row],[Heizleistung (55°C)]])/2)</f>
        <v>109</v>
      </c>
      <c r="M874" s="20">
        <f>IF(Tabelle1[[#This Row],[Etas 55°C]]=0,0,(Tabelle1[[#This Row],[Etas 35°C]]*0.8+Tabelle1[[#This Row],[Etas 55°C]]*0.2))*2.5</f>
        <v>0</v>
      </c>
      <c r="N874" s="21" t="str">
        <f>IF(-(Tabelle1[[#This Row],[80%/20% SCOP]]-5.5)/5.5=1,"n.a.",-(Tabelle1[[#This Row],[80%/20% SCOP]]-5.5)/5.5)</f>
        <v>n.a.</v>
      </c>
    </row>
    <row r="875" spans="1:14" ht="20.100000000000001" customHeight="1" x14ac:dyDescent="0.25">
      <c r="A875" s="24">
        <v>16014031</v>
      </c>
      <c r="B875" s="15" t="s">
        <v>808</v>
      </c>
      <c r="C875" s="15" t="s">
        <v>872</v>
      </c>
      <c r="D875" s="16" t="s">
        <v>2</v>
      </c>
      <c r="E875" s="17">
        <v>15.21</v>
      </c>
      <c r="F875" s="18">
        <v>1.82</v>
      </c>
      <c r="G875" s="17">
        <v>13.02</v>
      </c>
      <c r="H875" s="18">
        <v>1.33</v>
      </c>
      <c r="I875" s="16" t="s">
        <v>40</v>
      </c>
      <c r="J875" s="16" t="s">
        <v>4</v>
      </c>
      <c r="K875" s="16" t="s">
        <v>4</v>
      </c>
      <c r="L875" s="19">
        <f>IF(Tabelle1[[#This Row],[Heizleistung (55°C)]]=0,Tabelle1[[#This Row],[Heizleistung (35°C)]],(Tabelle1[[#This Row],[Heizleistung (35°C)]]+Tabelle1[[#This Row],[Heizleistung (55°C)]])/2)</f>
        <v>14.115</v>
      </c>
      <c r="M875" s="20">
        <f>IF(Tabelle1[[#This Row],[Etas 55°C]]=0,0,(Tabelle1[[#This Row],[Etas 35°C]]*0.8+Tabelle1[[#This Row],[Etas 55°C]]*0.2))*2.5</f>
        <v>4.3050000000000006</v>
      </c>
      <c r="N875" s="21">
        <f>IF(-(Tabelle1[[#This Row],[80%/20% SCOP]]-5.5)/5.5=1,"n.a.",-(Tabelle1[[#This Row],[80%/20% SCOP]]-5.5)/5.5)</f>
        <v>0.21727272727272717</v>
      </c>
    </row>
    <row r="876" spans="1:14" ht="20.100000000000001" customHeight="1" x14ac:dyDescent="0.25">
      <c r="A876" s="24">
        <v>16004507</v>
      </c>
      <c r="B876" s="15" t="s">
        <v>808</v>
      </c>
      <c r="C876" s="15" t="s">
        <v>873</v>
      </c>
      <c r="D876" s="16" t="s">
        <v>2</v>
      </c>
      <c r="E876" s="17">
        <v>32</v>
      </c>
      <c r="F876" s="18">
        <v>1.46</v>
      </c>
      <c r="G876" s="17"/>
      <c r="H876" s="16"/>
      <c r="I876" s="16" t="s">
        <v>40</v>
      </c>
      <c r="J876" s="16" t="s">
        <v>15</v>
      </c>
      <c r="K876" s="16" t="s">
        <v>4</v>
      </c>
      <c r="L876" s="19">
        <f>IF(Tabelle1[[#This Row],[Heizleistung (55°C)]]=0,Tabelle1[[#This Row],[Heizleistung (35°C)]],(Tabelle1[[#This Row],[Heizleistung (35°C)]]+Tabelle1[[#This Row],[Heizleistung (55°C)]])/2)</f>
        <v>32</v>
      </c>
      <c r="M876" s="20">
        <f>IF(Tabelle1[[#This Row],[Etas 55°C]]=0,0,(Tabelle1[[#This Row],[Etas 35°C]]*0.8+Tabelle1[[#This Row],[Etas 55°C]]*0.2))*2.5</f>
        <v>0</v>
      </c>
      <c r="N876" s="21" t="str">
        <f>IF(-(Tabelle1[[#This Row],[80%/20% SCOP]]-5.5)/5.5=1,"n.a.",-(Tabelle1[[#This Row],[80%/20% SCOP]]-5.5)/5.5)</f>
        <v>n.a.</v>
      </c>
    </row>
    <row r="877" spans="1:14" ht="20.100000000000001" customHeight="1" x14ac:dyDescent="0.25">
      <c r="A877" s="24">
        <v>16015591</v>
      </c>
      <c r="B877" s="15" t="s">
        <v>808</v>
      </c>
      <c r="C877" s="15" t="s">
        <v>874</v>
      </c>
      <c r="D877" s="16" t="s">
        <v>2</v>
      </c>
      <c r="E877" s="17">
        <v>50</v>
      </c>
      <c r="F877" s="18">
        <v>1.53</v>
      </c>
      <c r="G877" s="17"/>
      <c r="H877" s="16"/>
      <c r="I877" s="16" t="s">
        <v>40</v>
      </c>
      <c r="J877" s="16" t="s">
        <v>15</v>
      </c>
      <c r="K877" s="16" t="s">
        <v>4</v>
      </c>
      <c r="L877" s="19">
        <f>IF(Tabelle1[[#This Row],[Heizleistung (55°C)]]=0,Tabelle1[[#This Row],[Heizleistung (35°C)]],(Tabelle1[[#This Row],[Heizleistung (35°C)]]+Tabelle1[[#This Row],[Heizleistung (55°C)]])/2)</f>
        <v>50</v>
      </c>
      <c r="M877" s="20">
        <f>IF(Tabelle1[[#This Row],[Etas 55°C]]=0,0,(Tabelle1[[#This Row],[Etas 35°C]]*0.8+Tabelle1[[#This Row],[Etas 55°C]]*0.2))*2.5</f>
        <v>0</v>
      </c>
      <c r="N877" s="21" t="str">
        <f>IF(-(Tabelle1[[#This Row],[80%/20% SCOP]]-5.5)/5.5=1,"n.a.",-(Tabelle1[[#This Row],[80%/20% SCOP]]-5.5)/5.5)</f>
        <v>n.a.</v>
      </c>
    </row>
    <row r="878" spans="1:14" ht="20.100000000000001" customHeight="1" x14ac:dyDescent="0.25">
      <c r="A878" s="24">
        <v>16017407</v>
      </c>
      <c r="B878" s="15" t="s">
        <v>808</v>
      </c>
      <c r="C878" s="15" t="s">
        <v>875</v>
      </c>
      <c r="D878" s="16" t="s">
        <v>2</v>
      </c>
      <c r="E878" s="17">
        <v>5.5</v>
      </c>
      <c r="F878" s="18">
        <v>1.8</v>
      </c>
      <c r="G878" s="17">
        <v>5.0999999999999996</v>
      </c>
      <c r="H878" s="18">
        <v>1.41</v>
      </c>
      <c r="I878" s="16" t="s">
        <v>3</v>
      </c>
      <c r="J878" s="16" t="s">
        <v>4</v>
      </c>
      <c r="K878" s="16" t="s">
        <v>4</v>
      </c>
      <c r="L878" s="19">
        <f>IF(Tabelle1[[#This Row],[Heizleistung (55°C)]]=0,Tabelle1[[#This Row],[Heizleistung (35°C)]],(Tabelle1[[#This Row],[Heizleistung (35°C)]]+Tabelle1[[#This Row],[Heizleistung (55°C)]])/2)</f>
        <v>5.3</v>
      </c>
      <c r="M878" s="20">
        <f>IF(Tabelle1[[#This Row],[Etas 55°C]]=0,0,(Tabelle1[[#This Row],[Etas 35°C]]*0.8+Tabelle1[[#This Row],[Etas 55°C]]*0.2))*2.5</f>
        <v>4.3050000000000006</v>
      </c>
      <c r="N878" s="21">
        <f>IF(-(Tabelle1[[#This Row],[80%/20% SCOP]]-5.5)/5.5=1,"n.a.",-(Tabelle1[[#This Row],[80%/20% SCOP]]-5.5)/5.5)</f>
        <v>0.21727272727272717</v>
      </c>
    </row>
    <row r="879" spans="1:14" ht="20.100000000000001" customHeight="1" x14ac:dyDescent="0.25">
      <c r="A879" s="24">
        <v>16017406</v>
      </c>
      <c r="B879" s="15" t="s">
        <v>808</v>
      </c>
      <c r="C879" s="15" t="s">
        <v>876</v>
      </c>
      <c r="D879" s="16" t="s">
        <v>2</v>
      </c>
      <c r="E879" s="17">
        <v>4</v>
      </c>
      <c r="F879" s="18">
        <v>1.76</v>
      </c>
      <c r="G879" s="17">
        <v>3.8</v>
      </c>
      <c r="H879" s="18">
        <v>1.27</v>
      </c>
      <c r="I879" s="16" t="s">
        <v>3</v>
      </c>
      <c r="J879" s="16" t="s">
        <v>4</v>
      </c>
      <c r="K879" s="16" t="s">
        <v>4</v>
      </c>
      <c r="L879" s="19">
        <f>IF(Tabelle1[[#This Row],[Heizleistung (55°C)]]=0,Tabelle1[[#This Row],[Heizleistung (35°C)]],(Tabelle1[[#This Row],[Heizleistung (35°C)]]+Tabelle1[[#This Row],[Heizleistung (55°C)]])/2)</f>
        <v>3.9</v>
      </c>
      <c r="M879" s="20">
        <f>IF(Tabelle1[[#This Row],[Etas 55°C]]=0,0,(Tabelle1[[#This Row],[Etas 35°C]]*0.8+Tabelle1[[#This Row],[Etas 55°C]]*0.2))*2.5</f>
        <v>4.1550000000000002</v>
      </c>
      <c r="N879" s="21">
        <f>IF(-(Tabelle1[[#This Row],[80%/20% SCOP]]-5.5)/5.5=1,"n.a.",-(Tabelle1[[#This Row],[80%/20% SCOP]]-5.5)/5.5)</f>
        <v>0.24454545454545451</v>
      </c>
    </row>
    <row r="880" spans="1:14" ht="20.100000000000001" customHeight="1" x14ac:dyDescent="0.25">
      <c r="A880" s="24">
        <v>16005296</v>
      </c>
      <c r="B880" s="15" t="s">
        <v>808</v>
      </c>
      <c r="C880" s="15" t="s">
        <v>877</v>
      </c>
      <c r="D880" s="16" t="s">
        <v>2</v>
      </c>
      <c r="E880" s="17">
        <v>467</v>
      </c>
      <c r="F880" s="18">
        <v>1.53</v>
      </c>
      <c r="G880" s="17"/>
      <c r="H880" s="16"/>
      <c r="I880" s="16" t="s">
        <v>40</v>
      </c>
      <c r="J880" s="16" t="s">
        <v>15</v>
      </c>
      <c r="K880" s="16" t="s">
        <v>4</v>
      </c>
      <c r="L880" s="19">
        <f>IF(Tabelle1[[#This Row],[Heizleistung (55°C)]]=0,Tabelle1[[#This Row],[Heizleistung (35°C)]],(Tabelle1[[#This Row],[Heizleistung (35°C)]]+Tabelle1[[#This Row],[Heizleistung (55°C)]])/2)</f>
        <v>467</v>
      </c>
      <c r="M880" s="20">
        <f>IF(Tabelle1[[#This Row],[Etas 55°C]]=0,0,(Tabelle1[[#This Row],[Etas 35°C]]*0.8+Tabelle1[[#This Row],[Etas 55°C]]*0.2))*2.5</f>
        <v>0</v>
      </c>
      <c r="N880" s="21" t="str">
        <f>IF(-(Tabelle1[[#This Row],[80%/20% SCOP]]-5.5)/5.5=1,"n.a.",-(Tabelle1[[#This Row],[80%/20% SCOP]]-5.5)/5.5)</f>
        <v>n.a.</v>
      </c>
    </row>
    <row r="881" spans="1:14" ht="20.100000000000001" customHeight="1" x14ac:dyDescent="0.25">
      <c r="A881" s="24">
        <v>16015592</v>
      </c>
      <c r="B881" s="15" t="s">
        <v>808</v>
      </c>
      <c r="C881" s="15" t="s">
        <v>878</v>
      </c>
      <c r="D881" s="16" t="s">
        <v>2</v>
      </c>
      <c r="E881" s="17">
        <v>55.1</v>
      </c>
      <c r="F881" s="18">
        <v>1.53</v>
      </c>
      <c r="G881" s="17"/>
      <c r="H881" s="16"/>
      <c r="I881" s="16" t="s">
        <v>40</v>
      </c>
      <c r="J881" s="16" t="s">
        <v>15</v>
      </c>
      <c r="K881" s="16" t="s">
        <v>4</v>
      </c>
      <c r="L881" s="19">
        <f>IF(Tabelle1[[#This Row],[Heizleistung (55°C)]]=0,Tabelle1[[#This Row],[Heizleistung (35°C)]],(Tabelle1[[#This Row],[Heizleistung (35°C)]]+Tabelle1[[#This Row],[Heizleistung (55°C)]])/2)</f>
        <v>55.1</v>
      </c>
      <c r="M881" s="20">
        <f>IF(Tabelle1[[#This Row],[Etas 55°C]]=0,0,(Tabelle1[[#This Row],[Etas 35°C]]*0.8+Tabelle1[[#This Row],[Etas 55°C]]*0.2))*2.5</f>
        <v>0</v>
      </c>
      <c r="N881" s="21" t="str">
        <f>IF(-(Tabelle1[[#This Row],[80%/20% SCOP]]-5.5)/5.5=1,"n.a.",-(Tabelle1[[#This Row],[80%/20% SCOP]]-5.5)/5.5)</f>
        <v>n.a.</v>
      </c>
    </row>
    <row r="882" spans="1:14" ht="20.100000000000001" customHeight="1" x14ac:dyDescent="0.25">
      <c r="A882" s="24">
        <v>16016884</v>
      </c>
      <c r="B882" s="15" t="s">
        <v>808</v>
      </c>
      <c r="C882" s="15" t="s">
        <v>879</v>
      </c>
      <c r="D882" s="16" t="s">
        <v>2</v>
      </c>
      <c r="E882" s="17">
        <v>48</v>
      </c>
      <c r="F882" s="18">
        <v>1.59</v>
      </c>
      <c r="G882" s="17">
        <v>48</v>
      </c>
      <c r="H882" s="18">
        <v>1.29</v>
      </c>
      <c r="I882" s="16" t="s">
        <v>3</v>
      </c>
      <c r="J882" s="16" t="s">
        <v>4</v>
      </c>
      <c r="K882" s="16" t="s">
        <v>4</v>
      </c>
      <c r="L882" s="19">
        <f>IF(Tabelle1[[#This Row],[Heizleistung (55°C)]]=0,Tabelle1[[#This Row],[Heizleistung (35°C)]],(Tabelle1[[#This Row],[Heizleistung (35°C)]]+Tabelle1[[#This Row],[Heizleistung (55°C)]])/2)</f>
        <v>48</v>
      </c>
      <c r="M882" s="20">
        <f>IF(Tabelle1[[#This Row],[Etas 55°C]]=0,0,(Tabelle1[[#This Row],[Etas 35°C]]*0.8+Tabelle1[[#This Row],[Etas 55°C]]*0.2))*2.5</f>
        <v>3.8250000000000006</v>
      </c>
      <c r="N882" s="21">
        <f>IF(-(Tabelle1[[#This Row],[80%/20% SCOP]]-5.5)/5.5=1,"n.a.",-(Tabelle1[[#This Row],[80%/20% SCOP]]-5.5)/5.5)</f>
        <v>0.30454545454545445</v>
      </c>
    </row>
    <row r="883" spans="1:14" ht="20.100000000000001" customHeight="1" x14ac:dyDescent="0.25">
      <c r="A883" s="24">
        <v>16017391</v>
      </c>
      <c r="B883" s="15" t="s">
        <v>808</v>
      </c>
      <c r="C883" s="15" t="s">
        <v>880</v>
      </c>
      <c r="D883" s="16" t="s">
        <v>2</v>
      </c>
      <c r="E883" s="17">
        <v>483</v>
      </c>
      <c r="F883" s="18">
        <v>1.47</v>
      </c>
      <c r="G883" s="17"/>
      <c r="H883" s="16"/>
      <c r="I883" s="16" t="s">
        <v>40</v>
      </c>
      <c r="J883" s="16" t="s">
        <v>15</v>
      </c>
      <c r="K883" s="16" t="s">
        <v>4</v>
      </c>
      <c r="L883" s="19">
        <f>IF(Tabelle1[[#This Row],[Heizleistung (55°C)]]=0,Tabelle1[[#This Row],[Heizleistung (35°C)]],(Tabelle1[[#This Row],[Heizleistung (35°C)]]+Tabelle1[[#This Row],[Heizleistung (55°C)]])/2)</f>
        <v>483</v>
      </c>
      <c r="M883" s="20">
        <f>IF(Tabelle1[[#This Row],[Etas 55°C]]=0,0,(Tabelle1[[#This Row],[Etas 35°C]]*0.8+Tabelle1[[#This Row],[Etas 55°C]]*0.2))*2.5</f>
        <v>0</v>
      </c>
      <c r="N883" s="21" t="str">
        <f>IF(-(Tabelle1[[#This Row],[80%/20% SCOP]]-5.5)/5.5=1,"n.a.",-(Tabelle1[[#This Row],[80%/20% SCOP]]-5.5)/5.5)</f>
        <v>n.a.</v>
      </c>
    </row>
    <row r="884" spans="1:14" ht="20.100000000000001" customHeight="1" x14ac:dyDescent="0.25">
      <c r="A884" s="24">
        <v>16013141</v>
      </c>
      <c r="B884" s="15" t="s">
        <v>808</v>
      </c>
      <c r="C884" s="15" t="s">
        <v>881</v>
      </c>
      <c r="D884" s="16" t="s">
        <v>2</v>
      </c>
      <c r="E884" s="17">
        <v>13.8</v>
      </c>
      <c r="F884" s="18">
        <v>1.76</v>
      </c>
      <c r="G884" s="17">
        <v>13.25</v>
      </c>
      <c r="H884" s="18">
        <v>1.44</v>
      </c>
      <c r="I884" s="16" t="s">
        <v>3</v>
      </c>
      <c r="J884" s="16" t="s">
        <v>4</v>
      </c>
      <c r="K884" s="16" t="s">
        <v>4</v>
      </c>
      <c r="L884" s="19">
        <f>IF(Tabelle1[[#This Row],[Heizleistung (55°C)]]=0,Tabelle1[[#This Row],[Heizleistung (35°C)]],(Tabelle1[[#This Row],[Heizleistung (35°C)]]+Tabelle1[[#This Row],[Heizleistung (55°C)]])/2)</f>
        <v>13.525</v>
      </c>
      <c r="M884" s="20">
        <f>IF(Tabelle1[[#This Row],[Etas 55°C]]=0,0,(Tabelle1[[#This Row],[Etas 35°C]]*0.8+Tabelle1[[#This Row],[Etas 55°C]]*0.2))*2.5</f>
        <v>4.24</v>
      </c>
      <c r="N884" s="21">
        <f>IF(-(Tabelle1[[#This Row],[80%/20% SCOP]]-5.5)/5.5=1,"n.a.",-(Tabelle1[[#This Row],[80%/20% SCOP]]-5.5)/5.5)</f>
        <v>0.22909090909090904</v>
      </c>
    </row>
    <row r="885" spans="1:14" ht="20.100000000000001" customHeight="1" x14ac:dyDescent="0.25">
      <c r="A885" s="24">
        <v>16018170</v>
      </c>
      <c r="B885" s="15" t="s">
        <v>808</v>
      </c>
      <c r="C885" s="15" t="s">
        <v>882</v>
      </c>
      <c r="D885" s="16" t="s">
        <v>2</v>
      </c>
      <c r="E885" s="17">
        <v>11.4</v>
      </c>
      <c r="F885" s="18">
        <v>1.76</v>
      </c>
      <c r="G885" s="17">
        <v>10.95</v>
      </c>
      <c r="H885" s="18">
        <v>1.44</v>
      </c>
      <c r="I885" s="16" t="s">
        <v>3</v>
      </c>
      <c r="J885" s="16" t="s">
        <v>4</v>
      </c>
      <c r="K885" s="16" t="s">
        <v>4</v>
      </c>
      <c r="L885" s="19">
        <f>IF(Tabelle1[[#This Row],[Heizleistung (55°C)]]=0,Tabelle1[[#This Row],[Heizleistung (35°C)]],(Tabelle1[[#This Row],[Heizleistung (35°C)]]+Tabelle1[[#This Row],[Heizleistung (55°C)]])/2)</f>
        <v>11.175000000000001</v>
      </c>
      <c r="M885" s="20">
        <f>IF(Tabelle1[[#This Row],[Etas 55°C]]=0,0,(Tabelle1[[#This Row],[Etas 35°C]]*0.8+Tabelle1[[#This Row],[Etas 55°C]]*0.2))*2.5</f>
        <v>4.24</v>
      </c>
      <c r="N885" s="21">
        <f>IF(-(Tabelle1[[#This Row],[80%/20% SCOP]]-5.5)/5.5=1,"n.a.",-(Tabelle1[[#This Row],[80%/20% SCOP]]-5.5)/5.5)</f>
        <v>0.22909090909090904</v>
      </c>
    </row>
    <row r="886" spans="1:14" ht="20.100000000000001" customHeight="1" x14ac:dyDescent="0.25">
      <c r="A886" s="24">
        <v>16015595</v>
      </c>
      <c r="B886" s="15" t="s">
        <v>808</v>
      </c>
      <c r="C886" s="15" t="s">
        <v>883</v>
      </c>
      <c r="D886" s="16" t="s">
        <v>2</v>
      </c>
      <c r="E886" s="17">
        <v>42.9</v>
      </c>
      <c r="F886" s="18">
        <v>1.49</v>
      </c>
      <c r="G886" s="17"/>
      <c r="H886" s="16"/>
      <c r="I886" s="16" t="s">
        <v>40</v>
      </c>
      <c r="J886" s="16" t="s">
        <v>15</v>
      </c>
      <c r="K886" s="16" t="s">
        <v>4</v>
      </c>
      <c r="L886" s="19">
        <f>IF(Tabelle1[[#This Row],[Heizleistung (55°C)]]=0,Tabelle1[[#This Row],[Heizleistung (35°C)]],(Tabelle1[[#This Row],[Heizleistung (35°C)]]+Tabelle1[[#This Row],[Heizleistung (55°C)]])/2)</f>
        <v>42.9</v>
      </c>
      <c r="M886" s="20">
        <f>IF(Tabelle1[[#This Row],[Etas 55°C]]=0,0,(Tabelle1[[#This Row],[Etas 35°C]]*0.8+Tabelle1[[#This Row],[Etas 55°C]]*0.2))*2.5</f>
        <v>0</v>
      </c>
      <c r="N886" s="21" t="str">
        <f>IF(-(Tabelle1[[#This Row],[80%/20% SCOP]]-5.5)/5.5=1,"n.a.",-(Tabelle1[[#This Row],[80%/20% SCOP]]-5.5)/5.5)</f>
        <v>n.a.</v>
      </c>
    </row>
    <row r="887" spans="1:14" ht="20.100000000000001" customHeight="1" x14ac:dyDescent="0.25">
      <c r="A887" s="24">
        <v>16015598</v>
      </c>
      <c r="B887" s="15" t="s">
        <v>808</v>
      </c>
      <c r="C887" s="15" t="s">
        <v>884</v>
      </c>
      <c r="D887" s="16" t="s">
        <v>2</v>
      </c>
      <c r="E887" s="17">
        <v>69</v>
      </c>
      <c r="F887" s="18">
        <v>1.45</v>
      </c>
      <c r="G887" s="17"/>
      <c r="H887" s="16"/>
      <c r="I887" s="16" t="s">
        <v>40</v>
      </c>
      <c r="J887" s="16" t="s">
        <v>15</v>
      </c>
      <c r="K887" s="16" t="s">
        <v>4</v>
      </c>
      <c r="L887" s="19">
        <f>IF(Tabelle1[[#This Row],[Heizleistung (55°C)]]=0,Tabelle1[[#This Row],[Heizleistung (35°C)]],(Tabelle1[[#This Row],[Heizleistung (35°C)]]+Tabelle1[[#This Row],[Heizleistung (55°C)]])/2)</f>
        <v>69</v>
      </c>
      <c r="M887" s="20">
        <f>IF(Tabelle1[[#This Row],[Etas 55°C]]=0,0,(Tabelle1[[#This Row],[Etas 35°C]]*0.8+Tabelle1[[#This Row],[Etas 55°C]]*0.2))*2.5</f>
        <v>0</v>
      </c>
      <c r="N887" s="21" t="str">
        <f>IF(-(Tabelle1[[#This Row],[80%/20% SCOP]]-5.5)/5.5=1,"n.a.",-(Tabelle1[[#This Row],[80%/20% SCOP]]-5.5)/5.5)</f>
        <v>n.a.</v>
      </c>
    </row>
    <row r="888" spans="1:14" ht="20.100000000000001" customHeight="1" x14ac:dyDescent="0.25">
      <c r="A888" s="24">
        <v>16013139</v>
      </c>
      <c r="B888" s="15" t="s">
        <v>808</v>
      </c>
      <c r="C888" s="15" t="s">
        <v>885</v>
      </c>
      <c r="D888" s="16" t="s">
        <v>2</v>
      </c>
      <c r="E888" s="17">
        <v>11.4</v>
      </c>
      <c r="F888" s="18">
        <v>1.76</v>
      </c>
      <c r="G888" s="17">
        <v>10.95</v>
      </c>
      <c r="H888" s="18">
        <v>1.44</v>
      </c>
      <c r="I888" s="16" t="s">
        <v>3</v>
      </c>
      <c r="J888" s="16" t="s">
        <v>4</v>
      </c>
      <c r="K888" s="16" t="s">
        <v>4</v>
      </c>
      <c r="L888" s="19">
        <f>IF(Tabelle1[[#This Row],[Heizleistung (55°C)]]=0,Tabelle1[[#This Row],[Heizleistung (35°C)]],(Tabelle1[[#This Row],[Heizleistung (35°C)]]+Tabelle1[[#This Row],[Heizleistung (55°C)]])/2)</f>
        <v>11.175000000000001</v>
      </c>
      <c r="M888" s="20">
        <f>IF(Tabelle1[[#This Row],[Etas 55°C]]=0,0,(Tabelle1[[#This Row],[Etas 35°C]]*0.8+Tabelle1[[#This Row],[Etas 55°C]]*0.2))*2.5</f>
        <v>4.24</v>
      </c>
      <c r="N888" s="21">
        <f>IF(-(Tabelle1[[#This Row],[80%/20% SCOP]]-5.5)/5.5=1,"n.a.",-(Tabelle1[[#This Row],[80%/20% SCOP]]-5.5)/5.5)</f>
        <v>0.22909090909090904</v>
      </c>
    </row>
    <row r="889" spans="1:14" ht="20.100000000000001" customHeight="1" x14ac:dyDescent="0.25">
      <c r="A889" s="24">
        <v>16014027</v>
      </c>
      <c r="B889" s="15" t="s">
        <v>808</v>
      </c>
      <c r="C889" s="15" t="s">
        <v>886</v>
      </c>
      <c r="D889" s="16" t="s">
        <v>2</v>
      </c>
      <c r="E889" s="17">
        <v>12</v>
      </c>
      <c r="F889" s="18">
        <v>1.89</v>
      </c>
      <c r="G889" s="17">
        <v>11.58</v>
      </c>
      <c r="H889" s="18">
        <v>1.35</v>
      </c>
      <c r="I889" s="16" t="s">
        <v>40</v>
      </c>
      <c r="J889" s="16" t="s">
        <v>4</v>
      </c>
      <c r="K889" s="16" t="s">
        <v>4</v>
      </c>
      <c r="L889" s="19">
        <f>IF(Tabelle1[[#This Row],[Heizleistung (55°C)]]=0,Tabelle1[[#This Row],[Heizleistung (35°C)]],(Tabelle1[[#This Row],[Heizleistung (35°C)]]+Tabelle1[[#This Row],[Heizleistung (55°C)]])/2)</f>
        <v>11.79</v>
      </c>
      <c r="M889" s="20">
        <f>IF(Tabelle1[[#This Row],[Etas 55°C]]=0,0,(Tabelle1[[#This Row],[Etas 35°C]]*0.8+Tabelle1[[#This Row],[Etas 55°C]]*0.2))*2.5</f>
        <v>4.4550000000000001</v>
      </c>
      <c r="N889" s="21">
        <f>IF(-(Tabelle1[[#This Row],[80%/20% SCOP]]-5.5)/5.5=1,"n.a.",-(Tabelle1[[#This Row],[80%/20% SCOP]]-5.5)/5.5)</f>
        <v>0.18999999999999997</v>
      </c>
    </row>
    <row r="890" spans="1:14" ht="20.100000000000001" customHeight="1" x14ac:dyDescent="0.25">
      <c r="A890" s="24">
        <v>16016887</v>
      </c>
      <c r="B890" s="15" t="s">
        <v>808</v>
      </c>
      <c r="C890" s="15" t="s">
        <v>887</v>
      </c>
      <c r="D890" s="16" t="s">
        <v>2</v>
      </c>
      <c r="E890" s="17">
        <v>38</v>
      </c>
      <c r="F890" s="18">
        <v>1.61</v>
      </c>
      <c r="G890" s="17">
        <v>38</v>
      </c>
      <c r="H890" s="18">
        <v>1.31</v>
      </c>
      <c r="I890" s="16" t="s">
        <v>3</v>
      </c>
      <c r="J890" s="16" t="s">
        <v>4</v>
      </c>
      <c r="K890" s="16" t="s">
        <v>4</v>
      </c>
      <c r="L890" s="19">
        <f>IF(Tabelle1[[#This Row],[Heizleistung (55°C)]]=0,Tabelle1[[#This Row],[Heizleistung (35°C)]],(Tabelle1[[#This Row],[Heizleistung (35°C)]]+Tabelle1[[#This Row],[Heizleistung (55°C)]])/2)</f>
        <v>38</v>
      </c>
      <c r="M890" s="20">
        <f>IF(Tabelle1[[#This Row],[Etas 55°C]]=0,0,(Tabelle1[[#This Row],[Etas 35°C]]*0.8+Tabelle1[[#This Row],[Etas 55°C]]*0.2))*2.5</f>
        <v>3.8750000000000009</v>
      </c>
      <c r="N890" s="21">
        <f>IF(-(Tabelle1[[#This Row],[80%/20% SCOP]]-5.5)/5.5=1,"n.a.",-(Tabelle1[[#This Row],[80%/20% SCOP]]-5.5)/5.5)</f>
        <v>0.2954545454545453</v>
      </c>
    </row>
    <row r="891" spans="1:14" ht="20.100000000000001" customHeight="1" x14ac:dyDescent="0.25">
      <c r="A891" s="24">
        <v>16004520</v>
      </c>
      <c r="B891" s="15" t="s">
        <v>808</v>
      </c>
      <c r="C891" s="15" t="s">
        <v>888</v>
      </c>
      <c r="D891" s="16" t="s">
        <v>2</v>
      </c>
      <c r="E891" s="17">
        <v>265</v>
      </c>
      <c r="F891" s="18">
        <v>1.51</v>
      </c>
      <c r="G891" s="17"/>
      <c r="H891" s="16"/>
      <c r="I891" s="16" t="s">
        <v>40</v>
      </c>
      <c r="J891" s="16" t="s">
        <v>15</v>
      </c>
      <c r="K891" s="16" t="s">
        <v>4</v>
      </c>
      <c r="L891" s="19">
        <f>IF(Tabelle1[[#This Row],[Heizleistung (55°C)]]=0,Tabelle1[[#This Row],[Heizleistung (35°C)]],(Tabelle1[[#This Row],[Heizleistung (35°C)]]+Tabelle1[[#This Row],[Heizleistung (55°C)]])/2)</f>
        <v>265</v>
      </c>
      <c r="M891" s="20">
        <f>IF(Tabelle1[[#This Row],[Etas 55°C]]=0,0,(Tabelle1[[#This Row],[Etas 35°C]]*0.8+Tabelle1[[#This Row],[Etas 55°C]]*0.2))*2.5</f>
        <v>0</v>
      </c>
      <c r="N891" s="21" t="str">
        <f>IF(-(Tabelle1[[#This Row],[80%/20% SCOP]]-5.5)/5.5=1,"n.a.",-(Tabelle1[[#This Row],[80%/20% SCOP]]-5.5)/5.5)</f>
        <v>n.a.</v>
      </c>
    </row>
    <row r="892" spans="1:14" ht="20.100000000000001" customHeight="1" x14ac:dyDescent="0.25">
      <c r="A892" s="24">
        <v>16016885</v>
      </c>
      <c r="B892" s="15" t="s">
        <v>808</v>
      </c>
      <c r="C892" s="15" t="s">
        <v>889</v>
      </c>
      <c r="D892" s="16" t="s">
        <v>2</v>
      </c>
      <c r="E892" s="17">
        <v>76</v>
      </c>
      <c r="F892" s="18">
        <v>1.65</v>
      </c>
      <c r="G892" s="17">
        <v>76</v>
      </c>
      <c r="H892" s="18">
        <v>1.34</v>
      </c>
      <c r="I892" s="16" t="s">
        <v>3</v>
      </c>
      <c r="J892" s="16" t="s">
        <v>4</v>
      </c>
      <c r="K892" s="16" t="s">
        <v>4</v>
      </c>
      <c r="L892" s="19">
        <f>IF(Tabelle1[[#This Row],[Heizleistung (55°C)]]=0,Tabelle1[[#This Row],[Heizleistung (35°C)]],(Tabelle1[[#This Row],[Heizleistung (35°C)]]+Tabelle1[[#This Row],[Heizleistung (55°C)]])/2)</f>
        <v>76</v>
      </c>
      <c r="M892" s="20">
        <f>IF(Tabelle1[[#This Row],[Etas 55°C]]=0,0,(Tabelle1[[#This Row],[Etas 35°C]]*0.8+Tabelle1[[#This Row],[Etas 55°C]]*0.2))*2.5</f>
        <v>3.97</v>
      </c>
      <c r="N892" s="21">
        <f>IF(-(Tabelle1[[#This Row],[80%/20% SCOP]]-5.5)/5.5=1,"n.a.",-(Tabelle1[[#This Row],[80%/20% SCOP]]-5.5)/5.5)</f>
        <v>0.27818181818181814</v>
      </c>
    </row>
    <row r="893" spans="1:14" ht="20.100000000000001" customHeight="1" x14ac:dyDescent="0.25">
      <c r="A893" s="24">
        <v>16017411</v>
      </c>
      <c r="B893" s="15" t="s">
        <v>808</v>
      </c>
      <c r="C893" s="15" t="s">
        <v>890</v>
      </c>
      <c r="D893" s="16" t="s">
        <v>2</v>
      </c>
      <c r="E893" s="17">
        <v>12.4</v>
      </c>
      <c r="F893" s="18">
        <v>1.78</v>
      </c>
      <c r="G893" s="17">
        <v>12.1</v>
      </c>
      <c r="H893" s="18">
        <v>1.41</v>
      </c>
      <c r="I893" s="16" t="s">
        <v>3</v>
      </c>
      <c r="J893" s="16" t="s">
        <v>4</v>
      </c>
      <c r="K893" s="16" t="s">
        <v>4</v>
      </c>
      <c r="L893" s="19">
        <f>IF(Tabelle1[[#This Row],[Heizleistung (55°C)]]=0,Tabelle1[[#This Row],[Heizleistung (35°C)]],(Tabelle1[[#This Row],[Heizleistung (35°C)]]+Tabelle1[[#This Row],[Heizleistung (55°C)]])/2)</f>
        <v>12.25</v>
      </c>
      <c r="M893" s="20">
        <f>IF(Tabelle1[[#This Row],[Etas 55°C]]=0,0,(Tabelle1[[#This Row],[Etas 35°C]]*0.8+Tabelle1[[#This Row],[Etas 55°C]]*0.2))*2.5</f>
        <v>4.2650000000000006</v>
      </c>
      <c r="N893" s="21">
        <f>IF(-(Tabelle1[[#This Row],[80%/20% SCOP]]-5.5)/5.5=1,"n.a.",-(Tabelle1[[#This Row],[80%/20% SCOP]]-5.5)/5.5)</f>
        <v>0.22454545454545444</v>
      </c>
    </row>
    <row r="894" spans="1:14" ht="20.100000000000001" customHeight="1" x14ac:dyDescent="0.25">
      <c r="A894" s="24">
        <v>16014026</v>
      </c>
      <c r="B894" s="15" t="s">
        <v>808</v>
      </c>
      <c r="C894" s="15" t="s">
        <v>891</v>
      </c>
      <c r="D894" s="16" t="s">
        <v>2</v>
      </c>
      <c r="E894" s="17">
        <v>12</v>
      </c>
      <c r="F894" s="18">
        <v>1.89</v>
      </c>
      <c r="G894" s="17">
        <v>11.58</v>
      </c>
      <c r="H894" s="18">
        <v>1.35</v>
      </c>
      <c r="I894" s="16" t="s">
        <v>40</v>
      </c>
      <c r="J894" s="16" t="s">
        <v>4</v>
      </c>
      <c r="K894" s="16" t="s">
        <v>4</v>
      </c>
      <c r="L894" s="19">
        <f>IF(Tabelle1[[#This Row],[Heizleistung (55°C)]]=0,Tabelle1[[#This Row],[Heizleistung (35°C)]],(Tabelle1[[#This Row],[Heizleistung (35°C)]]+Tabelle1[[#This Row],[Heizleistung (55°C)]])/2)</f>
        <v>11.79</v>
      </c>
      <c r="M894" s="20">
        <f>IF(Tabelle1[[#This Row],[Etas 55°C]]=0,0,(Tabelle1[[#This Row],[Etas 35°C]]*0.8+Tabelle1[[#This Row],[Etas 55°C]]*0.2))*2.5</f>
        <v>4.4550000000000001</v>
      </c>
      <c r="N894" s="21">
        <f>IF(-(Tabelle1[[#This Row],[80%/20% SCOP]]-5.5)/5.5=1,"n.a.",-(Tabelle1[[#This Row],[80%/20% SCOP]]-5.5)/5.5)</f>
        <v>0.18999999999999997</v>
      </c>
    </row>
    <row r="895" spans="1:14" ht="20.100000000000001" customHeight="1" x14ac:dyDescent="0.25">
      <c r="A895" s="24">
        <v>16015593</v>
      </c>
      <c r="B895" s="15" t="s">
        <v>808</v>
      </c>
      <c r="C895" s="15" t="s">
        <v>892</v>
      </c>
      <c r="D895" s="16" t="s">
        <v>2</v>
      </c>
      <c r="E895" s="17">
        <v>60.3</v>
      </c>
      <c r="F895" s="18">
        <v>1.48</v>
      </c>
      <c r="G895" s="17"/>
      <c r="H895" s="16"/>
      <c r="I895" s="16" t="s">
        <v>40</v>
      </c>
      <c r="J895" s="16" t="s">
        <v>15</v>
      </c>
      <c r="K895" s="16" t="s">
        <v>4</v>
      </c>
      <c r="L895" s="19">
        <f>IF(Tabelle1[[#This Row],[Heizleistung (55°C)]]=0,Tabelle1[[#This Row],[Heizleistung (35°C)]],(Tabelle1[[#This Row],[Heizleistung (35°C)]]+Tabelle1[[#This Row],[Heizleistung (55°C)]])/2)</f>
        <v>60.3</v>
      </c>
      <c r="M895" s="20">
        <f>IF(Tabelle1[[#This Row],[Etas 55°C]]=0,0,(Tabelle1[[#This Row],[Etas 35°C]]*0.8+Tabelle1[[#This Row],[Etas 55°C]]*0.2))*2.5</f>
        <v>0</v>
      </c>
      <c r="N895" s="21" t="str">
        <f>IF(-(Tabelle1[[#This Row],[80%/20% SCOP]]-5.5)/5.5=1,"n.a.",-(Tabelle1[[#This Row],[80%/20% SCOP]]-5.5)/5.5)</f>
        <v>n.a.</v>
      </c>
    </row>
    <row r="896" spans="1:14" ht="20.100000000000001" customHeight="1" x14ac:dyDescent="0.25">
      <c r="A896" s="24">
        <v>16016890</v>
      </c>
      <c r="B896" s="15" t="s">
        <v>808</v>
      </c>
      <c r="C896" s="15" t="s">
        <v>893</v>
      </c>
      <c r="D896" s="16" t="s">
        <v>2</v>
      </c>
      <c r="E896" s="17">
        <v>96</v>
      </c>
      <c r="F896" s="18">
        <v>1.62</v>
      </c>
      <c r="G896" s="17">
        <v>96</v>
      </c>
      <c r="H896" s="18">
        <v>1.31</v>
      </c>
      <c r="I896" s="16" t="s">
        <v>3</v>
      </c>
      <c r="J896" s="16" t="s">
        <v>4</v>
      </c>
      <c r="K896" s="16" t="s">
        <v>4</v>
      </c>
      <c r="L896" s="19">
        <f>IF(Tabelle1[[#This Row],[Heizleistung (55°C)]]=0,Tabelle1[[#This Row],[Heizleistung (35°C)]],(Tabelle1[[#This Row],[Heizleistung (35°C)]]+Tabelle1[[#This Row],[Heizleistung (55°C)]])/2)</f>
        <v>96</v>
      </c>
      <c r="M896" s="20">
        <f>IF(Tabelle1[[#This Row],[Etas 55°C]]=0,0,(Tabelle1[[#This Row],[Etas 35°C]]*0.8+Tabelle1[[#This Row],[Etas 55°C]]*0.2))*2.5</f>
        <v>3.8950000000000005</v>
      </c>
      <c r="N896" s="21">
        <f>IF(-(Tabelle1[[#This Row],[80%/20% SCOP]]-5.5)/5.5=1,"n.a.",-(Tabelle1[[#This Row],[80%/20% SCOP]]-5.5)/5.5)</f>
        <v>0.29181818181818175</v>
      </c>
    </row>
    <row r="897" spans="1:14" ht="20.100000000000001" customHeight="1" x14ac:dyDescent="0.25">
      <c r="A897" s="24">
        <v>16018441</v>
      </c>
      <c r="B897" s="15" t="s">
        <v>808</v>
      </c>
      <c r="C897" s="15" t="s">
        <v>894</v>
      </c>
      <c r="D897" s="16" t="s">
        <v>2</v>
      </c>
      <c r="E897" s="17">
        <v>125</v>
      </c>
      <c r="F897" s="18">
        <v>1.63</v>
      </c>
      <c r="G897" s="17">
        <v>125</v>
      </c>
      <c r="H897" s="18">
        <v>1.3</v>
      </c>
      <c r="I897" s="16" t="s">
        <v>3</v>
      </c>
      <c r="J897" s="16" t="s">
        <v>4</v>
      </c>
      <c r="K897" s="16" t="s">
        <v>4</v>
      </c>
      <c r="L897" s="19">
        <f>IF(Tabelle1[[#This Row],[Heizleistung (55°C)]]=0,Tabelle1[[#This Row],[Heizleistung (35°C)]],(Tabelle1[[#This Row],[Heizleistung (35°C)]]+Tabelle1[[#This Row],[Heizleistung (55°C)]])/2)</f>
        <v>125</v>
      </c>
      <c r="M897" s="20">
        <f>IF(Tabelle1[[#This Row],[Etas 55°C]]=0,0,(Tabelle1[[#This Row],[Etas 35°C]]*0.8+Tabelle1[[#This Row],[Etas 55°C]]*0.2))*2.5</f>
        <v>3.91</v>
      </c>
      <c r="N897" s="21">
        <f>IF(-(Tabelle1[[#This Row],[80%/20% SCOP]]-5.5)/5.5=1,"n.a.",-(Tabelle1[[#This Row],[80%/20% SCOP]]-5.5)/5.5)</f>
        <v>0.28909090909090907</v>
      </c>
    </row>
    <row r="898" spans="1:14" ht="20.100000000000001" customHeight="1" x14ac:dyDescent="0.25">
      <c r="A898" s="24">
        <v>16015590</v>
      </c>
      <c r="B898" s="15" t="s">
        <v>808</v>
      </c>
      <c r="C898" s="15" t="s">
        <v>895</v>
      </c>
      <c r="D898" s="16" t="s">
        <v>2</v>
      </c>
      <c r="E898" s="17">
        <v>42.9</v>
      </c>
      <c r="F898" s="18">
        <v>1.49</v>
      </c>
      <c r="G898" s="17"/>
      <c r="H898" s="16"/>
      <c r="I898" s="16" t="s">
        <v>40</v>
      </c>
      <c r="J898" s="16" t="s">
        <v>15</v>
      </c>
      <c r="K898" s="16" t="s">
        <v>4</v>
      </c>
      <c r="L898" s="19">
        <f>IF(Tabelle1[[#This Row],[Heizleistung (55°C)]]=0,Tabelle1[[#This Row],[Heizleistung (35°C)]],(Tabelle1[[#This Row],[Heizleistung (35°C)]]+Tabelle1[[#This Row],[Heizleistung (55°C)]])/2)</f>
        <v>42.9</v>
      </c>
      <c r="M898" s="20">
        <f>IF(Tabelle1[[#This Row],[Etas 55°C]]=0,0,(Tabelle1[[#This Row],[Etas 35°C]]*0.8+Tabelle1[[#This Row],[Etas 55°C]]*0.2))*2.5</f>
        <v>0</v>
      </c>
      <c r="N898" s="21" t="str">
        <f>IF(-(Tabelle1[[#This Row],[80%/20% SCOP]]-5.5)/5.5=1,"n.a.",-(Tabelle1[[#This Row],[80%/20% SCOP]]-5.5)/5.5)</f>
        <v>n.a.</v>
      </c>
    </row>
    <row r="899" spans="1:14" ht="20.100000000000001" customHeight="1" x14ac:dyDescent="0.25">
      <c r="A899" s="24">
        <v>16018488</v>
      </c>
      <c r="B899" s="15" t="s">
        <v>808</v>
      </c>
      <c r="C899" s="15" t="s">
        <v>896</v>
      </c>
      <c r="D899" s="16" t="s">
        <v>2</v>
      </c>
      <c r="E899" s="17">
        <v>94.4</v>
      </c>
      <c r="F899" s="18">
        <v>1.48</v>
      </c>
      <c r="G899" s="17"/>
      <c r="H899" s="16"/>
      <c r="I899" s="16" t="s">
        <v>40</v>
      </c>
      <c r="J899" s="16" t="s">
        <v>15</v>
      </c>
      <c r="K899" s="16" t="s">
        <v>4</v>
      </c>
      <c r="L899" s="19">
        <f>IF(Tabelle1[[#This Row],[Heizleistung (55°C)]]=0,Tabelle1[[#This Row],[Heizleistung (35°C)]],(Tabelle1[[#This Row],[Heizleistung (35°C)]]+Tabelle1[[#This Row],[Heizleistung (55°C)]])/2)</f>
        <v>94.4</v>
      </c>
      <c r="M899" s="20">
        <f>IF(Tabelle1[[#This Row],[Etas 55°C]]=0,0,(Tabelle1[[#This Row],[Etas 35°C]]*0.8+Tabelle1[[#This Row],[Etas 55°C]]*0.2))*2.5</f>
        <v>0</v>
      </c>
      <c r="N899" s="21" t="str">
        <f>IF(-(Tabelle1[[#This Row],[80%/20% SCOP]]-5.5)/5.5=1,"n.a.",-(Tabelle1[[#This Row],[80%/20% SCOP]]-5.5)/5.5)</f>
        <v>n.a.</v>
      </c>
    </row>
    <row r="900" spans="1:14" ht="20.100000000000001" customHeight="1" x14ac:dyDescent="0.25">
      <c r="A900" s="24">
        <v>16005297</v>
      </c>
      <c r="B900" s="15" t="s">
        <v>808</v>
      </c>
      <c r="C900" s="15" t="s">
        <v>897</v>
      </c>
      <c r="D900" s="16" t="s">
        <v>2</v>
      </c>
      <c r="E900" s="17">
        <v>537</v>
      </c>
      <c r="F900" s="18">
        <v>1.56</v>
      </c>
      <c r="G900" s="17"/>
      <c r="H900" s="16"/>
      <c r="I900" s="16" t="s">
        <v>40</v>
      </c>
      <c r="J900" s="16" t="s">
        <v>15</v>
      </c>
      <c r="K900" s="16" t="s">
        <v>4</v>
      </c>
      <c r="L900" s="19">
        <f>IF(Tabelle1[[#This Row],[Heizleistung (55°C)]]=0,Tabelle1[[#This Row],[Heizleistung (35°C)]],(Tabelle1[[#This Row],[Heizleistung (35°C)]]+Tabelle1[[#This Row],[Heizleistung (55°C)]])/2)</f>
        <v>537</v>
      </c>
      <c r="M900" s="20">
        <f>IF(Tabelle1[[#This Row],[Etas 55°C]]=0,0,(Tabelle1[[#This Row],[Etas 35°C]]*0.8+Tabelle1[[#This Row],[Etas 55°C]]*0.2))*2.5</f>
        <v>0</v>
      </c>
      <c r="N900" s="21" t="str">
        <f>IF(-(Tabelle1[[#This Row],[80%/20% SCOP]]-5.5)/5.5=1,"n.a.",-(Tabelle1[[#This Row],[80%/20% SCOP]]-5.5)/5.5)</f>
        <v>n.a.</v>
      </c>
    </row>
    <row r="901" spans="1:14" ht="20.100000000000001" customHeight="1" x14ac:dyDescent="0.25">
      <c r="A901" s="24">
        <v>16018169</v>
      </c>
      <c r="B901" s="15" t="s">
        <v>808</v>
      </c>
      <c r="C901" s="15" t="s">
        <v>898</v>
      </c>
      <c r="D901" s="16" t="s">
        <v>2</v>
      </c>
      <c r="E901" s="17">
        <v>13.8</v>
      </c>
      <c r="F901" s="18">
        <v>1.76</v>
      </c>
      <c r="G901" s="17">
        <v>13.25</v>
      </c>
      <c r="H901" s="18">
        <v>1.44</v>
      </c>
      <c r="I901" s="16" t="s">
        <v>3</v>
      </c>
      <c r="J901" s="16" t="s">
        <v>4</v>
      </c>
      <c r="K901" s="16" t="s">
        <v>4</v>
      </c>
      <c r="L901" s="19">
        <f>IF(Tabelle1[[#This Row],[Heizleistung (55°C)]]=0,Tabelle1[[#This Row],[Heizleistung (35°C)]],(Tabelle1[[#This Row],[Heizleistung (35°C)]]+Tabelle1[[#This Row],[Heizleistung (55°C)]])/2)</f>
        <v>13.525</v>
      </c>
      <c r="M901" s="20">
        <f>IF(Tabelle1[[#This Row],[Etas 55°C]]=0,0,(Tabelle1[[#This Row],[Etas 35°C]]*0.8+Tabelle1[[#This Row],[Etas 55°C]]*0.2))*2.5</f>
        <v>4.24</v>
      </c>
      <c r="N901" s="21">
        <f>IF(-(Tabelle1[[#This Row],[80%/20% SCOP]]-5.5)/5.5=1,"n.a.",-(Tabelle1[[#This Row],[80%/20% SCOP]]-5.5)/5.5)</f>
        <v>0.22909090909090904</v>
      </c>
    </row>
    <row r="902" spans="1:14" ht="20.100000000000001" customHeight="1" x14ac:dyDescent="0.25">
      <c r="A902" s="24">
        <v>16018427</v>
      </c>
      <c r="B902" s="15" t="s">
        <v>808</v>
      </c>
      <c r="C902" s="15" t="s">
        <v>899</v>
      </c>
      <c r="D902" s="16" t="s">
        <v>2</v>
      </c>
      <c r="E902" s="17">
        <v>581</v>
      </c>
      <c r="F902" s="18">
        <v>1.52</v>
      </c>
      <c r="G902" s="17"/>
      <c r="H902" s="16"/>
      <c r="I902" s="16" t="s">
        <v>40</v>
      </c>
      <c r="J902" s="16" t="s">
        <v>4</v>
      </c>
      <c r="K902" s="16" t="s">
        <v>4</v>
      </c>
      <c r="L902" s="19">
        <f>IF(Tabelle1[[#This Row],[Heizleistung (55°C)]]=0,Tabelle1[[#This Row],[Heizleistung (35°C)]],(Tabelle1[[#This Row],[Heizleistung (35°C)]]+Tabelle1[[#This Row],[Heizleistung (55°C)]])/2)</f>
        <v>581</v>
      </c>
      <c r="M902" s="20">
        <f>IF(Tabelle1[[#This Row],[Etas 55°C]]=0,0,(Tabelle1[[#This Row],[Etas 35°C]]*0.8+Tabelle1[[#This Row],[Etas 55°C]]*0.2))*2.5</f>
        <v>0</v>
      </c>
      <c r="N902" s="21" t="str">
        <f>IF(-(Tabelle1[[#This Row],[80%/20% SCOP]]-5.5)/5.5=1,"n.a.",-(Tabelle1[[#This Row],[80%/20% SCOP]]-5.5)/5.5)</f>
        <v>n.a.</v>
      </c>
    </row>
    <row r="903" spans="1:14" ht="20.100000000000001" customHeight="1" x14ac:dyDescent="0.25">
      <c r="A903" s="24">
        <v>16017303</v>
      </c>
      <c r="B903" s="15" t="s">
        <v>808</v>
      </c>
      <c r="C903" s="15" t="s">
        <v>900</v>
      </c>
      <c r="D903" s="16" t="s">
        <v>2</v>
      </c>
      <c r="E903" s="17">
        <v>115</v>
      </c>
      <c r="F903" s="18">
        <v>1.66</v>
      </c>
      <c r="G903" s="17">
        <v>115</v>
      </c>
      <c r="H903" s="18">
        <v>1.32</v>
      </c>
      <c r="I903" s="16" t="s">
        <v>3</v>
      </c>
      <c r="J903" s="16" t="s">
        <v>4</v>
      </c>
      <c r="K903" s="16" t="s">
        <v>4</v>
      </c>
      <c r="L903" s="19">
        <f>IF(Tabelle1[[#This Row],[Heizleistung (55°C)]]=0,Tabelle1[[#This Row],[Heizleistung (35°C)]],(Tabelle1[[#This Row],[Heizleistung (35°C)]]+Tabelle1[[#This Row],[Heizleistung (55°C)]])/2)</f>
        <v>115</v>
      </c>
      <c r="M903" s="20">
        <f>IF(Tabelle1[[#This Row],[Etas 55°C]]=0,0,(Tabelle1[[#This Row],[Etas 35°C]]*0.8+Tabelle1[[#This Row],[Etas 55°C]]*0.2))*2.5</f>
        <v>3.9800000000000004</v>
      </c>
      <c r="N903" s="21">
        <f>IF(-(Tabelle1[[#This Row],[80%/20% SCOP]]-5.5)/5.5=1,"n.a.",-(Tabelle1[[#This Row],[80%/20% SCOP]]-5.5)/5.5)</f>
        <v>0.27636363636363631</v>
      </c>
    </row>
    <row r="904" spans="1:14" ht="20.100000000000001" customHeight="1" x14ac:dyDescent="0.25">
      <c r="A904" s="24">
        <v>16016268</v>
      </c>
      <c r="B904" s="15" t="s">
        <v>901</v>
      </c>
      <c r="C904" s="15" t="s">
        <v>902</v>
      </c>
      <c r="D904" s="16" t="s">
        <v>2</v>
      </c>
      <c r="E904" s="17">
        <v>8.19</v>
      </c>
      <c r="F904" s="18">
        <v>1.9059999999999999</v>
      </c>
      <c r="G904" s="17">
        <v>8.0299999999999994</v>
      </c>
      <c r="H904" s="18">
        <v>1.409</v>
      </c>
      <c r="I904" s="16" t="s">
        <v>3</v>
      </c>
      <c r="J904" s="16" t="s">
        <v>4</v>
      </c>
      <c r="K904" s="16" t="s">
        <v>4</v>
      </c>
      <c r="L904" s="19">
        <f>IF(Tabelle1[[#This Row],[Heizleistung (55°C)]]=0,Tabelle1[[#This Row],[Heizleistung (35°C)]],(Tabelle1[[#This Row],[Heizleistung (35°C)]]+Tabelle1[[#This Row],[Heizleistung (55°C)]])/2)</f>
        <v>8.11</v>
      </c>
      <c r="M904" s="20">
        <f>IF(Tabelle1[[#This Row],[Etas 55°C]]=0,0,(Tabelle1[[#This Row],[Etas 35°C]]*0.8+Tabelle1[[#This Row],[Etas 55°C]]*0.2))*2.5</f>
        <v>4.5164999999999997</v>
      </c>
      <c r="N904" s="21">
        <f>IF(-(Tabelle1[[#This Row],[80%/20% SCOP]]-5.5)/5.5=1,"n.a.",-(Tabelle1[[#This Row],[80%/20% SCOP]]-5.5)/5.5)</f>
        <v>0.17881818181818188</v>
      </c>
    </row>
    <row r="905" spans="1:14" ht="20.100000000000001" customHeight="1" x14ac:dyDescent="0.25">
      <c r="A905" s="24">
        <v>16016269</v>
      </c>
      <c r="B905" s="15" t="s">
        <v>901</v>
      </c>
      <c r="C905" s="15" t="s">
        <v>903</v>
      </c>
      <c r="D905" s="16" t="s">
        <v>2</v>
      </c>
      <c r="E905" s="17">
        <v>9.8699999999999992</v>
      </c>
      <c r="F905" s="18">
        <v>1.8680000000000001</v>
      </c>
      <c r="G905" s="17">
        <v>9.93</v>
      </c>
      <c r="H905" s="18">
        <v>1.45</v>
      </c>
      <c r="I905" s="16" t="s">
        <v>3</v>
      </c>
      <c r="J905" s="16" t="s">
        <v>4</v>
      </c>
      <c r="K905" s="16" t="s">
        <v>4</v>
      </c>
      <c r="L905" s="19">
        <f>IF(Tabelle1[[#This Row],[Heizleistung (55°C)]]=0,Tabelle1[[#This Row],[Heizleistung (35°C)]],(Tabelle1[[#This Row],[Heizleistung (35°C)]]+Tabelle1[[#This Row],[Heizleistung (55°C)]])/2)</f>
        <v>9.8999999999999986</v>
      </c>
      <c r="M905" s="20">
        <f>IF(Tabelle1[[#This Row],[Etas 55°C]]=0,0,(Tabelle1[[#This Row],[Etas 35°C]]*0.8+Tabelle1[[#This Row],[Etas 55°C]]*0.2))*2.5</f>
        <v>4.4610000000000003</v>
      </c>
      <c r="N905" s="21">
        <f>IF(-(Tabelle1[[#This Row],[80%/20% SCOP]]-5.5)/5.5=1,"n.a.",-(Tabelle1[[#This Row],[80%/20% SCOP]]-5.5)/5.5)</f>
        <v>0.18890909090909086</v>
      </c>
    </row>
    <row r="906" spans="1:14" ht="20.100000000000001" customHeight="1" x14ac:dyDescent="0.25">
      <c r="A906" s="24">
        <v>16017679</v>
      </c>
      <c r="B906" s="15" t="s">
        <v>904</v>
      </c>
      <c r="C906" s="15" t="s">
        <v>905</v>
      </c>
      <c r="D906" s="16" t="s">
        <v>2</v>
      </c>
      <c r="E906" s="17">
        <v>18.350000000000001</v>
      </c>
      <c r="F906" s="18">
        <v>1.8939999999999999</v>
      </c>
      <c r="G906" s="17">
        <v>18.16</v>
      </c>
      <c r="H906" s="18">
        <v>1.452</v>
      </c>
      <c r="I906" s="16" t="s">
        <v>3</v>
      </c>
      <c r="J906" s="16" t="s">
        <v>4</v>
      </c>
      <c r="K906" s="16" t="s">
        <v>4</v>
      </c>
      <c r="L906" s="19">
        <f>IF(Tabelle1[[#This Row],[Heizleistung (55°C)]]=0,Tabelle1[[#This Row],[Heizleistung (35°C)]],(Tabelle1[[#This Row],[Heizleistung (35°C)]]+Tabelle1[[#This Row],[Heizleistung (55°C)]])/2)</f>
        <v>18.255000000000003</v>
      </c>
      <c r="M906" s="20">
        <f>IF(Tabelle1[[#This Row],[Etas 55°C]]=0,0,(Tabelle1[[#This Row],[Etas 35°C]]*0.8+Tabelle1[[#This Row],[Etas 55°C]]*0.2))*2.5</f>
        <v>4.5140000000000002</v>
      </c>
      <c r="N906" s="21">
        <f>IF(-(Tabelle1[[#This Row],[80%/20% SCOP]]-5.5)/5.5=1,"n.a.",-(Tabelle1[[#This Row],[80%/20% SCOP]]-5.5)/5.5)</f>
        <v>0.17927272727272722</v>
      </c>
    </row>
    <row r="907" spans="1:14" ht="20.100000000000001" customHeight="1" x14ac:dyDescent="0.25">
      <c r="A907" s="24">
        <v>16017676</v>
      </c>
      <c r="B907" s="15" t="s">
        <v>904</v>
      </c>
      <c r="C907" s="15" t="s">
        <v>906</v>
      </c>
      <c r="D907" s="16" t="s">
        <v>2</v>
      </c>
      <c r="E907" s="17">
        <v>6.07</v>
      </c>
      <c r="F907" s="18">
        <v>1.9019999999999999</v>
      </c>
      <c r="G907" s="17">
        <v>6.09</v>
      </c>
      <c r="H907" s="18">
        <v>1.4550000000000001</v>
      </c>
      <c r="I907" s="16" t="s">
        <v>3</v>
      </c>
      <c r="J907" s="16" t="s">
        <v>4</v>
      </c>
      <c r="K907" s="16" t="s">
        <v>4</v>
      </c>
      <c r="L907" s="19">
        <f>IF(Tabelle1[[#This Row],[Heizleistung (55°C)]]=0,Tabelle1[[#This Row],[Heizleistung (35°C)]],(Tabelle1[[#This Row],[Heizleistung (35°C)]]+Tabelle1[[#This Row],[Heizleistung (55°C)]])/2)</f>
        <v>6.08</v>
      </c>
      <c r="M907" s="20">
        <f>IF(Tabelle1[[#This Row],[Etas 55°C]]=0,0,(Tabelle1[[#This Row],[Etas 35°C]]*0.8+Tabelle1[[#This Row],[Etas 55°C]]*0.2))*2.5</f>
        <v>4.5315000000000003</v>
      </c>
      <c r="N907" s="21">
        <f>IF(-(Tabelle1[[#This Row],[80%/20% SCOP]]-5.5)/5.5=1,"n.a.",-(Tabelle1[[#This Row],[80%/20% SCOP]]-5.5)/5.5)</f>
        <v>0.17609090909090905</v>
      </c>
    </row>
    <row r="908" spans="1:14" ht="20.100000000000001" customHeight="1" x14ac:dyDescent="0.25">
      <c r="A908" s="24">
        <v>16017678</v>
      </c>
      <c r="B908" s="15" t="s">
        <v>904</v>
      </c>
      <c r="C908" s="15" t="s">
        <v>907</v>
      </c>
      <c r="D908" s="16" t="s">
        <v>2</v>
      </c>
      <c r="E908" s="17">
        <v>12.09</v>
      </c>
      <c r="F908" s="18">
        <v>1.8680000000000001</v>
      </c>
      <c r="G908" s="17">
        <v>12.49</v>
      </c>
      <c r="H908" s="18">
        <v>1.45</v>
      </c>
      <c r="I908" s="16" t="s">
        <v>3</v>
      </c>
      <c r="J908" s="16" t="s">
        <v>4</v>
      </c>
      <c r="K908" s="16" t="s">
        <v>4</v>
      </c>
      <c r="L908" s="19">
        <f>IF(Tabelle1[[#This Row],[Heizleistung (55°C)]]=0,Tabelle1[[#This Row],[Heizleistung (35°C)]],(Tabelle1[[#This Row],[Heizleistung (35°C)]]+Tabelle1[[#This Row],[Heizleistung (55°C)]])/2)</f>
        <v>12.29</v>
      </c>
      <c r="M908" s="20">
        <f>IF(Tabelle1[[#This Row],[Etas 55°C]]=0,0,(Tabelle1[[#This Row],[Etas 35°C]]*0.8+Tabelle1[[#This Row],[Etas 55°C]]*0.2))*2.5</f>
        <v>4.4610000000000003</v>
      </c>
      <c r="N908" s="21">
        <f>IF(-(Tabelle1[[#This Row],[80%/20% SCOP]]-5.5)/5.5=1,"n.a.",-(Tabelle1[[#This Row],[80%/20% SCOP]]-5.5)/5.5)</f>
        <v>0.18890909090909086</v>
      </c>
    </row>
    <row r="909" spans="1:14" ht="20.100000000000001" customHeight="1" x14ac:dyDescent="0.25">
      <c r="A909" s="24">
        <v>16017677</v>
      </c>
      <c r="B909" s="15" t="s">
        <v>904</v>
      </c>
      <c r="C909" s="15" t="s">
        <v>908</v>
      </c>
      <c r="D909" s="16" t="s">
        <v>2</v>
      </c>
      <c r="E909" s="17">
        <v>12.37</v>
      </c>
      <c r="F909" s="18">
        <v>1.879</v>
      </c>
      <c r="G909" s="17">
        <v>12.4</v>
      </c>
      <c r="H909" s="18">
        <v>1.476</v>
      </c>
      <c r="I909" s="16" t="s">
        <v>3</v>
      </c>
      <c r="J909" s="16" t="s">
        <v>4</v>
      </c>
      <c r="K909" s="16" t="s">
        <v>4</v>
      </c>
      <c r="L909" s="19">
        <f>IF(Tabelle1[[#This Row],[Heizleistung (55°C)]]=0,Tabelle1[[#This Row],[Heizleistung (35°C)]],(Tabelle1[[#This Row],[Heizleistung (35°C)]]+Tabelle1[[#This Row],[Heizleistung (55°C)]])/2)</f>
        <v>12.385</v>
      </c>
      <c r="M909" s="20">
        <f>IF(Tabelle1[[#This Row],[Etas 55°C]]=0,0,(Tabelle1[[#This Row],[Etas 35°C]]*0.8+Tabelle1[[#This Row],[Etas 55°C]]*0.2))*2.5</f>
        <v>4.4960000000000004</v>
      </c>
      <c r="N909" s="21">
        <f>IF(-(Tabelle1[[#This Row],[80%/20% SCOP]]-5.5)/5.5=1,"n.a.",-(Tabelle1[[#This Row],[80%/20% SCOP]]-5.5)/5.5)</f>
        <v>0.18254545454545446</v>
      </c>
    </row>
    <row r="910" spans="1:14" ht="20.100000000000001" customHeight="1" x14ac:dyDescent="0.25">
      <c r="A910" s="24">
        <v>16014547</v>
      </c>
      <c r="B910" s="15" t="s">
        <v>909</v>
      </c>
      <c r="C910" s="15" t="s">
        <v>910</v>
      </c>
      <c r="D910" s="16" t="s">
        <v>2</v>
      </c>
      <c r="E910" s="17">
        <v>420</v>
      </c>
      <c r="F910" s="18">
        <v>1.59</v>
      </c>
      <c r="G910" s="17"/>
      <c r="H910" s="16"/>
      <c r="I910" s="16" t="s">
        <v>40</v>
      </c>
      <c r="J910" s="16" t="s">
        <v>15</v>
      </c>
      <c r="K910" s="16" t="s">
        <v>15</v>
      </c>
      <c r="L910" s="19">
        <f>IF(Tabelle1[[#This Row],[Heizleistung (55°C)]]=0,Tabelle1[[#This Row],[Heizleistung (35°C)]],(Tabelle1[[#This Row],[Heizleistung (35°C)]]+Tabelle1[[#This Row],[Heizleistung (55°C)]])/2)</f>
        <v>420</v>
      </c>
      <c r="M910" s="20">
        <f>IF(Tabelle1[[#This Row],[Etas 55°C]]=0,0,(Tabelle1[[#This Row],[Etas 35°C]]*0.8+Tabelle1[[#This Row],[Etas 55°C]]*0.2))*2.5</f>
        <v>0</v>
      </c>
      <c r="N910" s="21" t="str">
        <f>IF(-(Tabelle1[[#This Row],[80%/20% SCOP]]-5.5)/5.5=1,"n.a.",-(Tabelle1[[#This Row],[80%/20% SCOP]]-5.5)/5.5)</f>
        <v>n.a.</v>
      </c>
    </row>
    <row r="911" spans="1:14" ht="20.100000000000001" customHeight="1" x14ac:dyDescent="0.25">
      <c r="A911" s="24">
        <v>16017575</v>
      </c>
      <c r="B911" s="15" t="s">
        <v>909</v>
      </c>
      <c r="C911" s="15" t="s">
        <v>911</v>
      </c>
      <c r="D911" s="16" t="s">
        <v>2</v>
      </c>
      <c r="E911" s="17">
        <v>12.1</v>
      </c>
      <c r="F911" s="18">
        <v>1.95</v>
      </c>
      <c r="G911" s="17">
        <v>11.9</v>
      </c>
      <c r="H911" s="18">
        <v>1.55</v>
      </c>
      <c r="I911" s="16" t="s">
        <v>3</v>
      </c>
      <c r="J911" s="16" t="s">
        <v>4</v>
      </c>
      <c r="K911" s="16" t="s">
        <v>4</v>
      </c>
      <c r="L911" s="19">
        <f>IF(Tabelle1[[#This Row],[Heizleistung (55°C)]]=0,Tabelle1[[#This Row],[Heizleistung (35°C)]],(Tabelle1[[#This Row],[Heizleistung (35°C)]]+Tabelle1[[#This Row],[Heizleistung (55°C)]])/2)</f>
        <v>12</v>
      </c>
      <c r="M911" s="20">
        <f>IF(Tabelle1[[#This Row],[Etas 55°C]]=0,0,(Tabelle1[[#This Row],[Etas 35°C]]*0.8+Tabelle1[[#This Row],[Etas 55°C]]*0.2))*2.5</f>
        <v>4.6750000000000007</v>
      </c>
      <c r="N911" s="21">
        <f>IF(-(Tabelle1[[#This Row],[80%/20% SCOP]]-5.5)/5.5=1,"n.a.",-(Tabelle1[[#This Row],[80%/20% SCOP]]-5.5)/5.5)</f>
        <v>0.14999999999999988</v>
      </c>
    </row>
    <row r="912" spans="1:14" ht="20.100000000000001" customHeight="1" x14ac:dyDescent="0.25">
      <c r="A912" s="24">
        <v>16014717</v>
      </c>
      <c r="B912" s="15" t="s">
        <v>909</v>
      </c>
      <c r="C912" s="15" t="s">
        <v>912</v>
      </c>
      <c r="D912" s="16" t="s">
        <v>2</v>
      </c>
      <c r="E912" s="17">
        <v>170</v>
      </c>
      <c r="F912" s="18">
        <v>1.63</v>
      </c>
      <c r="G912" s="17"/>
      <c r="H912" s="16"/>
      <c r="I912" s="16" t="s">
        <v>40</v>
      </c>
      <c r="J912" s="16" t="s">
        <v>15</v>
      </c>
      <c r="K912" s="16" t="s">
        <v>4</v>
      </c>
      <c r="L912" s="19">
        <f>IF(Tabelle1[[#This Row],[Heizleistung (55°C)]]=0,Tabelle1[[#This Row],[Heizleistung (35°C)]],(Tabelle1[[#This Row],[Heizleistung (35°C)]]+Tabelle1[[#This Row],[Heizleistung (55°C)]])/2)</f>
        <v>170</v>
      </c>
      <c r="M912" s="20">
        <f>IF(Tabelle1[[#This Row],[Etas 55°C]]=0,0,(Tabelle1[[#This Row],[Etas 35°C]]*0.8+Tabelle1[[#This Row],[Etas 55°C]]*0.2))*2.5</f>
        <v>0</v>
      </c>
      <c r="N912" s="21" t="str">
        <f>IF(-(Tabelle1[[#This Row],[80%/20% SCOP]]-5.5)/5.5=1,"n.a.",-(Tabelle1[[#This Row],[80%/20% SCOP]]-5.5)/5.5)</f>
        <v>n.a.</v>
      </c>
    </row>
    <row r="913" spans="1:14" ht="20.100000000000001" customHeight="1" x14ac:dyDescent="0.25">
      <c r="A913" s="24">
        <v>16004592</v>
      </c>
      <c r="B913" s="15" t="s">
        <v>909</v>
      </c>
      <c r="C913" s="15" t="s">
        <v>913</v>
      </c>
      <c r="D913" s="16" t="s">
        <v>2</v>
      </c>
      <c r="E913" s="17">
        <v>10</v>
      </c>
      <c r="F913" s="18">
        <v>2.08</v>
      </c>
      <c r="G913" s="17">
        <v>9</v>
      </c>
      <c r="H913" s="18">
        <v>1.46</v>
      </c>
      <c r="I913" s="16" t="s">
        <v>40</v>
      </c>
      <c r="J913" s="16" t="s">
        <v>4</v>
      </c>
      <c r="K913" s="16" t="s">
        <v>4</v>
      </c>
      <c r="L913" s="19">
        <f>IF(Tabelle1[[#This Row],[Heizleistung (55°C)]]=0,Tabelle1[[#This Row],[Heizleistung (35°C)]],(Tabelle1[[#This Row],[Heizleistung (35°C)]]+Tabelle1[[#This Row],[Heizleistung (55°C)]])/2)</f>
        <v>9.5</v>
      </c>
      <c r="M913" s="20">
        <f>IF(Tabelle1[[#This Row],[Etas 55°C]]=0,0,(Tabelle1[[#This Row],[Etas 35°C]]*0.8+Tabelle1[[#This Row],[Etas 55°C]]*0.2))*2.5</f>
        <v>4.8900000000000006</v>
      </c>
      <c r="N913" s="21">
        <f>IF(-(Tabelle1[[#This Row],[80%/20% SCOP]]-5.5)/5.5=1,"n.a.",-(Tabelle1[[#This Row],[80%/20% SCOP]]-5.5)/5.5)</f>
        <v>0.1109090909090908</v>
      </c>
    </row>
    <row r="914" spans="1:14" ht="20.100000000000001" customHeight="1" x14ac:dyDescent="0.25">
      <c r="A914" s="24">
        <v>16015551</v>
      </c>
      <c r="B914" s="15" t="s">
        <v>909</v>
      </c>
      <c r="C914" s="15" t="s">
        <v>914</v>
      </c>
      <c r="D914" s="16" t="s">
        <v>2</v>
      </c>
      <c r="E914" s="17">
        <v>52.45</v>
      </c>
      <c r="F914" s="18">
        <v>1.85</v>
      </c>
      <c r="G914" s="17">
        <v>49.62</v>
      </c>
      <c r="H914" s="18">
        <v>1.42</v>
      </c>
      <c r="I914" s="16" t="s">
        <v>3</v>
      </c>
      <c r="J914" s="16" t="s">
        <v>4</v>
      </c>
      <c r="K914" s="16" t="s">
        <v>4</v>
      </c>
      <c r="L914" s="19">
        <f>IF(Tabelle1[[#This Row],[Heizleistung (55°C)]]=0,Tabelle1[[#This Row],[Heizleistung (35°C)]],(Tabelle1[[#This Row],[Heizleistung (35°C)]]+Tabelle1[[#This Row],[Heizleistung (55°C)]])/2)</f>
        <v>51.034999999999997</v>
      </c>
      <c r="M914" s="20">
        <f>IF(Tabelle1[[#This Row],[Etas 55°C]]=0,0,(Tabelle1[[#This Row],[Etas 35°C]]*0.8+Tabelle1[[#This Row],[Etas 55°C]]*0.2))*2.5</f>
        <v>4.41</v>
      </c>
      <c r="N914" s="21">
        <f>IF(-(Tabelle1[[#This Row],[80%/20% SCOP]]-5.5)/5.5=1,"n.a.",-(Tabelle1[[#This Row],[80%/20% SCOP]]-5.5)/5.5)</f>
        <v>0.19818181818181815</v>
      </c>
    </row>
    <row r="915" spans="1:14" ht="20.100000000000001" customHeight="1" x14ac:dyDescent="0.25">
      <c r="A915" s="24">
        <v>16012483</v>
      </c>
      <c r="B915" s="15" t="s">
        <v>909</v>
      </c>
      <c r="C915" s="15" t="s">
        <v>915</v>
      </c>
      <c r="D915" s="16" t="s">
        <v>2</v>
      </c>
      <c r="E915" s="17"/>
      <c r="F915" s="16"/>
      <c r="G915" s="17">
        <v>62.6</v>
      </c>
      <c r="H915" s="18">
        <v>1.25</v>
      </c>
      <c r="I915" s="16" t="s">
        <v>40</v>
      </c>
      <c r="J915" s="16" t="s">
        <v>15</v>
      </c>
      <c r="K915" s="16" t="s">
        <v>4</v>
      </c>
      <c r="L915" s="19">
        <f>IF(Tabelle1[[#This Row],[Heizleistung (55°C)]]=0,Tabelle1[[#This Row],[Heizleistung (35°C)]],(Tabelle1[[#This Row],[Heizleistung (35°C)]]+Tabelle1[[#This Row],[Heizleistung (55°C)]])/2)</f>
        <v>31.3</v>
      </c>
      <c r="M915" s="20">
        <f>IF(Tabelle1[[#This Row],[Etas 55°C]]=0,0,(Tabelle1[[#This Row],[Etas 35°C]]*0.8+Tabelle1[[#This Row],[Etas 55°C]]*0.2))*2.5</f>
        <v>0.625</v>
      </c>
      <c r="N915" s="21">
        <f>IF(-(Tabelle1[[#This Row],[80%/20% SCOP]]-5.5)/5.5=1,"n.a.",-(Tabelle1[[#This Row],[80%/20% SCOP]]-5.5)/5.5)</f>
        <v>0.88636363636363635</v>
      </c>
    </row>
    <row r="916" spans="1:14" ht="20.100000000000001" customHeight="1" x14ac:dyDescent="0.25">
      <c r="A916" s="24">
        <v>16014729</v>
      </c>
      <c r="B916" s="15" t="s">
        <v>909</v>
      </c>
      <c r="C916" s="15" t="s">
        <v>916</v>
      </c>
      <c r="D916" s="16" t="s">
        <v>2</v>
      </c>
      <c r="E916" s="17">
        <v>97</v>
      </c>
      <c r="F916" s="18">
        <v>1.62</v>
      </c>
      <c r="G916" s="17"/>
      <c r="H916" s="16"/>
      <c r="I916" s="16" t="s">
        <v>40</v>
      </c>
      <c r="J916" s="16" t="s">
        <v>15</v>
      </c>
      <c r="K916" s="16" t="s">
        <v>4</v>
      </c>
      <c r="L916" s="19">
        <f>IF(Tabelle1[[#This Row],[Heizleistung (55°C)]]=0,Tabelle1[[#This Row],[Heizleistung (35°C)]],(Tabelle1[[#This Row],[Heizleistung (35°C)]]+Tabelle1[[#This Row],[Heizleistung (55°C)]])/2)</f>
        <v>97</v>
      </c>
      <c r="M916" s="20">
        <f>IF(Tabelle1[[#This Row],[Etas 55°C]]=0,0,(Tabelle1[[#This Row],[Etas 35°C]]*0.8+Tabelle1[[#This Row],[Etas 55°C]]*0.2))*2.5</f>
        <v>0</v>
      </c>
      <c r="N916" s="21" t="str">
        <f>IF(-(Tabelle1[[#This Row],[80%/20% SCOP]]-5.5)/5.5=1,"n.a.",-(Tabelle1[[#This Row],[80%/20% SCOP]]-5.5)/5.5)</f>
        <v>n.a.</v>
      </c>
    </row>
    <row r="917" spans="1:14" ht="20.100000000000001" customHeight="1" x14ac:dyDescent="0.25">
      <c r="A917" s="24">
        <v>16016704</v>
      </c>
      <c r="B917" s="15" t="s">
        <v>909</v>
      </c>
      <c r="C917" s="15" t="s">
        <v>917</v>
      </c>
      <c r="D917" s="16" t="s">
        <v>2</v>
      </c>
      <c r="E917" s="17">
        <v>8.4</v>
      </c>
      <c r="F917" s="18">
        <v>2.044</v>
      </c>
      <c r="G917" s="17">
        <v>7.8</v>
      </c>
      <c r="H917" s="18">
        <v>1.4970000000000001</v>
      </c>
      <c r="I917" s="16" t="s">
        <v>3</v>
      </c>
      <c r="J917" s="16" t="s">
        <v>4</v>
      </c>
      <c r="K917" s="16" t="s">
        <v>4</v>
      </c>
      <c r="L917" s="19">
        <f>IF(Tabelle1[[#This Row],[Heizleistung (55°C)]]=0,Tabelle1[[#This Row],[Heizleistung (35°C)]],(Tabelle1[[#This Row],[Heizleistung (35°C)]]+Tabelle1[[#This Row],[Heizleistung (55°C)]])/2)</f>
        <v>8.1</v>
      </c>
      <c r="M917" s="20">
        <f>IF(Tabelle1[[#This Row],[Etas 55°C]]=0,0,(Tabelle1[[#This Row],[Etas 35°C]]*0.8+Tabelle1[[#This Row],[Etas 55°C]]*0.2))*2.5</f>
        <v>4.8365000000000009</v>
      </c>
      <c r="N917" s="21">
        <f>IF(-(Tabelle1[[#This Row],[80%/20% SCOP]]-5.5)/5.5=1,"n.a.",-(Tabelle1[[#This Row],[80%/20% SCOP]]-5.5)/5.5)</f>
        <v>0.12063636363636347</v>
      </c>
    </row>
    <row r="918" spans="1:14" ht="20.100000000000001" customHeight="1" x14ac:dyDescent="0.25">
      <c r="A918" s="24">
        <v>16017621</v>
      </c>
      <c r="B918" s="15" t="s">
        <v>909</v>
      </c>
      <c r="C918" s="15" t="s">
        <v>918</v>
      </c>
      <c r="D918" s="16" t="s">
        <v>2</v>
      </c>
      <c r="E918" s="17">
        <v>15.5</v>
      </c>
      <c r="F918" s="18">
        <v>1.86</v>
      </c>
      <c r="G918" s="17">
        <v>16</v>
      </c>
      <c r="H918" s="18">
        <v>1.52</v>
      </c>
      <c r="I918" s="16" t="s">
        <v>3</v>
      </c>
      <c r="J918" s="16" t="s">
        <v>4</v>
      </c>
      <c r="K918" s="16" t="s">
        <v>4</v>
      </c>
      <c r="L918" s="19">
        <f>IF(Tabelle1[[#This Row],[Heizleistung (55°C)]]=0,Tabelle1[[#This Row],[Heizleistung (35°C)]],(Tabelle1[[#This Row],[Heizleistung (35°C)]]+Tabelle1[[#This Row],[Heizleistung (55°C)]])/2)</f>
        <v>15.75</v>
      </c>
      <c r="M918" s="20">
        <f>IF(Tabelle1[[#This Row],[Etas 55°C]]=0,0,(Tabelle1[[#This Row],[Etas 35°C]]*0.8+Tabelle1[[#This Row],[Etas 55°C]]*0.2))*2.5</f>
        <v>4.4800000000000004</v>
      </c>
      <c r="N918" s="21">
        <f>IF(-(Tabelle1[[#This Row],[80%/20% SCOP]]-5.5)/5.5=1,"n.a.",-(Tabelle1[[#This Row],[80%/20% SCOP]]-5.5)/5.5)</f>
        <v>0.18545454545454537</v>
      </c>
    </row>
    <row r="919" spans="1:14" ht="20.100000000000001" customHeight="1" x14ac:dyDescent="0.25">
      <c r="A919" s="24">
        <v>16014726</v>
      </c>
      <c r="B919" s="15" t="s">
        <v>909</v>
      </c>
      <c r="C919" s="15" t="s">
        <v>919</v>
      </c>
      <c r="D919" s="16" t="s">
        <v>2</v>
      </c>
      <c r="E919" s="17">
        <v>170</v>
      </c>
      <c r="F919" s="18">
        <v>1.63</v>
      </c>
      <c r="G919" s="17"/>
      <c r="H919" s="16"/>
      <c r="I919" s="16" t="s">
        <v>40</v>
      </c>
      <c r="J919" s="16" t="s">
        <v>15</v>
      </c>
      <c r="K919" s="16" t="s">
        <v>4</v>
      </c>
      <c r="L919" s="19">
        <f>IF(Tabelle1[[#This Row],[Heizleistung (55°C)]]=0,Tabelle1[[#This Row],[Heizleistung (35°C)]],(Tabelle1[[#This Row],[Heizleistung (35°C)]]+Tabelle1[[#This Row],[Heizleistung (55°C)]])/2)</f>
        <v>170</v>
      </c>
      <c r="M919" s="20">
        <f>IF(Tabelle1[[#This Row],[Etas 55°C]]=0,0,(Tabelle1[[#This Row],[Etas 35°C]]*0.8+Tabelle1[[#This Row],[Etas 55°C]]*0.2))*2.5</f>
        <v>0</v>
      </c>
      <c r="N919" s="21" t="str">
        <f>IF(-(Tabelle1[[#This Row],[80%/20% SCOP]]-5.5)/5.5=1,"n.a.",-(Tabelle1[[#This Row],[80%/20% SCOP]]-5.5)/5.5)</f>
        <v>n.a.</v>
      </c>
    </row>
    <row r="920" spans="1:14" ht="20.100000000000001" customHeight="1" x14ac:dyDescent="0.25">
      <c r="A920" s="24">
        <v>16017577</v>
      </c>
      <c r="B920" s="15" t="s">
        <v>909</v>
      </c>
      <c r="C920" s="15" t="s">
        <v>920</v>
      </c>
      <c r="D920" s="16" t="s">
        <v>2</v>
      </c>
      <c r="E920" s="17">
        <v>14</v>
      </c>
      <c r="F920" s="18">
        <v>1.88</v>
      </c>
      <c r="G920" s="17">
        <v>13.8</v>
      </c>
      <c r="H920" s="18">
        <v>1.52</v>
      </c>
      <c r="I920" s="16" t="s">
        <v>3</v>
      </c>
      <c r="J920" s="16" t="s">
        <v>4</v>
      </c>
      <c r="K920" s="16" t="s">
        <v>4</v>
      </c>
      <c r="L920" s="19">
        <f>IF(Tabelle1[[#This Row],[Heizleistung (55°C)]]=0,Tabelle1[[#This Row],[Heizleistung (35°C)]],(Tabelle1[[#This Row],[Heizleistung (35°C)]]+Tabelle1[[#This Row],[Heizleistung (55°C)]])/2)</f>
        <v>13.9</v>
      </c>
      <c r="M920" s="20">
        <f>IF(Tabelle1[[#This Row],[Etas 55°C]]=0,0,(Tabelle1[[#This Row],[Etas 35°C]]*0.8+Tabelle1[[#This Row],[Etas 55°C]]*0.2))*2.5</f>
        <v>4.5200000000000005</v>
      </c>
      <c r="N920" s="21">
        <f>IF(-(Tabelle1[[#This Row],[80%/20% SCOP]]-5.5)/5.5=1,"n.a.",-(Tabelle1[[#This Row],[80%/20% SCOP]]-5.5)/5.5)</f>
        <v>0.17818181818181811</v>
      </c>
    </row>
    <row r="921" spans="1:14" ht="20.100000000000001" customHeight="1" x14ac:dyDescent="0.25">
      <c r="A921" s="24">
        <v>16012480</v>
      </c>
      <c r="B921" s="15" t="s">
        <v>909</v>
      </c>
      <c r="C921" s="15" t="s">
        <v>921</v>
      </c>
      <c r="D921" s="16" t="s">
        <v>2</v>
      </c>
      <c r="E921" s="17"/>
      <c r="F921" s="16"/>
      <c r="G921" s="17">
        <v>37.299999999999997</v>
      </c>
      <c r="H921" s="18">
        <v>1.25</v>
      </c>
      <c r="I921" s="16" t="s">
        <v>40</v>
      </c>
      <c r="J921" s="16" t="s">
        <v>15</v>
      </c>
      <c r="K921" s="16" t="s">
        <v>4</v>
      </c>
      <c r="L921" s="19">
        <f>IF(Tabelle1[[#This Row],[Heizleistung (55°C)]]=0,Tabelle1[[#This Row],[Heizleistung (35°C)]],(Tabelle1[[#This Row],[Heizleistung (35°C)]]+Tabelle1[[#This Row],[Heizleistung (55°C)]])/2)</f>
        <v>18.649999999999999</v>
      </c>
      <c r="M921" s="20">
        <f>IF(Tabelle1[[#This Row],[Etas 55°C]]=0,0,(Tabelle1[[#This Row],[Etas 35°C]]*0.8+Tabelle1[[#This Row],[Etas 55°C]]*0.2))*2.5</f>
        <v>0.625</v>
      </c>
      <c r="N921" s="21">
        <f>IF(-(Tabelle1[[#This Row],[80%/20% SCOP]]-5.5)/5.5=1,"n.a.",-(Tabelle1[[#This Row],[80%/20% SCOP]]-5.5)/5.5)</f>
        <v>0.88636363636363635</v>
      </c>
    </row>
    <row r="922" spans="1:14" ht="20.100000000000001" customHeight="1" x14ac:dyDescent="0.25">
      <c r="A922" s="24">
        <v>16014554</v>
      </c>
      <c r="B922" s="15" t="s">
        <v>909</v>
      </c>
      <c r="C922" s="15" t="s">
        <v>922</v>
      </c>
      <c r="D922" s="16" t="s">
        <v>2</v>
      </c>
      <c r="E922" s="17">
        <v>420</v>
      </c>
      <c r="F922" s="18">
        <v>1.59</v>
      </c>
      <c r="G922" s="17"/>
      <c r="H922" s="16"/>
      <c r="I922" s="16" t="s">
        <v>40</v>
      </c>
      <c r="J922" s="16" t="s">
        <v>15</v>
      </c>
      <c r="K922" s="16" t="s">
        <v>15</v>
      </c>
      <c r="L922" s="19">
        <f>IF(Tabelle1[[#This Row],[Heizleistung (55°C)]]=0,Tabelle1[[#This Row],[Heizleistung (35°C)]],(Tabelle1[[#This Row],[Heizleistung (35°C)]]+Tabelle1[[#This Row],[Heizleistung (55°C)]])/2)</f>
        <v>420</v>
      </c>
      <c r="M922" s="20">
        <f>IF(Tabelle1[[#This Row],[Etas 55°C]]=0,0,(Tabelle1[[#This Row],[Etas 35°C]]*0.8+Tabelle1[[#This Row],[Etas 55°C]]*0.2))*2.5</f>
        <v>0</v>
      </c>
      <c r="N922" s="21" t="str">
        <f>IF(-(Tabelle1[[#This Row],[80%/20% SCOP]]-5.5)/5.5=1,"n.a.",-(Tabelle1[[#This Row],[80%/20% SCOP]]-5.5)/5.5)</f>
        <v>n.a.</v>
      </c>
    </row>
    <row r="923" spans="1:14" ht="20.100000000000001" customHeight="1" x14ac:dyDescent="0.25">
      <c r="A923" s="24">
        <v>16014724</v>
      </c>
      <c r="B923" s="15" t="s">
        <v>909</v>
      </c>
      <c r="C923" s="15" t="s">
        <v>923</v>
      </c>
      <c r="D923" s="16" t="s">
        <v>2</v>
      </c>
      <c r="E923" s="17">
        <v>153</v>
      </c>
      <c r="F923" s="18">
        <v>1.63</v>
      </c>
      <c r="G923" s="17"/>
      <c r="H923" s="16"/>
      <c r="I923" s="16" t="s">
        <v>40</v>
      </c>
      <c r="J923" s="16" t="s">
        <v>15</v>
      </c>
      <c r="K923" s="16" t="s">
        <v>4</v>
      </c>
      <c r="L923" s="19">
        <f>IF(Tabelle1[[#This Row],[Heizleistung (55°C)]]=0,Tabelle1[[#This Row],[Heizleistung (35°C)]],(Tabelle1[[#This Row],[Heizleistung (35°C)]]+Tabelle1[[#This Row],[Heizleistung (55°C)]])/2)</f>
        <v>153</v>
      </c>
      <c r="M923" s="20">
        <f>IF(Tabelle1[[#This Row],[Etas 55°C]]=0,0,(Tabelle1[[#This Row],[Etas 35°C]]*0.8+Tabelle1[[#This Row],[Etas 55°C]]*0.2))*2.5</f>
        <v>0</v>
      </c>
      <c r="N923" s="21" t="str">
        <f>IF(-(Tabelle1[[#This Row],[80%/20% SCOP]]-5.5)/5.5=1,"n.a.",-(Tabelle1[[#This Row],[80%/20% SCOP]]-5.5)/5.5)</f>
        <v>n.a.</v>
      </c>
    </row>
    <row r="924" spans="1:14" ht="20.100000000000001" customHeight="1" x14ac:dyDescent="0.25">
      <c r="A924" s="24">
        <v>16017597</v>
      </c>
      <c r="B924" s="15" t="s">
        <v>909</v>
      </c>
      <c r="C924" s="15" t="s">
        <v>924</v>
      </c>
      <c r="D924" s="16" t="s">
        <v>2</v>
      </c>
      <c r="E924" s="17">
        <v>9.5</v>
      </c>
      <c r="F924" s="18">
        <v>2.1</v>
      </c>
      <c r="G924" s="17">
        <v>9.5</v>
      </c>
      <c r="H924" s="18">
        <v>1.58</v>
      </c>
      <c r="I924" s="16" t="s">
        <v>3</v>
      </c>
      <c r="J924" s="16" t="s">
        <v>4</v>
      </c>
      <c r="K924" s="16" t="s">
        <v>4</v>
      </c>
      <c r="L924" s="19">
        <f>IF(Tabelle1[[#This Row],[Heizleistung (55°C)]]=0,Tabelle1[[#This Row],[Heizleistung (35°C)]],(Tabelle1[[#This Row],[Heizleistung (35°C)]]+Tabelle1[[#This Row],[Heizleistung (55°C)]])/2)</f>
        <v>9.5</v>
      </c>
      <c r="M924" s="20">
        <f>IF(Tabelle1[[#This Row],[Etas 55°C]]=0,0,(Tabelle1[[#This Row],[Etas 35°C]]*0.8+Tabelle1[[#This Row],[Etas 55°C]]*0.2))*2.5</f>
        <v>4.99</v>
      </c>
      <c r="N924" s="21">
        <f>IF(-(Tabelle1[[#This Row],[80%/20% SCOP]]-5.5)/5.5=1,"n.a.",-(Tabelle1[[#This Row],[80%/20% SCOP]]-5.5)/5.5)</f>
        <v>9.2727272727272686E-2</v>
      </c>
    </row>
    <row r="925" spans="1:14" ht="20.100000000000001" customHeight="1" x14ac:dyDescent="0.25">
      <c r="A925" s="24">
        <v>16017603</v>
      </c>
      <c r="B925" s="15" t="s">
        <v>909</v>
      </c>
      <c r="C925" s="15" t="s">
        <v>925</v>
      </c>
      <c r="D925" s="16" t="s">
        <v>2</v>
      </c>
      <c r="E925" s="17">
        <v>15.5</v>
      </c>
      <c r="F925" s="18">
        <v>1.86</v>
      </c>
      <c r="G925" s="17">
        <v>16</v>
      </c>
      <c r="H925" s="18">
        <v>1.52</v>
      </c>
      <c r="I925" s="16" t="s">
        <v>3</v>
      </c>
      <c r="J925" s="16" t="s">
        <v>4</v>
      </c>
      <c r="K925" s="16" t="s">
        <v>4</v>
      </c>
      <c r="L925" s="19">
        <f>IF(Tabelle1[[#This Row],[Heizleistung (55°C)]]=0,Tabelle1[[#This Row],[Heizleistung (35°C)]],(Tabelle1[[#This Row],[Heizleistung (35°C)]]+Tabelle1[[#This Row],[Heizleistung (55°C)]])/2)</f>
        <v>15.75</v>
      </c>
      <c r="M925" s="20">
        <f>IF(Tabelle1[[#This Row],[Etas 55°C]]=0,0,(Tabelle1[[#This Row],[Etas 35°C]]*0.8+Tabelle1[[#This Row],[Etas 55°C]]*0.2))*2.5</f>
        <v>4.4800000000000004</v>
      </c>
      <c r="N925" s="21">
        <f>IF(-(Tabelle1[[#This Row],[80%/20% SCOP]]-5.5)/5.5=1,"n.a.",-(Tabelle1[[#This Row],[80%/20% SCOP]]-5.5)/5.5)</f>
        <v>0.18545454545454537</v>
      </c>
    </row>
    <row r="926" spans="1:14" ht="20.100000000000001" customHeight="1" x14ac:dyDescent="0.25">
      <c r="A926" s="24">
        <v>16015565</v>
      </c>
      <c r="B926" s="15" t="s">
        <v>909</v>
      </c>
      <c r="C926" s="15" t="s">
        <v>926</v>
      </c>
      <c r="D926" s="16" t="s">
        <v>2</v>
      </c>
      <c r="E926" s="17">
        <v>52.45</v>
      </c>
      <c r="F926" s="18">
        <v>1.85</v>
      </c>
      <c r="G926" s="17">
        <v>49.62</v>
      </c>
      <c r="H926" s="18">
        <v>1.42</v>
      </c>
      <c r="I926" s="16" t="s">
        <v>3</v>
      </c>
      <c r="J926" s="16" t="s">
        <v>4</v>
      </c>
      <c r="K926" s="16" t="s">
        <v>4</v>
      </c>
      <c r="L926" s="19">
        <f>IF(Tabelle1[[#This Row],[Heizleistung (55°C)]]=0,Tabelle1[[#This Row],[Heizleistung (35°C)]],(Tabelle1[[#This Row],[Heizleistung (35°C)]]+Tabelle1[[#This Row],[Heizleistung (55°C)]])/2)</f>
        <v>51.034999999999997</v>
      </c>
      <c r="M926" s="20">
        <f>IF(Tabelle1[[#This Row],[Etas 55°C]]=0,0,(Tabelle1[[#This Row],[Etas 35°C]]*0.8+Tabelle1[[#This Row],[Etas 55°C]]*0.2))*2.5</f>
        <v>4.41</v>
      </c>
      <c r="N926" s="21">
        <f>IF(-(Tabelle1[[#This Row],[80%/20% SCOP]]-5.5)/5.5=1,"n.a.",-(Tabelle1[[#This Row],[80%/20% SCOP]]-5.5)/5.5)</f>
        <v>0.19818181818181815</v>
      </c>
    </row>
    <row r="927" spans="1:14" ht="20.100000000000001" customHeight="1" x14ac:dyDescent="0.25">
      <c r="A927" s="24">
        <v>16015555</v>
      </c>
      <c r="B927" s="15" t="s">
        <v>909</v>
      </c>
      <c r="C927" s="15" t="s">
        <v>927</v>
      </c>
      <c r="D927" s="16" t="s">
        <v>2</v>
      </c>
      <c r="E927" s="17">
        <v>39.22</v>
      </c>
      <c r="F927" s="18">
        <v>1.69</v>
      </c>
      <c r="G927" s="17">
        <v>35.83</v>
      </c>
      <c r="H927" s="18">
        <v>1.33</v>
      </c>
      <c r="I927" s="16" t="s">
        <v>3</v>
      </c>
      <c r="J927" s="16" t="s">
        <v>4</v>
      </c>
      <c r="K927" s="16" t="s">
        <v>4</v>
      </c>
      <c r="L927" s="19">
        <f>IF(Tabelle1[[#This Row],[Heizleistung (55°C)]]=0,Tabelle1[[#This Row],[Heizleistung (35°C)]],(Tabelle1[[#This Row],[Heizleistung (35°C)]]+Tabelle1[[#This Row],[Heizleistung (55°C)]])/2)</f>
        <v>37.524999999999999</v>
      </c>
      <c r="M927" s="20">
        <f>IF(Tabelle1[[#This Row],[Etas 55°C]]=0,0,(Tabelle1[[#This Row],[Etas 35°C]]*0.8+Tabelle1[[#This Row],[Etas 55°C]]*0.2))*2.5</f>
        <v>4.0449999999999999</v>
      </c>
      <c r="N927" s="21">
        <f>IF(-(Tabelle1[[#This Row],[80%/20% SCOP]]-5.5)/5.5=1,"n.a.",-(Tabelle1[[#This Row],[80%/20% SCOP]]-5.5)/5.5)</f>
        <v>0.26454545454545458</v>
      </c>
    </row>
    <row r="928" spans="1:14" ht="20.100000000000001" customHeight="1" x14ac:dyDescent="0.25">
      <c r="A928" s="24">
        <v>16004829</v>
      </c>
      <c r="B928" s="15" t="s">
        <v>909</v>
      </c>
      <c r="C928" s="15" t="s">
        <v>928</v>
      </c>
      <c r="D928" s="16" t="s">
        <v>2</v>
      </c>
      <c r="E928" s="17">
        <v>8.1</v>
      </c>
      <c r="F928" s="18">
        <v>2.0499999999999998</v>
      </c>
      <c r="G928" s="17">
        <v>6.6</v>
      </c>
      <c r="H928" s="18">
        <v>1.31</v>
      </c>
      <c r="I928" s="16" t="s">
        <v>40</v>
      </c>
      <c r="J928" s="16" t="s">
        <v>4</v>
      </c>
      <c r="K928" s="16" t="s">
        <v>4</v>
      </c>
      <c r="L928" s="19">
        <f>IF(Tabelle1[[#This Row],[Heizleistung (55°C)]]=0,Tabelle1[[#This Row],[Heizleistung (35°C)]],(Tabelle1[[#This Row],[Heizleistung (35°C)]]+Tabelle1[[#This Row],[Heizleistung (55°C)]])/2)</f>
        <v>7.35</v>
      </c>
      <c r="M928" s="20">
        <f>IF(Tabelle1[[#This Row],[Etas 55°C]]=0,0,(Tabelle1[[#This Row],[Etas 35°C]]*0.8+Tabelle1[[#This Row],[Etas 55°C]]*0.2))*2.5</f>
        <v>4.7549999999999999</v>
      </c>
      <c r="N928" s="21">
        <f>IF(-(Tabelle1[[#This Row],[80%/20% SCOP]]-5.5)/5.5=1,"n.a.",-(Tabelle1[[#This Row],[80%/20% SCOP]]-5.5)/5.5)</f>
        <v>0.13545454545454547</v>
      </c>
    </row>
    <row r="929" spans="1:14" ht="20.100000000000001" customHeight="1" x14ac:dyDescent="0.25">
      <c r="A929" s="24">
        <v>16014710</v>
      </c>
      <c r="B929" s="15" t="s">
        <v>909</v>
      </c>
      <c r="C929" s="15" t="s">
        <v>929</v>
      </c>
      <c r="D929" s="16" t="s">
        <v>2</v>
      </c>
      <c r="E929" s="17">
        <v>92</v>
      </c>
      <c r="F929" s="18">
        <v>1.63</v>
      </c>
      <c r="G929" s="17"/>
      <c r="H929" s="16"/>
      <c r="I929" s="16" t="s">
        <v>40</v>
      </c>
      <c r="J929" s="16" t="s">
        <v>15</v>
      </c>
      <c r="K929" s="16" t="s">
        <v>4</v>
      </c>
      <c r="L929" s="19">
        <f>IF(Tabelle1[[#This Row],[Heizleistung (55°C)]]=0,Tabelle1[[#This Row],[Heizleistung (35°C)]],(Tabelle1[[#This Row],[Heizleistung (35°C)]]+Tabelle1[[#This Row],[Heizleistung (55°C)]])/2)</f>
        <v>92</v>
      </c>
      <c r="M929" s="20">
        <f>IF(Tabelle1[[#This Row],[Etas 55°C]]=0,0,(Tabelle1[[#This Row],[Etas 35°C]]*0.8+Tabelle1[[#This Row],[Etas 55°C]]*0.2))*2.5</f>
        <v>0</v>
      </c>
      <c r="N929" s="21" t="str">
        <f>IF(-(Tabelle1[[#This Row],[80%/20% SCOP]]-5.5)/5.5=1,"n.a.",-(Tabelle1[[#This Row],[80%/20% SCOP]]-5.5)/5.5)</f>
        <v>n.a.</v>
      </c>
    </row>
    <row r="930" spans="1:14" ht="20.100000000000001" customHeight="1" x14ac:dyDescent="0.25">
      <c r="A930" s="24">
        <v>16013607</v>
      </c>
      <c r="B930" s="15" t="s">
        <v>909</v>
      </c>
      <c r="C930" s="15" t="s">
        <v>930</v>
      </c>
      <c r="D930" s="16" t="s">
        <v>2</v>
      </c>
      <c r="E930" s="17">
        <v>15</v>
      </c>
      <c r="F930" s="18">
        <v>1.8049999999999999</v>
      </c>
      <c r="G930" s="17">
        <v>15</v>
      </c>
      <c r="H930" s="18">
        <v>1.399</v>
      </c>
      <c r="I930" s="16" t="s">
        <v>3</v>
      </c>
      <c r="J930" s="16" t="s">
        <v>4</v>
      </c>
      <c r="K930" s="16" t="s">
        <v>4</v>
      </c>
      <c r="L930" s="19">
        <f>IF(Tabelle1[[#This Row],[Heizleistung (55°C)]]=0,Tabelle1[[#This Row],[Heizleistung (35°C)]],(Tabelle1[[#This Row],[Heizleistung (35°C)]]+Tabelle1[[#This Row],[Heizleistung (55°C)]])/2)</f>
        <v>15</v>
      </c>
      <c r="M930" s="20">
        <f>IF(Tabelle1[[#This Row],[Etas 55°C]]=0,0,(Tabelle1[[#This Row],[Etas 35°C]]*0.8+Tabelle1[[#This Row],[Etas 55°C]]*0.2))*2.5</f>
        <v>4.3094999999999999</v>
      </c>
      <c r="N930" s="21">
        <f>IF(-(Tabelle1[[#This Row],[80%/20% SCOP]]-5.5)/5.5=1,"n.a.",-(Tabelle1[[#This Row],[80%/20% SCOP]]-5.5)/5.5)</f>
        <v>0.21645454545454548</v>
      </c>
    </row>
    <row r="931" spans="1:14" ht="20.100000000000001" customHeight="1" x14ac:dyDescent="0.25">
      <c r="A931" s="24">
        <v>16016668</v>
      </c>
      <c r="B931" s="15" t="s">
        <v>909</v>
      </c>
      <c r="C931" s="15" t="s">
        <v>931</v>
      </c>
      <c r="D931" s="16" t="s">
        <v>2</v>
      </c>
      <c r="E931" s="17">
        <v>5.5</v>
      </c>
      <c r="F931" s="18">
        <v>1.91</v>
      </c>
      <c r="G931" s="17">
        <v>4.4000000000000004</v>
      </c>
      <c r="H931" s="18">
        <v>1.29</v>
      </c>
      <c r="I931" s="16" t="s">
        <v>40</v>
      </c>
      <c r="J931" s="16" t="s">
        <v>4</v>
      </c>
      <c r="K931" s="16" t="s">
        <v>4</v>
      </c>
      <c r="L931" s="19">
        <f>IF(Tabelle1[[#This Row],[Heizleistung (55°C)]]=0,Tabelle1[[#This Row],[Heizleistung (35°C)]],(Tabelle1[[#This Row],[Heizleistung (35°C)]]+Tabelle1[[#This Row],[Heizleistung (55°C)]])/2)</f>
        <v>4.95</v>
      </c>
      <c r="M931" s="20">
        <f>IF(Tabelle1[[#This Row],[Etas 55°C]]=0,0,(Tabelle1[[#This Row],[Etas 35°C]]*0.8+Tabelle1[[#This Row],[Etas 55°C]]*0.2))*2.5</f>
        <v>4.4649999999999999</v>
      </c>
      <c r="N931" s="21">
        <f>IF(-(Tabelle1[[#This Row],[80%/20% SCOP]]-5.5)/5.5=1,"n.a.",-(Tabelle1[[#This Row],[80%/20% SCOP]]-5.5)/5.5)</f>
        <v>0.1881818181818182</v>
      </c>
    </row>
    <row r="932" spans="1:14" ht="20.100000000000001" customHeight="1" x14ac:dyDescent="0.25">
      <c r="A932" s="24">
        <v>16014542</v>
      </c>
      <c r="B932" s="15" t="s">
        <v>909</v>
      </c>
      <c r="C932" s="15" t="s">
        <v>932</v>
      </c>
      <c r="D932" s="16" t="s">
        <v>2</v>
      </c>
      <c r="E932" s="17">
        <v>274</v>
      </c>
      <c r="F932" s="18">
        <v>1.49</v>
      </c>
      <c r="G932" s="17"/>
      <c r="H932" s="16"/>
      <c r="I932" s="16" t="s">
        <v>40</v>
      </c>
      <c r="J932" s="16" t="s">
        <v>15</v>
      </c>
      <c r="K932" s="16" t="s">
        <v>15</v>
      </c>
      <c r="L932" s="19">
        <f>IF(Tabelle1[[#This Row],[Heizleistung (55°C)]]=0,Tabelle1[[#This Row],[Heizleistung (35°C)]],(Tabelle1[[#This Row],[Heizleistung (35°C)]]+Tabelle1[[#This Row],[Heizleistung (55°C)]])/2)</f>
        <v>274</v>
      </c>
      <c r="M932" s="20">
        <f>IF(Tabelle1[[#This Row],[Etas 55°C]]=0,0,(Tabelle1[[#This Row],[Etas 35°C]]*0.8+Tabelle1[[#This Row],[Etas 55°C]]*0.2))*2.5</f>
        <v>0</v>
      </c>
      <c r="N932" s="21" t="str">
        <f>IF(-(Tabelle1[[#This Row],[80%/20% SCOP]]-5.5)/5.5=1,"n.a.",-(Tabelle1[[#This Row],[80%/20% SCOP]]-5.5)/5.5)</f>
        <v>n.a.</v>
      </c>
    </row>
    <row r="933" spans="1:14" ht="20.100000000000001" customHeight="1" x14ac:dyDescent="0.25">
      <c r="A933" s="24">
        <v>16004594</v>
      </c>
      <c r="B933" s="15" t="s">
        <v>909</v>
      </c>
      <c r="C933" s="15" t="s">
        <v>933</v>
      </c>
      <c r="D933" s="16" t="s">
        <v>2</v>
      </c>
      <c r="E933" s="17">
        <v>12</v>
      </c>
      <c r="F933" s="18">
        <v>1.97</v>
      </c>
      <c r="G933" s="17">
        <v>12</v>
      </c>
      <c r="H933" s="18">
        <v>1.4</v>
      </c>
      <c r="I933" s="16" t="s">
        <v>40</v>
      </c>
      <c r="J933" s="16" t="s">
        <v>4</v>
      </c>
      <c r="K933" s="16" t="s">
        <v>4</v>
      </c>
      <c r="L933" s="19">
        <f>IF(Tabelle1[[#This Row],[Heizleistung (55°C)]]=0,Tabelle1[[#This Row],[Heizleistung (35°C)]],(Tabelle1[[#This Row],[Heizleistung (35°C)]]+Tabelle1[[#This Row],[Heizleistung (55°C)]])/2)</f>
        <v>12</v>
      </c>
      <c r="M933" s="20">
        <f>IF(Tabelle1[[#This Row],[Etas 55°C]]=0,0,(Tabelle1[[#This Row],[Etas 35°C]]*0.8+Tabelle1[[#This Row],[Etas 55°C]]*0.2))*2.5</f>
        <v>4.6400000000000006</v>
      </c>
      <c r="N933" s="21">
        <f>IF(-(Tabelle1[[#This Row],[80%/20% SCOP]]-5.5)/5.5=1,"n.a.",-(Tabelle1[[#This Row],[80%/20% SCOP]]-5.5)/5.5)</f>
        <v>0.15636363636363626</v>
      </c>
    </row>
    <row r="934" spans="1:14" ht="20.100000000000001" customHeight="1" x14ac:dyDescent="0.25">
      <c r="A934" s="24">
        <v>16014559</v>
      </c>
      <c r="B934" s="15" t="s">
        <v>909</v>
      </c>
      <c r="C934" s="15" t="s">
        <v>934</v>
      </c>
      <c r="D934" s="16" t="s">
        <v>2</v>
      </c>
      <c r="E934" s="17">
        <v>471</v>
      </c>
      <c r="F934" s="18">
        <v>1.48</v>
      </c>
      <c r="G934" s="17"/>
      <c r="H934" s="16"/>
      <c r="I934" s="16" t="s">
        <v>40</v>
      </c>
      <c r="J934" s="16" t="s">
        <v>15</v>
      </c>
      <c r="K934" s="16" t="s">
        <v>15</v>
      </c>
      <c r="L934" s="19">
        <f>IF(Tabelle1[[#This Row],[Heizleistung (55°C)]]=0,Tabelle1[[#This Row],[Heizleistung (35°C)]],(Tabelle1[[#This Row],[Heizleistung (35°C)]]+Tabelle1[[#This Row],[Heizleistung (55°C)]])/2)</f>
        <v>471</v>
      </c>
      <c r="M934" s="20">
        <f>IF(Tabelle1[[#This Row],[Etas 55°C]]=0,0,(Tabelle1[[#This Row],[Etas 35°C]]*0.8+Tabelle1[[#This Row],[Etas 55°C]]*0.2))*2.5</f>
        <v>0</v>
      </c>
      <c r="N934" s="21" t="str">
        <f>IF(-(Tabelle1[[#This Row],[80%/20% SCOP]]-5.5)/5.5=1,"n.a.",-(Tabelle1[[#This Row],[80%/20% SCOP]]-5.5)/5.5)</f>
        <v>n.a.</v>
      </c>
    </row>
    <row r="935" spans="1:14" ht="20.100000000000001" customHeight="1" x14ac:dyDescent="0.25">
      <c r="A935" s="24">
        <v>16017591</v>
      </c>
      <c r="B935" s="15" t="s">
        <v>909</v>
      </c>
      <c r="C935" s="15" t="s">
        <v>935</v>
      </c>
      <c r="D935" s="16" t="s">
        <v>2</v>
      </c>
      <c r="E935" s="17">
        <v>15.5</v>
      </c>
      <c r="F935" s="18">
        <v>1.86</v>
      </c>
      <c r="G935" s="17">
        <v>16</v>
      </c>
      <c r="H935" s="18">
        <v>1.52</v>
      </c>
      <c r="I935" s="16" t="s">
        <v>3</v>
      </c>
      <c r="J935" s="16" t="s">
        <v>4</v>
      </c>
      <c r="K935" s="16" t="s">
        <v>4</v>
      </c>
      <c r="L935" s="19">
        <f>IF(Tabelle1[[#This Row],[Heizleistung (55°C)]]=0,Tabelle1[[#This Row],[Heizleistung (35°C)]],(Tabelle1[[#This Row],[Heizleistung (35°C)]]+Tabelle1[[#This Row],[Heizleistung (55°C)]])/2)</f>
        <v>15.75</v>
      </c>
      <c r="M935" s="20">
        <f>IF(Tabelle1[[#This Row],[Etas 55°C]]=0,0,(Tabelle1[[#This Row],[Etas 35°C]]*0.8+Tabelle1[[#This Row],[Etas 55°C]]*0.2))*2.5</f>
        <v>4.4800000000000004</v>
      </c>
      <c r="N935" s="21">
        <f>IF(-(Tabelle1[[#This Row],[80%/20% SCOP]]-5.5)/5.5=1,"n.a.",-(Tabelle1[[#This Row],[80%/20% SCOP]]-5.5)/5.5)</f>
        <v>0.18545454545454537</v>
      </c>
    </row>
    <row r="936" spans="1:14" ht="20.100000000000001" customHeight="1" x14ac:dyDescent="0.25">
      <c r="A936" s="24">
        <v>16004590</v>
      </c>
      <c r="B936" s="15" t="s">
        <v>909</v>
      </c>
      <c r="C936" s="15" t="s">
        <v>936</v>
      </c>
      <c r="D936" s="16" t="s">
        <v>2</v>
      </c>
      <c r="E936" s="17">
        <v>8</v>
      </c>
      <c r="F936" s="18">
        <v>2.1</v>
      </c>
      <c r="G936" s="17">
        <v>7</v>
      </c>
      <c r="H936" s="18">
        <v>1.46</v>
      </c>
      <c r="I936" s="16" t="s">
        <v>40</v>
      </c>
      <c r="J936" s="16" t="s">
        <v>4</v>
      </c>
      <c r="K936" s="16" t="s">
        <v>4</v>
      </c>
      <c r="L936" s="19">
        <f>IF(Tabelle1[[#This Row],[Heizleistung (55°C)]]=0,Tabelle1[[#This Row],[Heizleistung (35°C)]],(Tabelle1[[#This Row],[Heizleistung (35°C)]]+Tabelle1[[#This Row],[Heizleistung (55°C)]])/2)</f>
        <v>7.5</v>
      </c>
      <c r="M936" s="20">
        <f>IF(Tabelle1[[#This Row],[Etas 55°C]]=0,0,(Tabelle1[[#This Row],[Etas 35°C]]*0.8+Tabelle1[[#This Row],[Etas 55°C]]*0.2))*2.5</f>
        <v>4.9300000000000006</v>
      </c>
      <c r="N936" s="21">
        <f>IF(-(Tabelle1[[#This Row],[80%/20% SCOP]]-5.5)/5.5=1,"n.a.",-(Tabelle1[[#This Row],[80%/20% SCOP]]-5.5)/5.5)</f>
        <v>0.10363636363636353</v>
      </c>
    </row>
    <row r="937" spans="1:14" ht="20.100000000000001" customHeight="1" x14ac:dyDescent="0.25">
      <c r="A937" s="24">
        <v>16016660</v>
      </c>
      <c r="B937" s="15" t="s">
        <v>909</v>
      </c>
      <c r="C937" s="15" t="s">
        <v>937</v>
      </c>
      <c r="D937" s="16" t="s">
        <v>2</v>
      </c>
      <c r="E937" s="17">
        <v>15.2</v>
      </c>
      <c r="F937" s="18">
        <v>1.82</v>
      </c>
      <c r="G937" s="17">
        <v>13</v>
      </c>
      <c r="H937" s="18">
        <v>1.33</v>
      </c>
      <c r="I937" s="16" t="s">
        <v>40</v>
      </c>
      <c r="J937" s="16" t="s">
        <v>4</v>
      </c>
      <c r="K937" s="16" t="s">
        <v>4</v>
      </c>
      <c r="L937" s="19">
        <f>IF(Tabelle1[[#This Row],[Heizleistung (55°C)]]=0,Tabelle1[[#This Row],[Heizleistung (35°C)]],(Tabelle1[[#This Row],[Heizleistung (35°C)]]+Tabelle1[[#This Row],[Heizleistung (55°C)]])/2)</f>
        <v>14.1</v>
      </c>
      <c r="M937" s="20">
        <f>IF(Tabelle1[[#This Row],[Etas 55°C]]=0,0,(Tabelle1[[#This Row],[Etas 35°C]]*0.8+Tabelle1[[#This Row],[Etas 55°C]]*0.2))*2.5</f>
        <v>4.3050000000000006</v>
      </c>
      <c r="N937" s="21">
        <f>IF(-(Tabelle1[[#This Row],[80%/20% SCOP]]-5.5)/5.5=1,"n.a.",-(Tabelle1[[#This Row],[80%/20% SCOP]]-5.5)/5.5)</f>
        <v>0.21727272727272717</v>
      </c>
    </row>
    <row r="938" spans="1:14" ht="20.100000000000001" customHeight="1" x14ac:dyDescent="0.25">
      <c r="A938" s="24">
        <v>16004600</v>
      </c>
      <c r="B938" s="15" t="s">
        <v>909</v>
      </c>
      <c r="C938" s="15" t="s">
        <v>938</v>
      </c>
      <c r="D938" s="16" t="s">
        <v>2</v>
      </c>
      <c r="E938" s="17">
        <v>12</v>
      </c>
      <c r="F938" s="18">
        <v>1.97</v>
      </c>
      <c r="G938" s="17">
        <v>12</v>
      </c>
      <c r="H938" s="18">
        <v>1.4</v>
      </c>
      <c r="I938" s="16" t="s">
        <v>40</v>
      </c>
      <c r="J938" s="16" t="s">
        <v>4</v>
      </c>
      <c r="K938" s="16" t="s">
        <v>4</v>
      </c>
      <c r="L938" s="19">
        <f>IF(Tabelle1[[#This Row],[Heizleistung (55°C)]]=0,Tabelle1[[#This Row],[Heizleistung (35°C)]],(Tabelle1[[#This Row],[Heizleistung (35°C)]]+Tabelle1[[#This Row],[Heizleistung (55°C)]])/2)</f>
        <v>12</v>
      </c>
      <c r="M938" s="20">
        <f>IF(Tabelle1[[#This Row],[Etas 55°C]]=0,0,(Tabelle1[[#This Row],[Etas 35°C]]*0.8+Tabelle1[[#This Row],[Etas 55°C]]*0.2))*2.5</f>
        <v>4.6400000000000006</v>
      </c>
      <c r="N938" s="21">
        <f>IF(-(Tabelle1[[#This Row],[80%/20% SCOP]]-5.5)/5.5=1,"n.a.",-(Tabelle1[[#This Row],[80%/20% SCOP]]-5.5)/5.5)</f>
        <v>0.15636363636363626</v>
      </c>
    </row>
    <row r="939" spans="1:14" ht="20.100000000000001" customHeight="1" x14ac:dyDescent="0.25">
      <c r="A939" s="24">
        <v>16016653</v>
      </c>
      <c r="B939" s="15" t="s">
        <v>909</v>
      </c>
      <c r="C939" s="15" t="s">
        <v>939</v>
      </c>
      <c r="D939" s="16" t="s">
        <v>2</v>
      </c>
      <c r="E939" s="17">
        <v>15.2</v>
      </c>
      <c r="F939" s="18">
        <v>1.82</v>
      </c>
      <c r="G939" s="17">
        <v>13</v>
      </c>
      <c r="H939" s="18">
        <v>1.33</v>
      </c>
      <c r="I939" s="16" t="s">
        <v>40</v>
      </c>
      <c r="J939" s="16" t="s">
        <v>4</v>
      </c>
      <c r="K939" s="16" t="s">
        <v>4</v>
      </c>
      <c r="L939" s="19">
        <f>IF(Tabelle1[[#This Row],[Heizleistung (55°C)]]=0,Tabelle1[[#This Row],[Heizleistung (35°C)]],(Tabelle1[[#This Row],[Heizleistung (35°C)]]+Tabelle1[[#This Row],[Heizleistung (55°C)]])/2)</f>
        <v>14.1</v>
      </c>
      <c r="M939" s="20">
        <f>IF(Tabelle1[[#This Row],[Etas 55°C]]=0,0,(Tabelle1[[#This Row],[Etas 35°C]]*0.8+Tabelle1[[#This Row],[Etas 55°C]]*0.2))*2.5</f>
        <v>4.3050000000000006</v>
      </c>
      <c r="N939" s="21">
        <f>IF(-(Tabelle1[[#This Row],[80%/20% SCOP]]-5.5)/5.5=1,"n.a.",-(Tabelle1[[#This Row],[80%/20% SCOP]]-5.5)/5.5)</f>
        <v>0.21727272727272717</v>
      </c>
    </row>
    <row r="940" spans="1:14" ht="20.100000000000001" customHeight="1" x14ac:dyDescent="0.25">
      <c r="A940" s="24">
        <v>16017631</v>
      </c>
      <c r="B940" s="15" t="s">
        <v>909</v>
      </c>
      <c r="C940" s="15" t="s">
        <v>940</v>
      </c>
      <c r="D940" s="16" t="s">
        <v>2</v>
      </c>
      <c r="E940" s="17">
        <v>14</v>
      </c>
      <c r="F940" s="18">
        <v>1.88</v>
      </c>
      <c r="G940" s="17">
        <v>13.8</v>
      </c>
      <c r="H940" s="18">
        <v>1.52</v>
      </c>
      <c r="I940" s="16" t="s">
        <v>3</v>
      </c>
      <c r="J940" s="16" t="s">
        <v>4</v>
      </c>
      <c r="K940" s="16" t="s">
        <v>4</v>
      </c>
      <c r="L940" s="19">
        <f>IF(Tabelle1[[#This Row],[Heizleistung (55°C)]]=0,Tabelle1[[#This Row],[Heizleistung (35°C)]],(Tabelle1[[#This Row],[Heizleistung (35°C)]]+Tabelle1[[#This Row],[Heizleistung (55°C)]])/2)</f>
        <v>13.9</v>
      </c>
      <c r="M940" s="20">
        <f>IF(Tabelle1[[#This Row],[Etas 55°C]]=0,0,(Tabelle1[[#This Row],[Etas 35°C]]*0.8+Tabelle1[[#This Row],[Etas 55°C]]*0.2))*2.5</f>
        <v>4.5200000000000005</v>
      </c>
      <c r="N940" s="21">
        <f>IF(-(Tabelle1[[#This Row],[80%/20% SCOP]]-5.5)/5.5=1,"n.a.",-(Tabelle1[[#This Row],[80%/20% SCOP]]-5.5)/5.5)</f>
        <v>0.17818181818181811</v>
      </c>
    </row>
    <row r="941" spans="1:14" ht="20.100000000000001" customHeight="1" x14ac:dyDescent="0.25">
      <c r="A941" s="24">
        <v>16012518</v>
      </c>
      <c r="B941" s="15" t="s">
        <v>909</v>
      </c>
      <c r="C941" s="15" t="s">
        <v>941</v>
      </c>
      <c r="D941" s="16" t="s">
        <v>2</v>
      </c>
      <c r="E941" s="17">
        <v>41.8</v>
      </c>
      <c r="F941" s="18">
        <v>1.61</v>
      </c>
      <c r="G941" s="17"/>
      <c r="H941" s="16"/>
      <c r="I941" s="16" t="s">
        <v>40</v>
      </c>
      <c r="J941" s="16" t="s">
        <v>15</v>
      </c>
      <c r="K941" s="16" t="s">
        <v>4</v>
      </c>
      <c r="L941" s="19">
        <f>IF(Tabelle1[[#This Row],[Heizleistung (55°C)]]=0,Tabelle1[[#This Row],[Heizleistung (35°C)]],(Tabelle1[[#This Row],[Heizleistung (35°C)]]+Tabelle1[[#This Row],[Heizleistung (55°C)]])/2)</f>
        <v>41.8</v>
      </c>
      <c r="M941" s="20">
        <f>IF(Tabelle1[[#This Row],[Etas 55°C]]=0,0,(Tabelle1[[#This Row],[Etas 35°C]]*0.8+Tabelle1[[#This Row],[Etas 55°C]]*0.2))*2.5</f>
        <v>0</v>
      </c>
      <c r="N941" s="21" t="str">
        <f>IF(-(Tabelle1[[#This Row],[80%/20% SCOP]]-5.5)/5.5=1,"n.a.",-(Tabelle1[[#This Row],[80%/20% SCOP]]-5.5)/5.5)</f>
        <v>n.a.</v>
      </c>
    </row>
    <row r="942" spans="1:14" ht="20.100000000000001" customHeight="1" x14ac:dyDescent="0.25">
      <c r="A942" s="24">
        <v>16017601</v>
      </c>
      <c r="B942" s="15" t="s">
        <v>909</v>
      </c>
      <c r="C942" s="15" t="s">
        <v>942</v>
      </c>
      <c r="D942" s="16" t="s">
        <v>2</v>
      </c>
      <c r="E942" s="17">
        <v>14</v>
      </c>
      <c r="F942" s="18">
        <v>1.88</v>
      </c>
      <c r="G942" s="17">
        <v>13.8</v>
      </c>
      <c r="H942" s="18">
        <v>1.52</v>
      </c>
      <c r="I942" s="16" t="s">
        <v>3</v>
      </c>
      <c r="J942" s="16" t="s">
        <v>4</v>
      </c>
      <c r="K942" s="16" t="s">
        <v>4</v>
      </c>
      <c r="L942" s="19">
        <f>IF(Tabelle1[[#This Row],[Heizleistung (55°C)]]=0,Tabelle1[[#This Row],[Heizleistung (35°C)]],(Tabelle1[[#This Row],[Heizleistung (35°C)]]+Tabelle1[[#This Row],[Heizleistung (55°C)]])/2)</f>
        <v>13.9</v>
      </c>
      <c r="M942" s="20">
        <f>IF(Tabelle1[[#This Row],[Etas 55°C]]=0,0,(Tabelle1[[#This Row],[Etas 35°C]]*0.8+Tabelle1[[#This Row],[Etas 55°C]]*0.2))*2.5</f>
        <v>4.5200000000000005</v>
      </c>
      <c r="N942" s="21">
        <f>IF(-(Tabelle1[[#This Row],[80%/20% SCOP]]-5.5)/5.5=1,"n.a.",-(Tabelle1[[#This Row],[80%/20% SCOP]]-5.5)/5.5)</f>
        <v>0.17818181818181811</v>
      </c>
    </row>
    <row r="943" spans="1:14" ht="20.100000000000001" customHeight="1" x14ac:dyDescent="0.25">
      <c r="A943" s="24">
        <v>16004588</v>
      </c>
      <c r="B943" s="15" t="s">
        <v>909</v>
      </c>
      <c r="C943" s="15" t="s">
        <v>943</v>
      </c>
      <c r="D943" s="16" t="s">
        <v>2</v>
      </c>
      <c r="E943" s="17">
        <v>6</v>
      </c>
      <c r="F943" s="18">
        <v>2.0299999999999998</v>
      </c>
      <c r="G943" s="17">
        <v>6</v>
      </c>
      <c r="H943" s="18">
        <v>1.39</v>
      </c>
      <c r="I943" s="16" t="s">
        <v>40</v>
      </c>
      <c r="J943" s="16" t="s">
        <v>4</v>
      </c>
      <c r="K943" s="16" t="s">
        <v>4</v>
      </c>
      <c r="L943" s="19">
        <f>IF(Tabelle1[[#This Row],[Heizleistung (55°C)]]=0,Tabelle1[[#This Row],[Heizleistung (35°C)]],(Tabelle1[[#This Row],[Heizleistung (35°C)]]+Tabelle1[[#This Row],[Heizleistung (55°C)]])/2)</f>
        <v>6</v>
      </c>
      <c r="M943" s="20">
        <f>IF(Tabelle1[[#This Row],[Etas 55°C]]=0,0,(Tabelle1[[#This Row],[Etas 35°C]]*0.8+Tabelle1[[#This Row],[Etas 55°C]]*0.2))*2.5</f>
        <v>4.7549999999999999</v>
      </c>
      <c r="N943" s="21">
        <f>IF(-(Tabelle1[[#This Row],[80%/20% SCOP]]-5.5)/5.5=1,"n.a.",-(Tabelle1[[#This Row],[80%/20% SCOP]]-5.5)/5.5)</f>
        <v>0.13545454545454547</v>
      </c>
    </row>
    <row r="944" spans="1:14" ht="20.100000000000001" customHeight="1" x14ac:dyDescent="0.25">
      <c r="A944" s="24">
        <v>16017588</v>
      </c>
      <c r="B944" s="15" t="s">
        <v>909</v>
      </c>
      <c r="C944" s="15" t="s">
        <v>944</v>
      </c>
      <c r="D944" s="16" t="s">
        <v>2</v>
      </c>
      <c r="E944" s="17">
        <v>14</v>
      </c>
      <c r="F944" s="18">
        <v>1.88</v>
      </c>
      <c r="G944" s="17">
        <v>13.8</v>
      </c>
      <c r="H944" s="18">
        <v>1.52</v>
      </c>
      <c r="I944" s="16" t="s">
        <v>3</v>
      </c>
      <c r="J944" s="16" t="s">
        <v>4</v>
      </c>
      <c r="K944" s="16" t="s">
        <v>4</v>
      </c>
      <c r="L944" s="19">
        <f>IF(Tabelle1[[#This Row],[Heizleistung (55°C)]]=0,Tabelle1[[#This Row],[Heizleistung (35°C)]],(Tabelle1[[#This Row],[Heizleistung (35°C)]]+Tabelle1[[#This Row],[Heizleistung (55°C)]])/2)</f>
        <v>13.9</v>
      </c>
      <c r="M944" s="20">
        <f>IF(Tabelle1[[#This Row],[Etas 55°C]]=0,0,(Tabelle1[[#This Row],[Etas 35°C]]*0.8+Tabelle1[[#This Row],[Etas 55°C]]*0.2))*2.5</f>
        <v>4.5200000000000005</v>
      </c>
      <c r="N944" s="21">
        <f>IF(-(Tabelle1[[#This Row],[80%/20% SCOP]]-5.5)/5.5=1,"n.a.",-(Tabelle1[[#This Row],[80%/20% SCOP]]-5.5)/5.5)</f>
        <v>0.17818181818181811</v>
      </c>
    </row>
    <row r="945" spans="1:14" ht="20.100000000000001" customHeight="1" x14ac:dyDescent="0.25">
      <c r="A945" s="24">
        <v>16017616</v>
      </c>
      <c r="B945" s="15" t="s">
        <v>909</v>
      </c>
      <c r="C945" s="15" t="s">
        <v>945</v>
      </c>
      <c r="D945" s="16" t="s">
        <v>2</v>
      </c>
      <c r="E945" s="17">
        <v>12.1</v>
      </c>
      <c r="F945" s="18">
        <v>1.95</v>
      </c>
      <c r="G945" s="17">
        <v>11.9</v>
      </c>
      <c r="H945" s="18">
        <v>1.55</v>
      </c>
      <c r="I945" s="16" t="s">
        <v>3</v>
      </c>
      <c r="J945" s="16" t="s">
        <v>4</v>
      </c>
      <c r="K945" s="16" t="s">
        <v>4</v>
      </c>
      <c r="L945" s="19">
        <f>IF(Tabelle1[[#This Row],[Heizleistung (55°C)]]=0,Tabelle1[[#This Row],[Heizleistung (35°C)]],(Tabelle1[[#This Row],[Heizleistung (35°C)]]+Tabelle1[[#This Row],[Heizleistung (55°C)]])/2)</f>
        <v>12</v>
      </c>
      <c r="M945" s="20">
        <f>IF(Tabelle1[[#This Row],[Etas 55°C]]=0,0,(Tabelle1[[#This Row],[Etas 35°C]]*0.8+Tabelle1[[#This Row],[Etas 55°C]]*0.2))*2.5</f>
        <v>4.6750000000000007</v>
      </c>
      <c r="N945" s="21">
        <f>IF(-(Tabelle1[[#This Row],[80%/20% SCOP]]-5.5)/5.5=1,"n.a.",-(Tabelle1[[#This Row],[80%/20% SCOP]]-5.5)/5.5)</f>
        <v>0.14999999999999988</v>
      </c>
    </row>
    <row r="946" spans="1:14" ht="20.100000000000001" customHeight="1" x14ac:dyDescent="0.25">
      <c r="A946" s="24">
        <v>16017574</v>
      </c>
      <c r="B946" s="15" t="s">
        <v>909</v>
      </c>
      <c r="C946" s="15" t="s">
        <v>946</v>
      </c>
      <c r="D946" s="16" t="s">
        <v>2</v>
      </c>
      <c r="E946" s="17">
        <v>12.1</v>
      </c>
      <c r="F946" s="18">
        <v>1.95</v>
      </c>
      <c r="G946" s="17">
        <v>11.9</v>
      </c>
      <c r="H946" s="18">
        <v>1.55</v>
      </c>
      <c r="I946" s="16" t="s">
        <v>3</v>
      </c>
      <c r="J946" s="16" t="s">
        <v>4</v>
      </c>
      <c r="K946" s="16" t="s">
        <v>4</v>
      </c>
      <c r="L946" s="19">
        <f>IF(Tabelle1[[#This Row],[Heizleistung (55°C)]]=0,Tabelle1[[#This Row],[Heizleistung (35°C)]],(Tabelle1[[#This Row],[Heizleistung (35°C)]]+Tabelle1[[#This Row],[Heizleistung (55°C)]])/2)</f>
        <v>12</v>
      </c>
      <c r="M946" s="20">
        <f>IF(Tabelle1[[#This Row],[Etas 55°C]]=0,0,(Tabelle1[[#This Row],[Etas 35°C]]*0.8+Tabelle1[[#This Row],[Etas 55°C]]*0.2))*2.5</f>
        <v>4.6750000000000007</v>
      </c>
      <c r="N946" s="21">
        <f>IF(-(Tabelle1[[#This Row],[80%/20% SCOP]]-5.5)/5.5=1,"n.a.",-(Tabelle1[[#This Row],[80%/20% SCOP]]-5.5)/5.5)</f>
        <v>0.14999999999999988</v>
      </c>
    </row>
    <row r="947" spans="1:14" ht="20.100000000000001" customHeight="1" x14ac:dyDescent="0.25">
      <c r="A947" s="24">
        <v>16016706</v>
      </c>
      <c r="B947" s="15" t="s">
        <v>909</v>
      </c>
      <c r="C947" s="15" t="s">
        <v>947</v>
      </c>
      <c r="D947" s="16" t="s">
        <v>2</v>
      </c>
      <c r="E947" s="17">
        <v>4.5</v>
      </c>
      <c r="F947" s="18">
        <v>1.998</v>
      </c>
      <c r="G947" s="17">
        <v>4.5999999999999996</v>
      </c>
      <c r="H947" s="18">
        <v>1.486</v>
      </c>
      <c r="I947" s="16" t="s">
        <v>3</v>
      </c>
      <c r="J947" s="16" t="s">
        <v>4</v>
      </c>
      <c r="K947" s="16" t="s">
        <v>4</v>
      </c>
      <c r="L947" s="19">
        <f>IF(Tabelle1[[#This Row],[Heizleistung (55°C)]]=0,Tabelle1[[#This Row],[Heizleistung (35°C)]],(Tabelle1[[#This Row],[Heizleistung (35°C)]]+Tabelle1[[#This Row],[Heizleistung (55°C)]])/2)</f>
        <v>4.55</v>
      </c>
      <c r="M947" s="20">
        <f>IF(Tabelle1[[#This Row],[Etas 55°C]]=0,0,(Tabelle1[[#This Row],[Etas 35°C]]*0.8+Tabelle1[[#This Row],[Etas 55°C]]*0.2))*2.5</f>
        <v>4.7389999999999999</v>
      </c>
      <c r="N947" s="21">
        <f>IF(-(Tabelle1[[#This Row],[80%/20% SCOP]]-5.5)/5.5=1,"n.a.",-(Tabelle1[[#This Row],[80%/20% SCOP]]-5.5)/5.5)</f>
        <v>0.13836363636363638</v>
      </c>
    </row>
    <row r="948" spans="1:14" ht="20.100000000000001" customHeight="1" x14ac:dyDescent="0.25">
      <c r="A948" s="24">
        <v>16017614</v>
      </c>
      <c r="B948" s="15" t="s">
        <v>909</v>
      </c>
      <c r="C948" s="15" t="s">
        <v>948</v>
      </c>
      <c r="D948" s="16" t="s">
        <v>2</v>
      </c>
      <c r="E948" s="17">
        <v>9.5</v>
      </c>
      <c r="F948" s="18">
        <v>2.1</v>
      </c>
      <c r="G948" s="17">
        <v>9.5</v>
      </c>
      <c r="H948" s="18">
        <v>1.58</v>
      </c>
      <c r="I948" s="16" t="s">
        <v>3</v>
      </c>
      <c r="J948" s="16" t="s">
        <v>4</v>
      </c>
      <c r="K948" s="16" t="s">
        <v>4</v>
      </c>
      <c r="L948" s="19">
        <f>IF(Tabelle1[[#This Row],[Heizleistung (55°C)]]=0,Tabelle1[[#This Row],[Heizleistung (35°C)]],(Tabelle1[[#This Row],[Heizleistung (35°C)]]+Tabelle1[[#This Row],[Heizleistung (55°C)]])/2)</f>
        <v>9.5</v>
      </c>
      <c r="M948" s="20">
        <f>IF(Tabelle1[[#This Row],[Etas 55°C]]=0,0,(Tabelle1[[#This Row],[Etas 35°C]]*0.8+Tabelle1[[#This Row],[Etas 55°C]]*0.2))*2.5</f>
        <v>4.99</v>
      </c>
      <c r="N948" s="21">
        <f>IF(-(Tabelle1[[#This Row],[80%/20% SCOP]]-5.5)/5.5=1,"n.a.",-(Tabelle1[[#This Row],[80%/20% SCOP]]-5.5)/5.5)</f>
        <v>9.2727272727272686E-2</v>
      </c>
    </row>
    <row r="949" spans="1:14" ht="20.100000000000001" customHeight="1" x14ac:dyDescent="0.25">
      <c r="A949" s="24">
        <v>16017578</v>
      </c>
      <c r="B949" s="15" t="s">
        <v>909</v>
      </c>
      <c r="C949" s="15" t="s">
        <v>949</v>
      </c>
      <c r="D949" s="16" t="s">
        <v>2</v>
      </c>
      <c r="E949" s="17">
        <v>15.5</v>
      </c>
      <c r="F949" s="18">
        <v>1.86</v>
      </c>
      <c r="G949" s="17">
        <v>16</v>
      </c>
      <c r="H949" s="18">
        <v>1.52</v>
      </c>
      <c r="I949" s="16" t="s">
        <v>3</v>
      </c>
      <c r="J949" s="16" t="s">
        <v>4</v>
      </c>
      <c r="K949" s="16" t="s">
        <v>4</v>
      </c>
      <c r="L949" s="19">
        <f>IF(Tabelle1[[#This Row],[Heizleistung (55°C)]]=0,Tabelle1[[#This Row],[Heizleistung (35°C)]],(Tabelle1[[#This Row],[Heizleistung (35°C)]]+Tabelle1[[#This Row],[Heizleistung (55°C)]])/2)</f>
        <v>15.75</v>
      </c>
      <c r="M949" s="20">
        <f>IF(Tabelle1[[#This Row],[Etas 55°C]]=0,0,(Tabelle1[[#This Row],[Etas 35°C]]*0.8+Tabelle1[[#This Row],[Etas 55°C]]*0.2))*2.5</f>
        <v>4.4800000000000004</v>
      </c>
      <c r="N949" s="21">
        <f>IF(-(Tabelle1[[#This Row],[80%/20% SCOP]]-5.5)/5.5=1,"n.a.",-(Tabelle1[[#This Row],[80%/20% SCOP]]-5.5)/5.5)</f>
        <v>0.18545454545454537</v>
      </c>
    </row>
    <row r="950" spans="1:14" ht="20.100000000000001" customHeight="1" x14ac:dyDescent="0.25">
      <c r="A950" s="24">
        <v>16004597</v>
      </c>
      <c r="B950" s="15" t="s">
        <v>909</v>
      </c>
      <c r="C950" s="15" t="s">
        <v>950</v>
      </c>
      <c r="D950" s="16" t="s">
        <v>2</v>
      </c>
      <c r="E950" s="17">
        <v>6</v>
      </c>
      <c r="F950" s="18">
        <v>2.0299999999999998</v>
      </c>
      <c r="G950" s="17">
        <v>6</v>
      </c>
      <c r="H950" s="18">
        <v>1.39</v>
      </c>
      <c r="I950" s="16" t="s">
        <v>40</v>
      </c>
      <c r="J950" s="16" t="s">
        <v>4</v>
      </c>
      <c r="K950" s="16" t="s">
        <v>4</v>
      </c>
      <c r="L950" s="19">
        <f>IF(Tabelle1[[#This Row],[Heizleistung (55°C)]]=0,Tabelle1[[#This Row],[Heizleistung (35°C)]],(Tabelle1[[#This Row],[Heizleistung (35°C)]]+Tabelle1[[#This Row],[Heizleistung (55°C)]])/2)</f>
        <v>6</v>
      </c>
      <c r="M950" s="20">
        <f>IF(Tabelle1[[#This Row],[Etas 55°C]]=0,0,(Tabelle1[[#This Row],[Etas 35°C]]*0.8+Tabelle1[[#This Row],[Etas 55°C]]*0.2))*2.5</f>
        <v>4.7549999999999999</v>
      </c>
      <c r="N950" s="21">
        <f>IF(-(Tabelle1[[#This Row],[80%/20% SCOP]]-5.5)/5.5=1,"n.a.",-(Tabelle1[[#This Row],[80%/20% SCOP]]-5.5)/5.5)</f>
        <v>0.13545454545454547</v>
      </c>
    </row>
    <row r="951" spans="1:14" ht="20.100000000000001" customHeight="1" x14ac:dyDescent="0.25">
      <c r="A951" s="24">
        <v>16004674</v>
      </c>
      <c r="B951" s="15" t="s">
        <v>909</v>
      </c>
      <c r="C951" s="15" t="s">
        <v>951</v>
      </c>
      <c r="D951" s="16" t="s">
        <v>2</v>
      </c>
      <c r="E951" s="17">
        <v>14</v>
      </c>
      <c r="F951" s="18">
        <v>1.71</v>
      </c>
      <c r="G951" s="17">
        <v>14</v>
      </c>
      <c r="H951" s="18">
        <v>1.28</v>
      </c>
      <c r="I951" s="16" t="s">
        <v>40</v>
      </c>
      <c r="J951" s="16" t="s">
        <v>4</v>
      </c>
      <c r="K951" s="16" t="s">
        <v>4</v>
      </c>
      <c r="L951" s="19">
        <f>IF(Tabelle1[[#This Row],[Heizleistung (55°C)]]=0,Tabelle1[[#This Row],[Heizleistung (35°C)]],(Tabelle1[[#This Row],[Heizleistung (35°C)]]+Tabelle1[[#This Row],[Heizleistung (55°C)]])/2)</f>
        <v>14</v>
      </c>
      <c r="M951" s="20">
        <f>IF(Tabelle1[[#This Row],[Etas 55°C]]=0,0,(Tabelle1[[#This Row],[Etas 35°C]]*0.8+Tabelle1[[#This Row],[Etas 55°C]]*0.2))*2.5</f>
        <v>4.0600000000000005</v>
      </c>
      <c r="N951" s="21">
        <f>IF(-(Tabelle1[[#This Row],[80%/20% SCOP]]-5.5)/5.5=1,"n.a.",-(Tabelle1[[#This Row],[80%/20% SCOP]]-5.5)/5.5)</f>
        <v>0.26181818181818173</v>
      </c>
    </row>
    <row r="952" spans="1:14" ht="20.100000000000001" customHeight="1" x14ac:dyDescent="0.25">
      <c r="A952" s="24">
        <v>16011520</v>
      </c>
      <c r="B952" s="15" t="s">
        <v>909</v>
      </c>
      <c r="C952" s="15" t="s">
        <v>952</v>
      </c>
      <c r="D952" s="16" t="s">
        <v>2</v>
      </c>
      <c r="E952" s="17">
        <v>273.68</v>
      </c>
      <c r="F952" s="18">
        <v>1.49</v>
      </c>
      <c r="G952" s="17"/>
      <c r="H952" s="16"/>
      <c r="I952" s="16" t="s">
        <v>40</v>
      </c>
      <c r="J952" s="16" t="s">
        <v>15</v>
      </c>
      <c r="K952" s="16" t="s">
        <v>15</v>
      </c>
      <c r="L952" s="19">
        <f>IF(Tabelle1[[#This Row],[Heizleistung (55°C)]]=0,Tabelle1[[#This Row],[Heizleistung (35°C)]],(Tabelle1[[#This Row],[Heizleistung (35°C)]]+Tabelle1[[#This Row],[Heizleistung (55°C)]])/2)</f>
        <v>273.68</v>
      </c>
      <c r="M952" s="20">
        <f>IF(Tabelle1[[#This Row],[Etas 55°C]]=0,0,(Tabelle1[[#This Row],[Etas 35°C]]*0.8+Tabelle1[[#This Row],[Etas 55°C]]*0.2))*2.5</f>
        <v>0</v>
      </c>
      <c r="N952" s="21" t="str">
        <f>IF(-(Tabelle1[[#This Row],[80%/20% SCOP]]-5.5)/5.5=1,"n.a.",-(Tabelle1[[#This Row],[80%/20% SCOP]]-5.5)/5.5)</f>
        <v>n.a.</v>
      </c>
    </row>
    <row r="953" spans="1:14" ht="20.100000000000001" customHeight="1" x14ac:dyDescent="0.25">
      <c r="A953" s="24">
        <v>16016713</v>
      </c>
      <c r="B953" s="15" t="s">
        <v>909</v>
      </c>
      <c r="C953" s="15" t="s">
        <v>953</v>
      </c>
      <c r="D953" s="16" t="s">
        <v>2</v>
      </c>
      <c r="E953" s="17">
        <v>14</v>
      </c>
      <c r="F953" s="18">
        <v>1.8220000000000001</v>
      </c>
      <c r="G953" s="17">
        <v>14</v>
      </c>
      <c r="H953" s="18">
        <v>1.419</v>
      </c>
      <c r="I953" s="16" t="s">
        <v>3</v>
      </c>
      <c r="J953" s="16" t="s">
        <v>4</v>
      </c>
      <c r="K953" s="16" t="s">
        <v>4</v>
      </c>
      <c r="L953" s="19">
        <f>IF(Tabelle1[[#This Row],[Heizleistung (55°C)]]=0,Tabelle1[[#This Row],[Heizleistung (35°C)]],(Tabelle1[[#This Row],[Heizleistung (35°C)]]+Tabelle1[[#This Row],[Heizleistung (55°C)]])/2)</f>
        <v>14</v>
      </c>
      <c r="M953" s="20">
        <f>IF(Tabelle1[[#This Row],[Etas 55°C]]=0,0,(Tabelle1[[#This Row],[Etas 35°C]]*0.8+Tabelle1[[#This Row],[Etas 55°C]]*0.2))*2.5</f>
        <v>4.3535000000000004</v>
      </c>
      <c r="N953" s="21">
        <f>IF(-(Tabelle1[[#This Row],[80%/20% SCOP]]-5.5)/5.5=1,"n.a.",-(Tabelle1[[#This Row],[80%/20% SCOP]]-5.5)/5.5)</f>
        <v>0.20845454545454539</v>
      </c>
    </row>
    <row r="954" spans="1:14" ht="20.100000000000001" customHeight="1" x14ac:dyDescent="0.25">
      <c r="A954" s="24">
        <v>16014552</v>
      </c>
      <c r="B954" s="15" t="s">
        <v>909</v>
      </c>
      <c r="C954" s="15" t="s">
        <v>954</v>
      </c>
      <c r="D954" s="16" t="s">
        <v>2</v>
      </c>
      <c r="E954" s="17">
        <v>471</v>
      </c>
      <c r="F954" s="18">
        <v>1.48</v>
      </c>
      <c r="G954" s="17"/>
      <c r="H954" s="16"/>
      <c r="I954" s="16" t="s">
        <v>40</v>
      </c>
      <c r="J954" s="16" t="s">
        <v>15</v>
      </c>
      <c r="K954" s="16" t="s">
        <v>15</v>
      </c>
      <c r="L954" s="19">
        <f>IF(Tabelle1[[#This Row],[Heizleistung (55°C)]]=0,Tabelle1[[#This Row],[Heizleistung (35°C)]],(Tabelle1[[#This Row],[Heizleistung (35°C)]]+Tabelle1[[#This Row],[Heizleistung (55°C)]])/2)</f>
        <v>471</v>
      </c>
      <c r="M954" s="20">
        <f>IF(Tabelle1[[#This Row],[Etas 55°C]]=0,0,(Tabelle1[[#This Row],[Etas 35°C]]*0.8+Tabelle1[[#This Row],[Etas 55°C]]*0.2))*2.5</f>
        <v>0</v>
      </c>
      <c r="N954" s="21" t="str">
        <f>IF(-(Tabelle1[[#This Row],[80%/20% SCOP]]-5.5)/5.5=1,"n.a.",-(Tabelle1[[#This Row],[80%/20% SCOP]]-5.5)/5.5)</f>
        <v>n.a.</v>
      </c>
    </row>
    <row r="955" spans="1:14" ht="20.100000000000001" customHeight="1" x14ac:dyDescent="0.25">
      <c r="A955" s="24">
        <v>16011528</v>
      </c>
      <c r="B955" s="15" t="s">
        <v>909</v>
      </c>
      <c r="C955" s="15" t="s">
        <v>955</v>
      </c>
      <c r="D955" s="16" t="s">
        <v>2</v>
      </c>
      <c r="E955" s="17">
        <v>236.64</v>
      </c>
      <c r="F955" s="18">
        <v>1.518</v>
      </c>
      <c r="G955" s="17"/>
      <c r="H955" s="16"/>
      <c r="I955" s="16" t="s">
        <v>40</v>
      </c>
      <c r="J955" s="16" t="s">
        <v>15</v>
      </c>
      <c r="K955" s="16" t="s">
        <v>15</v>
      </c>
      <c r="L955" s="19">
        <f>IF(Tabelle1[[#This Row],[Heizleistung (55°C)]]=0,Tabelle1[[#This Row],[Heizleistung (35°C)]],(Tabelle1[[#This Row],[Heizleistung (35°C)]]+Tabelle1[[#This Row],[Heizleistung (55°C)]])/2)</f>
        <v>236.64</v>
      </c>
      <c r="M955" s="20">
        <f>IF(Tabelle1[[#This Row],[Etas 55°C]]=0,0,(Tabelle1[[#This Row],[Etas 35°C]]*0.8+Tabelle1[[#This Row],[Etas 55°C]]*0.2))*2.5</f>
        <v>0</v>
      </c>
      <c r="N955" s="21" t="str">
        <f>IF(-(Tabelle1[[#This Row],[80%/20% SCOP]]-5.5)/5.5=1,"n.a.",-(Tabelle1[[#This Row],[80%/20% SCOP]]-5.5)/5.5)</f>
        <v>n.a.</v>
      </c>
    </row>
    <row r="956" spans="1:14" ht="20.100000000000001" customHeight="1" x14ac:dyDescent="0.25">
      <c r="A956" s="24">
        <v>16004827</v>
      </c>
      <c r="B956" s="15" t="s">
        <v>909</v>
      </c>
      <c r="C956" s="15" t="s">
        <v>956</v>
      </c>
      <c r="D956" s="16" t="s">
        <v>2</v>
      </c>
      <c r="E956" s="17">
        <v>5.5</v>
      </c>
      <c r="F956" s="18">
        <v>1.91</v>
      </c>
      <c r="G956" s="17">
        <v>4.4000000000000004</v>
      </c>
      <c r="H956" s="18">
        <v>1.29</v>
      </c>
      <c r="I956" s="16" t="s">
        <v>40</v>
      </c>
      <c r="J956" s="16" t="s">
        <v>4</v>
      </c>
      <c r="K956" s="16" t="s">
        <v>4</v>
      </c>
      <c r="L956" s="19">
        <f>IF(Tabelle1[[#This Row],[Heizleistung (55°C)]]=0,Tabelle1[[#This Row],[Heizleistung (35°C)]],(Tabelle1[[#This Row],[Heizleistung (35°C)]]+Tabelle1[[#This Row],[Heizleistung (55°C)]])/2)</f>
        <v>4.95</v>
      </c>
      <c r="M956" s="20">
        <f>IF(Tabelle1[[#This Row],[Etas 55°C]]=0,0,(Tabelle1[[#This Row],[Etas 35°C]]*0.8+Tabelle1[[#This Row],[Etas 55°C]]*0.2))*2.5</f>
        <v>4.4649999999999999</v>
      </c>
      <c r="N956" s="21">
        <f>IF(-(Tabelle1[[#This Row],[80%/20% SCOP]]-5.5)/5.5=1,"n.a.",-(Tabelle1[[#This Row],[80%/20% SCOP]]-5.5)/5.5)</f>
        <v>0.1881818181818182</v>
      </c>
    </row>
    <row r="957" spans="1:14" ht="20.100000000000001" customHeight="1" x14ac:dyDescent="0.25">
      <c r="A957" s="24">
        <v>16012521</v>
      </c>
      <c r="B957" s="15" t="s">
        <v>909</v>
      </c>
      <c r="C957" s="15" t="s">
        <v>957</v>
      </c>
      <c r="D957" s="16" t="s">
        <v>2</v>
      </c>
      <c r="E957" s="17">
        <v>64.099999999999994</v>
      </c>
      <c r="F957" s="18">
        <v>1.59</v>
      </c>
      <c r="G957" s="17"/>
      <c r="H957" s="16"/>
      <c r="I957" s="16" t="s">
        <v>40</v>
      </c>
      <c r="J957" s="16" t="s">
        <v>15</v>
      </c>
      <c r="K957" s="16" t="s">
        <v>4</v>
      </c>
      <c r="L957" s="19">
        <f>IF(Tabelle1[[#This Row],[Heizleistung (55°C)]]=0,Tabelle1[[#This Row],[Heizleistung (35°C)]],(Tabelle1[[#This Row],[Heizleistung (35°C)]]+Tabelle1[[#This Row],[Heizleistung (55°C)]])/2)</f>
        <v>64.099999999999994</v>
      </c>
      <c r="M957" s="20">
        <f>IF(Tabelle1[[#This Row],[Etas 55°C]]=0,0,(Tabelle1[[#This Row],[Etas 35°C]]*0.8+Tabelle1[[#This Row],[Etas 55°C]]*0.2))*2.5</f>
        <v>0</v>
      </c>
      <c r="N957" s="21" t="str">
        <f>IF(-(Tabelle1[[#This Row],[80%/20% SCOP]]-5.5)/5.5=1,"n.a.",-(Tabelle1[[#This Row],[80%/20% SCOP]]-5.5)/5.5)</f>
        <v>n.a.</v>
      </c>
    </row>
    <row r="958" spans="1:14" ht="20.100000000000001" customHeight="1" x14ac:dyDescent="0.25">
      <c r="A958" s="24">
        <v>16016685</v>
      </c>
      <c r="B958" s="15" t="s">
        <v>909</v>
      </c>
      <c r="C958" s="15" t="s">
        <v>958</v>
      </c>
      <c r="D958" s="16" t="s">
        <v>2</v>
      </c>
      <c r="E958" s="17">
        <v>10</v>
      </c>
      <c r="F958" s="18">
        <v>1.9990000000000001</v>
      </c>
      <c r="G958" s="17">
        <v>9.5</v>
      </c>
      <c r="H958" s="18">
        <v>1.498</v>
      </c>
      <c r="I958" s="16" t="s">
        <v>3</v>
      </c>
      <c r="J958" s="16" t="s">
        <v>4</v>
      </c>
      <c r="K958" s="16" t="s">
        <v>4</v>
      </c>
      <c r="L958" s="19">
        <f>IF(Tabelle1[[#This Row],[Heizleistung (55°C)]]=0,Tabelle1[[#This Row],[Heizleistung (35°C)]],(Tabelle1[[#This Row],[Heizleistung (35°C)]]+Tabelle1[[#This Row],[Heizleistung (55°C)]])/2)</f>
        <v>9.75</v>
      </c>
      <c r="M958" s="20">
        <f>IF(Tabelle1[[#This Row],[Etas 55°C]]=0,0,(Tabelle1[[#This Row],[Etas 35°C]]*0.8+Tabelle1[[#This Row],[Etas 55°C]]*0.2))*2.5</f>
        <v>4.7470000000000008</v>
      </c>
      <c r="N958" s="21">
        <f>IF(-(Tabelle1[[#This Row],[80%/20% SCOP]]-5.5)/5.5=1,"n.a.",-(Tabelle1[[#This Row],[80%/20% SCOP]]-5.5)/5.5)</f>
        <v>0.13690909090909076</v>
      </c>
    </row>
    <row r="959" spans="1:14" ht="20.100000000000001" customHeight="1" x14ac:dyDescent="0.25">
      <c r="A959" s="24">
        <v>16017599</v>
      </c>
      <c r="B959" s="15" t="s">
        <v>909</v>
      </c>
      <c r="C959" s="15" t="s">
        <v>959</v>
      </c>
      <c r="D959" s="16" t="s">
        <v>2</v>
      </c>
      <c r="E959" s="17">
        <v>12.1</v>
      </c>
      <c r="F959" s="18">
        <v>1.95</v>
      </c>
      <c r="G959" s="17">
        <v>11.9</v>
      </c>
      <c r="H959" s="18">
        <v>1.55</v>
      </c>
      <c r="I959" s="16" t="s">
        <v>3</v>
      </c>
      <c r="J959" s="16" t="s">
        <v>4</v>
      </c>
      <c r="K959" s="16" t="s">
        <v>4</v>
      </c>
      <c r="L959" s="19">
        <f>IF(Tabelle1[[#This Row],[Heizleistung (55°C)]]=0,Tabelle1[[#This Row],[Heizleistung (35°C)]],(Tabelle1[[#This Row],[Heizleistung (35°C)]]+Tabelle1[[#This Row],[Heizleistung (55°C)]])/2)</f>
        <v>12</v>
      </c>
      <c r="M959" s="20">
        <f>IF(Tabelle1[[#This Row],[Etas 55°C]]=0,0,(Tabelle1[[#This Row],[Etas 35°C]]*0.8+Tabelle1[[#This Row],[Etas 55°C]]*0.2))*2.5</f>
        <v>4.6750000000000007</v>
      </c>
      <c r="N959" s="21">
        <f>IF(-(Tabelle1[[#This Row],[80%/20% SCOP]]-5.5)/5.5=1,"n.a.",-(Tabelle1[[#This Row],[80%/20% SCOP]]-5.5)/5.5)</f>
        <v>0.14999999999999988</v>
      </c>
    </row>
    <row r="960" spans="1:14" ht="20.100000000000001" customHeight="1" x14ac:dyDescent="0.25">
      <c r="A960" s="24">
        <v>16014535</v>
      </c>
      <c r="B960" s="15" t="s">
        <v>909</v>
      </c>
      <c r="C960" s="15" t="s">
        <v>960</v>
      </c>
      <c r="D960" s="16" t="s">
        <v>2</v>
      </c>
      <c r="E960" s="17">
        <v>288</v>
      </c>
      <c r="F960" s="18">
        <v>1.59</v>
      </c>
      <c r="G960" s="17"/>
      <c r="H960" s="16"/>
      <c r="I960" s="16" t="s">
        <v>40</v>
      </c>
      <c r="J960" s="16" t="s">
        <v>15</v>
      </c>
      <c r="K960" s="16" t="s">
        <v>15</v>
      </c>
      <c r="L960" s="19">
        <f>IF(Tabelle1[[#This Row],[Heizleistung (55°C)]]=0,Tabelle1[[#This Row],[Heizleistung (35°C)]],(Tabelle1[[#This Row],[Heizleistung (35°C)]]+Tabelle1[[#This Row],[Heizleistung (55°C)]])/2)</f>
        <v>288</v>
      </c>
      <c r="M960" s="20">
        <f>IF(Tabelle1[[#This Row],[Etas 55°C]]=0,0,(Tabelle1[[#This Row],[Etas 35°C]]*0.8+Tabelle1[[#This Row],[Etas 55°C]]*0.2))*2.5</f>
        <v>0</v>
      </c>
      <c r="N960" s="21" t="str">
        <f>IF(-(Tabelle1[[#This Row],[80%/20% SCOP]]-5.5)/5.5=1,"n.a.",-(Tabelle1[[#This Row],[80%/20% SCOP]]-5.5)/5.5)</f>
        <v>n.a.</v>
      </c>
    </row>
    <row r="961" spans="1:14" ht="20.100000000000001" customHeight="1" x14ac:dyDescent="0.25">
      <c r="A961" s="24">
        <v>16014716</v>
      </c>
      <c r="B961" s="15" t="s">
        <v>909</v>
      </c>
      <c r="C961" s="15" t="s">
        <v>961</v>
      </c>
      <c r="D961" s="16" t="s">
        <v>2</v>
      </c>
      <c r="E961" s="17">
        <v>161</v>
      </c>
      <c r="F961" s="18">
        <v>1.66</v>
      </c>
      <c r="G961" s="17"/>
      <c r="H961" s="16"/>
      <c r="I961" s="16" t="s">
        <v>40</v>
      </c>
      <c r="J961" s="16" t="s">
        <v>15</v>
      </c>
      <c r="K961" s="16" t="s">
        <v>4</v>
      </c>
      <c r="L961" s="19">
        <f>IF(Tabelle1[[#This Row],[Heizleistung (55°C)]]=0,Tabelle1[[#This Row],[Heizleistung (35°C)]],(Tabelle1[[#This Row],[Heizleistung (35°C)]]+Tabelle1[[#This Row],[Heizleistung (55°C)]])/2)</f>
        <v>161</v>
      </c>
      <c r="M961" s="20">
        <f>IF(Tabelle1[[#This Row],[Etas 55°C]]=0,0,(Tabelle1[[#This Row],[Etas 35°C]]*0.8+Tabelle1[[#This Row],[Etas 55°C]]*0.2))*2.5</f>
        <v>0</v>
      </c>
      <c r="N961" s="21" t="str">
        <f>IF(-(Tabelle1[[#This Row],[80%/20% SCOP]]-5.5)/5.5=1,"n.a.",-(Tabelle1[[#This Row],[80%/20% SCOP]]-5.5)/5.5)</f>
        <v>n.a.</v>
      </c>
    </row>
    <row r="962" spans="1:14" ht="20.100000000000001" customHeight="1" x14ac:dyDescent="0.25">
      <c r="A962" s="24">
        <v>16012517</v>
      </c>
      <c r="B962" s="15" t="s">
        <v>909</v>
      </c>
      <c r="C962" s="15" t="s">
        <v>962</v>
      </c>
      <c r="D962" s="16" t="s">
        <v>2</v>
      </c>
      <c r="E962" s="17">
        <v>37.299999999999997</v>
      </c>
      <c r="F962" s="18">
        <v>1.61</v>
      </c>
      <c r="G962" s="17"/>
      <c r="H962" s="16"/>
      <c r="I962" s="16" t="s">
        <v>40</v>
      </c>
      <c r="J962" s="16" t="s">
        <v>15</v>
      </c>
      <c r="K962" s="16" t="s">
        <v>4</v>
      </c>
      <c r="L962" s="19">
        <f>IF(Tabelle1[[#This Row],[Heizleistung (55°C)]]=0,Tabelle1[[#This Row],[Heizleistung (35°C)]],(Tabelle1[[#This Row],[Heizleistung (35°C)]]+Tabelle1[[#This Row],[Heizleistung (55°C)]])/2)</f>
        <v>37.299999999999997</v>
      </c>
      <c r="M962" s="20">
        <f>IF(Tabelle1[[#This Row],[Etas 55°C]]=0,0,(Tabelle1[[#This Row],[Etas 35°C]]*0.8+Tabelle1[[#This Row],[Etas 55°C]]*0.2))*2.5</f>
        <v>0</v>
      </c>
      <c r="N962" s="21" t="str">
        <f>IF(-(Tabelle1[[#This Row],[80%/20% SCOP]]-5.5)/5.5=1,"n.a.",-(Tabelle1[[#This Row],[80%/20% SCOP]]-5.5)/5.5)</f>
        <v>n.a.</v>
      </c>
    </row>
    <row r="963" spans="1:14" ht="20.100000000000001" customHeight="1" x14ac:dyDescent="0.25">
      <c r="A963" s="24">
        <v>16014722</v>
      </c>
      <c r="B963" s="15" t="s">
        <v>909</v>
      </c>
      <c r="C963" s="15" t="s">
        <v>963</v>
      </c>
      <c r="D963" s="16" t="s">
        <v>2</v>
      </c>
      <c r="E963" s="17">
        <v>127</v>
      </c>
      <c r="F963" s="18">
        <v>1.6</v>
      </c>
      <c r="G963" s="17"/>
      <c r="H963" s="16"/>
      <c r="I963" s="16" t="s">
        <v>40</v>
      </c>
      <c r="J963" s="16" t="s">
        <v>15</v>
      </c>
      <c r="K963" s="16" t="s">
        <v>4</v>
      </c>
      <c r="L963" s="19">
        <f>IF(Tabelle1[[#This Row],[Heizleistung (55°C)]]=0,Tabelle1[[#This Row],[Heizleistung (35°C)]],(Tabelle1[[#This Row],[Heizleistung (35°C)]]+Tabelle1[[#This Row],[Heizleistung (55°C)]])/2)</f>
        <v>127</v>
      </c>
      <c r="M963" s="20">
        <f>IF(Tabelle1[[#This Row],[Etas 55°C]]=0,0,(Tabelle1[[#This Row],[Etas 35°C]]*0.8+Tabelle1[[#This Row],[Etas 55°C]]*0.2))*2.5</f>
        <v>0</v>
      </c>
      <c r="N963" s="21" t="str">
        <f>IF(-(Tabelle1[[#This Row],[80%/20% SCOP]]-5.5)/5.5=1,"n.a.",-(Tabelle1[[#This Row],[80%/20% SCOP]]-5.5)/5.5)</f>
        <v>n.a.</v>
      </c>
    </row>
    <row r="964" spans="1:14" ht="20.100000000000001" customHeight="1" x14ac:dyDescent="0.25">
      <c r="A964" s="24">
        <v>16012502</v>
      </c>
      <c r="B964" s="15" t="s">
        <v>909</v>
      </c>
      <c r="C964" s="15" t="s">
        <v>964</v>
      </c>
      <c r="D964" s="16" t="s">
        <v>2</v>
      </c>
      <c r="E964" s="17">
        <v>55</v>
      </c>
      <c r="F964" s="18">
        <v>1.62</v>
      </c>
      <c r="G964" s="17"/>
      <c r="H964" s="16"/>
      <c r="I964" s="16" t="s">
        <v>40</v>
      </c>
      <c r="J964" s="16" t="s">
        <v>15</v>
      </c>
      <c r="K964" s="16" t="s">
        <v>4</v>
      </c>
      <c r="L964" s="19">
        <f>IF(Tabelle1[[#This Row],[Heizleistung (55°C)]]=0,Tabelle1[[#This Row],[Heizleistung (35°C)]],(Tabelle1[[#This Row],[Heizleistung (35°C)]]+Tabelle1[[#This Row],[Heizleistung (55°C)]])/2)</f>
        <v>55</v>
      </c>
      <c r="M964" s="20">
        <f>IF(Tabelle1[[#This Row],[Etas 55°C]]=0,0,(Tabelle1[[#This Row],[Etas 35°C]]*0.8+Tabelle1[[#This Row],[Etas 55°C]]*0.2))*2.5</f>
        <v>0</v>
      </c>
      <c r="N964" s="21" t="str">
        <f>IF(-(Tabelle1[[#This Row],[80%/20% SCOP]]-5.5)/5.5=1,"n.a.",-(Tabelle1[[#This Row],[80%/20% SCOP]]-5.5)/5.5)</f>
        <v>n.a.</v>
      </c>
    </row>
    <row r="965" spans="1:14" ht="20.100000000000001" customHeight="1" x14ac:dyDescent="0.25">
      <c r="A965" s="24">
        <v>16004677</v>
      </c>
      <c r="B965" s="15" t="s">
        <v>909</v>
      </c>
      <c r="C965" s="15" t="s">
        <v>965</v>
      </c>
      <c r="D965" s="16" t="s">
        <v>2</v>
      </c>
      <c r="E965" s="17">
        <v>22</v>
      </c>
      <c r="F965" s="18">
        <v>1.78</v>
      </c>
      <c r="G965" s="17">
        <v>22</v>
      </c>
      <c r="H965" s="18">
        <v>1.26</v>
      </c>
      <c r="I965" s="16" t="s">
        <v>40</v>
      </c>
      <c r="J965" s="16" t="s">
        <v>4</v>
      </c>
      <c r="K965" s="16" t="s">
        <v>4</v>
      </c>
      <c r="L965" s="19">
        <f>IF(Tabelle1[[#This Row],[Heizleistung (55°C)]]=0,Tabelle1[[#This Row],[Heizleistung (35°C)]],(Tabelle1[[#This Row],[Heizleistung (35°C)]]+Tabelle1[[#This Row],[Heizleistung (55°C)]])/2)</f>
        <v>22</v>
      </c>
      <c r="M965" s="20">
        <f>IF(Tabelle1[[#This Row],[Etas 55°C]]=0,0,(Tabelle1[[#This Row],[Etas 35°C]]*0.8+Tabelle1[[#This Row],[Etas 55°C]]*0.2))*2.5</f>
        <v>4.1900000000000004</v>
      </c>
      <c r="N965" s="21">
        <f>IF(-(Tabelle1[[#This Row],[80%/20% SCOP]]-5.5)/5.5=1,"n.a.",-(Tabelle1[[#This Row],[80%/20% SCOP]]-5.5)/5.5)</f>
        <v>0.23818181818181811</v>
      </c>
    </row>
    <row r="966" spans="1:14" ht="20.100000000000001" customHeight="1" x14ac:dyDescent="0.25">
      <c r="A966" s="24">
        <v>16016687</v>
      </c>
      <c r="B966" s="15" t="s">
        <v>909</v>
      </c>
      <c r="C966" s="15" t="s">
        <v>966</v>
      </c>
      <c r="D966" s="16" t="s">
        <v>2</v>
      </c>
      <c r="E966" s="17">
        <v>12</v>
      </c>
      <c r="F966" s="18">
        <v>1.837</v>
      </c>
      <c r="G966" s="17">
        <v>12</v>
      </c>
      <c r="H966" s="18">
        <v>1.4179999999999999</v>
      </c>
      <c r="I966" s="16" t="s">
        <v>3</v>
      </c>
      <c r="J966" s="16" t="s">
        <v>4</v>
      </c>
      <c r="K966" s="16" t="s">
        <v>4</v>
      </c>
      <c r="L966" s="19">
        <f>IF(Tabelle1[[#This Row],[Heizleistung (55°C)]]=0,Tabelle1[[#This Row],[Heizleistung (35°C)]],(Tabelle1[[#This Row],[Heizleistung (35°C)]]+Tabelle1[[#This Row],[Heizleistung (55°C)]])/2)</f>
        <v>12</v>
      </c>
      <c r="M966" s="20">
        <f>IF(Tabelle1[[#This Row],[Etas 55°C]]=0,0,(Tabelle1[[#This Row],[Etas 35°C]]*0.8+Tabelle1[[#This Row],[Etas 55°C]]*0.2))*2.5</f>
        <v>4.383</v>
      </c>
      <c r="N966" s="21">
        <f>IF(-(Tabelle1[[#This Row],[80%/20% SCOP]]-5.5)/5.5=1,"n.a.",-(Tabelle1[[#This Row],[80%/20% SCOP]]-5.5)/5.5)</f>
        <v>0.2030909090909091</v>
      </c>
    </row>
    <row r="967" spans="1:14" ht="20.100000000000001" customHeight="1" x14ac:dyDescent="0.25">
      <c r="A967" s="24">
        <v>16016650</v>
      </c>
      <c r="B967" s="15" t="s">
        <v>909</v>
      </c>
      <c r="C967" s="15" t="s">
        <v>967</v>
      </c>
      <c r="D967" s="16" t="s">
        <v>2</v>
      </c>
      <c r="E967" s="17">
        <v>15.2</v>
      </c>
      <c r="F967" s="18">
        <v>1.82</v>
      </c>
      <c r="G967" s="17">
        <v>13</v>
      </c>
      <c r="H967" s="18">
        <v>1.33</v>
      </c>
      <c r="I967" s="16" t="s">
        <v>40</v>
      </c>
      <c r="J967" s="16" t="s">
        <v>4</v>
      </c>
      <c r="K967" s="16" t="s">
        <v>4</v>
      </c>
      <c r="L967" s="19">
        <f>IF(Tabelle1[[#This Row],[Heizleistung (55°C)]]=0,Tabelle1[[#This Row],[Heizleistung (35°C)]],(Tabelle1[[#This Row],[Heizleistung (35°C)]]+Tabelle1[[#This Row],[Heizleistung (55°C)]])/2)</f>
        <v>14.1</v>
      </c>
      <c r="M967" s="20">
        <f>IF(Tabelle1[[#This Row],[Etas 55°C]]=0,0,(Tabelle1[[#This Row],[Etas 35°C]]*0.8+Tabelle1[[#This Row],[Etas 55°C]]*0.2))*2.5</f>
        <v>4.3050000000000006</v>
      </c>
      <c r="N967" s="21">
        <f>IF(-(Tabelle1[[#This Row],[80%/20% SCOP]]-5.5)/5.5=1,"n.a.",-(Tabelle1[[#This Row],[80%/20% SCOP]]-5.5)/5.5)</f>
        <v>0.21727272727272717</v>
      </c>
    </row>
    <row r="968" spans="1:14" ht="20.100000000000001" customHeight="1" x14ac:dyDescent="0.25">
      <c r="A968" s="24">
        <v>16004835</v>
      </c>
      <c r="B968" s="15" t="s">
        <v>909</v>
      </c>
      <c r="C968" s="15" t="s">
        <v>968</v>
      </c>
      <c r="D968" s="16" t="s">
        <v>2</v>
      </c>
      <c r="E968" s="17">
        <v>15.2</v>
      </c>
      <c r="F968" s="18">
        <v>1.82</v>
      </c>
      <c r="G968" s="17">
        <v>13</v>
      </c>
      <c r="H968" s="18">
        <v>1.33</v>
      </c>
      <c r="I968" s="16" t="s">
        <v>40</v>
      </c>
      <c r="J968" s="16" t="s">
        <v>4</v>
      </c>
      <c r="K968" s="16" t="s">
        <v>4</v>
      </c>
      <c r="L968" s="19">
        <f>IF(Tabelle1[[#This Row],[Heizleistung (55°C)]]=0,Tabelle1[[#This Row],[Heizleistung (35°C)]],(Tabelle1[[#This Row],[Heizleistung (35°C)]]+Tabelle1[[#This Row],[Heizleistung (55°C)]])/2)</f>
        <v>14.1</v>
      </c>
      <c r="M968" s="20">
        <f>IF(Tabelle1[[#This Row],[Etas 55°C]]=0,0,(Tabelle1[[#This Row],[Etas 35°C]]*0.8+Tabelle1[[#This Row],[Etas 55°C]]*0.2))*2.5</f>
        <v>4.3050000000000006</v>
      </c>
      <c r="N968" s="21">
        <f>IF(-(Tabelle1[[#This Row],[80%/20% SCOP]]-5.5)/5.5=1,"n.a.",-(Tabelle1[[#This Row],[80%/20% SCOP]]-5.5)/5.5)</f>
        <v>0.21727272727272717</v>
      </c>
    </row>
    <row r="969" spans="1:14" ht="20.100000000000001" customHeight="1" x14ac:dyDescent="0.25">
      <c r="A969" s="24">
        <v>16004608</v>
      </c>
      <c r="B969" s="15" t="s">
        <v>909</v>
      </c>
      <c r="C969" s="15" t="s">
        <v>969</v>
      </c>
      <c r="D969" s="16" t="s">
        <v>2</v>
      </c>
      <c r="E969" s="17">
        <v>5</v>
      </c>
      <c r="F969" s="18">
        <v>2.02</v>
      </c>
      <c r="G969" s="17">
        <v>4</v>
      </c>
      <c r="H969" s="18">
        <v>1.3</v>
      </c>
      <c r="I969" s="16" t="s">
        <v>40</v>
      </c>
      <c r="J969" s="16" t="s">
        <v>4</v>
      </c>
      <c r="K969" s="16" t="s">
        <v>4</v>
      </c>
      <c r="L969" s="19">
        <f>IF(Tabelle1[[#This Row],[Heizleistung (55°C)]]=0,Tabelle1[[#This Row],[Heizleistung (35°C)]],(Tabelle1[[#This Row],[Heizleistung (35°C)]]+Tabelle1[[#This Row],[Heizleistung (55°C)]])/2)</f>
        <v>4.5</v>
      </c>
      <c r="M969" s="20">
        <f>IF(Tabelle1[[#This Row],[Etas 55°C]]=0,0,(Tabelle1[[#This Row],[Etas 35°C]]*0.8+Tabelle1[[#This Row],[Etas 55°C]]*0.2))*2.5</f>
        <v>4.6900000000000004</v>
      </c>
      <c r="N969" s="21">
        <f>IF(-(Tabelle1[[#This Row],[80%/20% SCOP]]-5.5)/5.5=1,"n.a.",-(Tabelle1[[#This Row],[80%/20% SCOP]]-5.5)/5.5)</f>
        <v>0.14727272727272719</v>
      </c>
    </row>
    <row r="970" spans="1:14" ht="20.100000000000001" customHeight="1" x14ac:dyDescent="0.25">
      <c r="A970" s="24">
        <v>16015559</v>
      </c>
      <c r="B970" s="15" t="s">
        <v>909</v>
      </c>
      <c r="C970" s="15" t="s">
        <v>970</v>
      </c>
      <c r="D970" s="16" t="s">
        <v>2</v>
      </c>
      <c r="E970" s="17">
        <v>61.26</v>
      </c>
      <c r="F970" s="18">
        <v>1.79</v>
      </c>
      <c r="G970" s="17">
        <v>55.05</v>
      </c>
      <c r="H970" s="18">
        <v>1.41</v>
      </c>
      <c r="I970" s="16" t="s">
        <v>3</v>
      </c>
      <c r="J970" s="16" t="s">
        <v>4</v>
      </c>
      <c r="K970" s="16" t="s">
        <v>4</v>
      </c>
      <c r="L970" s="19">
        <f>IF(Tabelle1[[#This Row],[Heizleistung (55°C)]]=0,Tabelle1[[#This Row],[Heizleistung (35°C)]],(Tabelle1[[#This Row],[Heizleistung (35°C)]]+Tabelle1[[#This Row],[Heizleistung (55°C)]])/2)</f>
        <v>58.155000000000001</v>
      </c>
      <c r="M970" s="20">
        <f>IF(Tabelle1[[#This Row],[Etas 55°C]]=0,0,(Tabelle1[[#This Row],[Etas 35°C]]*0.8+Tabelle1[[#This Row],[Etas 55°C]]*0.2))*2.5</f>
        <v>4.2850000000000001</v>
      </c>
      <c r="N970" s="21">
        <f>IF(-(Tabelle1[[#This Row],[80%/20% SCOP]]-5.5)/5.5=1,"n.a.",-(Tabelle1[[#This Row],[80%/20% SCOP]]-5.5)/5.5)</f>
        <v>0.22090909090909089</v>
      </c>
    </row>
    <row r="971" spans="1:14" ht="20.100000000000001" customHeight="1" x14ac:dyDescent="0.25">
      <c r="A971" s="24">
        <v>16012516</v>
      </c>
      <c r="B971" s="15" t="s">
        <v>909</v>
      </c>
      <c r="C971" s="15" t="s">
        <v>971</v>
      </c>
      <c r="D971" s="16" t="s">
        <v>2</v>
      </c>
      <c r="E971" s="17">
        <v>34.799999999999997</v>
      </c>
      <c r="F971" s="18">
        <v>1.63</v>
      </c>
      <c r="G971" s="17"/>
      <c r="H971" s="16"/>
      <c r="I971" s="16" t="s">
        <v>40</v>
      </c>
      <c r="J971" s="16" t="s">
        <v>15</v>
      </c>
      <c r="K971" s="16" t="s">
        <v>4</v>
      </c>
      <c r="L971" s="19">
        <f>IF(Tabelle1[[#This Row],[Heizleistung (55°C)]]=0,Tabelle1[[#This Row],[Heizleistung (35°C)]],(Tabelle1[[#This Row],[Heizleistung (35°C)]]+Tabelle1[[#This Row],[Heizleistung (55°C)]])/2)</f>
        <v>34.799999999999997</v>
      </c>
      <c r="M971" s="20">
        <f>IF(Tabelle1[[#This Row],[Etas 55°C]]=0,0,(Tabelle1[[#This Row],[Etas 35°C]]*0.8+Tabelle1[[#This Row],[Etas 55°C]]*0.2))*2.5</f>
        <v>0</v>
      </c>
      <c r="N971" s="21" t="str">
        <f>IF(-(Tabelle1[[#This Row],[80%/20% SCOP]]-5.5)/5.5=1,"n.a.",-(Tabelle1[[#This Row],[80%/20% SCOP]]-5.5)/5.5)</f>
        <v>n.a.</v>
      </c>
    </row>
    <row r="972" spans="1:14" ht="20.100000000000001" customHeight="1" x14ac:dyDescent="0.25">
      <c r="A972" s="24">
        <v>16011526</v>
      </c>
      <c r="B972" s="15" t="s">
        <v>909</v>
      </c>
      <c r="C972" s="15" t="s">
        <v>972</v>
      </c>
      <c r="D972" s="16" t="s">
        <v>2</v>
      </c>
      <c r="E972" s="17">
        <v>320.14999999999998</v>
      </c>
      <c r="F972" s="18">
        <v>1.57</v>
      </c>
      <c r="G972" s="17"/>
      <c r="H972" s="16"/>
      <c r="I972" s="16" t="s">
        <v>40</v>
      </c>
      <c r="J972" s="16" t="s">
        <v>15</v>
      </c>
      <c r="K972" s="16" t="s">
        <v>15</v>
      </c>
      <c r="L972" s="19">
        <f>IF(Tabelle1[[#This Row],[Heizleistung (55°C)]]=0,Tabelle1[[#This Row],[Heizleistung (35°C)]],(Tabelle1[[#This Row],[Heizleistung (35°C)]]+Tabelle1[[#This Row],[Heizleistung (55°C)]])/2)</f>
        <v>320.14999999999998</v>
      </c>
      <c r="M972" s="20">
        <f>IF(Tabelle1[[#This Row],[Etas 55°C]]=0,0,(Tabelle1[[#This Row],[Etas 35°C]]*0.8+Tabelle1[[#This Row],[Etas 55°C]]*0.2))*2.5</f>
        <v>0</v>
      </c>
      <c r="N972" s="21" t="str">
        <f>IF(-(Tabelle1[[#This Row],[80%/20% SCOP]]-5.5)/5.5=1,"n.a.",-(Tabelle1[[#This Row],[80%/20% SCOP]]-5.5)/5.5)</f>
        <v>n.a.</v>
      </c>
    </row>
    <row r="973" spans="1:14" ht="20.100000000000001" customHeight="1" x14ac:dyDescent="0.25">
      <c r="A973" s="24">
        <v>16017627</v>
      </c>
      <c r="B973" s="15" t="s">
        <v>909</v>
      </c>
      <c r="C973" s="15" t="s">
        <v>973</v>
      </c>
      <c r="D973" s="16" t="s">
        <v>2</v>
      </c>
      <c r="E973" s="17">
        <v>9.5</v>
      </c>
      <c r="F973" s="18">
        <v>2.1</v>
      </c>
      <c r="G973" s="17">
        <v>9.5</v>
      </c>
      <c r="H973" s="18">
        <v>1.58</v>
      </c>
      <c r="I973" s="16" t="s">
        <v>3</v>
      </c>
      <c r="J973" s="16" t="s">
        <v>4</v>
      </c>
      <c r="K973" s="16" t="s">
        <v>4</v>
      </c>
      <c r="L973" s="19">
        <f>IF(Tabelle1[[#This Row],[Heizleistung (55°C)]]=0,Tabelle1[[#This Row],[Heizleistung (35°C)]],(Tabelle1[[#This Row],[Heizleistung (35°C)]]+Tabelle1[[#This Row],[Heizleistung (55°C)]])/2)</f>
        <v>9.5</v>
      </c>
      <c r="M973" s="20">
        <f>IF(Tabelle1[[#This Row],[Etas 55°C]]=0,0,(Tabelle1[[#This Row],[Etas 35°C]]*0.8+Tabelle1[[#This Row],[Etas 55°C]]*0.2))*2.5</f>
        <v>4.99</v>
      </c>
      <c r="N973" s="21">
        <f>IF(-(Tabelle1[[#This Row],[80%/20% SCOP]]-5.5)/5.5=1,"n.a.",-(Tabelle1[[#This Row],[80%/20% SCOP]]-5.5)/5.5)</f>
        <v>9.2727272727272686E-2</v>
      </c>
    </row>
    <row r="974" spans="1:14" ht="20.100000000000001" customHeight="1" x14ac:dyDescent="0.25">
      <c r="A974" s="24">
        <v>16016690</v>
      </c>
      <c r="B974" s="15" t="s">
        <v>909</v>
      </c>
      <c r="C974" s="15" t="s">
        <v>974</v>
      </c>
      <c r="D974" s="16" t="s">
        <v>2</v>
      </c>
      <c r="E974" s="17">
        <v>15</v>
      </c>
      <c r="F974" s="18">
        <v>1.8049999999999999</v>
      </c>
      <c r="G974" s="17">
        <v>15</v>
      </c>
      <c r="H974" s="18">
        <v>1.399</v>
      </c>
      <c r="I974" s="16" t="s">
        <v>3</v>
      </c>
      <c r="J974" s="16" t="s">
        <v>4</v>
      </c>
      <c r="K974" s="16" t="s">
        <v>4</v>
      </c>
      <c r="L974" s="19">
        <f>IF(Tabelle1[[#This Row],[Heizleistung (55°C)]]=0,Tabelle1[[#This Row],[Heizleistung (35°C)]],(Tabelle1[[#This Row],[Heizleistung (35°C)]]+Tabelle1[[#This Row],[Heizleistung (55°C)]])/2)</f>
        <v>15</v>
      </c>
      <c r="M974" s="20">
        <f>IF(Tabelle1[[#This Row],[Etas 55°C]]=0,0,(Tabelle1[[#This Row],[Etas 35°C]]*0.8+Tabelle1[[#This Row],[Etas 55°C]]*0.2))*2.5</f>
        <v>4.3094999999999999</v>
      </c>
      <c r="N974" s="21">
        <f>IF(-(Tabelle1[[#This Row],[80%/20% SCOP]]-5.5)/5.5=1,"n.a.",-(Tabelle1[[#This Row],[80%/20% SCOP]]-5.5)/5.5)</f>
        <v>0.21645454545454548</v>
      </c>
    </row>
    <row r="975" spans="1:14" ht="20.100000000000001" customHeight="1" x14ac:dyDescent="0.25">
      <c r="A975" s="24">
        <v>16017605</v>
      </c>
      <c r="B975" s="15" t="s">
        <v>909</v>
      </c>
      <c r="C975" s="15" t="s">
        <v>975</v>
      </c>
      <c r="D975" s="16" t="s">
        <v>2</v>
      </c>
      <c r="E975" s="17">
        <v>6.1</v>
      </c>
      <c r="F975" s="18">
        <v>1.99</v>
      </c>
      <c r="G975" s="17">
        <v>6.2</v>
      </c>
      <c r="H975" s="18">
        <v>1.56</v>
      </c>
      <c r="I975" s="16" t="s">
        <v>3</v>
      </c>
      <c r="J975" s="16" t="s">
        <v>4</v>
      </c>
      <c r="K975" s="16" t="s">
        <v>4</v>
      </c>
      <c r="L975" s="19">
        <f>IF(Tabelle1[[#This Row],[Heizleistung (55°C)]]=0,Tabelle1[[#This Row],[Heizleistung (35°C)]],(Tabelle1[[#This Row],[Heizleistung (35°C)]]+Tabelle1[[#This Row],[Heizleistung (55°C)]])/2)</f>
        <v>6.15</v>
      </c>
      <c r="M975" s="20">
        <f>IF(Tabelle1[[#This Row],[Etas 55°C]]=0,0,(Tabelle1[[#This Row],[Etas 35°C]]*0.8+Tabelle1[[#This Row],[Etas 55°C]]*0.2))*2.5</f>
        <v>4.7600000000000007</v>
      </c>
      <c r="N975" s="21">
        <f>IF(-(Tabelle1[[#This Row],[80%/20% SCOP]]-5.5)/5.5=1,"n.a.",-(Tabelle1[[#This Row],[80%/20% SCOP]]-5.5)/5.5)</f>
        <v>0.13454545454545441</v>
      </c>
    </row>
    <row r="976" spans="1:14" ht="20.100000000000001" customHeight="1" x14ac:dyDescent="0.25">
      <c r="A976" s="24">
        <v>16016669</v>
      </c>
      <c r="B976" s="15" t="s">
        <v>909</v>
      </c>
      <c r="C976" s="15" t="s">
        <v>976</v>
      </c>
      <c r="D976" s="16" t="s">
        <v>2</v>
      </c>
      <c r="E976" s="17">
        <v>6.8</v>
      </c>
      <c r="F976" s="18">
        <v>1.95</v>
      </c>
      <c r="G976" s="17">
        <v>5.7</v>
      </c>
      <c r="H976" s="18">
        <v>1.38</v>
      </c>
      <c r="I976" s="16" t="s">
        <v>40</v>
      </c>
      <c r="J976" s="16" t="s">
        <v>4</v>
      </c>
      <c r="K976" s="16" t="s">
        <v>4</v>
      </c>
      <c r="L976" s="19">
        <f>IF(Tabelle1[[#This Row],[Heizleistung (55°C)]]=0,Tabelle1[[#This Row],[Heizleistung (35°C)]],(Tabelle1[[#This Row],[Heizleistung (35°C)]]+Tabelle1[[#This Row],[Heizleistung (55°C)]])/2)</f>
        <v>6.25</v>
      </c>
      <c r="M976" s="20">
        <f>IF(Tabelle1[[#This Row],[Etas 55°C]]=0,0,(Tabelle1[[#This Row],[Etas 35°C]]*0.8+Tabelle1[[#This Row],[Etas 55°C]]*0.2))*2.5</f>
        <v>4.59</v>
      </c>
      <c r="N976" s="21">
        <f>IF(-(Tabelle1[[#This Row],[80%/20% SCOP]]-5.5)/5.5=1,"n.a.",-(Tabelle1[[#This Row],[80%/20% SCOP]]-5.5)/5.5)</f>
        <v>0.16545454545454549</v>
      </c>
    </row>
    <row r="977" spans="1:14" ht="20.100000000000001" customHeight="1" x14ac:dyDescent="0.25">
      <c r="A977" s="24">
        <v>16016709</v>
      </c>
      <c r="B977" s="15" t="s">
        <v>909</v>
      </c>
      <c r="C977" s="15" t="s">
        <v>977</v>
      </c>
      <c r="D977" s="16" t="s">
        <v>2</v>
      </c>
      <c r="E977" s="17">
        <v>10</v>
      </c>
      <c r="F977" s="18">
        <v>1.9990000000000001</v>
      </c>
      <c r="G977" s="17">
        <v>9.5</v>
      </c>
      <c r="H977" s="18">
        <v>1.498</v>
      </c>
      <c r="I977" s="16" t="s">
        <v>3</v>
      </c>
      <c r="J977" s="16" t="s">
        <v>4</v>
      </c>
      <c r="K977" s="16" t="s">
        <v>4</v>
      </c>
      <c r="L977" s="19">
        <f>IF(Tabelle1[[#This Row],[Heizleistung (55°C)]]=0,Tabelle1[[#This Row],[Heizleistung (35°C)]],(Tabelle1[[#This Row],[Heizleistung (35°C)]]+Tabelle1[[#This Row],[Heizleistung (55°C)]])/2)</f>
        <v>9.75</v>
      </c>
      <c r="M977" s="20">
        <f>IF(Tabelle1[[#This Row],[Etas 55°C]]=0,0,(Tabelle1[[#This Row],[Etas 35°C]]*0.8+Tabelle1[[#This Row],[Etas 55°C]]*0.2))*2.5</f>
        <v>4.7470000000000008</v>
      </c>
      <c r="N977" s="21">
        <f>IF(-(Tabelle1[[#This Row],[80%/20% SCOP]]-5.5)/5.5=1,"n.a.",-(Tabelle1[[#This Row],[80%/20% SCOP]]-5.5)/5.5)</f>
        <v>0.13690909090909076</v>
      </c>
    </row>
    <row r="978" spans="1:14" ht="20.100000000000001" customHeight="1" x14ac:dyDescent="0.25">
      <c r="A978" s="24">
        <v>16012477</v>
      </c>
      <c r="B978" s="15" t="s">
        <v>909</v>
      </c>
      <c r="C978" s="15" t="s">
        <v>978</v>
      </c>
      <c r="D978" s="16" t="s">
        <v>2</v>
      </c>
      <c r="E978" s="17"/>
      <c r="F978" s="16"/>
      <c r="G978" s="17">
        <v>19.5</v>
      </c>
      <c r="H978" s="18">
        <v>1.26</v>
      </c>
      <c r="I978" s="16" t="s">
        <v>40</v>
      </c>
      <c r="J978" s="16" t="s">
        <v>15</v>
      </c>
      <c r="K978" s="16" t="s">
        <v>4</v>
      </c>
      <c r="L978" s="19">
        <f>IF(Tabelle1[[#This Row],[Heizleistung (55°C)]]=0,Tabelle1[[#This Row],[Heizleistung (35°C)]],(Tabelle1[[#This Row],[Heizleistung (35°C)]]+Tabelle1[[#This Row],[Heizleistung (55°C)]])/2)</f>
        <v>9.75</v>
      </c>
      <c r="M978" s="20">
        <f>IF(Tabelle1[[#This Row],[Etas 55°C]]=0,0,(Tabelle1[[#This Row],[Etas 35°C]]*0.8+Tabelle1[[#This Row],[Etas 55°C]]*0.2))*2.5</f>
        <v>0.63</v>
      </c>
      <c r="N978" s="21">
        <f>IF(-(Tabelle1[[#This Row],[80%/20% SCOP]]-5.5)/5.5=1,"n.a.",-(Tabelle1[[#This Row],[80%/20% SCOP]]-5.5)/5.5)</f>
        <v>0.88545454545454549</v>
      </c>
    </row>
    <row r="979" spans="1:14" ht="20.100000000000001" customHeight="1" x14ac:dyDescent="0.25">
      <c r="A979" s="24">
        <v>16014715</v>
      </c>
      <c r="B979" s="15" t="s">
        <v>909</v>
      </c>
      <c r="C979" s="15" t="s">
        <v>979</v>
      </c>
      <c r="D979" s="16" t="s">
        <v>2</v>
      </c>
      <c r="E979" s="17">
        <v>153</v>
      </c>
      <c r="F979" s="18">
        <v>1.63</v>
      </c>
      <c r="G979" s="17"/>
      <c r="H979" s="16"/>
      <c r="I979" s="16" t="s">
        <v>40</v>
      </c>
      <c r="J979" s="16" t="s">
        <v>15</v>
      </c>
      <c r="K979" s="16" t="s">
        <v>4</v>
      </c>
      <c r="L979" s="19">
        <f>IF(Tabelle1[[#This Row],[Heizleistung (55°C)]]=0,Tabelle1[[#This Row],[Heizleistung (35°C)]],(Tabelle1[[#This Row],[Heizleistung (35°C)]]+Tabelle1[[#This Row],[Heizleistung (55°C)]])/2)</f>
        <v>153</v>
      </c>
      <c r="M979" s="20">
        <f>IF(Tabelle1[[#This Row],[Etas 55°C]]=0,0,(Tabelle1[[#This Row],[Etas 35°C]]*0.8+Tabelle1[[#This Row],[Etas 55°C]]*0.2))*2.5</f>
        <v>0</v>
      </c>
      <c r="N979" s="21" t="str">
        <f>IF(-(Tabelle1[[#This Row],[80%/20% SCOP]]-5.5)/5.5=1,"n.a.",-(Tabelle1[[#This Row],[80%/20% SCOP]]-5.5)/5.5)</f>
        <v>n.a.</v>
      </c>
    </row>
    <row r="980" spans="1:14" ht="20.100000000000001" customHeight="1" x14ac:dyDescent="0.25">
      <c r="A980" s="24">
        <v>16004587</v>
      </c>
      <c r="B980" s="15" t="s">
        <v>909</v>
      </c>
      <c r="C980" s="15" t="s">
        <v>980</v>
      </c>
      <c r="D980" s="16" t="s">
        <v>2</v>
      </c>
      <c r="E980" s="17">
        <v>5</v>
      </c>
      <c r="F980" s="18">
        <v>2.02</v>
      </c>
      <c r="G980" s="17">
        <v>4</v>
      </c>
      <c r="H980" s="18">
        <v>1.3</v>
      </c>
      <c r="I980" s="16" t="s">
        <v>40</v>
      </c>
      <c r="J980" s="16" t="s">
        <v>4</v>
      </c>
      <c r="K980" s="16" t="s">
        <v>4</v>
      </c>
      <c r="L980" s="19">
        <f>IF(Tabelle1[[#This Row],[Heizleistung (55°C)]]=0,Tabelle1[[#This Row],[Heizleistung (35°C)]],(Tabelle1[[#This Row],[Heizleistung (35°C)]]+Tabelle1[[#This Row],[Heizleistung (55°C)]])/2)</f>
        <v>4.5</v>
      </c>
      <c r="M980" s="20">
        <f>IF(Tabelle1[[#This Row],[Etas 55°C]]=0,0,(Tabelle1[[#This Row],[Etas 35°C]]*0.8+Tabelle1[[#This Row],[Etas 55°C]]*0.2))*2.5</f>
        <v>4.6900000000000004</v>
      </c>
      <c r="N980" s="21">
        <f>IF(-(Tabelle1[[#This Row],[80%/20% SCOP]]-5.5)/5.5=1,"n.a.",-(Tabelle1[[#This Row],[80%/20% SCOP]]-5.5)/5.5)</f>
        <v>0.14727272727272719</v>
      </c>
    </row>
    <row r="981" spans="1:14" ht="20.100000000000001" customHeight="1" x14ac:dyDescent="0.25">
      <c r="A981" s="24">
        <v>16016684</v>
      </c>
      <c r="B981" s="15" t="s">
        <v>909</v>
      </c>
      <c r="C981" s="15" t="s">
        <v>981</v>
      </c>
      <c r="D981" s="16" t="s">
        <v>2</v>
      </c>
      <c r="E981" s="17">
        <v>8.4</v>
      </c>
      <c r="F981" s="18">
        <v>2.044</v>
      </c>
      <c r="G981" s="17">
        <v>7.8</v>
      </c>
      <c r="H981" s="18">
        <v>1.4970000000000001</v>
      </c>
      <c r="I981" s="16" t="s">
        <v>3</v>
      </c>
      <c r="J981" s="16" t="s">
        <v>4</v>
      </c>
      <c r="K981" s="16" t="s">
        <v>4</v>
      </c>
      <c r="L981" s="19">
        <f>IF(Tabelle1[[#This Row],[Heizleistung (55°C)]]=0,Tabelle1[[#This Row],[Heizleistung (35°C)]],(Tabelle1[[#This Row],[Heizleistung (35°C)]]+Tabelle1[[#This Row],[Heizleistung (55°C)]])/2)</f>
        <v>8.1</v>
      </c>
      <c r="M981" s="20">
        <f>IF(Tabelle1[[#This Row],[Etas 55°C]]=0,0,(Tabelle1[[#This Row],[Etas 35°C]]*0.8+Tabelle1[[#This Row],[Etas 55°C]]*0.2))*2.5</f>
        <v>4.8365000000000009</v>
      </c>
      <c r="N981" s="21">
        <f>IF(-(Tabelle1[[#This Row],[80%/20% SCOP]]-5.5)/5.5=1,"n.a.",-(Tabelle1[[#This Row],[80%/20% SCOP]]-5.5)/5.5)</f>
        <v>0.12063636363636347</v>
      </c>
    </row>
    <row r="982" spans="1:14" ht="20.100000000000001" customHeight="1" x14ac:dyDescent="0.25">
      <c r="A982" s="24">
        <v>16016708</v>
      </c>
      <c r="B982" s="15" t="s">
        <v>909</v>
      </c>
      <c r="C982" s="15" t="s">
        <v>982</v>
      </c>
      <c r="D982" s="16" t="s">
        <v>2</v>
      </c>
      <c r="E982" s="17">
        <v>8.4</v>
      </c>
      <c r="F982" s="18">
        <v>2.044</v>
      </c>
      <c r="G982" s="17">
        <v>7.8</v>
      </c>
      <c r="H982" s="18">
        <v>1.4970000000000001</v>
      </c>
      <c r="I982" s="16" t="s">
        <v>3</v>
      </c>
      <c r="J982" s="16" t="s">
        <v>4</v>
      </c>
      <c r="K982" s="16" t="s">
        <v>4</v>
      </c>
      <c r="L982" s="19">
        <f>IF(Tabelle1[[#This Row],[Heizleistung (55°C)]]=0,Tabelle1[[#This Row],[Heizleistung (35°C)]],(Tabelle1[[#This Row],[Heizleistung (35°C)]]+Tabelle1[[#This Row],[Heizleistung (55°C)]])/2)</f>
        <v>8.1</v>
      </c>
      <c r="M982" s="20">
        <f>IF(Tabelle1[[#This Row],[Etas 55°C]]=0,0,(Tabelle1[[#This Row],[Etas 35°C]]*0.8+Tabelle1[[#This Row],[Etas 55°C]]*0.2))*2.5</f>
        <v>4.8365000000000009</v>
      </c>
      <c r="N982" s="21">
        <f>IF(-(Tabelle1[[#This Row],[80%/20% SCOP]]-5.5)/5.5=1,"n.a.",-(Tabelle1[[#This Row],[80%/20% SCOP]]-5.5)/5.5)</f>
        <v>0.12063636363636347</v>
      </c>
    </row>
    <row r="983" spans="1:14" ht="20.100000000000001" customHeight="1" x14ac:dyDescent="0.25">
      <c r="A983" s="24">
        <v>16014548</v>
      </c>
      <c r="B983" s="15" t="s">
        <v>909</v>
      </c>
      <c r="C983" s="15" t="s">
        <v>983</v>
      </c>
      <c r="D983" s="16" t="s">
        <v>2</v>
      </c>
      <c r="E983" s="17">
        <v>460</v>
      </c>
      <c r="F983" s="18">
        <v>1.61</v>
      </c>
      <c r="G983" s="17"/>
      <c r="H983" s="16"/>
      <c r="I983" s="16" t="s">
        <v>40</v>
      </c>
      <c r="J983" s="16" t="s">
        <v>15</v>
      </c>
      <c r="K983" s="16" t="s">
        <v>15</v>
      </c>
      <c r="L983" s="19">
        <f>IF(Tabelle1[[#This Row],[Heizleistung (55°C)]]=0,Tabelle1[[#This Row],[Heizleistung (35°C)]],(Tabelle1[[#This Row],[Heizleistung (35°C)]]+Tabelle1[[#This Row],[Heizleistung (55°C)]])/2)</f>
        <v>460</v>
      </c>
      <c r="M983" s="20">
        <f>IF(Tabelle1[[#This Row],[Etas 55°C]]=0,0,(Tabelle1[[#This Row],[Etas 35°C]]*0.8+Tabelle1[[#This Row],[Etas 55°C]]*0.2))*2.5</f>
        <v>0</v>
      </c>
      <c r="N983" s="21" t="str">
        <f>IF(-(Tabelle1[[#This Row],[80%/20% SCOP]]-5.5)/5.5=1,"n.a.",-(Tabelle1[[#This Row],[80%/20% SCOP]]-5.5)/5.5)</f>
        <v>n.a.</v>
      </c>
    </row>
    <row r="984" spans="1:14" ht="20.100000000000001" customHeight="1" x14ac:dyDescent="0.25">
      <c r="A984" s="24">
        <v>16014531</v>
      </c>
      <c r="B984" s="15" t="s">
        <v>909</v>
      </c>
      <c r="C984" s="15" t="s">
        <v>984</v>
      </c>
      <c r="D984" s="16" t="s">
        <v>2</v>
      </c>
      <c r="E984" s="17">
        <v>198</v>
      </c>
      <c r="F984" s="18">
        <v>1.53</v>
      </c>
      <c r="G984" s="17"/>
      <c r="H984" s="16"/>
      <c r="I984" s="16" t="s">
        <v>40</v>
      </c>
      <c r="J984" s="16" t="s">
        <v>15</v>
      </c>
      <c r="K984" s="16" t="s">
        <v>15</v>
      </c>
      <c r="L984" s="19">
        <f>IF(Tabelle1[[#This Row],[Heizleistung (55°C)]]=0,Tabelle1[[#This Row],[Heizleistung (35°C)]],(Tabelle1[[#This Row],[Heizleistung (35°C)]]+Tabelle1[[#This Row],[Heizleistung (55°C)]])/2)</f>
        <v>198</v>
      </c>
      <c r="M984" s="20">
        <f>IF(Tabelle1[[#This Row],[Etas 55°C]]=0,0,(Tabelle1[[#This Row],[Etas 35°C]]*0.8+Tabelle1[[#This Row],[Etas 55°C]]*0.2))*2.5</f>
        <v>0</v>
      </c>
      <c r="N984" s="21" t="str">
        <f>IF(-(Tabelle1[[#This Row],[80%/20% SCOP]]-5.5)/5.5=1,"n.a.",-(Tabelle1[[#This Row],[80%/20% SCOP]]-5.5)/5.5)</f>
        <v>n.a.</v>
      </c>
    </row>
    <row r="985" spans="1:14" ht="20.100000000000001" customHeight="1" x14ac:dyDescent="0.25">
      <c r="A985" s="24">
        <v>16017557</v>
      </c>
      <c r="B985" s="15" t="s">
        <v>909</v>
      </c>
      <c r="C985" s="15" t="s">
        <v>985</v>
      </c>
      <c r="D985" s="16" t="s">
        <v>2</v>
      </c>
      <c r="E985" s="17">
        <v>6.1</v>
      </c>
      <c r="F985" s="18">
        <v>1.99</v>
      </c>
      <c r="G985" s="17">
        <v>6.2</v>
      </c>
      <c r="H985" s="18">
        <v>1.56</v>
      </c>
      <c r="I985" s="16" t="s">
        <v>3</v>
      </c>
      <c r="J985" s="16" t="s">
        <v>4</v>
      </c>
      <c r="K985" s="16" t="s">
        <v>4</v>
      </c>
      <c r="L985" s="19">
        <f>IF(Tabelle1[[#This Row],[Heizleistung (55°C)]]=0,Tabelle1[[#This Row],[Heizleistung (35°C)]],(Tabelle1[[#This Row],[Heizleistung (35°C)]]+Tabelle1[[#This Row],[Heizleistung (55°C)]])/2)</f>
        <v>6.15</v>
      </c>
      <c r="M985" s="20">
        <f>IF(Tabelle1[[#This Row],[Etas 55°C]]=0,0,(Tabelle1[[#This Row],[Etas 35°C]]*0.8+Tabelle1[[#This Row],[Etas 55°C]]*0.2))*2.5</f>
        <v>4.7600000000000007</v>
      </c>
      <c r="N985" s="21">
        <f>IF(-(Tabelle1[[#This Row],[80%/20% SCOP]]-5.5)/5.5=1,"n.a.",-(Tabelle1[[#This Row],[80%/20% SCOP]]-5.5)/5.5)</f>
        <v>0.13454545454545441</v>
      </c>
    </row>
    <row r="986" spans="1:14" ht="20.100000000000001" customHeight="1" x14ac:dyDescent="0.25">
      <c r="A986" s="24">
        <v>16017590</v>
      </c>
      <c r="B986" s="15" t="s">
        <v>909</v>
      </c>
      <c r="C986" s="15" t="s">
        <v>986</v>
      </c>
      <c r="D986" s="16" t="s">
        <v>2</v>
      </c>
      <c r="E986" s="17">
        <v>15.5</v>
      </c>
      <c r="F986" s="18">
        <v>1.86</v>
      </c>
      <c r="G986" s="17">
        <v>16</v>
      </c>
      <c r="H986" s="18">
        <v>1.52</v>
      </c>
      <c r="I986" s="16" t="s">
        <v>3</v>
      </c>
      <c r="J986" s="16" t="s">
        <v>4</v>
      </c>
      <c r="K986" s="16" t="s">
        <v>4</v>
      </c>
      <c r="L986" s="19">
        <f>IF(Tabelle1[[#This Row],[Heizleistung (55°C)]]=0,Tabelle1[[#This Row],[Heizleistung (35°C)]],(Tabelle1[[#This Row],[Heizleistung (35°C)]]+Tabelle1[[#This Row],[Heizleistung (55°C)]])/2)</f>
        <v>15.75</v>
      </c>
      <c r="M986" s="20">
        <f>IF(Tabelle1[[#This Row],[Etas 55°C]]=0,0,(Tabelle1[[#This Row],[Etas 35°C]]*0.8+Tabelle1[[#This Row],[Etas 55°C]]*0.2))*2.5</f>
        <v>4.4800000000000004</v>
      </c>
      <c r="N986" s="21">
        <f>IF(-(Tabelle1[[#This Row],[80%/20% SCOP]]-5.5)/5.5=1,"n.a.",-(Tabelle1[[#This Row],[80%/20% SCOP]]-5.5)/5.5)</f>
        <v>0.18545454545454537</v>
      </c>
    </row>
    <row r="987" spans="1:14" ht="20.100000000000001" customHeight="1" x14ac:dyDescent="0.25">
      <c r="A987" s="24">
        <v>16017562</v>
      </c>
      <c r="B987" s="15" t="s">
        <v>909</v>
      </c>
      <c r="C987" s="15" t="s">
        <v>987</v>
      </c>
      <c r="D987" s="16" t="s">
        <v>2</v>
      </c>
      <c r="E987" s="17">
        <v>12.1</v>
      </c>
      <c r="F987" s="18">
        <v>1.95</v>
      </c>
      <c r="G987" s="17">
        <v>11.9</v>
      </c>
      <c r="H987" s="18">
        <v>1.55</v>
      </c>
      <c r="I987" s="16" t="s">
        <v>3</v>
      </c>
      <c r="J987" s="16" t="s">
        <v>4</v>
      </c>
      <c r="K987" s="16" t="s">
        <v>4</v>
      </c>
      <c r="L987" s="19">
        <f>IF(Tabelle1[[#This Row],[Heizleistung (55°C)]]=0,Tabelle1[[#This Row],[Heizleistung (35°C)]],(Tabelle1[[#This Row],[Heizleistung (35°C)]]+Tabelle1[[#This Row],[Heizleistung (55°C)]])/2)</f>
        <v>12</v>
      </c>
      <c r="M987" s="20">
        <f>IF(Tabelle1[[#This Row],[Etas 55°C]]=0,0,(Tabelle1[[#This Row],[Etas 35°C]]*0.8+Tabelle1[[#This Row],[Etas 55°C]]*0.2))*2.5</f>
        <v>4.6750000000000007</v>
      </c>
      <c r="N987" s="21">
        <f>IF(-(Tabelle1[[#This Row],[80%/20% SCOP]]-5.5)/5.5=1,"n.a.",-(Tabelle1[[#This Row],[80%/20% SCOP]]-5.5)/5.5)</f>
        <v>0.14999999999999988</v>
      </c>
    </row>
    <row r="988" spans="1:14" ht="20.100000000000001" customHeight="1" x14ac:dyDescent="0.25">
      <c r="A988" s="24">
        <v>16015558</v>
      </c>
      <c r="B988" s="15" t="s">
        <v>909</v>
      </c>
      <c r="C988" s="15" t="s">
        <v>988</v>
      </c>
      <c r="D988" s="16" t="s">
        <v>2</v>
      </c>
      <c r="E988" s="17">
        <v>52.45</v>
      </c>
      <c r="F988" s="18">
        <v>1.85</v>
      </c>
      <c r="G988" s="17">
        <v>49.62</v>
      </c>
      <c r="H988" s="18">
        <v>1.42</v>
      </c>
      <c r="I988" s="16" t="s">
        <v>3</v>
      </c>
      <c r="J988" s="16" t="s">
        <v>4</v>
      </c>
      <c r="K988" s="16" t="s">
        <v>4</v>
      </c>
      <c r="L988" s="19">
        <f>IF(Tabelle1[[#This Row],[Heizleistung (55°C)]]=0,Tabelle1[[#This Row],[Heizleistung (35°C)]],(Tabelle1[[#This Row],[Heizleistung (35°C)]]+Tabelle1[[#This Row],[Heizleistung (55°C)]])/2)</f>
        <v>51.034999999999997</v>
      </c>
      <c r="M988" s="20">
        <f>IF(Tabelle1[[#This Row],[Etas 55°C]]=0,0,(Tabelle1[[#This Row],[Etas 35°C]]*0.8+Tabelle1[[#This Row],[Etas 55°C]]*0.2))*2.5</f>
        <v>4.41</v>
      </c>
      <c r="N988" s="21">
        <f>IF(-(Tabelle1[[#This Row],[80%/20% SCOP]]-5.5)/5.5=1,"n.a.",-(Tabelle1[[#This Row],[80%/20% SCOP]]-5.5)/5.5)</f>
        <v>0.19818181818181815</v>
      </c>
    </row>
    <row r="989" spans="1:14" ht="20.100000000000001" customHeight="1" x14ac:dyDescent="0.25">
      <c r="A989" s="24">
        <v>16016671</v>
      </c>
      <c r="B989" s="15" t="s">
        <v>909</v>
      </c>
      <c r="C989" s="15" t="s">
        <v>989</v>
      </c>
      <c r="D989" s="16" t="s">
        <v>2</v>
      </c>
      <c r="E989" s="17">
        <v>9.1999999999999993</v>
      </c>
      <c r="F989" s="18">
        <v>2.0499999999999998</v>
      </c>
      <c r="G989" s="17">
        <v>7.7</v>
      </c>
      <c r="H989" s="18">
        <v>1.37</v>
      </c>
      <c r="I989" s="16" t="s">
        <v>40</v>
      </c>
      <c r="J989" s="16" t="s">
        <v>4</v>
      </c>
      <c r="K989" s="16" t="s">
        <v>4</v>
      </c>
      <c r="L989" s="19">
        <f>IF(Tabelle1[[#This Row],[Heizleistung (55°C)]]=0,Tabelle1[[#This Row],[Heizleistung (35°C)]],(Tabelle1[[#This Row],[Heizleistung (35°C)]]+Tabelle1[[#This Row],[Heizleistung (55°C)]])/2)</f>
        <v>8.4499999999999993</v>
      </c>
      <c r="M989" s="20">
        <f>IF(Tabelle1[[#This Row],[Etas 55°C]]=0,0,(Tabelle1[[#This Row],[Etas 35°C]]*0.8+Tabelle1[[#This Row],[Etas 55°C]]*0.2))*2.5</f>
        <v>4.7850000000000001</v>
      </c>
      <c r="N989" s="21">
        <f>IF(-(Tabelle1[[#This Row],[80%/20% SCOP]]-5.5)/5.5=1,"n.a.",-(Tabelle1[[#This Row],[80%/20% SCOP]]-5.5)/5.5)</f>
        <v>0.12999999999999998</v>
      </c>
    </row>
    <row r="990" spans="1:14" ht="20.100000000000001" customHeight="1" x14ac:dyDescent="0.25">
      <c r="A990" s="24">
        <v>16012515</v>
      </c>
      <c r="B990" s="15" t="s">
        <v>909</v>
      </c>
      <c r="C990" s="15" t="s">
        <v>990</v>
      </c>
      <c r="D990" s="16" t="s">
        <v>2</v>
      </c>
      <c r="E990" s="17">
        <v>20.6</v>
      </c>
      <c r="F990" s="18">
        <v>1.59</v>
      </c>
      <c r="G990" s="17"/>
      <c r="H990" s="16"/>
      <c r="I990" s="16" t="s">
        <v>40</v>
      </c>
      <c r="J990" s="16" t="s">
        <v>15</v>
      </c>
      <c r="K990" s="16" t="s">
        <v>4</v>
      </c>
      <c r="L990" s="19">
        <f>IF(Tabelle1[[#This Row],[Heizleistung (55°C)]]=0,Tabelle1[[#This Row],[Heizleistung (35°C)]],(Tabelle1[[#This Row],[Heizleistung (35°C)]]+Tabelle1[[#This Row],[Heizleistung (55°C)]])/2)</f>
        <v>20.6</v>
      </c>
      <c r="M990" s="20">
        <f>IF(Tabelle1[[#This Row],[Etas 55°C]]=0,0,(Tabelle1[[#This Row],[Etas 35°C]]*0.8+Tabelle1[[#This Row],[Etas 55°C]]*0.2))*2.5</f>
        <v>0</v>
      </c>
      <c r="N990" s="21" t="str">
        <f>IF(-(Tabelle1[[#This Row],[80%/20% SCOP]]-5.5)/5.5=1,"n.a.",-(Tabelle1[[#This Row],[80%/20% SCOP]]-5.5)/5.5)</f>
        <v>n.a.</v>
      </c>
    </row>
    <row r="991" spans="1:14" ht="20.100000000000001" customHeight="1" x14ac:dyDescent="0.25">
      <c r="A991" s="24">
        <v>16004607</v>
      </c>
      <c r="B991" s="15" t="s">
        <v>909</v>
      </c>
      <c r="C991" s="15" t="s">
        <v>991</v>
      </c>
      <c r="D991" s="16" t="s">
        <v>2</v>
      </c>
      <c r="E991" s="17">
        <v>16</v>
      </c>
      <c r="F991" s="18">
        <v>1.93</v>
      </c>
      <c r="G991" s="17">
        <v>13</v>
      </c>
      <c r="H991" s="18">
        <v>1.36</v>
      </c>
      <c r="I991" s="16" t="s">
        <v>40</v>
      </c>
      <c r="J991" s="16" t="s">
        <v>4</v>
      </c>
      <c r="K991" s="16" t="s">
        <v>4</v>
      </c>
      <c r="L991" s="19">
        <f>IF(Tabelle1[[#This Row],[Heizleistung (55°C)]]=0,Tabelle1[[#This Row],[Heizleistung (35°C)]],(Tabelle1[[#This Row],[Heizleistung (35°C)]]+Tabelle1[[#This Row],[Heizleistung (55°C)]])/2)</f>
        <v>14.5</v>
      </c>
      <c r="M991" s="20">
        <f>IF(Tabelle1[[#This Row],[Etas 55°C]]=0,0,(Tabelle1[[#This Row],[Etas 35°C]]*0.8+Tabelle1[[#This Row],[Etas 55°C]]*0.2))*2.5</f>
        <v>4.54</v>
      </c>
      <c r="N991" s="21">
        <f>IF(-(Tabelle1[[#This Row],[80%/20% SCOP]]-5.5)/5.5=1,"n.a.",-(Tabelle1[[#This Row],[80%/20% SCOP]]-5.5)/5.5)</f>
        <v>0.17454545454545453</v>
      </c>
    </row>
    <row r="992" spans="1:14" ht="20.100000000000001" customHeight="1" x14ac:dyDescent="0.25">
      <c r="A992" s="24">
        <v>16014537</v>
      </c>
      <c r="B992" s="15" t="s">
        <v>909</v>
      </c>
      <c r="C992" s="15" t="s">
        <v>992</v>
      </c>
      <c r="D992" s="16" t="s">
        <v>2</v>
      </c>
      <c r="E992" s="17">
        <v>344</v>
      </c>
      <c r="F992" s="18">
        <v>1.61</v>
      </c>
      <c r="G992" s="17"/>
      <c r="H992" s="16"/>
      <c r="I992" s="16" t="s">
        <v>40</v>
      </c>
      <c r="J992" s="16" t="s">
        <v>15</v>
      </c>
      <c r="K992" s="16" t="s">
        <v>15</v>
      </c>
      <c r="L992" s="19">
        <f>IF(Tabelle1[[#This Row],[Heizleistung (55°C)]]=0,Tabelle1[[#This Row],[Heizleistung (35°C)]],(Tabelle1[[#This Row],[Heizleistung (35°C)]]+Tabelle1[[#This Row],[Heizleistung (55°C)]])/2)</f>
        <v>344</v>
      </c>
      <c r="M992" s="20">
        <f>IF(Tabelle1[[#This Row],[Etas 55°C]]=0,0,(Tabelle1[[#This Row],[Etas 35°C]]*0.8+Tabelle1[[#This Row],[Etas 55°C]]*0.2))*2.5</f>
        <v>0</v>
      </c>
      <c r="N992" s="21" t="str">
        <f>IF(-(Tabelle1[[#This Row],[80%/20% SCOP]]-5.5)/5.5=1,"n.a.",-(Tabelle1[[#This Row],[80%/20% SCOP]]-5.5)/5.5)</f>
        <v>n.a.</v>
      </c>
    </row>
    <row r="993" spans="1:14" ht="20.100000000000001" customHeight="1" x14ac:dyDescent="0.25">
      <c r="A993" s="24">
        <v>16016707</v>
      </c>
      <c r="B993" s="15" t="s">
        <v>909</v>
      </c>
      <c r="C993" s="15" t="s">
        <v>993</v>
      </c>
      <c r="D993" s="16" t="s">
        <v>2</v>
      </c>
      <c r="E993" s="17">
        <v>6.2</v>
      </c>
      <c r="F993" s="18">
        <v>1.9259999999999999</v>
      </c>
      <c r="G993" s="17">
        <v>6.2</v>
      </c>
      <c r="H993" s="18">
        <v>1.4970000000000001</v>
      </c>
      <c r="I993" s="16" t="s">
        <v>3</v>
      </c>
      <c r="J993" s="16" t="s">
        <v>4</v>
      </c>
      <c r="K993" s="16" t="s">
        <v>4</v>
      </c>
      <c r="L993" s="19">
        <f>IF(Tabelle1[[#This Row],[Heizleistung (55°C)]]=0,Tabelle1[[#This Row],[Heizleistung (35°C)]],(Tabelle1[[#This Row],[Heizleistung (35°C)]]+Tabelle1[[#This Row],[Heizleistung (55°C)]])/2)</f>
        <v>6.2</v>
      </c>
      <c r="M993" s="20">
        <f>IF(Tabelle1[[#This Row],[Etas 55°C]]=0,0,(Tabelle1[[#This Row],[Etas 35°C]]*0.8+Tabelle1[[#This Row],[Etas 55°C]]*0.2))*2.5</f>
        <v>4.6005000000000003</v>
      </c>
      <c r="N993" s="21">
        <f>IF(-(Tabelle1[[#This Row],[80%/20% SCOP]]-5.5)/5.5=1,"n.a.",-(Tabelle1[[#This Row],[80%/20% SCOP]]-5.5)/5.5)</f>
        <v>0.16354545454545449</v>
      </c>
    </row>
    <row r="994" spans="1:14" ht="20.100000000000001" customHeight="1" x14ac:dyDescent="0.25">
      <c r="A994" s="24">
        <v>16004610</v>
      </c>
      <c r="B994" s="15" t="s">
        <v>909</v>
      </c>
      <c r="C994" s="15" t="s">
        <v>994</v>
      </c>
      <c r="D994" s="16" t="s">
        <v>2</v>
      </c>
      <c r="E994" s="17">
        <v>8</v>
      </c>
      <c r="F994" s="18">
        <v>2.1</v>
      </c>
      <c r="G994" s="17">
        <v>7</v>
      </c>
      <c r="H994" s="18">
        <v>1.46</v>
      </c>
      <c r="I994" s="16" t="s">
        <v>40</v>
      </c>
      <c r="J994" s="16" t="s">
        <v>4</v>
      </c>
      <c r="K994" s="16" t="s">
        <v>4</v>
      </c>
      <c r="L994" s="19">
        <f>IF(Tabelle1[[#This Row],[Heizleistung (55°C)]]=0,Tabelle1[[#This Row],[Heizleistung (35°C)]],(Tabelle1[[#This Row],[Heizleistung (35°C)]]+Tabelle1[[#This Row],[Heizleistung (55°C)]])/2)</f>
        <v>7.5</v>
      </c>
      <c r="M994" s="20">
        <f>IF(Tabelle1[[#This Row],[Etas 55°C]]=0,0,(Tabelle1[[#This Row],[Etas 35°C]]*0.8+Tabelle1[[#This Row],[Etas 55°C]]*0.2))*2.5</f>
        <v>4.9300000000000006</v>
      </c>
      <c r="N994" s="21">
        <f>IF(-(Tabelle1[[#This Row],[80%/20% SCOP]]-5.5)/5.5=1,"n.a.",-(Tabelle1[[#This Row],[80%/20% SCOP]]-5.5)/5.5)</f>
        <v>0.10363636363636353</v>
      </c>
    </row>
    <row r="995" spans="1:14" ht="20.100000000000001" customHeight="1" x14ac:dyDescent="0.25">
      <c r="A995" s="24">
        <v>16017570</v>
      </c>
      <c r="B995" s="15" t="s">
        <v>909</v>
      </c>
      <c r="C995" s="15" t="s">
        <v>995</v>
      </c>
      <c r="D995" s="16" t="s">
        <v>2</v>
      </c>
      <c r="E995" s="17">
        <v>8</v>
      </c>
      <c r="F995" s="18">
        <v>2.11</v>
      </c>
      <c r="G995" s="17">
        <v>8</v>
      </c>
      <c r="H995" s="18">
        <v>1.6</v>
      </c>
      <c r="I995" s="16" t="s">
        <v>3</v>
      </c>
      <c r="J995" s="16" t="s">
        <v>4</v>
      </c>
      <c r="K995" s="16" t="s">
        <v>4</v>
      </c>
      <c r="L995" s="19">
        <f>IF(Tabelle1[[#This Row],[Heizleistung (55°C)]]=0,Tabelle1[[#This Row],[Heizleistung (35°C)]],(Tabelle1[[#This Row],[Heizleistung (35°C)]]+Tabelle1[[#This Row],[Heizleistung (55°C)]])/2)</f>
        <v>8</v>
      </c>
      <c r="M995" s="20">
        <f>IF(Tabelle1[[#This Row],[Etas 55°C]]=0,0,(Tabelle1[[#This Row],[Etas 35°C]]*0.8+Tabelle1[[#This Row],[Etas 55°C]]*0.2))*2.5</f>
        <v>5.0199999999999996</v>
      </c>
      <c r="N995" s="21">
        <f>IF(-(Tabelle1[[#This Row],[80%/20% SCOP]]-5.5)/5.5=1,"n.a.",-(Tabelle1[[#This Row],[80%/20% SCOP]]-5.5)/5.5)</f>
        <v>8.7272727272727349E-2</v>
      </c>
    </row>
    <row r="996" spans="1:14" ht="20.100000000000001" customHeight="1" x14ac:dyDescent="0.25">
      <c r="A996" s="24">
        <v>16012478</v>
      </c>
      <c r="B996" s="15" t="s">
        <v>909</v>
      </c>
      <c r="C996" s="15" t="s">
        <v>996</v>
      </c>
      <c r="D996" s="16" t="s">
        <v>2</v>
      </c>
      <c r="E996" s="17"/>
      <c r="F996" s="16"/>
      <c r="G996" s="17">
        <v>23</v>
      </c>
      <c r="H996" s="18">
        <v>1.25</v>
      </c>
      <c r="I996" s="16" t="s">
        <v>40</v>
      </c>
      <c r="J996" s="16" t="s">
        <v>15</v>
      </c>
      <c r="K996" s="16" t="s">
        <v>4</v>
      </c>
      <c r="L996" s="19">
        <f>IF(Tabelle1[[#This Row],[Heizleistung (55°C)]]=0,Tabelle1[[#This Row],[Heizleistung (35°C)]],(Tabelle1[[#This Row],[Heizleistung (35°C)]]+Tabelle1[[#This Row],[Heizleistung (55°C)]])/2)</f>
        <v>11.5</v>
      </c>
      <c r="M996" s="20">
        <f>IF(Tabelle1[[#This Row],[Etas 55°C]]=0,0,(Tabelle1[[#This Row],[Etas 35°C]]*0.8+Tabelle1[[#This Row],[Etas 55°C]]*0.2))*2.5</f>
        <v>0.625</v>
      </c>
      <c r="N996" s="21">
        <f>IF(-(Tabelle1[[#This Row],[80%/20% SCOP]]-5.5)/5.5=1,"n.a.",-(Tabelle1[[#This Row],[80%/20% SCOP]]-5.5)/5.5)</f>
        <v>0.88636363636363635</v>
      </c>
    </row>
    <row r="997" spans="1:14" ht="20.100000000000001" customHeight="1" x14ac:dyDescent="0.25">
      <c r="A997" s="24">
        <v>16017600</v>
      </c>
      <c r="B997" s="15" t="s">
        <v>909</v>
      </c>
      <c r="C997" s="15" t="s">
        <v>997</v>
      </c>
      <c r="D997" s="16" t="s">
        <v>2</v>
      </c>
      <c r="E997" s="17">
        <v>14</v>
      </c>
      <c r="F997" s="18">
        <v>1.88</v>
      </c>
      <c r="G997" s="17">
        <v>13.8</v>
      </c>
      <c r="H997" s="18">
        <v>1.52</v>
      </c>
      <c r="I997" s="16" t="s">
        <v>3</v>
      </c>
      <c r="J997" s="16" t="s">
        <v>4</v>
      </c>
      <c r="K997" s="16" t="s">
        <v>4</v>
      </c>
      <c r="L997" s="19">
        <f>IF(Tabelle1[[#This Row],[Heizleistung (55°C)]]=0,Tabelle1[[#This Row],[Heizleistung (35°C)]],(Tabelle1[[#This Row],[Heizleistung (35°C)]]+Tabelle1[[#This Row],[Heizleistung (55°C)]])/2)</f>
        <v>13.9</v>
      </c>
      <c r="M997" s="20">
        <f>IF(Tabelle1[[#This Row],[Etas 55°C]]=0,0,(Tabelle1[[#This Row],[Etas 35°C]]*0.8+Tabelle1[[#This Row],[Etas 55°C]]*0.2))*2.5</f>
        <v>4.5200000000000005</v>
      </c>
      <c r="N997" s="21">
        <f>IF(-(Tabelle1[[#This Row],[80%/20% SCOP]]-5.5)/5.5=1,"n.a.",-(Tabelle1[[#This Row],[80%/20% SCOP]]-5.5)/5.5)</f>
        <v>0.17818181818181811</v>
      </c>
    </row>
    <row r="998" spans="1:14" ht="20.100000000000001" customHeight="1" x14ac:dyDescent="0.25">
      <c r="A998" s="24">
        <v>16004609</v>
      </c>
      <c r="B998" s="15" t="s">
        <v>909</v>
      </c>
      <c r="C998" s="15" t="s">
        <v>998</v>
      </c>
      <c r="D998" s="16" t="s">
        <v>2</v>
      </c>
      <c r="E998" s="17">
        <v>6</v>
      </c>
      <c r="F998" s="18">
        <v>2.0299999999999998</v>
      </c>
      <c r="G998" s="17">
        <v>6</v>
      </c>
      <c r="H998" s="18">
        <v>1.39</v>
      </c>
      <c r="I998" s="16" t="s">
        <v>40</v>
      </c>
      <c r="J998" s="16" t="s">
        <v>4</v>
      </c>
      <c r="K998" s="16" t="s">
        <v>4</v>
      </c>
      <c r="L998" s="19">
        <f>IF(Tabelle1[[#This Row],[Heizleistung (55°C)]]=0,Tabelle1[[#This Row],[Heizleistung (35°C)]],(Tabelle1[[#This Row],[Heizleistung (35°C)]]+Tabelle1[[#This Row],[Heizleistung (55°C)]])/2)</f>
        <v>6</v>
      </c>
      <c r="M998" s="20">
        <f>IF(Tabelle1[[#This Row],[Etas 55°C]]=0,0,(Tabelle1[[#This Row],[Etas 35°C]]*0.8+Tabelle1[[#This Row],[Etas 55°C]]*0.2))*2.5</f>
        <v>4.7549999999999999</v>
      </c>
      <c r="N998" s="21">
        <f>IF(-(Tabelle1[[#This Row],[80%/20% SCOP]]-5.5)/5.5=1,"n.a.",-(Tabelle1[[#This Row],[80%/20% SCOP]]-5.5)/5.5)</f>
        <v>0.13545454545454547</v>
      </c>
    </row>
    <row r="999" spans="1:14" ht="20.100000000000001" customHeight="1" x14ac:dyDescent="0.25">
      <c r="A999" s="24">
        <v>16013606</v>
      </c>
      <c r="B999" s="15" t="s">
        <v>909</v>
      </c>
      <c r="C999" s="15" t="s">
        <v>999</v>
      </c>
      <c r="D999" s="16" t="s">
        <v>2</v>
      </c>
      <c r="E999" s="17">
        <v>14</v>
      </c>
      <c r="F999" s="18">
        <v>1.8220000000000001</v>
      </c>
      <c r="G999" s="17">
        <v>14</v>
      </c>
      <c r="H999" s="18">
        <v>1.419</v>
      </c>
      <c r="I999" s="16" t="s">
        <v>3</v>
      </c>
      <c r="J999" s="16" t="s">
        <v>4</v>
      </c>
      <c r="K999" s="16" t="s">
        <v>4</v>
      </c>
      <c r="L999" s="19">
        <f>IF(Tabelle1[[#This Row],[Heizleistung (55°C)]]=0,Tabelle1[[#This Row],[Heizleistung (35°C)]],(Tabelle1[[#This Row],[Heizleistung (35°C)]]+Tabelle1[[#This Row],[Heizleistung (55°C)]])/2)</f>
        <v>14</v>
      </c>
      <c r="M999" s="20">
        <f>IF(Tabelle1[[#This Row],[Etas 55°C]]=0,0,(Tabelle1[[#This Row],[Etas 35°C]]*0.8+Tabelle1[[#This Row],[Etas 55°C]]*0.2))*2.5</f>
        <v>4.3535000000000004</v>
      </c>
      <c r="N999" s="21">
        <f>IF(-(Tabelle1[[#This Row],[80%/20% SCOP]]-5.5)/5.5=1,"n.a.",-(Tabelle1[[#This Row],[80%/20% SCOP]]-5.5)/5.5)</f>
        <v>0.20845454545454539</v>
      </c>
    </row>
    <row r="1000" spans="1:14" ht="20.100000000000001" customHeight="1" x14ac:dyDescent="0.25">
      <c r="A1000" s="24">
        <v>16014545</v>
      </c>
      <c r="B1000" s="15" t="s">
        <v>909</v>
      </c>
      <c r="C1000" s="15" t="s">
        <v>1000</v>
      </c>
      <c r="D1000" s="16" t="s">
        <v>2</v>
      </c>
      <c r="E1000" s="17">
        <v>359</v>
      </c>
      <c r="F1000" s="18">
        <v>1.53</v>
      </c>
      <c r="G1000" s="17"/>
      <c r="H1000" s="16"/>
      <c r="I1000" s="16" t="s">
        <v>40</v>
      </c>
      <c r="J1000" s="16" t="s">
        <v>15</v>
      </c>
      <c r="K1000" s="16" t="s">
        <v>15</v>
      </c>
      <c r="L1000" s="19">
        <f>IF(Tabelle1[[#This Row],[Heizleistung (55°C)]]=0,Tabelle1[[#This Row],[Heizleistung (35°C)]],(Tabelle1[[#This Row],[Heizleistung (35°C)]]+Tabelle1[[#This Row],[Heizleistung (55°C)]])/2)</f>
        <v>359</v>
      </c>
      <c r="M1000" s="20">
        <f>IF(Tabelle1[[#This Row],[Etas 55°C]]=0,0,(Tabelle1[[#This Row],[Etas 35°C]]*0.8+Tabelle1[[#This Row],[Etas 55°C]]*0.2))*2.5</f>
        <v>0</v>
      </c>
      <c r="N1000" s="21" t="str">
        <f>IF(-(Tabelle1[[#This Row],[80%/20% SCOP]]-5.5)/5.5=1,"n.a.",-(Tabelle1[[#This Row],[80%/20% SCOP]]-5.5)/5.5)</f>
        <v>n.a.</v>
      </c>
    </row>
    <row r="1001" spans="1:14" ht="20.100000000000001" customHeight="1" x14ac:dyDescent="0.25">
      <c r="A1001" s="24">
        <v>16016693</v>
      </c>
      <c r="B1001" s="15" t="s">
        <v>909</v>
      </c>
      <c r="C1001" s="15" t="s">
        <v>1001</v>
      </c>
      <c r="D1001" s="16" t="s">
        <v>2</v>
      </c>
      <c r="E1001" s="17">
        <v>6.2</v>
      </c>
      <c r="F1001" s="18">
        <v>1.9259999999999999</v>
      </c>
      <c r="G1001" s="17">
        <v>6.2</v>
      </c>
      <c r="H1001" s="18">
        <v>1.4970000000000001</v>
      </c>
      <c r="I1001" s="16" t="s">
        <v>3</v>
      </c>
      <c r="J1001" s="16" t="s">
        <v>4</v>
      </c>
      <c r="K1001" s="16" t="s">
        <v>4</v>
      </c>
      <c r="L1001" s="19">
        <f>IF(Tabelle1[[#This Row],[Heizleistung (55°C)]]=0,Tabelle1[[#This Row],[Heizleistung (35°C)]],(Tabelle1[[#This Row],[Heizleistung (35°C)]]+Tabelle1[[#This Row],[Heizleistung (55°C)]])/2)</f>
        <v>6.2</v>
      </c>
      <c r="M1001" s="20">
        <f>IF(Tabelle1[[#This Row],[Etas 55°C]]=0,0,(Tabelle1[[#This Row],[Etas 35°C]]*0.8+Tabelle1[[#This Row],[Etas 55°C]]*0.2))*2.5</f>
        <v>4.6005000000000003</v>
      </c>
      <c r="N1001" s="21">
        <f>IF(-(Tabelle1[[#This Row],[80%/20% SCOP]]-5.5)/5.5=1,"n.a.",-(Tabelle1[[#This Row],[80%/20% SCOP]]-5.5)/5.5)</f>
        <v>0.16354545454545449</v>
      </c>
    </row>
    <row r="1002" spans="1:14" ht="20.100000000000001" customHeight="1" x14ac:dyDescent="0.25">
      <c r="A1002" s="24">
        <v>16004742</v>
      </c>
      <c r="B1002" s="15" t="s">
        <v>909</v>
      </c>
      <c r="C1002" s="15" t="s">
        <v>1002</v>
      </c>
      <c r="D1002" s="16" t="s">
        <v>2</v>
      </c>
      <c r="E1002" s="17">
        <v>49</v>
      </c>
      <c r="F1002" s="18">
        <v>1.58</v>
      </c>
      <c r="G1002" s="17"/>
      <c r="H1002" s="16"/>
      <c r="I1002" s="16" t="s">
        <v>40</v>
      </c>
      <c r="J1002" s="16" t="s">
        <v>15</v>
      </c>
      <c r="K1002" s="16" t="s">
        <v>4</v>
      </c>
      <c r="L1002" s="19">
        <f>IF(Tabelle1[[#This Row],[Heizleistung (55°C)]]=0,Tabelle1[[#This Row],[Heizleistung (35°C)]],(Tabelle1[[#This Row],[Heizleistung (35°C)]]+Tabelle1[[#This Row],[Heizleistung (55°C)]])/2)</f>
        <v>49</v>
      </c>
      <c r="M1002" s="20">
        <f>IF(Tabelle1[[#This Row],[Etas 55°C]]=0,0,(Tabelle1[[#This Row],[Etas 35°C]]*0.8+Tabelle1[[#This Row],[Etas 55°C]]*0.2))*2.5</f>
        <v>0</v>
      </c>
      <c r="N1002" s="21" t="str">
        <f>IF(-(Tabelle1[[#This Row],[80%/20% SCOP]]-5.5)/5.5=1,"n.a.",-(Tabelle1[[#This Row],[80%/20% SCOP]]-5.5)/5.5)</f>
        <v>n.a.</v>
      </c>
    </row>
    <row r="1003" spans="1:14" ht="20.100000000000001" customHeight="1" x14ac:dyDescent="0.25">
      <c r="A1003" s="24">
        <v>16016705</v>
      </c>
      <c r="B1003" s="15" t="s">
        <v>909</v>
      </c>
      <c r="C1003" s="15" t="s">
        <v>1003</v>
      </c>
      <c r="D1003" s="16" t="s">
        <v>2</v>
      </c>
      <c r="E1003" s="17">
        <v>10</v>
      </c>
      <c r="F1003" s="18">
        <v>1.9990000000000001</v>
      </c>
      <c r="G1003" s="17">
        <v>9.5</v>
      </c>
      <c r="H1003" s="18">
        <v>1.498</v>
      </c>
      <c r="I1003" s="16" t="s">
        <v>3</v>
      </c>
      <c r="J1003" s="16" t="s">
        <v>4</v>
      </c>
      <c r="K1003" s="16" t="s">
        <v>4</v>
      </c>
      <c r="L1003" s="19">
        <f>IF(Tabelle1[[#This Row],[Heizleistung (55°C)]]=0,Tabelle1[[#This Row],[Heizleistung (35°C)]],(Tabelle1[[#This Row],[Heizleistung (35°C)]]+Tabelle1[[#This Row],[Heizleistung (55°C)]])/2)</f>
        <v>9.75</v>
      </c>
      <c r="M1003" s="20">
        <f>IF(Tabelle1[[#This Row],[Etas 55°C]]=0,0,(Tabelle1[[#This Row],[Etas 35°C]]*0.8+Tabelle1[[#This Row],[Etas 55°C]]*0.2))*2.5</f>
        <v>4.7470000000000008</v>
      </c>
      <c r="N1003" s="21">
        <f>IF(-(Tabelle1[[#This Row],[80%/20% SCOP]]-5.5)/5.5=1,"n.a.",-(Tabelle1[[#This Row],[80%/20% SCOP]]-5.5)/5.5)</f>
        <v>0.13690909090909076</v>
      </c>
    </row>
    <row r="1004" spans="1:14" ht="20.100000000000001" customHeight="1" x14ac:dyDescent="0.25">
      <c r="A1004" s="24">
        <v>16012514</v>
      </c>
      <c r="B1004" s="15" t="s">
        <v>909</v>
      </c>
      <c r="C1004" s="15" t="s">
        <v>1004</v>
      </c>
      <c r="D1004" s="16" t="s">
        <v>2</v>
      </c>
      <c r="E1004" s="17">
        <v>18.600000000000001</v>
      </c>
      <c r="F1004" s="18">
        <v>1.62</v>
      </c>
      <c r="G1004" s="17"/>
      <c r="H1004" s="16"/>
      <c r="I1004" s="16" t="s">
        <v>40</v>
      </c>
      <c r="J1004" s="16" t="s">
        <v>15</v>
      </c>
      <c r="K1004" s="16" t="s">
        <v>4</v>
      </c>
      <c r="L1004" s="19">
        <f>IF(Tabelle1[[#This Row],[Heizleistung (55°C)]]=0,Tabelle1[[#This Row],[Heizleistung (35°C)]],(Tabelle1[[#This Row],[Heizleistung (35°C)]]+Tabelle1[[#This Row],[Heizleistung (55°C)]])/2)</f>
        <v>18.600000000000001</v>
      </c>
      <c r="M1004" s="20">
        <f>IF(Tabelle1[[#This Row],[Etas 55°C]]=0,0,(Tabelle1[[#This Row],[Etas 35°C]]*0.8+Tabelle1[[#This Row],[Etas 55°C]]*0.2))*2.5</f>
        <v>0</v>
      </c>
      <c r="N1004" s="21" t="str">
        <f>IF(-(Tabelle1[[#This Row],[80%/20% SCOP]]-5.5)/5.5=1,"n.a.",-(Tabelle1[[#This Row],[80%/20% SCOP]]-5.5)/5.5)</f>
        <v>n.a.</v>
      </c>
    </row>
    <row r="1005" spans="1:14" ht="20.100000000000001" customHeight="1" x14ac:dyDescent="0.25">
      <c r="A1005" s="24">
        <v>16016718</v>
      </c>
      <c r="B1005" s="15" t="s">
        <v>909</v>
      </c>
      <c r="C1005" s="15" t="s">
        <v>1005</v>
      </c>
      <c r="D1005" s="16" t="s">
        <v>2</v>
      </c>
      <c r="E1005" s="17">
        <v>8.1</v>
      </c>
      <c r="F1005" s="18">
        <v>2.0499999999999998</v>
      </c>
      <c r="G1005" s="17">
        <v>6.6</v>
      </c>
      <c r="H1005" s="18">
        <v>1.31</v>
      </c>
      <c r="I1005" s="16" t="s">
        <v>40</v>
      </c>
      <c r="J1005" s="16" t="s">
        <v>4</v>
      </c>
      <c r="K1005" s="16" t="s">
        <v>4</v>
      </c>
      <c r="L1005" s="19">
        <f>IF(Tabelle1[[#This Row],[Heizleistung (55°C)]]=0,Tabelle1[[#This Row],[Heizleistung (35°C)]],(Tabelle1[[#This Row],[Heizleistung (35°C)]]+Tabelle1[[#This Row],[Heizleistung (55°C)]])/2)</f>
        <v>7.35</v>
      </c>
      <c r="M1005" s="20">
        <f>IF(Tabelle1[[#This Row],[Etas 55°C]]=0,0,(Tabelle1[[#This Row],[Etas 35°C]]*0.8+Tabelle1[[#This Row],[Etas 55°C]]*0.2))*2.5</f>
        <v>4.7549999999999999</v>
      </c>
      <c r="N1005" s="21">
        <f>IF(-(Tabelle1[[#This Row],[80%/20% SCOP]]-5.5)/5.5=1,"n.a.",-(Tabelle1[[#This Row],[80%/20% SCOP]]-5.5)/5.5)</f>
        <v>0.13545454545454547</v>
      </c>
    </row>
    <row r="1006" spans="1:14" ht="20.100000000000001" customHeight="1" x14ac:dyDescent="0.25">
      <c r="A1006" s="24">
        <v>16016656</v>
      </c>
      <c r="B1006" s="15" t="s">
        <v>909</v>
      </c>
      <c r="C1006" s="15" t="s">
        <v>1006</v>
      </c>
      <c r="D1006" s="16" t="s">
        <v>2</v>
      </c>
      <c r="E1006" s="17">
        <v>8.1</v>
      </c>
      <c r="F1006" s="18">
        <v>2.0499999999999998</v>
      </c>
      <c r="G1006" s="17">
        <v>6.6</v>
      </c>
      <c r="H1006" s="18">
        <v>1.31</v>
      </c>
      <c r="I1006" s="16" t="s">
        <v>40</v>
      </c>
      <c r="J1006" s="16" t="s">
        <v>4</v>
      </c>
      <c r="K1006" s="16" t="s">
        <v>4</v>
      </c>
      <c r="L1006" s="19">
        <f>IF(Tabelle1[[#This Row],[Heizleistung (55°C)]]=0,Tabelle1[[#This Row],[Heizleistung (35°C)]],(Tabelle1[[#This Row],[Heizleistung (35°C)]]+Tabelle1[[#This Row],[Heizleistung (55°C)]])/2)</f>
        <v>7.35</v>
      </c>
      <c r="M1006" s="20">
        <f>IF(Tabelle1[[#This Row],[Etas 55°C]]=0,0,(Tabelle1[[#This Row],[Etas 35°C]]*0.8+Tabelle1[[#This Row],[Etas 55°C]]*0.2))*2.5</f>
        <v>4.7549999999999999</v>
      </c>
      <c r="N1006" s="21">
        <f>IF(-(Tabelle1[[#This Row],[80%/20% SCOP]]-5.5)/5.5=1,"n.a.",-(Tabelle1[[#This Row],[80%/20% SCOP]]-5.5)/5.5)</f>
        <v>0.13545454545454547</v>
      </c>
    </row>
    <row r="1007" spans="1:14" ht="20.100000000000001" customHeight="1" x14ac:dyDescent="0.25">
      <c r="A1007" s="24">
        <v>16016683</v>
      </c>
      <c r="B1007" s="15" t="s">
        <v>909</v>
      </c>
      <c r="C1007" s="15" t="s">
        <v>1007</v>
      </c>
      <c r="D1007" s="16" t="s">
        <v>2</v>
      </c>
      <c r="E1007" s="17">
        <v>6.2</v>
      </c>
      <c r="F1007" s="18">
        <v>1.9259999999999999</v>
      </c>
      <c r="G1007" s="17">
        <v>6.2</v>
      </c>
      <c r="H1007" s="18">
        <v>1.4970000000000001</v>
      </c>
      <c r="I1007" s="16" t="s">
        <v>3</v>
      </c>
      <c r="J1007" s="16" t="s">
        <v>4</v>
      </c>
      <c r="K1007" s="16" t="s">
        <v>4</v>
      </c>
      <c r="L1007" s="19">
        <f>IF(Tabelle1[[#This Row],[Heizleistung (55°C)]]=0,Tabelle1[[#This Row],[Heizleistung (35°C)]],(Tabelle1[[#This Row],[Heizleistung (35°C)]]+Tabelle1[[#This Row],[Heizleistung (55°C)]])/2)</f>
        <v>6.2</v>
      </c>
      <c r="M1007" s="20">
        <f>IF(Tabelle1[[#This Row],[Etas 55°C]]=0,0,(Tabelle1[[#This Row],[Etas 35°C]]*0.8+Tabelle1[[#This Row],[Etas 55°C]]*0.2))*2.5</f>
        <v>4.6005000000000003</v>
      </c>
      <c r="N1007" s="21">
        <f>IF(-(Tabelle1[[#This Row],[80%/20% SCOP]]-5.5)/5.5=1,"n.a.",-(Tabelle1[[#This Row],[80%/20% SCOP]]-5.5)/5.5)</f>
        <v>0.16354545454545449</v>
      </c>
    </row>
    <row r="1008" spans="1:14" ht="20.100000000000001" customHeight="1" x14ac:dyDescent="0.25">
      <c r="A1008" s="24">
        <v>16016665</v>
      </c>
      <c r="B1008" s="15" t="s">
        <v>909</v>
      </c>
      <c r="C1008" s="15" t="s">
        <v>1008</v>
      </c>
      <c r="D1008" s="16" t="s">
        <v>2</v>
      </c>
      <c r="E1008" s="17">
        <v>6.8</v>
      </c>
      <c r="F1008" s="18">
        <v>1.95</v>
      </c>
      <c r="G1008" s="17">
        <v>5.7</v>
      </c>
      <c r="H1008" s="18">
        <v>1.38</v>
      </c>
      <c r="I1008" s="16" t="s">
        <v>40</v>
      </c>
      <c r="J1008" s="16" t="s">
        <v>4</v>
      </c>
      <c r="K1008" s="16" t="s">
        <v>4</v>
      </c>
      <c r="L1008" s="19">
        <f>IF(Tabelle1[[#This Row],[Heizleistung (55°C)]]=0,Tabelle1[[#This Row],[Heizleistung (35°C)]],(Tabelle1[[#This Row],[Heizleistung (35°C)]]+Tabelle1[[#This Row],[Heizleistung (55°C)]])/2)</f>
        <v>6.25</v>
      </c>
      <c r="M1008" s="20">
        <f>IF(Tabelle1[[#This Row],[Etas 55°C]]=0,0,(Tabelle1[[#This Row],[Etas 35°C]]*0.8+Tabelle1[[#This Row],[Etas 55°C]]*0.2))*2.5</f>
        <v>4.59</v>
      </c>
      <c r="N1008" s="21">
        <f>IF(-(Tabelle1[[#This Row],[80%/20% SCOP]]-5.5)/5.5=1,"n.a.",-(Tabelle1[[#This Row],[80%/20% SCOP]]-5.5)/5.5)</f>
        <v>0.16545454545454549</v>
      </c>
    </row>
    <row r="1009" spans="1:14" ht="20.100000000000001" customHeight="1" x14ac:dyDescent="0.25">
      <c r="A1009" s="24">
        <v>16017571</v>
      </c>
      <c r="B1009" s="15" t="s">
        <v>909</v>
      </c>
      <c r="C1009" s="15" t="s">
        <v>1009</v>
      </c>
      <c r="D1009" s="16" t="s">
        <v>2</v>
      </c>
      <c r="E1009" s="17">
        <v>8</v>
      </c>
      <c r="F1009" s="18">
        <v>2.11</v>
      </c>
      <c r="G1009" s="17">
        <v>8</v>
      </c>
      <c r="H1009" s="18">
        <v>1.6</v>
      </c>
      <c r="I1009" s="16" t="s">
        <v>3</v>
      </c>
      <c r="J1009" s="16" t="s">
        <v>4</v>
      </c>
      <c r="K1009" s="16" t="s">
        <v>4</v>
      </c>
      <c r="L1009" s="19">
        <f>IF(Tabelle1[[#This Row],[Heizleistung (55°C)]]=0,Tabelle1[[#This Row],[Heizleistung (35°C)]],(Tabelle1[[#This Row],[Heizleistung (35°C)]]+Tabelle1[[#This Row],[Heizleistung (55°C)]])/2)</f>
        <v>8</v>
      </c>
      <c r="M1009" s="20">
        <f>IF(Tabelle1[[#This Row],[Etas 55°C]]=0,0,(Tabelle1[[#This Row],[Etas 35°C]]*0.8+Tabelle1[[#This Row],[Etas 55°C]]*0.2))*2.5</f>
        <v>5.0199999999999996</v>
      </c>
      <c r="N1009" s="21">
        <f>IF(-(Tabelle1[[#This Row],[80%/20% SCOP]]-5.5)/5.5=1,"n.a.",-(Tabelle1[[#This Row],[80%/20% SCOP]]-5.5)/5.5)</f>
        <v>8.7272727272727349E-2</v>
      </c>
    </row>
    <row r="1010" spans="1:14" ht="20.100000000000001" customHeight="1" x14ac:dyDescent="0.25">
      <c r="A1010" s="24">
        <v>16016677</v>
      </c>
      <c r="B1010" s="15" t="s">
        <v>909</v>
      </c>
      <c r="C1010" s="15" t="s">
        <v>1010</v>
      </c>
      <c r="D1010" s="16" t="s">
        <v>2</v>
      </c>
      <c r="E1010" s="17">
        <v>15.2</v>
      </c>
      <c r="F1010" s="18">
        <v>1.82</v>
      </c>
      <c r="G1010" s="17">
        <v>13</v>
      </c>
      <c r="H1010" s="18">
        <v>1.33</v>
      </c>
      <c r="I1010" s="16" t="s">
        <v>40</v>
      </c>
      <c r="J1010" s="16" t="s">
        <v>4</v>
      </c>
      <c r="K1010" s="16" t="s">
        <v>4</v>
      </c>
      <c r="L1010" s="19">
        <f>IF(Tabelle1[[#This Row],[Heizleistung (55°C)]]=0,Tabelle1[[#This Row],[Heizleistung (35°C)]],(Tabelle1[[#This Row],[Heizleistung (35°C)]]+Tabelle1[[#This Row],[Heizleistung (55°C)]])/2)</f>
        <v>14.1</v>
      </c>
      <c r="M1010" s="20">
        <f>IF(Tabelle1[[#This Row],[Etas 55°C]]=0,0,(Tabelle1[[#This Row],[Etas 35°C]]*0.8+Tabelle1[[#This Row],[Etas 55°C]]*0.2))*2.5</f>
        <v>4.3050000000000006</v>
      </c>
      <c r="N1010" s="21">
        <f>IF(-(Tabelle1[[#This Row],[80%/20% SCOP]]-5.5)/5.5=1,"n.a.",-(Tabelle1[[#This Row],[80%/20% SCOP]]-5.5)/5.5)</f>
        <v>0.21727272727272717</v>
      </c>
    </row>
    <row r="1011" spans="1:14" ht="20.100000000000001" customHeight="1" x14ac:dyDescent="0.25">
      <c r="A1011" s="24">
        <v>16017618</v>
      </c>
      <c r="B1011" s="15" t="s">
        <v>909</v>
      </c>
      <c r="C1011" s="15" t="s">
        <v>1011</v>
      </c>
      <c r="D1011" s="16" t="s">
        <v>2</v>
      </c>
      <c r="E1011" s="17">
        <v>14</v>
      </c>
      <c r="F1011" s="18">
        <v>1.88</v>
      </c>
      <c r="G1011" s="17">
        <v>13.8</v>
      </c>
      <c r="H1011" s="18">
        <v>1.52</v>
      </c>
      <c r="I1011" s="16" t="s">
        <v>3</v>
      </c>
      <c r="J1011" s="16" t="s">
        <v>4</v>
      </c>
      <c r="K1011" s="16" t="s">
        <v>4</v>
      </c>
      <c r="L1011" s="19">
        <f>IF(Tabelle1[[#This Row],[Heizleistung (55°C)]]=0,Tabelle1[[#This Row],[Heizleistung (35°C)]],(Tabelle1[[#This Row],[Heizleistung (35°C)]]+Tabelle1[[#This Row],[Heizleistung (55°C)]])/2)</f>
        <v>13.9</v>
      </c>
      <c r="M1011" s="20">
        <f>IF(Tabelle1[[#This Row],[Etas 55°C]]=0,0,(Tabelle1[[#This Row],[Etas 35°C]]*0.8+Tabelle1[[#This Row],[Etas 55°C]]*0.2))*2.5</f>
        <v>4.5200000000000005</v>
      </c>
      <c r="N1011" s="21">
        <f>IF(-(Tabelle1[[#This Row],[80%/20% SCOP]]-5.5)/5.5=1,"n.a.",-(Tabelle1[[#This Row],[80%/20% SCOP]]-5.5)/5.5)</f>
        <v>0.17818181818181811</v>
      </c>
    </row>
    <row r="1012" spans="1:14" ht="20.100000000000001" customHeight="1" x14ac:dyDescent="0.25">
      <c r="A1012" s="24">
        <v>16004589</v>
      </c>
      <c r="B1012" s="15" t="s">
        <v>909</v>
      </c>
      <c r="C1012" s="15" t="s">
        <v>1012</v>
      </c>
      <c r="D1012" s="16" t="s">
        <v>2</v>
      </c>
      <c r="E1012" s="17">
        <v>6</v>
      </c>
      <c r="F1012" s="18">
        <v>2.0299999999999998</v>
      </c>
      <c r="G1012" s="17">
        <v>6</v>
      </c>
      <c r="H1012" s="18">
        <v>1.39</v>
      </c>
      <c r="I1012" s="16" t="s">
        <v>40</v>
      </c>
      <c r="J1012" s="16" t="s">
        <v>4</v>
      </c>
      <c r="K1012" s="16" t="s">
        <v>4</v>
      </c>
      <c r="L1012" s="19">
        <f>IF(Tabelle1[[#This Row],[Heizleistung (55°C)]]=0,Tabelle1[[#This Row],[Heizleistung (35°C)]],(Tabelle1[[#This Row],[Heizleistung (35°C)]]+Tabelle1[[#This Row],[Heizleistung (55°C)]])/2)</f>
        <v>6</v>
      </c>
      <c r="M1012" s="20">
        <f>IF(Tabelle1[[#This Row],[Etas 55°C]]=0,0,(Tabelle1[[#This Row],[Etas 35°C]]*0.8+Tabelle1[[#This Row],[Etas 55°C]]*0.2))*2.5</f>
        <v>4.7549999999999999</v>
      </c>
      <c r="N1012" s="21">
        <f>IF(-(Tabelle1[[#This Row],[80%/20% SCOP]]-5.5)/5.5=1,"n.a.",-(Tabelle1[[#This Row],[80%/20% SCOP]]-5.5)/5.5)</f>
        <v>0.13545454545454547</v>
      </c>
    </row>
    <row r="1013" spans="1:14" ht="20.100000000000001" customHeight="1" x14ac:dyDescent="0.25">
      <c r="A1013" s="24">
        <v>16017565</v>
      </c>
      <c r="B1013" s="15" t="s">
        <v>909</v>
      </c>
      <c r="C1013" s="15" t="s">
        <v>1013</v>
      </c>
      <c r="D1013" s="16" t="s">
        <v>2</v>
      </c>
      <c r="E1013" s="17">
        <v>14</v>
      </c>
      <c r="F1013" s="18">
        <v>1.88</v>
      </c>
      <c r="G1013" s="17">
        <v>13.8</v>
      </c>
      <c r="H1013" s="18">
        <v>1.52</v>
      </c>
      <c r="I1013" s="16" t="s">
        <v>3</v>
      </c>
      <c r="J1013" s="16" t="s">
        <v>4</v>
      </c>
      <c r="K1013" s="16" t="s">
        <v>4</v>
      </c>
      <c r="L1013" s="19">
        <f>IF(Tabelle1[[#This Row],[Heizleistung (55°C)]]=0,Tabelle1[[#This Row],[Heizleistung (35°C)]],(Tabelle1[[#This Row],[Heizleistung (35°C)]]+Tabelle1[[#This Row],[Heizleistung (55°C)]])/2)</f>
        <v>13.9</v>
      </c>
      <c r="M1013" s="20">
        <f>IF(Tabelle1[[#This Row],[Etas 55°C]]=0,0,(Tabelle1[[#This Row],[Etas 35°C]]*0.8+Tabelle1[[#This Row],[Etas 55°C]]*0.2))*2.5</f>
        <v>4.5200000000000005</v>
      </c>
      <c r="N1013" s="21">
        <f>IF(-(Tabelle1[[#This Row],[80%/20% SCOP]]-5.5)/5.5=1,"n.a.",-(Tabelle1[[#This Row],[80%/20% SCOP]]-5.5)/5.5)</f>
        <v>0.17818181818181811</v>
      </c>
    </row>
    <row r="1014" spans="1:14" ht="20.100000000000001" customHeight="1" x14ac:dyDescent="0.25">
      <c r="A1014" s="24">
        <v>16016672</v>
      </c>
      <c r="B1014" s="15" t="s">
        <v>909</v>
      </c>
      <c r="C1014" s="15" t="s">
        <v>1014</v>
      </c>
      <c r="D1014" s="16" t="s">
        <v>2</v>
      </c>
      <c r="E1014" s="17">
        <v>12</v>
      </c>
      <c r="F1014" s="18">
        <v>1.89</v>
      </c>
      <c r="G1014" s="17">
        <v>11.6</v>
      </c>
      <c r="H1014" s="18">
        <v>1.35</v>
      </c>
      <c r="I1014" s="16" t="s">
        <v>40</v>
      </c>
      <c r="J1014" s="16" t="s">
        <v>4</v>
      </c>
      <c r="K1014" s="16" t="s">
        <v>4</v>
      </c>
      <c r="L1014" s="19">
        <f>IF(Tabelle1[[#This Row],[Heizleistung (55°C)]]=0,Tabelle1[[#This Row],[Heizleistung (35°C)]],(Tabelle1[[#This Row],[Heizleistung (35°C)]]+Tabelle1[[#This Row],[Heizleistung (55°C)]])/2)</f>
        <v>11.8</v>
      </c>
      <c r="M1014" s="20">
        <f>IF(Tabelle1[[#This Row],[Etas 55°C]]=0,0,(Tabelle1[[#This Row],[Etas 35°C]]*0.8+Tabelle1[[#This Row],[Etas 55°C]]*0.2))*2.5</f>
        <v>4.4550000000000001</v>
      </c>
      <c r="N1014" s="21">
        <f>IF(-(Tabelle1[[#This Row],[80%/20% SCOP]]-5.5)/5.5=1,"n.a.",-(Tabelle1[[#This Row],[80%/20% SCOP]]-5.5)/5.5)</f>
        <v>0.18999999999999997</v>
      </c>
    </row>
    <row r="1015" spans="1:14" ht="20.100000000000001" customHeight="1" x14ac:dyDescent="0.25">
      <c r="A1015" s="24">
        <v>16014555</v>
      </c>
      <c r="B1015" s="15" t="s">
        <v>909</v>
      </c>
      <c r="C1015" s="15" t="s">
        <v>1015</v>
      </c>
      <c r="D1015" s="16" t="s">
        <v>2</v>
      </c>
      <c r="E1015" s="17">
        <v>460</v>
      </c>
      <c r="F1015" s="18">
        <v>1.61</v>
      </c>
      <c r="G1015" s="17"/>
      <c r="H1015" s="16"/>
      <c r="I1015" s="16" t="s">
        <v>40</v>
      </c>
      <c r="J1015" s="16" t="s">
        <v>15</v>
      </c>
      <c r="K1015" s="16" t="s">
        <v>15</v>
      </c>
      <c r="L1015" s="19">
        <f>IF(Tabelle1[[#This Row],[Heizleistung (55°C)]]=0,Tabelle1[[#This Row],[Heizleistung (35°C)]],(Tabelle1[[#This Row],[Heizleistung (35°C)]]+Tabelle1[[#This Row],[Heizleistung (55°C)]])/2)</f>
        <v>460</v>
      </c>
      <c r="M1015" s="20">
        <f>IF(Tabelle1[[#This Row],[Etas 55°C]]=0,0,(Tabelle1[[#This Row],[Etas 35°C]]*0.8+Tabelle1[[#This Row],[Etas 55°C]]*0.2))*2.5</f>
        <v>0</v>
      </c>
      <c r="N1015" s="21" t="str">
        <f>IF(-(Tabelle1[[#This Row],[80%/20% SCOP]]-5.5)/5.5=1,"n.a.",-(Tabelle1[[#This Row],[80%/20% SCOP]]-5.5)/5.5)</f>
        <v>n.a.</v>
      </c>
    </row>
    <row r="1016" spans="1:14" ht="20.100000000000001" customHeight="1" x14ac:dyDescent="0.25">
      <c r="A1016" s="24">
        <v>16011516</v>
      </c>
      <c r="B1016" s="15" t="s">
        <v>909</v>
      </c>
      <c r="C1016" s="15" t="s">
        <v>1016</v>
      </c>
      <c r="D1016" s="16" t="s">
        <v>2</v>
      </c>
      <c r="E1016" s="17">
        <v>287.97000000000003</v>
      </c>
      <c r="F1016" s="18">
        <v>1.59</v>
      </c>
      <c r="G1016" s="17"/>
      <c r="H1016" s="16"/>
      <c r="I1016" s="16" t="s">
        <v>40</v>
      </c>
      <c r="J1016" s="16" t="s">
        <v>15</v>
      </c>
      <c r="K1016" s="16" t="s">
        <v>15</v>
      </c>
      <c r="L1016" s="19">
        <f>IF(Tabelle1[[#This Row],[Heizleistung (55°C)]]=0,Tabelle1[[#This Row],[Heizleistung (35°C)]],(Tabelle1[[#This Row],[Heizleistung (35°C)]]+Tabelle1[[#This Row],[Heizleistung (55°C)]])/2)</f>
        <v>287.97000000000003</v>
      </c>
      <c r="M1016" s="20">
        <f>IF(Tabelle1[[#This Row],[Etas 55°C]]=0,0,(Tabelle1[[#This Row],[Etas 35°C]]*0.8+Tabelle1[[#This Row],[Etas 55°C]]*0.2))*2.5</f>
        <v>0</v>
      </c>
      <c r="N1016" s="21" t="str">
        <f>IF(-(Tabelle1[[#This Row],[80%/20% SCOP]]-5.5)/5.5=1,"n.a.",-(Tabelle1[[#This Row],[80%/20% SCOP]]-5.5)/5.5)</f>
        <v>n.a.</v>
      </c>
    </row>
    <row r="1017" spans="1:14" ht="20.100000000000001" customHeight="1" x14ac:dyDescent="0.25">
      <c r="A1017" s="24">
        <v>16016712</v>
      </c>
      <c r="B1017" s="15" t="s">
        <v>909</v>
      </c>
      <c r="C1017" s="15" t="s">
        <v>1017</v>
      </c>
      <c r="D1017" s="16" t="s">
        <v>2</v>
      </c>
      <c r="E1017" s="17">
        <v>14</v>
      </c>
      <c r="F1017" s="18">
        <v>1.8220000000000001</v>
      </c>
      <c r="G1017" s="17">
        <v>14</v>
      </c>
      <c r="H1017" s="18">
        <v>1.419</v>
      </c>
      <c r="I1017" s="16" t="s">
        <v>3</v>
      </c>
      <c r="J1017" s="16" t="s">
        <v>4</v>
      </c>
      <c r="K1017" s="16" t="s">
        <v>4</v>
      </c>
      <c r="L1017" s="19">
        <f>IF(Tabelle1[[#This Row],[Heizleistung (55°C)]]=0,Tabelle1[[#This Row],[Heizleistung (35°C)]],(Tabelle1[[#This Row],[Heizleistung (35°C)]]+Tabelle1[[#This Row],[Heizleistung (55°C)]])/2)</f>
        <v>14</v>
      </c>
      <c r="M1017" s="20">
        <f>IF(Tabelle1[[#This Row],[Etas 55°C]]=0,0,(Tabelle1[[#This Row],[Etas 35°C]]*0.8+Tabelle1[[#This Row],[Etas 55°C]]*0.2))*2.5</f>
        <v>4.3535000000000004</v>
      </c>
      <c r="N1017" s="21">
        <f>IF(-(Tabelle1[[#This Row],[80%/20% SCOP]]-5.5)/5.5=1,"n.a.",-(Tabelle1[[#This Row],[80%/20% SCOP]]-5.5)/5.5)</f>
        <v>0.20845454545454539</v>
      </c>
    </row>
    <row r="1018" spans="1:14" ht="20.100000000000001" customHeight="1" x14ac:dyDescent="0.25">
      <c r="A1018" s="24">
        <v>16014731</v>
      </c>
      <c r="B1018" s="15" t="s">
        <v>909</v>
      </c>
      <c r="C1018" s="15" t="s">
        <v>1018</v>
      </c>
      <c r="D1018" s="16" t="s">
        <v>2</v>
      </c>
      <c r="E1018" s="17">
        <v>127</v>
      </c>
      <c r="F1018" s="18">
        <v>1.6</v>
      </c>
      <c r="G1018" s="17"/>
      <c r="H1018" s="16"/>
      <c r="I1018" s="16" t="s">
        <v>40</v>
      </c>
      <c r="J1018" s="16" t="s">
        <v>15</v>
      </c>
      <c r="K1018" s="16" t="s">
        <v>4</v>
      </c>
      <c r="L1018" s="19">
        <f>IF(Tabelle1[[#This Row],[Heizleistung (55°C)]]=0,Tabelle1[[#This Row],[Heizleistung (35°C)]],(Tabelle1[[#This Row],[Heizleistung (35°C)]]+Tabelle1[[#This Row],[Heizleistung (55°C)]])/2)</f>
        <v>127</v>
      </c>
      <c r="M1018" s="20">
        <f>IF(Tabelle1[[#This Row],[Etas 55°C]]=0,0,(Tabelle1[[#This Row],[Etas 35°C]]*0.8+Tabelle1[[#This Row],[Etas 55°C]]*0.2))*2.5</f>
        <v>0</v>
      </c>
      <c r="N1018" s="21" t="str">
        <f>IF(-(Tabelle1[[#This Row],[80%/20% SCOP]]-5.5)/5.5=1,"n.a.",-(Tabelle1[[#This Row],[80%/20% SCOP]]-5.5)/5.5)</f>
        <v>n.a.</v>
      </c>
    </row>
    <row r="1019" spans="1:14" ht="20.100000000000001" customHeight="1" x14ac:dyDescent="0.25">
      <c r="A1019" s="24">
        <v>16017572</v>
      </c>
      <c r="B1019" s="15" t="s">
        <v>909</v>
      </c>
      <c r="C1019" s="15" t="s">
        <v>1019</v>
      </c>
      <c r="D1019" s="16" t="s">
        <v>2</v>
      </c>
      <c r="E1019" s="17">
        <v>9.5</v>
      </c>
      <c r="F1019" s="18">
        <v>2.1</v>
      </c>
      <c r="G1019" s="17">
        <v>9.5</v>
      </c>
      <c r="H1019" s="18">
        <v>1.58</v>
      </c>
      <c r="I1019" s="16" t="s">
        <v>3</v>
      </c>
      <c r="J1019" s="16" t="s">
        <v>4</v>
      </c>
      <c r="K1019" s="16" t="s">
        <v>4</v>
      </c>
      <c r="L1019" s="19">
        <f>IF(Tabelle1[[#This Row],[Heizleistung (55°C)]]=0,Tabelle1[[#This Row],[Heizleistung (35°C)]],(Tabelle1[[#This Row],[Heizleistung (35°C)]]+Tabelle1[[#This Row],[Heizleistung (55°C)]])/2)</f>
        <v>9.5</v>
      </c>
      <c r="M1019" s="20">
        <f>IF(Tabelle1[[#This Row],[Etas 55°C]]=0,0,(Tabelle1[[#This Row],[Etas 35°C]]*0.8+Tabelle1[[#This Row],[Etas 55°C]]*0.2))*2.5</f>
        <v>4.99</v>
      </c>
      <c r="N1019" s="21">
        <f>IF(-(Tabelle1[[#This Row],[80%/20% SCOP]]-5.5)/5.5=1,"n.a.",-(Tabelle1[[#This Row],[80%/20% SCOP]]-5.5)/5.5)</f>
        <v>9.2727272727272686E-2</v>
      </c>
    </row>
    <row r="1020" spans="1:14" ht="20.100000000000001" customHeight="1" x14ac:dyDescent="0.25">
      <c r="A1020" s="24">
        <v>16004832</v>
      </c>
      <c r="B1020" s="15" t="s">
        <v>909</v>
      </c>
      <c r="C1020" s="15" t="s">
        <v>1020</v>
      </c>
      <c r="D1020" s="16" t="s">
        <v>2</v>
      </c>
      <c r="E1020" s="17">
        <v>13.7</v>
      </c>
      <c r="F1020" s="18">
        <v>1.86</v>
      </c>
      <c r="G1020" s="17">
        <v>11.6</v>
      </c>
      <c r="H1020" s="18">
        <v>1.35</v>
      </c>
      <c r="I1020" s="16" t="s">
        <v>40</v>
      </c>
      <c r="J1020" s="16" t="s">
        <v>4</v>
      </c>
      <c r="K1020" s="16" t="s">
        <v>4</v>
      </c>
      <c r="L1020" s="19">
        <f>IF(Tabelle1[[#This Row],[Heizleistung (55°C)]]=0,Tabelle1[[#This Row],[Heizleistung (35°C)]],(Tabelle1[[#This Row],[Heizleistung (35°C)]]+Tabelle1[[#This Row],[Heizleistung (55°C)]])/2)</f>
        <v>12.649999999999999</v>
      </c>
      <c r="M1020" s="20">
        <f>IF(Tabelle1[[#This Row],[Etas 55°C]]=0,0,(Tabelle1[[#This Row],[Etas 35°C]]*0.8+Tabelle1[[#This Row],[Etas 55°C]]*0.2))*2.5</f>
        <v>4.3950000000000005</v>
      </c>
      <c r="N1020" s="21">
        <f>IF(-(Tabelle1[[#This Row],[80%/20% SCOP]]-5.5)/5.5=1,"n.a.",-(Tabelle1[[#This Row],[80%/20% SCOP]]-5.5)/5.5)</f>
        <v>0.20090909090909082</v>
      </c>
    </row>
    <row r="1021" spans="1:14" ht="20.100000000000001" customHeight="1" x14ac:dyDescent="0.25">
      <c r="A1021" s="24">
        <v>16017589</v>
      </c>
      <c r="B1021" s="15" t="s">
        <v>909</v>
      </c>
      <c r="C1021" s="15" t="s">
        <v>1021</v>
      </c>
      <c r="D1021" s="16" t="s">
        <v>2</v>
      </c>
      <c r="E1021" s="17">
        <v>14</v>
      </c>
      <c r="F1021" s="18">
        <v>1.88</v>
      </c>
      <c r="G1021" s="17">
        <v>13.8</v>
      </c>
      <c r="H1021" s="18">
        <v>1.52</v>
      </c>
      <c r="I1021" s="16" t="s">
        <v>3</v>
      </c>
      <c r="J1021" s="16" t="s">
        <v>4</v>
      </c>
      <c r="K1021" s="16" t="s">
        <v>4</v>
      </c>
      <c r="L1021" s="19">
        <f>IF(Tabelle1[[#This Row],[Heizleistung (55°C)]]=0,Tabelle1[[#This Row],[Heizleistung (35°C)]],(Tabelle1[[#This Row],[Heizleistung (35°C)]]+Tabelle1[[#This Row],[Heizleistung (55°C)]])/2)</f>
        <v>13.9</v>
      </c>
      <c r="M1021" s="20">
        <f>IF(Tabelle1[[#This Row],[Etas 55°C]]=0,0,(Tabelle1[[#This Row],[Etas 35°C]]*0.8+Tabelle1[[#This Row],[Etas 55°C]]*0.2))*2.5</f>
        <v>4.5200000000000005</v>
      </c>
      <c r="N1021" s="21">
        <f>IF(-(Tabelle1[[#This Row],[80%/20% SCOP]]-5.5)/5.5=1,"n.a.",-(Tabelle1[[#This Row],[80%/20% SCOP]]-5.5)/5.5)</f>
        <v>0.17818181818181811</v>
      </c>
    </row>
    <row r="1022" spans="1:14" ht="20.100000000000001" customHeight="1" x14ac:dyDescent="0.25">
      <c r="A1022" s="24">
        <v>16014725</v>
      </c>
      <c r="B1022" s="15" t="s">
        <v>909</v>
      </c>
      <c r="C1022" s="15" t="s">
        <v>1022</v>
      </c>
      <c r="D1022" s="16" t="s">
        <v>2</v>
      </c>
      <c r="E1022" s="17">
        <v>161</v>
      </c>
      <c r="F1022" s="18">
        <v>1.66</v>
      </c>
      <c r="G1022" s="17"/>
      <c r="H1022" s="16"/>
      <c r="I1022" s="16" t="s">
        <v>40</v>
      </c>
      <c r="J1022" s="16" t="s">
        <v>15</v>
      </c>
      <c r="K1022" s="16" t="s">
        <v>4</v>
      </c>
      <c r="L1022" s="19">
        <f>IF(Tabelle1[[#This Row],[Heizleistung (55°C)]]=0,Tabelle1[[#This Row],[Heizleistung (35°C)]],(Tabelle1[[#This Row],[Heizleistung (35°C)]]+Tabelle1[[#This Row],[Heizleistung (55°C)]])/2)</f>
        <v>161</v>
      </c>
      <c r="M1022" s="20">
        <f>IF(Tabelle1[[#This Row],[Etas 55°C]]=0,0,(Tabelle1[[#This Row],[Etas 35°C]]*0.8+Tabelle1[[#This Row],[Etas 55°C]]*0.2))*2.5</f>
        <v>0</v>
      </c>
      <c r="N1022" s="21" t="str">
        <f>IF(-(Tabelle1[[#This Row],[80%/20% SCOP]]-5.5)/5.5=1,"n.a.",-(Tabelle1[[#This Row],[80%/20% SCOP]]-5.5)/5.5)</f>
        <v>n.a.</v>
      </c>
    </row>
    <row r="1023" spans="1:14" ht="20.100000000000001" customHeight="1" x14ac:dyDescent="0.25">
      <c r="A1023" s="24">
        <v>16014530</v>
      </c>
      <c r="B1023" s="15" t="s">
        <v>909</v>
      </c>
      <c r="C1023" s="15" t="s">
        <v>1023</v>
      </c>
      <c r="D1023" s="16" t="s">
        <v>2</v>
      </c>
      <c r="E1023" s="17">
        <v>167</v>
      </c>
      <c r="F1023" s="18">
        <v>1.46</v>
      </c>
      <c r="G1023" s="17"/>
      <c r="H1023" s="16"/>
      <c r="I1023" s="16" t="s">
        <v>40</v>
      </c>
      <c r="J1023" s="16" t="s">
        <v>15</v>
      </c>
      <c r="K1023" s="16" t="s">
        <v>15</v>
      </c>
      <c r="L1023" s="19">
        <f>IF(Tabelle1[[#This Row],[Heizleistung (55°C)]]=0,Tabelle1[[#This Row],[Heizleistung (35°C)]],(Tabelle1[[#This Row],[Heizleistung (35°C)]]+Tabelle1[[#This Row],[Heizleistung (55°C)]])/2)</f>
        <v>167</v>
      </c>
      <c r="M1023" s="20">
        <f>IF(Tabelle1[[#This Row],[Etas 55°C]]=0,0,(Tabelle1[[#This Row],[Etas 35°C]]*0.8+Tabelle1[[#This Row],[Etas 55°C]]*0.2))*2.5</f>
        <v>0</v>
      </c>
      <c r="N1023" s="21" t="str">
        <f>IF(-(Tabelle1[[#This Row],[80%/20% SCOP]]-5.5)/5.5=1,"n.a.",-(Tabelle1[[#This Row],[80%/20% SCOP]]-5.5)/5.5)</f>
        <v>n.a.</v>
      </c>
    </row>
    <row r="1024" spans="1:14" ht="20.100000000000001" customHeight="1" x14ac:dyDescent="0.25">
      <c r="A1024" s="24">
        <v>16004837</v>
      </c>
      <c r="B1024" s="15" t="s">
        <v>909</v>
      </c>
      <c r="C1024" s="15" t="s">
        <v>1024</v>
      </c>
      <c r="D1024" s="16" t="s">
        <v>2</v>
      </c>
      <c r="E1024" s="17">
        <v>22.3</v>
      </c>
      <c r="F1024" s="18">
        <v>1.79</v>
      </c>
      <c r="G1024" s="17">
        <v>22.4</v>
      </c>
      <c r="H1024" s="18">
        <v>1.26</v>
      </c>
      <c r="I1024" s="16" t="s">
        <v>40</v>
      </c>
      <c r="J1024" s="16" t="s">
        <v>4</v>
      </c>
      <c r="K1024" s="16" t="s">
        <v>4</v>
      </c>
      <c r="L1024" s="19">
        <f>IF(Tabelle1[[#This Row],[Heizleistung (55°C)]]=0,Tabelle1[[#This Row],[Heizleistung (35°C)]],(Tabelle1[[#This Row],[Heizleistung (35°C)]]+Tabelle1[[#This Row],[Heizleistung (55°C)]])/2)</f>
        <v>22.35</v>
      </c>
      <c r="M1024" s="20">
        <f>IF(Tabelle1[[#This Row],[Etas 55°C]]=0,0,(Tabelle1[[#This Row],[Etas 35°C]]*0.8+Tabelle1[[#This Row],[Etas 55°C]]*0.2))*2.5</f>
        <v>4.2100000000000009</v>
      </c>
      <c r="N1024" s="21">
        <f>IF(-(Tabelle1[[#This Row],[80%/20% SCOP]]-5.5)/5.5=1,"n.a.",-(Tabelle1[[#This Row],[80%/20% SCOP]]-5.5)/5.5)</f>
        <v>0.23454545454545439</v>
      </c>
    </row>
    <row r="1025" spans="1:14" ht="20.100000000000001" customHeight="1" x14ac:dyDescent="0.25">
      <c r="A1025" s="24">
        <v>16011515</v>
      </c>
      <c r="B1025" s="15" t="s">
        <v>909</v>
      </c>
      <c r="C1025" s="15" t="s">
        <v>1025</v>
      </c>
      <c r="D1025" s="16" t="s">
        <v>2</v>
      </c>
      <c r="E1025" s="17">
        <v>230.45</v>
      </c>
      <c r="F1025" s="18">
        <v>1.61</v>
      </c>
      <c r="G1025" s="17"/>
      <c r="H1025" s="16"/>
      <c r="I1025" s="16" t="s">
        <v>40</v>
      </c>
      <c r="J1025" s="16" t="s">
        <v>15</v>
      </c>
      <c r="K1025" s="16" t="s">
        <v>15</v>
      </c>
      <c r="L1025" s="19">
        <f>IF(Tabelle1[[#This Row],[Heizleistung (55°C)]]=0,Tabelle1[[#This Row],[Heizleistung (35°C)]],(Tabelle1[[#This Row],[Heizleistung (35°C)]]+Tabelle1[[#This Row],[Heizleistung (55°C)]])/2)</f>
        <v>230.45</v>
      </c>
      <c r="M1025" s="20">
        <f>IF(Tabelle1[[#This Row],[Etas 55°C]]=0,0,(Tabelle1[[#This Row],[Etas 35°C]]*0.8+Tabelle1[[#This Row],[Etas 55°C]]*0.2))*2.5</f>
        <v>0</v>
      </c>
      <c r="N1025" s="21" t="str">
        <f>IF(-(Tabelle1[[#This Row],[80%/20% SCOP]]-5.5)/5.5=1,"n.a.",-(Tabelle1[[#This Row],[80%/20% SCOP]]-5.5)/5.5)</f>
        <v>n.a.</v>
      </c>
    </row>
    <row r="1026" spans="1:14" ht="20.100000000000001" customHeight="1" x14ac:dyDescent="0.25">
      <c r="A1026" s="24">
        <v>16016686</v>
      </c>
      <c r="B1026" s="15" t="s">
        <v>909</v>
      </c>
      <c r="C1026" s="15" t="s">
        <v>1026</v>
      </c>
      <c r="D1026" s="16" t="s">
        <v>2</v>
      </c>
      <c r="E1026" s="17">
        <v>12</v>
      </c>
      <c r="F1026" s="18">
        <v>1.837</v>
      </c>
      <c r="G1026" s="17">
        <v>12</v>
      </c>
      <c r="H1026" s="18">
        <v>1.4179999999999999</v>
      </c>
      <c r="I1026" s="16" t="s">
        <v>3</v>
      </c>
      <c r="J1026" s="16" t="s">
        <v>4</v>
      </c>
      <c r="K1026" s="16" t="s">
        <v>4</v>
      </c>
      <c r="L1026" s="19">
        <f>IF(Tabelle1[[#This Row],[Heizleistung (55°C)]]=0,Tabelle1[[#This Row],[Heizleistung (35°C)]],(Tabelle1[[#This Row],[Heizleistung (35°C)]]+Tabelle1[[#This Row],[Heizleistung (55°C)]])/2)</f>
        <v>12</v>
      </c>
      <c r="M1026" s="20">
        <f>IF(Tabelle1[[#This Row],[Etas 55°C]]=0,0,(Tabelle1[[#This Row],[Etas 35°C]]*0.8+Tabelle1[[#This Row],[Etas 55°C]]*0.2))*2.5</f>
        <v>4.383</v>
      </c>
      <c r="N1026" s="21">
        <f>IF(-(Tabelle1[[#This Row],[80%/20% SCOP]]-5.5)/5.5=1,"n.a.",-(Tabelle1[[#This Row],[80%/20% SCOP]]-5.5)/5.5)</f>
        <v>0.2030909090909091</v>
      </c>
    </row>
    <row r="1027" spans="1:14" ht="20.100000000000001" customHeight="1" x14ac:dyDescent="0.25">
      <c r="A1027" s="24">
        <v>16014721</v>
      </c>
      <c r="B1027" s="15" t="s">
        <v>909</v>
      </c>
      <c r="C1027" s="15" t="s">
        <v>1027</v>
      </c>
      <c r="D1027" s="16" t="s">
        <v>2</v>
      </c>
      <c r="E1027" s="17">
        <v>120</v>
      </c>
      <c r="F1027" s="18">
        <v>1.63</v>
      </c>
      <c r="G1027" s="17"/>
      <c r="H1027" s="16"/>
      <c r="I1027" s="16" t="s">
        <v>40</v>
      </c>
      <c r="J1027" s="16" t="s">
        <v>15</v>
      </c>
      <c r="K1027" s="16" t="s">
        <v>4</v>
      </c>
      <c r="L1027" s="19">
        <f>IF(Tabelle1[[#This Row],[Heizleistung (55°C)]]=0,Tabelle1[[#This Row],[Heizleistung (35°C)]],(Tabelle1[[#This Row],[Heizleistung (35°C)]]+Tabelle1[[#This Row],[Heizleistung (55°C)]])/2)</f>
        <v>120</v>
      </c>
      <c r="M1027" s="20">
        <f>IF(Tabelle1[[#This Row],[Etas 55°C]]=0,0,(Tabelle1[[#This Row],[Etas 35°C]]*0.8+Tabelle1[[#This Row],[Etas 55°C]]*0.2))*2.5</f>
        <v>0</v>
      </c>
      <c r="N1027" s="21" t="str">
        <f>IF(-(Tabelle1[[#This Row],[80%/20% SCOP]]-5.5)/5.5=1,"n.a.",-(Tabelle1[[#This Row],[80%/20% SCOP]]-5.5)/5.5)</f>
        <v>n.a.</v>
      </c>
    </row>
    <row r="1028" spans="1:14" ht="20.100000000000001" customHeight="1" x14ac:dyDescent="0.25">
      <c r="A1028" s="24">
        <v>16014727</v>
      </c>
      <c r="B1028" s="15" t="s">
        <v>909</v>
      </c>
      <c r="C1028" s="15" t="s">
        <v>1028</v>
      </c>
      <c r="D1028" s="16" t="s">
        <v>2</v>
      </c>
      <c r="E1028" s="17">
        <v>177</v>
      </c>
      <c r="F1028" s="18">
        <v>1.61</v>
      </c>
      <c r="G1028" s="17"/>
      <c r="H1028" s="16"/>
      <c r="I1028" s="16" t="s">
        <v>40</v>
      </c>
      <c r="J1028" s="16" t="s">
        <v>15</v>
      </c>
      <c r="K1028" s="16" t="s">
        <v>4</v>
      </c>
      <c r="L1028" s="19">
        <f>IF(Tabelle1[[#This Row],[Heizleistung (55°C)]]=0,Tabelle1[[#This Row],[Heizleistung (35°C)]],(Tabelle1[[#This Row],[Heizleistung (35°C)]]+Tabelle1[[#This Row],[Heizleistung (55°C)]])/2)</f>
        <v>177</v>
      </c>
      <c r="M1028" s="20">
        <f>IF(Tabelle1[[#This Row],[Etas 55°C]]=0,0,(Tabelle1[[#This Row],[Etas 35°C]]*0.8+Tabelle1[[#This Row],[Etas 55°C]]*0.2))*2.5</f>
        <v>0</v>
      </c>
      <c r="N1028" s="21" t="str">
        <f>IF(-(Tabelle1[[#This Row],[80%/20% SCOP]]-5.5)/5.5=1,"n.a.",-(Tabelle1[[#This Row],[80%/20% SCOP]]-5.5)/5.5)</f>
        <v>n.a.</v>
      </c>
    </row>
    <row r="1029" spans="1:14" ht="20.100000000000001" customHeight="1" x14ac:dyDescent="0.25">
      <c r="A1029" s="24">
        <v>16015556</v>
      </c>
      <c r="B1029" s="15" t="s">
        <v>909</v>
      </c>
      <c r="C1029" s="15" t="s">
        <v>1029</v>
      </c>
      <c r="D1029" s="16" t="s">
        <v>2</v>
      </c>
      <c r="E1029" s="17">
        <v>43.86</v>
      </c>
      <c r="F1029" s="18">
        <v>1.66</v>
      </c>
      <c r="G1029" s="17">
        <v>39.9</v>
      </c>
      <c r="H1029" s="18">
        <v>1.32</v>
      </c>
      <c r="I1029" s="16" t="s">
        <v>3</v>
      </c>
      <c r="J1029" s="16" t="s">
        <v>4</v>
      </c>
      <c r="K1029" s="16" t="s">
        <v>4</v>
      </c>
      <c r="L1029" s="19">
        <f>IF(Tabelle1[[#This Row],[Heizleistung (55°C)]]=0,Tabelle1[[#This Row],[Heizleistung (35°C)]],(Tabelle1[[#This Row],[Heizleistung (35°C)]]+Tabelle1[[#This Row],[Heizleistung (55°C)]])/2)</f>
        <v>41.879999999999995</v>
      </c>
      <c r="M1029" s="20">
        <f>IF(Tabelle1[[#This Row],[Etas 55°C]]=0,0,(Tabelle1[[#This Row],[Etas 35°C]]*0.8+Tabelle1[[#This Row],[Etas 55°C]]*0.2))*2.5</f>
        <v>3.9800000000000004</v>
      </c>
      <c r="N1029" s="21">
        <f>IF(-(Tabelle1[[#This Row],[80%/20% SCOP]]-5.5)/5.5=1,"n.a.",-(Tabelle1[[#This Row],[80%/20% SCOP]]-5.5)/5.5)</f>
        <v>0.27636363636363631</v>
      </c>
    </row>
    <row r="1030" spans="1:14" ht="20.100000000000001" customHeight="1" x14ac:dyDescent="0.25">
      <c r="A1030" s="24">
        <v>16017585</v>
      </c>
      <c r="B1030" s="15" t="s">
        <v>909</v>
      </c>
      <c r="C1030" s="15" t="s">
        <v>1030</v>
      </c>
      <c r="D1030" s="16" t="s">
        <v>2</v>
      </c>
      <c r="E1030" s="17">
        <v>9.5</v>
      </c>
      <c r="F1030" s="18">
        <v>2.1</v>
      </c>
      <c r="G1030" s="17">
        <v>9.5</v>
      </c>
      <c r="H1030" s="18">
        <v>1.58</v>
      </c>
      <c r="I1030" s="16" t="s">
        <v>3</v>
      </c>
      <c r="J1030" s="16" t="s">
        <v>4</v>
      </c>
      <c r="K1030" s="16" t="s">
        <v>4</v>
      </c>
      <c r="L1030" s="19">
        <f>IF(Tabelle1[[#This Row],[Heizleistung (55°C)]]=0,Tabelle1[[#This Row],[Heizleistung (35°C)]],(Tabelle1[[#This Row],[Heizleistung (35°C)]]+Tabelle1[[#This Row],[Heizleistung (55°C)]])/2)</f>
        <v>9.5</v>
      </c>
      <c r="M1030" s="20">
        <f>IF(Tabelle1[[#This Row],[Etas 55°C]]=0,0,(Tabelle1[[#This Row],[Etas 35°C]]*0.8+Tabelle1[[#This Row],[Etas 55°C]]*0.2))*2.5</f>
        <v>4.99</v>
      </c>
      <c r="N1030" s="21">
        <f>IF(-(Tabelle1[[#This Row],[80%/20% SCOP]]-5.5)/5.5=1,"n.a.",-(Tabelle1[[#This Row],[80%/20% SCOP]]-5.5)/5.5)</f>
        <v>9.2727272727272686E-2</v>
      </c>
    </row>
    <row r="1031" spans="1:14" ht="20.100000000000001" customHeight="1" x14ac:dyDescent="0.25">
      <c r="A1031" s="24">
        <v>16015561</v>
      </c>
      <c r="B1031" s="15" t="s">
        <v>909</v>
      </c>
      <c r="C1031" s="15" t="s">
        <v>1031</v>
      </c>
      <c r="D1031" s="16" t="s">
        <v>2</v>
      </c>
      <c r="E1031" s="17">
        <v>33.68</v>
      </c>
      <c r="F1031" s="18">
        <v>1.75</v>
      </c>
      <c r="G1031" s="17">
        <v>30.06</v>
      </c>
      <c r="H1031" s="18">
        <v>1.37</v>
      </c>
      <c r="I1031" s="16" t="s">
        <v>3</v>
      </c>
      <c r="J1031" s="16" t="s">
        <v>4</v>
      </c>
      <c r="K1031" s="16" t="s">
        <v>4</v>
      </c>
      <c r="L1031" s="19">
        <f>IF(Tabelle1[[#This Row],[Heizleistung (55°C)]]=0,Tabelle1[[#This Row],[Heizleistung (35°C)]],(Tabelle1[[#This Row],[Heizleistung (35°C)]]+Tabelle1[[#This Row],[Heizleistung (55°C)]])/2)</f>
        <v>31.869999999999997</v>
      </c>
      <c r="M1031" s="20">
        <f>IF(Tabelle1[[#This Row],[Etas 55°C]]=0,0,(Tabelle1[[#This Row],[Etas 35°C]]*0.8+Tabelle1[[#This Row],[Etas 55°C]]*0.2))*2.5</f>
        <v>4.1850000000000005</v>
      </c>
      <c r="N1031" s="21">
        <f>IF(-(Tabelle1[[#This Row],[80%/20% SCOP]]-5.5)/5.5=1,"n.a.",-(Tabelle1[[#This Row],[80%/20% SCOP]]-5.5)/5.5)</f>
        <v>0.23909090909090899</v>
      </c>
    </row>
    <row r="1032" spans="1:14" ht="20.100000000000001" customHeight="1" x14ac:dyDescent="0.25">
      <c r="A1032" s="24">
        <v>16014730</v>
      </c>
      <c r="B1032" s="15" t="s">
        <v>909</v>
      </c>
      <c r="C1032" s="15" t="s">
        <v>1032</v>
      </c>
      <c r="D1032" s="16" t="s">
        <v>2</v>
      </c>
      <c r="E1032" s="17">
        <v>120</v>
      </c>
      <c r="F1032" s="18">
        <v>1.63</v>
      </c>
      <c r="G1032" s="17"/>
      <c r="H1032" s="16"/>
      <c r="I1032" s="16" t="s">
        <v>40</v>
      </c>
      <c r="J1032" s="16" t="s">
        <v>15</v>
      </c>
      <c r="K1032" s="16" t="s">
        <v>4</v>
      </c>
      <c r="L1032" s="19">
        <f>IF(Tabelle1[[#This Row],[Heizleistung (55°C)]]=0,Tabelle1[[#This Row],[Heizleistung (35°C)]],(Tabelle1[[#This Row],[Heizleistung (35°C)]]+Tabelle1[[#This Row],[Heizleistung (55°C)]])/2)</f>
        <v>120</v>
      </c>
      <c r="M1032" s="20">
        <f>IF(Tabelle1[[#This Row],[Etas 55°C]]=0,0,(Tabelle1[[#This Row],[Etas 35°C]]*0.8+Tabelle1[[#This Row],[Etas 55°C]]*0.2))*2.5</f>
        <v>0</v>
      </c>
      <c r="N1032" s="21" t="str">
        <f>IF(-(Tabelle1[[#This Row],[80%/20% SCOP]]-5.5)/5.5=1,"n.a.",-(Tabelle1[[#This Row],[80%/20% SCOP]]-5.5)/5.5)</f>
        <v>n.a.</v>
      </c>
    </row>
    <row r="1033" spans="1:14" ht="20.100000000000001" customHeight="1" x14ac:dyDescent="0.25">
      <c r="A1033" s="24">
        <v>16004830</v>
      </c>
      <c r="B1033" s="15" t="s">
        <v>909</v>
      </c>
      <c r="C1033" s="15" t="s">
        <v>1033</v>
      </c>
      <c r="D1033" s="16" t="s">
        <v>2</v>
      </c>
      <c r="E1033" s="17">
        <v>9.1999999999999993</v>
      </c>
      <c r="F1033" s="18">
        <v>2.0499999999999998</v>
      </c>
      <c r="G1033" s="17">
        <v>7.7</v>
      </c>
      <c r="H1033" s="18">
        <v>1.37</v>
      </c>
      <c r="I1033" s="16" t="s">
        <v>40</v>
      </c>
      <c r="J1033" s="16" t="s">
        <v>4</v>
      </c>
      <c r="K1033" s="16" t="s">
        <v>4</v>
      </c>
      <c r="L1033" s="19">
        <f>IF(Tabelle1[[#This Row],[Heizleistung (55°C)]]=0,Tabelle1[[#This Row],[Heizleistung (35°C)]],(Tabelle1[[#This Row],[Heizleistung (35°C)]]+Tabelle1[[#This Row],[Heizleistung (55°C)]])/2)</f>
        <v>8.4499999999999993</v>
      </c>
      <c r="M1033" s="20">
        <f>IF(Tabelle1[[#This Row],[Etas 55°C]]=0,0,(Tabelle1[[#This Row],[Etas 35°C]]*0.8+Tabelle1[[#This Row],[Etas 55°C]]*0.2))*2.5</f>
        <v>4.7850000000000001</v>
      </c>
      <c r="N1033" s="21">
        <f>IF(-(Tabelle1[[#This Row],[80%/20% SCOP]]-5.5)/5.5=1,"n.a.",-(Tabelle1[[#This Row],[80%/20% SCOP]]-5.5)/5.5)</f>
        <v>0.12999999999999998</v>
      </c>
    </row>
    <row r="1034" spans="1:14" ht="20.100000000000001" customHeight="1" x14ac:dyDescent="0.25">
      <c r="A1034" s="24">
        <v>16017619</v>
      </c>
      <c r="B1034" s="15" t="s">
        <v>909</v>
      </c>
      <c r="C1034" s="15" t="s">
        <v>1034</v>
      </c>
      <c r="D1034" s="16" t="s">
        <v>2</v>
      </c>
      <c r="E1034" s="17">
        <v>14</v>
      </c>
      <c r="F1034" s="18">
        <v>1.88</v>
      </c>
      <c r="G1034" s="17">
        <v>13.8</v>
      </c>
      <c r="H1034" s="18">
        <v>1.52</v>
      </c>
      <c r="I1034" s="16" t="s">
        <v>3</v>
      </c>
      <c r="J1034" s="16" t="s">
        <v>4</v>
      </c>
      <c r="K1034" s="16" t="s">
        <v>4</v>
      </c>
      <c r="L1034" s="19">
        <f>IF(Tabelle1[[#This Row],[Heizleistung (55°C)]]=0,Tabelle1[[#This Row],[Heizleistung (35°C)]],(Tabelle1[[#This Row],[Heizleistung (35°C)]]+Tabelle1[[#This Row],[Heizleistung (55°C)]])/2)</f>
        <v>13.9</v>
      </c>
      <c r="M1034" s="20">
        <f>IF(Tabelle1[[#This Row],[Etas 55°C]]=0,0,(Tabelle1[[#This Row],[Etas 35°C]]*0.8+Tabelle1[[#This Row],[Etas 55°C]]*0.2))*2.5</f>
        <v>4.5200000000000005</v>
      </c>
      <c r="N1034" s="21">
        <f>IF(-(Tabelle1[[#This Row],[80%/20% SCOP]]-5.5)/5.5=1,"n.a.",-(Tabelle1[[#This Row],[80%/20% SCOP]]-5.5)/5.5)</f>
        <v>0.17818181818181811</v>
      </c>
    </row>
    <row r="1035" spans="1:14" ht="20.100000000000001" customHeight="1" x14ac:dyDescent="0.25">
      <c r="A1035" s="24">
        <v>16012504</v>
      </c>
      <c r="B1035" s="15" t="s">
        <v>909</v>
      </c>
      <c r="C1035" s="15" t="s">
        <v>1035</v>
      </c>
      <c r="D1035" s="16" t="s">
        <v>2</v>
      </c>
      <c r="E1035" s="17">
        <v>68.099999999999994</v>
      </c>
      <c r="F1035" s="18">
        <v>1.62</v>
      </c>
      <c r="G1035" s="17"/>
      <c r="H1035" s="16"/>
      <c r="I1035" s="16" t="s">
        <v>40</v>
      </c>
      <c r="J1035" s="16" t="s">
        <v>15</v>
      </c>
      <c r="K1035" s="16" t="s">
        <v>4</v>
      </c>
      <c r="L1035" s="19">
        <f>IF(Tabelle1[[#This Row],[Heizleistung (55°C)]]=0,Tabelle1[[#This Row],[Heizleistung (35°C)]],(Tabelle1[[#This Row],[Heizleistung (35°C)]]+Tabelle1[[#This Row],[Heizleistung (55°C)]])/2)</f>
        <v>68.099999999999994</v>
      </c>
      <c r="M1035" s="20">
        <f>IF(Tabelle1[[#This Row],[Etas 55°C]]=0,0,(Tabelle1[[#This Row],[Etas 35°C]]*0.8+Tabelle1[[#This Row],[Etas 55°C]]*0.2))*2.5</f>
        <v>0</v>
      </c>
      <c r="N1035" s="21" t="str">
        <f>IF(-(Tabelle1[[#This Row],[80%/20% SCOP]]-5.5)/5.5=1,"n.a.",-(Tabelle1[[#This Row],[80%/20% SCOP]]-5.5)/5.5)</f>
        <v>n.a.</v>
      </c>
    </row>
    <row r="1036" spans="1:14" ht="20.100000000000001" customHeight="1" x14ac:dyDescent="0.25">
      <c r="A1036" s="24">
        <v>16017617</v>
      </c>
      <c r="B1036" s="15" t="s">
        <v>909</v>
      </c>
      <c r="C1036" s="15" t="s">
        <v>1036</v>
      </c>
      <c r="D1036" s="16" t="s">
        <v>2</v>
      </c>
      <c r="E1036" s="17">
        <v>12.1</v>
      </c>
      <c r="F1036" s="18">
        <v>1.95</v>
      </c>
      <c r="G1036" s="17">
        <v>11.9</v>
      </c>
      <c r="H1036" s="18">
        <v>1.55</v>
      </c>
      <c r="I1036" s="16" t="s">
        <v>3</v>
      </c>
      <c r="J1036" s="16" t="s">
        <v>4</v>
      </c>
      <c r="K1036" s="16" t="s">
        <v>4</v>
      </c>
      <c r="L1036" s="19">
        <f>IF(Tabelle1[[#This Row],[Heizleistung (55°C)]]=0,Tabelle1[[#This Row],[Heizleistung (35°C)]],(Tabelle1[[#This Row],[Heizleistung (35°C)]]+Tabelle1[[#This Row],[Heizleistung (55°C)]])/2)</f>
        <v>12</v>
      </c>
      <c r="M1036" s="20">
        <f>IF(Tabelle1[[#This Row],[Etas 55°C]]=0,0,(Tabelle1[[#This Row],[Etas 35°C]]*0.8+Tabelle1[[#This Row],[Etas 55°C]]*0.2))*2.5</f>
        <v>4.6750000000000007</v>
      </c>
      <c r="N1036" s="21">
        <f>IF(-(Tabelle1[[#This Row],[80%/20% SCOP]]-5.5)/5.5=1,"n.a.",-(Tabelle1[[#This Row],[80%/20% SCOP]]-5.5)/5.5)</f>
        <v>0.14999999999999988</v>
      </c>
    </row>
    <row r="1037" spans="1:14" ht="20.100000000000001" customHeight="1" x14ac:dyDescent="0.25">
      <c r="A1037" s="24">
        <v>16014557</v>
      </c>
      <c r="B1037" s="15" t="s">
        <v>909</v>
      </c>
      <c r="C1037" s="15" t="s">
        <v>1037</v>
      </c>
      <c r="D1037" s="16" t="s">
        <v>2</v>
      </c>
      <c r="E1037" s="17">
        <v>399</v>
      </c>
      <c r="F1037" s="18">
        <v>1.49</v>
      </c>
      <c r="G1037" s="17"/>
      <c r="H1037" s="16"/>
      <c r="I1037" s="16" t="s">
        <v>40</v>
      </c>
      <c r="J1037" s="16" t="s">
        <v>15</v>
      </c>
      <c r="K1037" s="16" t="s">
        <v>15</v>
      </c>
      <c r="L1037" s="19">
        <f>IF(Tabelle1[[#This Row],[Heizleistung (55°C)]]=0,Tabelle1[[#This Row],[Heizleistung (35°C)]],(Tabelle1[[#This Row],[Heizleistung (35°C)]]+Tabelle1[[#This Row],[Heizleistung (55°C)]])/2)</f>
        <v>399</v>
      </c>
      <c r="M1037" s="20">
        <f>IF(Tabelle1[[#This Row],[Etas 55°C]]=0,0,(Tabelle1[[#This Row],[Etas 35°C]]*0.8+Tabelle1[[#This Row],[Etas 55°C]]*0.2))*2.5</f>
        <v>0</v>
      </c>
      <c r="N1037" s="21" t="str">
        <f>IF(-(Tabelle1[[#This Row],[80%/20% SCOP]]-5.5)/5.5=1,"n.a.",-(Tabelle1[[#This Row],[80%/20% SCOP]]-5.5)/5.5)</f>
        <v>n.a.</v>
      </c>
    </row>
    <row r="1038" spans="1:14" ht="20.100000000000001" customHeight="1" x14ac:dyDescent="0.25">
      <c r="A1038" s="24">
        <v>16014712</v>
      </c>
      <c r="B1038" s="15" t="s">
        <v>909</v>
      </c>
      <c r="C1038" s="15" t="s">
        <v>1038</v>
      </c>
      <c r="D1038" s="16" t="s">
        <v>2</v>
      </c>
      <c r="E1038" s="17">
        <v>120</v>
      </c>
      <c r="F1038" s="18">
        <v>1.63</v>
      </c>
      <c r="G1038" s="17"/>
      <c r="H1038" s="16"/>
      <c r="I1038" s="16" t="s">
        <v>40</v>
      </c>
      <c r="J1038" s="16" t="s">
        <v>15</v>
      </c>
      <c r="K1038" s="16" t="s">
        <v>4</v>
      </c>
      <c r="L1038" s="19">
        <f>IF(Tabelle1[[#This Row],[Heizleistung (55°C)]]=0,Tabelle1[[#This Row],[Heizleistung (35°C)]],(Tabelle1[[#This Row],[Heizleistung (35°C)]]+Tabelle1[[#This Row],[Heizleistung (55°C)]])/2)</f>
        <v>120</v>
      </c>
      <c r="M1038" s="20">
        <f>IF(Tabelle1[[#This Row],[Etas 55°C]]=0,0,(Tabelle1[[#This Row],[Etas 35°C]]*0.8+Tabelle1[[#This Row],[Etas 55°C]]*0.2))*2.5</f>
        <v>0</v>
      </c>
      <c r="N1038" s="21" t="str">
        <f>IF(-(Tabelle1[[#This Row],[80%/20% SCOP]]-5.5)/5.5=1,"n.a.",-(Tabelle1[[#This Row],[80%/20% SCOP]]-5.5)/5.5)</f>
        <v>n.a.</v>
      </c>
    </row>
    <row r="1039" spans="1:14" ht="20.100000000000001" customHeight="1" x14ac:dyDescent="0.25">
      <c r="A1039" s="24">
        <v>16017626</v>
      </c>
      <c r="B1039" s="15" t="s">
        <v>909</v>
      </c>
      <c r="C1039" s="15" t="s">
        <v>1039</v>
      </c>
      <c r="D1039" s="16" t="s">
        <v>2</v>
      </c>
      <c r="E1039" s="17">
        <v>9.5</v>
      </c>
      <c r="F1039" s="18">
        <v>2.1</v>
      </c>
      <c r="G1039" s="17">
        <v>9.5</v>
      </c>
      <c r="H1039" s="18">
        <v>1.58</v>
      </c>
      <c r="I1039" s="16" t="s">
        <v>3</v>
      </c>
      <c r="J1039" s="16" t="s">
        <v>4</v>
      </c>
      <c r="K1039" s="16" t="s">
        <v>4</v>
      </c>
      <c r="L1039" s="19">
        <f>IF(Tabelle1[[#This Row],[Heizleistung (55°C)]]=0,Tabelle1[[#This Row],[Heizleistung (35°C)]],(Tabelle1[[#This Row],[Heizleistung (35°C)]]+Tabelle1[[#This Row],[Heizleistung (55°C)]])/2)</f>
        <v>9.5</v>
      </c>
      <c r="M1039" s="20">
        <f>IF(Tabelle1[[#This Row],[Etas 55°C]]=0,0,(Tabelle1[[#This Row],[Etas 35°C]]*0.8+Tabelle1[[#This Row],[Etas 55°C]]*0.2))*2.5</f>
        <v>4.99</v>
      </c>
      <c r="N1039" s="21">
        <f>IF(-(Tabelle1[[#This Row],[80%/20% SCOP]]-5.5)/5.5=1,"n.a.",-(Tabelle1[[#This Row],[80%/20% SCOP]]-5.5)/5.5)</f>
        <v>9.2727272727272686E-2</v>
      </c>
    </row>
    <row r="1040" spans="1:14" ht="20.100000000000001" customHeight="1" x14ac:dyDescent="0.25">
      <c r="A1040" s="24">
        <v>16017559</v>
      </c>
      <c r="B1040" s="15" t="s">
        <v>909</v>
      </c>
      <c r="C1040" s="15" t="s">
        <v>1040</v>
      </c>
      <c r="D1040" s="16" t="s">
        <v>2</v>
      </c>
      <c r="E1040" s="17">
        <v>8</v>
      </c>
      <c r="F1040" s="18">
        <v>2.11</v>
      </c>
      <c r="G1040" s="17">
        <v>8</v>
      </c>
      <c r="H1040" s="18">
        <v>1.6</v>
      </c>
      <c r="I1040" s="16" t="s">
        <v>3</v>
      </c>
      <c r="J1040" s="16" t="s">
        <v>4</v>
      </c>
      <c r="K1040" s="16" t="s">
        <v>4</v>
      </c>
      <c r="L1040" s="19">
        <f>IF(Tabelle1[[#This Row],[Heizleistung (55°C)]]=0,Tabelle1[[#This Row],[Heizleistung (35°C)]],(Tabelle1[[#This Row],[Heizleistung (35°C)]]+Tabelle1[[#This Row],[Heizleistung (55°C)]])/2)</f>
        <v>8</v>
      </c>
      <c r="M1040" s="20">
        <f>IF(Tabelle1[[#This Row],[Etas 55°C]]=0,0,(Tabelle1[[#This Row],[Etas 35°C]]*0.8+Tabelle1[[#This Row],[Etas 55°C]]*0.2))*2.5</f>
        <v>5.0199999999999996</v>
      </c>
      <c r="N1040" s="21">
        <f>IF(-(Tabelle1[[#This Row],[80%/20% SCOP]]-5.5)/5.5=1,"n.a.",-(Tabelle1[[#This Row],[80%/20% SCOP]]-5.5)/5.5)</f>
        <v>8.7272727272727349E-2</v>
      </c>
    </row>
    <row r="1041" spans="1:14" ht="20.100000000000001" customHeight="1" x14ac:dyDescent="0.25">
      <c r="A1041" s="24">
        <v>16012511</v>
      </c>
      <c r="B1041" s="15" t="s">
        <v>909</v>
      </c>
      <c r="C1041" s="15" t="s">
        <v>1041</v>
      </c>
      <c r="D1041" s="16" t="s">
        <v>2</v>
      </c>
      <c r="E1041" s="17"/>
      <c r="F1041" s="16"/>
      <c r="G1041" s="17">
        <v>47.7</v>
      </c>
      <c r="H1041" s="18">
        <v>1.26</v>
      </c>
      <c r="I1041" s="16" t="s">
        <v>40</v>
      </c>
      <c r="J1041" s="16" t="s">
        <v>15</v>
      </c>
      <c r="K1041" s="16" t="s">
        <v>4</v>
      </c>
      <c r="L1041" s="19">
        <f>IF(Tabelle1[[#This Row],[Heizleistung (55°C)]]=0,Tabelle1[[#This Row],[Heizleistung (35°C)]],(Tabelle1[[#This Row],[Heizleistung (35°C)]]+Tabelle1[[#This Row],[Heizleistung (55°C)]])/2)</f>
        <v>23.85</v>
      </c>
      <c r="M1041" s="20">
        <f>IF(Tabelle1[[#This Row],[Etas 55°C]]=0,0,(Tabelle1[[#This Row],[Etas 35°C]]*0.8+Tabelle1[[#This Row],[Etas 55°C]]*0.2))*2.5</f>
        <v>0.63</v>
      </c>
      <c r="N1041" s="21">
        <f>IF(-(Tabelle1[[#This Row],[80%/20% SCOP]]-5.5)/5.5=1,"n.a.",-(Tabelle1[[#This Row],[80%/20% SCOP]]-5.5)/5.5)</f>
        <v>0.88545454545454549</v>
      </c>
    </row>
    <row r="1042" spans="1:14" ht="20.100000000000001" customHeight="1" x14ac:dyDescent="0.25">
      <c r="A1042" s="24">
        <v>16004676</v>
      </c>
      <c r="B1042" s="15" t="s">
        <v>909</v>
      </c>
      <c r="C1042" s="15" t="s">
        <v>1042</v>
      </c>
      <c r="D1042" s="16" t="s">
        <v>2</v>
      </c>
      <c r="E1042" s="17">
        <v>18</v>
      </c>
      <c r="F1042" s="18">
        <v>1.81</v>
      </c>
      <c r="G1042" s="17">
        <v>18</v>
      </c>
      <c r="H1042" s="18">
        <v>1.25</v>
      </c>
      <c r="I1042" s="16" t="s">
        <v>40</v>
      </c>
      <c r="J1042" s="16" t="s">
        <v>4</v>
      </c>
      <c r="K1042" s="16" t="s">
        <v>4</v>
      </c>
      <c r="L1042" s="19">
        <f>IF(Tabelle1[[#This Row],[Heizleistung (55°C)]]=0,Tabelle1[[#This Row],[Heizleistung (35°C)]],(Tabelle1[[#This Row],[Heizleistung (35°C)]]+Tabelle1[[#This Row],[Heizleistung (55°C)]])/2)</f>
        <v>18</v>
      </c>
      <c r="M1042" s="20">
        <f>IF(Tabelle1[[#This Row],[Etas 55°C]]=0,0,(Tabelle1[[#This Row],[Etas 35°C]]*0.8+Tabelle1[[#This Row],[Etas 55°C]]*0.2))*2.5</f>
        <v>4.2450000000000001</v>
      </c>
      <c r="N1042" s="21">
        <f>IF(-(Tabelle1[[#This Row],[80%/20% SCOP]]-5.5)/5.5=1,"n.a.",-(Tabelle1[[#This Row],[80%/20% SCOP]]-5.5)/5.5)</f>
        <v>0.22818181818181815</v>
      </c>
    </row>
    <row r="1043" spans="1:14" ht="20.100000000000001" customHeight="1" x14ac:dyDescent="0.25">
      <c r="A1043" s="24">
        <v>16017592</v>
      </c>
      <c r="B1043" s="15" t="s">
        <v>909</v>
      </c>
      <c r="C1043" s="15" t="s">
        <v>1043</v>
      </c>
      <c r="D1043" s="16" t="s">
        <v>2</v>
      </c>
      <c r="E1043" s="17">
        <v>4.0999999999999996</v>
      </c>
      <c r="F1043" s="18">
        <v>2.06</v>
      </c>
      <c r="G1043" s="17">
        <v>4.5999999999999996</v>
      </c>
      <c r="H1043" s="18">
        <v>1.53</v>
      </c>
      <c r="I1043" s="16" t="s">
        <v>3</v>
      </c>
      <c r="J1043" s="16" t="s">
        <v>4</v>
      </c>
      <c r="K1043" s="16" t="s">
        <v>4</v>
      </c>
      <c r="L1043" s="19">
        <f>IF(Tabelle1[[#This Row],[Heizleistung (55°C)]]=0,Tabelle1[[#This Row],[Heizleistung (35°C)]],(Tabelle1[[#This Row],[Heizleistung (35°C)]]+Tabelle1[[#This Row],[Heizleistung (55°C)]])/2)</f>
        <v>4.3499999999999996</v>
      </c>
      <c r="M1043" s="20">
        <f>IF(Tabelle1[[#This Row],[Etas 55°C]]=0,0,(Tabelle1[[#This Row],[Etas 35°C]]*0.8+Tabelle1[[#This Row],[Etas 55°C]]*0.2))*2.5</f>
        <v>4.8850000000000007</v>
      </c>
      <c r="N1043" s="21">
        <f>IF(-(Tabelle1[[#This Row],[80%/20% SCOP]]-5.5)/5.5=1,"n.a.",-(Tabelle1[[#This Row],[80%/20% SCOP]]-5.5)/5.5)</f>
        <v>0.11181818181818169</v>
      </c>
    </row>
    <row r="1044" spans="1:14" ht="20.100000000000001" customHeight="1" x14ac:dyDescent="0.25">
      <c r="A1044" s="24">
        <v>16004834</v>
      </c>
      <c r="B1044" s="15" t="s">
        <v>909</v>
      </c>
      <c r="C1044" s="15" t="s">
        <v>1044</v>
      </c>
      <c r="D1044" s="16" t="s">
        <v>2</v>
      </c>
      <c r="E1044" s="17">
        <v>12</v>
      </c>
      <c r="F1044" s="18">
        <v>1.89</v>
      </c>
      <c r="G1044" s="17">
        <v>12.1</v>
      </c>
      <c r="H1044" s="18">
        <v>1.35</v>
      </c>
      <c r="I1044" s="16" t="s">
        <v>40</v>
      </c>
      <c r="J1044" s="16" t="s">
        <v>4</v>
      </c>
      <c r="K1044" s="16" t="s">
        <v>4</v>
      </c>
      <c r="L1044" s="19">
        <f>IF(Tabelle1[[#This Row],[Heizleistung (55°C)]]=0,Tabelle1[[#This Row],[Heizleistung (35°C)]],(Tabelle1[[#This Row],[Heizleistung (35°C)]]+Tabelle1[[#This Row],[Heizleistung (55°C)]])/2)</f>
        <v>12.05</v>
      </c>
      <c r="M1044" s="20">
        <f>IF(Tabelle1[[#This Row],[Etas 55°C]]=0,0,(Tabelle1[[#This Row],[Etas 35°C]]*0.8+Tabelle1[[#This Row],[Etas 55°C]]*0.2))*2.5</f>
        <v>4.4550000000000001</v>
      </c>
      <c r="N1044" s="21">
        <f>IF(-(Tabelle1[[#This Row],[80%/20% SCOP]]-5.5)/5.5=1,"n.a.",-(Tabelle1[[#This Row],[80%/20% SCOP]]-5.5)/5.5)</f>
        <v>0.18999999999999997</v>
      </c>
    </row>
    <row r="1045" spans="1:14" ht="20.100000000000001" customHeight="1" x14ac:dyDescent="0.25">
      <c r="A1045" s="24">
        <v>16017568</v>
      </c>
      <c r="B1045" s="15" t="s">
        <v>909</v>
      </c>
      <c r="C1045" s="15" t="s">
        <v>1045</v>
      </c>
      <c r="D1045" s="16" t="s">
        <v>2</v>
      </c>
      <c r="E1045" s="17">
        <v>4.0999999999999996</v>
      </c>
      <c r="F1045" s="18">
        <v>2.06</v>
      </c>
      <c r="G1045" s="17">
        <v>4.5999999999999996</v>
      </c>
      <c r="H1045" s="18">
        <v>1.53</v>
      </c>
      <c r="I1045" s="16" t="s">
        <v>3</v>
      </c>
      <c r="J1045" s="16" t="s">
        <v>4</v>
      </c>
      <c r="K1045" s="16" t="s">
        <v>4</v>
      </c>
      <c r="L1045" s="19">
        <f>IF(Tabelle1[[#This Row],[Heizleistung (55°C)]]=0,Tabelle1[[#This Row],[Heizleistung (35°C)]],(Tabelle1[[#This Row],[Heizleistung (35°C)]]+Tabelle1[[#This Row],[Heizleistung (55°C)]])/2)</f>
        <v>4.3499999999999996</v>
      </c>
      <c r="M1045" s="20">
        <f>IF(Tabelle1[[#This Row],[Etas 55°C]]=0,0,(Tabelle1[[#This Row],[Etas 35°C]]*0.8+Tabelle1[[#This Row],[Etas 55°C]]*0.2))*2.5</f>
        <v>4.8850000000000007</v>
      </c>
      <c r="N1045" s="21">
        <f>IF(-(Tabelle1[[#This Row],[80%/20% SCOP]]-5.5)/5.5=1,"n.a.",-(Tabelle1[[#This Row],[80%/20% SCOP]]-5.5)/5.5)</f>
        <v>0.11181818181818169</v>
      </c>
    </row>
    <row r="1046" spans="1:14" ht="20.100000000000001" customHeight="1" x14ac:dyDescent="0.25">
      <c r="A1046" s="24">
        <v>16011524</v>
      </c>
      <c r="B1046" s="15" t="s">
        <v>909</v>
      </c>
      <c r="C1046" s="15" t="s">
        <v>1046</v>
      </c>
      <c r="D1046" s="16" t="s">
        <v>2</v>
      </c>
      <c r="E1046" s="17">
        <v>216</v>
      </c>
      <c r="F1046" s="18">
        <v>1.538</v>
      </c>
      <c r="G1046" s="17"/>
      <c r="H1046" s="16"/>
      <c r="I1046" s="16" t="s">
        <v>40</v>
      </c>
      <c r="J1046" s="16" t="s">
        <v>15</v>
      </c>
      <c r="K1046" s="16" t="s">
        <v>15</v>
      </c>
      <c r="L1046" s="19">
        <f>IF(Tabelle1[[#This Row],[Heizleistung (55°C)]]=0,Tabelle1[[#This Row],[Heizleistung (35°C)]],(Tabelle1[[#This Row],[Heizleistung (35°C)]]+Tabelle1[[#This Row],[Heizleistung (55°C)]])/2)</f>
        <v>216</v>
      </c>
      <c r="M1046" s="20">
        <f>IF(Tabelle1[[#This Row],[Etas 55°C]]=0,0,(Tabelle1[[#This Row],[Etas 35°C]]*0.8+Tabelle1[[#This Row],[Etas 55°C]]*0.2))*2.5</f>
        <v>0</v>
      </c>
      <c r="N1046" s="21" t="str">
        <f>IF(-(Tabelle1[[#This Row],[80%/20% SCOP]]-5.5)/5.5=1,"n.a.",-(Tabelle1[[#This Row],[80%/20% SCOP]]-5.5)/5.5)</f>
        <v>n.a.</v>
      </c>
    </row>
    <row r="1047" spans="1:14" ht="20.100000000000001" customHeight="1" x14ac:dyDescent="0.25">
      <c r="A1047" s="24">
        <v>16016696</v>
      </c>
      <c r="B1047" s="15" t="s">
        <v>909</v>
      </c>
      <c r="C1047" s="15" t="s">
        <v>1047</v>
      </c>
      <c r="D1047" s="16" t="s">
        <v>2</v>
      </c>
      <c r="E1047" s="17">
        <v>12</v>
      </c>
      <c r="F1047" s="18">
        <v>1.837</v>
      </c>
      <c r="G1047" s="17">
        <v>12</v>
      </c>
      <c r="H1047" s="18">
        <v>1.4179999999999999</v>
      </c>
      <c r="I1047" s="16" t="s">
        <v>3</v>
      </c>
      <c r="J1047" s="16" t="s">
        <v>4</v>
      </c>
      <c r="K1047" s="16" t="s">
        <v>4</v>
      </c>
      <c r="L1047" s="19">
        <f>IF(Tabelle1[[#This Row],[Heizleistung (55°C)]]=0,Tabelle1[[#This Row],[Heizleistung (35°C)]],(Tabelle1[[#This Row],[Heizleistung (35°C)]]+Tabelle1[[#This Row],[Heizleistung (55°C)]])/2)</f>
        <v>12</v>
      </c>
      <c r="M1047" s="20">
        <f>IF(Tabelle1[[#This Row],[Etas 55°C]]=0,0,(Tabelle1[[#This Row],[Etas 35°C]]*0.8+Tabelle1[[#This Row],[Etas 55°C]]*0.2))*2.5</f>
        <v>4.383</v>
      </c>
      <c r="N1047" s="21">
        <f>IF(-(Tabelle1[[#This Row],[80%/20% SCOP]]-5.5)/5.5=1,"n.a.",-(Tabelle1[[#This Row],[80%/20% SCOP]]-5.5)/5.5)</f>
        <v>0.2030909090909091</v>
      </c>
    </row>
    <row r="1048" spans="1:14" ht="20.100000000000001" customHeight="1" x14ac:dyDescent="0.25">
      <c r="A1048" s="24">
        <v>16016715</v>
      </c>
      <c r="B1048" s="15" t="s">
        <v>909</v>
      </c>
      <c r="C1048" s="15" t="s">
        <v>1048</v>
      </c>
      <c r="D1048" s="16" t="s">
        <v>2</v>
      </c>
      <c r="E1048" s="17">
        <v>15</v>
      </c>
      <c r="F1048" s="18">
        <v>1.8049999999999999</v>
      </c>
      <c r="G1048" s="17">
        <v>15</v>
      </c>
      <c r="H1048" s="18">
        <v>1.399</v>
      </c>
      <c r="I1048" s="16" t="s">
        <v>3</v>
      </c>
      <c r="J1048" s="16" t="s">
        <v>4</v>
      </c>
      <c r="K1048" s="16" t="s">
        <v>4</v>
      </c>
      <c r="L1048" s="19">
        <f>IF(Tabelle1[[#This Row],[Heizleistung (55°C)]]=0,Tabelle1[[#This Row],[Heizleistung (35°C)]],(Tabelle1[[#This Row],[Heizleistung (35°C)]]+Tabelle1[[#This Row],[Heizleistung (55°C)]])/2)</f>
        <v>15</v>
      </c>
      <c r="M1048" s="20">
        <f>IF(Tabelle1[[#This Row],[Etas 55°C]]=0,0,(Tabelle1[[#This Row],[Etas 35°C]]*0.8+Tabelle1[[#This Row],[Etas 55°C]]*0.2))*2.5</f>
        <v>4.3094999999999999</v>
      </c>
      <c r="N1048" s="21">
        <f>IF(-(Tabelle1[[#This Row],[80%/20% SCOP]]-5.5)/5.5=1,"n.a.",-(Tabelle1[[#This Row],[80%/20% SCOP]]-5.5)/5.5)</f>
        <v>0.21645454545454548</v>
      </c>
    </row>
    <row r="1049" spans="1:14" ht="20.100000000000001" customHeight="1" x14ac:dyDescent="0.25">
      <c r="A1049" s="24">
        <v>16011517</v>
      </c>
      <c r="B1049" s="15" t="s">
        <v>909</v>
      </c>
      <c r="C1049" s="15" t="s">
        <v>1049</v>
      </c>
      <c r="D1049" s="16" t="s">
        <v>2</v>
      </c>
      <c r="E1049" s="17">
        <v>343.82</v>
      </c>
      <c r="F1049" s="18">
        <v>1.61</v>
      </c>
      <c r="G1049" s="17"/>
      <c r="H1049" s="16"/>
      <c r="I1049" s="16" t="s">
        <v>40</v>
      </c>
      <c r="J1049" s="16" t="s">
        <v>15</v>
      </c>
      <c r="K1049" s="16" t="s">
        <v>15</v>
      </c>
      <c r="L1049" s="19">
        <f>IF(Tabelle1[[#This Row],[Heizleistung (55°C)]]=0,Tabelle1[[#This Row],[Heizleistung (35°C)]],(Tabelle1[[#This Row],[Heizleistung (35°C)]]+Tabelle1[[#This Row],[Heizleistung (55°C)]])/2)</f>
        <v>343.82</v>
      </c>
      <c r="M1049" s="20">
        <f>IF(Tabelle1[[#This Row],[Etas 55°C]]=0,0,(Tabelle1[[#This Row],[Etas 35°C]]*0.8+Tabelle1[[#This Row],[Etas 55°C]]*0.2))*2.5</f>
        <v>0</v>
      </c>
      <c r="N1049" s="21" t="str">
        <f>IF(-(Tabelle1[[#This Row],[80%/20% SCOP]]-5.5)/5.5=1,"n.a.",-(Tabelle1[[#This Row],[80%/20% SCOP]]-5.5)/5.5)</f>
        <v>n.a.</v>
      </c>
    </row>
    <row r="1050" spans="1:14" ht="20.100000000000001" customHeight="1" x14ac:dyDescent="0.25">
      <c r="A1050" s="24">
        <v>16012503</v>
      </c>
      <c r="B1050" s="15" t="s">
        <v>909</v>
      </c>
      <c r="C1050" s="15" t="s">
        <v>1050</v>
      </c>
      <c r="D1050" s="16" t="s">
        <v>2</v>
      </c>
      <c r="E1050" s="17">
        <v>62.8</v>
      </c>
      <c r="F1050" s="18">
        <v>1.6</v>
      </c>
      <c r="G1050" s="17"/>
      <c r="H1050" s="16"/>
      <c r="I1050" s="16" t="s">
        <v>40</v>
      </c>
      <c r="J1050" s="16" t="s">
        <v>15</v>
      </c>
      <c r="K1050" s="16" t="s">
        <v>4</v>
      </c>
      <c r="L1050" s="19">
        <f>IF(Tabelle1[[#This Row],[Heizleistung (55°C)]]=0,Tabelle1[[#This Row],[Heizleistung (35°C)]],(Tabelle1[[#This Row],[Heizleistung (35°C)]]+Tabelle1[[#This Row],[Heizleistung (55°C)]])/2)</f>
        <v>62.8</v>
      </c>
      <c r="M1050" s="20">
        <f>IF(Tabelle1[[#This Row],[Etas 55°C]]=0,0,(Tabelle1[[#This Row],[Etas 35°C]]*0.8+Tabelle1[[#This Row],[Etas 55°C]]*0.2))*2.5</f>
        <v>0</v>
      </c>
      <c r="N1050" s="21" t="str">
        <f>IF(-(Tabelle1[[#This Row],[80%/20% SCOP]]-5.5)/5.5=1,"n.a.",-(Tabelle1[[#This Row],[80%/20% SCOP]]-5.5)/5.5)</f>
        <v>n.a.</v>
      </c>
    </row>
    <row r="1051" spans="1:14" ht="20.100000000000001" customHeight="1" x14ac:dyDescent="0.25">
      <c r="A1051" s="24">
        <v>16016711</v>
      </c>
      <c r="B1051" s="15" t="s">
        <v>909</v>
      </c>
      <c r="C1051" s="15" t="s">
        <v>1051</v>
      </c>
      <c r="D1051" s="16" t="s">
        <v>2</v>
      </c>
      <c r="E1051" s="17">
        <v>12</v>
      </c>
      <c r="F1051" s="18">
        <v>1.837</v>
      </c>
      <c r="G1051" s="17">
        <v>12</v>
      </c>
      <c r="H1051" s="18">
        <v>1.4179999999999999</v>
      </c>
      <c r="I1051" s="16" t="s">
        <v>3</v>
      </c>
      <c r="J1051" s="16" t="s">
        <v>4</v>
      </c>
      <c r="K1051" s="16" t="s">
        <v>4</v>
      </c>
      <c r="L1051" s="19">
        <f>IF(Tabelle1[[#This Row],[Heizleistung (55°C)]]=0,Tabelle1[[#This Row],[Heizleistung (35°C)]],(Tabelle1[[#This Row],[Heizleistung (35°C)]]+Tabelle1[[#This Row],[Heizleistung (55°C)]])/2)</f>
        <v>12</v>
      </c>
      <c r="M1051" s="20">
        <f>IF(Tabelle1[[#This Row],[Etas 55°C]]=0,0,(Tabelle1[[#This Row],[Etas 35°C]]*0.8+Tabelle1[[#This Row],[Etas 55°C]]*0.2))*2.5</f>
        <v>4.383</v>
      </c>
      <c r="N1051" s="21">
        <f>IF(-(Tabelle1[[#This Row],[80%/20% SCOP]]-5.5)/5.5=1,"n.a.",-(Tabelle1[[#This Row],[80%/20% SCOP]]-5.5)/5.5)</f>
        <v>0.2030909090909091</v>
      </c>
    </row>
    <row r="1052" spans="1:14" ht="20.100000000000001" customHeight="1" x14ac:dyDescent="0.25">
      <c r="A1052" s="24">
        <v>16015548</v>
      </c>
      <c r="B1052" s="15" t="s">
        <v>909</v>
      </c>
      <c r="C1052" s="15" t="s">
        <v>1052</v>
      </c>
      <c r="D1052" s="16" t="s">
        <v>2</v>
      </c>
      <c r="E1052" s="17">
        <v>39.22</v>
      </c>
      <c r="F1052" s="18">
        <v>1.69</v>
      </c>
      <c r="G1052" s="17">
        <v>35.83</v>
      </c>
      <c r="H1052" s="18">
        <v>1.33</v>
      </c>
      <c r="I1052" s="16" t="s">
        <v>3</v>
      </c>
      <c r="J1052" s="16" t="s">
        <v>4</v>
      </c>
      <c r="K1052" s="16" t="s">
        <v>4</v>
      </c>
      <c r="L1052" s="19">
        <f>IF(Tabelle1[[#This Row],[Heizleistung (55°C)]]=0,Tabelle1[[#This Row],[Heizleistung (35°C)]],(Tabelle1[[#This Row],[Heizleistung (35°C)]]+Tabelle1[[#This Row],[Heizleistung (55°C)]])/2)</f>
        <v>37.524999999999999</v>
      </c>
      <c r="M1052" s="20">
        <f>IF(Tabelle1[[#This Row],[Etas 55°C]]=0,0,(Tabelle1[[#This Row],[Etas 35°C]]*0.8+Tabelle1[[#This Row],[Etas 55°C]]*0.2))*2.5</f>
        <v>4.0449999999999999</v>
      </c>
      <c r="N1052" s="21">
        <f>IF(-(Tabelle1[[#This Row],[80%/20% SCOP]]-5.5)/5.5=1,"n.a.",-(Tabelle1[[#This Row],[80%/20% SCOP]]-5.5)/5.5)</f>
        <v>0.26454545454545458</v>
      </c>
    </row>
    <row r="1053" spans="1:14" ht="20.100000000000001" customHeight="1" x14ac:dyDescent="0.25">
      <c r="A1053" s="24">
        <v>16017584</v>
      </c>
      <c r="B1053" s="15" t="s">
        <v>909</v>
      </c>
      <c r="C1053" s="15" t="s">
        <v>1053</v>
      </c>
      <c r="D1053" s="16" t="s">
        <v>2</v>
      </c>
      <c r="E1053" s="17">
        <v>9.5</v>
      </c>
      <c r="F1053" s="18">
        <v>2.1</v>
      </c>
      <c r="G1053" s="17">
        <v>9.5</v>
      </c>
      <c r="H1053" s="18">
        <v>1.58</v>
      </c>
      <c r="I1053" s="16" t="s">
        <v>3</v>
      </c>
      <c r="J1053" s="16" t="s">
        <v>4</v>
      </c>
      <c r="K1053" s="16" t="s">
        <v>4</v>
      </c>
      <c r="L1053" s="19">
        <f>IF(Tabelle1[[#This Row],[Heizleistung (55°C)]]=0,Tabelle1[[#This Row],[Heizleistung (35°C)]],(Tabelle1[[#This Row],[Heizleistung (35°C)]]+Tabelle1[[#This Row],[Heizleistung (55°C)]])/2)</f>
        <v>9.5</v>
      </c>
      <c r="M1053" s="20">
        <f>IF(Tabelle1[[#This Row],[Etas 55°C]]=0,0,(Tabelle1[[#This Row],[Etas 35°C]]*0.8+Tabelle1[[#This Row],[Etas 55°C]]*0.2))*2.5</f>
        <v>4.99</v>
      </c>
      <c r="N1053" s="21">
        <f>IF(-(Tabelle1[[#This Row],[80%/20% SCOP]]-5.5)/5.5=1,"n.a.",-(Tabelle1[[#This Row],[80%/20% SCOP]]-5.5)/5.5)</f>
        <v>9.2727272727272686E-2</v>
      </c>
    </row>
    <row r="1054" spans="1:14" ht="20.100000000000001" customHeight="1" x14ac:dyDescent="0.25">
      <c r="A1054" s="24">
        <v>16004671</v>
      </c>
      <c r="B1054" s="15" t="s">
        <v>909</v>
      </c>
      <c r="C1054" s="15" t="s">
        <v>1054</v>
      </c>
      <c r="D1054" s="16" t="s">
        <v>2</v>
      </c>
      <c r="E1054" s="17">
        <v>7</v>
      </c>
      <c r="F1054" s="18">
        <v>1.76</v>
      </c>
      <c r="G1054" s="17">
        <v>7</v>
      </c>
      <c r="H1054" s="18">
        <v>1.27</v>
      </c>
      <c r="I1054" s="16" t="s">
        <v>40</v>
      </c>
      <c r="J1054" s="16" t="s">
        <v>4</v>
      </c>
      <c r="K1054" s="16" t="s">
        <v>4</v>
      </c>
      <c r="L1054" s="19">
        <f>IF(Tabelle1[[#This Row],[Heizleistung (55°C)]]=0,Tabelle1[[#This Row],[Heizleistung (35°C)]],(Tabelle1[[#This Row],[Heizleistung (35°C)]]+Tabelle1[[#This Row],[Heizleistung (55°C)]])/2)</f>
        <v>7</v>
      </c>
      <c r="M1054" s="20">
        <f>IF(Tabelle1[[#This Row],[Etas 55°C]]=0,0,(Tabelle1[[#This Row],[Etas 35°C]]*0.8+Tabelle1[[#This Row],[Etas 55°C]]*0.2))*2.5</f>
        <v>4.1550000000000002</v>
      </c>
      <c r="N1054" s="21">
        <f>IF(-(Tabelle1[[#This Row],[80%/20% SCOP]]-5.5)/5.5=1,"n.a.",-(Tabelle1[[#This Row],[80%/20% SCOP]]-5.5)/5.5)</f>
        <v>0.24454545454545451</v>
      </c>
    </row>
    <row r="1055" spans="1:14" ht="20.100000000000001" customHeight="1" x14ac:dyDescent="0.25">
      <c r="A1055" s="24">
        <v>16014733</v>
      </c>
      <c r="B1055" s="15" t="s">
        <v>909</v>
      </c>
      <c r="C1055" s="15" t="s">
        <v>1055</v>
      </c>
      <c r="D1055" s="16" t="s">
        <v>2</v>
      </c>
      <c r="E1055" s="17">
        <v>153</v>
      </c>
      <c r="F1055" s="18">
        <v>1.63</v>
      </c>
      <c r="G1055" s="17"/>
      <c r="H1055" s="16"/>
      <c r="I1055" s="16" t="s">
        <v>40</v>
      </c>
      <c r="J1055" s="16" t="s">
        <v>15</v>
      </c>
      <c r="K1055" s="16" t="s">
        <v>4</v>
      </c>
      <c r="L1055" s="19">
        <f>IF(Tabelle1[[#This Row],[Heizleistung (55°C)]]=0,Tabelle1[[#This Row],[Heizleistung (35°C)]],(Tabelle1[[#This Row],[Heizleistung (35°C)]]+Tabelle1[[#This Row],[Heizleistung (55°C)]])/2)</f>
        <v>153</v>
      </c>
      <c r="M1055" s="20">
        <f>IF(Tabelle1[[#This Row],[Etas 55°C]]=0,0,(Tabelle1[[#This Row],[Etas 35°C]]*0.8+Tabelle1[[#This Row],[Etas 55°C]]*0.2))*2.5</f>
        <v>0</v>
      </c>
      <c r="N1055" s="21" t="str">
        <f>IF(-(Tabelle1[[#This Row],[80%/20% SCOP]]-5.5)/5.5=1,"n.a.",-(Tabelle1[[#This Row],[80%/20% SCOP]]-5.5)/5.5)</f>
        <v>n.a.</v>
      </c>
    </row>
    <row r="1056" spans="1:14" ht="20.100000000000001" customHeight="1" x14ac:dyDescent="0.25">
      <c r="A1056" s="24">
        <v>16014540</v>
      </c>
      <c r="B1056" s="15" t="s">
        <v>909</v>
      </c>
      <c r="C1056" s="15" t="s">
        <v>1056</v>
      </c>
      <c r="D1056" s="16" t="s">
        <v>2</v>
      </c>
      <c r="E1056" s="17">
        <v>221</v>
      </c>
      <c r="F1056" s="18">
        <v>1.5</v>
      </c>
      <c r="G1056" s="17"/>
      <c r="H1056" s="16"/>
      <c r="I1056" s="16" t="s">
        <v>40</v>
      </c>
      <c r="J1056" s="16" t="s">
        <v>15</v>
      </c>
      <c r="K1056" s="16" t="s">
        <v>15</v>
      </c>
      <c r="L1056" s="19">
        <f>IF(Tabelle1[[#This Row],[Heizleistung (55°C)]]=0,Tabelle1[[#This Row],[Heizleistung (35°C)]],(Tabelle1[[#This Row],[Heizleistung (35°C)]]+Tabelle1[[#This Row],[Heizleistung (55°C)]])/2)</f>
        <v>221</v>
      </c>
      <c r="M1056" s="20">
        <f>IF(Tabelle1[[#This Row],[Etas 55°C]]=0,0,(Tabelle1[[#This Row],[Etas 35°C]]*0.8+Tabelle1[[#This Row],[Etas 55°C]]*0.2))*2.5</f>
        <v>0</v>
      </c>
      <c r="N1056" s="21" t="str">
        <f>IF(-(Tabelle1[[#This Row],[80%/20% SCOP]]-5.5)/5.5=1,"n.a.",-(Tabelle1[[#This Row],[80%/20% SCOP]]-5.5)/5.5)</f>
        <v>n.a.</v>
      </c>
    </row>
    <row r="1057" spans="1:14" ht="20.100000000000001" customHeight="1" x14ac:dyDescent="0.25">
      <c r="A1057" s="24">
        <v>16015549</v>
      </c>
      <c r="B1057" s="15" t="s">
        <v>909</v>
      </c>
      <c r="C1057" s="15" t="s">
        <v>1057</v>
      </c>
      <c r="D1057" s="16" t="s">
        <v>2</v>
      </c>
      <c r="E1057" s="17">
        <v>43.86</v>
      </c>
      <c r="F1057" s="18">
        <v>1.66</v>
      </c>
      <c r="G1057" s="17">
        <v>39.9</v>
      </c>
      <c r="H1057" s="18">
        <v>1.32</v>
      </c>
      <c r="I1057" s="16" t="s">
        <v>3</v>
      </c>
      <c r="J1057" s="16" t="s">
        <v>4</v>
      </c>
      <c r="K1057" s="16" t="s">
        <v>4</v>
      </c>
      <c r="L1057" s="19">
        <f>IF(Tabelle1[[#This Row],[Heizleistung (55°C)]]=0,Tabelle1[[#This Row],[Heizleistung (35°C)]],(Tabelle1[[#This Row],[Heizleistung (35°C)]]+Tabelle1[[#This Row],[Heizleistung (55°C)]])/2)</f>
        <v>41.879999999999995</v>
      </c>
      <c r="M1057" s="20">
        <f>IF(Tabelle1[[#This Row],[Etas 55°C]]=0,0,(Tabelle1[[#This Row],[Etas 35°C]]*0.8+Tabelle1[[#This Row],[Etas 55°C]]*0.2))*2.5</f>
        <v>3.9800000000000004</v>
      </c>
      <c r="N1057" s="21">
        <f>IF(-(Tabelle1[[#This Row],[80%/20% SCOP]]-5.5)/5.5=1,"n.a.",-(Tabelle1[[#This Row],[80%/20% SCOP]]-5.5)/5.5)</f>
        <v>0.27636363636363631</v>
      </c>
    </row>
    <row r="1058" spans="1:14" ht="20.100000000000001" customHeight="1" x14ac:dyDescent="0.25">
      <c r="A1058" s="24">
        <v>16015557</v>
      </c>
      <c r="B1058" s="15" t="s">
        <v>909</v>
      </c>
      <c r="C1058" s="15" t="s">
        <v>1058</v>
      </c>
      <c r="D1058" s="16" t="s">
        <v>2</v>
      </c>
      <c r="E1058" s="17">
        <v>48.15</v>
      </c>
      <c r="F1058" s="18">
        <v>1.63</v>
      </c>
      <c r="G1058" s="17">
        <v>43.74</v>
      </c>
      <c r="H1058" s="18">
        <v>1.31</v>
      </c>
      <c r="I1058" s="16" t="s">
        <v>3</v>
      </c>
      <c r="J1058" s="16" t="s">
        <v>4</v>
      </c>
      <c r="K1058" s="16" t="s">
        <v>4</v>
      </c>
      <c r="L1058" s="19">
        <f>IF(Tabelle1[[#This Row],[Heizleistung (55°C)]]=0,Tabelle1[[#This Row],[Heizleistung (35°C)]],(Tabelle1[[#This Row],[Heizleistung (35°C)]]+Tabelle1[[#This Row],[Heizleistung (55°C)]])/2)</f>
        <v>45.945</v>
      </c>
      <c r="M1058" s="20">
        <f>IF(Tabelle1[[#This Row],[Etas 55°C]]=0,0,(Tabelle1[[#This Row],[Etas 35°C]]*0.8+Tabelle1[[#This Row],[Etas 55°C]]*0.2))*2.5</f>
        <v>3.915</v>
      </c>
      <c r="N1058" s="21">
        <f>IF(-(Tabelle1[[#This Row],[80%/20% SCOP]]-5.5)/5.5=1,"n.a.",-(Tabelle1[[#This Row],[80%/20% SCOP]]-5.5)/5.5)</f>
        <v>0.28818181818181815</v>
      </c>
    </row>
    <row r="1059" spans="1:14" ht="20.100000000000001" customHeight="1" x14ac:dyDescent="0.25">
      <c r="A1059" s="24">
        <v>16017593</v>
      </c>
      <c r="B1059" s="15" t="s">
        <v>909</v>
      </c>
      <c r="C1059" s="15" t="s">
        <v>1059</v>
      </c>
      <c r="D1059" s="16" t="s">
        <v>2</v>
      </c>
      <c r="E1059" s="17">
        <v>6.1</v>
      </c>
      <c r="F1059" s="18">
        <v>1.99</v>
      </c>
      <c r="G1059" s="17">
        <v>6.2</v>
      </c>
      <c r="H1059" s="18">
        <v>1.56</v>
      </c>
      <c r="I1059" s="16" t="s">
        <v>3</v>
      </c>
      <c r="J1059" s="16" t="s">
        <v>4</v>
      </c>
      <c r="K1059" s="16" t="s">
        <v>4</v>
      </c>
      <c r="L1059" s="19">
        <f>IF(Tabelle1[[#This Row],[Heizleistung (55°C)]]=0,Tabelle1[[#This Row],[Heizleistung (35°C)]],(Tabelle1[[#This Row],[Heizleistung (35°C)]]+Tabelle1[[#This Row],[Heizleistung (55°C)]])/2)</f>
        <v>6.15</v>
      </c>
      <c r="M1059" s="20">
        <f>IF(Tabelle1[[#This Row],[Etas 55°C]]=0,0,(Tabelle1[[#This Row],[Etas 35°C]]*0.8+Tabelle1[[#This Row],[Etas 55°C]]*0.2))*2.5</f>
        <v>4.7600000000000007</v>
      </c>
      <c r="N1059" s="21">
        <f>IF(-(Tabelle1[[#This Row],[80%/20% SCOP]]-5.5)/5.5=1,"n.a.",-(Tabelle1[[#This Row],[80%/20% SCOP]]-5.5)/5.5)</f>
        <v>0.13454545454545441</v>
      </c>
    </row>
    <row r="1060" spans="1:14" ht="20.100000000000001" customHeight="1" x14ac:dyDescent="0.25">
      <c r="A1060" s="24">
        <v>16012519</v>
      </c>
      <c r="B1060" s="15" t="s">
        <v>909</v>
      </c>
      <c r="C1060" s="15" t="s">
        <v>1060</v>
      </c>
      <c r="D1060" s="16" t="s">
        <v>2</v>
      </c>
      <c r="E1060" s="17">
        <v>51.2</v>
      </c>
      <c r="F1060" s="18">
        <v>1.61</v>
      </c>
      <c r="G1060" s="17"/>
      <c r="H1060" s="16"/>
      <c r="I1060" s="16" t="s">
        <v>40</v>
      </c>
      <c r="J1060" s="16" t="s">
        <v>15</v>
      </c>
      <c r="K1060" s="16" t="s">
        <v>4</v>
      </c>
      <c r="L1060" s="19">
        <f>IF(Tabelle1[[#This Row],[Heizleistung (55°C)]]=0,Tabelle1[[#This Row],[Heizleistung (35°C)]],(Tabelle1[[#This Row],[Heizleistung (35°C)]]+Tabelle1[[#This Row],[Heizleistung (55°C)]])/2)</f>
        <v>51.2</v>
      </c>
      <c r="M1060" s="20">
        <f>IF(Tabelle1[[#This Row],[Etas 55°C]]=0,0,(Tabelle1[[#This Row],[Etas 35°C]]*0.8+Tabelle1[[#This Row],[Etas 55°C]]*0.2))*2.5</f>
        <v>0</v>
      </c>
      <c r="N1060" s="21" t="str">
        <f>IF(-(Tabelle1[[#This Row],[80%/20% SCOP]]-5.5)/5.5=1,"n.a.",-(Tabelle1[[#This Row],[80%/20% SCOP]]-5.5)/5.5)</f>
        <v>n.a.</v>
      </c>
    </row>
    <row r="1061" spans="1:14" ht="20.100000000000001" customHeight="1" x14ac:dyDescent="0.25">
      <c r="A1061" s="24">
        <v>16014533</v>
      </c>
      <c r="B1061" s="15" t="s">
        <v>909</v>
      </c>
      <c r="C1061" s="15" t="s">
        <v>1061</v>
      </c>
      <c r="D1061" s="16" t="s">
        <v>2</v>
      </c>
      <c r="E1061" s="17">
        <v>230</v>
      </c>
      <c r="F1061" s="18">
        <v>1.61</v>
      </c>
      <c r="G1061" s="17"/>
      <c r="H1061" s="16"/>
      <c r="I1061" s="16" t="s">
        <v>40</v>
      </c>
      <c r="J1061" s="16" t="s">
        <v>15</v>
      </c>
      <c r="K1061" s="16" t="s">
        <v>15</v>
      </c>
      <c r="L1061" s="19">
        <f>IF(Tabelle1[[#This Row],[Heizleistung (55°C)]]=0,Tabelle1[[#This Row],[Heizleistung (35°C)]],(Tabelle1[[#This Row],[Heizleistung (35°C)]]+Tabelle1[[#This Row],[Heizleistung (55°C)]])/2)</f>
        <v>230</v>
      </c>
      <c r="M1061" s="20">
        <f>IF(Tabelle1[[#This Row],[Etas 55°C]]=0,0,(Tabelle1[[#This Row],[Etas 35°C]]*0.8+Tabelle1[[#This Row],[Etas 55°C]]*0.2))*2.5</f>
        <v>0</v>
      </c>
      <c r="N1061" s="21" t="str">
        <f>IF(-(Tabelle1[[#This Row],[80%/20% SCOP]]-5.5)/5.5=1,"n.a.",-(Tabelle1[[#This Row],[80%/20% SCOP]]-5.5)/5.5)</f>
        <v>n.a.</v>
      </c>
    </row>
    <row r="1062" spans="1:14" ht="20.100000000000001" customHeight="1" x14ac:dyDescent="0.25">
      <c r="A1062" s="24">
        <v>16004828</v>
      </c>
      <c r="B1062" s="15" t="s">
        <v>909</v>
      </c>
      <c r="C1062" s="15" t="s">
        <v>1062</v>
      </c>
      <c r="D1062" s="16" t="s">
        <v>2</v>
      </c>
      <c r="E1062" s="17">
        <v>6.8</v>
      </c>
      <c r="F1062" s="18">
        <v>1.95</v>
      </c>
      <c r="G1062" s="17">
        <v>5.7</v>
      </c>
      <c r="H1062" s="18">
        <v>1.38</v>
      </c>
      <c r="I1062" s="16" t="s">
        <v>40</v>
      </c>
      <c r="J1062" s="16" t="s">
        <v>4</v>
      </c>
      <c r="K1062" s="16" t="s">
        <v>4</v>
      </c>
      <c r="L1062" s="19">
        <f>IF(Tabelle1[[#This Row],[Heizleistung (55°C)]]=0,Tabelle1[[#This Row],[Heizleistung (35°C)]],(Tabelle1[[#This Row],[Heizleistung (35°C)]]+Tabelle1[[#This Row],[Heizleistung (55°C)]])/2)</f>
        <v>6.25</v>
      </c>
      <c r="M1062" s="20">
        <f>IF(Tabelle1[[#This Row],[Etas 55°C]]=0,0,(Tabelle1[[#This Row],[Etas 35°C]]*0.8+Tabelle1[[#This Row],[Etas 55°C]]*0.2))*2.5</f>
        <v>4.59</v>
      </c>
      <c r="N1062" s="21">
        <f>IF(-(Tabelle1[[#This Row],[80%/20% SCOP]]-5.5)/5.5=1,"n.a.",-(Tabelle1[[#This Row],[80%/20% SCOP]]-5.5)/5.5)</f>
        <v>0.16545454545454549</v>
      </c>
    </row>
    <row r="1063" spans="1:14" ht="20.100000000000001" customHeight="1" x14ac:dyDescent="0.25">
      <c r="A1063" s="24">
        <v>16017630</v>
      </c>
      <c r="B1063" s="15" t="s">
        <v>909</v>
      </c>
      <c r="C1063" s="15" t="s">
        <v>1063</v>
      </c>
      <c r="D1063" s="16" t="s">
        <v>2</v>
      </c>
      <c r="E1063" s="17">
        <v>14</v>
      </c>
      <c r="F1063" s="18">
        <v>1.88</v>
      </c>
      <c r="G1063" s="17">
        <v>13.8</v>
      </c>
      <c r="H1063" s="18">
        <v>1.52</v>
      </c>
      <c r="I1063" s="16" t="s">
        <v>3</v>
      </c>
      <c r="J1063" s="16" t="s">
        <v>4</v>
      </c>
      <c r="K1063" s="16" t="s">
        <v>4</v>
      </c>
      <c r="L1063" s="19">
        <f>IF(Tabelle1[[#This Row],[Heizleistung (55°C)]]=0,Tabelle1[[#This Row],[Heizleistung (35°C)]],(Tabelle1[[#This Row],[Heizleistung (35°C)]]+Tabelle1[[#This Row],[Heizleistung (55°C)]])/2)</f>
        <v>13.9</v>
      </c>
      <c r="M1063" s="20">
        <f>IF(Tabelle1[[#This Row],[Etas 55°C]]=0,0,(Tabelle1[[#This Row],[Etas 35°C]]*0.8+Tabelle1[[#This Row],[Etas 55°C]]*0.2))*2.5</f>
        <v>4.5200000000000005</v>
      </c>
      <c r="N1063" s="21">
        <f>IF(-(Tabelle1[[#This Row],[80%/20% SCOP]]-5.5)/5.5=1,"n.a.",-(Tabelle1[[#This Row],[80%/20% SCOP]]-5.5)/5.5)</f>
        <v>0.17818181818181811</v>
      </c>
    </row>
    <row r="1064" spans="1:14" ht="20.100000000000001" customHeight="1" x14ac:dyDescent="0.25">
      <c r="A1064" s="24">
        <v>16013603</v>
      </c>
      <c r="B1064" s="15" t="s">
        <v>909</v>
      </c>
      <c r="C1064" s="15" t="s">
        <v>1064</v>
      </c>
      <c r="D1064" s="16" t="s">
        <v>2</v>
      </c>
      <c r="E1064" s="17">
        <v>12</v>
      </c>
      <c r="F1064" s="18">
        <v>1.837</v>
      </c>
      <c r="G1064" s="17">
        <v>12</v>
      </c>
      <c r="H1064" s="18">
        <v>1.4179999999999999</v>
      </c>
      <c r="I1064" s="16" t="s">
        <v>3</v>
      </c>
      <c r="J1064" s="16" t="s">
        <v>4</v>
      </c>
      <c r="K1064" s="16" t="s">
        <v>4</v>
      </c>
      <c r="L1064" s="19">
        <f>IF(Tabelle1[[#This Row],[Heizleistung (55°C)]]=0,Tabelle1[[#This Row],[Heizleistung (35°C)]],(Tabelle1[[#This Row],[Heizleistung (35°C)]]+Tabelle1[[#This Row],[Heizleistung (55°C)]])/2)</f>
        <v>12</v>
      </c>
      <c r="M1064" s="20">
        <f>IF(Tabelle1[[#This Row],[Etas 55°C]]=0,0,(Tabelle1[[#This Row],[Etas 35°C]]*0.8+Tabelle1[[#This Row],[Etas 55°C]]*0.2))*2.5</f>
        <v>4.383</v>
      </c>
      <c r="N1064" s="21">
        <f>IF(-(Tabelle1[[#This Row],[80%/20% SCOP]]-5.5)/5.5=1,"n.a.",-(Tabelle1[[#This Row],[80%/20% SCOP]]-5.5)/5.5)</f>
        <v>0.2030909090909091</v>
      </c>
    </row>
    <row r="1065" spans="1:14" ht="20.100000000000001" customHeight="1" x14ac:dyDescent="0.25">
      <c r="A1065" s="24">
        <v>16017609</v>
      </c>
      <c r="B1065" s="15" t="s">
        <v>909</v>
      </c>
      <c r="C1065" s="15" t="s">
        <v>1065</v>
      </c>
      <c r="D1065" s="16" t="s">
        <v>2</v>
      </c>
      <c r="E1065" s="17">
        <v>9.5</v>
      </c>
      <c r="F1065" s="18">
        <v>2.1</v>
      </c>
      <c r="G1065" s="17">
        <v>9.5</v>
      </c>
      <c r="H1065" s="18">
        <v>1.58</v>
      </c>
      <c r="I1065" s="16" t="s">
        <v>3</v>
      </c>
      <c r="J1065" s="16" t="s">
        <v>4</v>
      </c>
      <c r="K1065" s="16" t="s">
        <v>4</v>
      </c>
      <c r="L1065" s="19">
        <f>IF(Tabelle1[[#This Row],[Heizleistung (55°C)]]=0,Tabelle1[[#This Row],[Heizleistung (35°C)]],(Tabelle1[[#This Row],[Heizleistung (35°C)]]+Tabelle1[[#This Row],[Heizleistung (55°C)]])/2)</f>
        <v>9.5</v>
      </c>
      <c r="M1065" s="20">
        <f>IF(Tabelle1[[#This Row],[Etas 55°C]]=0,0,(Tabelle1[[#This Row],[Etas 35°C]]*0.8+Tabelle1[[#This Row],[Etas 55°C]]*0.2))*2.5</f>
        <v>4.99</v>
      </c>
      <c r="N1065" s="21">
        <f>IF(-(Tabelle1[[#This Row],[80%/20% SCOP]]-5.5)/5.5=1,"n.a.",-(Tabelle1[[#This Row],[80%/20% SCOP]]-5.5)/5.5)</f>
        <v>9.2727272727272686E-2</v>
      </c>
    </row>
    <row r="1066" spans="1:14" ht="20.100000000000001" customHeight="1" x14ac:dyDescent="0.25">
      <c r="A1066" s="24">
        <v>16015563</v>
      </c>
      <c r="B1066" s="15" t="s">
        <v>909</v>
      </c>
      <c r="C1066" s="15" t="s">
        <v>1066</v>
      </c>
      <c r="D1066" s="16" t="s">
        <v>2</v>
      </c>
      <c r="E1066" s="17">
        <v>43.86</v>
      </c>
      <c r="F1066" s="18">
        <v>1.66</v>
      </c>
      <c r="G1066" s="17">
        <v>39.9</v>
      </c>
      <c r="H1066" s="18">
        <v>1.32</v>
      </c>
      <c r="I1066" s="16" t="s">
        <v>3</v>
      </c>
      <c r="J1066" s="16" t="s">
        <v>4</v>
      </c>
      <c r="K1066" s="16" t="s">
        <v>4</v>
      </c>
      <c r="L1066" s="19">
        <f>IF(Tabelle1[[#This Row],[Heizleistung (55°C)]]=0,Tabelle1[[#This Row],[Heizleistung (35°C)]],(Tabelle1[[#This Row],[Heizleistung (35°C)]]+Tabelle1[[#This Row],[Heizleistung (55°C)]])/2)</f>
        <v>41.879999999999995</v>
      </c>
      <c r="M1066" s="20">
        <f>IF(Tabelle1[[#This Row],[Etas 55°C]]=0,0,(Tabelle1[[#This Row],[Etas 35°C]]*0.8+Tabelle1[[#This Row],[Etas 55°C]]*0.2))*2.5</f>
        <v>3.9800000000000004</v>
      </c>
      <c r="N1066" s="21">
        <f>IF(-(Tabelle1[[#This Row],[80%/20% SCOP]]-5.5)/5.5=1,"n.a.",-(Tabelle1[[#This Row],[80%/20% SCOP]]-5.5)/5.5)</f>
        <v>0.27636363636363631</v>
      </c>
    </row>
    <row r="1067" spans="1:14" ht="20.100000000000001" customHeight="1" x14ac:dyDescent="0.25">
      <c r="A1067" s="24">
        <v>16004833</v>
      </c>
      <c r="B1067" s="15" t="s">
        <v>909</v>
      </c>
      <c r="C1067" s="15" t="s">
        <v>1067</v>
      </c>
      <c r="D1067" s="16" t="s">
        <v>2</v>
      </c>
      <c r="E1067" s="17">
        <v>15.2</v>
      </c>
      <c r="F1067" s="18">
        <v>1.82</v>
      </c>
      <c r="G1067" s="17">
        <v>13</v>
      </c>
      <c r="H1067" s="18">
        <v>1.33</v>
      </c>
      <c r="I1067" s="16" t="s">
        <v>40</v>
      </c>
      <c r="J1067" s="16" t="s">
        <v>4</v>
      </c>
      <c r="K1067" s="16" t="s">
        <v>4</v>
      </c>
      <c r="L1067" s="19">
        <f>IF(Tabelle1[[#This Row],[Heizleistung (55°C)]]=0,Tabelle1[[#This Row],[Heizleistung (35°C)]],(Tabelle1[[#This Row],[Heizleistung (35°C)]]+Tabelle1[[#This Row],[Heizleistung (55°C)]])/2)</f>
        <v>14.1</v>
      </c>
      <c r="M1067" s="20">
        <f>IF(Tabelle1[[#This Row],[Etas 55°C]]=0,0,(Tabelle1[[#This Row],[Etas 35°C]]*0.8+Tabelle1[[#This Row],[Etas 55°C]]*0.2))*2.5</f>
        <v>4.3050000000000006</v>
      </c>
      <c r="N1067" s="21">
        <f>IF(-(Tabelle1[[#This Row],[80%/20% SCOP]]-5.5)/5.5=1,"n.a.",-(Tabelle1[[#This Row],[80%/20% SCOP]]-5.5)/5.5)</f>
        <v>0.21727272727272717</v>
      </c>
    </row>
    <row r="1068" spans="1:14" ht="20.100000000000001" customHeight="1" x14ac:dyDescent="0.25">
      <c r="A1068" s="24">
        <v>16013601</v>
      </c>
      <c r="B1068" s="15" t="s">
        <v>909</v>
      </c>
      <c r="C1068" s="15" t="s">
        <v>1068</v>
      </c>
      <c r="D1068" s="16" t="s">
        <v>2</v>
      </c>
      <c r="E1068" s="17">
        <v>8.4</v>
      </c>
      <c r="F1068" s="18">
        <v>2.044</v>
      </c>
      <c r="G1068" s="17">
        <v>7.8</v>
      </c>
      <c r="H1068" s="18">
        <v>1.4970000000000001</v>
      </c>
      <c r="I1068" s="16" t="s">
        <v>3</v>
      </c>
      <c r="J1068" s="16" t="s">
        <v>4</v>
      </c>
      <c r="K1068" s="16" t="s">
        <v>4</v>
      </c>
      <c r="L1068" s="19">
        <f>IF(Tabelle1[[#This Row],[Heizleistung (55°C)]]=0,Tabelle1[[#This Row],[Heizleistung (35°C)]],(Tabelle1[[#This Row],[Heizleistung (35°C)]]+Tabelle1[[#This Row],[Heizleistung (55°C)]])/2)</f>
        <v>8.1</v>
      </c>
      <c r="M1068" s="20">
        <f>IF(Tabelle1[[#This Row],[Etas 55°C]]=0,0,(Tabelle1[[#This Row],[Etas 35°C]]*0.8+Tabelle1[[#This Row],[Etas 55°C]]*0.2))*2.5</f>
        <v>4.8365000000000009</v>
      </c>
      <c r="N1068" s="21">
        <f>IF(-(Tabelle1[[#This Row],[80%/20% SCOP]]-5.5)/5.5=1,"n.a.",-(Tabelle1[[#This Row],[80%/20% SCOP]]-5.5)/5.5)</f>
        <v>0.12063636363636347</v>
      </c>
    </row>
    <row r="1069" spans="1:14" ht="20.100000000000001" customHeight="1" x14ac:dyDescent="0.25">
      <c r="A1069" s="24">
        <v>16017587</v>
      </c>
      <c r="B1069" s="15" t="s">
        <v>909</v>
      </c>
      <c r="C1069" s="15" t="s">
        <v>1069</v>
      </c>
      <c r="D1069" s="16" t="s">
        <v>2</v>
      </c>
      <c r="E1069" s="17">
        <v>12.1</v>
      </c>
      <c r="F1069" s="18">
        <v>1.95</v>
      </c>
      <c r="G1069" s="17">
        <v>11.9</v>
      </c>
      <c r="H1069" s="18">
        <v>1.55</v>
      </c>
      <c r="I1069" s="16" t="s">
        <v>3</v>
      </c>
      <c r="J1069" s="16" t="s">
        <v>4</v>
      </c>
      <c r="K1069" s="16" t="s">
        <v>4</v>
      </c>
      <c r="L1069" s="19">
        <f>IF(Tabelle1[[#This Row],[Heizleistung (55°C)]]=0,Tabelle1[[#This Row],[Heizleistung (35°C)]],(Tabelle1[[#This Row],[Heizleistung (35°C)]]+Tabelle1[[#This Row],[Heizleistung (55°C)]])/2)</f>
        <v>12</v>
      </c>
      <c r="M1069" s="20">
        <f>IF(Tabelle1[[#This Row],[Etas 55°C]]=0,0,(Tabelle1[[#This Row],[Etas 35°C]]*0.8+Tabelle1[[#This Row],[Etas 55°C]]*0.2))*2.5</f>
        <v>4.6750000000000007</v>
      </c>
      <c r="N1069" s="21">
        <f>IF(-(Tabelle1[[#This Row],[80%/20% SCOP]]-5.5)/5.5=1,"n.a.",-(Tabelle1[[#This Row],[80%/20% SCOP]]-5.5)/5.5)</f>
        <v>0.14999999999999988</v>
      </c>
    </row>
    <row r="1070" spans="1:14" ht="20.100000000000001" customHeight="1" x14ac:dyDescent="0.25">
      <c r="A1070" s="24">
        <v>16012508</v>
      </c>
      <c r="B1070" s="15" t="s">
        <v>909</v>
      </c>
      <c r="C1070" s="15" t="s">
        <v>1070</v>
      </c>
      <c r="D1070" s="16" t="s">
        <v>2</v>
      </c>
      <c r="E1070" s="17"/>
      <c r="F1070" s="16"/>
      <c r="G1070" s="17">
        <v>28.1</v>
      </c>
      <c r="H1070" s="18">
        <v>1.27</v>
      </c>
      <c r="I1070" s="16" t="s">
        <v>40</v>
      </c>
      <c r="J1070" s="16" t="s">
        <v>15</v>
      </c>
      <c r="K1070" s="16" t="s">
        <v>4</v>
      </c>
      <c r="L1070" s="19">
        <f>IF(Tabelle1[[#This Row],[Heizleistung (55°C)]]=0,Tabelle1[[#This Row],[Heizleistung (35°C)]],(Tabelle1[[#This Row],[Heizleistung (35°C)]]+Tabelle1[[#This Row],[Heizleistung (55°C)]])/2)</f>
        <v>14.05</v>
      </c>
      <c r="M1070" s="20">
        <f>IF(Tabelle1[[#This Row],[Etas 55°C]]=0,0,(Tabelle1[[#This Row],[Etas 35°C]]*0.8+Tabelle1[[#This Row],[Etas 55°C]]*0.2))*2.5</f>
        <v>0.63500000000000001</v>
      </c>
      <c r="N1070" s="21">
        <f>IF(-(Tabelle1[[#This Row],[80%/20% SCOP]]-5.5)/5.5=1,"n.a.",-(Tabelle1[[#This Row],[80%/20% SCOP]]-5.5)/5.5)</f>
        <v>0.88454545454545463</v>
      </c>
    </row>
    <row r="1071" spans="1:14" ht="20.100000000000001" customHeight="1" x14ac:dyDescent="0.25">
      <c r="A1071" s="24">
        <v>16017573</v>
      </c>
      <c r="B1071" s="15" t="s">
        <v>909</v>
      </c>
      <c r="C1071" s="15" t="s">
        <v>1071</v>
      </c>
      <c r="D1071" s="16" t="s">
        <v>2</v>
      </c>
      <c r="E1071" s="17">
        <v>9.5</v>
      </c>
      <c r="F1071" s="18">
        <v>2.1</v>
      </c>
      <c r="G1071" s="17">
        <v>9.5</v>
      </c>
      <c r="H1071" s="18">
        <v>1.58</v>
      </c>
      <c r="I1071" s="16" t="s">
        <v>3</v>
      </c>
      <c r="J1071" s="16" t="s">
        <v>4</v>
      </c>
      <c r="K1071" s="16" t="s">
        <v>4</v>
      </c>
      <c r="L1071" s="19">
        <f>IF(Tabelle1[[#This Row],[Heizleistung (55°C)]]=0,Tabelle1[[#This Row],[Heizleistung (35°C)]],(Tabelle1[[#This Row],[Heizleistung (35°C)]]+Tabelle1[[#This Row],[Heizleistung (55°C)]])/2)</f>
        <v>9.5</v>
      </c>
      <c r="M1071" s="20">
        <f>IF(Tabelle1[[#This Row],[Etas 55°C]]=0,0,(Tabelle1[[#This Row],[Etas 35°C]]*0.8+Tabelle1[[#This Row],[Etas 55°C]]*0.2))*2.5</f>
        <v>4.99</v>
      </c>
      <c r="N1071" s="21">
        <f>IF(-(Tabelle1[[#This Row],[80%/20% SCOP]]-5.5)/5.5=1,"n.a.",-(Tabelle1[[#This Row],[80%/20% SCOP]]-5.5)/5.5)</f>
        <v>9.2727272727272686E-2</v>
      </c>
    </row>
    <row r="1072" spans="1:14" ht="20.100000000000001" customHeight="1" x14ac:dyDescent="0.25">
      <c r="A1072" s="24">
        <v>16012512</v>
      </c>
      <c r="B1072" s="15" t="s">
        <v>909</v>
      </c>
      <c r="C1072" s="15" t="s">
        <v>1072</v>
      </c>
      <c r="D1072" s="16" t="s">
        <v>2</v>
      </c>
      <c r="E1072" s="17"/>
      <c r="F1072" s="16"/>
      <c r="G1072" s="17">
        <v>55.2</v>
      </c>
      <c r="H1072" s="18">
        <v>1.25</v>
      </c>
      <c r="I1072" s="16" t="s">
        <v>40</v>
      </c>
      <c r="J1072" s="16" t="s">
        <v>15</v>
      </c>
      <c r="K1072" s="16" t="s">
        <v>4</v>
      </c>
      <c r="L1072" s="19">
        <f>IF(Tabelle1[[#This Row],[Heizleistung (55°C)]]=0,Tabelle1[[#This Row],[Heizleistung (35°C)]],(Tabelle1[[#This Row],[Heizleistung (35°C)]]+Tabelle1[[#This Row],[Heizleistung (55°C)]])/2)</f>
        <v>27.6</v>
      </c>
      <c r="M1072" s="20">
        <f>IF(Tabelle1[[#This Row],[Etas 55°C]]=0,0,(Tabelle1[[#This Row],[Etas 35°C]]*0.8+Tabelle1[[#This Row],[Etas 55°C]]*0.2))*2.5</f>
        <v>0.625</v>
      </c>
      <c r="N1072" s="21">
        <f>IF(-(Tabelle1[[#This Row],[80%/20% SCOP]]-5.5)/5.5=1,"n.a.",-(Tabelle1[[#This Row],[80%/20% SCOP]]-5.5)/5.5)</f>
        <v>0.88636363636363635</v>
      </c>
    </row>
    <row r="1073" spans="1:14" ht="20.100000000000001" customHeight="1" x14ac:dyDescent="0.25">
      <c r="A1073" s="24">
        <v>16014536</v>
      </c>
      <c r="B1073" s="15" t="s">
        <v>909</v>
      </c>
      <c r="C1073" s="15" t="s">
        <v>1073</v>
      </c>
      <c r="D1073" s="16" t="s">
        <v>2</v>
      </c>
      <c r="E1073" s="17">
        <v>320</v>
      </c>
      <c r="F1073" s="18">
        <v>1.57</v>
      </c>
      <c r="G1073" s="17"/>
      <c r="H1073" s="16"/>
      <c r="I1073" s="16" t="s">
        <v>40</v>
      </c>
      <c r="J1073" s="16" t="s">
        <v>15</v>
      </c>
      <c r="K1073" s="16" t="s">
        <v>15</v>
      </c>
      <c r="L1073" s="19">
        <f>IF(Tabelle1[[#This Row],[Heizleistung (55°C)]]=0,Tabelle1[[#This Row],[Heizleistung (35°C)]],(Tabelle1[[#This Row],[Heizleistung (35°C)]]+Tabelle1[[#This Row],[Heizleistung (55°C)]])/2)</f>
        <v>320</v>
      </c>
      <c r="M1073" s="20">
        <f>IF(Tabelle1[[#This Row],[Etas 55°C]]=0,0,(Tabelle1[[#This Row],[Etas 35°C]]*0.8+Tabelle1[[#This Row],[Etas 55°C]]*0.2))*2.5</f>
        <v>0</v>
      </c>
      <c r="N1073" s="21" t="str">
        <f>IF(-(Tabelle1[[#This Row],[80%/20% SCOP]]-5.5)/5.5=1,"n.a.",-(Tabelle1[[#This Row],[80%/20% SCOP]]-5.5)/5.5)</f>
        <v>n.a.</v>
      </c>
    </row>
    <row r="1074" spans="1:14" ht="20.100000000000001" customHeight="1" x14ac:dyDescent="0.25">
      <c r="A1074" s="24">
        <v>16004595</v>
      </c>
      <c r="B1074" s="15" t="s">
        <v>909</v>
      </c>
      <c r="C1074" s="15" t="s">
        <v>1074</v>
      </c>
      <c r="D1074" s="16" t="s">
        <v>2</v>
      </c>
      <c r="E1074" s="17">
        <v>14</v>
      </c>
      <c r="F1074" s="18">
        <v>1.93</v>
      </c>
      <c r="G1074" s="17">
        <v>13</v>
      </c>
      <c r="H1074" s="18">
        <v>1.38</v>
      </c>
      <c r="I1074" s="16" t="s">
        <v>40</v>
      </c>
      <c r="J1074" s="16" t="s">
        <v>4</v>
      </c>
      <c r="K1074" s="16" t="s">
        <v>4</v>
      </c>
      <c r="L1074" s="19">
        <f>IF(Tabelle1[[#This Row],[Heizleistung (55°C)]]=0,Tabelle1[[#This Row],[Heizleistung (35°C)]],(Tabelle1[[#This Row],[Heizleistung (35°C)]]+Tabelle1[[#This Row],[Heizleistung (55°C)]])/2)</f>
        <v>13.5</v>
      </c>
      <c r="M1074" s="20">
        <f>IF(Tabelle1[[#This Row],[Etas 55°C]]=0,0,(Tabelle1[[#This Row],[Etas 35°C]]*0.8+Tabelle1[[#This Row],[Etas 55°C]]*0.2))*2.5</f>
        <v>4.55</v>
      </c>
      <c r="N1074" s="21">
        <f>IF(-(Tabelle1[[#This Row],[80%/20% SCOP]]-5.5)/5.5=1,"n.a.",-(Tabelle1[[#This Row],[80%/20% SCOP]]-5.5)/5.5)</f>
        <v>0.17272727272727276</v>
      </c>
    </row>
    <row r="1075" spans="1:14" ht="20.100000000000001" customHeight="1" x14ac:dyDescent="0.25">
      <c r="A1075" s="24">
        <v>16014714</v>
      </c>
      <c r="B1075" s="15" t="s">
        <v>909</v>
      </c>
      <c r="C1075" s="15" t="s">
        <v>1075</v>
      </c>
      <c r="D1075" s="16" t="s">
        <v>2</v>
      </c>
      <c r="E1075" s="17">
        <v>140</v>
      </c>
      <c r="F1075" s="18">
        <v>1.65</v>
      </c>
      <c r="G1075" s="17"/>
      <c r="H1075" s="16"/>
      <c r="I1075" s="16" t="s">
        <v>40</v>
      </c>
      <c r="J1075" s="16" t="s">
        <v>15</v>
      </c>
      <c r="K1075" s="16" t="s">
        <v>4</v>
      </c>
      <c r="L1075" s="19">
        <f>IF(Tabelle1[[#This Row],[Heizleistung (55°C)]]=0,Tabelle1[[#This Row],[Heizleistung (35°C)]],(Tabelle1[[#This Row],[Heizleistung (35°C)]]+Tabelle1[[#This Row],[Heizleistung (55°C)]])/2)</f>
        <v>140</v>
      </c>
      <c r="M1075" s="20">
        <f>IF(Tabelle1[[#This Row],[Etas 55°C]]=0,0,(Tabelle1[[#This Row],[Etas 35°C]]*0.8+Tabelle1[[#This Row],[Etas 55°C]]*0.2))*2.5</f>
        <v>0</v>
      </c>
      <c r="N1075" s="21" t="str">
        <f>IF(-(Tabelle1[[#This Row],[80%/20% SCOP]]-5.5)/5.5=1,"n.a.",-(Tabelle1[[#This Row],[80%/20% SCOP]]-5.5)/5.5)</f>
        <v>n.a.</v>
      </c>
    </row>
    <row r="1076" spans="1:14" ht="20.100000000000001" customHeight="1" x14ac:dyDescent="0.25">
      <c r="A1076" s="24">
        <v>16016716</v>
      </c>
      <c r="B1076" s="15" t="s">
        <v>909</v>
      </c>
      <c r="C1076" s="15" t="s">
        <v>1076</v>
      </c>
      <c r="D1076" s="16" t="s">
        <v>2</v>
      </c>
      <c r="E1076" s="17">
        <v>5.5</v>
      </c>
      <c r="F1076" s="18">
        <v>1.91</v>
      </c>
      <c r="G1076" s="17">
        <v>4.4000000000000004</v>
      </c>
      <c r="H1076" s="18">
        <v>1.29</v>
      </c>
      <c r="I1076" s="16" t="s">
        <v>40</v>
      </c>
      <c r="J1076" s="16" t="s">
        <v>4</v>
      </c>
      <c r="K1076" s="16" t="s">
        <v>4</v>
      </c>
      <c r="L1076" s="19">
        <f>IF(Tabelle1[[#This Row],[Heizleistung (55°C)]]=0,Tabelle1[[#This Row],[Heizleistung (35°C)]],(Tabelle1[[#This Row],[Heizleistung (35°C)]]+Tabelle1[[#This Row],[Heizleistung (55°C)]])/2)</f>
        <v>4.95</v>
      </c>
      <c r="M1076" s="20">
        <f>IF(Tabelle1[[#This Row],[Etas 55°C]]=0,0,(Tabelle1[[#This Row],[Etas 35°C]]*0.8+Tabelle1[[#This Row],[Etas 55°C]]*0.2))*2.5</f>
        <v>4.4649999999999999</v>
      </c>
      <c r="N1076" s="21">
        <f>IF(-(Tabelle1[[#This Row],[80%/20% SCOP]]-5.5)/5.5=1,"n.a.",-(Tabelle1[[#This Row],[80%/20% SCOP]]-5.5)/5.5)</f>
        <v>0.1881818181818182</v>
      </c>
    </row>
    <row r="1077" spans="1:14" ht="20.100000000000001" customHeight="1" x14ac:dyDescent="0.25">
      <c r="A1077" s="24">
        <v>16017566</v>
      </c>
      <c r="B1077" s="15" t="s">
        <v>909</v>
      </c>
      <c r="C1077" s="15" t="s">
        <v>1077</v>
      </c>
      <c r="D1077" s="16" t="s">
        <v>2</v>
      </c>
      <c r="E1077" s="17">
        <v>15.5</v>
      </c>
      <c r="F1077" s="18">
        <v>1.86</v>
      </c>
      <c r="G1077" s="17">
        <v>16</v>
      </c>
      <c r="H1077" s="18">
        <v>1.52</v>
      </c>
      <c r="I1077" s="16" t="s">
        <v>3</v>
      </c>
      <c r="J1077" s="16" t="s">
        <v>4</v>
      </c>
      <c r="K1077" s="16" t="s">
        <v>4</v>
      </c>
      <c r="L1077" s="19">
        <f>IF(Tabelle1[[#This Row],[Heizleistung (55°C)]]=0,Tabelle1[[#This Row],[Heizleistung (35°C)]],(Tabelle1[[#This Row],[Heizleistung (35°C)]]+Tabelle1[[#This Row],[Heizleistung (55°C)]])/2)</f>
        <v>15.75</v>
      </c>
      <c r="M1077" s="20">
        <f>IF(Tabelle1[[#This Row],[Etas 55°C]]=0,0,(Tabelle1[[#This Row],[Etas 35°C]]*0.8+Tabelle1[[#This Row],[Etas 55°C]]*0.2))*2.5</f>
        <v>4.4800000000000004</v>
      </c>
      <c r="N1077" s="21">
        <f>IF(-(Tabelle1[[#This Row],[80%/20% SCOP]]-5.5)/5.5=1,"n.a.",-(Tabelle1[[#This Row],[80%/20% SCOP]]-5.5)/5.5)</f>
        <v>0.18545454545454537</v>
      </c>
    </row>
    <row r="1078" spans="1:14" ht="20.100000000000001" customHeight="1" x14ac:dyDescent="0.25">
      <c r="A1078" s="24">
        <v>16017625</v>
      </c>
      <c r="B1078" s="15" t="s">
        <v>909</v>
      </c>
      <c r="C1078" s="15" t="s">
        <v>1078</v>
      </c>
      <c r="D1078" s="16" t="s">
        <v>2</v>
      </c>
      <c r="E1078" s="17">
        <v>8</v>
      </c>
      <c r="F1078" s="18">
        <v>2.11</v>
      </c>
      <c r="G1078" s="17">
        <v>8</v>
      </c>
      <c r="H1078" s="18">
        <v>1.6</v>
      </c>
      <c r="I1078" s="16" t="s">
        <v>3</v>
      </c>
      <c r="J1078" s="16" t="s">
        <v>4</v>
      </c>
      <c r="K1078" s="16" t="s">
        <v>4</v>
      </c>
      <c r="L1078" s="19">
        <f>IF(Tabelle1[[#This Row],[Heizleistung (55°C)]]=0,Tabelle1[[#This Row],[Heizleistung (35°C)]],(Tabelle1[[#This Row],[Heizleistung (35°C)]]+Tabelle1[[#This Row],[Heizleistung (55°C)]])/2)</f>
        <v>8</v>
      </c>
      <c r="M1078" s="20">
        <f>IF(Tabelle1[[#This Row],[Etas 55°C]]=0,0,(Tabelle1[[#This Row],[Etas 35°C]]*0.8+Tabelle1[[#This Row],[Etas 55°C]]*0.2))*2.5</f>
        <v>5.0199999999999996</v>
      </c>
      <c r="N1078" s="21">
        <f>IF(-(Tabelle1[[#This Row],[80%/20% SCOP]]-5.5)/5.5=1,"n.a.",-(Tabelle1[[#This Row],[80%/20% SCOP]]-5.5)/5.5)</f>
        <v>8.7272727272727349E-2</v>
      </c>
    </row>
    <row r="1079" spans="1:14" ht="20.100000000000001" customHeight="1" x14ac:dyDescent="0.25">
      <c r="A1079" s="24">
        <v>16016698</v>
      </c>
      <c r="B1079" s="15" t="s">
        <v>909</v>
      </c>
      <c r="C1079" s="15" t="s">
        <v>1079</v>
      </c>
      <c r="D1079" s="16" t="s">
        <v>2</v>
      </c>
      <c r="E1079" s="17">
        <v>14</v>
      </c>
      <c r="F1079" s="18">
        <v>1.8220000000000001</v>
      </c>
      <c r="G1079" s="17">
        <v>14</v>
      </c>
      <c r="H1079" s="18">
        <v>1.419</v>
      </c>
      <c r="I1079" s="16" t="s">
        <v>3</v>
      </c>
      <c r="J1079" s="16" t="s">
        <v>4</v>
      </c>
      <c r="K1079" s="16" t="s">
        <v>4</v>
      </c>
      <c r="L1079" s="19">
        <f>IF(Tabelle1[[#This Row],[Heizleistung (55°C)]]=0,Tabelle1[[#This Row],[Heizleistung (35°C)]],(Tabelle1[[#This Row],[Heizleistung (35°C)]]+Tabelle1[[#This Row],[Heizleistung (55°C)]])/2)</f>
        <v>14</v>
      </c>
      <c r="M1079" s="20">
        <f>IF(Tabelle1[[#This Row],[Etas 55°C]]=0,0,(Tabelle1[[#This Row],[Etas 35°C]]*0.8+Tabelle1[[#This Row],[Etas 55°C]]*0.2))*2.5</f>
        <v>4.3535000000000004</v>
      </c>
      <c r="N1079" s="21">
        <f>IF(-(Tabelle1[[#This Row],[80%/20% SCOP]]-5.5)/5.5=1,"n.a.",-(Tabelle1[[#This Row],[80%/20% SCOP]]-5.5)/5.5)</f>
        <v>0.20845454545454539</v>
      </c>
    </row>
    <row r="1080" spans="1:14" ht="20.100000000000001" customHeight="1" x14ac:dyDescent="0.25">
      <c r="A1080" s="24">
        <v>16017561</v>
      </c>
      <c r="B1080" s="15" t="s">
        <v>909</v>
      </c>
      <c r="C1080" s="15" t="s">
        <v>1080</v>
      </c>
      <c r="D1080" s="16" t="s">
        <v>2</v>
      </c>
      <c r="E1080" s="17">
        <v>9.5</v>
      </c>
      <c r="F1080" s="18">
        <v>2.1</v>
      </c>
      <c r="G1080" s="17">
        <v>9.5</v>
      </c>
      <c r="H1080" s="18">
        <v>1.58</v>
      </c>
      <c r="I1080" s="16" t="s">
        <v>3</v>
      </c>
      <c r="J1080" s="16" t="s">
        <v>4</v>
      </c>
      <c r="K1080" s="16" t="s">
        <v>4</v>
      </c>
      <c r="L1080" s="19">
        <f>IF(Tabelle1[[#This Row],[Heizleistung (55°C)]]=0,Tabelle1[[#This Row],[Heizleistung (35°C)]],(Tabelle1[[#This Row],[Heizleistung (35°C)]]+Tabelle1[[#This Row],[Heizleistung (55°C)]])/2)</f>
        <v>9.5</v>
      </c>
      <c r="M1080" s="20">
        <f>IF(Tabelle1[[#This Row],[Etas 55°C]]=0,0,(Tabelle1[[#This Row],[Etas 35°C]]*0.8+Tabelle1[[#This Row],[Etas 55°C]]*0.2))*2.5</f>
        <v>4.99</v>
      </c>
      <c r="N1080" s="21">
        <f>IF(-(Tabelle1[[#This Row],[80%/20% SCOP]]-5.5)/5.5=1,"n.a.",-(Tabelle1[[#This Row],[80%/20% SCOP]]-5.5)/5.5)</f>
        <v>9.2727272727272686E-2</v>
      </c>
    </row>
    <row r="1081" spans="1:14" ht="20.100000000000001" customHeight="1" x14ac:dyDescent="0.25">
      <c r="A1081" s="24">
        <v>16016659</v>
      </c>
      <c r="B1081" s="15" t="s">
        <v>909</v>
      </c>
      <c r="C1081" s="15" t="s">
        <v>1081</v>
      </c>
      <c r="D1081" s="16" t="s">
        <v>2</v>
      </c>
      <c r="E1081" s="17">
        <v>13.7</v>
      </c>
      <c r="F1081" s="18">
        <v>1.86</v>
      </c>
      <c r="G1081" s="17">
        <v>11.6</v>
      </c>
      <c r="H1081" s="18">
        <v>1.35</v>
      </c>
      <c r="I1081" s="16" t="s">
        <v>40</v>
      </c>
      <c r="J1081" s="16" t="s">
        <v>4</v>
      </c>
      <c r="K1081" s="16" t="s">
        <v>4</v>
      </c>
      <c r="L1081" s="19">
        <f>IF(Tabelle1[[#This Row],[Heizleistung (55°C)]]=0,Tabelle1[[#This Row],[Heizleistung (35°C)]],(Tabelle1[[#This Row],[Heizleistung (35°C)]]+Tabelle1[[#This Row],[Heizleistung (55°C)]])/2)</f>
        <v>12.649999999999999</v>
      </c>
      <c r="M1081" s="20">
        <f>IF(Tabelle1[[#This Row],[Etas 55°C]]=0,0,(Tabelle1[[#This Row],[Etas 35°C]]*0.8+Tabelle1[[#This Row],[Etas 55°C]]*0.2))*2.5</f>
        <v>4.3950000000000005</v>
      </c>
      <c r="N1081" s="21">
        <f>IF(-(Tabelle1[[#This Row],[80%/20% SCOP]]-5.5)/5.5=1,"n.a.",-(Tabelle1[[#This Row],[80%/20% SCOP]]-5.5)/5.5)</f>
        <v>0.20090909090909082</v>
      </c>
    </row>
    <row r="1082" spans="1:14" ht="20.100000000000001" customHeight="1" x14ac:dyDescent="0.25">
      <c r="A1082" s="24">
        <v>16017604</v>
      </c>
      <c r="B1082" s="15" t="s">
        <v>909</v>
      </c>
      <c r="C1082" s="15" t="s">
        <v>1082</v>
      </c>
      <c r="D1082" s="16" t="s">
        <v>2</v>
      </c>
      <c r="E1082" s="17">
        <v>4.0999999999999996</v>
      </c>
      <c r="F1082" s="18">
        <v>2.06</v>
      </c>
      <c r="G1082" s="17">
        <v>4.5999999999999996</v>
      </c>
      <c r="H1082" s="18">
        <v>1.53</v>
      </c>
      <c r="I1082" s="16" t="s">
        <v>3</v>
      </c>
      <c r="J1082" s="16" t="s">
        <v>4</v>
      </c>
      <c r="K1082" s="16" t="s">
        <v>4</v>
      </c>
      <c r="L1082" s="19">
        <f>IF(Tabelle1[[#This Row],[Heizleistung (55°C)]]=0,Tabelle1[[#This Row],[Heizleistung (35°C)]],(Tabelle1[[#This Row],[Heizleistung (35°C)]]+Tabelle1[[#This Row],[Heizleistung (55°C)]])/2)</f>
        <v>4.3499999999999996</v>
      </c>
      <c r="M1082" s="20">
        <f>IF(Tabelle1[[#This Row],[Etas 55°C]]=0,0,(Tabelle1[[#This Row],[Etas 35°C]]*0.8+Tabelle1[[#This Row],[Etas 55°C]]*0.2))*2.5</f>
        <v>4.8850000000000007</v>
      </c>
      <c r="N1082" s="21">
        <f>IF(-(Tabelle1[[#This Row],[80%/20% SCOP]]-5.5)/5.5=1,"n.a.",-(Tabelle1[[#This Row],[80%/20% SCOP]]-5.5)/5.5)</f>
        <v>0.11181818181818169</v>
      </c>
    </row>
    <row r="1083" spans="1:14" ht="20.100000000000001" customHeight="1" x14ac:dyDescent="0.25">
      <c r="A1083" s="24">
        <v>16013602</v>
      </c>
      <c r="B1083" s="15" t="s">
        <v>909</v>
      </c>
      <c r="C1083" s="15" t="s">
        <v>1083</v>
      </c>
      <c r="D1083" s="16" t="s">
        <v>2</v>
      </c>
      <c r="E1083" s="17">
        <v>10</v>
      </c>
      <c r="F1083" s="18">
        <v>1.9990000000000001</v>
      </c>
      <c r="G1083" s="17">
        <v>9.5</v>
      </c>
      <c r="H1083" s="18">
        <v>1.498</v>
      </c>
      <c r="I1083" s="16" t="s">
        <v>3</v>
      </c>
      <c r="J1083" s="16" t="s">
        <v>4</v>
      </c>
      <c r="K1083" s="16" t="s">
        <v>4</v>
      </c>
      <c r="L1083" s="19">
        <f>IF(Tabelle1[[#This Row],[Heizleistung (55°C)]]=0,Tabelle1[[#This Row],[Heizleistung (35°C)]],(Tabelle1[[#This Row],[Heizleistung (35°C)]]+Tabelle1[[#This Row],[Heizleistung (55°C)]])/2)</f>
        <v>9.75</v>
      </c>
      <c r="M1083" s="20">
        <f>IF(Tabelle1[[#This Row],[Etas 55°C]]=0,0,(Tabelle1[[#This Row],[Etas 35°C]]*0.8+Tabelle1[[#This Row],[Etas 55°C]]*0.2))*2.5</f>
        <v>4.7470000000000008</v>
      </c>
      <c r="N1083" s="21">
        <f>IF(-(Tabelle1[[#This Row],[80%/20% SCOP]]-5.5)/5.5=1,"n.a.",-(Tabelle1[[#This Row],[80%/20% SCOP]]-5.5)/5.5)</f>
        <v>0.13690909090909076</v>
      </c>
    </row>
    <row r="1084" spans="1:14" ht="20.100000000000001" customHeight="1" x14ac:dyDescent="0.25">
      <c r="A1084" s="24">
        <v>16017581</v>
      </c>
      <c r="B1084" s="15" t="s">
        <v>909</v>
      </c>
      <c r="C1084" s="15" t="s">
        <v>1084</v>
      </c>
      <c r="D1084" s="16" t="s">
        <v>2</v>
      </c>
      <c r="E1084" s="17">
        <v>6.1</v>
      </c>
      <c r="F1084" s="18">
        <v>1.99</v>
      </c>
      <c r="G1084" s="17">
        <v>6.2</v>
      </c>
      <c r="H1084" s="18">
        <v>1.56</v>
      </c>
      <c r="I1084" s="16" t="s">
        <v>3</v>
      </c>
      <c r="J1084" s="16" t="s">
        <v>4</v>
      </c>
      <c r="K1084" s="16" t="s">
        <v>4</v>
      </c>
      <c r="L1084" s="19">
        <f>IF(Tabelle1[[#This Row],[Heizleistung (55°C)]]=0,Tabelle1[[#This Row],[Heizleistung (35°C)]],(Tabelle1[[#This Row],[Heizleistung (35°C)]]+Tabelle1[[#This Row],[Heizleistung (55°C)]])/2)</f>
        <v>6.15</v>
      </c>
      <c r="M1084" s="20">
        <f>IF(Tabelle1[[#This Row],[Etas 55°C]]=0,0,(Tabelle1[[#This Row],[Etas 35°C]]*0.8+Tabelle1[[#This Row],[Etas 55°C]]*0.2))*2.5</f>
        <v>4.7600000000000007</v>
      </c>
      <c r="N1084" s="21">
        <f>IF(-(Tabelle1[[#This Row],[80%/20% SCOP]]-5.5)/5.5=1,"n.a.",-(Tabelle1[[#This Row],[80%/20% SCOP]]-5.5)/5.5)</f>
        <v>0.13454545454545441</v>
      </c>
    </row>
    <row r="1085" spans="1:14" ht="20.100000000000001" customHeight="1" x14ac:dyDescent="0.25">
      <c r="A1085" s="24">
        <v>16004529</v>
      </c>
      <c r="B1085" s="15" t="s">
        <v>909</v>
      </c>
      <c r="C1085" s="15" t="s">
        <v>1085</v>
      </c>
      <c r="D1085" s="16" t="s">
        <v>2</v>
      </c>
      <c r="E1085" s="17">
        <v>5</v>
      </c>
      <c r="F1085" s="18">
        <v>2.02</v>
      </c>
      <c r="G1085" s="17">
        <v>4</v>
      </c>
      <c r="H1085" s="18">
        <v>1.3</v>
      </c>
      <c r="I1085" s="16" t="s">
        <v>40</v>
      </c>
      <c r="J1085" s="16" t="s">
        <v>4</v>
      </c>
      <c r="K1085" s="16" t="s">
        <v>4</v>
      </c>
      <c r="L1085" s="19">
        <f>IF(Tabelle1[[#This Row],[Heizleistung (55°C)]]=0,Tabelle1[[#This Row],[Heizleistung (35°C)]],(Tabelle1[[#This Row],[Heizleistung (35°C)]]+Tabelle1[[#This Row],[Heizleistung (55°C)]])/2)</f>
        <v>4.5</v>
      </c>
      <c r="M1085" s="20">
        <f>IF(Tabelle1[[#This Row],[Etas 55°C]]=0,0,(Tabelle1[[#This Row],[Etas 35°C]]*0.8+Tabelle1[[#This Row],[Etas 55°C]]*0.2))*2.5</f>
        <v>4.6900000000000004</v>
      </c>
      <c r="N1085" s="21">
        <f>IF(-(Tabelle1[[#This Row],[80%/20% SCOP]]-5.5)/5.5=1,"n.a.",-(Tabelle1[[#This Row],[80%/20% SCOP]]-5.5)/5.5)</f>
        <v>0.14727272727272719</v>
      </c>
    </row>
    <row r="1086" spans="1:14" ht="20.100000000000001" customHeight="1" x14ac:dyDescent="0.25">
      <c r="A1086" s="24">
        <v>16004743</v>
      </c>
      <c r="B1086" s="15" t="s">
        <v>909</v>
      </c>
      <c r="C1086" s="15" t="s">
        <v>1086</v>
      </c>
      <c r="D1086" s="16" t="s">
        <v>2</v>
      </c>
      <c r="E1086" s="17">
        <v>53</v>
      </c>
      <c r="F1086" s="18">
        <v>1.6</v>
      </c>
      <c r="G1086" s="17"/>
      <c r="H1086" s="16"/>
      <c r="I1086" s="16" t="s">
        <v>40</v>
      </c>
      <c r="J1086" s="16" t="s">
        <v>15</v>
      </c>
      <c r="K1086" s="16" t="s">
        <v>4</v>
      </c>
      <c r="L1086" s="19">
        <f>IF(Tabelle1[[#This Row],[Heizleistung (55°C)]]=0,Tabelle1[[#This Row],[Heizleistung (35°C)]],(Tabelle1[[#This Row],[Heizleistung (35°C)]]+Tabelle1[[#This Row],[Heizleistung (55°C)]])/2)</f>
        <v>53</v>
      </c>
      <c r="M1086" s="20">
        <f>IF(Tabelle1[[#This Row],[Etas 55°C]]=0,0,(Tabelle1[[#This Row],[Etas 35°C]]*0.8+Tabelle1[[#This Row],[Etas 55°C]]*0.2))*2.5</f>
        <v>0</v>
      </c>
      <c r="N1086" s="21" t="str">
        <f>IF(-(Tabelle1[[#This Row],[80%/20% SCOP]]-5.5)/5.5=1,"n.a.",-(Tabelle1[[#This Row],[80%/20% SCOP]]-5.5)/5.5)</f>
        <v>n.a.</v>
      </c>
    </row>
    <row r="1087" spans="1:14" ht="20.100000000000001" customHeight="1" x14ac:dyDescent="0.25">
      <c r="A1087" s="24">
        <v>16016664</v>
      </c>
      <c r="B1087" s="15" t="s">
        <v>909</v>
      </c>
      <c r="C1087" s="15" t="s">
        <v>1087</v>
      </c>
      <c r="D1087" s="16" t="s">
        <v>2</v>
      </c>
      <c r="E1087" s="17">
        <v>5.5</v>
      </c>
      <c r="F1087" s="18">
        <v>1.91</v>
      </c>
      <c r="G1087" s="17">
        <v>4.4000000000000004</v>
      </c>
      <c r="H1087" s="18">
        <v>1.29</v>
      </c>
      <c r="I1087" s="16" t="s">
        <v>40</v>
      </c>
      <c r="J1087" s="16" t="s">
        <v>4</v>
      </c>
      <c r="K1087" s="16" t="s">
        <v>4</v>
      </c>
      <c r="L1087" s="19">
        <f>IF(Tabelle1[[#This Row],[Heizleistung (55°C)]]=0,Tabelle1[[#This Row],[Heizleistung (35°C)]],(Tabelle1[[#This Row],[Heizleistung (35°C)]]+Tabelle1[[#This Row],[Heizleistung (55°C)]])/2)</f>
        <v>4.95</v>
      </c>
      <c r="M1087" s="20">
        <f>IF(Tabelle1[[#This Row],[Etas 55°C]]=0,0,(Tabelle1[[#This Row],[Etas 35°C]]*0.8+Tabelle1[[#This Row],[Etas 55°C]]*0.2))*2.5</f>
        <v>4.4649999999999999</v>
      </c>
      <c r="N1087" s="21">
        <f>IF(-(Tabelle1[[#This Row],[80%/20% SCOP]]-5.5)/5.5=1,"n.a.",-(Tabelle1[[#This Row],[80%/20% SCOP]]-5.5)/5.5)</f>
        <v>0.1881818181818182</v>
      </c>
    </row>
    <row r="1088" spans="1:14" ht="20.100000000000001" customHeight="1" x14ac:dyDescent="0.25">
      <c r="A1088" s="24">
        <v>16017558</v>
      </c>
      <c r="B1088" s="15" t="s">
        <v>909</v>
      </c>
      <c r="C1088" s="15" t="s">
        <v>1088</v>
      </c>
      <c r="D1088" s="16" t="s">
        <v>2</v>
      </c>
      <c r="E1088" s="17">
        <v>8</v>
      </c>
      <c r="F1088" s="18">
        <v>2.11</v>
      </c>
      <c r="G1088" s="17">
        <v>8</v>
      </c>
      <c r="H1088" s="18">
        <v>1.6</v>
      </c>
      <c r="I1088" s="16" t="s">
        <v>3</v>
      </c>
      <c r="J1088" s="16" t="s">
        <v>4</v>
      </c>
      <c r="K1088" s="16" t="s">
        <v>4</v>
      </c>
      <c r="L1088" s="19">
        <f>IF(Tabelle1[[#This Row],[Heizleistung (55°C)]]=0,Tabelle1[[#This Row],[Heizleistung (35°C)]],(Tabelle1[[#This Row],[Heizleistung (35°C)]]+Tabelle1[[#This Row],[Heizleistung (55°C)]])/2)</f>
        <v>8</v>
      </c>
      <c r="M1088" s="20">
        <f>IF(Tabelle1[[#This Row],[Etas 55°C]]=0,0,(Tabelle1[[#This Row],[Etas 35°C]]*0.8+Tabelle1[[#This Row],[Etas 55°C]]*0.2))*2.5</f>
        <v>5.0199999999999996</v>
      </c>
      <c r="N1088" s="21">
        <f>IF(-(Tabelle1[[#This Row],[80%/20% SCOP]]-5.5)/5.5=1,"n.a.",-(Tabelle1[[#This Row],[80%/20% SCOP]]-5.5)/5.5)</f>
        <v>8.7272727272727349E-2</v>
      </c>
    </row>
    <row r="1089" spans="1:14" ht="20.100000000000001" customHeight="1" x14ac:dyDescent="0.25">
      <c r="A1089" s="24">
        <v>16016649</v>
      </c>
      <c r="B1089" s="15" t="s">
        <v>909</v>
      </c>
      <c r="C1089" s="15" t="s">
        <v>1089</v>
      </c>
      <c r="D1089" s="16" t="s">
        <v>2</v>
      </c>
      <c r="E1089" s="17">
        <v>13.7</v>
      </c>
      <c r="F1089" s="18">
        <v>1.86</v>
      </c>
      <c r="G1089" s="17">
        <v>11.6</v>
      </c>
      <c r="H1089" s="18">
        <v>1.35</v>
      </c>
      <c r="I1089" s="16" t="s">
        <v>40</v>
      </c>
      <c r="J1089" s="16" t="s">
        <v>4</v>
      </c>
      <c r="K1089" s="16" t="s">
        <v>4</v>
      </c>
      <c r="L1089" s="19">
        <f>IF(Tabelle1[[#This Row],[Heizleistung (55°C)]]=0,Tabelle1[[#This Row],[Heizleistung (35°C)]],(Tabelle1[[#This Row],[Heizleistung (35°C)]]+Tabelle1[[#This Row],[Heizleistung (55°C)]])/2)</f>
        <v>12.649999999999999</v>
      </c>
      <c r="M1089" s="20">
        <f>IF(Tabelle1[[#This Row],[Etas 55°C]]=0,0,(Tabelle1[[#This Row],[Etas 35°C]]*0.8+Tabelle1[[#This Row],[Etas 55°C]]*0.2))*2.5</f>
        <v>4.3950000000000005</v>
      </c>
      <c r="N1089" s="21">
        <f>IF(-(Tabelle1[[#This Row],[80%/20% SCOP]]-5.5)/5.5=1,"n.a.",-(Tabelle1[[#This Row],[80%/20% SCOP]]-5.5)/5.5)</f>
        <v>0.20090909090909082</v>
      </c>
    </row>
    <row r="1090" spans="1:14" ht="20.100000000000001" customHeight="1" x14ac:dyDescent="0.25">
      <c r="A1090" s="24">
        <v>16013604</v>
      </c>
      <c r="B1090" s="15" t="s">
        <v>909</v>
      </c>
      <c r="C1090" s="15" t="s">
        <v>1090</v>
      </c>
      <c r="D1090" s="16" t="s">
        <v>2</v>
      </c>
      <c r="E1090" s="17">
        <v>12</v>
      </c>
      <c r="F1090" s="18">
        <v>1.837</v>
      </c>
      <c r="G1090" s="17">
        <v>12</v>
      </c>
      <c r="H1090" s="18">
        <v>1.4179999999999999</v>
      </c>
      <c r="I1090" s="16" t="s">
        <v>3</v>
      </c>
      <c r="J1090" s="16" t="s">
        <v>4</v>
      </c>
      <c r="K1090" s="16" t="s">
        <v>4</v>
      </c>
      <c r="L1090" s="19">
        <f>IF(Tabelle1[[#This Row],[Heizleistung (55°C)]]=0,Tabelle1[[#This Row],[Heizleistung (35°C)]],(Tabelle1[[#This Row],[Heizleistung (35°C)]]+Tabelle1[[#This Row],[Heizleistung (55°C)]])/2)</f>
        <v>12</v>
      </c>
      <c r="M1090" s="20">
        <f>IF(Tabelle1[[#This Row],[Etas 55°C]]=0,0,(Tabelle1[[#This Row],[Etas 35°C]]*0.8+Tabelle1[[#This Row],[Etas 55°C]]*0.2))*2.5</f>
        <v>4.383</v>
      </c>
      <c r="N1090" s="21">
        <f>IF(-(Tabelle1[[#This Row],[80%/20% SCOP]]-5.5)/5.5=1,"n.a.",-(Tabelle1[[#This Row],[80%/20% SCOP]]-5.5)/5.5)</f>
        <v>0.2030909090909091</v>
      </c>
    </row>
    <row r="1091" spans="1:14" ht="20.100000000000001" customHeight="1" x14ac:dyDescent="0.25">
      <c r="A1091" s="24">
        <v>16013599</v>
      </c>
      <c r="B1091" s="15" t="s">
        <v>909</v>
      </c>
      <c r="C1091" s="15" t="s">
        <v>1091</v>
      </c>
      <c r="D1091" s="16" t="s">
        <v>2</v>
      </c>
      <c r="E1091" s="17">
        <v>4.5</v>
      </c>
      <c r="F1091" s="18">
        <v>1.998</v>
      </c>
      <c r="G1091" s="17">
        <v>4.5999999999999996</v>
      </c>
      <c r="H1091" s="18">
        <v>1.486</v>
      </c>
      <c r="I1091" s="16" t="s">
        <v>3</v>
      </c>
      <c r="J1091" s="16" t="s">
        <v>4</v>
      </c>
      <c r="K1091" s="16" t="s">
        <v>4</v>
      </c>
      <c r="L1091" s="19">
        <f>IF(Tabelle1[[#This Row],[Heizleistung (55°C)]]=0,Tabelle1[[#This Row],[Heizleistung (35°C)]],(Tabelle1[[#This Row],[Heizleistung (35°C)]]+Tabelle1[[#This Row],[Heizleistung (55°C)]])/2)</f>
        <v>4.55</v>
      </c>
      <c r="M1091" s="20">
        <f>IF(Tabelle1[[#This Row],[Etas 55°C]]=0,0,(Tabelle1[[#This Row],[Etas 35°C]]*0.8+Tabelle1[[#This Row],[Etas 55°C]]*0.2))*2.5</f>
        <v>4.7389999999999999</v>
      </c>
      <c r="N1091" s="21">
        <f>IF(-(Tabelle1[[#This Row],[80%/20% SCOP]]-5.5)/5.5=1,"n.a.",-(Tabelle1[[#This Row],[80%/20% SCOP]]-5.5)/5.5)</f>
        <v>0.13836363636363638</v>
      </c>
    </row>
    <row r="1092" spans="1:14" ht="20.100000000000001" customHeight="1" x14ac:dyDescent="0.25">
      <c r="A1092" s="24">
        <v>16015547</v>
      </c>
      <c r="B1092" s="15" t="s">
        <v>909</v>
      </c>
      <c r="C1092" s="15" t="s">
        <v>1092</v>
      </c>
      <c r="D1092" s="16" t="s">
        <v>2</v>
      </c>
      <c r="E1092" s="17">
        <v>33.68</v>
      </c>
      <c r="F1092" s="18">
        <v>1.75</v>
      </c>
      <c r="G1092" s="17">
        <v>30.06</v>
      </c>
      <c r="H1092" s="18">
        <v>1.37</v>
      </c>
      <c r="I1092" s="16" t="s">
        <v>3</v>
      </c>
      <c r="J1092" s="16" t="s">
        <v>4</v>
      </c>
      <c r="K1092" s="16" t="s">
        <v>4</v>
      </c>
      <c r="L1092" s="19">
        <f>IF(Tabelle1[[#This Row],[Heizleistung (55°C)]]=0,Tabelle1[[#This Row],[Heizleistung (35°C)]],(Tabelle1[[#This Row],[Heizleistung (35°C)]]+Tabelle1[[#This Row],[Heizleistung (55°C)]])/2)</f>
        <v>31.869999999999997</v>
      </c>
      <c r="M1092" s="20">
        <f>IF(Tabelle1[[#This Row],[Etas 55°C]]=0,0,(Tabelle1[[#This Row],[Etas 35°C]]*0.8+Tabelle1[[#This Row],[Etas 55°C]]*0.2))*2.5</f>
        <v>4.1850000000000005</v>
      </c>
      <c r="N1092" s="21">
        <f>IF(-(Tabelle1[[#This Row],[80%/20% SCOP]]-5.5)/5.5=1,"n.a.",-(Tabelle1[[#This Row],[80%/20% SCOP]]-5.5)/5.5)</f>
        <v>0.23909090909090899</v>
      </c>
    </row>
    <row r="1093" spans="1:14" ht="20.100000000000001" customHeight="1" x14ac:dyDescent="0.25">
      <c r="A1093" s="24">
        <v>16016710</v>
      </c>
      <c r="B1093" s="15" t="s">
        <v>909</v>
      </c>
      <c r="C1093" s="15" t="s">
        <v>1093</v>
      </c>
      <c r="D1093" s="16" t="s">
        <v>2</v>
      </c>
      <c r="E1093" s="17">
        <v>12</v>
      </c>
      <c r="F1093" s="18">
        <v>1.837</v>
      </c>
      <c r="G1093" s="17">
        <v>12</v>
      </c>
      <c r="H1093" s="18">
        <v>1.4179999999999999</v>
      </c>
      <c r="I1093" s="16" t="s">
        <v>3</v>
      </c>
      <c r="J1093" s="16" t="s">
        <v>4</v>
      </c>
      <c r="K1093" s="16" t="s">
        <v>4</v>
      </c>
      <c r="L1093" s="19">
        <f>IF(Tabelle1[[#This Row],[Heizleistung (55°C)]]=0,Tabelle1[[#This Row],[Heizleistung (35°C)]],(Tabelle1[[#This Row],[Heizleistung (35°C)]]+Tabelle1[[#This Row],[Heizleistung (55°C)]])/2)</f>
        <v>12</v>
      </c>
      <c r="M1093" s="20">
        <f>IF(Tabelle1[[#This Row],[Etas 55°C]]=0,0,(Tabelle1[[#This Row],[Etas 35°C]]*0.8+Tabelle1[[#This Row],[Etas 55°C]]*0.2))*2.5</f>
        <v>4.383</v>
      </c>
      <c r="N1093" s="21">
        <f>IF(-(Tabelle1[[#This Row],[80%/20% SCOP]]-5.5)/5.5=1,"n.a.",-(Tabelle1[[#This Row],[80%/20% SCOP]]-5.5)/5.5)</f>
        <v>0.2030909090909091</v>
      </c>
    </row>
    <row r="1094" spans="1:14" ht="20.100000000000001" customHeight="1" x14ac:dyDescent="0.25">
      <c r="A1094" s="24">
        <v>16015546</v>
      </c>
      <c r="B1094" s="15" t="s">
        <v>909</v>
      </c>
      <c r="C1094" s="15" t="s">
        <v>1094</v>
      </c>
      <c r="D1094" s="16" t="s">
        <v>2</v>
      </c>
      <c r="E1094" s="17">
        <v>29.05</v>
      </c>
      <c r="F1094" s="18">
        <v>1.77</v>
      </c>
      <c r="G1094" s="17">
        <v>27.01</v>
      </c>
      <c r="H1094" s="18">
        <v>1.39</v>
      </c>
      <c r="I1094" s="16" t="s">
        <v>3</v>
      </c>
      <c r="J1094" s="16" t="s">
        <v>4</v>
      </c>
      <c r="K1094" s="16" t="s">
        <v>4</v>
      </c>
      <c r="L1094" s="19">
        <f>IF(Tabelle1[[#This Row],[Heizleistung (55°C)]]=0,Tabelle1[[#This Row],[Heizleistung (35°C)]],(Tabelle1[[#This Row],[Heizleistung (35°C)]]+Tabelle1[[#This Row],[Heizleistung (55°C)]])/2)</f>
        <v>28.03</v>
      </c>
      <c r="M1094" s="20">
        <f>IF(Tabelle1[[#This Row],[Etas 55°C]]=0,0,(Tabelle1[[#This Row],[Etas 35°C]]*0.8+Tabelle1[[#This Row],[Etas 55°C]]*0.2))*2.5</f>
        <v>4.2350000000000003</v>
      </c>
      <c r="N1094" s="21">
        <f>IF(-(Tabelle1[[#This Row],[80%/20% SCOP]]-5.5)/5.5=1,"n.a.",-(Tabelle1[[#This Row],[80%/20% SCOP]]-5.5)/5.5)</f>
        <v>0.22999999999999995</v>
      </c>
    </row>
    <row r="1095" spans="1:14" ht="20.100000000000001" customHeight="1" x14ac:dyDescent="0.25">
      <c r="A1095" s="24">
        <v>16014541</v>
      </c>
      <c r="B1095" s="15" t="s">
        <v>909</v>
      </c>
      <c r="C1095" s="15" t="s">
        <v>1095</v>
      </c>
      <c r="D1095" s="16" t="s">
        <v>2</v>
      </c>
      <c r="E1095" s="17">
        <v>237</v>
      </c>
      <c r="F1095" s="18">
        <v>1.52</v>
      </c>
      <c r="G1095" s="17"/>
      <c r="H1095" s="16"/>
      <c r="I1095" s="16" t="s">
        <v>40</v>
      </c>
      <c r="J1095" s="16" t="s">
        <v>15</v>
      </c>
      <c r="K1095" s="16" t="s">
        <v>15</v>
      </c>
      <c r="L1095" s="19">
        <f>IF(Tabelle1[[#This Row],[Heizleistung (55°C)]]=0,Tabelle1[[#This Row],[Heizleistung (35°C)]],(Tabelle1[[#This Row],[Heizleistung (35°C)]]+Tabelle1[[#This Row],[Heizleistung (55°C)]])/2)</f>
        <v>237</v>
      </c>
      <c r="M1095" s="20">
        <f>IF(Tabelle1[[#This Row],[Etas 55°C]]=0,0,(Tabelle1[[#This Row],[Etas 35°C]]*0.8+Tabelle1[[#This Row],[Etas 55°C]]*0.2))*2.5</f>
        <v>0</v>
      </c>
      <c r="N1095" s="21" t="str">
        <f>IF(-(Tabelle1[[#This Row],[80%/20% SCOP]]-5.5)/5.5=1,"n.a.",-(Tabelle1[[#This Row],[80%/20% SCOP]]-5.5)/5.5)</f>
        <v>n.a.</v>
      </c>
    </row>
    <row r="1096" spans="1:14" ht="20.100000000000001" customHeight="1" x14ac:dyDescent="0.25">
      <c r="A1096" s="24">
        <v>16012481</v>
      </c>
      <c r="B1096" s="15" t="s">
        <v>909</v>
      </c>
      <c r="C1096" s="15" t="s">
        <v>1096</v>
      </c>
      <c r="D1096" s="16" t="s">
        <v>2</v>
      </c>
      <c r="E1096" s="17"/>
      <c r="F1096" s="16"/>
      <c r="G1096" s="17">
        <v>40.299999999999997</v>
      </c>
      <c r="H1096" s="18">
        <v>1.25</v>
      </c>
      <c r="I1096" s="16" t="s">
        <v>40</v>
      </c>
      <c r="J1096" s="16" t="s">
        <v>15</v>
      </c>
      <c r="K1096" s="16" t="s">
        <v>4</v>
      </c>
      <c r="L1096" s="19">
        <f>IF(Tabelle1[[#This Row],[Heizleistung (55°C)]]=0,Tabelle1[[#This Row],[Heizleistung (35°C)]],(Tabelle1[[#This Row],[Heizleistung (35°C)]]+Tabelle1[[#This Row],[Heizleistung (55°C)]])/2)</f>
        <v>20.149999999999999</v>
      </c>
      <c r="M1096" s="20">
        <f>IF(Tabelle1[[#This Row],[Etas 55°C]]=0,0,(Tabelle1[[#This Row],[Etas 35°C]]*0.8+Tabelle1[[#This Row],[Etas 55°C]]*0.2))*2.5</f>
        <v>0.625</v>
      </c>
      <c r="N1096" s="21">
        <f>IF(-(Tabelle1[[#This Row],[80%/20% SCOP]]-5.5)/5.5=1,"n.a.",-(Tabelle1[[#This Row],[80%/20% SCOP]]-5.5)/5.5)</f>
        <v>0.88636363636363635</v>
      </c>
    </row>
    <row r="1097" spans="1:14" ht="20.100000000000001" customHeight="1" x14ac:dyDescent="0.25">
      <c r="A1097" s="24">
        <v>16017624</v>
      </c>
      <c r="B1097" s="15" t="s">
        <v>909</v>
      </c>
      <c r="C1097" s="15" t="s">
        <v>1097</v>
      </c>
      <c r="D1097" s="16" t="s">
        <v>2</v>
      </c>
      <c r="E1097" s="17">
        <v>8</v>
      </c>
      <c r="F1097" s="18">
        <v>2.11</v>
      </c>
      <c r="G1097" s="17">
        <v>8</v>
      </c>
      <c r="H1097" s="18">
        <v>1.6</v>
      </c>
      <c r="I1097" s="16" t="s">
        <v>3</v>
      </c>
      <c r="J1097" s="16" t="s">
        <v>4</v>
      </c>
      <c r="K1097" s="16" t="s">
        <v>4</v>
      </c>
      <c r="L1097" s="19">
        <f>IF(Tabelle1[[#This Row],[Heizleistung (55°C)]]=0,Tabelle1[[#This Row],[Heizleistung (35°C)]],(Tabelle1[[#This Row],[Heizleistung (35°C)]]+Tabelle1[[#This Row],[Heizleistung (55°C)]])/2)</f>
        <v>8</v>
      </c>
      <c r="M1097" s="20">
        <f>IF(Tabelle1[[#This Row],[Etas 55°C]]=0,0,(Tabelle1[[#This Row],[Etas 35°C]]*0.8+Tabelle1[[#This Row],[Etas 55°C]]*0.2))*2.5</f>
        <v>5.0199999999999996</v>
      </c>
      <c r="N1097" s="21">
        <f>IF(-(Tabelle1[[#This Row],[80%/20% SCOP]]-5.5)/5.5=1,"n.a.",-(Tabelle1[[#This Row],[80%/20% SCOP]]-5.5)/5.5)</f>
        <v>8.7272727272727349E-2</v>
      </c>
    </row>
    <row r="1098" spans="1:14" ht="20.100000000000001" customHeight="1" x14ac:dyDescent="0.25">
      <c r="A1098" s="24">
        <v>16017576</v>
      </c>
      <c r="B1098" s="15" t="s">
        <v>909</v>
      </c>
      <c r="C1098" s="15" t="s">
        <v>1098</v>
      </c>
      <c r="D1098" s="16" t="s">
        <v>2</v>
      </c>
      <c r="E1098" s="17">
        <v>14</v>
      </c>
      <c r="F1098" s="18">
        <v>1.88</v>
      </c>
      <c r="G1098" s="17">
        <v>13.8</v>
      </c>
      <c r="H1098" s="18">
        <v>1.52</v>
      </c>
      <c r="I1098" s="16" t="s">
        <v>3</v>
      </c>
      <c r="J1098" s="16" t="s">
        <v>4</v>
      </c>
      <c r="K1098" s="16" t="s">
        <v>4</v>
      </c>
      <c r="L1098" s="19">
        <f>IF(Tabelle1[[#This Row],[Heizleistung (55°C)]]=0,Tabelle1[[#This Row],[Heizleistung (35°C)]],(Tabelle1[[#This Row],[Heizleistung (35°C)]]+Tabelle1[[#This Row],[Heizleistung (55°C)]])/2)</f>
        <v>13.9</v>
      </c>
      <c r="M1098" s="20">
        <f>IF(Tabelle1[[#This Row],[Etas 55°C]]=0,0,(Tabelle1[[#This Row],[Etas 35°C]]*0.8+Tabelle1[[#This Row],[Etas 55°C]]*0.2))*2.5</f>
        <v>4.5200000000000005</v>
      </c>
      <c r="N1098" s="21">
        <f>IF(-(Tabelle1[[#This Row],[80%/20% SCOP]]-5.5)/5.5=1,"n.a.",-(Tabelle1[[#This Row],[80%/20% SCOP]]-5.5)/5.5)</f>
        <v>0.17818181818181811</v>
      </c>
    </row>
    <row r="1099" spans="1:14" ht="20.100000000000001" customHeight="1" x14ac:dyDescent="0.25">
      <c r="A1099" s="24">
        <v>16017608</v>
      </c>
      <c r="B1099" s="15" t="s">
        <v>909</v>
      </c>
      <c r="C1099" s="15" t="s">
        <v>1099</v>
      </c>
      <c r="D1099" s="16" t="s">
        <v>2</v>
      </c>
      <c r="E1099" s="17">
        <v>9.5</v>
      </c>
      <c r="F1099" s="18">
        <v>2.1</v>
      </c>
      <c r="G1099" s="17">
        <v>9.5</v>
      </c>
      <c r="H1099" s="18">
        <v>1.58</v>
      </c>
      <c r="I1099" s="16" t="s">
        <v>3</v>
      </c>
      <c r="J1099" s="16" t="s">
        <v>4</v>
      </c>
      <c r="K1099" s="16" t="s">
        <v>4</v>
      </c>
      <c r="L1099" s="19">
        <f>IF(Tabelle1[[#This Row],[Heizleistung (55°C)]]=0,Tabelle1[[#This Row],[Heizleistung (35°C)]],(Tabelle1[[#This Row],[Heizleistung (35°C)]]+Tabelle1[[#This Row],[Heizleistung (55°C)]])/2)</f>
        <v>9.5</v>
      </c>
      <c r="M1099" s="20">
        <f>IF(Tabelle1[[#This Row],[Etas 55°C]]=0,0,(Tabelle1[[#This Row],[Etas 35°C]]*0.8+Tabelle1[[#This Row],[Etas 55°C]]*0.2))*2.5</f>
        <v>4.99</v>
      </c>
      <c r="N1099" s="21">
        <f>IF(-(Tabelle1[[#This Row],[80%/20% SCOP]]-5.5)/5.5=1,"n.a.",-(Tabelle1[[#This Row],[80%/20% SCOP]]-5.5)/5.5)</f>
        <v>9.2727272727272686E-2</v>
      </c>
    </row>
    <row r="1100" spans="1:14" ht="20.100000000000001" customHeight="1" x14ac:dyDescent="0.25">
      <c r="A1100" s="24">
        <v>16017567</v>
      </c>
      <c r="B1100" s="15" t="s">
        <v>909</v>
      </c>
      <c r="C1100" s="15" t="s">
        <v>1100</v>
      </c>
      <c r="D1100" s="16" t="s">
        <v>2</v>
      </c>
      <c r="E1100" s="17">
        <v>15.5</v>
      </c>
      <c r="F1100" s="18">
        <v>1.86</v>
      </c>
      <c r="G1100" s="17">
        <v>16</v>
      </c>
      <c r="H1100" s="18">
        <v>1.52</v>
      </c>
      <c r="I1100" s="16" t="s">
        <v>3</v>
      </c>
      <c r="J1100" s="16" t="s">
        <v>4</v>
      </c>
      <c r="K1100" s="16" t="s">
        <v>4</v>
      </c>
      <c r="L1100" s="19">
        <f>IF(Tabelle1[[#This Row],[Heizleistung (55°C)]]=0,Tabelle1[[#This Row],[Heizleistung (35°C)]],(Tabelle1[[#This Row],[Heizleistung (35°C)]]+Tabelle1[[#This Row],[Heizleistung (55°C)]])/2)</f>
        <v>15.75</v>
      </c>
      <c r="M1100" s="20">
        <f>IF(Tabelle1[[#This Row],[Etas 55°C]]=0,0,(Tabelle1[[#This Row],[Etas 35°C]]*0.8+Tabelle1[[#This Row],[Etas 55°C]]*0.2))*2.5</f>
        <v>4.4800000000000004</v>
      </c>
      <c r="N1100" s="21">
        <f>IF(-(Tabelle1[[#This Row],[80%/20% SCOP]]-5.5)/5.5=1,"n.a.",-(Tabelle1[[#This Row],[80%/20% SCOP]]-5.5)/5.5)</f>
        <v>0.18545454545454537</v>
      </c>
    </row>
    <row r="1101" spans="1:14" ht="20.100000000000001" customHeight="1" x14ac:dyDescent="0.25">
      <c r="A1101" s="24">
        <v>16015552</v>
      </c>
      <c r="B1101" s="15" t="s">
        <v>909</v>
      </c>
      <c r="C1101" s="15" t="s">
        <v>1101</v>
      </c>
      <c r="D1101" s="16" t="s">
        <v>2</v>
      </c>
      <c r="E1101" s="17">
        <v>61.26</v>
      </c>
      <c r="F1101" s="18">
        <v>1.79</v>
      </c>
      <c r="G1101" s="17">
        <v>55.05</v>
      </c>
      <c r="H1101" s="18">
        <v>1.41</v>
      </c>
      <c r="I1101" s="16" t="s">
        <v>3</v>
      </c>
      <c r="J1101" s="16" t="s">
        <v>4</v>
      </c>
      <c r="K1101" s="16" t="s">
        <v>4</v>
      </c>
      <c r="L1101" s="19">
        <f>IF(Tabelle1[[#This Row],[Heizleistung (55°C)]]=0,Tabelle1[[#This Row],[Heizleistung (35°C)]],(Tabelle1[[#This Row],[Heizleistung (35°C)]]+Tabelle1[[#This Row],[Heizleistung (55°C)]])/2)</f>
        <v>58.155000000000001</v>
      </c>
      <c r="M1101" s="20">
        <f>IF(Tabelle1[[#This Row],[Etas 55°C]]=0,0,(Tabelle1[[#This Row],[Etas 35°C]]*0.8+Tabelle1[[#This Row],[Etas 55°C]]*0.2))*2.5</f>
        <v>4.2850000000000001</v>
      </c>
      <c r="N1101" s="21">
        <f>IF(-(Tabelle1[[#This Row],[80%/20% SCOP]]-5.5)/5.5=1,"n.a.",-(Tabelle1[[#This Row],[80%/20% SCOP]]-5.5)/5.5)</f>
        <v>0.22090909090909089</v>
      </c>
    </row>
    <row r="1102" spans="1:14" ht="20.100000000000001" customHeight="1" x14ac:dyDescent="0.25">
      <c r="A1102" s="24">
        <v>16014558</v>
      </c>
      <c r="B1102" s="15" t="s">
        <v>909</v>
      </c>
      <c r="C1102" s="15" t="s">
        <v>1102</v>
      </c>
      <c r="D1102" s="16" t="s">
        <v>2</v>
      </c>
      <c r="E1102" s="17">
        <v>438</v>
      </c>
      <c r="F1102" s="18">
        <v>1.51</v>
      </c>
      <c r="G1102" s="17"/>
      <c r="H1102" s="16"/>
      <c r="I1102" s="16" t="s">
        <v>40</v>
      </c>
      <c r="J1102" s="16" t="s">
        <v>15</v>
      </c>
      <c r="K1102" s="16" t="s">
        <v>15</v>
      </c>
      <c r="L1102" s="19">
        <f>IF(Tabelle1[[#This Row],[Heizleistung (55°C)]]=0,Tabelle1[[#This Row],[Heizleistung (35°C)]],(Tabelle1[[#This Row],[Heizleistung (35°C)]]+Tabelle1[[#This Row],[Heizleistung (55°C)]])/2)</f>
        <v>438</v>
      </c>
      <c r="M1102" s="20">
        <f>IF(Tabelle1[[#This Row],[Etas 55°C]]=0,0,(Tabelle1[[#This Row],[Etas 35°C]]*0.8+Tabelle1[[#This Row],[Etas 55°C]]*0.2))*2.5</f>
        <v>0</v>
      </c>
      <c r="N1102" s="21" t="str">
        <f>IF(-(Tabelle1[[#This Row],[80%/20% SCOP]]-5.5)/5.5=1,"n.a.",-(Tabelle1[[#This Row],[80%/20% SCOP]]-5.5)/5.5)</f>
        <v>n.a.</v>
      </c>
    </row>
    <row r="1103" spans="1:14" ht="20.100000000000001" customHeight="1" x14ac:dyDescent="0.25">
      <c r="A1103" s="24">
        <v>16011522</v>
      </c>
      <c r="B1103" s="15" t="s">
        <v>909</v>
      </c>
      <c r="C1103" s="15" t="s">
        <v>1103</v>
      </c>
      <c r="D1103" s="16" t="s">
        <v>2</v>
      </c>
      <c r="E1103" s="17">
        <v>375.12</v>
      </c>
      <c r="F1103" s="18">
        <v>1.534</v>
      </c>
      <c r="G1103" s="17"/>
      <c r="H1103" s="16"/>
      <c r="I1103" s="16" t="s">
        <v>40</v>
      </c>
      <c r="J1103" s="16" t="s">
        <v>15</v>
      </c>
      <c r="K1103" s="16" t="s">
        <v>15</v>
      </c>
      <c r="L1103" s="19">
        <f>IF(Tabelle1[[#This Row],[Heizleistung (55°C)]]=0,Tabelle1[[#This Row],[Heizleistung (35°C)]],(Tabelle1[[#This Row],[Heizleistung (35°C)]]+Tabelle1[[#This Row],[Heizleistung (55°C)]])/2)</f>
        <v>375.12</v>
      </c>
      <c r="M1103" s="20">
        <f>IF(Tabelle1[[#This Row],[Etas 55°C]]=0,0,(Tabelle1[[#This Row],[Etas 35°C]]*0.8+Tabelle1[[#This Row],[Etas 55°C]]*0.2))*2.5</f>
        <v>0</v>
      </c>
      <c r="N1103" s="21" t="str">
        <f>IF(-(Tabelle1[[#This Row],[80%/20% SCOP]]-5.5)/5.5=1,"n.a.",-(Tabelle1[[#This Row],[80%/20% SCOP]]-5.5)/5.5)</f>
        <v>n.a.</v>
      </c>
    </row>
    <row r="1104" spans="1:14" ht="20.100000000000001" customHeight="1" x14ac:dyDescent="0.25">
      <c r="A1104" s="24">
        <v>16017613</v>
      </c>
      <c r="B1104" s="15" t="s">
        <v>909</v>
      </c>
      <c r="C1104" s="15" t="s">
        <v>1104</v>
      </c>
      <c r="D1104" s="16" t="s">
        <v>2</v>
      </c>
      <c r="E1104" s="17">
        <v>8</v>
      </c>
      <c r="F1104" s="18">
        <v>2.11</v>
      </c>
      <c r="G1104" s="17">
        <v>8</v>
      </c>
      <c r="H1104" s="18">
        <v>1.6</v>
      </c>
      <c r="I1104" s="16" t="s">
        <v>3</v>
      </c>
      <c r="J1104" s="16" t="s">
        <v>4</v>
      </c>
      <c r="K1104" s="16" t="s">
        <v>4</v>
      </c>
      <c r="L1104" s="19">
        <f>IF(Tabelle1[[#This Row],[Heizleistung (55°C)]]=0,Tabelle1[[#This Row],[Heizleistung (35°C)]],(Tabelle1[[#This Row],[Heizleistung (35°C)]]+Tabelle1[[#This Row],[Heizleistung (55°C)]])/2)</f>
        <v>8</v>
      </c>
      <c r="M1104" s="20">
        <f>IF(Tabelle1[[#This Row],[Etas 55°C]]=0,0,(Tabelle1[[#This Row],[Etas 35°C]]*0.8+Tabelle1[[#This Row],[Etas 55°C]]*0.2))*2.5</f>
        <v>5.0199999999999996</v>
      </c>
      <c r="N1104" s="21">
        <f>IF(-(Tabelle1[[#This Row],[80%/20% SCOP]]-5.5)/5.5=1,"n.a.",-(Tabelle1[[#This Row],[80%/20% SCOP]]-5.5)/5.5)</f>
        <v>8.7272727272727349E-2</v>
      </c>
    </row>
    <row r="1105" spans="1:14" ht="20.100000000000001" customHeight="1" x14ac:dyDescent="0.25">
      <c r="A1105" s="24">
        <v>16014736</v>
      </c>
      <c r="B1105" s="15" t="s">
        <v>909</v>
      </c>
      <c r="C1105" s="15" t="s">
        <v>1105</v>
      </c>
      <c r="D1105" s="16" t="s">
        <v>2</v>
      </c>
      <c r="E1105" s="17">
        <v>177</v>
      </c>
      <c r="F1105" s="18">
        <v>1.61</v>
      </c>
      <c r="G1105" s="17"/>
      <c r="H1105" s="16"/>
      <c r="I1105" s="16" t="s">
        <v>40</v>
      </c>
      <c r="J1105" s="16" t="s">
        <v>15</v>
      </c>
      <c r="K1105" s="16" t="s">
        <v>4</v>
      </c>
      <c r="L1105" s="19">
        <f>IF(Tabelle1[[#This Row],[Heizleistung (55°C)]]=0,Tabelle1[[#This Row],[Heizleistung (35°C)]],(Tabelle1[[#This Row],[Heizleistung (35°C)]]+Tabelle1[[#This Row],[Heizleistung (55°C)]])/2)</f>
        <v>177</v>
      </c>
      <c r="M1105" s="20">
        <f>IF(Tabelle1[[#This Row],[Etas 55°C]]=0,0,(Tabelle1[[#This Row],[Etas 35°C]]*0.8+Tabelle1[[#This Row],[Etas 55°C]]*0.2))*2.5</f>
        <v>0</v>
      </c>
      <c r="N1105" s="21" t="str">
        <f>IF(-(Tabelle1[[#This Row],[80%/20% SCOP]]-5.5)/5.5=1,"n.a.",-(Tabelle1[[#This Row],[80%/20% SCOP]]-5.5)/5.5)</f>
        <v>n.a.</v>
      </c>
    </row>
    <row r="1106" spans="1:14" ht="20.100000000000001" customHeight="1" x14ac:dyDescent="0.25">
      <c r="A1106" s="24">
        <v>16015562</v>
      </c>
      <c r="B1106" s="15" t="s">
        <v>909</v>
      </c>
      <c r="C1106" s="15" t="s">
        <v>1106</v>
      </c>
      <c r="D1106" s="16" t="s">
        <v>2</v>
      </c>
      <c r="E1106" s="17">
        <v>39.22</v>
      </c>
      <c r="F1106" s="18">
        <v>1.69</v>
      </c>
      <c r="G1106" s="17">
        <v>35.83</v>
      </c>
      <c r="H1106" s="18">
        <v>1.33</v>
      </c>
      <c r="I1106" s="16" t="s">
        <v>3</v>
      </c>
      <c r="J1106" s="16" t="s">
        <v>4</v>
      </c>
      <c r="K1106" s="16" t="s">
        <v>4</v>
      </c>
      <c r="L1106" s="19">
        <f>IF(Tabelle1[[#This Row],[Heizleistung (55°C)]]=0,Tabelle1[[#This Row],[Heizleistung (35°C)]],(Tabelle1[[#This Row],[Heizleistung (35°C)]]+Tabelle1[[#This Row],[Heizleistung (55°C)]])/2)</f>
        <v>37.524999999999999</v>
      </c>
      <c r="M1106" s="20">
        <f>IF(Tabelle1[[#This Row],[Etas 55°C]]=0,0,(Tabelle1[[#This Row],[Etas 35°C]]*0.8+Tabelle1[[#This Row],[Etas 55°C]]*0.2))*2.5</f>
        <v>4.0449999999999999</v>
      </c>
      <c r="N1106" s="21">
        <f>IF(-(Tabelle1[[#This Row],[80%/20% SCOP]]-5.5)/5.5=1,"n.a.",-(Tabelle1[[#This Row],[80%/20% SCOP]]-5.5)/5.5)</f>
        <v>0.26454545454545458</v>
      </c>
    </row>
    <row r="1107" spans="1:14" ht="20.100000000000001" customHeight="1" x14ac:dyDescent="0.25">
      <c r="A1107" s="24">
        <v>16012513</v>
      </c>
      <c r="B1107" s="15" t="s">
        <v>909</v>
      </c>
      <c r="C1107" s="15" t="s">
        <v>1107</v>
      </c>
      <c r="D1107" s="16" t="s">
        <v>2</v>
      </c>
      <c r="E1107" s="17">
        <v>16</v>
      </c>
      <c r="F1107" s="18">
        <v>1.64</v>
      </c>
      <c r="G1107" s="17"/>
      <c r="H1107" s="16"/>
      <c r="I1107" s="16" t="s">
        <v>40</v>
      </c>
      <c r="J1107" s="16" t="s">
        <v>15</v>
      </c>
      <c r="K1107" s="16" t="s">
        <v>4</v>
      </c>
      <c r="L1107" s="19">
        <f>IF(Tabelle1[[#This Row],[Heizleistung (55°C)]]=0,Tabelle1[[#This Row],[Heizleistung (35°C)]],(Tabelle1[[#This Row],[Heizleistung (35°C)]]+Tabelle1[[#This Row],[Heizleistung (55°C)]])/2)</f>
        <v>16</v>
      </c>
      <c r="M1107" s="20">
        <f>IF(Tabelle1[[#This Row],[Etas 55°C]]=0,0,(Tabelle1[[#This Row],[Etas 35°C]]*0.8+Tabelle1[[#This Row],[Etas 55°C]]*0.2))*2.5</f>
        <v>0</v>
      </c>
      <c r="N1107" s="21" t="str">
        <f>IF(-(Tabelle1[[#This Row],[80%/20% SCOP]]-5.5)/5.5=1,"n.a.",-(Tabelle1[[#This Row],[80%/20% SCOP]]-5.5)/5.5)</f>
        <v>n.a.</v>
      </c>
    </row>
    <row r="1108" spans="1:14" ht="20.100000000000001" customHeight="1" x14ac:dyDescent="0.25">
      <c r="A1108" s="24">
        <v>16014549</v>
      </c>
      <c r="B1108" s="15" t="s">
        <v>909</v>
      </c>
      <c r="C1108" s="15" t="s">
        <v>1108</v>
      </c>
      <c r="D1108" s="16" t="s">
        <v>2</v>
      </c>
      <c r="E1108" s="17">
        <v>492</v>
      </c>
      <c r="F1108" s="18">
        <v>1.6</v>
      </c>
      <c r="G1108" s="17"/>
      <c r="H1108" s="16"/>
      <c r="I1108" s="16" t="s">
        <v>40</v>
      </c>
      <c r="J1108" s="16" t="s">
        <v>15</v>
      </c>
      <c r="K1108" s="16" t="s">
        <v>15</v>
      </c>
      <c r="L1108" s="19">
        <f>IF(Tabelle1[[#This Row],[Heizleistung (55°C)]]=0,Tabelle1[[#This Row],[Heizleistung (35°C)]],(Tabelle1[[#This Row],[Heizleistung (35°C)]]+Tabelle1[[#This Row],[Heizleistung (55°C)]])/2)</f>
        <v>492</v>
      </c>
      <c r="M1108" s="20">
        <f>IF(Tabelle1[[#This Row],[Etas 55°C]]=0,0,(Tabelle1[[#This Row],[Etas 35°C]]*0.8+Tabelle1[[#This Row],[Etas 55°C]]*0.2))*2.5</f>
        <v>0</v>
      </c>
      <c r="N1108" s="21" t="str">
        <f>IF(-(Tabelle1[[#This Row],[80%/20% SCOP]]-5.5)/5.5=1,"n.a.",-(Tabelle1[[#This Row],[80%/20% SCOP]]-5.5)/5.5)</f>
        <v>n.a.</v>
      </c>
    </row>
    <row r="1109" spans="1:14" ht="20.100000000000001" customHeight="1" x14ac:dyDescent="0.25">
      <c r="A1109" s="24">
        <v>16014735</v>
      </c>
      <c r="B1109" s="15" t="s">
        <v>909</v>
      </c>
      <c r="C1109" s="15" t="s">
        <v>1109</v>
      </c>
      <c r="D1109" s="16" t="s">
        <v>2</v>
      </c>
      <c r="E1109" s="17">
        <v>170</v>
      </c>
      <c r="F1109" s="18">
        <v>1.63</v>
      </c>
      <c r="G1109" s="17"/>
      <c r="H1109" s="16"/>
      <c r="I1109" s="16" t="s">
        <v>40</v>
      </c>
      <c r="J1109" s="16" t="s">
        <v>15</v>
      </c>
      <c r="K1109" s="16" t="s">
        <v>4</v>
      </c>
      <c r="L1109" s="19">
        <f>IF(Tabelle1[[#This Row],[Heizleistung (55°C)]]=0,Tabelle1[[#This Row],[Heizleistung (35°C)]],(Tabelle1[[#This Row],[Heizleistung (35°C)]]+Tabelle1[[#This Row],[Heizleistung (55°C)]])/2)</f>
        <v>170</v>
      </c>
      <c r="M1109" s="20">
        <f>IF(Tabelle1[[#This Row],[Etas 55°C]]=0,0,(Tabelle1[[#This Row],[Etas 35°C]]*0.8+Tabelle1[[#This Row],[Etas 55°C]]*0.2))*2.5</f>
        <v>0</v>
      </c>
      <c r="N1109" s="21" t="str">
        <f>IF(-(Tabelle1[[#This Row],[80%/20% SCOP]]-5.5)/5.5=1,"n.a.",-(Tabelle1[[#This Row],[80%/20% SCOP]]-5.5)/5.5)</f>
        <v>n.a.</v>
      </c>
    </row>
    <row r="1110" spans="1:14" ht="20.100000000000001" customHeight="1" x14ac:dyDescent="0.25">
      <c r="A1110" s="24">
        <v>16017611</v>
      </c>
      <c r="B1110" s="15" t="s">
        <v>909</v>
      </c>
      <c r="C1110" s="15" t="s">
        <v>1110</v>
      </c>
      <c r="D1110" s="16" t="s">
        <v>2</v>
      </c>
      <c r="E1110" s="17">
        <v>6.1</v>
      </c>
      <c r="F1110" s="18">
        <v>1.99</v>
      </c>
      <c r="G1110" s="17">
        <v>6.2</v>
      </c>
      <c r="H1110" s="18">
        <v>1.56</v>
      </c>
      <c r="I1110" s="16" t="s">
        <v>3</v>
      </c>
      <c r="J1110" s="16" t="s">
        <v>4</v>
      </c>
      <c r="K1110" s="16" t="s">
        <v>4</v>
      </c>
      <c r="L1110" s="19">
        <f>IF(Tabelle1[[#This Row],[Heizleistung (55°C)]]=0,Tabelle1[[#This Row],[Heizleistung (35°C)]],(Tabelle1[[#This Row],[Heizleistung (35°C)]]+Tabelle1[[#This Row],[Heizleistung (55°C)]])/2)</f>
        <v>6.15</v>
      </c>
      <c r="M1110" s="20">
        <f>IF(Tabelle1[[#This Row],[Etas 55°C]]=0,0,(Tabelle1[[#This Row],[Etas 35°C]]*0.8+Tabelle1[[#This Row],[Etas 55°C]]*0.2))*2.5</f>
        <v>4.7600000000000007</v>
      </c>
      <c r="N1110" s="21">
        <f>IF(-(Tabelle1[[#This Row],[80%/20% SCOP]]-5.5)/5.5=1,"n.a.",-(Tabelle1[[#This Row],[80%/20% SCOP]]-5.5)/5.5)</f>
        <v>0.13454545454545441</v>
      </c>
    </row>
    <row r="1111" spans="1:14" ht="20.100000000000001" customHeight="1" x14ac:dyDescent="0.25">
      <c r="A1111" s="24">
        <v>16004745</v>
      </c>
      <c r="B1111" s="15" t="s">
        <v>909</v>
      </c>
      <c r="C1111" s="15" t="s">
        <v>1111</v>
      </c>
      <c r="D1111" s="16" t="s">
        <v>2</v>
      </c>
      <c r="E1111" s="17">
        <v>80</v>
      </c>
      <c r="F1111" s="18">
        <v>1.59</v>
      </c>
      <c r="G1111" s="17"/>
      <c r="H1111" s="16"/>
      <c r="I1111" s="16" t="s">
        <v>40</v>
      </c>
      <c r="J1111" s="16" t="s">
        <v>15</v>
      </c>
      <c r="K1111" s="16" t="s">
        <v>4</v>
      </c>
      <c r="L1111" s="19">
        <f>IF(Tabelle1[[#This Row],[Heizleistung (55°C)]]=0,Tabelle1[[#This Row],[Heizleistung (35°C)]],(Tabelle1[[#This Row],[Heizleistung (35°C)]]+Tabelle1[[#This Row],[Heizleistung (55°C)]])/2)</f>
        <v>80</v>
      </c>
      <c r="M1111" s="20">
        <f>IF(Tabelle1[[#This Row],[Etas 55°C]]=0,0,(Tabelle1[[#This Row],[Etas 35°C]]*0.8+Tabelle1[[#This Row],[Etas 55°C]]*0.2))*2.5</f>
        <v>0</v>
      </c>
      <c r="N1111" s="21" t="str">
        <f>IF(-(Tabelle1[[#This Row],[80%/20% SCOP]]-5.5)/5.5=1,"n.a.",-(Tabelle1[[#This Row],[80%/20% SCOP]]-5.5)/5.5)</f>
        <v>n.a.</v>
      </c>
    </row>
    <row r="1112" spans="1:14" ht="20.100000000000001" customHeight="1" x14ac:dyDescent="0.25">
      <c r="A1112" s="24">
        <v>16013605</v>
      </c>
      <c r="B1112" s="15" t="s">
        <v>909</v>
      </c>
      <c r="C1112" s="15" t="s">
        <v>1112</v>
      </c>
      <c r="D1112" s="16" t="s">
        <v>2</v>
      </c>
      <c r="E1112" s="17">
        <v>14</v>
      </c>
      <c r="F1112" s="18">
        <v>1.8220000000000001</v>
      </c>
      <c r="G1112" s="17">
        <v>14</v>
      </c>
      <c r="H1112" s="18">
        <v>1.419</v>
      </c>
      <c r="I1112" s="16" t="s">
        <v>3</v>
      </c>
      <c r="J1112" s="16" t="s">
        <v>4</v>
      </c>
      <c r="K1112" s="16" t="s">
        <v>4</v>
      </c>
      <c r="L1112" s="19">
        <f>IF(Tabelle1[[#This Row],[Heizleistung (55°C)]]=0,Tabelle1[[#This Row],[Heizleistung (35°C)]],(Tabelle1[[#This Row],[Heizleistung (35°C)]]+Tabelle1[[#This Row],[Heizleistung (55°C)]])/2)</f>
        <v>14</v>
      </c>
      <c r="M1112" s="20">
        <f>IF(Tabelle1[[#This Row],[Etas 55°C]]=0,0,(Tabelle1[[#This Row],[Etas 35°C]]*0.8+Tabelle1[[#This Row],[Etas 55°C]]*0.2))*2.5</f>
        <v>4.3535000000000004</v>
      </c>
      <c r="N1112" s="21">
        <f>IF(-(Tabelle1[[#This Row],[80%/20% SCOP]]-5.5)/5.5=1,"n.a.",-(Tabelle1[[#This Row],[80%/20% SCOP]]-5.5)/5.5)</f>
        <v>0.20845454545454539</v>
      </c>
    </row>
    <row r="1113" spans="1:14" ht="20.100000000000001" customHeight="1" x14ac:dyDescent="0.25">
      <c r="A1113" s="24">
        <v>16017556</v>
      </c>
      <c r="B1113" s="15" t="s">
        <v>909</v>
      </c>
      <c r="C1113" s="15" t="s">
        <v>1113</v>
      </c>
      <c r="D1113" s="16" t="s">
        <v>2</v>
      </c>
      <c r="E1113" s="17">
        <v>4.0999999999999996</v>
      </c>
      <c r="F1113" s="18">
        <v>2.06</v>
      </c>
      <c r="G1113" s="17">
        <v>4.5999999999999996</v>
      </c>
      <c r="H1113" s="18">
        <v>1.53</v>
      </c>
      <c r="I1113" s="16" t="s">
        <v>3</v>
      </c>
      <c r="J1113" s="16" t="s">
        <v>4</v>
      </c>
      <c r="K1113" s="16" t="s">
        <v>4</v>
      </c>
      <c r="L1113" s="19">
        <f>IF(Tabelle1[[#This Row],[Heizleistung (55°C)]]=0,Tabelle1[[#This Row],[Heizleistung (35°C)]],(Tabelle1[[#This Row],[Heizleistung (35°C)]]+Tabelle1[[#This Row],[Heizleistung (55°C)]])/2)</f>
        <v>4.3499999999999996</v>
      </c>
      <c r="M1113" s="20">
        <f>IF(Tabelle1[[#This Row],[Etas 55°C]]=0,0,(Tabelle1[[#This Row],[Etas 35°C]]*0.8+Tabelle1[[#This Row],[Etas 55°C]]*0.2))*2.5</f>
        <v>4.8850000000000007</v>
      </c>
      <c r="N1113" s="21">
        <f>IF(-(Tabelle1[[#This Row],[80%/20% SCOP]]-5.5)/5.5=1,"n.a.",-(Tabelle1[[#This Row],[80%/20% SCOP]]-5.5)/5.5)</f>
        <v>0.11181818181818169</v>
      </c>
    </row>
    <row r="1114" spans="1:14" ht="20.100000000000001" customHeight="1" x14ac:dyDescent="0.25">
      <c r="A1114" s="24">
        <v>16016655</v>
      </c>
      <c r="B1114" s="15" t="s">
        <v>909</v>
      </c>
      <c r="C1114" s="15" t="s">
        <v>1114</v>
      </c>
      <c r="D1114" s="16" t="s">
        <v>2</v>
      </c>
      <c r="E1114" s="17">
        <v>6.8</v>
      </c>
      <c r="F1114" s="18">
        <v>1.95</v>
      </c>
      <c r="G1114" s="17">
        <v>5.7</v>
      </c>
      <c r="H1114" s="18">
        <v>1.38</v>
      </c>
      <c r="I1114" s="16" t="s">
        <v>40</v>
      </c>
      <c r="J1114" s="16" t="s">
        <v>4</v>
      </c>
      <c r="K1114" s="16" t="s">
        <v>4</v>
      </c>
      <c r="L1114" s="19">
        <f>IF(Tabelle1[[#This Row],[Heizleistung (55°C)]]=0,Tabelle1[[#This Row],[Heizleistung (35°C)]],(Tabelle1[[#This Row],[Heizleistung (35°C)]]+Tabelle1[[#This Row],[Heizleistung (55°C)]])/2)</f>
        <v>6.25</v>
      </c>
      <c r="M1114" s="20">
        <f>IF(Tabelle1[[#This Row],[Etas 55°C]]=0,0,(Tabelle1[[#This Row],[Etas 35°C]]*0.8+Tabelle1[[#This Row],[Etas 55°C]]*0.2))*2.5</f>
        <v>4.59</v>
      </c>
      <c r="N1114" s="21">
        <f>IF(-(Tabelle1[[#This Row],[80%/20% SCOP]]-5.5)/5.5=1,"n.a.",-(Tabelle1[[#This Row],[80%/20% SCOP]]-5.5)/5.5)</f>
        <v>0.16545454545454549</v>
      </c>
    </row>
    <row r="1115" spans="1:14" ht="20.100000000000001" customHeight="1" x14ac:dyDescent="0.25">
      <c r="A1115" s="24">
        <v>16016695</v>
      </c>
      <c r="B1115" s="15" t="s">
        <v>909</v>
      </c>
      <c r="C1115" s="15" t="s">
        <v>1115</v>
      </c>
      <c r="D1115" s="16" t="s">
        <v>2</v>
      </c>
      <c r="E1115" s="17">
        <v>10</v>
      </c>
      <c r="F1115" s="18">
        <v>1.9990000000000001</v>
      </c>
      <c r="G1115" s="17">
        <v>9.5</v>
      </c>
      <c r="H1115" s="18">
        <v>1.498</v>
      </c>
      <c r="I1115" s="16" t="s">
        <v>3</v>
      </c>
      <c r="J1115" s="16" t="s">
        <v>4</v>
      </c>
      <c r="K1115" s="16" t="s">
        <v>4</v>
      </c>
      <c r="L1115" s="19">
        <f>IF(Tabelle1[[#This Row],[Heizleistung (55°C)]]=0,Tabelle1[[#This Row],[Heizleistung (35°C)]],(Tabelle1[[#This Row],[Heizleistung (35°C)]]+Tabelle1[[#This Row],[Heizleistung (55°C)]])/2)</f>
        <v>9.75</v>
      </c>
      <c r="M1115" s="20">
        <f>IF(Tabelle1[[#This Row],[Etas 55°C]]=0,0,(Tabelle1[[#This Row],[Etas 35°C]]*0.8+Tabelle1[[#This Row],[Etas 55°C]]*0.2))*2.5</f>
        <v>4.7470000000000008</v>
      </c>
      <c r="N1115" s="21">
        <f>IF(-(Tabelle1[[#This Row],[80%/20% SCOP]]-5.5)/5.5=1,"n.a.",-(Tabelle1[[#This Row],[80%/20% SCOP]]-5.5)/5.5)</f>
        <v>0.13690909090909076</v>
      </c>
    </row>
    <row r="1116" spans="1:14" ht="20.100000000000001" customHeight="1" x14ac:dyDescent="0.25">
      <c r="A1116" s="24">
        <v>16014532</v>
      </c>
      <c r="B1116" s="15" t="s">
        <v>909</v>
      </c>
      <c r="C1116" s="15" t="s">
        <v>1116</v>
      </c>
      <c r="D1116" s="16" t="s">
        <v>2</v>
      </c>
      <c r="E1116" s="17">
        <v>216</v>
      </c>
      <c r="F1116" s="18">
        <v>1.54</v>
      </c>
      <c r="G1116" s="17"/>
      <c r="H1116" s="16"/>
      <c r="I1116" s="16" t="s">
        <v>40</v>
      </c>
      <c r="J1116" s="16" t="s">
        <v>15</v>
      </c>
      <c r="K1116" s="16" t="s">
        <v>15</v>
      </c>
      <c r="L1116" s="19">
        <f>IF(Tabelle1[[#This Row],[Heizleistung (55°C)]]=0,Tabelle1[[#This Row],[Heizleistung (35°C)]],(Tabelle1[[#This Row],[Heizleistung (35°C)]]+Tabelle1[[#This Row],[Heizleistung (55°C)]])/2)</f>
        <v>216</v>
      </c>
      <c r="M1116" s="20">
        <f>IF(Tabelle1[[#This Row],[Etas 55°C]]=0,0,(Tabelle1[[#This Row],[Etas 35°C]]*0.8+Tabelle1[[#This Row],[Etas 55°C]]*0.2))*2.5</f>
        <v>0</v>
      </c>
      <c r="N1116" s="21" t="str">
        <f>IF(-(Tabelle1[[#This Row],[80%/20% SCOP]]-5.5)/5.5=1,"n.a.",-(Tabelle1[[#This Row],[80%/20% SCOP]]-5.5)/5.5)</f>
        <v>n.a.</v>
      </c>
    </row>
    <row r="1117" spans="1:14" ht="20.100000000000001" customHeight="1" x14ac:dyDescent="0.25">
      <c r="A1117" s="24">
        <v>16016654</v>
      </c>
      <c r="B1117" s="15" t="s">
        <v>909</v>
      </c>
      <c r="C1117" s="15" t="s">
        <v>1117</v>
      </c>
      <c r="D1117" s="16" t="s">
        <v>2</v>
      </c>
      <c r="E1117" s="17">
        <v>5.5</v>
      </c>
      <c r="F1117" s="18">
        <v>1.91</v>
      </c>
      <c r="G1117" s="17">
        <v>4.4000000000000004</v>
      </c>
      <c r="H1117" s="18">
        <v>1.29</v>
      </c>
      <c r="I1117" s="16" t="s">
        <v>40</v>
      </c>
      <c r="J1117" s="16" t="s">
        <v>4</v>
      </c>
      <c r="K1117" s="16" t="s">
        <v>4</v>
      </c>
      <c r="L1117" s="19">
        <f>IF(Tabelle1[[#This Row],[Heizleistung (55°C)]]=0,Tabelle1[[#This Row],[Heizleistung (35°C)]],(Tabelle1[[#This Row],[Heizleistung (35°C)]]+Tabelle1[[#This Row],[Heizleistung (55°C)]])/2)</f>
        <v>4.95</v>
      </c>
      <c r="M1117" s="20">
        <f>IF(Tabelle1[[#This Row],[Etas 55°C]]=0,0,(Tabelle1[[#This Row],[Etas 35°C]]*0.8+Tabelle1[[#This Row],[Etas 55°C]]*0.2))*2.5</f>
        <v>4.4649999999999999</v>
      </c>
      <c r="N1117" s="21">
        <f>IF(-(Tabelle1[[#This Row],[80%/20% SCOP]]-5.5)/5.5=1,"n.a.",-(Tabelle1[[#This Row],[80%/20% SCOP]]-5.5)/5.5)</f>
        <v>0.1881818181818182</v>
      </c>
    </row>
    <row r="1118" spans="1:14" ht="20.100000000000001" customHeight="1" x14ac:dyDescent="0.25">
      <c r="A1118" s="24">
        <v>16004601</v>
      </c>
      <c r="B1118" s="15" t="s">
        <v>909</v>
      </c>
      <c r="C1118" s="15" t="s">
        <v>1118</v>
      </c>
      <c r="D1118" s="16" t="s">
        <v>2</v>
      </c>
      <c r="E1118" s="17">
        <v>14</v>
      </c>
      <c r="F1118" s="18">
        <v>1.93</v>
      </c>
      <c r="G1118" s="17">
        <v>13</v>
      </c>
      <c r="H1118" s="18">
        <v>1.38</v>
      </c>
      <c r="I1118" s="16" t="s">
        <v>40</v>
      </c>
      <c r="J1118" s="16" t="s">
        <v>4</v>
      </c>
      <c r="K1118" s="16" t="s">
        <v>4</v>
      </c>
      <c r="L1118" s="19">
        <f>IF(Tabelle1[[#This Row],[Heizleistung (55°C)]]=0,Tabelle1[[#This Row],[Heizleistung (35°C)]],(Tabelle1[[#This Row],[Heizleistung (35°C)]]+Tabelle1[[#This Row],[Heizleistung (55°C)]])/2)</f>
        <v>13.5</v>
      </c>
      <c r="M1118" s="20">
        <f>IF(Tabelle1[[#This Row],[Etas 55°C]]=0,0,(Tabelle1[[#This Row],[Etas 35°C]]*0.8+Tabelle1[[#This Row],[Etas 55°C]]*0.2))*2.5</f>
        <v>4.55</v>
      </c>
      <c r="N1118" s="21">
        <f>IF(-(Tabelle1[[#This Row],[80%/20% SCOP]]-5.5)/5.5=1,"n.a.",-(Tabelle1[[#This Row],[80%/20% SCOP]]-5.5)/5.5)</f>
        <v>0.17272727272727276</v>
      </c>
    </row>
    <row r="1119" spans="1:14" ht="20.100000000000001" customHeight="1" x14ac:dyDescent="0.25">
      <c r="A1119" s="24">
        <v>16016662</v>
      </c>
      <c r="B1119" s="15" t="s">
        <v>909</v>
      </c>
      <c r="C1119" s="15" t="s">
        <v>1119</v>
      </c>
      <c r="D1119" s="16" t="s">
        <v>2</v>
      </c>
      <c r="E1119" s="17">
        <v>13.7</v>
      </c>
      <c r="F1119" s="18">
        <v>1.86</v>
      </c>
      <c r="G1119" s="17">
        <v>12.1</v>
      </c>
      <c r="H1119" s="18">
        <v>1.35</v>
      </c>
      <c r="I1119" s="16" t="s">
        <v>40</v>
      </c>
      <c r="J1119" s="16" t="s">
        <v>4</v>
      </c>
      <c r="K1119" s="16" t="s">
        <v>4</v>
      </c>
      <c r="L1119" s="19">
        <f>IF(Tabelle1[[#This Row],[Heizleistung (55°C)]]=0,Tabelle1[[#This Row],[Heizleistung (35°C)]],(Tabelle1[[#This Row],[Heizleistung (35°C)]]+Tabelle1[[#This Row],[Heizleistung (55°C)]])/2)</f>
        <v>12.899999999999999</v>
      </c>
      <c r="M1119" s="20">
        <f>IF(Tabelle1[[#This Row],[Etas 55°C]]=0,0,(Tabelle1[[#This Row],[Etas 35°C]]*0.8+Tabelle1[[#This Row],[Etas 55°C]]*0.2))*2.5</f>
        <v>4.3950000000000005</v>
      </c>
      <c r="N1119" s="21">
        <f>IF(-(Tabelle1[[#This Row],[80%/20% SCOP]]-5.5)/5.5=1,"n.a.",-(Tabelle1[[#This Row],[80%/20% SCOP]]-5.5)/5.5)</f>
        <v>0.20090909090909082</v>
      </c>
    </row>
    <row r="1120" spans="1:14" ht="20.100000000000001" customHeight="1" x14ac:dyDescent="0.25">
      <c r="A1120" s="24">
        <v>16017569</v>
      </c>
      <c r="B1120" s="15" t="s">
        <v>909</v>
      </c>
      <c r="C1120" s="15" t="s">
        <v>1120</v>
      </c>
      <c r="D1120" s="16" t="s">
        <v>2</v>
      </c>
      <c r="E1120" s="17">
        <v>6.1</v>
      </c>
      <c r="F1120" s="18">
        <v>1.99</v>
      </c>
      <c r="G1120" s="17">
        <v>6.2</v>
      </c>
      <c r="H1120" s="18">
        <v>1.56</v>
      </c>
      <c r="I1120" s="16" t="s">
        <v>3</v>
      </c>
      <c r="J1120" s="16" t="s">
        <v>4</v>
      </c>
      <c r="K1120" s="16" t="s">
        <v>4</v>
      </c>
      <c r="L1120" s="19">
        <f>IF(Tabelle1[[#This Row],[Heizleistung (55°C)]]=0,Tabelle1[[#This Row],[Heizleistung (35°C)]],(Tabelle1[[#This Row],[Heizleistung (35°C)]]+Tabelle1[[#This Row],[Heizleistung (55°C)]])/2)</f>
        <v>6.15</v>
      </c>
      <c r="M1120" s="20">
        <f>IF(Tabelle1[[#This Row],[Etas 55°C]]=0,0,(Tabelle1[[#This Row],[Etas 35°C]]*0.8+Tabelle1[[#This Row],[Etas 55°C]]*0.2))*2.5</f>
        <v>4.7600000000000007</v>
      </c>
      <c r="N1120" s="21">
        <f>IF(-(Tabelle1[[#This Row],[80%/20% SCOP]]-5.5)/5.5=1,"n.a.",-(Tabelle1[[#This Row],[80%/20% SCOP]]-5.5)/5.5)</f>
        <v>0.13454545454545441</v>
      </c>
    </row>
    <row r="1121" spans="1:14" ht="20.100000000000001" customHeight="1" x14ac:dyDescent="0.25">
      <c r="A1121" s="24">
        <v>16004836</v>
      </c>
      <c r="B1121" s="15" t="s">
        <v>909</v>
      </c>
      <c r="C1121" s="15" t="s">
        <v>1121</v>
      </c>
      <c r="D1121" s="16" t="s">
        <v>2</v>
      </c>
      <c r="E1121" s="17">
        <v>18</v>
      </c>
      <c r="F1121" s="18">
        <v>1.81</v>
      </c>
      <c r="G1121" s="17">
        <v>17.7</v>
      </c>
      <c r="H1121" s="18">
        <v>1.25</v>
      </c>
      <c r="I1121" s="16" t="s">
        <v>40</v>
      </c>
      <c r="J1121" s="16" t="s">
        <v>4</v>
      </c>
      <c r="K1121" s="16" t="s">
        <v>4</v>
      </c>
      <c r="L1121" s="19">
        <f>IF(Tabelle1[[#This Row],[Heizleistung (55°C)]]=0,Tabelle1[[#This Row],[Heizleistung (35°C)]],(Tabelle1[[#This Row],[Heizleistung (35°C)]]+Tabelle1[[#This Row],[Heizleistung (55°C)]])/2)</f>
        <v>17.850000000000001</v>
      </c>
      <c r="M1121" s="20">
        <f>IF(Tabelle1[[#This Row],[Etas 55°C]]=0,0,(Tabelle1[[#This Row],[Etas 35°C]]*0.8+Tabelle1[[#This Row],[Etas 55°C]]*0.2))*2.5</f>
        <v>4.2450000000000001</v>
      </c>
      <c r="N1121" s="21">
        <f>IF(-(Tabelle1[[#This Row],[80%/20% SCOP]]-5.5)/5.5=1,"n.a.",-(Tabelle1[[#This Row],[80%/20% SCOP]]-5.5)/5.5)</f>
        <v>0.22818181818181815</v>
      </c>
    </row>
    <row r="1122" spans="1:14" ht="20.100000000000001" customHeight="1" x14ac:dyDescent="0.25">
      <c r="A1122" s="24">
        <v>16017596</v>
      </c>
      <c r="B1122" s="15" t="s">
        <v>909</v>
      </c>
      <c r="C1122" s="15" t="s">
        <v>1122</v>
      </c>
      <c r="D1122" s="16" t="s">
        <v>2</v>
      </c>
      <c r="E1122" s="17">
        <v>9.5</v>
      </c>
      <c r="F1122" s="18">
        <v>2.1</v>
      </c>
      <c r="G1122" s="17">
        <v>9.5</v>
      </c>
      <c r="H1122" s="18">
        <v>1.58</v>
      </c>
      <c r="I1122" s="16" t="s">
        <v>3</v>
      </c>
      <c r="J1122" s="16" t="s">
        <v>4</v>
      </c>
      <c r="K1122" s="16" t="s">
        <v>4</v>
      </c>
      <c r="L1122" s="19">
        <f>IF(Tabelle1[[#This Row],[Heizleistung (55°C)]]=0,Tabelle1[[#This Row],[Heizleistung (35°C)]],(Tabelle1[[#This Row],[Heizleistung (35°C)]]+Tabelle1[[#This Row],[Heizleistung (55°C)]])/2)</f>
        <v>9.5</v>
      </c>
      <c r="M1122" s="20">
        <f>IF(Tabelle1[[#This Row],[Etas 55°C]]=0,0,(Tabelle1[[#This Row],[Etas 35°C]]*0.8+Tabelle1[[#This Row],[Etas 55°C]]*0.2))*2.5</f>
        <v>4.99</v>
      </c>
      <c r="N1122" s="21">
        <f>IF(-(Tabelle1[[#This Row],[80%/20% SCOP]]-5.5)/5.5=1,"n.a.",-(Tabelle1[[#This Row],[80%/20% SCOP]]-5.5)/5.5)</f>
        <v>9.2727272727272686E-2</v>
      </c>
    </row>
    <row r="1123" spans="1:14" ht="20.100000000000001" customHeight="1" x14ac:dyDescent="0.25">
      <c r="A1123" s="24">
        <v>16014732</v>
      </c>
      <c r="B1123" s="15" t="s">
        <v>909</v>
      </c>
      <c r="C1123" s="15" t="s">
        <v>1123</v>
      </c>
      <c r="D1123" s="16" t="s">
        <v>2</v>
      </c>
      <c r="E1123" s="17">
        <v>140</v>
      </c>
      <c r="F1123" s="18">
        <v>1.65</v>
      </c>
      <c r="G1123" s="17"/>
      <c r="H1123" s="16"/>
      <c r="I1123" s="16" t="s">
        <v>40</v>
      </c>
      <c r="J1123" s="16" t="s">
        <v>15</v>
      </c>
      <c r="K1123" s="16" t="s">
        <v>4</v>
      </c>
      <c r="L1123" s="19">
        <f>IF(Tabelle1[[#This Row],[Heizleistung (55°C)]]=0,Tabelle1[[#This Row],[Heizleistung (35°C)]],(Tabelle1[[#This Row],[Heizleistung (35°C)]]+Tabelle1[[#This Row],[Heizleistung (55°C)]])/2)</f>
        <v>140</v>
      </c>
      <c r="M1123" s="20">
        <f>IF(Tabelle1[[#This Row],[Etas 55°C]]=0,0,(Tabelle1[[#This Row],[Etas 35°C]]*0.8+Tabelle1[[#This Row],[Etas 55°C]]*0.2))*2.5</f>
        <v>0</v>
      </c>
      <c r="N1123" s="21" t="str">
        <f>IF(-(Tabelle1[[#This Row],[80%/20% SCOP]]-5.5)/5.5=1,"n.a.",-(Tabelle1[[#This Row],[80%/20% SCOP]]-5.5)/5.5)</f>
        <v>n.a.</v>
      </c>
    </row>
    <row r="1124" spans="1:14" ht="20.100000000000001" customHeight="1" x14ac:dyDescent="0.25">
      <c r="A1124" s="24">
        <v>16015553</v>
      </c>
      <c r="B1124" s="15" t="s">
        <v>909</v>
      </c>
      <c r="C1124" s="15" t="s">
        <v>1124</v>
      </c>
      <c r="D1124" s="16" t="s">
        <v>2</v>
      </c>
      <c r="E1124" s="17">
        <v>29.05</v>
      </c>
      <c r="F1124" s="18">
        <v>1.77</v>
      </c>
      <c r="G1124" s="17">
        <v>27.01</v>
      </c>
      <c r="H1124" s="18">
        <v>1.39</v>
      </c>
      <c r="I1124" s="16" t="s">
        <v>3</v>
      </c>
      <c r="J1124" s="16" t="s">
        <v>4</v>
      </c>
      <c r="K1124" s="16" t="s">
        <v>4</v>
      </c>
      <c r="L1124" s="19">
        <f>IF(Tabelle1[[#This Row],[Heizleistung (55°C)]]=0,Tabelle1[[#This Row],[Heizleistung (35°C)]],(Tabelle1[[#This Row],[Heizleistung (35°C)]]+Tabelle1[[#This Row],[Heizleistung (55°C)]])/2)</f>
        <v>28.03</v>
      </c>
      <c r="M1124" s="20">
        <f>IF(Tabelle1[[#This Row],[Etas 55°C]]=0,0,(Tabelle1[[#This Row],[Etas 35°C]]*0.8+Tabelle1[[#This Row],[Etas 55°C]]*0.2))*2.5</f>
        <v>4.2350000000000003</v>
      </c>
      <c r="N1124" s="21">
        <f>IF(-(Tabelle1[[#This Row],[80%/20% SCOP]]-5.5)/5.5=1,"n.a.",-(Tabelle1[[#This Row],[80%/20% SCOP]]-5.5)/5.5)</f>
        <v>0.22999999999999995</v>
      </c>
    </row>
    <row r="1125" spans="1:14" ht="20.100000000000001" customHeight="1" x14ac:dyDescent="0.25">
      <c r="A1125" s="24">
        <v>16016661</v>
      </c>
      <c r="B1125" s="15" t="s">
        <v>909</v>
      </c>
      <c r="C1125" s="15" t="s">
        <v>1125</v>
      </c>
      <c r="D1125" s="16" t="s">
        <v>2</v>
      </c>
      <c r="E1125" s="17">
        <v>12</v>
      </c>
      <c r="F1125" s="18">
        <v>1.89</v>
      </c>
      <c r="G1125" s="17">
        <v>12.1</v>
      </c>
      <c r="H1125" s="18">
        <v>1.35</v>
      </c>
      <c r="I1125" s="16" t="s">
        <v>40</v>
      </c>
      <c r="J1125" s="16" t="s">
        <v>4</v>
      </c>
      <c r="K1125" s="16" t="s">
        <v>4</v>
      </c>
      <c r="L1125" s="19">
        <f>IF(Tabelle1[[#This Row],[Heizleistung (55°C)]]=0,Tabelle1[[#This Row],[Heizleistung (35°C)]],(Tabelle1[[#This Row],[Heizleistung (35°C)]]+Tabelle1[[#This Row],[Heizleistung (55°C)]])/2)</f>
        <v>12.05</v>
      </c>
      <c r="M1125" s="20">
        <f>IF(Tabelle1[[#This Row],[Etas 55°C]]=0,0,(Tabelle1[[#This Row],[Etas 35°C]]*0.8+Tabelle1[[#This Row],[Etas 55°C]]*0.2))*2.5</f>
        <v>4.4550000000000001</v>
      </c>
      <c r="N1125" s="21">
        <f>IF(-(Tabelle1[[#This Row],[80%/20% SCOP]]-5.5)/5.5=1,"n.a.",-(Tabelle1[[#This Row],[80%/20% SCOP]]-5.5)/5.5)</f>
        <v>0.18999999999999997</v>
      </c>
    </row>
    <row r="1126" spans="1:14" ht="20.100000000000001" customHeight="1" x14ac:dyDescent="0.25">
      <c r="A1126" s="24">
        <v>16016714</v>
      </c>
      <c r="B1126" s="15" t="s">
        <v>909</v>
      </c>
      <c r="C1126" s="15" t="s">
        <v>1126</v>
      </c>
      <c r="D1126" s="16" t="s">
        <v>2</v>
      </c>
      <c r="E1126" s="17">
        <v>15</v>
      </c>
      <c r="F1126" s="18">
        <v>1.8049999999999999</v>
      </c>
      <c r="G1126" s="17">
        <v>15</v>
      </c>
      <c r="H1126" s="18">
        <v>1.399</v>
      </c>
      <c r="I1126" s="16" t="s">
        <v>3</v>
      </c>
      <c r="J1126" s="16" t="s">
        <v>4</v>
      </c>
      <c r="K1126" s="16" t="s">
        <v>4</v>
      </c>
      <c r="L1126" s="19">
        <f>IF(Tabelle1[[#This Row],[Heizleistung (55°C)]]=0,Tabelle1[[#This Row],[Heizleistung (35°C)]],(Tabelle1[[#This Row],[Heizleistung (35°C)]]+Tabelle1[[#This Row],[Heizleistung (55°C)]])/2)</f>
        <v>15</v>
      </c>
      <c r="M1126" s="20">
        <f>IF(Tabelle1[[#This Row],[Etas 55°C]]=0,0,(Tabelle1[[#This Row],[Etas 35°C]]*0.8+Tabelle1[[#This Row],[Etas 55°C]]*0.2))*2.5</f>
        <v>4.3094999999999999</v>
      </c>
      <c r="N1126" s="21">
        <f>IF(-(Tabelle1[[#This Row],[80%/20% SCOP]]-5.5)/5.5=1,"n.a.",-(Tabelle1[[#This Row],[80%/20% SCOP]]-5.5)/5.5)</f>
        <v>0.21645454545454548</v>
      </c>
    </row>
    <row r="1127" spans="1:14" ht="20.100000000000001" customHeight="1" x14ac:dyDescent="0.25">
      <c r="A1127" s="24">
        <v>16014550</v>
      </c>
      <c r="B1127" s="15" t="s">
        <v>909</v>
      </c>
      <c r="C1127" s="15" t="s">
        <v>1127</v>
      </c>
      <c r="D1127" s="16" t="s">
        <v>2</v>
      </c>
      <c r="E1127" s="17">
        <v>399</v>
      </c>
      <c r="F1127" s="18">
        <v>1.49</v>
      </c>
      <c r="G1127" s="17"/>
      <c r="H1127" s="16"/>
      <c r="I1127" s="16" t="s">
        <v>40</v>
      </c>
      <c r="J1127" s="16" t="s">
        <v>15</v>
      </c>
      <c r="K1127" s="16" t="s">
        <v>15</v>
      </c>
      <c r="L1127" s="19">
        <f>IF(Tabelle1[[#This Row],[Heizleistung (55°C)]]=0,Tabelle1[[#This Row],[Heizleistung (35°C)]],(Tabelle1[[#This Row],[Heizleistung (35°C)]]+Tabelle1[[#This Row],[Heizleistung (55°C)]])/2)</f>
        <v>399</v>
      </c>
      <c r="M1127" s="20">
        <f>IF(Tabelle1[[#This Row],[Etas 55°C]]=0,0,(Tabelle1[[#This Row],[Etas 35°C]]*0.8+Tabelle1[[#This Row],[Etas 55°C]]*0.2))*2.5</f>
        <v>0</v>
      </c>
      <c r="N1127" s="21" t="str">
        <f>IF(-(Tabelle1[[#This Row],[80%/20% SCOP]]-5.5)/5.5=1,"n.a.",-(Tabelle1[[#This Row],[80%/20% SCOP]]-5.5)/5.5)</f>
        <v>n.a.</v>
      </c>
    </row>
    <row r="1128" spans="1:14" ht="20.100000000000001" customHeight="1" x14ac:dyDescent="0.25">
      <c r="A1128" s="24">
        <v>16017610</v>
      </c>
      <c r="B1128" s="15" t="s">
        <v>909</v>
      </c>
      <c r="C1128" s="15" t="s">
        <v>1128</v>
      </c>
      <c r="D1128" s="16" t="s">
        <v>2</v>
      </c>
      <c r="E1128" s="17">
        <v>4.0999999999999996</v>
      </c>
      <c r="F1128" s="18">
        <v>2.06</v>
      </c>
      <c r="G1128" s="17">
        <v>4.5999999999999996</v>
      </c>
      <c r="H1128" s="18">
        <v>1.53</v>
      </c>
      <c r="I1128" s="16" t="s">
        <v>3</v>
      </c>
      <c r="J1128" s="16" t="s">
        <v>4</v>
      </c>
      <c r="K1128" s="16" t="s">
        <v>4</v>
      </c>
      <c r="L1128" s="19">
        <f>IF(Tabelle1[[#This Row],[Heizleistung (55°C)]]=0,Tabelle1[[#This Row],[Heizleistung (35°C)]],(Tabelle1[[#This Row],[Heizleistung (35°C)]]+Tabelle1[[#This Row],[Heizleistung (55°C)]])/2)</f>
        <v>4.3499999999999996</v>
      </c>
      <c r="M1128" s="20">
        <f>IF(Tabelle1[[#This Row],[Etas 55°C]]=0,0,(Tabelle1[[#This Row],[Etas 35°C]]*0.8+Tabelle1[[#This Row],[Etas 55°C]]*0.2))*2.5</f>
        <v>4.8850000000000007</v>
      </c>
      <c r="N1128" s="21">
        <f>IF(-(Tabelle1[[#This Row],[80%/20% SCOP]]-5.5)/5.5=1,"n.a.",-(Tabelle1[[#This Row],[80%/20% SCOP]]-5.5)/5.5)</f>
        <v>0.11181818181818169</v>
      </c>
    </row>
    <row r="1129" spans="1:14" ht="20.100000000000001" customHeight="1" x14ac:dyDescent="0.25">
      <c r="A1129" s="24">
        <v>16012482</v>
      </c>
      <c r="B1129" s="15" t="s">
        <v>909</v>
      </c>
      <c r="C1129" s="15" t="s">
        <v>1129</v>
      </c>
      <c r="D1129" s="16" t="s">
        <v>2</v>
      </c>
      <c r="E1129" s="17"/>
      <c r="F1129" s="16"/>
      <c r="G1129" s="17">
        <v>58</v>
      </c>
      <c r="H1129" s="18">
        <v>1.25</v>
      </c>
      <c r="I1129" s="16" t="s">
        <v>40</v>
      </c>
      <c r="J1129" s="16" t="s">
        <v>15</v>
      </c>
      <c r="K1129" s="16" t="s">
        <v>4</v>
      </c>
      <c r="L1129" s="19">
        <f>IF(Tabelle1[[#This Row],[Heizleistung (55°C)]]=0,Tabelle1[[#This Row],[Heizleistung (35°C)]],(Tabelle1[[#This Row],[Heizleistung (35°C)]]+Tabelle1[[#This Row],[Heizleistung (55°C)]])/2)</f>
        <v>29</v>
      </c>
      <c r="M1129" s="20">
        <f>IF(Tabelle1[[#This Row],[Etas 55°C]]=0,0,(Tabelle1[[#This Row],[Etas 35°C]]*0.8+Tabelle1[[#This Row],[Etas 55°C]]*0.2))*2.5</f>
        <v>0.625</v>
      </c>
      <c r="N1129" s="21">
        <f>IF(-(Tabelle1[[#This Row],[80%/20% SCOP]]-5.5)/5.5=1,"n.a.",-(Tabelle1[[#This Row],[80%/20% SCOP]]-5.5)/5.5)</f>
        <v>0.88636363636363635</v>
      </c>
    </row>
    <row r="1130" spans="1:14" ht="20.100000000000001" customHeight="1" x14ac:dyDescent="0.25">
      <c r="A1130" s="24">
        <v>16012487</v>
      </c>
      <c r="B1130" s="15" t="s">
        <v>909</v>
      </c>
      <c r="C1130" s="15" t="s">
        <v>1130</v>
      </c>
      <c r="D1130" s="16" t="s">
        <v>2</v>
      </c>
      <c r="E1130" s="17">
        <v>36.299999999999997</v>
      </c>
      <c r="F1130" s="18">
        <v>1.66</v>
      </c>
      <c r="G1130" s="17"/>
      <c r="H1130" s="16"/>
      <c r="I1130" s="16" t="s">
        <v>40</v>
      </c>
      <c r="J1130" s="16" t="s">
        <v>15</v>
      </c>
      <c r="K1130" s="16" t="s">
        <v>4</v>
      </c>
      <c r="L1130" s="19">
        <f>IF(Tabelle1[[#This Row],[Heizleistung (55°C)]]=0,Tabelle1[[#This Row],[Heizleistung (35°C)]],(Tabelle1[[#This Row],[Heizleistung (35°C)]]+Tabelle1[[#This Row],[Heizleistung (55°C)]])/2)</f>
        <v>36.299999999999997</v>
      </c>
      <c r="M1130" s="20">
        <f>IF(Tabelle1[[#This Row],[Etas 55°C]]=0,0,(Tabelle1[[#This Row],[Etas 35°C]]*0.8+Tabelle1[[#This Row],[Etas 55°C]]*0.2))*2.5</f>
        <v>0</v>
      </c>
      <c r="N1130" s="21" t="str">
        <f>IF(-(Tabelle1[[#This Row],[80%/20% SCOP]]-5.5)/5.5=1,"n.a.",-(Tabelle1[[#This Row],[80%/20% SCOP]]-5.5)/5.5)</f>
        <v>n.a.</v>
      </c>
    </row>
    <row r="1131" spans="1:14" ht="20.100000000000001" customHeight="1" x14ac:dyDescent="0.25">
      <c r="A1131" s="24">
        <v>16017579</v>
      </c>
      <c r="B1131" s="15" t="s">
        <v>909</v>
      </c>
      <c r="C1131" s="15" t="s">
        <v>1131</v>
      </c>
      <c r="D1131" s="16" t="s">
        <v>2</v>
      </c>
      <c r="E1131" s="17">
        <v>15.5</v>
      </c>
      <c r="F1131" s="18">
        <v>1.86</v>
      </c>
      <c r="G1131" s="17">
        <v>16</v>
      </c>
      <c r="H1131" s="18">
        <v>1.52</v>
      </c>
      <c r="I1131" s="16" t="s">
        <v>3</v>
      </c>
      <c r="J1131" s="16" t="s">
        <v>4</v>
      </c>
      <c r="K1131" s="16" t="s">
        <v>4</v>
      </c>
      <c r="L1131" s="19">
        <f>IF(Tabelle1[[#This Row],[Heizleistung (55°C)]]=0,Tabelle1[[#This Row],[Heizleistung (35°C)]],(Tabelle1[[#This Row],[Heizleistung (35°C)]]+Tabelle1[[#This Row],[Heizleistung (55°C)]])/2)</f>
        <v>15.75</v>
      </c>
      <c r="M1131" s="20">
        <f>IF(Tabelle1[[#This Row],[Etas 55°C]]=0,0,(Tabelle1[[#This Row],[Etas 35°C]]*0.8+Tabelle1[[#This Row],[Etas 55°C]]*0.2))*2.5</f>
        <v>4.4800000000000004</v>
      </c>
      <c r="N1131" s="21">
        <f>IF(-(Tabelle1[[#This Row],[80%/20% SCOP]]-5.5)/5.5=1,"n.a.",-(Tabelle1[[#This Row],[80%/20% SCOP]]-5.5)/5.5)</f>
        <v>0.18545454545454537</v>
      </c>
    </row>
    <row r="1132" spans="1:14" ht="20.100000000000001" customHeight="1" x14ac:dyDescent="0.25">
      <c r="A1132" s="24">
        <v>16004612</v>
      </c>
      <c r="B1132" s="15" t="s">
        <v>909</v>
      </c>
      <c r="C1132" s="15" t="s">
        <v>1132</v>
      </c>
      <c r="D1132" s="16" t="s">
        <v>2</v>
      </c>
      <c r="E1132" s="17">
        <v>5</v>
      </c>
      <c r="F1132" s="18">
        <v>2.02</v>
      </c>
      <c r="G1132" s="17">
        <v>4</v>
      </c>
      <c r="H1132" s="18">
        <v>1.3</v>
      </c>
      <c r="I1132" s="16" t="s">
        <v>40</v>
      </c>
      <c r="J1132" s="16" t="s">
        <v>4</v>
      </c>
      <c r="K1132" s="16" t="s">
        <v>4</v>
      </c>
      <c r="L1132" s="19">
        <f>IF(Tabelle1[[#This Row],[Heizleistung (55°C)]]=0,Tabelle1[[#This Row],[Heizleistung (35°C)]],(Tabelle1[[#This Row],[Heizleistung (35°C)]]+Tabelle1[[#This Row],[Heizleistung (55°C)]])/2)</f>
        <v>4.5</v>
      </c>
      <c r="M1132" s="20">
        <f>IF(Tabelle1[[#This Row],[Etas 55°C]]=0,0,(Tabelle1[[#This Row],[Etas 35°C]]*0.8+Tabelle1[[#This Row],[Etas 55°C]]*0.2))*2.5</f>
        <v>4.6900000000000004</v>
      </c>
      <c r="N1132" s="21">
        <f>IF(-(Tabelle1[[#This Row],[80%/20% SCOP]]-5.5)/5.5=1,"n.a.",-(Tabelle1[[#This Row],[80%/20% SCOP]]-5.5)/5.5)</f>
        <v>0.14727272727272719</v>
      </c>
    </row>
    <row r="1133" spans="1:14" ht="20.100000000000001" customHeight="1" x14ac:dyDescent="0.25">
      <c r="A1133" s="24">
        <v>16011521</v>
      </c>
      <c r="B1133" s="15" t="s">
        <v>909</v>
      </c>
      <c r="C1133" s="15" t="s">
        <v>1133</v>
      </c>
      <c r="D1133" s="16" t="s">
        <v>2</v>
      </c>
      <c r="E1133" s="17">
        <v>329.4</v>
      </c>
      <c r="F1133" s="18">
        <v>1.498</v>
      </c>
      <c r="G1133" s="17"/>
      <c r="H1133" s="16"/>
      <c r="I1133" s="16" t="s">
        <v>40</v>
      </c>
      <c r="J1133" s="16" t="s">
        <v>15</v>
      </c>
      <c r="K1133" s="16" t="s">
        <v>15</v>
      </c>
      <c r="L1133" s="19">
        <f>IF(Tabelle1[[#This Row],[Heizleistung (55°C)]]=0,Tabelle1[[#This Row],[Heizleistung (35°C)]],(Tabelle1[[#This Row],[Heizleistung (35°C)]]+Tabelle1[[#This Row],[Heizleistung (55°C)]])/2)</f>
        <v>329.4</v>
      </c>
      <c r="M1133" s="20">
        <f>IF(Tabelle1[[#This Row],[Etas 55°C]]=0,0,(Tabelle1[[#This Row],[Etas 35°C]]*0.8+Tabelle1[[#This Row],[Etas 55°C]]*0.2))*2.5</f>
        <v>0</v>
      </c>
      <c r="N1133" s="21" t="str">
        <f>IF(-(Tabelle1[[#This Row],[80%/20% SCOP]]-5.5)/5.5=1,"n.a.",-(Tabelle1[[#This Row],[80%/20% SCOP]]-5.5)/5.5)</f>
        <v>n.a.</v>
      </c>
    </row>
    <row r="1134" spans="1:14" ht="20.100000000000001" customHeight="1" x14ac:dyDescent="0.25">
      <c r="A1134" s="24">
        <v>16016667</v>
      </c>
      <c r="B1134" s="15" t="s">
        <v>909</v>
      </c>
      <c r="C1134" s="15" t="s">
        <v>1134</v>
      </c>
      <c r="D1134" s="16" t="s">
        <v>2</v>
      </c>
      <c r="E1134" s="17">
        <v>9.1999999999999993</v>
      </c>
      <c r="F1134" s="18">
        <v>2.0499999999999998</v>
      </c>
      <c r="G1134" s="17">
        <v>7.7</v>
      </c>
      <c r="H1134" s="18">
        <v>1.37</v>
      </c>
      <c r="I1134" s="16" t="s">
        <v>40</v>
      </c>
      <c r="J1134" s="16" t="s">
        <v>4</v>
      </c>
      <c r="K1134" s="16" t="s">
        <v>4</v>
      </c>
      <c r="L1134" s="19">
        <f>IF(Tabelle1[[#This Row],[Heizleistung (55°C)]]=0,Tabelle1[[#This Row],[Heizleistung (35°C)]],(Tabelle1[[#This Row],[Heizleistung (35°C)]]+Tabelle1[[#This Row],[Heizleistung (55°C)]])/2)</f>
        <v>8.4499999999999993</v>
      </c>
      <c r="M1134" s="20">
        <f>IF(Tabelle1[[#This Row],[Etas 55°C]]=0,0,(Tabelle1[[#This Row],[Etas 35°C]]*0.8+Tabelle1[[#This Row],[Etas 55°C]]*0.2))*2.5</f>
        <v>4.7850000000000001</v>
      </c>
      <c r="N1134" s="21">
        <f>IF(-(Tabelle1[[#This Row],[80%/20% SCOP]]-5.5)/5.5=1,"n.a.",-(Tabelle1[[#This Row],[80%/20% SCOP]]-5.5)/5.5)</f>
        <v>0.12999999999999998</v>
      </c>
    </row>
    <row r="1135" spans="1:14" ht="20.100000000000001" customHeight="1" x14ac:dyDescent="0.25">
      <c r="A1135" s="24">
        <v>16017620</v>
      </c>
      <c r="B1135" s="15" t="s">
        <v>909</v>
      </c>
      <c r="C1135" s="15" t="s">
        <v>1135</v>
      </c>
      <c r="D1135" s="16" t="s">
        <v>2</v>
      </c>
      <c r="E1135" s="17">
        <v>15.5</v>
      </c>
      <c r="F1135" s="18">
        <v>1.86</v>
      </c>
      <c r="G1135" s="17">
        <v>16</v>
      </c>
      <c r="H1135" s="18">
        <v>1.52</v>
      </c>
      <c r="I1135" s="16" t="s">
        <v>3</v>
      </c>
      <c r="J1135" s="16" t="s">
        <v>4</v>
      </c>
      <c r="K1135" s="16" t="s">
        <v>4</v>
      </c>
      <c r="L1135" s="19">
        <f>IF(Tabelle1[[#This Row],[Heizleistung (55°C)]]=0,Tabelle1[[#This Row],[Heizleistung (35°C)]],(Tabelle1[[#This Row],[Heizleistung (35°C)]]+Tabelle1[[#This Row],[Heizleistung (55°C)]])/2)</f>
        <v>15.75</v>
      </c>
      <c r="M1135" s="20">
        <f>IF(Tabelle1[[#This Row],[Etas 55°C]]=0,0,(Tabelle1[[#This Row],[Etas 35°C]]*0.8+Tabelle1[[#This Row],[Etas 55°C]]*0.2))*2.5</f>
        <v>4.4800000000000004</v>
      </c>
      <c r="N1135" s="21">
        <f>IF(-(Tabelle1[[#This Row],[80%/20% SCOP]]-5.5)/5.5=1,"n.a.",-(Tabelle1[[#This Row],[80%/20% SCOP]]-5.5)/5.5)</f>
        <v>0.18545454545454537</v>
      </c>
    </row>
    <row r="1136" spans="1:14" ht="20.100000000000001" customHeight="1" x14ac:dyDescent="0.25">
      <c r="A1136" s="24">
        <v>16014544</v>
      </c>
      <c r="B1136" s="15" t="s">
        <v>909</v>
      </c>
      <c r="C1136" s="15" t="s">
        <v>1136</v>
      </c>
      <c r="D1136" s="16" t="s">
        <v>2</v>
      </c>
      <c r="E1136" s="17">
        <v>329</v>
      </c>
      <c r="F1136" s="18">
        <v>1.5</v>
      </c>
      <c r="G1136" s="17"/>
      <c r="H1136" s="16"/>
      <c r="I1136" s="16" t="s">
        <v>40</v>
      </c>
      <c r="J1136" s="16" t="s">
        <v>15</v>
      </c>
      <c r="K1136" s="16" t="s">
        <v>15</v>
      </c>
      <c r="L1136" s="19">
        <f>IF(Tabelle1[[#This Row],[Heizleistung (55°C)]]=0,Tabelle1[[#This Row],[Heizleistung (35°C)]],(Tabelle1[[#This Row],[Heizleistung (35°C)]]+Tabelle1[[#This Row],[Heizleistung (55°C)]])/2)</f>
        <v>329</v>
      </c>
      <c r="M1136" s="20">
        <f>IF(Tabelle1[[#This Row],[Etas 55°C]]=0,0,(Tabelle1[[#This Row],[Etas 35°C]]*0.8+Tabelle1[[#This Row],[Etas 55°C]]*0.2))*2.5</f>
        <v>0</v>
      </c>
      <c r="N1136" s="21" t="str">
        <f>IF(-(Tabelle1[[#This Row],[80%/20% SCOP]]-5.5)/5.5=1,"n.a.",-(Tabelle1[[#This Row],[80%/20% SCOP]]-5.5)/5.5)</f>
        <v>n.a.</v>
      </c>
    </row>
    <row r="1137" spans="1:14" ht="20.100000000000001" customHeight="1" x14ac:dyDescent="0.25">
      <c r="A1137" s="24">
        <v>16017607</v>
      </c>
      <c r="B1137" s="15" t="s">
        <v>909</v>
      </c>
      <c r="C1137" s="15" t="s">
        <v>1137</v>
      </c>
      <c r="D1137" s="16" t="s">
        <v>2</v>
      </c>
      <c r="E1137" s="17">
        <v>8</v>
      </c>
      <c r="F1137" s="18">
        <v>2.11</v>
      </c>
      <c r="G1137" s="17">
        <v>8</v>
      </c>
      <c r="H1137" s="18">
        <v>1.6</v>
      </c>
      <c r="I1137" s="16" t="s">
        <v>3</v>
      </c>
      <c r="J1137" s="16" t="s">
        <v>4</v>
      </c>
      <c r="K1137" s="16" t="s">
        <v>4</v>
      </c>
      <c r="L1137" s="19">
        <f>IF(Tabelle1[[#This Row],[Heizleistung (55°C)]]=0,Tabelle1[[#This Row],[Heizleistung (35°C)]],(Tabelle1[[#This Row],[Heizleistung (35°C)]]+Tabelle1[[#This Row],[Heizleistung (55°C)]])/2)</f>
        <v>8</v>
      </c>
      <c r="M1137" s="20">
        <f>IF(Tabelle1[[#This Row],[Etas 55°C]]=0,0,(Tabelle1[[#This Row],[Etas 35°C]]*0.8+Tabelle1[[#This Row],[Etas 55°C]]*0.2))*2.5</f>
        <v>5.0199999999999996</v>
      </c>
      <c r="N1137" s="21">
        <f>IF(-(Tabelle1[[#This Row],[80%/20% SCOP]]-5.5)/5.5=1,"n.a.",-(Tabelle1[[#This Row],[80%/20% SCOP]]-5.5)/5.5)</f>
        <v>8.7272727272727349E-2</v>
      </c>
    </row>
    <row r="1138" spans="1:14" ht="20.100000000000001" customHeight="1" x14ac:dyDescent="0.25">
      <c r="A1138" s="24">
        <v>16012479</v>
      </c>
      <c r="B1138" s="15" t="s">
        <v>909</v>
      </c>
      <c r="C1138" s="15" t="s">
        <v>1138</v>
      </c>
      <c r="D1138" s="16" t="s">
        <v>2</v>
      </c>
      <c r="E1138" s="17"/>
      <c r="F1138" s="16"/>
      <c r="G1138" s="17">
        <v>33.200000000000003</v>
      </c>
      <c r="H1138" s="18">
        <v>1.27</v>
      </c>
      <c r="I1138" s="16" t="s">
        <v>40</v>
      </c>
      <c r="J1138" s="16" t="s">
        <v>15</v>
      </c>
      <c r="K1138" s="16" t="s">
        <v>4</v>
      </c>
      <c r="L1138" s="19">
        <f>IF(Tabelle1[[#This Row],[Heizleistung (55°C)]]=0,Tabelle1[[#This Row],[Heizleistung (35°C)]],(Tabelle1[[#This Row],[Heizleistung (35°C)]]+Tabelle1[[#This Row],[Heizleistung (55°C)]])/2)</f>
        <v>16.600000000000001</v>
      </c>
      <c r="M1138" s="20">
        <f>IF(Tabelle1[[#This Row],[Etas 55°C]]=0,0,(Tabelle1[[#This Row],[Etas 35°C]]*0.8+Tabelle1[[#This Row],[Etas 55°C]]*0.2))*2.5</f>
        <v>0.63500000000000001</v>
      </c>
      <c r="N1138" s="21">
        <f>IF(-(Tabelle1[[#This Row],[80%/20% SCOP]]-5.5)/5.5=1,"n.a.",-(Tabelle1[[#This Row],[80%/20% SCOP]]-5.5)/5.5)</f>
        <v>0.88454545454545463</v>
      </c>
    </row>
    <row r="1139" spans="1:14" ht="20.100000000000001" customHeight="1" x14ac:dyDescent="0.25">
      <c r="A1139" s="24">
        <v>16016688</v>
      </c>
      <c r="B1139" s="15" t="s">
        <v>909</v>
      </c>
      <c r="C1139" s="15" t="s">
        <v>1139</v>
      </c>
      <c r="D1139" s="16" t="s">
        <v>2</v>
      </c>
      <c r="E1139" s="17">
        <v>14</v>
      </c>
      <c r="F1139" s="18">
        <v>1.8220000000000001</v>
      </c>
      <c r="G1139" s="17">
        <v>14</v>
      </c>
      <c r="H1139" s="18">
        <v>1.419</v>
      </c>
      <c r="I1139" s="16" t="s">
        <v>3</v>
      </c>
      <c r="J1139" s="16" t="s">
        <v>4</v>
      </c>
      <c r="K1139" s="16" t="s">
        <v>4</v>
      </c>
      <c r="L1139" s="19">
        <f>IF(Tabelle1[[#This Row],[Heizleistung (55°C)]]=0,Tabelle1[[#This Row],[Heizleistung (35°C)]],(Tabelle1[[#This Row],[Heizleistung (35°C)]]+Tabelle1[[#This Row],[Heizleistung (55°C)]])/2)</f>
        <v>14</v>
      </c>
      <c r="M1139" s="20">
        <f>IF(Tabelle1[[#This Row],[Etas 55°C]]=0,0,(Tabelle1[[#This Row],[Etas 35°C]]*0.8+Tabelle1[[#This Row],[Etas 55°C]]*0.2))*2.5</f>
        <v>4.3535000000000004</v>
      </c>
      <c r="N1139" s="21">
        <f>IF(-(Tabelle1[[#This Row],[80%/20% SCOP]]-5.5)/5.5=1,"n.a.",-(Tabelle1[[#This Row],[80%/20% SCOP]]-5.5)/5.5)</f>
        <v>0.20845454545454539</v>
      </c>
    </row>
    <row r="1140" spans="1:14" ht="20.100000000000001" customHeight="1" x14ac:dyDescent="0.25">
      <c r="A1140" s="24">
        <v>16017612</v>
      </c>
      <c r="B1140" s="15" t="s">
        <v>909</v>
      </c>
      <c r="C1140" s="15" t="s">
        <v>1140</v>
      </c>
      <c r="D1140" s="16" t="s">
        <v>2</v>
      </c>
      <c r="E1140" s="17">
        <v>8</v>
      </c>
      <c r="F1140" s="18">
        <v>2.11</v>
      </c>
      <c r="G1140" s="17">
        <v>8</v>
      </c>
      <c r="H1140" s="18">
        <v>1.6</v>
      </c>
      <c r="I1140" s="16" t="s">
        <v>3</v>
      </c>
      <c r="J1140" s="16" t="s">
        <v>4</v>
      </c>
      <c r="K1140" s="16" t="s">
        <v>4</v>
      </c>
      <c r="L1140" s="19">
        <f>IF(Tabelle1[[#This Row],[Heizleistung (55°C)]]=0,Tabelle1[[#This Row],[Heizleistung (35°C)]],(Tabelle1[[#This Row],[Heizleistung (35°C)]]+Tabelle1[[#This Row],[Heizleistung (55°C)]])/2)</f>
        <v>8</v>
      </c>
      <c r="M1140" s="20">
        <f>IF(Tabelle1[[#This Row],[Etas 55°C]]=0,0,(Tabelle1[[#This Row],[Etas 35°C]]*0.8+Tabelle1[[#This Row],[Etas 55°C]]*0.2))*2.5</f>
        <v>5.0199999999999996</v>
      </c>
      <c r="N1140" s="21">
        <f>IF(-(Tabelle1[[#This Row],[80%/20% SCOP]]-5.5)/5.5=1,"n.a.",-(Tabelle1[[#This Row],[80%/20% SCOP]]-5.5)/5.5)</f>
        <v>8.7272727272727349E-2</v>
      </c>
    </row>
    <row r="1141" spans="1:14" ht="20.100000000000001" customHeight="1" x14ac:dyDescent="0.25">
      <c r="A1141" s="24">
        <v>16016663</v>
      </c>
      <c r="B1141" s="15" t="s">
        <v>909</v>
      </c>
      <c r="C1141" s="15" t="s">
        <v>1141</v>
      </c>
      <c r="D1141" s="16" t="s">
        <v>2</v>
      </c>
      <c r="E1141" s="17">
        <v>15.2</v>
      </c>
      <c r="F1141" s="18">
        <v>1.82</v>
      </c>
      <c r="G1141" s="17">
        <v>13</v>
      </c>
      <c r="H1141" s="18">
        <v>1.33</v>
      </c>
      <c r="I1141" s="16" t="s">
        <v>40</v>
      </c>
      <c r="J1141" s="16" t="s">
        <v>4</v>
      </c>
      <c r="K1141" s="16" t="s">
        <v>4</v>
      </c>
      <c r="L1141" s="19">
        <f>IF(Tabelle1[[#This Row],[Heizleistung (55°C)]]=0,Tabelle1[[#This Row],[Heizleistung (35°C)]],(Tabelle1[[#This Row],[Heizleistung (35°C)]]+Tabelle1[[#This Row],[Heizleistung (55°C)]])/2)</f>
        <v>14.1</v>
      </c>
      <c r="M1141" s="20">
        <f>IF(Tabelle1[[#This Row],[Etas 55°C]]=0,0,(Tabelle1[[#This Row],[Etas 35°C]]*0.8+Tabelle1[[#This Row],[Etas 55°C]]*0.2))*2.5</f>
        <v>4.3050000000000006</v>
      </c>
      <c r="N1141" s="21">
        <f>IF(-(Tabelle1[[#This Row],[80%/20% SCOP]]-5.5)/5.5=1,"n.a.",-(Tabelle1[[#This Row],[80%/20% SCOP]]-5.5)/5.5)</f>
        <v>0.21727272727272717</v>
      </c>
    </row>
    <row r="1142" spans="1:14" ht="20.100000000000001" customHeight="1" x14ac:dyDescent="0.25">
      <c r="A1142" s="24">
        <v>16016673</v>
      </c>
      <c r="B1142" s="15" t="s">
        <v>909</v>
      </c>
      <c r="C1142" s="15" t="s">
        <v>1142</v>
      </c>
      <c r="D1142" s="16" t="s">
        <v>2</v>
      </c>
      <c r="E1142" s="17">
        <v>13.7</v>
      </c>
      <c r="F1142" s="18">
        <v>1.86</v>
      </c>
      <c r="G1142" s="17">
        <v>11.6</v>
      </c>
      <c r="H1142" s="18">
        <v>1.35</v>
      </c>
      <c r="I1142" s="16" t="s">
        <v>40</v>
      </c>
      <c r="J1142" s="16" t="s">
        <v>4</v>
      </c>
      <c r="K1142" s="16" t="s">
        <v>4</v>
      </c>
      <c r="L1142" s="19">
        <f>IF(Tabelle1[[#This Row],[Heizleistung (55°C)]]=0,Tabelle1[[#This Row],[Heizleistung (35°C)]],(Tabelle1[[#This Row],[Heizleistung (35°C)]]+Tabelle1[[#This Row],[Heizleistung (55°C)]])/2)</f>
        <v>12.649999999999999</v>
      </c>
      <c r="M1142" s="20">
        <f>IF(Tabelle1[[#This Row],[Etas 55°C]]=0,0,(Tabelle1[[#This Row],[Etas 35°C]]*0.8+Tabelle1[[#This Row],[Etas 55°C]]*0.2))*2.5</f>
        <v>4.3950000000000005</v>
      </c>
      <c r="N1142" s="21">
        <f>IF(-(Tabelle1[[#This Row],[80%/20% SCOP]]-5.5)/5.5=1,"n.a.",-(Tabelle1[[#This Row],[80%/20% SCOP]]-5.5)/5.5)</f>
        <v>0.20090909090909082</v>
      </c>
    </row>
    <row r="1143" spans="1:14" ht="20.100000000000001" customHeight="1" x14ac:dyDescent="0.25">
      <c r="A1143" s="24">
        <v>16016657</v>
      </c>
      <c r="B1143" s="15" t="s">
        <v>909</v>
      </c>
      <c r="C1143" s="15" t="s">
        <v>1143</v>
      </c>
      <c r="D1143" s="16" t="s">
        <v>2</v>
      </c>
      <c r="E1143" s="17">
        <v>9.1999999999999993</v>
      </c>
      <c r="F1143" s="18">
        <v>2.0499999999999998</v>
      </c>
      <c r="G1143" s="17">
        <v>7.7</v>
      </c>
      <c r="H1143" s="18">
        <v>1.37</v>
      </c>
      <c r="I1143" s="16" t="s">
        <v>40</v>
      </c>
      <c r="J1143" s="16" t="s">
        <v>4</v>
      </c>
      <c r="K1143" s="16" t="s">
        <v>4</v>
      </c>
      <c r="L1143" s="19">
        <f>IF(Tabelle1[[#This Row],[Heizleistung (55°C)]]=0,Tabelle1[[#This Row],[Heizleistung (35°C)]],(Tabelle1[[#This Row],[Heizleistung (35°C)]]+Tabelle1[[#This Row],[Heizleistung (55°C)]])/2)</f>
        <v>8.4499999999999993</v>
      </c>
      <c r="M1143" s="20">
        <f>IF(Tabelle1[[#This Row],[Etas 55°C]]=0,0,(Tabelle1[[#This Row],[Etas 35°C]]*0.8+Tabelle1[[#This Row],[Etas 55°C]]*0.2))*2.5</f>
        <v>4.7850000000000001</v>
      </c>
      <c r="N1143" s="21">
        <f>IF(-(Tabelle1[[#This Row],[80%/20% SCOP]]-5.5)/5.5=1,"n.a.",-(Tabelle1[[#This Row],[80%/20% SCOP]]-5.5)/5.5)</f>
        <v>0.12999999999999998</v>
      </c>
    </row>
    <row r="1144" spans="1:14" ht="20.100000000000001" customHeight="1" x14ac:dyDescent="0.25">
      <c r="A1144" s="24">
        <v>16004686</v>
      </c>
      <c r="B1144" s="15" t="s">
        <v>909</v>
      </c>
      <c r="C1144" s="15" t="s">
        <v>1144</v>
      </c>
      <c r="D1144" s="16" t="s">
        <v>2</v>
      </c>
      <c r="E1144" s="17">
        <v>41</v>
      </c>
      <c r="F1144" s="18">
        <v>1.59</v>
      </c>
      <c r="G1144" s="17"/>
      <c r="H1144" s="16"/>
      <c r="I1144" s="16" t="s">
        <v>40</v>
      </c>
      <c r="J1144" s="16" t="s">
        <v>15</v>
      </c>
      <c r="K1144" s="16" t="s">
        <v>4</v>
      </c>
      <c r="L1144" s="19">
        <f>IF(Tabelle1[[#This Row],[Heizleistung (55°C)]]=0,Tabelle1[[#This Row],[Heizleistung (35°C)]],(Tabelle1[[#This Row],[Heizleistung (35°C)]]+Tabelle1[[#This Row],[Heizleistung (55°C)]])/2)</f>
        <v>41</v>
      </c>
      <c r="M1144" s="20">
        <f>IF(Tabelle1[[#This Row],[Etas 55°C]]=0,0,(Tabelle1[[#This Row],[Etas 35°C]]*0.8+Tabelle1[[#This Row],[Etas 55°C]]*0.2))*2.5</f>
        <v>0</v>
      </c>
      <c r="N1144" s="21" t="str">
        <f>IF(-(Tabelle1[[#This Row],[80%/20% SCOP]]-5.5)/5.5=1,"n.a.",-(Tabelle1[[#This Row],[80%/20% SCOP]]-5.5)/5.5)</f>
        <v>n.a.</v>
      </c>
    </row>
    <row r="1145" spans="1:14" ht="20.100000000000001" customHeight="1" x14ac:dyDescent="0.25">
      <c r="A1145" s="24">
        <v>16015560</v>
      </c>
      <c r="B1145" s="15" t="s">
        <v>909</v>
      </c>
      <c r="C1145" s="15" t="s">
        <v>1145</v>
      </c>
      <c r="D1145" s="16" t="s">
        <v>2</v>
      </c>
      <c r="E1145" s="17">
        <v>29.05</v>
      </c>
      <c r="F1145" s="18">
        <v>1.77</v>
      </c>
      <c r="G1145" s="17">
        <v>27.01</v>
      </c>
      <c r="H1145" s="18">
        <v>1.39</v>
      </c>
      <c r="I1145" s="16" t="s">
        <v>3</v>
      </c>
      <c r="J1145" s="16" t="s">
        <v>4</v>
      </c>
      <c r="K1145" s="16" t="s">
        <v>4</v>
      </c>
      <c r="L1145" s="19">
        <f>IF(Tabelle1[[#This Row],[Heizleistung (55°C)]]=0,Tabelle1[[#This Row],[Heizleistung (35°C)]],(Tabelle1[[#This Row],[Heizleistung (35°C)]]+Tabelle1[[#This Row],[Heizleistung (55°C)]])/2)</f>
        <v>28.03</v>
      </c>
      <c r="M1145" s="20">
        <f>IF(Tabelle1[[#This Row],[Etas 55°C]]=0,0,(Tabelle1[[#This Row],[Etas 35°C]]*0.8+Tabelle1[[#This Row],[Etas 55°C]]*0.2))*2.5</f>
        <v>4.2350000000000003</v>
      </c>
      <c r="N1145" s="21">
        <f>IF(-(Tabelle1[[#This Row],[80%/20% SCOP]]-5.5)/5.5=1,"n.a.",-(Tabelle1[[#This Row],[80%/20% SCOP]]-5.5)/5.5)</f>
        <v>0.22999999999999995</v>
      </c>
    </row>
    <row r="1146" spans="1:14" ht="20.100000000000001" customHeight="1" x14ac:dyDescent="0.25">
      <c r="A1146" s="24">
        <v>16014551</v>
      </c>
      <c r="B1146" s="15" t="s">
        <v>909</v>
      </c>
      <c r="C1146" s="15" t="s">
        <v>1146</v>
      </c>
      <c r="D1146" s="16" t="s">
        <v>2</v>
      </c>
      <c r="E1146" s="17">
        <v>438</v>
      </c>
      <c r="F1146" s="18">
        <v>1.51</v>
      </c>
      <c r="G1146" s="17"/>
      <c r="H1146" s="16"/>
      <c r="I1146" s="16" t="s">
        <v>40</v>
      </c>
      <c r="J1146" s="16" t="s">
        <v>15</v>
      </c>
      <c r="K1146" s="16" t="s">
        <v>15</v>
      </c>
      <c r="L1146" s="19">
        <f>IF(Tabelle1[[#This Row],[Heizleistung (55°C)]]=0,Tabelle1[[#This Row],[Heizleistung (35°C)]],(Tabelle1[[#This Row],[Heizleistung (35°C)]]+Tabelle1[[#This Row],[Heizleistung (55°C)]])/2)</f>
        <v>438</v>
      </c>
      <c r="M1146" s="20">
        <f>IF(Tabelle1[[#This Row],[Etas 55°C]]=0,0,(Tabelle1[[#This Row],[Etas 35°C]]*0.8+Tabelle1[[#This Row],[Etas 55°C]]*0.2))*2.5</f>
        <v>0</v>
      </c>
      <c r="N1146" s="21" t="str">
        <f>IF(-(Tabelle1[[#This Row],[80%/20% SCOP]]-5.5)/5.5=1,"n.a.",-(Tabelle1[[#This Row],[80%/20% SCOP]]-5.5)/5.5)</f>
        <v>n.a.</v>
      </c>
    </row>
    <row r="1147" spans="1:14" ht="20.100000000000001" customHeight="1" x14ac:dyDescent="0.25">
      <c r="A1147" s="24">
        <v>16016717</v>
      </c>
      <c r="B1147" s="15" t="s">
        <v>909</v>
      </c>
      <c r="C1147" s="15" t="s">
        <v>1147</v>
      </c>
      <c r="D1147" s="16" t="s">
        <v>2</v>
      </c>
      <c r="E1147" s="17">
        <v>6.8</v>
      </c>
      <c r="F1147" s="18">
        <v>1.95</v>
      </c>
      <c r="G1147" s="17">
        <v>5.7</v>
      </c>
      <c r="H1147" s="18">
        <v>1.38</v>
      </c>
      <c r="I1147" s="16" t="s">
        <v>40</v>
      </c>
      <c r="J1147" s="16" t="s">
        <v>4</v>
      </c>
      <c r="K1147" s="16" t="s">
        <v>4</v>
      </c>
      <c r="L1147" s="19">
        <f>IF(Tabelle1[[#This Row],[Heizleistung (55°C)]]=0,Tabelle1[[#This Row],[Heizleistung (35°C)]],(Tabelle1[[#This Row],[Heizleistung (35°C)]]+Tabelle1[[#This Row],[Heizleistung (55°C)]])/2)</f>
        <v>6.25</v>
      </c>
      <c r="M1147" s="20">
        <f>IF(Tabelle1[[#This Row],[Etas 55°C]]=0,0,(Tabelle1[[#This Row],[Etas 35°C]]*0.8+Tabelle1[[#This Row],[Etas 55°C]]*0.2))*2.5</f>
        <v>4.59</v>
      </c>
      <c r="N1147" s="21">
        <f>IF(-(Tabelle1[[#This Row],[80%/20% SCOP]]-5.5)/5.5=1,"n.a.",-(Tabelle1[[#This Row],[80%/20% SCOP]]-5.5)/5.5)</f>
        <v>0.16545454545454549</v>
      </c>
    </row>
    <row r="1148" spans="1:14" ht="20.100000000000001" customHeight="1" x14ac:dyDescent="0.25">
      <c r="A1148" s="24">
        <v>16004672</v>
      </c>
      <c r="B1148" s="15" t="s">
        <v>909</v>
      </c>
      <c r="C1148" s="15" t="s">
        <v>1148</v>
      </c>
      <c r="D1148" s="16" t="s">
        <v>2</v>
      </c>
      <c r="E1148" s="17">
        <v>7</v>
      </c>
      <c r="F1148" s="18">
        <v>1.77</v>
      </c>
      <c r="G1148" s="17">
        <v>7</v>
      </c>
      <c r="H1148" s="18">
        <v>1.27</v>
      </c>
      <c r="I1148" s="16" t="s">
        <v>40</v>
      </c>
      <c r="J1148" s="16" t="s">
        <v>4</v>
      </c>
      <c r="K1148" s="16" t="s">
        <v>4</v>
      </c>
      <c r="L1148" s="19">
        <f>IF(Tabelle1[[#This Row],[Heizleistung (55°C)]]=0,Tabelle1[[#This Row],[Heizleistung (35°C)]],(Tabelle1[[#This Row],[Heizleistung (35°C)]]+Tabelle1[[#This Row],[Heizleistung (55°C)]])/2)</f>
        <v>7</v>
      </c>
      <c r="M1148" s="20">
        <f>IF(Tabelle1[[#This Row],[Etas 55°C]]=0,0,(Tabelle1[[#This Row],[Etas 35°C]]*0.8+Tabelle1[[#This Row],[Etas 55°C]]*0.2))*2.5</f>
        <v>4.1750000000000007</v>
      </c>
      <c r="N1148" s="21">
        <f>IF(-(Tabelle1[[#This Row],[80%/20% SCOP]]-5.5)/5.5=1,"n.a.",-(Tabelle1[[#This Row],[80%/20% SCOP]]-5.5)/5.5)</f>
        <v>0.24090909090909077</v>
      </c>
    </row>
    <row r="1149" spans="1:14" ht="20.100000000000001" customHeight="1" x14ac:dyDescent="0.25">
      <c r="A1149" s="24">
        <v>16016689</v>
      </c>
      <c r="B1149" s="15" t="s">
        <v>909</v>
      </c>
      <c r="C1149" s="15" t="s">
        <v>1149</v>
      </c>
      <c r="D1149" s="16" t="s">
        <v>2</v>
      </c>
      <c r="E1149" s="17">
        <v>14</v>
      </c>
      <c r="F1149" s="18">
        <v>1.8220000000000001</v>
      </c>
      <c r="G1149" s="17">
        <v>14</v>
      </c>
      <c r="H1149" s="18">
        <v>1.419</v>
      </c>
      <c r="I1149" s="16" t="s">
        <v>3</v>
      </c>
      <c r="J1149" s="16" t="s">
        <v>4</v>
      </c>
      <c r="K1149" s="16" t="s">
        <v>4</v>
      </c>
      <c r="L1149" s="19">
        <f>IF(Tabelle1[[#This Row],[Heizleistung (55°C)]]=0,Tabelle1[[#This Row],[Heizleistung (35°C)]],(Tabelle1[[#This Row],[Heizleistung (35°C)]]+Tabelle1[[#This Row],[Heizleistung (55°C)]])/2)</f>
        <v>14</v>
      </c>
      <c r="M1149" s="20">
        <f>IF(Tabelle1[[#This Row],[Etas 55°C]]=0,0,(Tabelle1[[#This Row],[Etas 35°C]]*0.8+Tabelle1[[#This Row],[Etas 55°C]]*0.2))*2.5</f>
        <v>4.3535000000000004</v>
      </c>
      <c r="N1149" s="21">
        <f>IF(-(Tabelle1[[#This Row],[80%/20% SCOP]]-5.5)/5.5=1,"n.a.",-(Tabelle1[[#This Row],[80%/20% SCOP]]-5.5)/5.5)</f>
        <v>0.20845454545454539</v>
      </c>
    </row>
    <row r="1150" spans="1:14" ht="20.100000000000001" customHeight="1" x14ac:dyDescent="0.25">
      <c r="A1150" s="24">
        <v>16004596</v>
      </c>
      <c r="B1150" s="15" t="s">
        <v>909</v>
      </c>
      <c r="C1150" s="15" t="s">
        <v>1150</v>
      </c>
      <c r="D1150" s="16" t="s">
        <v>2</v>
      </c>
      <c r="E1150" s="17">
        <v>16</v>
      </c>
      <c r="F1150" s="18">
        <v>1.93</v>
      </c>
      <c r="G1150" s="17">
        <v>13</v>
      </c>
      <c r="H1150" s="18">
        <v>1.36</v>
      </c>
      <c r="I1150" s="16" t="s">
        <v>40</v>
      </c>
      <c r="J1150" s="16" t="s">
        <v>4</v>
      </c>
      <c r="K1150" s="16" t="s">
        <v>4</v>
      </c>
      <c r="L1150" s="19">
        <f>IF(Tabelle1[[#This Row],[Heizleistung (55°C)]]=0,Tabelle1[[#This Row],[Heizleistung (35°C)]],(Tabelle1[[#This Row],[Heizleistung (35°C)]]+Tabelle1[[#This Row],[Heizleistung (55°C)]])/2)</f>
        <v>14.5</v>
      </c>
      <c r="M1150" s="20">
        <f>IF(Tabelle1[[#This Row],[Etas 55°C]]=0,0,(Tabelle1[[#This Row],[Etas 35°C]]*0.8+Tabelle1[[#This Row],[Etas 55°C]]*0.2))*2.5</f>
        <v>4.54</v>
      </c>
      <c r="N1150" s="21">
        <f>IF(-(Tabelle1[[#This Row],[80%/20% SCOP]]-5.5)/5.5=1,"n.a.",-(Tabelle1[[#This Row],[80%/20% SCOP]]-5.5)/5.5)</f>
        <v>0.17454545454545453</v>
      </c>
    </row>
    <row r="1151" spans="1:14" ht="20.100000000000001" customHeight="1" x14ac:dyDescent="0.25">
      <c r="A1151" s="24">
        <v>16014723</v>
      </c>
      <c r="B1151" s="15" t="s">
        <v>909</v>
      </c>
      <c r="C1151" s="15" t="s">
        <v>1151</v>
      </c>
      <c r="D1151" s="16" t="s">
        <v>2</v>
      </c>
      <c r="E1151" s="17">
        <v>140</v>
      </c>
      <c r="F1151" s="18">
        <v>1.65</v>
      </c>
      <c r="G1151" s="17"/>
      <c r="H1151" s="16"/>
      <c r="I1151" s="16" t="s">
        <v>40</v>
      </c>
      <c r="J1151" s="16" t="s">
        <v>15</v>
      </c>
      <c r="K1151" s="16" t="s">
        <v>4</v>
      </c>
      <c r="L1151" s="19">
        <f>IF(Tabelle1[[#This Row],[Heizleistung (55°C)]]=0,Tabelle1[[#This Row],[Heizleistung (35°C)]],(Tabelle1[[#This Row],[Heizleistung (35°C)]]+Tabelle1[[#This Row],[Heizleistung (55°C)]])/2)</f>
        <v>140</v>
      </c>
      <c r="M1151" s="20">
        <f>IF(Tabelle1[[#This Row],[Etas 55°C]]=0,0,(Tabelle1[[#This Row],[Etas 35°C]]*0.8+Tabelle1[[#This Row],[Etas 55°C]]*0.2))*2.5</f>
        <v>0</v>
      </c>
      <c r="N1151" s="21" t="str">
        <f>IF(-(Tabelle1[[#This Row],[80%/20% SCOP]]-5.5)/5.5=1,"n.a.",-(Tabelle1[[#This Row],[80%/20% SCOP]]-5.5)/5.5)</f>
        <v>n.a.</v>
      </c>
    </row>
    <row r="1152" spans="1:14" ht="20.100000000000001" customHeight="1" x14ac:dyDescent="0.25">
      <c r="A1152" s="24">
        <v>16016652</v>
      </c>
      <c r="B1152" s="15" t="s">
        <v>909</v>
      </c>
      <c r="C1152" s="15" t="s">
        <v>1152</v>
      </c>
      <c r="D1152" s="16" t="s">
        <v>2</v>
      </c>
      <c r="E1152" s="17">
        <v>13.7</v>
      </c>
      <c r="F1152" s="18">
        <v>1.86</v>
      </c>
      <c r="G1152" s="17">
        <v>12.1</v>
      </c>
      <c r="H1152" s="18">
        <v>1.35</v>
      </c>
      <c r="I1152" s="16" t="s">
        <v>40</v>
      </c>
      <c r="J1152" s="16" t="s">
        <v>4</v>
      </c>
      <c r="K1152" s="16" t="s">
        <v>4</v>
      </c>
      <c r="L1152" s="19">
        <f>IF(Tabelle1[[#This Row],[Heizleistung (55°C)]]=0,Tabelle1[[#This Row],[Heizleistung (35°C)]],(Tabelle1[[#This Row],[Heizleistung (35°C)]]+Tabelle1[[#This Row],[Heizleistung (55°C)]])/2)</f>
        <v>12.899999999999999</v>
      </c>
      <c r="M1152" s="20">
        <f>IF(Tabelle1[[#This Row],[Etas 55°C]]=0,0,(Tabelle1[[#This Row],[Etas 35°C]]*0.8+Tabelle1[[#This Row],[Etas 55°C]]*0.2))*2.5</f>
        <v>4.3950000000000005</v>
      </c>
      <c r="N1152" s="21">
        <f>IF(-(Tabelle1[[#This Row],[80%/20% SCOP]]-5.5)/5.5=1,"n.a.",-(Tabelle1[[#This Row],[80%/20% SCOP]]-5.5)/5.5)</f>
        <v>0.20090909090909082</v>
      </c>
    </row>
    <row r="1153" spans="1:14" ht="20.100000000000001" customHeight="1" x14ac:dyDescent="0.25">
      <c r="A1153" s="24">
        <v>16004591</v>
      </c>
      <c r="B1153" s="15" t="s">
        <v>909</v>
      </c>
      <c r="C1153" s="15" t="s">
        <v>1153</v>
      </c>
      <c r="D1153" s="16" t="s">
        <v>2</v>
      </c>
      <c r="E1153" s="17">
        <v>8</v>
      </c>
      <c r="F1153" s="18">
        <v>2.1</v>
      </c>
      <c r="G1153" s="17">
        <v>7</v>
      </c>
      <c r="H1153" s="18">
        <v>1.46</v>
      </c>
      <c r="I1153" s="16" t="s">
        <v>40</v>
      </c>
      <c r="J1153" s="16" t="s">
        <v>4</v>
      </c>
      <c r="K1153" s="16" t="s">
        <v>4</v>
      </c>
      <c r="L1153" s="19">
        <f>IF(Tabelle1[[#This Row],[Heizleistung (55°C)]]=0,Tabelle1[[#This Row],[Heizleistung (35°C)]],(Tabelle1[[#This Row],[Heizleistung (35°C)]]+Tabelle1[[#This Row],[Heizleistung (55°C)]])/2)</f>
        <v>7.5</v>
      </c>
      <c r="M1153" s="20">
        <f>IF(Tabelle1[[#This Row],[Etas 55°C]]=0,0,(Tabelle1[[#This Row],[Etas 35°C]]*0.8+Tabelle1[[#This Row],[Etas 55°C]]*0.2))*2.5</f>
        <v>4.9300000000000006</v>
      </c>
      <c r="N1153" s="21">
        <f>IF(-(Tabelle1[[#This Row],[80%/20% SCOP]]-5.5)/5.5=1,"n.a.",-(Tabelle1[[#This Row],[80%/20% SCOP]]-5.5)/5.5)</f>
        <v>0.10363636363636353</v>
      </c>
    </row>
    <row r="1154" spans="1:14" ht="20.100000000000001" customHeight="1" x14ac:dyDescent="0.25">
      <c r="A1154" s="24">
        <v>16016651</v>
      </c>
      <c r="B1154" s="15" t="s">
        <v>909</v>
      </c>
      <c r="C1154" s="15" t="s">
        <v>1154</v>
      </c>
      <c r="D1154" s="16" t="s">
        <v>2</v>
      </c>
      <c r="E1154" s="17">
        <v>12</v>
      </c>
      <c r="F1154" s="18">
        <v>1.89</v>
      </c>
      <c r="G1154" s="17">
        <v>12.1</v>
      </c>
      <c r="H1154" s="18">
        <v>1.35</v>
      </c>
      <c r="I1154" s="16" t="s">
        <v>40</v>
      </c>
      <c r="J1154" s="16" t="s">
        <v>4</v>
      </c>
      <c r="K1154" s="16" t="s">
        <v>4</v>
      </c>
      <c r="L1154" s="19">
        <f>IF(Tabelle1[[#This Row],[Heizleistung (55°C)]]=0,Tabelle1[[#This Row],[Heizleistung (35°C)]],(Tabelle1[[#This Row],[Heizleistung (35°C)]]+Tabelle1[[#This Row],[Heizleistung (55°C)]])/2)</f>
        <v>12.05</v>
      </c>
      <c r="M1154" s="20">
        <f>IF(Tabelle1[[#This Row],[Etas 55°C]]=0,0,(Tabelle1[[#This Row],[Etas 35°C]]*0.8+Tabelle1[[#This Row],[Etas 55°C]]*0.2))*2.5</f>
        <v>4.4550000000000001</v>
      </c>
      <c r="N1154" s="21">
        <f>IF(-(Tabelle1[[#This Row],[80%/20% SCOP]]-5.5)/5.5=1,"n.a.",-(Tabelle1[[#This Row],[80%/20% SCOP]]-5.5)/5.5)</f>
        <v>0.18999999999999997</v>
      </c>
    </row>
    <row r="1155" spans="1:14" ht="20.100000000000001" customHeight="1" x14ac:dyDescent="0.25">
      <c r="A1155" s="24">
        <v>16014718</v>
      </c>
      <c r="B1155" s="15" t="s">
        <v>909</v>
      </c>
      <c r="C1155" s="15" t="s">
        <v>1155</v>
      </c>
      <c r="D1155" s="16" t="s">
        <v>2</v>
      </c>
      <c r="E1155" s="17">
        <v>177</v>
      </c>
      <c r="F1155" s="18">
        <v>1.61</v>
      </c>
      <c r="G1155" s="17"/>
      <c r="H1155" s="16"/>
      <c r="I1155" s="16" t="s">
        <v>40</v>
      </c>
      <c r="J1155" s="16" t="s">
        <v>15</v>
      </c>
      <c r="K1155" s="16" t="s">
        <v>4</v>
      </c>
      <c r="L1155" s="19">
        <f>IF(Tabelle1[[#This Row],[Heizleistung (55°C)]]=0,Tabelle1[[#This Row],[Heizleistung (35°C)]],(Tabelle1[[#This Row],[Heizleistung (35°C)]]+Tabelle1[[#This Row],[Heizleistung (55°C)]])/2)</f>
        <v>177</v>
      </c>
      <c r="M1155" s="20">
        <f>IF(Tabelle1[[#This Row],[Etas 55°C]]=0,0,(Tabelle1[[#This Row],[Etas 35°C]]*0.8+Tabelle1[[#This Row],[Etas 55°C]]*0.2))*2.5</f>
        <v>0</v>
      </c>
      <c r="N1155" s="21" t="str">
        <f>IF(-(Tabelle1[[#This Row],[80%/20% SCOP]]-5.5)/5.5=1,"n.a.",-(Tabelle1[[#This Row],[80%/20% SCOP]]-5.5)/5.5)</f>
        <v>n.a.</v>
      </c>
    </row>
    <row r="1156" spans="1:14" ht="20.100000000000001" customHeight="1" x14ac:dyDescent="0.25">
      <c r="A1156" s="24">
        <v>16017594</v>
      </c>
      <c r="B1156" s="15" t="s">
        <v>909</v>
      </c>
      <c r="C1156" s="15" t="s">
        <v>1156</v>
      </c>
      <c r="D1156" s="16" t="s">
        <v>2</v>
      </c>
      <c r="E1156" s="17">
        <v>8</v>
      </c>
      <c r="F1156" s="18">
        <v>2.11</v>
      </c>
      <c r="G1156" s="17">
        <v>8</v>
      </c>
      <c r="H1156" s="18">
        <v>1.6</v>
      </c>
      <c r="I1156" s="16" t="s">
        <v>3</v>
      </c>
      <c r="J1156" s="16" t="s">
        <v>4</v>
      </c>
      <c r="K1156" s="16" t="s">
        <v>4</v>
      </c>
      <c r="L1156" s="19">
        <f>IF(Tabelle1[[#This Row],[Heizleistung (55°C)]]=0,Tabelle1[[#This Row],[Heizleistung (35°C)]],(Tabelle1[[#This Row],[Heizleistung (35°C)]]+Tabelle1[[#This Row],[Heizleistung (55°C)]])/2)</f>
        <v>8</v>
      </c>
      <c r="M1156" s="20">
        <f>IF(Tabelle1[[#This Row],[Etas 55°C]]=0,0,(Tabelle1[[#This Row],[Etas 35°C]]*0.8+Tabelle1[[#This Row],[Etas 55°C]]*0.2))*2.5</f>
        <v>5.0199999999999996</v>
      </c>
      <c r="N1156" s="21">
        <f>IF(-(Tabelle1[[#This Row],[80%/20% SCOP]]-5.5)/5.5=1,"n.a.",-(Tabelle1[[#This Row],[80%/20% SCOP]]-5.5)/5.5)</f>
        <v>8.7272727272727349E-2</v>
      </c>
    </row>
    <row r="1157" spans="1:14" ht="20.100000000000001" customHeight="1" x14ac:dyDescent="0.25">
      <c r="A1157" s="24">
        <v>16017560</v>
      </c>
      <c r="B1157" s="15" t="s">
        <v>909</v>
      </c>
      <c r="C1157" s="15" t="s">
        <v>1157</v>
      </c>
      <c r="D1157" s="16" t="s">
        <v>2</v>
      </c>
      <c r="E1157" s="17">
        <v>9.5</v>
      </c>
      <c r="F1157" s="18">
        <v>2.1</v>
      </c>
      <c r="G1157" s="17">
        <v>9.5</v>
      </c>
      <c r="H1157" s="18">
        <v>1.58</v>
      </c>
      <c r="I1157" s="16" t="s">
        <v>3</v>
      </c>
      <c r="J1157" s="16" t="s">
        <v>4</v>
      </c>
      <c r="K1157" s="16" t="s">
        <v>4</v>
      </c>
      <c r="L1157" s="19">
        <f>IF(Tabelle1[[#This Row],[Heizleistung (55°C)]]=0,Tabelle1[[#This Row],[Heizleistung (35°C)]],(Tabelle1[[#This Row],[Heizleistung (35°C)]]+Tabelle1[[#This Row],[Heizleistung (55°C)]])/2)</f>
        <v>9.5</v>
      </c>
      <c r="M1157" s="20">
        <f>IF(Tabelle1[[#This Row],[Etas 55°C]]=0,0,(Tabelle1[[#This Row],[Etas 35°C]]*0.8+Tabelle1[[#This Row],[Etas 55°C]]*0.2))*2.5</f>
        <v>4.99</v>
      </c>
      <c r="N1157" s="21">
        <f>IF(-(Tabelle1[[#This Row],[80%/20% SCOP]]-5.5)/5.5=1,"n.a.",-(Tabelle1[[#This Row],[80%/20% SCOP]]-5.5)/5.5)</f>
        <v>9.2727272727272686E-2</v>
      </c>
    </row>
    <row r="1158" spans="1:14" ht="20.100000000000001" customHeight="1" x14ac:dyDescent="0.25">
      <c r="A1158" s="24">
        <v>16014728</v>
      </c>
      <c r="B1158" s="15" t="s">
        <v>909</v>
      </c>
      <c r="C1158" s="15" t="s">
        <v>1158</v>
      </c>
      <c r="D1158" s="16" t="s">
        <v>2</v>
      </c>
      <c r="E1158" s="17">
        <v>92</v>
      </c>
      <c r="F1158" s="18">
        <v>1.63</v>
      </c>
      <c r="G1158" s="17"/>
      <c r="H1158" s="16"/>
      <c r="I1158" s="16" t="s">
        <v>40</v>
      </c>
      <c r="J1158" s="16" t="s">
        <v>15</v>
      </c>
      <c r="K1158" s="16" t="s">
        <v>4</v>
      </c>
      <c r="L1158" s="19">
        <f>IF(Tabelle1[[#This Row],[Heizleistung (55°C)]]=0,Tabelle1[[#This Row],[Heizleistung (35°C)]],(Tabelle1[[#This Row],[Heizleistung (35°C)]]+Tabelle1[[#This Row],[Heizleistung (55°C)]])/2)</f>
        <v>92</v>
      </c>
      <c r="M1158" s="20">
        <f>IF(Tabelle1[[#This Row],[Etas 55°C]]=0,0,(Tabelle1[[#This Row],[Etas 35°C]]*0.8+Tabelle1[[#This Row],[Etas 55°C]]*0.2))*2.5</f>
        <v>0</v>
      </c>
      <c r="N1158" s="21" t="str">
        <f>IF(-(Tabelle1[[#This Row],[80%/20% SCOP]]-5.5)/5.5=1,"n.a.",-(Tabelle1[[#This Row],[80%/20% SCOP]]-5.5)/5.5)</f>
        <v>n.a.</v>
      </c>
    </row>
    <row r="1159" spans="1:14" ht="20.100000000000001" customHeight="1" x14ac:dyDescent="0.25">
      <c r="A1159" s="24">
        <v>16015566</v>
      </c>
      <c r="B1159" s="15" t="s">
        <v>909</v>
      </c>
      <c r="C1159" s="15" t="s">
        <v>1159</v>
      </c>
      <c r="D1159" s="16" t="s">
        <v>2</v>
      </c>
      <c r="E1159" s="17">
        <v>61.26</v>
      </c>
      <c r="F1159" s="18">
        <v>1.79</v>
      </c>
      <c r="G1159" s="17">
        <v>55.05</v>
      </c>
      <c r="H1159" s="18">
        <v>1.41</v>
      </c>
      <c r="I1159" s="16" t="s">
        <v>3</v>
      </c>
      <c r="J1159" s="16" t="s">
        <v>4</v>
      </c>
      <c r="K1159" s="16" t="s">
        <v>4</v>
      </c>
      <c r="L1159" s="19">
        <f>IF(Tabelle1[[#This Row],[Heizleistung (55°C)]]=0,Tabelle1[[#This Row],[Heizleistung (35°C)]],(Tabelle1[[#This Row],[Heizleistung (35°C)]]+Tabelle1[[#This Row],[Heizleistung (55°C)]])/2)</f>
        <v>58.155000000000001</v>
      </c>
      <c r="M1159" s="20">
        <f>IF(Tabelle1[[#This Row],[Etas 55°C]]=0,0,(Tabelle1[[#This Row],[Etas 35°C]]*0.8+Tabelle1[[#This Row],[Etas 55°C]]*0.2))*2.5</f>
        <v>4.2850000000000001</v>
      </c>
      <c r="N1159" s="21">
        <f>IF(-(Tabelle1[[#This Row],[80%/20% SCOP]]-5.5)/5.5=1,"n.a.",-(Tabelle1[[#This Row],[80%/20% SCOP]]-5.5)/5.5)</f>
        <v>0.22090909090909089</v>
      </c>
    </row>
    <row r="1160" spans="1:14" ht="20.100000000000001" customHeight="1" x14ac:dyDescent="0.25">
      <c r="A1160" s="24">
        <v>16004598</v>
      </c>
      <c r="B1160" s="15" t="s">
        <v>909</v>
      </c>
      <c r="C1160" s="15" t="s">
        <v>1160</v>
      </c>
      <c r="D1160" s="16" t="s">
        <v>2</v>
      </c>
      <c r="E1160" s="17">
        <v>8</v>
      </c>
      <c r="F1160" s="18">
        <v>2.1</v>
      </c>
      <c r="G1160" s="17">
        <v>7</v>
      </c>
      <c r="H1160" s="18">
        <v>1.46</v>
      </c>
      <c r="I1160" s="16" t="s">
        <v>40</v>
      </c>
      <c r="J1160" s="16" t="s">
        <v>4</v>
      </c>
      <c r="K1160" s="16" t="s">
        <v>4</v>
      </c>
      <c r="L1160" s="19">
        <f>IF(Tabelle1[[#This Row],[Heizleistung (55°C)]]=0,Tabelle1[[#This Row],[Heizleistung (35°C)]],(Tabelle1[[#This Row],[Heizleistung (35°C)]]+Tabelle1[[#This Row],[Heizleistung (55°C)]])/2)</f>
        <v>7.5</v>
      </c>
      <c r="M1160" s="20">
        <f>IF(Tabelle1[[#This Row],[Etas 55°C]]=0,0,(Tabelle1[[#This Row],[Etas 35°C]]*0.8+Tabelle1[[#This Row],[Etas 55°C]]*0.2))*2.5</f>
        <v>4.9300000000000006</v>
      </c>
      <c r="N1160" s="21">
        <f>IF(-(Tabelle1[[#This Row],[80%/20% SCOP]]-5.5)/5.5=1,"n.a.",-(Tabelle1[[#This Row],[80%/20% SCOP]]-5.5)/5.5)</f>
        <v>0.10363636363636353</v>
      </c>
    </row>
    <row r="1161" spans="1:14" ht="20.100000000000001" customHeight="1" x14ac:dyDescent="0.25">
      <c r="A1161" s="24">
        <v>16016647</v>
      </c>
      <c r="B1161" s="15" t="s">
        <v>909</v>
      </c>
      <c r="C1161" s="15" t="s">
        <v>1161</v>
      </c>
      <c r="D1161" s="16" t="s">
        <v>2</v>
      </c>
      <c r="E1161" s="17">
        <v>9.1999999999999993</v>
      </c>
      <c r="F1161" s="18">
        <v>2.0499999999999998</v>
      </c>
      <c r="G1161" s="17">
        <v>7.7</v>
      </c>
      <c r="H1161" s="18">
        <v>1.37</v>
      </c>
      <c r="I1161" s="16" t="s">
        <v>40</v>
      </c>
      <c r="J1161" s="16" t="s">
        <v>4</v>
      </c>
      <c r="K1161" s="16" t="s">
        <v>4</v>
      </c>
      <c r="L1161" s="19">
        <f>IF(Tabelle1[[#This Row],[Heizleistung (55°C)]]=0,Tabelle1[[#This Row],[Heizleistung (35°C)]],(Tabelle1[[#This Row],[Heizleistung (35°C)]]+Tabelle1[[#This Row],[Heizleistung (55°C)]])/2)</f>
        <v>8.4499999999999993</v>
      </c>
      <c r="M1161" s="20">
        <f>IF(Tabelle1[[#This Row],[Etas 55°C]]=0,0,(Tabelle1[[#This Row],[Etas 35°C]]*0.8+Tabelle1[[#This Row],[Etas 55°C]]*0.2))*2.5</f>
        <v>4.7850000000000001</v>
      </c>
      <c r="N1161" s="21">
        <f>IF(-(Tabelle1[[#This Row],[80%/20% SCOP]]-5.5)/5.5=1,"n.a.",-(Tabelle1[[#This Row],[80%/20% SCOP]]-5.5)/5.5)</f>
        <v>0.12999999999999998</v>
      </c>
    </row>
    <row r="1162" spans="1:14" ht="20.100000000000001" customHeight="1" x14ac:dyDescent="0.25">
      <c r="A1162" s="24">
        <v>16004611</v>
      </c>
      <c r="B1162" s="15" t="s">
        <v>909</v>
      </c>
      <c r="C1162" s="15" t="s">
        <v>1162</v>
      </c>
      <c r="D1162" s="16" t="s">
        <v>2</v>
      </c>
      <c r="E1162" s="17">
        <v>10</v>
      </c>
      <c r="F1162" s="18">
        <v>2.08</v>
      </c>
      <c r="G1162" s="17">
        <v>9</v>
      </c>
      <c r="H1162" s="18">
        <v>1.46</v>
      </c>
      <c r="I1162" s="16" t="s">
        <v>40</v>
      </c>
      <c r="J1162" s="16" t="s">
        <v>4</v>
      </c>
      <c r="K1162" s="16" t="s">
        <v>4</v>
      </c>
      <c r="L1162" s="19">
        <f>IF(Tabelle1[[#This Row],[Heizleistung (55°C)]]=0,Tabelle1[[#This Row],[Heizleistung (35°C)]],(Tabelle1[[#This Row],[Heizleistung (35°C)]]+Tabelle1[[#This Row],[Heizleistung (55°C)]])/2)</f>
        <v>9.5</v>
      </c>
      <c r="M1162" s="20">
        <f>IF(Tabelle1[[#This Row],[Etas 55°C]]=0,0,(Tabelle1[[#This Row],[Etas 35°C]]*0.8+Tabelle1[[#This Row],[Etas 55°C]]*0.2))*2.5</f>
        <v>4.8900000000000006</v>
      </c>
      <c r="N1162" s="21">
        <f>IF(-(Tabelle1[[#This Row],[80%/20% SCOP]]-5.5)/5.5=1,"n.a.",-(Tabelle1[[#This Row],[80%/20% SCOP]]-5.5)/5.5)</f>
        <v>0.1109090909090908</v>
      </c>
    </row>
    <row r="1163" spans="1:14" ht="20.100000000000001" customHeight="1" x14ac:dyDescent="0.25">
      <c r="A1163" s="24">
        <v>16013608</v>
      </c>
      <c r="B1163" s="15" t="s">
        <v>909</v>
      </c>
      <c r="C1163" s="15" t="s">
        <v>1163</v>
      </c>
      <c r="D1163" s="16" t="s">
        <v>2</v>
      </c>
      <c r="E1163" s="17">
        <v>15</v>
      </c>
      <c r="F1163" s="18">
        <v>1.8049999999999999</v>
      </c>
      <c r="G1163" s="17">
        <v>15</v>
      </c>
      <c r="H1163" s="18">
        <v>1.399</v>
      </c>
      <c r="I1163" s="16" t="s">
        <v>3</v>
      </c>
      <c r="J1163" s="16" t="s">
        <v>4</v>
      </c>
      <c r="K1163" s="16" t="s">
        <v>4</v>
      </c>
      <c r="L1163" s="19">
        <f>IF(Tabelle1[[#This Row],[Heizleistung (55°C)]]=0,Tabelle1[[#This Row],[Heizleistung (35°C)]],(Tabelle1[[#This Row],[Heizleistung (35°C)]]+Tabelle1[[#This Row],[Heizleistung (55°C)]])/2)</f>
        <v>15</v>
      </c>
      <c r="M1163" s="20">
        <f>IF(Tabelle1[[#This Row],[Etas 55°C]]=0,0,(Tabelle1[[#This Row],[Etas 35°C]]*0.8+Tabelle1[[#This Row],[Etas 55°C]]*0.2))*2.5</f>
        <v>4.3094999999999999</v>
      </c>
      <c r="N1163" s="21">
        <f>IF(-(Tabelle1[[#This Row],[80%/20% SCOP]]-5.5)/5.5=1,"n.a.",-(Tabelle1[[#This Row],[80%/20% SCOP]]-5.5)/5.5)</f>
        <v>0.21645454545454548</v>
      </c>
    </row>
    <row r="1164" spans="1:14" ht="20.100000000000001" customHeight="1" x14ac:dyDescent="0.25">
      <c r="A1164" s="24">
        <v>16012520</v>
      </c>
      <c r="B1164" s="15" t="s">
        <v>909</v>
      </c>
      <c r="C1164" s="15" t="s">
        <v>1164</v>
      </c>
      <c r="D1164" s="16" t="s">
        <v>2</v>
      </c>
      <c r="E1164" s="17">
        <v>56.7</v>
      </c>
      <c r="F1164" s="18">
        <v>1.59</v>
      </c>
      <c r="G1164" s="17"/>
      <c r="H1164" s="16"/>
      <c r="I1164" s="16" t="s">
        <v>40</v>
      </c>
      <c r="J1164" s="16" t="s">
        <v>15</v>
      </c>
      <c r="K1164" s="16" t="s">
        <v>4</v>
      </c>
      <c r="L1164" s="19">
        <f>IF(Tabelle1[[#This Row],[Heizleistung (55°C)]]=0,Tabelle1[[#This Row],[Heizleistung (35°C)]],(Tabelle1[[#This Row],[Heizleistung (35°C)]]+Tabelle1[[#This Row],[Heizleistung (55°C)]])/2)</f>
        <v>56.7</v>
      </c>
      <c r="M1164" s="20">
        <f>IF(Tabelle1[[#This Row],[Etas 55°C]]=0,0,(Tabelle1[[#This Row],[Etas 35°C]]*0.8+Tabelle1[[#This Row],[Etas 55°C]]*0.2))*2.5</f>
        <v>0</v>
      </c>
      <c r="N1164" s="21" t="str">
        <f>IF(-(Tabelle1[[#This Row],[80%/20% SCOP]]-5.5)/5.5=1,"n.a.",-(Tabelle1[[#This Row],[80%/20% SCOP]]-5.5)/5.5)</f>
        <v>n.a.</v>
      </c>
    </row>
    <row r="1165" spans="1:14" ht="20.100000000000001" customHeight="1" x14ac:dyDescent="0.25">
      <c r="A1165" s="24">
        <v>16016675</v>
      </c>
      <c r="B1165" s="15" t="s">
        <v>909</v>
      </c>
      <c r="C1165" s="15" t="s">
        <v>1165</v>
      </c>
      <c r="D1165" s="16" t="s">
        <v>2</v>
      </c>
      <c r="E1165" s="17">
        <v>12</v>
      </c>
      <c r="F1165" s="18">
        <v>1.89</v>
      </c>
      <c r="G1165" s="17">
        <v>12.1</v>
      </c>
      <c r="H1165" s="18">
        <v>1.35</v>
      </c>
      <c r="I1165" s="16" t="s">
        <v>40</v>
      </c>
      <c r="J1165" s="16" t="s">
        <v>4</v>
      </c>
      <c r="K1165" s="16" t="s">
        <v>4</v>
      </c>
      <c r="L1165" s="19">
        <f>IF(Tabelle1[[#This Row],[Heizleistung (55°C)]]=0,Tabelle1[[#This Row],[Heizleistung (35°C)]],(Tabelle1[[#This Row],[Heizleistung (35°C)]]+Tabelle1[[#This Row],[Heizleistung (55°C)]])/2)</f>
        <v>12.05</v>
      </c>
      <c r="M1165" s="20">
        <f>IF(Tabelle1[[#This Row],[Etas 55°C]]=0,0,(Tabelle1[[#This Row],[Etas 35°C]]*0.8+Tabelle1[[#This Row],[Etas 55°C]]*0.2))*2.5</f>
        <v>4.4550000000000001</v>
      </c>
      <c r="N1165" s="21">
        <f>IF(-(Tabelle1[[#This Row],[80%/20% SCOP]]-5.5)/5.5=1,"n.a.",-(Tabelle1[[#This Row],[80%/20% SCOP]]-5.5)/5.5)</f>
        <v>0.18999999999999997</v>
      </c>
    </row>
    <row r="1166" spans="1:14" ht="20.100000000000001" customHeight="1" x14ac:dyDescent="0.25">
      <c r="A1166" s="24">
        <v>16015564</v>
      </c>
      <c r="B1166" s="15" t="s">
        <v>909</v>
      </c>
      <c r="C1166" s="15" t="s">
        <v>1166</v>
      </c>
      <c r="D1166" s="16" t="s">
        <v>2</v>
      </c>
      <c r="E1166" s="17">
        <v>48.15</v>
      </c>
      <c r="F1166" s="18">
        <v>1.63</v>
      </c>
      <c r="G1166" s="17">
        <v>43.74</v>
      </c>
      <c r="H1166" s="18">
        <v>1.31</v>
      </c>
      <c r="I1166" s="16" t="s">
        <v>3</v>
      </c>
      <c r="J1166" s="16" t="s">
        <v>4</v>
      </c>
      <c r="K1166" s="16" t="s">
        <v>4</v>
      </c>
      <c r="L1166" s="19">
        <f>IF(Tabelle1[[#This Row],[Heizleistung (55°C)]]=0,Tabelle1[[#This Row],[Heizleistung (35°C)]],(Tabelle1[[#This Row],[Heizleistung (35°C)]]+Tabelle1[[#This Row],[Heizleistung (55°C)]])/2)</f>
        <v>45.945</v>
      </c>
      <c r="M1166" s="20">
        <f>IF(Tabelle1[[#This Row],[Etas 55°C]]=0,0,(Tabelle1[[#This Row],[Etas 35°C]]*0.8+Tabelle1[[#This Row],[Etas 55°C]]*0.2))*2.5</f>
        <v>3.915</v>
      </c>
      <c r="N1166" s="21">
        <f>IF(-(Tabelle1[[#This Row],[80%/20% SCOP]]-5.5)/5.5=1,"n.a.",-(Tabelle1[[#This Row],[80%/20% SCOP]]-5.5)/5.5)</f>
        <v>0.28818181818181815</v>
      </c>
    </row>
    <row r="1167" spans="1:14" ht="20.100000000000001" customHeight="1" x14ac:dyDescent="0.25">
      <c r="A1167" s="24">
        <v>16017628</v>
      </c>
      <c r="B1167" s="15" t="s">
        <v>909</v>
      </c>
      <c r="C1167" s="15" t="s">
        <v>1167</v>
      </c>
      <c r="D1167" s="16" t="s">
        <v>2</v>
      </c>
      <c r="E1167" s="17">
        <v>12.1</v>
      </c>
      <c r="F1167" s="18">
        <v>1.95</v>
      </c>
      <c r="G1167" s="17">
        <v>11.9</v>
      </c>
      <c r="H1167" s="18">
        <v>1.55</v>
      </c>
      <c r="I1167" s="16" t="s">
        <v>3</v>
      </c>
      <c r="J1167" s="16" t="s">
        <v>4</v>
      </c>
      <c r="K1167" s="16" t="s">
        <v>4</v>
      </c>
      <c r="L1167" s="19">
        <f>IF(Tabelle1[[#This Row],[Heizleistung (55°C)]]=0,Tabelle1[[#This Row],[Heizleistung (35°C)]],(Tabelle1[[#This Row],[Heizleistung (35°C)]]+Tabelle1[[#This Row],[Heizleistung (55°C)]])/2)</f>
        <v>12</v>
      </c>
      <c r="M1167" s="20">
        <f>IF(Tabelle1[[#This Row],[Etas 55°C]]=0,0,(Tabelle1[[#This Row],[Etas 35°C]]*0.8+Tabelle1[[#This Row],[Etas 55°C]]*0.2))*2.5</f>
        <v>4.6750000000000007</v>
      </c>
      <c r="N1167" s="21">
        <f>IF(-(Tabelle1[[#This Row],[80%/20% SCOP]]-5.5)/5.5=1,"n.a.",-(Tabelle1[[#This Row],[80%/20% SCOP]]-5.5)/5.5)</f>
        <v>0.14999999999999988</v>
      </c>
    </row>
    <row r="1168" spans="1:14" ht="20.100000000000001" customHeight="1" x14ac:dyDescent="0.25">
      <c r="A1168" s="24">
        <v>16017633</v>
      </c>
      <c r="B1168" s="15" t="s">
        <v>909</v>
      </c>
      <c r="C1168" s="15" t="s">
        <v>1168</v>
      </c>
      <c r="D1168" s="16" t="s">
        <v>2</v>
      </c>
      <c r="E1168" s="17">
        <v>15.5</v>
      </c>
      <c r="F1168" s="18">
        <v>1.86</v>
      </c>
      <c r="G1168" s="17">
        <v>16</v>
      </c>
      <c r="H1168" s="18">
        <v>1.52</v>
      </c>
      <c r="I1168" s="16" t="s">
        <v>3</v>
      </c>
      <c r="J1168" s="16" t="s">
        <v>4</v>
      </c>
      <c r="K1168" s="16" t="s">
        <v>4</v>
      </c>
      <c r="L1168" s="19">
        <f>IF(Tabelle1[[#This Row],[Heizleistung (55°C)]]=0,Tabelle1[[#This Row],[Heizleistung (35°C)]],(Tabelle1[[#This Row],[Heizleistung (35°C)]]+Tabelle1[[#This Row],[Heizleistung (55°C)]])/2)</f>
        <v>15.75</v>
      </c>
      <c r="M1168" s="20">
        <f>IF(Tabelle1[[#This Row],[Etas 55°C]]=0,0,(Tabelle1[[#This Row],[Etas 35°C]]*0.8+Tabelle1[[#This Row],[Etas 55°C]]*0.2))*2.5</f>
        <v>4.4800000000000004</v>
      </c>
      <c r="N1168" s="21">
        <f>IF(-(Tabelle1[[#This Row],[80%/20% SCOP]]-5.5)/5.5=1,"n.a.",-(Tabelle1[[#This Row],[80%/20% SCOP]]-5.5)/5.5)</f>
        <v>0.18545454545454537</v>
      </c>
    </row>
    <row r="1169" spans="1:14" ht="20.100000000000001" customHeight="1" x14ac:dyDescent="0.25">
      <c r="A1169" s="24">
        <v>16011523</v>
      </c>
      <c r="B1169" s="15" t="s">
        <v>909</v>
      </c>
      <c r="C1169" s="15" t="s">
        <v>1169</v>
      </c>
      <c r="D1169" s="16" t="s">
        <v>2</v>
      </c>
      <c r="E1169" s="17">
        <v>197.53</v>
      </c>
      <c r="F1169" s="18">
        <v>1.53</v>
      </c>
      <c r="G1169" s="17"/>
      <c r="H1169" s="16"/>
      <c r="I1169" s="16" t="s">
        <v>40</v>
      </c>
      <c r="J1169" s="16" t="s">
        <v>15</v>
      </c>
      <c r="K1169" s="16" t="s">
        <v>15</v>
      </c>
      <c r="L1169" s="19">
        <f>IF(Tabelle1[[#This Row],[Heizleistung (55°C)]]=0,Tabelle1[[#This Row],[Heizleistung (35°C)]],(Tabelle1[[#This Row],[Heizleistung (35°C)]]+Tabelle1[[#This Row],[Heizleistung (55°C)]])/2)</f>
        <v>197.53</v>
      </c>
      <c r="M1169" s="20">
        <f>IF(Tabelle1[[#This Row],[Etas 55°C]]=0,0,(Tabelle1[[#This Row],[Etas 35°C]]*0.8+Tabelle1[[#This Row],[Etas 55°C]]*0.2))*2.5</f>
        <v>0</v>
      </c>
      <c r="N1169" s="21" t="str">
        <f>IF(-(Tabelle1[[#This Row],[80%/20% SCOP]]-5.5)/5.5=1,"n.a.",-(Tabelle1[[#This Row],[80%/20% SCOP]]-5.5)/5.5)</f>
        <v>n.a.</v>
      </c>
    </row>
    <row r="1170" spans="1:14" ht="20.100000000000001" customHeight="1" x14ac:dyDescent="0.25">
      <c r="A1170" s="24">
        <v>16014711</v>
      </c>
      <c r="B1170" s="15" t="s">
        <v>909</v>
      </c>
      <c r="C1170" s="15" t="s">
        <v>1170</v>
      </c>
      <c r="D1170" s="16" t="s">
        <v>2</v>
      </c>
      <c r="E1170" s="17">
        <v>97</v>
      </c>
      <c r="F1170" s="18">
        <v>1.62</v>
      </c>
      <c r="G1170" s="17"/>
      <c r="H1170" s="16"/>
      <c r="I1170" s="16" t="s">
        <v>40</v>
      </c>
      <c r="J1170" s="16" t="s">
        <v>15</v>
      </c>
      <c r="K1170" s="16" t="s">
        <v>4</v>
      </c>
      <c r="L1170" s="19">
        <f>IF(Tabelle1[[#This Row],[Heizleistung (55°C)]]=0,Tabelle1[[#This Row],[Heizleistung (35°C)]],(Tabelle1[[#This Row],[Heizleistung (35°C)]]+Tabelle1[[#This Row],[Heizleistung (55°C)]])/2)</f>
        <v>97</v>
      </c>
      <c r="M1170" s="20">
        <f>IF(Tabelle1[[#This Row],[Etas 55°C]]=0,0,(Tabelle1[[#This Row],[Etas 35°C]]*0.8+Tabelle1[[#This Row],[Etas 55°C]]*0.2))*2.5</f>
        <v>0</v>
      </c>
      <c r="N1170" s="21" t="str">
        <f>IF(-(Tabelle1[[#This Row],[80%/20% SCOP]]-5.5)/5.5=1,"n.a.",-(Tabelle1[[#This Row],[80%/20% SCOP]]-5.5)/5.5)</f>
        <v>n.a.</v>
      </c>
    </row>
    <row r="1171" spans="1:14" ht="20.100000000000001" customHeight="1" x14ac:dyDescent="0.25">
      <c r="A1171" s="24">
        <v>16017580</v>
      </c>
      <c r="B1171" s="15" t="s">
        <v>909</v>
      </c>
      <c r="C1171" s="15" t="s">
        <v>1171</v>
      </c>
      <c r="D1171" s="16" t="s">
        <v>2</v>
      </c>
      <c r="E1171" s="17">
        <v>4.0999999999999996</v>
      </c>
      <c r="F1171" s="18">
        <v>2.06</v>
      </c>
      <c r="G1171" s="17">
        <v>4.5999999999999996</v>
      </c>
      <c r="H1171" s="18">
        <v>1.53</v>
      </c>
      <c r="I1171" s="16" t="s">
        <v>3</v>
      </c>
      <c r="J1171" s="16" t="s">
        <v>4</v>
      </c>
      <c r="K1171" s="16" t="s">
        <v>4</v>
      </c>
      <c r="L1171" s="19">
        <f>IF(Tabelle1[[#This Row],[Heizleistung (55°C)]]=0,Tabelle1[[#This Row],[Heizleistung (35°C)]],(Tabelle1[[#This Row],[Heizleistung (35°C)]]+Tabelle1[[#This Row],[Heizleistung (55°C)]])/2)</f>
        <v>4.3499999999999996</v>
      </c>
      <c r="M1171" s="20">
        <f>IF(Tabelle1[[#This Row],[Etas 55°C]]=0,0,(Tabelle1[[#This Row],[Etas 35°C]]*0.8+Tabelle1[[#This Row],[Etas 55°C]]*0.2))*2.5</f>
        <v>4.8850000000000007</v>
      </c>
      <c r="N1171" s="21">
        <f>IF(-(Tabelle1[[#This Row],[80%/20% SCOP]]-5.5)/5.5=1,"n.a.",-(Tabelle1[[#This Row],[80%/20% SCOP]]-5.5)/5.5)</f>
        <v>0.11181818181818169</v>
      </c>
    </row>
    <row r="1172" spans="1:14" ht="20.100000000000001" customHeight="1" x14ac:dyDescent="0.25">
      <c r="A1172" s="24">
        <v>16016682</v>
      </c>
      <c r="B1172" s="15" t="s">
        <v>909</v>
      </c>
      <c r="C1172" s="15" t="s">
        <v>1172</v>
      </c>
      <c r="D1172" s="16" t="s">
        <v>2</v>
      </c>
      <c r="E1172" s="17">
        <v>4.5</v>
      </c>
      <c r="F1172" s="18">
        <v>1.998</v>
      </c>
      <c r="G1172" s="17">
        <v>4.5999999999999996</v>
      </c>
      <c r="H1172" s="18">
        <v>1.486</v>
      </c>
      <c r="I1172" s="16" t="s">
        <v>3</v>
      </c>
      <c r="J1172" s="16" t="s">
        <v>4</v>
      </c>
      <c r="K1172" s="16" t="s">
        <v>4</v>
      </c>
      <c r="L1172" s="19">
        <f>IF(Tabelle1[[#This Row],[Heizleistung (55°C)]]=0,Tabelle1[[#This Row],[Heizleistung (35°C)]],(Tabelle1[[#This Row],[Heizleistung (35°C)]]+Tabelle1[[#This Row],[Heizleistung (55°C)]])/2)</f>
        <v>4.55</v>
      </c>
      <c r="M1172" s="20">
        <f>IF(Tabelle1[[#This Row],[Etas 55°C]]=0,0,(Tabelle1[[#This Row],[Etas 35°C]]*0.8+Tabelle1[[#This Row],[Etas 55°C]]*0.2))*2.5</f>
        <v>4.7389999999999999</v>
      </c>
      <c r="N1172" s="21">
        <f>IF(-(Tabelle1[[#This Row],[80%/20% SCOP]]-5.5)/5.5=1,"n.a.",-(Tabelle1[[#This Row],[80%/20% SCOP]]-5.5)/5.5)</f>
        <v>0.13836363636363638</v>
      </c>
    </row>
    <row r="1173" spans="1:14" ht="20.100000000000001" customHeight="1" x14ac:dyDescent="0.25">
      <c r="A1173" s="24">
        <v>16016670</v>
      </c>
      <c r="B1173" s="15" t="s">
        <v>909</v>
      </c>
      <c r="C1173" s="15" t="s">
        <v>1173</v>
      </c>
      <c r="D1173" s="16" t="s">
        <v>2</v>
      </c>
      <c r="E1173" s="17">
        <v>8.1</v>
      </c>
      <c r="F1173" s="18">
        <v>2.0499999999999998</v>
      </c>
      <c r="G1173" s="17">
        <v>6.6</v>
      </c>
      <c r="H1173" s="18">
        <v>1.31</v>
      </c>
      <c r="I1173" s="16" t="s">
        <v>40</v>
      </c>
      <c r="J1173" s="16" t="s">
        <v>4</v>
      </c>
      <c r="K1173" s="16" t="s">
        <v>4</v>
      </c>
      <c r="L1173" s="19">
        <f>IF(Tabelle1[[#This Row],[Heizleistung (55°C)]]=0,Tabelle1[[#This Row],[Heizleistung (35°C)]],(Tabelle1[[#This Row],[Heizleistung (35°C)]]+Tabelle1[[#This Row],[Heizleistung (55°C)]])/2)</f>
        <v>7.35</v>
      </c>
      <c r="M1173" s="20">
        <f>IF(Tabelle1[[#This Row],[Etas 55°C]]=0,0,(Tabelle1[[#This Row],[Etas 35°C]]*0.8+Tabelle1[[#This Row],[Etas 55°C]]*0.2))*2.5</f>
        <v>4.7549999999999999</v>
      </c>
      <c r="N1173" s="21">
        <f>IF(-(Tabelle1[[#This Row],[80%/20% SCOP]]-5.5)/5.5=1,"n.a.",-(Tabelle1[[#This Row],[80%/20% SCOP]]-5.5)/5.5)</f>
        <v>0.13545454545454547</v>
      </c>
    </row>
    <row r="1174" spans="1:14" ht="20.100000000000001" customHeight="1" x14ac:dyDescent="0.25">
      <c r="A1174" s="24">
        <v>16012506</v>
      </c>
      <c r="B1174" s="15" t="s">
        <v>909</v>
      </c>
      <c r="C1174" s="15" t="s">
        <v>1174</v>
      </c>
      <c r="D1174" s="16" t="s">
        <v>2</v>
      </c>
      <c r="E1174" s="17"/>
      <c r="F1174" s="16"/>
      <c r="G1174" s="17">
        <v>15.9</v>
      </c>
      <c r="H1174" s="18">
        <v>1.26</v>
      </c>
      <c r="I1174" s="16" t="s">
        <v>40</v>
      </c>
      <c r="J1174" s="16" t="s">
        <v>15</v>
      </c>
      <c r="K1174" s="16" t="s">
        <v>4</v>
      </c>
      <c r="L1174" s="19">
        <f>IF(Tabelle1[[#This Row],[Heizleistung (55°C)]]=0,Tabelle1[[#This Row],[Heizleistung (35°C)]],(Tabelle1[[#This Row],[Heizleistung (35°C)]]+Tabelle1[[#This Row],[Heizleistung (55°C)]])/2)</f>
        <v>7.95</v>
      </c>
      <c r="M1174" s="20">
        <f>IF(Tabelle1[[#This Row],[Etas 55°C]]=0,0,(Tabelle1[[#This Row],[Etas 35°C]]*0.8+Tabelle1[[#This Row],[Etas 55°C]]*0.2))*2.5</f>
        <v>0.63</v>
      </c>
      <c r="N1174" s="21">
        <f>IF(-(Tabelle1[[#This Row],[80%/20% SCOP]]-5.5)/5.5=1,"n.a.",-(Tabelle1[[#This Row],[80%/20% SCOP]]-5.5)/5.5)</f>
        <v>0.88545454545454549</v>
      </c>
    </row>
    <row r="1175" spans="1:14" ht="20.100000000000001" customHeight="1" x14ac:dyDescent="0.25">
      <c r="A1175" s="24">
        <v>16016692</v>
      </c>
      <c r="B1175" s="15" t="s">
        <v>909</v>
      </c>
      <c r="C1175" s="15" t="s">
        <v>1175</v>
      </c>
      <c r="D1175" s="16" t="s">
        <v>2</v>
      </c>
      <c r="E1175" s="17">
        <v>4.5</v>
      </c>
      <c r="F1175" s="18">
        <v>1.998</v>
      </c>
      <c r="G1175" s="17">
        <v>4.5999999999999996</v>
      </c>
      <c r="H1175" s="18">
        <v>1.486</v>
      </c>
      <c r="I1175" s="16" t="s">
        <v>3</v>
      </c>
      <c r="J1175" s="16" t="s">
        <v>4</v>
      </c>
      <c r="K1175" s="16" t="s">
        <v>4</v>
      </c>
      <c r="L1175" s="19">
        <f>IF(Tabelle1[[#This Row],[Heizleistung (55°C)]]=0,Tabelle1[[#This Row],[Heizleistung (35°C)]],(Tabelle1[[#This Row],[Heizleistung (35°C)]]+Tabelle1[[#This Row],[Heizleistung (55°C)]])/2)</f>
        <v>4.55</v>
      </c>
      <c r="M1175" s="20">
        <f>IF(Tabelle1[[#This Row],[Etas 55°C]]=0,0,(Tabelle1[[#This Row],[Etas 35°C]]*0.8+Tabelle1[[#This Row],[Etas 55°C]]*0.2))*2.5</f>
        <v>4.7389999999999999</v>
      </c>
      <c r="N1175" s="21">
        <f>IF(-(Tabelle1[[#This Row],[80%/20% SCOP]]-5.5)/5.5=1,"n.a.",-(Tabelle1[[#This Row],[80%/20% SCOP]]-5.5)/5.5)</f>
        <v>0.13836363636363638</v>
      </c>
    </row>
    <row r="1176" spans="1:14" ht="20.100000000000001" customHeight="1" x14ac:dyDescent="0.25">
      <c r="A1176" s="24">
        <v>16016694</v>
      </c>
      <c r="B1176" s="15" t="s">
        <v>909</v>
      </c>
      <c r="C1176" s="15" t="s">
        <v>1176</v>
      </c>
      <c r="D1176" s="16" t="s">
        <v>2</v>
      </c>
      <c r="E1176" s="17">
        <v>8.4</v>
      </c>
      <c r="F1176" s="18">
        <v>2.044</v>
      </c>
      <c r="G1176" s="17">
        <v>7.8</v>
      </c>
      <c r="H1176" s="18">
        <v>1.4970000000000001</v>
      </c>
      <c r="I1176" s="16" t="s">
        <v>3</v>
      </c>
      <c r="J1176" s="16" t="s">
        <v>4</v>
      </c>
      <c r="K1176" s="16" t="s">
        <v>4</v>
      </c>
      <c r="L1176" s="19">
        <f>IF(Tabelle1[[#This Row],[Heizleistung (55°C)]]=0,Tabelle1[[#This Row],[Heizleistung (35°C)]],(Tabelle1[[#This Row],[Heizleistung (35°C)]]+Tabelle1[[#This Row],[Heizleistung (55°C)]])/2)</f>
        <v>8.1</v>
      </c>
      <c r="M1176" s="20">
        <f>IF(Tabelle1[[#This Row],[Etas 55°C]]=0,0,(Tabelle1[[#This Row],[Etas 35°C]]*0.8+Tabelle1[[#This Row],[Etas 55°C]]*0.2))*2.5</f>
        <v>4.8365000000000009</v>
      </c>
      <c r="N1176" s="21">
        <f>IF(-(Tabelle1[[#This Row],[80%/20% SCOP]]-5.5)/5.5=1,"n.a.",-(Tabelle1[[#This Row],[80%/20% SCOP]]-5.5)/5.5)</f>
        <v>0.12063636363636347</v>
      </c>
    </row>
    <row r="1177" spans="1:14" ht="20.100000000000001" customHeight="1" x14ac:dyDescent="0.25">
      <c r="A1177" s="24">
        <v>16014713</v>
      </c>
      <c r="B1177" s="15" t="s">
        <v>909</v>
      </c>
      <c r="C1177" s="15" t="s">
        <v>1177</v>
      </c>
      <c r="D1177" s="16" t="s">
        <v>2</v>
      </c>
      <c r="E1177" s="17">
        <v>127</v>
      </c>
      <c r="F1177" s="18">
        <v>1.6</v>
      </c>
      <c r="G1177" s="17"/>
      <c r="H1177" s="16"/>
      <c r="I1177" s="16" t="s">
        <v>40</v>
      </c>
      <c r="J1177" s="16" t="s">
        <v>15</v>
      </c>
      <c r="K1177" s="16" t="s">
        <v>4</v>
      </c>
      <c r="L1177" s="19">
        <f>IF(Tabelle1[[#This Row],[Heizleistung (55°C)]]=0,Tabelle1[[#This Row],[Heizleistung (35°C)]],(Tabelle1[[#This Row],[Heizleistung (35°C)]]+Tabelle1[[#This Row],[Heizleistung (55°C)]])/2)</f>
        <v>127</v>
      </c>
      <c r="M1177" s="20">
        <f>IF(Tabelle1[[#This Row],[Etas 55°C]]=0,0,(Tabelle1[[#This Row],[Etas 35°C]]*0.8+Tabelle1[[#This Row],[Etas 55°C]]*0.2))*2.5</f>
        <v>0</v>
      </c>
      <c r="N1177" s="21" t="str">
        <f>IF(-(Tabelle1[[#This Row],[80%/20% SCOP]]-5.5)/5.5=1,"n.a.",-(Tabelle1[[#This Row],[80%/20% SCOP]]-5.5)/5.5)</f>
        <v>n.a.</v>
      </c>
    </row>
    <row r="1178" spans="1:14" ht="20.100000000000001" customHeight="1" x14ac:dyDescent="0.25">
      <c r="A1178" s="24">
        <v>16017598</v>
      </c>
      <c r="B1178" s="15" t="s">
        <v>909</v>
      </c>
      <c r="C1178" s="15" t="s">
        <v>1178</v>
      </c>
      <c r="D1178" s="16" t="s">
        <v>2</v>
      </c>
      <c r="E1178" s="17">
        <v>12.1</v>
      </c>
      <c r="F1178" s="18">
        <v>1.95</v>
      </c>
      <c r="G1178" s="17">
        <v>11.9</v>
      </c>
      <c r="H1178" s="18">
        <v>1.55</v>
      </c>
      <c r="I1178" s="16" t="s">
        <v>3</v>
      </c>
      <c r="J1178" s="16" t="s">
        <v>4</v>
      </c>
      <c r="K1178" s="16" t="s">
        <v>4</v>
      </c>
      <c r="L1178" s="19">
        <f>IF(Tabelle1[[#This Row],[Heizleistung (55°C)]]=0,Tabelle1[[#This Row],[Heizleistung (35°C)]],(Tabelle1[[#This Row],[Heizleistung (35°C)]]+Tabelle1[[#This Row],[Heizleistung (55°C)]])/2)</f>
        <v>12</v>
      </c>
      <c r="M1178" s="20">
        <f>IF(Tabelle1[[#This Row],[Etas 55°C]]=0,0,(Tabelle1[[#This Row],[Etas 35°C]]*0.8+Tabelle1[[#This Row],[Etas 55°C]]*0.2))*2.5</f>
        <v>4.6750000000000007</v>
      </c>
      <c r="N1178" s="21">
        <f>IF(-(Tabelle1[[#This Row],[80%/20% SCOP]]-5.5)/5.5=1,"n.a.",-(Tabelle1[[#This Row],[80%/20% SCOP]]-5.5)/5.5)</f>
        <v>0.14999999999999988</v>
      </c>
    </row>
    <row r="1179" spans="1:14" ht="20.100000000000001" customHeight="1" x14ac:dyDescent="0.25">
      <c r="A1179" s="24">
        <v>16017583</v>
      </c>
      <c r="B1179" s="15" t="s">
        <v>909</v>
      </c>
      <c r="C1179" s="15" t="s">
        <v>1179</v>
      </c>
      <c r="D1179" s="16" t="s">
        <v>2</v>
      </c>
      <c r="E1179" s="17">
        <v>8</v>
      </c>
      <c r="F1179" s="18">
        <v>2.11</v>
      </c>
      <c r="G1179" s="17">
        <v>8</v>
      </c>
      <c r="H1179" s="18">
        <v>1.6</v>
      </c>
      <c r="I1179" s="16" t="s">
        <v>3</v>
      </c>
      <c r="J1179" s="16" t="s">
        <v>4</v>
      </c>
      <c r="K1179" s="16" t="s">
        <v>4</v>
      </c>
      <c r="L1179" s="19">
        <f>IF(Tabelle1[[#This Row],[Heizleistung (55°C)]]=0,Tabelle1[[#This Row],[Heizleistung (35°C)]],(Tabelle1[[#This Row],[Heizleistung (35°C)]]+Tabelle1[[#This Row],[Heizleistung (55°C)]])/2)</f>
        <v>8</v>
      </c>
      <c r="M1179" s="20">
        <f>IF(Tabelle1[[#This Row],[Etas 55°C]]=0,0,(Tabelle1[[#This Row],[Etas 35°C]]*0.8+Tabelle1[[#This Row],[Etas 55°C]]*0.2))*2.5</f>
        <v>5.0199999999999996</v>
      </c>
      <c r="N1179" s="21">
        <f>IF(-(Tabelle1[[#This Row],[80%/20% SCOP]]-5.5)/5.5=1,"n.a.",-(Tabelle1[[#This Row],[80%/20% SCOP]]-5.5)/5.5)</f>
        <v>8.7272727272727349E-2</v>
      </c>
    </row>
    <row r="1180" spans="1:14" ht="20.100000000000001" customHeight="1" x14ac:dyDescent="0.25">
      <c r="A1180" s="24">
        <v>16017622</v>
      </c>
      <c r="B1180" s="15" t="s">
        <v>909</v>
      </c>
      <c r="C1180" s="15" t="s">
        <v>1180</v>
      </c>
      <c r="D1180" s="16" t="s">
        <v>2</v>
      </c>
      <c r="E1180" s="17">
        <v>4.0999999999999996</v>
      </c>
      <c r="F1180" s="18">
        <v>2.06</v>
      </c>
      <c r="G1180" s="17">
        <v>4.5999999999999996</v>
      </c>
      <c r="H1180" s="18">
        <v>1.53</v>
      </c>
      <c r="I1180" s="16" t="s">
        <v>3</v>
      </c>
      <c r="J1180" s="16" t="s">
        <v>4</v>
      </c>
      <c r="K1180" s="16" t="s">
        <v>4</v>
      </c>
      <c r="L1180" s="19">
        <f>IF(Tabelle1[[#This Row],[Heizleistung (55°C)]]=0,Tabelle1[[#This Row],[Heizleistung (35°C)]],(Tabelle1[[#This Row],[Heizleistung (35°C)]]+Tabelle1[[#This Row],[Heizleistung (55°C)]])/2)</f>
        <v>4.3499999999999996</v>
      </c>
      <c r="M1180" s="20">
        <f>IF(Tabelle1[[#This Row],[Etas 55°C]]=0,0,(Tabelle1[[#This Row],[Etas 35°C]]*0.8+Tabelle1[[#This Row],[Etas 55°C]]*0.2))*2.5</f>
        <v>4.8850000000000007</v>
      </c>
      <c r="N1180" s="21">
        <f>IF(-(Tabelle1[[#This Row],[80%/20% SCOP]]-5.5)/5.5=1,"n.a.",-(Tabelle1[[#This Row],[80%/20% SCOP]]-5.5)/5.5)</f>
        <v>0.11181818181818169</v>
      </c>
    </row>
    <row r="1181" spans="1:14" ht="20.100000000000001" customHeight="1" x14ac:dyDescent="0.25">
      <c r="A1181" s="24">
        <v>16015550</v>
      </c>
      <c r="B1181" s="15" t="s">
        <v>909</v>
      </c>
      <c r="C1181" s="15" t="s">
        <v>1181</v>
      </c>
      <c r="D1181" s="16" t="s">
        <v>2</v>
      </c>
      <c r="E1181" s="17">
        <v>48.15</v>
      </c>
      <c r="F1181" s="18">
        <v>1.63</v>
      </c>
      <c r="G1181" s="17">
        <v>43.74</v>
      </c>
      <c r="H1181" s="18">
        <v>1.31</v>
      </c>
      <c r="I1181" s="16" t="s">
        <v>3</v>
      </c>
      <c r="J1181" s="16" t="s">
        <v>4</v>
      </c>
      <c r="K1181" s="16" t="s">
        <v>4</v>
      </c>
      <c r="L1181" s="19">
        <f>IF(Tabelle1[[#This Row],[Heizleistung (55°C)]]=0,Tabelle1[[#This Row],[Heizleistung (35°C)]],(Tabelle1[[#This Row],[Heizleistung (35°C)]]+Tabelle1[[#This Row],[Heizleistung (55°C)]])/2)</f>
        <v>45.945</v>
      </c>
      <c r="M1181" s="20">
        <f>IF(Tabelle1[[#This Row],[Etas 55°C]]=0,0,(Tabelle1[[#This Row],[Etas 35°C]]*0.8+Tabelle1[[#This Row],[Etas 55°C]]*0.2))*2.5</f>
        <v>3.915</v>
      </c>
      <c r="N1181" s="21">
        <f>IF(-(Tabelle1[[#This Row],[80%/20% SCOP]]-5.5)/5.5=1,"n.a.",-(Tabelle1[[#This Row],[80%/20% SCOP]]-5.5)/5.5)</f>
        <v>0.28818181818181815</v>
      </c>
    </row>
    <row r="1182" spans="1:14" ht="20.100000000000001" customHeight="1" x14ac:dyDescent="0.25">
      <c r="A1182" s="24">
        <v>16011530</v>
      </c>
      <c r="B1182" s="15" t="s">
        <v>909</v>
      </c>
      <c r="C1182" s="15" t="s">
        <v>1182</v>
      </c>
      <c r="D1182" s="16" t="s">
        <v>2</v>
      </c>
      <c r="E1182" s="17">
        <v>167.03</v>
      </c>
      <c r="F1182" s="18">
        <v>1.462</v>
      </c>
      <c r="G1182" s="17"/>
      <c r="H1182" s="16"/>
      <c r="I1182" s="16" t="s">
        <v>40</v>
      </c>
      <c r="J1182" s="16" t="s">
        <v>15</v>
      </c>
      <c r="K1182" s="16" t="s">
        <v>15</v>
      </c>
      <c r="L1182" s="19">
        <f>IF(Tabelle1[[#This Row],[Heizleistung (55°C)]]=0,Tabelle1[[#This Row],[Heizleistung (35°C)]],(Tabelle1[[#This Row],[Heizleistung (35°C)]]+Tabelle1[[#This Row],[Heizleistung (55°C)]])/2)</f>
        <v>167.03</v>
      </c>
      <c r="M1182" s="20">
        <f>IF(Tabelle1[[#This Row],[Etas 55°C]]=0,0,(Tabelle1[[#This Row],[Etas 35°C]]*0.8+Tabelle1[[#This Row],[Etas 55°C]]*0.2))*2.5</f>
        <v>0</v>
      </c>
      <c r="N1182" s="21" t="str">
        <f>IF(-(Tabelle1[[#This Row],[80%/20% SCOP]]-5.5)/5.5=1,"n.a.",-(Tabelle1[[#This Row],[80%/20% SCOP]]-5.5)/5.5)</f>
        <v>n.a.</v>
      </c>
    </row>
    <row r="1183" spans="1:14" ht="20.100000000000001" customHeight="1" x14ac:dyDescent="0.25">
      <c r="A1183" s="24">
        <v>16016691</v>
      </c>
      <c r="B1183" s="15" t="s">
        <v>909</v>
      </c>
      <c r="C1183" s="15" t="s">
        <v>1183</v>
      </c>
      <c r="D1183" s="16" t="s">
        <v>2</v>
      </c>
      <c r="E1183" s="17">
        <v>15</v>
      </c>
      <c r="F1183" s="18">
        <v>1.8049999999999999</v>
      </c>
      <c r="G1183" s="17">
        <v>15</v>
      </c>
      <c r="H1183" s="18">
        <v>1.399</v>
      </c>
      <c r="I1183" s="16" t="s">
        <v>3</v>
      </c>
      <c r="J1183" s="16" t="s">
        <v>4</v>
      </c>
      <c r="K1183" s="16" t="s">
        <v>4</v>
      </c>
      <c r="L1183" s="19">
        <f>IF(Tabelle1[[#This Row],[Heizleistung (55°C)]]=0,Tabelle1[[#This Row],[Heizleistung (35°C)]],(Tabelle1[[#This Row],[Heizleistung (35°C)]]+Tabelle1[[#This Row],[Heizleistung (55°C)]])/2)</f>
        <v>15</v>
      </c>
      <c r="M1183" s="20">
        <f>IF(Tabelle1[[#This Row],[Etas 55°C]]=0,0,(Tabelle1[[#This Row],[Etas 35°C]]*0.8+Tabelle1[[#This Row],[Etas 55°C]]*0.2))*2.5</f>
        <v>4.3094999999999999</v>
      </c>
      <c r="N1183" s="21">
        <f>IF(-(Tabelle1[[#This Row],[80%/20% SCOP]]-5.5)/5.5=1,"n.a.",-(Tabelle1[[#This Row],[80%/20% SCOP]]-5.5)/5.5)</f>
        <v>0.21645454545454548</v>
      </c>
    </row>
    <row r="1184" spans="1:14" ht="20.100000000000001" customHeight="1" x14ac:dyDescent="0.25">
      <c r="A1184" s="24">
        <v>16016699</v>
      </c>
      <c r="B1184" s="15" t="s">
        <v>909</v>
      </c>
      <c r="C1184" s="15" t="s">
        <v>1184</v>
      </c>
      <c r="D1184" s="16" t="s">
        <v>2</v>
      </c>
      <c r="E1184" s="17">
        <v>14</v>
      </c>
      <c r="F1184" s="18">
        <v>1.8220000000000001</v>
      </c>
      <c r="G1184" s="17">
        <v>14</v>
      </c>
      <c r="H1184" s="18">
        <v>1.419</v>
      </c>
      <c r="I1184" s="16" t="s">
        <v>3</v>
      </c>
      <c r="J1184" s="16" t="s">
        <v>4</v>
      </c>
      <c r="K1184" s="16" t="s">
        <v>4</v>
      </c>
      <c r="L1184" s="19">
        <f>IF(Tabelle1[[#This Row],[Heizleistung (55°C)]]=0,Tabelle1[[#This Row],[Heizleistung (35°C)]],(Tabelle1[[#This Row],[Heizleistung (35°C)]]+Tabelle1[[#This Row],[Heizleistung (55°C)]])/2)</f>
        <v>14</v>
      </c>
      <c r="M1184" s="20">
        <f>IF(Tabelle1[[#This Row],[Etas 55°C]]=0,0,(Tabelle1[[#This Row],[Etas 35°C]]*0.8+Tabelle1[[#This Row],[Etas 55°C]]*0.2))*2.5</f>
        <v>4.3535000000000004</v>
      </c>
      <c r="N1184" s="21">
        <f>IF(-(Tabelle1[[#This Row],[80%/20% SCOP]]-5.5)/5.5=1,"n.a.",-(Tabelle1[[#This Row],[80%/20% SCOP]]-5.5)/5.5)</f>
        <v>0.20845454545454539</v>
      </c>
    </row>
    <row r="1185" spans="1:14" ht="20.100000000000001" customHeight="1" x14ac:dyDescent="0.25">
      <c r="A1185" s="24">
        <v>16017582</v>
      </c>
      <c r="B1185" s="15" t="s">
        <v>909</v>
      </c>
      <c r="C1185" s="15" t="s">
        <v>1185</v>
      </c>
      <c r="D1185" s="16" t="s">
        <v>2</v>
      </c>
      <c r="E1185" s="17">
        <v>8</v>
      </c>
      <c r="F1185" s="18">
        <v>2.11</v>
      </c>
      <c r="G1185" s="17">
        <v>8</v>
      </c>
      <c r="H1185" s="18">
        <v>1.6</v>
      </c>
      <c r="I1185" s="16" t="s">
        <v>3</v>
      </c>
      <c r="J1185" s="16" t="s">
        <v>4</v>
      </c>
      <c r="K1185" s="16" t="s">
        <v>4</v>
      </c>
      <c r="L1185" s="19">
        <f>IF(Tabelle1[[#This Row],[Heizleistung (55°C)]]=0,Tabelle1[[#This Row],[Heizleistung (35°C)]],(Tabelle1[[#This Row],[Heizleistung (35°C)]]+Tabelle1[[#This Row],[Heizleistung (55°C)]])/2)</f>
        <v>8</v>
      </c>
      <c r="M1185" s="20">
        <f>IF(Tabelle1[[#This Row],[Etas 55°C]]=0,0,(Tabelle1[[#This Row],[Etas 35°C]]*0.8+Tabelle1[[#This Row],[Etas 55°C]]*0.2))*2.5</f>
        <v>5.0199999999999996</v>
      </c>
      <c r="N1185" s="21">
        <f>IF(-(Tabelle1[[#This Row],[80%/20% SCOP]]-5.5)/5.5=1,"n.a.",-(Tabelle1[[#This Row],[80%/20% SCOP]]-5.5)/5.5)</f>
        <v>8.7272727272727349E-2</v>
      </c>
    </row>
    <row r="1186" spans="1:14" ht="20.100000000000001" customHeight="1" x14ac:dyDescent="0.25">
      <c r="A1186" s="24">
        <v>16011525</v>
      </c>
      <c r="B1186" s="15" t="s">
        <v>909</v>
      </c>
      <c r="C1186" s="15" t="s">
        <v>1186</v>
      </c>
      <c r="D1186" s="16" t="s">
        <v>2</v>
      </c>
      <c r="E1186" s="17">
        <v>251.56</v>
      </c>
      <c r="F1186" s="18">
        <v>1.6020000000000001</v>
      </c>
      <c r="G1186" s="17"/>
      <c r="H1186" s="16"/>
      <c r="I1186" s="16" t="s">
        <v>40</v>
      </c>
      <c r="J1186" s="16" t="s">
        <v>15</v>
      </c>
      <c r="K1186" s="16" t="s">
        <v>15</v>
      </c>
      <c r="L1186" s="19">
        <f>IF(Tabelle1[[#This Row],[Heizleistung (55°C)]]=0,Tabelle1[[#This Row],[Heizleistung (35°C)]],(Tabelle1[[#This Row],[Heizleistung (35°C)]]+Tabelle1[[#This Row],[Heizleistung (55°C)]])/2)</f>
        <v>251.56</v>
      </c>
      <c r="M1186" s="20">
        <f>IF(Tabelle1[[#This Row],[Etas 55°C]]=0,0,(Tabelle1[[#This Row],[Etas 35°C]]*0.8+Tabelle1[[#This Row],[Etas 55°C]]*0.2))*2.5</f>
        <v>0</v>
      </c>
      <c r="N1186" s="21" t="str">
        <f>IF(-(Tabelle1[[#This Row],[80%/20% SCOP]]-5.5)/5.5=1,"n.a.",-(Tabelle1[[#This Row],[80%/20% SCOP]]-5.5)/5.5)</f>
        <v>n.a.</v>
      </c>
    </row>
    <row r="1187" spans="1:14" ht="20.100000000000001" customHeight="1" x14ac:dyDescent="0.25">
      <c r="A1187" s="24">
        <v>16004744</v>
      </c>
      <c r="B1187" s="15" t="s">
        <v>909</v>
      </c>
      <c r="C1187" s="15" t="s">
        <v>1187</v>
      </c>
      <c r="D1187" s="16" t="s">
        <v>2</v>
      </c>
      <c r="E1187" s="17">
        <v>57</v>
      </c>
      <c r="F1187" s="18">
        <v>1.6</v>
      </c>
      <c r="G1187" s="17"/>
      <c r="H1187" s="16"/>
      <c r="I1187" s="16" t="s">
        <v>40</v>
      </c>
      <c r="J1187" s="16" t="s">
        <v>15</v>
      </c>
      <c r="K1187" s="16" t="s">
        <v>4</v>
      </c>
      <c r="L1187" s="19">
        <f>IF(Tabelle1[[#This Row],[Heizleistung (55°C)]]=0,Tabelle1[[#This Row],[Heizleistung (35°C)]],(Tabelle1[[#This Row],[Heizleistung (35°C)]]+Tabelle1[[#This Row],[Heizleistung (55°C)]])/2)</f>
        <v>57</v>
      </c>
      <c r="M1187" s="20">
        <f>IF(Tabelle1[[#This Row],[Etas 55°C]]=0,0,(Tabelle1[[#This Row],[Etas 35°C]]*0.8+Tabelle1[[#This Row],[Etas 55°C]]*0.2))*2.5</f>
        <v>0</v>
      </c>
      <c r="N1187" s="21" t="str">
        <f>IF(-(Tabelle1[[#This Row],[80%/20% SCOP]]-5.5)/5.5=1,"n.a.",-(Tabelle1[[#This Row],[80%/20% SCOP]]-5.5)/5.5)</f>
        <v>n.a.</v>
      </c>
    </row>
    <row r="1188" spans="1:14" ht="20.100000000000001" customHeight="1" x14ac:dyDescent="0.25">
      <c r="A1188" s="24">
        <v>16017615</v>
      </c>
      <c r="B1188" s="15" t="s">
        <v>909</v>
      </c>
      <c r="C1188" s="15" t="s">
        <v>1188</v>
      </c>
      <c r="D1188" s="16" t="s">
        <v>2</v>
      </c>
      <c r="E1188" s="17">
        <v>9.5</v>
      </c>
      <c r="F1188" s="18">
        <v>2.1</v>
      </c>
      <c r="G1188" s="17">
        <v>9.5</v>
      </c>
      <c r="H1188" s="18">
        <v>1.58</v>
      </c>
      <c r="I1188" s="16" t="s">
        <v>3</v>
      </c>
      <c r="J1188" s="16" t="s">
        <v>4</v>
      </c>
      <c r="K1188" s="16" t="s">
        <v>4</v>
      </c>
      <c r="L1188" s="19">
        <f>IF(Tabelle1[[#This Row],[Heizleistung (55°C)]]=0,Tabelle1[[#This Row],[Heizleistung (35°C)]],(Tabelle1[[#This Row],[Heizleistung (35°C)]]+Tabelle1[[#This Row],[Heizleistung (55°C)]])/2)</f>
        <v>9.5</v>
      </c>
      <c r="M1188" s="20">
        <f>IF(Tabelle1[[#This Row],[Etas 55°C]]=0,0,(Tabelle1[[#This Row],[Etas 35°C]]*0.8+Tabelle1[[#This Row],[Etas 55°C]]*0.2))*2.5</f>
        <v>4.99</v>
      </c>
      <c r="N1188" s="21">
        <f>IF(-(Tabelle1[[#This Row],[80%/20% SCOP]]-5.5)/5.5=1,"n.a.",-(Tabelle1[[#This Row],[80%/20% SCOP]]-5.5)/5.5)</f>
        <v>9.2727272727272686E-2</v>
      </c>
    </row>
    <row r="1189" spans="1:14" ht="20.100000000000001" customHeight="1" x14ac:dyDescent="0.25">
      <c r="A1189" s="24">
        <v>16017602</v>
      </c>
      <c r="B1189" s="15" t="s">
        <v>909</v>
      </c>
      <c r="C1189" s="15" t="s">
        <v>1189</v>
      </c>
      <c r="D1189" s="16" t="s">
        <v>2</v>
      </c>
      <c r="E1189" s="17">
        <v>15.5</v>
      </c>
      <c r="F1189" s="18">
        <v>1.86</v>
      </c>
      <c r="G1189" s="17">
        <v>16</v>
      </c>
      <c r="H1189" s="18">
        <v>1.52</v>
      </c>
      <c r="I1189" s="16" t="s">
        <v>3</v>
      </c>
      <c r="J1189" s="16" t="s">
        <v>4</v>
      </c>
      <c r="K1189" s="16" t="s">
        <v>4</v>
      </c>
      <c r="L1189" s="19">
        <f>IF(Tabelle1[[#This Row],[Heizleistung (55°C)]]=0,Tabelle1[[#This Row],[Heizleistung (35°C)]],(Tabelle1[[#This Row],[Heizleistung (35°C)]]+Tabelle1[[#This Row],[Heizleistung (55°C)]])/2)</f>
        <v>15.75</v>
      </c>
      <c r="M1189" s="20">
        <f>IF(Tabelle1[[#This Row],[Etas 55°C]]=0,0,(Tabelle1[[#This Row],[Etas 35°C]]*0.8+Tabelle1[[#This Row],[Etas 55°C]]*0.2))*2.5</f>
        <v>4.4800000000000004</v>
      </c>
      <c r="N1189" s="21">
        <f>IF(-(Tabelle1[[#This Row],[80%/20% SCOP]]-5.5)/5.5=1,"n.a.",-(Tabelle1[[#This Row],[80%/20% SCOP]]-5.5)/5.5)</f>
        <v>0.18545454545454537</v>
      </c>
    </row>
    <row r="1190" spans="1:14" ht="20.100000000000001" customHeight="1" x14ac:dyDescent="0.25">
      <c r="A1190" s="24">
        <v>16016674</v>
      </c>
      <c r="B1190" s="15" t="s">
        <v>909</v>
      </c>
      <c r="C1190" s="15" t="s">
        <v>1190</v>
      </c>
      <c r="D1190" s="16" t="s">
        <v>2</v>
      </c>
      <c r="E1190" s="17">
        <v>15.2</v>
      </c>
      <c r="F1190" s="18">
        <v>1.82</v>
      </c>
      <c r="G1190" s="17">
        <v>13</v>
      </c>
      <c r="H1190" s="18">
        <v>1.33</v>
      </c>
      <c r="I1190" s="16" t="s">
        <v>40</v>
      </c>
      <c r="J1190" s="16" t="s">
        <v>4</v>
      </c>
      <c r="K1190" s="16" t="s">
        <v>4</v>
      </c>
      <c r="L1190" s="19">
        <f>IF(Tabelle1[[#This Row],[Heizleistung (55°C)]]=0,Tabelle1[[#This Row],[Heizleistung (35°C)]],(Tabelle1[[#This Row],[Heizleistung (35°C)]]+Tabelle1[[#This Row],[Heizleistung (55°C)]])/2)</f>
        <v>14.1</v>
      </c>
      <c r="M1190" s="20">
        <f>IF(Tabelle1[[#This Row],[Etas 55°C]]=0,0,(Tabelle1[[#This Row],[Etas 35°C]]*0.8+Tabelle1[[#This Row],[Etas 55°C]]*0.2))*2.5</f>
        <v>4.3050000000000006</v>
      </c>
      <c r="N1190" s="21">
        <f>IF(-(Tabelle1[[#This Row],[80%/20% SCOP]]-5.5)/5.5=1,"n.a.",-(Tabelle1[[#This Row],[80%/20% SCOP]]-5.5)/5.5)</f>
        <v>0.21727272727272717</v>
      </c>
    </row>
    <row r="1191" spans="1:14" ht="20.100000000000001" customHeight="1" x14ac:dyDescent="0.25">
      <c r="A1191" s="24">
        <v>16004675</v>
      </c>
      <c r="B1191" s="15" t="s">
        <v>909</v>
      </c>
      <c r="C1191" s="15" t="s">
        <v>1191</v>
      </c>
      <c r="D1191" s="16" t="s">
        <v>2</v>
      </c>
      <c r="E1191" s="17">
        <v>16</v>
      </c>
      <c r="F1191" s="18">
        <v>1.69</v>
      </c>
      <c r="G1191" s="17">
        <v>15</v>
      </c>
      <c r="H1191" s="18">
        <v>1.28</v>
      </c>
      <c r="I1191" s="16" t="s">
        <v>40</v>
      </c>
      <c r="J1191" s="16" t="s">
        <v>4</v>
      </c>
      <c r="K1191" s="16" t="s">
        <v>4</v>
      </c>
      <c r="L1191" s="19">
        <f>IF(Tabelle1[[#This Row],[Heizleistung (55°C)]]=0,Tabelle1[[#This Row],[Heizleistung (35°C)]],(Tabelle1[[#This Row],[Heizleistung (35°C)]]+Tabelle1[[#This Row],[Heizleistung (55°C)]])/2)</f>
        <v>15.5</v>
      </c>
      <c r="M1191" s="20">
        <f>IF(Tabelle1[[#This Row],[Etas 55°C]]=0,0,(Tabelle1[[#This Row],[Etas 35°C]]*0.8+Tabelle1[[#This Row],[Etas 55°C]]*0.2))*2.5</f>
        <v>4.0200000000000005</v>
      </c>
      <c r="N1191" s="21">
        <f>IF(-(Tabelle1[[#This Row],[80%/20% SCOP]]-5.5)/5.5=1,"n.a.",-(Tabelle1[[#This Row],[80%/20% SCOP]]-5.5)/5.5)</f>
        <v>0.26909090909090899</v>
      </c>
    </row>
    <row r="1192" spans="1:14" ht="20.100000000000001" customHeight="1" x14ac:dyDescent="0.25">
      <c r="A1192" s="24">
        <v>16012509</v>
      </c>
      <c r="B1192" s="15" t="s">
        <v>909</v>
      </c>
      <c r="C1192" s="15" t="s">
        <v>1192</v>
      </c>
      <c r="D1192" s="16" t="s">
        <v>2</v>
      </c>
      <c r="E1192" s="17"/>
      <c r="F1192" s="16"/>
      <c r="G1192" s="17">
        <v>30.1</v>
      </c>
      <c r="H1192" s="18">
        <v>1.27</v>
      </c>
      <c r="I1192" s="16" t="s">
        <v>40</v>
      </c>
      <c r="J1192" s="16" t="s">
        <v>15</v>
      </c>
      <c r="K1192" s="16" t="s">
        <v>4</v>
      </c>
      <c r="L1192" s="19">
        <f>IF(Tabelle1[[#This Row],[Heizleistung (55°C)]]=0,Tabelle1[[#This Row],[Heizleistung (35°C)]],(Tabelle1[[#This Row],[Heizleistung (35°C)]]+Tabelle1[[#This Row],[Heizleistung (55°C)]])/2)</f>
        <v>15.05</v>
      </c>
      <c r="M1192" s="20">
        <f>IF(Tabelle1[[#This Row],[Etas 55°C]]=0,0,(Tabelle1[[#This Row],[Etas 35°C]]*0.8+Tabelle1[[#This Row],[Etas 55°C]]*0.2))*2.5</f>
        <v>0.63500000000000001</v>
      </c>
      <c r="N1192" s="21">
        <f>IF(-(Tabelle1[[#This Row],[80%/20% SCOP]]-5.5)/5.5=1,"n.a.",-(Tabelle1[[#This Row],[80%/20% SCOP]]-5.5)/5.5)</f>
        <v>0.88454545454545463</v>
      </c>
    </row>
    <row r="1193" spans="1:14" ht="20.100000000000001" customHeight="1" x14ac:dyDescent="0.25">
      <c r="A1193" s="24">
        <v>16014720</v>
      </c>
      <c r="B1193" s="15" t="s">
        <v>909</v>
      </c>
      <c r="C1193" s="15" t="s">
        <v>1193</v>
      </c>
      <c r="D1193" s="16" t="s">
        <v>2</v>
      </c>
      <c r="E1193" s="17">
        <v>97</v>
      </c>
      <c r="F1193" s="18">
        <v>1.62</v>
      </c>
      <c r="G1193" s="17"/>
      <c r="H1193" s="16"/>
      <c r="I1193" s="16" t="s">
        <v>40</v>
      </c>
      <c r="J1193" s="16" t="s">
        <v>15</v>
      </c>
      <c r="K1193" s="16" t="s">
        <v>4</v>
      </c>
      <c r="L1193" s="19">
        <f>IF(Tabelle1[[#This Row],[Heizleistung (55°C)]]=0,Tabelle1[[#This Row],[Heizleistung (35°C)]],(Tabelle1[[#This Row],[Heizleistung (35°C)]]+Tabelle1[[#This Row],[Heizleistung (55°C)]])/2)</f>
        <v>97</v>
      </c>
      <c r="M1193" s="20">
        <f>IF(Tabelle1[[#This Row],[Etas 55°C]]=0,0,(Tabelle1[[#This Row],[Etas 35°C]]*0.8+Tabelle1[[#This Row],[Etas 55°C]]*0.2))*2.5</f>
        <v>0</v>
      </c>
      <c r="N1193" s="21" t="str">
        <f>IF(-(Tabelle1[[#This Row],[80%/20% SCOP]]-5.5)/5.5=1,"n.a.",-(Tabelle1[[#This Row],[80%/20% SCOP]]-5.5)/5.5)</f>
        <v>n.a.</v>
      </c>
    </row>
    <row r="1194" spans="1:14" ht="20.100000000000001" customHeight="1" x14ac:dyDescent="0.25">
      <c r="A1194" s="24">
        <v>16014719</v>
      </c>
      <c r="B1194" s="15" t="s">
        <v>909</v>
      </c>
      <c r="C1194" s="15" t="s">
        <v>1194</v>
      </c>
      <c r="D1194" s="16" t="s">
        <v>2</v>
      </c>
      <c r="E1194" s="17">
        <v>92</v>
      </c>
      <c r="F1194" s="18">
        <v>1.63</v>
      </c>
      <c r="G1194" s="17"/>
      <c r="H1194" s="16"/>
      <c r="I1194" s="16" t="s">
        <v>40</v>
      </c>
      <c r="J1194" s="16" t="s">
        <v>15</v>
      </c>
      <c r="K1194" s="16" t="s">
        <v>4</v>
      </c>
      <c r="L1194" s="19">
        <f>IF(Tabelle1[[#This Row],[Heizleistung (55°C)]]=0,Tabelle1[[#This Row],[Heizleistung (35°C)]],(Tabelle1[[#This Row],[Heizleistung (35°C)]]+Tabelle1[[#This Row],[Heizleistung (55°C)]])/2)</f>
        <v>92</v>
      </c>
      <c r="M1194" s="20">
        <f>IF(Tabelle1[[#This Row],[Etas 55°C]]=0,0,(Tabelle1[[#This Row],[Etas 35°C]]*0.8+Tabelle1[[#This Row],[Etas 55°C]]*0.2))*2.5</f>
        <v>0</v>
      </c>
      <c r="N1194" s="21" t="str">
        <f>IF(-(Tabelle1[[#This Row],[80%/20% SCOP]]-5.5)/5.5=1,"n.a.",-(Tabelle1[[#This Row],[80%/20% SCOP]]-5.5)/5.5)</f>
        <v>n.a.</v>
      </c>
    </row>
    <row r="1195" spans="1:14" ht="20.100000000000001" customHeight="1" x14ac:dyDescent="0.25">
      <c r="A1195" s="24">
        <v>16015554</v>
      </c>
      <c r="B1195" s="15" t="s">
        <v>909</v>
      </c>
      <c r="C1195" s="15" t="s">
        <v>1195</v>
      </c>
      <c r="D1195" s="16" t="s">
        <v>2</v>
      </c>
      <c r="E1195" s="17">
        <v>33.68</v>
      </c>
      <c r="F1195" s="18">
        <v>1.75</v>
      </c>
      <c r="G1195" s="17">
        <v>30.06</v>
      </c>
      <c r="H1195" s="18">
        <v>1.37</v>
      </c>
      <c r="I1195" s="16" t="s">
        <v>3</v>
      </c>
      <c r="J1195" s="16" t="s">
        <v>4</v>
      </c>
      <c r="K1195" s="16" t="s">
        <v>4</v>
      </c>
      <c r="L1195" s="19">
        <f>IF(Tabelle1[[#This Row],[Heizleistung (55°C)]]=0,Tabelle1[[#This Row],[Heizleistung (35°C)]],(Tabelle1[[#This Row],[Heizleistung (35°C)]]+Tabelle1[[#This Row],[Heizleistung (55°C)]])/2)</f>
        <v>31.869999999999997</v>
      </c>
      <c r="M1195" s="20">
        <f>IF(Tabelle1[[#This Row],[Etas 55°C]]=0,0,(Tabelle1[[#This Row],[Etas 35°C]]*0.8+Tabelle1[[#This Row],[Etas 55°C]]*0.2))*2.5</f>
        <v>4.1850000000000005</v>
      </c>
      <c r="N1195" s="21">
        <f>IF(-(Tabelle1[[#This Row],[80%/20% SCOP]]-5.5)/5.5=1,"n.a.",-(Tabelle1[[#This Row],[80%/20% SCOP]]-5.5)/5.5)</f>
        <v>0.23909090909090899</v>
      </c>
    </row>
    <row r="1196" spans="1:14" ht="20.100000000000001" customHeight="1" x14ac:dyDescent="0.25">
      <c r="A1196" s="24">
        <v>16016703</v>
      </c>
      <c r="B1196" s="15" t="s">
        <v>909</v>
      </c>
      <c r="C1196" s="15" t="s">
        <v>1196</v>
      </c>
      <c r="D1196" s="16" t="s">
        <v>2</v>
      </c>
      <c r="E1196" s="17">
        <v>6.2</v>
      </c>
      <c r="F1196" s="18">
        <v>1.9259999999999999</v>
      </c>
      <c r="G1196" s="17">
        <v>6.2</v>
      </c>
      <c r="H1196" s="18">
        <v>1.4970000000000001</v>
      </c>
      <c r="I1196" s="16" t="s">
        <v>3</v>
      </c>
      <c r="J1196" s="16" t="s">
        <v>4</v>
      </c>
      <c r="K1196" s="16" t="s">
        <v>4</v>
      </c>
      <c r="L1196" s="19">
        <f>IF(Tabelle1[[#This Row],[Heizleistung (55°C)]]=0,Tabelle1[[#This Row],[Heizleistung (35°C)]],(Tabelle1[[#This Row],[Heizleistung (35°C)]]+Tabelle1[[#This Row],[Heizleistung (55°C)]])/2)</f>
        <v>6.2</v>
      </c>
      <c r="M1196" s="20">
        <f>IF(Tabelle1[[#This Row],[Etas 55°C]]=0,0,(Tabelle1[[#This Row],[Etas 35°C]]*0.8+Tabelle1[[#This Row],[Etas 55°C]]*0.2))*2.5</f>
        <v>4.6005000000000003</v>
      </c>
      <c r="N1196" s="21">
        <f>IF(-(Tabelle1[[#This Row],[80%/20% SCOP]]-5.5)/5.5=1,"n.a.",-(Tabelle1[[#This Row],[80%/20% SCOP]]-5.5)/5.5)</f>
        <v>0.16354545454545449</v>
      </c>
    </row>
    <row r="1197" spans="1:14" ht="20.100000000000001" customHeight="1" x14ac:dyDescent="0.25">
      <c r="A1197" s="24">
        <v>16012507</v>
      </c>
      <c r="B1197" s="15" t="s">
        <v>909</v>
      </c>
      <c r="C1197" s="15" t="s">
        <v>1197</v>
      </c>
      <c r="D1197" s="16" t="s">
        <v>2</v>
      </c>
      <c r="E1197" s="17"/>
      <c r="F1197" s="16"/>
      <c r="G1197" s="17">
        <v>17.2</v>
      </c>
      <c r="H1197" s="18">
        <v>1.26</v>
      </c>
      <c r="I1197" s="16" t="s">
        <v>40</v>
      </c>
      <c r="J1197" s="16" t="s">
        <v>15</v>
      </c>
      <c r="K1197" s="16" t="s">
        <v>4</v>
      </c>
      <c r="L1197" s="19">
        <f>IF(Tabelle1[[#This Row],[Heizleistung (55°C)]]=0,Tabelle1[[#This Row],[Heizleistung (35°C)]],(Tabelle1[[#This Row],[Heizleistung (35°C)]]+Tabelle1[[#This Row],[Heizleistung (55°C)]])/2)</f>
        <v>8.6</v>
      </c>
      <c r="M1197" s="20">
        <f>IF(Tabelle1[[#This Row],[Etas 55°C]]=0,0,(Tabelle1[[#This Row],[Etas 35°C]]*0.8+Tabelle1[[#This Row],[Etas 55°C]]*0.2))*2.5</f>
        <v>0.63</v>
      </c>
      <c r="N1197" s="21">
        <f>IF(-(Tabelle1[[#This Row],[80%/20% SCOP]]-5.5)/5.5=1,"n.a.",-(Tabelle1[[#This Row],[80%/20% SCOP]]-5.5)/5.5)</f>
        <v>0.88545454545454549</v>
      </c>
    </row>
    <row r="1198" spans="1:14" ht="20.100000000000001" customHeight="1" x14ac:dyDescent="0.25">
      <c r="A1198" s="24">
        <v>16010177</v>
      </c>
      <c r="B1198" s="15" t="s">
        <v>909</v>
      </c>
      <c r="C1198" s="15" t="s">
        <v>1198</v>
      </c>
      <c r="D1198" s="16" t="s">
        <v>2</v>
      </c>
      <c r="E1198" s="17">
        <v>13.7</v>
      </c>
      <c r="F1198" s="18">
        <v>1.86</v>
      </c>
      <c r="G1198" s="17">
        <v>12.1</v>
      </c>
      <c r="H1198" s="18">
        <v>1.35</v>
      </c>
      <c r="I1198" s="16" t="s">
        <v>40</v>
      </c>
      <c r="J1198" s="16" t="s">
        <v>4</v>
      </c>
      <c r="K1198" s="16" t="s">
        <v>4</v>
      </c>
      <c r="L1198" s="19">
        <f>IF(Tabelle1[[#This Row],[Heizleistung (55°C)]]=0,Tabelle1[[#This Row],[Heizleistung (35°C)]],(Tabelle1[[#This Row],[Heizleistung (35°C)]]+Tabelle1[[#This Row],[Heizleistung (55°C)]])/2)</f>
        <v>12.899999999999999</v>
      </c>
      <c r="M1198" s="20">
        <f>IF(Tabelle1[[#This Row],[Etas 55°C]]=0,0,(Tabelle1[[#This Row],[Etas 35°C]]*0.8+Tabelle1[[#This Row],[Etas 55°C]]*0.2))*2.5</f>
        <v>4.3950000000000005</v>
      </c>
      <c r="N1198" s="21">
        <f>IF(-(Tabelle1[[#This Row],[80%/20% SCOP]]-5.5)/5.5=1,"n.a.",-(Tabelle1[[#This Row],[80%/20% SCOP]]-5.5)/5.5)</f>
        <v>0.20090909090909082</v>
      </c>
    </row>
    <row r="1199" spans="1:14" ht="20.100000000000001" customHeight="1" x14ac:dyDescent="0.25">
      <c r="A1199" s="24">
        <v>16017563</v>
      </c>
      <c r="B1199" s="15" t="s">
        <v>909</v>
      </c>
      <c r="C1199" s="15" t="s">
        <v>1199</v>
      </c>
      <c r="D1199" s="16" t="s">
        <v>2</v>
      </c>
      <c r="E1199" s="17">
        <v>12.1</v>
      </c>
      <c r="F1199" s="18">
        <v>1.95</v>
      </c>
      <c r="G1199" s="17">
        <v>11.9</v>
      </c>
      <c r="H1199" s="18">
        <v>1.55</v>
      </c>
      <c r="I1199" s="16" t="s">
        <v>3</v>
      </c>
      <c r="J1199" s="16" t="s">
        <v>4</v>
      </c>
      <c r="K1199" s="16" t="s">
        <v>4</v>
      </c>
      <c r="L1199" s="19">
        <f>IF(Tabelle1[[#This Row],[Heizleistung (55°C)]]=0,Tabelle1[[#This Row],[Heizleistung (35°C)]],(Tabelle1[[#This Row],[Heizleistung (35°C)]]+Tabelle1[[#This Row],[Heizleistung (55°C)]])/2)</f>
        <v>12</v>
      </c>
      <c r="M1199" s="20">
        <f>IF(Tabelle1[[#This Row],[Etas 55°C]]=0,0,(Tabelle1[[#This Row],[Etas 35°C]]*0.8+Tabelle1[[#This Row],[Etas 55°C]]*0.2))*2.5</f>
        <v>4.6750000000000007</v>
      </c>
      <c r="N1199" s="21">
        <f>IF(-(Tabelle1[[#This Row],[80%/20% SCOP]]-5.5)/5.5=1,"n.a.",-(Tabelle1[[#This Row],[80%/20% SCOP]]-5.5)/5.5)</f>
        <v>0.14999999999999988</v>
      </c>
    </row>
    <row r="1200" spans="1:14" ht="20.100000000000001" customHeight="1" x14ac:dyDescent="0.25">
      <c r="A1200" s="24">
        <v>16016697</v>
      </c>
      <c r="B1200" s="15" t="s">
        <v>909</v>
      </c>
      <c r="C1200" s="15" t="s">
        <v>1200</v>
      </c>
      <c r="D1200" s="16" t="s">
        <v>2</v>
      </c>
      <c r="E1200" s="17">
        <v>12</v>
      </c>
      <c r="F1200" s="18">
        <v>1.837</v>
      </c>
      <c r="G1200" s="17">
        <v>12</v>
      </c>
      <c r="H1200" s="18">
        <v>1.4179999999999999</v>
      </c>
      <c r="I1200" s="16" t="s">
        <v>3</v>
      </c>
      <c r="J1200" s="16" t="s">
        <v>4</v>
      </c>
      <c r="K1200" s="16" t="s">
        <v>4</v>
      </c>
      <c r="L1200" s="19">
        <f>IF(Tabelle1[[#This Row],[Heizleistung (55°C)]]=0,Tabelle1[[#This Row],[Heizleistung (35°C)]],(Tabelle1[[#This Row],[Heizleistung (35°C)]]+Tabelle1[[#This Row],[Heizleistung (55°C)]])/2)</f>
        <v>12</v>
      </c>
      <c r="M1200" s="20">
        <f>IF(Tabelle1[[#This Row],[Etas 55°C]]=0,0,(Tabelle1[[#This Row],[Etas 35°C]]*0.8+Tabelle1[[#This Row],[Etas 55°C]]*0.2))*2.5</f>
        <v>4.383</v>
      </c>
      <c r="N1200" s="21">
        <f>IF(-(Tabelle1[[#This Row],[80%/20% SCOP]]-5.5)/5.5=1,"n.a.",-(Tabelle1[[#This Row],[80%/20% SCOP]]-5.5)/5.5)</f>
        <v>0.2030909090909091</v>
      </c>
    </row>
    <row r="1201" spans="1:14" ht="20.100000000000001" customHeight="1" x14ac:dyDescent="0.25">
      <c r="A1201" s="24">
        <v>16014553</v>
      </c>
      <c r="B1201" s="15" t="s">
        <v>909</v>
      </c>
      <c r="C1201" s="15" t="s">
        <v>1201</v>
      </c>
      <c r="D1201" s="16" t="s">
        <v>2</v>
      </c>
      <c r="E1201" s="17">
        <v>381</v>
      </c>
      <c r="F1201" s="18">
        <v>1.64</v>
      </c>
      <c r="G1201" s="17"/>
      <c r="H1201" s="16"/>
      <c r="I1201" s="16" t="s">
        <v>40</v>
      </c>
      <c r="J1201" s="16" t="s">
        <v>15</v>
      </c>
      <c r="K1201" s="16" t="s">
        <v>15</v>
      </c>
      <c r="L1201" s="19">
        <f>IF(Tabelle1[[#This Row],[Heizleistung (55°C)]]=0,Tabelle1[[#This Row],[Heizleistung (35°C)]],(Tabelle1[[#This Row],[Heizleistung (35°C)]]+Tabelle1[[#This Row],[Heizleistung (55°C)]])/2)</f>
        <v>381</v>
      </c>
      <c r="M1201" s="20">
        <f>IF(Tabelle1[[#This Row],[Etas 55°C]]=0,0,(Tabelle1[[#This Row],[Etas 35°C]]*0.8+Tabelle1[[#This Row],[Etas 55°C]]*0.2))*2.5</f>
        <v>0</v>
      </c>
      <c r="N1201" s="21" t="str">
        <f>IF(-(Tabelle1[[#This Row],[80%/20% SCOP]]-5.5)/5.5=1,"n.a.",-(Tabelle1[[#This Row],[80%/20% SCOP]]-5.5)/5.5)</f>
        <v>n.a.</v>
      </c>
    </row>
    <row r="1202" spans="1:14" ht="20.100000000000001" customHeight="1" x14ac:dyDescent="0.25">
      <c r="A1202" s="24">
        <v>16017606</v>
      </c>
      <c r="B1202" s="15" t="s">
        <v>909</v>
      </c>
      <c r="C1202" s="15" t="s">
        <v>1202</v>
      </c>
      <c r="D1202" s="16" t="s">
        <v>2</v>
      </c>
      <c r="E1202" s="17">
        <v>8</v>
      </c>
      <c r="F1202" s="18">
        <v>2.11</v>
      </c>
      <c r="G1202" s="17">
        <v>8</v>
      </c>
      <c r="H1202" s="18">
        <v>1.6</v>
      </c>
      <c r="I1202" s="16" t="s">
        <v>3</v>
      </c>
      <c r="J1202" s="16" t="s">
        <v>4</v>
      </c>
      <c r="K1202" s="16" t="s">
        <v>4</v>
      </c>
      <c r="L1202" s="19">
        <f>IF(Tabelle1[[#This Row],[Heizleistung (55°C)]]=0,Tabelle1[[#This Row],[Heizleistung (35°C)]],(Tabelle1[[#This Row],[Heizleistung (35°C)]]+Tabelle1[[#This Row],[Heizleistung (55°C)]])/2)</f>
        <v>8</v>
      </c>
      <c r="M1202" s="20">
        <f>IF(Tabelle1[[#This Row],[Etas 55°C]]=0,0,(Tabelle1[[#This Row],[Etas 35°C]]*0.8+Tabelle1[[#This Row],[Etas 55°C]]*0.2))*2.5</f>
        <v>5.0199999999999996</v>
      </c>
      <c r="N1202" s="21">
        <f>IF(-(Tabelle1[[#This Row],[80%/20% SCOP]]-5.5)/5.5=1,"n.a.",-(Tabelle1[[#This Row],[80%/20% SCOP]]-5.5)/5.5)</f>
        <v>8.7272727272727349E-2</v>
      </c>
    </row>
    <row r="1203" spans="1:14" ht="20.100000000000001" customHeight="1" x14ac:dyDescent="0.25">
      <c r="A1203" s="24">
        <v>16016648</v>
      </c>
      <c r="B1203" s="15" t="s">
        <v>909</v>
      </c>
      <c r="C1203" s="15" t="s">
        <v>1203</v>
      </c>
      <c r="D1203" s="16" t="s">
        <v>2</v>
      </c>
      <c r="E1203" s="17">
        <v>12</v>
      </c>
      <c r="F1203" s="18">
        <v>1.89</v>
      </c>
      <c r="G1203" s="17">
        <v>11.6</v>
      </c>
      <c r="H1203" s="18">
        <v>1.35</v>
      </c>
      <c r="I1203" s="16" t="s">
        <v>40</v>
      </c>
      <c r="J1203" s="16" t="s">
        <v>4</v>
      </c>
      <c r="K1203" s="16" t="s">
        <v>4</v>
      </c>
      <c r="L1203" s="19">
        <f>IF(Tabelle1[[#This Row],[Heizleistung (55°C)]]=0,Tabelle1[[#This Row],[Heizleistung (35°C)]],(Tabelle1[[#This Row],[Heizleistung (35°C)]]+Tabelle1[[#This Row],[Heizleistung (55°C)]])/2)</f>
        <v>11.8</v>
      </c>
      <c r="M1203" s="20">
        <f>IF(Tabelle1[[#This Row],[Etas 55°C]]=0,0,(Tabelle1[[#This Row],[Etas 35°C]]*0.8+Tabelle1[[#This Row],[Etas 55°C]]*0.2))*2.5</f>
        <v>4.4550000000000001</v>
      </c>
      <c r="N1203" s="21">
        <f>IF(-(Tabelle1[[#This Row],[80%/20% SCOP]]-5.5)/5.5=1,"n.a.",-(Tabelle1[[#This Row],[80%/20% SCOP]]-5.5)/5.5)</f>
        <v>0.18999999999999997</v>
      </c>
    </row>
    <row r="1204" spans="1:14" ht="20.100000000000001" customHeight="1" x14ac:dyDescent="0.25">
      <c r="A1204" s="24">
        <v>16016700</v>
      </c>
      <c r="B1204" s="15" t="s">
        <v>909</v>
      </c>
      <c r="C1204" s="15" t="s">
        <v>1204</v>
      </c>
      <c r="D1204" s="16" t="s">
        <v>2</v>
      </c>
      <c r="E1204" s="17">
        <v>15</v>
      </c>
      <c r="F1204" s="18">
        <v>1.8049999999999999</v>
      </c>
      <c r="G1204" s="17">
        <v>15</v>
      </c>
      <c r="H1204" s="18">
        <v>1.399</v>
      </c>
      <c r="I1204" s="16" t="s">
        <v>3</v>
      </c>
      <c r="J1204" s="16" t="s">
        <v>4</v>
      </c>
      <c r="K1204" s="16" t="s">
        <v>4</v>
      </c>
      <c r="L1204" s="19">
        <f>IF(Tabelle1[[#This Row],[Heizleistung (55°C)]]=0,Tabelle1[[#This Row],[Heizleistung (35°C)]],(Tabelle1[[#This Row],[Heizleistung (35°C)]]+Tabelle1[[#This Row],[Heizleistung (55°C)]])/2)</f>
        <v>15</v>
      </c>
      <c r="M1204" s="20">
        <f>IF(Tabelle1[[#This Row],[Etas 55°C]]=0,0,(Tabelle1[[#This Row],[Etas 35°C]]*0.8+Tabelle1[[#This Row],[Etas 55°C]]*0.2))*2.5</f>
        <v>4.3094999999999999</v>
      </c>
      <c r="N1204" s="21">
        <f>IF(-(Tabelle1[[#This Row],[80%/20% SCOP]]-5.5)/5.5=1,"n.a.",-(Tabelle1[[#This Row],[80%/20% SCOP]]-5.5)/5.5)</f>
        <v>0.21645454545454548</v>
      </c>
    </row>
    <row r="1205" spans="1:14" ht="20.100000000000001" customHeight="1" x14ac:dyDescent="0.25">
      <c r="A1205" s="24">
        <v>16014556</v>
      </c>
      <c r="B1205" s="15" t="s">
        <v>909</v>
      </c>
      <c r="C1205" s="15" t="s">
        <v>1205</v>
      </c>
      <c r="D1205" s="16" t="s">
        <v>2</v>
      </c>
      <c r="E1205" s="17">
        <v>492</v>
      </c>
      <c r="F1205" s="18">
        <v>1.6</v>
      </c>
      <c r="G1205" s="17"/>
      <c r="H1205" s="16"/>
      <c r="I1205" s="16" t="s">
        <v>40</v>
      </c>
      <c r="J1205" s="16" t="s">
        <v>15</v>
      </c>
      <c r="K1205" s="16" t="s">
        <v>15</v>
      </c>
      <c r="L1205" s="19">
        <f>IF(Tabelle1[[#This Row],[Heizleistung (55°C)]]=0,Tabelle1[[#This Row],[Heizleistung (35°C)]],(Tabelle1[[#This Row],[Heizleistung (35°C)]]+Tabelle1[[#This Row],[Heizleistung (55°C)]])/2)</f>
        <v>492</v>
      </c>
      <c r="M1205" s="20">
        <f>IF(Tabelle1[[#This Row],[Etas 55°C]]=0,0,(Tabelle1[[#This Row],[Etas 35°C]]*0.8+Tabelle1[[#This Row],[Etas 55°C]]*0.2))*2.5</f>
        <v>0</v>
      </c>
      <c r="N1205" s="21" t="str">
        <f>IF(-(Tabelle1[[#This Row],[80%/20% SCOP]]-5.5)/5.5=1,"n.a.",-(Tabelle1[[#This Row],[80%/20% SCOP]]-5.5)/5.5)</f>
        <v>n.a.</v>
      </c>
    </row>
    <row r="1206" spans="1:14" ht="20.100000000000001" customHeight="1" x14ac:dyDescent="0.25">
      <c r="A1206" s="24">
        <v>16017595</v>
      </c>
      <c r="B1206" s="15" t="s">
        <v>909</v>
      </c>
      <c r="C1206" s="15" t="s">
        <v>1206</v>
      </c>
      <c r="D1206" s="16" t="s">
        <v>2</v>
      </c>
      <c r="E1206" s="17">
        <v>8</v>
      </c>
      <c r="F1206" s="18">
        <v>2.11</v>
      </c>
      <c r="G1206" s="17">
        <v>8</v>
      </c>
      <c r="H1206" s="18">
        <v>1.6</v>
      </c>
      <c r="I1206" s="16" t="s">
        <v>3</v>
      </c>
      <c r="J1206" s="16" t="s">
        <v>4</v>
      </c>
      <c r="K1206" s="16" t="s">
        <v>4</v>
      </c>
      <c r="L1206" s="19">
        <f>IF(Tabelle1[[#This Row],[Heizleistung (55°C)]]=0,Tabelle1[[#This Row],[Heizleistung (35°C)]],(Tabelle1[[#This Row],[Heizleistung (35°C)]]+Tabelle1[[#This Row],[Heizleistung (55°C)]])/2)</f>
        <v>8</v>
      </c>
      <c r="M1206" s="20">
        <f>IF(Tabelle1[[#This Row],[Etas 55°C]]=0,0,(Tabelle1[[#This Row],[Etas 35°C]]*0.8+Tabelle1[[#This Row],[Etas 55°C]]*0.2))*2.5</f>
        <v>5.0199999999999996</v>
      </c>
      <c r="N1206" s="21">
        <f>IF(-(Tabelle1[[#This Row],[80%/20% SCOP]]-5.5)/5.5=1,"n.a.",-(Tabelle1[[#This Row],[80%/20% SCOP]]-5.5)/5.5)</f>
        <v>8.7272727272727349E-2</v>
      </c>
    </row>
    <row r="1207" spans="1:14" ht="20.100000000000001" customHeight="1" x14ac:dyDescent="0.25">
      <c r="A1207" s="24">
        <v>16017564</v>
      </c>
      <c r="B1207" s="15" t="s">
        <v>909</v>
      </c>
      <c r="C1207" s="15" t="s">
        <v>1207</v>
      </c>
      <c r="D1207" s="16" t="s">
        <v>2</v>
      </c>
      <c r="E1207" s="17">
        <v>14</v>
      </c>
      <c r="F1207" s="18">
        <v>1.88</v>
      </c>
      <c r="G1207" s="17">
        <v>13.8</v>
      </c>
      <c r="H1207" s="18">
        <v>1.52</v>
      </c>
      <c r="I1207" s="16" t="s">
        <v>3</v>
      </c>
      <c r="J1207" s="16" t="s">
        <v>4</v>
      </c>
      <c r="K1207" s="16" t="s">
        <v>4</v>
      </c>
      <c r="L1207" s="19">
        <f>IF(Tabelle1[[#This Row],[Heizleistung (55°C)]]=0,Tabelle1[[#This Row],[Heizleistung (35°C)]],(Tabelle1[[#This Row],[Heizleistung (35°C)]]+Tabelle1[[#This Row],[Heizleistung (55°C)]])/2)</f>
        <v>13.9</v>
      </c>
      <c r="M1207" s="20">
        <f>IF(Tabelle1[[#This Row],[Etas 55°C]]=0,0,(Tabelle1[[#This Row],[Etas 35°C]]*0.8+Tabelle1[[#This Row],[Etas 55°C]]*0.2))*2.5</f>
        <v>4.5200000000000005</v>
      </c>
      <c r="N1207" s="21">
        <f>IF(-(Tabelle1[[#This Row],[80%/20% SCOP]]-5.5)/5.5=1,"n.a.",-(Tabelle1[[#This Row],[80%/20% SCOP]]-5.5)/5.5)</f>
        <v>0.17818181818181811</v>
      </c>
    </row>
    <row r="1208" spans="1:14" ht="20.100000000000001" customHeight="1" x14ac:dyDescent="0.25">
      <c r="A1208" s="24">
        <v>16016701</v>
      </c>
      <c r="B1208" s="15" t="s">
        <v>909</v>
      </c>
      <c r="C1208" s="15" t="s">
        <v>1208</v>
      </c>
      <c r="D1208" s="16" t="s">
        <v>2</v>
      </c>
      <c r="E1208" s="17">
        <v>15</v>
      </c>
      <c r="F1208" s="18">
        <v>1.8049999999999999</v>
      </c>
      <c r="G1208" s="17">
        <v>15</v>
      </c>
      <c r="H1208" s="18">
        <v>1.399</v>
      </c>
      <c r="I1208" s="16" t="s">
        <v>3</v>
      </c>
      <c r="J1208" s="16" t="s">
        <v>4</v>
      </c>
      <c r="K1208" s="16" t="s">
        <v>4</v>
      </c>
      <c r="L1208" s="19">
        <f>IF(Tabelle1[[#This Row],[Heizleistung (55°C)]]=0,Tabelle1[[#This Row],[Heizleistung (35°C)]],(Tabelle1[[#This Row],[Heizleistung (35°C)]]+Tabelle1[[#This Row],[Heizleistung (55°C)]])/2)</f>
        <v>15</v>
      </c>
      <c r="M1208" s="20">
        <f>IF(Tabelle1[[#This Row],[Etas 55°C]]=0,0,(Tabelle1[[#This Row],[Etas 35°C]]*0.8+Tabelle1[[#This Row],[Etas 55°C]]*0.2))*2.5</f>
        <v>4.3094999999999999</v>
      </c>
      <c r="N1208" s="21">
        <f>IF(-(Tabelle1[[#This Row],[80%/20% SCOP]]-5.5)/5.5=1,"n.a.",-(Tabelle1[[#This Row],[80%/20% SCOP]]-5.5)/5.5)</f>
        <v>0.21645454545454548</v>
      </c>
    </row>
    <row r="1209" spans="1:14" ht="20.100000000000001" customHeight="1" x14ac:dyDescent="0.25">
      <c r="A1209" s="24">
        <v>16012510</v>
      </c>
      <c r="B1209" s="15" t="s">
        <v>909</v>
      </c>
      <c r="C1209" s="15" t="s">
        <v>1209</v>
      </c>
      <c r="D1209" s="16" t="s">
        <v>2</v>
      </c>
      <c r="E1209" s="17"/>
      <c r="F1209" s="16"/>
      <c r="G1209" s="17">
        <v>34.9</v>
      </c>
      <c r="H1209" s="18">
        <v>1.27</v>
      </c>
      <c r="I1209" s="16" t="s">
        <v>40</v>
      </c>
      <c r="J1209" s="16" t="s">
        <v>15</v>
      </c>
      <c r="K1209" s="16" t="s">
        <v>4</v>
      </c>
      <c r="L1209" s="19">
        <f>IF(Tabelle1[[#This Row],[Heizleistung (55°C)]]=0,Tabelle1[[#This Row],[Heizleistung (35°C)]],(Tabelle1[[#This Row],[Heizleistung (35°C)]]+Tabelle1[[#This Row],[Heizleistung (55°C)]])/2)</f>
        <v>17.45</v>
      </c>
      <c r="M1209" s="20">
        <f>IF(Tabelle1[[#This Row],[Etas 55°C]]=0,0,(Tabelle1[[#This Row],[Etas 35°C]]*0.8+Tabelle1[[#This Row],[Etas 55°C]]*0.2))*2.5</f>
        <v>0.63500000000000001</v>
      </c>
      <c r="N1209" s="21">
        <f>IF(-(Tabelle1[[#This Row],[80%/20% SCOP]]-5.5)/5.5=1,"n.a.",-(Tabelle1[[#This Row],[80%/20% SCOP]]-5.5)/5.5)</f>
        <v>0.88454545454545463</v>
      </c>
    </row>
    <row r="1210" spans="1:14" ht="20.100000000000001" customHeight="1" x14ac:dyDescent="0.25">
      <c r="A1210" s="24">
        <v>16017586</v>
      </c>
      <c r="B1210" s="15" t="s">
        <v>909</v>
      </c>
      <c r="C1210" s="15" t="s">
        <v>1210</v>
      </c>
      <c r="D1210" s="16" t="s">
        <v>2</v>
      </c>
      <c r="E1210" s="17">
        <v>12.1</v>
      </c>
      <c r="F1210" s="18">
        <v>1.95</v>
      </c>
      <c r="G1210" s="17">
        <v>11.9</v>
      </c>
      <c r="H1210" s="18">
        <v>1.55</v>
      </c>
      <c r="I1210" s="16" t="s">
        <v>3</v>
      </c>
      <c r="J1210" s="16" t="s">
        <v>4</v>
      </c>
      <c r="K1210" s="16" t="s">
        <v>4</v>
      </c>
      <c r="L1210" s="19">
        <f>IF(Tabelle1[[#This Row],[Heizleistung (55°C)]]=0,Tabelle1[[#This Row],[Heizleistung (35°C)]],(Tabelle1[[#This Row],[Heizleistung (35°C)]]+Tabelle1[[#This Row],[Heizleistung (55°C)]])/2)</f>
        <v>12</v>
      </c>
      <c r="M1210" s="20">
        <f>IF(Tabelle1[[#This Row],[Etas 55°C]]=0,0,(Tabelle1[[#This Row],[Etas 35°C]]*0.8+Tabelle1[[#This Row],[Etas 55°C]]*0.2))*2.5</f>
        <v>4.6750000000000007</v>
      </c>
      <c r="N1210" s="21">
        <f>IF(-(Tabelle1[[#This Row],[80%/20% SCOP]]-5.5)/5.5=1,"n.a.",-(Tabelle1[[#This Row],[80%/20% SCOP]]-5.5)/5.5)</f>
        <v>0.14999999999999988</v>
      </c>
    </row>
    <row r="1211" spans="1:14" ht="20.100000000000001" customHeight="1" x14ac:dyDescent="0.25">
      <c r="A1211" s="24">
        <v>16004593</v>
      </c>
      <c r="B1211" s="15" t="s">
        <v>909</v>
      </c>
      <c r="C1211" s="15" t="s">
        <v>1211</v>
      </c>
      <c r="D1211" s="16" t="s">
        <v>2</v>
      </c>
      <c r="E1211" s="17">
        <v>10</v>
      </c>
      <c r="F1211" s="18">
        <v>2.08</v>
      </c>
      <c r="G1211" s="17">
        <v>9</v>
      </c>
      <c r="H1211" s="18">
        <v>1.46</v>
      </c>
      <c r="I1211" s="16" t="s">
        <v>40</v>
      </c>
      <c r="J1211" s="16" t="s">
        <v>4</v>
      </c>
      <c r="K1211" s="16" t="s">
        <v>4</v>
      </c>
      <c r="L1211" s="19">
        <f>IF(Tabelle1[[#This Row],[Heizleistung (55°C)]]=0,Tabelle1[[#This Row],[Heizleistung (35°C)]],(Tabelle1[[#This Row],[Heizleistung (35°C)]]+Tabelle1[[#This Row],[Heizleistung (55°C)]])/2)</f>
        <v>9.5</v>
      </c>
      <c r="M1211" s="20">
        <f>IF(Tabelle1[[#This Row],[Etas 55°C]]=0,0,(Tabelle1[[#This Row],[Etas 35°C]]*0.8+Tabelle1[[#This Row],[Etas 55°C]]*0.2))*2.5</f>
        <v>4.8900000000000006</v>
      </c>
      <c r="N1211" s="21">
        <f>IF(-(Tabelle1[[#This Row],[80%/20% SCOP]]-5.5)/5.5=1,"n.a.",-(Tabelle1[[#This Row],[80%/20% SCOP]]-5.5)/5.5)</f>
        <v>0.1109090909090908</v>
      </c>
    </row>
    <row r="1212" spans="1:14" ht="20.100000000000001" customHeight="1" x14ac:dyDescent="0.25">
      <c r="A1212" s="24">
        <v>16017623</v>
      </c>
      <c r="B1212" s="15" t="s">
        <v>909</v>
      </c>
      <c r="C1212" s="15" t="s">
        <v>1212</v>
      </c>
      <c r="D1212" s="16" t="s">
        <v>2</v>
      </c>
      <c r="E1212" s="17">
        <v>6.1</v>
      </c>
      <c r="F1212" s="18">
        <v>1.99</v>
      </c>
      <c r="G1212" s="17">
        <v>6.2</v>
      </c>
      <c r="H1212" s="18">
        <v>1.56</v>
      </c>
      <c r="I1212" s="16" t="s">
        <v>3</v>
      </c>
      <c r="J1212" s="16" t="s">
        <v>4</v>
      </c>
      <c r="K1212" s="16" t="s">
        <v>4</v>
      </c>
      <c r="L1212" s="19">
        <f>IF(Tabelle1[[#This Row],[Heizleistung (55°C)]]=0,Tabelle1[[#This Row],[Heizleistung (35°C)]],(Tabelle1[[#This Row],[Heizleistung (35°C)]]+Tabelle1[[#This Row],[Heizleistung (55°C)]])/2)</f>
        <v>6.15</v>
      </c>
      <c r="M1212" s="20">
        <f>IF(Tabelle1[[#This Row],[Etas 55°C]]=0,0,(Tabelle1[[#This Row],[Etas 35°C]]*0.8+Tabelle1[[#This Row],[Etas 55°C]]*0.2))*2.5</f>
        <v>4.7600000000000007</v>
      </c>
      <c r="N1212" s="21">
        <f>IF(-(Tabelle1[[#This Row],[80%/20% SCOP]]-5.5)/5.5=1,"n.a.",-(Tabelle1[[#This Row],[80%/20% SCOP]]-5.5)/5.5)</f>
        <v>0.13454545454545441</v>
      </c>
    </row>
    <row r="1213" spans="1:14" ht="20.100000000000001" customHeight="1" x14ac:dyDescent="0.25">
      <c r="A1213" s="24">
        <v>16014546</v>
      </c>
      <c r="B1213" s="15" t="s">
        <v>909</v>
      </c>
      <c r="C1213" s="15" t="s">
        <v>1213</v>
      </c>
      <c r="D1213" s="16" t="s">
        <v>2</v>
      </c>
      <c r="E1213" s="17">
        <v>381</v>
      </c>
      <c r="F1213" s="18">
        <v>1.64</v>
      </c>
      <c r="G1213" s="17"/>
      <c r="H1213" s="16"/>
      <c r="I1213" s="16" t="s">
        <v>40</v>
      </c>
      <c r="J1213" s="16" t="s">
        <v>15</v>
      </c>
      <c r="K1213" s="16" t="s">
        <v>15</v>
      </c>
      <c r="L1213" s="19">
        <f>IF(Tabelle1[[#This Row],[Heizleistung (55°C)]]=0,Tabelle1[[#This Row],[Heizleistung (35°C)]],(Tabelle1[[#This Row],[Heizleistung (35°C)]]+Tabelle1[[#This Row],[Heizleistung (55°C)]])/2)</f>
        <v>381</v>
      </c>
      <c r="M1213" s="20">
        <f>IF(Tabelle1[[#This Row],[Etas 55°C]]=0,0,(Tabelle1[[#This Row],[Etas 35°C]]*0.8+Tabelle1[[#This Row],[Etas 55°C]]*0.2))*2.5</f>
        <v>0</v>
      </c>
      <c r="N1213" s="21" t="str">
        <f>IF(-(Tabelle1[[#This Row],[80%/20% SCOP]]-5.5)/5.5=1,"n.a.",-(Tabelle1[[#This Row],[80%/20% SCOP]]-5.5)/5.5)</f>
        <v>n.a.</v>
      </c>
    </row>
    <row r="1214" spans="1:14" ht="20.100000000000001" customHeight="1" x14ac:dyDescent="0.25">
      <c r="A1214" s="24">
        <v>16004599</v>
      </c>
      <c r="B1214" s="15" t="s">
        <v>909</v>
      </c>
      <c r="C1214" s="15" t="s">
        <v>1214</v>
      </c>
      <c r="D1214" s="16" t="s">
        <v>2</v>
      </c>
      <c r="E1214" s="17">
        <v>10</v>
      </c>
      <c r="F1214" s="18">
        <v>2.08</v>
      </c>
      <c r="G1214" s="17">
        <v>9</v>
      </c>
      <c r="H1214" s="18">
        <v>1.46</v>
      </c>
      <c r="I1214" s="16" t="s">
        <v>40</v>
      </c>
      <c r="J1214" s="16" t="s">
        <v>4</v>
      </c>
      <c r="K1214" s="16" t="s">
        <v>4</v>
      </c>
      <c r="L1214" s="19">
        <f>IF(Tabelle1[[#This Row],[Heizleistung (55°C)]]=0,Tabelle1[[#This Row],[Heizleistung (35°C)]],(Tabelle1[[#This Row],[Heizleistung (35°C)]]+Tabelle1[[#This Row],[Heizleistung (55°C)]])/2)</f>
        <v>9.5</v>
      </c>
      <c r="M1214" s="20">
        <f>IF(Tabelle1[[#This Row],[Etas 55°C]]=0,0,(Tabelle1[[#This Row],[Etas 35°C]]*0.8+Tabelle1[[#This Row],[Etas 55°C]]*0.2))*2.5</f>
        <v>4.8900000000000006</v>
      </c>
      <c r="N1214" s="21">
        <f>IF(-(Tabelle1[[#This Row],[80%/20% SCOP]]-5.5)/5.5=1,"n.a.",-(Tabelle1[[#This Row],[80%/20% SCOP]]-5.5)/5.5)</f>
        <v>0.1109090909090908</v>
      </c>
    </row>
    <row r="1215" spans="1:14" ht="20.100000000000001" customHeight="1" x14ac:dyDescent="0.25">
      <c r="A1215" s="24">
        <v>16017629</v>
      </c>
      <c r="B1215" s="15" t="s">
        <v>909</v>
      </c>
      <c r="C1215" s="15" t="s">
        <v>1215</v>
      </c>
      <c r="D1215" s="16" t="s">
        <v>2</v>
      </c>
      <c r="E1215" s="17">
        <v>12.1</v>
      </c>
      <c r="F1215" s="18">
        <v>1.95</v>
      </c>
      <c r="G1215" s="17">
        <v>11.9</v>
      </c>
      <c r="H1215" s="18">
        <v>1.55</v>
      </c>
      <c r="I1215" s="16" t="s">
        <v>3</v>
      </c>
      <c r="J1215" s="16" t="s">
        <v>4</v>
      </c>
      <c r="K1215" s="16" t="s">
        <v>4</v>
      </c>
      <c r="L1215" s="19">
        <f>IF(Tabelle1[[#This Row],[Heizleistung (55°C)]]=0,Tabelle1[[#This Row],[Heizleistung (35°C)]],(Tabelle1[[#This Row],[Heizleistung (35°C)]]+Tabelle1[[#This Row],[Heizleistung (55°C)]])/2)</f>
        <v>12</v>
      </c>
      <c r="M1215" s="20">
        <f>IF(Tabelle1[[#This Row],[Etas 55°C]]=0,0,(Tabelle1[[#This Row],[Etas 35°C]]*0.8+Tabelle1[[#This Row],[Etas 55°C]]*0.2))*2.5</f>
        <v>4.6750000000000007</v>
      </c>
      <c r="N1215" s="21">
        <f>IF(-(Tabelle1[[#This Row],[80%/20% SCOP]]-5.5)/5.5=1,"n.a.",-(Tabelle1[[#This Row],[80%/20% SCOP]]-5.5)/5.5)</f>
        <v>0.14999999999999988</v>
      </c>
    </row>
    <row r="1216" spans="1:14" ht="20.100000000000001" customHeight="1" x14ac:dyDescent="0.25">
      <c r="A1216" s="24">
        <v>16011519</v>
      </c>
      <c r="B1216" s="15" t="s">
        <v>909</v>
      </c>
      <c r="C1216" s="15" t="s">
        <v>1216</v>
      </c>
      <c r="D1216" s="16" t="s">
        <v>2</v>
      </c>
      <c r="E1216" s="17">
        <v>221.02</v>
      </c>
      <c r="F1216" s="18">
        <v>1.502</v>
      </c>
      <c r="G1216" s="17"/>
      <c r="H1216" s="16"/>
      <c r="I1216" s="16" t="s">
        <v>40</v>
      </c>
      <c r="J1216" s="16" t="s">
        <v>15</v>
      </c>
      <c r="K1216" s="16" t="s">
        <v>15</v>
      </c>
      <c r="L1216" s="19">
        <f>IF(Tabelle1[[#This Row],[Heizleistung (55°C)]]=0,Tabelle1[[#This Row],[Heizleistung (35°C)]],(Tabelle1[[#This Row],[Heizleistung (35°C)]]+Tabelle1[[#This Row],[Heizleistung (55°C)]])/2)</f>
        <v>221.02</v>
      </c>
      <c r="M1216" s="20">
        <f>IF(Tabelle1[[#This Row],[Etas 55°C]]=0,0,(Tabelle1[[#This Row],[Etas 35°C]]*0.8+Tabelle1[[#This Row],[Etas 55°C]]*0.2))*2.5</f>
        <v>0</v>
      </c>
      <c r="N1216" s="21" t="str">
        <f>IF(-(Tabelle1[[#This Row],[80%/20% SCOP]]-5.5)/5.5=1,"n.a.",-(Tabelle1[[#This Row],[80%/20% SCOP]]-5.5)/5.5)</f>
        <v>n.a.</v>
      </c>
    </row>
    <row r="1217" spans="1:14" ht="20.100000000000001" customHeight="1" x14ac:dyDescent="0.25">
      <c r="A1217" s="24">
        <v>16012505</v>
      </c>
      <c r="B1217" s="15" t="s">
        <v>909</v>
      </c>
      <c r="C1217" s="15" t="s">
        <v>1217</v>
      </c>
      <c r="D1217" s="16" t="s">
        <v>2</v>
      </c>
      <c r="E1217" s="17"/>
      <c r="F1217" s="16"/>
      <c r="G1217" s="17">
        <v>14.5</v>
      </c>
      <c r="H1217" s="18">
        <v>1.27</v>
      </c>
      <c r="I1217" s="16" t="s">
        <v>40</v>
      </c>
      <c r="J1217" s="16" t="s">
        <v>15</v>
      </c>
      <c r="K1217" s="16" t="s">
        <v>4</v>
      </c>
      <c r="L1217" s="19">
        <f>IF(Tabelle1[[#This Row],[Heizleistung (55°C)]]=0,Tabelle1[[#This Row],[Heizleistung (35°C)]],(Tabelle1[[#This Row],[Heizleistung (35°C)]]+Tabelle1[[#This Row],[Heizleistung (55°C)]])/2)</f>
        <v>7.25</v>
      </c>
      <c r="M1217" s="20">
        <f>IF(Tabelle1[[#This Row],[Etas 55°C]]=0,0,(Tabelle1[[#This Row],[Etas 35°C]]*0.8+Tabelle1[[#This Row],[Etas 55°C]]*0.2))*2.5</f>
        <v>0.63500000000000001</v>
      </c>
      <c r="N1217" s="21">
        <f>IF(-(Tabelle1[[#This Row],[80%/20% SCOP]]-5.5)/5.5=1,"n.a.",-(Tabelle1[[#This Row],[80%/20% SCOP]]-5.5)/5.5)</f>
        <v>0.88454545454545463</v>
      </c>
    </row>
    <row r="1218" spans="1:14" ht="20.100000000000001" customHeight="1" x14ac:dyDescent="0.25">
      <c r="A1218" s="24">
        <v>16016702</v>
      </c>
      <c r="B1218" s="15" t="s">
        <v>909</v>
      </c>
      <c r="C1218" s="15" t="s">
        <v>1218</v>
      </c>
      <c r="D1218" s="16" t="s">
        <v>2</v>
      </c>
      <c r="E1218" s="17">
        <v>4.5</v>
      </c>
      <c r="F1218" s="18">
        <v>1.998</v>
      </c>
      <c r="G1218" s="17">
        <v>4.5999999999999996</v>
      </c>
      <c r="H1218" s="18">
        <v>1.486</v>
      </c>
      <c r="I1218" s="16" t="s">
        <v>3</v>
      </c>
      <c r="J1218" s="16" t="s">
        <v>4</v>
      </c>
      <c r="K1218" s="16" t="s">
        <v>4</v>
      </c>
      <c r="L1218" s="19">
        <f>IF(Tabelle1[[#This Row],[Heizleistung (55°C)]]=0,Tabelle1[[#This Row],[Heizleistung (35°C)]],(Tabelle1[[#This Row],[Heizleistung (35°C)]]+Tabelle1[[#This Row],[Heizleistung (55°C)]])/2)</f>
        <v>4.55</v>
      </c>
      <c r="M1218" s="20">
        <f>IF(Tabelle1[[#This Row],[Etas 55°C]]=0,0,(Tabelle1[[#This Row],[Etas 35°C]]*0.8+Tabelle1[[#This Row],[Etas 55°C]]*0.2))*2.5</f>
        <v>4.7389999999999999</v>
      </c>
      <c r="N1218" s="21">
        <f>IF(-(Tabelle1[[#This Row],[80%/20% SCOP]]-5.5)/5.5=1,"n.a.",-(Tabelle1[[#This Row],[80%/20% SCOP]]-5.5)/5.5)</f>
        <v>0.13836363636363638</v>
      </c>
    </row>
    <row r="1219" spans="1:14" ht="20.100000000000001" customHeight="1" x14ac:dyDescent="0.25">
      <c r="A1219" s="24">
        <v>16012501</v>
      </c>
      <c r="B1219" s="15" t="s">
        <v>909</v>
      </c>
      <c r="C1219" s="15" t="s">
        <v>1219</v>
      </c>
      <c r="D1219" s="16" t="s">
        <v>2</v>
      </c>
      <c r="E1219" s="17">
        <v>45</v>
      </c>
      <c r="F1219" s="18">
        <v>1.64</v>
      </c>
      <c r="G1219" s="17"/>
      <c r="H1219" s="16"/>
      <c r="I1219" s="16" t="s">
        <v>40</v>
      </c>
      <c r="J1219" s="16" t="s">
        <v>15</v>
      </c>
      <c r="K1219" s="16" t="s">
        <v>4</v>
      </c>
      <c r="L1219" s="19">
        <f>IF(Tabelle1[[#This Row],[Heizleistung (55°C)]]=0,Tabelle1[[#This Row],[Heizleistung (35°C)]],(Tabelle1[[#This Row],[Heizleistung (35°C)]]+Tabelle1[[#This Row],[Heizleistung (55°C)]])/2)</f>
        <v>45</v>
      </c>
      <c r="M1219" s="20">
        <f>IF(Tabelle1[[#This Row],[Etas 55°C]]=0,0,(Tabelle1[[#This Row],[Etas 35°C]]*0.8+Tabelle1[[#This Row],[Etas 55°C]]*0.2))*2.5</f>
        <v>0</v>
      </c>
      <c r="N1219" s="21" t="str">
        <f>IF(-(Tabelle1[[#This Row],[80%/20% SCOP]]-5.5)/5.5=1,"n.a.",-(Tabelle1[[#This Row],[80%/20% SCOP]]-5.5)/5.5)</f>
        <v>n.a.</v>
      </c>
    </row>
    <row r="1220" spans="1:14" ht="20.100000000000001" customHeight="1" x14ac:dyDescent="0.25">
      <c r="A1220" s="24">
        <v>16016676</v>
      </c>
      <c r="B1220" s="15" t="s">
        <v>909</v>
      </c>
      <c r="C1220" s="15" t="s">
        <v>1220</v>
      </c>
      <c r="D1220" s="16" t="s">
        <v>2</v>
      </c>
      <c r="E1220" s="17">
        <v>13.7</v>
      </c>
      <c r="F1220" s="18">
        <v>1.86</v>
      </c>
      <c r="G1220" s="17">
        <v>12.1</v>
      </c>
      <c r="H1220" s="18">
        <v>1.35</v>
      </c>
      <c r="I1220" s="16" t="s">
        <v>40</v>
      </c>
      <c r="J1220" s="16" t="s">
        <v>4</v>
      </c>
      <c r="K1220" s="16" t="s">
        <v>4</v>
      </c>
      <c r="L1220" s="19">
        <f>IF(Tabelle1[[#This Row],[Heizleistung (55°C)]]=0,Tabelle1[[#This Row],[Heizleistung (35°C)]],(Tabelle1[[#This Row],[Heizleistung (35°C)]]+Tabelle1[[#This Row],[Heizleistung (55°C)]])/2)</f>
        <v>12.899999999999999</v>
      </c>
      <c r="M1220" s="20">
        <f>IF(Tabelle1[[#This Row],[Etas 55°C]]=0,0,(Tabelle1[[#This Row],[Etas 35°C]]*0.8+Tabelle1[[#This Row],[Etas 55°C]]*0.2))*2.5</f>
        <v>4.3950000000000005</v>
      </c>
      <c r="N1220" s="21">
        <f>IF(-(Tabelle1[[#This Row],[80%/20% SCOP]]-5.5)/5.5=1,"n.a.",-(Tabelle1[[#This Row],[80%/20% SCOP]]-5.5)/5.5)</f>
        <v>0.20090909090909082</v>
      </c>
    </row>
    <row r="1221" spans="1:14" ht="20.100000000000001" customHeight="1" x14ac:dyDescent="0.25">
      <c r="A1221" s="24">
        <v>16014534</v>
      </c>
      <c r="B1221" s="15" t="s">
        <v>909</v>
      </c>
      <c r="C1221" s="15" t="s">
        <v>1221</v>
      </c>
      <c r="D1221" s="16" t="s">
        <v>2</v>
      </c>
      <c r="E1221" s="17">
        <v>252</v>
      </c>
      <c r="F1221" s="18">
        <v>1.6</v>
      </c>
      <c r="G1221" s="17"/>
      <c r="H1221" s="16"/>
      <c r="I1221" s="16" t="s">
        <v>40</v>
      </c>
      <c r="J1221" s="16" t="s">
        <v>15</v>
      </c>
      <c r="K1221" s="16" t="s">
        <v>15</v>
      </c>
      <c r="L1221" s="19">
        <f>IF(Tabelle1[[#This Row],[Heizleistung (55°C)]]=0,Tabelle1[[#This Row],[Heizleistung (35°C)]],(Tabelle1[[#This Row],[Heizleistung (35°C)]]+Tabelle1[[#This Row],[Heizleistung (55°C)]])/2)</f>
        <v>252</v>
      </c>
      <c r="M1221" s="20">
        <f>IF(Tabelle1[[#This Row],[Etas 55°C]]=0,0,(Tabelle1[[#This Row],[Etas 35°C]]*0.8+Tabelle1[[#This Row],[Etas 55°C]]*0.2))*2.5</f>
        <v>0</v>
      </c>
      <c r="N1221" s="21" t="str">
        <f>IF(-(Tabelle1[[#This Row],[80%/20% SCOP]]-5.5)/5.5=1,"n.a.",-(Tabelle1[[#This Row],[80%/20% SCOP]]-5.5)/5.5)</f>
        <v>n.a.</v>
      </c>
    </row>
    <row r="1222" spans="1:14" ht="20.100000000000001" customHeight="1" x14ac:dyDescent="0.25">
      <c r="A1222" s="24">
        <v>16017632</v>
      </c>
      <c r="B1222" s="15" t="s">
        <v>909</v>
      </c>
      <c r="C1222" s="15" t="s">
        <v>1222</v>
      </c>
      <c r="D1222" s="16" t="s">
        <v>2</v>
      </c>
      <c r="E1222" s="17">
        <v>15.5</v>
      </c>
      <c r="F1222" s="18">
        <v>1.86</v>
      </c>
      <c r="G1222" s="17">
        <v>16</v>
      </c>
      <c r="H1222" s="18">
        <v>1.52</v>
      </c>
      <c r="I1222" s="16" t="s">
        <v>3</v>
      </c>
      <c r="J1222" s="16" t="s">
        <v>4</v>
      </c>
      <c r="K1222" s="16" t="s">
        <v>4</v>
      </c>
      <c r="L1222" s="19">
        <f>IF(Tabelle1[[#This Row],[Heizleistung (55°C)]]=0,Tabelle1[[#This Row],[Heizleistung (35°C)]],(Tabelle1[[#This Row],[Heizleistung (35°C)]]+Tabelle1[[#This Row],[Heizleistung (55°C)]])/2)</f>
        <v>15.75</v>
      </c>
      <c r="M1222" s="20">
        <f>IF(Tabelle1[[#This Row],[Etas 55°C]]=0,0,(Tabelle1[[#This Row],[Etas 35°C]]*0.8+Tabelle1[[#This Row],[Etas 55°C]]*0.2))*2.5</f>
        <v>4.4800000000000004</v>
      </c>
      <c r="N1222" s="21">
        <f>IF(-(Tabelle1[[#This Row],[80%/20% SCOP]]-5.5)/5.5=1,"n.a.",-(Tabelle1[[#This Row],[80%/20% SCOP]]-5.5)/5.5)</f>
        <v>0.18545454545454537</v>
      </c>
    </row>
    <row r="1223" spans="1:14" ht="20.100000000000001" customHeight="1" x14ac:dyDescent="0.25">
      <c r="A1223" s="24">
        <v>16012476</v>
      </c>
      <c r="B1223" s="15" t="s">
        <v>909</v>
      </c>
      <c r="C1223" s="15" t="s">
        <v>1223</v>
      </c>
      <c r="D1223" s="16" t="s">
        <v>2</v>
      </c>
      <c r="E1223" s="17"/>
      <c r="F1223" s="16"/>
      <c r="G1223" s="17">
        <v>16.8</v>
      </c>
      <c r="H1223" s="18">
        <v>1.27</v>
      </c>
      <c r="I1223" s="16" t="s">
        <v>40</v>
      </c>
      <c r="J1223" s="16" t="s">
        <v>15</v>
      </c>
      <c r="K1223" s="16" t="s">
        <v>4</v>
      </c>
      <c r="L1223" s="19">
        <f>IF(Tabelle1[[#This Row],[Heizleistung (55°C)]]=0,Tabelle1[[#This Row],[Heizleistung (35°C)]],(Tabelle1[[#This Row],[Heizleistung (35°C)]]+Tabelle1[[#This Row],[Heizleistung (55°C)]])/2)</f>
        <v>8.4</v>
      </c>
      <c r="M1223" s="20">
        <f>IF(Tabelle1[[#This Row],[Etas 55°C]]=0,0,(Tabelle1[[#This Row],[Etas 35°C]]*0.8+Tabelle1[[#This Row],[Etas 55°C]]*0.2))*2.5</f>
        <v>0.63500000000000001</v>
      </c>
      <c r="N1223" s="21">
        <f>IF(-(Tabelle1[[#This Row],[80%/20% SCOP]]-5.5)/5.5=1,"n.a.",-(Tabelle1[[#This Row],[80%/20% SCOP]]-5.5)/5.5)</f>
        <v>0.88454545454545463</v>
      </c>
    </row>
    <row r="1224" spans="1:14" ht="20.100000000000001" customHeight="1" x14ac:dyDescent="0.25">
      <c r="A1224" s="24">
        <v>16013600</v>
      </c>
      <c r="B1224" s="15" t="s">
        <v>909</v>
      </c>
      <c r="C1224" s="15" t="s">
        <v>1224</v>
      </c>
      <c r="D1224" s="16" t="s">
        <v>2</v>
      </c>
      <c r="E1224" s="17">
        <v>6.2</v>
      </c>
      <c r="F1224" s="18">
        <v>1.9259999999999999</v>
      </c>
      <c r="G1224" s="17">
        <v>6.2</v>
      </c>
      <c r="H1224" s="18">
        <v>1.4970000000000001</v>
      </c>
      <c r="I1224" s="16" t="s">
        <v>3</v>
      </c>
      <c r="J1224" s="16" t="s">
        <v>4</v>
      </c>
      <c r="K1224" s="16" t="s">
        <v>4</v>
      </c>
      <c r="L1224" s="19">
        <f>IF(Tabelle1[[#This Row],[Heizleistung (55°C)]]=0,Tabelle1[[#This Row],[Heizleistung (35°C)]],(Tabelle1[[#This Row],[Heizleistung (35°C)]]+Tabelle1[[#This Row],[Heizleistung (55°C)]])/2)</f>
        <v>6.2</v>
      </c>
      <c r="M1224" s="20">
        <f>IF(Tabelle1[[#This Row],[Etas 55°C]]=0,0,(Tabelle1[[#This Row],[Etas 35°C]]*0.8+Tabelle1[[#This Row],[Etas 55°C]]*0.2))*2.5</f>
        <v>4.6005000000000003</v>
      </c>
      <c r="N1224" s="21">
        <f>IF(-(Tabelle1[[#This Row],[80%/20% SCOP]]-5.5)/5.5=1,"n.a.",-(Tabelle1[[#This Row],[80%/20% SCOP]]-5.5)/5.5)</f>
        <v>0.16354545454545449</v>
      </c>
    </row>
    <row r="1225" spans="1:14" ht="20.100000000000001" customHeight="1" x14ac:dyDescent="0.25">
      <c r="A1225" s="24">
        <v>16016658</v>
      </c>
      <c r="B1225" s="15" t="s">
        <v>909</v>
      </c>
      <c r="C1225" s="15" t="s">
        <v>1225</v>
      </c>
      <c r="D1225" s="16" t="s">
        <v>2</v>
      </c>
      <c r="E1225" s="17">
        <v>12</v>
      </c>
      <c r="F1225" s="18">
        <v>1.89</v>
      </c>
      <c r="G1225" s="17">
        <v>11.6</v>
      </c>
      <c r="H1225" s="18">
        <v>1.35</v>
      </c>
      <c r="I1225" s="16" t="s">
        <v>40</v>
      </c>
      <c r="J1225" s="16" t="s">
        <v>4</v>
      </c>
      <c r="K1225" s="16" t="s">
        <v>4</v>
      </c>
      <c r="L1225" s="19">
        <f>IF(Tabelle1[[#This Row],[Heizleistung (55°C)]]=0,Tabelle1[[#This Row],[Heizleistung (35°C)]],(Tabelle1[[#This Row],[Heizleistung (35°C)]]+Tabelle1[[#This Row],[Heizleistung (55°C)]])/2)</f>
        <v>11.8</v>
      </c>
      <c r="M1225" s="20">
        <f>IF(Tabelle1[[#This Row],[Etas 55°C]]=0,0,(Tabelle1[[#This Row],[Etas 35°C]]*0.8+Tabelle1[[#This Row],[Etas 55°C]]*0.2))*2.5</f>
        <v>4.4550000000000001</v>
      </c>
      <c r="N1225" s="21">
        <f>IF(-(Tabelle1[[#This Row],[80%/20% SCOP]]-5.5)/5.5=1,"n.a.",-(Tabelle1[[#This Row],[80%/20% SCOP]]-5.5)/5.5)</f>
        <v>0.18999999999999997</v>
      </c>
    </row>
    <row r="1226" spans="1:14" ht="20.100000000000001" customHeight="1" x14ac:dyDescent="0.25">
      <c r="A1226" s="24">
        <v>16004831</v>
      </c>
      <c r="B1226" s="15" t="s">
        <v>909</v>
      </c>
      <c r="C1226" s="15" t="s">
        <v>1226</v>
      </c>
      <c r="D1226" s="16" t="s">
        <v>2</v>
      </c>
      <c r="E1226" s="17">
        <v>12</v>
      </c>
      <c r="F1226" s="18">
        <v>1.89</v>
      </c>
      <c r="G1226" s="17">
        <v>11.6</v>
      </c>
      <c r="H1226" s="18">
        <v>1.35</v>
      </c>
      <c r="I1226" s="16" t="s">
        <v>40</v>
      </c>
      <c r="J1226" s="16" t="s">
        <v>4</v>
      </c>
      <c r="K1226" s="16" t="s">
        <v>4</v>
      </c>
      <c r="L1226" s="19">
        <f>IF(Tabelle1[[#This Row],[Heizleistung (55°C)]]=0,Tabelle1[[#This Row],[Heizleistung (35°C)]],(Tabelle1[[#This Row],[Heizleistung (35°C)]]+Tabelle1[[#This Row],[Heizleistung (55°C)]])/2)</f>
        <v>11.8</v>
      </c>
      <c r="M1226" s="20">
        <f>IF(Tabelle1[[#This Row],[Etas 55°C]]=0,0,(Tabelle1[[#This Row],[Etas 35°C]]*0.8+Tabelle1[[#This Row],[Etas 55°C]]*0.2))*2.5</f>
        <v>4.4550000000000001</v>
      </c>
      <c r="N1226" s="21">
        <f>IF(-(Tabelle1[[#This Row],[80%/20% SCOP]]-5.5)/5.5=1,"n.a.",-(Tabelle1[[#This Row],[80%/20% SCOP]]-5.5)/5.5)</f>
        <v>0.18999999999999997</v>
      </c>
    </row>
    <row r="1227" spans="1:14" ht="20.100000000000001" customHeight="1" x14ac:dyDescent="0.25">
      <c r="A1227" s="24">
        <v>16014734</v>
      </c>
      <c r="B1227" s="15" t="s">
        <v>909</v>
      </c>
      <c r="C1227" s="15" t="s">
        <v>1227</v>
      </c>
      <c r="D1227" s="16" t="s">
        <v>2</v>
      </c>
      <c r="E1227" s="17">
        <v>161</v>
      </c>
      <c r="F1227" s="18">
        <v>1.66</v>
      </c>
      <c r="G1227" s="17"/>
      <c r="H1227" s="16"/>
      <c r="I1227" s="16" t="s">
        <v>40</v>
      </c>
      <c r="J1227" s="16" t="s">
        <v>15</v>
      </c>
      <c r="K1227" s="16" t="s">
        <v>4</v>
      </c>
      <c r="L1227" s="19">
        <f>IF(Tabelle1[[#This Row],[Heizleistung (55°C)]]=0,Tabelle1[[#This Row],[Heizleistung (35°C)]],(Tabelle1[[#This Row],[Heizleistung (35°C)]]+Tabelle1[[#This Row],[Heizleistung (55°C)]])/2)</f>
        <v>161</v>
      </c>
      <c r="M1227" s="20">
        <f>IF(Tabelle1[[#This Row],[Etas 55°C]]=0,0,(Tabelle1[[#This Row],[Etas 35°C]]*0.8+Tabelle1[[#This Row],[Etas 55°C]]*0.2))*2.5</f>
        <v>0</v>
      </c>
      <c r="N1227" s="21" t="str">
        <f>IF(-(Tabelle1[[#This Row],[80%/20% SCOP]]-5.5)/5.5=1,"n.a.",-(Tabelle1[[#This Row],[80%/20% SCOP]]-5.5)/5.5)</f>
        <v>n.a.</v>
      </c>
    </row>
    <row r="1228" spans="1:14" ht="20.100000000000001" customHeight="1" x14ac:dyDescent="0.25">
      <c r="A1228" s="24">
        <v>16012488</v>
      </c>
      <c r="B1228" s="15" t="s">
        <v>909</v>
      </c>
      <c r="C1228" s="15" t="s">
        <v>1228</v>
      </c>
      <c r="D1228" s="16" t="s">
        <v>2</v>
      </c>
      <c r="E1228" s="17">
        <v>40.4</v>
      </c>
      <c r="F1228" s="18">
        <v>1.65</v>
      </c>
      <c r="G1228" s="17"/>
      <c r="H1228" s="16"/>
      <c r="I1228" s="16" t="s">
        <v>40</v>
      </c>
      <c r="J1228" s="16" t="s">
        <v>15</v>
      </c>
      <c r="K1228" s="16" t="s">
        <v>4</v>
      </c>
      <c r="L1228" s="19">
        <f>IF(Tabelle1[[#This Row],[Heizleistung (55°C)]]=0,Tabelle1[[#This Row],[Heizleistung (35°C)]],(Tabelle1[[#This Row],[Heizleistung (35°C)]]+Tabelle1[[#This Row],[Heizleistung (55°C)]])/2)</f>
        <v>40.4</v>
      </c>
      <c r="M1228" s="20">
        <f>IF(Tabelle1[[#This Row],[Etas 55°C]]=0,0,(Tabelle1[[#This Row],[Etas 35°C]]*0.8+Tabelle1[[#This Row],[Etas 55°C]]*0.2))*2.5</f>
        <v>0</v>
      </c>
      <c r="N1228" s="21" t="str">
        <f>IF(-(Tabelle1[[#This Row],[80%/20% SCOP]]-5.5)/5.5=1,"n.a.",-(Tabelle1[[#This Row],[80%/20% SCOP]]-5.5)/5.5)</f>
        <v>n.a.</v>
      </c>
    </row>
    <row r="1229" spans="1:14" ht="20.100000000000001" customHeight="1" x14ac:dyDescent="0.25">
      <c r="A1229" s="24">
        <v>16016666</v>
      </c>
      <c r="B1229" s="15" t="s">
        <v>909</v>
      </c>
      <c r="C1229" s="15" t="s">
        <v>1229</v>
      </c>
      <c r="D1229" s="16" t="s">
        <v>2</v>
      </c>
      <c r="E1229" s="17">
        <v>8.1</v>
      </c>
      <c r="F1229" s="18">
        <v>2.0499999999999998</v>
      </c>
      <c r="G1229" s="17">
        <v>6.6</v>
      </c>
      <c r="H1229" s="18">
        <v>1.31</v>
      </c>
      <c r="I1229" s="16" t="s">
        <v>40</v>
      </c>
      <c r="J1229" s="16" t="s">
        <v>4</v>
      </c>
      <c r="K1229" s="16" t="s">
        <v>4</v>
      </c>
      <c r="L1229" s="19">
        <f>IF(Tabelle1[[#This Row],[Heizleistung (55°C)]]=0,Tabelle1[[#This Row],[Heizleistung (35°C)]],(Tabelle1[[#This Row],[Heizleistung (35°C)]]+Tabelle1[[#This Row],[Heizleistung (55°C)]])/2)</f>
        <v>7.35</v>
      </c>
      <c r="M1229" s="20">
        <f>IF(Tabelle1[[#This Row],[Etas 55°C]]=0,0,(Tabelle1[[#This Row],[Etas 35°C]]*0.8+Tabelle1[[#This Row],[Etas 55°C]]*0.2))*2.5</f>
        <v>4.7549999999999999</v>
      </c>
      <c r="N1229" s="21">
        <f>IF(-(Tabelle1[[#This Row],[80%/20% SCOP]]-5.5)/5.5=1,"n.a.",-(Tabelle1[[#This Row],[80%/20% SCOP]]-5.5)/5.5)</f>
        <v>0.13545454545454547</v>
      </c>
    </row>
    <row r="1230" spans="1:14" ht="20.100000000000001" customHeight="1" x14ac:dyDescent="0.25">
      <c r="A1230" s="24">
        <v>16017287</v>
      </c>
      <c r="B1230" s="15" t="s">
        <v>1230</v>
      </c>
      <c r="C1230" s="15" t="s">
        <v>1231</v>
      </c>
      <c r="D1230" s="16" t="s">
        <v>2</v>
      </c>
      <c r="E1230" s="17">
        <v>7.9</v>
      </c>
      <c r="F1230" s="18">
        <v>2.11</v>
      </c>
      <c r="G1230" s="17">
        <v>8.1999999999999993</v>
      </c>
      <c r="H1230" s="18">
        <v>1.6</v>
      </c>
      <c r="I1230" s="16" t="s">
        <v>3</v>
      </c>
      <c r="J1230" s="16" t="s">
        <v>4</v>
      </c>
      <c r="K1230" s="16" t="s">
        <v>15</v>
      </c>
      <c r="L1230" s="19">
        <f>IF(Tabelle1[[#This Row],[Heizleistung (55°C)]]=0,Tabelle1[[#This Row],[Heizleistung (35°C)]],(Tabelle1[[#This Row],[Heizleistung (35°C)]]+Tabelle1[[#This Row],[Heizleistung (55°C)]])/2)</f>
        <v>8.0500000000000007</v>
      </c>
      <c r="M1230" s="20">
        <f>IF(Tabelle1[[#This Row],[Etas 55°C]]=0,0,(Tabelle1[[#This Row],[Etas 35°C]]*0.8+Tabelle1[[#This Row],[Etas 55°C]]*0.2))*2.5</f>
        <v>5.0199999999999996</v>
      </c>
      <c r="N1230" s="21">
        <f>IF(-(Tabelle1[[#This Row],[80%/20% SCOP]]-5.5)/5.5=1,"n.a.",-(Tabelle1[[#This Row],[80%/20% SCOP]]-5.5)/5.5)</f>
        <v>8.7272727272727349E-2</v>
      </c>
    </row>
    <row r="1231" spans="1:14" ht="20.100000000000001" customHeight="1" x14ac:dyDescent="0.25">
      <c r="A1231" s="24">
        <v>16003075</v>
      </c>
      <c r="B1231" s="15" t="s">
        <v>1230</v>
      </c>
      <c r="C1231" s="15" t="s">
        <v>1232</v>
      </c>
      <c r="D1231" s="16" t="s">
        <v>2</v>
      </c>
      <c r="E1231" s="17">
        <v>8.4</v>
      </c>
      <c r="F1231" s="18">
        <v>2.0499999999999998</v>
      </c>
      <c r="G1231" s="17">
        <v>7.5</v>
      </c>
      <c r="H1231" s="18">
        <v>1.31</v>
      </c>
      <c r="I1231" s="16" t="s">
        <v>40</v>
      </c>
      <c r="J1231" s="16" t="s">
        <v>4</v>
      </c>
      <c r="K1231" s="16" t="s">
        <v>4</v>
      </c>
      <c r="L1231" s="19">
        <f>IF(Tabelle1[[#This Row],[Heizleistung (55°C)]]=0,Tabelle1[[#This Row],[Heizleistung (35°C)]],(Tabelle1[[#This Row],[Heizleistung (35°C)]]+Tabelle1[[#This Row],[Heizleistung (55°C)]])/2)</f>
        <v>7.95</v>
      </c>
      <c r="M1231" s="20">
        <f>IF(Tabelle1[[#This Row],[Etas 55°C]]=0,0,(Tabelle1[[#This Row],[Etas 35°C]]*0.8+Tabelle1[[#This Row],[Etas 55°C]]*0.2))*2.5</f>
        <v>4.7549999999999999</v>
      </c>
      <c r="N1231" s="21">
        <f>IF(-(Tabelle1[[#This Row],[80%/20% SCOP]]-5.5)/5.5=1,"n.a.",-(Tabelle1[[#This Row],[80%/20% SCOP]]-5.5)/5.5)</f>
        <v>0.13545454545454547</v>
      </c>
    </row>
    <row r="1232" spans="1:14" ht="20.100000000000001" customHeight="1" x14ac:dyDescent="0.25">
      <c r="A1232" s="24">
        <v>16003150</v>
      </c>
      <c r="B1232" s="15" t="s">
        <v>1230</v>
      </c>
      <c r="C1232" s="15" t="s">
        <v>1233</v>
      </c>
      <c r="D1232" s="16" t="s">
        <v>2</v>
      </c>
      <c r="E1232" s="17">
        <v>4.95</v>
      </c>
      <c r="F1232" s="18">
        <v>1.95</v>
      </c>
      <c r="G1232" s="17">
        <v>3.52</v>
      </c>
      <c r="H1232" s="18">
        <v>1.38</v>
      </c>
      <c r="I1232" s="16" t="s">
        <v>40</v>
      </c>
      <c r="J1232" s="16" t="s">
        <v>4</v>
      </c>
      <c r="K1232" s="16" t="s">
        <v>4</v>
      </c>
      <c r="L1232" s="19">
        <f>IF(Tabelle1[[#This Row],[Heizleistung (55°C)]]=0,Tabelle1[[#This Row],[Heizleistung (35°C)]],(Tabelle1[[#This Row],[Heizleistung (35°C)]]+Tabelle1[[#This Row],[Heizleistung (55°C)]])/2)</f>
        <v>4.2350000000000003</v>
      </c>
      <c r="M1232" s="20">
        <f>IF(Tabelle1[[#This Row],[Etas 55°C]]=0,0,(Tabelle1[[#This Row],[Etas 35°C]]*0.8+Tabelle1[[#This Row],[Etas 55°C]]*0.2))*2.5</f>
        <v>4.59</v>
      </c>
      <c r="N1232" s="21">
        <f>IF(-(Tabelle1[[#This Row],[80%/20% SCOP]]-5.5)/5.5=1,"n.a.",-(Tabelle1[[#This Row],[80%/20% SCOP]]-5.5)/5.5)</f>
        <v>0.16545454545454549</v>
      </c>
    </row>
    <row r="1233" spans="1:14" ht="20.100000000000001" customHeight="1" x14ac:dyDescent="0.25">
      <c r="A1233" s="24">
        <v>16003078</v>
      </c>
      <c r="B1233" s="15" t="s">
        <v>1230</v>
      </c>
      <c r="C1233" s="15" t="s">
        <v>1234</v>
      </c>
      <c r="D1233" s="16" t="s">
        <v>2</v>
      </c>
      <c r="E1233" s="17">
        <v>14.5</v>
      </c>
      <c r="F1233" s="18">
        <v>1.85</v>
      </c>
      <c r="G1233" s="17">
        <v>13.8</v>
      </c>
      <c r="H1233" s="18">
        <v>1.35</v>
      </c>
      <c r="I1233" s="16" t="s">
        <v>40</v>
      </c>
      <c r="J1233" s="16" t="s">
        <v>4</v>
      </c>
      <c r="K1233" s="16" t="s">
        <v>4</v>
      </c>
      <c r="L1233" s="19">
        <f>IF(Tabelle1[[#This Row],[Heizleistung (55°C)]]=0,Tabelle1[[#This Row],[Heizleistung (35°C)]],(Tabelle1[[#This Row],[Heizleistung (35°C)]]+Tabelle1[[#This Row],[Heizleistung (55°C)]])/2)</f>
        <v>14.15</v>
      </c>
      <c r="M1233" s="20">
        <f>IF(Tabelle1[[#This Row],[Etas 55°C]]=0,0,(Tabelle1[[#This Row],[Etas 35°C]]*0.8+Tabelle1[[#This Row],[Etas 55°C]]*0.2))*2.5</f>
        <v>4.3750000000000009</v>
      </c>
      <c r="N1233" s="21">
        <f>IF(-(Tabelle1[[#This Row],[80%/20% SCOP]]-5.5)/5.5=1,"n.a.",-(Tabelle1[[#This Row],[80%/20% SCOP]]-5.5)/5.5)</f>
        <v>0.20454545454545439</v>
      </c>
    </row>
    <row r="1234" spans="1:14" ht="20.100000000000001" customHeight="1" x14ac:dyDescent="0.25">
      <c r="A1234" s="24">
        <v>16003077</v>
      </c>
      <c r="B1234" s="15" t="s">
        <v>1230</v>
      </c>
      <c r="C1234" s="15" t="s">
        <v>1235</v>
      </c>
      <c r="D1234" s="16" t="s">
        <v>2</v>
      </c>
      <c r="E1234" s="17">
        <v>12.1</v>
      </c>
      <c r="F1234" s="18">
        <v>1.89</v>
      </c>
      <c r="G1234" s="17">
        <v>11.9</v>
      </c>
      <c r="H1234" s="18">
        <v>1.35</v>
      </c>
      <c r="I1234" s="16" t="s">
        <v>40</v>
      </c>
      <c r="J1234" s="16" t="s">
        <v>4</v>
      </c>
      <c r="K1234" s="16" t="s">
        <v>4</v>
      </c>
      <c r="L1234" s="19">
        <f>IF(Tabelle1[[#This Row],[Heizleistung (55°C)]]=0,Tabelle1[[#This Row],[Heizleistung (35°C)]],(Tabelle1[[#This Row],[Heizleistung (35°C)]]+Tabelle1[[#This Row],[Heizleistung (55°C)]])/2)</f>
        <v>12</v>
      </c>
      <c r="M1234" s="20">
        <f>IF(Tabelle1[[#This Row],[Etas 55°C]]=0,0,(Tabelle1[[#This Row],[Etas 35°C]]*0.8+Tabelle1[[#This Row],[Etas 55°C]]*0.2))*2.5</f>
        <v>4.4550000000000001</v>
      </c>
      <c r="N1234" s="21">
        <f>IF(-(Tabelle1[[#This Row],[80%/20% SCOP]]-5.5)/5.5=1,"n.a.",-(Tabelle1[[#This Row],[80%/20% SCOP]]-5.5)/5.5)</f>
        <v>0.18999999999999997</v>
      </c>
    </row>
    <row r="1235" spans="1:14" ht="20.100000000000001" customHeight="1" x14ac:dyDescent="0.25">
      <c r="A1235" s="24">
        <v>16003083</v>
      </c>
      <c r="B1235" s="15" t="s">
        <v>1230</v>
      </c>
      <c r="C1235" s="15" t="s">
        <v>1236</v>
      </c>
      <c r="D1235" s="16" t="s">
        <v>2</v>
      </c>
      <c r="E1235" s="17">
        <v>18</v>
      </c>
      <c r="F1235" s="18">
        <v>1.81</v>
      </c>
      <c r="G1235" s="17">
        <v>18</v>
      </c>
      <c r="H1235" s="18">
        <v>1.25</v>
      </c>
      <c r="I1235" s="16" t="s">
        <v>40</v>
      </c>
      <c r="J1235" s="16" t="s">
        <v>4</v>
      </c>
      <c r="K1235" s="16" t="s">
        <v>4</v>
      </c>
      <c r="L1235" s="19">
        <f>IF(Tabelle1[[#This Row],[Heizleistung (55°C)]]=0,Tabelle1[[#This Row],[Heizleistung (35°C)]],(Tabelle1[[#This Row],[Heizleistung (35°C)]]+Tabelle1[[#This Row],[Heizleistung (55°C)]])/2)</f>
        <v>18</v>
      </c>
      <c r="M1235" s="20">
        <f>IF(Tabelle1[[#This Row],[Etas 55°C]]=0,0,(Tabelle1[[#This Row],[Etas 35°C]]*0.8+Tabelle1[[#This Row],[Etas 55°C]]*0.2))*2.5</f>
        <v>4.2450000000000001</v>
      </c>
      <c r="N1235" s="21">
        <f>IF(-(Tabelle1[[#This Row],[80%/20% SCOP]]-5.5)/5.5=1,"n.a.",-(Tabelle1[[#This Row],[80%/20% SCOP]]-5.5)/5.5)</f>
        <v>0.22818181818181815</v>
      </c>
    </row>
    <row r="1236" spans="1:14" ht="20.100000000000001" customHeight="1" x14ac:dyDescent="0.25">
      <c r="A1236" s="24">
        <v>16017292</v>
      </c>
      <c r="B1236" s="15" t="s">
        <v>1230</v>
      </c>
      <c r="C1236" s="15" t="s">
        <v>1237</v>
      </c>
      <c r="D1236" s="16" t="s">
        <v>2</v>
      </c>
      <c r="E1236" s="17">
        <v>26</v>
      </c>
      <c r="F1236" s="18">
        <v>1.95</v>
      </c>
      <c r="G1236" s="17">
        <v>26</v>
      </c>
      <c r="H1236" s="18">
        <v>1.51</v>
      </c>
      <c r="I1236" s="16" t="s">
        <v>3</v>
      </c>
      <c r="J1236" s="16" t="s">
        <v>4</v>
      </c>
      <c r="K1236" s="16" t="s">
        <v>15</v>
      </c>
      <c r="L1236" s="19">
        <f>IF(Tabelle1[[#This Row],[Heizleistung (55°C)]]=0,Tabelle1[[#This Row],[Heizleistung (35°C)]],(Tabelle1[[#This Row],[Heizleistung (35°C)]]+Tabelle1[[#This Row],[Heizleistung (55°C)]])/2)</f>
        <v>26</v>
      </c>
      <c r="M1236" s="20">
        <f>IF(Tabelle1[[#This Row],[Etas 55°C]]=0,0,(Tabelle1[[#This Row],[Etas 35°C]]*0.8+Tabelle1[[#This Row],[Etas 55°C]]*0.2))*2.5</f>
        <v>4.6550000000000002</v>
      </c>
      <c r="N1236" s="21">
        <f>IF(-(Tabelle1[[#This Row],[80%/20% SCOP]]-5.5)/5.5=1,"n.a.",-(Tabelle1[[#This Row],[80%/20% SCOP]]-5.5)/5.5)</f>
        <v>0.1536363636363636</v>
      </c>
    </row>
    <row r="1237" spans="1:14" ht="20.100000000000001" customHeight="1" x14ac:dyDescent="0.25">
      <c r="A1237" s="24">
        <v>16003073</v>
      </c>
      <c r="B1237" s="15" t="s">
        <v>1230</v>
      </c>
      <c r="C1237" s="15" t="s">
        <v>1238</v>
      </c>
      <c r="D1237" s="16" t="s">
        <v>2</v>
      </c>
      <c r="E1237" s="17">
        <v>4.2</v>
      </c>
      <c r="F1237" s="18">
        <v>1.91</v>
      </c>
      <c r="G1237" s="17">
        <v>4.4000000000000004</v>
      </c>
      <c r="H1237" s="18">
        <v>1.29</v>
      </c>
      <c r="I1237" s="16" t="s">
        <v>40</v>
      </c>
      <c r="J1237" s="16" t="s">
        <v>4</v>
      </c>
      <c r="K1237" s="16" t="s">
        <v>4</v>
      </c>
      <c r="L1237" s="19">
        <f>IF(Tabelle1[[#This Row],[Heizleistung (55°C)]]=0,Tabelle1[[#This Row],[Heizleistung (35°C)]],(Tabelle1[[#This Row],[Heizleistung (35°C)]]+Tabelle1[[#This Row],[Heizleistung (55°C)]])/2)</f>
        <v>4.3000000000000007</v>
      </c>
      <c r="M1237" s="20">
        <f>IF(Tabelle1[[#This Row],[Etas 55°C]]=0,0,(Tabelle1[[#This Row],[Etas 35°C]]*0.8+Tabelle1[[#This Row],[Etas 55°C]]*0.2))*2.5</f>
        <v>4.4649999999999999</v>
      </c>
      <c r="N1237" s="21">
        <f>IF(-(Tabelle1[[#This Row],[80%/20% SCOP]]-5.5)/5.5=1,"n.a.",-(Tabelle1[[#This Row],[80%/20% SCOP]]-5.5)/5.5)</f>
        <v>0.1881818181818182</v>
      </c>
    </row>
    <row r="1238" spans="1:14" ht="20.100000000000001" customHeight="1" x14ac:dyDescent="0.25">
      <c r="A1238" s="24">
        <v>16003082</v>
      </c>
      <c r="B1238" s="15" t="s">
        <v>1230</v>
      </c>
      <c r="C1238" s="15" t="s">
        <v>1239</v>
      </c>
      <c r="D1238" s="16" t="s">
        <v>2</v>
      </c>
      <c r="E1238" s="17">
        <v>15.9</v>
      </c>
      <c r="F1238" s="18">
        <v>1.8160000000000001</v>
      </c>
      <c r="G1238" s="17">
        <v>16</v>
      </c>
      <c r="H1238" s="18">
        <v>1.33</v>
      </c>
      <c r="I1238" s="16" t="s">
        <v>40</v>
      </c>
      <c r="J1238" s="16" t="s">
        <v>4</v>
      </c>
      <c r="K1238" s="16" t="s">
        <v>4</v>
      </c>
      <c r="L1238" s="19">
        <f>IF(Tabelle1[[#This Row],[Heizleistung (55°C)]]=0,Tabelle1[[#This Row],[Heizleistung (35°C)]],(Tabelle1[[#This Row],[Heizleistung (35°C)]]+Tabelle1[[#This Row],[Heizleistung (55°C)]])/2)</f>
        <v>15.95</v>
      </c>
      <c r="M1238" s="20">
        <f>IF(Tabelle1[[#This Row],[Etas 55°C]]=0,0,(Tabelle1[[#This Row],[Etas 35°C]]*0.8+Tabelle1[[#This Row],[Etas 55°C]]*0.2))*2.5</f>
        <v>4.2970000000000006</v>
      </c>
      <c r="N1238" s="21">
        <f>IF(-(Tabelle1[[#This Row],[80%/20% SCOP]]-5.5)/5.5=1,"n.a.",-(Tabelle1[[#This Row],[80%/20% SCOP]]-5.5)/5.5)</f>
        <v>0.21872727272727263</v>
      </c>
    </row>
    <row r="1239" spans="1:14" ht="20.100000000000001" customHeight="1" x14ac:dyDescent="0.25">
      <c r="A1239" s="24">
        <v>16017293</v>
      </c>
      <c r="B1239" s="15" t="s">
        <v>1230</v>
      </c>
      <c r="C1239" s="15" t="s">
        <v>1240</v>
      </c>
      <c r="D1239" s="16" t="s">
        <v>2</v>
      </c>
      <c r="E1239" s="17">
        <v>30</v>
      </c>
      <c r="F1239" s="18">
        <v>1.94</v>
      </c>
      <c r="G1239" s="17">
        <v>30</v>
      </c>
      <c r="H1239" s="18">
        <v>1.49</v>
      </c>
      <c r="I1239" s="16" t="s">
        <v>3</v>
      </c>
      <c r="J1239" s="16" t="s">
        <v>4</v>
      </c>
      <c r="K1239" s="16" t="s">
        <v>15</v>
      </c>
      <c r="L1239" s="19">
        <f>IF(Tabelle1[[#This Row],[Heizleistung (55°C)]]=0,Tabelle1[[#This Row],[Heizleistung (35°C)]],(Tabelle1[[#This Row],[Heizleistung (35°C)]]+Tabelle1[[#This Row],[Heizleistung (55°C)]])/2)</f>
        <v>30</v>
      </c>
      <c r="M1239" s="20">
        <f>IF(Tabelle1[[#This Row],[Etas 55°C]]=0,0,(Tabelle1[[#This Row],[Etas 35°C]]*0.8+Tabelle1[[#This Row],[Etas 55°C]]*0.2))*2.5</f>
        <v>4.625</v>
      </c>
      <c r="N1239" s="21">
        <f>IF(-(Tabelle1[[#This Row],[80%/20% SCOP]]-5.5)/5.5=1,"n.a.",-(Tabelle1[[#This Row],[80%/20% SCOP]]-5.5)/5.5)</f>
        <v>0.15909090909090909</v>
      </c>
    </row>
    <row r="1240" spans="1:14" ht="20.100000000000001" customHeight="1" x14ac:dyDescent="0.25">
      <c r="A1240" s="24">
        <v>16017288</v>
      </c>
      <c r="B1240" s="15" t="s">
        <v>1230</v>
      </c>
      <c r="C1240" s="15" t="s">
        <v>1241</v>
      </c>
      <c r="D1240" s="16" t="s">
        <v>2</v>
      </c>
      <c r="E1240" s="17">
        <v>9.8000000000000007</v>
      </c>
      <c r="F1240" s="18">
        <v>2.1</v>
      </c>
      <c r="G1240" s="17">
        <v>10</v>
      </c>
      <c r="H1240" s="18">
        <v>1.58</v>
      </c>
      <c r="I1240" s="16" t="s">
        <v>3</v>
      </c>
      <c r="J1240" s="16" t="s">
        <v>4</v>
      </c>
      <c r="K1240" s="16" t="s">
        <v>15</v>
      </c>
      <c r="L1240" s="19">
        <f>IF(Tabelle1[[#This Row],[Heizleistung (55°C)]]=0,Tabelle1[[#This Row],[Heizleistung (35°C)]],(Tabelle1[[#This Row],[Heizleistung (35°C)]]+Tabelle1[[#This Row],[Heizleistung (55°C)]])/2)</f>
        <v>9.9</v>
      </c>
      <c r="M1240" s="20">
        <f>IF(Tabelle1[[#This Row],[Etas 55°C]]=0,0,(Tabelle1[[#This Row],[Etas 35°C]]*0.8+Tabelle1[[#This Row],[Etas 55°C]]*0.2))*2.5</f>
        <v>4.99</v>
      </c>
      <c r="N1240" s="21">
        <f>IF(-(Tabelle1[[#This Row],[80%/20% SCOP]]-5.5)/5.5=1,"n.a.",-(Tabelle1[[#This Row],[80%/20% SCOP]]-5.5)/5.5)</f>
        <v>9.2727272727272686E-2</v>
      </c>
    </row>
    <row r="1241" spans="1:14" ht="20.100000000000001" customHeight="1" x14ac:dyDescent="0.25">
      <c r="A1241" s="24">
        <v>16003080</v>
      </c>
      <c r="B1241" s="15" t="s">
        <v>1230</v>
      </c>
      <c r="C1241" s="15" t="s">
        <v>1242</v>
      </c>
      <c r="D1241" s="16" t="s">
        <v>2</v>
      </c>
      <c r="E1241" s="17">
        <v>12.1</v>
      </c>
      <c r="F1241" s="18">
        <v>1.89</v>
      </c>
      <c r="G1241" s="17">
        <v>11.9</v>
      </c>
      <c r="H1241" s="18">
        <v>1.35</v>
      </c>
      <c r="I1241" s="16" t="s">
        <v>40</v>
      </c>
      <c r="J1241" s="16" t="s">
        <v>4</v>
      </c>
      <c r="K1241" s="16" t="s">
        <v>4</v>
      </c>
      <c r="L1241" s="19">
        <f>IF(Tabelle1[[#This Row],[Heizleistung (55°C)]]=0,Tabelle1[[#This Row],[Heizleistung (35°C)]],(Tabelle1[[#This Row],[Heizleistung (35°C)]]+Tabelle1[[#This Row],[Heizleistung (55°C)]])/2)</f>
        <v>12</v>
      </c>
      <c r="M1241" s="20">
        <f>IF(Tabelle1[[#This Row],[Etas 55°C]]=0,0,(Tabelle1[[#This Row],[Etas 35°C]]*0.8+Tabelle1[[#This Row],[Etas 55°C]]*0.2))*2.5</f>
        <v>4.4550000000000001</v>
      </c>
      <c r="N1241" s="21">
        <f>IF(-(Tabelle1[[#This Row],[80%/20% SCOP]]-5.5)/5.5=1,"n.a.",-(Tabelle1[[#This Row],[80%/20% SCOP]]-5.5)/5.5)</f>
        <v>0.18999999999999997</v>
      </c>
    </row>
    <row r="1242" spans="1:14" ht="20.100000000000001" customHeight="1" x14ac:dyDescent="0.25">
      <c r="A1242" s="24">
        <v>16003084</v>
      </c>
      <c r="B1242" s="15" t="s">
        <v>1230</v>
      </c>
      <c r="C1242" s="15" t="s">
        <v>1243</v>
      </c>
      <c r="D1242" s="16" t="s">
        <v>2</v>
      </c>
      <c r="E1242" s="17">
        <v>22</v>
      </c>
      <c r="F1242" s="18">
        <v>1.78</v>
      </c>
      <c r="G1242" s="17">
        <v>22</v>
      </c>
      <c r="H1242" s="18">
        <v>1.26</v>
      </c>
      <c r="I1242" s="16" t="s">
        <v>40</v>
      </c>
      <c r="J1242" s="16" t="s">
        <v>4</v>
      </c>
      <c r="K1242" s="16" t="s">
        <v>4</v>
      </c>
      <c r="L1242" s="19">
        <f>IF(Tabelle1[[#This Row],[Heizleistung (55°C)]]=0,Tabelle1[[#This Row],[Heizleistung (35°C)]],(Tabelle1[[#This Row],[Heizleistung (35°C)]]+Tabelle1[[#This Row],[Heizleistung (55°C)]])/2)</f>
        <v>22</v>
      </c>
      <c r="M1242" s="20">
        <f>IF(Tabelle1[[#This Row],[Etas 55°C]]=0,0,(Tabelle1[[#This Row],[Etas 35°C]]*0.8+Tabelle1[[#This Row],[Etas 55°C]]*0.2))*2.5</f>
        <v>4.1900000000000004</v>
      </c>
      <c r="N1242" s="21">
        <f>IF(-(Tabelle1[[#This Row],[80%/20% SCOP]]-5.5)/5.5=1,"n.a.",-(Tabelle1[[#This Row],[80%/20% SCOP]]-5.5)/5.5)</f>
        <v>0.23818181818181811</v>
      </c>
    </row>
    <row r="1243" spans="1:14" ht="20.100000000000001" customHeight="1" x14ac:dyDescent="0.25">
      <c r="A1243" s="24">
        <v>16003151</v>
      </c>
      <c r="B1243" s="15" t="s">
        <v>1230</v>
      </c>
      <c r="C1243" s="15" t="s">
        <v>1244</v>
      </c>
      <c r="D1243" s="16" t="s">
        <v>2</v>
      </c>
      <c r="E1243" s="17">
        <v>5.21</v>
      </c>
      <c r="F1243" s="18">
        <v>2.0499999999999998</v>
      </c>
      <c r="G1243" s="17">
        <v>3.36</v>
      </c>
      <c r="H1243" s="18">
        <v>1.31</v>
      </c>
      <c r="I1243" s="16" t="s">
        <v>40</v>
      </c>
      <c r="J1243" s="16" t="s">
        <v>4</v>
      </c>
      <c r="K1243" s="16" t="s">
        <v>4</v>
      </c>
      <c r="L1243" s="19">
        <f>IF(Tabelle1[[#This Row],[Heizleistung (55°C)]]=0,Tabelle1[[#This Row],[Heizleistung (35°C)]],(Tabelle1[[#This Row],[Heizleistung (35°C)]]+Tabelle1[[#This Row],[Heizleistung (55°C)]])/2)</f>
        <v>4.2850000000000001</v>
      </c>
      <c r="M1243" s="20">
        <f>IF(Tabelle1[[#This Row],[Etas 55°C]]=0,0,(Tabelle1[[#This Row],[Etas 35°C]]*0.8+Tabelle1[[#This Row],[Etas 55°C]]*0.2))*2.5</f>
        <v>4.7549999999999999</v>
      </c>
      <c r="N1243" s="21">
        <f>IF(-(Tabelle1[[#This Row],[80%/20% SCOP]]-5.5)/5.5=1,"n.a.",-(Tabelle1[[#This Row],[80%/20% SCOP]]-5.5)/5.5)</f>
        <v>0.13545454545454547</v>
      </c>
    </row>
    <row r="1244" spans="1:14" ht="20.100000000000001" customHeight="1" x14ac:dyDescent="0.25">
      <c r="A1244" s="24">
        <v>16003152</v>
      </c>
      <c r="B1244" s="15" t="s">
        <v>1230</v>
      </c>
      <c r="C1244" s="15" t="s">
        <v>1245</v>
      </c>
      <c r="D1244" s="16" t="s">
        <v>2</v>
      </c>
      <c r="E1244" s="17">
        <v>5.19</v>
      </c>
      <c r="F1244" s="18">
        <v>2.04</v>
      </c>
      <c r="G1244" s="17">
        <v>3.49</v>
      </c>
      <c r="H1244" s="18">
        <v>1.36</v>
      </c>
      <c r="I1244" s="16" t="s">
        <v>40</v>
      </c>
      <c r="J1244" s="16" t="s">
        <v>4</v>
      </c>
      <c r="K1244" s="16" t="s">
        <v>4</v>
      </c>
      <c r="L1244" s="19">
        <f>IF(Tabelle1[[#This Row],[Heizleistung (55°C)]]=0,Tabelle1[[#This Row],[Heizleistung (35°C)]],(Tabelle1[[#This Row],[Heizleistung (35°C)]]+Tabelle1[[#This Row],[Heizleistung (55°C)]])/2)</f>
        <v>4.34</v>
      </c>
      <c r="M1244" s="20">
        <f>IF(Tabelle1[[#This Row],[Etas 55°C]]=0,0,(Tabelle1[[#This Row],[Etas 35°C]]*0.8+Tabelle1[[#This Row],[Etas 55°C]]*0.2))*2.5</f>
        <v>4.7600000000000007</v>
      </c>
      <c r="N1244" s="21">
        <f>IF(-(Tabelle1[[#This Row],[80%/20% SCOP]]-5.5)/5.5=1,"n.a.",-(Tabelle1[[#This Row],[80%/20% SCOP]]-5.5)/5.5)</f>
        <v>0.13454545454545441</v>
      </c>
    </row>
    <row r="1245" spans="1:14" ht="20.100000000000001" customHeight="1" x14ac:dyDescent="0.25">
      <c r="A1245" s="24">
        <v>16003149</v>
      </c>
      <c r="B1245" s="15" t="s">
        <v>1230</v>
      </c>
      <c r="C1245" s="15" t="s">
        <v>1246</v>
      </c>
      <c r="D1245" s="16" t="s">
        <v>2</v>
      </c>
      <c r="E1245" s="17">
        <v>4.8499999999999996</v>
      </c>
      <c r="F1245" s="18">
        <v>1.91</v>
      </c>
      <c r="G1245" s="17">
        <v>3.31</v>
      </c>
      <c r="H1245" s="18">
        <v>1.29</v>
      </c>
      <c r="I1245" s="16" t="s">
        <v>40</v>
      </c>
      <c r="J1245" s="16" t="s">
        <v>4</v>
      </c>
      <c r="K1245" s="16" t="s">
        <v>4</v>
      </c>
      <c r="L1245" s="19">
        <f>IF(Tabelle1[[#This Row],[Heizleistung (55°C)]]=0,Tabelle1[[#This Row],[Heizleistung (35°C)]],(Tabelle1[[#This Row],[Heizleistung (35°C)]]+Tabelle1[[#This Row],[Heizleistung (55°C)]])/2)</f>
        <v>4.08</v>
      </c>
      <c r="M1245" s="20">
        <f>IF(Tabelle1[[#This Row],[Etas 55°C]]=0,0,(Tabelle1[[#This Row],[Etas 35°C]]*0.8+Tabelle1[[#This Row],[Etas 55°C]]*0.2))*2.5</f>
        <v>4.4649999999999999</v>
      </c>
      <c r="N1245" s="21">
        <f>IF(-(Tabelle1[[#This Row],[80%/20% SCOP]]-5.5)/5.5=1,"n.a.",-(Tabelle1[[#This Row],[80%/20% SCOP]]-5.5)/5.5)</f>
        <v>0.1881818181818182</v>
      </c>
    </row>
    <row r="1246" spans="1:14" ht="20.100000000000001" customHeight="1" x14ac:dyDescent="0.25">
      <c r="A1246" s="24">
        <v>16003079</v>
      </c>
      <c r="B1246" s="15" t="s">
        <v>1230</v>
      </c>
      <c r="C1246" s="15" t="s">
        <v>1247</v>
      </c>
      <c r="D1246" s="16" t="s">
        <v>2</v>
      </c>
      <c r="E1246" s="17">
        <v>15.9</v>
      </c>
      <c r="F1246" s="18">
        <v>1.8169999999999999</v>
      </c>
      <c r="G1246" s="17">
        <v>16</v>
      </c>
      <c r="H1246" s="18">
        <v>1.333</v>
      </c>
      <c r="I1246" s="16" t="s">
        <v>40</v>
      </c>
      <c r="J1246" s="16" t="s">
        <v>4</v>
      </c>
      <c r="K1246" s="16" t="s">
        <v>4</v>
      </c>
      <c r="L1246" s="19">
        <f>IF(Tabelle1[[#This Row],[Heizleistung (55°C)]]=0,Tabelle1[[#This Row],[Heizleistung (35°C)]],(Tabelle1[[#This Row],[Heizleistung (35°C)]]+Tabelle1[[#This Row],[Heizleistung (55°C)]])/2)</f>
        <v>15.95</v>
      </c>
      <c r="M1246" s="20">
        <f>IF(Tabelle1[[#This Row],[Etas 55°C]]=0,0,(Tabelle1[[#This Row],[Etas 35°C]]*0.8+Tabelle1[[#This Row],[Etas 55°C]]*0.2))*2.5</f>
        <v>4.3004999999999995</v>
      </c>
      <c r="N1246" s="21">
        <f>IF(-(Tabelle1[[#This Row],[80%/20% SCOP]]-5.5)/5.5=1,"n.a.",-(Tabelle1[[#This Row],[80%/20% SCOP]]-5.5)/5.5)</f>
        <v>0.21809090909090917</v>
      </c>
    </row>
    <row r="1247" spans="1:14" ht="20.100000000000001" customHeight="1" x14ac:dyDescent="0.25">
      <c r="A1247" s="24">
        <v>16003074</v>
      </c>
      <c r="B1247" s="15" t="s">
        <v>1230</v>
      </c>
      <c r="C1247" s="15" t="s">
        <v>1248</v>
      </c>
      <c r="D1247" s="16" t="s">
        <v>2</v>
      </c>
      <c r="E1247" s="17">
        <v>6.35</v>
      </c>
      <c r="F1247" s="18">
        <v>1.95</v>
      </c>
      <c r="G1247" s="17">
        <v>6</v>
      </c>
      <c r="H1247" s="18">
        <v>1.38</v>
      </c>
      <c r="I1247" s="16" t="s">
        <v>40</v>
      </c>
      <c r="J1247" s="16" t="s">
        <v>4</v>
      </c>
      <c r="K1247" s="16" t="s">
        <v>4</v>
      </c>
      <c r="L1247" s="19">
        <f>IF(Tabelle1[[#This Row],[Heizleistung (55°C)]]=0,Tabelle1[[#This Row],[Heizleistung (35°C)]],(Tabelle1[[#This Row],[Heizleistung (35°C)]]+Tabelle1[[#This Row],[Heizleistung (55°C)]])/2)</f>
        <v>6.1749999999999998</v>
      </c>
      <c r="M1247" s="20">
        <f>IF(Tabelle1[[#This Row],[Etas 55°C]]=0,0,(Tabelle1[[#This Row],[Etas 35°C]]*0.8+Tabelle1[[#This Row],[Etas 55°C]]*0.2))*2.5</f>
        <v>4.59</v>
      </c>
      <c r="N1247" s="21">
        <f>IF(-(Tabelle1[[#This Row],[80%/20% SCOP]]-5.5)/5.5=1,"n.a.",-(Tabelle1[[#This Row],[80%/20% SCOP]]-5.5)/5.5)</f>
        <v>0.16545454545454549</v>
      </c>
    </row>
    <row r="1248" spans="1:14" ht="20.100000000000001" customHeight="1" x14ac:dyDescent="0.25">
      <c r="A1248" s="24">
        <v>16017291</v>
      </c>
      <c r="B1248" s="15" t="s">
        <v>1230</v>
      </c>
      <c r="C1248" s="15" t="s">
        <v>1249</v>
      </c>
      <c r="D1248" s="16" t="s">
        <v>2</v>
      </c>
      <c r="E1248" s="17">
        <v>15.9</v>
      </c>
      <c r="F1248" s="18">
        <v>1.86</v>
      </c>
      <c r="G1248" s="17">
        <v>14.7</v>
      </c>
      <c r="H1248" s="18">
        <v>1.52</v>
      </c>
      <c r="I1248" s="16" t="s">
        <v>3</v>
      </c>
      <c r="J1248" s="16" t="s">
        <v>4</v>
      </c>
      <c r="K1248" s="16" t="s">
        <v>15</v>
      </c>
      <c r="L1248" s="19">
        <f>IF(Tabelle1[[#This Row],[Heizleistung (55°C)]]=0,Tabelle1[[#This Row],[Heizleistung (35°C)]],(Tabelle1[[#This Row],[Heizleistung (35°C)]]+Tabelle1[[#This Row],[Heizleistung (55°C)]])/2)</f>
        <v>15.3</v>
      </c>
      <c r="M1248" s="20">
        <f>IF(Tabelle1[[#This Row],[Etas 55°C]]=0,0,(Tabelle1[[#This Row],[Etas 35°C]]*0.8+Tabelle1[[#This Row],[Etas 55°C]]*0.2))*2.5</f>
        <v>4.4800000000000004</v>
      </c>
      <c r="N1248" s="21">
        <f>IF(-(Tabelle1[[#This Row],[80%/20% SCOP]]-5.5)/5.5=1,"n.a.",-(Tabelle1[[#This Row],[80%/20% SCOP]]-5.5)/5.5)</f>
        <v>0.18545454545454537</v>
      </c>
    </row>
    <row r="1249" spans="1:14" ht="20.100000000000001" customHeight="1" x14ac:dyDescent="0.25">
      <c r="A1249" s="24">
        <v>16017289</v>
      </c>
      <c r="B1249" s="15" t="s">
        <v>1230</v>
      </c>
      <c r="C1249" s="15" t="s">
        <v>1250</v>
      </c>
      <c r="D1249" s="16" t="s">
        <v>2</v>
      </c>
      <c r="E1249" s="17">
        <v>12.1</v>
      </c>
      <c r="F1249" s="18">
        <v>1.9450000000000001</v>
      </c>
      <c r="G1249" s="17">
        <v>12.1</v>
      </c>
      <c r="H1249" s="18">
        <v>1.55</v>
      </c>
      <c r="I1249" s="16" t="s">
        <v>3</v>
      </c>
      <c r="J1249" s="16" t="s">
        <v>4</v>
      </c>
      <c r="K1249" s="16" t="s">
        <v>15</v>
      </c>
      <c r="L1249" s="19">
        <f>IF(Tabelle1[[#This Row],[Heizleistung (55°C)]]=0,Tabelle1[[#This Row],[Heizleistung (35°C)]],(Tabelle1[[#This Row],[Heizleistung (35°C)]]+Tabelle1[[#This Row],[Heizleistung (55°C)]])/2)</f>
        <v>12.1</v>
      </c>
      <c r="M1249" s="20">
        <f>IF(Tabelle1[[#This Row],[Etas 55°C]]=0,0,(Tabelle1[[#This Row],[Etas 35°C]]*0.8+Tabelle1[[#This Row],[Etas 55°C]]*0.2))*2.5</f>
        <v>4.665</v>
      </c>
      <c r="N1249" s="21">
        <f>IF(-(Tabelle1[[#This Row],[80%/20% SCOP]]-5.5)/5.5=1,"n.a.",-(Tabelle1[[#This Row],[80%/20% SCOP]]-5.5)/5.5)</f>
        <v>0.15181818181818182</v>
      </c>
    </row>
    <row r="1250" spans="1:14" ht="20.100000000000001" customHeight="1" x14ac:dyDescent="0.25">
      <c r="A1250" s="24">
        <v>16017290</v>
      </c>
      <c r="B1250" s="15" t="s">
        <v>1230</v>
      </c>
      <c r="C1250" s="15" t="s">
        <v>1251</v>
      </c>
      <c r="D1250" s="16" t="s">
        <v>2</v>
      </c>
      <c r="E1250" s="17">
        <v>14.1</v>
      </c>
      <c r="F1250" s="18">
        <v>1.88</v>
      </c>
      <c r="G1250" s="17">
        <v>13.8</v>
      </c>
      <c r="H1250" s="18">
        <v>1.51</v>
      </c>
      <c r="I1250" s="16" t="s">
        <v>3</v>
      </c>
      <c r="J1250" s="16" t="s">
        <v>4</v>
      </c>
      <c r="K1250" s="16" t="s">
        <v>15</v>
      </c>
      <c r="L1250" s="19">
        <f>IF(Tabelle1[[#This Row],[Heizleistung (55°C)]]=0,Tabelle1[[#This Row],[Heizleistung (35°C)]],(Tabelle1[[#This Row],[Heizleistung (35°C)]]+Tabelle1[[#This Row],[Heizleistung (55°C)]])/2)</f>
        <v>13.95</v>
      </c>
      <c r="M1250" s="20">
        <f>IF(Tabelle1[[#This Row],[Etas 55°C]]=0,0,(Tabelle1[[#This Row],[Etas 35°C]]*0.8+Tabelle1[[#This Row],[Etas 55°C]]*0.2))*2.5</f>
        <v>4.5150000000000006</v>
      </c>
      <c r="N1250" s="21">
        <f>IF(-(Tabelle1[[#This Row],[80%/20% SCOP]]-5.5)/5.5=1,"n.a.",-(Tabelle1[[#This Row],[80%/20% SCOP]]-5.5)/5.5)</f>
        <v>0.179090909090909</v>
      </c>
    </row>
    <row r="1251" spans="1:14" ht="20.100000000000001" customHeight="1" x14ac:dyDescent="0.25">
      <c r="A1251" s="24">
        <v>16017294</v>
      </c>
      <c r="B1251" s="15" t="s">
        <v>1230</v>
      </c>
      <c r="C1251" s="15" t="s">
        <v>1252</v>
      </c>
      <c r="D1251" s="16" t="s">
        <v>2</v>
      </c>
      <c r="E1251" s="17">
        <v>35</v>
      </c>
      <c r="F1251" s="18">
        <v>1.76</v>
      </c>
      <c r="G1251" s="17">
        <v>35</v>
      </c>
      <c r="H1251" s="18">
        <v>1.42</v>
      </c>
      <c r="I1251" s="16" t="s">
        <v>3</v>
      </c>
      <c r="J1251" s="16" t="s">
        <v>4</v>
      </c>
      <c r="K1251" s="16" t="s">
        <v>1253</v>
      </c>
      <c r="L1251" s="19">
        <f>IF(Tabelle1[[#This Row],[Heizleistung (55°C)]]=0,Tabelle1[[#This Row],[Heizleistung (35°C)]],(Tabelle1[[#This Row],[Heizleistung (35°C)]]+Tabelle1[[#This Row],[Heizleistung (55°C)]])/2)</f>
        <v>35</v>
      </c>
      <c r="M1251" s="20">
        <f>IF(Tabelle1[[#This Row],[Etas 55°C]]=0,0,(Tabelle1[[#This Row],[Etas 35°C]]*0.8+Tabelle1[[#This Row],[Etas 55°C]]*0.2))*2.5</f>
        <v>4.2300000000000004</v>
      </c>
      <c r="N1251" s="21">
        <f>IF(-(Tabelle1[[#This Row],[80%/20% SCOP]]-5.5)/5.5=1,"n.a.",-(Tabelle1[[#This Row],[80%/20% SCOP]]-5.5)/5.5)</f>
        <v>0.23090909090909084</v>
      </c>
    </row>
    <row r="1252" spans="1:14" ht="20.100000000000001" customHeight="1" x14ac:dyDescent="0.25">
      <c r="A1252" s="24">
        <v>16003076</v>
      </c>
      <c r="B1252" s="15" t="s">
        <v>1230</v>
      </c>
      <c r="C1252" s="15" t="s">
        <v>1254</v>
      </c>
      <c r="D1252" s="16" t="s">
        <v>2</v>
      </c>
      <c r="E1252" s="17">
        <v>10</v>
      </c>
      <c r="F1252" s="18">
        <v>2.04</v>
      </c>
      <c r="G1252" s="17">
        <v>9.5</v>
      </c>
      <c r="H1252" s="18">
        <v>1.36</v>
      </c>
      <c r="I1252" s="16" t="s">
        <v>40</v>
      </c>
      <c r="J1252" s="16" t="s">
        <v>4</v>
      </c>
      <c r="K1252" s="16" t="s">
        <v>4</v>
      </c>
      <c r="L1252" s="19">
        <f>IF(Tabelle1[[#This Row],[Heizleistung (55°C)]]=0,Tabelle1[[#This Row],[Heizleistung (35°C)]],(Tabelle1[[#This Row],[Heizleistung (35°C)]]+Tabelle1[[#This Row],[Heizleistung (55°C)]])/2)</f>
        <v>9.75</v>
      </c>
      <c r="M1252" s="20">
        <f>IF(Tabelle1[[#This Row],[Etas 55°C]]=0,0,(Tabelle1[[#This Row],[Etas 35°C]]*0.8+Tabelle1[[#This Row],[Etas 55°C]]*0.2))*2.5</f>
        <v>4.7600000000000007</v>
      </c>
      <c r="N1252" s="21">
        <f>IF(-(Tabelle1[[#This Row],[80%/20% SCOP]]-5.5)/5.5=1,"n.a.",-(Tabelle1[[#This Row],[80%/20% SCOP]]-5.5)/5.5)</f>
        <v>0.13454545454545441</v>
      </c>
    </row>
    <row r="1253" spans="1:14" ht="20.100000000000001" customHeight="1" x14ac:dyDescent="0.25">
      <c r="A1253" s="24">
        <v>16003081</v>
      </c>
      <c r="B1253" s="15" t="s">
        <v>1230</v>
      </c>
      <c r="C1253" s="15" t="s">
        <v>1255</v>
      </c>
      <c r="D1253" s="16" t="s">
        <v>2</v>
      </c>
      <c r="E1253" s="17">
        <v>14.5</v>
      </c>
      <c r="F1253" s="18">
        <v>1.85</v>
      </c>
      <c r="G1253" s="17">
        <v>13.8</v>
      </c>
      <c r="H1253" s="18">
        <v>1.35</v>
      </c>
      <c r="I1253" s="16" t="s">
        <v>40</v>
      </c>
      <c r="J1253" s="16" t="s">
        <v>4</v>
      </c>
      <c r="K1253" s="16" t="s">
        <v>4</v>
      </c>
      <c r="L1253" s="19">
        <f>IF(Tabelle1[[#This Row],[Heizleistung (55°C)]]=0,Tabelle1[[#This Row],[Heizleistung (35°C)]],(Tabelle1[[#This Row],[Heizleistung (35°C)]]+Tabelle1[[#This Row],[Heizleistung (55°C)]])/2)</f>
        <v>14.15</v>
      </c>
      <c r="M1253" s="20">
        <f>IF(Tabelle1[[#This Row],[Etas 55°C]]=0,0,(Tabelle1[[#This Row],[Etas 35°C]]*0.8+Tabelle1[[#This Row],[Etas 55°C]]*0.2))*2.5</f>
        <v>4.3750000000000009</v>
      </c>
      <c r="N1253" s="21">
        <f>IF(-(Tabelle1[[#This Row],[80%/20% SCOP]]-5.5)/5.5=1,"n.a.",-(Tabelle1[[#This Row],[80%/20% SCOP]]-5.5)/5.5)</f>
        <v>0.20454545454545439</v>
      </c>
    </row>
    <row r="1254" spans="1:14" ht="20.100000000000001" customHeight="1" x14ac:dyDescent="0.25">
      <c r="A1254" s="24">
        <v>16011158</v>
      </c>
      <c r="B1254" s="15" t="s">
        <v>1256</v>
      </c>
      <c r="C1254" s="15" t="s">
        <v>1257</v>
      </c>
      <c r="D1254" s="16" t="s">
        <v>2</v>
      </c>
      <c r="E1254" s="17">
        <v>9.2899999999999991</v>
      </c>
      <c r="F1254" s="18">
        <v>1.9359999999999999</v>
      </c>
      <c r="G1254" s="17">
        <v>9.23</v>
      </c>
      <c r="H1254" s="18">
        <v>1.4810000000000001</v>
      </c>
      <c r="I1254" s="16" t="s">
        <v>3</v>
      </c>
      <c r="J1254" s="16" t="s">
        <v>4</v>
      </c>
      <c r="K1254" s="16" t="s">
        <v>4</v>
      </c>
      <c r="L1254" s="19">
        <f>IF(Tabelle1[[#This Row],[Heizleistung (55°C)]]=0,Tabelle1[[#This Row],[Heizleistung (35°C)]],(Tabelle1[[#This Row],[Heizleistung (35°C)]]+Tabelle1[[#This Row],[Heizleistung (55°C)]])/2)</f>
        <v>9.26</v>
      </c>
      <c r="M1254" s="20">
        <f>IF(Tabelle1[[#This Row],[Etas 55°C]]=0,0,(Tabelle1[[#This Row],[Etas 35°C]]*0.8+Tabelle1[[#This Row],[Etas 55°C]]*0.2))*2.5</f>
        <v>4.6124999999999998</v>
      </c>
      <c r="N1254" s="21">
        <f>IF(-(Tabelle1[[#This Row],[80%/20% SCOP]]-5.5)/5.5=1,"n.a.",-(Tabelle1[[#This Row],[80%/20% SCOP]]-5.5)/5.5)</f>
        <v>0.1613636363636364</v>
      </c>
    </row>
    <row r="1255" spans="1:14" ht="20.100000000000001" customHeight="1" x14ac:dyDescent="0.25">
      <c r="A1255" s="24">
        <v>16018535</v>
      </c>
      <c r="B1255" s="15" t="s">
        <v>1256</v>
      </c>
      <c r="C1255" s="15" t="s">
        <v>1258</v>
      </c>
      <c r="D1255" s="16" t="s">
        <v>2</v>
      </c>
      <c r="E1255" s="17">
        <v>18.41</v>
      </c>
      <c r="F1255" s="18">
        <v>1.885</v>
      </c>
      <c r="G1255" s="17">
        <v>18.3</v>
      </c>
      <c r="H1255" s="18">
        <v>1.452</v>
      </c>
      <c r="I1255" s="16" t="s">
        <v>3</v>
      </c>
      <c r="J1255" s="16" t="s">
        <v>4</v>
      </c>
      <c r="K1255" s="16" t="s">
        <v>4</v>
      </c>
      <c r="L1255" s="19">
        <f>IF(Tabelle1[[#This Row],[Heizleistung (55°C)]]=0,Tabelle1[[#This Row],[Heizleistung (35°C)]],(Tabelle1[[#This Row],[Heizleistung (35°C)]]+Tabelle1[[#This Row],[Heizleistung (55°C)]])/2)</f>
        <v>18.355</v>
      </c>
      <c r="M1255" s="20">
        <f>IF(Tabelle1[[#This Row],[Etas 55°C]]=0,0,(Tabelle1[[#This Row],[Etas 35°C]]*0.8+Tabelle1[[#This Row],[Etas 55°C]]*0.2))*2.5</f>
        <v>4.4960000000000004</v>
      </c>
      <c r="N1255" s="21">
        <f>IF(-(Tabelle1[[#This Row],[80%/20% SCOP]]-5.5)/5.5=1,"n.a.",-(Tabelle1[[#This Row],[80%/20% SCOP]]-5.5)/5.5)</f>
        <v>0.18254545454545446</v>
      </c>
    </row>
    <row r="1256" spans="1:14" ht="20.100000000000001" customHeight="1" x14ac:dyDescent="0.25">
      <c r="A1256" s="24">
        <v>16018533</v>
      </c>
      <c r="B1256" s="15" t="s">
        <v>1256</v>
      </c>
      <c r="C1256" s="15" t="s">
        <v>1259</v>
      </c>
      <c r="D1256" s="16" t="s">
        <v>2</v>
      </c>
      <c r="E1256" s="17">
        <v>7.99</v>
      </c>
      <c r="F1256" s="18">
        <v>1.9059999999999999</v>
      </c>
      <c r="G1256" s="17">
        <v>8.1199999999999992</v>
      </c>
      <c r="H1256" s="18">
        <v>1.409</v>
      </c>
      <c r="I1256" s="16" t="s">
        <v>3</v>
      </c>
      <c r="J1256" s="16" t="s">
        <v>4</v>
      </c>
      <c r="K1256" s="16" t="s">
        <v>4</v>
      </c>
      <c r="L1256" s="19">
        <f>IF(Tabelle1[[#This Row],[Heizleistung (55°C)]]=0,Tabelle1[[#This Row],[Heizleistung (35°C)]],(Tabelle1[[#This Row],[Heizleistung (35°C)]]+Tabelle1[[#This Row],[Heizleistung (55°C)]])/2)</f>
        <v>8.0549999999999997</v>
      </c>
      <c r="M1256" s="20">
        <f>IF(Tabelle1[[#This Row],[Etas 55°C]]=0,0,(Tabelle1[[#This Row],[Etas 35°C]]*0.8+Tabelle1[[#This Row],[Etas 55°C]]*0.2))*2.5</f>
        <v>4.5164999999999997</v>
      </c>
      <c r="N1256" s="21">
        <f>IF(-(Tabelle1[[#This Row],[80%/20% SCOP]]-5.5)/5.5=1,"n.a.",-(Tabelle1[[#This Row],[80%/20% SCOP]]-5.5)/5.5)</f>
        <v>0.17881818181818188</v>
      </c>
    </row>
    <row r="1257" spans="1:14" ht="20.100000000000001" customHeight="1" x14ac:dyDescent="0.25">
      <c r="A1257" s="24">
        <v>16011159</v>
      </c>
      <c r="B1257" s="15" t="s">
        <v>1256</v>
      </c>
      <c r="C1257" s="15" t="s">
        <v>1260</v>
      </c>
      <c r="D1257" s="16" t="s">
        <v>2</v>
      </c>
      <c r="E1257" s="17">
        <v>12.55</v>
      </c>
      <c r="F1257" s="18">
        <v>1.9339999999999999</v>
      </c>
      <c r="G1257" s="17">
        <v>12.34</v>
      </c>
      <c r="H1257" s="18">
        <v>1.4490000000000001</v>
      </c>
      <c r="I1257" s="16" t="s">
        <v>3</v>
      </c>
      <c r="J1257" s="16" t="s">
        <v>4</v>
      </c>
      <c r="K1257" s="16" t="s">
        <v>4</v>
      </c>
      <c r="L1257" s="19">
        <f>IF(Tabelle1[[#This Row],[Heizleistung (55°C)]]=0,Tabelle1[[#This Row],[Heizleistung (35°C)]],(Tabelle1[[#This Row],[Heizleistung (35°C)]]+Tabelle1[[#This Row],[Heizleistung (55°C)]])/2)</f>
        <v>12.445</v>
      </c>
      <c r="M1257" s="20">
        <f>IF(Tabelle1[[#This Row],[Etas 55°C]]=0,0,(Tabelle1[[#This Row],[Etas 35°C]]*0.8+Tabelle1[[#This Row],[Etas 55°C]]*0.2))*2.5</f>
        <v>4.5925000000000002</v>
      </c>
      <c r="N1257" s="21">
        <f>IF(-(Tabelle1[[#This Row],[80%/20% SCOP]]-5.5)/5.5=1,"n.a.",-(Tabelle1[[#This Row],[80%/20% SCOP]]-5.5)/5.5)</f>
        <v>0.16499999999999995</v>
      </c>
    </row>
    <row r="1258" spans="1:14" ht="20.100000000000001" customHeight="1" x14ac:dyDescent="0.25">
      <c r="A1258" s="24">
        <v>16018534</v>
      </c>
      <c r="B1258" s="15" t="s">
        <v>1256</v>
      </c>
      <c r="C1258" s="15" t="s">
        <v>1261</v>
      </c>
      <c r="D1258" s="16" t="s">
        <v>2</v>
      </c>
      <c r="E1258" s="17">
        <v>12.09</v>
      </c>
      <c r="F1258" s="18">
        <v>1.8680000000000001</v>
      </c>
      <c r="G1258" s="17">
        <v>12.49</v>
      </c>
      <c r="H1258" s="18">
        <v>1.45</v>
      </c>
      <c r="I1258" s="16" t="s">
        <v>3</v>
      </c>
      <c r="J1258" s="16" t="s">
        <v>4</v>
      </c>
      <c r="K1258" s="16" t="s">
        <v>4</v>
      </c>
      <c r="L1258" s="19">
        <f>IF(Tabelle1[[#This Row],[Heizleistung (55°C)]]=0,Tabelle1[[#This Row],[Heizleistung (35°C)]],(Tabelle1[[#This Row],[Heizleistung (35°C)]]+Tabelle1[[#This Row],[Heizleistung (55°C)]])/2)</f>
        <v>12.29</v>
      </c>
      <c r="M1258" s="20">
        <f>IF(Tabelle1[[#This Row],[Etas 55°C]]=0,0,(Tabelle1[[#This Row],[Etas 35°C]]*0.8+Tabelle1[[#This Row],[Etas 55°C]]*0.2))*2.5</f>
        <v>4.4610000000000003</v>
      </c>
      <c r="N1258" s="21">
        <f>IF(-(Tabelle1[[#This Row],[80%/20% SCOP]]-5.5)/5.5=1,"n.a.",-(Tabelle1[[#This Row],[80%/20% SCOP]]-5.5)/5.5)</f>
        <v>0.18890909090909086</v>
      </c>
    </row>
    <row r="1259" spans="1:14" ht="20.100000000000001" customHeight="1" x14ac:dyDescent="0.25">
      <c r="A1259" s="24">
        <v>16018532</v>
      </c>
      <c r="B1259" s="15" t="s">
        <v>1256</v>
      </c>
      <c r="C1259" s="15" t="s">
        <v>1262</v>
      </c>
      <c r="D1259" s="16" t="s">
        <v>2</v>
      </c>
      <c r="E1259" s="17">
        <v>6.07</v>
      </c>
      <c r="F1259" s="18">
        <v>1.9019999999999999</v>
      </c>
      <c r="G1259" s="17">
        <v>6.09</v>
      </c>
      <c r="H1259" s="18">
        <v>1.4550000000000001</v>
      </c>
      <c r="I1259" s="16" t="s">
        <v>3</v>
      </c>
      <c r="J1259" s="16" t="s">
        <v>4</v>
      </c>
      <c r="K1259" s="16" t="s">
        <v>4</v>
      </c>
      <c r="L1259" s="19">
        <f>IF(Tabelle1[[#This Row],[Heizleistung (55°C)]]=0,Tabelle1[[#This Row],[Heizleistung (35°C)]],(Tabelle1[[#This Row],[Heizleistung (35°C)]]+Tabelle1[[#This Row],[Heizleistung (55°C)]])/2)</f>
        <v>6.08</v>
      </c>
      <c r="M1259" s="20">
        <f>IF(Tabelle1[[#This Row],[Etas 55°C]]=0,0,(Tabelle1[[#This Row],[Etas 35°C]]*0.8+Tabelle1[[#This Row],[Etas 55°C]]*0.2))*2.5</f>
        <v>4.5315000000000003</v>
      </c>
      <c r="N1259" s="21">
        <f>IF(-(Tabelle1[[#This Row],[80%/20% SCOP]]-5.5)/5.5=1,"n.a.",-(Tabelle1[[#This Row],[80%/20% SCOP]]-5.5)/5.5)</f>
        <v>0.17609090909090905</v>
      </c>
    </row>
    <row r="1260" spans="1:14" ht="20.100000000000001" customHeight="1" x14ac:dyDescent="0.25">
      <c r="A1260" s="24">
        <v>16011616</v>
      </c>
      <c r="B1260" s="15" t="s">
        <v>1263</v>
      </c>
      <c r="C1260" s="15" t="s">
        <v>1264</v>
      </c>
      <c r="D1260" s="16" t="s">
        <v>2</v>
      </c>
      <c r="E1260" s="17">
        <v>8.6999999999999993</v>
      </c>
      <c r="F1260" s="18">
        <v>1.8029999999999999</v>
      </c>
      <c r="G1260" s="17">
        <v>7.9</v>
      </c>
      <c r="H1260" s="18">
        <v>1.329</v>
      </c>
      <c r="I1260" s="16" t="s">
        <v>40</v>
      </c>
      <c r="J1260" s="16" t="s">
        <v>4</v>
      </c>
      <c r="K1260" s="16" t="s">
        <v>4</v>
      </c>
      <c r="L1260" s="19">
        <f>IF(Tabelle1[[#This Row],[Heizleistung (55°C)]]=0,Tabelle1[[#This Row],[Heizleistung (35°C)]],(Tabelle1[[#This Row],[Heizleistung (35°C)]]+Tabelle1[[#This Row],[Heizleistung (55°C)]])/2)</f>
        <v>8.3000000000000007</v>
      </c>
      <c r="M1260" s="20">
        <f>IF(Tabelle1[[#This Row],[Etas 55°C]]=0,0,(Tabelle1[[#This Row],[Etas 35°C]]*0.8+Tabelle1[[#This Row],[Etas 55°C]]*0.2))*2.5</f>
        <v>4.2705000000000002</v>
      </c>
      <c r="N1260" s="21">
        <f>IF(-(Tabelle1[[#This Row],[80%/20% SCOP]]-5.5)/5.5=1,"n.a.",-(Tabelle1[[#This Row],[80%/20% SCOP]]-5.5)/5.5)</f>
        <v>0.22354545454545452</v>
      </c>
    </row>
    <row r="1261" spans="1:14" ht="20.100000000000001" customHeight="1" x14ac:dyDescent="0.25">
      <c r="A1261" s="24">
        <v>16011617</v>
      </c>
      <c r="B1261" s="15" t="s">
        <v>1263</v>
      </c>
      <c r="C1261" s="15" t="s">
        <v>1265</v>
      </c>
      <c r="D1261" s="16" t="s">
        <v>2</v>
      </c>
      <c r="E1261" s="17">
        <v>11</v>
      </c>
      <c r="F1261" s="18">
        <v>1.7929999999999999</v>
      </c>
      <c r="G1261" s="17">
        <v>10.199999999999999</v>
      </c>
      <c r="H1261" s="18">
        <v>1.355</v>
      </c>
      <c r="I1261" s="16" t="s">
        <v>40</v>
      </c>
      <c r="J1261" s="16" t="s">
        <v>4</v>
      </c>
      <c r="K1261" s="16" t="s">
        <v>4</v>
      </c>
      <c r="L1261" s="19">
        <f>IF(Tabelle1[[#This Row],[Heizleistung (55°C)]]=0,Tabelle1[[#This Row],[Heizleistung (35°C)]],(Tabelle1[[#This Row],[Heizleistung (35°C)]]+Tabelle1[[#This Row],[Heizleistung (55°C)]])/2)</f>
        <v>10.6</v>
      </c>
      <c r="M1261" s="20">
        <f>IF(Tabelle1[[#This Row],[Etas 55°C]]=0,0,(Tabelle1[[#This Row],[Etas 35°C]]*0.8+Tabelle1[[#This Row],[Etas 55°C]]*0.2))*2.5</f>
        <v>4.2635000000000005</v>
      </c>
      <c r="N1261" s="21">
        <f>IF(-(Tabelle1[[#This Row],[80%/20% SCOP]]-5.5)/5.5=1,"n.a.",-(Tabelle1[[#This Row],[80%/20% SCOP]]-5.5)/5.5)</f>
        <v>0.22481818181818172</v>
      </c>
    </row>
    <row r="1262" spans="1:14" ht="20.100000000000001" customHeight="1" x14ac:dyDescent="0.25">
      <c r="A1262" s="24">
        <v>16005315</v>
      </c>
      <c r="B1262" s="15" t="s">
        <v>1266</v>
      </c>
      <c r="C1262" s="15" t="s">
        <v>1267</v>
      </c>
      <c r="D1262" s="16" t="s">
        <v>2</v>
      </c>
      <c r="E1262" s="17">
        <v>10</v>
      </c>
      <c r="F1262" s="18">
        <v>1.74</v>
      </c>
      <c r="G1262" s="17">
        <v>9</v>
      </c>
      <c r="H1262" s="18">
        <v>1.32</v>
      </c>
      <c r="I1262" s="16" t="s">
        <v>109</v>
      </c>
      <c r="J1262" s="16" t="s">
        <v>4</v>
      </c>
      <c r="K1262" s="16" t="s">
        <v>4</v>
      </c>
      <c r="L1262" s="19">
        <f>IF(Tabelle1[[#This Row],[Heizleistung (55°C)]]=0,Tabelle1[[#This Row],[Heizleistung (35°C)]],(Tabelle1[[#This Row],[Heizleistung (35°C)]]+Tabelle1[[#This Row],[Heizleistung (55°C)]])/2)</f>
        <v>9.5</v>
      </c>
      <c r="M1262" s="20">
        <f>IF(Tabelle1[[#This Row],[Etas 55°C]]=0,0,(Tabelle1[[#This Row],[Etas 35°C]]*0.8+Tabelle1[[#This Row],[Etas 55°C]]*0.2))*2.5</f>
        <v>4.1400000000000006</v>
      </c>
      <c r="N1262" s="21">
        <f>IF(-(Tabelle1[[#This Row],[80%/20% SCOP]]-5.5)/5.5=1,"n.a.",-(Tabelle1[[#This Row],[80%/20% SCOP]]-5.5)/5.5)</f>
        <v>0.24727272727272717</v>
      </c>
    </row>
    <row r="1263" spans="1:14" ht="20.100000000000001" customHeight="1" x14ac:dyDescent="0.25">
      <c r="A1263" s="24">
        <v>16005320</v>
      </c>
      <c r="B1263" s="15" t="s">
        <v>1266</v>
      </c>
      <c r="C1263" s="15" t="s">
        <v>1268</v>
      </c>
      <c r="D1263" s="16" t="s">
        <v>2</v>
      </c>
      <c r="E1263" s="17">
        <v>9</v>
      </c>
      <c r="F1263" s="18">
        <v>1.52</v>
      </c>
      <c r="G1263" s="17">
        <v>8</v>
      </c>
      <c r="H1263" s="18">
        <v>1.25</v>
      </c>
      <c r="I1263" s="16" t="s">
        <v>3</v>
      </c>
      <c r="J1263" s="16" t="s">
        <v>4</v>
      </c>
      <c r="K1263" s="16" t="s">
        <v>4</v>
      </c>
      <c r="L1263" s="19">
        <f>IF(Tabelle1[[#This Row],[Heizleistung (55°C)]]=0,Tabelle1[[#This Row],[Heizleistung (35°C)]],(Tabelle1[[#This Row],[Heizleistung (35°C)]]+Tabelle1[[#This Row],[Heizleistung (55°C)]])/2)</f>
        <v>8.5</v>
      </c>
      <c r="M1263" s="20">
        <f>IF(Tabelle1[[#This Row],[Etas 55°C]]=0,0,(Tabelle1[[#This Row],[Etas 35°C]]*0.8+Tabelle1[[#This Row],[Etas 55°C]]*0.2))*2.5</f>
        <v>3.6650000000000005</v>
      </c>
      <c r="N1263" s="21">
        <f>IF(-(Tabelle1[[#This Row],[80%/20% SCOP]]-5.5)/5.5=1,"n.a.",-(Tabelle1[[#This Row],[80%/20% SCOP]]-5.5)/5.5)</f>
        <v>0.33363636363636356</v>
      </c>
    </row>
    <row r="1264" spans="1:14" ht="20.100000000000001" customHeight="1" x14ac:dyDescent="0.25">
      <c r="A1264" s="24">
        <v>16005318</v>
      </c>
      <c r="B1264" s="15" t="s">
        <v>1266</v>
      </c>
      <c r="C1264" s="15" t="s">
        <v>1269</v>
      </c>
      <c r="D1264" s="16" t="s">
        <v>2</v>
      </c>
      <c r="E1264" s="17">
        <v>13</v>
      </c>
      <c r="F1264" s="18">
        <v>1.72</v>
      </c>
      <c r="G1264" s="17">
        <v>16</v>
      </c>
      <c r="H1264" s="18">
        <v>1.33</v>
      </c>
      <c r="I1264" s="16" t="s">
        <v>109</v>
      </c>
      <c r="J1264" s="16" t="s">
        <v>4</v>
      </c>
      <c r="K1264" s="16" t="s">
        <v>4</v>
      </c>
      <c r="L1264" s="19">
        <f>IF(Tabelle1[[#This Row],[Heizleistung (55°C)]]=0,Tabelle1[[#This Row],[Heizleistung (35°C)]],(Tabelle1[[#This Row],[Heizleistung (35°C)]]+Tabelle1[[#This Row],[Heizleistung (55°C)]])/2)</f>
        <v>14.5</v>
      </c>
      <c r="M1264" s="20">
        <f>IF(Tabelle1[[#This Row],[Etas 55°C]]=0,0,(Tabelle1[[#This Row],[Etas 35°C]]*0.8+Tabelle1[[#This Row],[Etas 55°C]]*0.2))*2.5</f>
        <v>4.1050000000000004</v>
      </c>
      <c r="N1264" s="21">
        <f>IF(-(Tabelle1[[#This Row],[80%/20% SCOP]]-5.5)/5.5=1,"n.a.",-(Tabelle1[[#This Row],[80%/20% SCOP]]-5.5)/5.5)</f>
        <v>0.25363636363636355</v>
      </c>
    </row>
    <row r="1265" spans="1:14" ht="20.100000000000001" customHeight="1" x14ac:dyDescent="0.25">
      <c r="A1265" s="24">
        <v>16005321</v>
      </c>
      <c r="B1265" s="15" t="s">
        <v>1266</v>
      </c>
      <c r="C1265" s="15" t="s">
        <v>1270</v>
      </c>
      <c r="D1265" s="16" t="s">
        <v>2</v>
      </c>
      <c r="E1265" s="17">
        <v>20.5</v>
      </c>
      <c r="F1265" s="18">
        <v>1.81</v>
      </c>
      <c r="G1265" s="17">
        <v>20.6</v>
      </c>
      <c r="H1265" s="18">
        <v>1.35</v>
      </c>
      <c r="I1265" s="16" t="s">
        <v>40</v>
      </c>
      <c r="J1265" s="16" t="s">
        <v>4</v>
      </c>
      <c r="K1265" s="16" t="s">
        <v>4</v>
      </c>
      <c r="L1265" s="19">
        <f>IF(Tabelle1[[#This Row],[Heizleistung (55°C)]]=0,Tabelle1[[#This Row],[Heizleistung (35°C)]],(Tabelle1[[#This Row],[Heizleistung (35°C)]]+Tabelle1[[#This Row],[Heizleistung (55°C)]])/2)</f>
        <v>20.55</v>
      </c>
      <c r="M1265" s="20">
        <f>IF(Tabelle1[[#This Row],[Etas 55°C]]=0,0,(Tabelle1[[#This Row],[Etas 35°C]]*0.8+Tabelle1[[#This Row],[Etas 55°C]]*0.2))*2.5</f>
        <v>4.2950000000000008</v>
      </c>
      <c r="N1265" s="21">
        <f>IF(-(Tabelle1[[#This Row],[80%/20% SCOP]]-5.5)/5.5=1,"n.a.",-(Tabelle1[[#This Row],[80%/20% SCOP]]-5.5)/5.5)</f>
        <v>0.21909090909090895</v>
      </c>
    </row>
    <row r="1266" spans="1:14" ht="20.100000000000001" customHeight="1" x14ac:dyDescent="0.25">
      <c r="A1266" s="24">
        <v>16005232</v>
      </c>
      <c r="B1266" s="15" t="s">
        <v>1266</v>
      </c>
      <c r="C1266" s="15" t="s">
        <v>1271</v>
      </c>
      <c r="D1266" s="16" t="s">
        <v>2</v>
      </c>
      <c r="E1266" s="17">
        <v>14</v>
      </c>
      <c r="F1266" s="18">
        <v>1.57</v>
      </c>
      <c r="G1266" s="17">
        <v>14</v>
      </c>
      <c r="H1266" s="18">
        <v>1.25</v>
      </c>
      <c r="I1266" s="16" t="s">
        <v>324</v>
      </c>
      <c r="J1266" s="16" t="s">
        <v>4</v>
      </c>
      <c r="K1266" s="16" t="s">
        <v>25</v>
      </c>
      <c r="L1266" s="19">
        <f>IF(Tabelle1[[#This Row],[Heizleistung (55°C)]]=0,Tabelle1[[#This Row],[Heizleistung (35°C)]],(Tabelle1[[#This Row],[Heizleistung (35°C)]]+Tabelle1[[#This Row],[Heizleistung (55°C)]])/2)</f>
        <v>14</v>
      </c>
      <c r="M1266" s="20">
        <f>IF(Tabelle1[[#This Row],[Etas 55°C]]=0,0,(Tabelle1[[#This Row],[Etas 35°C]]*0.8+Tabelle1[[#This Row],[Etas 55°C]]*0.2))*2.5</f>
        <v>3.7650000000000006</v>
      </c>
      <c r="N1266" s="21">
        <f>IF(-(Tabelle1[[#This Row],[80%/20% SCOP]]-5.5)/5.5=1,"n.a.",-(Tabelle1[[#This Row],[80%/20% SCOP]]-5.5)/5.5)</f>
        <v>0.31545454545454538</v>
      </c>
    </row>
    <row r="1267" spans="1:14" ht="20.100000000000001" customHeight="1" x14ac:dyDescent="0.25">
      <c r="A1267" s="24">
        <v>16016646</v>
      </c>
      <c r="B1267" s="15" t="s">
        <v>1266</v>
      </c>
      <c r="C1267" s="15" t="s">
        <v>1272</v>
      </c>
      <c r="D1267" s="16" t="s">
        <v>2</v>
      </c>
      <c r="E1267" s="17">
        <v>15.6</v>
      </c>
      <c r="F1267" s="18">
        <v>1.952</v>
      </c>
      <c r="G1267" s="17">
        <v>15.3</v>
      </c>
      <c r="H1267" s="18">
        <v>1.528</v>
      </c>
      <c r="I1267" s="16" t="s">
        <v>3</v>
      </c>
      <c r="J1267" s="16" t="s">
        <v>4</v>
      </c>
      <c r="K1267" s="16" t="s">
        <v>4</v>
      </c>
      <c r="L1267" s="19">
        <f>IF(Tabelle1[[#This Row],[Heizleistung (55°C)]]=0,Tabelle1[[#This Row],[Heizleistung (35°C)]],(Tabelle1[[#This Row],[Heizleistung (35°C)]]+Tabelle1[[#This Row],[Heizleistung (55°C)]])/2)</f>
        <v>15.45</v>
      </c>
      <c r="M1267" s="20">
        <f>IF(Tabelle1[[#This Row],[Etas 55°C]]=0,0,(Tabelle1[[#This Row],[Etas 35°C]]*0.8+Tabelle1[[#This Row],[Etas 55°C]]*0.2))*2.5</f>
        <v>4.6680000000000001</v>
      </c>
      <c r="N1267" s="21">
        <f>IF(-(Tabelle1[[#This Row],[80%/20% SCOP]]-5.5)/5.5=1,"n.a.",-(Tabelle1[[#This Row],[80%/20% SCOP]]-5.5)/5.5)</f>
        <v>0.15127272727272725</v>
      </c>
    </row>
    <row r="1268" spans="1:14" ht="20.100000000000001" customHeight="1" x14ac:dyDescent="0.25">
      <c r="A1268" s="24">
        <v>16005225</v>
      </c>
      <c r="B1268" s="15" t="s">
        <v>1266</v>
      </c>
      <c r="C1268" s="15" t="s">
        <v>1273</v>
      </c>
      <c r="D1268" s="16" t="s">
        <v>2</v>
      </c>
      <c r="E1268" s="17">
        <v>6</v>
      </c>
      <c r="F1268" s="18">
        <v>1.63</v>
      </c>
      <c r="G1268" s="17">
        <v>5</v>
      </c>
      <c r="H1268" s="18">
        <v>1.25</v>
      </c>
      <c r="I1268" s="16" t="s">
        <v>3</v>
      </c>
      <c r="J1268" s="16" t="s">
        <v>4</v>
      </c>
      <c r="K1268" s="16" t="s">
        <v>4</v>
      </c>
      <c r="L1268" s="19">
        <f>IF(Tabelle1[[#This Row],[Heizleistung (55°C)]]=0,Tabelle1[[#This Row],[Heizleistung (35°C)]],(Tabelle1[[#This Row],[Heizleistung (35°C)]]+Tabelle1[[#This Row],[Heizleistung (55°C)]])/2)</f>
        <v>5.5</v>
      </c>
      <c r="M1268" s="20">
        <f>IF(Tabelle1[[#This Row],[Etas 55°C]]=0,0,(Tabelle1[[#This Row],[Etas 35°C]]*0.8+Tabelle1[[#This Row],[Etas 55°C]]*0.2))*2.5</f>
        <v>3.8850000000000002</v>
      </c>
      <c r="N1268" s="21">
        <f>IF(-(Tabelle1[[#This Row],[80%/20% SCOP]]-5.5)/5.5=1,"n.a.",-(Tabelle1[[#This Row],[80%/20% SCOP]]-5.5)/5.5)</f>
        <v>0.29363636363636358</v>
      </c>
    </row>
    <row r="1269" spans="1:14" ht="20.100000000000001" customHeight="1" x14ac:dyDescent="0.25">
      <c r="A1269" s="24">
        <v>16005319</v>
      </c>
      <c r="B1269" s="15" t="s">
        <v>1266</v>
      </c>
      <c r="C1269" s="15" t="s">
        <v>1274</v>
      </c>
      <c r="D1269" s="16" t="s">
        <v>2</v>
      </c>
      <c r="E1269" s="17">
        <v>6</v>
      </c>
      <c r="F1269" s="18">
        <v>1.52</v>
      </c>
      <c r="G1269" s="17">
        <v>5</v>
      </c>
      <c r="H1269" s="18">
        <v>1.25</v>
      </c>
      <c r="I1269" s="16" t="s">
        <v>3</v>
      </c>
      <c r="J1269" s="16" t="s">
        <v>4</v>
      </c>
      <c r="K1269" s="16" t="s">
        <v>4</v>
      </c>
      <c r="L1269" s="19">
        <f>IF(Tabelle1[[#This Row],[Heizleistung (55°C)]]=0,Tabelle1[[#This Row],[Heizleistung (35°C)]],(Tabelle1[[#This Row],[Heizleistung (35°C)]]+Tabelle1[[#This Row],[Heizleistung (55°C)]])/2)</f>
        <v>5.5</v>
      </c>
      <c r="M1269" s="20">
        <f>IF(Tabelle1[[#This Row],[Etas 55°C]]=0,0,(Tabelle1[[#This Row],[Etas 35°C]]*0.8+Tabelle1[[#This Row],[Etas 55°C]]*0.2))*2.5</f>
        <v>3.6650000000000005</v>
      </c>
      <c r="N1269" s="21">
        <f>IF(-(Tabelle1[[#This Row],[80%/20% SCOP]]-5.5)/5.5=1,"n.a.",-(Tabelle1[[#This Row],[80%/20% SCOP]]-5.5)/5.5)</f>
        <v>0.33363636363636356</v>
      </c>
    </row>
    <row r="1270" spans="1:14" ht="20.100000000000001" customHeight="1" x14ac:dyDescent="0.25">
      <c r="A1270" s="24">
        <v>16014927</v>
      </c>
      <c r="B1270" s="15" t="s">
        <v>1266</v>
      </c>
      <c r="C1270" s="15" t="s">
        <v>1275</v>
      </c>
      <c r="D1270" s="16" t="s">
        <v>2</v>
      </c>
      <c r="E1270" s="17">
        <v>9</v>
      </c>
      <c r="F1270" s="18">
        <v>1.85</v>
      </c>
      <c r="G1270" s="17">
        <v>8</v>
      </c>
      <c r="H1270" s="18">
        <v>1.46</v>
      </c>
      <c r="I1270" s="16" t="s">
        <v>3</v>
      </c>
      <c r="J1270" s="16" t="s">
        <v>4</v>
      </c>
      <c r="K1270" s="16" t="s">
        <v>4</v>
      </c>
      <c r="L1270" s="19">
        <f>IF(Tabelle1[[#This Row],[Heizleistung (55°C)]]=0,Tabelle1[[#This Row],[Heizleistung (35°C)]],(Tabelle1[[#This Row],[Heizleistung (35°C)]]+Tabelle1[[#This Row],[Heizleistung (55°C)]])/2)</f>
        <v>8.5</v>
      </c>
      <c r="M1270" s="20">
        <f>IF(Tabelle1[[#This Row],[Etas 55°C]]=0,0,(Tabelle1[[#This Row],[Etas 35°C]]*0.8+Tabelle1[[#This Row],[Etas 55°C]]*0.2))*2.5</f>
        <v>4.4300000000000006</v>
      </c>
      <c r="N1270" s="21">
        <f>IF(-(Tabelle1[[#This Row],[80%/20% SCOP]]-5.5)/5.5=1,"n.a.",-(Tabelle1[[#This Row],[80%/20% SCOP]]-5.5)/5.5)</f>
        <v>0.19454545454545444</v>
      </c>
    </row>
    <row r="1271" spans="1:14" ht="20.100000000000001" customHeight="1" x14ac:dyDescent="0.25">
      <c r="A1271" s="24">
        <v>16005313</v>
      </c>
      <c r="B1271" s="15" t="s">
        <v>1266</v>
      </c>
      <c r="C1271" s="15" t="s">
        <v>1276</v>
      </c>
      <c r="D1271" s="16" t="s">
        <v>2</v>
      </c>
      <c r="E1271" s="17">
        <v>10</v>
      </c>
      <c r="F1271" s="18">
        <v>1.74</v>
      </c>
      <c r="G1271" s="17">
        <v>9</v>
      </c>
      <c r="H1271" s="18">
        <v>1.32</v>
      </c>
      <c r="I1271" s="16" t="s">
        <v>109</v>
      </c>
      <c r="J1271" s="16" t="s">
        <v>4</v>
      </c>
      <c r="K1271" s="16" t="s">
        <v>4</v>
      </c>
      <c r="L1271" s="19">
        <f>IF(Tabelle1[[#This Row],[Heizleistung (55°C)]]=0,Tabelle1[[#This Row],[Heizleistung (35°C)]],(Tabelle1[[#This Row],[Heizleistung (35°C)]]+Tabelle1[[#This Row],[Heizleistung (55°C)]])/2)</f>
        <v>9.5</v>
      </c>
      <c r="M1271" s="20">
        <f>IF(Tabelle1[[#This Row],[Etas 55°C]]=0,0,(Tabelle1[[#This Row],[Etas 35°C]]*0.8+Tabelle1[[#This Row],[Etas 55°C]]*0.2))*2.5</f>
        <v>4.1400000000000006</v>
      </c>
      <c r="N1271" s="21">
        <f>IF(-(Tabelle1[[#This Row],[80%/20% SCOP]]-5.5)/5.5=1,"n.a.",-(Tabelle1[[#This Row],[80%/20% SCOP]]-5.5)/5.5)</f>
        <v>0.24727272727272717</v>
      </c>
    </row>
    <row r="1272" spans="1:14" ht="20.100000000000001" customHeight="1" x14ac:dyDescent="0.25">
      <c r="A1272" s="24">
        <v>16014926</v>
      </c>
      <c r="B1272" s="15" t="s">
        <v>1266</v>
      </c>
      <c r="C1272" s="15" t="s">
        <v>1277</v>
      </c>
      <c r="D1272" s="16" t="s">
        <v>2</v>
      </c>
      <c r="E1272" s="17">
        <v>6</v>
      </c>
      <c r="F1272" s="18">
        <v>1.87</v>
      </c>
      <c r="G1272" s="17">
        <v>6</v>
      </c>
      <c r="H1272" s="18">
        <v>1.42</v>
      </c>
      <c r="I1272" s="16" t="s">
        <v>3</v>
      </c>
      <c r="J1272" s="16" t="s">
        <v>4</v>
      </c>
      <c r="K1272" s="16" t="s">
        <v>4</v>
      </c>
      <c r="L1272" s="19">
        <f>IF(Tabelle1[[#This Row],[Heizleistung (55°C)]]=0,Tabelle1[[#This Row],[Heizleistung (35°C)]],(Tabelle1[[#This Row],[Heizleistung (35°C)]]+Tabelle1[[#This Row],[Heizleistung (55°C)]])/2)</f>
        <v>6</v>
      </c>
      <c r="M1272" s="20">
        <f>IF(Tabelle1[[#This Row],[Etas 55°C]]=0,0,(Tabelle1[[#This Row],[Etas 35°C]]*0.8+Tabelle1[[#This Row],[Etas 55°C]]*0.2))*2.5</f>
        <v>4.4500000000000011</v>
      </c>
      <c r="N1272" s="21">
        <f>IF(-(Tabelle1[[#This Row],[80%/20% SCOP]]-5.5)/5.5=1,"n.a.",-(Tabelle1[[#This Row],[80%/20% SCOP]]-5.5)/5.5)</f>
        <v>0.19090909090909072</v>
      </c>
    </row>
    <row r="1273" spans="1:14" ht="20.100000000000001" customHeight="1" x14ac:dyDescent="0.25">
      <c r="A1273" s="24">
        <v>16012216</v>
      </c>
      <c r="B1273" s="15" t="s">
        <v>1266</v>
      </c>
      <c r="C1273" s="15" t="s">
        <v>1278</v>
      </c>
      <c r="D1273" s="16" t="s">
        <v>2</v>
      </c>
      <c r="E1273" s="17">
        <v>10</v>
      </c>
      <c r="F1273" s="18">
        <v>1.74</v>
      </c>
      <c r="G1273" s="17">
        <v>9</v>
      </c>
      <c r="H1273" s="18">
        <v>1.32</v>
      </c>
      <c r="I1273" s="16" t="s">
        <v>109</v>
      </c>
      <c r="J1273" s="16" t="s">
        <v>4</v>
      </c>
      <c r="K1273" s="16" t="s">
        <v>4</v>
      </c>
      <c r="L1273" s="19">
        <f>IF(Tabelle1[[#This Row],[Heizleistung (55°C)]]=0,Tabelle1[[#This Row],[Heizleistung (35°C)]],(Tabelle1[[#This Row],[Heizleistung (35°C)]]+Tabelle1[[#This Row],[Heizleistung (55°C)]])/2)</f>
        <v>9.5</v>
      </c>
      <c r="M1273" s="20">
        <f>IF(Tabelle1[[#This Row],[Etas 55°C]]=0,0,(Tabelle1[[#This Row],[Etas 35°C]]*0.8+Tabelle1[[#This Row],[Etas 55°C]]*0.2))*2.5</f>
        <v>4.1400000000000006</v>
      </c>
      <c r="N1273" s="21">
        <f>IF(-(Tabelle1[[#This Row],[80%/20% SCOP]]-5.5)/5.5=1,"n.a.",-(Tabelle1[[#This Row],[80%/20% SCOP]]-5.5)/5.5)</f>
        <v>0.24727272727272717</v>
      </c>
    </row>
    <row r="1274" spans="1:14" ht="20.100000000000001" customHeight="1" x14ac:dyDescent="0.25">
      <c r="A1274" s="24">
        <v>16016645</v>
      </c>
      <c r="B1274" s="15" t="s">
        <v>1266</v>
      </c>
      <c r="C1274" s="15" t="s">
        <v>1279</v>
      </c>
      <c r="D1274" s="16" t="s">
        <v>2</v>
      </c>
      <c r="E1274" s="17">
        <v>11</v>
      </c>
      <c r="F1274" s="18">
        <v>1.9710000000000001</v>
      </c>
      <c r="G1274" s="17">
        <v>11</v>
      </c>
      <c r="H1274" s="18">
        <v>1.52</v>
      </c>
      <c r="I1274" s="16" t="s">
        <v>3</v>
      </c>
      <c r="J1274" s="16" t="s">
        <v>4</v>
      </c>
      <c r="K1274" s="16" t="s">
        <v>4</v>
      </c>
      <c r="L1274" s="19">
        <f>IF(Tabelle1[[#This Row],[Heizleistung (55°C)]]=0,Tabelle1[[#This Row],[Heizleistung (35°C)]],(Tabelle1[[#This Row],[Heizleistung (35°C)]]+Tabelle1[[#This Row],[Heizleistung (55°C)]])/2)</f>
        <v>11</v>
      </c>
      <c r="M1274" s="20">
        <f>IF(Tabelle1[[#This Row],[Etas 55°C]]=0,0,(Tabelle1[[#This Row],[Etas 35°C]]*0.8+Tabelle1[[#This Row],[Etas 55°C]]*0.2))*2.5</f>
        <v>4.7020000000000008</v>
      </c>
      <c r="N1274" s="21">
        <f>IF(-(Tabelle1[[#This Row],[80%/20% SCOP]]-5.5)/5.5=1,"n.a.",-(Tabelle1[[#This Row],[80%/20% SCOP]]-5.5)/5.5)</f>
        <v>0.14509090909090894</v>
      </c>
    </row>
    <row r="1275" spans="1:14" ht="20.100000000000001" customHeight="1" x14ac:dyDescent="0.25">
      <c r="A1275" s="24">
        <v>16005316</v>
      </c>
      <c r="B1275" s="15" t="s">
        <v>1266</v>
      </c>
      <c r="C1275" s="15" t="s">
        <v>1280</v>
      </c>
      <c r="D1275" s="16" t="s">
        <v>2</v>
      </c>
      <c r="E1275" s="17">
        <v>9</v>
      </c>
      <c r="F1275" s="18">
        <v>1.94</v>
      </c>
      <c r="G1275" s="17">
        <v>9</v>
      </c>
      <c r="H1275" s="18">
        <v>1.48</v>
      </c>
      <c r="I1275" s="16" t="s">
        <v>324</v>
      </c>
      <c r="J1275" s="16" t="s">
        <v>4</v>
      </c>
      <c r="K1275" s="16" t="s">
        <v>4</v>
      </c>
      <c r="L1275" s="19">
        <f>IF(Tabelle1[[#This Row],[Heizleistung (55°C)]]=0,Tabelle1[[#This Row],[Heizleistung (35°C)]],(Tabelle1[[#This Row],[Heizleistung (35°C)]]+Tabelle1[[#This Row],[Heizleistung (55°C)]])/2)</f>
        <v>9</v>
      </c>
      <c r="M1275" s="20">
        <f>IF(Tabelle1[[#This Row],[Etas 55°C]]=0,0,(Tabelle1[[#This Row],[Etas 35°C]]*0.8+Tabelle1[[#This Row],[Etas 55°C]]*0.2))*2.5</f>
        <v>4.62</v>
      </c>
      <c r="N1275" s="21">
        <f>IF(-(Tabelle1[[#This Row],[80%/20% SCOP]]-5.5)/5.5=1,"n.a.",-(Tabelle1[[#This Row],[80%/20% SCOP]]-5.5)/5.5)</f>
        <v>0.15999999999999998</v>
      </c>
    </row>
    <row r="1276" spans="1:14" ht="20.100000000000001" customHeight="1" x14ac:dyDescent="0.25">
      <c r="A1276" s="24">
        <v>16005226</v>
      </c>
      <c r="B1276" s="15" t="s">
        <v>1266</v>
      </c>
      <c r="C1276" s="15" t="s">
        <v>1281</v>
      </c>
      <c r="D1276" s="16" t="s">
        <v>2</v>
      </c>
      <c r="E1276" s="17">
        <v>9</v>
      </c>
      <c r="F1276" s="18">
        <v>1.58</v>
      </c>
      <c r="G1276" s="17">
        <v>8</v>
      </c>
      <c r="H1276" s="18">
        <v>1.27</v>
      </c>
      <c r="I1276" s="16" t="s">
        <v>3</v>
      </c>
      <c r="J1276" s="16" t="s">
        <v>4</v>
      </c>
      <c r="K1276" s="16" t="s">
        <v>4</v>
      </c>
      <c r="L1276" s="19">
        <f>IF(Tabelle1[[#This Row],[Heizleistung (55°C)]]=0,Tabelle1[[#This Row],[Heizleistung (35°C)]],(Tabelle1[[#This Row],[Heizleistung (35°C)]]+Tabelle1[[#This Row],[Heizleistung (55°C)]])/2)</f>
        <v>8.5</v>
      </c>
      <c r="M1276" s="20">
        <f>IF(Tabelle1[[#This Row],[Etas 55°C]]=0,0,(Tabelle1[[#This Row],[Etas 35°C]]*0.8+Tabelle1[[#This Row],[Etas 55°C]]*0.2))*2.5</f>
        <v>3.7950000000000008</v>
      </c>
      <c r="N1276" s="21">
        <f>IF(-(Tabelle1[[#This Row],[80%/20% SCOP]]-5.5)/5.5=1,"n.a.",-(Tabelle1[[#This Row],[80%/20% SCOP]]-5.5)/5.5)</f>
        <v>0.30999999999999983</v>
      </c>
    </row>
    <row r="1277" spans="1:14" ht="20.100000000000001" customHeight="1" x14ac:dyDescent="0.25">
      <c r="A1277" s="24">
        <v>16005312</v>
      </c>
      <c r="B1277" s="15" t="s">
        <v>1266</v>
      </c>
      <c r="C1277" s="15" t="s">
        <v>1282</v>
      </c>
      <c r="D1277" s="16" t="s">
        <v>2</v>
      </c>
      <c r="E1277" s="17">
        <v>7</v>
      </c>
      <c r="F1277" s="18">
        <v>1.8</v>
      </c>
      <c r="G1277" s="17">
        <v>6</v>
      </c>
      <c r="H1277" s="18">
        <v>1.35</v>
      </c>
      <c r="I1277" s="16" t="s">
        <v>109</v>
      </c>
      <c r="J1277" s="16" t="s">
        <v>4</v>
      </c>
      <c r="K1277" s="16" t="s">
        <v>4</v>
      </c>
      <c r="L1277" s="19">
        <f>IF(Tabelle1[[#This Row],[Heizleistung (55°C)]]=0,Tabelle1[[#This Row],[Heizleistung (35°C)]],(Tabelle1[[#This Row],[Heizleistung (35°C)]]+Tabelle1[[#This Row],[Heizleistung (55°C)]])/2)</f>
        <v>6.5</v>
      </c>
      <c r="M1277" s="20">
        <f>IF(Tabelle1[[#This Row],[Etas 55°C]]=0,0,(Tabelle1[[#This Row],[Etas 35°C]]*0.8+Tabelle1[[#This Row],[Etas 55°C]]*0.2))*2.5</f>
        <v>4.2750000000000004</v>
      </c>
      <c r="N1277" s="21">
        <f>IF(-(Tabelle1[[#This Row],[80%/20% SCOP]]-5.5)/5.5=1,"n.a.",-(Tabelle1[[#This Row],[80%/20% SCOP]]-5.5)/5.5)</f>
        <v>0.22272727272727266</v>
      </c>
    </row>
    <row r="1278" spans="1:14" ht="20.100000000000001" customHeight="1" x14ac:dyDescent="0.25">
      <c r="A1278" s="24">
        <v>16005305</v>
      </c>
      <c r="B1278" s="15" t="s">
        <v>1266</v>
      </c>
      <c r="C1278" s="15" t="s">
        <v>1283</v>
      </c>
      <c r="D1278" s="16" t="s">
        <v>2</v>
      </c>
      <c r="E1278" s="17">
        <v>10</v>
      </c>
      <c r="F1278" s="18">
        <v>1.5</v>
      </c>
      <c r="G1278" s="17">
        <v>10</v>
      </c>
      <c r="H1278" s="18">
        <v>1.26</v>
      </c>
      <c r="I1278" s="16" t="s">
        <v>3</v>
      </c>
      <c r="J1278" s="16" t="s">
        <v>4</v>
      </c>
      <c r="K1278" s="16" t="s">
        <v>4</v>
      </c>
      <c r="L1278" s="19">
        <f>IF(Tabelle1[[#This Row],[Heizleistung (55°C)]]=0,Tabelle1[[#This Row],[Heizleistung (35°C)]],(Tabelle1[[#This Row],[Heizleistung (35°C)]]+Tabelle1[[#This Row],[Heizleistung (55°C)]])/2)</f>
        <v>10</v>
      </c>
      <c r="M1278" s="20">
        <f>IF(Tabelle1[[#This Row],[Etas 55°C]]=0,0,(Tabelle1[[#This Row],[Etas 35°C]]*0.8+Tabelle1[[#This Row],[Etas 55°C]]*0.2))*2.5</f>
        <v>3.6300000000000003</v>
      </c>
      <c r="N1278" s="21">
        <f>IF(-(Tabelle1[[#This Row],[80%/20% SCOP]]-5.5)/5.5=1,"n.a.",-(Tabelle1[[#This Row],[80%/20% SCOP]]-5.5)/5.5)</f>
        <v>0.33999999999999991</v>
      </c>
    </row>
    <row r="1279" spans="1:14" ht="20.100000000000001" customHeight="1" x14ac:dyDescent="0.25">
      <c r="A1279" s="24">
        <v>16012217</v>
      </c>
      <c r="B1279" s="15" t="s">
        <v>1266</v>
      </c>
      <c r="C1279" s="15" t="s">
        <v>1284</v>
      </c>
      <c r="D1279" s="16" t="s">
        <v>2</v>
      </c>
      <c r="E1279" s="17">
        <v>13</v>
      </c>
      <c r="F1279" s="18">
        <v>1.72</v>
      </c>
      <c r="G1279" s="17">
        <v>16</v>
      </c>
      <c r="H1279" s="18">
        <v>1.33</v>
      </c>
      <c r="I1279" s="16" t="s">
        <v>109</v>
      </c>
      <c r="J1279" s="16" t="s">
        <v>4</v>
      </c>
      <c r="K1279" s="16" t="s">
        <v>4</v>
      </c>
      <c r="L1279" s="19">
        <f>IF(Tabelle1[[#This Row],[Heizleistung (55°C)]]=0,Tabelle1[[#This Row],[Heizleistung (35°C)]],(Tabelle1[[#This Row],[Heizleistung (35°C)]]+Tabelle1[[#This Row],[Heizleistung (55°C)]])/2)</f>
        <v>14.5</v>
      </c>
      <c r="M1279" s="20">
        <f>IF(Tabelle1[[#This Row],[Etas 55°C]]=0,0,(Tabelle1[[#This Row],[Etas 35°C]]*0.8+Tabelle1[[#This Row],[Etas 55°C]]*0.2))*2.5</f>
        <v>4.1050000000000004</v>
      </c>
      <c r="N1279" s="21">
        <f>IF(-(Tabelle1[[#This Row],[80%/20% SCOP]]-5.5)/5.5=1,"n.a.",-(Tabelle1[[#This Row],[80%/20% SCOP]]-5.5)/5.5)</f>
        <v>0.25363636363636355</v>
      </c>
    </row>
    <row r="1280" spans="1:14" ht="20.100000000000001" customHeight="1" x14ac:dyDescent="0.25">
      <c r="A1280" s="24">
        <v>16005314</v>
      </c>
      <c r="B1280" s="15" t="s">
        <v>1266</v>
      </c>
      <c r="C1280" s="15" t="s">
        <v>1285</v>
      </c>
      <c r="D1280" s="16" t="s">
        <v>2</v>
      </c>
      <c r="E1280" s="17">
        <v>7</v>
      </c>
      <c r="F1280" s="18">
        <v>1.8</v>
      </c>
      <c r="G1280" s="17">
        <v>6</v>
      </c>
      <c r="H1280" s="18">
        <v>1.35</v>
      </c>
      <c r="I1280" s="16" t="s">
        <v>109</v>
      </c>
      <c r="J1280" s="16" t="s">
        <v>4</v>
      </c>
      <c r="K1280" s="16" t="s">
        <v>4</v>
      </c>
      <c r="L1280" s="19">
        <f>IF(Tabelle1[[#This Row],[Heizleistung (55°C)]]=0,Tabelle1[[#This Row],[Heizleistung (35°C)]],(Tabelle1[[#This Row],[Heizleistung (35°C)]]+Tabelle1[[#This Row],[Heizleistung (55°C)]])/2)</f>
        <v>6.5</v>
      </c>
      <c r="M1280" s="20">
        <f>IF(Tabelle1[[#This Row],[Etas 55°C]]=0,0,(Tabelle1[[#This Row],[Etas 35°C]]*0.8+Tabelle1[[#This Row],[Etas 55°C]]*0.2))*2.5</f>
        <v>4.2750000000000004</v>
      </c>
      <c r="N1280" s="21">
        <f>IF(-(Tabelle1[[#This Row],[80%/20% SCOP]]-5.5)/5.5=1,"n.a.",-(Tabelle1[[#This Row],[80%/20% SCOP]]-5.5)/5.5)</f>
        <v>0.22272727272727266</v>
      </c>
    </row>
    <row r="1281" spans="1:14" ht="20.100000000000001" customHeight="1" x14ac:dyDescent="0.25">
      <c r="A1281" s="24">
        <v>16005322</v>
      </c>
      <c r="B1281" s="15" t="s">
        <v>1266</v>
      </c>
      <c r="C1281" s="15" t="s">
        <v>1286</v>
      </c>
      <c r="D1281" s="16" t="s">
        <v>2</v>
      </c>
      <c r="E1281" s="17">
        <v>10</v>
      </c>
      <c r="F1281" s="18">
        <v>1.87</v>
      </c>
      <c r="G1281" s="17">
        <v>9</v>
      </c>
      <c r="H1281" s="18">
        <v>1.47</v>
      </c>
      <c r="I1281" s="16" t="s">
        <v>3</v>
      </c>
      <c r="J1281" s="16" t="s">
        <v>4</v>
      </c>
      <c r="K1281" s="16" t="s">
        <v>4</v>
      </c>
      <c r="L1281" s="19">
        <f>IF(Tabelle1[[#This Row],[Heizleistung (55°C)]]=0,Tabelle1[[#This Row],[Heizleistung (35°C)]],(Tabelle1[[#This Row],[Heizleistung (35°C)]]+Tabelle1[[#This Row],[Heizleistung (55°C)]])/2)</f>
        <v>9.5</v>
      </c>
      <c r="M1281" s="20">
        <f>IF(Tabelle1[[#This Row],[Etas 55°C]]=0,0,(Tabelle1[[#This Row],[Etas 35°C]]*0.8+Tabelle1[[#This Row],[Etas 55°C]]*0.2))*2.5</f>
        <v>4.4750000000000005</v>
      </c>
      <c r="N1281" s="21">
        <f>IF(-(Tabelle1[[#This Row],[80%/20% SCOP]]-5.5)/5.5=1,"n.a.",-(Tabelle1[[#This Row],[80%/20% SCOP]]-5.5)/5.5)</f>
        <v>0.18636363636363626</v>
      </c>
    </row>
    <row r="1282" spans="1:14" ht="20.100000000000001" customHeight="1" x14ac:dyDescent="0.25">
      <c r="A1282" s="24">
        <v>16012215</v>
      </c>
      <c r="B1282" s="15" t="s">
        <v>1266</v>
      </c>
      <c r="C1282" s="15" t="s">
        <v>1287</v>
      </c>
      <c r="D1282" s="16" t="s">
        <v>2</v>
      </c>
      <c r="E1282" s="17">
        <v>7</v>
      </c>
      <c r="F1282" s="18">
        <v>1.8</v>
      </c>
      <c r="G1282" s="17">
        <v>6</v>
      </c>
      <c r="H1282" s="18">
        <v>1.35</v>
      </c>
      <c r="I1282" s="16" t="s">
        <v>109</v>
      </c>
      <c r="J1282" s="16" t="s">
        <v>4</v>
      </c>
      <c r="K1282" s="16" t="s">
        <v>4</v>
      </c>
      <c r="L1282" s="19">
        <f>IF(Tabelle1[[#This Row],[Heizleistung (55°C)]]=0,Tabelle1[[#This Row],[Heizleistung (35°C)]],(Tabelle1[[#This Row],[Heizleistung (35°C)]]+Tabelle1[[#This Row],[Heizleistung (55°C)]])/2)</f>
        <v>6.5</v>
      </c>
      <c r="M1282" s="20">
        <f>IF(Tabelle1[[#This Row],[Etas 55°C]]=0,0,(Tabelle1[[#This Row],[Etas 35°C]]*0.8+Tabelle1[[#This Row],[Etas 55°C]]*0.2))*2.5</f>
        <v>4.2750000000000004</v>
      </c>
      <c r="N1282" s="21">
        <f>IF(-(Tabelle1[[#This Row],[80%/20% SCOP]]-5.5)/5.5=1,"n.a.",-(Tabelle1[[#This Row],[80%/20% SCOP]]-5.5)/5.5)</f>
        <v>0.22272727272727266</v>
      </c>
    </row>
    <row r="1283" spans="1:14" ht="20.100000000000001" customHeight="1" x14ac:dyDescent="0.25">
      <c r="A1283" s="24">
        <v>16017268</v>
      </c>
      <c r="B1283" s="15" t="s">
        <v>1288</v>
      </c>
      <c r="C1283" s="15" t="s">
        <v>1289</v>
      </c>
      <c r="D1283" s="16" t="s">
        <v>2</v>
      </c>
      <c r="E1283" s="17">
        <v>11.6</v>
      </c>
      <c r="F1283" s="18">
        <v>2.11</v>
      </c>
      <c r="G1283" s="17">
        <v>12.2</v>
      </c>
      <c r="H1283" s="18">
        <v>1.61</v>
      </c>
      <c r="I1283" s="16" t="s">
        <v>3</v>
      </c>
      <c r="J1283" s="16" t="s">
        <v>4</v>
      </c>
      <c r="K1283" s="16" t="s">
        <v>4</v>
      </c>
      <c r="L1283" s="19">
        <f>IF(Tabelle1[[#This Row],[Heizleistung (55°C)]]=0,Tabelle1[[#This Row],[Heizleistung (35°C)]],(Tabelle1[[#This Row],[Heizleistung (35°C)]]+Tabelle1[[#This Row],[Heizleistung (55°C)]])/2)</f>
        <v>11.899999999999999</v>
      </c>
      <c r="M1283" s="20">
        <f>IF(Tabelle1[[#This Row],[Etas 55°C]]=0,0,(Tabelle1[[#This Row],[Etas 35°C]]*0.8+Tabelle1[[#This Row],[Etas 55°C]]*0.2))*2.5</f>
        <v>5.0249999999999995</v>
      </c>
      <c r="N1283" s="21">
        <f>IF(-(Tabelle1[[#This Row],[80%/20% SCOP]]-5.5)/5.5=1,"n.a.",-(Tabelle1[[#This Row],[80%/20% SCOP]]-5.5)/5.5)</f>
        <v>8.6363636363636462E-2</v>
      </c>
    </row>
    <row r="1284" spans="1:14" ht="20.100000000000001" customHeight="1" x14ac:dyDescent="0.25">
      <c r="A1284" s="24">
        <v>16005397</v>
      </c>
      <c r="B1284" s="15" t="s">
        <v>1288</v>
      </c>
      <c r="C1284" s="15" t="s">
        <v>1290</v>
      </c>
      <c r="D1284" s="16" t="s">
        <v>2</v>
      </c>
      <c r="E1284" s="17">
        <v>8.5</v>
      </c>
      <c r="F1284" s="18">
        <v>1.93</v>
      </c>
      <c r="G1284" s="17">
        <v>8.5</v>
      </c>
      <c r="H1284" s="18">
        <v>1.47</v>
      </c>
      <c r="I1284" s="16" t="s">
        <v>324</v>
      </c>
      <c r="J1284" s="16" t="s">
        <v>4</v>
      </c>
      <c r="K1284" s="16" t="s">
        <v>25</v>
      </c>
      <c r="L1284" s="19">
        <f>IF(Tabelle1[[#This Row],[Heizleistung (55°C)]]=0,Tabelle1[[#This Row],[Heizleistung (35°C)]],(Tabelle1[[#This Row],[Heizleistung (35°C)]]+Tabelle1[[#This Row],[Heizleistung (55°C)]])/2)</f>
        <v>8.5</v>
      </c>
      <c r="M1284" s="20">
        <f>IF(Tabelle1[[#This Row],[Etas 55°C]]=0,0,(Tabelle1[[#This Row],[Etas 35°C]]*0.8+Tabelle1[[#This Row],[Etas 55°C]]*0.2))*2.5</f>
        <v>4.5950000000000006</v>
      </c>
      <c r="N1284" s="21">
        <f>IF(-(Tabelle1[[#This Row],[80%/20% SCOP]]-5.5)/5.5=1,"n.a.",-(Tabelle1[[#This Row],[80%/20% SCOP]]-5.5)/5.5)</f>
        <v>0.16454545454545444</v>
      </c>
    </row>
    <row r="1285" spans="1:14" ht="20.100000000000001" customHeight="1" x14ac:dyDescent="0.25">
      <c r="A1285" s="24">
        <v>16014738</v>
      </c>
      <c r="B1285" s="15" t="s">
        <v>1288</v>
      </c>
      <c r="C1285" s="15" t="s">
        <v>1291</v>
      </c>
      <c r="D1285" s="16" t="s">
        <v>2</v>
      </c>
      <c r="E1285" s="17">
        <v>5.3</v>
      </c>
      <c r="F1285" s="18">
        <v>1.98</v>
      </c>
      <c r="G1285" s="17">
        <v>5</v>
      </c>
      <c r="H1285" s="18">
        <v>1.51</v>
      </c>
      <c r="I1285" s="16" t="s">
        <v>3</v>
      </c>
      <c r="J1285" s="16" t="s">
        <v>4</v>
      </c>
      <c r="K1285" s="16" t="s">
        <v>4</v>
      </c>
      <c r="L1285" s="19">
        <f>IF(Tabelle1[[#This Row],[Heizleistung (55°C)]]=0,Tabelle1[[#This Row],[Heizleistung (35°C)]],(Tabelle1[[#This Row],[Heizleistung (35°C)]]+Tabelle1[[#This Row],[Heizleistung (55°C)]])/2)</f>
        <v>5.15</v>
      </c>
      <c r="M1285" s="20">
        <f>IF(Tabelle1[[#This Row],[Etas 55°C]]=0,0,(Tabelle1[[#This Row],[Etas 35°C]]*0.8+Tabelle1[[#This Row],[Etas 55°C]]*0.2))*2.5</f>
        <v>4.7149999999999999</v>
      </c>
      <c r="N1285" s="21">
        <f>IF(-(Tabelle1[[#This Row],[80%/20% SCOP]]-5.5)/5.5=1,"n.a.",-(Tabelle1[[#This Row],[80%/20% SCOP]]-5.5)/5.5)</f>
        <v>0.14272727272727276</v>
      </c>
    </row>
    <row r="1286" spans="1:14" ht="20.100000000000001" customHeight="1" x14ac:dyDescent="0.25">
      <c r="A1286" s="24">
        <v>16005396</v>
      </c>
      <c r="B1286" s="15" t="s">
        <v>1288</v>
      </c>
      <c r="C1286" s="15" t="s">
        <v>1292</v>
      </c>
      <c r="D1286" s="16" t="s">
        <v>2</v>
      </c>
      <c r="E1286" s="17">
        <v>6</v>
      </c>
      <c r="F1286" s="18">
        <v>1.89</v>
      </c>
      <c r="G1286" s="17">
        <v>6.6</v>
      </c>
      <c r="H1286" s="18">
        <v>1.43</v>
      </c>
      <c r="I1286" s="16" t="s">
        <v>324</v>
      </c>
      <c r="J1286" s="16" t="s">
        <v>4</v>
      </c>
      <c r="K1286" s="16" t="s">
        <v>25</v>
      </c>
      <c r="L1286" s="19">
        <f>IF(Tabelle1[[#This Row],[Heizleistung (55°C)]]=0,Tabelle1[[#This Row],[Heizleistung (35°C)]],(Tabelle1[[#This Row],[Heizleistung (35°C)]]+Tabelle1[[#This Row],[Heizleistung (55°C)]])/2)</f>
        <v>6.3</v>
      </c>
      <c r="M1286" s="20">
        <f>IF(Tabelle1[[#This Row],[Etas 55°C]]=0,0,(Tabelle1[[#This Row],[Etas 35°C]]*0.8+Tabelle1[[#This Row],[Etas 55°C]]*0.2))*2.5</f>
        <v>4.4950000000000001</v>
      </c>
      <c r="N1286" s="21">
        <f>IF(-(Tabelle1[[#This Row],[80%/20% SCOP]]-5.5)/5.5=1,"n.a.",-(Tabelle1[[#This Row],[80%/20% SCOP]]-5.5)/5.5)</f>
        <v>0.18272727272727271</v>
      </c>
    </row>
    <row r="1287" spans="1:14" ht="20.100000000000001" customHeight="1" x14ac:dyDescent="0.25">
      <c r="A1287" s="24">
        <v>16010047</v>
      </c>
      <c r="B1287" s="15" t="s">
        <v>1288</v>
      </c>
      <c r="C1287" s="15" t="s">
        <v>1293</v>
      </c>
      <c r="D1287" s="16" t="s">
        <v>2</v>
      </c>
      <c r="E1287" s="17">
        <v>7.5</v>
      </c>
      <c r="F1287" s="18">
        <v>1.93</v>
      </c>
      <c r="G1287" s="17">
        <v>7.6</v>
      </c>
      <c r="H1287" s="18">
        <v>1.48</v>
      </c>
      <c r="I1287" s="16" t="s">
        <v>324</v>
      </c>
      <c r="J1287" s="16" t="s">
        <v>4</v>
      </c>
      <c r="K1287" s="16" t="s">
        <v>25</v>
      </c>
      <c r="L1287" s="19">
        <f>IF(Tabelle1[[#This Row],[Heizleistung (55°C)]]=0,Tabelle1[[#This Row],[Heizleistung (35°C)]],(Tabelle1[[#This Row],[Heizleistung (35°C)]]+Tabelle1[[#This Row],[Heizleistung (55°C)]])/2)</f>
        <v>7.55</v>
      </c>
      <c r="M1287" s="20">
        <f>IF(Tabelle1[[#This Row],[Etas 55°C]]=0,0,(Tabelle1[[#This Row],[Etas 35°C]]*0.8+Tabelle1[[#This Row],[Etas 55°C]]*0.2))*2.5</f>
        <v>4.6000000000000005</v>
      </c>
      <c r="N1287" s="21">
        <f>IF(-(Tabelle1[[#This Row],[80%/20% SCOP]]-5.5)/5.5=1,"n.a.",-(Tabelle1[[#This Row],[80%/20% SCOP]]-5.5)/5.5)</f>
        <v>0.16363636363636355</v>
      </c>
    </row>
    <row r="1288" spans="1:14" ht="20.100000000000001" customHeight="1" x14ac:dyDescent="0.25">
      <c r="A1288" s="24">
        <v>16014739</v>
      </c>
      <c r="B1288" s="15" t="s">
        <v>1288</v>
      </c>
      <c r="C1288" s="15" t="s">
        <v>1294</v>
      </c>
      <c r="D1288" s="16" t="s">
        <v>2</v>
      </c>
      <c r="E1288" s="17">
        <v>7.3</v>
      </c>
      <c r="F1288" s="18">
        <v>1.97</v>
      </c>
      <c r="G1288" s="17">
        <v>7</v>
      </c>
      <c r="H1288" s="18">
        <v>1.51</v>
      </c>
      <c r="I1288" s="16" t="s">
        <v>3</v>
      </c>
      <c r="J1288" s="16" t="s">
        <v>4</v>
      </c>
      <c r="K1288" s="16" t="s">
        <v>4</v>
      </c>
      <c r="L1288" s="19">
        <f>IF(Tabelle1[[#This Row],[Heizleistung (55°C)]]=0,Tabelle1[[#This Row],[Heizleistung (35°C)]],(Tabelle1[[#This Row],[Heizleistung (35°C)]]+Tabelle1[[#This Row],[Heizleistung (55°C)]])/2)</f>
        <v>7.15</v>
      </c>
      <c r="M1288" s="20">
        <f>IF(Tabelle1[[#This Row],[Etas 55°C]]=0,0,(Tabelle1[[#This Row],[Etas 35°C]]*0.8+Tabelle1[[#This Row],[Etas 55°C]]*0.2))*2.5</f>
        <v>4.6950000000000003</v>
      </c>
      <c r="N1288" s="21">
        <f>IF(-(Tabelle1[[#This Row],[80%/20% SCOP]]-5.5)/5.5=1,"n.a.",-(Tabelle1[[#This Row],[80%/20% SCOP]]-5.5)/5.5)</f>
        <v>0.14636363636363631</v>
      </c>
    </row>
    <row r="1289" spans="1:14" ht="20.100000000000001" customHeight="1" x14ac:dyDescent="0.25">
      <c r="A1289" s="24">
        <v>16016859</v>
      </c>
      <c r="B1289" s="15" t="s">
        <v>1295</v>
      </c>
      <c r="C1289" s="15" t="s">
        <v>1296</v>
      </c>
      <c r="D1289" s="16" t="s">
        <v>2</v>
      </c>
      <c r="E1289" s="17">
        <v>7</v>
      </c>
      <c r="F1289" s="18">
        <v>1.881</v>
      </c>
      <c r="G1289" s="17">
        <v>6.6</v>
      </c>
      <c r="H1289" s="18">
        <v>1.375</v>
      </c>
      <c r="I1289" s="16" t="s">
        <v>3</v>
      </c>
      <c r="J1289" s="16" t="s">
        <v>4</v>
      </c>
      <c r="K1289" s="16" t="s">
        <v>4</v>
      </c>
      <c r="L1289" s="19">
        <f>IF(Tabelle1[[#This Row],[Heizleistung (55°C)]]=0,Tabelle1[[#This Row],[Heizleistung (35°C)]],(Tabelle1[[#This Row],[Heizleistung (35°C)]]+Tabelle1[[#This Row],[Heizleistung (55°C)]])/2)</f>
        <v>6.8</v>
      </c>
      <c r="M1289" s="20">
        <f>IF(Tabelle1[[#This Row],[Etas 55°C]]=0,0,(Tabelle1[[#This Row],[Etas 35°C]]*0.8+Tabelle1[[#This Row],[Etas 55°C]]*0.2))*2.5</f>
        <v>4.4495000000000005</v>
      </c>
      <c r="N1289" s="21">
        <f>IF(-(Tabelle1[[#This Row],[80%/20% SCOP]]-5.5)/5.5=1,"n.a.",-(Tabelle1[[#This Row],[80%/20% SCOP]]-5.5)/5.5)</f>
        <v>0.19099999999999992</v>
      </c>
    </row>
    <row r="1290" spans="1:14" ht="20.100000000000001" customHeight="1" x14ac:dyDescent="0.25">
      <c r="A1290" s="24">
        <v>16016860</v>
      </c>
      <c r="B1290" s="15" t="s">
        <v>1295</v>
      </c>
      <c r="C1290" s="15" t="s">
        <v>1297</v>
      </c>
      <c r="D1290" s="16" t="s">
        <v>2</v>
      </c>
      <c r="E1290" s="17">
        <v>11.6</v>
      </c>
      <c r="F1290" s="18">
        <v>1.853</v>
      </c>
      <c r="G1290" s="17">
        <v>11.7</v>
      </c>
      <c r="H1290" s="18">
        <v>1.411</v>
      </c>
      <c r="I1290" s="16" t="s">
        <v>3</v>
      </c>
      <c r="J1290" s="16" t="s">
        <v>4</v>
      </c>
      <c r="K1290" s="16" t="s">
        <v>4</v>
      </c>
      <c r="L1290" s="19">
        <f>IF(Tabelle1[[#This Row],[Heizleistung (55°C)]]=0,Tabelle1[[#This Row],[Heizleistung (35°C)]],(Tabelle1[[#This Row],[Heizleistung (35°C)]]+Tabelle1[[#This Row],[Heizleistung (55°C)]])/2)</f>
        <v>11.649999999999999</v>
      </c>
      <c r="M1290" s="20">
        <f>IF(Tabelle1[[#This Row],[Etas 55°C]]=0,0,(Tabelle1[[#This Row],[Etas 35°C]]*0.8+Tabelle1[[#This Row],[Etas 55°C]]*0.2))*2.5</f>
        <v>4.4115000000000002</v>
      </c>
      <c r="N1290" s="21">
        <f>IF(-(Tabelle1[[#This Row],[80%/20% SCOP]]-5.5)/5.5=1,"n.a.",-(Tabelle1[[#This Row],[80%/20% SCOP]]-5.5)/5.5)</f>
        <v>0.19790909090909087</v>
      </c>
    </row>
    <row r="1291" spans="1:14" ht="20.100000000000001" customHeight="1" x14ac:dyDescent="0.25">
      <c r="A1291" s="24">
        <v>16016861</v>
      </c>
      <c r="B1291" s="15" t="s">
        <v>1295</v>
      </c>
      <c r="C1291" s="15" t="s">
        <v>1298</v>
      </c>
      <c r="D1291" s="16" t="s">
        <v>2</v>
      </c>
      <c r="E1291" s="17">
        <v>16.7</v>
      </c>
      <c r="F1291" s="18">
        <v>1.8260000000000001</v>
      </c>
      <c r="G1291" s="17">
        <v>16.600000000000001</v>
      </c>
      <c r="H1291" s="18">
        <v>1.4179999999999999</v>
      </c>
      <c r="I1291" s="16" t="s">
        <v>3</v>
      </c>
      <c r="J1291" s="16" t="s">
        <v>4</v>
      </c>
      <c r="K1291" s="16" t="s">
        <v>4</v>
      </c>
      <c r="L1291" s="19">
        <f>IF(Tabelle1[[#This Row],[Heizleistung (55°C)]]=0,Tabelle1[[#This Row],[Heizleistung (35°C)]],(Tabelle1[[#This Row],[Heizleistung (35°C)]]+Tabelle1[[#This Row],[Heizleistung (55°C)]])/2)</f>
        <v>16.649999999999999</v>
      </c>
      <c r="M1291" s="20">
        <f>IF(Tabelle1[[#This Row],[Etas 55°C]]=0,0,(Tabelle1[[#This Row],[Etas 35°C]]*0.8+Tabelle1[[#This Row],[Etas 55°C]]*0.2))*2.5</f>
        <v>4.3610000000000007</v>
      </c>
      <c r="N1291" s="21">
        <f>IF(-(Tabelle1[[#This Row],[80%/20% SCOP]]-5.5)/5.5=1,"n.a.",-(Tabelle1[[#This Row],[80%/20% SCOP]]-5.5)/5.5)</f>
        <v>0.20709090909090896</v>
      </c>
    </row>
    <row r="1292" spans="1:14" ht="20.100000000000001" customHeight="1" x14ac:dyDescent="0.25">
      <c r="A1292" s="24">
        <v>16010473</v>
      </c>
      <c r="B1292" s="15" t="s">
        <v>1299</v>
      </c>
      <c r="C1292" s="15" t="s">
        <v>1300</v>
      </c>
      <c r="D1292" s="16" t="s">
        <v>2</v>
      </c>
      <c r="E1292" s="17">
        <v>11</v>
      </c>
      <c r="F1292" s="18">
        <v>1.84</v>
      </c>
      <c r="G1292" s="17">
        <v>11</v>
      </c>
      <c r="H1292" s="18">
        <v>1.28</v>
      </c>
      <c r="I1292" s="16" t="s">
        <v>40</v>
      </c>
      <c r="J1292" s="16" t="s">
        <v>4</v>
      </c>
      <c r="K1292" s="16" t="s">
        <v>4</v>
      </c>
      <c r="L1292" s="19">
        <f>IF(Tabelle1[[#This Row],[Heizleistung (55°C)]]=0,Tabelle1[[#This Row],[Heizleistung (35°C)]],(Tabelle1[[#This Row],[Heizleistung (35°C)]]+Tabelle1[[#This Row],[Heizleistung (55°C)]])/2)</f>
        <v>11</v>
      </c>
      <c r="M1292" s="20">
        <f>IF(Tabelle1[[#This Row],[Etas 55°C]]=0,0,(Tabelle1[[#This Row],[Etas 35°C]]*0.8+Tabelle1[[#This Row],[Etas 55°C]]*0.2))*2.5</f>
        <v>4.32</v>
      </c>
      <c r="N1292" s="21">
        <f>IF(-(Tabelle1[[#This Row],[80%/20% SCOP]]-5.5)/5.5=1,"n.a.",-(Tabelle1[[#This Row],[80%/20% SCOP]]-5.5)/5.5)</f>
        <v>0.21454545454545448</v>
      </c>
    </row>
    <row r="1293" spans="1:14" ht="20.100000000000001" customHeight="1" x14ac:dyDescent="0.25">
      <c r="A1293" s="24">
        <v>16005358</v>
      </c>
      <c r="B1293" s="15" t="s">
        <v>1299</v>
      </c>
      <c r="C1293" s="15" t="s">
        <v>1301</v>
      </c>
      <c r="D1293" s="16" t="s">
        <v>2</v>
      </c>
      <c r="E1293" s="17">
        <v>8.3000000000000007</v>
      </c>
      <c r="F1293" s="18">
        <v>1.9</v>
      </c>
      <c r="G1293" s="17">
        <v>8.5</v>
      </c>
      <c r="H1293" s="18">
        <v>1.38</v>
      </c>
      <c r="I1293" s="16" t="s">
        <v>40</v>
      </c>
      <c r="J1293" s="16" t="s">
        <v>4</v>
      </c>
      <c r="K1293" s="16" t="s">
        <v>4</v>
      </c>
      <c r="L1293" s="19">
        <f>IF(Tabelle1[[#This Row],[Heizleistung (55°C)]]=0,Tabelle1[[#This Row],[Heizleistung (35°C)]],(Tabelle1[[#This Row],[Heizleistung (35°C)]]+Tabelle1[[#This Row],[Heizleistung (55°C)]])/2)</f>
        <v>8.4</v>
      </c>
      <c r="M1293" s="20">
        <f>IF(Tabelle1[[#This Row],[Etas 55°C]]=0,0,(Tabelle1[[#This Row],[Etas 35°C]]*0.8+Tabelle1[[#This Row],[Etas 55°C]]*0.2))*2.5</f>
        <v>4.49</v>
      </c>
      <c r="N1293" s="21">
        <f>IF(-(Tabelle1[[#This Row],[80%/20% SCOP]]-5.5)/5.5=1,"n.a.",-(Tabelle1[[#This Row],[80%/20% SCOP]]-5.5)/5.5)</f>
        <v>0.1836363636363636</v>
      </c>
    </row>
    <row r="1294" spans="1:14" ht="20.100000000000001" customHeight="1" x14ac:dyDescent="0.25">
      <c r="A1294" s="24">
        <v>16005105</v>
      </c>
      <c r="B1294" s="15" t="s">
        <v>1299</v>
      </c>
      <c r="C1294" s="15" t="s">
        <v>1302</v>
      </c>
      <c r="D1294" s="16" t="s">
        <v>2</v>
      </c>
      <c r="E1294" s="17">
        <v>8.3000000000000007</v>
      </c>
      <c r="F1294" s="18">
        <v>1.91</v>
      </c>
      <c r="G1294" s="17">
        <v>8.5</v>
      </c>
      <c r="H1294" s="18">
        <v>1.38</v>
      </c>
      <c r="I1294" s="16" t="s">
        <v>40</v>
      </c>
      <c r="J1294" s="16" t="s">
        <v>4</v>
      </c>
      <c r="K1294" s="16" t="s">
        <v>4</v>
      </c>
      <c r="L1294" s="19">
        <f>IF(Tabelle1[[#This Row],[Heizleistung (55°C)]]=0,Tabelle1[[#This Row],[Heizleistung (35°C)]],(Tabelle1[[#This Row],[Heizleistung (35°C)]]+Tabelle1[[#This Row],[Heizleistung (55°C)]])/2)</f>
        <v>8.4</v>
      </c>
      <c r="M1294" s="20">
        <f>IF(Tabelle1[[#This Row],[Etas 55°C]]=0,0,(Tabelle1[[#This Row],[Etas 35°C]]*0.8+Tabelle1[[#This Row],[Etas 55°C]]*0.2))*2.5</f>
        <v>4.51</v>
      </c>
      <c r="N1294" s="21">
        <f>IF(-(Tabelle1[[#This Row],[80%/20% SCOP]]-5.5)/5.5=1,"n.a.",-(Tabelle1[[#This Row],[80%/20% SCOP]]-5.5)/5.5)</f>
        <v>0.18000000000000005</v>
      </c>
    </row>
    <row r="1295" spans="1:14" ht="20.100000000000001" customHeight="1" x14ac:dyDescent="0.25">
      <c r="A1295" s="24">
        <v>16010350</v>
      </c>
      <c r="B1295" s="15" t="s">
        <v>1299</v>
      </c>
      <c r="C1295" s="15" t="s">
        <v>1303</v>
      </c>
      <c r="D1295" s="16" t="s">
        <v>2</v>
      </c>
      <c r="E1295" s="17">
        <v>10</v>
      </c>
      <c r="F1295" s="18">
        <v>1.82</v>
      </c>
      <c r="G1295" s="17">
        <v>10</v>
      </c>
      <c r="H1295" s="18">
        <v>1.26</v>
      </c>
      <c r="I1295" s="16" t="s">
        <v>40</v>
      </c>
      <c r="J1295" s="16" t="s">
        <v>4</v>
      </c>
      <c r="K1295" s="16" t="s">
        <v>4</v>
      </c>
      <c r="L1295" s="19">
        <f>IF(Tabelle1[[#This Row],[Heizleistung (55°C)]]=0,Tabelle1[[#This Row],[Heizleistung (35°C)]],(Tabelle1[[#This Row],[Heizleistung (35°C)]]+Tabelle1[[#This Row],[Heizleistung (55°C)]])/2)</f>
        <v>10</v>
      </c>
      <c r="M1295" s="20">
        <f>IF(Tabelle1[[#This Row],[Etas 55°C]]=0,0,(Tabelle1[[#This Row],[Etas 35°C]]*0.8+Tabelle1[[#This Row],[Etas 55°C]]*0.2))*2.5</f>
        <v>4.2700000000000005</v>
      </c>
      <c r="N1295" s="21">
        <f>IF(-(Tabelle1[[#This Row],[80%/20% SCOP]]-5.5)/5.5=1,"n.a.",-(Tabelle1[[#This Row],[80%/20% SCOP]]-5.5)/5.5)</f>
        <v>0.22363636363636355</v>
      </c>
    </row>
    <row r="1296" spans="1:14" ht="20.100000000000001" customHeight="1" x14ac:dyDescent="0.25">
      <c r="A1296" s="24">
        <v>16010469</v>
      </c>
      <c r="B1296" s="15" t="s">
        <v>1299</v>
      </c>
      <c r="C1296" s="15" t="s">
        <v>1304</v>
      </c>
      <c r="D1296" s="16" t="s">
        <v>2</v>
      </c>
      <c r="E1296" s="17">
        <v>10</v>
      </c>
      <c r="F1296" s="18">
        <v>1.82</v>
      </c>
      <c r="G1296" s="17">
        <v>10</v>
      </c>
      <c r="H1296" s="18">
        <v>1.26</v>
      </c>
      <c r="I1296" s="16" t="s">
        <v>40</v>
      </c>
      <c r="J1296" s="16" t="s">
        <v>4</v>
      </c>
      <c r="K1296" s="16" t="s">
        <v>4</v>
      </c>
      <c r="L1296" s="19">
        <f>IF(Tabelle1[[#This Row],[Heizleistung (55°C)]]=0,Tabelle1[[#This Row],[Heizleistung (35°C)]],(Tabelle1[[#This Row],[Heizleistung (35°C)]]+Tabelle1[[#This Row],[Heizleistung (55°C)]])/2)</f>
        <v>10</v>
      </c>
      <c r="M1296" s="20">
        <f>IF(Tabelle1[[#This Row],[Etas 55°C]]=0,0,(Tabelle1[[#This Row],[Etas 35°C]]*0.8+Tabelle1[[#This Row],[Etas 55°C]]*0.2))*2.5</f>
        <v>4.2700000000000005</v>
      </c>
      <c r="N1296" s="21">
        <f>IF(-(Tabelle1[[#This Row],[80%/20% SCOP]]-5.5)/5.5=1,"n.a.",-(Tabelle1[[#This Row],[80%/20% SCOP]]-5.5)/5.5)</f>
        <v>0.22363636363636355</v>
      </c>
    </row>
    <row r="1297" spans="1:14" ht="20.100000000000001" customHeight="1" x14ac:dyDescent="0.25">
      <c r="A1297" s="24">
        <v>16011562</v>
      </c>
      <c r="B1297" s="15" t="s">
        <v>1299</v>
      </c>
      <c r="C1297" s="15" t="s">
        <v>1305</v>
      </c>
      <c r="D1297" s="16" t="s">
        <v>2</v>
      </c>
      <c r="E1297" s="17">
        <v>12.5</v>
      </c>
      <c r="F1297" s="18">
        <v>1.86</v>
      </c>
      <c r="G1297" s="17">
        <v>12.5</v>
      </c>
      <c r="H1297" s="18">
        <v>1.4</v>
      </c>
      <c r="I1297" s="16" t="s">
        <v>40</v>
      </c>
      <c r="J1297" s="16" t="s">
        <v>4</v>
      </c>
      <c r="K1297" s="16" t="s">
        <v>4</v>
      </c>
      <c r="L1297" s="19">
        <f>IF(Tabelle1[[#This Row],[Heizleistung (55°C)]]=0,Tabelle1[[#This Row],[Heizleistung (35°C)]],(Tabelle1[[#This Row],[Heizleistung (35°C)]]+Tabelle1[[#This Row],[Heizleistung (55°C)]])/2)</f>
        <v>12.5</v>
      </c>
      <c r="M1297" s="20">
        <f>IF(Tabelle1[[#This Row],[Etas 55°C]]=0,0,(Tabelle1[[#This Row],[Etas 35°C]]*0.8+Tabelle1[[#This Row],[Etas 55°C]]*0.2))*2.5</f>
        <v>4.4200000000000008</v>
      </c>
      <c r="N1297" s="21">
        <f>IF(-(Tabelle1[[#This Row],[80%/20% SCOP]]-5.5)/5.5=1,"n.a.",-(Tabelle1[[#This Row],[80%/20% SCOP]]-5.5)/5.5)</f>
        <v>0.19636363636363621</v>
      </c>
    </row>
    <row r="1298" spans="1:14" ht="20.100000000000001" customHeight="1" x14ac:dyDescent="0.25">
      <c r="A1298" s="24">
        <v>16010461</v>
      </c>
      <c r="B1298" s="15" t="s">
        <v>1299</v>
      </c>
      <c r="C1298" s="15" t="s">
        <v>1306</v>
      </c>
      <c r="D1298" s="16" t="s">
        <v>2</v>
      </c>
      <c r="E1298" s="17">
        <v>12.5</v>
      </c>
      <c r="F1298" s="18">
        <v>1.86</v>
      </c>
      <c r="G1298" s="17">
        <v>12.5</v>
      </c>
      <c r="H1298" s="18">
        <v>1.4</v>
      </c>
      <c r="I1298" s="16" t="s">
        <v>40</v>
      </c>
      <c r="J1298" s="16" t="s">
        <v>4</v>
      </c>
      <c r="K1298" s="16" t="s">
        <v>4</v>
      </c>
      <c r="L1298" s="19">
        <f>IF(Tabelle1[[#This Row],[Heizleistung (55°C)]]=0,Tabelle1[[#This Row],[Heizleistung (35°C)]],(Tabelle1[[#This Row],[Heizleistung (35°C)]]+Tabelle1[[#This Row],[Heizleistung (55°C)]])/2)</f>
        <v>12.5</v>
      </c>
      <c r="M1298" s="20">
        <f>IF(Tabelle1[[#This Row],[Etas 55°C]]=0,0,(Tabelle1[[#This Row],[Etas 35°C]]*0.8+Tabelle1[[#This Row],[Etas 55°C]]*0.2))*2.5</f>
        <v>4.4200000000000008</v>
      </c>
      <c r="N1298" s="21">
        <f>IF(-(Tabelle1[[#This Row],[80%/20% SCOP]]-5.5)/5.5=1,"n.a.",-(Tabelle1[[#This Row],[80%/20% SCOP]]-5.5)/5.5)</f>
        <v>0.19636363636363621</v>
      </c>
    </row>
    <row r="1299" spans="1:14" ht="20.100000000000001" customHeight="1" x14ac:dyDescent="0.25">
      <c r="A1299" s="24">
        <v>16005420</v>
      </c>
      <c r="B1299" s="15" t="s">
        <v>1299</v>
      </c>
      <c r="C1299" s="15" t="s">
        <v>1307</v>
      </c>
      <c r="D1299" s="16" t="s">
        <v>2</v>
      </c>
      <c r="E1299" s="17">
        <v>13</v>
      </c>
      <c r="F1299" s="18">
        <v>1.86</v>
      </c>
      <c r="G1299" s="17">
        <v>13</v>
      </c>
      <c r="H1299" s="18">
        <v>1.4</v>
      </c>
      <c r="I1299" s="16" t="s">
        <v>40</v>
      </c>
      <c r="J1299" s="16" t="s">
        <v>4</v>
      </c>
      <c r="K1299" s="16" t="s">
        <v>4</v>
      </c>
      <c r="L1299" s="19">
        <f>IF(Tabelle1[[#This Row],[Heizleistung (55°C)]]=0,Tabelle1[[#This Row],[Heizleistung (35°C)]],(Tabelle1[[#This Row],[Heizleistung (35°C)]]+Tabelle1[[#This Row],[Heizleistung (55°C)]])/2)</f>
        <v>13</v>
      </c>
      <c r="M1299" s="20">
        <f>IF(Tabelle1[[#This Row],[Etas 55°C]]=0,0,(Tabelle1[[#This Row],[Etas 35°C]]*0.8+Tabelle1[[#This Row],[Etas 55°C]]*0.2))*2.5</f>
        <v>4.4200000000000008</v>
      </c>
      <c r="N1299" s="21">
        <f>IF(-(Tabelle1[[#This Row],[80%/20% SCOP]]-5.5)/5.5=1,"n.a.",-(Tabelle1[[#This Row],[80%/20% SCOP]]-5.5)/5.5)</f>
        <v>0.19636363636363621</v>
      </c>
    </row>
    <row r="1300" spans="1:14" ht="20.100000000000001" customHeight="1" x14ac:dyDescent="0.25">
      <c r="A1300" s="24">
        <v>16005098</v>
      </c>
      <c r="B1300" s="15" t="s">
        <v>1299</v>
      </c>
      <c r="C1300" s="15" t="s">
        <v>1308</v>
      </c>
      <c r="D1300" s="16" t="s">
        <v>2</v>
      </c>
      <c r="E1300" s="17">
        <v>8.3000000000000007</v>
      </c>
      <c r="F1300" s="18">
        <v>1.96</v>
      </c>
      <c r="G1300" s="17">
        <v>8.5</v>
      </c>
      <c r="H1300" s="18">
        <v>1.41</v>
      </c>
      <c r="I1300" s="16" t="s">
        <v>40</v>
      </c>
      <c r="J1300" s="16" t="s">
        <v>4</v>
      </c>
      <c r="K1300" s="16" t="s">
        <v>4</v>
      </c>
      <c r="L1300" s="19">
        <f>IF(Tabelle1[[#This Row],[Heizleistung (55°C)]]=0,Tabelle1[[#This Row],[Heizleistung (35°C)]],(Tabelle1[[#This Row],[Heizleistung (35°C)]]+Tabelle1[[#This Row],[Heizleistung (55°C)]])/2)</f>
        <v>8.4</v>
      </c>
      <c r="M1300" s="20">
        <f>IF(Tabelle1[[#This Row],[Etas 55°C]]=0,0,(Tabelle1[[#This Row],[Etas 35°C]]*0.8+Tabelle1[[#This Row],[Etas 55°C]]*0.2))*2.5</f>
        <v>4.625</v>
      </c>
      <c r="N1300" s="21">
        <f>IF(-(Tabelle1[[#This Row],[80%/20% SCOP]]-5.5)/5.5=1,"n.a.",-(Tabelle1[[#This Row],[80%/20% SCOP]]-5.5)/5.5)</f>
        <v>0.15909090909090909</v>
      </c>
    </row>
    <row r="1301" spans="1:14" ht="20.100000000000001" customHeight="1" x14ac:dyDescent="0.25">
      <c r="A1301" s="24">
        <v>16018165</v>
      </c>
      <c r="B1301" s="15" t="s">
        <v>1299</v>
      </c>
      <c r="C1301" s="15" t="s">
        <v>1309</v>
      </c>
      <c r="D1301" s="16" t="s">
        <v>2</v>
      </c>
      <c r="E1301" s="17">
        <v>6.1</v>
      </c>
      <c r="F1301" s="18">
        <v>1.99</v>
      </c>
      <c r="G1301" s="17">
        <v>7</v>
      </c>
      <c r="H1301" s="18">
        <v>1.5</v>
      </c>
      <c r="I1301" s="16" t="s">
        <v>3</v>
      </c>
      <c r="J1301" s="16" t="s">
        <v>4</v>
      </c>
      <c r="K1301" s="16" t="s">
        <v>4</v>
      </c>
      <c r="L1301" s="19">
        <f>IF(Tabelle1[[#This Row],[Heizleistung (55°C)]]=0,Tabelle1[[#This Row],[Heizleistung (35°C)]],(Tabelle1[[#This Row],[Heizleistung (35°C)]]+Tabelle1[[#This Row],[Heizleistung (55°C)]])/2)</f>
        <v>6.55</v>
      </c>
      <c r="M1301" s="20">
        <f>IF(Tabelle1[[#This Row],[Etas 55°C]]=0,0,(Tabelle1[[#This Row],[Etas 35°C]]*0.8+Tabelle1[[#This Row],[Etas 55°C]]*0.2))*2.5</f>
        <v>4.7300000000000004</v>
      </c>
      <c r="N1301" s="21">
        <f>IF(-(Tabelle1[[#This Row],[80%/20% SCOP]]-5.5)/5.5=1,"n.a.",-(Tabelle1[[#This Row],[80%/20% SCOP]]-5.5)/5.5)</f>
        <v>0.13999999999999993</v>
      </c>
    </row>
    <row r="1302" spans="1:14" ht="20.100000000000001" customHeight="1" x14ac:dyDescent="0.25">
      <c r="A1302" s="24">
        <v>16012963</v>
      </c>
      <c r="B1302" s="15" t="s">
        <v>1299</v>
      </c>
      <c r="C1302" s="15" t="s">
        <v>1310</v>
      </c>
      <c r="D1302" s="16" t="s">
        <v>2</v>
      </c>
      <c r="E1302" s="17">
        <v>8.3000000000000007</v>
      </c>
      <c r="F1302" s="18">
        <v>1.95</v>
      </c>
      <c r="G1302" s="17">
        <v>12.5</v>
      </c>
      <c r="H1302" s="18">
        <v>1.36</v>
      </c>
      <c r="I1302" s="16" t="s">
        <v>40</v>
      </c>
      <c r="J1302" s="16" t="s">
        <v>4</v>
      </c>
      <c r="K1302" s="16" t="s">
        <v>4</v>
      </c>
      <c r="L1302" s="19">
        <f>IF(Tabelle1[[#This Row],[Heizleistung (55°C)]]=0,Tabelle1[[#This Row],[Heizleistung (35°C)]],(Tabelle1[[#This Row],[Heizleistung (35°C)]]+Tabelle1[[#This Row],[Heizleistung (55°C)]])/2)</f>
        <v>10.4</v>
      </c>
      <c r="M1302" s="20">
        <f>IF(Tabelle1[[#This Row],[Etas 55°C]]=0,0,(Tabelle1[[#This Row],[Etas 35°C]]*0.8+Tabelle1[[#This Row],[Etas 55°C]]*0.2))*2.5</f>
        <v>4.58</v>
      </c>
      <c r="N1302" s="21">
        <f>IF(-(Tabelle1[[#This Row],[80%/20% SCOP]]-5.5)/5.5=1,"n.a.",-(Tabelle1[[#This Row],[80%/20% SCOP]]-5.5)/5.5)</f>
        <v>0.16727272727272727</v>
      </c>
    </row>
    <row r="1303" spans="1:14" ht="20.100000000000001" customHeight="1" x14ac:dyDescent="0.25">
      <c r="A1303" s="24">
        <v>16005427</v>
      </c>
      <c r="B1303" s="15" t="s">
        <v>1299</v>
      </c>
      <c r="C1303" s="15" t="s">
        <v>1311</v>
      </c>
      <c r="D1303" s="16" t="s">
        <v>2</v>
      </c>
      <c r="E1303" s="17">
        <v>8.3000000000000007</v>
      </c>
      <c r="F1303" s="18">
        <v>1.96</v>
      </c>
      <c r="G1303" s="17">
        <v>8.5</v>
      </c>
      <c r="H1303" s="18">
        <v>1.41</v>
      </c>
      <c r="I1303" s="16" t="s">
        <v>40</v>
      </c>
      <c r="J1303" s="16" t="s">
        <v>4</v>
      </c>
      <c r="K1303" s="16" t="s">
        <v>4</v>
      </c>
      <c r="L1303" s="19">
        <f>IF(Tabelle1[[#This Row],[Heizleistung (55°C)]]=0,Tabelle1[[#This Row],[Heizleistung (35°C)]],(Tabelle1[[#This Row],[Heizleistung (35°C)]]+Tabelle1[[#This Row],[Heizleistung (55°C)]])/2)</f>
        <v>8.4</v>
      </c>
      <c r="M1303" s="20">
        <f>IF(Tabelle1[[#This Row],[Etas 55°C]]=0,0,(Tabelle1[[#This Row],[Etas 35°C]]*0.8+Tabelle1[[#This Row],[Etas 55°C]]*0.2))*2.5</f>
        <v>4.625</v>
      </c>
      <c r="N1303" s="21">
        <f>IF(-(Tabelle1[[#This Row],[80%/20% SCOP]]-5.5)/5.5=1,"n.a.",-(Tabelle1[[#This Row],[80%/20% SCOP]]-5.5)/5.5)</f>
        <v>0.15909090909090909</v>
      </c>
    </row>
    <row r="1304" spans="1:14" ht="20.100000000000001" customHeight="1" x14ac:dyDescent="0.25">
      <c r="A1304" s="24">
        <v>16005410</v>
      </c>
      <c r="B1304" s="15" t="s">
        <v>1299</v>
      </c>
      <c r="C1304" s="15" t="s">
        <v>1312</v>
      </c>
      <c r="D1304" s="16" t="s">
        <v>2</v>
      </c>
      <c r="E1304" s="17">
        <v>498.1</v>
      </c>
      <c r="F1304" s="18">
        <v>1.52</v>
      </c>
      <c r="G1304" s="17"/>
      <c r="H1304" s="16"/>
      <c r="I1304" s="16" t="s">
        <v>40</v>
      </c>
      <c r="J1304" s="16" t="s">
        <v>15</v>
      </c>
      <c r="K1304" s="16" t="s">
        <v>4</v>
      </c>
      <c r="L1304" s="19">
        <f>IF(Tabelle1[[#This Row],[Heizleistung (55°C)]]=0,Tabelle1[[#This Row],[Heizleistung (35°C)]],(Tabelle1[[#This Row],[Heizleistung (35°C)]]+Tabelle1[[#This Row],[Heizleistung (55°C)]])/2)</f>
        <v>498.1</v>
      </c>
      <c r="M1304" s="20">
        <f>IF(Tabelle1[[#This Row],[Etas 55°C]]=0,0,(Tabelle1[[#This Row],[Etas 35°C]]*0.8+Tabelle1[[#This Row],[Etas 55°C]]*0.2))*2.5</f>
        <v>0</v>
      </c>
      <c r="N1304" s="21" t="str">
        <f>IF(-(Tabelle1[[#This Row],[80%/20% SCOP]]-5.5)/5.5=1,"n.a.",-(Tabelle1[[#This Row],[80%/20% SCOP]]-5.5)/5.5)</f>
        <v>n.a.</v>
      </c>
    </row>
    <row r="1305" spans="1:14" ht="20.100000000000001" customHeight="1" x14ac:dyDescent="0.25">
      <c r="A1305" s="24">
        <v>16005166</v>
      </c>
      <c r="B1305" s="15" t="s">
        <v>1299</v>
      </c>
      <c r="C1305" s="15" t="s">
        <v>1313</v>
      </c>
      <c r="D1305" s="16" t="s">
        <v>2</v>
      </c>
      <c r="E1305" s="17">
        <v>104.31</v>
      </c>
      <c r="F1305" s="18">
        <v>1.45</v>
      </c>
      <c r="G1305" s="17"/>
      <c r="H1305" s="16"/>
      <c r="I1305" s="16" t="s">
        <v>40</v>
      </c>
      <c r="J1305" s="16" t="s">
        <v>15</v>
      </c>
      <c r="K1305" s="16" t="s">
        <v>4</v>
      </c>
      <c r="L1305" s="19">
        <f>IF(Tabelle1[[#This Row],[Heizleistung (55°C)]]=0,Tabelle1[[#This Row],[Heizleistung (35°C)]],(Tabelle1[[#This Row],[Heizleistung (35°C)]]+Tabelle1[[#This Row],[Heizleistung (55°C)]])/2)</f>
        <v>104.31</v>
      </c>
      <c r="M1305" s="20">
        <f>IF(Tabelle1[[#This Row],[Etas 55°C]]=0,0,(Tabelle1[[#This Row],[Etas 35°C]]*0.8+Tabelle1[[#This Row],[Etas 55°C]]*0.2))*2.5</f>
        <v>0</v>
      </c>
      <c r="N1305" s="21" t="str">
        <f>IF(-(Tabelle1[[#This Row],[80%/20% SCOP]]-5.5)/5.5=1,"n.a.",-(Tabelle1[[#This Row],[80%/20% SCOP]]-5.5)/5.5)</f>
        <v>n.a.</v>
      </c>
    </row>
    <row r="1306" spans="1:14" ht="20.100000000000001" customHeight="1" x14ac:dyDescent="0.25">
      <c r="A1306" s="24">
        <v>16016044</v>
      </c>
      <c r="B1306" s="15" t="s">
        <v>1299</v>
      </c>
      <c r="C1306" s="15" t="s">
        <v>1314</v>
      </c>
      <c r="D1306" s="16" t="s">
        <v>2</v>
      </c>
      <c r="E1306" s="17">
        <v>8.5</v>
      </c>
      <c r="F1306" s="18">
        <v>2.0299999999999998</v>
      </c>
      <c r="G1306" s="17">
        <v>8.5</v>
      </c>
      <c r="H1306" s="18">
        <v>1.57</v>
      </c>
      <c r="I1306" s="16" t="s">
        <v>3</v>
      </c>
      <c r="J1306" s="16" t="s">
        <v>4</v>
      </c>
      <c r="K1306" s="16" t="s">
        <v>4</v>
      </c>
      <c r="L1306" s="19">
        <f>IF(Tabelle1[[#This Row],[Heizleistung (55°C)]]=0,Tabelle1[[#This Row],[Heizleistung (35°C)]],(Tabelle1[[#This Row],[Heizleistung (35°C)]]+Tabelle1[[#This Row],[Heizleistung (55°C)]])/2)</f>
        <v>8.5</v>
      </c>
      <c r="M1306" s="20">
        <f>IF(Tabelle1[[#This Row],[Etas 55°C]]=0,0,(Tabelle1[[#This Row],[Etas 35°C]]*0.8+Tabelle1[[#This Row],[Etas 55°C]]*0.2))*2.5</f>
        <v>4.8449999999999998</v>
      </c>
      <c r="N1306" s="21">
        <f>IF(-(Tabelle1[[#This Row],[80%/20% SCOP]]-5.5)/5.5=1,"n.a.",-(Tabelle1[[#This Row],[80%/20% SCOP]]-5.5)/5.5)</f>
        <v>0.11909090909090914</v>
      </c>
    </row>
    <row r="1307" spans="1:14" ht="20.100000000000001" customHeight="1" x14ac:dyDescent="0.25">
      <c r="A1307" s="24">
        <v>16011593</v>
      </c>
      <c r="B1307" s="15" t="s">
        <v>1299</v>
      </c>
      <c r="C1307" s="15" t="s">
        <v>1315</v>
      </c>
      <c r="D1307" s="16" t="s">
        <v>2</v>
      </c>
      <c r="E1307" s="17">
        <v>10</v>
      </c>
      <c r="F1307" s="18">
        <v>1.82</v>
      </c>
      <c r="G1307" s="17">
        <v>10</v>
      </c>
      <c r="H1307" s="18">
        <v>1.26</v>
      </c>
      <c r="I1307" s="16" t="s">
        <v>40</v>
      </c>
      <c r="J1307" s="16" t="s">
        <v>4</v>
      </c>
      <c r="K1307" s="16" t="s">
        <v>4</v>
      </c>
      <c r="L1307" s="19">
        <f>IF(Tabelle1[[#This Row],[Heizleistung (55°C)]]=0,Tabelle1[[#This Row],[Heizleistung (35°C)]],(Tabelle1[[#This Row],[Heizleistung (35°C)]]+Tabelle1[[#This Row],[Heizleistung (55°C)]])/2)</f>
        <v>10</v>
      </c>
      <c r="M1307" s="20">
        <f>IF(Tabelle1[[#This Row],[Etas 55°C]]=0,0,(Tabelle1[[#This Row],[Etas 35°C]]*0.8+Tabelle1[[#This Row],[Etas 55°C]]*0.2))*2.5</f>
        <v>4.2700000000000005</v>
      </c>
      <c r="N1307" s="21">
        <f>IF(-(Tabelle1[[#This Row],[80%/20% SCOP]]-5.5)/5.5=1,"n.a.",-(Tabelle1[[#This Row],[80%/20% SCOP]]-5.5)/5.5)</f>
        <v>0.22363636363636355</v>
      </c>
    </row>
    <row r="1308" spans="1:14" ht="20.100000000000001" customHeight="1" x14ac:dyDescent="0.25">
      <c r="A1308" s="24">
        <v>16012972</v>
      </c>
      <c r="B1308" s="15" t="s">
        <v>1299</v>
      </c>
      <c r="C1308" s="15" t="s">
        <v>1316</v>
      </c>
      <c r="D1308" s="16" t="s">
        <v>2</v>
      </c>
      <c r="E1308" s="17">
        <v>8.3000000000000007</v>
      </c>
      <c r="F1308" s="18">
        <v>1.95</v>
      </c>
      <c r="G1308" s="17">
        <v>12.5</v>
      </c>
      <c r="H1308" s="18">
        <v>1.36</v>
      </c>
      <c r="I1308" s="16" t="s">
        <v>40</v>
      </c>
      <c r="J1308" s="16" t="s">
        <v>4</v>
      </c>
      <c r="K1308" s="16" t="s">
        <v>4</v>
      </c>
      <c r="L1308" s="19">
        <f>IF(Tabelle1[[#This Row],[Heizleistung (55°C)]]=0,Tabelle1[[#This Row],[Heizleistung (35°C)]],(Tabelle1[[#This Row],[Heizleistung (35°C)]]+Tabelle1[[#This Row],[Heizleistung (55°C)]])/2)</f>
        <v>10.4</v>
      </c>
      <c r="M1308" s="20">
        <f>IF(Tabelle1[[#This Row],[Etas 55°C]]=0,0,(Tabelle1[[#This Row],[Etas 35°C]]*0.8+Tabelle1[[#This Row],[Etas 55°C]]*0.2))*2.5</f>
        <v>4.58</v>
      </c>
      <c r="N1308" s="21">
        <f>IF(-(Tabelle1[[#This Row],[80%/20% SCOP]]-5.5)/5.5=1,"n.a.",-(Tabelle1[[#This Row],[80%/20% SCOP]]-5.5)/5.5)</f>
        <v>0.16727272727272727</v>
      </c>
    </row>
    <row r="1309" spans="1:14" ht="20.100000000000001" customHeight="1" x14ac:dyDescent="0.25">
      <c r="A1309" s="24">
        <v>16005463</v>
      </c>
      <c r="B1309" s="15" t="s">
        <v>1299</v>
      </c>
      <c r="C1309" s="15" t="s">
        <v>1317</v>
      </c>
      <c r="D1309" s="16" t="s">
        <v>2</v>
      </c>
      <c r="E1309" s="17">
        <v>13</v>
      </c>
      <c r="F1309" s="18">
        <v>1.86</v>
      </c>
      <c r="G1309" s="17">
        <v>13</v>
      </c>
      <c r="H1309" s="18">
        <v>1.4</v>
      </c>
      <c r="I1309" s="16" t="s">
        <v>40</v>
      </c>
      <c r="J1309" s="16" t="s">
        <v>4</v>
      </c>
      <c r="K1309" s="16" t="s">
        <v>4</v>
      </c>
      <c r="L1309" s="19">
        <f>IF(Tabelle1[[#This Row],[Heizleistung (55°C)]]=0,Tabelle1[[#This Row],[Heizleistung (35°C)]],(Tabelle1[[#This Row],[Heizleistung (35°C)]]+Tabelle1[[#This Row],[Heizleistung (55°C)]])/2)</f>
        <v>13</v>
      </c>
      <c r="M1309" s="20">
        <f>IF(Tabelle1[[#This Row],[Etas 55°C]]=0,0,(Tabelle1[[#This Row],[Etas 35°C]]*0.8+Tabelle1[[#This Row],[Etas 55°C]]*0.2))*2.5</f>
        <v>4.4200000000000008</v>
      </c>
      <c r="N1309" s="21">
        <f>IF(-(Tabelle1[[#This Row],[80%/20% SCOP]]-5.5)/5.5=1,"n.a.",-(Tabelle1[[#This Row],[80%/20% SCOP]]-5.5)/5.5)</f>
        <v>0.19636363636363621</v>
      </c>
    </row>
    <row r="1310" spans="1:14" ht="20.100000000000001" customHeight="1" x14ac:dyDescent="0.25">
      <c r="A1310" s="24">
        <v>16010320</v>
      </c>
      <c r="B1310" s="15" t="s">
        <v>1299</v>
      </c>
      <c r="C1310" s="15" t="s">
        <v>1318</v>
      </c>
      <c r="D1310" s="16" t="s">
        <v>2</v>
      </c>
      <c r="E1310" s="17">
        <v>12.5</v>
      </c>
      <c r="F1310" s="18">
        <v>1.9</v>
      </c>
      <c r="G1310" s="17">
        <v>12.5</v>
      </c>
      <c r="H1310" s="18">
        <v>1.42</v>
      </c>
      <c r="I1310" s="16" t="s">
        <v>40</v>
      </c>
      <c r="J1310" s="16" t="s">
        <v>4</v>
      </c>
      <c r="K1310" s="16" t="s">
        <v>4</v>
      </c>
      <c r="L1310" s="19">
        <f>IF(Tabelle1[[#This Row],[Heizleistung (55°C)]]=0,Tabelle1[[#This Row],[Heizleistung (35°C)]],(Tabelle1[[#This Row],[Heizleistung (35°C)]]+Tabelle1[[#This Row],[Heizleistung (55°C)]])/2)</f>
        <v>12.5</v>
      </c>
      <c r="M1310" s="20">
        <f>IF(Tabelle1[[#This Row],[Etas 55°C]]=0,0,(Tabelle1[[#This Row],[Etas 35°C]]*0.8+Tabelle1[[#This Row],[Etas 55°C]]*0.2))*2.5</f>
        <v>4.51</v>
      </c>
      <c r="N1310" s="21">
        <f>IF(-(Tabelle1[[#This Row],[80%/20% SCOP]]-5.5)/5.5=1,"n.a.",-(Tabelle1[[#This Row],[80%/20% SCOP]]-5.5)/5.5)</f>
        <v>0.18000000000000005</v>
      </c>
    </row>
    <row r="1311" spans="1:14" ht="20.100000000000001" customHeight="1" x14ac:dyDescent="0.25">
      <c r="A1311" s="24">
        <v>16018162</v>
      </c>
      <c r="B1311" s="15" t="s">
        <v>1299</v>
      </c>
      <c r="C1311" s="15" t="s">
        <v>1319</v>
      </c>
      <c r="D1311" s="16" t="s">
        <v>2</v>
      </c>
      <c r="E1311" s="17">
        <v>6.1</v>
      </c>
      <c r="F1311" s="18">
        <v>1.99</v>
      </c>
      <c r="G1311" s="17">
        <v>7</v>
      </c>
      <c r="H1311" s="18">
        <v>1.5</v>
      </c>
      <c r="I1311" s="16" t="s">
        <v>3</v>
      </c>
      <c r="J1311" s="16" t="s">
        <v>4</v>
      </c>
      <c r="K1311" s="16" t="s">
        <v>4</v>
      </c>
      <c r="L1311" s="19">
        <f>IF(Tabelle1[[#This Row],[Heizleistung (55°C)]]=0,Tabelle1[[#This Row],[Heizleistung (35°C)]],(Tabelle1[[#This Row],[Heizleistung (35°C)]]+Tabelle1[[#This Row],[Heizleistung (55°C)]])/2)</f>
        <v>6.55</v>
      </c>
      <c r="M1311" s="20">
        <f>IF(Tabelle1[[#This Row],[Etas 55°C]]=0,0,(Tabelle1[[#This Row],[Etas 35°C]]*0.8+Tabelle1[[#This Row],[Etas 55°C]]*0.2))*2.5</f>
        <v>4.7300000000000004</v>
      </c>
      <c r="N1311" s="21">
        <f>IF(-(Tabelle1[[#This Row],[80%/20% SCOP]]-5.5)/5.5=1,"n.a.",-(Tabelle1[[#This Row],[80%/20% SCOP]]-5.5)/5.5)</f>
        <v>0.13999999999999993</v>
      </c>
    </row>
    <row r="1312" spans="1:14" ht="20.100000000000001" customHeight="1" x14ac:dyDescent="0.25">
      <c r="A1312" s="24">
        <v>16010331</v>
      </c>
      <c r="B1312" s="15" t="s">
        <v>1299</v>
      </c>
      <c r="C1312" s="15" t="s">
        <v>1320</v>
      </c>
      <c r="D1312" s="16" t="s">
        <v>2</v>
      </c>
      <c r="E1312" s="17">
        <v>13</v>
      </c>
      <c r="F1312" s="18">
        <v>1.86</v>
      </c>
      <c r="G1312" s="17">
        <v>13</v>
      </c>
      <c r="H1312" s="18">
        <v>1.4</v>
      </c>
      <c r="I1312" s="16" t="s">
        <v>40</v>
      </c>
      <c r="J1312" s="16" t="s">
        <v>4</v>
      </c>
      <c r="K1312" s="16" t="s">
        <v>4</v>
      </c>
      <c r="L1312" s="19">
        <f>IF(Tabelle1[[#This Row],[Heizleistung (55°C)]]=0,Tabelle1[[#This Row],[Heizleistung (35°C)]],(Tabelle1[[#This Row],[Heizleistung (35°C)]]+Tabelle1[[#This Row],[Heizleistung (55°C)]])/2)</f>
        <v>13</v>
      </c>
      <c r="M1312" s="20">
        <f>IF(Tabelle1[[#This Row],[Etas 55°C]]=0,0,(Tabelle1[[#This Row],[Etas 35°C]]*0.8+Tabelle1[[#This Row],[Etas 55°C]]*0.2))*2.5</f>
        <v>4.4200000000000008</v>
      </c>
      <c r="N1312" s="21">
        <f>IF(-(Tabelle1[[#This Row],[80%/20% SCOP]]-5.5)/5.5=1,"n.a.",-(Tabelle1[[#This Row],[80%/20% SCOP]]-5.5)/5.5)</f>
        <v>0.19636363636363621</v>
      </c>
    </row>
    <row r="1313" spans="1:14" ht="20.100000000000001" customHeight="1" x14ac:dyDescent="0.25">
      <c r="A1313" s="24">
        <v>16005355</v>
      </c>
      <c r="B1313" s="15" t="s">
        <v>1299</v>
      </c>
      <c r="C1313" s="15" t="s">
        <v>1321</v>
      </c>
      <c r="D1313" s="16" t="s">
        <v>2</v>
      </c>
      <c r="E1313" s="17">
        <v>8.3000000000000007</v>
      </c>
      <c r="F1313" s="18">
        <v>1.91</v>
      </c>
      <c r="G1313" s="17">
        <v>8.5</v>
      </c>
      <c r="H1313" s="18">
        <v>1.38</v>
      </c>
      <c r="I1313" s="16" t="s">
        <v>40</v>
      </c>
      <c r="J1313" s="16" t="s">
        <v>4</v>
      </c>
      <c r="K1313" s="16" t="s">
        <v>4</v>
      </c>
      <c r="L1313" s="19">
        <f>IF(Tabelle1[[#This Row],[Heizleistung (55°C)]]=0,Tabelle1[[#This Row],[Heizleistung (35°C)]],(Tabelle1[[#This Row],[Heizleistung (35°C)]]+Tabelle1[[#This Row],[Heizleistung (55°C)]])/2)</f>
        <v>8.4</v>
      </c>
      <c r="M1313" s="20">
        <f>IF(Tabelle1[[#This Row],[Etas 55°C]]=0,0,(Tabelle1[[#This Row],[Etas 35°C]]*0.8+Tabelle1[[#This Row],[Etas 55°C]]*0.2))*2.5</f>
        <v>4.51</v>
      </c>
      <c r="N1313" s="21">
        <f>IF(-(Tabelle1[[#This Row],[80%/20% SCOP]]-5.5)/5.5=1,"n.a.",-(Tabelle1[[#This Row],[80%/20% SCOP]]-5.5)/5.5)</f>
        <v>0.18000000000000005</v>
      </c>
    </row>
    <row r="1314" spans="1:14" ht="20.100000000000001" customHeight="1" x14ac:dyDescent="0.25">
      <c r="A1314" s="24">
        <v>16011590</v>
      </c>
      <c r="B1314" s="15" t="s">
        <v>1299</v>
      </c>
      <c r="C1314" s="15" t="s">
        <v>1322</v>
      </c>
      <c r="D1314" s="16" t="s">
        <v>2</v>
      </c>
      <c r="E1314" s="17">
        <v>8</v>
      </c>
      <c r="F1314" s="18">
        <v>1.79</v>
      </c>
      <c r="G1314" s="17">
        <v>8</v>
      </c>
      <c r="H1314" s="18">
        <v>1.3</v>
      </c>
      <c r="I1314" s="16" t="s">
        <v>40</v>
      </c>
      <c r="J1314" s="16" t="s">
        <v>4</v>
      </c>
      <c r="K1314" s="16" t="s">
        <v>4</v>
      </c>
      <c r="L1314" s="19">
        <f>IF(Tabelle1[[#This Row],[Heizleistung (55°C)]]=0,Tabelle1[[#This Row],[Heizleistung (35°C)]],(Tabelle1[[#This Row],[Heizleistung (35°C)]]+Tabelle1[[#This Row],[Heizleistung (55°C)]])/2)</f>
        <v>8</v>
      </c>
      <c r="M1314" s="20">
        <f>IF(Tabelle1[[#This Row],[Etas 55°C]]=0,0,(Tabelle1[[#This Row],[Etas 35°C]]*0.8+Tabelle1[[#This Row],[Etas 55°C]]*0.2))*2.5</f>
        <v>4.2300000000000004</v>
      </c>
      <c r="N1314" s="21">
        <f>IF(-(Tabelle1[[#This Row],[80%/20% SCOP]]-5.5)/5.5=1,"n.a.",-(Tabelle1[[#This Row],[80%/20% SCOP]]-5.5)/5.5)</f>
        <v>0.23090909090909084</v>
      </c>
    </row>
    <row r="1315" spans="1:14" ht="20.100000000000001" customHeight="1" x14ac:dyDescent="0.25">
      <c r="A1315" s="24">
        <v>16005250</v>
      </c>
      <c r="B1315" s="15" t="s">
        <v>1299</v>
      </c>
      <c r="C1315" s="15" t="s">
        <v>1323</v>
      </c>
      <c r="D1315" s="16" t="s">
        <v>2</v>
      </c>
      <c r="E1315" s="17">
        <v>86.73</v>
      </c>
      <c r="F1315" s="18">
        <v>1.45</v>
      </c>
      <c r="G1315" s="17"/>
      <c r="H1315" s="16"/>
      <c r="I1315" s="16" t="s">
        <v>40</v>
      </c>
      <c r="J1315" s="16" t="s">
        <v>15</v>
      </c>
      <c r="K1315" s="16" t="s">
        <v>4</v>
      </c>
      <c r="L1315" s="19">
        <f>IF(Tabelle1[[#This Row],[Heizleistung (55°C)]]=0,Tabelle1[[#This Row],[Heizleistung (35°C)]],(Tabelle1[[#This Row],[Heizleistung (35°C)]]+Tabelle1[[#This Row],[Heizleistung (55°C)]])/2)</f>
        <v>86.73</v>
      </c>
      <c r="M1315" s="20">
        <f>IF(Tabelle1[[#This Row],[Etas 55°C]]=0,0,(Tabelle1[[#This Row],[Etas 35°C]]*0.8+Tabelle1[[#This Row],[Etas 55°C]]*0.2))*2.5</f>
        <v>0</v>
      </c>
      <c r="N1315" s="21" t="str">
        <f>IF(-(Tabelle1[[#This Row],[80%/20% SCOP]]-5.5)/5.5=1,"n.a.",-(Tabelle1[[#This Row],[80%/20% SCOP]]-5.5)/5.5)</f>
        <v>n.a.</v>
      </c>
    </row>
    <row r="1316" spans="1:14" ht="20.100000000000001" customHeight="1" x14ac:dyDescent="0.25">
      <c r="A1316" s="24">
        <v>16005260</v>
      </c>
      <c r="B1316" s="15" t="s">
        <v>1299</v>
      </c>
      <c r="C1316" s="15" t="s">
        <v>1324</v>
      </c>
      <c r="D1316" s="16" t="s">
        <v>2</v>
      </c>
      <c r="E1316" s="17">
        <v>30.66</v>
      </c>
      <c r="F1316" s="18">
        <v>1.64</v>
      </c>
      <c r="G1316" s="17"/>
      <c r="H1316" s="16"/>
      <c r="I1316" s="16" t="s">
        <v>40</v>
      </c>
      <c r="J1316" s="16" t="s">
        <v>4</v>
      </c>
      <c r="K1316" s="16" t="s">
        <v>4</v>
      </c>
      <c r="L1316" s="19">
        <f>IF(Tabelle1[[#This Row],[Heizleistung (55°C)]]=0,Tabelle1[[#This Row],[Heizleistung (35°C)]],(Tabelle1[[#This Row],[Heizleistung (35°C)]]+Tabelle1[[#This Row],[Heizleistung (55°C)]])/2)</f>
        <v>30.66</v>
      </c>
      <c r="M1316" s="20">
        <f>IF(Tabelle1[[#This Row],[Etas 55°C]]=0,0,(Tabelle1[[#This Row],[Etas 35°C]]*0.8+Tabelle1[[#This Row],[Etas 55°C]]*0.2))*2.5</f>
        <v>0</v>
      </c>
      <c r="N1316" s="21" t="str">
        <f>IF(-(Tabelle1[[#This Row],[80%/20% SCOP]]-5.5)/5.5=1,"n.a.",-(Tabelle1[[#This Row],[80%/20% SCOP]]-5.5)/5.5)</f>
        <v>n.a.</v>
      </c>
    </row>
    <row r="1317" spans="1:14" ht="20.100000000000001" customHeight="1" x14ac:dyDescent="0.25">
      <c r="A1317" s="24">
        <v>16018164</v>
      </c>
      <c r="B1317" s="15" t="s">
        <v>1299</v>
      </c>
      <c r="C1317" s="15" t="s">
        <v>1325</v>
      </c>
      <c r="D1317" s="16" t="s">
        <v>2</v>
      </c>
      <c r="E1317" s="17">
        <v>6.1</v>
      </c>
      <c r="F1317" s="18">
        <v>1.99</v>
      </c>
      <c r="G1317" s="17">
        <v>7</v>
      </c>
      <c r="H1317" s="18">
        <v>1.5</v>
      </c>
      <c r="I1317" s="16" t="s">
        <v>3</v>
      </c>
      <c r="J1317" s="16" t="s">
        <v>4</v>
      </c>
      <c r="K1317" s="16" t="s">
        <v>4</v>
      </c>
      <c r="L1317" s="19">
        <f>IF(Tabelle1[[#This Row],[Heizleistung (55°C)]]=0,Tabelle1[[#This Row],[Heizleistung (35°C)]],(Tabelle1[[#This Row],[Heizleistung (35°C)]]+Tabelle1[[#This Row],[Heizleistung (55°C)]])/2)</f>
        <v>6.55</v>
      </c>
      <c r="M1317" s="20">
        <f>IF(Tabelle1[[#This Row],[Etas 55°C]]=0,0,(Tabelle1[[#This Row],[Etas 35°C]]*0.8+Tabelle1[[#This Row],[Etas 55°C]]*0.2))*2.5</f>
        <v>4.7300000000000004</v>
      </c>
      <c r="N1317" s="21">
        <f>IF(-(Tabelle1[[#This Row],[80%/20% SCOP]]-5.5)/5.5=1,"n.a.",-(Tabelle1[[#This Row],[80%/20% SCOP]]-5.5)/5.5)</f>
        <v>0.13999999999999993</v>
      </c>
    </row>
    <row r="1318" spans="1:14" ht="20.100000000000001" customHeight="1" x14ac:dyDescent="0.25">
      <c r="A1318" s="24">
        <v>16005333</v>
      </c>
      <c r="B1318" s="15" t="s">
        <v>1299</v>
      </c>
      <c r="C1318" s="15" t="s">
        <v>1326</v>
      </c>
      <c r="D1318" s="16" t="s">
        <v>2</v>
      </c>
      <c r="E1318" s="17">
        <v>317.01</v>
      </c>
      <c r="F1318" s="18">
        <v>1.5</v>
      </c>
      <c r="G1318" s="17"/>
      <c r="H1318" s="16"/>
      <c r="I1318" s="16" t="s">
        <v>40</v>
      </c>
      <c r="J1318" s="16" t="s">
        <v>15</v>
      </c>
      <c r="K1318" s="16" t="s">
        <v>4</v>
      </c>
      <c r="L1318" s="19">
        <f>IF(Tabelle1[[#This Row],[Heizleistung (55°C)]]=0,Tabelle1[[#This Row],[Heizleistung (35°C)]],(Tabelle1[[#This Row],[Heizleistung (35°C)]]+Tabelle1[[#This Row],[Heizleistung (55°C)]])/2)</f>
        <v>317.01</v>
      </c>
      <c r="M1318" s="20">
        <f>IF(Tabelle1[[#This Row],[Etas 55°C]]=0,0,(Tabelle1[[#This Row],[Etas 35°C]]*0.8+Tabelle1[[#This Row],[Etas 55°C]]*0.2))*2.5</f>
        <v>0</v>
      </c>
      <c r="N1318" s="21" t="str">
        <f>IF(-(Tabelle1[[#This Row],[80%/20% SCOP]]-5.5)/5.5=1,"n.a.",-(Tabelle1[[#This Row],[80%/20% SCOP]]-5.5)/5.5)</f>
        <v>n.a.</v>
      </c>
    </row>
    <row r="1319" spans="1:14" ht="20.100000000000001" customHeight="1" x14ac:dyDescent="0.25">
      <c r="A1319" s="24">
        <v>16005038</v>
      </c>
      <c r="B1319" s="15" t="s">
        <v>1299</v>
      </c>
      <c r="C1319" s="15" t="s">
        <v>1327</v>
      </c>
      <c r="D1319" s="16" t="s">
        <v>2</v>
      </c>
      <c r="E1319" s="17">
        <v>8</v>
      </c>
      <c r="F1319" s="18">
        <v>1.81</v>
      </c>
      <c r="G1319" s="17">
        <v>8</v>
      </c>
      <c r="H1319" s="18">
        <v>1.31</v>
      </c>
      <c r="I1319" s="16" t="s">
        <v>40</v>
      </c>
      <c r="J1319" s="16" t="s">
        <v>4</v>
      </c>
      <c r="K1319" s="16" t="s">
        <v>4</v>
      </c>
      <c r="L1319" s="19">
        <f>IF(Tabelle1[[#This Row],[Heizleistung (55°C)]]=0,Tabelle1[[#This Row],[Heizleistung (35°C)]],(Tabelle1[[#This Row],[Heizleistung (35°C)]]+Tabelle1[[#This Row],[Heizleistung (55°C)]])/2)</f>
        <v>8</v>
      </c>
      <c r="M1319" s="20">
        <f>IF(Tabelle1[[#This Row],[Etas 55°C]]=0,0,(Tabelle1[[#This Row],[Etas 35°C]]*0.8+Tabelle1[[#This Row],[Etas 55°C]]*0.2))*2.5</f>
        <v>4.2750000000000004</v>
      </c>
      <c r="N1319" s="21">
        <f>IF(-(Tabelle1[[#This Row],[80%/20% SCOP]]-5.5)/5.5=1,"n.a.",-(Tabelle1[[#This Row],[80%/20% SCOP]]-5.5)/5.5)</f>
        <v>0.22272727272727266</v>
      </c>
    </row>
    <row r="1320" spans="1:14" ht="20.100000000000001" customHeight="1" x14ac:dyDescent="0.25">
      <c r="A1320" s="24">
        <v>16005236</v>
      </c>
      <c r="B1320" s="15" t="s">
        <v>1299</v>
      </c>
      <c r="C1320" s="15" t="s">
        <v>1328</v>
      </c>
      <c r="D1320" s="16" t="s">
        <v>2</v>
      </c>
      <c r="E1320" s="17">
        <v>203.22</v>
      </c>
      <c r="F1320" s="18">
        <v>1.48</v>
      </c>
      <c r="G1320" s="17"/>
      <c r="H1320" s="16"/>
      <c r="I1320" s="16" t="s">
        <v>40</v>
      </c>
      <c r="J1320" s="16" t="s">
        <v>15</v>
      </c>
      <c r="K1320" s="16" t="s">
        <v>4</v>
      </c>
      <c r="L1320" s="19">
        <f>IF(Tabelle1[[#This Row],[Heizleistung (55°C)]]=0,Tabelle1[[#This Row],[Heizleistung (35°C)]],(Tabelle1[[#This Row],[Heizleistung (35°C)]]+Tabelle1[[#This Row],[Heizleistung (55°C)]])/2)</f>
        <v>203.22</v>
      </c>
      <c r="M1320" s="20">
        <f>IF(Tabelle1[[#This Row],[Etas 55°C]]=0,0,(Tabelle1[[#This Row],[Etas 35°C]]*0.8+Tabelle1[[#This Row],[Etas 55°C]]*0.2))*2.5</f>
        <v>0</v>
      </c>
      <c r="N1320" s="21" t="str">
        <f>IF(-(Tabelle1[[#This Row],[80%/20% SCOP]]-5.5)/5.5=1,"n.a.",-(Tabelle1[[#This Row],[80%/20% SCOP]]-5.5)/5.5)</f>
        <v>n.a.</v>
      </c>
    </row>
    <row r="1321" spans="1:14" ht="20.100000000000001" customHeight="1" x14ac:dyDescent="0.25">
      <c r="A1321" s="24">
        <v>16005467</v>
      </c>
      <c r="B1321" s="15" t="s">
        <v>1299</v>
      </c>
      <c r="C1321" s="15" t="s">
        <v>1329</v>
      </c>
      <c r="D1321" s="16" t="s">
        <v>2</v>
      </c>
      <c r="E1321" s="17">
        <v>7</v>
      </c>
      <c r="F1321" s="18">
        <v>1.76</v>
      </c>
      <c r="G1321" s="17">
        <v>7</v>
      </c>
      <c r="H1321" s="18">
        <v>1.27</v>
      </c>
      <c r="I1321" s="16" t="s">
        <v>40</v>
      </c>
      <c r="J1321" s="16" t="s">
        <v>4</v>
      </c>
      <c r="K1321" s="16" t="s">
        <v>4</v>
      </c>
      <c r="L1321" s="19">
        <f>IF(Tabelle1[[#This Row],[Heizleistung (55°C)]]=0,Tabelle1[[#This Row],[Heizleistung (35°C)]],(Tabelle1[[#This Row],[Heizleistung (35°C)]]+Tabelle1[[#This Row],[Heizleistung (55°C)]])/2)</f>
        <v>7</v>
      </c>
      <c r="M1321" s="20">
        <f>IF(Tabelle1[[#This Row],[Etas 55°C]]=0,0,(Tabelle1[[#This Row],[Etas 35°C]]*0.8+Tabelle1[[#This Row],[Etas 55°C]]*0.2))*2.5</f>
        <v>4.1550000000000002</v>
      </c>
      <c r="N1321" s="21">
        <f>IF(-(Tabelle1[[#This Row],[80%/20% SCOP]]-5.5)/5.5=1,"n.a.",-(Tabelle1[[#This Row],[80%/20% SCOP]]-5.5)/5.5)</f>
        <v>0.24454545454545451</v>
      </c>
    </row>
    <row r="1322" spans="1:14" ht="20.100000000000001" customHeight="1" x14ac:dyDescent="0.25">
      <c r="A1322" s="24">
        <v>16018077</v>
      </c>
      <c r="B1322" s="15" t="s">
        <v>1299</v>
      </c>
      <c r="C1322" s="15" t="s">
        <v>1330</v>
      </c>
      <c r="D1322" s="16" t="s">
        <v>2</v>
      </c>
      <c r="E1322" s="17">
        <v>35.03</v>
      </c>
      <c r="F1322" s="18">
        <v>1.722</v>
      </c>
      <c r="G1322" s="17">
        <v>33.82</v>
      </c>
      <c r="H1322" s="18">
        <v>1.25</v>
      </c>
      <c r="I1322" s="16" t="s">
        <v>1331</v>
      </c>
      <c r="J1322" s="16" t="s">
        <v>15</v>
      </c>
      <c r="K1322" s="16" t="s">
        <v>4</v>
      </c>
      <c r="L1322" s="19">
        <f>IF(Tabelle1[[#This Row],[Heizleistung (55°C)]]=0,Tabelle1[[#This Row],[Heizleistung (35°C)]],(Tabelle1[[#This Row],[Heizleistung (35°C)]]+Tabelle1[[#This Row],[Heizleistung (55°C)]])/2)</f>
        <v>34.424999999999997</v>
      </c>
      <c r="M1322" s="20">
        <f>IF(Tabelle1[[#This Row],[Etas 55°C]]=0,0,(Tabelle1[[#This Row],[Etas 35°C]]*0.8+Tabelle1[[#This Row],[Etas 55°C]]*0.2))*2.5</f>
        <v>4.0690000000000008</v>
      </c>
      <c r="N1322" s="21">
        <f>IF(-(Tabelle1[[#This Row],[80%/20% SCOP]]-5.5)/5.5=1,"n.a.",-(Tabelle1[[#This Row],[80%/20% SCOP]]-5.5)/5.5)</f>
        <v>0.26018181818181801</v>
      </c>
    </row>
    <row r="1323" spans="1:14" ht="20.100000000000001" customHeight="1" x14ac:dyDescent="0.25">
      <c r="A1323" s="24">
        <v>16005254</v>
      </c>
      <c r="B1323" s="15" t="s">
        <v>1299</v>
      </c>
      <c r="C1323" s="15" t="s">
        <v>1332</v>
      </c>
      <c r="D1323" s="16" t="s">
        <v>2</v>
      </c>
      <c r="E1323" s="17">
        <v>137.85</v>
      </c>
      <c r="F1323" s="18">
        <v>1.5</v>
      </c>
      <c r="G1323" s="17"/>
      <c r="H1323" s="16"/>
      <c r="I1323" s="16" t="s">
        <v>40</v>
      </c>
      <c r="J1323" s="16" t="s">
        <v>15</v>
      </c>
      <c r="K1323" s="16" t="s">
        <v>4</v>
      </c>
      <c r="L1323" s="19">
        <f>IF(Tabelle1[[#This Row],[Heizleistung (55°C)]]=0,Tabelle1[[#This Row],[Heizleistung (35°C)]],(Tabelle1[[#This Row],[Heizleistung (35°C)]]+Tabelle1[[#This Row],[Heizleistung (55°C)]])/2)</f>
        <v>137.85</v>
      </c>
      <c r="M1323" s="20">
        <f>IF(Tabelle1[[#This Row],[Etas 55°C]]=0,0,(Tabelle1[[#This Row],[Etas 35°C]]*0.8+Tabelle1[[#This Row],[Etas 55°C]]*0.2))*2.5</f>
        <v>0</v>
      </c>
      <c r="N1323" s="21" t="str">
        <f>IF(-(Tabelle1[[#This Row],[80%/20% SCOP]]-5.5)/5.5=1,"n.a.",-(Tabelle1[[#This Row],[80%/20% SCOP]]-5.5)/5.5)</f>
        <v>n.a.</v>
      </c>
    </row>
    <row r="1324" spans="1:14" ht="20.100000000000001" customHeight="1" x14ac:dyDescent="0.25">
      <c r="A1324" s="24">
        <v>16018163</v>
      </c>
      <c r="B1324" s="15" t="s">
        <v>1299</v>
      </c>
      <c r="C1324" s="15" t="s">
        <v>1333</v>
      </c>
      <c r="D1324" s="16" t="s">
        <v>2</v>
      </c>
      <c r="E1324" s="17">
        <v>6.1</v>
      </c>
      <c r="F1324" s="18">
        <v>1.99</v>
      </c>
      <c r="G1324" s="17">
        <v>7</v>
      </c>
      <c r="H1324" s="18">
        <v>1.5</v>
      </c>
      <c r="I1324" s="16" t="s">
        <v>3</v>
      </c>
      <c r="J1324" s="16" t="s">
        <v>4</v>
      </c>
      <c r="K1324" s="16" t="s">
        <v>4</v>
      </c>
      <c r="L1324" s="19">
        <f>IF(Tabelle1[[#This Row],[Heizleistung (55°C)]]=0,Tabelle1[[#This Row],[Heizleistung (35°C)]],(Tabelle1[[#This Row],[Heizleistung (35°C)]]+Tabelle1[[#This Row],[Heizleistung (55°C)]])/2)</f>
        <v>6.55</v>
      </c>
      <c r="M1324" s="20">
        <f>IF(Tabelle1[[#This Row],[Etas 55°C]]=0,0,(Tabelle1[[#This Row],[Etas 35°C]]*0.8+Tabelle1[[#This Row],[Etas 55°C]]*0.2))*2.5</f>
        <v>4.7300000000000004</v>
      </c>
      <c r="N1324" s="21">
        <f>IF(-(Tabelle1[[#This Row],[80%/20% SCOP]]-5.5)/5.5=1,"n.a.",-(Tabelle1[[#This Row],[80%/20% SCOP]]-5.5)/5.5)</f>
        <v>0.13999999999999993</v>
      </c>
    </row>
    <row r="1325" spans="1:14" ht="20.100000000000001" customHeight="1" x14ac:dyDescent="0.25">
      <c r="A1325" s="24">
        <v>16010472</v>
      </c>
      <c r="B1325" s="15" t="s">
        <v>1299</v>
      </c>
      <c r="C1325" s="15" t="s">
        <v>1334</v>
      </c>
      <c r="D1325" s="16" t="s">
        <v>2</v>
      </c>
      <c r="E1325" s="17">
        <v>10</v>
      </c>
      <c r="F1325" s="18">
        <v>1.86</v>
      </c>
      <c r="G1325" s="17">
        <v>10</v>
      </c>
      <c r="H1325" s="18">
        <v>1.28</v>
      </c>
      <c r="I1325" s="16" t="s">
        <v>40</v>
      </c>
      <c r="J1325" s="16" t="s">
        <v>4</v>
      </c>
      <c r="K1325" s="16" t="s">
        <v>4</v>
      </c>
      <c r="L1325" s="19">
        <f>IF(Tabelle1[[#This Row],[Heizleistung (55°C)]]=0,Tabelle1[[#This Row],[Heizleistung (35°C)]],(Tabelle1[[#This Row],[Heizleistung (35°C)]]+Tabelle1[[#This Row],[Heizleistung (55°C)]])/2)</f>
        <v>10</v>
      </c>
      <c r="M1325" s="20">
        <f>IF(Tabelle1[[#This Row],[Etas 55°C]]=0,0,(Tabelle1[[#This Row],[Etas 35°C]]*0.8+Tabelle1[[#This Row],[Etas 55°C]]*0.2))*2.5</f>
        <v>4.3600000000000003</v>
      </c>
      <c r="N1325" s="21">
        <f>IF(-(Tabelle1[[#This Row],[80%/20% SCOP]]-5.5)/5.5=1,"n.a.",-(Tabelle1[[#This Row],[80%/20% SCOP]]-5.5)/5.5)</f>
        <v>0.20727272727272722</v>
      </c>
    </row>
    <row r="1326" spans="1:14" ht="20.100000000000001" customHeight="1" x14ac:dyDescent="0.25">
      <c r="A1326" s="24">
        <v>16005165</v>
      </c>
      <c r="B1326" s="15" t="s">
        <v>1299</v>
      </c>
      <c r="C1326" s="15" t="s">
        <v>1335</v>
      </c>
      <c r="D1326" s="16" t="s">
        <v>2</v>
      </c>
      <c r="E1326" s="17">
        <v>87.29</v>
      </c>
      <c r="F1326" s="18">
        <v>1.47</v>
      </c>
      <c r="G1326" s="17"/>
      <c r="H1326" s="16"/>
      <c r="I1326" s="16" t="s">
        <v>40</v>
      </c>
      <c r="J1326" s="16" t="s">
        <v>15</v>
      </c>
      <c r="K1326" s="16" t="s">
        <v>4</v>
      </c>
      <c r="L1326" s="19">
        <f>IF(Tabelle1[[#This Row],[Heizleistung (55°C)]]=0,Tabelle1[[#This Row],[Heizleistung (35°C)]],(Tabelle1[[#This Row],[Heizleistung (35°C)]]+Tabelle1[[#This Row],[Heizleistung (55°C)]])/2)</f>
        <v>87.29</v>
      </c>
      <c r="M1326" s="20">
        <f>IF(Tabelle1[[#This Row],[Etas 55°C]]=0,0,(Tabelle1[[#This Row],[Etas 35°C]]*0.8+Tabelle1[[#This Row],[Etas 55°C]]*0.2))*2.5</f>
        <v>0</v>
      </c>
      <c r="N1326" s="21" t="str">
        <f>IF(-(Tabelle1[[#This Row],[80%/20% SCOP]]-5.5)/5.5=1,"n.a.",-(Tabelle1[[#This Row],[80%/20% SCOP]]-5.5)/5.5)</f>
        <v>n.a.</v>
      </c>
    </row>
    <row r="1327" spans="1:14" ht="20.100000000000001" customHeight="1" x14ac:dyDescent="0.25">
      <c r="A1327" s="24">
        <v>16011591</v>
      </c>
      <c r="B1327" s="15" t="s">
        <v>1299</v>
      </c>
      <c r="C1327" s="15" t="s">
        <v>1336</v>
      </c>
      <c r="D1327" s="16" t="s">
        <v>2</v>
      </c>
      <c r="E1327" s="17">
        <v>6</v>
      </c>
      <c r="F1327" s="18">
        <v>1.92</v>
      </c>
      <c r="G1327" s="17">
        <v>6</v>
      </c>
      <c r="H1327" s="18">
        <v>1.27</v>
      </c>
      <c r="I1327" s="16" t="s">
        <v>40</v>
      </c>
      <c r="J1327" s="16" t="s">
        <v>4</v>
      </c>
      <c r="K1327" s="16" t="s">
        <v>4</v>
      </c>
      <c r="L1327" s="19">
        <f>IF(Tabelle1[[#This Row],[Heizleistung (55°C)]]=0,Tabelle1[[#This Row],[Heizleistung (35°C)]],(Tabelle1[[#This Row],[Heizleistung (35°C)]]+Tabelle1[[#This Row],[Heizleistung (55°C)]])/2)</f>
        <v>6</v>
      </c>
      <c r="M1327" s="20">
        <f>IF(Tabelle1[[#This Row],[Etas 55°C]]=0,0,(Tabelle1[[#This Row],[Etas 35°C]]*0.8+Tabelle1[[#This Row],[Etas 55°C]]*0.2))*2.5</f>
        <v>4.4749999999999996</v>
      </c>
      <c r="N1327" s="21">
        <f>IF(-(Tabelle1[[#This Row],[80%/20% SCOP]]-5.5)/5.5=1,"n.a.",-(Tabelle1[[#This Row],[80%/20% SCOP]]-5.5)/5.5)</f>
        <v>0.18636363636363643</v>
      </c>
    </row>
    <row r="1328" spans="1:14" ht="20.100000000000001" customHeight="1" x14ac:dyDescent="0.25">
      <c r="A1328" s="24">
        <v>16012957</v>
      </c>
      <c r="B1328" s="15" t="s">
        <v>1299</v>
      </c>
      <c r="C1328" s="15" t="s">
        <v>1337</v>
      </c>
      <c r="D1328" s="16" t="s">
        <v>2</v>
      </c>
      <c r="E1328" s="17">
        <v>8.3000000000000007</v>
      </c>
      <c r="F1328" s="18">
        <v>1.9</v>
      </c>
      <c r="G1328" s="17">
        <v>12.5</v>
      </c>
      <c r="H1328" s="18">
        <v>1.34</v>
      </c>
      <c r="I1328" s="16" t="s">
        <v>40</v>
      </c>
      <c r="J1328" s="16" t="s">
        <v>4</v>
      </c>
      <c r="K1328" s="16" t="s">
        <v>4</v>
      </c>
      <c r="L1328" s="19">
        <f>IF(Tabelle1[[#This Row],[Heizleistung (55°C)]]=0,Tabelle1[[#This Row],[Heizleistung (35°C)]],(Tabelle1[[#This Row],[Heizleistung (35°C)]]+Tabelle1[[#This Row],[Heizleistung (55°C)]])/2)</f>
        <v>10.4</v>
      </c>
      <c r="M1328" s="20">
        <f>IF(Tabelle1[[#This Row],[Etas 55°C]]=0,0,(Tabelle1[[#This Row],[Etas 35°C]]*0.8+Tabelle1[[#This Row],[Etas 55°C]]*0.2))*2.5</f>
        <v>4.47</v>
      </c>
      <c r="N1328" s="21">
        <f>IF(-(Tabelle1[[#This Row],[80%/20% SCOP]]-5.5)/5.5=1,"n.a.",-(Tabelle1[[#This Row],[80%/20% SCOP]]-5.5)/5.5)</f>
        <v>0.18727272727272731</v>
      </c>
    </row>
    <row r="1329" spans="1:14" ht="20.100000000000001" customHeight="1" x14ac:dyDescent="0.25">
      <c r="A1329" s="24">
        <v>16005360</v>
      </c>
      <c r="B1329" s="15" t="s">
        <v>1299</v>
      </c>
      <c r="C1329" s="15" t="s">
        <v>1338</v>
      </c>
      <c r="D1329" s="16" t="s">
        <v>2</v>
      </c>
      <c r="E1329" s="17">
        <v>8.3000000000000007</v>
      </c>
      <c r="F1329" s="18">
        <v>1.96</v>
      </c>
      <c r="G1329" s="17">
        <v>8.5</v>
      </c>
      <c r="H1329" s="18">
        <v>1.41</v>
      </c>
      <c r="I1329" s="16" t="s">
        <v>40</v>
      </c>
      <c r="J1329" s="16" t="s">
        <v>4</v>
      </c>
      <c r="K1329" s="16" t="s">
        <v>4</v>
      </c>
      <c r="L1329" s="19">
        <f>IF(Tabelle1[[#This Row],[Heizleistung (55°C)]]=0,Tabelle1[[#This Row],[Heizleistung (35°C)]],(Tabelle1[[#This Row],[Heizleistung (35°C)]]+Tabelle1[[#This Row],[Heizleistung (55°C)]])/2)</f>
        <v>8.4</v>
      </c>
      <c r="M1329" s="20">
        <f>IF(Tabelle1[[#This Row],[Etas 55°C]]=0,0,(Tabelle1[[#This Row],[Etas 35°C]]*0.8+Tabelle1[[#This Row],[Etas 55°C]]*0.2))*2.5</f>
        <v>4.625</v>
      </c>
      <c r="N1329" s="21">
        <f>IF(-(Tabelle1[[#This Row],[80%/20% SCOP]]-5.5)/5.5=1,"n.a.",-(Tabelle1[[#This Row],[80%/20% SCOP]]-5.5)/5.5)</f>
        <v>0.15909090909090909</v>
      </c>
    </row>
    <row r="1330" spans="1:14" ht="20.100000000000001" customHeight="1" x14ac:dyDescent="0.25">
      <c r="A1330" s="24">
        <v>16005164</v>
      </c>
      <c r="B1330" s="15" t="s">
        <v>1299</v>
      </c>
      <c r="C1330" s="15" t="s">
        <v>1339</v>
      </c>
      <c r="D1330" s="16" t="s">
        <v>2</v>
      </c>
      <c r="E1330" s="17">
        <v>67.5</v>
      </c>
      <c r="F1330" s="18">
        <v>1.45</v>
      </c>
      <c r="G1330" s="17"/>
      <c r="H1330" s="16"/>
      <c r="I1330" s="16" t="s">
        <v>40</v>
      </c>
      <c r="J1330" s="16" t="s">
        <v>15</v>
      </c>
      <c r="K1330" s="16" t="s">
        <v>4</v>
      </c>
      <c r="L1330" s="19">
        <f>IF(Tabelle1[[#This Row],[Heizleistung (55°C)]]=0,Tabelle1[[#This Row],[Heizleistung (35°C)]],(Tabelle1[[#This Row],[Heizleistung (35°C)]]+Tabelle1[[#This Row],[Heizleistung (55°C)]])/2)</f>
        <v>67.5</v>
      </c>
      <c r="M1330" s="20">
        <f>IF(Tabelle1[[#This Row],[Etas 55°C]]=0,0,(Tabelle1[[#This Row],[Etas 35°C]]*0.8+Tabelle1[[#This Row],[Etas 55°C]]*0.2))*2.5</f>
        <v>0</v>
      </c>
      <c r="N1330" s="21" t="str">
        <f>IF(-(Tabelle1[[#This Row],[80%/20% SCOP]]-5.5)/5.5=1,"n.a.",-(Tabelle1[[#This Row],[80%/20% SCOP]]-5.5)/5.5)</f>
        <v>n.a.</v>
      </c>
    </row>
    <row r="1331" spans="1:14" ht="20.100000000000001" customHeight="1" x14ac:dyDescent="0.25">
      <c r="A1331" s="24">
        <v>16005353</v>
      </c>
      <c r="B1331" s="15" t="s">
        <v>1299</v>
      </c>
      <c r="C1331" s="15" t="s">
        <v>1340</v>
      </c>
      <c r="D1331" s="16" t="s">
        <v>2</v>
      </c>
      <c r="E1331" s="17">
        <v>8.3000000000000007</v>
      </c>
      <c r="F1331" s="18">
        <v>1.9</v>
      </c>
      <c r="G1331" s="17">
        <v>8.5</v>
      </c>
      <c r="H1331" s="18">
        <v>1.38</v>
      </c>
      <c r="I1331" s="16" t="s">
        <v>40</v>
      </c>
      <c r="J1331" s="16" t="s">
        <v>4</v>
      </c>
      <c r="K1331" s="16" t="s">
        <v>4</v>
      </c>
      <c r="L1331" s="19">
        <f>IF(Tabelle1[[#This Row],[Heizleistung (55°C)]]=0,Tabelle1[[#This Row],[Heizleistung (35°C)]],(Tabelle1[[#This Row],[Heizleistung (35°C)]]+Tabelle1[[#This Row],[Heizleistung (55°C)]])/2)</f>
        <v>8.4</v>
      </c>
      <c r="M1331" s="20">
        <f>IF(Tabelle1[[#This Row],[Etas 55°C]]=0,0,(Tabelle1[[#This Row],[Etas 35°C]]*0.8+Tabelle1[[#This Row],[Etas 55°C]]*0.2))*2.5</f>
        <v>4.49</v>
      </c>
      <c r="N1331" s="21">
        <f>IF(-(Tabelle1[[#This Row],[80%/20% SCOP]]-5.5)/5.5=1,"n.a.",-(Tabelle1[[#This Row],[80%/20% SCOP]]-5.5)/5.5)</f>
        <v>0.1836363636363636</v>
      </c>
    </row>
    <row r="1332" spans="1:14" ht="20.100000000000001" customHeight="1" x14ac:dyDescent="0.25">
      <c r="A1332" s="24">
        <v>16004411</v>
      </c>
      <c r="B1332" s="15" t="s">
        <v>1299</v>
      </c>
      <c r="C1332" s="15" t="s">
        <v>1341</v>
      </c>
      <c r="D1332" s="16" t="s">
        <v>2</v>
      </c>
      <c r="E1332" s="17">
        <v>10</v>
      </c>
      <c r="F1332" s="18">
        <v>1.86</v>
      </c>
      <c r="G1332" s="17">
        <v>10</v>
      </c>
      <c r="H1332" s="18">
        <v>1.32</v>
      </c>
      <c r="I1332" s="16" t="s">
        <v>40</v>
      </c>
      <c r="J1332" s="16" t="s">
        <v>4</v>
      </c>
      <c r="K1332" s="16" t="s">
        <v>4</v>
      </c>
      <c r="L1332" s="19">
        <f>IF(Tabelle1[[#This Row],[Heizleistung (55°C)]]=0,Tabelle1[[#This Row],[Heizleistung (35°C)]],(Tabelle1[[#This Row],[Heizleistung (35°C)]]+Tabelle1[[#This Row],[Heizleistung (55°C)]])/2)</f>
        <v>10</v>
      </c>
      <c r="M1332" s="20">
        <f>IF(Tabelle1[[#This Row],[Etas 55°C]]=0,0,(Tabelle1[[#This Row],[Etas 35°C]]*0.8+Tabelle1[[#This Row],[Etas 55°C]]*0.2))*2.5</f>
        <v>4.3800000000000008</v>
      </c>
      <c r="N1332" s="21">
        <f>IF(-(Tabelle1[[#This Row],[80%/20% SCOP]]-5.5)/5.5=1,"n.a.",-(Tabelle1[[#This Row],[80%/20% SCOP]]-5.5)/5.5)</f>
        <v>0.2036363636363635</v>
      </c>
    </row>
    <row r="1333" spans="1:14" ht="20.100000000000001" customHeight="1" x14ac:dyDescent="0.25">
      <c r="A1333" s="24">
        <v>16016049</v>
      </c>
      <c r="B1333" s="15" t="s">
        <v>1299</v>
      </c>
      <c r="C1333" s="15" t="s">
        <v>1342</v>
      </c>
      <c r="D1333" s="16" t="s">
        <v>2</v>
      </c>
      <c r="E1333" s="17">
        <v>8.5</v>
      </c>
      <c r="F1333" s="18">
        <v>2.0299999999999998</v>
      </c>
      <c r="G1333" s="17">
        <v>8.5</v>
      </c>
      <c r="H1333" s="18">
        <v>1.57</v>
      </c>
      <c r="I1333" s="16" t="s">
        <v>3</v>
      </c>
      <c r="J1333" s="16" t="s">
        <v>4</v>
      </c>
      <c r="K1333" s="16" t="s">
        <v>4</v>
      </c>
      <c r="L1333" s="19">
        <f>IF(Tabelle1[[#This Row],[Heizleistung (55°C)]]=0,Tabelle1[[#This Row],[Heizleistung (35°C)]],(Tabelle1[[#This Row],[Heizleistung (35°C)]]+Tabelle1[[#This Row],[Heizleistung (55°C)]])/2)</f>
        <v>8.5</v>
      </c>
      <c r="M1333" s="20">
        <f>IF(Tabelle1[[#This Row],[Etas 55°C]]=0,0,(Tabelle1[[#This Row],[Etas 35°C]]*0.8+Tabelle1[[#This Row],[Etas 55°C]]*0.2))*2.5</f>
        <v>4.8449999999999998</v>
      </c>
      <c r="N1333" s="21">
        <f>IF(-(Tabelle1[[#This Row],[80%/20% SCOP]]-5.5)/5.5=1,"n.a.",-(Tabelle1[[#This Row],[80%/20% SCOP]]-5.5)/5.5)</f>
        <v>0.11909090909090914</v>
      </c>
    </row>
    <row r="1334" spans="1:14" ht="20.100000000000001" customHeight="1" x14ac:dyDescent="0.25">
      <c r="A1334" s="24">
        <v>16011573</v>
      </c>
      <c r="B1334" s="15" t="s">
        <v>1299</v>
      </c>
      <c r="C1334" s="15" t="s">
        <v>1343</v>
      </c>
      <c r="D1334" s="16" t="s">
        <v>2</v>
      </c>
      <c r="E1334" s="17">
        <v>6</v>
      </c>
      <c r="F1334" s="18">
        <v>1.79</v>
      </c>
      <c r="G1334" s="17">
        <v>6</v>
      </c>
      <c r="H1334" s="18">
        <v>1.29</v>
      </c>
      <c r="I1334" s="16" t="s">
        <v>40</v>
      </c>
      <c r="J1334" s="16" t="s">
        <v>4</v>
      </c>
      <c r="K1334" s="16" t="s">
        <v>4</v>
      </c>
      <c r="L1334" s="19">
        <f>IF(Tabelle1[[#This Row],[Heizleistung (55°C)]]=0,Tabelle1[[#This Row],[Heizleistung (35°C)]],(Tabelle1[[#This Row],[Heizleistung (35°C)]]+Tabelle1[[#This Row],[Heizleistung (55°C)]])/2)</f>
        <v>6</v>
      </c>
      <c r="M1334" s="20">
        <f>IF(Tabelle1[[#This Row],[Etas 55°C]]=0,0,(Tabelle1[[#This Row],[Etas 35°C]]*0.8+Tabelle1[[#This Row],[Etas 55°C]]*0.2))*2.5</f>
        <v>4.2250000000000005</v>
      </c>
      <c r="N1334" s="21">
        <f>IF(-(Tabelle1[[#This Row],[80%/20% SCOP]]-5.5)/5.5=1,"n.a.",-(Tabelle1[[#This Row],[80%/20% SCOP]]-5.5)/5.5)</f>
        <v>0.23181818181818173</v>
      </c>
    </row>
    <row r="1335" spans="1:14" ht="20.100000000000001" customHeight="1" x14ac:dyDescent="0.25">
      <c r="A1335" s="24">
        <v>16011578</v>
      </c>
      <c r="B1335" s="15" t="s">
        <v>1299</v>
      </c>
      <c r="C1335" s="15" t="s">
        <v>1344</v>
      </c>
      <c r="D1335" s="16" t="s">
        <v>2</v>
      </c>
      <c r="E1335" s="17">
        <v>8</v>
      </c>
      <c r="F1335" s="18">
        <v>1.81</v>
      </c>
      <c r="G1335" s="17">
        <v>8</v>
      </c>
      <c r="H1335" s="18">
        <v>1.31</v>
      </c>
      <c r="I1335" s="16" t="s">
        <v>40</v>
      </c>
      <c r="J1335" s="16" t="s">
        <v>4</v>
      </c>
      <c r="K1335" s="16" t="s">
        <v>4</v>
      </c>
      <c r="L1335" s="19">
        <f>IF(Tabelle1[[#This Row],[Heizleistung (55°C)]]=0,Tabelle1[[#This Row],[Heizleistung (35°C)]],(Tabelle1[[#This Row],[Heizleistung (35°C)]]+Tabelle1[[#This Row],[Heizleistung (55°C)]])/2)</f>
        <v>8</v>
      </c>
      <c r="M1335" s="20">
        <f>IF(Tabelle1[[#This Row],[Etas 55°C]]=0,0,(Tabelle1[[#This Row],[Etas 35°C]]*0.8+Tabelle1[[#This Row],[Etas 55°C]]*0.2))*2.5</f>
        <v>4.2750000000000004</v>
      </c>
      <c r="N1335" s="21">
        <f>IF(-(Tabelle1[[#This Row],[80%/20% SCOP]]-5.5)/5.5=1,"n.a.",-(Tabelle1[[#This Row],[80%/20% SCOP]]-5.5)/5.5)</f>
        <v>0.22272727272727266</v>
      </c>
    </row>
    <row r="1336" spans="1:14" ht="20.100000000000001" customHeight="1" x14ac:dyDescent="0.25">
      <c r="A1336" s="24">
        <v>16011566</v>
      </c>
      <c r="B1336" s="15" t="s">
        <v>1299</v>
      </c>
      <c r="C1336" s="15" t="s">
        <v>1345</v>
      </c>
      <c r="D1336" s="16" t="s">
        <v>2</v>
      </c>
      <c r="E1336" s="17">
        <v>8.3000000000000007</v>
      </c>
      <c r="F1336" s="18">
        <v>1.96</v>
      </c>
      <c r="G1336" s="17">
        <v>8.5</v>
      </c>
      <c r="H1336" s="18">
        <v>1.41</v>
      </c>
      <c r="I1336" s="16" t="s">
        <v>40</v>
      </c>
      <c r="J1336" s="16" t="s">
        <v>4</v>
      </c>
      <c r="K1336" s="16" t="s">
        <v>4</v>
      </c>
      <c r="L1336" s="19">
        <f>IF(Tabelle1[[#This Row],[Heizleistung (55°C)]]=0,Tabelle1[[#This Row],[Heizleistung (35°C)]],(Tabelle1[[#This Row],[Heizleistung (35°C)]]+Tabelle1[[#This Row],[Heizleistung (55°C)]])/2)</f>
        <v>8.4</v>
      </c>
      <c r="M1336" s="20">
        <f>IF(Tabelle1[[#This Row],[Etas 55°C]]=0,0,(Tabelle1[[#This Row],[Etas 35°C]]*0.8+Tabelle1[[#This Row],[Etas 55°C]]*0.2))*2.5</f>
        <v>4.625</v>
      </c>
      <c r="N1336" s="21">
        <f>IF(-(Tabelle1[[#This Row],[80%/20% SCOP]]-5.5)/5.5=1,"n.a.",-(Tabelle1[[#This Row],[80%/20% SCOP]]-5.5)/5.5)</f>
        <v>0.15909090909090909</v>
      </c>
    </row>
    <row r="1337" spans="1:14" ht="20.100000000000001" customHeight="1" x14ac:dyDescent="0.25">
      <c r="A1337" s="24">
        <v>16011582</v>
      </c>
      <c r="B1337" s="15" t="s">
        <v>1299</v>
      </c>
      <c r="C1337" s="15" t="s">
        <v>1346</v>
      </c>
      <c r="D1337" s="16" t="s">
        <v>2</v>
      </c>
      <c r="E1337" s="17">
        <v>6</v>
      </c>
      <c r="F1337" s="18">
        <v>1.95</v>
      </c>
      <c r="G1337" s="17">
        <v>6</v>
      </c>
      <c r="H1337" s="18">
        <v>1.29</v>
      </c>
      <c r="I1337" s="16" t="s">
        <v>40</v>
      </c>
      <c r="J1337" s="16" t="s">
        <v>4</v>
      </c>
      <c r="K1337" s="16" t="s">
        <v>4</v>
      </c>
      <c r="L1337" s="19">
        <f>IF(Tabelle1[[#This Row],[Heizleistung (55°C)]]=0,Tabelle1[[#This Row],[Heizleistung (35°C)]],(Tabelle1[[#This Row],[Heizleistung (35°C)]]+Tabelle1[[#This Row],[Heizleistung (55°C)]])/2)</f>
        <v>6</v>
      </c>
      <c r="M1337" s="20">
        <f>IF(Tabelle1[[#This Row],[Etas 55°C]]=0,0,(Tabelle1[[#This Row],[Etas 35°C]]*0.8+Tabelle1[[#This Row],[Etas 55°C]]*0.2))*2.5</f>
        <v>4.5449999999999999</v>
      </c>
      <c r="N1337" s="21">
        <f>IF(-(Tabelle1[[#This Row],[80%/20% SCOP]]-5.5)/5.5=1,"n.a.",-(Tabelle1[[#This Row],[80%/20% SCOP]]-5.5)/5.5)</f>
        <v>0.17363636363636364</v>
      </c>
    </row>
    <row r="1338" spans="1:14" ht="20.100000000000001" customHeight="1" x14ac:dyDescent="0.25">
      <c r="A1338" s="24">
        <v>16012961</v>
      </c>
      <c r="B1338" s="15" t="s">
        <v>1299</v>
      </c>
      <c r="C1338" s="15" t="s">
        <v>1347</v>
      </c>
      <c r="D1338" s="16" t="s">
        <v>2</v>
      </c>
      <c r="E1338" s="17">
        <v>8.3000000000000007</v>
      </c>
      <c r="F1338" s="18">
        <v>1.96</v>
      </c>
      <c r="G1338" s="17">
        <v>12.5</v>
      </c>
      <c r="H1338" s="18">
        <v>1.4</v>
      </c>
      <c r="I1338" s="16" t="s">
        <v>40</v>
      </c>
      <c r="J1338" s="16" t="s">
        <v>4</v>
      </c>
      <c r="K1338" s="16" t="s">
        <v>4</v>
      </c>
      <c r="L1338" s="19">
        <f>IF(Tabelle1[[#This Row],[Heizleistung (55°C)]]=0,Tabelle1[[#This Row],[Heizleistung (35°C)]],(Tabelle1[[#This Row],[Heizleistung (35°C)]]+Tabelle1[[#This Row],[Heizleistung (55°C)]])/2)</f>
        <v>10.4</v>
      </c>
      <c r="M1338" s="20">
        <f>IF(Tabelle1[[#This Row],[Etas 55°C]]=0,0,(Tabelle1[[#This Row],[Etas 35°C]]*0.8+Tabelle1[[#This Row],[Etas 55°C]]*0.2))*2.5</f>
        <v>4.62</v>
      </c>
      <c r="N1338" s="21">
        <f>IF(-(Tabelle1[[#This Row],[80%/20% SCOP]]-5.5)/5.5=1,"n.a.",-(Tabelle1[[#This Row],[80%/20% SCOP]]-5.5)/5.5)</f>
        <v>0.15999999999999998</v>
      </c>
    </row>
    <row r="1339" spans="1:14" ht="20.100000000000001" customHeight="1" x14ac:dyDescent="0.25">
      <c r="A1339" s="24">
        <v>16016046</v>
      </c>
      <c r="B1339" s="15" t="s">
        <v>1299</v>
      </c>
      <c r="C1339" s="15" t="s">
        <v>1348</v>
      </c>
      <c r="D1339" s="16" t="s">
        <v>2</v>
      </c>
      <c r="E1339" s="17">
        <v>12</v>
      </c>
      <c r="F1339" s="18">
        <v>1.95</v>
      </c>
      <c r="G1339" s="17">
        <v>14</v>
      </c>
      <c r="H1339" s="18">
        <v>1.5</v>
      </c>
      <c r="I1339" s="16" t="s">
        <v>3</v>
      </c>
      <c r="J1339" s="16" t="s">
        <v>4</v>
      </c>
      <c r="K1339" s="16" t="s">
        <v>4</v>
      </c>
      <c r="L1339" s="19">
        <f>IF(Tabelle1[[#This Row],[Heizleistung (55°C)]]=0,Tabelle1[[#This Row],[Heizleistung (35°C)]],(Tabelle1[[#This Row],[Heizleistung (35°C)]]+Tabelle1[[#This Row],[Heizleistung (55°C)]])/2)</f>
        <v>13</v>
      </c>
      <c r="M1339" s="20">
        <f>IF(Tabelle1[[#This Row],[Etas 55°C]]=0,0,(Tabelle1[[#This Row],[Etas 35°C]]*0.8+Tabelle1[[#This Row],[Etas 55°C]]*0.2))*2.5</f>
        <v>4.6500000000000004</v>
      </c>
      <c r="N1339" s="21">
        <f>IF(-(Tabelle1[[#This Row],[80%/20% SCOP]]-5.5)/5.5=1,"n.a.",-(Tabelle1[[#This Row],[80%/20% SCOP]]-5.5)/5.5)</f>
        <v>0.15454545454545449</v>
      </c>
    </row>
    <row r="1340" spans="1:14" ht="20.100000000000001" customHeight="1" x14ac:dyDescent="0.25">
      <c r="A1340" s="24">
        <v>16010321</v>
      </c>
      <c r="B1340" s="15" t="s">
        <v>1299</v>
      </c>
      <c r="C1340" s="15" t="s">
        <v>1349</v>
      </c>
      <c r="D1340" s="16" t="s">
        <v>2</v>
      </c>
      <c r="E1340" s="17">
        <v>8.3000000000000007</v>
      </c>
      <c r="F1340" s="18">
        <v>1.96</v>
      </c>
      <c r="G1340" s="17">
        <v>8.5</v>
      </c>
      <c r="H1340" s="18">
        <v>1.41</v>
      </c>
      <c r="I1340" s="16" t="s">
        <v>40</v>
      </c>
      <c r="J1340" s="16" t="s">
        <v>4</v>
      </c>
      <c r="K1340" s="16" t="s">
        <v>4</v>
      </c>
      <c r="L1340" s="19">
        <f>IF(Tabelle1[[#This Row],[Heizleistung (55°C)]]=0,Tabelle1[[#This Row],[Heizleistung (35°C)]],(Tabelle1[[#This Row],[Heizleistung (35°C)]]+Tabelle1[[#This Row],[Heizleistung (55°C)]])/2)</f>
        <v>8.4</v>
      </c>
      <c r="M1340" s="20">
        <f>IF(Tabelle1[[#This Row],[Etas 55°C]]=0,0,(Tabelle1[[#This Row],[Etas 35°C]]*0.8+Tabelle1[[#This Row],[Etas 55°C]]*0.2))*2.5</f>
        <v>4.625</v>
      </c>
      <c r="N1340" s="21">
        <f>IF(-(Tabelle1[[#This Row],[80%/20% SCOP]]-5.5)/5.5=1,"n.a.",-(Tabelle1[[#This Row],[80%/20% SCOP]]-5.5)/5.5)</f>
        <v>0.15909090909090909</v>
      </c>
    </row>
    <row r="1341" spans="1:14" ht="20.100000000000001" customHeight="1" x14ac:dyDescent="0.25">
      <c r="A1341" s="24">
        <v>16018158</v>
      </c>
      <c r="B1341" s="15" t="s">
        <v>1299</v>
      </c>
      <c r="C1341" s="15" t="s">
        <v>1350</v>
      </c>
      <c r="D1341" s="16" t="s">
        <v>2</v>
      </c>
      <c r="E1341" s="17">
        <v>6.1</v>
      </c>
      <c r="F1341" s="18">
        <v>1.99</v>
      </c>
      <c r="G1341" s="17">
        <v>7</v>
      </c>
      <c r="H1341" s="18">
        <v>1.5</v>
      </c>
      <c r="I1341" s="16" t="s">
        <v>3</v>
      </c>
      <c r="J1341" s="16" t="s">
        <v>4</v>
      </c>
      <c r="K1341" s="16" t="s">
        <v>4</v>
      </c>
      <c r="L1341" s="19">
        <f>IF(Tabelle1[[#This Row],[Heizleistung (55°C)]]=0,Tabelle1[[#This Row],[Heizleistung (35°C)]],(Tabelle1[[#This Row],[Heizleistung (35°C)]]+Tabelle1[[#This Row],[Heizleistung (55°C)]])/2)</f>
        <v>6.55</v>
      </c>
      <c r="M1341" s="20">
        <f>IF(Tabelle1[[#This Row],[Etas 55°C]]=0,0,(Tabelle1[[#This Row],[Etas 35°C]]*0.8+Tabelle1[[#This Row],[Etas 55°C]]*0.2))*2.5</f>
        <v>4.7300000000000004</v>
      </c>
      <c r="N1341" s="21">
        <f>IF(-(Tabelle1[[#This Row],[80%/20% SCOP]]-5.5)/5.5=1,"n.a.",-(Tabelle1[[#This Row],[80%/20% SCOP]]-5.5)/5.5)</f>
        <v>0.13999999999999993</v>
      </c>
    </row>
    <row r="1342" spans="1:14" ht="20.100000000000001" customHeight="1" x14ac:dyDescent="0.25">
      <c r="A1342" s="24">
        <v>16012968</v>
      </c>
      <c r="B1342" s="15" t="s">
        <v>1299</v>
      </c>
      <c r="C1342" s="15" t="s">
        <v>1351</v>
      </c>
      <c r="D1342" s="16" t="s">
        <v>2</v>
      </c>
      <c r="E1342" s="17">
        <v>8.3000000000000007</v>
      </c>
      <c r="F1342" s="18">
        <v>1.95</v>
      </c>
      <c r="G1342" s="17">
        <v>12.5</v>
      </c>
      <c r="H1342" s="18">
        <v>1.36</v>
      </c>
      <c r="I1342" s="16" t="s">
        <v>40</v>
      </c>
      <c r="J1342" s="16" t="s">
        <v>4</v>
      </c>
      <c r="K1342" s="16" t="s">
        <v>4</v>
      </c>
      <c r="L1342" s="19">
        <f>IF(Tabelle1[[#This Row],[Heizleistung (55°C)]]=0,Tabelle1[[#This Row],[Heizleistung (35°C)]],(Tabelle1[[#This Row],[Heizleistung (35°C)]]+Tabelle1[[#This Row],[Heizleistung (55°C)]])/2)</f>
        <v>10.4</v>
      </c>
      <c r="M1342" s="20">
        <f>IF(Tabelle1[[#This Row],[Etas 55°C]]=0,0,(Tabelle1[[#This Row],[Etas 35°C]]*0.8+Tabelle1[[#This Row],[Etas 55°C]]*0.2))*2.5</f>
        <v>4.58</v>
      </c>
      <c r="N1342" s="21">
        <f>IF(-(Tabelle1[[#This Row],[80%/20% SCOP]]-5.5)/5.5=1,"n.a.",-(Tabelle1[[#This Row],[80%/20% SCOP]]-5.5)/5.5)</f>
        <v>0.16727272727272727</v>
      </c>
    </row>
    <row r="1343" spans="1:14" ht="20.100000000000001" customHeight="1" x14ac:dyDescent="0.25">
      <c r="A1343" s="24">
        <v>16005104</v>
      </c>
      <c r="B1343" s="15" t="s">
        <v>1299</v>
      </c>
      <c r="C1343" s="15" t="s">
        <v>1352</v>
      </c>
      <c r="D1343" s="16" t="s">
        <v>2</v>
      </c>
      <c r="E1343" s="17">
        <v>8.3000000000000007</v>
      </c>
      <c r="F1343" s="18">
        <v>1.91</v>
      </c>
      <c r="G1343" s="17">
        <v>8.5</v>
      </c>
      <c r="H1343" s="18">
        <v>1.38</v>
      </c>
      <c r="I1343" s="16" t="s">
        <v>40</v>
      </c>
      <c r="J1343" s="16" t="s">
        <v>4</v>
      </c>
      <c r="K1343" s="16" t="s">
        <v>4</v>
      </c>
      <c r="L1343" s="19">
        <f>IF(Tabelle1[[#This Row],[Heizleistung (55°C)]]=0,Tabelle1[[#This Row],[Heizleistung (35°C)]],(Tabelle1[[#This Row],[Heizleistung (35°C)]]+Tabelle1[[#This Row],[Heizleistung (55°C)]])/2)</f>
        <v>8.4</v>
      </c>
      <c r="M1343" s="20">
        <f>IF(Tabelle1[[#This Row],[Etas 55°C]]=0,0,(Tabelle1[[#This Row],[Etas 35°C]]*0.8+Tabelle1[[#This Row],[Etas 55°C]]*0.2))*2.5</f>
        <v>4.51</v>
      </c>
      <c r="N1343" s="21">
        <f>IF(-(Tabelle1[[#This Row],[80%/20% SCOP]]-5.5)/5.5=1,"n.a.",-(Tabelle1[[#This Row],[80%/20% SCOP]]-5.5)/5.5)</f>
        <v>0.18000000000000005</v>
      </c>
    </row>
    <row r="1344" spans="1:14" ht="20.100000000000001" customHeight="1" x14ac:dyDescent="0.25">
      <c r="A1344" s="24">
        <v>16005259</v>
      </c>
      <c r="B1344" s="15" t="s">
        <v>1299</v>
      </c>
      <c r="C1344" s="15" t="s">
        <v>1353</v>
      </c>
      <c r="D1344" s="16" t="s">
        <v>2</v>
      </c>
      <c r="E1344" s="17">
        <v>30.86</v>
      </c>
      <c r="F1344" s="18">
        <v>1.6</v>
      </c>
      <c r="G1344" s="17"/>
      <c r="H1344" s="16"/>
      <c r="I1344" s="16" t="s">
        <v>40</v>
      </c>
      <c r="J1344" s="16" t="s">
        <v>4</v>
      </c>
      <c r="K1344" s="16" t="s">
        <v>4</v>
      </c>
      <c r="L1344" s="19">
        <f>IF(Tabelle1[[#This Row],[Heizleistung (55°C)]]=0,Tabelle1[[#This Row],[Heizleistung (35°C)]],(Tabelle1[[#This Row],[Heizleistung (35°C)]]+Tabelle1[[#This Row],[Heizleistung (55°C)]])/2)</f>
        <v>30.86</v>
      </c>
      <c r="M1344" s="20">
        <f>IF(Tabelle1[[#This Row],[Etas 55°C]]=0,0,(Tabelle1[[#This Row],[Etas 35°C]]*0.8+Tabelle1[[#This Row],[Etas 55°C]]*0.2))*2.5</f>
        <v>0</v>
      </c>
      <c r="N1344" s="21" t="str">
        <f>IF(-(Tabelle1[[#This Row],[80%/20% SCOP]]-5.5)/5.5=1,"n.a.",-(Tabelle1[[#This Row],[80%/20% SCOP]]-5.5)/5.5)</f>
        <v>n.a.</v>
      </c>
    </row>
    <row r="1345" spans="1:14" ht="20.100000000000001" customHeight="1" x14ac:dyDescent="0.25">
      <c r="A1345" s="24">
        <v>16005343</v>
      </c>
      <c r="B1345" s="15" t="s">
        <v>1299</v>
      </c>
      <c r="C1345" s="15" t="s">
        <v>1354</v>
      </c>
      <c r="D1345" s="16" t="s">
        <v>2</v>
      </c>
      <c r="E1345" s="17">
        <v>395.5</v>
      </c>
      <c r="F1345" s="18">
        <v>1.5</v>
      </c>
      <c r="G1345" s="17"/>
      <c r="H1345" s="16"/>
      <c r="I1345" s="16" t="s">
        <v>40</v>
      </c>
      <c r="J1345" s="16" t="s">
        <v>15</v>
      </c>
      <c r="K1345" s="16" t="s">
        <v>4</v>
      </c>
      <c r="L1345" s="19">
        <f>IF(Tabelle1[[#This Row],[Heizleistung (55°C)]]=0,Tabelle1[[#This Row],[Heizleistung (35°C)]],(Tabelle1[[#This Row],[Heizleistung (35°C)]]+Tabelle1[[#This Row],[Heizleistung (55°C)]])/2)</f>
        <v>395.5</v>
      </c>
      <c r="M1345" s="20">
        <f>IF(Tabelle1[[#This Row],[Etas 55°C]]=0,0,(Tabelle1[[#This Row],[Etas 35°C]]*0.8+Tabelle1[[#This Row],[Etas 55°C]]*0.2))*2.5</f>
        <v>0</v>
      </c>
      <c r="N1345" s="21" t="str">
        <f>IF(-(Tabelle1[[#This Row],[80%/20% SCOP]]-5.5)/5.5=1,"n.a.",-(Tabelle1[[#This Row],[80%/20% SCOP]]-5.5)/5.5)</f>
        <v>n.a.</v>
      </c>
    </row>
    <row r="1346" spans="1:14" ht="20.100000000000001" customHeight="1" x14ac:dyDescent="0.25">
      <c r="A1346" s="24">
        <v>16005153</v>
      </c>
      <c r="B1346" s="15" t="s">
        <v>1299</v>
      </c>
      <c r="C1346" s="15" t="s">
        <v>1355</v>
      </c>
      <c r="D1346" s="16" t="s">
        <v>2</v>
      </c>
      <c r="E1346" s="17">
        <v>6</v>
      </c>
      <c r="F1346" s="18">
        <v>1.76</v>
      </c>
      <c r="G1346" s="17">
        <v>6</v>
      </c>
      <c r="H1346" s="18">
        <v>1.27</v>
      </c>
      <c r="I1346" s="16" t="s">
        <v>40</v>
      </c>
      <c r="J1346" s="16" t="s">
        <v>4</v>
      </c>
      <c r="K1346" s="16" t="s">
        <v>4</v>
      </c>
      <c r="L1346" s="19">
        <f>IF(Tabelle1[[#This Row],[Heizleistung (55°C)]]=0,Tabelle1[[#This Row],[Heizleistung (35°C)]],(Tabelle1[[#This Row],[Heizleistung (35°C)]]+Tabelle1[[#This Row],[Heizleistung (55°C)]])/2)</f>
        <v>6</v>
      </c>
      <c r="M1346" s="20">
        <f>IF(Tabelle1[[#This Row],[Etas 55°C]]=0,0,(Tabelle1[[#This Row],[Etas 35°C]]*0.8+Tabelle1[[#This Row],[Etas 55°C]]*0.2))*2.5</f>
        <v>4.1550000000000002</v>
      </c>
      <c r="N1346" s="21">
        <f>IF(-(Tabelle1[[#This Row],[80%/20% SCOP]]-5.5)/5.5=1,"n.a.",-(Tabelle1[[#This Row],[80%/20% SCOP]]-5.5)/5.5)</f>
        <v>0.24454545454545451</v>
      </c>
    </row>
    <row r="1347" spans="1:14" ht="20.100000000000001" customHeight="1" x14ac:dyDescent="0.25">
      <c r="A1347" s="24">
        <v>16005409</v>
      </c>
      <c r="B1347" s="15" t="s">
        <v>1299</v>
      </c>
      <c r="C1347" s="15" t="s">
        <v>1356</v>
      </c>
      <c r="D1347" s="16" t="s">
        <v>2</v>
      </c>
      <c r="E1347" s="17">
        <v>496.65</v>
      </c>
      <c r="F1347" s="18">
        <v>1.46</v>
      </c>
      <c r="G1347" s="17"/>
      <c r="H1347" s="16"/>
      <c r="I1347" s="16" t="s">
        <v>40</v>
      </c>
      <c r="J1347" s="16" t="s">
        <v>15</v>
      </c>
      <c r="K1347" s="16" t="s">
        <v>4</v>
      </c>
      <c r="L1347" s="19">
        <f>IF(Tabelle1[[#This Row],[Heizleistung (55°C)]]=0,Tabelle1[[#This Row],[Heizleistung (35°C)]],(Tabelle1[[#This Row],[Heizleistung (35°C)]]+Tabelle1[[#This Row],[Heizleistung (55°C)]])/2)</f>
        <v>496.65</v>
      </c>
      <c r="M1347" s="20">
        <f>IF(Tabelle1[[#This Row],[Etas 55°C]]=0,0,(Tabelle1[[#This Row],[Etas 35°C]]*0.8+Tabelle1[[#This Row],[Etas 55°C]]*0.2))*2.5</f>
        <v>0</v>
      </c>
      <c r="N1347" s="21" t="str">
        <f>IF(-(Tabelle1[[#This Row],[80%/20% SCOP]]-5.5)/5.5=1,"n.a.",-(Tabelle1[[#This Row],[80%/20% SCOP]]-5.5)/5.5)</f>
        <v>n.a.</v>
      </c>
    </row>
    <row r="1348" spans="1:14" ht="20.100000000000001" customHeight="1" x14ac:dyDescent="0.25">
      <c r="A1348" s="24">
        <v>16005472</v>
      </c>
      <c r="B1348" s="15" t="s">
        <v>1299</v>
      </c>
      <c r="C1348" s="15" t="s">
        <v>1357</v>
      </c>
      <c r="D1348" s="16" t="s">
        <v>2</v>
      </c>
      <c r="E1348" s="17">
        <v>7</v>
      </c>
      <c r="F1348" s="18">
        <v>1.76</v>
      </c>
      <c r="G1348" s="17">
        <v>7</v>
      </c>
      <c r="H1348" s="18">
        <v>1.27</v>
      </c>
      <c r="I1348" s="16" t="s">
        <v>40</v>
      </c>
      <c r="J1348" s="16" t="s">
        <v>4</v>
      </c>
      <c r="K1348" s="16" t="s">
        <v>4</v>
      </c>
      <c r="L1348" s="19">
        <f>IF(Tabelle1[[#This Row],[Heizleistung (55°C)]]=0,Tabelle1[[#This Row],[Heizleistung (35°C)]],(Tabelle1[[#This Row],[Heizleistung (35°C)]]+Tabelle1[[#This Row],[Heizleistung (55°C)]])/2)</f>
        <v>7</v>
      </c>
      <c r="M1348" s="20">
        <f>IF(Tabelle1[[#This Row],[Etas 55°C]]=0,0,(Tabelle1[[#This Row],[Etas 35°C]]*0.8+Tabelle1[[#This Row],[Etas 55°C]]*0.2))*2.5</f>
        <v>4.1550000000000002</v>
      </c>
      <c r="N1348" s="21">
        <f>IF(-(Tabelle1[[#This Row],[80%/20% SCOP]]-5.5)/5.5=1,"n.a.",-(Tabelle1[[#This Row],[80%/20% SCOP]]-5.5)/5.5)</f>
        <v>0.24454545454545451</v>
      </c>
    </row>
    <row r="1349" spans="1:14" ht="20.100000000000001" customHeight="1" x14ac:dyDescent="0.25">
      <c r="A1349" s="24">
        <v>16010463</v>
      </c>
      <c r="B1349" s="15" t="s">
        <v>1299</v>
      </c>
      <c r="C1349" s="15" t="s">
        <v>1358</v>
      </c>
      <c r="D1349" s="16" t="s">
        <v>2</v>
      </c>
      <c r="E1349" s="17">
        <v>12.5</v>
      </c>
      <c r="F1349" s="18">
        <v>1.86</v>
      </c>
      <c r="G1349" s="17">
        <v>12.5</v>
      </c>
      <c r="H1349" s="18">
        <v>1.4</v>
      </c>
      <c r="I1349" s="16" t="s">
        <v>40</v>
      </c>
      <c r="J1349" s="16" t="s">
        <v>4</v>
      </c>
      <c r="K1349" s="16" t="s">
        <v>4</v>
      </c>
      <c r="L1349" s="19">
        <f>IF(Tabelle1[[#This Row],[Heizleistung (55°C)]]=0,Tabelle1[[#This Row],[Heizleistung (35°C)]],(Tabelle1[[#This Row],[Heizleistung (35°C)]]+Tabelle1[[#This Row],[Heizleistung (55°C)]])/2)</f>
        <v>12.5</v>
      </c>
      <c r="M1349" s="20">
        <f>IF(Tabelle1[[#This Row],[Etas 55°C]]=0,0,(Tabelle1[[#This Row],[Etas 35°C]]*0.8+Tabelle1[[#This Row],[Etas 55°C]]*0.2))*2.5</f>
        <v>4.4200000000000008</v>
      </c>
      <c r="N1349" s="21">
        <f>IF(-(Tabelle1[[#This Row],[80%/20% SCOP]]-5.5)/5.5=1,"n.a.",-(Tabelle1[[#This Row],[80%/20% SCOP]]-5.5)/5.5)</f>
        <v>0.19636363636363621</v>
      </c>
    </row>
    <row r="1350" spans="1:14" ht="20.100000000000001" customHeight="1" x14ac:dyDescent="0.25">
      <c r="A1350" s="24">
        <v>16012959</v>
      </c>
      <c r="B1350" s="15" t="s">
        <v>1299</v>
      </c>
      <c r="C1350" s="15" t="s">
        <v>1359</v>
      </c>
      <c r="D1350" s="16" t="s">
        <v>2</v>
      </c>
      <c r="E1350" s="17">
        <v>8.3000000000000007</v>
      </c>
      <c r="F1350" s="18">
        <v>1.91</v>
      </c>
      <c r="G1350" s="17">
        <v>12.5</v>
      </c>
      <c r="H1350" s="18">
        <v>1.38</v>
      </c>
      <c r="I1350" s="16" t="s">
        <v>40</v>
      </c>
      <c r="J1350" s="16" t="s">
        <v>4</v>
      </c>
      <c r="K1350" s="16" t="s">
        <v>4</v>
      </c>
      <c r="L1350" s="19">
        <f>IF(Tabelle1[[#This Row],[Heizleistung (55°C)]]=0,Tabelle1[[#This Row],[Heizleistung (35°C)]],(Tabelle1[[#This Row],[Heizleistung (35°C)]]+Tabelle1[[#This Row],[Heizleistung (55°C)]])/2)</f>
        <v>10.4</v>
      </c>
      <c r="M1350" s="20">
        <f>IF(Tabelle1[[#This Row],[Etas 55°C]]=0,0,(Tabelle1[[#This Row],[Etas 35°C]]*0.8+Tabelle1[[#This Row],[Etas 55°C]]*0.2))*2.5</f>
        <v>4.51</v>
      </c>
      <c r="N1350" s="21">
        <f>IF(-(Tabelle1[[#This Row],[80%/20% SCOP]]-5.5)/5.5=1,"n.a.",-(Tabelle1[[#This Row],[80%/20% SCOP]]-5.5)/5.5)</f>
        <v>0.18000000000000005</v>
      </c>
    </row>
    <row r="1351" spans="1:14" ht="20.100000000000001" customHeight="1" x14ac:dyDescent="0.25">
      <c r="A1351" s="24">
        <v>16011577</v>
      </c>
      <c r="B1351" s="15" t="s">
        <v>1299</v>
      </c>
      <c r="C1351" s="15" t="s">
        <v>1360</v>
      </c>
      <c r="D1351" s="16" t="s">
        <v>2</v>
      </c>
      <c r="E1351" s="17">
        <v>7</v>
      </c>
      <c r="F1351" s="18">
        <v>1.78</v>
      </c>
      <c r="G1351" s="17">
        <v>7</v>
      </c>
      <c r="H1351" s="18">
        <v>1.28</v>
      </c>
      <c r="I1351" s="16" t="s">
        <v>40</v>
      </c>
      <c r="J1351" s="16" t="s">
        <v>4</v>
      </c>
      <c r="K1351" s="16" t="s">
        <v>4</v>
      </c>
      <c r="L1351" s="19">
        <f>IF(Tabelle1[[#This Row],[Heizleistung (55°C)]]=0,Tabelle1[[#This Row],[Heizleistung (35°C)]],(Tabelle1[[#This Row],[Heizleistung (35°C)]]+Tabelle1[[#This Row],[Heizleistung (55°C)]])/2)</f>
        <v>7</v>
      </c>
      <c r="M1351" s="20">
        <f>IF(Tabelle1[[#This Row],[Etas 55°C]]=0,0,(Tabelle1[[#This Row],[Etas 35°C]]*0.8+Tabelle1[[#This Row],[Etas 55°C]]*0.2))*2.5</f>
        <v>4.2</v>
      </c>
      <c r="N1351" s="21">
        <f>IF(-(Tabelle1[[#This Row],[80%/20% SCOP]]-5.5)/5.5=1,"n.a.",-(Tabelle1[[#This Row],[80%/20% SCOP]]-5.5)/5.5)</f>
        <v>0.23636363636363633</v>
      </c>
    </row>
    <row r="1352" spans="1:14" ht="20.100000000000001" customHeight="1" x14ac:dyDescent="0.25">
      <c r="A1352" s="24">
        <v>16005425</v>
      </c>
      <c r="B1352" s="15" t="s">
        <v>1299</v>
      </c>
      <c r="C1352" s="15" t="s">
        <v>1361</v>
      </c>
      <c r="D1352" s="16" t="s">
        <v>2</v>
      </c>
      <c r="E1352" s="17">
        <v>8.3000000000000007</v>
      </c>
      <c r="F1352" s="18">
        <v>1.91</v>
      </c>
      <c r="G1352" s="17">
        <v>8.5</v>
      </c>
      <c r="H1352" s="18">
        <v>1.38</v>
      </c>
      <c r="I1352" s="16" t="s">
        <v>40</v>
      </c>
      <c r="J1352" s="16" t="s">
        <v>4</v>
      </c>
      <c r="K1352" s="16" t="s">
        <v>4</v>
      </c>
      <c r="L1352" s="19">
        <f>IF(Tabelle1[[#This Row],[Heizleistung (55°C)]]=0,Tabelle1[[#This Row],[Heizleistung (35°C)]],(Tabelle1[[#This Row],[Heizleistung (35°C)]]+Tabelle1[[#This Row],[Heizleistung (55°C)]])/2)</f>
        <v>8.4</v>
      </c>
      <c r="M1352" s="20">
        <f>IF(Tabelle1[[#This Row],[Etas 55°C]]=0,0,(Tabelle1[[#This Row],[Etas 35°C]]*0.8+Tabelle1[[#This Row],[Etas 55°C]]*0.2))*2.5</f>
        <v>4.51</v>
      </c>
      <c r="N1352" s="21">
        <f>IF(-(Tabelle1[[#This Row],[80%/20% SCOP]]-5.5)/5.5=1,"n.a.",-(Tabelle1[[#This Row],[80%/20% SCOP]]-5.5)/5.5)</f>
        <v>0.18000000000000005</v>
      </c>
    </row>
    <row r="1353" spans="1:14" ht="20.100000000000001" customHeight="1" x14ac:dyDescent="0.25">
      <c r="A1353" s="24">
        <v>16011587</v>
      </c>
      <c r="B1353" s="15" t="s">
        <v>1299</v>
      </c>
      <c r="C1353" s="15" t="s">
        <v>1362</v>
      </c>
      <c r="D1353" s="16" t="s">
        <v>2</v>
      </c>
      <c r="E1353" s="17">
        <v>7</v>
      </c>
      <c r="F1353" s="18">
        <v>1.76</v>
      </c>
      <c r="G1353" s="17">
        <v>7</v>
      </c>
      <c r="H1353" s="18">
        <v>1.27</v>
      </c>
      <c r="I1353" s="16" t="s">
        <v>40</v>
      </c>
      <c r="J1353" s="16" t="s">
        <v>4</v>
      </c>
      <c r="K1353" s="16" t="s">
        <v>4</v>
      </c>
      <c r="L1353" s="19">
        <f>IF(Tabelle1[[#This Row],[Heizleistung (55°C)]]=0,Tabelle1[[#This Row],[Heizleistung (35°C)]],(Tabelle1[[#This Row],[Heizleistung (35°C)]]+Tabelle1[[#This Row],[Heizleistung (55°C)]])/2)</f>
        <v>7</v>
      </c>
      <c r="M1353" s="20">
        <f>IF(Tabelle1[[#This Row],[Etas 55°C]]=0,0,(Tabelle1[[#This Row],[Etas 35°C]]*0.8+Tabelle1[[#This Row],[Etas 55°C]]*0.2))*2.5</f>
        <v>4.1550000000000002</v>
      </c>
      <c r="N1353" s="21">
        <f>IF(-(Tabelle1[[#This Row],[80%/20% SCOP]]-5.5)/5.5=1,"n.a.",-(Tabelle1[[#This Row],[80%/20% SCOP]]-5.5)/5.5)</f>
        <v>0.24454545454545451</v>
      </c>
    </row>
    <row r="1354" spans="1:14" ht="20.100000000000001" customHeight="1" x14ac:dyDescent="0.25">
      <c r="A1354" s="24">
        <v>16010470</v>
      </c>
      <c r="B1354" s="15" t="s">
        <v>1299</v>
      </c>
      <c r="C1354" s="15" t="s">
        <v>1363</v>
      </c>
      <c r="D1354" s="16" t="s">
        <v>2</v>
      </c>
      <c r="E1354" s="17">
        <v>11</v>
      </c>
      <c r="F1354" s="18">
        <v>1.81</v>
      </c>
      <c r="G1354" s="17">
        <v>11</v>
      </c>
      <c r="H1354" s="18">
        <v>1.26</v>
      </c>
      <c r="I1354" s="16" t="s">
        <v>40</v>
      </c>
      <c r="J1354" s="16" t="s">
        <v>4</v>
      </c>
      <c r="K1354" s="16" t="s">
        <v>4</v>
      </c>
      <c r="L1354" s="19">
        <f>IF(Tabelle1[[#This Row],[Heizleistung (55°C)]]=0,Tabelle1[[#This Row],[Heizleistung (35°C)]],(Tabelle1[[#This Row],[Heizleistung (35°C)]]+Tabelle1[[#This Row],[Heizleistung (55°C)]])/2)</f>
        <v>11</v>
      </c>
      <c r="M1354" s="20">
        <f>IF(Tabelle1[[#This Row],[Etas 55°C]]=0,0,(Tabelle1[[#This Row],[Etas 35°C]]*0.8+Tabelle1[[#This Row],[Etas 55°C]]*0.2))*2.5</f>
        <v>4.25</v>
      </c>
      <c r="N1354" s="21">
        <f>IF(-(Tabelle1[[#This Row],[80%/20% SCOP]]-5.5)/5.5=1,"n.a.",-(Tabelle1[[#This Row],[80%/20% SCOP]]-5.5)/5.5)</f>
        <v>0.22727272727272727</v>
      </c>
    </row>
    <row r="1355" spans="1:14" ht="20.100000000000001" customHeight="1" x14ac:dyDescent="0.25">
      <c r="A1355" s="24">
        <v>16005238</v>
      </c>
      <c r="B1355" s="15" t="s">
        <v>1299</v>
      </c>
      <c r="C1355" s="15" t="s">
        <v>1364</v>
      </c>
      <c r="D1355" s="16" t="s">
        <v>2</v>
      </c>
      <c r="E1355" s="17">
        <v>276.73</v>
      </c>
      <c r="F1355" s="18">
        <v>1.53</v>
      </c>
      <c r="G1355" s="17"/>
      <c r="H1355" s="16"/>
      <c r="I1355" s="16" t="s">
        <v>40</v>
      </c>
      <c r="J1355" s="16" t="s">
        <v>15</v>
      </c>
      <c r="K1355" s="16" t="s">
        <v>4</v>
      </c>
      <c r="L1355" s="19">
        <f>IF(Tabelle1[[#This Row],[Heizleistung (55°C)]]=0,Tabelle1[[#This Row],[Heizleistung (35°C)]],(Tabelle1[[#This Row],[Heizleistung (35°C)]]+Tabelle1[[#This Row],[Heizleistung (55°C)]])/2)</f>
        <v>276.73</v>
      </c>
      <c r="M1355" s="20">
        <f>IF(Tabelle1[[#This Row],[Etas 55°C]]=0,0,(Tabelle1[[#This Row],[Etas 35°C]]*0.8+Tabelle1[[#This Row],[Etas 55°C]]*0.2))*2.5</f>
        <v>0</v>
      </c>
      <c r="N1355" s="21" t="str">
        <f>IF(-(Tabelle1[[#This Row],[80%/20% SCOP]]-5.5)/5.5=1,"n.a.",-(Tabelle1[[#This Row],[80%/20% SCOP]]-5.5)/5.5)</f>
        <v>n.a.</v>
      </c>
    </row>
    <row r="1356" spans="1:14" ht="20.100000000000001" customHeight="1" x14ac:dyDescent="0.25">
      <c r="A1356" s="24">
        <v>16011489</v>
      </c>
      <c r="B1356" s="15" t="s">
        <v>1299</v>
      </c>
      <c r="C1356" s="15" t="s">
        <v>1365</v>
      </c>
      <c r="D1356" s="16" t="s">
        <v>2</v>
      </c>
      <c r="E1356" s="17">
        <v>12.5</v>
      </c>
      <c r="F1356" s="18">
        <v>1.86</v>
      </c>
      <c r="G1356" s="17">
        <v>12.5</v>
      </c>
      <c r="H1356" s="18">
        <v>1.4</v>
      </c>
      <c r="I1356" s="16" t="s">
        <v>40</v>
      </c>
      <c r="J1356" s="16" t="s">
        <v>4</v>
      </c>
      <c r="K1356" s="16" t="s">
        <v>4</v>
      </c>
      <c r="L1356" s="19">
        <f>IF(Tabelle1[[#This Row],[Heizleistung (55°C)]]=0,Tabelle1[[#This Row],[Heizleistung (35°C)]],(Tabelle1[[#This Row],[Heizleistung (35°C)]]+Tabelle1[[#This Row],[Heizleistung (55°C)]])/2)</f>
        <v>12.5</v>
      </c>
      <c r="M1356" s="20">
        <f>IF(Tabelle1[[#This Row],[Etas 55°C]]=0,0,(Tabelle1[[#This Row],[Etas 35°C]]*0.8+Tabelle1[[#This Row],[Etas 55°C]]*0.2))*2.5</f>
        <v>4.4200000000000008</v>
      </c>
      <c r="N1356" s="21">
        <f>IF(-(Tabelle1[[#This Row],[80%/20% SCOP]]-5.5)/5.5=1,"n.a.",-(Tabelle1[[#This Row],[80%/20% SCOP]]-5.5)/5.5)</f>
        <v>0.19636363636363621</v>
      </c>
    </row>
    <row r="1357" spans="1:14" ht="20.100000000000001" customHeight="1" x14ac:dyDescent="0.25">
      <c r="A1357" s="24">
        <v>16004413</v>
      </c>
      <c r="B1357" s="15" t="s">
        <v>1299</v>
      </c>
      <c r="C1357" s="15" t="s">
        <v>1366</v>
      </c>
      <c r="D1357" s="16" t="s">
        <v>2</v>
      </c>
      <c r="E1357" s="17">
        <v>11</v>
      </c>
      <c r="F1357" s="18">
        <v>1.85</v>
      </c>
      <c r="G1357" s="17">
        <v>11</v>
      </c>
      <c r="H1357" s="18">
        <v>1.34</v>
      </c>
      <c r="I1357" s="16" t="s">
        <v>40</v>
      </c>
      <c r="J1357" s="16" t="s">
        <v>4</v>
      </c>
      <c r="K1357" s="16" t="s">
        <v>4</v>
      </c>
      <c r="L1357" s="19">
        <f>IF(Tabelle1[[#This Row],[Heizleistung (55°C)]]=0,Tabelle1[[#This Row],[Heizleistung (35°C)]],(Tabelle1[[#This Row],[Heizleistung (35°C)]]+Tabelle1[[#This Row],[Heizleistung (55°C)]])/2)</f>
        <v>11</v>
      </c>
      <c r="M1357" s="20">
        <f>IF(Tabelle1[[#This Row],[Etas 55°C]]=0,0,(Tabelle1[[#This Row],[Etas 35°C]]*0.8+Tabelle1[[#This Row],[Etas 55°C]]*0.2))*2.5</f>
        <v>4.370000000000001</v>
      </c>
      <c r="N1357" s="21">
        <f>IF(-(Tabelle1[[#This Row],[80%/20% SCOP]]-5.5)/5.5=1,"n.a.",-(Tabelle1[[#This Row],[80%/20% SCOP]]-5.5)/5.5)</f>
        <v>0.20545454545454528</v>
      </c>
    </row>
    <row r="1358" spans="1:14" ht="20.100000000000001" customHeight="1" x14ac:dyDescent="0.25">
      <c r="A1358" s="24">
        <v>16005356</v>
      </c>
      <c r="B1358" s="15" t="s">
        <v>1299</v>
      </c>
      <c r="C1358" s="15" t="s">
        <v>1367</v>
      </c>
      <c r="D1358" s="16" t="s">
        <v>2</v>
      </c>
      <c r="E1358" s="17">
        <v>8.3000000000000007</v>
      </c>
      <c r="F1358" s="18">
        <v>1.95</v>
      </c>
      <c r="G1358" s="17">
        <v>8.5</v>
      </c>
      <c r="H1358" s="18">
        <v>1.41</v>
      </c>
      <c r="I1358" s="16" t="s">
        <v>40</v>
      </c>
      <c r="J1358" s="16" t="s">
        <v>4</v>
      </c>
      <c r="K1358" s="16" t="s">
        <v>4</v>
      </c>
      <c r="L1358" s="19">
        <f>IF(Tabelle1[[#This Row],[Heizleistung (55°C)]]=0,Tabelle1[[#This Row],[Heizleistung (35°C)]],(Tabelle1[[#This Row],[Heizleistung (35°C)]]+Tabelle1[[#This Row],[Heizleistung (55°C)]])/2)</f>
        <v>8.4</v>
      </c>
      <c r="M1358" s="20">
        <f>IF(Tabelle1[[#This Row],[Etas 55°C]]=0,0,(Tabelle1[[#This Row],[Etas 35°C]]*0.8+Tabelle1[[#This Row],[Etas 55°C]]*0.2))*2.5</f>
        <v>4.6050000000000004</v>
      </c>
      <c r="N1358" s="21">
        <f>IF(-(Tabelle1[[#This Row],[80%/20% SCOP]]-5.5)/5.5=1,"n.a.",-(Tabelle1[[#This Row],[80%/20% SCOP]]-5.5)/5.5)</f>
        <v>0.16272727272727264</v>
      </c>
    </row>
    <row r="1359" spans="1:14" ht="20.100000000000001" customHeight="1" x14ac:dyDescent="0.25">
      <c r="A1359" s="24">
        <v>16005108</v>
      </c>
      <c r="B1359" s="15" t="s">
        <v>1299</v>
      </c>
      <c r="C1359" s="15" t="s">
        <v>1368</v>
      </c>
      <c r="D1359" s="16" t="s">
        <v>2</v>
      </c>
      <c r="E1359" s="17">
        <v>8.3000000000000007</v>
      </c>
      <c r="F1359" s="18">
        <v>1.96</v>
      </c>
      <c r="G1359" s="17">
        <v>8.5</v>
      </c>
      <c r="H1359" s="18">
        <v>1.41</v>
      </c>
      <c r="I1359" s="16" t="s">
        <v>40</v>
      </c>
      <c r="J1359" s="16" t="s">
        <v>4</v>
      </c>
      <c r="K1359" s="16" t="s">
        <v>4</v>
      </c>
      <c r="L1359" s="19">
        <f>IF(Tabelle1[[#This Row],[Heizleistung (55°C)]]=0,Tabelle1[[#This Row],[Heizleistung (35°C)]],(Tabelle1[[#This Row],[Heizleistung (35°C)]]+Tabelle1[[#This Row],[Heizleistung (55°C)]])/2)</f>
        <v>8.4</v>
      </c>
      <c r="M1359" s="20">
        <f>IF(Tabelle1[[#This Row],[Etas 55°C]]=0,0,(Tabelle1[[#This Row],[Etas 35°C]]*0.8+Tabelle1[[#This Row],[Etas 55°C]]*0.2))*2.5</f>
        <v>4.625</v>
      </c>
      <c r="N1359" s="21">
        <f>IF(-(Tabelle1[[#This Row],[80%/20% SCOP]]-5.5)/5.5=1,"n.a.",-(Tabelle1[[#This Row],[80%/20% SCOP]]-5.5)/5.5)</f>
        <v>0.15909090909090909</v>
      </c>
    </row>
    <row r="1360" spans="1:14" ht="20.100000000000001" customHeight="1" x14ac:dyDescent="0.25">
      <c r="A1360" s="24">
        <v>16005345</v>
      </c>
      <c r="B1360" s="15" t="s">
        <v>1299</v>
      </c>
      <c r="C1360" s="15" t="s">
        <v>1369</v>
      </c>
      <c r="D1360" s="16" t="s">
        <v>2</v>
      </c>
      <c r="E1360" s="17">
        <v>434.55</v>
      </c>
      <c r="F1360" s="18">
        <v>1.59</v>
      </c>
      <c r="G1360" s="17"/>
      <c r="H1360" s="16"/>
      <c r="I1360" s="16" t="s">
        <v>40</v>
      </c>
      <c r="J1360" s="16" t="s">
        <v>15</v>
      </c>
      <c r="K1360" s="16" t="s">
        <v>4</v>
      </c>
      <c r="L1360" s="19">
        <f>IF(Tabelle1[[#This Row],[Heizleistung (55°C)]]=0,Tabelle1[[#This Row],[Heizleistung (35°C)]],(Tabelle1[[#This Row],[Heizleistung (35°C)]]+Tabelle1[[#This Row],[Heizleistung (55°C)]])/2)</f>
        <v>434.55</v>
      </c>
      <c r="M1360" s="20">
        <f>IF(Tabelle1[[#This Row],[Etas 55°C]]=0,0,(Tabelle1[[#This Row],[Etas 35°C]]*0.8+Tabelle1[[#This Row],[Etas 55°C]]*0.2))*2.5</f>
        <v>0</v>
      </c>
      <c r="N1360" s="21" t="str">
        <f>IF(-(Tabelle1[[#This Row],[80%/20% SCOP]]-5.5)/5.5=1,"n.a.",-(Tabelle1[[#This Row],[80%/20% SCOP]]-5.5)/5.5)</f>
        <v>n.a.</v>
      </c>
    </row>
    <row r="1361" spans="1:14" ht="20.100000000000001" customHeight="1" x14ac:dyDescent="0.25">
      <c r="A1361" s="24">
        <v>16012960</v>
      </c>
      <c r="B1361" s="15" t="s">
        <v>1299</v>
      </c>
      <c r="C1361" s="15" t="s">
        <v>1370</v>
      </c>
      <c r="D1361" s="16" t="s">
        <v>2</v>
      </c>
      <c r="E1361" s="17">
        <v>8.3000000000000007</v>
      </c>
      <c r="F1361" s="18">
        <v>1.96</v>
      </c>
      <c r="G1361" s="17">
        <v>12.5</v>
      </c>
      <c r="H1361" s="18">
        <v>1.36</v>
      </c>
      <c r="I1361" s="16" t="s">
        <v>40</v>
      </c>
      <c r="J1361" s="16" t="s">
        <v>4</v>
      </c>
      <c r="K1361" s="16" t="s">
        <v>4</v>
      </c>
      <c r="L1361" s="19">
        <f>IF(Tabelle1[[#This Row],[Heizleistung (55°C)]]=0,Tabelle1[[#This Row],[Heizleistung (35°C)]],(Tabelle1[[#This Row],[Heizleistung (35°C)]]+Tabelle1[[#This Row],[Heizleistung (55°C)]])/2)</f>
        <v>10.4</v>
      </c>
      <c r="M1361" s="20">
        <f>IF(Tabelle1[[#This Row],[Etas 55°C]]=0,0,(Tabelle1[[#This Row],[Etas 35°C]]*0.8+Tabelle1[[#This Row],[Etas 55°C]]*0.2))*2.5</f>
        <v>4.6000000000000005</v>
      </c>
      <c r="N1361" s="21">
        <f>IF(-(Tabelle1[[#This Row],[80%/20% SCOP]]-5.5)/5.5=1,"n.a.",-(Tabelle1[[#This Row],[80%/20% SCOP]]-5.5)/5.5)</f>
        <v>0.16363636363636355</v>
      </c>
    </row>
    <row r="1362" spans="1:14" ht="20.100000000000001" customHeight="1" x14ac:dyDescent="0.25">
      <c r="A1362" s="24">
        <v>16011588</v>
      </c>
      <c r="B1362" s="15" t="s">
        <v>1299</v>
      </c>
      <c r="C1362" s="15" t="s">
        <v>1371</v>
      </c>
      <c r="D1362" s="16" t="s">
        <v>2</v>
      </c>
      <c r="E1362" s="17">
        <v>8</v>
      </c>
      <c r="F1362" s="18">
        <v>1.79</v>
      </c>
      <c r="G1362" s="17">
        <v>8</v>
      </c>
      <c r="H1362" s="18">
        <v>1.3</v>
      </c>
      <c r="I1362" s="16" t="s">
        <v>40</v>
      </c>
      <c r="J1362" s="16" t="s">
        <v>4</v>
      </c>
      <c r="K1362" s="16" t="s">
        <v>4</v>
      </c>
      <c r="L1362" s="19">
        <f>IF(Tabelle1[[#This Row],[Heizleistung (55°C)]]=0,Tabelle1[[#This Row],[Heizleistung (35°C)]],(Tabelle1[[#This Row],[Heizleistung (35°C)]]+Tabelle1[[#This Row],[Heizleistung (55°C)]])/2)</f>
        <v>8</v>
      </c>
      <c r="M1362" s="20">
        <f>IF(Tabelle1[[#This Row],[Etas 55°C]]=0,0,(Tabelle1[[#This Row],[Etas 35°C]]*0.8+Tabelle1[[#This Row],[Etas 55°C]]*0.2))*2.5</f>
        <v>4.2300000000000004</v>
      </c>
      <c r="N1362" s="21">
        <f>IF(-(Tabelle1[[#This Row],[80%/20% SCOP]]-5.5)/5.5=1,"n.a.",-(Tabelle1[[#This Row],[80%/20% SCOP]]-5.5)/5.5)</f>
        <v>0.23090909090909084</v>
      </c>
    </row>
    <row r="1363" spans="1:14" ht="20.100000000000001" customHeight="1" x14ac:dyDescent="0.25">
      <c r="A1363" s="24">
        <v>16005256</v>
      </c>
      <c r="B1363" s="15" t="s">
        <v>1299</v>
      </c>
      <c r="C1363" s="15" t="s">
        <v>1372</v>
      </c>
      <c r="D1363" s="16" t="s">
        <v>2</v>
      </c>
      <c r="E1363" s="17">
        <v>172.22</v>
      </c>
      <c r="F1363" s="18">
        <v>1.47</v>
      </c>
      <c r="G1363" s="17"/>
      <c r="H1363" s="16"/>
      <c r="I1363" s="16" t="s">
        <v>40</v>
      </c>
      <c r="J1363" s="16" t="s">
        <v>15</v>
      </c>
      <c r="K1363" s="16" t="s">
        <v>4</v>
      </c>
      <c r="L1363" s="19">
        <f>IF(Tabelle1[[#This Row],[Heizleistung (55°C)]]=0,Tabelle1[[#This Row],[Heizleistung (35°C)]],(Tabelle1[[#This Row],[Heizleistung (35°C)]]+Tabelle1[[#This Row],[Heizleistung (55°C)]])/2)</f>
        <v>172.22</v>
      </c>
      <c r="M1363" s="20">
        <f>IF(Tabelle1[[#This Row],[Etas 55°C]]=0,0,(Tabelle1[[#This Row],[Etas 35°C]]*0.8+Tabelle1[[#This Row],[Etas 55°C]]*0.2))*2.5</f>
        <v>0</v>
      </c>
      <c r="N1363" s="21" t="str">
        <f>IF(-(Tabelle1[[#This Row],[80%/20% SCOP]]-5.5)/5.5=1,"n.a.",-(Tabelle1[[#This Row],[80%/20% SCOP]]-5.5)/5.5)</f>
        <v>n.a.</v>
      </c>
    </row>
    <row r="1364" spans="1:14" ht="20.100000000000001" customHeight="1" x14ac:dyDescent="0.25">
      <c r="A1364" s="24">
        <v>16005113</v>
      </c>
      <c r="B1364" s="15" t="s">
        <v>1299</v>
      </c>
      <c r="C1364" s="15" t="s">
        <v>1373</v>
      </c>
      <c r="D1364" s="16" t="s">
        <v>2</v>
      </c>
      <c r="E1364" s="17">
        <v>8</v>
      </c>
      <c r="F1364" s="18">
        <v>1.81</v>
      </c>
      <c r="G1364" s="17">
        <v>8</v>
      </c>
      <c r="H1364" s="18">
        <v>1.31</v>
      </c>
      <c r="I1364" s="16" t="s">
        <v>40</v>
      </c>
      <c r="J1364" s="16" t="s">
        <v>4</v>
      </c>
      <c r="K1364" s="16" t="s">
        <v>4</v>
      </c>
      <c r="L1364" s="19">
        <f>IF(Tabelle1[[#This Row],[Heizleistung (55°C)]]=0,Tabelle1[[#This Row],[Heizleistung (35°C)]],(Tabelle1[[#This Row],[Heizleistung (35°C)]]+Tabelle1[[#This Row],[Heizleistung (55°C)]])/2)</f>
        <v>8</v>
      </c>
      <c r="M1364" s="20">
        <f>IF(Tabelle1[[#This Row],[Etas 55°C]]=0,0,(Tabelle1[[#This Row],[Etas 35°C]]*0.8+Tabelle1[[#This Row],[Etas 55°C]]*0.2))*2.5</f>
        <v>4.2750000000000004</v>
      </c>
      <c r="N1364" s="21">
        <f>IF(-(Tabelle1[[#This Row],[80%/20% SCOP]]-5.5)/5.5=1,"n.a.",-(Tabelle1[[#This Row],[80%/20% SCOP]]-5.5)/5.5)</f>
        <v>0.22272727272727266</v>
      </c>
    </row>
    <row r="1365" spans="1:14" ht="20.100000000000001" customHeight="1" x14ac:dyDescent="0.25">
      <c r="A1365" s="24">
        <v>16005401</v>
      </c>
      <c r="B1365" s="15" t="s">
        <v>1299</v>
      </c>
      <c r="C1365" s="15" t="s">
        <v>1374</v>
      </c>
      <c r="D1365" s="16" t="s">
        <v>2</v>
      </c>
      <c r="E1365" s="17">
        <v>439.62</v>
      </c>
      <c r="F1365" s="18">
        <v>1.49</v>
      </c>
      <c r="G1365" s="17"/>
      <c r="H1365" s="16"/>
      <c r="I1365" s="16" t="s">
        <v>40</v>
      </c>
      <c r="J1365" s="16" t="s">
        <v>15</v>
      </c>
      <c r="K1365" s="16" t="s">
        <v>4</v>
      </c>
      <c r="L1365" s="19">
        <f>IF(Tabelle1[[#This Row],[Heizleistung (55°C)]]=0,Tabelle1[[#This Row],[Heizleistung (35°C)]],(Tabelle1[[#This Row],[Heizleistung (35°C)]]+Tabelle1[[#This Row],[Heizleistung (55°C)]])/2)</f>
        <v>439.62</v>
      </c>
      <c r="M1365" s="20">
        <f>IF(Tabelle1[[#This Row],[Etas 55°C]]=0,0,(Tabelle1[[#This Row],[Etas 35°C]]*0.8+Tabelle1[[#This Row],[Etas 55°C]]*0.2))*2.5</f>
        <v>0</v>
      </c>
      <c r="N1365" s="21" t="str">
        <f>IF(-(Tabelle1[[#This Row],[80%/20% SCOP]]-5.5)/5.5=1,"n.a.",-(Tabelle1[[#This Row],[80%/20% SCOP]]-5.5)/5.5)</f>
        <v>n.a.</v>
      </c>
    </row>
    <row r="1366" spans="1:14" ht="20.100000000000001" customHeight="1" x14ac:dyDescent="0.25">
      <c r="A1366" s="24">
        <v>16005332</v>
      </c>
      <c r="B1366" s="15" t="s">
        <v>1299</v>
      </c>
      <c r="C1366" s="15" t="s">
        <v>1375</v>
      </c>
      <c r="D1366" s="16" t="s">
        <v>2</v>
      </c>
      <c r="E1366" s="17">
        <v>272.58999999999997</v>
      </c>
      <c r="F1366" s="18">
        <v>1.57</v>
      </c>
      <c r="G1366" s="17"/>
      <c r="H1366" s="16"/>
      <c r="I1366" s="16" t="s">
        <v>40</v>
      </c>
      <c r="J1366" s="16" t="s">
        <v>15</v>
      </c>
      <c r="K1366" s="16" t="s">
        <v>4</v>
      </c>
      <c r="L1366" s="19">
        <f>IF(Tabelle1[[#This Row],[Heizleistung (55°C)]]=0,Tabelle1[[#This Row],[Heizleistung (35°C)]],(Tabelle1[[#This Row],[Heizleistung (35°C)]]+Tabelle1[[#This Row],[Heizleistung (55°C)]])/2)</f>
        <v>272.58999999999997</v>
      </c>
      <c r="M1366" s="20">
        <f>IF(Tabelle1[[#This Row],[Etas 55°C]]=0,0,(Tabelle1[[#This Row],[Etas 35°C]]*0.8+Tabelle1[[#This Row],[Etas 55°C]]*0.2))*2.5</f>
        <v>0</v>
      </c>
      <c r="N1366" s="21" t="str">
        <f>IF(-(Tabelle1[[#This Row],[80%/20% SCOP]]-5.5)/5.5=1,"n.a.",-(Tabelle1[[#This Row],[80%/20% SCOP]]-5.5)/5.5)</f>
        <v>n.a.</v>
      </c>
    </row>
    <row r="1367" spans="1:14" ht="20.100000000000001" customHeight="1" x14ac:dyDescent="0.25">
      <c r="A1367" s="24">
        <v>16005107</v>
      </c>
      <c r="B1367" s="15" t="s">
        <v>1299</v>
      </c>
      <c r="C1367" s="15" t="s">
        <v>1376</v>
      </c>
      <c r="D1367" s="16" t="s">
        <v>2</v>
      </c>
      <c r="E1367" s="17">
        <v>8.3000000000000007</v>
      </c>
      <c r="F1367" s="18">
        <v>1.96</v>
      </c>
      <c r="G1367" s="17">
        <v>8.5</v>
      </c>
      <c r="H1367" s="18">
        <v>1.41</v>
      </c>
      <c r="I1367" s="16" t="s">
        <v>40</v>
      </c>
      <c r="J1367" s="16" t="s">
        <v>4</v>
      </c>
      <c r="K1367" s="16" t="s">
        <v>4</v>
      </c>
      <c r="L1367" s="19">
        <f>IF(Tabelle1[[#This Row],[Heizleistung (55°C)]]=0,Tabelle1[[#This Row],[Heizleistung (35°C)]],(Tabelle1[[#This Row],[Heizleistung (35°C)]]+Tabelle1[[#This Row],[Heizleistung (55°C)]])/2)</f>
        <v>8.4</v>
      </c>
      <c r="M1367" s="20">
        <f>IF(Tabelle1[[#This Row],[Etas 55°C]]=0,0,(Tabelle1[[#This Row],[Etas 35°C]]*0.8+Tabelle1[[#This Row],[Etas 55°C]]*0.2))*2.5</f>
        <v>4.625</v>
      </c>
      <c r="N1367" s="21">
        <f>IF(-(Tabelle1[[#This Row],[80%/20% SCOP]]-5.5)/5.5=1,"n.a.",-(Tabelle1[[#This Row],[80%/20% SCOP]]-5.5)/5.5)</f>
        <v>0.15909090909090909</v>
      </c>
    </row>
    <row r="1368" spans="1:14" ht="20.100000000000001" customHeight="1" x14ac:dyDescent="0.25">
      <c r="A1368" s="24">
        <v>16012967</v>
      </c>
      <c r="B1368" s="15" t="s">
        <v>1299</v>
      </c>
      <c r="C1368" s="15" t="s">
        <v>1377</v>
      </c>
      <c r="D1368" s="16" t="s">
        <v>2</v>
      </c>
      <c r="E1368" s="17">
        <v>8.3000000000000007</v>
      </c>
      <c r="F1368" s="18">
        <v>1.91</v>
      </c>
      <c r="G1368" s="17">
        <v>12.5</v>
      </c>
      <c r="H1368" s="18">
        <v>1.34</v>
      </c>
      <c r="I1368" s="16" t="s">
        <v>40</v>
      </c>
      <c r="J1368" s="16" t="s">
        <v>4</v>
      </c>
      <c r="K1368" s="16" t="s">
        <v>4</v>
      </c>
      <c r="L1368" s="19">
        <f>IF(Tabelle1[[#This Row],[Heizleistung (55°C)]]=0,Tabelle1[[#This Row],[Heizleistung (35°C)]],(Tabelle1[[#This Row],[Heizleistung (35°C)]]+Tabelle1[[#This Row],[Heizleistung (55°C)]])/2)</f>
        <v>10.4</v>
      </c>
      <c r="M1368" s="20">
        <f>IF(Tabelle1[[#This Row],[Etas 55°C]]=0,0,(Tabelle1[[#This Row],[Etas 35°C]]*0.8+Tabelle1[[#This Row],[Etas 55°C]]*0.2))*2.5</f>
        <v>4.49</v>
      </c>
      <c r="N1368" s="21">
        <f>IF(-(Tabelle1[[#This Row],[80%/20% SCOP]]-5.5)/5.5=1,"n.a.",-(Tabelle1[[#This Row],[80%/20% SCOP]]-5.5)/5.5)</f>
        <v>0.1836363636363636</v>
      </c>
    </row>
    <row r="1369" spans="1:14" ht="20.100000000000001" customHeight="1" x14ac:dyDescent="0.25">
      <c r="A1369" s="24">
        <v>16005265</v>
      </c>
      <c r="B1369" s="15" t="s">
        <v>1299</v>
      </c>
      <c r="C1369" s="15" t="s">
        <v>1378</v>
      </c>
      <c r="D1369" s="16" t="s">
        <v>2</v>
      </c>
      <c r="E1369" s="17">
        <v>39.61</v>
      </c>
      <c r="F1369" s="18">
        <v>1.57</v>
      </c>
      <c r="G1369" s="17"/>
      <c r="H1369" s="16"/>
      <c r="I1369" s="16" t="s">
        <v>40</v>
      </c>
      <c r="J1369" s="16" t="s">
        <v>4</v>
      </c>
      <c r="K1369" s="16" t="s">
        <v>4</v>
      </c>
      <c r="L1369" s="19">
        <f>IF(Tabelle1[[#This Row],[Heizleistung (55°C)]]=0,Tabelle1[[#This Row],[Heizleistung (35°C)]],(Tabelle1[[#This Row],[Heizleistung (35°C)]]+Tabelle1[[#This Row],[Heizleistung (55°C)]])/2)</f>
        <v>39.61</v>
      </c>
      <c r="M1369" s="20">
        <f>IF(Tabelle1[[#This Row],[Etas 55°C]]=0,0,(Tabelle1[[#This Row],[Etas 35°C]]*0.8+Tabelle1[[#This Row],[Etas 55°C]]*0.2))*2.5</f>
        <v>0</v>
      </c>
      <c r="N1369" s="21" t="str">
        <f>IF(-(Tabelle1[[#This Row],[80%/20% SCOP]]-5.5)/5.5=1,"n.a.",-(Tabelle1[[#This Row],[80%/20% SCOP]]-5.5)/5.5)</f>
        <v>n.a.</v>
      </c>
    </row>
    <row r="1370" spans="1:14" ht="20.100000000000001" customHeight="1" x14ac:dyDescent="0.25">
      <c r="A1370" s="24">
        <v>16005112</v>
      </c>
      <c r="B1370" s="15" t="s">
        <v>1299</v>
      </c>
      <c r="C1370" s="15" t="s">
        <v>1379</v>
      </c>
      <c r="D1370" s="16" t="s">
        <v>2</v>
      </c>
      <c r="E1370" s="17">
        <v>7</v>
      </c>
      <c r="F1370" s="18">
        <v>1.78</v>
      </c>
      <c r="G1370" s="17">
        <v>7</v>
      </c>
      <c r="H1370" s="18">
        <v>1.28</v>
      </c>
      <c r="I1370" s="16" t="s">
        <v>40</v>
      </c>
      <c r="J1370" s="16" t="s">
        <v>4</v>
      </c>
      <c r="K1370" s="16" t="s">
        <v>4</v>
      </c>
      <c r="L1370" s="19">
        <f>IF(Tabelle1[[#This Row],[Heizleistung (55°C)]]=0,Tabelle1[[#This Row],[Heizleistung (35°C)]],(Tabelle1[[#This Row],[Heizleistung (35°C)]]+Tabelle1[[#This Row],[Heizleistung (55°C)]])/2)</f>
        <v>7</v>
      </c>
      <c r="M1370" s="20">
        <f>IF(Tabelle1[[#This Row],[Etas 55°C]]=0,0,(Tabelle1[[#This Row],[Etas 35°C]]*0.8+Tabelle1[[#This Row],[Etas 55°C]]*0.2))*2.5</f>
        <v>4.2</v>
      </c>
      <c r="N1370" s="21">
        <f>IF(-(Tabelle1[[#This Row],[80%/20% SCOP]]-5.5)/5.5=1,"n.a.",-(Tabelle1[[#This Row],[80%/20% SCOP]]-5.5)/5.5)</f>
        <v>0.23636363636363633</v>
      </c>
    </row>
    <row r="1371" spans="1:14" ht="20.100000000000001" customHeight="1" x14ac:dyDescent="0.25">
      <c r="A1371" s="24">
        <v>16018156</v>
      </c>
      <c r="B1371" s="15" t="s">
        <v>1299</v>
      </c>
      <c r="C1371" s="15" t="s">
        <v>1380</v>
      </c>
      <c r="D1371" s="16" t="s">
        <v>2</v>
      </c>
      <c r="E1371" s="17">
        <v>6.1</v>
      </c>
      <c r="F1371" s="18">
        <v>1.99</v>
      </c>
      <c r="G1371" s="17">
        <v>7</v>
      </c>
      <c r="H1371" s="18">
        <v>1.5</v>
      </c>
      <c r="I1371" s="16" t="s">
        <v>3</v>
      </c>
      <c r="J1371" s="16" t="s">
        <v>4</v>
      </c>
      <c r="K1371" s="16" t="s">
        <v>4</v>
      </c>
      <c r="L1371" s="19">
        <f>IF(Tabelle1[[#This Row],[Heizleistung (55°C)]]=0,Tabelle1[[#This Row],[Heizleistung (35°C)]],(Tabelle1[[#This Row],[Heizleistung (35°C)]]+Tabelle1[[#This Row],[Heizleistung (55°C)]])/2)</f>
        <v>6.55</v>
      </c>
      <c r="M1371" s="20">
        <f>IF(Tabelle1[[#This Row],[Etas 55°C]]=0,0,(Tabelle1[[#This Row],[Etas 35°C]]*0.8+Tabelle1[[#This Row],[Etas 55°C]]*0.2))*2.5</f>
        <v>4.7300000000000004</v>
      </c>
      <c r="N1371" s="21">
        <f>IF(-(Tabelle1[[#This Row],[80%/20% SCOP]]-5.5)/5.5=1,"n.a.",-(Tabelle1[[#This Row],[80%/20% SCOP]]-5.5)/5.5)</f>
        <v>0.13999999999999993</v>
      </c>
    </row>
    <row r="1372" spans="1:14" ht="20.100000000000001" customHeight="1" x14ac:dyDescent="0.25">
      <c r="A1372" s="24">
        <v>16005403</v>
      </c>
      <c r="B1372" s="15" t="s">
        <v>1299</v>
      </c>
      <c r="C1372" s="15" t="s">
        <v>1381</v>
      </c>
      <c r="D1372" s="16" t="s">
        <v>2</v>
      </c>
      <c r="E1372" s="17">
        <v>465.34</v>
      </c>
      <c r="F1372" s="18">
        <v>1.57</v>
      </c>
      <c r="G1372" s="17"/>
      <c r="H1372" s="16"/>
      <c r="I1372" s="16" t="s">
        <v>40</v>
      </c>
      <c r="J1372" s="16" t="s">
        <v>15</v>
      </c>
      <c r="K1372" s="16" t="s">
        <v>4</v>
      </c>
      <c r="L1372" s="19">
        <f>IF(Tabelle1[[#This Row],[Heizleistung (55°C)]]=0,Tabelle1[[#This Row],[Heizleistung (35°C)]],(Tabelle1[[#This Row],[Heizleistung (35°C)]]+Tabelle1[[#This Row],[Heizleistung (55°C)]])/2)</f>
        <v>465.34</v>
      </c>
      <c r="M1372" s="20">
        <f>IF(Tabelle1[[#This Row],[Etas 55°C]]=0,0,(Tabelle1[[#This Row],[Etas 35°C]]*0.8+Tabelle1[[#This Row],[Etas 55°C]]*0.2))*2.5</f>
        <v>0</v>
      </c>
      <c r="N1372" s="21" t="str">
        <f>IF(-(Tabelle1[[#This Row],[80%/20% SCOP]]-5.5)/5.5=1,"n.a.",-(Tabelle1[[#This Row],[80%/20% SCOP]]-5.5)/5.5)</f>
        <v>n.a.</v>
      </c>
    </row>
    <row r="1373" spans="1:14" ht="20.100000000000001" customHeight="1" x14ac:dyDescent="0.25">
      <c r="A1373" s="24">
        <v>16004415</v>
      </c>
      <c r="B1373" s="15" t="s">
        <v>1299</v>
      </c>
      <c r="C1373" s="15" t="s">
        <v>1382</v>
      </c>
      <c r="D1373" s="16" t="s">
        <v>2</v>
      </c>
      <c r="E1373" s="17">
        <v>12</v>
      </c>
      <c r="F1373" s="18">
        <v>1.85</v>
      </c>
      <c r="G1373" s="17">
        <v>12</v>
      </c>
      <c r="H1373" s="18">
        <v>1.32</v>
      </c>
      <c r="I1373" s="16" t="s">
        <v>40</v>
      </c>
      <c r="J1373" s="16" t="s">
        <v>4</v>
      </c>
      <c r="K1373" s="16" t="s">
        <v>4</v>
      </c>
      <c r="L1373" s="19">
        <f>IF(Tabelle1[[#This Row],[Heizleistung (55°C)]]=0,Tabelle1[[#This Row],[Heizleistung (35°C)]],(Tabelle1[[#This Row],[Heizleistung (35°C)]]+Tabelle1[[#This Row],[Heizleistung (55°C)]])/2)</f>
        <v>12</v>
      </c>
      <c r="M1373" s="20">
        <f>IF(Tabelle1[[#This Row],[Etas 55°C]]=0,0,(Tabelle1[[#This Row],[Etas 35°C]]*0.8+Tabelle1[[#This Row],[Etas 55°C]]*0.2))*2.5</f>
        <v>4.3600000000000003</v>
      </c>
      <c r="N1373" s="21">
        <f>IF(-(Tabelle1[[#This Row],[80%/20% SCOP]]-5.5)/5.5=1,"n.a.",-(Tabelle1[[#This Row],[80%/20% SCOP]]-5.5)/5.5)</f>
        <v>0.20727272727272722</v>
      </c>
    </row>
    <row r="1374" spans="1:14" ht="20.100000000000001" customHeight="1" x14ac:dyDescent="0.25">
      <c r="A1374" s="24">
        <v>16011584</v>
      </c>
      <c r="B1374" s="15" t="s">
        <v>1299</v>
      </c>
      <c r="C1374" s="15" t="s">
        <v>1383</v>
      </c>
      <c r="D1374" s="16" t="s">
        <v>2</v>
      </c>
      <c r="E1374" s="17">
        <v>6</v>
      </c>
      <c r="F1374" s="18">
        <v>1.76</v>
      </c>
      <c r="G1374" s="17">
        <v>6</v>
      </c>
      <c r="H1374" s="18">
        <v>1.27</v>
      </c>
      <c r="I1374" s="16" t="s">
        <v>40</v>
      </c>
      <c r="J1374" s="16" t="s">
        <v>4</v>
      </c>
      <c r="K1374" s="16" t="s">
        <v>4</v>
      </c>
      <c r="L1374" s="19">
        <f>IF(Tabelle1[[#This Row],[Heizleistung (55°C)]]=0,Tabelle1[[#This Row],[Heizleistung (35°C)]],(Tabelle1[[#This Row],[Heizleistung (35°C)]]+Tabelle1[[#This Row],[Heizleistung (55°C)]])/2)</f>
        <v>6</v>
      </c>
      <c r="M1374" s="20">
        <f>IF(Tabelle1[[#This Row],[Etas 55°C]]=0,0,(Tabelle1[[#This Row],[Etas 35°C]]*0.8+Tabelle1[[#This Row],[Etas 55°C]]*0.2))*2.5</f>
        <v>4.1550000000000002</v>
      </c>
      <c r="N1374" s="21">
        <f>IF(-(Tabelle1[[#This Row],[80%/20% SCOP]]-5.5)/5.5=1,"n.a.",-(Tabelle1[[#This Row],[80%/20% SCOP]]-5.5)/5.5)</f>
        <v>0.24454545454545451</v>
      </c>
    </row>
    <row r="1375" spans="1:14" ht="20.100000000000001" customHeight="1" x14ac:dyDescent="0.25">
      <c r="A1375" s="24">
        <v>16005111</v>
      </c>
      <c r="B1375" s="15" t="s">
        <v>1299</v>
      </c>
      <c r="C1375" s="15" t="s">
        <v>1384</v>
      </c>
      <c r="D1375" s="16" t="s">
        <v>2</v>
      </c>
      <c r="E1375" s="17">
        <v>6</v>
      </c>
      <c r="F1375" s="18">
        <v>1.79</v>
      </c>
      <c r="G1375" s="17">
        <v>6</v>
      </c>
      <c r="H1375" s="18">
        <v>1.29</v>
      </c>
      <c r="I1375" s="16" t="s">
        <v>40</v>
      </c>
      <c r="J1375" s="16" t="s">
        <v>4</v>
      </c>
      <c r="K1375" s="16" t="s">
        <v>4</v>
      </c>
      <c r="L1375" s="19">
        <f>IF(Tabelle1[[#This Row],[Heizleistung (55°C)]]=0,Tabelle1[[#This Row],[Heizleistung (35°C)]],(Tabelle1[[#This Row],[Heizleistung (35°C)]]+Tabelle1[[#This Row],[Heizleistung (55°C)]])/2)</f>
        <v>6</v>
      </c>
      <c r="M1375" s="20">
        <f>IF(Tabelle1[[#This Row],[Etas 55°C]]=0,0,(Tabelle1[[#This Row],[Etas 35°C]]*0.8+Tabelle1[[#This Row],[Etas 55°C]]*0.2))*2.5</f>
        <v>4.2250000000000005</v>
      </c>
      <c r="N1375" s="21">
        <f>IF(-(Tabelle1[[#This Row],[80%/20% SCOP]]-5.5)/5.5=1,"n.a.",-(Tabelle1[[#This Row],[80%/20% SCOP]]-5.5)/5.5)</f>
        <v>0.23181818181818173</v>
      </c>
    </row>
    <row r="1376" spans="1:14" ht="20.100000000000001" customHeight="1" x14ac:dyDescent="0.25">
      <c r="A1376" s="24">
        <v>16005361</v>
      </c>
      <c r="B1376" s="15" t="s">
        <v>1299</v>
      </c>
      <c r="C1376" s="15" t="s">
        <v>1385</v>
      </c>
      <c r="D1376" s="16" t="s">
        <v>2</v>
      </c>
      <c r="E1376" s="17">
        <v>10</v>
      </c>
      <c r="F1376" s="18">
        <v>1.86</v>
      </c>
      <c r="G1376" s="17">
        <v>10</v>
      </c>
      <c r="H1376" s="18">
        <v>1.28</v>
      </c>
      <c r="I1376" s="16" t="s">
        <v>40</v>
      </c>
      <c r="J1376" s="16" t="s">
        <v>4</v>
      </c>
      <c r="K1376" s="16" t="s">
        <v>4</v>
      </c>
      <c r="L1376" s="19">
        <f>IF(Tabelle1[[#This Row],[Heizleistung (55°C)]]=0,Tabelle1[[#This Row],[Heizleistung (35°C)]],(Tabelle1[[#This Row],[Heizleistung (35°C)]]+Tabelle1[[#This Row],[Heizleistung (55°C)]])/2)</f>
        <v>10</v>
      </c>
      <c r="M1376" s="20">
        <f>IF(Tabelle1[[#This Row],[Etas 55°C]]=0,0,(Tabelle1[[#This Row],[Etas 35°C]]*0.8+Tabelle1[[#This Row],[Etas 55°C]]*0.2))*2.5</f>
        <v>4.3600000000000003</v>
      </c>
      <c r="N1376" s="21">
        <f>IF(-(Tabelle1[[#This Row],[80%/20% SCOP]]-5.5)/5.5=1,"n.a.",-(Tabelle1[[#This Row],[80%/20% SCOP]]-5.5)/5.5)</f>
        <v>0.20727272727272722</v>
      </c>
    </row>
    <row r="1377" spans="1:14" ht="20.100000000000001" customHeight="1" x14ac:dyDescent="0.25">
      <c r="A1377" s="24">
        <v>16005346</v>
      </c>
      <c r="B1377" s="15" t="s">
        <v>1299</v>
      </c>
      <c r="C1377" s="15" t="s">
        <v>1386</v>
      </c>
      <c r="D1377" s="16" t="s">
        <v>2</v>
      </c>
      <c r="E1377" s="17">
        <v>439.62</v>
      </c>
      <c r="F1377" s="18">
        <v>1.49</v>
      </c>
      <c r="G1377" s="17"/>
      <c r="H1377" s="16"/>
      <c r="I1377" s="16" t="s">
        <v>40</v>
      </c>
      <c r="J1377" s="16" t="s">
        <v>15</v>
      </c>
      <c r="K1377" s="16" t="s">
        <v>4</v>
      </c>
      <c r="L1377" s="19">
        <f>IF(Tabelle1[[#This Row],[Heizleistung (55°C)]]=0,Tabelle1[[#This Row],[Heizleistung (35°C)]],(Tabelle1[[#This Row],[Heizleistung (35°C)]]+Tabelle1[[#This Row],[Heizleistung (55°C)]])/2)</f>
        <v>439.62</v>
      </c>
      <c r="M1377" s="20">
        <f>IF(Tabelle1[[#This Row],[Etas 55°C]]=0,0,(Tabelle1[[#This Row],[Etas 35°C]]*0.8+Tabelle1[[#This Row],[Etas 55°C]]*0.2))*2.5</f>
        <v>0</v>
      </c>
      <c r="N1377" s="21" t="str">
        <f>IF(-(Tabelle1[[#This Row],[80%/20% SCOP]]-5.5)/5.5=1,"n.a.",-(Tabelle1[[#This Row],[80%/20% SCOP]]-5.5)/5.5)</f>
        <v>n.a.</v>
      </c>
    </row>
    <row r="1378" spans="1:14" ht="20.100000000000001" customHeight="1" x14ac:dyDescent="0.25">
      <c r="A1378" s="24">
        <v>16012973</v>
      </c>
      <c r="B1378" s="15" t="s">
        <v>1299</v>
      </c>
      <c r="C1378" s="15" t="s">
        <v>1387</v>
      </c>
      <c r="D1378" s="16" t="s">
        <v>2</v>
      </c>
      <c r="E1378" s="17">
        <v>8.3000000000000007</v>
      </c>
      <c r="F1378" s="18">
        <v>1.91</v>
      </c>
      <c r="G1378" s="17">
        <v>12.5</v>
      </c>
      <c r="H1378" s="18">
        <v>1.34</v>
      </c>
      <c r="I1378" s="16" t="s">
        <v>40</v>
      </c>
      <c r="J1378" s="16" t="s">
        <v>4</v>
      </c>
      <c r="K1378" s="16" t="s">
        <v>4</v>
      </c>
      <c r="L1378" s="19">
        <f>IF(Tabelle1[[#This Row],[Heizleistung (55°C)]]=0,Tabelle1[[#This Row],[Heizleistung (35°C)]],(Tabelle1[[#This Row],[Heizleistung (35°C)]]+Tabelle1[[#This Row],[Heizleistung (55°C)]])/2)</f>
        <v>10.4</v>
      </c>
      <c r="M1378" s="20">
        <f>IF(Tabelle1[[#This Row],[Etas 55°C]]=0,0,(Tabelle1[[#This Row],[Etas 35°C]]*0.8+Tabelle1[[#This Row],[Etas 55°C]]*0.2))*2.5</f>
        <v>4.49</v>
      </c>
      <c r="N1378" s="21">
        <f>IF(-(Tabelle1[[#This Row],[80%/20% SCOP]]-5.5)/5.5=1,"n.a.",-(Tabelle1[[#This Row],[80%/20% SCOP]]-5.5)/5.5)</f>
        <v>0.1836363636363636</v>
      </c>
    </row>
    <row r="1379" spans="1:14" ht="20.100000000000001" customHeight="1" x14ac:dyDescent="0.25">
      <c r="A1379" s="24">
        <v>16004991</v>
      </c>
      <c r="B1379" s="15" t="s">
        <v>1299</v>
      </c>
      <c r="C1379" s="15" t="s">
        <v>1388</v>
      </c>
      <c r="D1379" s="16" t="s">
        <v>2</v>
      </c>
      <c r="E1379" s="17">
        <v>11</v>
      </c>
      <c r="F1379" s="18">
        <v>1.81</v>
      </c>
      <c r="G1379" s="17">
        <v>11</v>
      </c>
      <c r="H1379" s="18">
        <v>1.26</v>
      </c>
      <c r="I1379" s="16" t="s">
        <v>40</v>
      </c>
      <c r="J1379" s="16" t="s">
        <v>4</v>
      </c>
      <c r="K1379" s="16" t="s">
        <v>4</v>
      </c>
      <c r="L1379" s="19">
        <f>IF(Tabelle1[[#This Row],[Heizleistung (55°C)]]=0,Tabelle1[[#This Row],[Heizleistung (35°C)]],(Tabelle1[[#This Row],[Heizleistung (35°C)]]+Tabelle1[[#This Row],[Heizleistung (55°C)]])/2)</f>
        <v>11</v>
      </c>
      <c r="M1379" s="20">
        <f>IF(Tabelle1[[#This Row],[Etas 55°C]]=0,0,(Tabelle1[[#This Row],[Etas 35°C]]*0.8+Tabelle1[[#This Row],[Etas 55°C]]*0.2))*2.5</f>
        <v>4.25</v>
      </c>
      <c r="N1379" s="21">
        <f>IF(-(Tabelle1[[#This Row],[80%/20% SCOP]]-5.5)/5.5=1,"n.a.",-(Tabelle1[[#This Row],[80%/20% SCOP]]-5.5)/5.5)</f>
        <v>0.22727272727272727</v>
      </c>
    </row>
    <row r="1380" spans="1:14" ht="20.100000000000001" customHeight="1" x14ac:dyDescent="0.25">
      <c r="A1380" s="24">
        <v>16005249</v>
      </c>
      <c r="B1380" s="15" t="s">
        <v>1299</v>
      </c>
      <c r="C1380" s="15" t="s">
        <v>1389</v>
      </c>
      <c r="D1380" s="16" t="s">
        <v>2</v>
      </c>
      <c r="E1380" s="17">
        <v>87.29</v>
      </c>
      <c r="F1380" s="18">
        <v>1.46</v>
      </c>
      <c r="G1380" s="17"/>
      <c r="H1380" s="16"/>
      <c r="I1380" s="16" t="s">
        <v>40</v>
      </c>
      <c r="J1380" s="16" t="s">
        <v>15</v>
      </c>
      <c r="K1380" s="16" t="s">
        <v>4</v>
      </c>
      <c r="L1380" s="19">
        <f>IF(Tabelle1[[#This Row],[Heizleistung (55°C)]]=0,Tabelle1[[#This Row],[Heizleistung (35°C)]],(Tabelle1[[#This Row],[Heizleistung (35°C)]]+Tabelle1[[#This Row],[Heizleistung (55°C)]])/2)</f>
        <v>87.29</v>
      </c>
      <c r="M1380" s="20">
        <f>IF(Tabelle1[[#This Row],[Etas 55°C]]=0,0,(Tabelle1[[#This Row],[Etas 35°C]]*0.8+Tabelle1[[#This Row],[Etas 55°C]]*0.2))*2.5</f>
        <v>0</v>
      </c>
      <c r="N1380" s="21" t="str">
        <f>IF(-(Tabelle1[[#This Row],[80%/20% SCOP]]-5.5)/5.5=1,"n.a.",-(Tabelle1[[#This Row],[80%/20% SCOP]]-5.5)/5.5)</f>
        <v>n.a.</v>
      </c>
    </row>
    <row r="1381" spans="1:14" ht="20.100000000000001" customHeight="1" x14ac:dyDescent="0.25">
      <c r="A1381" s="24">
        <v>16012966</v>
      </c>
      <c r="B1381" s="15" t="s">
        <v>1299</v>
      </c>
      <c r="C1381" s="15" t="s">
        <v>1390</v>
      </c>
      <c r="D1381" s="16" t="s">
        <v>2</v>
      </c>
      <c r="E1381" s="17">
        <v>8.3000000000000007</v>
      </c>
      <c r="F1381" s="18">
        <v>1.9</v>
      </c>
      <c r="G1381" s="17">
        <v>12.5</v>
      </c>
      <c r="H1381" s="18">
        <v>1.34</v>
      </c>
      <c r="I1381" s="16" t="s">
        <v>40</v>
      </c>
      <c r="J1381" s="16" t="s">
        <v>4</v>
      </c>
      <c r="K1381" s="16" t="s">
        <v>4</v>
      </c>
      <c r="L1381" s="19">
        <f>IF(Tabelle1[[#This Row],[Heizleistung (55°C)]]=0,Tabelle1[[#This Row],[Heizleistung (35°C)]],(Tabelle1[[#This Row],[Heizleistung (35°C)]]+Tabelle1[[#This Row],[Heizleistung (55°C)]])/2)</f>
        <v>10.4</v>
      </c>
      <c r="M1381" s="20">
        <f>IF(Tabelle1[[#This Row],[Etas 55°C]]=0,0,(Tabelle1[[#This Row],[Etas 35°C]]*0.8+Tabelle1[[#This Row],[Etas 55°C]]*0.2))*2.5</f>
        <v>4.47</v>
      </c>
      <c r="N1381" s="21">
        <f>IF(-(Tabelle1[[#This Row],[80%/20% SCOP]]-5.5)/5.5=1,"n.a.",-(Tabelle1[[#This Row],[80%/20% SCOP]]-5.5)/5.5)</f>
        <v>0.18727272727272731</v>
      </c>
    </row>
    <row r="1382" spans="1:14" ht="20.100000000000001" customHeight="1" x14ac:dyDescent="0.25">
      <c r="A1382" s="24">
        <v>16010465</v>
      </c>
      <c r="B1382" s="15" t="s">
        <v>1299</v>
      </c>
      <c r="C1382" s="15" t="s">
        <v>1391</v>
      </c>
      <c r="D1382" s="16" t="s">
        <v>2</v>
      </c>
      <c r="E1382" s="17">
        <v>12.5</v>
      </c>
      <c r="F1382" s="18">
        <v>1.9</v>
      </c>
      <c r="G1382" s="17">
        <v>12.5</v>
      </c>
      <c r="H1382" s="18">
        <v>1.42</v>
      </c>
      <c r="I1382" s="16" t="s">
        <v>40</v>
      </c>
      <c r="J1382" s="16" t="s">
        <v>4</v>
      </c>
      <c r="K1382" s="16" t="s">
        <v>4</v>
      </c>
      <c r="L1382" s="19">
        <f>IF(Tabelle1[[#This Row],[Heizleistung (55°C)]]=0,Tabelle1[[#This Row],[Heizleistung (35°C)]],(Tabelle1[[#This Row],[Heizleistung (35°C)]]+Tabelle1[[#This Row],[Heizleistung (55°C)]])/2)</f>
        <v>12.5</v>
      </c>
      <c r="M1382" s="20">
        <f>IF(Tabelle1[[#This Row],[Etas 55°C]]=0,0,(Tabelle1[[#This Row],[Etas 35°C]]*0.8+Tabelle1[[#This Row],[Etas 55°C]]*0.2))*2.5</f>
        <v>4.51</v>
      </c>
      <c r="N1382" s="21">
        <f>IF(-(Tabelle1[[#This Row],[80%/20% SCOP]]-5.5)/5.5=1,"n.a.",-(Tabelle1[[#This Row],[80%/20% SCOP]]-5.5)/5.5)</f>
        <v>0.18000000000000005</v>
      </c>
    </row>
    <row r="1383" spans="1:14" ht="20.100000000000001" customHeight="1" x14ac:dyDescent="0.25">
      <c r="A1383" s="24">
        <v>16005341</v>
      </c>
      <c r="B1383" s="15" t="s">
        <v>1299</v>
      </c>
      <c r="C1383" s="15" t="s">
        <v>1392</v>
      </c>
      <c r="D1383" s="16" t="s">
        <v>2</v>
      </c>
      <c r="E1383" s="17">
        <v>390.83</v>
      </c>
      <c r="F1383" s="18">
        <v>1.57</v>
      </c>
      <c r="G1383" s="17"/>
      <c r="H1383" s="16"/>
      <c r="I1383" s="16" t="s">
        <v>40</v>
      </c>
      <c r="J1383" s="16" t="s">
        <v>15</v>
      </c>
      <c r="K1383" s="16" t="s">
        <v>4</v>
      </c>
      <c r="L1383" s="19">
        <f>IF(Tabelle1[[#This Row],[Heizleistung (55°C)]]=0,Tabelle1[[#This Row],[Heizleistung (35°C)]],(Tabelle1[[#This Row],[Heizleistung (35°C)]]+Tabelle1[[#This Row],[Heizleistung (55°C)]])/2)</f>
        <v>390.83</v>
      </c>
      <c r="M1383" s="20">
        <f>IF(Tabelle1[[#This Row],[Etas 55°C]]=0,0,(Tabelle1[[#This Row],[Etas 35°C]]*0.8+Tabelle1[[#This Row],[Etas 55°C]]*0.2))*2.5</f>
        <v>0</v>
      </c>
      <c r="N1383" s="21" t="str">
        <f>IF(-(Tabelle1[[#This Row],[80%/20% SCOP]]-5.5)/5.5=1,"n.a.",-(Tabelle1[[#This Row],[80%/20% SCOP]]-5.5)/5.5)</f>
        <v>n.a.</v>
      </c>
    </row>
    <row r="1384" spans="1:14" ht="20.100000000000001" customHeight="1" x14ac:dyDescent="0.25">
      <c r="A1384" s="24">
        <v>16005405</v>
      </c>
      <c r="B1384" s="15" t="s">
        <v>1299</v>
      </c>
      <c r="C1384" s="15" t="s">
        <v>1393</v>
      </c>
      <c r="D1384" s="16" t="s">
        <v>2</v>
      </c>
      <c r="E1384" s="17">
        <v>470.59</v>
      </c>
      <c r="F1384" s="18">
        <v>1.49</v>
      </c>
      <c r="G1384" s="17"/>
      <c r="H1384" s="16"/>
      <c r="I1384" s="16" t="s">
        <v>40</v>
      </c>
      <c r="J1384" s="16" t="s">
        <v>15</v>
      </c>
      <c r="K1384" s="16" t="s">
        <v>4</v>
      </c>
      <c r="L1384" s="19">
        <f>IF(Tabelle1[[#This Row],[Heizleistung (55°C)]]=0,Tabelle1[[#This Row],[Heizleistung (35°C)]],(Tabelle1[[#This Row],[Heizleistung (35°C)]]+Tabelle1[[#This Row],[Heizleistung (55°C)]])/2)</f>
        <v>470.59</v>
      </c>
      <c r="M1384" s="20">
        <f>IF(Tabelle1[[#This Row],[Etas 55°C]]=0,0,(Tabelle1[[#This Row],[Etas 35°C]]*0.8+Tabelle1[[#This Row],[Etas 55°C]]*0.2))*2.5</f>
        <v>0</v>
      </c>
      <c r="N1384" s="21" t="str">
        <f>IF(-(Tabelle1[[#This Row],[80%/20% SCOP]]-5.5)/5.5=1,"n.a.",-(Tabelle1[[#This Row],[80%/20% SCOP]]-5.5)/5.5)</f>
        <v>n.a.</v>
      </c>
    </row>
    <row r="1385" spans="1:14" ht="20.100000000000001" customHeight="1" x14ac:dyDescent="0.25">
      <c r="A1385" s="24">
        <v>16012964</v>
      </c>
      <c r="B1385" s="15" t="s">
        <v>1299</v>
      </c>
      <c r="C1385" s="15" t="s">
        <v>1394</v>
      </c>
      <c r="D1385" s="16" t="s">
        <v>2</v>
      </c>
      <c r="E1385" s="17">
        <v>8.3000000000000007</v>
      </c>
      <c r="F1385" s="18">
        <v>1.96</v>
      </c>
      <c r="G1385" s="17">
        <v>12.5</v>
      </c>
      <c r="H1385" s="18">
        <v>1.36</v>
      </c>
      <c r="I1385" s="16" t="s">
        <v>40</v>
      </c>
      <c r="J1385" s="16" t="s">
        <v>4</v>
      </c>
      <c r="K1385" s="16" t="s">
        <v>4</v>
      </c>
      <c r="L1385" s="19">
        <f>IF(Tabelle1[[#This Row],[Heizleistung (55°C)]]=0,Tabelle1[[#This Row],[Heizleistung (35°C)]],(Tabelle1[[#This Row],[Heizleistung (35°C)]]+Tabelle1[[#This Row],[Heizleistung (55°C)]])/2)</f>
        <v>10.4</v>
      </c>
      <c r="M1385" s="20">
        <f>IF(Tabelle1[[#This Row],[Etas 55°C]]=0,0,(Tabelle1[[#This Row],[Etas 35°C]]*0.8+Tabelle1[[#This Row],[Etas 55°C]]*0.2))*2.5</f>
        <v>4.6000000000000005</v>
      </c>
      <c r="N1385" s="21">
        <f>IF(-(Tabelle1[[#This Row],[80%/20% SCOP]]-5.5)/5.5=1,"n.a.",-(Tabelle1[[#This Row],[80%/20% SCOP]]-5.5)/5.5)</f>
        <v>0.16363636363636355</v>
      </c>
    </row>
    <row r="1386" spans="1:14" ht="20.100000000000001" customHeight="1" x14ac:dyDescent="0.25">
      <c r="A1386" s="24">
        <v>16011564</v>
      </c>
      <c r="B1386" s="15" t="s">
        <v>1299</v>
      </c>
      <c r="C1386" s="15" t="s">
        <v>1395</v>
      </c>
      <c r="D1386" s="16" t="s">
        <v>2</v>
      </c>
      <c r="E1386" s="17">
        <v>8.3000000000000007</v>
      </c>
      <c r="F1386" s="18">
        <v>1.96</v>
      </c>
      <c r="G1386" s="17">
        <v>8.5</v>
      </c>
      <c r="H1386" s="18">
        <v>1.41</v>
      </c>
      <c r="I1386" s="16" t="s">
        <v>40</v>
      </c>
      <c r="J1386" s="16" t="s">
        <v>4</v>
      </c>
      <c r="K1386" s="16" t="s">
        <v>4</v>
      </c>
      <c r="L1386" s="19">
        <f>IF(Tabelle1[[#This Row],[Heizleistung (55°C)]]=0,Tabelle1[[#This Row],[Heizleistung (35°C)]],(Tabelle1[[#This Row],[Heizleistung (35°C)]]+Tabelle1[[#This Row],[Heizleistung (55°C)]])/2)</f>
        <v>8.4</v>
      </c>
      <c r="M1386" s="20">
        <f>IF(Tabelle1[[#This Row],[Etas 55°C]]=0,0,(Tabelle1[[#This Row],[Etas 35°C]]*0.8+Tabelle1[[#This Row],[Etas 55°C]]*0.2))*2.5</f>
        <v>4.625</v>
      </c>
      <c r="N1386" s="21">
        <f>IF(-(Tabelle1[[#This Row],[80%/20% SCOP]]-5.5)/5.5=1,"n.a.",-(Tabelle1[[#This Row],[80%/20% SCOP]]-5.5)/5.5)</f>
        <v>0.15909090909090909</v>
      </c>
    </row>
    <row r="1387" spans="1:14" ht="20.100000000000001" customHeight="1" x14ac:dyDescent="0.25">
      <c r="A1387" s="24">
        <v>16005426</v>
      </c>
      <c r="B1387" s="15" t="s">
        <v>1299</v>
      </c>
      <c r="C1387" s="15" t="s">
        <v>1396</v>
      </c>
      <c r="D1387" s="16" t="s">
        <v>2</v>
      </c>
      <c r="E1387" s="17">
        <v>8.3000000000000007</v>
      </c>
      <c r="F1387" s="18">
        <v>1.96</v>
      </c>
      <c r="G1387" s="17">
        <v>8.5</v>
      </c>
      <c r="H1387" s="18">
        <v>1.41</v>
      </c>
      <c r="I1387" s="16" t="s">
        <v>40</v>
      </c>
      <c r="J1387" s="16" t="s">
        <v>4</v>
      </c>
      <c r="K1387" s="16" t="s">
        <v>4</v>
      </c>
      <c r="L1387" s="19">
        <f>IF(Tabelle1[[#This Row],[Heizleistung (55°C)]]=0,Tabelle1[[#This Row],[Heizleistung (35°C)]],(Tabelle1[[#This Row],[Heizleistung (35°C)]]+Tabelle1[[#This Row],[Heizleistung (55°C)]])/2)</f>
        <v>8.4</v>
      </c>
      <c r="M1387" s="20">
        <f>IF(Tabelle1[[#This Row],[Etas 55°C]]=0,0,(Tabelle1[[#This Row],[Etas 35°C]]*0.8+Tabelle1[[#This Row],[Etas 55°C]]*0.2))*2.5</f>
        <v>4.625</v>
      </c>
      <c r="N1387" s="21">
        <f>IF(-(Tabelle1[[#This Row],[80%/20% SCOP]]-5.5)/5.5=1,"n.a.",-(Tabelle1[[#This Row],[80%/20% SCOP]]-5.5)/5.5)</f>
        <v>0.15909090909090909</v>
      </c>
    </row>
    <row r="1388" spans="1:14" ht="20.100000000000001" customHeight="1" x14ac:dyDescent="0.25">
      <c r="A1388" s="24">
        <v>16005469</v>
      </c>
      <c r="B1388" s="15" t="s">
        <v>1299</v>
      </c>
      <c r="C1388" s="15" t="s">
        <v>1397</v>
      </c>
      <c r="D1388" s="16" t="s">
        <v>2</v>
      </c>
      <c r="E1388" s="17">
        <v>6</v>
      </c>
      <c r="F1388" s="18">
        <v>1.76</v>
      </c>
      <c r="G1388" s="17">
        <v>6</v>
      </c>
      <c r="H1388" s="18">
        <v>1.27</v>
      </c>
      <c r="I1388" s="16" t="s">
        <v>40</v>
      </c>
      <c r="J1388" s="16" t="s">
        <v>4</v>
      </c>
      <c r="K1388" s="16" t="s">
        <v>4</v>
      </c>
      <c r="L1388" s="19">
        <f>IF(Tabelle1[[#This Row],[Heizleistung (55°C)]]=0,Tabelle1[[#This Row],[Heizleistung (35°C)]],(Tabelle1[[#This Row],[Heizleistung (35°C)]]+Tabelle1[[#This Row],[Heizleistung (55°C)]])/2)</f>
        <v>6</v>
      </c>
      <c r="M1388" s="20">
        <f>IF(Tabelle1[[#This Row],[Etas 55°C]]=0,0,(Tabelle1[[#This Row],[Etas 35°C]]*0.8+Tabelle1[[#This Row],[Etas 55°C]]*0.2))*2.5</f>
        <v>4.1550000000000002</v>
      </c>
      <c r="N1388" s="21">
        <f>IF(-(Tabelle1[[#This Row],[80%/20% SCOP]]-5.5)/5.5=1,"n.a.",-(Tabelle1[[#This Row],[80%/20% SCOP]]-5.5)/5.5)</f>
        <v>0.24454545454545451</v>
      </c>
    </row>
    <row r="1389" spans="1:14" ht="20.100000000000001" customHeight="1" x14ac:dyDescent="0.25">
      <c r="A1389" s="24">
        <v>16005424</v>
      </c>
      <c r="B1389" s="15" t="s">
        <v>1299</v>
      </c>
      <c r="C1389" s="15" t="s">
        <v>1398</v>
      </c>
      <c r="D1389" s="16" t="s">
        <v>2</v>
      </c>
      <c r="E1389" s="17">
        <v>8.3000000000000007</v>
      </c>
      <c r="F1389" s="18">
        <v>1.91</v>
      </c>
      <c r="G1389" s="17">
        <v>8.5</v>
      </c>
      <c r="H1389" s="18">
        <v>1.38</v>
      </c>
      <c r="I1389" s="16" t="s">
        <v>40</v>
      </c>
      <c r="J1389" s="16" t="s">
        <v>4</v>
      </c>
      <c r="K1389" s="16" t="s">
        <v>4</v>
      </c>
      <c r="L1389" s="19">
        <f>IF(Tabelle1[[#This Row],[Heizleistung (55°C)]]=0,Tabelle1[[#This Row],[Heizleistung (35°C)]],(Tabelle1[[#This Row],[Heizleistung (35°C)]]+Tabelle1[[#This Row],[Heizleistung (55°C)]])/2)</f>
        <v>8.4</v>
      </c>
      <c r="M1389" s="20">
        <f>IF(Tabelle1[[#This Row],[Etas 55°C]]=0,0,(Tabelle1[[#This Row],[Etas 35°C]]*0.8+Tabelle1[[#This Row],[Etas 55°C]]*0.2))*2.5</f>
        <v>4.51</v>
      </c>
      <c r="N1389" s="21">
        <f>IF(-(Tabelle1[[#This Row],[80%/20% SCOP]]-5.5)/5.5=1,"n.a.",-(Tabelle1[[#This Row],[80%/20% SCOP]]-5.5)/5.5)</f>
        <v>0.18000000000000005</v>
      </c>
    </row>
    <row r="1390" spans="1:14" ht="20.100000000000001" customHeight="1" x14ac:dyDescent="0.25">
      <c r="A1390" s="24">
        <v>16018151</v>
      </c>
      <c r="B1390" s="15" t="s">
        <v>1299</v>
      </c>
      <c r="C1390" s="15" t="s">
        <v>1399</v>
      </c>
      <c r="D1390" s="16" t="s">
        <v>2</v>
      </c>
      <c r="E1390" s="17">
        <v>6.1</v>
      </c>
      <c r="F1390" s="18">
        <v>1.98</v>
      </c>
      <c r="G1390" s="17">
        <v>4.5999999999999996</v>
      </c>
      <c r="H1390" s="18">
        <v>1.45</v>
      </c>
      <c r="I1390" s="16" t="s">
        <v>3</v>
      </c>
      <c r="J1390" s="16" t="s">
        <v>4</v>
      </c>
      <c r="K1390" s="16" t="s">
        <v>4</v>
      </c>
      <c r="L1390" s="19">
        <f>IF(Tabelle1[[#This Row],[Heizleistung (55°C)]]=0,Tabelle1[[#This Row],[Heizleistung (35°C)]],(Tabelle1[[#This Row],[Heizleistung (35°C)]]+Tabelle1[[#This Row],[Heizleistung (55°C)]])/2)</f>
        <v>5.35</v>
      </c>
      <c r="M1390" s="20">
        <f>IF(Tabelle1[[#This Row],[Etas 55°C]]=0,0,(Tabelle1[[#This Row],[Etas 35°C]]*0.8+Tabelle1[[#This Row],[Etas 55°C]]*0.2))*2.5</f>
        <v>4.6850000000000005</v>
      </c>
      <c r="N1390" s="21">
        <f>IF(-(Tabelle1[[#This Row],[80%/20% SCOP]]-5.5)/5.5=1,"n.a.",-(Tabelle1[[#This Row],[80%/20% SCOP]]-5.5)/5.5)</f>
        <v>0.14818181818181808</v>
      </c>
    </row>
    <row r="1391" spans="1:14" ht="20.100000000000001" customHeight="1" x14ac:dyDescent="0.25">
      <c r="A1391" s="24">
        <v>16005328</v>
      </c>
      <c r="B1391" s="15" t="s">
        <v>1299</v>
      </c>
      <c r="C1391" s="15" t="s">
        <v>1400</v>
      </c>
      <c r="D1391" s="16" t="s">
        <v>2</v>
      </c>
      <c r="E1391" s="17">
        <v>201.65</v>
      </c>
      <c r="F1391" s="18">
        <v>1.49</v>
      </c>
      <c r="G1391" s="17"/>
      <c r="H1391" s="16"/>
      <c r="I1391" s="16" t="s">
        <v>40</v>
      </c>
      <c r="J1391" s="16" t="s">
        <v>15</v>
      </c>
      <c r="K1391" s="16" t="s">
        <v>4</v>
      </c>
      <c r="L1391" s="19">
        <f>IF(Tabelle1[[#This Row],[Heizleistung (55°C)]]=0,Tabelle1[[#This Row],[Heizleistung (35°C)]],(Tabelle1[[#This Row],[Heizleistung (35°C)]]+Tabelle1[[#This Row],[Heizleistung (55°C)]])/2)</f>
        <v>201.65</v>
      </c>
      <c r="M1391" s="20">
        <f>IF(Tabelle1[[#This Row],[Etas 55°C]]=0,0,(Tabelle1[[#This Row],[Etas 35°C]]*0.8+Tabelle1[[#This Row],[Etas 55°C]]*0.2))*2.5</f>
        <v>0</v>
      </c>
      <c r="N1391" s="21" t="str">
        <f>IF(-(Tabelle1[[#This Row],[80%/20% SCOP]]-5.5)/5.5=1,"n.a.",-(Tabelle1[[#This Row],[80%/20% SCOP]]-5.5)/5.5)</f>
        <v>n.a.</v>
      </c>
    </row>
    <row r="1392" spans="1:14" ht="20.100000000000001" customHeight="1" x14ac:dyDescent="0.25">
      <c r="A1392" s="24">
        <v>16012965</v>
      </c>
      <c r="B1392" s="15" t="s">
        <v>1299</v>
      </c>
      <c r="C1392" s="15" t="s">
        <v>1401</v>
      </c>
      <c r="D1392" s="16" t="s">
        <v>2</v>
      </c>
      <c r="E1392" s="17">
        <v>8.3000000000000007</v>
      </c>
      <c r="F1392" s="18">
        <v>1.96</v>
      </c>
      <c r="G1392" s="17">
        <v>12.5</v>
      </c>
      <c r="H1392" s="18">
        <v>1.4</v>
      </c>
      <c r="I1392" s="16" t="s">
        <v>40</v>
      </c>
      <c r="J1392" s="16" t="s">
        <v>4</v>
      </c>
      <c r="K1392" s="16" t="s">
        <v>4</v>
      </c>
      <c r="L1392" s="19">
        <f>IF(Tabelle1[[#This Row],[Heizleistung (55°C)]]=0,Tabelle1[[#This Row],[Heizleistung (35°C)]],(Tabelle1[[#This Row],[Heizleistung (35°C)]]+Tabelle1[[#This Row],[Heizleistung (55°C)]])/2)</f>
        <v>10.4</v>
      </c>
      <c r="M1392" s="20">
        <f>IF(Tabelle1[[#This Row],[Etas 55°C]]=0,0,(Tabelle1[[#This Row],[Etas 35°C]]*0.8+Tabelle1[[#This Row],[Etas 55°C]]*0.2))*2.5</f>
        <v>4.62</v>
      </c>
      <c r="N1392" s="21">
        <f>IF(-(Tabelle1[[#This Row],[80%/20% SCOP]]-5.5)/5.5=1,"n.a.",-(Tabelle1[[#This Row],[80%/20% SCOP]]-5.5)/5.5)</f>
        <v>0.15999999999999998</v>
      </c>
    </row>
    <row r="1393" spans="1:14" ht="20.100000000000001" customHeight="1" x14ac:dyDescent="0.25">
      <c r="A1393" s="24">
        <v>16005352</v>
      </c>
      <c r="B1393" s="15" t="s">
        <v>1299</v>
      </c>
      <c r="C1393" s="15" t="s">
        <v>1402</v>
      </c>
      <c r="D1393" s="16" t="s">
        <v>2</v>
      </c>
      <c r="E1393" s="17">
        <v>12.5</v>
      </c>
      <c r="F1393" s="18">
        <v>1.86</v>
      </c>
      <c r="G1393" s="17">
        <v>12.5</v>
      </c>
      <c r="H1393" s="18">
        <v>1.4</v>
      </c>
      <c r="I1393" s="16" t="s">
        <v>40</v>
      </c>
      <c r="J1393" s="16" t="s">
        <v>4</v>
      </c>
      <c r="K1393" s="16" t="s">
        <v>4</v>
      </c>
      <c r="L1393" s="19">
        <f>IF(Tabelle1[[#This Row],[Heizleistung (55°C)]]=0,Tabelle1[[#This Row],[Heizleistung (35°C)]],(Tabelle1[[#This Row],[Heizleistung (35°C)]]+Tabelle1[[#This Row],[Heizleistung (55°C)]])/2)</f>
        <v>12.5</v>
      </c>
      <c r="M1393" s="20">
        <f>IF(Tabelle1[[#This Row],[Etas 55°C]]=0,0,(Tabelle1[[#This Row],[Etas 35°C]]*0.8+Tabelle1[[#This Row],[Etas 55°C]]*0.2))*2.5</f>
        <v>4.4200000000000008</v>
      </c>
      <c r="N1393" s="21">
        <f>IF(-(Tabelle1[[#This Row],[80%/20% SCOP]]-5.5)/5.5=1,"n.a.",-(Tabelle1[[#This Row],[80%/20% SCOP]]-5.5)/5.5)</f>
        <v>0.19636363636363621</v>
      </c>
    </row>
    <row r="1394" spans="1:14" ht="20.100000000000001" customHeight="1" x14ac:dyDescent="0.25">
      <c r="A1394" s="24">
        <v>16010459</v>
      </c>
      <c r="B1394" s="15" t="s">
        <v>1299</v>
      </c>
      <c r="C1394" s="15" t="s">
        <v>1403</v>
      </c>
      <c r="D1394" s="16" t="s">
        <v>2</v>
      </c>
      <c r="E1394" s="17">
        <v>12.5</v>
      </c>
      <c r="F1394" s="18">
        <v>1.86</v>
      </c>
      <c r="G1394" s="17">
        <v>12.5</v>
      </c>
      <c r="H1394" s="18">
        <v>1.4</v>
      </c>
      <c r="I1394" s="16" t="s">
        <v>40</v>
      </c>
      <c r="J1394" s="16" t="s">
        <v>4</v>
      </c>
      <c r="K1394" s="16" t="s">
        <v>4</v>
      </c>
      <c r="L1394" s="19">
        <f>IF(Tabelle1[[#This Row],[Heizleistung (55°C)]]=0,Tabelle1[[#This Row],[Heizleistung (35°C)]],(Tabelle1[[#This Row],[Heizleistung (35°C)]]+Tabelle1[[#This Row],[Heizleistung (55°C)]])/2)</f>
        <v>12.5</v>
      </c>
      <c r="M1394" s="20">
        <f>IF(Tabelle1[[#This Row],[Etas 55°C]]=0,0,(Tabelle1[[#This Row],[Etas 35°C]]*0.8+Tabelle1[[#This Row],[Etas 55°C]]*0.2))*2.5</f>
        <v>4.4200000000000008</v>
      </c>
      <c r="N1394" s="21">
        <f>IF(-(Tabelle1[[#This Row],[80%/20% SCOP]]-5.5)/5.5=1,"n.a.",-(Tabelle1[[#This Row],[80%/20% SCOP]]-5.5)/5.5)</f>
        <v>0.19636363636363621</v>
      </c>
    </row>
    <row r="1395" spans="1:14" ht="20.100000000000001" customHeight="1" x14ac:dyDescent="0.25">
      <c r="A1395" s="24">
        <v>16011574</v>
      </c>
      <c r="B1395" s="15" t="s">
        <v>1299</v>
      </c>
      <c r="C1395" s="15" t="s">
        <v>1404</v>
      </c>
      <c r="D1395" s="16" t="s">
        <v>2</v>
      </c>
      <c r="E1395" s="17">
        <v>7</v>
      </c>
      <c r="F1395" s="18">
        <v>1.78</v>
      </c>
      <c r="G1395" s="17">
        <v>7</v>
      </c>
      <c r="H1395" s="18">
        <v>1.28</v>
      </c>
      <c r="I1395" s="16" t="s">
        <v>40</v>
      </c>
      <c r="J1395" s="16" t="s">
        <v>4</v>
      </c>
      <c r="K1395" s="16" t="s">
        <v>4</v>
      </c>
      <c r="L1395" s="19">
        <f>IF(Tabelle1[[#This Row],[Heizleistung (55°C)]]=0,Tabelle1[[#This Row],[Heizleistung (35°C)]],(Tabelle1[[#This Row],[Heizleistung (35°C)]]+Tabelle1[[#This Row],[Heizleistung (55°C)]])/2)</f>
        <v>7</v>
      </c>
      <c r="M1395" s="20">
        <f>IF(Tabelle1[[#This Row],[Etas 55°C]]=0,0,(Tabelle1[[#This Row],[Etas 35°C]]*0.8+Tabelle1[[#This Row],[Etas 55°C]]*0.2))*2.5</f>
        <v>4.2</v>
      </c>
      <c r="N1395" s="21">
        <f>IF(-(Tabelle1[[#This Row],[80%/20% SCOP]]-5.5)/5.5=1,"n.a.",-(Tabelle1[[#This Row],[80%/20% SCOP]]-5.5)/5.5)</f>
        <v>0.23636363636363633</v>
      </c>
    </row>
    <row r="1396" spans="1:14" ht="20.100000000000001" customHeight="1" x14ac:dyDescent="0.25">
      <c r="A1396" s="24">
        <v>16005462</v>
      </c>
      <c r="B1396" s="15" t="s">
        <v>1299</v>
      </c>
      <c r="C1396" s="15" t="s">
        <v>1405</v>
      </c>
      <c r="D1396" s="16" t="s">
        <v>2</v>
      </c>
      <c r="E1396" s="17">
        <v>13</v>
      </c>
      <c r="F1396" s="18">
        <v>1.86</v>
      </c>
      <c r="G1396" s="17">
        <v>13</v>
      </c>
      <c r="H1396" s="18">
        <v>1.4</v>
      </c>
      <c r="I1396" s="16" t="s">
        <v>40</v>
      </c>
      <c r="J1396" s="16" t="s">
        <v>4</v>
      </c>
      <c r="K1396" s="16" t="s">
        <v>4</v>
      </c>
      <c r="L1396" s="19">
        <f>IF(Tabelle1[[#This Row],[Heizleistung (55°C)]]=0,Tabelle1[[#This Row],[Heizleistung (35°C)]],(Tabelle1[[#This Row],[Heizleistung (35°C)]]+Tabelle1[[#This Row],[Heizleistung (55°C)]])/2)</f>
        <v>13</v>
      </c>
      <c r="M1396" s="20">
        <f>IF(Tabelle1[[#This Row],[Etas 55°C]]=0,0,(Tabelle1[[#This Row],[Etas 35°C]]*0.8+Tabelle1[[#This Row],[Etas 55°C]]*0.2))*2.5</f>
        <v>4.4200000000000008</v>
      </c>
      <c r="N1396" s="21">
        <f>IF(-(Tabelle1[[#This Row],[80%/20% SCOP]]-5.5)/5.5=1,"n.a.",-(Tabelle1[[#This Row],[80%/20% SCOP]]-5.5)/5.5)</f>
        <v>0.19636363636363621</v>
      </c>
    </row>
    <row r="1397" spans="1:14" ht="20.100000000000001" customHeight="1" x14ac:dyDescent="0.25">
      <c r="A1397" s="24">
        <v>16012970</v>
      </c>
      <c r="B1397" s="15" t="s">
        <v>1299</v>
      </c>
      <c r="C1397" s="15" t="s">
        <v>1406</v>
      </c>
      <c r="D1397" s="16" t="s">
        <v>2</v>
      </c>
      <c r="E1397" s="17">
        <v>8.3000000000000007</v>
      </c>
      <c r="F1397" s="18">
        <v>1.91</v>
      </c>
      <c r="G1397" s="17">
        <v>12.5</v>
      </c>
      <c r="H1397" s="18">
        <v>1.38</v>
      </c>
      <c r="I1397" s="16" t="s">
        <v>40</v>
      </c>
      <c r="J1397" s="16" t="s">
        <v>4</v>
      </c>
      <c r="K1397" s="16" t="s">
        <v>4</v>
      </c>
      <c r="L1397" s="19">
        <f>IF(Tabelle1[[#This Row],[Heizleistung (55°C)]]=0,Tabelle1[[#This Row],[Heizleistung (35°C)]],(Tabelle1[[#This Row],[Heizleistung (35°C)]]+Tabelle1[[#This Row],[Heizleistung (55°C)]])/2)</f>
        <v>10.4</v>
      </c>
      <c r="M1397" s="20">
        <f>IF(Tabelle1[[#This Row],[Etas 55°C]]=0,0,(Tabelle1[[#This Row],[Etas 35°C]]*0.8+Tabelle1[[#This Row],[Etas 55°C]]*0.2))*2.5</f>
        <v>4.51</v>
      </c>
      <c r="N1397" s="21">
        <f>IF(-(Tabelle1[[#This Row],[80%/20% SCOP]]-5.5)/5.5=1,"n.a.",-(Tabelle1[[#This Row],[80%/20% SCOP]]-5.5)/5.5)</f>
        <v>0.18000000000000005</v>
      </c>
    </row>
    <row r="1398" spans="1:14" ht="20.100000000000001" customHeight="1" x14ac:dyDescent="0.25">
      <c r="A1398" s="24">
        <v>16005419</v>
      </c>
      <c r="B1398" s="15" t="s">
        <v>1299</v>
      </c>
      <c r="C1398" s="15" t="s">
        <v>1407</v>
      </c>
      <c r="D1398" s="16" t="s">
        <v>2</v>
      </c>
      <c r="E1398" s="17">
        <v>13</v>
      </c>
      <c r="F1398" s="18">
        <v>1.86</v>
      </c>
      <c r="G1398" s="17">
        <v>13</v>
      </c>
      <c r="H1398" s="18">
        <v>1.4</v>
      </c>
      <c r="I1398" s="16" t="s">
        <v>40</v>
      </c>
      <c r="J1398" s="16" t="s">
        <v>4</v>
      </c>
      <c r="K1398" s="16" t="s">
        <v>4</v>
      </c>
      <c r="L1398" s="19">
        <f>IF(Tabelle1[[#This Row],[Heizleistung (55°C)]]=0,Tabelle1[[#This Row],[Heizleistung (35°C)]],(Tabelle1[[#This Row],[Heizleistung (35°C)]]+Tabelle1[[#This Row],[Heizleistung (55°C)]])/2)</f>
        <v>13</v>
      </c>
      <c r="M1398" s="20">
        <f>IF(Tabelle1[[#This Row],[Etas 55°C]]=0,0,(Tabelle1[[#This Row],[Etas 35°C]]*0.8+Tabelle1[[#This Row],[Etas 55°C]]*0.2))*2.5</f>
        <v>4.4200000000000008</v>
      </c>
      <c r="N1398" s="21">
        <f>IF(-(Tabelle1[[#This Row],[80%/20% SCOP]]-5.5)/5.5=1,"n.a.",-(Tabelle1[[#This Row],[80%/20% SCOP]]-5.5)/5.5)</f>
        <v>0.19636363636363621</v>
      </c>
    </row>
    <row r="1399" spans="1:14" ht="20.100000000000001" customHeight="1" x14ac:dyDescent="0.25">
      <c r="A1399" s="24">
        <v>16005338</v>
      </c>
      <c r="B1399" s="15" t="s">
        <v>1299</v>
      </c>
      <c r="C1399" s="15" t="s">
        <v>1408</v>
      </c>
      <c r="D1399" s="16" t="s">
        <v>2</v>
      </c>
      <c r="E1399" s="17">
        <v>347.45</v>
      </c>
      <c r="F1399" s="18">
        <v>1.58</v>
      </c>
      <c r="G1399" s="17"/>
      <c r="H1399" s="16"/>
      <c r="I1399" s="16" t="s">
        <v>40</v>
      </c>
      <c r="J1399" s="16" t="s">
        <v>15</v>
      </c>
      <c r="K1399" s="16" t="s">
        <v>4</v>
      </c>
      <c r="L1399" s="19">
        <f>IF(Tabelle1[[#This Row],[Heizleistung (55°C)]]=0,Tabelle1[[#This Row],[Heizleistung (35°C)]],(Tabelle1[[#This Row],[Heizleistung (35°C)]]+Tabelle1[[#This Row],[Heizleistung (55°C)]])/2)</f>
        <v>347.45</v>
      </c>
      <c r="M1399" s="20">
        <f>IF(Tabelle1[[#This Row],[Etas 55°C]]=0,0,(Tabelle1[[#This Row],[Etas 35°C]]*0.8+Tabelle1[[#This Row],[Etas 55°C]]*0.2))*2.5</f>
        <v>0</v>
      </c>
      <c r="N1399" s="21" t="str">
        <f>IF(-(Tabelle1[[#This Row],[80%/20% SCOP]]-5.5)/5.5=1,"n.a.",-(Tabelle1[[#This Row],[80%/20% SCOP]]-5.5)/5.5)</f>
        <v>n.a.</v>
      </c>
    </row>
    <row r="1400" spans="1:14" ht="20.100000000000001" customHeight="1" x14ac:dyDescent="0.25">
      <c r="A1400" s="24">
        <v>16011498</v>
      </c>
      <c r="B1400" s="15" t="s">
        <v>1299</v>
      </c>
      <c r="C1400" s="15" t="s">
        <v>1409</v>
      </c>
      <c r="D1400" s="16" t="s">
        <v>2</v>
      </c>
      <c r="E1400" s="17">
        <v>11</v>
      </c>
      <c r="F1400" s="18">
        <v>1.81</v>
      </c>
      <c r="G1400" s="17">
        <v>11</v>
      </c>
      <c r="H1400" s="18">
        <v>1.26</v>
      </c>
      <c r="I1400" s="16" t="s">
        <v>40</v>
      </c>
      <c r="J1400" s="16" t="s">
        <v>4</v>
      </c>
      <c r="K1400" s="16" t="s">
        <v>4</v>
      </c>
      <c r="L1400" s="19">
        <f>IF(Tabelle1[[#This Row],[Heizleistung (55°C)]]=0,Tabelle1[[#This Row],[Heizleistung (35°C)]],(Tabelle1[[#This Row],[Heizleistung (35°C)]]+Tabelle1[[#This Row],[Heizleistung (55°C)]])/2)</f>
        <v>11</v>
      </c>
      <c r="M1400" s="20">
        <f>IF(Tabelle1[[#This Row],[Etas 55°C]]=0,0,(Tabelle1[[#This Row],[Etas 35°C]]*0.8+Tabelle1[[#This Row],[Etas 55°C]]*0.2))*2.5</f>
        <v>4.25</v>
      </c>
      <c r="N1400" s="21">
        <f>IF(-(Tabelle1[[#This Row],[80%/20% SCOP]]-5.5)/5.5=1,"n.a.",-(Tabelle1[[#This Row],[80%/20% SCOP]]-5.5)/5.5)</f>
        <v>0.22727272727272727</v>
      </c>
    </row>
    <row r="1401" spans="1:14" ht="20.100000000000001" customHeight="1" x14ac:dyDescent="0.25">
      <c r="A1401" s="24">
        <v>16005364</v>
      </c>
      <c r="B1401" s="15" t="s">
        <v>1299</v>
      </c>
      <c r="C1401" s="15" t="s">
        <v>1410</v>
      </c>
      <c r="D1401" s="16" t="s">
        <v>2</v>
      </c>
      <c r="E1401" s="17">
        <v>11</v>
      </c>
      <c r="F1401" s="18">
        <v>1.84</v>
      </c>
      <c r="G1401" s="17">
        <v>11</v>
      </c>
      <c r="H1401" s="18">
        <v>1.28</v>
      </c>
      <c r="I1401" s="16" t="s">
        <v>40</v>
      </c>
      <c r="J1401" s="16" t="s">
        <v>4</v>
      </c>
      <c r="K1401" s="16" t="s">
        <v>4</v>
      </c>
      <c r="L1401" s="19">
        <f>IF(Tabelle1[[#This Row],[Heizleistung (55°C)]]=0,Tabelle1[[#This Row],[Heizleistung (35°C)]],(Tabelle1[[#This Row],[Heizleistung (35°C)]]+Tabelle1[[#This Row],[Heizleistung (55°C)]])/2)</f>
        <v>11</v>
      </c>
      <c r="M1401" s="20">
        <f>IF(Tabelle1[[#This Row],[Etas 55°C]]=0,0,(Tabelle1[[#This Row],[Etas 35°C]]*0.8+Tabelle1[[#This Row],[Etas 55°C]]*0.2))*2.5</f>
        <v>4.32</v>
      </c>
      <c r="N1401" s="21">
        <f>IF(-(Tabelle1[[#This Row],[80%/20% SCOP]]-5.5)/5.5=1,"n.a.",-(Tabelle1[[#This Row],[80%/20% SCOP]]-5.5)/5.5)</f>
        <v>0.21454545454545448</v>
      </c>
    </row>
    <row r="1402" spans="1:14" ht="20.100000000000001" customHeight="1" x14ac:dyDescent="0.25">
      <c r="A1402" s="24">
        <v>16005029</v>
      </c>
      <c r="B1402" s="15" t="s">
        <v>1299</v>
      </c>
      <c r="C1402" s="15" t="s">
        <v>1411</v>
      </c>
      <c r="D1402" s="16" t="s">
        <v>2</v>
      </c>
      <c r="E1402" s="17">
        <v>7</v>
      </c>
      <c r="F1402" s="18">
        <v>1.76</v>
      </c>
      <c r="G1402" s="17">
        <v>7</v>
      </c>
      <c r="H1402" s="18">
        <v>1.27</v>
      </c>
      <c r="I1402" s="16" t="s">
        <v>40</v>
      </c>
      <c r="J1402" s="16" t="s">
        <v>4</v>
      </c>
      <c r="K1402" s="16" t="s">
        <v>4</v>
      </c>
      <c r="L1402" s="19">
        <f>IF(Tabelle1[[#This Row],[Heizleistung (55°C)]]=0,Tabelle1[[#This Row],[Heizleistung (35°C)]],(Tabelle1[[#This Row],[Heizleistung (35°C)]]+Tabelle1[[#This Row],[Heizleistung (55°C)]])/2)</f>
        <v>7</v>
      </c>
      <c r="M1402" s="20">
        <f>IF(Tabelle1[[#This Row],[Etas 55°C]]=0,0,(Tabelle1[[#This Row],[Etas 35°C]]*0.8+Tabelle1[[#This Row],[Etas 55°C]]*0.2))*2.5</f>
        <v>4.1550000000000002</v>
      </c>
      <c r="N1402" s="21">
        <f>IF(-(Tabelle1[[#This Row],[80%/20% SCOP]]-5.5)/5.5=1,"n.a.",-(Tabelle1[[#This Row],[80%/20% SCOP]]-5.5)/5.5)</f>
        <v>0.24454545454545451</v>
      </c>
    </row>
    <row r="1403" spans="1:14" ht="20.100000000000001" customHeight="1" x14ac:dyDescent="0.25">
      <c r="A1403" s="24">
        <v>16005036</v>
      </c>
      <c r="B1403" s="15" t="s">
        <v>1299</v>
      </c>
      <c r="C1403" s="15" t="s">
        <v>1412</v>
      </c>
      <c r="D1403" s="16" t="s">
        <v>2</v>
      </c>
      <c r="E1403" s="17">
        <v>6</v>
      </c>
      <c r="F1403" s="18">
        <v>1.79</v>
      </c>
      <c r="G1403" s="17">
        <v>6</v>
      </c>
      <c r="H1403" s="18">
        <v>1.29</v>
      </c>
      <c r="I1403" s="16" t="s">
        <v>40</v>
      </c>
      <c r="J1403" s="16" t="s">
        <v>4</v>
      </c>
      <c r="K1403" s="16" t="s">
        <v>4</v>
      </c>
      <c r="L1403" s="19">
        <f>IF(Tabelle1[[#This Row],[Heizleistung (55°C)]]=0,Tabelle1[[#This Row],[Heizleistung (35°C)]],(Tabelle1[[#This Row],[Heizleistung (35°C)]]+Tabelle1[[#This Row],[Heizleistung (55°C)]])/2)</f>
        <v>6</v>
      </c>
      <c r="M1403" s="20">
        <f>IF(Tabelle1[[#This Row],[Etas 55°C]]=0,0,(Tabelle1[[#This Row],[Etas 35°C]]*0.8+Tabelle1[[#This Row],[Etas 55°C]]*0.2))*2.5</f>
        <v>4.2250000000000005</v>
      </c>
      <c r="N1403" s="21">
        <f>IF(-(Tabelle1[[#This Row],[80%/20% SCOP]]-5.5)/5.5=1,"n.a.",-(Tabelle1[[#This Row],[80%/20% SCOP]]-5.5)/5.5)</f>
        <v>0.23181818181818173</v>
      </c>
    </row>
    <row r="1404" spans="1:14" ht="20.100000000000001" customHeight="1" x14ac:dyDescent="0.25">
      <c r="A1404" s="24">
        <v>16010456</v>
      </c>
      <c r="B1404" s="15" t="s">
        <v>1299</v>
      </c>
      <c r="C1404" s="15" t="s">
        <v>1413</v>
      </c>
      <c r="D1404" s="16" t="s">
        <v>2</v>
      </c>
      <c r="E1404" s="17">
        <v>12.5</v>
      </c>
      <c r="F1404" s="18">
        <v>1.9</v>
      </c>
      <c r="G1404" s="17">
        <v>12.5</v>
      </c>
      <c r="H1404" s="18">
        <v>1.42</v>
      </c>
      <c r="I1404" s="16" t="s">
        <v>40</v>
      </c>
      <c r="J1404" s="16" t="s">
        <v>4</v>
      </c>
      <c r="K1404" s="16" t="s">
        <v>4</v>
      </c>
      <c r="L1404" s="19">
        <f>IF(Tabelle1[[#This Row],[Heizleistung (55°C)]]=0,Tabelle1[[#This Row],[Heizleistung (35°C)]],(Tabelle1[[#This Row],[Heizleistung (35°C)]]+Tabelle1[[#This Row],[Heizleistung (55°C)]])/2)</f>
        <v>12.5</v>
      </c>
      <c r="M1404" s="20">
        <f>IF(Tabelle1[[#This Row],[Etas 55°C]]=0,0,(Tabelle1[[#This Row],[Etas 35°C]]*0.8+Tabelle1[[#This Row],[Etas 55°C]]*0.2))*2.5</f>
        <v>4.51</v>
      </c>
      <c r="N1404" s="21">
        <f>IF(-(Tabelle1[[#This Row],[80%/20% SCOP]]-5.5)/5.5=1,"n.a.",-(Tabelle1[[#This Row],[80%/20% SCOP]]-5.5)/5.5)</f>
        <v>0.18000000000000005</v>
      </c>
    </row>
    <row r="1405" spans="1:14" ht="20.100000000000001" customHeight="1" x14ac:dyDescent="0.25">
      <c r="A1405" s="24">
        <v>16004978</v>
      </c>
      <c r="B1405" s="15" t="s">
        <v>1299</v>
      </c>
      <c r="C1405" s="15" t="s">
        <v>1414</v>
      </c>
      <c r="D1405" s="16" t="s">
        <v>2</v>
      </c>
      <c r="E1405" s="17">
        <v>7</v>
      </c>
      <c r="F1405" s="18">
        <v>1.78</v>
      </c>
      <c r="G1405" s="17">
        <v>7</v>
      </c>
      <c r="H1405" s="18">
        <v>1.28</v>
      </c>
      <c r="I1405" s="16" t="s">
        <v>40</v>
      </c>
      <c r="J1405" s="16" t="s">
        <v>4</v>
      </c>
      <c r="K1405" s="16" t="s">
        <v>4</v>
      </c>
      <c r="L1405" s="19">
        <f>IF(Tabelle1[[#This Row],[Heizleistung (55°C)]]=0,Tabelle1[[#This Row],[Heizleistung (35°C)]],(Tabelle1[[#This Row],[Heizleistung (35°C)]]+Tabelle1[[#This Row],[Heizleistung (55°C)]])/2)</f>
        <v>7</v>
      </c>
      <c r="M1405" s="20">
        <f>IF(Tabelle1[[#This Row],[Etas 55°C]]=0,0,(Tabelle1[[#This Row],[Etas 35°C]]*0.8+Tabelle1[[#This Row],[Etas 55°C]]*0.2))*2.5</f>
        <v>4.2</v>
      </c>
      <c r="N1405" s="21">
        <f>IF(-(Tabelle1[[#This Row],[80%/20% SCOP]]-5.5)/5.5=1,"n.a.",-(Tabelle1[[#This Row],[80%/20% SCOP]]-5.5)/5.5)</f>
        <v>0.23636363636363633</v>
      </c>
    </row>
    <row r="1406" spans="1:14" ht="20.100000000000001" customHeight="1" x14ac:dyDescent="0.25">
      <c r="A1406" s="24">
        <v>16005095</v>
      </c>
      <c r="B1406" s="15" t="s">
        <v>1299</v>
      </c>
      <c r="C1406" s="15" t="s">
        <v>1415</v>
      </c>
      <c r="D1406" s="16" t="s">
        <v>2</v>
      </c>
      <c r="E1406" s="17">
        <v>8.3000000000000007</v>
      </c>
      <c r="F1406" s="18">
        <v>1.91</v>
      </c>
      <c r="G1406" s="17">
        <v>8.5</v>
      </c>
      <c r="H1406" s="18">
        <v>1.38</v>
      </c>
      <c r="I1406" s="16" t="s">
        <v>40</v>
      </c>
      <c r="J1406" s="16" t="s">
        <v>4</v>
      </c>
      <c r="K1406" s="16" t="s">
        <v>4</v>
      </c>
      <c r="L1406" s="19">
        <f>IF(Tabelle1[[#This Row],[Heizleistung (55°C)]]=0,Tabelle1[[#This Row],[Heizleistung (35°C)]],(Tabelle1[[#This Row],[Heizleistung (35°C)]]+Tabelle1[[#This Row],[Heizleistung (55°C)]])/2)</f>
        <v>8.4</v>
      </c>
      <c r="M1406" s="20">
        <f>IF(Tabelle1[[#This Row],[Etas 55°C]]=0,0,(Tabelle1[[#This Row],[Etas 35°C]]*0.8+Tabelle1[[#This Row],[Etas 55°C]]*0.2))*2.5</f>
        <v>4.51</v>
      </c>
      <c r="N1406" s="21">
        <f>IF(-(Tabelle1[[#This Row],[80%/20% SCOP]]-5.5)/5.5=1,"n.a.",-(Tabelle1[[#This Row],[80%/20% SCOP]]-5.5)/5.5)</f>
        <v>0.18000000000000005</v>
      </c>
    </row>
    <row r="1407" spans="1:14" ht="20.100000000000001" customHeight="1" x14ac:dyDescent="0.25">
      <c r="A1407" s="24">
        <v>16018152</v>
      </c>
      <c r="B1407" s="15" t="s">
        <v>1299</v>
      </c>
      <c r="C1407" s="15" t="s">
        <v>1416</v>
      </c>
      <c r="D1407" s="16" t="s">
        <v>2</v>
      </c>
      <c r="E1407" s="17">
        <v>6.1</v>
      </c>
      <c r="F1407" s="18">
        <v>1.98</v>
      </c>
      <c r="G1407" s="17">
        <v>4.5999999999999996</v>
      </c>
      <c r="H1407" s="18">
        <v>1.45</v>
      </c>
      <c r="I1407" s="16" t="s">
        <v>3</v>
      </c>
      <c r="J1407" s="16" t="s">
        <v>4</v>
      </c>
      <c r="K1407" s="16" t="s">
        <v>4</v>
      </c>
      <c r="L1407" s="19">
        <f>IF(Tabelle1[[#This Row],[Heizleistung (55°C)]]=0,Tabelle1[[#This Row],[Heizleistung (35°C)]],(Tabelle1[[#This Row],[Heizleistung (35°C)]]+Tabelle1[[#This Row],[Heizleistung (55°C)]])/2)</f>
        <v>5.35</v>
      </c>
      <c r="M1407" s="20">
        <f>IF(Tabelle1[[#This Row],[Etas 55°C]]=0,0,(Tabelle1[[#This Row],[Etas 35°C]]*0.8+Tabelle1[[#This Row],[Etas 55°C]]*0.2))*2.5</f>
        <v>4.6850000000000005</v>
      </c>
      <c r="N1407" s="21">
        <f>IF(-(Tabelle1[[#This Row],[80%/20% SCOP]]-5.5)/5.5=1,"n.a.",-(Tabelle1[[#This Row],[80%/20% SCOP]]-5.5)/5.5)</f>
        <v>0.14818181818181808</v>
      </c>
    </row>
    <row r="1408" spans="1:14" ht="20.100000000000001" customHeight="1" x14ac:dyDescent="0.25">
      <c r="A1408" s="24">
        <v>16005061</v>
      </c>
      <c r="B1408" s="15" t="s">
        <v>1299</v>
      </c>
      <c r="C1408" s="15" t="s">
        <v>1417</v>
      </c>
      <c r="D1408" s="16" t="s">
        <v>2</v>
      </c>
      <c r="E1408" s="17">
        <v>8.3000000000000007</v>
      </c>
      <c r="F1408" s="18">
        <v>1.96</v>
      </c>
      <c r="G1408" s="17">
        <v>8.5</v>
      </c>
      <c r="H1408" s="18">
        <v>1.41</v>
      </c>
      <c r="I1408" s="16" t="s">
        <v>40</v>
      </c>
      <c r="J1408" s="16" t="s">
        <v>4</v>
      </c>
      <c r="K1408" s="16" t="s">
        <v>4</v>
      </c>
      <c r="L1408" s="19">
        <f>IF(Tabelle1[[#This Row],[Heizleistung (55°C)]]=0,Tabelle1[[#This Row],[Heizleistung (35°C)]],(Tabelle1[[#This Row],[Heizleistung (35°C)]]+Tabelle1[[#This Row],[Heizleistung (55°C)]])/2)</f>
        <v>8.4</v>
      </c>
      <c r="M1408" s="20">
        <f>IF(Tabelle1[[#This Row],[Etas 55°C]]=0,0,(Tabelle1[[#This Row],[Etas 35°C]]*0.8+Tabelle1[[#This Row],[Etas 55°C]]*0.2))*2.5</f>
        <v>4.625</v>
      </c>
      <c r="N1408" s="21">
        <f>IF(-(Tabelle1[[#This Row],[80%/20% SCOP]]-5.5)/5.5=1,"n.a.",-(Tabelle1[[#This Row],[80%/20% SCOP]]-5.5)/5.5)</f>
        <v>0.15909090909090909</v>
      </c>
    </row>
    <row r="1409" spans="1:14" ht="20.100000000000001" customHeight="1" x14ac:dyDescent="0.25">
      <c r="A1409" s="24">
        <v>16018166</v>
      </c>
      <c r="B1409" s="15" t="s">
        <v>1299</v>
      </c>
      <c r="C1409" s="15" t="s">
        <v>1418</v>
      </c>
      <c r="D1409" s="16" t="s">
        <v>2</v>
      </c>
      <c r="E1409" s="17">
        <v>6.1</v>
      </c>
      <c r="F1409" s="18">
        <v>1.99</v>
      </c>
      <c r="G1409" s="17">
        <v>7</v>
      </c>
      <c r="H1409" s="18">
        <v>1.5</v>
      </c>
      <c r="I1409" s="16" t="s">
        <v>3</v>
      </c>
      <c r="J1409" s="16" t="s">
        <v>4</v>
      </c>
      <c r="K1409" s="16" t="s">
        <v>4</v>
      </c>
      <c r="L1409" s="19">
        <f>IF(Tabelle1[[#This Row],[Heizleistung (55°C)]]=0,Tabelle1[[#This Row],[Heizleistung (35°C)]],(Tabelle1[[#This Row],[Heizleistung (35°C)]]+Tabelle1[[#This Row],[Heizleistung (55°C)]])/2)</f>
        <v>6.55</v>
      </c>
      <c r="M1409" s="20">
        <f>IF(Tabelle1[[#This Row],[Etas 55°C]]=0,0,(Tabelle1[[#This Row],[Etas 35°C]]*0.8+Tabelle1[[#This Row],[Etas 55°C]]*0.2))*2.5</f>
        <v>4.7300000000000004</v>
      </c>
      <c r="N1409" s="21">
        <f>IF(-(Tabelle1[[#This Row],[80%/20% SCOP]]-5.5)/5.5=1,"n.a.",-(Tabelle1[[#This Row],[80%/20% SCOP]]-5.5)/5.5)</f>
        <v>0.13999999999999993</v>
      </c>
    </row>
    <row r="1410" spans="1:14" ht="20.100000000000001" customHeight="1" x14ac:dyDescent="0.25">
      <c r="A1410" s="24">
        <v>16018154</v>
      </c>
      <c r="B1410" s="15" t="s">
        <v>1299</v>
      </c>
      <c r="C1410" s="15" t="s">
        <v>1419</v>
      </c>
      <c r="D1410" s="16" t="s">
        <v>2</v>
      </c>
      <c r="E1410" s="17">
        <v>6.1</v>
      </c>
      <c r="F1410" s="18">
        <v>1.98</v>
      </c>
      <c r="G1410" s="17">
        <v>4.5999999999999996</v>
      </c>
      <c r="H1410" s="18">
        <v>1.45</v>
      </c>
      <c r="I1410" s="16" t="s">
        <v>3</v>
      </c>
      <c r="J1410" s="16" t="s">
        <v>4</v>
      </c>
      <c r="K1410" s="16" t="s">
        <v>4</v>
      </c>
      <c r="L1410" s="19">
        <f>IF(Tabelle1[[#This Row],[Heizleistung (55°C)]]=0,Tabelle1[[#This Row],[Heizleistung (35°C)]],(Tabelle1[[#This Row],[Heizleistung (35°C)]]+Tabelle1[[#This Row],[Heizleistung (55°C)]])/2)</f>
        <v>5.35</v>
      </c>
      <c r="M1410" s="20">
        <f>IF(Tabelle1[[#This Row],[Etas 55°C]]=0,0,(Tabelle1[[#This Row],[Etas 35°C]]*0.8+Tabelle1[[#This Row],[Etas 55°C]]*0.2))*2.5</f>
        <v>4.6850000000000005</v>
      </c>
      <c r="N1410" s="21">
        <f>IF(-(Tabelle1[[#This Row],[80%/20% SCOP]]-5.5)/5.5=1,"n.a.",-(Tabelle1[[#This Row],[80%/20% SCOP]]-5.5)/5.5)</f>
        <v>0.14818181818181808</v>
      </c>
    </row>
    <row r="1411" spans="1:14" ht="20.100000000000001" customHeight="1" x14ac:dyDescent="0.25">
      <c r="A1411" s="24">
        <v>16011583</v>
      </c>
      <c r="B1411" s="15" t="s">
        <v>1299</v>
      </c>
      <c r="C1411" s="15" t="s">
        <v>1420</v>
      </c>
      <c r="D1411" s="16" t="s">
        <v>2</v>
      </c>
      <c r="E1411" s="17">
        <v>6</v>
      </c>
      <c r="F1411" s="18">
        <v>1.95</v>
      </c>
      <c r="G1411" s="17">
        <v>6</v>
      </c>
      <c r="H1411" s="18">
        <v>1.29</v>
      </c>
      <c r="I1411" s="16" t="s">
        <v>40</v>
      </c>
      <c r="J1411" s="16" t="s">
        <v>4</v>
      </c>
      <c r="K1411" s="16" t="s">
        <v>4</v>
      </c>
      <c r="L1411" s="19">
        <f>IF(Tabelle1[[#This Row],[Heizleistung (55°C)]]=0,Tabelle1[[#This Row],[Heizleistung (35°C)]],(Tabelle1[[#This Row],[Heizleistung (35°C)]]+Tabelle1[[#This Row],[Heizleistung (55°C)]])/2)</f>
        <v>6</v>
      </c>
      <c r="M1411" s="20">
        <f>IF(Tabelle1[[#This Row],[Etas 55°C]]=0,0,(Tabelle1[[#This Row],[Etas 35°C]]*0.8+Tabelle1[[#This Row],[Etas 55°C]]*0.2))*2.5</f>
        <v>4.5449999999999999</v>
      </c>
      <c r="N1411" s="21">
        <f>IF(-(Tabelle1[[#This Row],[80%/20% SCOP]]-5.5)/5.5=1,"n.a.",-(Tabelle1[[#This Row],[80%/20% SCOP]]-5.5)/5.5)</f>
        <v>0.17363636363636364</v>
      </c>
    </row>
    <row r="1412" spans="1:14" ht="20.100000000000001" customHeight="1" x14ac:dyDescent="0.25">
      <c r="A1412" s="24">
        <v>16010467</v>
      </c>
      <c r="B1412" s="15" t="s">
        <v>1299</v>
      </c>
      <c r="C1412" s="15" t="s">
        <v>1421</v>
      </c>
      <c r="D1412" s="16" t="s">
        <v>2</v>
      </c>
      <c r="E1412" s="17">
        <v>12</v>
      </c>
      <c r="F1412" s="18">
        <v>1.81</v>
      </c>
      <c r="G1412" s="17">
        <v>12</v>
      </c>
      <c r="H1412" s="18">
        <v>1.3</v>
      </c>
      <c r="I1412" s="16" t="s">
        <v>40</v>
      </c>
      <c r="J1412" s="16" t="s">
        <v>4</v>
      </c>
      <c r="K1412" s="16" t="s">
        <v>4</v>
      </c>
      <c r="L1412" s="19">
        <f>IF(Tabelle1[[#This Row],[Heizleistung (55°C)]]=0,Tabelle1[[#This Row],[Heizleistung (35°C)]],(Tabelle1[[#This Row],[Heizleistung (35°C)]]+Tabelle1[[#This Row],[Heizleistung (55°C)]])/2)</f>
        <v>12</v>
      </c>
      <c r="M1412" s="20">
        <f>IF(Tabelle1[[#This Row],[Etas 55°C]]=0,0,(Tabelle1[[#This Row],[Etas 35°C]]*0.8+Tabelle1[[#This Row],[Etas 55°C]]*0.2))*2.5</f>
        <v>4.2700000000000005</v>
      </c>
      <c r="N1412" s="21">
        <f>IF(-(Tabelle1[[#This Row],[80%/20% SCOP]]-5.5)/5.5=1,"n.a.",-(Tabelle1[[#This Row],[80%/20% SCOP]]-5.5)/5.5)</f>
        <v>0.22363636363636355</v>
      </c>
    </row>
    <row r="1413" spans="1:14" ht="20.100000000000001" customHeight="1" x14ac:dyDescent="0.25">
      <c r="A1413" s="24">
        <v>16004980</v>
      </c>
      <c r="B1413" s="15" t="s">
        <v>1299</v>
      </c>
      <c r="C1413" s="15" t="s">
        <v>1422</v>
      </c>
      <c r="D1413" s="16" t="s">
        <v>2</v>
      </c>
      <c r="E1413" s="17">
        <v>6</v>
      </c>
      <c r="F1413" s="18">
        <v>1.76</v>
      </c>
      <c r="G1413" s="17">
        <v>6</v>
      </c>
      <c r="H1413" s="18">
        <v>1.27</v>
      </c>
      <c r="I1413" s="16" t="s">
        <v>40</v>
      </c>
      <c r="J1413" s="16" t="s">
        <v>4</v>
      </c>
      <c r="K1413" s="16" t="s">
        <v>4</v>
      </c>
      <c r="L1413" s="19">
        <f>IF(Tabelle1[[#This Row],[Heizleistung (55°C)]]=0,Tabelle1[[#This Row],[Heizleistung (35°C)]],(Tabelle1[[#This Row],[Heizleistung (35°C)]]+Tabelle1[[#This Row],[Heizleistung (55°C)]])/2)</f>
        <v>6</v>
      </c>
      <c r="M1413" s="20">
        <f>IF(Tabelle1[[#This Row],[Etas 55°C]]=0,0,(Tabelle1[[#This Row],[Etas 35°C]]*0.8+Tabelle1[[#This Row],[Etas 55°C]]*0.2))*2.5</f>
        <v>4.1550000000000002</v>
      </c>
      <c r="N1413" s="21">
        <f>IF(-(Tabelle1[[#This Row],[80%/20% SCOP]]-5.5)/5.5=1,"n.a.",-(Tabelle1[[#This Row],[80%/20% SCOP]]-5.5)/5.5)</f>
        <v>0.24454545454545451</v>
      </c>
    </row>
    <row r="1414" spans="1:14" ht="20.100000000000001" customHeight="1" x14ac:dyDescent="0.25">
      <c r="A1414" s="24">
        <v>16005466</v>
      </c>
      <c r="B1414" s="15" t="s">
        <v>1299</v>
      </c>
      <c r="C1414" s="15" t="s">
        <v>1423</v>
      </c>
      <c r="D1414" s="16" t="s">
        <v>2</v>
      </c>
      <c r="E1414" s="17">
        <v>6</v>
      </c>
      <c r="F1414" s="18">
        <v>1.76</v>
      </c>
      <c r="G1414" s="17">
        <v>6</v>
      </c>
      <c r="H1414" s="18">
        <v>1.27</v>
      </c>
      <c r="I1414" s="16" t="s">
        <v>40</v>
      </c>
      <c r="J1414" s="16" t="s">
        <v>4</v>
      </c>
      <c r="K1414" s="16" t="s">
        <v>4</v>
      </c>
      <c r="L1414" s="19">
        <f>IF(Tabelle1[[#This Row],[Heizleistung (55°C)]]=0,Tabelle1[[#This Row],[Heizleistung (35°C)]],(Tabelle1[[#This Row],[Heizleistung (35°C)]]+Tabelle1[[#This Row],[Heizleistung (55°C)]])/2)</f>
        <v>6</v>
      </c>
      <c r="M1414" s="20">
        <f>IF(Tabelle1[[#This Row],[Etas 55°C]]=0,0,(Tabelle1[[#This Row],[Etas 35°C]]*0.8+Tabelle1[[#This Row],[Etas 55°C]]*0.2))*2.5</f>
        <v>4.1550000000000002</v>
      </c>
      <c r="N1414" s="21">
        <f>IF(-(Tabelle1[[#This Row],[80%/20% SCOP]]-5.5)/5.5=1,"n.a.",-(Tabelle1[[#This Row],[80%/20% SCOP]]-5.5)/5.5)</f>
        <v>0.24454545454545451</v>
      </c>
    </row>
    <row r="1415" spans="1:14" ht="20.100000000000001" customHeight="1" x14ac:dyDescent="0.25">
      <c r="A1415" s="24">
        <v>16005407</v>
      </c>
      <c r="B1415" s="15" t="s">
        <v>1299</v>
      </c>
      <c r="C1415" s="15" t="s">
        <v>1424</v>
      </c>
      <c r="D1415" s="16" t="s">
        <v>2</v>
      </c>
      <c r="E1415" s="17">
        <v>491.34</v>
      </c>
      <c r="F1415" s="18">
        <v>1.56</v>
      </c>
      <c r="G1415" s="17"/>
      <c r="H1415" s="16"/>
      <c r="I1415" s="16" t="s">
        <v>40</v>
      </c>
      <c r="J1415" s="16" t="s">
        <v>15</v>
      </c>
      <c r="K1415" s="16" t="s">
        <v>4</v>
      </c>
      <c r="L1415" s="19">
        <f>IF(Tabelle1[[#This Row],[Heizleistung (55°C)]]=0,Tabelle1[[#This Row],[Heizleistung (35°C)]],(Tabelle1[[#This Row],[Heizleistung (35°C)]]+Tabelle1[[#This Row],[Heizleistung (55°C)]])/2)</f>
        <v>491.34</v>
      </c>
      <c r="M1415" s="20">
        <f>IF(Tabelle1[[#This Row],[Etas 55°C]]=0,0,(Tabelle1[[#This Row],[Etas 35°C]]*0.8+Tabelle1[[#This Row],[Etas 55°C]]*0.2))*2.5</f>
        <v>0</v>
      </c>
      <c r="N1415" s="21" t="str">
        <f>IF(-(Tabelle1[[#This Row],[80%/20% SCOP]]-5.5)/5.5=1,"n.a.",-(Tabelle1[[#This Row],[80%/20% SCOP]]-5.5)/5.5)</f>
        <v>n.a.</v>
      </c>
    </row>
    <row r="1416" spans="1:14" ht="20.100000000000001" customHeight="1" x14ac:dyDescent="0.25">
      <c r="A1416" s="24">
        <v>16005272</v>
      </c>
      <c r="B1416" s="15" t="s">
        <v>1299</v>
      </c>
      <c r="C1416" s="15" t="s">
        <v>1425</v>
      </c>
      <c r="D1416" s="16" t="s">
        <v>2</v>
      </c>
      <c r="E1416" s="17">
        <v>68.23</v>
      </c>
      <c r="F1416" s="18">
        <v>1.59</v>
      </c>
      <c r="G1416" s="17"/>
      <c r="H1416" s="16"/>
      <c r="I1416" s="16" t="s">
        <v>40</v>
      </c>
      <c r="J1416" s="16" t="s">
        <v>4</v>
      </c>
      <c r="K1416" s="16" t="s">
        <v>4</v>
      </c>
      <c r="L1416" s="19">
        <f>IF(Tabelle1[[#This Row],[Heizleistung (55°C)]]=0,Tabelle1[[#This Row],[Heizleistung (35°C)]],(Tabelle1[[#This Row],[Heizleistung (35°C)]]+Tabelle1[[#This Row],[Heizleistung (55°C)]])/2)</f>
        <v>68.23</v>
      </c>
      <c r="M1416" s="20">
        <f>IF(Tabelle1[[#This Row],[Etas 55°C]]=0,0,(Tabelle1[[#This Row],[Etas 35°C]]*0.8+Tabelle1[[#This Row],[Etas 55°C]]*0.2))*2.5</f>
        <v>0</v>
      </c>
      <c r="N1416" s="21" t="str">
        <f>IF(-(Tabelle1[[#This Row],[80%/20% SCOP]]-5.5)/5.5=1,"n.a.",-(Tabelle1[[#This Row],[80%/20% SCOP]]-5.5)/5.5)</f>
        <v>n.a.</v>
      </c>
    </row>
    <row r="1417" spans="1:14" ht="20.100000000000001" customHeight="1" x14ac:dyDescent="0.25">
      <c r="A1417" s="24">
        <v>16016048</v>
      </c>
      <c r="B1417" s="15" t="s">
        <v>1299</v>
      </c>
      <c r="C1417" s="15" t="s">
        <v>1426</v>
      </c>
      <c r="D1417" s="16" t="s">
        <v>2</v>
      </c>
      <c r="E1417" s="17">
        <v>7.5</v>
      </c>
      <c r="F1417" s="18">
        <v>2.02</v>
      </c>
      <c r="G1417" s="17">
        <v>7.5</v>
      </c>
      <c r="H1417" s="18">
        <v>1.55</v>
      </c>
      <c r="I1417" s="16" t="s">
        <v>3</v>
      </c>
      <c r="J1417" s="16" t="s">
        <v>4</v>
      </c>
      <c r="K1417" s="16" t="s">
        <v>4</v>
      </c>
      <c r="L1417" s="19">
        <f>IF(Tabelle1[[#This Row],[Heizleistung (55°C)]]=0,Tabelle1[[#This Row],[Heizleistung (35°C)]],(Tabelle1[[#This Row],[Heizleistung (35°C)]]+Tabelle1[[#This Row],[Heizleistung (55°C)]])/2)</f>
        <v>7.5</v>
      </c>
      <c r="M1417" s="20">
        <f>IF(Tabelle1[[#This Row],[Etas 55°C]]=0,0,(Tabelle1[[#This Row],[Etas 35°C]]*0.8+Tabelle1[[#This Row],[Etas 55°C]]*0.2))*2.5</f>
        <v>4.8150000000000004</v>
      </c>
      <c r="N1417" s="21">
        <f>IF(-(Tabelle1[[#This Row],[80%/20% SCOP]]-5.5)/5.5=1,"n.a.",-(Tabelle1[[#This Row],[80%/20% SCOP]]-5.5)/5.5)</f>
        <v>0.12454545454545447</v>
      </c>
    </row>
    <row r="1418" spans="1:14" ht="20.100000000000001" customHeight="1" x14ac:dyDescent="0.25">
      <c r="A1418" s="24">
        <v>16005255</v>
      </c>
      <c r="B1418" s="15" t="s">
        <v>1299</v>
      </c>
      <c r="C1418" s="15" t="s">
        <v>1427</v>
      </c>
      <c r="D1418" s="16" t="s">
        <v>2</v>
      </c>
      <c r="E1418" s="17">
        <v>169.87</v>
      </c>
      <c r="F1418" s="18">
        <v>1.45</v>
      </c>
      <c r="G1418" s="17"/>
      <c r="H1418" s="16"/>
      <c r="I1418" s="16" t="s">
        <v>40</v>
      </c>
      <c r="J1418" s="16" t="s">
        <v>15</v>
      </c>
      <c r="K1418" s="16" t="s">
        <v>4</v>
      </c>
      <c r="L1418" s="19">
        <f>IF(Tabelle1[[#This Row],[Heizleistung (55°C)]]=0,Tabelle1[[#This Row],[Heizleistung (35°C)]],(Tabelle1[[#This Row],[Heizleistung (35°C)]]+Tabelle1[[#This Row],[Heizleistung (55°C)]])/2)</f>
        <v>169.87</v>
      </c>
      <c r="M1418" s="20">
        <f>IF(Tabelle1[[#This Row],[Etas 55°C]]=0,0,(Tabelle1[[#This Row],[Etas 35°C]]*0.8+Tabelle1[[#This Row],[Etas 55°C]]*0.2))*2.5</f>
        <v>0</v>
      </c>
      <c r="N1418" s="21" t="str">
        <f>IF(-(Tabelle1[[#This Row],[80%/20% SCOP]]-5.5)/5.5=1,"n.a.",-(Tabelle1[[#This Row],[80%/20% SCOP]]-5.5)/5.5)</f>
        <v>n.a.</v>
      </c>
    </row>
    <row r="1419" spans="1:14" ht="20.100000000000001" customHeight="1" x14ac:dyDescent="0.25">
      <c r="A1419" s="24">
        <v>16016038</v>
      </c>
      <c r="B1419" s="15" t="s">
        <v>1299</v>
      </c>
      <c r="C1419" s="15" t="s">
        <v>1428</v>
      </c>
      <c r="D1419" s="16" t="s">
        <v>2</v>
      </c>
      <c r="E1419" s="17">
        <v>7.5</v>
      </c>
      <c r="F1419" s="18">
        <v>2.02</v>
      </c>
      <c r="G1419" s="17">
        <v>7.5</v>
      </c>
      <c r="H1419" s="18">
        <v>1.55</v>
      </c>
      <c r="I1419" s="16" t="s">
        <v>3</v>
      </c>
      <c r="J1419" s="16" t="s">
        <v>4</v>
      </c>
      <c r="K1419" s="16" t="s">
        <v>4</v>
      </c>
      <c r="L1419" s="19">
        <f>IF(Tabelle1[[#This Row],[Heizleistung (55°C)]]=0,Tabelle1[[#This Row],[Heizleistung (35°C)]],(Tabelle1[[#This Row],[Heizleistung (35°C)]]+Tabelle1[[#This Row],[Heizleistung (55°C)]])/2)</f>
        <v>7.5</v>
      </c>
      <c r="M1419" s="20">
        <f>IF(Tabelle1[[#This Row],[Etas 55°C]]=0,0,(Tabelle1[[#This Row],[Etas 35°C]]*0.8+Tabelle1[[#This Row],[Etas 55°C]]*0.2))*2.5</f>
        <v>4.8150000000000004</v>
      </c>
      <c r="N1419" s="21">
        <f>IF(-(Tabelle1[[#This Row],[80%/20% SCOP]]-5.5)/5.5=1,"n.a.",-(Tabelle1[[#This Row],[80%/20% SCOP]]-5.5)/5.5)</f>
        <v>0.12454545454545447</v>
      </c>
    </row>
    <row r="1420" spans="1:14" ht="20.100000000000001" customHeight="1" x14ac:dyDescent="0.25">
      <c r="A1420" s="24">
        <v>16018157</v>
      </c>
      <c r="B1420" s="15" t="s">
        <v>1299</v>
      </c>
      <c r="C1420" s="15" t="s">
        <v>1429</v>
      </c>
      <c r="D1420" s="16" t="s">
        <v>2</v>
      </c>
      <c r="E1420" s="17">
        <v>6.1</v>
      </c>
      <c r="F1420" s="18">
        <v>1.99</v>
      </c>
      <c r="G1420" s="17">
        <v>7</v>
      </c>
      <c r="H1420" s="18">
        <v>1.5</v>
      </c>
      <c r="I1420" s="16" t="s">
        <v>3</v>
      </c>
      <c r="J1420" s="16" t="s">
        <v>4</v>
      </c>
      <c r="K1420" s="16" t="s">
        <v>4</v>
      </c>
      <c r="L1420" s="19">
        <f>IF(Tabelle1[[#This Row],[Heizleistung (55°C)]]=0,Tabelle1[[#This Row],[Heizleistung (35°C)]],(Tabelle1[[#This Row],[Heizleistung (35°C)]]+Tabelle1[[#This Row],[Heizleistung (55°C)]])/2)</f>
        <v>6.55</v>
      </c>
      <c r="M1420" s="20">
        <f>IF(Tabelle1[[#This Row],[Etas 55°C]]=0,0,(Tabelle1[[#This Row],[Etas 35°C]]*0.8+Tabelle1[[#This Row],[Etas 55°C]]*0.2))*2.5</f>
        <v>4.7300000000000004</v>
      </c>
      <c r="N1420" s="21">
        <f>IF(-(Tabelle1[[#This Row],[80%/20% SCOP]]-5.5)/5.5=1,"n.a.",-(Tabelle1[[#This Row],[80%/20% SCOP]]-5.5)/5.5)</f>
        <v>0.13999999999999993</v>
      </c>
    </row>
    <row r="1421" spans="1:14" ht="20.100000000000001" customHeight="1" x14ac:dyDescent="0.25">
      <c r="A1421" s="24">
        <v>16005408</v>
      </c>
      <c r="B1421" s="15" t="s">
        <v>1299</v>
      </c>
      <c r="C1421" s="15" t="s">
        <v>1430</v>
      </c>
      <c r="D1421" s="16" t="s">
        <v>2</v>
      </c>
      <c r="E1421" s="17">
        <v>496.65</v>
      </c>
      <c r="F1421" s="18">
        <v>1.47</v>
      </c>
      <c r="G1421" s="17"/>
      <c r="H1421" s="16"/>
      <c r="I1421" s="16" t="s">
        <v>40</v>
      </c>
      <c r="J1421" s="16" t="s">
        <v>15</v>
      </c>
      <c r="K1421" s="16" t="s">
        <v>4</v>
      </c>
      <c r="L1421" s="19">
        <f>IF(Tabelle1[[#This Row],[Heizleistung (55°C)]]=0,Tabelle1[[#This Row],[Heizleistung (35°C)]],(Tabelle1[[#This Row],[Heizleistung (35°C)]]+Tabelle1[[#This Row],[Heizleistung (55°C)]])/2)</f>
        <v>496.65</v>
      </c>
      <c r="M1421" s="20">
        <f>IF(Tabelle1[[#This Row],[Etas 55°C]]=0,0,(Tabelle1[[#This Row],[Etas 35°C]]*0.8+Tabelle1[[#This Row],[Etas 55°C]]*0.2))*2.5</f>
        <v>0</v>
      </c>
      <c r="N1421" s="21" t="str">
        <f>IF(-(Tabelle1[[#This Row],[80%/20% SCOP]]-5.5)/5.5=1,"n.a.",-(Tabelle1[[#This Row],[80%/20% SCOP]]-5.5)/5.5)</f>
        <v>n.a.</v>
      </c>
    </row>
    <row r="1422" spans="1:14" ht="20.100000000000001" customHeight="1" x14ac:dyDescent="0.25">
      <c r="A1422" s="24">
        <v>16016039</v>
      </c>
      <c r="B1422" s="15" t="s">
        <v>1299</v>
      </c>
      <c r="C1422" s="15" t="s">
        <v>1431</v>
      </c>
      <c r="D1422" s="16" t="s">
        <v>2</v>
      </c>
      <c r="E1422" s="17">
        <v>8.5</v>
      </c>
      <c r="F1422" s="18">
        <v>2.0299999999999998</v>
      </c>
      <c r="G1422" s="17">
        <v>8.5</v>
      </c>
      <c r="H1422" s="18">
        <v>1.57</v>
      </c>
      <c r="I1422" s="16" t="s">
        <v>3</v>
      </c>
      <c r="J1422" s="16" t="s">
        <v>4</v>
      </c>
      <c r="K1422" s="16" t="s">
        <v>4</v>
      </c>
      <c r="L1422" s="19">
        <f>IF(Tabelle1[[#This Row],[Heizleistung (55°C)]]=0,Tabelle1[[#This Row],[Heizleistung (35°C)]],(Tabelle1[[#This Row],[Heizleistung (35°C)]]+Tabelle1[[#This Row],[Heizleistung (55°C)]])/2)</f>
        <v>8.5</v>
      </c>
      <c r="M1422" s="20">
        <f>IF(Tabelle1[[#This Row],[Etas 55°C]]=0,0,(Tabelle1[[#This Row],[Etas 35°C]]*0.8+Tabelle1[[#This Row],[Etas 55°C]]*0.2))*2.5</f>
        <v>4.8449999999999998</v>
      </c>
      <c r="N1422" s="21">
        <f>IF(-(Tabelle1[[#This Row],[80%/20% SCOP]]-5.5)/5.5=1,"n.a.",-(Tabelle1[[#This Row],[80%/20% SCOP]]-5.5)/5.5)</f>
        <v>0.11909090909090914</v>
      </c>
    </row>
    <row r="1423" spans="1:14" ht="20.100000000000001" customHeight="1" x14ac:dyDescent="0.25">
      <c r="A1423" s="24">
        <v>16016050</v>
      </c>
      <c r="B1423" s="15" t="s">
        <v>1299</v>
      </c>
      <c r="C1423" s="15" t="s">
        <v>1432</v>
      </c>
      <c r="D1423" s="16" t="s">
        <v>2</v>
      </c>
      <c r="E1423" s="17">
        <v>10</v>
      </c>
      <c r="F1423" s="18">
        <v>2.0299999999999998</v>
      </c>
      <c r="G1423" s="17">
        <v>10.5</v>
      </c>
      <c r="H1423" s="18">
        <v>1.59</v>
      </c>
      <c r="I1423" s="16" t="s">
        <v>3</v>
      </c>
      <c r="J1423" s="16" t="s">
        <v>4</v>
      </c>
      <c r="K1423" s="16" t="s">
        <v>4</v>
      </c>
      <c r="L1423" s="19">
        <f>IF(Tabelle1[[#This Row],[Heizleistung (55°C)]]=0,Tabelle1[[#This Row],[Heizleistung (35°C)]],(Tabelle1[[#This Row],[Heizleistung (35°C)]]+Tabelle1[[#This Row],[Heizleistung (55°C)]])/2)</f>
        <v>10.25</v>
      </c>
      <c r="M1423" s="20">
        <f>IF(Tabelle1[[#This Row],[Etas 55°C]]=0,0,(Tabelle1[[#This Row],[Etas 35°C]]*0.8+Tabelle1[[#This Row],[Etas 55°C]]*0.2))*2.5</f>
        <v>4.8549999999999995</v>
      </c>
      <c r="N1423" s="21">
        <f>IF(-(Tabelle1[[#This Row],[80%/20% SCOP]]-5.5)/5.5=1,"n.a.",-(Tabelle1[[#This Row],[80%/20% SCOP]]-5.5)/5.5)</f>
        <v>0.11727272727272736</v>
      </c>
    </row>
    <row r="1424" spans="1:14" ht="20.100000000000001" customHeight="1" x14ac:dyDescent="0.25">
      <c r="A1424" s="24">
        <v>16005362</v>
      </c>
      <c r="B1424" s="15" t="s">
        <v>1299</v>
      </c>
      <c r="C1424" s="15" t="s">
        <v>1433</v>
      </c>
      <c r="D1424" s="16" t="s">
        <v>2</v>
      </c>
      <c r="E1424" s="17">
        <v>12</v>
      </c>
      <c r="F1424" s="18">
        <v>1.84</v>
      </c>
      <c r="G1424" s="17">
        <v>12</v>
      </c>
      <c r="H1424" s="18">
        <v>1.31</v>
      </c>
      <c r="I1424" s="16" t="s">
        <v>40</v>
      </c>
      <c r="J1424" s="16" t="s">
        <v>4</v>
      </c>
      <c r="K1424" s="16" t="s">
        <v>4</v>
      </c>
      <c r="L1424" s="19">
        <f>IF(Tabelle1[[#This Row],[Heizleistung (55°C)]]=0,Tabelle1[[#This Row],[Heizleistung (35°C)]],(Tabelle1[[#This Row],[Heizleistung (35°C)]]+Tabelle1[[#This Row],[Heizleistung (55°C)]])/2)</f>
        <v>12</v>
      </c>
      <c r="M1424" s="20">
        <f>IF(Tabelle1[[#This Row],[Etas 55°C]]=0,0,(Tabelle1[[#This Row],[Etas 35°C]]*0.8+Tabelle1[[#This Row],[Etas 55°C]]*0.2))*2.5</f>
        <v>4.3350000000000009</v>
      </c>
      <c r="N1424" s="21">
        <f>IF(-(Tabelle1[[#This Row],[80%/20% SCOP]]-5.5)/5.5=1,"n.a.",-(Tabelle1[[#This Row],[80%/20% SCOP]]-5.5)/5.5)</f>
        <v>0.21181818181818166</v>
      </c>
    </row>
    <row r="1425" spans="1:14" ht="20.100000000000001" customHeight="1" x14ac:dyDescent="0.25">
      <c r="A1425" s="24">
        <v>16016045</v>
      </c>
      <c r="B1425" s="15" t="s">
        <v>1299</v>
      </c>
      <c r="C1425" s="15" t="s">
        <v>1434</v>
      </c>
      <c r="D1425" s="16" t="s">
        <v>2</v>
      </c>
      <c r="E1425" s="17">
        <v>10</v>
      </c>
      <c r="F1425" s="18">
        <v>2.0299999999999998</v>
      </c>
      <c r="G1425" s="17">
        <v>10.5</v>
      </c>
      <c r="H1425" s="18">
        <v>1.59</v>
      </c>
      <c r="I1425" s="16" t="s">
        <v>3</v>
      </c>
      <c r="J1425" s="16" t="s">
        <v>4</v>
      </c>
      <c r="K1425" s="16" t="s">
        <v>4</v>
      </c>
      <c r="L1425" s="19">
        <f>IF(Tabelle1[[#This Row],[Heizleistung (55°C)]]=0,Tabelle1[[#This Row],[Heizleistung (35°C)]],(Tabelle1[[#This Row],[Heizleistung (35°C)]]+Tabelle1[[#This Row],[Heizleistung (55°C)]])/2)</f>
        <v>10.25</v>
      </c>
      <c r="M1425" s="20">
        <f>IF(Tabelle1[[#This Row],[Etas 55°C]]=0,0,(Tabelle1[[#This Row],[Etas 35°C]]*0.8+Tabelle1[[#This Row],[Etas 55°C]]*0.2))*2.5</f>
        <v>4.8549999999999995</v>
      </c>
      <c r="N1425" s="21">
        <f>IF(-(Tabelle1[[#This Row],[80%/20% SCOP]]-5.5)/5.5=1,"n.a.",-(Tabelle1[[#This Row],[80%/20% SCOP]]-5.5)/5.5)</f>
        <v>0.11727272727272736</v>
      </c>
    </row>
    <row r="1426" spans="1:14" ht="20.100000000000001" customHeight="1" x14ac:dyDescent="0.25">
      <c r="A1426" s="24">
        <v>16011216</v>
      </c>
      <c r="B1426" s="15" t="s">
        <v>1299</v>
      </c>
      <c r="C1426" s="15" t="s">
        <v>1435</v>
      </c>
      <c r="D1426" s="16" t="s">
        <v>2</v>
      </c>
      <c r="E1426" s="17">
        <v>12.5</v>
      </c>
      <c r="F1426" s="18">
        <v>1.86</v>
      </c>
      <c r="G1426" s="17">
        <v>12.5</v>
      </c>
      <c r="H1426" s="18">
        <v>1.4</v>
      </c>
      <c r="I1426" s="16" t="s">
        <v>40</v>
      </c>
      <c r="J1426" s="16" t="s">
        <v>4</v>
      </c>
      <c r="K1426" s="16" t="s">
        <v>4</v>
      </c>
      <c r="L1426" s="19">
        <f>IF(Tabelle1[[#This Row],[Heizleistung (55°C)]]=0,Tabelle1[[#This Row],[Heizleistung (35°C)]],(Tabelle1[[#This Row],[Heizleistung (35°C)]]+Tabelle1[[#This Row],[Heizleistung (55°C)]])/2)</f>
        <v>12.5</v>
      </c>
      <c r="M1426" s="20">
        <f>IF(Tabelle1[[#This Row],[Etas 55°C]]=0,0,(Tabelle1[[#This Row],[Etas 35°C]]*0.8+Tabelle1[[#This Row],[Etas 55°C]]*0.2))*2.5</f>
        <v>4.4200000000000008</v>
      </c>
      <c r="N1426" s="21">
        <f>IF(-(Tabelle1[[#This Row],[80%/20% SCOP]]-5.5)/5.5=1,"n.a.",-(Tabelle1[[#This Row],[80%/20% SCOP]]-5.5)/5.5)</f>
        <v>0.19636363636363621</v>
      </c>
    </row>
    <row r="1427" spans="1:14" ht="20.100000000000001" customHeight="1" x14ac:dyDescent="0.25">
      <c r="A1427" s="24">
        <v>16005152</v>
      </c>
      <c r="B1427" s="15" t="s">
        <v>1299</v>
      </c>
      <c r="C1427" s="15" t="s">
        <v>1436</v>
      </c>
      <c r="D1427" s="16" t="s">
        <v>2</v>
      </c>
      <c r="E1427" s="17">
        <v>6</v>
      </c>
      <c r="F1427" s="18">
        <v>1.79</v>
      </c>
      <c r="G1427" s="17">
        <v>6</v>
      </c>
      <c r="H1427" s="18">
        <v>1.29</v>
      </c>
      <c r="I1427" s="16" t="s">
        <v>40</v>
      </c>
      <c r="J1427" s="16" t="s">
        <v>4</v>
      </c>
      <c r="K1427" s="16" t="s">
        <v>4</v>
      </c>
      <c r="L1427" s="19">
        <f>IF(Tabelle1[[#This Row],[Heizleistung (55°C)]]=0,Tabelle1[[#This Row],[Heizleistung (35°C)]],(Tabelle1[[#This Row],[Heizleistung (35°C)]]+Tabelle1[[#This Row],[Heizleistung (55°C)]])/2)</f>
        <v>6</v>
      </c>
      <c r="M1427" s="20">
        <f>IF(Tabelle1[[#This Row],[Etas 55°C]]=0,0,(Tabelle1[[#This Row],[Etas 35°C]]*0.8+Tabelle1[[#This Row],[Etas 55°C]]*0.2))*2.5</f>
        <v>4.2250000000000005</v>
      </c>
      <c r="N1427" s="21">
        <f>IF(-(Tabelle1[[#This Row],[80%/20% SCOP]]-5.5)/5.5=1,"n.a.",-(Tabelle1[[#This Row],[80%/20% SCOP]]-5.5)/5.5)</f>
        <v>0.23181818181818173</v>
      </c>
    </row>
    <row r="1428" spans="1:14" ht="20.100000000000001" customHeight="1" x14ac:dyDescent="0.25">
      <c r="A1428" s="24">
        <v>16016042</v>
      </c>
      <c r="B1428" s="15" t="s">
        <v>1299</v>
      </c>
      <c r="C1428" s="15" t="s">
        <v>1437</v>
      </c>
      <c r="D1428" s="16" t="s">
        <v>2</v>
      </c>
      <c r="E1428" s="17">
        <v>6.5</v>
      </c>
      <c r="F1428" s="18">
        <v>2.02</v>
      </c>
      <c r="G1428" s="17">
        <v>6.5</v>
      </c>
      <c r="H1428" s="18">
        <v>1.53</v>
      </c>
      <c r="I1428" s="16" t="s">
        <v>3</v>
      </c>
      <c r="J1428" s="16" t="s">
        <v>4</v>
      </c>
      <c r="K1428" s="16" t="s">
        <v>4</v>
      </c>
      <c r="L1428" s="19">
        <f>IF(Tabelle1[[#This Row],[Heizleistung (55°C)]]=0,Tabelle1[[#This Row],[Heizleistung (35°C)]],(Tabelle1[[#This Row],[Heizleistung (35°C)]]+Tabelle1[[#This Row],[Heizleistung (55°C)]])/2)</f>
        <v>6.5</v>
      </c>
      <c r="M1428" s="20">
        <f>IF(Tabelle1[[#This Row],[Etas 55°C]]=0,0,(Tabelle1[[#This Row],[Etas 35°C]]*0.8+Tabelle1[[#This Row],[Etas 55°C]]*0.2))*2.5</f>
        <v>4.8050000000000006</v>
      </c>
      <c r="N1428" s="21">
        <f>IF(-(Tabelle1[[#This Row],[80%/20% SCOP]]-5.5)/5.5=1,"n.a.",-(Tabelle1[[#This Row],[80%/20% SCOP]]-5.5)/5.5)</f>
        <v>0.12636363636363626</v>
      </c>
    </row>
    <row r="1429" spans="1:14" ht="20.100000000000001" customHeight="1" x14ac:dyDescent="0.25">
      <c r="A1429" s="24">
        <v>16004977</v>
      </c>
      <c r="B1429" s="15" t="s">
        <v>1299</v>
      </c>
      <c r="C1429" s="15" t="s">
        <v>1438</v>
      </c>
      <c r="D1429" s="16" t="s">
        <v>2</v>
      </c>
      <c r="E1429" s="17">
        <v>6</v>
      </c>
      <c r="F1429" s="18">
        <v>1.79</v>
      </c>
      <c r="G1429" s="17">
        <v>6</v>
      </c>
      <c r="H1429" s="18">
        <v>1.29</v>
      </c>
      <c r="I1429" s="16" t="s">
        <v>40</v>
      </c>
      <c r="J1429" s="16" t="s">
        <v>4</v>
      </c>
      <c r="K1429" s="16" t="s">
        <v>4</v>
      </c>
      <c r="L1429" s="19">
        <f>IF(Tabelle1[[#This Row],[Heizleistung (55°C)]]=0,Tabelle1[[#This Row],[Heizleistung (35°C)]],(Tabelle1[[#This Row],[Heizleistung (35°C)]]+Tabelle1[[#This Row],[Heizleistung (55°C)]])/2)</f>
        <v>6</v>
      </c>
      <c r="M1429" s="20">
        <f>IF(Tabelle1[[#This Row],[Etas 55°C]]=0,0,(Tabelle1[[#This Row],[Etas 35°C]]*0.8+Tabelle1[[#This Row],[Etas 55°C]]*0.2))*2.5</f>
        <v>4.2250000000000005</v>
      </c>
      <c r="N1429" s="21">
        <f>IF(-(Tabelle1[[#This Row],[80%/20% SCOP]]-5.5)/5.5=1,"n.a.",-(Tabelle1[[#This Row],[80%/20% SCOP]]-5.5)/5.5)</f>
        <v>0.23181818181818173</v>
      </c>
    </row>
    <row r="1430" spans="1:14" ht="20.100000000000001" customHeight="1" x14ac:dyDescent="0.25">
      <c r="A1430" s="24">
        <v>16005263</v>
      </c>
      <c r="B1430" s="15" t="s">
        <v>1299</v>
      </c>
      <c r="C1430" s="15" t="s">
        <v>1439</v>
      </c>
      <c r="D1430" s="16" t="s">
        <v>2</v>
      </c>
      <c r="E1430" s="17">
        <v>31.7</v>
      </c>
      <c r="F1430" s="18">
        <v>1.65</v>
      </c>
      <c r="G1430" s="17"/>
      <c r="H1430" s="16"/>
      <c r="I1430" s="16" t="s">
        <v>40</v>
      </c>
      <c r="J1430" s="16" t="s">
        <v>4</v>
      </c>
      <c r="K1430" s="16" t="s">
        <v>4</v>
      </c>
      <c r="L1430" s="19">
        <f>IF(Tabelle1[[#This Row],[Heizleistung (55°C)]]=0,Tabelle1[[#This Row],[Heizleistung (35°C)]],(Tabelle1[[#This Row],[Heizleistung (35°C)]]+Tabelle1[[#This Row],[Heizleistung (55°C)]])/2)</f>
        <v>31.7</v>
      </c>
      <c r="M1430" s="20">
        <f>IF(Tabelle1[[#This Row],[Etas 55°C]]=0,0,(Tabelle1[[#This Row],[Etas 35°C]]*0.8+Tabelle1[[#This Row],[Etas 55°C]]*0.2))*2.5</f>
        <v>0</v>
      </c>
      <c r="N1430" s="21" t="str">
        <f>IF(-(Tabelle1[[#This Row],[80%/20% SCOP]]-5.5)/5.5=1,"n.a.",-(Tabelle1[[#This Row],[80%/20% SCOP]]-5.5)/5.5)</f>
        <v>n.a.</v>
      </c>
    </row>
    <row r="1431" spans="1:14" ht="20.100000000000001" customHeight="1" x14ac:dyDescent="0.25">
      <c r="A1431" s="24">
        <v>16004940</v>
      </c>
      <c r="B1431" s="15" t="s">
        <v>1299</v>
      </c>
      <c r="C1431" s="15" t="s">
        <v>1440</v>
      </c>
      <c r="D1431" s="16" t="s">
        <v>2</v>
      </c>
      <c r="E1431" s="17">
        <v>12</v>
      </c>
      <c r="F1431" s="18">
        <v>1.81</v>
      </c>
      <c r="G1431" s="17">
        <v>12</v>
      </c>
      <c r="H1431" s="18">
        <v>1.3</v>
      </c>
      <c r="I1431" s="16" t="s">
        <v>40</v>
      </c>
      <c r="J1431" s="16" t="s">
        <v>4</v>
      </c>
      <c r="K1431" s="16" t="s">
        <v>4</v>
      </c>
      <c r="L1431" s="19">
        <f>IF(Tabelle1[[#This Row],[Heizleistung (55°C)]]=0,Tabelle1[[#This Row],[Heizleistung (35°C)]],(Tabelle1[[#This Row],[Heizleistung (35°C)]]+Tabelle1[[#This Row],[Heizleistung (55°C)]])/2)</f>
        <v>12</v>
      </c>
      <c r="M1431" s="20">
        <f>IF(Tabelle1[[#This Row],[Etas 55°C]]=0,0,(Tabelle1[[#This Row],[Etas 35°C]]*0.8+Tabelle1[[#This Row],[Etas 55°C]]*0.2))*2.5</f>
        <v>4.2700000000000005</v>
      </c>
      <c r="N1431" s="21">
        <f>IF(-(Tabelle1[[#This Row],[80%/20% SCOP]]-5.5)/5.5=1,"n.a.",-(Tabelle1[[#This Row],[80%/20% SCOP]]-5.5)/5.5)</f>
        <v>0.22363636363636355</v>
      </c>
    </row>
    <row r="1432" spans="1:14" ht="20.100000000000001" customHeight="1" x14ac:dyDescent="0.25">
      <c r="A1432" s="24">
        <v>16011592</v>
      </c>
      <c r="B1432" s="15" t="s">
        <v>1299</v>
      </c>
      <c r="C1432" s="15" t="s">
        <v>1441</v>
      </c>
      <c r="D1432" s="16" t="s">
        <v>2</v>
      </c>
      <c r="E1432" s="17">
        <v>6</v>
      </c>
      <c r="F1432" s="18">
        <v>1.92</v>
      </c>
      <c r="G1432" s="17">
        <v>6</v>
      </c>
      <c r="H1432" s="18">
        <v>1.27</v>
      </c>
      <c r="I1432" s="16" t="s">
        <v>40</v>
      </c>
      <c r="J1432" s="16" t="s">
        <v>4</v>
      </c>
      <c r="K1432" s="16" t="s">
        <v>4</v>
      </c>
      <c r="L1432" s="19">
        <f>IF(Tabelle1[[#This Row],[Heizleistung (55°C)]]=0,Tabelle1[[#This Row],[Heizleistung (35°C)]],(Tabelle1[[#This Row],[Heizleistung (35°C)]]+Tabelle1[[#This Row],[Heizleistung (55°C)]])/2)</f>
        <v>6</v>
      </c>
      <c r="M1432" s="20">
        <f>IF(Tabelle1[[#This Row],[Etas 55°C]]=0,0,(Tabelle1[[#This Row],[Etas 35°C]]*0.8+Tabelle1[[#This Row],[Etas 55°C]]*0.2))*2.5</f>
        <v>4.4749999999999996</v>
      </c>
      <c r="N1432" s="21">
        <f>IF(-(Tabelle1[[#This Row],[80%/20% SCOP]]-5.5)/5.5=1,"n.a.",-(Tabelle1[[#This Row],[80%/20% SCOP]]-5.5)/5.5)</f>
        <v>0.18636363636363643</v>
      </c>
    </row>
    <row r="1433" spans="1:14" ht="20.100000000000001" customHeight="1" x14ac:dyDescent="0.25">
      <c r="A1433" s="24">
        <v>16005468</v>
      </c>
      <c r="B1433" s="15" t="s">
        <v>1299</v>
      </c>
      <c r="C1433" s="15" t="s">
        <v>1442</v>
      </c>
      <c r="D1433" s="16" t="s">
        <v>2</v>
      </c>
      <c r="E1433" s="17">
        <v>8</v>
      </c>
      <c r="F1433" s="18">
        <v>1.79</v>
      </c>
      <c r="G1433" s="17">
        <v>8</v>
      </c>
      <c r="H1433" s="18">
        <v>1.3</v>
      </c>
      <c r="I1433" s="16" t="s">
        <v>40</v>
      </c>
      <c r="J1433" s="16" t="s">
        <v>4</v>
      </c>
      <c r="K1433" s="16" t="s">
        <v>4</v>
      </c>
      <c r="L1433" s="19">
        <f>IF(Tabelle1[[#This Row],[Heizleistung (55°C)]]=0,Tabelle1[[#This Row],[Heizleistung (35°C)]],(Tabelle1[[#This Row],[Heizleistung (35°C)]]+Tabelle1[[#This Row],[Heizleistung (55°C)]])/2)</f>
        <v>8</v>
      </c>
      <c r="M1433" s="20">
        <f>IF(Tabelle1[[#This Row],[Etas 55°C]]=0,0,(Tabelle1[[#This Row],[Etas 35°C]]*0.8+Tabelle1[[#This Row],[Etas 55°C]]*0.2))*2.5</f>
        <v>4.2300000000000004</v>
      </c>
      <c r="N1433" s="21">
        <f>IF(-(Tabelle1[[#This Row],[80%/20% SCOP]]-5.5)/5.5=1,"n.a.",-(Tabelle1[[#This Row],[80%/20% SCOP]]-5.5)/5.5)</f>
        <v>0.23090909090909084</v>
      </c>
    </row>
    <row r="1434" spans="1:14" ht="20.100000000000001" customHeight="1" x14ac:dyDescent="0.25">
      <c r="A1434" s="24">
        <v>16010464</v>
      </c>
      <c r="B1434" s="15" t="s">
        <v>1299</v>
      </c>
      <c r="C1434" s="15" t="s">
        <v>1443</v>
      </c>
      <c r="D1434" s="16" t="s">
        <v>2</v>
      </c>
      <c r="E1434" s="17">
        <v>12.5</v>
      </c>
      <c r="F1434" s="18">
        <v>1.86</v>
      </c>
      <c r="G1434" s="17">
        <v>12.5</v>
      </c>
      <c r="H1434" s="18">
        <v>1.4</v>
      </c>
      <c r="I1434" s="16" t="s">
        <v>40</v>
      </c>
      <c r="J1434" s="16" t="s">
        <v>4</v>
      </c>
      <c r="K1434" s="16" t="s">
        <v>4</v>
      </c>
      <c r="L1434" s="19">
        <f>IF(Tabelle1[[#This Row],[Heizleistung (55°C)]]=0,Tabelle1[[#This Row],[Heizleistung (35°C)]],(Tabelle1[[#This Row],[Heizleistung (35°C)]]+Tabelle1[[#This Row],[Heizleistung (55°C)]])/2)</f>
        <v>12.5</v>
      </c>
      <c r="M1434" s="20">
        <f>IF(Tabelle1[[#This Row],[Etas 55°C]]=0,0,(Tabelle1[[#This Row],[Etas 35°C]]*0.8+Tabelle1[[#This Row],[Etas 55°C]]*0.2))*2.5</f>
        <v>4.4200000000000008</v>
      </c>
      <c r="N1434" s="21">
        <f>IF(-(Tabelle1[[#This Row],[80%/20% SCOP]]-5.5)/5.5=1,"n.a.",-(Tabelle1[[#This Row],[80%/20% SCOP]]-5.5)/5.5)</f>
        <v>0.19636363636363621</v>
      </c>
    </row>
    <row r="1435" spans="1:14" ht="20.100000000000001" customHeight="1" x14ac:dyDescent="0.25">
      <c r="A1435" s="24">
        <v>16005330</v>
      </c>
      <c r="B1435" s="15" t="s">
        <v>1299</v>
      </c>
      <c r="C1435" s="15" t="s">
        <v>1444</v>
      </c>
      <c r="D1435" s="16" t="s">
        <v>2</v>
      </c>
      <c r="E1435" s="17">
        <v>237.49</v>
      </c>
      <c r="F1435" s="18">
        <v>1.59</v>
      </c>
      <c r="G1435" s="17"/>
      <c r="H1435" s="16"/>
      <c r="I1435" s="16" t="s">
        <v>40</v>
      </c>
      <c r="J1435" s="16" t="s">
        <v>15</v>
      </c>
      <c r="K1435" s="16" t="s">
        <v>4</v>
      </c>
      <c r="L1435" s="19">
        <f>IF(Tabelle1[[#This Row],[Heizleistung (55°C)]]=0,Tabelle1[[#This Row],[Heizleistung (35°C)]],(Tabelle1[[#This Row],[Heizleistung (35°C)]]+Tabelle1[[#This Row],[Heizleistung (55°C)]])/2)</f>
        <v>237.49</v>
      </c>
      <c r="M1435" s="20">
        <f>IF(Tabelle1[[#This Row],[Etas 55°C]]=0,0,(Tabelle1[[#This Row],[Etas 35°C]]*0.8+Tabelle1[[#This Row],[Etas 55°C]]*0.2))*2.5</f>
        <v>0</v>
      </c>
      <c r="N1435" s="21" t="str">
        <f>IF(-(Tabelle1[[#This Row],[80%/20% SCOP]]-5.5)/5.5=1,"n.a.",-(Tabelle1[[#This Row],[80%/20% SCOP]]-5.5)/5.5)</f>
        <v>n.a.</v>
      </c>
    </row>
    <row r="1436" spans="1:14" ht="20.100000000000001" customHeight="1" x14ac:dyDescent="0.25">
      <c r="A1436" s="24">
        <v>16010460</v>
      </c>
      <c r="B1436" s="15" t="s">
        <v>1299</v>
      </c>
      <c r="C1436" s="15" t="s">
        <v>1445</v>
      </c>
      <c r="D1436" s="16" t="s">
        <v>2</v>
      </c>
      <c r="E1436" s="17">
        <v>12.5</v>
      </c>
      <c r="F1436" s="18">
        <v>1.86</v>
      </c>
      <c r="G1436" s="17">
        <v>12.5</v>
      </c>
      <c r="H1436" s="18">
        <v>1.4</v>
      </c>
      <c r="I1436" s="16" t="s">
        <v>40</v>
      </c>
      <c r="J1436" s="16" t="s">
        <v>4</v>
      </c>
      <c r="K1436" s="16" t="s">
        <v>4</v>
      </c>
      <c r="L1436" s="19">
        <f>IF(Tabelle1[[#This Row],[Heizleistung (55°C)]]=0,Tabelle1[[#This Row],[Heizleistung (35°C)]],(Tabelle1[[#This Row],[Heizleistung (35°C)]]+Tabelle1[[#This Row],[Heizleistung (55°C)]])/2)</f>
        <v>12.5</v>
      </c>
      <c r="M1436" s="20">
        <f>IF(Tabelle1[[#This Row],[Etas 55°C]]=0,0,(Tabelle1[[#This Row],[Etas 35°C]]*0.8+Tabelle1[[#This Row],[Etas 55°C]]*0.2))*2.5</f>
        <v>4.4200000000000008</v>
      </c>
      <c r="N1436" s="21">
        <f>IF(-(Tabelle1[[#This Row],[80%/20% SCOP]]-5.5)/5.5=1,"n.a.",-(Tabelle1[[#This Row],[80%/20% SCOP]]-5.5)/5.5)</f>
        <v>0.19636363636363621</v>
      </c>
    </row>
    <row r="1437" spans="1:14" ht="20.100000000000001" customHeight="1" x14ac:dyDescent="0.25">
      <c r="A1437" s="24">
        <v>16005276</v>
      </c>
      <c r="B1437" s="15" t="s">
        <v>1299</v>
      </c>
      <c r="C1437" s="15" t="s">
        <v>1446</v>
      </c>
      <c r="D1437" s="16" t="s">
        <v>2</v>
      </c>
      <c r="E1437" s="17">
        <v>49.16</v>
      </c>
      <c r="F1437" s="18">
        <v>1.56</v>
      </c>
      <c r="G1437" s="17"/>
      <c r="H1437" s="16"/>
      <c r="I1437" s="16" t="s">
        <v>40</v>
      </c>
      <c r="J1437" s="16" t="s">
        <v>4</v>
      </c>
      <c r="K1437" s="16" t="s">
        <v>4</v>
      </c>
      <c r="L1437" s="19">
        <f>IF(Tabelle1[[#This Row],[Heizleistung (55°C)]]=0,Tabelle1[[#This Row],[Heizleistung (35°C)]],(Tabelle1[[#This Row],[Heizleistung (35°C)]]+Tabelle1[[#This Row],[Heizleistung (55°C)]])/2)</f>
        <v>49.16</v>
      </c>
      <c r="M1437" s="20">
        <f>IF(Tabelle1[[#This Row],[Etas 55°C]]=0,0,(Tabelle1[[#This Row],[Etas 35°C]]*0.8+Tabelle1[[#This Row],[Etas 55°C]]*0.2))*2.5</f>
        <v>0</v>
      </c>
      <c r="N1437" s="21" t="str">
        <f>IF(-(Tabelle1[[#This Row],[80%/20% SCOP]]-5.5)/5.5=1,"n.a.",-(Tabelle1[[#This Row],[80%/20% SCOP]]-5.5)/5.5)</f>
        <v>n.a.</v>
      </c>
    </row>
    <row r="1438" spans="1:14" ht="20.100000000000001" customHeight="1" x14ac:dyDescent="0.25">
      <c r="A1438" s="24">
        <v>16004992</v>
      </c>
      <c r="B1438" s="15" t="s">
        <v>1299</v>
      </c>
      <c r="C1438" s="15" t="s">
        <v>1447</v>
      </c>
      <c r="D1438" s="16" t="s">
        <v>2</v>
      </c>
      <c r="E1438" s="17">
        <v>12</v>
      </c>
      <c r="F1438" s="18">
        <v>1.81</v>
      </c>
      <c r="G1438" s="17">
        <v>12</v>
      </c>
      <c r="H1438" s="18">
        <v>1.3</v>
      </c>
      <c r="I1438" s="16" t="s">
        <v>40</v>
      </c>
      <c r="J1438" s="16" t="s">
        <v>4</v>
      </c>
      <c r="K1438" s="16" t="s">
        <v>4</v>
      </c>
      <c r="L1438" s="19">
        <f>IF(Tabelle1[[#This Row],[Heizleistung (55°C)]]=0,Tabelle1[[#This Row],[Heizleistung (35°C)]],(Tabelle1[[#This Row],[Heizleistung (35°C)]]+Tabelle1[[#This Row],[Heizleistung (55°C)]])/2)</f>
        <v>12</v>
      </c>
      <c r="M1438" s="20">
        <f>IF(Tabelle1[[#This Row],[Etas 55°C]]=0,0,(Tabelle1[[#This Row],[Etas 35°C]]*0.8+Tabelle1[[#This Row],[Etas 55°C]]*0.2))*2.5</f>
        <v>4.2700000000000005</v>
      </c>
      <c r="N1438" s="21">
        <f>IF(-(Tabelle1[[#This Row],[80%/20% SCOP]]-5.5)/5.5=1,"n.a.",-(Tabelle1[[#This Row],[80%/20% SCOP]]-5.5)/5.5)</f>
        <v>0.22363636363636355</v>
      </c>
    </row>
    <row r="1439" spans="1:14" ht="20.100000000000001" customHeight="1" x14ac:dyDescent="0.25">
      <c r="A1439" s="24">
        <v>16011563</v>
      </c>
      <c r="B1439" s="15" t="s">
        <v>1299</v>
      </c>
      <c r="C1439" s="15" t="s">
        <v>1448</v>
      </c>
      <c r="D1439" s="16" t="s">
        <v>2</v>
      </c>
      <c r="E1439" s="17">
        <v>8.3000000000000007</v>
      </c>
      <c r="F1439" s="18">
        <v>1.84</v>
      </c>
      <c r="G1439" s="17">
        <v>8.5</v>
      </c>
      <c r="H1439" s="18">
        <v>1.38</v>
      </c>
      <c r="I1439" s="16" t="s">
        <v>40</v>
      </c>
      <c r="J1439" s="16" t="s">
        <v>4</v>
      </c>
      <c r="K1439" s="16" t="s">
        <v>4</v>
      </c>
      <c r="L1439" s="19">
        <f>IF(Tabelle1[[#This Row],[Heizleistung (55°C)]]=0,Tabelle1[[#This Row],[Heizleistung (35°C)]],(Tabelle1[[#This Row],[Heizleistung (35°C)]]+Tabelle1[[#This Row],[Heizleistung (55°C)]])/2)</f>
        <v>8.4</v>
      </c>
      <c r="M1439" s="20">
        <f>IF(Tabelle1[[#This Row],[Etas 55°C]]=0,0,(Tabelle1[[#This Row],[Etas 35°C]]*0.8+Tabelle1[[#This Row],[Etas 55°C]]*0.2))*2.5</f>
        <v>4.370000000000001</v>
      </c>
      <c r="N1439" s="21">
        <f>IF(-(Tabelle1[[#This Row],[80%/20% SCOP]]-5.5)/5.5=1,"n.a.",-(Tabelle1[[#This Row],[80%/20% SCOP]]-5.5)/5.5)</f>
        <v>0.20545454545454528</v>
      </c>
    </row>
    <row r="1440" spans="1:14" ht="20.100000000000001" customHeight="1" x14ac:dyDescent="0.25">
      <c r="A1440" s="24">
        <v>16004939</v>
      </c>
      <c r="B1440" s="15" t="s">
        <v>1299</v>
      </c>
      <c r="C1440" s="15" t="s">
        <v>1449</v>
      </c>
      <c r="D1440" s="16" t="s">
        <v>2</v>
      </c>
      <c r="E1440" s="17">
        <v>11</v>
      </c>
      <c r="F1440" s="18">
        <v>1.81</v>
      </c>
      <c r="G1440" s="17">
        <v>11</v>
      </c>
      <c r="H1440" s="18">
        <v>1.26</v>
      </c>
      <c r="I1440" s="16" t="s">
        <v>40</v>
      </c>
      <c r="J1440" s="16" t="s">
        <v>4</v>
      </c>
      <c r="K1440" s="16" t="s">
        <v>4</v>
      </c>
      <c r="L1440" s="19">
        <f>IF(Tabelle1[[#This Row],[Heizleistung (55°C)]]=0,Tabelle1[[#This Row],[Heizleistung (35°C)]],(Tabelle1[[#This Row],[Heizleistung (35°C)]]+Tabelle1[[#This Row],[Heizleistung (55°C)]])/2)</f>
        <v>11</v>
      </c>
      <c r="M1440" s="20">
        <f>IF(Tabelle1[[#This Row],[Etas 55°C]]=0,0,(Tabelle1[[#This Row],[Etas 35°C]]*0.8+Tabelle1[[#This Row],[Etas 55°C]]*0.2))*2.5</f>
        <v>4.25</v>
      </c>
      <c r="N1440" s="21">
        <f>IF(-(Tabelle1[[#This Row],[80%/20% SCOP]]-5.5)/5.5=1,"n.a.",-(Tabelle1[[#This Row],[80%/20% SCOP]]-5.5)/5.5)</f>
        <v>0.22727272727272727</v>
      </c>
    </row>
    <row r="1441" spans="1:14" ht="20.100000000000001" customHeight="1" x14ac:dyDescent="0.25">
      <c r="A1441" s="24">
        <v>16005474</v>
      </c>
      <c r="B1441" s="15" t="s">
        <v>1299</v>
      </c>
      <c r="C1441" s="15" t="s">
        <v>1450</v>
      </c>
      <c r="D1441" s="16" t="s">
        <v>2</v>
      </c>
      <c r="E1441" s="17">
        <v>6</v>
      </c>
      <c r="F1441" s="18">
        <v>1.76</v>
      </c>
      <c r="G1441" s="17">
        <v>6</v>
      </c>
      <c r="H1441" s="18">
        <v>1.27</v>
      </c>
      <c r="I1441" s="16" t="s">
        <v>40</v>
      </c>
      <c r="J1441" s="16" t="s">
        <v>4</v>
      </c>
      <c r="K1441" s="16" t="s">
        <v>4</v>
      </c>
      <c r="L1441" s="19">
        <f>IF(Tabelle1[[#This Row],[Heizleistung (55°C)]]=0,Tabelle1[[#This Row],[Heizleistung (35°C)]],(Tabelle1[[#This Row],[Heizleistung (35°C)]]+Tabelle1[[#This Row],[Heizleistung (55°C)]])/2)</f>
        <v>6</v>
      </c>
      <c r="M1441" s="20">
        <f>IF(Tabelle1[[#This Row],[Etas 55°C]]=0,0,(Tabelle1[[#This Row],[Etas 35°C]]*0.8+Tabelle1[[#This Row],[Etas 55°C]]*0.2))*2.5</f>
        <v>4.1550000000000002</v>
      </c>
      <c r="N1441" s="21">
        <f>IF(-(Tabelle1[[#This Row],[80%/20% SCOP]]-5.5)/5.5=1,"n.a.",-(Tabelle1[[#This Row],[80%/20% SCOP]]-5.5)/5.5)</f>
        <v>0.24454545454545451</v>
      </c>
    </row>
    <row r="1442" spans="1:14" ht="20.100000000000001" customHeight="1" x14ac:dyDescent="0.25">
      <c r="A1442" s="24">
        <v>16004979</v>
      </c>
      <c r="B1442" s="15" t="s">
        <v>1299</v>
      </c>
      <c r="C1442" s="15" t="s">
        <v>1451</v>
      </c>
      <c r="D1442" s="16" t="s">
        <v>2</v>
      </c>
      <c r="E1442" s="17">
        <v>8</v>
      </c>
      <c r="F1442" s="18">
        <v>1.81</v>
      </c>
      <c r="G1442" s="17">
        <v>8</v>
      </c>
      <c r="H1442" s="18">
        <v>1.31</v>
      </c>
      <c r="I1442" s="16" t="s">
        <v>40</v>
      </c>
      <c r="J1442" s="16" t="s">
        <v>4</v>
      </c>
      <c r="K1442" s="16" t="s">
        <v>4</v>
      </c>
      <c r="L1442" s="19">
        <f>IF(Tabelle1[[#This Row],[Heizleistung (55°C)]]=0,Tabelle1[[#This Row],[Heizleistung (35°C)]],(Tabelle1[[#This Row],[Heizleistung (35°C)]]+Tabelle1[[#This Row],[Heizleistung (55°C)]])/2)</f>
        <v>8</v>
      </c>
      <c r="M1442" s="20">
        <f>IF(Tabelle1[[#This Row],[Etas 55°C]]=0,0,(Tabelle1[[#This Row],[Etas 35°C]]*0.8+Tabelle1[[#This Row],[Etas 55°C]]*0.2))*2.5</f>
        <v>4.2750000000000004</v>
      </c>
      <c r="N1442" s="21">
        <f>IF(-(Tabelle1[[#This Row],[80%/20% SCOP]]-5.5)/5.5=1,"n.a.",-(Tabelle1[[#This Row],[80%/20% SCOP]]-5.5)/5.5)</f>
        <v>0.22272727272727266</v>
      </c>
    </row>
    <row r="1443" spans="1:14" ht="20.100000000000001" customHeight="1" x14ac:dyDescent="0.25">
      <c r="A1443" s="24">
        <v>16004984</v>
      </c>
      <c r="B1443" s="15" t="s">
        <v>1299</v>
      </c>
      <c r="C1443" s="15" t="s">
        <v>1452</v>
      </c>
      <c r="D1443" s="16" t="s">
        <v>2</v>
      </c>
      <c r="E1443" s="17">
        <v>10</v>
      </c>
      <c r="F1443" s="18">
        <v>1.82</v>
      </c>
      <c r="G1443" s="17">
        <v>10</v>
      </c>
      <c r="H1443" s="18">
        <v>1.26</v>
      </c>
      <c r="I1443" s="16" t="s">
        <v>40</v>
      </c>
      <c r="J1443" s="16" t="s">
        <v>4</v>
      </c>
      <c r="K1443" s="16" t="s">
        <v>4</v>
      </c>
      <c r="L1443" s="19">
        <f>IF(Tabelle1[[#This Row],[Heizleistung (55°C)]]=0,Tabelle1[[#This Row],[Heizleistung (35°C)]],(Tabelle1[[#This Row],[Heizleistung (35°C)]]+Tabelle1[[#This Row],[Heizleistung (55°C)]])/2)</f>
        <v>10</v>
      </c>
      <c r="M1443" s="20">
        <f>IF(Tabelle1[[#This Row],[Etas 55°C]]=0,0,(Tabelle1[[#This Row],[Etas 35°C]]*0.8+Tabelle1[[#This Row],[Etas 55°C]]*0.2))*2.5</f>
        <v>4.2700000000000005</v>
      </c>
      <c r="N1443" s="21">
        <f>IF(-(Tabelle1[[#This Row],[80%/20% SCOP]]-5.5)/5.5=1,"n.a.",-(Tabelle1[[#This Row],[80%/20% SCOP]]-5.5)/5.5)</f>
        <v>0.22363636363636355</v>
      </c>
    </row>
    <row r="1444" spans="1:14" ht="20.100000000000001" customHeight="1" x14ac:dyDescent="0.25">
      <c r="A1444" s="24">
        <v>16005470</v>
      </c>
      <c r="B1444" s="15" t="s">
        <v>1299</v>
      </c>
      <c r="C1444" s="15" t="s">
        <v>1453</v>
      </c>
      <c r="D1444" s="16" t="s">
        <v>2</v>
      </c>
      <c r="E1444" s="17">
        <v>7</v>
      </c>
      <c r="F1444" s="18">
        <v>1.76</v>
      </c>
      <c r="G1444" s="17">
        <v>7</v>
      </c>
      <c r="H1444" s="18">
        <v>1.27</v>
      </c>
      <c r="I1444" s="16" t="s">
        <v>40</v>
      </c>
      <c r="J1444" s="16" t="s">
        <v>4</v>
      </c>
      <c r="K1444" s="16" t="s">
        <v>4</v>
      </c>
      <c r="L1444" s="19">
        <f>IF(Tabelle1[[#This Row],[Heizleistung (55°C)]]=0,Tabelle1[[#This Row],[Heizleistung (35°C)]],(Tabelle1[[#This Row],[Heizleistung (35°C)]]+Tabelle1[[#This Row],[Heizleistung (55°C)]])/2)</f>
        <v>7</v>
      </c>
      <c r="M1444" s="20">
        <f>IF(Tabelle1[[#This Row],[Etas 55°C]]=0,0,(Tabelle1[[#This Row],[Etas 35°C]]*0.8+Tabelle1[[#This Row],[Etas 55°C]]*0.2))*2.5</f>
        <v>4.1550000000000002</v>
      </c>
      <c r="N1444" s="21">
        <f>IF(-(Tabelle1[[#This Row],[80%/20% SCOP]]-5.5)/5.5=1,"n.a.",-(Tabelle1[[#This Row],[80%/20% SCOP]]-5.5)/5.5)</f>
        <v>0.24454545454545451</v>
      </c>
    </row>
    <row r="1445" spans="1:14" ht="20.100000000000001" customHeight="1" x14ac:dyDescent="0.25">
      <c r="A1445" s="24">
        <v>16005331</v>
      </c>
      <c r="B1445" s="15" t="s">
        <v>1299</v>
      </c>
      <c r="C1445" s="15" t="s">
        <v>1454</v>
      </c>
      <c r="D1445" s="16" t="s">
        <v>2</v>
      </c>
      <c r="E1445" s="17">
        <v>276.73</v>
      </c>
      <c r="F1445" s="18">
        <v>1.53</v>
      </c>
      <c r="G1445" s="17"/>
      <c r="H1445" s="16"/>
      <c r="I1445" s="16" t="s">
        <v>40</v>
      </c>
      <c r="J1445" s="16" t="s">
        <v>15</v>
      </c>
      <c r="K1445" s="16" t="s">
        <v>4</v>
      </c>
      <c r="L1445" s="19">
        <f>IF(Tabelle1[[#This Row],[Heizleistung (55°C)]]=0,Tabelle1[[#This Row],[Heizleistung (35°C)]],(Tabelle1[[#This Row],[Heizleistung (35°C)]]+Tabelle1[[#This Row],[Heizleistung (55°C)]])/2)</f>
        <v>276.73</v>
      </c>
      <c r="M1445" s="20">
        <f>IF(Tabelle1[[#This Row],[Etas 55°C]]=0,0,(Tabelle1[[#This Row],[Etas 35°C]]*0.8+Tabelle1[[#This Row],[Etas 55°C]]*0.2))*2.5</f>
        <v>0</v>
      </c>
      <c r="N1445" s="21" t="str">
        <f>IF(-(Tabelle1[[#This Row],[80%/20% SCOP]]-5.5)/5.5=1,"n.a.",-(Tabelle1[[#This Row],[80%/20% SCOP]]-5.5)/5.5)</f>
        <v>n.a.</v>
      </c>
    </row>
    <row r="1446" spans="1:14" ht="20.100000000000001" customHeight="1" x14ac:dyDescent="0.25">
      <c r="A1446" s="24">
        <v>16005337</v>
      </c>
      <c r="B1446" s="15" t="s">
        <v>1299</v>
      </c>
      <c r="C1446" s="15" t="s">
        <v>1455</v>
      </c>
      <c r="D1446" s="16" t="s">
        <v>2</v>
      </c>
      <c r="E1446" s="17">
        <v>351.8</v>
      </c>
      <c r="F1446" s="18">
        <v>1.51</v>
      </c>
      <c r="G1446" s="17"/>
      <c r="H1446" s="16"/>
      <c r="I1446" s="16" t="s">
        <v>40</v>
      </c>
      <c r="J1446" s="16" t="s">
        <v>15</v>
      </c>
      <c r="K1446" s="16" t="s">
        <v>4</v>
      </c>
      <c r="L1446" s="19">
        <f>IF(Tabelle1[[#This Row],[Heizleistung (55°C)]]=0,Tabelle1[[#This Row],[Heizleistung (35°C)]],(Tabelle1[[#This Row],[Heizleistung (35°C)]]+Tabelle1[[#This Row],[Heizleistung (55°C)]])/2)</f>
        <v>351.8</v>
      </c>
      <c r="M1446" s="20">
        <f>IF(Tabelle1[[#This Row],[Etas 55°C]]=0,0,(Tabelle1[[#This Row],[Etas 35°C]]*0.8+Tabelle1[[#This Row],[Etas 55°C]]*0.2))*2.5</f>
        <v>0</v>
      </c>
      <c r="N1446" s="21" t="str">
        <f>IF(-(Tabelle1[[#This Row],[80%/20% SCOP]]-5.5)/5.5=1,"n.a.",-(Tabelle1[[#This Row],[80%/20% SCOP]]-5.5)/5.5)</f>
        <v>n.a.</v>
      </c>
    </row>
    <row r="1447" spans="1:14" ht="20.100000000000001" customHeight="1" x14ac:dyDescent="0.25">
      <c r="A1447" s="24">
        <v>16005342</v>
      </c>
      <c r="B1447" s="15" t="s">
        <v>1299</v>
      </c>
      <c r="C1447" s="15" t="s">
        <v>1456</v>
      </c>
      <c r="D1447" s="16" t="s">
        <v>2</v>
      </c>
      <c r="E1447" s="17">
        <v>395.5</v>
      </c>
      <c r="F1447" s="18">
        <v>1.5</v>
      </c>
      <c r="G1447" s="17"/>
      <c r="H1447" s="16"/>
      <c r="I1447" s="16" t="s">
        <v>40</v>
      </c>
      <c r="J1447" s="16" t="s">
        <v>15</v>
      </c>
      <c r="K1447" s="16" t="s">
        <v>4</v>
      </c>
      <c r="L1447" s="19">
        <f>IF(Tabelle1[[#This Row],[Heizleistung (55°C)]]=0,Tabelle1[[#This Row],[Heizleistung (35°C)]],(Tabelle1[[#This Row],[Heizleistung (35°C)]]+Tabelle1[[#This Row],[Heizleistung (55°C)]])/2)</f>
        <v>395.5</v>
      </c>
      <c r="M1447" s="20">
        <f>IF(Tabelle1[[#This Row],[Etas 55°C]]=0,0,(Tabelle1[[#This Row],[Etas 35°C]]*0.8+Tabelle1[[#This Row],[Etas 55°C]]*0.2))*2.5</f>
        <v>0</v>
      </c>
      <c r="N1447" s="21" t="str">
        <f>IF(-(Tabelle1[[#This Row],[80%/20% SCOP]]-5.5)/5.5=1,"n.a.",-(Tabelle1[[#This Row],[80%/20% SCOP]]-5.5)/5.5)</f>
        <v>n.a.</v>
      </c>
    </row>
    <row r="1448" spans="1:14" ht="20.100000000000001" customHeight="1" x14ac:dyDescent="0.25">
      <c r="A1448" s="24">
        <v>16005268</v>
      </c>
      <c r="B1448" s="15" t="s">
        <v>1299</v>
      </c>
      <c r="C1448" s="15" t="s">
        <v>1457</v>
      </c>
      <c r="D1448" s="16" t="s">
        <v>2</v>
      </c>
      <c r="E1448" s="17">
        <v>49.16</v>
      </c>
      <c r="F1448" s="18">
        <v>1.56</v>
      </c>
      <c r="G1448" s="17"/>
      <c r="H1448" s="16"/>
      <c r="I1448" s="16" t="s">
        <v>40</v>
      </c>
      <c r="J1448" s="16" t="s">
        <v>4</v>
      </c>
      <c r="K1448" s="16" t="s">
        <v>4</v>
      </c>
      <c r="L1448" s="19">
        <f>IF(Tabelle1[[#This Row],[Heizleistung (55°C)]]=0,Tabelle1[[#This Row],[Heizleistung (35°C)]],(Tabelle1[[#This Row],[Heizleistung (35°C)]]+Tabelle1[[#This Row],[Heizleistung (55°C)]])/2)</f>
        <v>49.16</v>
      </c>
      <c r="M1448" s="20">
        <f>IF(Tabelle1[[#This Row],[Etas 55°C]]=0,0,(Tabelle1[[#This Row],[Etas 35°C]]*0.8+Tabelle1[[#This Row],[Etas 55°C]]*0.2))*2.5</f>
        <v>0</v>
      </c>
      <c r="N1448" s="21" t="str">
        <f>IF(-(Tabelle1[[#This Row],[80%/20% SCOP]]-5.5)/5.5=1,"n.a.",-(Tabelle1[[#This Row],[80%/20% SCOP]]-5.5)/5.5)</f>
        <v>n.a.</v>
      </c>
    </row>
    <row r="1449" spans="1:14" ht="20.100000000000001" customHeight="1" x14ac:dyDescent="0.25">
      <c r="A1449" s="24">
        <v>16010462</v>
      </c>
      <c r="B1449" s="15" t="s">
        <v>1299</v>
      </c>
      <c r="C1449" s="15" t="s">
        <v>1458</v>
      </c>
      <c r="D1449" s="16" t="s">
        <v>2</v>
      </c>
      <c r="E1449" s="17">
        <v>12.5</v>
      </c>
      <c r="F1449" s="18">
        <v>1.9</v>
      </c>
      <c r="G1449" s="17">
        <v>12.5</v>
      </c>
      <c r="H1449" s="18">
        <v>1.42</v>
      </c>
      <c r="I1449" s="16" t="s">
        <v>40</v>
      </c>
      <c r="J1449" s="16" t="s">
        <v>4</v>
      </c>
      <c r="K1449" s="16" t="s">
        <v>4</v>
      </c>
      <c r="L1449" s="19">
        <f>IF(Tabelle1[[#This Row],[Heizleistung (55°C)]]=0,Tabelle1[[#This Row],[Heizleistung (35°C)]],(Tabelle1[[#This Row],[Heizleistung (35°C)]]+Tabelle1[[#This Row],[Heizleistung (55°C)]])/2)</f>
        <v>12.5</v>
      </c>
      <c r="M1449" s="20">
        <f>IF(Tabelle1[[#This Row],[Etas 55°C]]=0,0,(Tabelle1[[#This Row],[Etas 35°C]]*0.8+Tabelle1[[#This Row],[Etas 55°C]]*0.2))*2.5</f>
        <v>4.51</v>
      </c>
      <c r="N1449" s="21">
        <f>IF(-(Tabelle1[[#This Row],[80%/20% SCOP]]-5.5)/5.5=1,"n.a.",-(Tabelle1[[#This Row],[80%/20% SCOP]]-5.5)/5.5)</f>
        <v>0.18000000000000005</v>
      </c>
    </row>
    <row r="1450" spans="1:14" ht="20.100000000000001" customHeight="1" x14ac:dyDescent="0.25">
      <c r="A1450" s="24">
        <v>16018076</v>
      </c>
      <c r="B1450" s="15" t="s">
        <v>1299</v>
      </c>
      <c r="C1450" s="15" t="s">
        <v>1459</v>
      </c>
      <c r="D1450" s="16" t="s">
        <v>2</v>
      </c>
      <c r="E1450" s="17">
        <v>35.36</v>
      </c>
      <c r="F1450" s="18">
        <v>1.6919999999999999</v>
      </c>
      <c r="G1450" s="17">
        <v>34</v>
      </c>
      <c r="H1450" s="18">
        <v>1.25</v>
      </c>
      <c r="I1450" s="16" t="s">
        <v>1331</v>
      </c>
      <c r="J1450" s="16" t="s">
        <v>15</v>
      </c>
      <c r="K1450" s="16" t="s">
        <v>4</v>
      </c>
      <c r="L1450" s="19">
        <f>IF(Tabelle1[[#This Row],[Heizleistung (55°C)]]=0,Tabelle1[[#This Row],[Heizleistung (35°C)]],(Tabelle1[[#This Row],[Heizleistung (35°C)]]+Tabelle1[[#This Row],[Heizleistung (55°C)]])/2)</f>
        <v>34.68</v>
      </c>
      <c r="M1450" s="20">
        <f>IF(Tabelle1[[#This Row],[Etas 55°C]]=0,0,(Tabelle1[[#This Row],[Etas 35°C]]*0.8+Tabelle1[[#This Row],[Etas 55°C]]*0.2))*2.5</f>
        <v>4.0090000000000003</v>
      </c>
      <c r="N1450" s="21">
        <f>IF(-(Tabelle1[[#This Row],[80%/20% SCOP]]-5.5)/5.5=1,"n.a.",-(Tabelle1[[#This Row],[80%/20% SCOP]]-5.5)/5.5)</f>
        <v>0.27109090909090905</v>
      </c>
    </row>
    <row r="1451" spans="1:14" ht="20.100000000000001" customHeight="1" x14ac:dyDescent="0.25">
      <c r="A1451" s="24">
        <v>16005271</v>
      </c>
      <c r="B1451" s="15" t="s">
        <v>1299</v>
      </c>
      <c r="C1451" s="15" t="s">
        <v>1460</v>
      </c>
      <c r="D1451" s="16" t="s">
        <v>2</v>
      </c>
      <c r="E1451" s="17">
        <v>68.56</v>
      </c>
      <c r="F1451" s="18">
        <v>1.57</v>
      </c>
      <c r="G1451" s="17"/>
      <c r="H1451" s="16"/>
      <c r="I1451" s="16" t="s">
        <v>40</v>
      </c>
      <c r="J1451" s="16" t="s">
        <v>4</v>
      </c>
      <c r="K1451" s="16" t="s">
        <v>4</v>
      </c>
      <c r="L1451" s="19">
        <f>IF(Tabelle1[[#This Row],[Heizleistung (55°C)]]=0,Tabelle1[[#This Row],[Heizleistung (35°C)]],(Tabelle1[[#This Row],[Heizleistung (35°C)]]+Tabelle1[[#This Row],[Heizleistung (55°C)]])/2)</f>
        <v>68.56</v>
      </c>
      <c r="M1451" s="20">
        <f>IF(Tabelle1[[#This Row],[Etas 55°C]]=0,0,(Tabelle1[[#This Row],[Etas 35°C]]*0.8+Tabelle1[[#This Row],[Etas 55°C]]*0.2))*2.5</f>
        <v>0</v>
      </c>
      <c r="N1451" s="21" t="str">
        <f>IF(-(Tabelle1[[#This Row],[80%/20% SCOP]]-5.5)/5.5=1,"n.a.",-(Tabelle1[[#This Row],[80%/20% SCOP]]-5.5)/5.5)</f>
        <v>n.a.</v>
      </c>
    </row>
    <row r="1452" spans="1:14" ht="20.100000000000001" customHeight="1" x14ac:dyDescent="0.25">
      <c r="A1452" s="24">
        <v>16011595</v>
      </c>
      <c r="B1452" s="15" t="s">
        <v>1299</v>
      </c>
      <c r="C1452" s="15" t="s">
        <v>1461</v>
      </c>
      <c r="D1452" s="16" t="s">
        <v>2</v>
      </c>
      <c r="E1452" s="17">
        <v>6</v>
      </c>
      <c r="F1452" s="18">
        <v>1.95</v>
      </c>
      <c r="G1452" s="17">
        <v>6</v>
      </c>
      <c r="H1452" s="18">
        <v>1.29</v>
      </c>
      <c r="I1452" s="16" t="s">
        <v>40</v>
      </c>
      <c r="J1452" s="16" t="s">
        <v>4</v>
      </c>
      <c r="K1452" s="16" t="s">
        <v>4</v>
      </c>
      <c r="L1452" s="19">
        <f>IF(Tabelle1[[#This Row],[Heizleistung (55°C)]]=0,Tabelle1[[#This Row],[Heizleistung (35°C)]],(Tabelle1[[#This Row],[Heizleistung (35°C)]]+Tabelle1[[#This Row],[Heizleistung (55°C)]])/2)</f>
        <v>6</v>
      </c>
      <c r="M1452" s="20">
        <f>IF(Tabelle1[[#This Row],[Etas 55°C]]=0,0,(Tabelle1[[#This Row],[Etas 35°C]]*0.8+Tabelle1[[#This Row],[Etas 55°C]]*0.2))*2.5</f>
        <v>4.5449999999999999</v>
      </c>
      <c r="N1452" s="21">
        <f>IF(-(Tabelle1[[#This Row],[80%/20% SCOP]]-5.5)/5.5=1,"n.a.",-(Tabelle1[[#This Row],[80%/20% SCOP]]-5.5)/5.5)</f>
        <v>0.17363636363636364</v>
      </c>
    </row>
    <row r="1453" spans="1:14" ht="20.100000000000001" customHeight="1" x14ac:dyDescent="0.25">
      <c r="A1453" s="24">
        <v>16010458</v>
      </c>
      <c r="B1453" s="15" t="s">
        <v>1299</v>
      </c>
      <c r="C1453" s="15" t="s">
        <v>1462</v>
      </c>
      <c r="D1453" s="16" t="s">
        <v>2</v>
      </c>
      <c r="E1453" s="17">
        <v>12.5</v>
      </c>
      <c r="F1453" s="18">
        <v>1.9</v>
      </c>
      <c r="G1453" s="17">
        <v>12.5</v>
      </c>
      <c r="H1453" s="18">
        <v>1.42</v>
      </c>
      <c r="I1453" s="16" t="s">
        <v>40</v>
      </c>
      <c r="J1453" s="16" t="s">
        <v>4</v>
      </c>
      <c r="K1453" s="16" t="s">
        <v>4</v>
      </c>
      <c r="L1453" s="19">
        <f>IF(Tabelle1[[#This Row],[Heizleistung (55°C)]]=0,Tabelle1[[#This Row],[Heizleistung (35°C)]],(Tabelle1[[#This Row],[Heizleistung (35°C)]]+Tabelle1[[#This Row],[Heizleistung (55°C)]])/2)</f>
        <v>12.5</v>
      </c>
      <c r="M1453" s="20">
        <f>IF(Tabelle1[[#This Row],[Etas 55°C]]=0,0,(Tabelle1[[#This Row],[Etas 35°C]]*0.8+Tabelle1[[#This Row],[Etas 55°C]]*0.2))*2.5</f>
        <v>4.51</v>
      </c>
      <c r="N1453" s="21">
        <f>IF(-(Tabelle1[[#This Row],[80%/20% SCOP]]-5.5)/5.5=1,"n.a.",-(Tabelle1[[#This Row],[80%/20% SCOP]]-5.5)/5.5)</f>
        <v>0.18000000000000005</v>
      </c>
    </row>
    <row r="1454" spans="1:14" ht="20.100000000000001" customHeight="1" x14ac:dyDescent="0.25">
      <c r="A1454" s="24">
        <v>16018153</v>
      </c>
      <c r="B1454" s="15" t="s">
        <v>1299</v>
      </c>
      <c r="C1454" s="15" t="s">
        <v>1463</v>
      </c>
      <c r="D1454" s="16" t="s">
        <v>2</v>
      </c>
      <c r="E1454" s="17">
        <v>6.1</v>
      </c>
      <c r="F1454" s="18">
        <v>1.98</v>
      </c>
      <c r="G1454" s="17">
        <v>4.5999999999999996</v>
      </c>
      <c r="H1454" s="18">
        <v>1.45</v>
      </c>
      <c r="I1454" s="16" t="s">
        <v>3</v>
      </c>
      <c r="J1454" s="16" t="s">
        <v>4</v>
      </c>
      <c r="K1454" s="16" t="s">
        <v>4</v>
      </c>
      <c r="L1454" s="19">
        <f>IF(Tabelle1[[#This Row],[Heizleistung (55°C)]]=0,Tabelle1[[#This Row],[Heizleistung (35°C)]],(Tabelle1[[#This Row],[Heizleistung (35°C)]]+Tabelle1[[#This Row],[Heizleistung (55°C)]])/2)</f>
        <v>5.35</v>
      </c>
      <c r="M1454" s="20">
        <f>IF(Tabelle1[[#This Row],[Etas 55°C]]=0,0,(Tabelle1[[#This Row],[Etas 35°C]]*0.8+Tabelle1[[#This Row],[Etas 55°C]]*0.2))*2.5</f>
        <v>4.6850000000000005</v>
      </c>
      <c r="N1454" s="21">
        <f>IF(-(Tabelle1[[#This Row],[80%/20% SCOP]]-5.5)/5.5=1,"n.a.",-(Tabelle1[[#This Row],[80%/20% SCOP]]-5.5)/5.5)</f>
        <v>0.14818181818181808</v>
      </c>
    </row>
    <row r="1455" spans="1:14" ht="20.100000000000001" customHeight="1" x14ac:dyDescent="0.25">
      <c r="A1455" s="24">
        <v>16011579</v>
      </c>
      <c r="B1455" s="15" t="s">
        <v>1299</v>
      </c>
      <c r="C1455" s="15" t="s">
        <v>1464</v>
      </c>
      <c r="D1455" s="16" t="s">
        <v>2</v>
      </c>
      <c r="E1455" s="17">
        <v>6</v>
      </c>
      <c r="F1455" s="18">
        <v>1.79</v>
      </c>
      <c r="G1455" s="17">
        <v>6</v>
      </c>
      <c r="H1455" s="18">
        <v>1.29</v>
      </c>
      <c r="I1455" s="16" t="s">
        <v>40</v>
      </c>
      <c r="J1455" s="16" t="s">
        <v>4</v>
      </c>
      <c r="K1455" s="16" t="s">
        <v>4</v>
      </c>
      <c r="L1455" s="19">
        <f>IF(Tabelle1[[#This Row],[Heizleistung (55°C)]]=0,Tabelle1[[#This Row],[Heizleistung (35°C)]],(Tabelle1[[#This Row],[Heizleistung (35°C)]]+Tabelle1[[#This Row],[Heizleistung (55°C)]])/2)</f>
        <v>6</v>
      </c>
      <c r="M1455" s="20">
        <f>IF(Tabelle1[[#This Row],[Etas 55°C]]=0,0,(Tabelle1[[#This Row],[Etas 35°C]]*0.8+Tabelle1[[#This Row],[Etas 55°C]]*0.2))*2.5</f>
        <v>4.2250000000000005</v>
      </c>
      <c r="N1455" s="21">
        <f>IF(-(Tabelle1[[#This Row],[80%/20% SCOP]]-5.5)/5.5=1,"n.a.",-(Tabelle1[[#This Row],[80%/20% SCOP]]-5.5)/5.5)</f>
        <v>0.23181818181818173</v>
      </c>
    </row>
    <row r="1456" spans="1:14" ht="20.100000000000001" customHeight="1" x14ac:dyDescent="0.25">
      <c r="A1456" s="24">
        <v>16005329</v>
      </c>
      <c r="B1456" s="15" t="s">
        <v>1299</v>
      </c>
      <c r="C1456" s="15" t="s">
        <v>1465</v>
      </c>
      <c r="D1456" s="16" t="s">
        <v>2</v>
      </c>
      <c r="E1456" s="17">
        <v>241.04</v>
      </c>
      <c r="F1456" s="18">
        <v>1.53</v>
      </c>
      <c r="G1456" s="17"/>
      <c r="H1456" s="16"/>
      <c r="I1456" s="16" t="s">
        <v>40</v>
      </c>
      <c r="J1456" s="16" t="s">
        <v>15</v>
      </c>
      <c r="K1456" s="16" t="s">
        <v>4</v>
      </c>
      <c r="L1456" s="19">
        <f>IF(Tabelle1[[#This Row],[Heizleistung (55°C)]]=0,Tabelle1[[#This Row],[Heizleistung (35°C)]],(Tabelle1[[#This Row],[Heizleistung (35°C)]]+Tabelle1[[#This Row],[Heizleistung (55°C)]])/2)</f>
        <v>241.04</v>
      </c>
      <c r="M1456" s="20">
        <f>IF(Tabelle1[[#This Row],[Etas 55°C]]=0,0,(Tabelle1[[#This Row],[Etas 35°C]]*0.8+Tabelle1[[#This Row],[Etas 55°C]]*0.2))*2.5</f>
        <v>0</v>
      </c>
      <c r="N1456" s="21" t="str">
        <f>IF(-(Tabelle1[[#This Row],[80%/20% SCOP]]-5.5)/5.5=1,"n.a.",-(Tabelle1[[#This Row],[80%/20% SCOP]]-5.5)/5.5)</f>
        <v>n.a.</v>
      </c>
    </row>
    <row r="1457" spans="1:14" ht="20.100000000000001" customHeight="1" x14ac:dyDescent="0.25">
      <c r="A1457" s="24">
        <v>16005103</v>
      </c>
      <c r="B1457" s="15" t="s">
        <v>1299</v>
      </c>
      <c r="C1457" s="15" t="s">
        <v>1466</v>
      </c>
      <c r="D1457" s="16" t="s">
        <v>2</v>
      </c>
      <c r="E1457" s="17">
        <v>8.3000000000000007</v>
      </c>
      <c r="F1457" s="18">
        <v>1.9</v>
      </c>
      <c r="G1457" s="17">
        <v>8.5</v>
      </c>
      <c r="H1457" s="18">
        <v>1.38</v>
      </c>
      <c r="I1457" s="16" t="s">
        <v>40</v>
      </c>
      <c r="J1457" s="16" t="s">
        <v>4</v>
      </c>
      <c r="K1457" s="16" t="s">
        <v>4</v>
      </c>
      <c r="L1457" s="19">
        <f>IF(Tabelle1[[#This Row],[Heizleistung (55°C)]]=0,Tabelle1[[#This Row],[Heizleistung (35°C)]],(Tabelle1[[#This Row],[Heizleistung (35°C)]]+Tabelle1[[#This Row],[Heizleistung (55°C)]])/2)</f>
        <v>8.4</v>
      </c>
      <c r="M1457" s="20">
        <f>IF(Tabelle1[[#This Row],[Etas 55°C]]=0,0,(Tabelle1[[#This Row],[Etas 35°C]]*0.8+Tabelle1[[#This Row],[Etas 55°C]]*0.2))*2.5</f>
        <v>4.49</v>
      </c>
      <c r="N1457" s="21">
        <f>IF(-(Tabelle1[[#This Row],[80%/20% SCOP]]-5.5)/5.5=1,"n.a.",-(Tabelle1[[#This Row],[80%/20% SCOP]]-5.5)/5.5)</f>
        <v>0.1836363636363636</v>
      </c>
    </row>
    <row r="1458" spans="1:14" ht="20.100000000000001" customHeight="1" x14ac:dyDescent="0.25">
      <c r="A1458" s="24">
        <v>16011585</v>
      </c>
      <c r="B1458" s="15" t="s">
        <v>1299</v>
      </c>
      <c r="C1458" s="15" t="s">
        <v>1467</v>
      </c>
      <c r="D1458" s="16" t="s">
        <v>2</v>
      </c>
      <c r="E1458" s="17">
        <v>7</v>
      </c>
      <c r="F1458" s="18">
        <v>1.76</v>
      </c>
      <c r="G1458" s="17">
        <v>7</v>
      </c>
      <c r="H1458" s="18">
        <v>1.27</v>
      </c>
      <c r="I1458" s="16" t="s">
        <v>40</v>
      </c>
      <c r="J1458" s="16" t="s">
        <v>4</v>
      </c>
      <c r="K1458" s="16" t="s">
        <v>4</v>
      </c>
      <c r="L1458" s="19">
        <f>IF(Tabelle1[[#This Row],[Heizleistung (55°C)]]=0,Tabelle1[[#This Row],[Heizleistung (35°C)]],(Tabelle1[[#This Row],[Heizleistung (35°C)]]+Tabelle1[[#This Row],[Heizleistung (55°C)]])/2)</f>
        <v>7</v>
      </c>
      <c r="M1458" s="20">
        <f>IF(Tabelle1[[#This Row],[Etas 55°C]]=0,0,(Tabelle1[[#This Row],[Etas 35°C]]*0.8+Tabelle1[[#This Row],[Etas 55°C]]*0.2))*2.5</f>
        <v>4.1550000000000002</v>
      </c>
      <c r="N1458" s="21">
        <f>IF(-(Tabelle1[[#This Row],[80%/20% SCOP]]-5.5)/5.5=1,"n.a.",-(Tabelle1[[#This Row],[80%/20% SCOP]]-5.5)/5.5)</f>
        <v>0.24454545454545451</v>
      </c>
    </row>
    <row r="1459" spans="1:14" ht="20.100000000000001" customHeight="1" x14ac:dyDescent="0.25">
      <c r="A1459" s="24">
        <v>16018161</v>
      </c>
      <c r="B1459" s="15" t="s">
        <v>1299</v>
      </c>
      <c r="C1459" s="15" t="s">
        <v>1468</v>
      </c>
      <c r="D1459" s="16" t="s">
        <v>2</v>
      </c>
      <c r="E1459" s="17">
        <v>6.1</v>
      </c>
      <c r="F1459" s="18">
        <v>1.99</v>
      </c>
      <c r="G1459" s="17">
        <v>7</v>
      </c>
      <c r="H1459" s="18">
        <v>1.5</v>
      </c>
      <c r="I1459" s="16" t="s">
        <v>3</v>
      </c>
      <c r="J1459" s="16" t="s">
        <v>4</v>
      </c>
      <c r="K1459" s="16" t="s">
        <v>4</v>
      </c>
      <c r="L1459" s="19">
        <f>IF(Tabelle1[[#This Row],[Heizleistung (55°C)]]=0,Tabelle1[[#This Row],[Heizleistung (35°C)]],(Tabelle1[[#This Row],[Heizleistung (35°C)]]+Tabelle1[[#This Row],[Heizleistung (55°C)]])/2)</f>
        <v>6.55</v>
      </c>
      <c r="M1459" s="20">
        <f>IF(Tabelle1[[#This Row],[Etas 55°C]]=0,0,(Tabelle1[[#This Row],[Etas 35°C]]*0.8+Tabelle1[[#This Row],[Etas 55°C]]*0.2))*2.5</f>
        <v>4.7300000000000004</v>
      </c>
      <c r="N1459" s="21">
        <f>IF(-(Tabelle1[[#This Row],[80%/20% SCOP]]-5.5)/5.5=1,"n.a.",-(Tabelle1[[#This Row],[80%/20% SCOP]]-5.5)/5.5)</f>
        <v>0.13999999999999993</v>
      </c>
    </row>
    <row r="1460" spans="1:14" ht="20.100000000000001" customHeight="1" x14ac:dyDescent="0.25">
      <c r="A1460" s="24">
        <v>16005273</v>
      </c>
      <c r="B1460" s="15" t="s">
        <v>1299</v>
      </c>
      <c r="C1460" s="15" t="s">
        <v>1469</v>
      </c>
      <c r="D1460" s="16" t="s">
        <v>2</v>
      </c>
      <c r="E1460" s="17">
        <v>68.19</v>
      </c>
      <c r="F1460" s="18">
        <v>1.57</v>
      </c>
      <c r="G1460" s="17"/>
      <c r="H1460" s="16"/>
      <c r="I1460" s="16" t="s">
        <v>40</v>
      </c>
      <c r="J1460" s="16" t="s">
        <v>4</v>
      </c>
      <c r="K1460" s="16" t="s">
        <v>4</v>
      </c>
      <c r="L1460" s="19">
        <f>IF(Tabelle1[[#This Row],[Heizleistung (55°C)]]=0,Tabelle1[[#This Row],[Heizleistung (35°C)]],(Tabelle1[[#This Row],[Heizleistung (35°C)]]+Tabelle1[[#This Row],[Heizleistung (55°C)]])/2)</f>
        <v>68.19</v>
      </c>
      <c r="M1460" s="20">
        <f>IF(Tabelle1[[#This Row],[Etas 55°C]]=0,0,(Tabelle1[[#This Row],[Etas 35°C]]*0.8+Tabelle1[[#This Row],[Etas 55°C]]*0.2))*2.5</f>
        <v>0</v>
      </c>
      <c r="N1460" s="21" t="str">
        <f>IF(-(Tabelle1[[#This Row],[80%/20% SCOP]]-5.5)/5.5=1,"n.a.",-(Tabelle1[[#This Row],[80%/20% SCOP]]-5.5)/5.5)</f>
        <v>n.a.</v>
      </c>
    </row>
    <row r="1461" spans="1:14" ht="20.100000000000001" customHeight="1" x14ac:dyDescent="0.25">
      <c r="A1461" s="24">
        <v>16005106</v>
      </c>
      <c r="B1461" s="15" t="s">
        <v>1299</v>
      </c>
      <c r="C1461" s="15" t="s">
        <v>1470</v>
      </c>
      <c r="D1461" s="16" t="s">
        <v>2</v>
      </c>
      <c r="E1461" s="17">
        <v>8.3000000000000007</v>
      </c>
      <c r="F1461" s="18">
        <v>1.95</v>
      </c>
      <c r="G1461" s="17">
        <v>8.5</v>
      </c>
      <c r="H1461" s="18">
        <v>1.41</v>
      </c>
      <c r="I1461" s="16" t="s">
        <v>40</v>
      </c>
      <c r="J1461" s="16" t="s">
        <v>4</v>
      </c>
      <c r="K1461" s="16" t="s">
        <v>4</v>
      </c>
      <c r="L1461" s="19">
        <f>IF(Tabelle1[[#This Row],[Heizleistung (55°C)]]=0,Tabelle1[[#This Row],[Heizleistung (35°C)]],(Tabelle1[[#This Row],[Heizleistung (35°C)]]+Tabelle1[[#This Row],[Heizleistung (55°C)]])/2)</f>
        <v>8.4</v>
      </c>
      <c r="M1461" s="20">
        <f>IF(Tabelle1[[#This Row],[Etas 55°C]]=0,0,(Tabelle1[[#This Row],[Etas 35°C]]*0.8+Tabelle1[[#This Row],[Etas 55°C]]*0.2))*2.5</f>
        <v>4.6050000000000004</v>
      </c>
      <c r="N1461" s="21">
        <f>IF(-(Tabelle1[[#This Row],[80%/20% SCOP]]-5.5)/5.5=1,"n.a.",-(Tabelle1[[#This Row],[80%/20% SCOP]]-5.5)/5.5)</f>
        <v>0.16272727272727264</v>
      </c>
    </row>
    <row r="1462" spans="1:14" ht="20.100000000000001" customHeight="1" x14ac:dyDescent="0.25">
      <c r="A1462" s="24">
        <v>16005151</v>
      </c>
      <c r="B1462" s="15" t="s">
        <v>1299</v>
      </c>
      <c r="C1462" s="15" t="s">
        <v>1471</v>
      </c>
      <c r="D1462" s="16" t="s">
        <v>2</v>
      </c>
      <c r="E1462" s="17">
        <v>6</v>
      </c>
      <c r="F1462" s="18">
        <v>1.79</v>
      </c>
      <c r="G1462" s="17">
        <v>6</v>
      </c>
      <c r="H1462" s="18">
        <v>1.29</v>
      </c>
      <c r="I1462" s="16" t="s">
        <v>40</v>
      </c>
      <c r="J1462" s="16" t="s">
        <v>4</v>
      </c>
      <c r="K1462" s="16" t="s">
        <v>4</v>
      </c>
      <c r="L1462" s="19">
        <f>IF(Tabelle1[[#This Row],[Heizleistung (55°C)]]=0,Tabelle1[[#This Row],[Heizleistung (35°C)]],(Tabelle1[[#This Row],[Heizleistung (35°C)]]+Tabelle1[[#This Row],[Heizleistung (55°C)]])/2)</f>
        <v>6</v>
      </c>
      <c r="M1462" s="20">
        <f>IF(Tabelle1[[#This Row],[Etas 55°C]]=0,0,(Tabelle1[[#This Row],[Etas 35°C]]*0.8+Tabelle1[[#This Row],[Etas 55°C]]*0.2))*2.5</f>
        <v>4.2250000000000005</v>
      </c>
      <c r="N1462" s="21">
        <f>IF(-(Tabelle1[[#This Row],[80%/20% SCOP]]-5.5)/5.5=1,"n.a.",-(Tabelle1[[#This Row],[80%/20% SCOP]]-5.5)/5.5)</f>
        <v>0.23181818181818173</v>
      </c>
    </row>
    <row r="1463" spans="1:14" ht="20.100000000000001" customHeight="1" x14ac:dyDescent="0.25">
      <c r="A1463" s="24">
        <v>16011589</v>
      </c>
      <c r="B1463" s="15" t="s">
        <v>1299</v>
      </c>
      <c r="C1463" s="15" t="s">
        <v>1472</v>
      </c>
      <c r="D1463" s="16" t="s">
        <v>2</v>
      </c>
      <c r="E1463" s="17">
        <v>7</v>
      </c>
      <c r="F1463" s="18">
        <v>1.76</v>
      </c>
      <c r="G1463" s="17">
        <v>7</v>
      </c>
      <c r="H1463" s="18">
        <v>1.27</v>
      </c>
      <c r="I1463" s="16" t="s">
        <v>40</v>
      </c>
      <c r="J1463" s="16" t="s">
        <v>4</v>
      </c>
      <c r="K1463" s="16" t="s">
        <v>4</v>
      </c>
      <c r="L1463" s="19">
        <f>IF(Tabelle1[[#This Row],[Heizleistung (55°C)]]=0,Tabelle1[[#This Row],[Heizleistung (35°C)]],(Tabelle1[[#This Row],[Heizleistung (35°C)]]+Tabelle1[[#This Row],[Heizleistung (55°C)]])/2)</f>
        <v>7</v>
      </c>
      <c r="M1463" s="20">
        <f>IF(Tabelle1[[#This Row],[Etas 55°C]]=0,0,(Tabelle1[[#This Row],[Etas 35°C]]*0.8+Tabelle1[[#This Row],[Etas 55°C]]*0.2))*2.5</f>
        <v>4.1550000000000002</v>
      </c>
      <c r="N1463" s="21">
        <f>IF(-(Tabelle1[[#This Row],[80%/20% SCOP]]-5.5)/5.5=1,"n.a.",-(Tabelle1[[#This Row],[80%/20% SCOP]]-5.5)/5.5)</f>
        <v>0.24454545454545451</v>
      </c>
    </row>
    <row r="1464" spans="1:14" ht="20.100000000000001" customHeight="1" x14ac:dyDescent="0.25">
      <c r="A1464" s="24">
        <v>16005476</v>
      </c>
      <c r="B1464" s="15" t="s">
        <v>1299</v>
      </c>
      <c r="C1464" s="15" t="s">
        <v>1473</v>
      </c>
      <c r="D1464" s="16" t="s">
        <v>2</v>
      </c>
      <c r="E1464" s="17">
        <v>6</v>
      </c>
      <c r="F1464" s="18">
        <v>1.76</v>
      </c>
      <c r="G1464" s="17">
        <v>6</v>
      </c>
      <c r="H1464" s="18">
        <v>1.27</v>
      </c>
      <c r="I1464" s="16" t="s">
        <v>40</v>
      </c>
      <c r="J1464" s="16" t="s">
        <v>4</v>
      </c>
      <c r="K1464" s="16" t="s">
        <v>4</v>
      </c>
      <c r="L1464" s="19">
        <f>IF(Tabelle1[[#This Row],[Heizleistung (55°C)]]=0,Tabelle1[[#This Row],[Heizleistung (35°C)]],(Tabelle1[[#This Row],[Heizleistung (35°C)]]+Tabelle1[[#This Row],[Heizleistung (55°C)]])/2)</f>
        <v>6</v>
      </c>
      <c r="M1464" s="20">
        <f>IF(Tabelle1[[#This Row],[Etas 55°C]]=0,0,(Tabelle1[[#This Row],[Etas 35°C]]*0.8+Tabelle1[[#This Row],[Etas 55°C]]*0.2))*2.5</f>
        <v>4.1550000000000002</v>
      </c>
      <c r="N1464" s="21">
        <f>IF(-(Tabelle1[[#This Row],[80%/20% SCOP]]-5.5)/5.5=1,"n.a.",-(Tabelle1[[#This Row],[80%/20% SCOP]]-5.5)/5.5)</f>
        <v>0.24454545454545451</v>
      </c>
    </row>
    <row r="1465" spans="1:14" ht="20.100000000000001" customHeight="1" x14ac:dyDescent="0.25">
      <c r="A1465" s="24">
        <v>16012974</v>
      </c>
      <c r="B1465" s="15" t="s">
        <v>1299</v>
      </c>
      <c r="C1465" s="15" t="s">
        <v>1474</v>
      </c>
      <c r="D1465" s="16" t="s">
        <v>2</v>
      </c>
      <c r="E1465" s="17">
        <v>8.3000000000000007</v>
      </c>
      <c r="F1465" s="18">
        <v>1.96</v>
      </c>
      <c r="G1465" s="17">
        <v>12.5</v>
      </c>
      <c r="H1465" s="18">
        <v>1.36</v>
      </c>
      <c r="I1465" s="16" t="s">
        <v>40</v>
      </c>
      <c r="J1465" s="16" t="s">
        <v>4</v>
      </c>
      <c r="K1465" s="16" t="s">
        <v>4</v>
      </c>
      <c r="L1465" s="19">
        <f>IF(Tabelle1[[#This Row],[Heizleistung (55°C)]]=0,Tabelle1[[#This Row],[Heizleistung (35°C)]],(Tabelle1[[#This Row],[Heizleistung (35°C)]]+Tabelle1[[#This Row],[Heizleistung (55°C)]])/2)</f>
        <v>10.4</v>
      </c>
      <c r="M1465" s="20">
        <f>IF(Tabelle1[[#This Row],[Etas 55°C]]=0,0,(Tabelle1[[#This Row],[Etas 35°C]]*0.8+Tabelle1[[#This Row],[Etas 55°C]]*0.2))*2.5</f>
        <v>4.6000000000000005</v>
      </c>
      <c r="N1465" s="21">
        <f>IF(-(Tabelle1[[#This Row],[80%/20% SCOP]]-5.5)/5.5=1,"n.a.",-(Tabelle1[[#This Row],[80%/20% SCOP]]-5.5)/5.5)</f>
        <v>0.16363636363636355</v>
      </c>
    </row>
    <row r="1466" spans="1:14" ht="20.100000000000001" customHeight="1" x14ac:dyDescent="0.25">
      <c r="A1466" s="24">
        <v>16018160</v>
      </c>
      <c r="B1466" s="15" t="s">
        <v>1299</v>
      </c>
      <c r="C1466" s="15" t="s">
        <v>1475</v>
      </c>
      <c r="D1466" s="16" t="s">
        <v>2</v>
      </c>
      <c r="E1466" s="17">
        <v>6.1</v>
      </c>
      <c r="F1466" s="18">
        <v>1.99</v>
      </c>
      <c r="G1466" s="17">
        <v>7</v>
      </c>
      <c r="H1466" s="18">
        <v>1.5</v>
      </c>
      <c r="I1466" s="16" t="s">
        <v>3</v>
      </c>
      <c r="J1466" s="16" t="s">
        <v>4</v>
      </c>
      <c r="K1466" s="16" t="s">
        <v>4</v>
      </c>
      <c r="L1466" s="19">
        <f>IF(Tabelle1[[#This Row],[Heizleistung (55°C)]]=0,Tabelle1[[#This Row],[Heizleistung (35°C)]],(Tabelle1[[#This Row],[Heizleistung (35°C)]]+Tabelle1[[#This Row],[Heizleistung (55°C)]])/2)</f>
        <v>6.55</v>
      </c>
      <c r="M1466" s="20">
        <f>IF(Tabelle1[[#This Row],[Etas 55°C]]=0,0,(Tabelle1[[#This Row],[Etas 35°C]]*0.8+Tabelle1[[#This Row],[Etas 55°C]]*0.2))*2.5</f>
        <v>4.7300000000000004</v>
      </c>
      <c r="N1466" s="21">
        <f>IF(-(Tabelle1[[#This Row],[80%/20% SCOP]]-5.5)/5.5=1,"n.a.",-(Tabelle1[[#This Row],[80%/20% SCOP]]-5.5)/5.5)</f>
        <v>0.13999999999999993</v>
      </c>
    </row>
    <row r="1467" spans="1:14" ht="20.100000000000001" customHeight="1" x14ac:dyDescent="0.25">
      <c r="A1467" s="24">
        <v>16016051</v>
      </c>
      <c r="B1467" s="15" t="s">
        <v>1299</v>
      </c>
      <c r="C1467" s="15" t="s">
        <v>1476</v>
      </c>
      <c r="D1467" s="16" t="s">
        <v>2</v>
      </c>
      <c r="E1467" s="17">
        <v>12</v>
      </c>
      <c r="F1467" s="18">
        <v>1.95</v>
      </c>
      <c r="G1467" s="17">
        <v>14</v>
      </c>
      <c r="H1467" s="18">
        <v>1.5</v>
      </c>
      <c r="I1467" s="16" t="s">
        <v>3</v>
      </c>
      <c r="J1467" s="16" t="s">
        <v>4</v>
      </c>
      <c r="K1467" s="16" t="s">
        <v>4</v>
      </c>
      <c r="L1467" s="19">
        <f>IF(Tabelle1[[#This Row],[Heizleistung (55°C)]]=0,Tabelle1[[#This Row],[Heizleistung (35°C)]],(Tabelle1[[#This Row],[Heizleistung (35°C)]]+Tabelle1[[#This Row],[Heizleistung (55°C)]])/2)</f>
        <v>13</v>
      </c>
      <c r="M1467" s="20">
        <f>IF(Tabelle1[[#This Row],[Etas 55°C]]=0,0,(Tabelle1[[#This Row],[Etas 35°C]]*0.8+Tabelle1[[#This Row],[Etas 55°C]]*0.2))*2.5</f>
        <v>4.6500000000000004</v>
      </c>
      <c r="N1467" s="21">
        <f>IF(-(Tabelle1[[#This Row],[80%/20% SCOP]]-5.5)/5.5=1,"n.a.",-(Tabelle1[[#This Row],[80%/20% SCOP]]-5.5)/5.5)</f>
        <v>0.15454545454545449</v>
      </c>
    </row>
    <row r="1468" spans="1:14" ht="20.100000000000001" customHeight="1" x14ac:dyDescent="0.25">
      <c r="A1468" s="24">
        <v>16005269</v>
      </c>
      <c r="B1468" s="15" t="s">
        <v>1299</v>
      </c>
      <c r="C1468" s="15" t="s">
        <v>1477</v>
      </c>
      <c r="D1468" s="16" t="s">
        <v>2</v>
      </c>
      <c r="E1468" s="17">
        <v>48.88</v>
      </c>
      <c r="F1468" s="18">
        <v>1.57</v>
      </c>
      <c r="G1468" s="17"/>
      <c r="H1468" s="16"/>
      <c r="I1468" s="16" t="s">
        <v>40</v>
      </c>
      <c r="J1468" s="16" t="s">
        <v>4</v>
      </c>
      <c r="K1468" s="16" t="s">
        <v>4</v>
      </c>
      <c r="L1468" s="19">
        <f>IF(Tabelle1[[#This Row],[Heizleistung (55°C)]]=0,Tabelle1[[#This Row],[Heizleistung (35°C)]],(Tabelle1[[#This Row],[Heizleistung (35°C)]]+Tabelle1[[#This Row],[Heizleistung (55°C)]])/2)</f>
        <v>48.88</v>
      </c>
      <c r="M1468" s="20">
        <f>IF(Tabelle1[[#This Row],[Etas 55°C]]=0,0,(Tabelle1[[#This Row],[Etas 35°C]]*0.8+Tabelle1[[#This Row],[Etas 55°C]]*0.2))*2.5</f>
        <v>0</v>
      </c>
      <c r="N1468" s="21" t="str">
        <f>IF(-(Tabelle1[[#This Row],[80%/20% SCOP]]-5.5)/5.5=1,"n.a.",-(Tabelle1[[#This Row],[80%/20% SCOP]]-5.5)/5.5)</f>
        <v>n.a.</v>
      </c>
    </row>
    <row r="1469" spans="1:14" ht="20.100000000000001" customHeight="1" x14ac:dyDescent="0.25">
      <c r="A1469" s="24">
        <v>16005475</v>
      </c>
      <c r="B1469" s="15" t="s">
        <v>1299</v>
      </c>
      <c r="C1469" s="15" t="s">
        <v>1478</v>
      </c>
      <c r="D1469" s="16" t="s">
        <v>2</v>
      </c>
      <c r="E1469" s="17">
        <v>6</v>
      </c>
      <c r="F1469" s="18">
        <v>1.76</v>
      </c>
      <c r="G1469" s="17">
        <v>6</v>
      </c>
      <c r="H1469" s="18">
        <v>1.27</v>
      </c>
      <c r="I1469" s="16" t="s">
        <v>40</v>
      </c>
      <c r="J1469" s="16" t="s">
        <v>4</v>
      </c>
      <c r="K1469" s="16" t="s">
        <v>4</v>
      </c>
      <c r="L1469" s="19">
        <f>IF(Tabelle1[[#This Row],[Heizleistung (55°C)]]=0,Tabelle1[[#This Row],[Heizleistung (35°C)]],(Tabelle1[[#This Row],[Heizleistung (35°C)]]+Tabelle1[[#This Row],[Heizleistung (55°C)]])/2)</f>
        <v>6</v>
      </c>
      <c r="M1469" s="20">
        <f>IF(Tabelle1[[#This Row],[Etas 55°C]]=0,0,(Tabelle1[[#This Row],[Etas 35°C]]*0.8+Tabelle1[[#This Row],[Etas 55°C]]*0.2))*2.5</f>
        <v>4.1550000000000002</v>
      </c>
      <c r="N1469" s="21">
        <f>IF(-(Tabelle1[[#This Row],[80%/20% SCOP]]-5.5)/5.5=1,"n.a.",-(Tabelle1[[#This Row],[80%/20% SCOP]]-5.5)/5.5)</f>
        <v>0.24454545454545451</v>
      </c>
    </row>
    <row r="1470" spans="1:14" ht="20.100000000000001" customHeight="1" x14ac:dyDescent="0.25">
      <c r="A1470" s="24">
        <v>16010474</v>
      </c>
      <c r="B1470" s="15" t="s">
        <v>1299</v>
      </c>
      <c r="C1470" s="15" t="s">
        <v>1479</v>
      </c>
      <c r="D1470" s="16" t="s">
        <v>2</v>
      </c>
      <c r="E1470" s="17">
        <v>12</v>
      </c>
      <c r="F1470" s="18">
        <v>1.84</v>
      </c>
      <c r="G1470" s="17">
        <v>12</v>
      </c>
      <c r="H1470" s="18">
        <v>1.31</v>
      </c>
      <c r="I1470" s="16" t="s">
        <v>40</v>
      </c>
      <c r="J1470" s="16" t="s">
        <v>4</v>
      </c>
      <c r="K1470" s="16" t="s">
        <v>4</v>
      </c>
      <c r="L1470" s="19">
        <f>IF(Tabelle1[[#This Row],[Heizleistung (55°C)]]=0,Tabelle1[[#This Row],[Heizleistung (35°C)]],(Tabelle1[[#This Row],[Heizleistung (35°C)]]+Tabelle1[[#This Row],[Heizleistung (55°C)]])/2)</f>
        <v>12</v>
      </c>
      <c r="M1470" s="20">
        <f>IF(Tabelle1[[#This Row],[Etas 55°C]]=0,0,(Tabelle1[[#This Row],[Etas 35°C]]*0.8+Tabelle1[[#This Row],[Etas 55°C]]*0.2))*2.5</f>
        <v>4.3350000000000009</v>
      </c>
      <c r="N1470" s="21">
        <f>IF(-(Tabelle1[[#This Row],[80%/20% SCOP]]-5.5)/5.5=1,"n.a.",-(Tabelle1[[#This Row],[80%/20% SCOP]]-5.5)/5.5)</f>
        <v>0.21181818181818166</v>
      </c>
    </row>
    <row r="1471" spans="1:14" ht="20.100000000000001" customHeight="1" x14ac:dyDescent="0.25">
      <c r="A1471" s="24">
        <v>16016037</v>
      </c>
      <c r="B1471" s="15" t="s">
        <v>1299</v>
      </c>
      <c r="C1471" s="15" t="s">
        <v>1480</v>
      </c>
      <c r="D1471" s="16" t="s">
        <v>2</v>
      </c>
      <c r="E1471" s="17">
        <v>6.5</v>
      </c>
      <c r="F1471" s="18">
        <v>2.02</v>
      </c>
      <c r="G1471" s="17">
        <v>6.5</v>
      </c>
      <c r="H1471" s="18">
        <v>1.53</v>
      </c>
      <c r="I1471" s="16" t="s">
        <v>3</v>
      </c>
      <c r="J1471" s="16" t="s">
        <v>4</v>
      </c>
      <c r="K1471" s="16" t="s">
        <v>4</v>
      </c>
      <c r="L1471" s="19">
        <f>IF(Tabelle1[[#This Row],[Heizleistung (55°C)]]=0,Tabelle1[[#This Row],[Heizleistung (35°C)]],(Tabelle1[[#This Row],[Heizleistung (35°C)]]+Tabelle1[[#This Row],[Heizleistung (55°C)]])/2)</f>
        <v>6.5</v>
      </c>
      <c r="M1471" s="20">
        <f>IF(Tabelle1[[#This Row],[Etas 55°C]]=0,0,(Tabelle1[[#This Row],[Etas 35°C]]*0.8+Tabelle1[[#This Row],[Etas 55°C]]*0.2))*2.5</f>
        <v>4.8050000000000006</v>
      </c>
      <c r="N1471" s="21">
        <f>IF(-(Tabelle1[[#This Row],[80%/20% SCOP]]-5.5)/5.5=1,"n.a.",-(Tabelle1[[#This Row],[80%/20% SCOP]]-5.5)/5.5)</f>
        <v>0.12636363636363626</v>
      </c>
    </row>
    <row r="1472" spans="1:14" ht="20.100000000000001" customHeight="1" x14ac:dyDescent="0.25">
      <c r="A1472" s="24">
        <v>16010466</v>
      </c>
      <c r="B1472" s="15" t="s">
        <v>1299</v>
      </c>
      <c r="C1472" s="15" t="s">
        <v>1481</v>
      </c>
      <c r="D1472" s="16" t="s">
        <v>2</v>
      </c>
      <c r="E1472" s="17">
        <v>11</v>
      </c>
      <c r="F1472" s="18">
        <v>1.81</v>
      </c>
      <c r="G1472" s="17">
        <v>11</v>
      </c>
      <c r="H1472" s="18">
        <v>1.26</v>
      </c>
      <c r="I1472" s="16" t="s">
        <v>40</v>
      </c>
      <c r="J1472" s="16" t="s">
        <v>4</v>
      </c>
      <c r="K1472" s="16" t="s">
        <v>4</v>
      </c>
      <c r="L1472" s="19">
        <f>IF(Tabelle1[[#This Row],[Heizleistung (55°C)]]=0,Tabelle1[[#This Row],[Heizleistung (35°C)]],(Tabelle1[[#This Row],[Heizleistung (35°C)]]+Tabelle1[[#This Row],[Heizleistung (55°C)]])/2)</f>
        <v>11</v>
      </c>
      <c r="M1472" s="20">
        <f>IF(Tabelle1[[#This Row],[Etas 55°C]]=0,0,(Tabelle1[[#This Row],[Etas 35°C]]*0.8+Tabelle1[[#This Row],[Etas 55°C]]*0.2))*2.5</f>
        <v>4.25</v>
      </c>
      <c r="N1472" s="21">
        <f>IF(-(Tabelle1[[#This Row],[80%/20% SCOP]]-5.5)/5.5=1,"n.a.",-(Tabelle1[[#This Row],[80%/20% SCOP]]-5.5)/5.5)</f>
        <v>0.22727272727272727</v>
      </c>
    </row>
    <row r="1473" spans="1:14" ht="20.100000000000001" customHeight="1" x14ac:dyDescent="0.25">
      <c r="A1473" s="24">
        <v>16005267</v>
      </c>
      <c r="B1473" s="15" t="s">
        <v>1299</v>
      </c>
      <c r="C1473" s="15" t="s">
        <v>1482</v>
      </c>
      <c r="D1473" s="16" t="s">
        <v>2</v>
      </c>
      <c r="E1473" s="17">
        <v>39.29</v>
      </c>
      <c r="F1473" s="18">
        <v>1.61</v>
      </c>
      <c r="G1473" s="17"/>
      <c r="H1473" s="16"/>
      <c r="I1473" s="16" t="s">
        <v>40</v>
      </c>
      <c r="J1473" s="16" t="s">
        <v>4</v>
      </c>
      <c r="K1473" s="16" t="s">
        <v>4</v>
      </c>
      <c r="L1473" s="19">
        <f>IF(Tabelle1[[#This Row],[Heizleistung (55°C)]]=0,Tabelle1[[#This Row],[Heizleistung (35°C)]],(Tabelle1[[#This Row],[Heizleistung (35°C)]]+Tabelle1[[#This Row],[Heizleistung (55°C)]])/2)</f>
        <v>39.29</v>
      </c>
      <c r="M1473" s="20">
        <f>IF(Tabelle1[[#This Row],[Etas 55°C]]=0,0,(Tabelle1[[#This Row],[Etas 35°C]]*0.8+Tabelle1[[#This Row],[Etas 55°C]]*0.2))*2.5</f>
        <v>0</v>
      </c>
      <c r="N1473" s="21" t="str">
        <f>IF(-(Tabelle1[[#This Row],[80%/20% SCOP]]-5.5)/5.5=1,"n.a.",-(Tabelle1[[#This Row],[80%/20% SCOP]]-5.5)/5.5)</f>
        <v>n.a.</v>
      </c>
    </row>
    <row r="1474" spans="1:14" ht="20.100000000000001" customHeight="1" x14ac:dyDescent="0.25">
      <c r="A1474" s="24">
        <v>16005326</v>
      </c>
      <c r="B1474" s="15" t="s">
        <v>1299</v>
      </c>
      <c r="C1474" s="15" t="s">
        <v>1483</v>
      </c>
      <c r="D1474" s="16" t="s">
        <v>2</v>
      </c>
      <c r="E1474" s="17">
        <v>186.15</v>
      </c>
      <c r="F1474" s="18">
        <v>1.5</v>
      </c>
      <c r="G1474" s="17"/>
      <c r="H1474" s="16"/>
      <c r="I1474" s="16" t="s">
        <v>40</v>
      </c>
      <c r="J1474" s="16" t="s">
        <v>15</v>
      </c>
      <c r="K1474" s="16" t="s">
        <v>4</v>
      </c>
      <c r="L1474" s="19">
        <f>IF(Tabelle1[[#This Row],[Heizleistung (55°C)]]=0,Tabelle1[[#This Row],[Heizleistung (35°C)]],(Tabelle1[[#This Row],[Heizleistung (35°C)]]+Tabelle1[[#This Row],[Heizleistung (55°C)]])/2)</f>
        <v>186.15</v>
      </c>
      <c r="M1474" s="20">
        <f>IF(Tabelle1[[#This Row],[Etas 55°C]]=0,0,(Tabelle1[[#This Row],[Etas 35°C]]*0.8+Tabelle1[[#This Row],[Etas 55°C]]*0.2))*2.5</f>
        <v>0</v>
      </c>
      <c r="N1474" s="21" t="str">
        <f>IF(-(Tabelle1[[#This Row],[80%/20% SCOP]]-5.5)/5.5=1,"n.a.",-(Tabelle1[[#This Row],[80%/20% SCOP]]-5.5)/5.5)</f>
        <v>n.a.</v>
      </c>
    </row>
    <row r="1475" spans="1:14" ht="20.100000000000001" customHeight="1" x14ac:dyDescent="0.25">
      <c r="A1475" s="24">
        <v>16010352</v>
      </c>
      <c r="B1475" s="15" t="s">
        <v>1299</v>
      </c>
      <c r="C1475" s="15" t="s">
        <v>1484</v>
      </c>
      <c r="D1475" s="16" t="s">
        <v>2</v>
      </c>
      <c r="E1475" s="17">
        <v>8</v>
      </c>
      <c r="F1475" s="18">
        <v>1.79</v>
      </c>
      <c r="G1475" s="17">
        <v>8</v>
      </c>
      <c r="H1475" s="18">
        <v>1.3</v>
      </c>
      <c r="I1475" s="16" t="s">
        <v>40</v>
      </c>
      <c r="J1475" s="16" t="s">
        <v>4</v>
      </c>
      <c r="K1475" s="16" t="s">
        <v>4</v>
      </c>
      <c r="L1475" s="19">
        <f>IF(Tabelle1[[#This Row],[Heizleistung (55°C)]]=0,Tabelle1[[#This Row],[Heizleistung (35°C)]],(Tabelle1[[#This Row],[Heizleistung (35°C)]]+Tabelle1[[#This Row],[Heizleistung (55°C)]])/2)</f>
        <v>8</v>
      </c>
      <c r="M1475" s="20">
        <f>IF(Tabelle1[[#This Row],[Etas 55°C]]=0,0,(Tabelle1[[#This Row],[Etas 35°C]]*0.8+Tabelle1[[#This Row],[Etas 55°C]]*0.2))*2.5</f>
        <v>4.2300000000000004</v>
      </c>
      <c r="N1475" s="21">
        <f>IF(-(Tabelle1[[#This Row],[80%/20% SCOP]]-5.5)/5.5=1,"n.a.",-(Tabelle1[[#This Row],[80%/20% SCOP]]-5.5)/5.5)</f>
        <v>0.23090909090909084</v>
      </c>
    </row>
    <row r="1476" spans="1:14" ht="20.100000000000001" customHeight="1" x14ac:dyDescent="0.25">
      <c r="A1476" s="24">
        <v>16005422</v>
      </c>
      <c r="B1476" s="15" t="s">
        <v>1299</v>
      </c>
      <c r="C1476" s="15" t="s">
        <v>1485</v>
      </c>
      <c r="D1476" s="16" t="s">
        <v>2</v>
      </c>
      <c r="E1476" s="17">
        <v>11</v>
      </c>
      <c r="F1476" s="18">
        <v>1.84</v>
      </c>
      <c r="G1476" s="17">
        <v>11</v>
      </c>
      <c r="H1476" s="18">
        <v>1.28</v>
      </c>
      <c r="I1476" s="16" t="s">
        <v>40</v>
      </c>
      <c r="J1476" s="16" t="s">
        <v>4</v>
      </c>
      <c r="K1476" s="16" t="s">
        <v>4</v>
      </c>
      <c r="L1476" s="19">
        <f>IF(Tabelle1[[#This Row],[Heizleistung (55°C)]]=0,Tabelle1[[#This Row],[Heizleistung (35°C)]],(Tabelle1[[#This Row],[Heizleistung (35°C)]]+Tabelle1[[#This Row],[Heizleistung (55°C)]])/2)</f>
        <v>11</v>
      </c>
      <c r="M1476" s="20">
        <f>IF(Tabelle1[[#This Row],[Etas 55°C]]=0,0,(Tabelle1[[#This Row],[Etas 35°C]]*0.8+Tabelle1[[#This Row],[Etas 55°C]]*0.2))*2.5</f>
        <v>4.32</v>
      </c>
      <c r="N1476" s="21">
        <f>IF(-(Tabelle1[[#This Row],[80%/20% SCOP]]-5.5)/5.5=1,"n.a.",-(Tabelle1[[#This Row],[80%/20% SCOP]]-5.5)/5.5)</f>
        <v>0.21454545454545448</v>
      </c>
    </row>
    <row r="1477" spans="1:14" ht="20.100000000000001" customHeight="1" x14ac:dyDescent="0.25">
      <c r="A1477" s="24">
        <v>16005324</v>
      </c>
      <c r="B1477" s="15" t="s">
        <v>1299</v>
      </c>
      <c r="C1477" s="15" t="s">
        <v>1486</v>
      </c>
      <c r="D1477" s="16" t="s">
        <v>2</v>
      </c>
      <c r="E1477" s="17">
        <v>168.94</v>
      </c>
      <c r="F1477" s="18">
        <v>1.45</v>
      </c>
      <c r="G1477" s="17"/>
      <c r="H1477" s="16"/>
      <c r="I1477" s="16" t="s">
        <v>40</v>
      </c>
      <c r="J1477" s="16" t="s">
        <v>15</v>
      </c>
      <c r="K1477" s="16" t="s">
        <v>4</v>
      </c>
      <c r="L1477" s="19">
        <f>IF(Tabelle1[[#This Row],[Heizleistung (55°C)]]=0,Tabelle1[[#This Row],[Heizleistung (35°C)]],(Tabelle1[[#This Row],[Heizleistung (35°C)]]+Tabelle1[[#This Row],[Heizleistung (55°C)]])/2)</f>
        <v>168.94</v>
      </c>
      <c r="M1477" s="20">
        <f>IF(Tabelle1[[#This Row],[Etas 55°C]]=0,0,(Tabelle1[[#This Row],[Etas 35°C]]*0.8+Tabelle1[[#This Row],[Etas 55°C]]*0.2))*2.5</f>
        <v>0</v>
      </c>
      <c r="N1477" s="21" t="str">
        <f>IF(-(Tabelle1[[#This Row],[80%/20% SCOP]]-5.5)/5.5=1,"n.a.",-(Tabelle1[[#This Row],[80%/20% SCOP]]-5.5)/5.5)</f>
        <v>n.a.</v>
      </c>
    </row>
    <row r="1478" spans="1:14" ht="20.100000000000001" customHeight="1" x14ac:dyDescent="0.25">
      <c r="A1478" s="24">
        <v>16005357</v>
      </c>
      <c r="B1478" s="15" t="s">
        <v>1299</v>
      </c>
      <c r="C1478" s="15" t="s">
        <v>1487</v>
      </c>
      <c r="D1478" s="16" t="s">
        <v>2</v>
      </c>
      <c r="E1478" s="17">
        <v>8.3000000000000007</v>
      </c>
      <c r="F1478" s="18">
        <v>1.96</v>
      </c>
      <c r="G1478" s="17">
        <v>8.5</v>
      </c>
      <c r="H1478" s="18">
        <v>1.41</v>
      </c>
      <c r="I1478" s="16" t="s">
        <v>40</v>
      </c>
      <c r="J1478" s="16" t="s">
        <v>4</v>
      </c>
      <c r="K1478" s="16" t="s">
        <v>4</v>
      </c>
      <c r="L1478" s="19">
        <f>IF(Tabelle1[[#This Row],[Heizleistung (55°C)]]=0,Tabelle1[[#This Row],[Heizleistung (35°C)]],(Tabelle1[[#This Row],[Heizleistung (35°C)]]+Tabelle1[[#This Row],[Heizleistung (55°C)]])/2)</f>
        <v>8.4</v>
      </c>
      <c r="M1478" s="20">
        <f>IF(Tabelle1[[#This Row],[Etas 55°C]]=0,0,(Tabelle1[[#This Row],[Etas 35°C]]*0.8+Tabelle1[[#This Row],[Etas 55°C]]*0.2))*2.5</f>
        <v>4.625</v>
      </c>
      <c r="N1478" s="21">
        <f>IF(-(Tabelle1[[#This Row],[80%/20% SCOP]]-5.5)/5.5=1,"n.a.",-(Tabelle1[[#This Row],[80%/20% SCOP]]-5.5)/5.5)</f>
        <v>0.15909090909090909</v>
      </c>
    </row>
    <row r="1479" spans="1:14" ht="20.100000000000001" customHeight="1" x14ac:dyDescent="0.25">
      <c r="A1479" s="24">
        <v>16005264</v>
      </c>
      <c r="B1479" s="15" t="s">
        <v>1299</v>
      </c>
      <c r="C1479" s="15" t="s">
        <v>1488</v>
      </c>
      <c r="D1479" s="16" t="s">
        <v>2</v>
      </c>
      <c r="E1479" s="17">
        <v>31.61</v>
      </c>
      <c r="F1479" s="18">
        <v>1.63</v>
      </c>
      <c r="G1479" s="17"/>
      <c r="H1479" s="16"/>
      <c r="I1479" s="16" t="s">
        <v>40</v>
      </c>
      <c r="J1479" s="16" t="s">
        <v>4</v>
      </c>
      <c r="K1479" s="16" t="s">
        <v>4</v>
      </c>
      <c r="L1479" s="19">
        <f>IF(Tabelle1[[#This Row],[Heizleistung (55°C)]]=0,Tabelle1[[#This Row],[Heizleistung (35°C)]],(Tabelle1[[#This Row],[Heizleistung (35°C)]]+Tabelle1[[#This Row],[Heizleistung (55°C)]])/2)</f>
        <v>31.61</v>
      </c>
      <c r="M1479" s="20">
        <f>IF(Tabelle1[[#This Row],[Etas 55°C]]=0,0,(Tabelle1[[#This Row],[Etas 35°C]]*0.8+Tabelle1[[#This Row],[Etas 55°C]]*0.2))*2.5</f>
        <v>0</v>
      </c>
      <c r="N1479" s="21" t="str">
        <f>IF(-(Tabelle1[[#This Row],[80%/20% SCOP]]-5.5)/5.5=1,"n.a.",-(Tabelle1[[#This Row],[80%/20% SCOP]]-5.5)/5.5)</f>
        <v>n.a.</v>
      </c>
    </row>
    <row r="1480" spans="1:14" ht="20.100000000000001" customHeight="1" x14ac:dyDescent="0.25">
      <c r="A1480" s="24">
        <v>16011586</v>
      </c>
      <c r="B1480" s="15" t="s">
        <v>1299</v>
      </c>
      <c r="C1480" s="15" t="s">
        <v>1489</v>
      </c>
      <c r="D1480" s="16" t="s">
        <v>2</v>
      </c>
      <c r="E1480" s="17">
        <v>8</v>
      </c>
      <c r="F1480" s="18">
        <v>1.79</v>
      </c>
      <c r="G1480" s="17">
        <v>8</v>
      </c>
      <c r="H1480" s="18">
        <v>1.3</v>
      </c>
      <c r="I1480" s="16" t="s">
        <v>40</v>
      </c>
      <c r="J1480" s="16" t="s">
        <v>4</v>
      </c>
      <c r="K1480" s="16" t="s">
        <v>4</v>
      </c>
      <c r="L1480" s="19">
        <f>IF(Tabelle1[[#This Row],[Heizleistung (55°C)]]=0,Tabelle1[[#This Row],[Heizleistung (35°C)]],(Tabelle1[[#This Row],[Heizleistung (35°C)]]+Tabelle1[[#This Row],[Heizleistung (55°C)]])/2)</f>
        <v>8</v>
      </c>
      <c r="M1480" s="20">
        <f>IF(Tabelle1[[#This Row],[Etas 55°C]]=0,0,(Tabelle1[[#This Row],[Etas 35°C]]*0.8+Tabelle1[[#This Row],[Etas 55°C]]*0.2))*2.5</f>
        <v>4.2300000000000004</v>
      </c>
      <c r="N1480" s="21">
        <f>IF(-(Tabelle1[[#This Row],[80%/20% SCOP]]-5.5)/5.5=1,"n.a.",-(Tabelle1[[#This Row],[80%/20% SCOP]]-5.5)/5.5)</f>
        <v>0.23090909090909084</v>
      </c>
    </row>
    <row r="1481" spans="1:14" ht="20.100000000000001" customHeight="1" x14ac:dyDescent="0.25">
      <c r="A1481" s="24">
        <v>16005261</v>
      </c>
      <c r="B1481" s="15" t="s">
        <v>1299</v>
      </c>
      <c r="C1481" s="15" t="s">
        <v>1490</v>
      </c>
      <c r="D1481" s="16" t="s">
        <v>2</v>
      </c>
      <c r="E1481" s="17">
        <v>30.57</v>
      </c>
      <c r="F1481" s="18">
        <v>1.62</v>
      </c>
      <c r="G1481" s="17"/>
      <c r="H1481" s="16"/>
      <c r="I1481" s="16" t="s">
        <v>40</v>
      </c>
      <c r="J1481" s="16" t="s">
        <v>4</v>
      </c>
      <c r="K1481" s="16" t="s">
        <v>4</v>
      </c>
      <c r="L1481" s="19">
        <f>IF(Tabelle1[[#This Row],[Heizleistung (55°C)]]=0,Tabelle1[[#This Row],[Heizleistung (35°C)]],(Tabelle1[[#This Row],[Heizleistung (35°C)]]+Tabelle1[[#This Row],[Heizleistung (55°C)]])/2)</f>
        <v>30.57</v>
      </c>
      <c r="M1481" s="20">
        <f>IF(Tabelle1[[#This Row],[Etas 55°C]]=0,0,(Tabelle1[[#This Row],[Etas 35°C]]*0.8+Tabelle1[[#This Row],[Etas 55°C]]*0.2))*2.5</f>
        <v>0</v>
      </c>
      <c r="N1481" s="21" t="str">
        <f>IF(-(Tabelle1[[#This Row],[80%/20% SCOP]]-5.5)/5.5=1,"n.a.",-(Tabelle1[[#This Row],[80%/20% SCOP]]-5.5)/5.5)</f>
        <v>n.a.</v>
      </c>
    </row>
    <row r="1482" spans="1:14" ht="20.100000000000001" customHeight="1" x14ac:dyDescent="0.25">
      <c r="A1482" s="24">
        <v>16005418</v>
      </c>
      <c r="B1482" s="15" t="s">
        <v>1299</v>
      </c>
      <c r="C1482" s="15" t="s">
        <v>1491</v>
      </c>
      <c r="D1482" s="16" t="s">
        <v>2</v>
      </c>
      <c r="E1482" s="17">
        <v>13</v>
      </c>
      <c r="F1482" s="18">
        <v>1.86</v>
      </c>
      <c r="G1482" s="17">
        <v>13</v>
      </c>
      <c r="H1482" s="18">
        <v>1.4</v>
      </c>
      <c r="I1482" s="16" t="s">
        <v>40</v>
      </c>
      <c r="J1482" s="16" t="s">
        <v>4</v>
      </c>
      <c r="K1482" s="16" t="s">
        <v>4</v>
      </c>
      <c r="L1482" s="19">
        <f>IF(Tabelle1[[#This Row],[Heizleistung (55°C)]]=0,Tabelle1[[#This Row],[Heizleistung (35°C)]],(Tabelle1[[#This Row],[Heizleistung (35°C)]]+Tabelle1[[#This Row],[Heizleistung (55°C)]])/2)</f>
        <v>13</v>
      </c>
      <c r="M1482" s="20">
        <f>IF(Tabelle1[[#This Row],[Etas 55°C]]=0,0,(Tabelle1[[#This Row],[Etas 35°C]]*0.8+Tabelle1[[#This Row],[Etas 55°C]]*0.2))*2.5</f>
        <v>4.4200000000000008</v>
      </c>
      <c r="N1482" s="21">
        <f>IF(-(Tabelle1[[#This Row],[80%/20% SCOP]]-5.5)/5.5=1,"n.a.",-(Tabelle1[[#This Row],[80%/20% SCOP]]-5.5)/5.5)</f>
        <v>0.19636363636363621</v>
      </c>
    </row>
    <row r="1483" spans="1:14" ht="20.100000000000001" customHeight="1" x14ac:dyDescent="0.25">
      <c r="A1483" s="24">
        <v>16005404</v>
      </c>
      <c r="B1483" s="15" t="s">
        <v>1299</v>
      </c>
      <c r="C1483" s="15" t="s">
        <v>1492</v>
      </c>
      <c r="D1483" s="16" t="s">
        <v>2</v>
      </c>
      <c r="E1483" s="17">
        <v>470.59</v>
      </c>
      <c r="F1483" s="18">
        <v>1.49</v>
      </c>
      <c r="G1483" s="17"/>
      <c r="H1483" s="16"/>
      <c r="I1483" s="16" t="s">
        <v>40</v>
      </c>
      <c r="J1483" s="16" t="s">
        <v>15</v>
      </c>
      <c r="K1483" s="16" t="s">
        <v>4</v>
      </c>
      <c r="L1483" s="19">
        <f>IF(Tabelle1[[#This Row],[Heizleistung (55°C)]]=0,Tabelle1[[#This Row],[Heizleistung (35°C)]],(Tabelle1[[#This Row],[Heizleistung (35°C)]]+Tabelle1[[#This Row],[Heizleistung (55°C)]])/2)</f>
        <v>470.59</v>
      </c>
      <c r="M1483" s="20">
        <f>IF(Tabelle1[[#This Row],[Etas 55°C]]=0,0,(Tabelle1[[#This Row],[Etas 35°C]]*0.8+Tabelle1[[#This Row],[Etas 55°C]]*0.2))*2.5</f>
        <v>0</v>
      </c>
      <c r="N1483" s="21" t="str">
        <f>IF(-(Tabelle1[[#This Row],[80%/20% SCOP]]-5.5)/5.5=1,"n.a.",-(Tabelle1[[#This Row],[80%/20% SCOP]]-5.5)/5.5)</f>
        <v>n.a.</v>
      </c>
    </row>
    <row r="1484" spans="1:14" ht="20.100000000000001" customHeight="1" x14ac:dyDescent="0.25">
      <c r="A1484" s="24">
        <v>16011576</v>
      </c>
      <c r="B1484" s="15" t="s">
        <v>1299</v>
      </c>
      <c r="C1484" s="15" t="s">
        <v>1493</v>
      </c>
      <c r="D1484" s="16" t="s">
        <v>2</v>
      </c>
      <c r="E1484" s="17">
        <v>6</v>
      </c>
      <c r="F1484" s="18">
        <v>1.79</v>
      </c>
      <c r="G1484" s="17">
        <v>6</v>
      </c>
      <c r="H1484" s="18">
        <v>1.29</v>
      </c>
      <c r="I1484" s="16" t="s">
        <v>40</v>
      </c>
      <c r="J1484" s="16" t="s">
        <v>4</v>
      </c>
      <c r="K1484" s="16" t="s">
        <v>4</v>
      </c>
      <c r="L1484" s="19">
        <f>IF(Tabelle1[[#This Row],[Heizleistung (55°C)]]=0,Tabelle1[[#This Row],[Heizleistung (35°C)]],(Tabelle1[[#This Row],[Heizleistung (35°C)]]+Tabelle1[[#This Row],[Heizleistung (55°C)]])/2)</f>
        <v>6</v>
      </c>
      <c r="M1484" s="20">
        <f>IF(Tabelle1[[#This Row],[Etas 55°C]]=0,0,(Tabelle1[[#This Row],[Etas 35°C]]*0.8+Tabelle1[[#This Row],[Etas 55°C]]*0.2))*2.5</f>
        <v>4.2250000000000005</v>
      </c>
      <c r="N1484" s="21">
        <f>IF(-(Tabelle1[[#This Row],[80%/20% SCOP]]-5.5)/5.5=1,"n.a.",-(Tabelle1[[#This Row],[80%/20% SCOP]]-5.5)/5.5)</f>
        <v>0.23181818181818173</v>
      </c>
    </row>
    <row r="1485" spans="1:14" ht="20.100000000000001" customHeight="1" x14ac:dyDescent="0.25">
      <c r="A1485" s="24">
        <v>16016040</v>
      </c>
      <c r="B1485" s="15" t="s">
        <v>1299</v>
      </c>
      <c r="C1485" s="15" t="s">
        <v>1494</v>
      </c>
      <c r="D1485" s="16" t="s">
        <v>2</v>
      </c>
      <c r="E1485" s="17">
        <v>10</v>
      </c>
      <c r="F1485" s="18">
        <v>2.0299999999999998</v>
      </c>
      <c r="G1485" s="17">
        <v>10.5</v>
      </c>
      <c r="H1485" s="18">
        <v>1.59</v>
      </c>
      <c r="I1485" s="16" t="s">
        <v>3</v>
      </c>
      <c r="J1485" s="16" t="s">
        <v>4</v>
      </c>
      <c r="K1485" s="16" t="s">
        <v>4</v>
      </c>
      <c r="L1485" s="19">
        <f>IF(Tabelle1[[#This Row],[Heizleistung (55°C)]]=0,Tabelle1[[#This Row],[Heizleistung (35°C)]],(Tabelle1[[#This Row],[Heizleistung (35°C)]]+Tabelle1[[#This Row],[Heizleistung (55°C)]])/2)</f>
        <v>10.25</v>
      </c>
      <c r="M1485" s="20">
        <f>IF(Tabelle1[[#This Row],[Etas 55°C]]=0,0,(Tabelle1[[#This Row],[Etas 35°C]]*0.8+Tabelle1[[#This Row],[Etas 55°C]]*0.2))*2.5</f>
        <v>4.8549999999999995</v>
      </c>
      <c r="N1485" s="21">
        <f>IF(-(Tabelle1[[#This Row],[80%/20% SCOP]]-5.5)/5.5=1,"n.a.",-(Tabelle1[[#This Row],[80%/20% SCOP]]-5.5)/5.5)</f>
        <v>0.11727272727272736</v>
      </c>
    </row>
    <row r="1486" spans="1:14" ht="20.100000000000001" customHeight="1" x14ac:dyDescent="0.25">
      <c r="A1486" s="24">
        <v>16005423</v>
      </c>
      <c r="B1486" s="15" t="s">
        <v>1299</v>
      </c>
      <c r="C1486" s="15" t="s">
        <v>1495</v>
      </c>
      <c r="D1486" s="16" t="s">
        <v>2</v>
      </c>
      <c r="E1486" s="17">
        <v>8.3000000000000007</v>
      </c>
      <c r="F1486" s="18">
        <v>1.9</v>
      </c>
      <c r="G1486" s="17">
        <v>8.5</v>
      </c>
      <c r="H1486" s="18">
        <v>1.38</v>
      </c>
      <c r="I1486" s="16" t="s">
        <v>40</v>
      </c>
      <c r="J1486" s="16" t="s">
        <v>4</v>
      </c>
      <c r="K1486" s="16" t="s">
        <v>4</v>
      </c>
      <c r="L1486" s="19">
        <f>IF(Tabelle1[[#This Row],[Heizleistung (55°C)]]=0,Tabelle1[[#This Row],[Heizleistung (35°C)]],(Tabelle1[[#This Row],[Heizleistung (35°C)]]+Tabelle1[[#This Row],[Heizleistung (55°C)]])/2)</f>
        <v>8.4</v>
      </c>
      <c r="M1486" s="20">
        <f>IF(Tabelle1[[#This Row],[Etas 55°C]]=0,0,(Tabelle1[[#This Row],[Etas 35°C]]*0.8+Tabelle1[[#This Row],[Etas 55°C]]*0.2))*2.5</f>
        <v>4.49</v>
      </c>
      <c r="N1486" s="21">
        <f>IF(-(Tabelle1[[#This Row],[80%/20% SCOP]]-5.5)/5.5=1,"n.a.",-(Tabelle1[[#This Row],[80%/20% SCOP]]-5.5)/5.5)</f>
        <v>0.1836363636363636</v>
      </c>
    </row>
    <row r="1487" spans="1:14" ht="20.100000000000001" customHeight="1" x14ac:dyDescent="0.25">
      <c r="A1487" s="24">
        <v>16011565</v>
      </c>
      <c r="B1487" s="15" t="s">
        <v>1299</v>
      </c>
      <c r="C1487" s="15" t="s">
        <v>1496</v>
      </c>
      <c r="D1487" s="16" t="s">
        <v>2</v>
      </c>
      <c r="E1487" s="17">
        <v>8.3000000000000007</v>
      </c>
      <c r="F1487" s="18">
        <v>1.91</v>
      </c>
      <c r="G1487" s="17">
        <v>8.5</v>
      </c>
      <c r="H1487" s="18">
        <v>1.38</v>
      </c>
      <c r="I1487" s="16" t="s">
        <v>40</v>
      </c>
      <c r="J1487" s="16" t="s">
        <v>4</v>
      </c>
      <c r="K1487" s="16" t="s">
        <v>4</v>
      </c>
      <c r="L1487" s="19">
        <f>IF(Tabelle1[[#This Row],[Heizleistung (55°C)]]=0,Tabelle1[[#This Row],[Heizleistung (35°C)]],(Tabelle1[[#This Row],[Heizleistung (35°C)]]+Tabelle1[[#This Row],[Heizleistung (55°C)]])/2)</f>
        <v>8.4</v>
      </c>
      <c r="M1487" s="20">
        <f>IF(Tabelle1[[#This Row],[Etas 55°C]]=0,0,(Tabelle1[[#This Row],[Etas 35°C]]*0.8+Tabelle1[[#This Row],[Etas 55°C]]*0.2))*2.5</f>
        <v>4.51</v>
      </c>
      <c r="N1487" s="21">
        <f>IF(-(Tabelle1[[#This Row],[80%/20% SCOP]]-5.5)/5.5=1,"n.a.",-(Tabelle1[[#This Row],[80%/20% SCOP]]-5.5)/5.5)</f>
        <v>0.18000000000000005</v>
      </c>
    </row>
    <row r="1488" spans="1:14" ht="20.100000000000001" customHeight="1" x14ac:dyDescent="0.25">
      <c r="A1488" s="24">
        <v>16011488</v>
      </c>
      <c r="B1488" s="15" t="s">
        <v>1299</v>
      </c>
      <c r="C1488" s="15" t="s">
        <v>1497</v>
      </c>
      <c r="D1488" s="16" t="s">
        <v>2</v>
      </c>
      <c r="E1488" s="17">
        <v>12.5</v>
      </c>
      <c r="F1488" s="18">
        <v>1.9</v>
      </c>
      <c r="G1488" s="17">
        <v>12.5</v>
      </c>
      <c r="H1488" s="18">
        <v>1.42</v>
      </c>
      <c r="I1488" s="16" t="s">
        <v>40</v>
      </c>
      <c r="J1488" s="16" t="s">
        <v>4</v>
      </c>
      <c r="K1488" s="16" t="s">
        <v>4</v>
      </c>
      <c r="L1488" s="19">
        <f>IF(Tabelle1[[#This Row],[Heizleistung (55°C)]]=0,Tabelle1[[#This Row],[Heizleistung (35°C)]],(Tabelle1[[#This Row],[Heizleistung (35°C)]]+Tabelle1[[#This Row],[Heizleistung (55°C)]])/2)</f>
        <v>12.5</v>
      </c>
      <c r="M1488" s="20">
        <f>IF(Tabelle1[[#This Row],[Etas 55°C]]=0,0,(Tabelle1[[#This Row],[Etas 35°C]]*0.8+Tabelle1[[#This Row],[Etas 55°C]]*0.2))*2.5</f>
        <v>4.51</v>
      </c>
      <c r="N1488" s="21">
        <f>IF(-(Tabelle1[[#This Row],[80%/20% SCOP]]-5.5)/5.5=1,"n.a.",-(Tabelle1[[#This Row],[80%/20% SCOP]]-5.5)/5.5)</f>
        <v>0.18000000000000005</v>
      </c>
    </row>
    <row r="1489" spans="1:14" ht="20.100000000000001" customHeight="1" x14ac:dyDescent="0.25">
      <c r="A1489" s="24">
        <v>16010468</v>
      </c>
      <c r="B1489" s="15" t="s">
        <v>1299</v>
      </c>
      <c r="C1489" s="15" t="s">
        <v>1498</v>
      </c>
      <c r="D1489" s="16" t="s">
        <v>2</v>
      </c>
      <c r="E1489" s="17">
        <v>12</v>
      </c>
      <c r="F1489" s="18">
        <v>1.81</v>
      </c>
      <c r="G1489" s="17">
        <v>12</v>
      </c>
      <c r="H1489" s="18">
        <v>1.3</v>
      </c>
      <c r="I1489" s="16" t="s">
        <v>40</v>
      </c>
      <c r="J1489" s="16" t="s">
        <v>4</v>
      </c>
      <c r="K1489" s="16" t="s">
        <v>4</v>
      </c>
      <c r="L1489" s="19">
        <f>IF(Tabelle1[[#This Row],[Heizleistung (55°C)]]=0,Tabelle1[[#This Row],[Heizleistung (35°C)]],(Tabelle1[[#This Row],[Heizleistung (35°C)]]+Tabelle1[[#This Row],[Heizleistung (55°C)]])/2)</f>
        <v>12</v>
      </c>
      <c r="M1489" s="20">
        <f>IF(Tabelle1[[#This Row],[Etas 55°C]]=0,0,(Tabelle1[[#This Row],[Etas 35°C]]*0.8+Tabelle1[[#This Row],[Etas 55°C]]*0.2))*2.5</f>
        <v>4.2700000000000005</v>
      </c>
      <c r="N1489" s="21">
        <f>IF(-(Tabelle1[[#This Row],[80%/20% SCOP]]-5.5)/5.5=1,"n.a.",-(Tabelle1[[#This Row],[80%/20% SCOP]]-5.5)/5.5)</f>
        <v>0.22363636363636355</v>
      </c>
    </row>
    <row r="1490" spans="1:14" ht="20.100000000000001" customHeight="1" x14ac:dyDescent="0.25">
      <c r="A1490" s="24">
        <v>16005327</v>
      </c>
      <c r="B1490" s="15" t="s">
        <v>1299</v>
      </c>
      <c r="C1490" s="15" t="s">
        <v>1499</v>
      </c>
      <c r="D1490" s="16" t="s">
        <v>2</v>
      </c>
      <c r="E1490" s="17">
        <v>203.22</v>
      </c>
      <c r="F1490" s="18">
        <v>1.48</v>
      </c>
      <c r="G1490" s="17"/>
      <c r="H1490" s="16"/>
      <c r="I1490" s="16" t="s">
        <v>40</v>
      </c>
      <c r="J1490" s="16" t="s">
        <v>15</v>
      </c>
      <c r="K1490" s="16" t="s">
        <v>4</v>
      </c>
      <c r="L1490" s="19">
        <f>IF(Tabelle1[[#This Row],[Heizleistung (55°C)]]=0,Tabelle1[[#This Row],[Heizleistung (35°C)]],(Tabelle1[[#This Row],[Heizleistung (35°C)]]+Tabelle1[[#This Row],[Heizleistung (55°C)]])/2)</f>
        <v>203.22</v>
      </c>
      <c r="M1490" s="20">
        <f>IF(Tabelle1[[#This Row],[Etas 55°C]]=0,0,(Tabelle1[[#This Row],[Etas 35°C]]*0.8+Tabelle1[[#This Row],[Etas 55°C]]*0.2))*2.5</f>
        <v>0</v>
      </c>
      <c r="N1490" s="21" t="str">
        <f>IF(-(Tabelle1[[#This Row],[80%/20% SCOP]]-5.5)/5.5=1,"n.a.",-(Tabelle1[[#This Row],[80%/20% SCOP]]-5.5)/5.5)</f>
        <v>n.a.</v>
      </c>
    </row>
    <row r="1491" spans="1:14" ht="20.100000000000001" customHeight="1" x14ac:dyDescent="0.25">
      <c r="A1491" s="24">
        <v>16005262</v>
      </c>
      <c r="B1491" s="15" t="s">
        <v>1299</v>
      </c>
      <c r="C1491" s="15" t="s">
        <v>1500</v>
      </c>
      <c r="D1491" s="16" t="s">
        <v>2</v>
      </c>
      <c r="E1491" s="17">
        <v>31.9</v>
      </c>
      <c r="F1491" s="18">
        <v>1.58</v>
      </c>
      <c r="G1491" s="17"/>
      <c r="H1491" s="16"/>
      <c r="I1491" s="16" t="s">
        <v>40</v>
      </c>
      <c r="J1491" s="16" t="s">
        <v>4</v>
      </c>
      <c r="K1491" s="16" t="s">
        <v>4</v>
      </c>
      <c r="L1491" s="19">
        <f>IF(Tabelle1[[#This Row],[Heizleistung (55°C)]]=0,Tabelle1[[#This Row],[Heizleistung (35°C)]],(Tabelle1[[#This Row],[Heizleistung (35°C)]]+Tabelle1[[#This Row],[Heizleistung (55°C)]])/2)</f>
        <v>31.9</v>
      </c>
      <c r="M1491" s="20">
        <f>IF(Tabelle1[[#This Row],[Etas 55°C]]=0,0,(Tabelle1[[#This Row],[Etas 35°C]]*0.8+Tabelle1[[#This Row],[Etas 55°C]]*0.2))*2.5</f>
        <v>0</v>
      </c>
      <c r="N1491" s="21" t="str">
        <f>IF(-(Tabelle1[[#This Row],[80%/20% SCOP]]-5.5)/5.5=1,"n.a.",-(Tabelle1[[#This Row],[80%/20% SCOP]]-5.5)/5.5)</f>
        <v>n.a.</v>
      </c>
    </row>
    <row r="1492" spans="1:14" ht="20.100000000000001" customHeight="1" x14ac:dyDescent="0.25">
      <c r="A1492" s="24">
        <v>16005037</v>
      </c>
      <c r="B1492" s="15" t="s">
        <v>1299</v>
      </c>
      <c r="C1492" s="15" t="s">
        <v>1501</v>
      </c>
      <c r="D1492" s="16" t="s">
        <v>2</v>
      </c>
      <c r="E1492" s="17">
        <v>7</v>
      </c>
      <c r="F1492" s="18">
        <v>1.78</v>
      </c>
      <c r="G1492" s="17">
        <v>7</v>
      </c>
      <c r="H1492" s="18">
        <v>1.28</v>
      </c>
      <c r="I1492" s="16" t="s">
        <v>40</v>
      </c>
      <c r="J1492" s="16" t="s">
        <v>4</v>
      </c>
      <c r="K1492" s="16" t="s">
        <v>4</v>
      </c>
      <c r="L1492" s="19">
        <f>IF(Tabelle1[[#This Row],[Heizleistung (55°C)]]=0,Tabelle1[[#This Row],[Heizleistung (35°C)]],(Tabelle1[[#This Row],[Heizleistung (35°C)]]+Tabelle1[[#This Row],[Heizleistung (55°C)]])/2)</f>
        <v>7</v>
      </c>
      <c r="M1492" s="20">
        <f>IF(Tabelle1[[#This Row],[Etas 55°C]]=0,0,(Tabelle1[[#This Row],[Etas 35°C]]*0.8+Tabelle1[[#This Row],[Etas 55°C]]*0.2))*2.5</f>
        <v>4.2</v>
      </c>
      <c r="N1492" s="21">
        <f>IF(-(Tabelle1[[#This Row],[80%/20% SCOP]]-5.5)/5.5=1,"n.a.",-(Tabelle1[[#This Row],[80%/20% SCOP]]-5.5)/5.5)</f>
        <v>0.23636363636363633</v>
      </c>
    </row>
    <row r="1493" spans="1:14" ht="20.100000000000001" customHeight="1" x14ac:dyDescent="0.25">
      <c r="A1493" s="24">
        <v>16005334</v>
      </c>
      <c r="B1493" s="15" t="s">
        <v>1299</v>
      </c>
      <c r="C1493" s="15" t="s">
        <v>1502</v>
      </c>
      <c r="D1493" s="16" t="s">
        <v>2</v>
      </c>
      <c r="E1493" s="17">
        <v>313.29000000000002</v>
      </c>
      <c r="F1493" s="18">
        <v>1.55</v>
      </c>
      <c r="G1493" s="17"/>
      <c r="H1493" s="16"/>
      <c r="I1493" s="16" t="s">
        <v>40</v>
      </c>
      <c r="J1493" s="16" t="s">
        <v>15</v>
      </c>
      <c r="K1493" s="16" t="s">
        <v>4</v>
      </c>
      <c r="L1493" s="19">
        <f>IF(Tabelle1[[#This Row],[Heizleistung (55°C)]]=0,Tabelle1[[#This Row],[Heizleistung (35°C)]],(Tabelle1[[#This Row],[Heizleistung (35°C)]]+Tabelle1[[#This Row],[Heizleistung (55°C)]])/2)</f>
        <v>313.29000000000002</v>
      </c>
      <c r="M1493" s="20">
        <f>IF(Tabelle1[[#This Row],[Etas 55°C]]=0,0,(Tabelle1[[#This Row],[Etas 35°C]]*0.8+Tabelle1[[#This Row],[Etas 55°C]]*0.2))*2.5</f>
        <v>0</v>
      </c>
      <c r="N1493" s="21" t="str">
        <f>IF(-(Tabelle1[[#This Row],[80%/20% SCOP]]-5.5)/5.5=1,"n.a.",-(Tabelle1[[#This Row],[80%/20% SCOP]]-5.5)/5.5)</f>
        <v>n.a.</v>
      </c>
    </row>
    <row r="1494" spans="1:14" ht="20.100000000000001" customHeight="1" x14ac:dyDescent="0.25">
      <c r="A1494" s="24">
        <v>16011575</v>
      </c>
      <c r="B1494" s="15" t="s">
        <v>1299</v>
      </c>
      <c r="C1494" s="15" t="s">
        <v>1503</v>
      </c>
      <c r="D1494" s="16" t="s">
        <v>2</v>
      </c>
      <c r="E1494" s="17">
        <v>8</v>
      </c>
      <c r="F1494" s="18">
        <v>1.81</v>
      </c>
      <c r="G1494" s="17">
        <v>8</v>
      </c>
      <c r="H1494" s="18">
        <v>1.31</v>
      </c>
      <c r="I1494" s="16" t="s">
        <v>40</v>
      </c>
      <c r="J1494" s="16" t="s">
        <v>4</v>
      </c>
      <c r="K1494" s="16" t="s">
        <v>4</v>
      </c>
      <c r="L1494" s="19">
        <f>IF(Tabelle1[[#This Row],[Heizleistung (55°C)]]=0,Tabelle1[[#This Row],[Heizleistung (35°C)]],(Tabelle1[[#This Row],[Heizleistung (35°C)]]+Tabelle1[[#This Row],[Heizleistung (55°C)]])/2)</f>
        <v>8</v>
      </c>
      <c r="M1494" s="20">
        <f>IF(Tabelle1[[#This Row],[Etas 55°C]]=0,0,(Tabelle1[[#This Row],[Etas 35°C]]*0.8+Tabelle1[[#This Row],[Etas 55°C]]*0.2))*2.5</f>
        <v>4.2750000000000004</v>
      </c>
      <c r="N1494" s="21">
        <f>IF(-(Tabelle1[[#This Row],[80%/20% SCOP]]-5.5)/5.5=1,"n.a.",-(Tabelle1[[#This Row],[80%/20% SCOP]]-5.5)/5.5)</f>
        <v>0.22272727272727266</v>
      </c>
    </row>
    <row r="1495" spans="1:14" ht="20.100000000000001" customHeight="1" x14ac:dyDescent="0.25">
      <c r="A1495" s="24">
        <v>16005335</v>
      </c>
      <c r="B1495" s="15" t="s">
        <v>1299</v>
      </c>
      <c r="C1495" s="15" t="s">
        <v>1504</v>
      </c>
      <c r="D1495" s="16" t="s">
        <v>2</v>
      </c>
      <c r="E1495" s="17">
        <v>317.01</v>
      </c>
      <c r="F1495" s="18">
        <v>1.5</v>
      </c>
      <c r="G1495" s="17"/>
      <c r="H1495" s="16"/>
      <c r="I1495" s="16" t="s">
        <v>40</v>
      </c>
      <c r="J1495" s="16" t="s">
        <v>15</v>
      </c>
      <c r="K1495" s="16" t="s">
        <v>4</v>
      </c>
      <c r="L1495" s="19">
        <f>IF(Tabelle1[[#This Row],[Heizleistung (55°C)]]=0,Tabelle1[[#This Row],[Heizleistung (35°C)]],(Tabelle1[[#This Row],[Heizleistung (35°C)]]+Tabelle1[[#This Row],[Heizleistung (55°C)]])/2)</f>
        <v>317.01</v>
      </c>
      <c r="M1495" s="20">
        <f>IF(Tabelle1[[#This Row],[Etas 55°C]]=0,0,(Tabelle1[[#This Row],[Etas 35°C]]*0.8+Tabelle1[[#This Row],[Etas 55°C]]*0.2))*2.5</f>
        <v>0</v>
      </c>
      <c r="N1495" s="21" t="str">
        <f>IF(-(Tabelle1[[#This Row],[80%/20% SCOP]]-5.5)/5.5=1,"n.a.",-(Tabelle1[[#This Row],[80%/20% SCOP]]-5.5)/5.5)</f>
        <v>n.a.</v>
      </c>
    </row>
    <row r="1496" spans="1:14" ht="20.100000000000001" customHeight="1" x14ac:dyDescent="0.25">
      <c r="A1496" s="24">
        <v>16012971</v>
      </c>
      <c r="B1496" s="15" t="s">
        <v>1299</v>
      </c>
      <c r="C1496" s="15" t="s">
        <v>1505</v>
      </c>
      <c r="D1496" s="16" t="s">
        <v>2</v>
      </c>
      <c r="E1496" s="17">
        <v>8.3000000000000007</v>
      </c>
      <c r="F1496" s="18">
        <v>1.91</v>
      </c>
      <c r="G1496" s="17">
        <v>12.5</v>
      </c>
      <c r="H1496" s="18">
        <v>1.38</v>
      </c>
      <c r="I1496" s="16" t="s">
        <v>40</v>
      </c>
      <c r="J1496" s="16" t="s">
        <v>4</v>
      </c>
      <c r="K1496" s="16" t="s">
        <v>4</v>
      </c>
      <c r="L1496" s="19">
        <f>IF(Tabelle1[[#This Row],[Heizleistung (55°C)]]=0,Tabelle1[[#This Row],[Heizleistung (35°C)]],(Tabelle1[[#This Row],[Heizleistung (35°C)]]+Tabelle1[[#This Row],[Heizleistung (55°C)]])/2)</f>
        <v>10.4</v>
      </c>
      <c r="M1496" s="20">
        <f>IF(Tabelle1[[#This Row],[Etas 55°C]]=0,0,(Tabelle1[[#This Row],[Etas 35°C]]*0.8+Tabelle1[[#This Row],[Etas 55°C]]*0.2))*2.5</f>
        <v>4.51</v>
      </c>
      <c r="N1496" s="21">
        <f>IF(-(Tabelle1[[#This Row],[80%/20% SCOP]]-5.5)/5.5=1,"n.a.",-(Tabelle1[[#This Row],[80%/20% SCOP]]-5.5)/5.5)</f>
        <v>0.18000000000000005</v>
      </c>
    </row>
    <row r="1497" spans="1:14" ht="20.100000000000001" customHeight="1" x14ac:dyDescent="0.25">
      <c r="A1497" s="24">
        <v>16005237</v>
      </c>
      <c r="B1497" s="15" t="s">
        <v>1299</v>
      </c>
      <c r="C1497" s="15" t="s">
        <v>1506</v>
      </c>
      <c r="D1497" s="16" t="s">
        <v>2</v>
      </c>
      <c r="E1497" s="17">
        <v>241.04</v>
      </c>
      <c r="F1497" s="18">
        <v>1.53</v>
      </c>
      <c r="G1497" s="17"/>
      <c r="H1497" s="16"/>
      <c r="I1497" s="16" t="s">
        <v>40</v>
      </c>
      <c r="J1497" s="16" t="s">
        <v>15</v>
      </c>
      <c r="K1497" s="16" t="s">
        <v>4</v>
      </c>
      <c r="L1497" s="19">
        <f>IF(Tabelle1[[#This Row],[Heizleistung (55°C)]]=0,Tabelle1[[#This Row],[Heizleistung (35°C)]],(Tabelle1[[#This Row],[Heizleistung (35°C)]]+Tabelle1[[#This Row],[Heizleistung (55°C)]])/2)</f>
        <v>241.04</v>
      </c>
      <c r="M1497" s="20">
        <f>IF(Tabelle1[[#This Row],[Etas 55°C]]=0,0,(Tabelle1[[#This Row],[Etas 35°C]]*0.8+Tabelle1[[#This Row],[Etas 55°C]]*0.2))*2.5</f>
        <v>0</v>
      </c>
      <c r="N1497" s="21" t="str">
        <f>IF(-(Tabelle1[[#This Row],[80%/20% SCOP]]-5.5)/5.5=1,"n.a.",-(Tabelle1[[#This Row],[80%/20% SCOP]]-5.5)/5.5)</f>
        <v>n.a.</v>
      </c>
    </row>
    <row r="1498" spans="1:14" ht="20.100000000000001" customHeight="1" x14ac:dyDescent="0.25">
      <c r="A1498" s="24">
        <v>16016043</v>
      </c>
      <c r="B1498" s="15" t="s">
        <v>1299</v>
      </c>
      <c r="C1498" s="15" t="s">
        <v>1507</v>
      </c>
      <c r="D1498" s="16" t="s">
        <v>2</v>
      </c>
      <c r="E1498" s="17">
        <v>7.5</v>
      </c>
      <c r="F1498" s="18">
        <v>2.02</v>
      </c>
      <c r="G1498" s="17">
        <v>7.5</v>
      </c>
      <c r="H1498" s="18">
        <v>1.55</v>
      </c>
      <c r="I1498" s="16" t="s">
        <v>3</v>
      </c>
      <c r="J1498" s="16" t="s">
        <v>4</v>
      </c>
      <c r="K1498" s="16" t="s">
        <v>4</v>
      </c>
      <c r="L1498" s="19">
        <f>IF(Tabelle1[[#This Row],[Heizleistung (55°C)]]=0,Tabelle1[[#This Row],[Heizleistung (35°C)]],(Tabelle1[[#This Row],[Heizleistung (35°C)]]+Tabelle1[[#This Row],[Heizleistung (55°C)]])/2)</f>
        <v>7.5</v>
      </c>
      <c r="M1498" s="20">
        <f>IF(Tabelle1[[#This Row],[Etas 55°C]]=0,0,(Tabelle1[[#This Row],[Etas 35°C]]*0.8+Tabelle1[[#This Row],[Etas 55°C]]*0.2))*2.5</f>
        <v>4.8150000000000004</v>
      </c>
      <c r="N1498" s="21">
        <f>IF(-(Tabelle1[[#This Row],[80%/20% SCOP]]-5.5)/5.5=1,"n.a.",-(Tabelle1[[#This Row],[80%/20% SCOP]]-5.5)/5.5)</f>
        <v>0.12454545454545447</v>
      </c>
    </row>
    <row r="1499" spans="1:14" ht="20.100000000000001" customHeight="1" x14ac:dyDescent="0.25">
      <c r="A1499" s="24">
        <v>16011580</v>
      </c>
      <c r="B1499" s="15" t="s">
        <v>1299</v>
      </c>
      <c r="C1499" s="15" t="s">
        <v>1508</v>
      </c>
      <c r="D1499" s="16" t="s">
        <v>2</v>
      </c>
      <c r="E1499" s="17">
        <v>7</v>
      </c>
      <c r="F1499" s="18">
        <v>1.78</v>
      </c>
      <c r="G1499" s="17">
        <v>7</v>
      </c>
      <c r="H1499" s="18">
        <v>1.28</v>
      </c>
      <c r="I1499" s="16" t="s">
        <v>40</v>
      </c>
      <c r="J1499" s="16" t="s">
        <v>4</v>
      </c>
      <c r="K1499" s="16" t="s">
        <v>4</v>
      </c>
      <c r="L1499" s="19">
        <f>IF(Tabelle1[[#This Row],[Heizleistung (55°C)]]=0,Tabelle1[[#This Row],[Heizleistung (35°C)]],(Tabelle1[[#This Row],[Heizleistung (35°C)]]+Tabelle1[[#This Row],[Heizleistung (55°C)]])/2)</f>
        <v>7</v>
      </c>
      <c r="M1499" s="20">
        <f>IF(Tabelle1[[#This Row],[Etas 55°C]]=0,0,(Tabelle1[[#This Row],[Etas 35°C]]*0.8+Tabelle1[[#This Row],[Etas 55°C]]*0.2))*2.5</f>
        <v>4.2</v>
      </c>
      <c r="N1499" s="21">
        <f>IF(-(Tabelle1[[#This Row],[80%/20% SCOP]]-5.5)/5.5=1,"n.a.",-(Tabelle1[[#This Row],[80%/20% SCOP]]-5.5)/5.5)</f>
        <v>0.23636363636363633</v>
      </c>
    </row>
    <row r="1500" spans="1:14" ht="20.100000000000001" customHeight="1" x14ac:dyDescent="0.25">
      <c r="A1500" s="24">
        <v>16016041</v>
      </c>
      <c r="B1500" s="15" t="s">
        <v>1299</v>
      </c>
      <c r="C1500" s="15" t="s">
        <v>1509</v>
      </c>
      <c r="D1500" s="16" t="s">
        <v>2</v>
      </c>
      <c r="E1500" s="17">
        <v>12</v>
      </c>
      <c r="F1500" s="18">
        <v>1.95</v>
      </c>
      <c r="G1500" s="17">
        <v>14</v>
      </c>
      <c r="H1500" s="18">
        <v>1.5</v>
      </c>
      <c r="I1500" s="16" t="s">
        <v>3</v>
      </c>
      <c r="J1500" s="16" t="s">
        <v>4</v>
      </c>
      <c r="K1500" s="16" t="s">
        <v>4</v>
      </c>
      <c r="L1500" s="19">
        <f>IF(Tabelle1[[#This Row],[Heizleistung (55°C)]]=0,Tabelle1[[#This Row],[Heizleistung (35°C)]],(Tabelle1[[#This Row],[Heizleistung (35°C)]]+Tabelle1[[#This Row],[Heizleistung (55°C)]])/2)</f>
        <v>13</v>
      </c>
      <c r="M1500" s="20">
        <f>IF(Tabelle1[[#This Row],[Etas 55°C]]=0,0,(Tabelle1[[#This Row],[Etas 35°C]]*0.8+Tabelle1[[#This Row],[Etas 55°C]]*0.2))*2.5</f>
        <v>4.6500000000000004</v>
      </c>
      <c r="N1500" s="21">
        <f>IF(-(Tabelle1[[#This Row],[80%/20% SCOP]]-5.5)/5.5=1,"n.a.",-(Tabelle1[[#This Row],[80%/20% SCOP]]-5.5)/5.5)</f>
        <v>0.15454545454545449</v>
      </c>
    </row>
    <row r="1501" spans="1:14" ht="20.100000000000001" customHeight="1" x14ac:dyDescent="0.25">
      <c r="A1501" s="24">
        <v>16010323</v>
      </c>
      <c r="B1501" s="15" t="s">
        <v>1299</v>
      </c>
      <c r="C1501" s="15" t="s">
        <v>1510</v>
      </c>
      <c r="D1501" s="16" t="s">
        <v>2</v>
      </c>
      <c r="E1501" s="17">
        <v>8.3000000000000007</v>
      </c>
      <c r="F1501" s="18">
        <v>1.95</v>
      </c>
      <c r="G1501" s="17">
        <v>8.5</v>
      </c>
      <c r="H1501" s="18">
        <v>1.41</v>
      </c>
      <c r="I1501" s="16" t="s">
        <v>40</v>
      </c>
      <c r="J1501" s="16" t="s">
        <v>4</v>
      </c>
      <c r="K1501" s="16" t="s">
        <v>4</v>
      </c>
      <c r="L1501" s="19">
        <f>IF(Tabelle1[[#This Row],[Heizleistung (55°C)]]=0,Tabelle1[[#This Row],[Heizleistung (35°C)]],(Tabelle1[[#This Row],[Heizleistung (35°C)]]+Tabelle1[[#This Row],[Heizleistung (55°C)]])/2)</f>
        <v>8.4</v>
      </c>
      <c r="M1501" s="20">
        <f>IF(Tabelle1[[#This Row],[Etas 55°C]]=0,0,(Tabelle1[[#This Row],[Etas 35°C]]*0.8+Tabelle1[[#This Row],[Etas 55°C]]*0.2))*2.5</f>
        <v>4.6050000000000004</v>
      </c>
      <c r="N1501" s="21">
        <f>IF(-(Tabelle1[[#This Row],[80%/20% SCOP]]-5.5)/5.5=1,"n.a.",-(Tabelle1[[#This Row],[80%/20% SCOP]]-5.5)/5.5)</f>
        <v>0.16272727272727264</v>
      </c>
    </row>
    <row r="1502" spans="1:14" ht="20.100000000000001" customHeight="1" x14ac:dyDescent="0.25">
      <c r="A1502" s="24">
        <v>16005266</v>
      </c>
      <c r="B1502" s="15" t="s">
        <v>1299</v>
      </c>
      <c r="C1502" s="15" t="s">
        <v>1511</v>
      </c>
      <c r="D1502" s="16" t="s">
        <v>2</v>
      </c>
      <c r="E1502" s="17">
        <v>39.380000000000003</v>
      </c>
      <c r="F1502" s="18">
        <v>1.62</v>
      </c>
      <c r="G1502" s="17"/>
      <c r="H1502" s="16"/>
      <c r="I1502" s="16" t="s">
        <v>40</v>
      </c>
      <c r="J1502" s="16" t="s">
        <v>4</v>
      </c>
      <c r="K1502" s="16" t="s">
        <v>4</v>
      </c>
      <c r="L1502" s="19">
        <f>IF(Tabelle1[[#This Row],[Heizleistung (55°C)]]=0,Tabelle1[[#This Row],[Heizleistung (35°C)]],(Tabelle1[[#This Row],[Heizleistung (35°C)]]+Tabelle1[[#This Row],[Heizleistung (55°C)]])/2)</f>
        <v>39.380000000000003</v>
      </c>
      <c r="M1502" s="20">
        <f>IF(Tabelle1[[#This Row],[Etas 55°C]]=0,0,(Tabelle1[[#This Row],[Etas 35°C]]*0.8+Tabelle1[[#This Row],[Etas 55°C]]*0.2))*2.5</f>
        <v>0</v>
      </c>
      <c r="N1502" s="21" t="str">
        <f>IF(-(Tabelle1[[#This Row],[80%/20% SCOP]]-5.5)/5.5=1,"n.a.",-(Tabelle1[[#This Row],[80%/20% SCOP]]-5.5)/5.5)</f>
        <v>n.a.</v>
      </c>
    </row>
    <row r="1503" spans="1:14" ht="20.100000000000001" customHeight="1" x14ac:dyDescent="0.25">
      <c r="A1503" s="24">
        <v>16005275</v>
      </c>
      <c r="B1503" s="15" t="s">
        <v>1299</v>
      </c>
      <c r="C1503" s="15" t="s">
        <v>1512</v>
      </c>
      <c r="D1503" s="16" t="s">
        <v>2</v>
      </c>
      <c r="E1503" s="17">
        <v>30.86</v>
      </c>
      <c r="F1503" s="18">
        <v>1.6</v>
      </c>
      <c r="G1503" s="17"/>
      <c r="H1503" s="16"/>
      <c r="I1503" s="16" t="s">
        <v>40</v>
      </c>
      <c r="J1503" s="16" t="s">
        <v>4</v>
      </c>
      <c r="K1503" s="16" t="s">
        <v>4</v>
      </c>
      <c r="L1503" s="19">
        <f>IF(Tabelle1[[#This Row],[Heizleistung (55°C)]]=0,Tabelle1[[#This Row],[Heizleistung (35°C)]],(Tabelle1[[#This Row],[Heizleistung (35°C)]]+Tabelle1[[#This Row],[Heizleistung (55°C)]])/2)</f>
        <v>30.86</v>
      </c>
      <c r="M1503" s="20">
        <f>IF(Tabelle1[[#This Row],[Etas 55°C]]=0,0,(Tabelle1[[#This Row],[Etas 35°C]]*0.8+Tabelle1[[#This Row],[Etas 55°C]]*0.2))*2.5</f>
        <v>0</v>
      </c>
      <c r="N1503" s="21" t="str">
        <f>IF(-(Tabelle1[[#This Row],[80%/20% SCOP]]-5.5)/5.5=1,"n.a.",-(Tabelle1[[#This Row],[80%/20% SCOP]]-5.5)/5.5)</f>
        <v>n.a.</v>
      </c>
    </row>
    <row r="1504" spans="1:14" ht="20.100000000000001" customHeight="1" x14ac:dyDescent="0.25">
      <c r="A1504" s="24">
        <v>16005251</v>
      </c>
      <c r="B1504" s="15" t="s">
        <v>1299</v>
      </c>
      <c r="C1504" s="15" t="s">
        <v>1513</v>
      </c>
      <c r="D1504" s="16" t="s">
        <v>2</v>
      </c>
      <c r="E1504" s="17">
        <v>104.31</v>
      </c>
      <c r="F1504" s="18">
        <v>1.45</v>
      </c>
      <c r="G1504" s="17"/>
      <c r="H1504" s="16"/>
      <c r="I1504" s="16" t="s">
        <v>40</v>
      </c>
      <c r="J1504" s="16" t="s">
        <v>15</v>
      </c>
      <c r="K1504" s="16" t="s">
        <v>4</v>
      </c>
      <c r="L1504" s="19">
        <f>IF(Tabelle1[[#This Row],[Heizleistung (55°C)]]=0,Tabelle1[[#This Row],[Heizleistung (35°C)]],(Tabelle1[[#This Row],[Heizleistung (35°C)]]+Tabelle1[[#This Row],[Heizleistung (55°C)]])/2)</f>
        <v>104.31</v>
      </c>
      <c r="M1504" s="20">
        <f>IF(Tabelle1[[#This Row],[Etas 55°C]]=0,0,(Tabelle1[[#This Row],[Etas 35°C]]*0.8+Tabelle1[[#This Row],[Etas 55°C]]*0.2))*2.5</f>
        <v>0</v>
      </c>
      <c r="N1504" s="21" t="str">
        <f>IF(-(Tabelle1[[#This Row],[80%/20% SCOP]]-5.5)/5.5=1,"n.a.",-(Tabelle1[[#This Row],[80%/20% SCOP]]-5.5)/5.5)</f>
        <v>n.a.</v>
      </c>
    </row>
    <row r="1505" spans="1:14" ht="20.100000000000001" customHeight="1" x14ac:dyDescent="0.25">
      <c r="A1505" s="24">
        <v>16005365</v>
      </c>
      <c r="B1505" s="15" t="s">
        <v>1299</v>
      </c>
      <c r="C1505" s="15" t="s">
        <v>1514</v>
      </c>
      <c r="D1505" s="16" t="s">
        <v>2</v>
      </c>
      <c r="E1505" s="17">
        <v>12</v>
      </c>
      <c r="F1505" s="18">
        <v>1.84</v>
      </c>
      <c r="G1505" s="17">
        <v>12</v>
      </c>
      <c r="H1505" s="18">
        <v>1.31</v>
      </c>
      <c r="I1505" s="16" t="s">
        <v>40</v>
      </c>
      <c r="J1505" s="16" t="s">
        <v>4</v>
      </c>
      <c r="K1505" s="16" t="s">
        <v>4</v>
      </c>
      <c r="L1505" s="19">
        <f>IF(Tabelle1[[#This Row],[Heizleistung (55°C)]]=0,Tabelle1[[#This Row],[Heizleistung (35°C)]],(Tabelle1[[#This Row],[Heizleistung (35°C)]]+Tabelle1[[#This Row],[Heizleistung (55°C)]])/2)</f>
        <v>12</v>
      </c>
      <c r="M1505" s="20">
        <f>IF(Tabelle1[[#This Row],[Etas 55°C]]=0,0,(Tabelle1[[#This Row],[Etas 35°C]]*0.8+Tabelle1[[#This Row],[Etas 55°C]]*0.2))*2.5</f>
        <v>4.3350000000000009</v>
      </c>
      <c r="N1505" s="21">
        <f>IF(-(Tabelle1[[#This Row],[80%/20% SCOP]]-5.5)/5.5=1,"n.a.",-(Tabelle1[[#This Row],[80%/20% SCOP]]-5.5)/5.5)</f>
        <v>0.21181818181818166</v>
      </c>
    </row>
    <row r="1506" spans="1:14" ht="20.100000000000001" customHeight="1" x14ac:dyDescent="0.25">
      <c r="A1506" s="24">
        <v>16005354</v>
      </c>
      <c r="B1506" s="15" t="s">
        <v>1299</v>
      </c>
      <c r="C1506" s="15" t="s">
        <v>1515</v>
      </c>
      <c r="D1506" s="16" t="s">
        <v>2</v>
      </c>
      <c r="E1506" s="17">
        <v>8.3000000000000007</v>
      </c>
      <c r="F1506" s="18">
        <v>1.91</v>
      </c>
      <c r="G1506" s="17">
        <v>8.5</v>
      </c>
      <c r="H1506" s="18">
        <v>1.38</v>
      </c>
      <c r="I1506" s="16" t="s">
        <v>40</v>
      </c>
      <c r="J1506" s="16" t="s">
        <v>4</v>
      </c>
      <c r="K1506" s="16" t="s">
        <v>4</v>
      </c>
      <c r="L1506" s="19">
        <f>IF(Tabelle1[[#This Row],[Heizleistung (55°C)]]=0,Tabelle1[[#This Row],[Heizleistung (35°C)]],(Tabelle1[[#This Row],[Heizleistung (35°C)]]+Tabelle1[[#This Row],[Heizleistung (55°C)]])/2)</f>
        <v>8.4</v>
      </c>
      <c r="M1506" s="20">
        <f>IF(Tabelle1[[#This Row],[Etas 55°C]]=0,0,(Tabelle1[[#This Row],[Etas 35°C]]*0.8+Tabelle1[[#This Row],[Etas 55°C]]*0.2))*2.5</f>
        <v>4.51</v>
      </c>
      <c r="N1506" s="21">
        <f>IF(-(Tabelle1[[#This Row],[80%/20% SCOP]]-5.5)/5.5=1,"n.a.",-(Tabelle1[[#This Row],[80%/20% SCOP]]-5.5)/5.5)</f>
        <v>0.18000000000000005</v>
      </c>
    </row>
    <row r="1507" spans="1:14" ht="20.100000000000001" customHeight="1" x14ac:dyDescent="0.25">
      <c r="A1507" s="24">
        <v>16005325</v>
      </c>
      <c r="B1507" s="15" t="s">
        <v>1299</v>
      </c>
      <c r="C1507" s="15" t="s">
        <v>1516</v>
      </c>
      <c r="D1507" s="16" t="s">
        <v>2</v>
      </c>
      <c r="E1507" s="17">
        <v>187.55</v>
      </c>
      <c r="F1507" s="18">
        <v>1.51</v>
      </c>
      <c r="G1507" s="17"/>
      <c r="H1507" s="16"/>
      <c r="I1507" s="16" t="s">
        <v>40</v>
      </c>
      <c r="J1507" s="16" t="s">
        <v>15</v>
      </c>
      <c r="K1507" s="16" t="s">
        <v>4</v>
      </c>
      <c r="L1507" s="19">
        <f>IF(Tabelle1[[#This Row],[Heizleistung (55°C)]]=0,Tabelle1[[#This Row],[Heizleistung (35°C)]],(Tabelle1[[#This Row],[Heizleistung (35°C)]]+Tabelle1[[#This Row],[Heizleistung (55°C)]])/2)</f>
        <v>187.55</v>
      </c>
      <c r="M1507" s="20">
        <f>IF(Tabelle1[[#This Row],[Etas 55°C]]=0,0,(Tabelle1[[#This Row],[Etas 35°C]]*0.8+Tabelle1[[#This Row],[Etas 55°C]]*0.2))*2.5</f>
        <v>0</v>
      </c>
      <c r="N1507" s="21" t="str">
        <f>IF(-(Tabelle1[[#This Row],[80%/20% SCOP]]-5.5)/5.5=1,"n.a.",-(Tabelle1[[#This Row],[80%/20% SCOP]]-5.5)/5.5)</f>
        <v>n.a.</v>
      </c>
    </row>
    <row r="1508" spans="1:14" ht="20.100000000000001" customHeight="1" x14ac:dyDescent="0.25">
      <c r="A1508" s="24">
        <v>16005586</v>
      </c>
      <c r="B1508" s="15" t="s">
        <v>1299</v>
      </c>
      <c r="C1508" s="15" t="s">
        <v>1517</v>
      </c>
      <c r="D1508" s="16" t="s">
        <v>2</v>
      </c>
      <c r="E1508" s="17">
        <v>10</v>
      </c>
      <c r="F1508" s="18">
        <v>1.82</v>
      </c>
      <c r="G1508" s="17">
        <v>10</v>
      </c>
      <c r="H1508" s="18">
        <v>1.26</v>
      </c>
      <c r="I1508" s="16" t="s">
        <v>40</v>
      </c>
      <c r="J1508" s="16" t="s">
        <v>4</v>
      </c>
      <c r="K1508" s="16" t="s">
        <v>4</v>
      </c>
      <c r="L1508" s="19">
        <f>IF(Tabelle1[[#This Row],[Heizleistung (55°C)]]=0,Tabelle1[[#This Row],[Heizleistung (35°C)]],(Tabelle1[[#This Row],[Heizleistung (35°C)]]+Tabelle1[[#This Row],[Heizleistung (55°C)]])/2)</f>
        <v>10</v>
      </c>
      <c r="M1508" s="20">
        <f>IF(Tabelle1[[#This Row],[Etas 55°C]]=0,0,(Tabelle1[[#This Row],[Etas 35°C]]*0.8+Tabelle1[[#This Row],[Etas 55°C]]*0.2))*2.5</f>
        <v>4.2700000000000005</v>
      </c>
      <c r="N1508" s="21">
        <f>IF(-(Tabelle1[[#This Row],[80%/20% SCOP]]-5.5)/5.5=1,"n.a.",-(Tabelle1[[#This Row],[80%/20% SCOP]]-5.5)/5.5)</f>
        <v>0.22363636363636355</v>
      </c>
    </row>
    <row r="1509" spans="1:14" ht="20.100000000000001" customHeight="1" x14ac:dyDescent="0.25">
      <c r="A1509" s="24">
        <v>16005030</v>
      </c>
      <c r="B1509" s="15" t="s">
        <v>1299</v>
      </c>
      <c r="C1509" s="15" t="s">
        <v>1518</v>
      </c>
      <c r="D1509" s="16" t="s">
        <v>2</v>
      </c>
      <c r="E1509" s="17">
        <v>8</v>
      </c>
      <c r="F1509" s="18">
        <v>1.79</v>
      </c>
      <c r="G1509" s="17">
        <v>8</v>
      </c>
      <c r="H1509" s="18">
        <v>1.3</v>
      </c>
      <c r="I1509" s="16" t="s">
        <v>40</v>
      </c>
      <c r="J1509" s="16" t="s">
        <v>4</v>
      </c>
      <c r="K1509" s="16" t="s">
        <v>4</v>
      </c>
      <c r="L1509" s="19">
        <f>IF(Tabelle1[[#This Row],[Heizleistung (55°C)]]=0,Tabelle1[[#This Row],[Heizleistung (35°C)]],(Tabelle1[[#This Row],[Heizleistung (35°C)]]+Tabelle1[[#This Row],[Heizleistung (55°C)]])/2)</f>
        <v>8</v>
      </c>
      <c r="M1509" s="20">
        <f>IF(Tabelle1[[#This Row],[Etas 55°C]]=0,0,(Tabelle1[[#This Row],[Etas 35°C]]*0.8+Tabelle1[[#This Row],[Etas 55°C]]*0.2))*2.5</f>
        <v>4.2300000000000004</v>
      </c>
      <c r="N1509" s="21">
        <f>IF(-(Tabelle1[[#This Row],[80%/20% SCOP]]-5.5)/5.5=1,"n.a.",-(Tabelle1[[#This Row],[80%/20% SCOP]]-5.5)/5.5)</f>
        <v>0.23090909090909084</v>
      </c>
    </row>
    <row r="1510" spans="1:14" ht="20.100000000000001" customHeight="1" x14ac:dyDescent="0.25">
      <c r="A1510" s="24">
        <v>16005270</v>
      </c>
      <c r="B1510" s="15" t="s">
        <v>1299</v>
      </c>
      <c r="C1510" s="15" t="s">
        <v>1519</v>
      </c>
      <c r="D1510" s="16" t="s">
        <v>2</v>
      </c>
      <c r="E1510" s="17">
        <v>48.81</v>
      </c>
      <c r="F1510" s="18">
        <v>1.55</v>
      </c>
      <c r="G1510" s="17"/>
      <c r="H1510" s="16"/>
      <c r="I1510" s="16" t="s">
        <v>40</v>
      </c>
      <c r="J1510" s="16" t="s">
        <v>4</v>
      </c>
      <c r="K1510" s="16" t="s">
        <v>4</v>
      </c>
      <c r="L1510" s="19">
        <f>IF(Tabelle1[[#This Row],[Heizleistung (55°C)]]=0,Tabelle1[[#This Row],[Heizleistung (35°C)]],(Tabelle1[[#This Row],[Heizleistung (35°C)]]+Tabelle1[[#This Row],[Heizleistung (55°C)]])/2)</f>
        <v>48.81</v>
      </c>
      <c r="M1510" s="20">
        <f>IF(Tabelle1[[#This Row],[Etas 55°C]]=0,0,(Tabelle1[[#This Row],[Etas 35°C]]*0.8+Tabelle1[[#This Row],[Etas 55°C]]*0.2))*2.5</f>
        <v>0</v>
      </c>
      <c r="N1510" s="21" t="str">
        <f>IF(-(Tabelle1[[#This Row],[80%/20% SCOP]]-5.5)/5.5=1,"n.a.",-(Tabelle1[[#This Row],[80%/20% SCOP]]-5.5)/5.5)</f>
        <v>n.a.</v>
      </c>
    </row>
    <row r="1511" spans="1:14" ht="20.100000000000001" customHeight="1" x14ac:dyDescent="0.25">
      <c r="A1511" s="24">
        <v>16005363</v>
      </c>
      <c r="B1511" s="15" t="s">
        <v>1299</v>
      </c>
      <c r="C1511" s="15" t="s">
        <v>1520</v>
      </c>
      <c r="D1511" s="16" t="s">
        <v>2</v>
      </c>
      <c r="E1511" s="17">
        <v>10</v>
      </c>
      <c r="F1511" s="18">
        <v>1.86</v>
      </c>
      <c r="G1511" s="17">
        <v>10</v>
      </c>
      <c r="H1511" s="18">
        <v>1.28</v>
      </c>
      <c r="I1511" s="16" t="s">
        <v>40</v>
      </c>
      <c r="J1511" s="16" t="s">
        <v>4</v>
      </c>
      <c r="K1511" s="16" t="s">
        <v>4</v>
      </c>
      <c r="L1511" s="19">
        <f>IF(Tabelle1[[#This Row],[Heizleistung (55°C)]]=0,Tabelle1[[#This Row],[Heizleistung (35°C)]],(Tabelle1[[#This Row],[Heizleistung (35°C)]]+Tabelle1[[#This Row],[Heizleistung (55°C)]])/2)</f>
        <v>10</v>
      </c>
      <c r="M1511" s="20">
        <f>IF(Tabelle1[[#This Row],[Etas 55°C]]=0,0,(Tabelle1[[#This Row],[Etas 35°C]]*0.8+Tabelle1[[#This Row],[Etas 55°C]]*0.2))*2.5</f>
        <v>4.3600000000000003</v>
      </c>
      <c r="N1511" s="21">
        <f>IF(-(Tabelle1[[#This Row],[80%/20% SCOP]]-5.5)/5.5=1,"n.a.",-(Tabelle1[[#This Row],[80%/20% SCOP]]-5.5)/5.5)</f>
        <v>0.20727272727272722</v>
      </c>
    </row>
    <row r="1512" spans="1:14" ht="20.100000000000001" customHeight="1" x14ac:dyDescent="0.25">
      <c r="A1512" s="24">
        <v>16012962</v>
      </c>
      <c r="B1512" s="15" t="s">
        <v>1299</v>
      </c>
      <c r="C1512" s="15" t="s">
        <v>1521</v>
      </c>
      <c r="D1512" s="16" t="s">
        <v>2</v>
      </c>
      <c r="E1512" s="17">
        <v>8.3000000000000007</v>
      </c>
      <c r="F1512" s="18">
        <v>1.9</v>
      </c>
      <c r="G1512" s="17">
        <v>12.5</v>
      </c>
      <c r="H1512" s="18">
        <v>1.34</v>
      </c>
      <c r="I1512" s="16" t="s">
        <v>40</v>
      </c>
      <c r="J1512" s="16" t="s">
        <v>4</v>
      </c>
      <c r="K1512" s="16" t="s">
        <v>4</v>
      </c>
      <c r="L1512" s="19">
        <f>IF(Tabelle1[[#This Row],[Heizleistung (55°C)]]=0,Tabelle1[[#This Row],[Heizleistung (35°C)]],(Tabelle1[[#This Row],[Heizleistung (35°C)]]+Tabelle1[[#This Row],[Heizleistung (55°C)]])/2)</f>
        <v>10.4</v>
      </c>
      <c r="M1512" s="20">
        <f>IF(Tabelle1[[#This Row],[Etas 55°C]]=0,0,(Tabelle1[[#This Row],[Etas 35°C]]*0.8+Tabelle1[[#This Row],[Etas 55°C]]*0.2))*2.5</f>
        <v>4.47</v>
      </c>
      <c r="N1512" s="21">
        <f>IF(-(Tabelle1[[#This Row],[80%/20% SCOP]]-5.5)/5.5=1,"n.a.",-(Tabelle1[[#This Row],[80%/20% SCOP]]-5.5)/5.5)</f>
        <v>0.18727272727272731</v>
      </c>
    </row>
    <row r="1513" spans="1:14" ht="20.100000000000001" customHeight="1" x14ac:dyDescent="0.25">
      <c r="A1513" s="24">
        <v>16012969</v>
      </c>
      <c r="B1513" s="15" t="s">
        <v>1299</v>
      </c>
      <c r="C1513" s="15" t="s">
        <v>1522</v>
      </c>
      <c r="D1513" s="16" t="s">
        <v>2</v>
      </c>
      <c r="E1513" s="17">
        <v>8.3000000000000007</v>
      </c>
      <c r="F1513" s="18">
        <v>1.96</v>
      </c>
      <c r="G1513" s="17">
        <v>12.5</v>
      </c>
      <c r="H1513" s="18">
        <v>1.4</v>
      </c>
      <c r="I1513" s="16" t="s">
        <v>40</v>
      </c>
      <c r="J1513" s="16" t="s">
        <v>4</v>
      </c>
      <c r="K1513" s="16" t="s">
        <v>4</v>
      </c>
      <c r="L1513" s="19">
        <f>IF(Tabelle1[[#This Row],[Heizleistung (55°C)]]=0,Tabelle1[[#This Row],[Heizleistung (35°C)]],(Tabelle1[[#This Row],[Heizleistung (35°C)]]+Tabelle1[[#This Row],[Heizleistung (55°C)]])/2)</f>
        <v>10.4</v>
      </c>
      <c r="M1513" s="20">
        <f>IF(Tabelle1[[#This Row],[Etas 55°C]]=0,0,(Tabelle1[[#This Row],[Etas 35°C]]*0.8+Tabelle1[[#This Row],[Etas 55°C]]*0.2))*2.5</f>
        <v>4.62</v>
      </c>
      <c r="N1513" s="21">
        <f>IF(-(Tabelle1[[#This Row],[80%/20% SCOP]]-5.5)/5.5=1,"n.a.",-(Tabelle1[[#This Row],[80%/20% SCOP]]-5.5)/5.5)</f>
        <v>0.15999999999999998</v>
      </c>
    </row>
    <row r="1514" spans="1:14" ht="20.100000000000001" customHeight="1" x14ac:dyDescent="0.25">
      <c r="A1514" s="24">
        <v>16018150</v>
      </c>
      <c r="B1514" s="15" t="s">
        <v>1299</v>
      </c>
      <c r="C1514" s="15" t="s">
        <v>1523</v>
      </c>
      <c r="D1514" s="16" t="s">
        <v>2</v>
      </c>
      <c r="E1514" s="17">
        <v>6.1</v>
      </c>
      <c r="F1514" s="18">
        <v>1.98</v>
      </c>
      <c r="G1514" s="17">
        <v>4.5999999999999996</v>
      </c>
      <c r="H1514" s="18">
        <v>1.45</v>
      </c>
      <c r="I1514" s="16" t="s">
        <v>3</v>
      </c>
      <c r="J1514" s="16" t="s">
        <v>4</v>
      </c>
      <c r="K1514" s="16" t="s">
        <v>4</v>
      </c>
      <c r="L1514" s="19">
        <f>IF(Tabelle1[[#This Row],[Heizleistung (55°C)]]=0,Tabelle1[[#This Row],[Heizleistung (35°C)]],(Tabelle1[[#This Row],[Heizleistung (35°C)]]+Tabelle1[[#This Row],[Heizleistung (55°C)]])/2)</f>
        <v>5.35</v>
      </c>
      <c r="M1514" s="20">
        <f>IF(Tabelle1[[#This Row],[Etas 55°C]]=0,0,(Tabelle1[[#This Row],[Etas 35°C]]*0.8+Tabelle1[[#This Row],[Etas 55°C]]*0.2))*2.5</f>
        <v>4.6850000000000005</v>
      </c>
      <c r="N1514" s="21">
        <f>IF(-(Tabelle1[[#This Row],[80%/20% SCOP]]-5.5)/5.5=1,"n.a.",-(Tabelle1[[#This Row],[80%/20% SCOP]]-5.5)/5.5)</f>
        <v>0.14818181818181808</v>
      </c>
    </row>
    <row r="1515" spans="1:14" ht="20.100000000000001" customHeight="1" x14ac:dyDescent="0.25">
      <c r="A1515" s="24">
        <v>16010322</v>
      </c>
      <c r="B1515" s="15" t="s">
        <v>1299</v>
      </c>
      <c r="C1515" s="15" t="s">
        <v>1524</v>
      </c>
      <c r="D1515" s="16" t="s">
        <v>2</v>
      </c>
      <c r="E1515" s="17">
        <v>8.3000000000000007</v>
      </c>
      <c r="F1515" s="18">
        <v>1.91</v>
      </c>
      <c r="G1515" s="17">
        <v>8.5</v>
      </c>
      <c r="H1515" s="18">
        <v>1.38</v>
      </c>
      <c r="I1515" s="16" t="s">
        <v>40</v>
      </c>
      <c r="J1515" s="16" t="s">
        <v>4</v>
      </c>
      <c r="K1515" s="16" t="s">
        <v>4</v>
      </c>
      <c r="L1515" s="19">
        <f>IF(Tabelle1[[#This Row],[Heizleistung (55°C)]]=0,Tabelle1[[#This Row],[Heizleistung (35°C)]],(Tabelle1[[#This Row],[Heizleistung (35°C)]]+Tabelle1[[#This Row],[Heizleistung (55°C)]])/2)</f>
        <v>8.4</v>
      </c>
      <c r="M1515" s="20">
        <f>IF(Tabelle1[[#This Row],[Etas 55°C]]=0,0,(Tabelle1[[#This Row],[Etas 35°C]]*0.8+Tabelle1[[#This Row],[Etas 55°C]]*0.2))*2.5</f>
        <v>4.51</v>
      </c>
      <c r="N1515" s="21">
        <f>IF(-(Tabelle1[[#This Row],[80%/20% SCOP]]-5.5)/5.5=1,"n.a.",-(Tabelle1[[#This Row],[80%/20% SCOP]]-5.5)/5.5)</f>
        <v>0.18000000000000005</v>
      </c>
    </row>
    <row r="1516" spans="1:14" ht="20.100000000000001" customHeight="1" x14ac:dyDescent="0.25">
      <c r="A1516" s="24">
        <v>16016047</v>
      </c>
      <c r="B1516" s="15" t="s">
        <v>1299</v>
      </c>
      <c r="C1516" s="15" t="s">
        <v>1525</v>
      </c>
      <c r="D1516" s="16" t="s">
        <v>2</v>
      </c>
      <c r="E1516" s="17">
        <v>6.5</v>
      </c>
      <c r="F1516" s="18">
        <v>2.02</v>
      </c>
      <c r="G1516" s="17">
        <v>6.5</v>
      </c>
      <c r="H1516" s="18">
        <v>1.53</v>
      </c>
      <c r="I1516" s="16" t="s">
        <v>3</v>
      </c>
      <c r="J1516" s="16" t="s">
        <v>4</v>
      </c>
      <c r="K1516" s="16" t="s">
        <v>4</v>
      </c>
      <c r="L1516" s="19">
        <f>IF(Tabelle1[[#This Row],[Heizleistung (55°C)]]=0,Tabelle1[[#This Row],[Heizleistung (35°C)]],(Tabelle1[[#This Row],[Heizleistung (35°C)]]+Tabelle1[[#This Row],[Heizleistung (55°C)]])/2)</f>
        <v>6.5</v>
      </c>
      <c r="M1516" s="20">
        <f>IF(Tabelle1[[#This Row],[Etas 55°C]]=0,0,(Tabelle1[[#This Row],[Etas 35°C]]*0.8+Tabelle1[[#This Row],[Etas 55°C]]*0.2))*2.5</f>
        <v>4.8050000000000006</v>
      </c>
      <c r="N1516" s="21">
        <f>IF(-(Tabelle1[[#This Row],[80%/20% SCOP]]-5.5)/5.5=1,"n.a.",-(Tabelle1[[#This Row],[80%/20% SCOP]]-5.5)/5.5)</f>
        <v>0.12636363636363626</v>
      </c>
    </row>
    <row r="1517" spans="1:14" ht="20.100000000000001" customHeight="1" x14ac:dyDescent="0.25">
      <c r="A1517" s="24">
        <v>16005339</v>
      </c>
      <c r="B1517" s="15" t="s">
        <v>1299</v>
      </c>
      <c r="C1517" s="15" t="s">
        <v>1526</v>
      </c>
      <c r="D1517" s="16" t="s">
        <v>2</v>
      </c>
      <c r="E1517" s="17">
        <v>351.8</v>
      </c>
      <c r="F1517" s="18">
        <v>1.51</v>
      </c>
      <c r="G1517" s="17"/>
      <c r="H1517" s="16"/>
      <c r="I1517" s="16" t="s">
        <v>40</v>
      </c>
      <c r="J1517" s="16" t="s">
        <v>15</v>
      </c>
      <c r="K1517" s="16" t="s">
        <v>4</v>
      </c>
      <c r="L1517" s="19">
        <f>IF(Tabelle1[[#This Row],[Heizleistung (55°C)]]=0,Tabelle1[[#This Row],[Heizleistung (35°C)]],(Tabelle1[[#This Row],[Heizleistung (35°C)]]+Tabelle1[[#This Row],[Heizleistung (55°C)]])/2)</f>
        <v>351.8</v>
      </c>
      <c r="M1517" s="20">
        <f>IF(Tabelle1[[#This Row],[Etas 55°C]]=0,0,(Tabelle1[[#This Row],[Etas 35°C]]*0.8+Tabelle1[[#This Row],[Etas 55°C]]*0.2))*2.5</f>
        <v>0</v>
      </c>
      <c r="N1517" s="21" t="str">
        <f>IF(-(Tabelle1[[#This Row],[80%/20% SCOP]]-5.5)/5.5=1,"n.a.",-(Tabelle1[[#This Row],[80%/20% SCOP]]-5.5)/5.5)</f>
        <v>n.a.</v>
      </c>
    </row>
    <row r="1518" spans="1:14" ht="20.100000000000001" customHeight="1" x14ac:dyDescent="0.25">
      <c r="A1518" s="24">
        <v>16011597</v>
      </c>
      <c r="B1518" s="15" t="s">
        <v>1299</v>
      </c>
      <c r="C1518" s="15" t="s">
        <v>1527</v>
      </c>
      <c r="D1518" s="16" t="s">
        <v>2</v>
      </c>
      <c r="E1518" s="17">
        <v>6</v>
      </c>
      <c r="F1518" s="18">
        <v>1.92</v>
      </c>
      <c r="G1518" s="17">
        <v>6</v>
      </c>
      <c r="H1518" s="18">
        <v>1.27</v>
      </c>
      <c r="I1518" s="16" t="s">
        <v>40</v>
      </c>
      <c r="J1518" s="16" t="s">
        <v>4</v>
      </c>
      <c r="K1518" s="16" t="s">
        <v>4</v>
      </c>
      <c r="L1518" s="19">
        <f>IF(Tabelle1[[#This Row],[Heizleistung (55°C)]]=0,Tabelle1[[#This Row],[Heizleistung (35°C)]],(Tabelle1[[#This Row],[Heizleistung (35°C)]]+Tabelle1[[#This Row],[Heizleistung (55°C)]])/2)</f>
        <v>6</v>
      </c>
      <c r="M1518" s="20">
        <f>IF(Tabelle1[[#This Row],[Etas 55°C]]=0,0,(Tabelle1[[#This Row],[Etas 35°C]]*0.8+Tabelle1[[#This Row],[Etas 55°C]]*0.2))*2.5</f>
        <v>4.4749999999999996</v>
      </c>
      <c r="N1518" s="21">
        <f>IF(-(Tabelle1[[#This Row],[80%/20% SCOP]]-5.5)/5.5=1,"n.a.",-(Tabelle1[[#This Row],[80%/20% SCOP]]-5.5)/5.5)</f>
        <v>0.18636363636363643</v>
      </c>
    </row>
    <row r="1519" spans="1:14" ht="20.100000000000001" customHeight="1" x14ac:dyDescent="0.25">
      <c r="A1519" s="24">
        <v>16010471</v>
      </c>
      <c r="B1519" s="15" t="s">
        <v>1299</v>
      </c>
      <c r="C1519" s="15" t="s">
        <v>1528</v>
      </c>
      <c r="D1519" s="16" t="s">
        <v>2</v>
      </c>
      <c r="E1519" s="17">
        <v>12</v>
      </c>
      <c r="F1519" s="18">
        <v>1.81</v>
      </c>
      <c r="G1519" s="17">
        <v>12</v>
      </c>
      <c r="H1519" s="18">
        <v>1.3</v>
      </c>
      <c r="I1519" s="16" t="s">
        <v>40</v>
      </c>
      <c r="J1519" s="16" t="s">
        <v>4</v>
      </c>
      <c r="K1519" s="16" t="s">
        <v>4</v>
      </c>
      <c r="L1519" s="19">
        <f>IF(Tabelle1[[#This Row],[Heizleistung (55°C)]]=0,Tabelle1[[#This Row],[Heizleistung (35°C)]],(Tabelle1[[#This Row],[Heizleistung (35°C)]]+Tabelle1[[#This Row],[Heizleistung (55°C)]])/2)</f>
        <v>12</v>
      </c>
      <c r="M1519" s="20">
        <f>IF(Tabelle1[[#This Row],[Etas 55°C]]=0,0,(Tabelle1[[#This Row],[Etas 35°C]]*0.8+Tabelle1[[#This Row],[Etas 55°C]]*0.2))*2.5</f>
        <v>4.2700000000000005</v>
      </c>
      <c r="N1519" s="21">
        <f>IF(-(Tabelle1[[#This Row],[80%/20% SCOP]]-5.5)/5.5=1,"n.a.",-(Tabelle1[[#This Row],[80%/20% SCOP]]-5.5)/5.5)</f>
        <v>0.22363636363636355</v>
      </c>
    </row>
    <row r="1520" spans="1:14" ht="20.100000000000001" customHeight="1" x14ac:dyDescent="0.25">
      <c r="A1520" s="24">
        <v>16012958</v>
      </c>
      <c r="B1520" s="15" t="s">
        <v>1299</v>
      </c>
      <c r="C1520" s="15" t="s">
        <v>1529</v>
      </c>
      <c r="D1520" s="16" t="s">
        <v>2</v>
      </c>
      <c r="E1520" s="17">
        <v>8.3000000000000007</v>
      </c>
      <c r="F1520" s="18">
        <v>1.91</v>
      </c>
      <c r="G1520" s="17">
        <v>12.5</v>
      </c>
      <c r="H1520" s="18">
        <v>1.34</v>
      </c>
      <c r="I1520" s="16" t="s">
        <v>40</v>
      </c>
      <c r="J1520" s="16" t="s">
        <v>4</v>
      </c>
      <c r="K1520" s="16" t="s">
        <v>4</v>
      </c>
      <c r="L1520" s="19">
        <f>IF(Tabelle1[[#This Row],[Heizleistung (55°C)]]=0,Tabelle1[[#This Row],[Heizleistung (35°C)]],(Tabelle1[[#This Row],[Heizleistung (35°C)]]+Tabelle1[[#This Row],[Heizleistung (55°C)]])/2)</f>
        <v>10.4</v>
      </c>
      <c r="M1520" s="20">
        <f>IF(Tabelle1[[#This Row],[Etas 55°C]]=0,0,(Tabelle1[[#This Row],[Etas 35°C]]*0.8+Tabelle1[[#This Row],[Etas 55°C]]*0.2))*2.5</f>
        <v>4.49</v>
      </c>
      <c r="N1520" s="21">
        <f>IF(-(Tabelle1[[#This Row],[80%/20% SCOP]]-5.5)/5.5=1,"n.a.",-(Tabelle1[[#This Row],[80%/20% SCOP]]-5.5)/5.5)</f>
        <v>0.1836363636363636</v>
      </c>
    </row>
    <row r="1521" spans="1:14" ht="20.100000000000001" customHeight="1" x14ac:dyDescent="0.25">
      <c r="A1521" s="24">
        <v>16005359</v>
      </c>
      <c r="B1521" s="15" t="s">
        <v>1299</v>
      </c>
      <c r="C1521" s="15" t="s">
        <v>1530</v>
      </c>
      <c r="D1521" s="16" t="s">
        <v>2</v>
      </c>
      <c r="E1521" s="17">
        <v>8.3000000000000007</v>
      </c>
      <c r="F1521" s="18">
        <v>1.95</v>
      </c>
      <c r="G1521" s="17">
        <v>8.5</v>
      </c>
      <c r="H1521" s="18">
        <v>1.41</v>
      </c>
      <c r="I1521" s="16" t="s">
        <v>40</v>
      </c>
      <c r="J1521" s="16" t="s">
        <v>4</v>
      </c>
      <c r="K1521" s="16" t="s">
        <v>4</v>
      </c>
      <c r="L1521" s="19">
        <f>IF(Tabelle1[[#This Row],[Heizleistung (55°C)]]=0,Tabelle1[[#This Row],[Heizleistung (35°C)]],(Tabelle1[[#This Row],[Heizleistung (35°C)]]+Tabelle1[[#This Row],[Heizleistung (55°C)]])/2)</f>
        <v>8.4</v>
      </c>
      <c r="M1521" s="20">
        <f>IF(Tabelle1[[#This Row],[Etas 55°C]]=0,0,(Tabelle1[[#This Row],[Etas 35°C]]*0.8+Tabelle1[[#This Row],[Etas 55°C]]*0.2))*2.5</f>
        <v>4.6050000000000004</v>
      </c>
      <c r="N1521" s="21">
        <f>IF(-(Tabelle1[[#This Row],[80%/20% SCOP]]-5.5)/5.5=1,"n.a.",-(Tabelle1[[#This Row],[80%/20% SCOP]]-5.5)/5.5)</f>
        <v>0.16272727272727264</v>
      </c>
    </row>
    <row r="1522" spans="1:14" ht="20.100000000000001" customHeight="1" x14ac:dyDescent="0.25">
      <c r="A1522" s="24">
        <v>16005058</v>
      </c>
      <c r="B1522" s="15" t="s">
        <v>1299</v>
      </c>
      <c r="C1522" s="15" t="s">
        <v>1531</v>
      </c>
      <c r="D1522" s="16" t="s">
        <v>2</v>
      </c>
      <c r="E1522" s="17">
        <v>8.3000000000000007</v>
      </c>
      <c r="F1522" s="18">
        <v>1.91</v>
      </c>
      <c r="G1522" s="17">
        <v>8.5</v>
      </c>
      <c r="H1522" s="18">
        <v>1.38</v>
      </c>
      <c r="I1522" s="16" t="s">
        <v>40</v>
      </c>
      <c r="J1522" s="16" t="s">
        <v>4</v>
      </c>
      <c r="K1522" s="16" t="s">
        <v>4</v>
      </c>
      <c r="L1522" s="19">
        <f>IF(Tabelle1[[#This Row],[Heizleistung (55°C)]]=0,Tabelle1[[#This Row],[Heizleistung (35°C)]],(Tabelle1[[#This Row],[Heizleistung (35°C)]]+Tabelle1[[#This Row],[Heizleistung (55°C)]])/2)</f>
        <v>8.4</v>
      </c>
      <c r="M1522" s="20">
        <f>IF(Tabelle1[[#This Row],[Etas 55°C]]=0,0,(Tabelle1[[#This Row],[Etas 35°C]]*0.8+Tabelle1[[#This Row],[Etas 55°C]]*0.2))*2.5</f>
        <v>4.51</v>
      </c>
      <c r="N1522" s="21">
        <f>IF(-(Tabelle1[[#This Row],[80%/20% SCOP]]-5.5)/5.5=1,"n.a.",-(Tabelle1[[#This Row],[80%/20% SCOP]]-5.5)/5.5)</f>
        <v>0.18000000000000005</v>
      </c>
    </row>
    <row r="1523" spans="1:14" ht="20.100000000000001" customHeight="1" x14ac:dyDescent="0.25">
      <c r="A1523" s="24">
        <v>16005473</v>
      </c>
      <c r="B1523" s="15" t="s">
        <v>1299</v>
      </c>
      <c r="C1523" s="15" t="s">
        <v>1532</v>
      </c>
      <c r="D1523" s="16" t="s">
        <v>2</v>
      </c>
      <c r="E1523" s="17">
        <v>8</v>
      </c>
      <c r="F1523" s="18">
        <v>1.79</v>
      </c>
      <c r="G1523" s="17">
        <v>8</v>
      </c>
      <c r="H1523" s="18">
        <v>1.3</v>
      </c>
      <c r="I1523" s="16" t="s">
        <v>40</v>
      </c>
      <c r="J1523" s="16" t="s">
        <v>4</v>
      </c>
      <c r="K1523" s="16" t="s">
        <v>4</v>
      </c>
      <c r="L1523" s="19">
        <f>IF(Tabelle1[[#This Row],[Heizleistung (55°C)]]=0,Tabelle1[[#This Row],[Heizleistung (35°C)]],(Tabelle1[[#This Row],[Heizleistung (35°C)]]+Tabelle1[[#This Row],[Heizleistung (55°C)]])/2)</f>
        <v>8</v>
      </c>
      <c r="M1523" s="20">
        <f>IF(Tabelle1[[#This Row],[Etas 55°C]]=0,0,(Tabelle1[[#This Row],[Etas 35°C]]*0.8+Tabelle1[[#This Row],[Etas 55°C]]*0.2))*2.5</f>
        <v>4.2300000000000004</v>
      </c>
      <c r="N1523" s="21">
        <f>IF(-(Tabelle1[[#This Row],[80%/20% SCOP]]-5.5)/5.5=1,"n.a.",-(Tabelle1[[#This Row],[80%/20% SCOP]]-5.5)/5.5)</f>
        <v>0.23090909090909084</v>
      </c>
    </row>
    <row r="1524" spans="1:14" ht="20.100000000000001" customHeight="1" x14ac:dyDescent="0.25">
      <c r="A1524" s="24">
        <v>16005169</v>
      </c>
      <c r="B1524" s="15" t="s">
        <v>1299</v>
      </c>
      <c r="C1524" s="15" t="s">
        <v>1533</v>
      </c>
      <c r="D1524" s="16" t="s">
        <v>2</v>
      </c>
      <c r="E1524" s="17">
        <v>187.55</v>
      </c>
      <c r="F1524" s="18">
        <v>1.55</v>
      </c>
      <c r="G1524" s="17"/>
      <c r="H1524" s="16"/>
      <c r="I1524" s="16" t="s">
        <v>40</v>
      </c>
      <c r="J1524" s="16" t="s">
        <v>15</v>
      </c>
      <c r="K1524" s="16" t="s">
        <v>4</v>
      </c>
      <c r="L1524" s="19">
        <f>IF(Tabelle1[[#This Row],[Heizleistung (55°C)]]=0,Tabelle1[[#This Row],[Heizleistung (35°C)]],(Tabelle1[[#This Row],[Heizleistung (35°C)]]+Tabelle1[[#This Row],[Heizleistung (55°C)]])/2)</f>
        <v>187.55</v>
      </c>
      <c r="M1524" s="20">
        <f>IF(Tabelle1[[#This Row],[Etas 55°C]]=0,0,(Tabelle1[[#This Row],[Etas 35°C]]*0.8+Tabelle1[[#This Row],[Etas 55°C]]*0.2))*2.5</f>
        <v>0</v>
      </c>
      <c r="N1524" s="21" t="str">
        <f>IF(-(Tabelle1[[#This Row],[80%/20% SCOP]]-5.5)/5.5=1,"n.a.",-(Tabelle1[[#This Row],[80%/20% SCOP]]-5.5)/5.5)</f>
        <v>n.a.</v>
      </c>
    </row>
    <row r="1525" spans="1:14" ht="20.100000000000001" customHeight="1" x14ac:dyDescent="0.25">
      <c r="A1525" s="24">
        <v>16005247</v>
      </c>
      <c r="B1525" s="15" t="s">
        <v>1299</v>
      </c>
      <c r="C1525" s="15" t="s">
        <v>1534</v>
      </c>
      <c r="D1525" s="16" t="s">
        <v>2</v>
      </c>
      <c r="E1525" s="17">
        <v>67.5</v>
      </c>
      <c r="F1525" s="18">
        <v>1.45</v>
      </c>
      <c r="G1525" s="17"/>
      <c r="H1525" s="16"/>
      <c r="I1525" s="16" t="s">
        <v>40</v>
      </c>
      <c r="J1525" s="16" t="s">
        <v>15</v>
      </c>
      <c r="K1525" s="16" t="s">
        <v>4</v>
      </c>
      <c r="L1525" s="19">
        <f>IF(Tabelle1[[#This Row],[Heizleistung (55°C)]]=0,Tabelle1[[#This Row],[Heizleistung (35°C)]],(Tabelle1[[#This Row],[Heizleistung (35°C)]]+Tabelle1[[#This Row],[Heizleistung (55°C)]])/2)</f>
        <v>67.5</v>
      </c>
      <c r="M1525" s="20">
        <f>IF(Tabelle1[[#This Row],[Etas 55°C]]=0,0,(Tabelle1[[#This Row],[Etas 35°C]]*0.8+Tabelle1[[#This Row],[Etas 55°C]]*0.2))*2.5</f>
        <v>0</v>
      </c>
      <c r="N1525" s="21" t="str">
        <f>IF(-(Tabelle1[[#This Row],[80%/20% SCOP]]-5.5)/5.5=1,"n.a.",-(Tabelle1[[#This Row],[80%/20% SCOP]]-5.5)/5.5)</f>
        <v>n.a.</v>
      </c>
    </row>
    <row r="1526" spans="1:14" ht="20.100000000000001" customHeight="1" x14ac:dyDescent="0.25">
      <c r="A1526" s="24">
        <v>16011596</v>
      </c>
      <c r="B1526" s="15" t="s">
        <v>1299</v>
      </c>
      <c r="C1526" s="15" t="s">
        <v>1535</v>
      </c>
      <c r="D1526" s="16" t="s">
        <v>2</v>
      </c>
      <c r="E1526" s="17">
        <v>6</v>
      </c>
      <c r="F1526" s="18">
        <v>1.76</v>
      </c>
      <c r="G1526" s="17">
        <v>6</v>
      </c>
      <c r="H1526" s="18">
        <v>1.27</v>
      </c>
      <c r="I1526" s="16" t="s">
        <v>40</v>
      </c>
      <c r="J1526" s="16" t="s">
        <v>4</v>
      </c>
      <c r="K1526" s="16" t="s">
        <v>4</v>
      </c>
      <c r="L1526" s="19">
        <f>IF(Tabelle1[[#This Row],[Heizleistung (55°C)]]=0,Tabelle1[[#This Row],[Heizleistung (35°C)]],(Tabelle1[[#This Row],[Heizleistung (35°C)]]+Tabelle1[[#This Row],[Heizleistung (55°C)]])/2)</f>
        <v>6</v>
      </c>
      <c r="M1526" s="20">
        <f>IF(Tabelle1[[#This Row],[Etas 55°C]]=0,0,(Tabelle1[[#This Row],[Etas 35°C]]*0.8+Tabelle1[[#This Row],[Etas 55°C]]*0.2))*2.5</f>
        <v>4.1550000000000002</v>
      </c>
      <c r="N1526" s="21">
        <f>IF(-(Tabelle1[[#This Row],[80%/20% SCOP]]-5.5)/5.5=1,"n.a.",-(Tabelle1[[#This Row],[80%/20% SCOP]]-5.5)/5.5)</f>
        <v>0.24454545454545451</v>
      </c>
    </row>
    <row r="1527" spans="1:14" ht="20.100000000000001" customHeight="1" x14ac:dyDescent="0.25">
      <c r="A1527" s="24">
        <v>16011581</v>
      </c>
      <c r="B1527" s="15" t="s">
        <v>1299</v>
      </c>
      <c r="C1527" s="15" t="s">
        <v>1536</v>
      </c>
      <c r="D1527" s="16" t="s">
        <v>2</v>
      </c>
      <c r="E1527" s="17">
        <v>8</v>
      </c>
      <c r="F1527" s="18">
        <v>1.81</v>
      </c>
      <c r="G1527" s="17">
        <v>8</v>
      </c>
      <c r="H1527" s="18">
        <v>1.31</v>
      </c>
      <c r="I1527" s="16" t="s">
        <v>40</v>
      </c>
      <c r="J1527" s="16" t="s">
        <v>4</v>
      </c>
      <c r="K1527" s="16" t="s">
        <v>4</v>
      </c>
      <c r="L1527" s="19">
        <f>IF(Tabelle1[[#This Row],[Heizleistung (55°C)]]=0,Tabelle1[[#This Row],[Heizleistung (35°C)]],(Tabelle1[[#This Row],[Heizleistung (35°C)]]+Tabelle1[[#This Row],[Heizleistung (55°C)]])/2)</f>
        <v>8</v>
      </c>
      <c r="M1527" s="20">
        <f>IF(Tabelle1[[#This Row],[Etas 55°C]]=0,0,(Tabelle1[[#This Row],[Etas 35°C]]*0.8+Tabelle1[[#This Row],[Etas 55°C]]*0.2))*2.5</f>
        <v>4.2750000000000004</v>
      </c>
      <c r="N1527" s="21">
        <f>IF(-(Tabelle1[[#This Row],[80%/20% SCOP]]-5.5)/5.5=1,"n.a.",-(Tabelle1[[#This Row],[80%/20% SCOP]]-5.5)/5.5)</f>
        <v>0.22272727272727266</v>
      </c>
    </row>
    <row r="1528" spans="1:14" ht="20.100000000000001" customHeight="1" x14ac:dyDescent="0.25">
      <c r="A1528" s="24">
        <v>16010457</v>
      </c>
      <c r="B1528" s="15" t="s">
        <v>1299</v>
      </c>
      <c r="C1528" s="15" t="s">
        <v>1537</v>
      </c>
      <c r="D1528" s="16" t="s">
        <v>2</v>
      </c>
      <c r="E1528" s="17">
        <v>12.5</v>
      </c>
      <c r="F1528" s="18">
        <v>1.86</v>
      </c>
      <c r="G1528" s="17">
        <v>12.5</v>
      </c>
      <c r="H1528" s="18">
        <v>1.4</v>
      </c>
      <c r="I1528" s="16" t="s">
        <v>40</v>
      </c>
      <c r="J1528" s="16" t="s">
        <v>4</v>
      </c>
      <c r="K1528" s="16" t="s">
        <v>4</v>
      </c>
      <c r="L1528" s="19">
        <f>IF(Tabelle1[[#This Row],[Heizleistung (55°C)]]=0,Tabelle1[[#This Row],[Heizleistung (35°C)]],(Tabelle1[[#This Row],[Heizleistung (35°C)]]+Tabelle1[[#This Row],[Heizleistung (55°C)]])/2)</f>
        <v>12.5</v>
      </c>
      <c r="M1528" s="20">
        <f>IF(Tabelle1[[#This Row],[Etas 55°C]]=0,0,(Tabelle1[[#This Row],[Etas 35°C]]*0.8+Tabelle1[[#This Row],[Etas 55°C]]*0.2))*2.5</f>
        <v>4.4200000000000008</v>
      </c>
      <c r="N1528" s="21">
        <f>IF(-(Tabelle1[[#This Row],[80%/20% SCOP]]-5.5)/5.5=1,"n.a.",-(Tabelle1[[#This Row],[80%/20% SCOP]]-5.5)/5.5)</f>
        <v>0.19636363636363621</v>
      </c>
    </row>
    <row r="1529" spans="1:14" ht="20.100000000000001" customHeight="1" x14ac:dyDescent="0.25">
      <c r="A1529" s="24">
        <v>16017157</v>
      </c>
      <c r="B1529" s="15" t="s">
        <v>1538</v>
      </c>
      <c r="C1529" s="15" t="s">
        <v>1539</v>
      </c>
      <c r="D1529" s="16" t="s">
        <v>2</v>
      </c>
      <c r="E1529" s="17">
        <v>6.36</v>
      </c>
      <c r="F1529" s="18">
        <v>1.79</v>
      </c>
      <c r="G1529" s="17">
        <v>7.08</v>
      </c>
      <c r="H1529" s="18">
        <v>1.39</v>
      </c>
      <c r="I1529" s="16" t="s">
        <v>3</v>
      </c>
      <c r="J1529" s="16" t="s">
        <v>4</v>
      </c>
      <c r="K1529" s="16" t="s">
        <v>4</v>
      </c>
      <c r="L1529" s="19">
        <f>IF(Tabelle1[[#This Row],[Heizleistung (55°C)]]=0,Tabelle1[[#This Row],[Heizleistung (35°C)]],(Tabelle1[[#This Row],[Heizleistung (35°C)]]+Tabelle1[[#This Row],[Heizleistung (55°C)]])/2)</f>
        <v>6.7200000000000006</v>
      </c>
      <c r="M1529" s="20">
        <f>IF(Tabelle1[[#This Row],[Etas 55°C]]=0,0,(Tabelle1[[#This Row],[Etas 35°C]]*0.8+Tabelle1[[#This Row],[Etas 55°C]]*0.2))*2.5</f>
        <v>4.2750000000000004</v>
      </c>
      <c r="N1529" s="21">
        <f>IF(-(Tabelle1[[#This Row],[80%/20% SCOP]]-5.5)/5.5=1,"n.a.",-(Tabelle1[[#This Row],[80%/20% SCOP]]-5.5)/5.5)</f>
        <v>0.22272727272727266</v>
      </c>
    </row>
    <row r="1530" spans="1:14" ht="20.100000000000001" customHeight="1" x14ac:dyDescent="0.25">
      <c r="A1530" s="24">
        <v>16001657</v>
      </c>
      <c r="B1530" s="15" t="s">
        <v>1538</v>
      </c>
      <c r="C1530" s="15" t="s">
        <v>1540</v>
      </c>
      <c r="D1530" s="16" t="s">
        <v>2</v>
      </c>
      <c r="E1530" s="17">
        <v>8</v>
      </c>
      <c r="F1530" s="18">
        <v>1.59</v>
      </c>
      <c r="G1530" s="17">
        <v>8</v>
      </c>
      <c r="H1530" s="18">
        <v>1.26</v>
      </c>
      <c r="I1530" s="16" t="s">
        <v>3</v>
      </c>
      <c r="J1530" s="16" t="s">
        <v>4</v>
      </c>
      <c r="K1530" s="16" t="s">
        <v>4</v>
      </c>
      <c r="L1530" s="19">
        <f>IF(Tabelle1[[#This Row],[Heizleistung (55°C)]]=0,Tabelle1[[#This Row],[Heizleistung (35°C)]],(Tabelle1[[#This Row],[Heizleistung (35°C)]]+Tabelle1[[#This Row],[Heizleistung (55°C)]])/2)</f>
        <v>8</v>
      </c>
      <c r="M1530" s="20">
        <f>IF(Tabelle1[[#This Row],[Etas 55°C]]=0,0,(Tabelle1[[#This Row],[Etas 35°C]]*0.8+Tabelle1[[#This Row],[Etas 55°C]]*0.2))*2.5</f>
        <v>3.8100000000000005</v>
      </c>
      <c r="N1530" s="21">
        <f>IF(-(Tabelle1[[#This Row],[80%/20% SCOP]]-5.5)/5.5=1,"n.a.",-(Tabelle1[[#This Row],[80%/20% SCOP]]-5.5)/5.5)</f>
        <v>0.3072727272727272</v>
      </c>
    </row>
    <row r="1531" spans="1:14" ht="20.100000000000001" customHeight="1" x14ac:dyDescent="0.25">
      <c r="A1531" s="24">
        <v>16014581</v>
      </c>
      <c r="B1531" s="15" t="s">
        <v>1538</v>
      </c>
      <c r="C1531" s="15" t="s">
        <v>1541</v>
      </c>
      <c r="D1531" s="16" t="s">
        <v>2</v>
      </c>
      <c r="E1531" s="17">
        <v>12</v>
      </c>
      <c r="F1531" s="18">
        <v>1.53</v>
      </c>
      <c r="G1531" s="17">
        <v>9</v>
      </c>
      <c r="H1531" s="18">
        <v>1.25</v>
      </c>
      <c r="I1531" s="16" t="s">
        <v>3</v>
      </c>
      <c r="J1531" s="16" t="s">
        <v>4</v>
      </c>
      <c r="K1531" s="16" t="s">
        <v>4</v>
      </c>
      <c r="L1531" s="19">
        <f>IF(Tabelle1[[#This Row],[Heizleistung (55°C)]]=0,Tabelle1[[#This Row],[Heizleistung (35°C)]],(Tabelle1[[#This Row],[Heizleistung (35°C)]]+Tabelle1[[#This Row],[Heizleistung (55°C)]])/2)</f>
        <v>10.5</v>
      </c>
      <c r="M1531" s="20">
        <f>IF(Tabelle1[[#This Row],[Etas 55°C]]=0,0,(Tabelle1[[#This Row],[Etas 35°C]]*0.8+Tabelle1[[#This Row],[Etas 55°C]]*0.2))*2.5</f>
        <v>3.6850000000000005</v>
      </c>
      <c r="N1531" s="21">
        <f>IF(-(Tabelle1[[#This Row],[80%/20% SCOP]]-5.5)/5.5=1,"n.a.",-(Tabelle1[[#This Row],[80%/20% SCOP]]-5.5)/5.5)</f>
        <v>0.3299999999999999</v>
      </c>
    </row>
    <row r="1532" spans="1:14" ht="20.100000000000001" customHeight="1" x14ac:dyDescent="0.25">
      <c r="A1532" s="24">
        <v>16001251</v>
      </c>
      <c r="B1532" s="15" t="s">
        <v>1538</v>
      </c>
      <c r="C1532" s="15" t="s">
        <v>1542</v>
      </c>
      <c r="D1532" s="16" t="s">
        <v>2</v>
      </c>
      <c r="E1532" s="17">
        <v>8</v>
      </c>
      <c r="F1532" s="18">
        <v>1.59</v>
      </c>
      <c r="G1532" s="17">
        <v>8</v>
      </c>
      <c r="H1532" s="18">
        <v>1.26</v>
      </c>
      <c r="I1532" s="16" t="s">
        <v>3</v>
      </c>
      <c r="J1532" s="16" t="s">
        <v>4</v>
      </c>
      <c r="K1532" s="16" t="s">
        <v>4</v>
      </c>
      <c r="L1532" s="19">
        <f>IF(Tabelle1[[#This Row],[Heizleistung (55°C)]]=0,Tabelle1[[#This Row],[Heizleistung (35°C)]],(Tabelle1[[#This Row],[Heizleistung (35°C)]]+Tabelle1[[#This Row],[Heizleistung (55°C)]])/2)</f>
        <v>8</v>
      </c>
      <c r="M1532" s="20">
        <f>IF(Tabelle1[[#This Row],[Etas 55°C]]=0,0,(Tabelle1[[#This Row],[Etas 35°C]]*0.8+Tabelle1[[#This Row],[Etas 55°C]]*0.2))*2.5</f>
        <v>3.8100000000000005</v>
      </c>
      <c r="N1532" s="21">
        <f>IF(-(Tabelle1[[#This Row],[80%/20% SCOP]]-5.5)/5.5=1,"n.a.",-(Tabelle1[[#This Row],[80%/20% SCOP]]-5.5)/5.5)</f>
        <v>0.3072727272727272</v>
      </c>
    </row>
    <row r="1533" spans="1:14" ht="20.100000000000001" customHeight="1" x14ac:dyDescent="0.25">
      <c r="A1533" s="24">
        <v>16009190</v>
      </c>
      <c r="B1533" s="15" t="s">
        <v>1538</v>
      </c>
      <c r="C1533" s="15" t="s">
        <v>1543</v>
      </c>
      <c r="D1533" s="16" t="s">
        <v>2</v>
      </c>
      <c r="E1533" s="17">
        <v>8</v>
      </c>
      <c r="F1533" s="18">
        <v>1.59</v>
      </c>
      <c r="G1533" s="17">
        <v>8</v>
      </c>
      <c r="H1533" s="18">
        <v>1.26</v>
      </c>
      <c r="I1533" s="16" t="s">
        <v>3</v>
      </c>
      <c r="J1533" s="16" t="s">
        <v>4</v>
      </c>
      <c r="K1533" s="16" t="s">
        <v>4</v>
      </c>
      <c r="L1533" s="19">
        <f>IF(Tabelle1[[#This Row],[Heizleistung (55°C)]]=0,Tabelle1[[#This Row],[Heizleistung (35°C)]],(Tabelle1[[#This Row],[Heizleistung (35°C)]]+Tabelle1[[#This Row],[Heizleistung (55°C)]])/2)</f>
        <v>8</v>
      </c>
      <c r="M1533" s="20">
        <f>IF(Tabelle1[[#This Row],[Etas 55°C]]=0,0,(Tabelle1[[#This Row],[Etas 35°C]]*0.8+Tabelle1[[#This Row],[Etas 55°C]]*0.2))*2.5</f>
        <v>3.8100000000000005</v>
      </c>
      <c r="N1533" s="21">
        <f>IF(-(Tabelle1[[#This Row],[80%/20% SCOP]]-5.5)/5.5=1,"n.a.",-(Tabelle1[[#This Row],[80%/20% SCOP]]-5.5)/5.5)</f>
        <v>0.3072727272727272</v>
      </c>
    </row>
    <row r="1534" spans="1:14" ht="20.100000000000001" customHeight="1" x14ac:dyDescent="0.25">
      <c r="A1534" s="24">
        <v>16014560</v>
      </c>
      <c r="B1534" s="15" t="s">
        <v>1538</v>
      </c>
      <c r="C1534" s="15" t="s">
        <v>1544</v>
      </c>
      <c r="D1534" s="16" t="s">
        <v>2</v>
      </c>
      <c r="E1534" s="17">
        <v>16</v>
      </c>
      <c r="F1534" s="18">
        <v>1.61</v>
      </c>
      <c r="G1534" s="17">
        <v>16</v>
      </c>
      <c r="H1534" s="18">
        <v>1.26</v>
      </c>
      <c r="I1534" s="16" t="s">
        <v>3</v>
      </c>
      <c r="J1534" s="16" t="s">
        <v>4</v>
      </c>
      <c r="K1534" s="16" t="s">
        <v>4</v>
      </c>
      <c r="L1534" s="19">
        <f>IF(Tabelle1[[#This Row],[Heizleistung (55°C)]]=0,Tabelle1[[#This Row],[Heizleistung (35°C)]],(Tabelle1[[#This Row],[Heizleistung (35°C)]]+Tabelle1[[#This Row],[Heizleistung (55°C)]])/2)</f>
        <v>16</v>
      </c>
      <c r="M1534" s="20">
        <f>IF(Tabelle1[[#This Row],[Etas 55°C]]=0,0,(Tabelle1[[#This Row],[Etas 35°C]]*0.8+Tabelle1[[#This Row],[Etas 55°C]]*0.2))*2.5</f>
        <v>3.8500000000000005</v>
      </c>
      <c r="N1534" s="21">
        <f>IF(-(Tabelle1[[#This Row],[80%/20% SCOP]]-5.5)/5.5=1,"n.a.",-(Tabelle1[[#This Row],[80%/20% SCOP]]-5.5)/5.5)</f>
        <v>0.29999999999999988</v>
      </c>
    </row>
    <row r="1535" spans="1:14" ht="20.100000000000001" customHeight="1" x14ac:dyDescent="0.25">
      <c r="A1535" s="24">
        <v>16017156</v>
      </c>
      <c r="B1535" s="15" t="s">
        <v>1538</v>
      </c>
      <c r="C1535" s="15" t="s">
        <v>1545</v>
      </c>
      <c r="D1535" s="16" t="s">
        <v>2</v>
      </c>
      <c r="E1535" s="17">
        <v>6.01</v>
      </c>
      <c r="F1535" s="18">
        <v>1.819</v>
      </c>
      <c r="G1535" s="17">
        <v>5.68</v>
      </c>
      <c r="H1535" s="18">
        <v>1.4630000000000001</v>
      </c>
      <c r="I1535" s="16" t="s">
        <v>3</v>
      </c>
      <c r="J1535" s="16" t="s">
        <v>4</v>
      </c>
      <c r="K1535" s="16" t="s">
        <v>4</v>
      </c>
      <c r="L1535" s="19">
        <f>IF(Tabelle1[[#This Row],[Heizleistung (55°C)]]=0,Tabelle1[[#This Row],[Heizleistung (35°C)]],(Tabelle1[[#This Row],[Heizleistung (35°C)]]+Tabelle1[[#This Row],[Heizleistung (55°C)]])/2)</f>
        <v>5.8449999999999998</v>
      </c>
      <c r="M1535" s="20">
        <f>IF(Tabelle1[[#This Row],[Etas 55°C]]=0,0,(Tabelle1[[#This Row],[Etas 35°C]]*0.8+Tabelle1[[#This Row],[Etas 55°C]]*0.2))*2.5</f>
        <v>4.3695000000000004</v>
      </c>
      <c r="N1535" s="21">
        <f>IF(-(Tabelle1[[#This Row],[80%/20% SCOP]]-5.5)/5.5=1,"n.a.",-(Tabelle1[[#This Row],[80%/20% SCOP]]-5.5)/5.5)</f>
        <v>0.20554545454545448</v>
      </c>
    </row>
    <row r="1536" spans="1:14" ht="20.100000000000001" customHeight="1" x14ac:dyDescent="0.25">
      <c r="A1536" s="24">
        <v>16014582</v>
      </c>
      <c r="B1536" s="15" t="s">
        <v>1538</v>
      </c>
      <c r="C1536" s="15" t="s">
        <v>1546</v>
      </c>
      <c r="D1536" s="16" t="s">
        <v>2</v>
      </c>
      <c r="E1536" s="17">
        <v>12</v>
      </c>
      <c r="F1536" s="18">
        <v>1.53</v>
      </c>
      <c r="G1536" s="17">
        <v>9</v>
      </c>
      <c r="H1536" s="18">
        <v>1.25</v>
      </c>
      <c r="I1536" s="16" t="s">
        <v>3</v>
      </c>
      <c r="J1536" s="16" t="s">
        <v>4</v>
      </c>
      <c r="K1536" s="16" t="s">
        <v>4</v>
      </c>
      <c r="L1536" s="19">
        <f>IF(Tabelle1[[#This Row],[Heizleistung (55°C)]]=0,Tabelle1[[#This Row],[Heizleistung (35°C)]],(Tabelle1[[#This Row],[Heizleistung (35°C)]]+Tabelle1[[#This Row],[Heizleistung (55°C)]])/2)</f>
        <v>10.5</v>
      </c>
      <c r="M1536" s="20">
        <f>IF(Tabelle1[[#This Row],[Etas 55°C]]=0,0,(Tabelle1[[#This Row],[Etas 35°C]]*0.8+Tabelle1[[#This Row],[Etas 55°C]]*0.2))*2.5</f>
        <v>3.6850000000000005</v>
      </c>
      <c r="N1536" s="21">
        <f>IF(-(Tabelle1[[#This Row],[80%/20% SCOP]]-5.5)/5.5=1,"n.a.",-(Tabelle1[[#This Row],[80%/20% SCOP]]-5.5)/5.5)</f>
        <v>0.3299999999999999</v>
      </c>
    </row>
    <row r="1537" spans="1:14" ht="20.100000000000001" customHeight="1" x14ac:dyDescent="0.25">
      <c r="A1537" s="24">
        <v>16018081</v>
      </c>
      <c r="B1537" s="15" t="s">
        <v>1538</v>
      </c>
      <c r="C1537" s="15" t="s">
        <v>1547</v>
      </c>
      <c r="D1537" s="16" t="s">
        <v>2</v>
      </c>
      <c r="E1537" s="17">
        <v>9.5</v>
      </c>
      <c r="F1537" s="18">
        <v>1.9450000000000001</v>
      </c>
      <c r="G1537" s="17">
        <v>9.1</v>
      </c>
      <c r="H1537" s="18">
        <v>1.5980000000000001</v>
      </c>
      <c r="I1537" s="16" t="s">
        <v>3</v>
      </c>
      <c r="J1537" s="16" t="s">
        <v>4</v>
      </c>
      <c r="K1537" s="16" t="s">
        <v>4</v>
      </c>
      <c r="L1537" s="19">
        <f>IF(Tabelle1[[#This Row],[Heizleistung (55°C)]]=0,Tabelle1[[#This Row],[Heizleistung (35°C)]],(Tabelle1[[#This Row],[Heizleistung (35°C)]]+Tabelle1[[#This Row],[Heizleistung (55°C)]])/2)</f>
        <v>9.3000000000000007</v>
      </c>
      <c r="M1537" s="20">
        <f>IF(Tabelle1[[#This Row],[Etas 55°C]]=0,0,(Tabelle1[[#This Row],[Etas 35°C]]*0.8+Tabelle1[[#This Row],[Etas 55°C]]*0.2))*2.5</f>
        <v>4.6890000000000001</v>
      </c>
      <c r="N1537" s="21">
        <f>IF(-(Tabelle1[[#This Row],[80%/20% SCOP]]-5.5)/5.5=1,"n.a.",-(Tabelle1[[#This Row],[80%/20% SCOP]]-5.5)/5.5)</f>
        <v>0.14745454545454545</v>
      </c>
    </row>
    <row r="1538" spans="1:14" ht="20.100000000000001" customHeight="1" x14ac:dyDescent="0.25">
      <c r="A1538" s="24">
        <v>16009507</v>
      </c>
      <c r="B1538" s="15" t="s">
        <v>1548</v>
      </c>
      <c r="C1538" s="15" t="s">
        <v>1549</v>
      </c>
      <c r="D1538" s="16" t="s">
        <v>2</v>
      </c>
      <c r="E1538" s="17">
        <v>16</v>
      </c>
      <c r="F1538" s="18">
        <v>1.7529999999999999</v>
      </c>
      <c r="G1538" s="17">
        <v>17</v>
      </c>
      <c r="H1538" s="18">
        <v>1.3740000000000001</v>
      </c>
      <c r="I1538" s="16" t="s">
        <v>40</v>
      </c>
      <c r="J1538" s="16" t="s">
        <v>4</v>
      </c>
      <c r="K1538" s="16" t="s">
        <v>4</v>
      </c>
      <c r="L1538" s="19">
        <f>IF(Tabelle1[[#This Row],[Heizleistung (55°C)]]=0,Tabelle1[[#This Row],[Heizleistung (35°C)]],(Tabelle1[[#This Row],[Heizleistung (35°C)]]+Tabelle1[[#This Row],[Heizleistung (55°C)]])/2)</f>
        <v>16.5</v>
      </c>
      <c r="M1538" s="20">
        <f>IF(Tabelle1[[#This Row],[Etas 55°C]]=0,0,(Tabelle1[[#This Row],[Etas 35°C]]*0.8+Tabelle1[[#This Row],[Etas 55°C]]*0.2))*2.5</f>
        <v>4.1929999999999996</v>
      </c>
      <c r="N1538" s="21">
        <f>IF(-(Tabelle1[[#This Row],[80%/20% SCOP]]-5.5)/5.5=1,"n.a.",-(Tabelle1[[#This Row],[80%/20% SCOP]]-5.5)/5.5)</f>
        <v>0.2376363636363637</v>
      </c>
    </row>
    <row r="1539" spans="1:14" ht="20.100000000000001" customHeight="1" x14ac:dyDescent="0.25">
      <c r="A1539" s="24">
        <v>16012737</v>
      </c>
      <c r="B1539" s="15" t="s">
        <v>1548</v>
      </c>
      <c r="C1539" s="15" t="s">
        <v>1550</v>
      </c>
      <c r="D1539" s="16" t="s">
        <v>2</v>
      </c>
      <c r="E1539" s="17">
        <v>10.199999999999999</v>
      </c>
      <c r="F1539" s="18">
        <v>1.8080000000000001</v>
      </c>
      <c r="G1539" s="17">
        <v>12</v>
      </c>
      <c r="H1539" s="18">
        <v>1.347</v>
      </c>
      <c r="I1539" s="16" t="s">
        <v>3</v>
      </c>
      <c r="J1539" s="16" t="s">
        <v>4</v>
      </c>
      <c r="K1539" s="16" t="s">
        <v>4</v>
      </c>
      <c r="L1539" s="19">
        <f>IF(Tabelle1[[#This Row],[Heizleistung (55°C)]]=0,Tabelle1[[#This Row],[Heizleistung (35°C)]],(Tabelle1[[#This Row],[Heizleistung (35°C)]]+Tabelle1[[#This Row],[Heizleistung (55°C)]])/2)</f>
        <v>11.1</v>
      </c>
      <c r="M1539" s="20">
        <f>IF(Tabelle1[[#This Row],[Etas 55°C]]=0,0,(Tabelle1[[#This Row],[Etas 35°C]]*0.8+Tabelle1[[#This Row],[Etas 55°C]]*0.2))*2.5</f>
        <v>4.2895000000000003</v>
      </c>
      <c r="N1539" s="21">
        <f>IF(-(Tabelle1[[#This Row],[80%/20% SCOP]]-5.5)/5.5=1,"n.a.",-(Tabelle1[[#This Row],[80%/20% SCOP]]-5.5)/5.5)</f>
        <v>0.22009090909090903</v>
      </c>
    </row>
    <row r="1540" spans="1:14" ht="20.100000000000001" customHeight="1" x14ac:dyDescent="0.25">
      <c r="A1540" s="24">
        <v>16012738</v>
      </c>
      <c r="B1540" s="15" t="s">
        <v>1548</v>
      </c>
      <c r="C1540" s="15" t="s">
        <v>1551</v>
      </c>
      <c r="D1540" s="16" t="s">
        <v>2</v>
      </c>
      <c r="E1540" s="17">
        <v>14</v>
      </c>
      <c r="F1540" s="18">
        <v>1.8460000000000001</v>
      </c>
      <c r="G1540" s="17">
        <v>13.5</v>
      </c>
      <c r="H1540" s="18">
        <v>1.389</v>
      </c>
      <c r="I1540" s="16" t="s">
        <v>3</v>
      </c>
      <c r="J1540" s="16" t="s">
        <v>4</v>
      </c>
      <c r="K1540" s="16" t="s">
        <v>4</v>
      </c>
      <c r="L1540" s="19">
        <f>IF(Tabelle1[[#This Row],[Heizleistung (55°C)]]=0,Tabelle1[[#This Row],[Heizleistung (35°C)]],(Tabelle1[[#This Row],[Heizleistung (35°C)]]+Tabelle1[[#This Row],[Heizleistung (55°C)]])/2)</f>
        <v>13.75</v>
      </c>
      <c r="M1540" s="20">
        <f>IF(Tabelle1[[#This Row],[Etas 55°C]]=0,0,(Tabelle1[[#This Row],[Etas 35°C]]*0.8+Tabelle1[[#This Row],[Etas 55°C]]*0.2))*2.5</f>
        <v>4.3865000000000007</v>
      </c>
      <c r="N1540" s="21">
        <f>IF(-(Tabelle1[[#This Row],[80%/20% SCOP]]-5.5)/5.5=1,"n.a.",-(Tabelle1[[#This Row],[80%/20% SCOP]]-5.5)/5.5)</f>
        <v>0.20245454545454533</v>
      </c>
    </row>
    <row r="1541" spans="1:14" ht="20.100000000000001" customHeight="1" x14ac:dyDescent="0.25">
      <c r="A1541" s="24">
        <v>16009486</v>
      </c>
      <c r="B1541" s="15" t="s">
        <v>1548</v>
      </c>
      <c r="C1541" s="15" t="s">
        <v>1552</v>
      </c>
      <c r="D1541" s="16" t="s">
        <v>2</v>
      </c>
      <c r="E1541" s="17">
        <v>6</v>
      </c>
      <c r="F1541" s="18">
        <v>1.8069999999999999</v>
      </c>
      <c r="G1541" s="17">
        <v>7</v>
      </c>
      <c r="H1541" s="18">
        <v>1.3560000000000001</v>
      </c>
      <c r="I1541" s="16" t="s">
        <v>40</v>
      </c>
      <c r="J1541" s="16" t="s">
        <v>4</v>
      </c>
      <c r="K1541" s="16" t="s">
        <v>4</v>
      </c>
      <c r="L1541" s="19">
        <f>IF(Tabelle1[[#This Row],[Heizleistung (55°C)]]=0,Tabelle1[[#This Row],[Heizleistung (35°C)]],(Tabelle1[[#This Row],[Heizleistung (35°C)]]+Tabelle1[[#This Row],[Heizleistung (55°C)]])/2)</f>
        <v>6.5</v>
      </c>
      <c r="M1541" s="20">
        <f>IF(Tabelle1[[#This Row],[Etas 55°C]]=0,0,(Tabelle1[[#This Row],[Etas 35°C]]*0.8+Tabelle1[[#This Row],[Etas 55°C]]*0.2))*2.5</f>
        <v>4.2919999999999998</v>
      </c>
      <c r="N1541" s="21">
        <f>IF(-(Tabelle1[[#This Row],[80%/20% SCOP]]-5.5)/5.5=1,"n.a.",-(Tabelle1[[#This Row],[80%/20% SCOP]]-5.5)/5.5)</f>
        <v>0.21963636363636366</v>
      </c>
    </row>
    <row r="1542" spans="1:14" ht="20.100000000000001" customHeight="1" x14ac:dyDescent="0.25">
      <c r="A1542" s="24">
        <v>16009508</v>
      </c>
      <c r="B1542" s="15" t="s">
        <v>1548</v>
      </c>
      <c r="C1542" s="15" t="s">
        <v>1553</v>
      </c>
      <c r="D1542" s="16" t="s">
        <v>2</v>
      </c>
      <c r="E1542" s="17">
        <v>18</v>
      </c>
      <c r="F1542" s="18">
        <v>1.754</v>
      </c>
      <c r="G1542" s="17">
        <v>18</v>
      </c>
      <c r="H1542" s="18">
        <v>1.3240000000000001</v>
      </c>
      <c r="I1542" s="16" t="s">
        <v>40</v>
      </c>
      <c r="J1542" s="16" t="s">
        <v>4</v>
      </c>
      <c r="K1542" s="16" t="s">
        <v>4</v>
      </c>
      <c r="L1542" s="19">
        <f>IF(Tabelle1[[#This Row],[Heizleistung (55°C)]]=0,Tabelle1[[#This Row],[Heizleistung (35°C)]],(Tabelle1[[#This Row],[Heizleistung (35°C)]]+Tabelle1[[#This Row],[Heizleistung (55°C)]])/2)</f>
        <v>18</v>
      </c>
      <c r="M1542" s="20">
        <f>IF(Tabelle1[[#This Row],[Etas 55°C]]=0,0,(Tabelle1[[#This Row],[Etas 35°C]]*0.8+Tabelle1[[#This Row],[Etas 55°C]]*0.2))*2.5</f>
        <v>4.17</v>
      </c>
      <c r="N1542" s="21">
        <f>IF(-(Tabelle1[[#This Row],[80%/20% SCOP]]-5.5)/5.5=1,"n.a.",-(Tabelle1[[#This Row],[80%/20% SCOP]]-5.5)/5.5)</f>
        <v>0.24181818181818182</v>
      </c>
    </row>
    <row r="1543" spans="1:14" ht="20.100000000000001" customHeight="1" x14ac:dyDescent="0.25">
      <c r="A1543" s="24">
        <v>16009506</v>
      </c>
      <c r="B1543" s="15" t="s">
        <v>1548</v>
      </c>
      <c r="C1543" s="15" t="s">
        <v>1554</v>
      </c>
      <c r="D1543" s="16" t="s">
        <v>2</v>
      </c>
      <c r="E1543" s="17">
        <v>10</v>
      </c>
      <c r="F1543" s="18">
        <v>1.857</v>
      </c>
      <c r="G1543" s="17">
        <v>10</v>
      </c>
      <c r="H1543" s="18">
        <v>1.357</v>
      </c>
      <c r="I1543" s="16" t="s">
        <v>40</v>
      </c>
      <c r="J1543" s="16" t="s">
        <v>4</v>
      </c>
      <c r="K1543" s="16" t="s">
        <v>4</v>
      </c>
      <c r="L1543" s="19">
        <f>IF(Tabelle1[[#This Row],[Heizleistung (55°C)]]=0,Tabelle1[[#This Row],[Heizleistung (35°C)]],(Tabelle1[[#This Row],[Heizleistung (35°C)]]+Tabelle1[[#This Row],[Heizleistung (55°C)]])/2)</f>
        <v>10</v>
      </c>
      <c r="M1543" s="20">
        <f>IF(Tabelle1[[#This Row],[Etas 55°C]]=0,0,(Tabelle1[[#This Row],[Etas 35°C]]*0.8+Tabelle1[[#This Row],[Etas 55°C]]*0.2))*2.5</f>
        <v>4.3925000000000001</v>
      </c>
      <c r="N1543" s="21">
        <f>IF(-(Tabelle1[[#This Row],[80%/20% SCOP]]-5.5)/5.5=1,"n.a.",-(Tabelle1[[#This Row],[80%/20% SCOP]]-5.5)/5.5)</f>
        <v>0.20136363636363636</v>
      </c>
    </row>
    <row r="1544" spans="1:14" ht="20.100000000000001" customHeight="1" x14ac:dyDescent="0.25">
      <c r="A1544" s="24">
        <v>16012736</v>
      </c>
      <c r="B1544" s="15" t="s">
        <v>1548</v>
      </c>
      <c r="C1544" s="15" t="s">
        <v>1555</v>
      </c>
      <c r="D1544" s="16" t="s">
        <v>2</v>
      </c>
      <c r="E1544" s="17">
        <v>7.9</v>
      </c>
      <c r="F1544" s="18">
        <v>1.81</v>
      </c>
      <c r="G1544" s="17">
        <v>8.6999999999999993</v>
      </c>
      <c r="H1544" s="18">
        <v>1.37</v>
      </c>
      <c r="I1544" s="16" t="s">
        <v>3</v>
      </c>
      <c r="J1544" s="16" t="s">
        <v>4</v>
      </c>
      <c r="K1544" s="16" t="s">
        <v>4</v>
      </c>
      <c r="L1544" s="19">
        <f>IF(Tabelle1[[#This Row],[Heizleistung (55°C)]]=0,Tabelle1[[#This Row],[Heizleistung (35°C)]],(Tabelle1[[#This Row],[Heizleistung (35°C)]]+Tabelle1[[#This Row],[Heizleistung (55°C)]])/2)</f>
        <v>8.3000000000000007</v>
      </c>
      <c r="M1544" s="20">
        <f>IF(Tabelle1[[#This Row],[Etas 55°C]]=0,0,(Tabelle1[[#This Row],[Etas 35°C]]*0.8+Tabelle1[[#This Row],[Etas 55°C]]*0.2))*2.5</f>
        <v>4.3050000000000006</v>
      </c>
      <c r="N1544" s="21">
        <f>IF(-(Tabelle1[[#This Row],[80%/20% SCOP]]-5.5)/5.5=1,"n.a.",-(Tabelle1[[#This Row],[80%/20% SCOP]]-5.5)/5.5)</f>
        <v>0.21727272727272717</v>
      </c>
    </row>
    <row r="1545" spans="1:14" ht="20.100000000000001" customHeight="1" x14ac:dyDescent="0.25">
      <c r="A1545" s="24">
        <v>16012735</v>
      </c>
      <c r="B1545" s="15" t="s">
        <v>1548</v>
      </c>
      <c r="C1545" s="15" t="s">
        <v>1556</v>
      </c>
      <c r="D1545" s="16" t="s">
        <v>2</v>
      </c>
      <c r="E1545" s="17">
        <v>5.8</v>
      </c>
      <c r="F1545" s="18">
        <v>1.827</v>
      </c>
      <c r="G1545" s="17">
        <v>5.6</v>
      </c>
      <c r="H1545" s="18">
        <v>1.36</v>
      </c>
      <c r="I1545" s="16" t="s">
        <v>3</v>
      </c>
      <c r="J1545" s="16" t="s">
        <v>4</v>
      </c>
      <c r="K1545" s="16" t="s">
        <v>4</v>
      </c>
      <c r="L1545" s="19">
        <f>IF(Tabelle1[[#This Row],[Heizleistung (55°C)]]=0,Tabelle1[[#This Row],[Heizleistung (35°C)]],(Tabelle1[[#This Row],[Heizleistung (35°C)]]+Tabelle1[[#This Row],[Heizleistung (55°C)]])/2)</f>
        <v>5.6999999999999993</v>
      </c>
      <c r="M1545" s="20">
        <f>IF(Tabelle1[[#This Row],[Etas 55°C]]=0,0,(Tabelle1[[#This Row],[Etas 35°C]]*0.8+Tabelle1[[#This Row],[Etas 55°C]]*0.2))*2.5</f>
        <v>4.3339999999999996</v>
      </c>
      <c r="N1545" s="21">
        <f>IF(-(Tabelle1[[#This Row],[80%/20% SCOP]]-5.5)/5.5=1,"n.a.",-(Tabelle1[[#This Row],[80%/20% SCOP]]-5.5)/5.5)</f>
        <v>0.21200000000000008</v>
      </c>
    </row>
    <row r="1546" spans="1:14" ht="20.100000000000001" customHeight="1" x14ac:dyDescent="0.25">
      <c r="A1546" s="24">
        <v>16018362</v>
      </c>
      <c r="B1546" s="15" t="s">
        <v>1557</v>
      </c>
      <c r="C1546" s="15" t="s">
        <v>1558</v>
      </c>
      <c r="D1546" s="16" t="s">
        <v>2</v>
      </c>
      <c r="E1546" s="17">
        <v>9.91</v>
      </c>
      <c r="F1546" s="18">
        <v>1.99</v>
      </c>
      <c r="G1546" s="17">
        <v>8.76</v>
      </c>
      <c r="H1546" s="18">
        <v>1.5</v>
      </c>
      <c r="I1546" s="16" t="s">
        <v>3</v>
      </c>
      <c r="J1546" s="16" t="s">
        <v>4</v>
      </c>
      <c r="K1546" s="16" t="s">
        <v>4</v>
      </c>
      <c r="L1546" s="19">
        <f>IF(Tabelle1[[#This Row],[Heizleistung (55°C)]]=0,Tabelle1[[#This Row],[Heizleistung (35°C)]],(Tabelle1[[#This Row],[Heizleistung (35°C)]]+Tabelle1[[#This Row],[Heizleistung (55°C)]])/2)</f>
        <v>9.3350000000000009</v>
      </c>
      <c r="M1546" s="20">
        <f>IF(Tabelle1[[#This Row],[Etas 55°C]]=0,0,(Tabelle1[[#This Row],[Etas 35°C]]*0.8+Tabelle1[[#This Row],[Etas 55°C]]*0.2))*2.5</f>
        <v>4.7300000000000004</v>
      </c>
      <c r="N1546" s="21">
        <f>IF(-(Tabelle1[[#This Row],[80%/20% SCOP]]-5.5)/5.5=1,"n.a.",-(Tabelle1[[#This Row],[80%/20% SCOP]]-5.5)/5.5)</f>
        <v>0.13999999999999993</v>
      </c>
    </row>
    <row r="1547" spans="1:14" ht="20.100000000000001" customHeight="1" x14ac:dyDescent="0.25">
      <c r="A1547" s="24">
        <v>16017365</v>
      </c>
      <c r="B1547" s="15" t="s">
        <v>1557</v>
      </c>
      <c r="C1547" s="15" t="s">
        <v>1559</v>
      </c>
      <c r="D1547" s="16" t="s">
        <v>2</v>
      </c>
      <c r="E1547" s="17">
        <v>5.22</v>
      </c>
      <c r="F1547" s="18">
        <v>1.8009999999999999</v>
      </c>
      <c r="G1547" s="17">
        <v>5.0199999999999996</v>
      </c>
      <c r="H1547" s="18">
        <v>1.2629999999999999</v>
      </c>
      <c r="I1547" s="16" t="s">
        <v>40</v>
      </c>
      <c r="J1547" s="16" t="s">
        <v>4</v>
      </c>
      <c r="K1547" s="16" t="s">
        <v>4</v>
      </c>
      <c r="L1547" s="19">
        <f>IF(Tabelle1[[#This Row],[Heizleistung (55°C)]]=0,Tabelle1[[#This Row],[Heizleistung (35°C)]],(Tabelle1[[#This Row],[Heizleistung (35°C)]]+Tabelle1[[#This Row],[Heizleistung (55°C)]])/2)</f>
        <v>5.1199999999999992</v>
      </c>
      <c r="M1547" s="20">
        <f>IF(Tabelle1[[#This Row],[Etas 55°C]]=0,0,(Tabelle1[[#This Row],[Etas 35°C]]*0.8+Tabelle1[[#This Row],[Etas 55°C]]*0.2))*2.5</f>
        <v>4.2335000000000003</v>
      </c>
      <c r="N1547" s="21">
        <f>IF(-(Tabelle1[[#This Row],[80%/20% SCOP]]-5.5)/5.5=1,"n.a.",-(Tabelle1[[#This Row],[80%/20% SCOP]]-5.5)/5.5)</f>
        <v>0.23027272727272721</v>
      </c>
    </row>
    <row r="1548" spans="1:14" ht="20.100000000000001" customHeight="1" x14ac:dyDescent="0.25">
      <c r="A1548" s="24">
        <v>16018349</v>
      </c>
      <c r="B1548" s="15" t="s">
        <v>1560</v>
      </c>
      <c r="C1548" s="15" t="s">
        <v>1561</v>
      </c>
      <c r="D1548" s="16" t="s">
        <v>2</v>
      </c>
      <c r="E1548" s="17">
        <v>7.9</v>
      </c>
      <c r="F1548" s="18">
        <v>2.11</v>
      </c>
      <c r="G1548" s="17">
        <v>8.1999999999999993</v>
      </c>
      <c r="H1548" s="18">
        <v>1.59</v>
      </c>
      <c r="I1548" s="16" t="s">
        <v>3</v>
      </c>
      <c r="J1548" s="16" t="s">
        <v>4</v>
      </c>
      <c r="K1548" s="16" t="s">
        <v>4</v>
      </c>
      <c r="L1548" s="19">
        <f>IF(Tabelle1[[#This Row],[Heizleistung (55°C)]]=0,Tabelle1[[#This Row],[Heizleistung (35°C)]],(Tabelle1[[#This Row],[Heizleistung (35°C)]]+Tabelle1[[#This Row],[Heizleistung (55°C)]])/2)</f>
        <v>8.0500000000000007</v>
      </c>
      <c r="M1548" s="20">
        <f>IF(Tabelle1[[#This Row],[Etas 55°C]]=0,0,(Tabelle1[[#This Row],[Etas 35°C]]*0.8+Tabelle1[[#This Row],[Etas 55°C]]*0.2))*2.5</f>
        <v>5.0150000000000006</v>
      </c>
      <c r="N1548" s="21">
        <f>IF(-(Tabelle1[[#This Row],[80%/20% SCOP]]-5.5)/5.5=1,"n.a.",-(Tabelle1[[#This Row],[80%/20% SCOP]]-5.5)/5.5)</f>
        <v>8.8181818181818084E-2</v>
      </c>
    </row>
    <row r="1549" spans="1:14" ht="20.100000000000001" customHeight="1" x14ac:dyDescent="0.25">
      <c r="A1549" s="24">
        <v>16018202</v>
      </c>
      <c r="B1549" s="15" t="s">
        <v>1560</v>
      </c>
      <c r="C1549" s="15" t="s">
        <v>1562</v>
      </c>
      <c r="D1549" s="16" t="s">
        <v>2</v>
      </c>
      <c r="E1549" s="17">
        <v>14.3</v>
      </c>
      <c r="F1549" s="18">
        <v>1.83</v>
      </c>
      <c r="G1549" s="17">
        <v>14.4</v>
      </c>
      <c r="H1549" s="18">
        <v>1.39</v>
      </c>
      <c r="I1549" s="16" t="s">
        <v>3</v>
      </c>
      <c r="J1549" s="16" t="s">
        <v>4</v>
      </c>
      <c r="K1549" s="16" t="s">
        <v>4</v>
      </c>
      <c r="L1549" s="19">
        <f>IF(Tabelle1[[#This Row],[Heizleistung (55°C)]]=0,Tabelle1[[#This Row],[Heizleistung (35°C)]],(Tabelle1[[#This Row],[Heizleistung (35°C)]]+Tabelle1[[#This Row],[Heizleistung (55°C)]])/2)</f>
        <v>14.350000000000001</v>
      </c>
      <c r="M1549" s="20">
        <f>IF(Tabelle1[[#This Row],[Etas 55°C]]=0,0,(Tabelle1[[#This Row],[Etas 35°C]]*0.8+Tabelle1[[#This Row],[Etas 55°C]]*0.2))*2.5</f>
        <v>4.3550000000000004</v>
      </c>
      <c r="N1549" s="21">
        <f>IF(-(Tabelle1[[#This Row],[80%/20% SCOP]]-5.5)/5.5=1,"n.a.",-(Tabelle1[[#This Row],[80%/20% SCOP]]-5.5)/5.5)</f>
        <v>0.20818181818181811</v>
      </c>
    </row>
    <row r="1550" spans="1:14" ht="20.100000000000001" customHeight="1" x14ac:dyDescent="0.25">
      <c r="A1550" s="24">
        <v>16013123</v>
      </c>
      <c r="B1550" s="15" t="s">
        <v>1560</v>
      </c>
      <c r="C1550" s="15" t="s">
        <v>1563</v>
      </c>
      <c r="D1550" s="16" t="s">
        <v>2</v>
      </c>
      <c r="E1550" s="17">
        <v>9</v>
      </c>
      <c r="F1550" s="18">
        <v>2.0499999999999998</v>
      </c>
      <c r="G1550" s="17">
        <v>8</v>
      </c>
      <c r="H1550" s="18">
        <v>1.37</v>
      </c>
      <c r="I1550" s="16" t="s">
        <v>40</v>
      </c>
      <c r="J1550" s="16" t="s">
        <v>4</v>
      </c>
      <c r="K1550" s="16" t="s">
        <v>4</v>
      </c>
      <c r="L1550" s="19">
        <f>IF(Tabelle1[[#This Row],[Heizleistung (55°C)]]=0,Tabelle1[[#This Row],[Heizleistung (35°C)]],(Tabelle1[[#This Row],[Heizleistung (35°C)]]+Tabelle1[[#This Row],[Heizleistung (55°C)]])/2)</f>
        <v>8.5</v>
      </c>
      <c r="M1550" s="20">
        <f>IF(Tabelle1[[#This Row],[Etas 55°C]]=0,0,(Tabelle1[[#This Row],[Etas 35°C]]*0.8+Tabelle1[[#This Row],[Etas 55°C]]*0.2))*2.5</f>
        <v>4.7850000000000001</v>
      </c>
      <c r="N1550" s="21">
        <f>IF(-(Tabelle1[[#This Row],[80%/20% SCOP]]-5.5)/5.5=1,"n.a.",-(Tabelle1[[#This Row],[80%/20% SCOP]]-5.5)/5.5)</f>
        <v>0.12999999999999998</v>
      </c>
    </row>
    <row r="1551" spans="1:14" ht="20.100000000000001" customHeight="1" x14ac:dyDescent="0.25">
      <c r="A1551" s="24">
        <v>16013124</v>
      </c>
      <c r="B1551" s="15" t="s">
        <v>1560</v>
      </c>
      <c r="C1551" s="15" t="s">
        <v>1564</v>
      </c>
      <c r="D1551" s="16" t="s">
        <v>2</v>
      </c>
      <c r="E1551" s="17">
        <v>14</v>
      </c>
      <c r="F1551" s="18">
        <v>1.86</v>
      </c>
      <c r="G1551" s="17">
        <v>12</v>
      </c>
      <c r="H1551" s="18">
        <v>1.36</v>
      </c>
      <c r="I1551" s="16" t="s">
        <v>40</v>
      </c>
      <c r="J1551" s="16" t="s">
        <v>4</v>
      </c>
      <c r="K1551" s="16" t="s">
        <v>4</v>
      </c>
      <c r="L1551" s="19">
        <f>IF(Tabelle1[[#This Row],[Heizleistung (55°C)]]=0,Tabelle1[[#This Row],[Heizleistung (35°C)]],(Tabelle1[[#This Row],[Heizleistung (35°C)]]+Tabelle1[[#This Row],[Heizleistung (55°C)]])/2)</f>
        <v>13</v>
      </c>
      <c r="M1551" s="20">
        <f>IF(Tabelle1[[#This Row],[Etas 55°C]]=0,0,(Tabelle1[[#This Row],[Etas 35°C]]*0.8+Tabelle1[[#This Row],[Etas 55°C]]*0.2))*2.5</f>
        <v>4.4000000000000004</v>
      </c>
      <c r="N1551" s="21">
        <f>IF(-(Tabelle1[[#This Row],[80%/20% SCOP]]-5.5)/5.5=1,"n.a.",-(Tabelle1[[#This Row],[80%/20% SCOP]]-5.5)/5.5)</f>
        <v>0.19999999999999993</v>
      </c>
    </row>
    <row r="1552" spans="1:14" ht="20.100000000000001" customHeight="1" x14ac:dyDescent="0.25">
      <c r="A1552" s="24">
        <v>16005714</v>
      </c>
      <c r="B1552" s="15" t="s">
        <v>1560</v>
      </c>
      <c r="C1552" s="15" t="s">
        <v>1565</v>
      </c>
      <c r="D1552" s="16" t="s">
        <v>2</v>
      </c>
      <c r="E1552" s="17">
        <v>7</v>
      </c>
      <c r="F1552" s="18">
        <v>1.67</v>
      </c>
      <c r="G1552" s="17">
        <v>7</v>
      </c>
      <c r="H1552" s="18">
        <v>1.27</v>
      </c>
      <c r="I1552" s="16" t="s">
        <v>109</v>
      </c>
      <c r="J1552" s="16" t="s">
        <v>4</v>
      </c>
      <c r="K1552" s="16" t="s">
        <v>4</v>
      </c>
      <c r="L1552" s="19">
        <f>IF(Tabelle1[[#This Row],[Heizleistung (55°C)]]=0,Tabelle1[[#This Row],[Heizleistung (35°C)]],(Tabelle1[[#This Row],[Heizleistung (35°C)]]+Tabelle1[[#This Row],[Heizleistung (55°C)]])/2)</f>
        <v>7</v>
      </c>
      <c r="M1552" s="20">
        <f>IF(Tabelle1[[#This Row],[Etas 55°C]]=0,0,(Tabelle1[[#This Row],[Etas 35°C]]*0.8+Tabelle1[[#This Row],[Etas 55°C]]*0.2))*2.5</f>
        <v>3.9750000000000001</v>
      </c>
      <c r="N1552" s="21">
        <f>IF(-(Tabelle1[[#This Row],[80%/20% SCOP]]-5.5)/5.5=1,"n.a.",-(Tabelle1[[#This Row],[80%/20% SCOP]]-5.5)/5.5)</f>
        <v>0.27727272727272728</v>
      </c>
    </row>
    <row r="1553" spans="1:14" ht="20.100000000000001" customHeight="1" x14ac:dyDescent="0.25">
      <c r="A1553" s="24">
        <v>16005862</v>
      </c>
      <c r="B1553" s="15" t="s">
        <v>1560</v>
      </c>
      <c r="C1553" s="15" t="s">
        <v>1566</v>
      </c>
      <c r="D1553" s="16" t="s">
        <v>2</v>
      </c>
      <c r="E1553" s="17">
        <v>9</v>
      </c>
      <c r="F1553" s="18">
        <v>1.8</v>
      </c>
      <c r="G1553" s="17">
        <v>9</v>
      </c>
      <c r="H1553" s="18">
        <v>1.36</v>
      </c>
      <c r="I1553" s="16" t="s">
        <v>109</v>
      </c>
      <c r="J1553" s="16" t="s">
        <v>4</v>
      </c>
      <c r="K1553" s="16" t="s">
        <v>4</v>
      </c>
      <c r="L1553" s="19">
        <f>IF(Tabelle1[[#This Row],[Heizleistung (55°C)]]=0,Tabelle1[[#This Row],[Heizleistung (35°C)]],(Tabelle1[[#This Row],[Heizleistung (35°C)]]+Tabelle1[[#This Row],[Heizleistung (55°C)]])/2)</f>
        <v>9</v>
      </c>
      <c r="M1553" s="20">
        <f>IF(Tabelle1[[#This Row],[Etas 55°C]]=0,0,(Tabelle1[[#This Row],[Etas 35°C]]*0.8+Tabelle1[[#This Row],[Etas 55°C]]*0.2))*2.5</f>
        <v>4.28</v>
      </c>
      <c r="N1553" s="21">
        <f>IF(-(Tabelle1[[#This Row],[80%/20% SCOP]]-5.5)/5.5=1,"n.a.",-(Tabelle1[[#This Row],[80%/20% SCOP]]-5.5)/5.5)</f>
        <v>0.22181818181818178</v>
      </c>
    </row>
    <row r="1554" spans="1:14" ht="20.100000000000001" customHeight="1" x14ac:dyDescent="0.25">
      <c r="A1554" s="24">
        <v>16011602</v>
      </c>
      <c r="B1554" s="15" t="s">
        <v>1560</v>
      </c>
      <c r="C1554" s="15" t="s">
        <v>1567</v>
      </c>
      <c r="D1554" s="16" t="s">
        <v>2</v>
      </c>
      <c r="E1554" s="17">
        <v>7</v>
      </c>
      <c r="F1554" s="18">
        <v>1.67</v>
      </c>
      <c r="G1554" s="17">
        <v>7</v>
      </c>
      <c r="H1554" s="18">
        <v>1.27</v>
      </c>
      <c r="I1554" s="16" t="s">
        <v>109</v>
      </c>
      <c r="J1554" s="16" t="s">
        <v>4</v>
      </c>
      <c r="K1554" s="16" t="s">
        <v>4</v>
      </c>
      <c r="L1554" s="19">
        <f>IF(Tabelle1[[#This Row],[Heizleistung (55°C)]]=0,Tabelle1[[#This Row],[Heizleistung (35°C)]],(Tabelle1[[#This Row],[Heizleistung (35°C)]]+Tabelle1[[#This Row],[Heizleistung (55°C)]])/2)</f>
        <v>7</v>
      </c>
      <c r="M1554" s="20">
        <f>IF(Tabelle1[[#This Row],[Etas 55°C]]=0,0,(Tabelle1[[#This Row],[Etas 35°C]]*0.8+Tabelle1[[#This Row],[Etas 55°C]]*0.2))*2.5</f>
        <v>3.9750000000000001</v>
      </c>
      <c r="N1554" s="21">
        <f>IF(-(Tabelle1[[#This Row],[80%/20% SCOP]]-5.5)/5.5=1,"n.a.",-(Tabelle1[[#This Row],[80%/20% SCOP]]-5.5)/5.5)</f>
        <v>0.27727272727272728</v>
      </c>
    </row>
    <row r="1555" spans="1:14" ht="20.100000000000001" customHeight="1" x14ac:dyDescent="0.25">
      <c r="A1555" s="24">
        <v>16005717</v>
      </c>
      <c r="B1555" s="15" t="s">
        <v>1560</v>
      </c>
      <c r="C1555" s="15" t="s">
        <v>1568</v>
      </c>
      <c r="D1555" s="16" t="s">
        <v>2</v>
      </c>
      <c r="E1555" s="17">
        <v>10</v>
      </c>
      <c r="F1555" s="18">
        <v>1.81</v>
      </c>
      <c r="G1555" s="17">
        <v>9</v>
      </c>
      <c r="H1555" s="18">
        <v>1.3</v>
      </c>
      <c r="I1555" s="16" t="s">
        <v>109</v>
      </c>
      <c r="J1555" s="16" t="s">
        <v>4</v>
      </c>
      <c r="K1555" s="16" t="s">
        <v>4</v>
      </c>
      <c r="L1555" s="19">
        <f>IF(Tabelle1[[#This Row],[Heizleistung (55°C)]]=0,Tabelle1[[#This Row],[Heizleistung (35°C)]],(Tabelle1[[#This Row],[Heizleistung (35°C)]]+Tabelle1[[#This Row],[Heizleistung (55°C)]])/2)</f>
        <v>9.5</v>
      </c>
      <c r="M1555" s="20">
        <f>IF(Tabelle1[[#This Row],[Etas 55°C]]=0,0,(Tabelle1[[#This Row],[Etas 35°C]]*0.8+Tabelle1[[#This Row],[Etas 55°C]]*0.2))*2.5</f>
        <v>4.2700000000000005</v>
      </c>
      <c r="N1555" s="21">
        <f>IF(-(Tabelle1[[#This Row],[80%/20% SCOP]]-5.5)/5.5=1,"n.a.",-(Tabelle1[[#This Row],[80%/20% SCOP]]-5.5)/5.5)</f>
        <v>0.22363636363636355</v>
      </c>
    </row>
    <row r="1556" spans="1:14" ht="20.100000000000001" customHeight="1" x14ac:dyDescent="0.25">
      <c r="A1556" s="24">
        <v>16005861</v>
      </c>
      <c r="B1556" s="15" t="s">
        <v>1560</v>
      </c>
      <c r="C1556" s="15" t="s">
        <v>1569</v>
      </c>
      <c r="D1556" s="16" t="s">
        <v>2</v>
      </c>
      <c r="E1556" s="17">
        <v>9</v>
      </c>
      <c r="F1556" s="18">
        <v>2.0499999999999998</v>
      </c>
      <c r="G1556" s="17">
        <v>8</v>
      </c>
      <c r="H1556" s="18">
        <v>1.37</v>
      </c>
      <c r="I1556" s="16" t="s">
        <v>40</v>
      </c>
      <c r="J1556" s="16" t="s">
        <v>4</v>
      </c>
      <c r="K1556" s="16" t="s">
        <v>4</v>
      </c>
      <c r="L1556" s="19">
        <f>IF(Tabelle1[[#This Row],[Heizleistung (55°C)]]=0,Tabelle1[[#This Row],[Heizleistung (35°C)]],(Tabelle1[[#This Row],[Heizleistung (35°C)]]+Tabelle1[[#This Row],[Heizleistung (55°C)]])/2)</f>
        <v>8.5</v>
      </c>
      <c r="M1556" s="20">
        <f>IF(Tabelle1[[#This Row],[Etas 55°C]]=0,0,(Tabelle1[[#This Row],[Etas 35°C]]*0.8+Tabelle1[[#This Row],[Etas 55°C]]*0.2))*2.5</f>
        <v>4.7850000000000001</v>
      </c>
      <c r="N1556" s="21">
        <f>IF(-(Tabelle1[[#This Row],[80%/20% SCOP]]-5.5)/5.5=1,"n.a.",-(Tabelle1[[#This Row],[80%/20% SCOP]]-5.5)/5.5)</f>
        <v>0.12999999999999998</v>
      </c>
    </row>
    <row r="1557" spans="1:14" ht="20.100000000000001" customHeight="1" x14ac:dyDescent="0.25">
      <c r="A1557" s="24">
        <v>16011279</v>
      </c>
      <c r="B1557" s="15" t="s">
        <v>1560</v>
      </c>
      <c r="C1557" s="15" t="s">
        <v>1570</v>
      </c>
      <c r="D1557" s="16" t="s">
        <v>2</v>
      </c>
      <c r="E1557" s="17">
        <v>9</v>
      </c>
      <c r="F1557" s="18">
        <v>2.0499999999999998</v>
      </c>
      <c r="G1557" s="17">
        <v>8</v>
      </c>
      <c r="H1557" s="18">
        <v>1.37</v>
      </c>
      <c r="I1557" s="16" t="s">
        <v>40</v>
      </c>
      <c r="J1557" s="16" t="s">
        <v>4</v>
      </c>
      <c r="K1557" s="16" t="s">
        <v>4</v>
      </c>
      <c r="L1557" s="19">
        <f>IF(Tabelle1[[#This Row],[Heizleistung (55°C)]]=0,Tabelle1[[#This Row],[Heizleistung (35°C)]],(Tabelle1[[#This Row],[Heizleistung (35°C)]]+Tabelle1[[#This Row],[Heizleistung (55°C)]])/2)</f>
        <v>8.5</v>
      </c>
      <c r="M1557" s="20">
        <f>IF(Tabelle1[[#This Row],[Etas 55°C]]=0,0,(Tabelle1[[#This Row],[Etas 35°C]]*0.8+Tabelle1[[#This Row],[Etas 55°C]]*0.2))*2.5</f>
        <v>4.7850000000000001</v>
      </c>
      <c r="N1557" s="21">
        <f>IF(-(Tabelle1[[#This Row],[80%/20% SCOP]]-5.5)/5.5=1,"n.a.",-(Tabelle1[[#This Row],[80%/20% SCOP]]-5.5)/5.5)</f>
        <v>0.12999999999999998</v>
      </c>
    </row>
    <row r="1558" spans="1:14" ht="20.100000000000001" customHeight="1" x14ac:dyDescent="0.25">
      <c r="A1558" s="24">
        <v>16005792</v>
      </c>
      <c r="B1558" s="15" t="s">
        <v>1560</v>
      </c>
      <c r="C1558" s="15" t="s">
        <v>1571</v>
      </c>
      <c r="D1558" s="16" t="s">
        <v>2</v>
      </c>
      <c r="E1558" s="17">
        <v>21</v>
      </c>
      <c r="F1558" s="18">
        <v>1.52</v>
      </c>
      <c r="G1558" s="17">
        <v>21</v>
      </c>
      <c r="H1558" s="18">
        <v>1.27</v>
      </c>
      <c r="I1558" s="16" t="s">
        <v>324</v>
      </c>
      <c r="J1558" s="16" t="s">
        <v>4</v>
      </c>
      <c r="K1558" s="16" t="s">
        <v>4</v>
      </c>
      <c r="L1558" s="19">
        <f>IF(Tabelle1[[#This Row],[Heizleistung (55°C)]]=0,Tabelle1[[#This Row],[Heizleistung (35°C)]],(Tabelle1[[#This Row],[Heizleistung (35°C)]]+Tabelle1[[#This Row],[Heizleistung (55°C)]])/2)</f>
        <v>21</v>
      </c>
      <c r="M1558" s="20">
        <f>IF(Tabelle1[[#This Row],[Etas 55°C]]=0,0,(Tabelle1[[#This Row],[Etas 35°C]]*0.8+Tabelle1[[#This Row],[Etas 55°C]]*0.2))*2.5</f>
        <v>3.6750000000000007</v>
      </c>
      <c r="N1558" s="21">
        <f>IF(-(Tabelle1[[#This Row],[80%/20% SCOP]]-5.5)/5.5=1,"n.a.",-(Tabelle1[[#This Row],[80%/20% SCOP]]-5.5)/5.5)</f>
        <v>0.33181818181818168</v>
      </c>
    </row>
    <row r="1559" spans="1:14" ht="20.100000000000001" customHeight="1" x14ac:dyDescent="0.25">
      <c r="A1559" s="24">
        <v>16011601</v>
      </c>
      <c r="B1559" s="15" t="s">
        <v>1560</v>
      </c>
      <c r="C1559" s="15" t="s">
        <v>1572</v>
      </c>
      <c r="D1559" s="16" t="s">
        <v>2</v>
      </c>
      <c r="E1559" s="17">
        <v>7</v>
      </c>
      <c r="F1559" s="18">
        <v>1.67</v>
      </c>
      <c r="G1559" s="17">
        <v>7</v>
      </c>
      <c r="H1559" s="18">
        <v>1.27</v>
      </c>
      <c r="I1559" s="16" t="s">
        <v>109</v>
      </c>
      <c r="J1559" s="16" t="s">
        <v>4</v>
      </c>
      <c r="K1559" s="16" t="s">
        <v>4</v>
      </c>
      <c r="L1559" s="19">
        <f>IF(Tabelle1[[#This Row],[Heizleistung (55°C)]]=0,Tabelle1[[#This Row],[Heizleistung (35°C)]],(Tabelle1[[#This Row],[Heizleistung (35°C)]]+Tabelle1[[#This Row],[Heizleistung (55°C)]])/2)</f>
        <v>7</v>
      </c>
      <c r="M1559" s="20">
        <f>IF(Tabelle1[[#This Row],[Etas 55°C]]=0,0,(Tabelle1[[#This Row],[Etas 35°C]]*0.8+Tabelle1[[#This Row],[Etas 55°C]]*0.2))*2.5</f>
        <v>3.9750000000000001</v>
      </c>
      <c r="N1559" s="21">
        <f>IF(-(Tabelle1[[#This Row],[80%/20% SCOP]]-5.5)/5.5=1,"n.a.",-(Tabelle1[[#This Row],[80%/20% SCOP]]-5.5)/5.5)</f>
        <v>0.27727272727272728</v>
      </c>
    </row>
    <row r="1560" spans="1:14" ht="20.100000000000001" customHeight="1" x14ac:dyDescent="0.25">
      <c r="A1560" s="24">
        <v>16005857</v>
      </c>
      <c r="B1560" s="15" t="s">
        <v>1560</v>
      </c>
      <c r="C1560" s="15" t="s">
        <v>1573</v>
      </c>
      <c r="D1560" s="16" t="s">
        <v>2</v>
      </c>
      <c r="E1560" s="17">
        <v>10</v>
      </c>
      <c r="F1560" s="18">
        <v>1.86</v>
      </c>
      <c r="G1560" s="17">
        <v>9</v>
      </c>
      <c r="H1560" s="18">
        <v>1.31</v>
      </c>
      <c r="I1560" s="16" t="s">
        <v>109</v>
      </c>
      <c r="J1560" s="16" t="s">
        <v>4</v>
      </c>
      <c r="K1560" s="16" t="s">
        <v>4</v>
      </c>
      <c r="L1560" s="19">
        <f>IF(Tabelle1[[#This Row],[Heizleistung (55°C)]]=0,Tabelle1[[#This Row],[Heizleistung (35°C)]],(Tabelle1[[#This Row],[Heizleistung (35°C)]]+Tabelle1[[#This Row],[Heizleistung (55°C)]])/2)</f>
        <v>9.5</v>
      </c>
      <c r="M1560" s="20">
        <f>IF(Tabelle1[[#This Row],[Etas 55°C]]=0,0,(Tabelle1[[#This Row],[Etas 35°C]]*0.8+Tabelle1[[#This Row],[Etas 55°C]]*0.2))*2.5</f>
        <v>4.3750000000000009</v>
      </c>
      <c r="N1560" s="21">
        <f>IF(-(Tabelle1[[#This Row],[80%/20% SCOP]]-5.5)/5.5=1,"n.a.",-(Tabelle1[[#This Row],[80%/20% SCOP]]-5.5)/5.5)</f>
        <v>0.20454545454545439</v>
      </c>
    </row>
    <row r="1561" spans="1:14" ht="20.100000000000001" customHeight="1" x14ac:dyDescent="0.25">
      <c r="A1561" s="24">
        <v>16011927</v>
      </c>
      <c r="B1561" s="15" t="s">
        <v>1560</v>
      </c>
      <c r="C1561" s="15" t="s">
        <v>1574</v>
      </c>
      <c r="D1561" s="16" t="s">
        <v>2</v>
      </c>
      <c r="E1561" s="17">
        <v>17</v>
      </c>
      <c r="F1561" s="18">
        <v>1.75</v>
      </c>
      <c r="G1561" s="17">
        <v>17</v>
      </c>
      <c r="H1561" s="18">
        <v>1.35</v>
      </c>
      <c r="I1561" s="16" t="s">
        <v>109</v>
      </c>
      <c r="J1561" s="16" t="s">
        <v>4</v>
      </c>
      <c r="K1561" s="16" t="s">
        <v>4</v>
      </c>
      <c r="L1561" s="19">
        <f>IF(Tabelle1[[#This Row],[Heizleistung (55°C)]]=0,Tabelle1[[#This Row],[Heizleistung (35°C)]],(Tabelle1[[#This Row],[Heizleistung (35°C)]]+Tabelle1[[#This Row],[Heizleistung (55°C)]])/2)</f>
        <v>17</v>
      </c>
      <c r="M1561" s="20">
        <f>IF(Tabelle1[[#This Row],[Etas 55°C]]=0,0,(Tabelle1[[#This Row],[Etas 35°C]]*0.8+Tabelle1[[#This Row],[Etas 55°C]]*0.2))*2.5</f>
        <v>4.1750000000000007</v>
      </c>
      <c r="N1561" s="21">
        <f>IF(-(Tabelle1[[#This Row],[80%/20% SCOP]]-5.5)/5.5=1,"n.a.",-(Tabelle1[[#This Row],[80%/20% SCOP]]-5.5)/5.5)</f>
        <v>0.24090909090909077</v>
      </c>
    </row>
    <row r="1562" spans="1:14" ht="20.100000000000001" customHeight="1" x14ac:dyDescent="0.25">
      <c r="A1562" s="24">
        <v>16005716</v>
      </c>
      <c r="B1562" s="15" t="s">
        <v>1560</v>
      </c>
      <c r="C1562" s="15" t="s">
        <v>1575</v>
      </c>
      <c r="D1562" s="16" t="s">
        <v>2</v>
      </c>
      <c r="E1562" s="17">
        <v>7</v>
      </c>
      <c r="F1562" s="18">
        <v>1.76</v>
      </c>
      <c r="G1562" s="17">
        <v>6</v>
      </c>
      <c r="H1562" s="18">
        <v>1.29</v>
      </c>
      <c r="I1562" s="16" t="s">
        <v>109</v>
      </c>
      <c r="J1562" s="16" t="s">
        <v>4</v>
      </c>
      <c r="K1562" s="16" t="s">
        <v>4</v>
      </c>
      <c r="L1562" s="19">
        <f>IF(Tabelle1[[#This Row],[Heizleistung (55°C)]]=0,Tabelle1[[#This Row],[Heizleistung (35°C)]],(Tabelle1[[#This Row],[Heizleistung (35°C)]]+Tabelle1[[#This Row],[Heizleistung (55°C)]])/2)</f>
        <v>6.5</v>
      </c>
      <c r="M1562" s="20">
        <f>IF(Tabelle1[[#This Row],[Etas 55°C]]=0,0,(Tabelle1[[#This Row],[Etas 35°C]]*0.8+Tabelle1[[#This Row],[Etas 55°C]]*0.2))*2.5</f>
        <v>4.165</v>
      </c>
      <c r="N1562" s="21">
        <f>IF(-(Tabelle1[[#This Row],[80%/20% SCOP]]-5.5)/5.5=1,"n.a.",-(Tabelle1[[#This Row],[80%/20% SCOP]]-5.5)/5.5)</f>
        <v>0.24272727272727271</v>
      </c>
    </row>
    <row r="1563" spans="1:14" ht="20.100000000000001" customHeight="1" x14ac:dyDescent="0.25">
      <c r="A1563" s="24">
        <v>16005591</v>
      </c>
      <c r="B1563" s="15" t="s">
        <v>1560</v>
      </c>
      <c r="C1563" s="15" t="s">
        <v>1576</v>
      </c>
      <c r="D1563" s="16" t="s">
        <v>2</v>
      </c>
      <c r="E1563" s="17">
        <v>7</v>
      </c>
      <c r="F1563" s="18">
        <v>1.67</v>
      </c>
      <c r="G1563" s="17">
        <v>6</v>
      </c>
      <c r="H1563" s="18">
        <v>1.28</v>
      </c>
      <c r="I1563" s="16" t="s">
        <v>109</v>
      </c>
      <c r="J1563" s="16" t="s">
        <v>4</v>
      </c>
      <c r="K1563" s="16" t="s">
        <v>4</v>
      </c>
      <c r="L1563" s="19">
        <f>IF(Tabelle1[[#This Row],[Heizleistung (55°C)]]=0,Tabelle1[[#This Row],[Heizleistung (35°C)]],(Tabelle1[[#This Row],[Heizleistung (35°C)]]+Tabelle1[[#This Row],[Heizleistung (55°C)]])/2)</f>
        <v>6.5</v>
      </c>
      <c r="M1563" s="20">
        <f>IF(Tabelle1[[#This Row],[Etas 55°C]]=0,0,(Tabelle1[[#This Row],[Etas 35°C]]*0.8+Tabelle1[[#This Row],[Etas 55°C]]*0.2))*2.5</f>
        <v>3.9800000000000004</v>
      </c>
      <c r="N1563" s="21">
        <f>IF(-(Tabelle1[[#This Row],[80%/20% SCOP]]-5.5)/5.5=1,"n.a.",-(Tabelle1[[#This Row],[80%/20% SCOP]]-5.5)/5.5)</f>
        <v>0.27636363636363631</v>
      </c>
    </row>
    <row r="1564" spans="1:14" ht="20.100000000000001" customHeight="1" x14ac:dyDescent="0.25">
      <c r="A1564" s="24">
        <v>16011606</v>
      </c>
      <c r="B1564" s="15" t="s">
        <v>1560</v>
      </c>
      <c r="C1564" s="15" t="s">
        <v>1577</v>
      </c>
      <c r="D1564" s="16" t="s">
        <v>2</v>
      </c>
      <c r="E1564" s="17">
        <v>36</v>
      </c>
      <c r="F1564" s="18">
        <v>1.57</v>
      </c>
      <c r="G1564" s="17">
        <v>35</v>
      </c>
      <c r="H1564" s="18">
        <v>1.35</v>
      </c>
      <c r="I1564" s="16" t="s">
        <v>324</v>
      </c>
      <c r="J1564" s="16" t="s">
        <v>4</v>
      </c>
      <c r="K1564" s="16" t="s">
        <v>4</v>
      </c>
      <c r="L1564" s="19">
        <f>IF(Tabelle1[[#This Row],[Heizleistung (55°C)]]=0,Tabelle1[[#This Row],[Heizleistung (35°C)]],(Tabelle1[[#This Row],[Heizleistung (35°C)]]+Tabelle1[[#This Row],[Heizleistung (55°C)]])/2)</f>
        <v>35.5</v>
      </c>
      <c r="M1564" s="20">
        <f>IF(Tabelle1[[#This Row],[Etas 55°C]]=0,0,(Tabelle1[[#This Row],[Etas 35°C]]*0.8+Tabelle1[[#This Row],[Etas 55°C]]*0.2))*2.5</f>
        <v>3.8150000000000004</v>
      </c>
      <c r="N1564" s="21">
        <f>IF(-(Tabelle1[[#This Row],[80%/20% SCOP]]-5.5)/5.5=1,"n.a.",-(Tabelle1[[#This Row],[80%/20% SCOP]]-5.5)/5.5)</f>
        <v>0.30636363636363628</v>
      </c>
    </row>
    <row r="1565" spans="1:14" ht="20.100000000000001" customHeight="1" x14ac:dyDescent="0.25">
      <c r="A1565" s="24">
        <v>16011282</v>
      </c>
      <c r="B1565" s="15" t="s">
        <v>1560</v>
      </c>
      <c r="C1565" s="15" t="s">
        <v>1578</v>
      </c>
      <c r="D1565" s="16" t="s">
        <v>2</v>
      </c>
      <c r="E1565" s="17">
        <v>9</v>
      </c>
      <c r="F1565" s="18">
        <v>1.96</v>
      </c>
      <c r="G1565" s="17">
        <v>9</v>
      </c>
      <c r="H1565" s="18">
        <v>1.52</v>
      </c>
      <c r="I1565" s="16" t="s">
        <v>3</v>
      </c>
      <c r="J1565" s="16" t="s">
        <v>4</v>
      </c>
      <c r="K1565" s="16" t="s">
        <v>4</v>
      </c>
      <c r="L1565" s="19">
        <f>IF(Tabelle1[[#This Row],[Heizleistung (55°C)]]=0,Tabelle1[[#This Row],[Heizleistung (35°C)]],(Tabelle1[[#This Row],[Heizleistung (35°C)]]+Tabelle1[[#This Row],[Heizleistung (55°C)]])/2)</f>
        <v>9</v>
      </c>
      <c r="M1565" s="20">
        <f>IF(Tabelle1[[#This Row],[Etas 55°C]]=0,0,(Tabelle1[[#This Row],[Etas 35°C]]*0.8+Tabelle1[[#This Row],[Etas 55°C]]*0.2))*2.5</f>
        <v>4.6800000000000006</v>
      </c>
      <c r="N1565" s="21">
        <f>IF(-(Tabelle1[[#This Row],[80%/20% SCOP]]-5.5)/5.5=1,"n.a.",-(Tabelle1[[#This Row],[80%/20% SCOP]]-5.5)/5.5)</f>
        <v>0.14909090909090897</v>
      </c>
    </row>
    <row r="1566" spans="1:14" ht="20.100000000000001" customHeight="1" x14ac:dyDescent="0.25">
      <c r="A1566" s="24">
        <v>16018197</v>
      </c>
      <c r="B1566" s="15" t="s">
        <v>1560</v>
      </c>
      <c r="C1566" s="15" t="s">
        <v>1579</v>
      </c>
      <c r="D1566" s="16" t="s">
        <v>2</v>
      </c>
      <c r="E1566" s="17">
        <v>19.7</v>
      </c>
      <c r="F1566" s="18">
        <v>2.0499999999999998</v>
      </c>
      <c r="G1566" s="17">
        <v>19.8</v>
      </c>
      <c r="H1566" s="18">
        <v>1.554</v>
      </c>
      <c r="I1566" s="16" t="s">
        <v>3</v>
      </c>
      <c r="J1566" s="16" t="s">
        <v>4</v>
      </c>
      <c r="K1566" s="16" t="s">
        <v>4</v>
      </c>
      <c r="L1566" s="19">
        <f>IF(Tabelle1[[#This Row],[Heizleistung (55°C)]]=0,Tabelle1[[#This Row],[Heizleistung (35°C)]],(Tabelle1[[#This Row],[Heizleistung (35°C)]]+Tabelle1[[#This Row],[Heizleistung (55°C)]])/2)</f>
        <v>19.75</v>
      </c>
      <c r="M1566" s="20">
        <f>IF(Tabelle1[[#This Row],[Etas 55°C]]=0,0,(Tabelle1[[#This Row],[Etas 35°C]]*0.8+Tabelle1[[#This Row],[Etas 55°C]]*0.2))*2.5</f>
        <v>4.8769999999999998</v>
      </c>
      <c r="N1566" s="21">
        <f>IF(-(Tabelle1[[#This Row],[80%/20% SCOP]]-5.5)/5.5=1,"n.a.",-(Tabelle1[[#This Row],[80%/20% SCOP]]-5.5)/5.5)</f>
        <v>0.11327272727272732</v>
      </c>
    </row>
    <row r="1567" spans="1:14" ht="20.100000000000001" customHeight="1" x14ac:dyDescent="0.25">
      <c r="A1567" s="24">
        <v>16011280</v>
      </c>
      <c r="B1567" s="15" t="s">
        <v>1560</v>
      </c>
      <c r="C1567" s="15" t="s">
        <v>1580</v>
      </c>
      <c r="D1567" s="16" t="s">
        <v>2</v>
      </c>
      <c r="E1567" s="17">
        <v>14</v>
      </c>
      <c r="F1567" s="18">
        <v>1.86</v>
      </c>
      <c r="G1567" s="17">
        <v>12</v>
      </c>
      <c r="H1567" s="18">
        <v>1.36</v>
      </c>
      <c r="I1567" s="16" t="s">
        <v>40</v>
      </c>
      <c r="J1567" s="16" t="s">
        <v>4</v>
      </c>
      <c r="K1567" s="16" t="s">
        <v>4</v>
      </c>
      <c r="L1567" s="19">
        <f>IF(Tabelle1[[#This Row],[Heizleistung (55°C)]]=0,Tabelle1[[#This Row],[Heizleistung (35°C)]],(Tabelle1[[#This Row],[Heizleistung (35°C)]]+Tabelle1[[#This Row],[Heizleistung (55°C)]])/2)</f>
        <v>13</v>
      </c>
      <c r="M1567" s="20">
        <f>IF(Tabelle1[[#This Row],[Etas 55°C]]=0,0,(Tabelle1[[#This Row],[Etas 35°C]]*0.8+Tabelle1[[#This Row],[Etas 55°C]]*0.2))*2.5</f>
        <v>4.4000000000000004</v>
      </c>
      <c r="N1567" s="21">
        <f>IF(-(Tabelle1[[#This Row],[80%/20% SCOP]]-5.5)/5.5=1,"n.a.",-(Tabelle1[[#This Row],[80%/20% SCOP]]-5.5)/5.5)</f>
        <v>0.19999999999999993</v>
      </c>
    </row>
    <row r="1568" spans="1:14" ht="20.100000000000001" customHeight="1" x14ac:dyDescent="0.25">
      <c r="A1568" s="24">
        <v>16005854</v>
      </c>
      <c r="B1568" s="15" t="s">
        <v>1560</v>
      </c>
      <c r="C1568" s="15" t="s">
        <v>1581</v>
      </c>
      <c r="D1568" s="16" t="s">
        <v>2</v>
      </c>
      <c r="E1568" s="17">
        <v>9</v>
      </c>
      <c r="F1568" s="18">
        <v>1.8</v>
      </c>
      <c r="G1568" s="17">
        <v>9</v>
      </c>
      <c r="H1568" s="18">
        <v>1.38</v>
      </c>
      <c r="I1568" s="16" t="s">
        <v>109</v>
      </c>
      <c r="J1568" s="16" t="s">
        <v>4</v>
      </c>
      <c r="K1568" s="16" t="s">
        <v>4</v>
      </c>
      <c r="L1568" s="19">
        <f>IF(Tabelle1[[#This Row],[Heizleistung (55°C)]]=0,Tabelle1[[#This Row],[Heizleistung (35°C)]],(Tabelle1[[#This Row],[Heizleistung (35°C)]]+Tabelle1[[#This Row],[Heizleistung (55°C)]])/2)</f>
        <v>9</v>
      </c>
      <c r="M1568" s="20">
        <f>IF(Tabelle1[[#This Row],[Etas 55°C]]=0,0,(Tabelle1[[#This Row],[Etas 35°C]]*0.8+Tabelle1[[#This Row],[Etas 55°C]]*0.2))*2.5</f>
        <v>4.2900000000000009</v>
      </c>
      <c r="N1568" s="21">
        <f>IF(-(Tabelle1[[#This Row],[80%/20% SCOP]]-5.5)/5.5=1,"n.a.",-(Tabelle1[[#This Row],[80%/20% SCOP]]-5.5)/5.5)</f>
        <v>0.21999999999999983</v>
      </c>
    </row>
    <row r="1569" spans="1:14" ht="20.100000000000001" customHeight="1" x14ac:dyDescent="0.25">
      <c r="A1569" s="24">
        <v>16011611</v>
      </c>
      <c r="B1569" s="15" t="s">
        <v>1560</v>
      </c>
      <c r="C1569" s="15" t="s">
        <v>1582</v>
      </c>
      <c r="D1569" s="16" t="s">
        <v>2</v>
      </c>
      <c r="E1569" s="17">
        <v>39</v>
      </c>
      <c r="F1569" s="18">
        <v>1.71</v>
      </c>
      <c r="G1569" s="17">
        <v>40</v>
      </c>
      <c r="H1569" s="18">
        <v>1.39</v>
      </c>
      <c r="I1569" s="16" t="s">
        <v>3</v>
      </c>
      <c r="J1569" s="16" t="s">
        <v>4</v>
      </c>
      <c r="K1569" s="16" t="s">
        <v>4</v>
      </c>
      <c r="L1569" s="19">
        <f>IF(Tabelle1[[#This Row],[Heizleistung (55°C)]]=0,Tabelle1[[#This Row],[Heizleistung (35°C)]],(Tabelle1[[#This Row],[Heizleistung (35°C)]]+Tabelle1[[#This Row],[Heizleistung (55°C)]])/2)</f>
        <v>39.5</v>
      </c>
      <c r="M1569" s="20">
        <f>IF(Tabelle1[[#This Row],[Etas 55°C]]=0,0,(Tabelle1[[#This Row],[Etas 35°C]]*0.8+Tabelle1[[#This Row],[Etas 55°C]]*0.2))*2.5</f>
        <v>4.1150000000000002</v>
      </c>
      <c r="N1569" s="21">
        <f>IF(-(Tabelle1[[#This Row],[80%/20% SCOP]]-5.5)/5.5=1,"n.a.",-(Tabelle1[[#This Row],[80%/20% SCOP]]-5.5)/5.5)</f>
        <v>0.25181818181818177</v>
      </c>
    </row>
    <row r="1570" spans="1:14" ht="20.100000000000001" customHeight="1" x14ac:dyDescent="0.25">
      <c r="A1570" s="24">
        <v>16011278</v>
      </c>
      <c r="B1570" s="15" t="s">
        <v>1560</v>
      </c>
      <c r="C1570" s="15" t="s">
        <v>1583</v>
      </c>
      <c r="D1570" s="16" t="s">
        <v>2</v>
      </c>
      <c r="E1570" s="17">
        <v>7</v>
      </c>
      <c r="F1570" s="18">
        <v>1.95</v>
      </c>
      <c r="G1570" s="17">
        <v>6</v>
      </c>
      <c r="H1570" s="18">
        <v>1.38</v>
      </c>
      <c r="I1570" s="16" t="s">
        <v>40</v>
      </c>
      <c r="J1570" s="16" t="s">
        <v>4</v>
      </c>
      <c r="K1570" s="16" t="s">
        <v>4</v>
      </c>
      <c r="L1570" s="19">
        <f>IF(Tabelle1[[#This Row],[Heizleistung (55°C)]]=0,Tabelle1[[#This Row],[Heizleistung (35°C)]],(Tabelle1[[#This Row],[Heizleistung (35°C)]]+Tabelle1[[#This Row],[Heizleistung (55°C)]])/2)</f>
        <v>6.5</v>
      </c>
      <c r="M1570" s="20">
        <f>IF(Tabelle1[[#This Row],[Etas 55°C]]=0,0,(Tabelle1[[#This Row],[Etas 35°C]]*0.8+Tabelle1[[#This Row],[Etas 55°C]]*0.2))*2.5</f>
        <v>4.59</v>
      </c>
      <c r="N1570" s="21">
        <f>IF(-(Tabelle1[[#This Row],[80%/20% SCOP]]-5.5)/5.5=1,"n.a.",-(Tabelle1[[#This Row],[80%/20% SCOP]]-5.5)/5.5)</f>
        <v>0.16545454545454549</v>
      </c>
    </row>
    <row r="1571" spans="1:14" ht="20.100000000000001" customHeight="1" x14ac:dyDescent="0.25">
      <c r="A1571" s="24">
        <v>16011609</v>
      </c>
      <c r="B1571" s="15" t="s">
        <v>1560</v>
      </c>
      <c r="C1571" s="15" t="s">
        <v>1584</v>
      </c>
      <c r="D1571" s="16" t="s">
        <v>2</v>
      </c>
      <c r="E1571" s="17">
        <v>36</v>
      </c>
      <c r="F1571" s="18">
        <v>1.54</v>
      </c>
      <c r="G1571" s="17">
        <v>35</v>
      </c>
      <c r="H1571" s="18">
        <v>1.32</v>
      </c>
      <c r="I1571" s="16" t="s">
        <v>324</v>
      </c>
      <c r="J1571" s="16" t="s">
        <v>4</v>
      </c>
      <c r="K1571" s="16" t="s">
        <v>4</v>
      </c>
      <c r="L1571" s="19">
        <f>IF(Tabelle1[[#This Row],[Heizleistung (55°C)]]=0,Tabelle1[[#This Row],[Heizleistung (35°C)]],(Tabelle1[[#This Row],[Heizleistung (35°C)]]+Tabelle1[[#This Row],[Heizleistung (55°C)]])/2)</f>
        <v>35.5</v>
      </c>
      <c r="M1571" s="20">
        <f>IF(Tabelle1[[#This Row],[Etas 55°C]]=0,0,(Tabelle1[[#This Row],[Etas 35°C]]*0.8+Tabelle1[[#This Row],[Etas 55°C]]*0.2))*2.5</f>
        <v>3.7400000000000007</v>
      </c>
      <c r="N1571" s="21">
        <f>IF(-(Tabelle1[[#This Row],[80%/20% SCOP]]-5.5)/5.5=1,"n.a.",-(Tabelle1[[#This Row],[80%/20% SCOP]]-5.5)/5.5)</f>
        <v>0.3199999999999999</v>
      </c>
    </row>
    <row r="1572" spans="1:14" ht="20.100000000000001" customHeight="1" x14ac:dyDescent="0.25">
      <c r="A1572" s="24">
        <v>16005852</v>
      </c>
      <c r="B1572" s="15" t="s">
        <v>1560</v>
      </c>
      <c r="C1572" s="15" t="s">
        <v>1585</v>
      </c>
      <c r="D1572" s="16" t="s">
        <v>2</v>
      </c>
      <c r="E1572" s="17">
        <v>9</v>
      </c>
      <c r="F1572" s="18">
        <v>1.76</v>
      </c>
      <c r="G1572" s="17">
        <v>9</v>
      </c>
      <c r="H1572" s="18">
        <v>1.35</v>
      </c>
      <c r="I1572" s="16" t="s">
        <v>109</v>
      </c>
      <c r="J1572" s="16" t="s">
        <v>4</v>
      </c>
      <c r="K1572" s="16" t="s">
        <v>4</v>
      </c>
      <c r="L1572" s="19">
        <f>IF(Tabelle1[[#This Row],[Heizleistung (55°C)]]=0,Tabelle1[[#This Row],[Heizleistung (35°C)]],(Tabelle1[[#This Row],[Heizleistung (35°C)]]+Tabelle1[[#This Row],[Heizleistung (55°C)]])/2)</f>
        <v>9</v>
      </c>
      <c r="M1572" s="20">
        <f>IF(Tabelle1[[#This Row],[Etas 55°C]]=0,0,(Tabelle1[[#This Row],[Etas 35°C]]*0.8+Tabelle1[[#This Row],[Etas 55°C]]*0.2))*2.5</f>
        <v>4.1950000000000003</v>
      </c>
      <c r="N1572" s="21">
        <f>IF(-(Tabelle1[[#This Row],[80%/20% SCOP]]-5.5)/5.5=1,"n.a.",-(Tabelle1[[#This Row],[80%/20% SCOP]]-5.5)/5.5)</f>
        <v>0.23727272727272722</v>
      </c>
    </row>
    <row r="1573" spans="1:14" ht="20.100000000000001" customHeight="1" x14ac:dyDescent="0.25">
      <c r="A1573" s="24">
        <v>16005858</v>
      </c>
      <c r="B1573" s="15" t="s">
        <v>1560</v>
      </c>
      <c r="C1573" s="15" t="s">
        <v>1586</v>
      </c>
      <c r="D1573" s="16" t="s">
        <v>2</v>
      </c>
      <c r="E1573" s="17">
        <v>10</v>
      </c>
      <c r="F1573" s="18">
        <v>1.86</v>
      </c>
      <c r="G1573" s="17">
        <v>9</v>
      </c>
      <c r="H1573" s="18">
        <v>1.31</v>
      </c>
      <c r="I1573" s="16" t="s">
        <v>109</v>
      </c>
      <c r="J1573" s="16" t="s">
        <v>4</v>
      </c>
      <c r="K1573" s="16" t="s">
        <v>4</v>
      </c>
      <c r="L1573" s="19">
        <f>IF(Tabelle1[[#This Row],[Heizleistung (55°C)]]=0,Tabelle1[[#This Row],[Heizleistung (35°C)]],(Tabelle1[[#This Row],[Heizleistung (35°C)]]+Tabelle1[[#This Row],[Heizleistung (55°C)]])/2)</f>
        <v>9.5</v>
      </c>
      <c r="M1573" s="20">
        <f>IF(Tabelle1[[#This Row],[Etas 55°C]]=0,0,(Tabelle1[[#This Row],[Etas 35°C]]*0.8+Tabelle1[[#This Row],[Etas 55°C]]*0.2))*2.5</f>
        <v>4.3750000000000009</v>
      </c>
      <c r="N1573" s="21">
        <f>IF(-(Tabelle1[[#This Row],[80%/20% SCOP]]-5.5)/5.5=1,"n.a.",-(Tabelle1[[#This Row],[80%/20% SCOP]]-5.5)/5.5)</f>
        <v>0.20454545454545439</v>
      </c>
    </row>
    <row r="1574" spans="1:14" ht="20.100000000000001" customHeight="1" x14ac:dyDescent="0.25">
      <c r="A1574" s="24">
        <v>16005794</v>
      </c>
      <c r="B1574" s="15" t="s">
        <v>1560</v>
      </c>
      <c r="C1574" s="15" t="s">
        <v>1587</v>
      </c>
      <c r="D1574" s="16" t="s">
        <v>2</v>
      </c>
      <c r="E1574" s="17">
        <v>36</v>
      </c>
      <c r="F1574" s="18">
        <v>1.54</v>
      </c>
      <c r="G1574" s="17">
        <v>35</v>
      </c>
      <c r="H1574" s="18">
        <v>1.32</v>
      </c>
      <c r="I1574" s="16" t="s">
        <v>324</v>
      </c>
      <c r="J1574" s="16" t="s">
        <v>4</v>
      </c>
      <c r="K1574" s="16" t="s">
        <v>4</v>
      </c>
      <c r="L1574" s="19">
        <f>IF(Tabelle1[[#This Row],[Heizleistung (55°C)]]=0,Tabelle1[[#This Row],[Heizleistung (35°C)]],(Tabelle1[[#This Row],[Heizleistung (35°C)]]+Tabelle1[[#This Row],[Heizleistung (55°C)]])/2)</f>
        <v>35.5</v>
      </c>
      <c r="M1574" s="20">
        <f>IF(Tabelle1[[#This Row],[Etas 55°C]]=0,0,(Tabelle1[[#This Row],[Etas 35°C]]*0.8+Tabelle1[[#This Row],[Etas 55°C]]*0.2))*2.5</f>
        <v>3.7400000000000007</v>
      </c>
      <c r="N1574" s="21">
        <f>IF(-(Tabelle1[[#This Row],[80%/20% SCOP]]-5.5)/5.5=1,"n.a.",-(Tabelle1[[#This Row],[80%/20% SCOP]]-5.5)/5.5)</f>
        <v>0.3199999999999999</v>
      </c>
    </row>
    <row r="1575" spans="1:14" ht="20.100000000000001" customHeight="1" x14ac:dyDescent="0.25">
      <c r="A1575" s="24">
        <v>16005860</v>
      </c>
      <c r="B1575" s="15" t="s">
        <v>1560</v>
      </c>
      <c r="C1575" s="15" t="s">
        <v>1588</v>
      </c>
      <c r="D1575" s="16" t="s">
        <v>2</v>
      </c>
      <c r="E1575" s="17">
        <v>7</v>
      </c>
      <c r="F1575" s="18">
        <v>1.95</v>
      </c>
      <c r="G1575" s="17">
        <v>6</v>
      </c>
      <c r="H1575" s="18">
        <v>1.38</v>
      </c>
      <c r="I1575" s="16" t="s">
        <v>40</v>
      </c>
      <c r="J1575" s="16" t="s">
        <v>4</v>
      </c>
      <c r="K1575" s="16" t="s">
        <v>4</v>
      </c>
      <c r="L1575" s="19">
        <f>IF(Tabelle1[[#This Row],[Heizleistung (55°C)]]=0,Tabelle1[[#This Row],[Heizleistung (35°C)]],(Tabelle1[[#This Row],[Heizleistung (35°C)]]+Tabelle1[[#This Row],[Heizleistung (55°C)]])/2)</f>
        <v>6.5</v>
      </c>
      <c r="M1575" s="20">
        <f>IF(Tabelle1[[#This Row],[Etas 55°C]]=0,0,(Tabelle1[[#This Row],[Etas 35°C]]*0.8+Tabelle1[[#This Row],[Etas 55°C]]*0.2))*2.5</f>
        <v>4.59</v>
      </c>
      <c r="N1575" s="21">
        <f>IF(-(Tabelle1[[#This Row],[80%/20% SCOP]]-5.5)/5.5=1,"n.a.",-(Tabelle1[[#This Row],[80%/20% SCOP]]-5.5)/5.5)</f>
        <v>0.16545454545454549</v>
      </c>
    </row>
    <row r="1576" spans="1:14" ht="20.100000000000001" customHeight="1" x14ac:dyDescent="0.25">
      <c r="A1576" s="24">
        <v>16013122</v>
      </c>
      <c r="B1576" s="15" t="s">
        <v>1560</v>
      </c>
      <c r="C1576" s="15" t="s">
        <v>1589</v>
      </c>
      <c r="D1576" s="16" t="s">
        <v>2</v>
      </c>
      <c r="E1576" s="17">
        <v>7</v>
      </c>
      <c r="F1576" s="18">
        <v>1.95</v>
      </c>
      <c r="G1576" s="17">
        <v>6</v>
      </c>
      <c r="H1576" s="18">
        <v>1.38</v>
      </c>
      <c r="I1576" s="16" t="s">
        <v>40</v>
      </c>
      <c r="J1576" s="16" t="s">
        <v>4</v>
      </c>
      <c r="K1576" s="16" t="s">
        <v>4</v>
      </c>
      <c r="L1576" s="19">
        <f>IF(Tabelle1[[#This Row],[Heizleistung (55°C)]]=0,Tabelle1[[#This Row],[Heizleistung (35°C)]],(Tabelle1[[#This Row],[Heizleistung (35°C)]]+Tabelle1[[#This Row],[Heizleistung (55°C)]])/2)</f>
        <v>6.5</v>
      </c>
      <c r="M1576" s="20">
        <f>IF(Tabelle1[[#This Row],[Etas 55°C]]=0,0,(Tabelle1[[#This Row],[Etas 35°C]]*0.8+Tabelle1[[#This Row],[Etas 55°C]]*0.2))*2.5</f>
        <v>4.59</v>
      </c>
      <c r="N1576" s="21">
        <f>IF(-(Tabelle1[[#This Row],[80%/20% SCOP]]-5.5)/5.5=1,"n.a.",-(Tabelle1[[#This Row],[80%/20% SCOP]]-5.5)/5.5)</f>
        <v>0.16545454545454549</v>
      </c>
    </row>
    <row r="1577" spans="1:14" ht="20.100000000000001" customHeight="1" x14ac:dyDescent="0.25">
      <c r="A1577" s="24">
        <v>16011604</v>
      </c>
      <c r="B1577" s="15" t="s">
        <v>1560</v>
      </c>
      <c r="C1577" s="15" t="s">
        <v>1590</v>
      </c>
      <c r="D1577" s="16" t="s">
        <v>2</v>
      </c>
      <c r="E1577" s="17">
        <v>36</v>
      </c>
      <c r="F1577" s="18">
        <v>1.57</v>
      </c>
      <c r="G1577" s="17">
        <v>35</v>
      </c>
      <c r="H1577" s="18">
        <v>1.35</v>
      </c>
      <c r="I1577" s="16" t="s">
        <v>324</v>
      </c>
      <c r="J1577" s="16" t="s">
        <v>4</v>
      </c>
      <c r="K1577" s="16" t="s">
        <v>4</v>
      </c>
      <c r="L1577" s="19">
        <f>IF(Tabelle1[[#This Row],[Heizleistung (55°C)]]=0,Tabelle1[[#This Row],[Heizleistung (35°C)]],(Tabelle1[[#This Row],[Heizleistung (35°C)]]+Tabelle1[[#This Row],[Heizleistung (55°C)]])/2)</f>
        <v>35.5</v>
      </c>
      <c r="M1577" s="20">
        <f>IF(Tabelle1[[#This Row],[Etas 55°C]]=0,0,(Tabelle1[[#This Row],[Etas 35°C]]*0.8+Tabelle1[[#This Row],[Etas 55°C]]*0.2))*2.5</f>
        <v>3.8150000000000004</v>
      </c>
      <c r="N1577" s="21">
        <f>IF(-(Tabelle1[[#This Row],[80%/20% SCOP]]-5.5)/5.5=1,"n.a.",-(Tabelle1[[#This Row],[80%/20% SCOP]]-5.5)/5.5)</f>
        <v>0.30636363636363628</v>
      </c>
    </row>
    <row r="1578" spans="1:14" ht="20.100000000000001" customHeight="1" x14ac:dyDescent="0.25">
      <c r="A1578" s="24">
        <v>16005796</v>
      </c>
      <c r="B1578" s="15" t="s">
        <v>1560</v>
      </c>
      <c r="C1578" s="15" t="s">
        <v>1591</v>
      </c>
      <c r="D1578" s="16" t="s">
        <v>2</v>
      </c>
      <c r="E1578" s="17">
        <v>9</v>
      </c>
      <c r="F1578" s="18">
        <v>1.76</v>
      </c>
      <c r="G1578" s="17">
        <v>9</v>
      </c>
      <c r="H1578" s="18">
        <v>1.35</v>
      </c>
      <c r="I1578" s="16" t="s">
        <v>109</v>
      </c>
      <c r="J1578" s="16" t="s">
        <v>4</v>
      </c>
      <c r="K1578" s="16" t="s">
        <v>4</v>
      </c>
      <c r="L1578" s="19">
        <f>IF(Tabelle1[[#This Row],[Heizleistung (55°C)]]=0,Tabelle1[[#This Row],[Heizleistung (35°C)]],(Tabelle1[[#This Row],[Heizleistung (35°C)]]+Tabelle1[[#This Row],[Heizleistung (55°C)]])/2)</f>
        <v>9</v>
      </c>
      <c r="M1578" s="20">
        <f>IF(Tabelle1[[#This Row],[Etas 55°C]]=0,0,(Tabelle1[[#This Row],[Etas 35°C]]*0.8+Tabelle1[[#This Row],[Etas 55°C]]*0.2))*2.5</f>
        <v>4.1950000000000003</v>
      </c>
      <c r="N1578" s="21">
        <f>IF(-(Tabelle1[[#This Row],[80%/20% SCOP]]-5.5)/5.5=1,"n.a.",-(Tabelle1[[#This Row],[80%/20% SCOP]]-5.5)/5.5)</f>
        <v>0.23727272727272722</v>
      </c>
    </row>
    <row r="1579" spans="1:14" ht="20.100000000000001" customHeight="1" x14ac:dyDescent="0.25">
      <c r="A1579" s="24">
        <v>16011599</v>
      </c>
      <c r="B1579" s="15" t="s">
        <v>1560</v>
      </c>
      <c r="C1579" s="15" t="s">
        <v>1592</v>
      </c>
      <c r="D1579" s="16" t="s">
        <v>2</v>
      </c>
      <c r="E1579" s="17">
        <v>7</v>
      </c>
      <c r="F1579" s="18">
        <v>1.67</v>
      </c>
      <c r="G1579" s="17">
        <v>7</v>
      </c>
      <c r="H1579" s="18">
        <v>1.27</v>
      </c>
      <c r="I1579" s="16" t="s">
        <v>109</v>
      </c>
      <c r="J1579" s="16" t="s">
        <v>4</v>
      </c>
      <c r="K1579" s="16" t="s">
        <v>4</v>
      </c>
      <c r="L1579" s="19">
        <f>IF(Tabelle1[[#This Row],[Heizleistung (55°C)]]=0,Tabelle1[[#This Row],[Heizleistung (35°C)]],(Tabelle1[[#This Row],[Heizleistung (35°C)]]+Tabelle1[[#This Row],[Heizleistung (55°C)]])/2)</f>
        <v>7</v>
      </c>
      <c r="M1579" s="20">
        <f>IF(Tabelle1[[#This Row],[Etas 55°C]]=0,0,(Tabelle1[[#This Row],[Etas 35°C]]*0.8+Tabelle1[[#This Row],[Etas 55°C]]*0.2))*2.5</f>
        <v>3.9750000000000001</v>
      </c>
      <c r="N1579" s="21">
        <f>IF(-(Tabelle1[[#This Row],[80%/20% SCOP]]-5.5)/5.5=1,"n.a.",-(Tabelle1[[#This Row],[80%/20% SCOP]]-5.5)/5.5)</f>
        <v>0.27727272727272728</v>
      </c>
    </row>
    <row r="1580" spans="1:14" ht="20.100000000000001" customHeight="1" x14ac:dyDescent="0.25">
      <c r="A1580" s="24">
        <v>16005863</v>
      </c>
      <c r="B1580" s="15" t="s">
        <v>1560</v>
      </c>
      <c r="C1580" s="15" t="s">
        <v>1593</v>
      </c>
      <c r="D1580" s="16" t="s">
        <v>2</v>
      </c>
      <c r="E1580" s="17">
        <v>9</v>
      </c>
      <c r="F1580" s="18">
        <v>1.8</v>
      </c>
      <c r="G1580" s="17">
        <v>9</v>
      </c>
      <c r="H1580" s="18">
        <v>1.36</v>
      </c>
      <c r="I1580" s="16" t="s">
        <v>109</v>
      </c>
      <c r="J1580" s="16" t="s">
        <v>4</v>
      </c>
      <c r="K1580" s="16" t="s">
        <v>4</v>
      </c>
      <c r="L1580" s="19">
        <f>IF(Tabelle1[[#This Row],[Heizleistung (55°C)]]=0,Tabelle1[[#This Row],[Heizleistung (35°C)]],(Tabelle1[[#This Row],[Heizleistung (35°C)]]+Tabelle1[[#This Row],[Heizleistung (55°C)]])/2)</f>
        <v>9</v>
      </c>
      <c r="M1580" s="20">
        <f>IF(Tabelle1[[#This Row],[Etas 55°C]]=0,0,(Tabelle1[[#This Row],[Etas 35°C]]*0.8+Tabelle1[[#This Row],[Etas 55°C]]*0.2))*2.5</f>
        <v>4.28</v>
      </c>
      <c r="N1580" s="21">
        <f>IF(-(Tabelle1[[#This Row],[80%/20% SCOP]]-5.5)/5.5=1,"n.a.",-(Tabelle1[[#This Row],[80%/20% SCOP]]-5.5)/5.5)</f>
        <v>0.22181818181818178</v>
      </c>
    </row>
    <row r="1581" spans="1:14" ht="20.100000000000001" customHeight="1" x14ac:dyDescent="0.25">
      <c r="A1581" s="24">
        <v>16005795</v>
      </c>
      <c r="B1581" s="15" t="s">
        <v>1560</v>
      </c>
      <c r="C1581" s="15" t="s">
        <v>1594</v>
      </c>
      <c r="D1581" s="16" t="s">
        <v>2</v>
      </c>
      <c r="E1581" s="17">
        <v>10</v>
      </c>
      <c r="F1581" s="18">
        <v>1.88</v>
      </c>
      <c r="G1581" s="17">
        <v>10</v>
      </c>
      <c r="H1581" s="18">
        <v>1.47</v>
      </c>
      <c r="I1581" s="16" t="s">
        <v>109</v>
      </c>
      <c r="J1581" s="16" t="s">
        <v>4</v>
      </c>
      <c r="K1581" s="16" t="s">
        <v>4</v>
      </c>
      <c r="L1581" s="19">
        <f>IF(Tabelle1[[#This Row],[Heizleistung (55°C)]]=0,Tabelle1[[#This Row],[Heizleistung (35°C)]],(Tabelle1[[#This Row],[Heizleistung (35°C)]]+Tabelle1[[#This Row],[Heizleistung (55°C)]])/2)</f>
        <v>10</v>
      </c>
      <c r="M1581" s="20">
        <f>IF(Tabelle1[[#This Row],[Etas 55°C]]=0,0,(Tabelle1[[#This Row],[Etas 35°C]]*0.8+Tabelle1[[#This Row],[Etas 55°C]]*0.2))*2.5</f>
        <v>4.4950000000000001</v>
      </c>
      <c r="N1581" s="21">
        <f>IF(-(Tabelle1[[#This Row],[80%/20% SCOP]]-5.5)/5.5=1,"n.a.",-(Tabelle1[[#This Row],[80%/20% SCOP]]-5.5)/5.5)</f>
        <v>0.18272727272727271</v>
      </c>
    </row>
    <row r="1582" spans="1:14" ht="20.100000000000001" customHeight="1" x14ac:dyDescent="0.25">
      <c r="A1582" s="24">
        <v>16018350</v>
      </c>
      <c r="B1582" s="15" t="s">
        <v>1560</v>
      </c>
      <c r="C1582" s="15" t="s">
        <v>1595</v>
      </c>
      <c r="D1582" s="16" t="s">
        <v>2</v>
      </c>
      <c r="E1582" s="17">
        <v>12.1</v>
      </c>
      <c r="F1582" s="18">
        <v>1.94</v>
      </c>
      <c r="G1582" s="17">
        <v>12.1</v>
      </c>
      <c r="H1582" s="18">
        <v>1.55</v>
      </c>
      <c r="I1582" s="16" t="s">
        <v>3</v>
      </c>
      <c r="J1582" s="16" t="s">
        <v>4</v>
      </c>
      <c r="K1582" s="16" t="s">
        <v>4</v>
      </c>
      <c r="L1582" s="19">
        <f>IF(Tabelle1[[#This Row],[Heizleistung (55°C)]]=0,Tabelle1[[#This Row],[Heizleistung (35°C)]],(Tabelle1[[#This Row],[Heizleistung (35°C)]]+Tabelle1[[#This Row],[Heizleistung (55°C)]])/2)</f>
        <v>12.1</v>
      </c>
      <c r="M1582" s="20">
        <f>IF(Tabelle1[[#This Row],[Etas 55°C]]=0,0,(Tabelle1[[#This Row],[Etas 35°C]]*0.8+Tabelle1[[#This Row],[Etas 55°C]]*0.2))*2.5</f>
        <v>4.6550000000000002</v>
      </c>
      <c r="N1582" s="21">
        <f>IF(-(Tabelle1[[#This Row],[80%/20% SCOP]]-5.5)/5.5=1,"n.a.",-(Tabelle1[[#This Row],[80%/20% SCOP]]-5.5)/5.5)</f>
        <v>0.1536363636363636</v>
      </c>
    </row>
    <row r="1583" spans="1:14" ht="20.100000000000001" customHeight="1" x14ac:dyDescent="0.25">
      <c r="A1583" s="24">
        <v>16018199</v>
      </c>
      <c r="B1583" s="15" t="s">
        <v>1560</v>
      </c>
      <c r="C1583" s="15" t="s">
        <v>1596</v>
      </c>
      <c r="D1583" s="16" t="s">
        <v>2</v>
      </c>
      <c r="E1583" s="17">
        <v>39.5</v>
      </c>
      <c r="F1583" s="18">
        <v>1.8580000000000001</v>
      </c>
      <c r="G1583" s="17">
        <v>40</v>
      </c>
      <c r="H1583" s="18">
        <v>1.4890000000000001</v>
      </c>
      <c r="I1583" s="16" t="s">
        <v>3</v>
      </c>
      <c r="J1583" s="16" t="s">
        <v>4</v>
      </c>
      <c r="K1583" s="16" t="s">
        <v>4</v>
      </c>
      <c r="L1583" s="19">
        <f>IF(Tabelle1[[#This Row],[Heizleistung (55°C)]]=0,Tabelle1[[#This Row],[Heizleistung (35°C)]],(Tabelle1[[#This Row],[Heizleistung (35°C)]]+Tabelle1[[#This Row],[Heizleistung (55°C)]])/2)</f>
        <v>39.75</v>
      </c>
      <c r="M1583" s="20">
        <f>IF(Tabelle1[[#This Row],[Etas 55°C]]=0,0,(Tabelle1[[#This Row],[Etas 35°C]]*0.8+Tabelle1[[#This Row],[Etas 55°C]]*0.2))*2.5</f>
        <v>4.4605000000000006</v>
      </c>
      <c r="N1583" s="21">
        <f>IF(-(Tabelle1[[#This Row],[80%/20% SCOP]]-5.5)/5.5=1,"n.a.",-(Tabelle1[[#This Row],[80%/20% SCOP]]-5.5)/5.5)</f>
        <v>0.18899999999999989</v>
      </c>
    </row>
    <row r="1584" spans="1:14" ht="20.100000000000001" customHeight="1" x14ac:dyDescent="0.25">
      <c r="A1584" s="24">
        <v>16011608</v>
      </c>
      <c r="B1584" s="15" t="s">
        <v>1560</v>
      </c>
      <c r="C1584" s="15" t="s">
        <v>1597</v>
      </c>
      <c r="D1584" s="16" t="s">
        <v>2</v>
      </c>
      <c r="E1584" s="17">
        <v>36</v>
      </c>
      <c r="F1584" s="18">
        <v>1.57</v>
      </c>
      <c r="G1584" s="17">
        <v>35</v>
      </c>
      <c r="H1584" s="18">
        <v>1.35</v>
      </c>
      <c r="I1584" s="16" t="s">
        <v>324</v>
      </c>
      <c r="J1584" s="16" t="s">
        <v>4</v>
      </c>
      <c r="K1584" s="16" t="s">
        <v>4</v>
      </c>
      <c r="L1584" s="19">
        <f>IF(Tabelle1[[#This Row],[Heizleistung (55°C)]]=0,Tabelle1[[#This Row],[Heizleistung (35°C)]],(Tabelle1[[#This Row],[Heizleistung (35°C)]]+Tabelle1[[#This Row],[Heizleistung (55°C)]])/2)</f>
        <v>35.5</v>
      </c>
      <c r="M1584" s="20">
        <f>IF(Tabelle1[[#This Row],[Etas 55°C]]=0,0,(Tabelle1[[#This Row],[Etas 35°C]]*0.8+Tabelle1[[#This Row],[Etas 55°C]]*0.2))*2.5</f>
        <v>3.8150000000000004</v>
      </c>
      <c r="N1584" s="21">
        <f>IF(-(Tabelle1[[#This Row],[80%/20% SCOP]]-5.5)/5.5=1,"n.a.",-(Tabelle1[[#This Row],[80%/20% SCOP]]-5.5)/5.5)</f>
        <v>0.30636363636363628</v>
      </c>
    </row>
    <row r="1585" spans="1:14" ht="20.100000000000001" customHeight="1" x14ac:dyDescent="0.25">
      <c r="A1585" s="24">
        <v>16005856</v>
      </c>
      <c r="B1585" s="15" t="s">
        <v>1560</v>
      </c>
      <c r="C1585" s="15" t="s">
        <v>1598</v>
      </c>
      <c r="D1585" s="16" t="s">
        <v>2</v>
      </c>
      <c r="E1585" s="17">
        <v>10</v>
      </c>
      <c r="F1585" s="18">
        <v>1.81</v>
      </c>
      <c r="G1585" s="17">
        <v>9</v>
      </c>
      <c r="H1585" s="18">
        <v>1.3</v>
      </c>
      <c r="I1585" s="16" t="s">
        <v>109</v>
      </c>
      <c r="J1585" s="16" t="s">
        <v>4</v>
      </c>
      <c r="K1585" s="16" t="s">
        <v>4</v>
      </c>
      <c r="L1585" s="19">
        <f>IF(Tabelle1[[#This Row],[Heizleistung (55°C)]]=0,Tabelle1[[#This Row],[Heizleistung (35°C)]],(Tabelle1[[#This Row],[Heizleistung (35°C)]]+Tabelle1[[#This Row],[Heizleistung (55°C)]])/2)</f>
        <v>9.5</v>
      </c>
      <c r="M1585" s="20">
        <f>IF(Tabelle1[[#This Row],[Etas 55°C]]=0,0,(Tabelle1[[#This Row],[Etas 35°C]]*0.8+Tabelle1[[#This Row],[Etas 55°C]]*0.2))*2.5</f>
        <v>4.2700000000000005</v>
      </c>
      <c r="N1585" s="21">
        <f>IF(-(Tabelle1[[#This Row],[80%/20% SCOP]]-5.5)/5.5=1,"n.a.",-(Tabelle1[[#This Row],[80%/20% SCOP]]-5.5)/5.5)</f>
        <v>0.22363636363636355</v>
      </c>
    </row>
    <row r="1586" spans="1:14" ht="20.100000000000001" customHeight="1" x14ac:dyDescent="0.25">
      <c r="A1586" s="24">
        <v>16011600</v>
      </c>
      <c r="B1586" s="15" t="s">
        <v>1560</v>
      </c>
      <c r="C1586" s="15" t="s">
        <v>1599</v>
      </c>
      <c r="D1586" s="16" t="s">
        <v>2</v>
      </c>
      <c r="E1586" s="17">
        <v>7</v>
      </c>
      <c r="F1586" s="18">
        <v>1.67</v>
      </c>
      <c r="G1586" s="17">
        <v>7</v>
      </c>
      <c r="H1586" s="18">
        <v>1.27</v>
      </c>
      <c r="I1586" s="16" t="s">
        <v>109</v>
      </c>
      <c r="J1586" s="16" t="s">
        <v>4</v>
      </c>
      <c r="K1586" s="16" t="s">
        <v>4</v>
      </c>
      <c r="L1586" s="19">
        <f>IF(Tabelle1[[#This Row],[Heizleistung (55°C)]]=0,Tabelle1[[#This Row],[Heizleistung (35°C)]],(Tabelle1[[#This Row],[Heizleistung (35°C)]]+Tabelle1[[#This Row],[Heizleistung (55°C)]])/2)</f>
        <v>7</v>
      </c>
      <c r="M1586" s="20">
        <f>IF(Tabelle1[[#This Row],[Etas 55°C]]=0,0,(Tabelle1[[#This Row],[Etas 35°C]]*0.8+Tabelle1[[#This Row],[Etas 55°C]]*0.2))*2.5</f>
        <v>3.9750000000000001</v>
      </c>
      <c r="N1586" s="21">
        <f>IF(-(Tabelle1[[#This Row],[80%/20% SCOP]]-5.5)/5.5=1,"n.a.",-(Tabelle1[[#This Row],[80%/20% SCOP]]-5.5)/5.5)</f>
        <v>0.27727272727272728</v>
      </c>
    </row>
    <row r="1587" spans="1:14" ht="20.100000000000001" customHeight="1" x14ac:dyDescent="0.25">
      <c r="A1587" s="24">
        <v>16011605</v>
      </c>
      <c r="B1587" s="15" t="s">
        <v>1560</v>
      </c>
      <c r="C1587" s="15" t="s">
        <v>1600</v>
      </c>
      <c r="D1587" s="16" t="s">
        <v>2</v>
      </c>
      <c r="E1587" s="17">
        <v>36</v>
      </c>
      <c r="F1587" s="18">
        <v>1.54</v>
      </c>
      <c r="G1587" s="17">
        <v>35</v>
      </c>
      <c r="H1587" s="18">
        <v>1.32</v>
      </c>
      <c r="I1587" s="16" t="s">
        <v>324</v>
      </c>
      <c r="J1587" s="16" t="s">
        <v>4</v>
      </c>
      <c r="K1587" s="16" t="s">
        <v>4</v>
      </c>
      <c r="L1587" s="19">
        <f>IF(Tabelle1[[#This Row],[Heizleistung (55°C)]]=0,Tabelle1[[#This Row],[Heizleistung (35°C)]],(Tabelle1[[#This Row],[Heizleistung (35°C)]]+Tabelle1[[#This Row],[Heizleistung (55°C)]])/2)</f>
        <v>35.5</v>
      </c>
      <c r="M1587" s="20">
        <f>IF(Tabelle1[[#This Row],[Etas 55°C]]=0,0,(Tabelle1[[#This Row],[Etas 35°C]]*0.8+Tabelle1[[#This Row],[Etas 55°C]]*0.2))*2.5</f>
        <v>3.7400000000000007</v>
      </c>
      <c r="N1587" s="21">
        <f>IF(-(Tabelle1[[#This Row],[80%/20% SCOP]]-5.5)/5.5=1,"n.a.",-(Tabelle1[[#This Row],[80%/20% SCOP]]-5.5)/5.5)</f>
        <v>0.3199999999999999</v>
      </c>
    </row>
    <row r="1588" spans="1:14" ht="20.100000000000001" customHeight="1" x14ac:dyDescent="0.25">
      <c r="A1588" s="24">
        <v>16011281</v>
      </c>
      <c r="B1588" s="15" t="s">
        <v>1560</v>
      </c>
      <c r="C1588" s="15" t="s">
        <v>1601</v>
      </c>
      <c r="D1588" s="16" t="s">
        <v>2</v>
      </c>
      <c r="E1588" s="17">
        <v>13</v>
      </c>
      <c r="F1588" s="18">
        <v>1.79</v>
      </c>
      <c r="G1588" s="17">
        <v>12</v>
      </c>
      <c r="H1588" s="18">
        <v>1.35</v>
      </c>
      <c r="I1588" s="16" t="s">
        <v>109</v>
      </c>
      <c r="J1588" s="16" t="s">
        <v>4</v>
      </c>
      <c r="K1588" s="16" t="s">
        <v>4</v>
      </c>
      <c r="L1588" s="19">
        <f>IF(Tabelle1[[#This Row],[Heizleistung (55°C)]]=0,Tabelle1[[#This Row],[Heizleistung (35°C)]],(Tabelle1[[#This Row],[Heizleistung (35°C)]]+Tabelle1[[#This Row],[Heizleistung (55°C)]])/2)</f>
        <v>12.5</v>
      </c>
      <c r="M1588" s="20">
        <f>IF(Tabelle1[[#This Row],[Etas 55°C]]=0,0,(Tabelle1[[#This Row],[Etas 35°C]]*0.8+Tabelle1[[#This Row],[Etas 55°C]]*0.2))*2.5</f>
        <v>4.2550000000000008</v>
      </c>
      <c r="N1588" s="21">
        <f>IF(-(Tabelle1[[#This Row],[80%/20% SCOP]]-5.5)/5.5=1,"n.a.",-(Tabelle1[[#This Row],[80%/20% SCOP]]-5.5)/5.5)</f>
        <v>0.22636363636363621</v>
      </c>
    </row>
    <row r="1589" spans="1:14" ht="20.100000000000001" customHeight="1" x14ac:dyDescent="0.25">
      <c r="A1589" s="24">
        <v>16018424</v>
      </c>
      <c r="B1589" s="15" t="s">
        <v>1560</v>
      </c>
      <c r="C1589" s="15" t="s">
        <v>1602</v>
      </c>
      <c r="D1589" s="16" t="s">
        <v>2</v>
      </c>
      <c r="E1589" s="17">
        <v>13.73</v>
      </c>
      <c r="F1589" s="18">
        <v>1.86</v>
      </c>
      <c r="G1589" s="17">
        <v>12.08</v>
      </c>
      <c r="H1589" s="18">
        <v>1.36</v>
      </c>
      <c r="I1589" s="16" t="s">
        <v>40</v>
      </c>
      <c r="J1589" s="16" t="s">
        <v>4</v>
      </c>
      <c r="K1589" s="16" t="s">
        <v>4</v>
      </c>
      <c r="L1589" s="19">
        <f>IF(Tabelle1[[#This Row],[Heizleistung (55°C)]]=0,Tabelle1[[#This Row],[Heizleistung (35°C)]],(Tabelle1[[#This Row],[Heizleistung (35°C)]]+Tabelle1[[#This Row],[Heizleistung (55°C)]])/2)</f>
        <v>12.905000000000001</v>
      </c>
      <c r="M1589" s="20">
        <f>IF(Tabelle1[[#This Row],[Etas 55°C]]=0,0,(Tabelle1[[#This Row],[Etas 35°C]]*0.8+Tabelle1[[#This Row],[Etas 55°C]]*0.2))*2.5</f>
        <v>4.4000000000000004</v>
      </c>
      <c r="N1589" s="21">
        <f>IF(-(Tabelle1[[#This Row],[80%/20% SCOP]]-5.5)/5.5=1,"n.a.",-(Tabelle1[[#This Row],[80%/20% SCOP]]-5.5)/5.5)</f>
        <v>0.19999999999999993</v>
      </c>
    </row>
    <row r="1590" spans="1:14" ht="20.100000000000001" customHeight="1" x14ac:dyDescent="0.25">
      <c r="A1590" s="24">
        <v>16011614</v>
      </c>
      <c r="B1590" s="15" t="s">
        <v>1560</v>
      </c>
      <c r="C1590" s="15" t="s">
        <v>1603</v>
      </c>
      <c r="D1590" s="16" t="s">
        <v>2</v>
      </c>
      <c r="E1590" s="17">
        <v>19</v>
      </c>
      <c r="F1590" s="18">
        <v>1.69</v>
      </c>
      <c r="G1590" s="17">
        <v>18</v>
      </c>
      <c r="H1590" s="18">
        <v>1.39</v>
      </c>
      <c r="I1590" s="16" t="s">
        <v>3</v>
      </c>
      <c r="J1590" s="16" t="s">
        <v>4</v>
      </c>
      <c r="K1590" s="16" t="s">
        <v>4</v>
      </c>
      <c r="L1590" s="19">
        <f>IF(Tabelle1[[#This Row],[Heizleistung (55°C)]]=0,Tabelle1[[#This Row],[Heizleistung (35°C)]],(Tabelle1[[#This Row],[Heizleistung (35°C)]]+Tabelle1[[#This Row],[Heizleistung (55°C)]])/2)</f>
        <v>18.5</v>
      </c>
      <c r="M1590" s="20">
        <f>IF(Tabelle1[[#This Row],[Etas 55°C]]=0,0,(Tabelle1[[#This Row],[Etas 35°C]]*0.8+Tabelle1[[#This Row],[Etas 55°C]]*0.2))*2.5</f>
        <v>4.0750000000000002</v>
      </c>
      <c r="N1590" s="21">
        <f>IF(-(Tabelle1[[#This Row],[80%/20% SCOP]]-5.5)/5.5=1,"n.a.",-(Tabelle1[[#This Row],[80%/20% SCOP]]-5.5)/5.5)</f>
        <v>0.25909090909090904</v>
      </c>
    </row>
    <row r="1591" spans="1:14" ht="20.100000000000001" customHeight="1" x14ac:dyDescent="0.25">
      <c r="A1591" s="24">
        <v>16011610</v>
      </c>
      <c r="B1591" s="15" t="s">
        <v>1560</v>
      </c>
      <c r="C1591" s="15" t="s">
        <v>1604</v>
      </c>
      <c r="D1591" s="16" t="s">
        <v>2</v>
      </c>
      <c r="E1591" s="17">
        <v>39</v>
      </c>
      <c r="F1591" s="18">
        <v>1.71</v>
      </c>
      <c r="G1591" s="17">
        <v>40</v>
      </c>
      <c r="H1591" s="18">
        <v>1.39</v>
      </c>
      <c r="I1591" s="16" t="s">
        <v>3</v>
      </c>
      <c r="J1591" s="16" t="s">
        <v>4</v>
      </c>
      <c r="K1591" s="16" t="s">
        <v>4</v>
      </c>
      <c r="L1591" s="19">
        <f>IF(Tabelle1[[#This Row],[Heizleistung (55°C)]]=0,Tabelle1[[#This Row],[Heizleistung (35°C)]],(Tabelle1[[#This Row],[Heizleistung (35°C)]]+Tabelle1[[#This Row],[Heizleistung (55°C)]])/2)</f>
        <v>39.5</v>
      </c>
      <c r="M1591" s="20">
        <f>IF(Tabelle1[[#This Row],[Etas 55°C]]=0,0,(Tabelle1[[#This Row],[Etas 35°C]]*0.8+Tabelle1[[#This Row],[Etas 55°C]]*0.2))*2.5</f>
        <v>4.1150000000000002</v>
      </c>
      <c r="N1591" s="21">
        <f>IF(-(Tabelle1[[#This Row],[80%/20% SCOP]]-5.5)/5.5=1,"n.a.",-(Tabelle1[[#This Row],[80%/20% SCOP]]-5.5)/5.5)</f>
        <v>0.25181818181818177</v>
      </c>
    </row>
    <row r="1592" spans="1:14" ht="20.100000000000001" customHeight="1" x14ac:dyDescent="0.25">
      <c r="A1592" s="24">
        <v>16005789</v>
      </c>
      <c r="B1592" s="15" t="s">
        <v>1560</v>
      </c>
      <c r="C1592" s="15" t="s">
        <v>1605</v>
      </c>
      <c r="D1592" s="16" t="s">
        <v>2</v>
      </c>
      <c r="E1592" s="17">
        <v>6</v>
      </c>
      <c r="F1592" s="18">
        <v>1.61</v>
      </c>
      <c r="G1592" s="17">
        <v>6</v>
      </c>
      <c r="H1592" s="18">
        <v>1.25</v>
      </c>
      <c r="I1592" s="16" t="s">
        <v>109</v>
      </c>
      <c r="J1592" s="16" t="s">
        <v>4</v>
      </c>
      <c r="K1592" s="16" t="s">
        <v>4</v>
      </c>
      <c r="L1592" s="19">
        <f>IF(Tabelle1[[#This Row],[Heizleistung (55°C)]]=0,Tabelle1[[#This Row],[Heizleistung (35°C)]],(Tabelle1[[#This Row],[Heizleistung (35°C)]]+Tabelle1[[#This Row],[Heizleistung (55°C)]])/2)</f>
        <v>6</v>
      </c>
      <c r="M1592" s="20">
        <f>IF(Tabelle1[[#This Row],[Etas 55°C]]=0,0,(Tabelle1[[#This Row],[Etas 35°C]]*0.8+Tabelle1[[#This Row],[Etas 55°C]]*0.2))*2.5</f>
        <v>3.8450000000000006</v>
      </c>
      <c r="N1592" s="21">
        <f>IF(-(Tabelle1[[#This Row],[80%/20% SCOP]]-5.5)/5.5=1,"n.a.",-(Tabelle1[[#This Row],[80%/20% SCOP]]-5.5)/5.5)</f>
        <v>0.30090909090909079</v>
      </c>
    </row>
    <row r="1593" spans="1:14" ht="20.100000000000001" customHeight="1" x14ac:dyDescent="0.25">
      <c r="A1593" s="24">
        <v>16015474</v>
      </c>
      <c r="B1593" s="15" t="s">
        <v>1560</v>
      </c>
      <c r="C1593" s="15" t="s">
        <v>1606</v>
      </c>
      <c r="D1593" s="16" t="s">
        <v>2</v>
      </c>
      <c r="E1593" s="17">
        <v>14</v>
      </c>
      <c r="F1593" s="18">
        <v>1.86</v>
      </c>
      <c r="G1593" s="17">
        <v>12</v>
      </c>
      <c r="H1593" s="18">
        <v>1.36</v>
      </c>
      <c r="I1593" s="16" t="s">
        <v>40</v>
      </c>
      <c r="J1593" s="16" t="s">
        <v>4</v>
      </c>
      <c r="K1593" s="16" t="s">
        <v>4</v>
      </c>
      <c r="L1593" s="19">
        <f>IF(Tabelle1[[#This Row],[Heizleistung (55°C)]]=0,Tabelle1[[#This Row],[Heizleistung (35°C)]],(Tabelle1[[#This Row],[Heizleistung (35°C)]]+Tabelle1[[#This Row],[Heizleistung (55°C)]])/2)</f>
        <v>13</v>
      </c>
      <c r="M1593" s="20">
        <f>IF(Tabelle1[[#This Row],[Etas 55°C]]=0,0,(Tabelle1[[#This Row],[Etas 35°C]]*0.8+Tabelle1[[#This Row],[Etas 55°C]]*0.2))*2.5</f>
        <v>4.4000000000000004</v>
      </c>
      <c r="N1593" s="21">
        <f>IF(-(Tabelle1[[#This Row],[80%/20% SCOP]]-5.5)/5.5=1,"n.a.",-(Tabelle1[[#This Row],[80%/20% SCOP]]-5.5)/5.5)</f>
        <v>0.19999999999999993</v>
      </c>
    </row>
    <row r="1594" spans="1:14" ht="20.100000000000001" customHeight="1" x14ac:dyDescent="0.25">
      <c r="A1594" s="24">
        <v>16011607</v>
      </c>
      <c r="B1594" s="15" t="s">
        <v>1560</v>
      </c>
      <c r="C1594" s="15" t="s">
        <v>1607</v>
      </c>
      <c r="D1594" s="16" t="s">
        <v>2</v>
      </c>
      <c r="E1594" s="17">
        <v>36</v>
      </c>
      <c r="F1594" s="18">
        <v>1.54</v>
      </c>
      <c r="G1594" s="17">
        <v>35</v>
      </c>
      <c r="H1594" s="18">
        <v>1.32</v>
      </c>
      <c r="I1594" s="16" t="s">
        <v>324</v>
      </c>
      <c r="J1594" s="16" t="s">
        <v>4</v>
      </c>
      <c r="K1594" s="16" t="s">
        <v>4</v>
      </c>
      <c r="L1594" s="19">
        <f>IF(Tabelle1[[#This Row],[Heizleistung (55°C)]]=0,Tabelle1[[#This Row],[Heizleistung (35°C)]],(Tabelle1[[#This Row],[Heizleistung (35°C)]]+Tabelle1[[#This Row],[Heizleistung (55°C)]])/2)</f>
        <v>35.5</v>
      </c>
      <c r="M1594" s="20">
        <f>IF(Tabelle1[[#This Row],[Etas 55°C]]=0,0,(Tabelle1[[#This Row],[Etas 35°C]]*0.8+Tabelle1[[#This Row],[Etas 55°C]]*0.2))*2.5</f>
        <v>3.7400000000000007</v>
      </c>
      <c r="N1594" s="21">
        <f>IF(-(Tabelle1[[#This Row],[80%/20% SCOP]]-5.5)/5.5=1,"n.a.",-(Tabelle1[[#This Row],[80%/20% SCOP]]-5.5)/5.5)</f>
        <v>0.3199999999999999</v>
      </c>
    </row>
    <row r="1595" spans="1:14" ht="20.100000000000001" customHeight="1" x14ac:dyDescent="0.25">
      <c r="A1595" s="24">
        <v>16011926</v>
      </c>
      <c r="B1595" s="15" t="s">
        <v>1560</v>
      </c>
      <c r="C1595" s="15" t="s">
        <v>1608</v>
      </c>
      <c r="D1595" s="16" t="s">
        <v>2</v>
      </c>
      <c r="E1595" s="17">
        <v>36</v>
      </c>
      <c r="F1595" s="18">
        <v>1.54</v>
      </c>
      <c r="G1595" s="17">
        <v>35</v>
      </c>
      <c r="H1595" s="18">
        <v>1.3</v>
      </c>
      <c r="I1595" s="16" t="s">
        <v>324</v>
      </c>
      <c r="J1595" s="16" t="s">
        <v>4</v>
      </c>
      <c r="K1595" s="16" t="s">
        <v>4</v>
      </c>
      <c r="L1595" s="19">
        <f>IF(Tabelle1[[#This Row],[Heizleistung (55°C)]]=0,Tabelle1[[#This Row],[Heizleistung (35°C)]],(Tabelle1[[#This Row],[Heizleistung (35°C)]]+Tabelle1[[#This Row],[Heizleistung (55°C)]])/2)</f>
        <v>35.5</v>
      </c>
      <c r="M1595" s="20">
        <f>IF(Tabelle1[[#This Row],[Etas 55°C]]=0,0,(Tabelle1[[#This Row],[Etas 35°C]]*0.8+Tabelle1[[#This Row],[Etas 55°C]]*0.2))*2.5</f>
        <v>3.7300000000000004</v>
      </c>
      <c r="N1595" s="21">
        <f>IF(-(Tabelle1[[#This Row],[80%/20% SCOP]]-5.5)/5.5=1,"n.a.",-(Tabelle1[[#This Row],[80%/20% SCOP]]-5.5)/5.5)</f>
        <v>0.32181818181818173</v>
      </c>
    </row>
    <row r="1596" spans="1:14" ht="20.100000000000001" customHeight="1" x14ac:dyDescent="0.25">
      <c r="A1596" s="24">
        <v>16011613</v>
      </c>
      <c r="B1596" s="15" t="s">
        <v>1560</v>
      </c>
      <c r="C1596" s="15" t="s">
        <v>1609</v>
      </c>
      <c r="D1596" s="16" t="s">
        <v>2</v>
      </c>
      <c r="E1596" s="17">
        <v>39</v>
      </c>
      <c r="F1596" s="18">
        <v>1.71</v>
      </c>
      <c r="G1596" s="17">
        <v>40</v>
      </c>
      <c r="H1596" s="18">
        <v>1.39</v>
      </c>
      <c r="I1596" s="16" t="s">
        <v>3</v>
      </c>
      <c r="J1596" s="16" t="s">
        <v>4</v>
      </c>
      <c r="K1596" s="16" t="s">
        <v>4</v>
      </c>
      <c r="L1596" s="19">
        <f>IF(Tabelle1[[#This Row],[Heizleistung (55°C)]]=0,Tabelle1[[#This Row],[Heizleistung (35°C)]],(Tabelle1[[#This Row],[Heizleistung (35°C)]]+Tabelle1[[#This Row],[Heizleistung (55°C)]])/2)</f>
        <v>39.5</v>
      </c>
      <c r="M1596" s="20">
        <f>IF(Tabelle1[[#This Row],[Etas 55°C]]=0,0,(Tabelle1[[#This Row],[Etas 35°C]]*0.8+Tabelle1[[#This Row],[Etas 55°C]]*0.2))*2.5</f>
        <v>4.1150000000000002</v>
      </c>
      <c r="N1596" s="21">
        <f>IF(-(Tabelle1[[#This Row],[80%/20% SCOP]]-5.5)/5.5=1,"n.a.",-(Tabelle1[[#This Row],[80%/20% SCOP]]-5.5)/5.5)</f>
        <v>0.25181818181818177</v>
      </c>
    </row>
    <row r="1597" spans="1:14" ht="20.100000000000001" customHeight="1" x14ac:dyDescent="0.25">
      <c r="A1597" s="24">
        <v>16005718</v>
      </c>
      <c r="B1597" s="15" t="s">
        <v>1560</v>
      </c>
      <c r="C1597" s="15" t="s">
        <v>1610</v>
      </c>
      <c r="D1597" s="16" t="s">
        <v>2</v>
      </c>
      <c r="E1597" s="17">
        <v>10</v>
      </c>
      <c r="F1597" s="18">
        <v>1.86</v>
      </c>
      <c r="G1597" s="17">
        <v>9</v>
      </c>
      <c r="H1597" s="18">
        <v>1.33</v>
      </c>
      <c r="I1597" s="16" t="s">
        <v>109</v>
      </c>
      <c r="J1597" s="16" t="s">
        <v>4</v>
      </c>
      <c r="K1597" s="16" t="s">
        <v>4</v>
      </c>
      <c r="L1597" s="19">
        <f>IF(Tabelle1[[#This Row],[Heizleistung (55°C)]]=0,Tabelle1[[#This Row],[Heizleistung (35°C)]],(Tabelle1[[#This Row],[Heizleistung (35°C)]]+Tabelle1[[#This Row],[Heizleistung (55°C)]])/2)</f>
        <v>9.5</v>
      </c>
      <c r="M1597" s="20">
        <f>IF(Tabelle1[[#This Row],[Etas 55°C]]=0,0,(Tabelle1[[#This Row],[Etas 35°C]]*0.8+Tabelle1[[#This Row],[Etas 55°C]]*0.2))*2.5</f>
        <v>4.3850000000000007</v>
      </c>
      <c r="N1597" s="21">
        <f>IF(-(Tabelle1[[#This Row],[80%/20% SCOP]]-5.5)/5.5=1,"n.a.",-(Tabelle1[[#This Row],[80%/20% SCOP]]-5.5)/5.5)</f>
        <v>0.20272727272727262</v>
      </c>
    </row>
    <row r="1598" spans="1:14" ht="20.100000000000001" customHeight="1" x14ac:dyDescent="0.25">
      <c r="A1598" s="24">
        <v>16011612</v>
      </c>
      <c r="B1598" s="15" t="s">
        <v>1560</v>
      </c>
      <c r="C1598" s="15" t="s">
        <v>1611</v>
      </c>
      <c r="D1598" s="16" t="s">
        <v>2</v>
      </c>
      <c r="E1598" s="17">
        <v>39</v>
      </c>
      <c r="F1598" s="18">
        <v>1.71</v>
      </c>
      <c r="G1598" s="17">
        <v>40</v>
      </c>
      <c r="H1598" s="18">
        <v>1.39</v>
      </c>
      <c r="I1598" s="16" t="s">
        <v>3</v>
      </c>
      <c r="J1598" s="16" t="s">
        <v>4</v>
      </c>
      <c r="K1598" s="16" t="s">
        <v>4</v>
      </c>
      <c r="L1598" s="19">
        <f>IF(Tabelle1[[#This Row],[Heizleistung (55°C)]]=0,Tabelle1[[#This Row],[Heizleistung (35°C)]],(Tabelle1[[#This Row],[Heizleistung (35°C)]]+Tabelle1[[#This Row],[Heizleistung (55°C)]])/2)</f>
        <v>39.5</v>
      </c>
      <c r="M1598" s="20">
        <f>IF(Tabelle1[[#This Row],[Etas 55°C]]=0,0,(Tabelle1[[#This Row],[Etas 35°C]]*0.8+Tabelle1[[#This Row],[Etas 55°C]]*0.2))*2.5</f>
        <v>4.1150000000000002</v>
      </c>
      <c r="N1598" s="21">
        <f>IF(-(Tabelle1[[#This Row],[80%/20% SCOP]]-5.5)/5.5=1,"n.a.",-(Tabelle1[[#This Row],[80%/20% SCOP]]-5.5)/5.5)</f>
        <v>0.25181818181818177</v>
      </c>
    </row>
    <row r="1599" spans="1:14" ht="20.100000000000001" customHeight="1" x14ac:dyDescent="0.25">
      <c r="A1599" s="24">
        <v>16005715</v>
      </c>
      <c r="B1599" s="15" t="s">
        <v>1560</v>
      </c>
      <c r="C1599" s="15" t="s">
        <v>1612</v>
      </c>
      <c r="D1599" s="16" t="s">
        <v>2</v>
      </c>
      <c r="E1599" s="17">
        <v>7</v>
      </c>
      <c r="F1599" s="18">
        <v>1.73</v>
      </c>
      <c r="G1599" s="17">
        <v>7</v>
      </c>
      <c r="H1599" s="18">
        <v>1.29</v>
      </c>
      <c r="I1599" s="16" t="s">
        <v>109</v>
      </c>
      <c r="J1599" s="16" t="s">
        <v>4</v>
      </c>
      <c r="K1599" s="16" t="s">
        <v>4</v>
      </c>
      <c r="L1599" s="19">
        <f>IF(Tabelle1[[#This Row],[Heizleistung (55°C)]]=0,Tabelle1[[#This Row],[Heizleistung (35°C)]],(Tabelle1[[#This Row],[Heizleistung (35°C)]]+Tabelle1[[#This Row],[Heizleistung (55°C)]])/2)</f>
        <v>7</v>
      </c>
      <c r="M1599" s="20">
        <f>IF(Tabelle1[[#This Row],[Etas 55°C]]=0,0,(Tabelle1[[#This Row],[Etas 35°C]]*0.8+Tabelle1[[#This Row],[Etas 55°C]]*0.2))*2.5</f>
        <v>4.1050000000000004</v>
      </c>
      <c r="N1599" s="21">
        <f>IF(-(Tabelle1[[#This Row],[80%/20% SCOP]]-5.5)/5.5=1,"n.a.",-(Tabelle1[[#This Row],[80%/20% SCOP]]-5.5)/5.5)</f>
        <v>0.25363636363636355</v>
      </c>
    </row>
    <row r="1600" spans="1:14" ht="20.100000000000001" customHeight="1" x14ac:dyDescent="0.25">
      <c r="A1600" s="24">
        <v>16011603</v>
      </c>
      <c r="B1600" s="15" t="s">
        <v>1560</v>
      </c>
      <c r="C1600" s="15" t="s">
        <v>1613</v>
      </c>
      <c r="D1600" s="16" t="s">
        <v>2</v>
      </c>
      <c r="E1600" s="17">
        <v>13</v>
      </c>
      <c r="F1600" s="18">
        <v>1.79</v>
      </c>
      <c r="G1600" s="17">
        <v>12</v>
      </c>
      <c r="H1600" s="18">
        <v>1.35</v>
      </c>
      <c r="I1600" s="16" t="s">
        <v>109</v>
      </c>
      <c r="J1600" s="16" t="s">
        <v>4</v>
      </c>
      <c r="K1600" s="16" t="s">
        <v>4</v>
      </c>
      <c r="L1600" s="19">
        <f>IF(Tabelle1[[#This Row],[Heizleistung (55°C)]]=0,Tabelle1[[#This Row],[Heizleistung (35°C)]],(Tabelle1[[#This Row],[Heizleistung (35°C)]]+Tabelle1[[#This Row],[Heizleistung (55°C)]])/2)</f>
        <v>12.5</v>
      </c>
      <c r="M1600" s="20">
        <f>IF(Tabelle1[[#This Row],[Etas 55°C]]=0,0,(Tabelle1[[#This Row],[Etas 35°C]]*0.8+Tabelle1[[#This Row],[Etas 55°C]]*0.2))*2.5</f>
        <v>4.2550000000000008</v>
      </c>
      <c r="N1600" s="21">
        <f>IF(-(Tabelle1[[#This Row],[80%/20% SCOP]]-5.5)/5.5=1,"n.a.",-(Tabelle1[[#This Row],[80%/20% SCOP]]-5.5)/5.5)</f>
        <v>0.22636363636363621</v>
      </c>
    </row>
    <row r="1601" spans="1:14" ht="20.100000000000001" customHeight="1" x14ac:dyDescent="0.25">
      <c r="A1601" s="24">
        <v>16005793</v>
      </c>
      <c r="B1601" s="15" t="s">
        <v>1560</v>
      </c>
      <c r="C1601" s="15" t="s">
        <v>1614</v>
      </c>
      <c r="D1601" s="16" t="s">
        <v>2</v>
      </c>
      <c r="E1601" s="17">
        <v>36</v>
      </c>
      <c r="F1601" s="18">
        <v>1.57</v>
      </c>
      <c r="G1601" s="17">
        <v>35</v>
      </c>
      <c r="H1601" s="18">
        <v>1.35</v>
      </c>
      <c r="I1601" s="16" t="s">
        <v>324</v>
      </c>
      <c r="J1601" s="16" t="s">
        <v>4</v>
      </c>
      <c r="K1601" s="16" t="s">
        <v>4</v>
      </c>
      <c r="L1601" s="19">
        <f>IF(Tabelle1[[#This Row],[Heizleistung (55°C)]]=0,Tabelle1[[#This Row],[Heizleistung (35°C)]],(Tabelle1[[#This Row],[Heizleistung (35°C)]]+Tabelle1[[#This Row],[Heizleistung (55°C)]])/2)</f>
        <v>35.5</v>
      </c>
      <c r="M1601" s="20">
        <f>IF(Tabelle1[[#This Row],[Etas 55°C]]=0,0,(Tabelle1[[#This Row],[Etas 35°C]]*0.8+Tabelle1[[#This Row],[Etas 55°C]]*0.2))*2.5</f>
        <v>3.8150000000000004</v>
      </c>
      <c r="N1601" s="21">
        <f>IF(-(Tabelle1[[#This Row],[80%/20% SCOP]]-5.5)/5.5=1,"n.a.",-(Tabelle1[[#This Row],[80%/20% SCOP]]-5.5)/5.5)</f>
        <v>0.30636363636363628</v>
      </c>
    </row>
    <row r="1602" spans="1:14" ht="20.100000000000001" customHeight="1" x14ac:dyDescent="0.25">
      <c r="A1602" s="24">
        <v>16015106</v>
      </c>
      <c r="B1602" s="15" t="s">
        <v>1615</v>
      </c>
      <c r="C1602" s="15" t="s">
        <v>1616</v>
      </c>
      <c r="D1602" s="16" t="s">
        <v>2</v>
      </c>
      <c r="E1602" s="17">
        <v>12.06</v>
      </c>
      <c r="F1602" s="18">
        <v>1.796</v>
      </c>
      <c r="G1602" s="17">
        <v>11.91</v>
      </c>
      <c r="H1602" s="18">
        <v>1.4019999999999999</v>
      </c>
      <c r="I1602" s="16" t="s">
        <v>3</v>
      </c>
      <c r="J1602" s="16" t="s">
        <v>4</v>
      </c>
      <c r="K1602" s="16" t="s">
        <v>4</v>
      </c>
      <c r="L1602" s="19">
        <f>IF(Tabelle1[[#This Row],[Heizleistung (55°C)]]=0,Tabelle1[[#This Row],[Heizleistung (35°C)]],(Tabelle1[[#This Row],[Heizleistung (35°C)]]+Tabelle1[[#This Row],[Heizleistung (55°C)]])/2)</f>
        <v>11.984999999999999</v>
      </c>
      <c r="M1602" s="20">
        <f>IF(Tabelle1[[#This Row],[Etas 55°C]]=0,0,(Tabelle1[[#This Row],[Etas 35°C]]*0.8+Tabelle1[[#This Row],[Etas 55°C]]*0.2))*2.5</f>
        <v>4.2930000000000001</v>
      </c>
      <c r="N1602" s="21">
        <f>IF(-(Tabelle1[[#This Row],[80%/20% SCOP]]-5.5)/5.5=1,"n.a.",-(Tabelle1[[#This Row],[80%/20% SCOP]]-5.5)/5.5)</f>
        <v>0.21945454545454543</v>
      </c>
    </row>
    <row r="1603" spans="1:14" ht="20.100000000000001" customHeight="1" x14ac:dyDescent="0.25">
      <c r="A1603" s="24">
        <v>16015105</v>
      </c>
      <c r="B1603" s="15" t="s">
        <v>1615</v>
      </c>
      <c r="C1603" s="15" t="s">
        <v>1617</v>
      </c>
      <c r="D1603" s="16" t="s">
        <v>2</v>
      </c>
      <c r="E1603" s="17">
        <v>9.41</v>
      </c>
      <c r="F1603" s="18">
        <v>1.861</v>
      </c>
      <c r="G1603" s="17">
        <v>8.59</v>
      </c>
      <c r="H1603" s="18">
        <v>1.4159999999999999</v>
      </c>
      <c r="I1603" s="16" t="s">
        <v>3</v>
      </c>
      <c r="J1603" s="16" t="s">
        <v>4</v>
      </c>
      <c r="K1603" s="16" t="s">
        <v>4</v>
      </c>
      <c r="L1603" s="19">
        <f>IF(Tabelle1[[#This Row],[Heizleistung (55°C)]]=0,Tabelle1[[#This Row],[Heizleistung (35°C)]],(Tabelle1[[#This Row],[Heizleistung (35°C)]]+Tabelle1[[#This Row],[Heizleistung (55°C)]])/2)</f>
        <v>9</v>
      </c>
      <c r="M1603" s="20">
        <f>IF(Tabelle1[[#This Row],[Etas 55°C]]=0,0,(Tabelle1[[#This Row],[Etas 35°C]]*0.8+Tabelle1[[#This Row],[Etas 55°C]]*0.2))*2.5</f>
        <v>4.4300000000000006</v>
      </c>
      <c r="N1603" s="21">
        <f>IF(-(Tabelle1[[#This Row],[80%/20% SCOP]]-5.5)/5.5=1,"n.a.",-(Tabelle1[[#This Row],[80%/20% SCOP]]-5.5)/5.5)</f>
        <v>0.19454545454545444</v>
      </c>
    </row>
    <row r="1604" spans="1:14" ht="20.100000000000001" customHeight="1" x14ac:dyDescent="0.25">
      <c r="A1604" s="24">
        <v>16015103</v>
      </c>
      <c r="B1604" s="15" t="s">
        <v>1615</v>
      </c>
      <c r="C1604" s="15" t="s">
        <v>1618</v>
      </c>
      <c r="D1604" s="16" t="s">
        <v>2</v>
      </c>
      <c r="E1604" s="17">
        <v>16.760000000000002</v>
      </c>
      <c r="F1604" s="18">
        <v>1.8109999999999999</v>
      </c>
      <c r="G1604" s="17">
        <v>15.55</v>
      </c>
      <c r="H1604" s="18">
        <v>1.3580000000000001</v>
      </c>
      <c r="I1604" s="16" t="s">
        <v>3</v>
      </c>
      <c r="J1604" s="16" t="s">
        <v>4</v>
      </c>
      <c r="K1604" s="16" t="s">
        <v>4</v>
      </c>
      <c r="L1604" s="19">
        <f>IF(Tabelle1[[#This Row],[Heizleistung (55°C)]]=0,Tabelle1[[#This Row],[Heizleistung (35°C)]],(Tabelle1[[#This Row],[Heizleistung (35°C)]]+Tabelle1[[#This Row],[Heizleistung (55°C)]])/2)</f>
        <v>16.155000000000001</v>
      </c>
      <c r="M1604" s="20">
        <f>IF(Tabelle1[[#This Row],[Etas 55°C]]=0,0,(Tabelle1[[#This Row],[Etas 35°C]]*0.8+Tabelle1[[#This Row],[Etas 55°C]]*0.2))*2.5</f>
        <v>4.3010000000000002</v>
      </c>
      <c r="N1604" s="21">
        <f>IF(-(Tabelle1[[#This Row],[80%/20% SCOP]]-5.5)/5.5=1,"n.a.",-(Tabelle1[[#This Row],[80%/20% SCOP]]-5.5)/5.5)</f>
        <v>0.21799999999999997</v>
      </c>
    </row>
    <row r="1605" spans="1:14" ht="20.100000000000001" customHeight="1" x14ac:dyDescent="0.25">
      <c r="A1605" s="24">
        <v>16015104</v>
      </c>
      <c r="B1605" s="15" t="s">
        <v>1615</v>
      </c>
      <c r="C1605" s="15" t="s">
        <v>1619</v>
      </c>
      <c r="D1605" s="16" t="s">
        <v>2</v>
      </c>
      <c r="E1605" s="17">
        <v>6.52</v>
      </c>
      <c r="F1605" s="18">
        <v>1.8109999999999999</v>
      </c>
      <c r="G1605" s="17">
        <v>6.06</v>
      </c>
      <c r="H1605" s="18">
        <v>1.335</v>
      </c>
      <c r="I1605" s="16" t="s">
        <v>3</v>
      </c>
      <c r="J1605" s="16" t="s">
        <v>4</v>
      </c>
      <c r="K1605" s="16" t="s">
        <v>4</v>
      </c>
      <c r="L1605" s="19">
        <f>IF(Tabelle1[[#This Row],[Heizleistung (55°C)]]=0,Tabelle1[[#This Row],[Heizleistung (35°C)]],(Tabelle1[[#This Row],[Heizleistung (35°C)]]+Tabelle1[[#This Row],[Heizleistung (55°C)]])/2)</f>
        <v>6.2899999999999991</v>
      </c>
      <c r="M1605" s="20">
        <f>IF(Tabelle1[[#This Row],[Etas 55°C]]=0,0,(Tabelle1[[#This Row],[Etas 35°C]]*0.8+Tabelle1[[#This Row],[Etas 55°C]]*0.2))*2.5</f>
        <v>4.2895000000000003</v>
      </c>
      <c r="N1605" s="21">
        <f>IF(-(Tabelle1[[#This Row],[80%/20% SCOP]]-5.5)/5.5=1,"n.a.",-(Tabelle1[[#This Row],[80%/20% SCOP]]-5.5)/5.5)</f>
        <v>0.22009090909090903</v>
      </c>
    </row>
    <row r="1606" spans="1:14" ht="20.100000000000001" customHeight="1" x14ac:dyDescent="0.25">
      <c r="A1606" s="24">
        <v>16005865</v>
      </c>
      <c r="B1606" s="15" t="s">
        <v>1615</v>
      </c>
      <c r="C1606" s="15" t="s">
        <v>1620</v>
      </c>
      <c r="D1606" s="16" t="s">
        <v>2</v>
      </c>
      <c r="E1606" s="17">
        <v>6.46</v>
      </c>
      <c r="F1606" s="18">
        <v>1.86</v>
      </c>
      <c r="G1606" s="17">
        <v>6.01</v>
      </c>
      <c r="H1606" s="18">
        <v>1.32</v>
      </c>
      <c r="I1606" s="16" t="s">
        <v>40</v>
      </c>
      <c r="J1606" s="16" t="s">
        <v>4</v>
      </c>
      <c r="K1606" s="16" t="s">
        <v>4</v>
      </c>
      <c r="L1606" s="19">
        <f>IF(Tabelle1[[#This Row],[Heizleistung (55°C)]]=0,Tabelle1[[#This Row],[Heizleistung (35°C)]],(Tabelle1[[#This Row],[Heizleistung (35°C)]]+Tabelle1[[#This Row],[Heizleistung (55°C)]])/2)</f>
        <v>6.2349999999999994</v>
      </c>
      <c r="M1606" s="20">
        <f>IF(Tabelle1[[#This Row],[Etas 55°C]]=0,0,(Tabelle1[[#This Row],[Etas 35°C]]*0.8+Tabelle1[[#This Row],[Etas 55°C]]*0.2))*2.5</f>
        <v>4.3800000000000008</v>
      </c>
      <c r="N1606" s="21">
        <f>IF(-(Tabelle1[[#This Row],[80%/20% SCOP]]-5.5)/5.5=1,"n.a.",-(Tabelle1[[#This Row],[80%/20% SCOP]]-5.5)/5.5)</f>
        <v>0.2036363636363635</v>
      </c>
    </row>
    <row r="1607" spans="1:14" ht="20.100000000000001" customHeight="1" x14ac:dyDescent="0.25">
      <c r="A1607" s="24">
        <v>16005866</v>
      </c>
      <c r="B1607" s="15" t="s">
        <v>1615</v>
      </c>
      <c r="C1607" s="15" t="s">
        <v>1621</v>
      </c>
      <c r="D1607" s="16" t="s">
        <v>2</v>
      </c>
      <c r="E1607" s="17">
        <v>8.85</v>
      </c>
      <c r="F1607" s="18">
        <v>1.855</v>
      </c>
      <c r="G1607" s="17">
        <v>7.14</v>
      </c>
      <c r="H1607" s="18">
        <v>1.36</v>
      </c>
      <c r="I1607" s="16" t="s">
        <v>40</v>
      </c>
      <c r="J1607" s="16" t="s">
        <v>4</v>
      </c>
      <c r="K1607" s="16" t="s">
        <v>4</v>
      </c>
      <c r="L1607" s="19">
        <f>IF(Tabelle1[[#This Row],[Heizleistung (55°C)]]=0,Tabelle1[[#This Row],[Heizleistung (35°C)]],(Tabelle1[[#This Row],[Heizleistung (35°C)]]+Tabelle1[[#This Row],[Heizleistung (55°C)]])/2)</f>
        <v>7.9949999999999992</v>
      </c>
      <c r="M1607" s="20">
        <f>IF(Tabelle1[[#This Row],[Etas 55°C]]=0,0,(Tabelle1[[#This Row],[Etas 35°C]]*0.8+Tabelle1[[#This Row],[Etas 55°C]]*0.2))*2.5</f>
        <v>4.3899999999999997</v>
      </c>
      <c r="N1607" s="21">
        <f>IF(-(Tabelle1[[#This Row],[80%/20% SCOP]]-5.5)/5.5=1,"n.a.",-(Tabelle1[[#This Row],[80%/20% SCOP]]-5.5)/5.5)</f>
        <v>0.20181818181818187</v>
      </c>
    </row>
    <row r="1608" spans="1:14" ht="20.100000000000001" customHeight="1" x14ac:dyDescent="0.25">
      <c r="A1608" s="24">
        <v>16005939</v>
      </c>
      <c r="B1608" s="15" t="s">
        <v>1670</v>
      </c>
      <c r="C1608" s="15" t="s">
        <v>1622</v>
      </c>
      <c r="D1608" s="16" t="s">
        <v>2</v>
      </c>
      <c r="E1608" s="17">
        <v>8</v>
      </c>
      <c r="F1608" s="18">
        <v>1.61</v>
      </c>
      <c r="G1608" s="17">
        <v>8</v>
      </c>
      <c r="H1608" s="18">
        <v>1.38</v>
      </c>
      <c r="I1608" s="16" t="s">
        <v>109</v>
      </c>
      <c r="J1608" s="16" t="s">
        <v>4</v>
      </c>
      <c r="K1608" s="16" t="s">
        <v>4</v>
      </c>
      <c r="L1608" s="19">
        <f>IF(Tabelle1[[#This Row],[Heizleistung (55°C)]]=0,Tabelle1[[#This Row],[Heizleistung (35°C)]],(Tabelle1[[#This Row],[Heizleistung (35°C)]]+Tabelle1[[#This Row],[Heizleistung (55°C)]])/2)</f>
        <v>8</v>
      </c>
      <c r="M1608" s="20">
        <f>IF(Tabelle1[[#This Row],[Etas 55°C]]=0,0,(Tabelle1[[#This Row],[Etas 35°C]]*0.8+Tabelle1[[#This Row],[Etas 55°C]]*0.2))*2.5</f>
        <v>3.9100000000000006</v>
      </c>
      <c r="N1608" s="21">
        <f>IF(-(Tabelle1[[#This Row],[80%/20% SCOP]]-5.5)/5.5=1,"n.a.",-(Tabelle1[[#This Row],[80%/20% SCOP]]-5.5)/5.5)</f>
        <v>0.28909090909090901</v>
      </c>
    </row>
    <row r="1609" spans="1:14" ht="20.100000000000001" customHeight="1" x14ac:dyDescent="0.25">
      <c r="A1609" s="24">
        <v>16005940</v>
      </c>
      <c r="B1609" s="15" t="s">
        <v>1670</v>
      </c>
      <c r="C1609" s="15" t="s">
        <v>1623</v>
      </c>
      <c r="D1609" s="16" t="s">
        <v>2</v>
      </c>
      <c r="E1609" s="17">
        <v>8</v>
      </c>
      <c r="F1609" s="18">
        <v>1.61</v>
      </c>
      <c r="G1609" s="17">
        <v>8</v>
      </c>
      <c r="H1609" s="18">
        <v>1.38</v>
      </c>
      <c r="I1609" s="16" t="s">
        <v>109</v>
      </c>
      <c r="J1609" s="16" t="s">
        <v>4</v>
      </c>
      <c r="K1609" s="16" t="s">
        <v>4</v>
      </c>
      <c r="L1609" s="19">
        <f>IF(Tabelle1[[#This Row],[Heizleistung (55°C)]]=0,Tabelle1[[#This Row],[Heizleistung (35°C)]],(Tabelle1[[#This Row],[Heizleistung (35°C)]]+Tabelle1[[#This Row],[Heizleistung (55°C)]])/2)</f>
        <v>8</v>
      </c>
      <c r="M1609" s="20">
        <f>IF(Tabelle1[[#This Row],[Etas 55°C]]=0,0,(Tabelle1[[#This Row],[Etas 35°C]]*0.8+Tabelle1[[#This Row],[Etas 55°C]]*0.2))*2.5</f>
        <v>3.9100000000000006</v>
      </c>
      <c r="N1609" s="21">
        <f>IF(-(Tabelle1[[#This Row],[80%/20% SCOP]]-5.5)/5.5=1,"n.a.",-(Tabelle1[[#This Row],[80%/20% SCOP]]-5.5)/5.5)</f>
        <v>0.28909090909090901</v>
      </c>
    </row>
    <row r="1610" spans="1:14" ht="20.100000000000001" customHeight="1" x14ac:dyDescent="0.25">
      <c r="A1610" s="24">
        <v>16015365</v>
      </c>
      <c r="B1610" s="15" t="s">
        <v>1624</v>
      </c>
      <c r="C1610" s="15" t="s">
        <v>1625</v>
      </c>
      <c r="D1610" s="16" t="s">
        <v>2</v>
      </c>
      <c r="E1610" s="17">
        <v>4.5999999999999996</v>
      </c>
      <c r="F1610" s="18">
        <v>1.85</v>
      </c>
      <c r="G1610" s="17">
        <v>4.2699999999999996</v>
      </c>
      <c r="H1610" s="18">
        <v>1.43</v>
      </c>
      <c r="I1610" s="16" t="s">
        <v>3</v>
      </c>
      <c r="J1610" s="16" t="s">
        <v>15</v>
      </c>
      <c r="K1610" s="16" t="s">
        <v>4</v>
      </c>
      <c r="L1610" s="19">
        <f>IF(Tabelle1[[#This Row],[Heizleistung (55°C)]]=0,Tabelle1[[#This Row],[Heizleistung (35°C)]],(Tabelle1[[#This Row],[Heizleistung (35°C)]]+Tabelle1[[#This Row],[Heizleistung (55°C)]])/2)</f>
        <v>4.4349999999999996</v>
      </c>
      <c r="M1610" s="20">
        <f>IF(Tabelle1[[#This Row],[Etas 55°C]]=0,0,(Tabelle1[[#This Row],[Etas 35°C]]*0.8+Tabelle1[[#This Row],[Etas 55°C]]*0.2))*2.5</f>
        <v>4.4150000000000009</v>
      </c>
      <c r="N1610" s="21">
        <f>IF(-(Tabelle1[[#This Row],[80%/20% SCOP]]-5.5)/5.5=1,"n.a.",-(Tabelle1[[#This Row],[80%/20% SCOP]]-5.5)/5.5)</f>
        <v>0.1972727272727271</v>
      </c>
    </row>
    <row r="1611" spans="1:14" ht="20.100000000000001" customHeight="1" x14ac:dyDescent="0.25">
      <c r="A1611" s="24">
        <v>16015361</v>
      </c>
      <c r="B1611" s="15" t="s">
        <v>1624</v>
      </c>
      <c r="C1611" s="15" t="s">
        <v>1626</v>
      </c>
      <c r="D1611" s="16" t="s">
        <v>2</v>
      </c>
      <c r="E1611" s="17">
        <v>5.62</v>
      </c>
      <c r="F1611" s="18">
        <v>1.63</v>
      </c>
      <c r="G1611" s="17">
        <v>5.97</v>
      </c>
      <c r="H1611" s="18">
        <v>1.28</v>
      </c>
      <c r="I1611" s="16" t="s">
        <v>324</v>
      </c>
      <c r="J1611" s="16" t="s">
        <v>15</v>
      </c>
      <c r="K1611" s="16" t="s">
        <v>4</v>
      </c>
      <c r="L1611" s="19">
        <f>IF(Tabelle1[[#This Row],[Heizleistung (55°C)]]=0,Tabelle1[[#This Row],[Heizleistung (35°C)]],(Tabelle1[[#This Row],[Heizleistung (35°C)]]+Tabelle1[[#This Row],[Heizleistung (55°C)]])/2)</f>
        <v>5.7949999999999999</v>
      </c>
      <c r="M1611" s="20">
        <f>IF(Tabelle1[[#This Row],[Etas 55°C]]=0,0,(Tabelle1[[#This Row],[Etas 35°C]]*0.8+Tabelle1[[#This Row],[Etas 55°C]]*0.2))*2.5</f>
        <v>3.9000000000000004</v>
      </c>
      <c r="N1611" s="21">
        <f>IF(-(Tabelle1[[#This Row],[80%/20% SCOP]]-5.5)/5.5=1,"n.a.",-(Tabelle1[[#This Row],[80%/20% SCOP]]-5.5)/5.5)</f>
        <v>0.29090909090909084</v>
      </c>
    </row>
    <row r="1612" spans="1:14" ht="20.100000000000001" customHeight="1" x14ac:dyDescent="0.25">
      <c r="A1612" s="24">
        <v>16015362</v>
      </c>
      <c r="B1612" s="15" t="s">
        <v>1624</v>
      </c>
      <c r="C1612" s="15" t="s">
        <v>1627</v>
      </c>
      <c r="D1612" s="16" t="s">
        <v>2</v>
      </c>
      <c r="E1612" s="17">
        <v>7.7</v>
      </c>
      <c r="F1612" s="18">
        <v>1.76</v>
      </c>
      <c r="G1612" s="17">
        <v>7.3</v>
      </c>
      <c r="H1612" s="18">
        <v>1.42</v>
      </c>
      <c r="I1612" s="16" t="s">
        <v>324</v>
      </c>
      <c r="J1612" s="16" t="s">
        <v>15</v>
      </c>
      <c r="K1612" s="16" t="s">
        <v>4</v>
      </c>
      <c r="L1612" s="19">
        <f>IF(Tabelle1[[#This Row],[Heizleistung (55°C)]]=0,Tabelle1[[#This Row],[Heizleistung (35°C)]],(Tabelle1[[#This Row],[Heizleistung (35°C)]]+Tabelle1[[#This Row],[Heizleistung (55°C)]])/2)</f>
        <v>7.5</v>
      </c>
      <c r="M1612" s="20">
        <f>IF(Tabelle1[[#This Row],[Etas 55°C]]=0,0,(Tabelle1[[#This Row],[Etas 35°C]]*0.8+Tabelle1[[#This Row],[Etas 55°C]]*0.2))*2.5</f>
        <v>4.2300000000000004</v>
      </c>
      <c r="N1612" s="21">
        <f>IF(-(Tabelle1[[#This Row],[80%/20% SCOP]]-5.5)/5.5=1,"n.a.",-(Tabelle1[[#This Row],[80%/20% SCOP]]-5.5)/5.5)</f>
        <v>0.23090909090909084</v>
      </c>
    </row>
    <row r="1613" spans="1:14" ht="20.100000000000001" customHeight="1" x14ac:dyDescent="0.25">
      <c r="A1613" s="24">
        <v>16015360</v>
      </c>
      <c r="B1613" s="15" t="s">
        <v>1624</v>
      </c>
      <c r="C1613" s="15" t="s">
        <v>1628</v>
      </c>
      <c r="D1613" s="16" t="s">
        <v>2</v>
      </c>
      <c r="E1613" s="17">
        <v>4.08</v>
      </c>
      <c r="F1613" s="18">
        <v>1.52</v>
      </c>
      <c r="G1613" s="17">
        <v>3.9</v>
      </c>
      <c r="H1613" s="18">
        <v>1.3</v>
      </c>
      <c r="I1613" s="16" t="s">
        <v>324</v>
      </c>
      <c r="J1613" s="16" t="s">
        <v>15</v>
      </c>
      <c r="K1613" s="16" t="s">
        <v>4</v>
      </c>
      <c r="L1613" s="19">
        <f>IF(Tabelle1[[#This Row],[Heizleistung (55°C)]]=0,Tabelle1[[#This Row],[Heizleistung (35°C)]],(Tabelle1[[#This Row],[Heizleistung (35°C)]]+Tabelle1[[#This Row],[Heizleistung (55°C)]])/2)</f>
        <v>3.99</v>
      </c>
      <c r="M1613" s="20">
        <f>IF(Tabelle1[[#This Row],[Etas 55°C]]=0,0,(Tabelle1[[#This Row],[Etas 35°C]]*0.8+Tabelle1[[#This Row],[Etas 55°C]]*0.2))*2.5</f>
        <v>3.6900000000000004</v>
      </c>
      <c r="N1613" s="21">
        <f>IF(-(Tabelle1[[#This Row],[80%/20% SCOP]]-5.5)/5.5=1,"n.a.",-(Tabelle1[[#This Row],[80%/20% SCOP]]-5.5)/5.5)</f>
        <v>0.32909090909090905</v>
      </c>
    </row>
    <row r="1614" spans="1:14" ht="20.100000000000001" customHeight="1" x14ac:dyDescent="0.25">
      <c r="A1614" s="24">
        <v>16015375</v>
      </c>
      <c r="B1614" s="15" t="s">
        <v>1624</v>
      </c>
      <c r="C1614" s="15" t="s">
        <v>1629</v>
      </c>
      <c r="D1614" s="16" t="s">
        <v>2</v>
      </c>
      <c r="E1614" s="17">
        <v>31.41</v>
      </c>
      <c r="F1614" s="18">
        <v>1.46</v>
      </c>
      <c r="G1614" s="17">
        <v>30.34</v>
      </c>
      <c r="H1614" s="18">
        <v>1.26</v>
      </c>
      <c r="I1614" s="16" t="s">
        <v>109</v>
      </c>
      <c r="J1614" s="16" t="s">
        <v>15</v>
      </c>
      <c r="K1614" s="16" t="s">
        <v>4</v>
      </c>
      <c r="L1614" s="19">
        <f>IF(Tabelle1[[#This Row],[Heizleistung (55°C)]]=0,Tabelle1[[#This Row],[Heizleistung (35°C)]],(Tabelle1[[#This Row],[Heizleistung (35°C)]]+Tabelle1[[#This Row],[Heizleistung (55°C)]])/2)</f>
        <v>30.875</v>
      </c>
      <c r="M1614" s="20">
        <f>IF(Tabelle1[[#This Row],[Etas 55°C]]=0,0,(Tabelle1[[#This Row],[Etas 35°C]]*0.8+Tabelle1[[#This Row],[Etas 55°C]]*0.2))*2.5</f>
        <v>3.55</v>
      </c>
      <c r="N1614" s="21">
        <f>IF(-(Tabelle1[[#This Row],[80%/20% SCOP]]-5.5)/5.5=1,"n.a.",-(Tabelle1[[#This Row],[80%/20% SCOP]]-5.5)/5.5)</f>
        <v>0.35454545454545455</v>
      </c>
    </row>
    <row r="1615" spans="1:14" ht="20.100000000000001" customHeight="1" x14ac:dyDescent="0.25">
      <c r="A1615" s="24">
        <v>16015366</v>
      </c>
      <c r="B1615" s="15" t="s">
        <v>1624</v>
      </c>
      <c r="C1615" s="15" t="s">
        <v>1630</v>
      </c>
      <c r="D1615" s="16" t="s">
        <v>2</v>
      </c>
      <c r="E1615" s="17">
        <v>4.97</v>
      </c>
      <c r="F1615" s="18">
        <v>1.81</v>
      </c>
      <c r="G1615" s="17">
        <v>4.66</v>
      </c>
      <c r="H1615" s="18">
        <v>1.46</v>
      </c>
      <c r="I1615" s="16" t="s">
        <v>3</v>
      </c>
      <c r="J1615" s="16" t="s">
        <v>15</v>
      </c>
      <c r="K1615" s="16" t="s">
        <v>4</v>
      </c>
      <c r="L1615" s="19">
        <f>IF(Tabelle1[[#This Row],[Heizleistung (55°C)]]=0,Tabelle1[[#This Row],[Heizleistung (35°C)]],(Tabelle1[[#This Row],[Heizleistung (35°C)]]+Tabelle1[[#This Row],[Heizleistung (55°C)]])/2)</f>
        <v>4.8149999999999995</v>
      </c>
      <c r="M1615" s="20">
        <f>IF(Tabelle1[[#This Row],[Etas 55°C]]=0,0,(Tabelle1[[#This Row],[Etas 35°C]]*0.8+Tabelle1[[#This Row],[Etas 55°C]]*0.2))*2.5</f>
        <v>4.3500000000000005</v>
      </c>
      <c r="N1615" s="21">
        <f>IF(-(Tabelle1[[#This Row],[80%/20% SCOP]]-5.5)/5.5=1,"n.a.",-(Tabelle1[[#This Row],[80%/20% SCOP]]-5.5)/5.5)</f>
        <v>0.20909090909090899</v>
      </c>
    </row>
    <row r="1616" spans="1:14" ht="20.100000000000001" customHeight="1" x14ac:dyDescent="0.25">
      <c r="A1616" s="24">
        <v>16015367</v>
      </c>
      <c r="B1616" s="15" t="s">
        <v>1624</v>
      </c>
      <c r="C1616" s="15" t="s">
        <v>1631</v>
      </c>
      <c r="D1616" s="16" t="s">
        <v>2</v>
      </c>
      <c r="E1616" s="17">
        <v>7.6</v>
      </c>
      <c r="F1616" s="18">
        <v>1.8</v>
      </c>
      <c r="G1616" s="17">
        <v>6.99</v>
      </c>
      <c r="H1616" s="18">
        <v>1.46</v>
      </c>
      <c r="I1616" s="16" t="s">
        <v>3</v>
      </c>
      <c r="J1616" s="16" t="s">
        <v>15</v>
      </c>
      <c r="K1616" s="16" t="s">
        <v>4</v>
      </c>
      <c r="L1616" s="19">
        <f>IF(Tabelle1[[#This Row],[Heizleistung (55°C)]]=0,Tabelle1[[#This Row],[Heizleistung (35°C)]],(Tabelle1[[#This Row],[Heizleistung (35°C)]]+Tabelle1[[#This Row],[Heizleistung (55°C)]])/2)</f>
        <v>7.2949999999999999</v>
      </c>
      <c r="M1616" s="20">
        <f>IF(Tabelle1[[#This Row],[Etas 55°C]]=0,0,(Tabelle1[[#This Row],[Etas 35°C]]*0.8+Tabelle1[[#This Row],[Etas 55°C]]*0.2))*2.5</f>
        <v>4.33</v>
      </c>
      <c r="N1616" s="21">
        <f>IF(-(Tabelle1[[#This Row],[80%/20% SCOP]]-5.5)/5.5=1,"n.a.",-(Tabelle1[[#This Row],[80%/20% SCOP]]-5.5)/5.5)</f>
        <v>0.21272727272727271</v>
      </c>
    </row>
    <row r="1617" spans="1:14" ht="20.100000000000001" customHeight="1" x14ac:dyDescent="0.25">
      <c r="A1617" s="24">
        <v>16015368</v>
      </c>
      <c r="B1617" s="15" t="s">
        <v>1624</v>
      </c>
      <c r="C1617" s="15" t="s">
        <v>1632</v>
      </c>
      <c r="D1617" s="16" t="s">
        <v>2</v>
      </c>
      <c r="E1617" s="17">
        <v>11.16</v>
      </c>
      <c r="F1617" s="18">
        <v>1.83</v>
      </c>
      <c r="G1617" s="17">
        <v>10.220000000000001</v>
      </c>
      <c r="H1617" s="18">
        <v>1.51</v>
      </c>
      <c r="I1617" s="16" t="s">
        <v>3</v>
      </c>
      <c r="J1617" s="16" t="s">
        <v>15</v>
      </c>
      <c r="K1617" s="16" t="s">
        <v>4</v>
      </c>
      <c r="L1617" s="19">
        <f>IF(Tabelle1[[#This Row],[Heizleistung (55°C)]]=0,Tabelle1[[#This Row],[Heizleistung (35°C)]],(Tabelle1[[#This Row],[Heizleistung (35°C)]]+Tabelle1[[#This Row],[Heizleistung (55°C)]])/2)</f>
        <v>10.690000000000001</v>
      </c>
      <c r="M1617" s="20">
        <f>IF(Tabelle1[[#This Row],[Etas 55°C]]=0,0,(Tabelle1[[#This Row],[Etas 35°C]]*0.8+Tabelle1[[#This Row],[Etas 55°C]]*0.2))*2.5</f>
        <v>4.4150000000000009</v>
      </c>
      <c r="N1617" s="21">
        <f>IF(-(Tabelle1[[#This Row],[80%/20% SCOP]]-5.5)/5.5=1,"n.a.",-(Tabelle1[[#This Row],[80%/20% SCOP]]-5.5)/5.5)</f>
        <v>0.1972727272727271</v>
      </c>
    </row>
    <row r="1618" spans="1:14" ht="20.100000000000001" customHeight="1" x14ac:dyDescent="0.25">
      <c r="A1618" s="24">
        <v>16015364</v>
      </c>
      <c r="B1618" s="15" t="s">
        <v>1624</v>
      </c>
      <c r="C1618" s="15" t="s">
        <v>1633</v>
      </c>
      <c r="D1618" s="16" t="s">
        <v>2</v>
      </c>
      <c r="E1618" s="17">
        <v>12.23</v>
      </c>
      <c r="F1618" s="18">
        <v>1.66</v>
      </c>
      <c r="G1618" s="17">
        <v>13.02</v>
      </c>
      <c r="H1618" s="18">
        <v>1.4</v>
      </c>
      <c r="I1618" s="16" t="s">
        <v>324</v>
      </c>
      <c r="J1618" s="16" t="s">
        <v>15</v>
      </c>
      <c r="K1618" s="16" t="s">
        <v>4</v>
      </c>
      <c r="L1618" s="19">
        <f>IF(Tabelle1[[#This Row],[Heizleistung (55°C)]]=0,Tabelle1[[#This Row],[Heizleistung (35°C)]],(Tabelle1[[#This Row],[Heizleistung (35°C)]]+Tabelle1[[#This Row],[Heizleistung (55°C)]])/2)</f>
        <v>12.625</v>
      </c>
      <c r="M1618" s="20">
        <f>IF(Tabelle1[[#This Row],[Etas 55°C]]=0,0,(Tabelle1[[#This Row],[Etas 35°C]]*0.8+Tabelle1[[#This Row],[Etas 55°C]]*0.2))*2.5</f>
        <v>4.0200000000000005</v>
      </c>
      <c r="N1618" s="21">
        <f>IF(-(Tabelle1[[#This Row],[80%/20% SCOP]]-5.5)/5.5=1,"n.a.",-(Tabelle1[[#This Row],[80%/20% SCOP]]-5.5)/5.5)</f>
        <v>0.26909090909090899</v>
      </c>
    </row>
    <row r="1619" spans="1:14" ht="20.100000000000001" customHeight="1" x14ac:dyDescent="0.25">
      <c r="A1619" s="24">
        <v>16015369</v>
      </c>
      <c r="B1619" s="15" t="s">
        <v>1624</v>
      </c>
      <c r="C1619" s="15" t="s">
        <v>1634</v>
      </c>
      <c r="D1619" s="16" t="s">
        <v>2</v>
      </c>
      <c r="E1619" s="17">
        <v>15.08</v>
      </c>
      <c r="F1619" s="18">
        <v>1.77</v>
      </c>
      <c r="G1619" s="17">
        <v>13.51</v>
      </c>
      <c r="H1619" s="18">
        <v>1.32</v>
      </c>
      <c r="I1619" s="16" t="s">
        <v>3</v>
      </c>
      <c r="J1619" s="16" t="s">
        <v>15</v>
      </c>
      <c r="K1619" s="16" t="s">
        <v>4</v>
      </c>
      <c r="L1619" s="19">
        <f>IF(Tabelle1[[#This Row],[Heizleistung (55°C)]]=0,Tabelle1[[#This Row],[Heizleistung (35°C)]],(Tabelle1[[#This Row],[Heizleistung (35°C)]]+Tabelle1[[#This Row],[Heizleistung (55°C)]])/2)</f>
        <v>14.295</v>
      </c>
      <c r="M1619" s="20">
        <f>IF(Tabelle1[[#This Row],[Etas 55°C]]=0,0,(Tabelle1[[#This Row],[Etas 35°C]]*0.8+Tabelle1[[#This Row],[Etas 55°C]]*0.2))*2.5</f>
        <v>4.2</v>
      </c>
      <c r="N1619" s="21">
        <f>IF(-(Tabelle1[[#This Row],[80%/20% SCOP]]-5.5)/5.5=1,"n.a.",-(Tabelle1[[#This Row],[80%/20% SCOP]]-5.5)/5.5)</f>
        <v>0.23636363636363633</v>
      </c>
    </row>
    <row r="1620" spans="1:14" ht="20.100000000000001" customHeight="1" x14ac:dyDescent="0.25">
      <c r="A1620" s="24">
        <v>16015363</v>
      </c>
      <c r="B1620" s="15" t="s">
        <v>1624</v>
      </c>
      <c r="C1620" s="15" t="s">
        <v>1635</v>
      </c>
      <c r="D1620" s="16" t="s">
        <v>2</v>
      </c>
      <c r="E1620" s="17">
        <v>10.5</v>
      </c>
      <c r="F1620" s="18">
        <v>1.54</v>
      </c>
      <c r="G1620" s="17">
        <v>9.91</v>
      </c>
      <c r="H1620" s="18">
        <v>1.29</v>
      </c>
      <c r="I1620" s="16" t="s">
        <v>324</v>
      </c>
      <c r="J1620" s="16" t="s">
        <v>15</v>
      </c>
      <c r="K1620" s="16" t="s">
        <v>4</v>
      </c>
      <c r="L1620" s="19">
        <f>IF(Tabelle1[[#This Row],[Heizleistung (55°C)]]=0,Tabelle1[[#This Row],[Heizleistung (35°C)]],(Tabelle1[[#This Row],[Heizleistung (35°C)]]+Tabelle1[[#This Row],[Heizleistung (55°C)]])/2)</f>
        <v>10.205</v>
      </c>
      <c r="M1620" s="20">
        <f>IF(Tabelle1[[#This Row],[Etas 55°C]]=0,0,(Tabelle1[[#This Row],[Etas 35°C]]*0.8+Tabelle1[[#This Row],[Etas 55°C]]*0.2))*2.5</f>
        <v>3.7250000000000005</v>
      </c>
      <c r="N1620" s="21">
        <f>IF(-(Tabelle1[[#This Row],[80%/20% SCOP]]-5.5)/5.5=1,"n.a.",-(Tabelle1[[#This Row],[80%/20% SCOP]]-5.5)/5.5)</f>
        <v>0.32272727272727264</v>
      </c>
    </row>
    <row r="1621" spans="1:14" ht="20.100000000000001" customHeight="1" x14ac:dyDescent="0.25">
      <c r="A1621" s="24">
        <v>16015376</v>
      </c>
      <c r="B1621" s="15" t="s">
        <v>1624</v>
      </c>
      <c r="C1621" s="15" t="s">
        <v>1636</v>
      </c>
      <c r="D1621" s="16" t="s">
        <v>2</v>
      </c>
      <c r="E1621" s="17">
        <v>23.9</v>
      </c>
      <c r="F1621" s="18">
        <v>1.67</v>
      </c>
      <c r="G1621" s="17">
        <v>23.3</v>
      </c>
      <c r="H1621" s="18">
        <v>1.42</v>
      </c>
      <c r="I1621" s="16" t="s">
        <v>3</v>
      </c>
      <c r="J1621" s="16" t="s">
        <v>15</v>
      </c>
      <c r="K1621" s="16" t="s">
        <v>4</v>
      </c>
      <c r="L1621" s="19">
        <f>IF(Tabelle1[[#This Row],[Heizleistung (55°C)]]=0,Tabelle1[[#This Row],[Heizleistung (35°C)]],(Tabelle1[[#This Row],[Heizleistung (35°C)]]+Tabelle1[[#This Row],[Heizleistung (55°C)]])/2)</f>
        <v>23.6</v>
      </c>
      <c r="M1621" s="20">
        <f>IF(Tabelle1[[#This Row],[Etas 55°C]]=0,0,(Tabelle1[[#This Row],[Etas 35°C]]*0.8+Tabelle1[[#This Row],[Etas 55°C]]*0.2))*2.5</f>
        <v>4.0500000000000007</v>
      </c>
      <c r="N1621" s="21">
        <f>IF(-(Tabelle1[[#This Row],[80%/20% SCOP]]-5.5)/5.5=1,"n.a.",-(Tabelle1[[#This Row],[80%/20% SCOP]]-5.5)/5.5)</f>
        <v>0.2636363636363635</v>
      </c>
    </row>
    <row r="1622" spans="1:14" ht="20.100000000000001" customHeight="1" x14ac:dyDescent="0.25">
      <c r="A1622" s="24">
        <v>16017523</v>
      </c>
      <c r="B1622" s="15" t="s">
        <v>1637</v>
      </c>
      <c r="C1622" s="15" t="s">
        <v>1638</v>
      </c>
      <c r="D1622" s="16" t="s">
        <v>2</v>
      </c>
      <c r="E1622" s="17">
        <v>13.13</v>
      </c>
      <c r="F1622" s="18">
        <v>2.11</v>
      </c>
      <c r="G1622" s="17">
        <v>12.41</v>
      </c>
      <c r="H1622" s="18">
        <v>1.58</v>
      </c>
      <c r="I1622" s="16" t="s">
        <v>3</v>
      </c>
      <c r="J1622" s="16" t="s">
        <v>15</v>
      </c>
      <c r="K1622" s="16" t="s">
        <v>4</v>
      </c>
      <c r="L1622" s="19">
        <f>IF(Tabelle1[[#This Row],[Heizleistung (55°C)]]=0,Tabelle1[[#This Row],[Heizleistung (35°C)]],(Tabelle1[[#This Row],[Heizleistung (35°C)]]+Tabelle1[[#This Row],[Heizleistung (55°C)]])/2)</f>
        <v>12.77</v>
      </c>
      <c r="M1622" s="20">
        <f>IF(Tabelle1[[#This Row],[Etas 55°C]]=0,0,(Tabelle1[[#This Row],[Etas 35°C]]*0.8+Tabelle1[[#This Row],[Etas 55°C]]*0.2))*2.5</f>
        <v>5.01</v>
      </c>
      <c r="N1622" s="21">
        <f>IF(-(Tabelle1[[#This Row],[80%/20% SCOP]]-5.5)/5.5=1,"n.a.",-(Tabelle1[[#This Row],[80%/20% SCOP]]-5.5)/5.5)</f>
        <v>8.9090909090909123E-2</v>
      </c>
    </row>
    <row r="1623" spans="1:14" ht="20.100000000000001" customHeight="1" x14ac:dyDescent="0.25">
      <c r="A1623" s="24">
        <v>16017522</v>
      </c>
      <c r="B1623" s="15" t="s">
        <v>1637</v>
      </c>
      <c r="C1623" s="15" t="s">
        <v>1639</v>
      </c>
      <c r="D1623" s="16" t="s">
        <v>2</v>
      </c>
      <c r="E1623" s="17">
        <v>9.74</v>
      </c>
      <c r="F1623" s="18">
        <v>2.2200000000000002</v>
      </c>
      <c r="G1623" s="17">
        <v>9.7200000000000006</v>
      </c>
      <c r="H1623" s="18">
        <v>1.63</v>
      </c>
      <c r="I1623" s="16" t="s">
        <v>3</v>
      </c>
      <c r="J1623" s="16" t="s">
        <v>15</v>
      </c>
      <c r="K1623" s="16" t="s">
        <v>4</v>
      </c>
      <c r="L1623" s="19">
        <f>IF(Tabelle1[[#This Row],[Heizleistung (55°C)]]=0,Tabelle1[[#This Row],[Heizleistung (35°C)]],(Tabelle1[[#This Row],[Heizleistung (35°C)]]+Tabelle1[[#This Row],[Heizleistung (55°C)]])/2)</f>
        <v>9.73</v>
      </c>
      <c r="M1623" s="20">
        <f>IF(Tabelle1[[#This Row],[Etas 55°C]]=0,0,(Tabelle1[[#This Row],[Etas 35°C]]*0.8+Tabelle1[[#This Row],[Etas 55°C]]*0.2))*2.5</f>
        <v>5.2550000000000008</v>
      </c>
      <c r="N1623" s="21">
        <f>IF(-(Tabelle1[[#This Row],[80%/20% SCOP]]-5.5)/5.5=1,"n.a.",-(Tabelle1[[#This Row],[80%/20% SCOP]]-5.5)/5.5)</f>
        <v>4.4545454545454402E-2</v>
      </c>
    </row>
    <row r="1624" spans="1:14" ht="20.100000000000001" customHeight="1" x14ac:dyDescent="0.25">
      <c r="A1624" s="24">
        <v>16017524</v>
      </c>
      <c r="B1624" s="15" t="s">
        <v>1637</v>
      </c>
      <c r="C1624" s="15" t="s">
        <v>1640</v>
      </c>
      <c r="D1624" s="16" t="s">
        <v>2</v>
      </c>
      <c r="E1624" s="17">
        <v>15.65</v>
      </c>
      <c r="F1624" s="18">
        <v>2.09</v>
      </c>
      <c r="G1624" s="17">
        <v>14.43</v>
      </c>
      <c r="H1624" s="18">
        <v>1.61</v>
      </c>
      <c r="I1624" s="16" t="s">
        <v>3</v>
      </c>
      <c r="J1624" s="16" t="s">
        <v>15</v>
      </c>
      <c r="K1624" s="16" t="s">
        <v>4</v>
      </c>
      <c r="L1624" s="19">
        <f>IF(Tabelle1[[#This Row],[Heizleistung (55°C)]]=0,Tabelle1[[#This Row],[Heizleistung (35°C)]],(Tabelle1[[#This Row],[Heizleistung (35°C)]]+Tabelle1[[#This Row],[Heizleistung (55°C)]])/2)</f>
        <v>15.04</v>
      </c>
      <c r="M1624" s="20">
        <f>IF(Tabelle1[[#This Row],[Etas 55°C]]=0,0,(Tabelle1[[#This Row],[Etas 35°C]]*0.8+Tabelle1[[#This Row],[Etas 55°C]]*0.2))*2.5</f>
        <v>4.9850000000000003</v>
      </c>
      <c r="N1624" s="21">
        <f>IF(-(Tabelle1[[#This Row],[80%/20% SCOP]]-5.5)/5.5=1,"n.a.",-(Tabelle1[[#This Row],[80%/20% SCOP]]-5.5)/5.5)</f>
        <v>9.3636363636363573E-2</v>
      </c>
    </row>
    <row r="1625" spans="1:14" ht="20.100000000000001" customHeight="1" x14ac:dyDescent="0.25">
      <c r="A1625" s="24">
        <v>16017520</v>
      </c>
      <c r="B1625" s="15" t="s">
        <v>1637</v>
      </c>
      <c r="C1625" s="15" t="s">
        <v>1641</v>
      </c>
      <c r="D1625" s="16" t="s">
        <v>2</v>
      </c>
      <c r="E1625" s="17">
        <v>7.34</v>
      </c>
      <c r="F1625" s="18">
        <v>2.06</v>
      </c>
      <c r="G1625" s="17">
        <v>7.31</v>
      </c>
      <c r="H1625" s="18">
        <v>1.53</v>
      </c>
      <c r="I1625" s="16" t="s">
        <v>3</v>
      </c>
      <c r="J1625" s="16" t="s">
        <v>15</v>
      </c>
      <c r="K1625" s="16" t="s">
        <v>4</v>
      </c>
      <c r="L1625" s="19">
        <f>IF(Tabelle1[[#This Row],[Heizleistung (55°C)]]=0,Tabelle1[[#This Row],[Heizleistung (35°C)]],(Tabelle1[[#This Row],[Heizleistung (35°C)]]+Tabelle1[[#This Row],[Heizleistung (55°C)]])/2)</f>
        <v>7.3249999999999993</v>
      </c>
      <c r="M1625" s="20">
        <f>IF(Tabelle1[[#This Row],[Etas 55°C]]=0,0,(Tabelle1[[#This Row],[Etas 35°C]]*0.8+Tabelle1[[#This Row],[Etas 55°C]]*0.2))*2.5</f>
        <v>4.8850000000000007</v>
      </c>
      <c r="N1625" s="21">
        <f>IF(-(Tabelle1[[#This Row],[80%/20% SCOP]]-5.5)/5.5=1,"n.a.",-(Tabelle1[[#This Row],[80%/20% SCOP]]-5.5)/5.5)</f>
        <v>0.11181818181818169</v>
      </c>
    </row>
    <row r="1626" spans="1:14" ht="20.100000000000001" customHeight="1" x14ac:dyDescent="0.25">
      <c r="A1626" s="24">
        <v>16012174</v>
      </c>
      <c r="B1626" s="15" t="s">
        <v>1637</v>
      </c>
      <c r="C1626" s="15" t="s">
        <v>1642</v>
      </c>
      <c r="D1626" s="16" t="s">
        <v>2</v>
      </c>
      <c r="E1626" s="17">
        <v>12.55</v>
      </c>
      <c r="F1626" s="18">
        <v>1.865</v>
      </c>
      <c r="G1626" s="17">
        <v>11.01</v>
      </c>
      <c r="H1626" s="18">
        <v>1.369</v>
      </c>
      <c r="I1626" s="16" t="s">
        <v>3</v>
      </c>
      <c r="J1626" s="16" t="s">
        <v>4</v>
      </c>
      <c r="K1626" s="16" t="s">
        <v>4</v>
      </c>
      <c r="L1626" s="19">
        <f>IF(Tabelle1[[#This Row],[Heizleistung (55°C)]]=0,Tabelle1[[#This Row],[Heizleistung (35°C)]],(Tabelle1[[#This Row],[Heizleistung (35°C)]]+Tabelle1[[#This Row],[Heizleistung (55°C)]])/2)</f>
        <v>11.780000000000001</v>
      </c>
      <c r="M1626" s="20">
        <f>IF(Tabelle1[[#This Row],[Etas 55°C]]=0,0,(Tabelle1[[#This Row],[Etas 35°C]]*0.8+Tabelle1[[#This Row],[Etas 55°C]]*0.2))*2.5</f>
        <v>4.4145000000000003</v>
      </c>
      <c r="N1626" s="21">
        <f>IF(-(Tabelle1[[#This Row],[80%/20% SCOP]]-5.5)/5.5=1,"n.a.",-(Tabelle1[[#This Row],[80%/20% SCOP]]-5.5)/5.5)</f>
        <v>0.1973636363636363</v>
      </c>
    </row>
    <row r="1627" spans="1:14" ht="20.100000000000001" customHeight="1" x14ac:dyDescent="0.25">
      <c r="A1627" s="24">
        <v>16012173</v>
      </c>
      <c r="B1627" s="15" t="s">
        <v>1637</v>
      </c>
      <c r="C1627" s="15" t="s">
        <v>1643</v>
      </c>
      <c r="D1627" s="16" t="s">
        <v>2</v>
      </c>
      <c r="E1627" s="17">
        <v>8.9600000000000009</v>
      </c>
      <c r="F1627" s="18">
        <v>1.875</v>
      </c>
      <c r="G1627" s="17">
        <v>8.2100000000000009</v>
      </c>
      <c r="H1627" s="18">
        <v>1.3939999999999999</v>
      </c>
      <c r="I1627" s="16" t="s">
        <v>3</v>
      </c>
      <c r="J1627" s="16" t="s">
        <v>4</v>
      </c>
      <c r="K1627" s="16" t="s">
        <v>4</v>
      </c>
      <c r="L1627" s="19">
        <f>IF(Tabelle1[[#This Row],[Heizleistung (55°C)]]=0,Tabelle1[[#This Row],[Heizleistung (35°C)]],(Tabelle1[[#This Row],[Heizleistung (35°C)]]+Tabelle1[[#This Row],[Heizleistung (55°C)]])/2)</f>
        <v>8.5850000000000009</v>
      </c>
      <c r="M1627" s="20">
        <f>IF(Tabelle1[[#This Row],[Etas 55°C]]=0,0,(Tabelle1[[#This Row],[Etas 35°C]]*0.8+Tabelle1[[#This Row],[Etas 55°C]]*0.2))*2.5</f>
        <v>4.4470000000000001</v>
      </c>
      <c r="N1627" s="21">
        <f>IF(-(Tabelle1[[#This Row],[80%/20% SCOP]]-5.5)/5.5=1,"n.a.",-(Tabelle1[[#This Row],[80%/20% SCOP]]-5.5)/5.5)</f>
        <v>0.19145454545454543</v>
      </c>
    </row>
    <row r="1628" spans="1:14" ht="20.100000000000001" customHeight="1" x14ac:dyDescent="0.25">
      <c r="A1628" s="24">
        <v>16017521</v>
      </c>
      <c r="B1628" s="15" t="s">
        <v>1637</v>
      </c>
      <c r="C1628" s="15" t="s">
        <v>1644</v>
      </c>
      <c r="D1628" s="16" t="s">
        <v>2</v>
      </c>
      <c r="E1628" s="17">
        <v>9.83</v>
      </c>
      <c r="F1628" s="18">
        <v>2.16</v>
      </c>
      <c r="G1628" s="17">
        <v>9.6</v>
      </c>
      <c r="H1628" s="18">
        <v>1.62</v>
      </c>
      <c r="I1628" s="16" t="s">
        <v>3</v>
      </c>
      <c r="J1628" s="16" t="s">
        <v>15</v>
      </c>
      <c r="K1628" s="16" t="s">
        <v>4</v>
      </c>
      <c r="L1628" s="19">
        <f>IF(Tabelle1[[#This Row],[Heizleistung (55°C)]]=0,Tabelle1[[#This Row],[Heizleistung (35°C)]],(Tabelle1[[#This Row],[Heizleistung (35°C)]]+Tabelle1[[#This Row],[Heizleistung (55°C)]])/2)</f>
        <v>9.7149999999999999</v>
      </c>
      <c r="M1628" s="20">
        <f>IF(Tabelle1[[#This Row],[Etas 55°C]]=0,0,(Tabelle1[[#This Row],[Etas 35°C]]*0.8+Tabelle1[[#This Row],[Etas 55°C]]*0.2))*2.5</f>
        <v>5.1300000000000008</v>
      </c>
      <c r="N1628" s="21">
        <f>IF(-(Tabelle1[[#This Row],[80%/20% SCOP]]-5.5)/5.5=1,"n.a.",-(Tabelle1[[#This Row],[80%/20% SCOP]]-5.5)/5.5)</f>
        <v>6.7272727272727137E-2</v>
      </c>
    </row>
    <row r="1629" spans="1:14" ht="20.100000000000001" customHeight="1" x14ac:dyDescent="0.25">
      <c r="A1629" s="24">
        <v>16012172</v>
      </c>
      <c r="B1629" s="15" t="s">
        <v>1637</v>
      </c>
      <c r="C1629" s="15" t="s">
        <v>1645</v>
      </c>
      <c r="D1629" s="16" t="s">
        <v>2</v>
      </c>
      <c r="E1629" s="17">
        <v>6.92</v>
      </c>
      <c r="F1629" s="18">
        <v>1.909</v>
      </c>
      <c r="G1629" s="17">
        <v>6.4</v>
      </c>
      <c r="H1629" s="18">
        <v>1.431</v>
      </c>
      <c r="I1629" s="16" t="s">
        <v>3</v>
      </c>
      <c r="J1629" s="16" t="s">
        <v>4</v>
      </c>
      <c r="K1629" s="16" t="s">
        <v>4</v>
      </c>
      <c r="L1629" s="19">
        <f>IF(Tabelle1[[#This Row],[Heizleistung (55°C)]]=0,Tabelle1[[#This Row],[Heizleistung (35°C)]],(Tabelle1[[#This Row],[Heizleistung (35°C)]]+Tabelle1[[#This Row],[Heizleistung (55°C)]])/2)</f>
        <v>6.66</v>
      </c>
      <c r="M1629" s="20">
        <f>IF(Tabelle1[[#This Row],[Etas 55°C]]=0,0,(Tabelle1[[#This Row],[Etas 35°C]]*0.8+Tabelle1[[#This Row],[Etas 55°C]]*0.2))*2.5</f>
        <v>4.5335000000000001</v>
      </c>
      <c r="N1629" s="21">
        <f>IF(-(Tabelle1[[#This Row],[80%/20% SCOP]]-5.5)/5.5=1,"n.a.",-(Tabelle1[[#This Row],[80%/20% SCOP]]-5.5)/5.5)</f>
        <v>0.1757272727272727</v>
      </c>
    </row>
    <row r="1630" spans="1:14" ht="20.100000000000001" customHeight="1" x14ac:dyDescent="0.25">
      <c r="A1630" s="24">
        <v>16006475</v>
      </c>
      <c r="B1630" s="15" t="s">
        <v>1646</v>
      </c>
      <c r="C1630" s="15" t="s">
        <v>1647</v>
      </c>
      <c r="D1630" s="16" t="s">
        <v>2</v>
      </c>
      <c r="E1630" s="17">
        <v>10.6</v>
      </c>
      <c r="F1630" s="18">
        <v>1.75</v>
      </c>
      <c r="G1630" s="17">
        <v>10.5</v>
      </c>
      <c r="H1630" s="18">
        <v>1.38</v>
      </c>
      <c r="I1630" s="16" t="s">
        <v>3</v>
      </c>
      <c r="J1630" s="16" t="s">
        <v>4</v>
      </c>
      <c r="K1630" s="16" t="s">
        <v>4</v>
      </c>
      <c r="L1630" s="19">
        <f>IF(Tabelle1[[#This Row],[Heizleistung (55°C)]]=0,Tabelle1[[#This Row],[Heizleistung (35°C)]],(Tabelle1[[#This Row],[Heizleistung (35°C)]]+Tabelle1[[#This Row],[Heizleistung (55°C)]])/2)</f>
        <v>10.55</v>
      </c>
      <c r="M1630" s="20">
        <f>IF(Tabelle1[[#This Row],[Etas 55°C]]=0,0,(Tabelle1[[#This Row],[Etas 35°C]]*0.8+Tabelle1[[#This Row],[Etas 55°C]]*0.2))*2.5</f>
        <v>4.1900000000000004</v>
      </c>
      <c r="N1630" s="21">
        <f>IF(-(Tabelle1[[#This Row],[80%/20% SCOP]]-5.5)/5.5=1,"n.a.",-(Tabelle1[[#This Row],[80%/20% SCOP]]-5.5)/5.5)</f>
        <v>0.23818181818181811</v>
      </c>
    </row>
    <row r="1631" spans="1:14" ht="20.100000000000001" customHeight="1" x14ac:dyDescent="0.25">
      <c r="A1631" s="24">
        <v>16006472</v>
      </c>
      <c r="B1631" s="15" t="s">
        <v>1646</v>
      </c>
      <c r="C1631" s="15" t="s">
        <v>1648</v>
      </c>
      <c r="D1631" s="16" t="s">
        <v>2</v>
      </c>
      <c r="E1631" s="17">
        <v>4.0999999999999996</v>
      </c>
      <c r="F1631" s="18">
        <v>1.75</v>
      </c>
      <c r="G1631" s="17">
        <v>4</v>
      </c>
      <c r="H1631" s="18">
        <v>1.35</v>
      </c>
      <c r="I1631" s="16" t="s">
        <v>3</v>
      </c>
      <c r="J1631" s="16" t="s">
        <v>4</v>
      </c>
      <c r="K1631" s="16" t="s">
        <v>4</v>
      </c>
      <c r="L1631" s="19">
        <f>IF(Tabelle1[[#This Row],[Heizleistung (55°C)]]=0,Tabelle1[[#This Row],[Heizleistung (35°C)]],(Tabelle1[[#This Row],[Heizleistung (35°C)]]+Tabelle1[[#This Row],[Heizleistung (55°C)]])/2)</f>
        <v>4.05</v>
      </c>
      <c r="M1631" s="20">
        <f>IF(Tabelle1[[#This Row],[Etas 55°C]]=0,0,(Tabelle1[[#This Row],[Etas 35°C]]*0.8+Tabelle1[[#This Row],[Etas 55°C]]*0.2))*2.5</f>
        <v>4.1750000000000007</v>
      </c>
      <c r="N1631" s="21">
        <f>IF(-(Tabelle1[[#This Row],[80%/20% SCOP]]-5.5)/5.5=1,"n.a.",-(Tabelle1[[#This Row],[80%/20% SCOP]]-5.5)/5.5)</f>
        <v>0.24090909090909077</v>
      </c>
    </row>
    <row r="1632" spans="1:14" ht="20.100000000000001" customHeight="1" x14ac:dyDescent="0.25">
      <c r="A1632" s="24">
        <v>16016432</v>
      </c>
      <c r="B1632" s="15" t="s">
        <v>1646</v>
      </c>
      <c r="C1632" s="15" t="s">
        <v>1649</v>
      </c>
      <c r="D1632" s="16" t="s">
        <v>2</v>
      </c>
      <c r="E1632" s="17">
        <v>6.5</v>
      </c>
      <c r="F1632" s="18">
        <v>1.54</v>
      </c>
      <c r="G1632" s="17">
        <v>6.5</v>
      </c>
      <c r="H1632" s="18">
        <v>1.25</v>
      </c>
      <c r="I1632" s="16" t="s">
        <v>3</v>
      </c>
      <c r="J1632" s="16" t="s">
        <v>4</v>
      </c>
      <c r="K1632" s="16" t="s">
        <v>4</v>
      </c>
      <c r="L1632" s="19">
        <f>IF(Tabelle1[[#This Row],[Heizleistung (55°C)]]=0,Tabelle1[[#This Row],[Heizleistung (35°C)]],(Tabelle1[[#This Row],[Heizleistung (35°C)]]+Tabelle1[[#This Row],[Heizleistung (55°C)]])/2)</f>
        <v>6.5</v>
      </c>
      <c r="M1632" s="20">
        <f>IF(Tabelle1[[#This Row],[Etas 55°C]]=0,0,(Tabelle1[[#This Row],[Etas 35°C]]*0.8+Tabelle1[[#This Row],[Etas 55°C]]*0.2))*2.5</f>
        <v>3.7050000000000005</v>
      </c>
      <c r="N1632" s="21">
        <f>IF(-(Tabelle1[[#This Row],[80%/20% SCOP]]-5.5)/5.5=1,"n.a.",-(Tabelle1[[#This Row],[80%/20% SCOP]]-5.5)/5.5)</f>
        <v>0.32636363636363624</v>
      </c>
    </row>
    <row r="1633" spans="1:14" ht="20.100000000000001" customHeight="1" x14ac:dyDescent="0.25">
      <c r="A1633" s="24">
        <v>16015878</v>
      </c>
      <c r="B1633" s="15" t="s">
        <v>1646</v>
      </c>
      <c r="C1633" s="15" t="s">
        <v>1650</v>
      </c>
      <c r="D1633" s="16" t="s">
        <v>2</v>
      </c>
      <c r="E1633" s="17">
        <v>20</v>
      </c>
      <c r="F1633" s="18">
        <v>1.8</v>
      </c>
      <c r="G1633" s="17">
        <v>22.5</v>
      </c>
      <c r="H1633" s="18">
        <v>1.36</v>
      </c>
      <c r="I1633" s="16" t="s">
        <v>3</v>
      </c>
      <c r="J1633" s="16" t="s">
        <v>4</v>
      </c>
      <c r="K1633" s="16" t="s">
        <v>4</v>
      </c>
      <c r="L1633" s="19">
        <f>IF(Tabelle1[[#This Row],[Heizleistung (55°C)]]=0,Tabelle1[[#This Row],[Heizleistung (35°C)]],(Tabelle1[[#This Row],[Heizleistung (35°C)]]+Tabelle1[[#This Row],[Heizleistung (55°C)]])/2)</f>
        <v>21.25</v>
      </c>
      <c r="M1633" s="20">
        <f>IF(Tabelle1[[#This Row],[Etas 55°C]]=0,0,(Tabelle1[[#This Row],[Etas 35°C]]*0.8+Tabelle1[[#This Row],[Etas 55°C]]*0.2))*2.5</f>
        <v>4.28</v>
      </c>
      <c r="N1633" s="21">
        <f>IF(-(Tabelle1[[#This Row],[80%/20% SCOP]]-5.5)/5.5=1,"n.a.",-(Tabelle1[[#This Row],[80%/20% SCOP]]-5.5)/5.5)</f>
        <v>0.22181818181818178</v>
      </c>
    </row>
    <row r="1634" spans="1:14" ht="20.100000000000001" customHeight="1" x14ac:dyDescent="0.25">
      <c r="A1634" s="24">
        <v>16006474</v>
      </c>
      <c r="B1634" s="15" t="s">
        <v>1646</v>
      </c>
      <c r="C1634" s="15" t="s">
        <v>1651</v>
      </c>
      <c r="D1634" s="16" t="s">
        <v>2</v>
      </c>
      <c r="E1634" s="17">
        <v>6.5</v>
      </c>
      <c r="F1634" s="18">
        <v>1.54</v>
      </c>
      <c r="G1634" s="17">
        <v>6.5</v>
      </c>
      <c r="H1634" s="18">
        <v>1.25</v>
      </c>
      <c r="I1634" s="16" t="s">
        <v>3</v>
      </c>
      <c r="J1634" s="16" t="s">
        <v>4</v>
      </c>
      <c r="K1634" s="16" t="s">
        <v>4</v>
      </c>
      <c r="L1634" s="19">
        <f>IF(Tabelle1[[#This Row],[Heizleistung (55°C)]]=0,Tabelle1[[#This Row],[Heizleistung (35°C)]],(Tabelle1[[#This Row],[Heizleistung (35°C)]]+Tabelle1[[#This Row],[Heizleistung (55°C)]])/2)</f>
        <v>6.5</v>
      </c>
      <c r="M1634" s="20">
        <f>IF(Tabelle1[[#This Row],[Etas 55°C]]=0,0,(Tabelle1[[#This Row],[Etas 35°C]]*0.8+Tabelle1[[#This Row],[Etas 55°C]]*0.2))*2.5</f>
        <v>3.7050000000000005</v>
      </c>
      <c r="N1634" s="21">
        <f>IF(-(Tabelle1[[#This Row],[80%/20% SCOP]]-5.5)/5.5=1,"n.a.",-(Tabelle1[[#This Row],[80%/20% SCOP]]-5.5)/5.5)</f>
        <v>0.32636363636363624</v>
      </c>
    </row>
    <row r="1635" spans="1:14" ht="20.100000000000001" customHeight="1" x14ac:dyDescent="0.25">
      <c r="A1635" s="24">
        <v>16006473</v>
      </c>
      <c r="B1635" s="15" t="s">
        <v>1646</v>
      </c>
      <c r="C1635" s="15" t="s">
        <v>1652</v>
      </c>
      <c r="D1635" s="16" t="s">
        <v>2</v>
      </c>
      <c r="E1635" s="17">
        <v>4.2</v>
      </c>
      <c r="F1635" s="18">
        <v>1.8</v>
      </c>
      <c r="G1635" s="17">
        <v>4.0999999999999996</v>
      </c>
      <c r="H1635" s="18">
        <v>1.42</v>
      </c>
      <c r="I1635" s="16" t="s">
        <v>3</v>
      </c>
      <c r="J1635" s="16" t="s">
        <v>4</v>
      </c>
      <c r="K1635" s="16" t="s">
        <v>4</v>
      </c>
      <c r="L1635" s="19">
        <f>IF(Tabelle1[[#This Row],[Heizleistung (55°C)]]=0,Tabelle1[[#This Row],[Heizleistung (35°C)]],(Tabelle1[[#This Row],[Heizleistung (35°C)]]+Tabelle1[[#This Row],[Heizleistung (55°C)]])/2)</f>
        <v>4.1500000000000004</v>
      </c>
      <c r="M1635" s="20">
        <f>IF(Tabelle1[[#This Row],[Etas 55°C]]=0,0,(Tabelle1[[#This Row],[Etas 35°C]]*0.8+Tabelle1[[#This Row],[Etas 55°C]]*0.2))*2.5</f>
        <v>4.3100000000000005</v>
      </c>
      <c r="N1635" s="21">
        <f>IF(-(Tabelle1[[#This Row],[80%/20% SCOP]]-5.5)/5.5=1,"n.a.",-(Tabelle1[[#This Row],[80%/20% SCOP]]-5.5)/5.5)</f>
        <v>0.21636363636363629</v>
      </c>
    </row>
    <row r="1636" spans="1:14" ht="20.100000000000001" customHeight="1" x14ac:dyDescent="0.25">
      <c r="A1636" s="24">
        <v>16016431</v>
      </c>
      <c r="B1636" s="15" t="s">
        <v>1646</v>
      </c>
      <c r="C1636" s="15" t="s">
        <v>1653</v>
      </c>
      <c r="D1636" s="16" t="s">
        <v>2</v>
      </c>
      <c r="E1636" s="17">
        <v>10.6</v>
      </c>
      <c r="F1636" s="18">
        <v>1.75</v>
      </c>
      <c r="G1636" s="17">
        <v>10.5</v>
      </c>
      <c r="H1636" s="18">
        <v>1.38</v>
      </c>
      <c r="I1636" s="16" t="s">
        <v>3</v>
      </c>
      <c r="J1636" s="16" t="s">
        <v>4</v>
      </c>
      <c r="K1636" s="16" t="s">
        <v>4</v>
      </c>
      <c r="L1636" s="19">
        <f>IF(Tabelle1[[#This Row],[Heizleistung (55°C)]]=0,Tabelle1[[#This Row],[Heizleistung (35°C)]],(Tabelle1[[#This Row],[Heizleistung (35°C)]]+Tabelle1[[#This Row],[Heizleistung (55°C)]])/2)</f>
        <v>10.55</v>
      </c>
      <c r="M1636" s="20">
        <f>IF(Tabelle1[[#This Row],[Etas 55°C]]=0,0,(Tabelle1[[#This Row],[Etas 35°C]]*0.8+Tabelle1[[#This Row],[Etas 55°C]]*0.2))*2.5</f>
        <v>4.1900000000000004</v>
      </c>
      <c r="N1636" s="21">
        <f>IF(-(Tabelle1[[#This Row],[80%/20% SCOP]]-5.5)/5.5=1,"n.a.",-(Tabelle1[[#This Row],[80%/20% SCOP]]-5.5)/5.5)</f>
        <v>0.23818181818181811</v>
      </c>
    </row>
    <row r="1637" spans="1:14" ht="20.100000000000001" customHeight="1" x14ac:dyDescent="0.25">
      <c r="A1637" s="24">
        <v>16016430</v>
      </c>
      <c r="B1637" s="15" t="s">
        <v>1646</v>
      </c>
      <c r="C1637" s="15" t="s">
        <v>1654</v>
      </c>
      <c r="D1637" s="16" t="s">
        <v>2</v>
      </c>
      <c r="E1637" s="17">
        <v>12</v>
      </c>
      <c r="F1637" s="18">
        <v>1.7849999999999999</v>
      </c>
      <c r="G1637" s="17">
        <v>13.88</v>
      </c>
      <c r="H1637" s="18">
        <v>1.51</v>
      </c>
      <c r="I1637" s="16" t="s">
        <v>109</v>
      </c>
      <c r="J1637" s="16" t="s">
        <v>4</v>
      </c>
      <c r="K1637" s="16" t="s">
        <v>4</v>
      </c>
      <c r="L1637" s="19">
        <f>IF(Tabelle1[[#This Row],[Heizleistung (55°C)]]=0,Tabelle1[[#This Row],[Heizleistung (35°C)]],(Tabelle1[[#This Row],[Heizleistung (35°C)]]+Tabelle1[[#This Row],[Heizleistung (55°C)]])/2)</f>
        <v>12.940000000000001</v>
      </c>
      <c r="M1637" s="20">
        <f>IF(Tabelle1[[#This Row],[Etas 55°C]]=0,0,(Tabelle1[[#This Row],[Etas 35°C]]*0.8+Tabelle1[[#This Row],[Etas 55°C]]*0.2))*2.5</f>
        <v>4.3250000000000002</v>
      </c>
      <c r="N1637" s="21">
        <f>IF(-(Tabelle1[[#This Row],[80%/20% SCOP]]-5.5)/5.5=1,"n.a.",-(Tabelle1[[#This Row],[80%/20% SCOP]]-5.5)/5.5)</f>
        <v>0.2136363636363636</v>
      </c>
    </row>
    <row r="1638" spans="1:14" ht="20.100000000000001" customHeight="1" x14ac:dyDescent="0.25">
      <c r="A1638" s="24">
        <v>16016433</v>
      </c>
      <c r="B1638" s="15" t="s">
        <v>1646</v>
      </c>
      <c r="C1638" s="15" t="s">
        <v>1655</v>
      </c>
      <c r="D1638" s="16" t="s">
        <v>2</v>
      </c>
      <c r="E1638" s="17">
        <v>20</v>
      </c>
      <c r="F1638" s="18">
        <v>1.8</v>
      </c>
      <c r="G1638" s="17">
        <v>22.5</v>
      </c>
      <c r="H1638" s="18">
        <v>1.36</v>
      </c>
      <c r="I1638" s="16" t="s">
        <v>3</v>
      </c>
      <c r="J1638" s="16" t="s">
        <v>4</v>
      </c>
      <c r="K1638" s="16" t="s">
        <v>4</v>
      </c>
      <c r="L1638" s="19">
        <f>IF(Tabelle1[[#This Row],[Heizleistung (55°C)]]=0,Tabelle1[[#This Row],[Heizleistung (35°C)]],(Tabelle1[[#This Row],[Heizleistung (35°C)]]+Tabelle1[[#This Row],[Heizleistung (55°C)]])/2)</f>
        <v>21.25</v>
      </c>
      <c r="M1638" s="20">
        <f>IF(Tabelle1[[#This Row],[Etas 55°C]]=0,0,(Tabelle1[[#This Row],[Etas 35°C]]*0.8+Tabelle1[[#This Row],[Etas 55°C]]*0.2))*2.5</f>
        <v>4.28</v>
      </c>
      <c r="N1638" s="21">
        <f>IF(-(Tabelle1[[#This Row],[80%/20% SCOP]]-5.5)/5.5=1,"n.a.",-(Tabelle1[[#This Row],[80%/20% SCOP]]-5.5)/5.5)</f>
        <v>0.22181818181818178</v>
      </c>
    </row>
    <row r="1639" spans="1:14" ht="20.100000000000001" customHeight="1" x14ac:dyDescent="0.25">
      <c r="A1639" s="24">
        <v>16015879</v>
      </c>
      <c r="B1639" s="15" t="s">
        <v>1646</v>
      </c>
      <c r="C1639" s="15" t="s">
        <v>1656</v>
      </c>
      <c r="D1639" s="16" t="s">
        <v>2</v>
      </c>
      <c r="E1639" s="17">
        <v>12</v>
      </c>
      <c r="F1639" s="18">
        <v>1.7849999999999999</v>
      </c>
      <c r="G1639" s="17">
        <v>13.88</v>
      </c>
      <c r="H1639" s="18">
        <v>1.51</v>
      </c>
      <c r="I1639" s="16" t="s">
        <v>109</v>
      </c>
      <c r="J1639" s="16" t="s">
        <v>4</v>
      </c>
      <c r="K1639" s="16" t="s">
        <v>4</v>
      </c>
      <c r="L1639" s="19">
        <f>IF(Tabelle1[[#This Row],[Heizleistung (55°C)]]=0,Tabelle1[[#This Row],[Heizleistung (35°C)]],(Tabelle1[[#This Row],[Heizleistung (35°C)]]+Tabelle1[[#This Row],[Heizleistung (55°C)]])/2)</f>
        <v>12.940000000000001</v>
      </c>
      <c r="M1639" s="20">
        <f>IF(Tabelle1[[#This Row],[Etas 55°C]]=0,0,(Tabelle1[[#This Row],[Etas 35°C]]*0.8+Tabelle1[[#This Row],[Etas 55°C]]*0.2))*2.5</f>
        <v>4.3250000000000002</v>
      </c>
      <c r="N1639" s="21">
        <f>IF(-(Tabelle1[[#This Row],[80%/20% SCOP]]-5.5)/5.5=1,"n.a.",-(Tabelle1[[#This Row],[80%/20% SCOP]]-5.5)/5.5)</f>
        <v>0.2136363636363636</v>
      </c>
    </row>
    <row r="1640" spans="1:14" ht="20.100000000000001" customHeight="1" x14ac:dyDescent="0.25">
      <c r="A1640" s="24">
        <v>16005702</v>
      </c>
      <c r="B1640" s="15" t="s">
        <v>1657</v>
      </c>
      <c r="C1640" s="15" t="s">
        <v>1658</v>
      </c>
      <c r="D1640" s="16" t="s">
        <v>2</v>
      </c>
      <c r="E1640" s="17">
        <v>12.5</v>
      </c>
      <c r="F1640" s="18">
        <v>1.97</v>
      </c>
      <c r="G1640" s="17">
        <v>12.43</v>
      </c>
      <c r="H1640" s="18">
        <v>1.51</v>
      </c>
      <c r="I1640" s="16" t="s">
        <v>109</v>
      </c>
      <c r="J1640" s="16" t="s">
        <v>4</v>
      </c>
      <c r="K1640" s="16" t="s">
        <v>4</v>
      </c>
      <c r="L1640" s="19">
        <f>IF(Tabelle1[[#This Row],[Heizleistung (55°C)]]=0,Tabelle1[[#This Row],[Heizleistung (35°C)]],(Tabelle1[[#This Row],[Heizleistung (35°C)]]+Tabelle1[[#This Row],[Heizleistung (55°C)]])/2)</f>
        <v>12.465</v>
      </c>
      <c r="M1640" s="20">
        <f>IF(Tabelle1[[#This Row],[Etas 55°C]]=0,0,(Tabelle1[[#This Row],[Etas 35°C]]*0.8+Tabelle1[[#This Row],[Etas 55°C]]*0.2))*2.5</f>
        <v>4.6950000000000003</v>
      </c>
      <c r="N1640" s="21">
        <f>IF(-(Tabelle1[[#This Row],[80%/20% SCOP]]-5.5)/5.5=1,"n.a.",-(Tabelle1[[#This Row],[80%/20% SCOP]]-5.5)/5.5)</f>
        <v>0.14636363636363631</v>
      </c>
    </row>
    <row r="1641" spans="1:14" ht="20.100000000000001" customHeight="1" x14ac:dyDescent="0.25">
      <c r="A1641" s="24">
        <v>16014436</v>
      </c>
      <c r="B1641" s="15" t="s">
        <v>1657</v>
      </c>
      <c r="C1641" s="15" t="s">
        <v>1659</v>
      </c>
      <c r="D1641" s="16" t="s">
        <v>2</v>
      </c>
      <c r="E1641" s="17">
        <v>8</v>
      </c>
      <c r="F1641" s="18">
        <v>1.91</v>
      </c>
      <c r="G1641" s="17">
        <v>8</v>
      </c>
      <c r="H1641" s="18">
        <v>1.41</v>
      </c>
      <c r="I1641" s="16" t="s">
        <v>3</v>
      </c>
      <c r="J1641" s="16" t="s">
        <v>4</v>
      </c>
      <c r="K1641" s="16" t="s">
        <v>4</v>
      </c>
      <c r="L1641" s="19">
        <f>IF(Tabelle1[[#This Row],[Heizleistung (55°C)]]=0,Tabelle1[[#This Row],[Heizleistung (35°C)]],(Tabelle1[[#This Row],[Heizleistung (35°C)]]+Tabelle1[[#This Row],[Heizleistung (55°C)]])/2)</f>
        <v>8</v>
      </c>
      <c r="M1641" s="20">
        <f>IF(Tabelle1[[#This Row],[Etas 55°C]]=0,0,(Tabelle1[[#This Row],[Etas 35°C]]*0.8+Tabelle1[[#This Row],[Etas 55°C]]*0.2))*2.5</f>
        <v>4.5250000000000004</v>
      </c>
      <c r="N1641" s="21">
        <f>IF(-(Tabelle1[[#This Row],[80%/20% SCOP]]-5.5)/5.5=1,"n.a.",-(Tabelle1[[#This Row],[80%/20% SCOP]]-5.5)/5.5)</f>
        <v>0.17727272727272722</v>
      </c>
    </row>
    <row r="1642" spans="1:14" ht="20.100000000000001" customHeight="1" x14ac:dyDescent="0.25">
      <c r="A1642" s="24">
        <v>16005638</v>
      </c>
      <c r="B1642" s="15" t="s">
        <v>1657</v>
      </c>
      <c r="C1642" s="15" t="s">
        <v>1660</v>
      </c>
      <c r="D1642" s="16" t="s">
        <v>2</v>
      </c>
      <c r="E1642" s="17">
        <v>5.21</v>
      </c>
      <c r="F1642" s="18">
        <v>1.79</v>
      </c>
      <c r="G1642" s="17">
        <v>4.6399999999999997</v>
      </c>
      <c r="H1642" s="18">
        <v>1.27</v>
      </c>
      <c r="I1642" s="16" t="s">
        <v>109</v>
      </c>
      <c r="J1642" s="16" t="s">
        <v>4</v>
      </c>
      <c r="K1642" s="16" t="s">
        <v>25</v>
      </c>
      <c r="L1642" s="19">
        <f>IF(Tabelle1[[#This Row],[Heizleistung (55°C)]]=0,Tabelle1[[#This Row],[Heizleistung (35°C)]],(Tabelle1[[#This Row],[Heizleistung (35°C)]]+Tabelle1[[#This Row],[Heizleistung (55°C)]])/2)</f>
        <v>4.9249999999999998</v>
      </c>
      <c r="M1642" s="20">
        <f>IF(Tabelle1[[#This Row],[Etas 55°C]]=0,0,(Tabelle1[[#This Row],[Etas 35°C]]*0.8+Tabelle1[[#This Row],[Etas 55°C]]*0.2))*2.5</f>
        <v>4.2150000000000007</v>
      </c>
      <c r="N1642" s="21">
        <f>IF(-(Tabelle1[[#This Row],[80%/20% SCOP]]-5.5)/5.5=1,"n.a.",-(Tabelle1[[#This Row],[80%/20% SCOP]]-5.5)/5.5)</f>
        <v>0.2336363636363635</v>
      </c>
    </row>
    <row r="1643" spans="1:14" ht="20.100000000000001" customHeight="1" x14ac:dyDescent="0.25">
      <c r="A1643" s="24">
        <v>16005766</v>
      </c>
      <c r="B1643" s="15" t="s">
        <v>1657</v>
      </c>
      <c r="C1643" s="15" t="s">
        <v>1661</v>
      </c>
      <c r="D1643" s="16" t="s">
        <v>2</v>
      </c>
      <c r="E1643" s="17">
        <v>22</v>
      </c>
      <c r="F1643" s="18">
        <v>1.9</v>
      </c>
      <c r="G1643" s="17">
        <v>22</v>
      </c>
      <c r="H1643" s="18">
        <v>1.56</v>
      </c>
      <c r="I1643" s="16" t="s">
        <v>40</v>
      </c>
      <c r="J1643" s="16" t="s">
        <v>4</v>
      </c>
      <c r="K1643" s="16" t="s">
        <v>4</v>
      </c>
      <c r="L1643" s="19">
        <f>IF(Tabelle1[[#This Row],[Heizleistung (55°C)]]=0,Tabelle1[[#This Row],[Heizleistung (35°C)]],(Tabelle1[[#This Row],[Heizleistung (35°C)]]+Tabelle1[[#This Row],[Heizleistung (55°C)]])/2)</f>
        <v>22</v>
      </c>
      <c r="M1643" s="20">
        <f>IF(Tabelle1[[#This Row],[Etas 55°C]]=0,0,(Tabelle1[[#This Row],[Etas 35°C]]*0.8+Tabelle1[[#This Row],[Etas 55°C]]*0.2))*2.5</f>
        <v>4.58</v>
      </c>
      <c r="N1643" s="21">
        <f>IF(-(Tabelle1[[#This Row],[80%/20% SCOP]]-5.5)/5.5=1,"n.a.",-(Tabelle1[[#This Row],[80%/20% SCOP]]-5.5)/5.5)</f>
        <v>0.16727272727272727</v>
      </c>
    </row>
    <row r="1644" spans="1:14" ht="20.100000000000001" customHeight="1" x14ac:dyDescent="0.25">
      <c r="A1644" s="24">
        <v>16014928</v>
      </c>
      <c r="B1644" s="15" t="s">
        <v>1657</v>
      </c>
      <c r="C1644" s="15" t="s">
        <v>1662</v>
      </c>
      <c r="D1644" s="16" t="s">
        <v>2</v>
      </c>
      <c r="E1644" s="17">
        <v>16</v>
      </c>
      <c r="F1644" s="18">
        <v>1.64</v>
      </c>
      <c r="G1644" s="17"/>
      <c r="H1644" s="16"/>
      <c r="I1644" s="16" t="s">
        <v>40</v>
      </c>
      <c r="J1644" s="16" t="s">
        <v>4</v>
      </c>
      <c r="K1644" s="16" t="s">
        <v>4</v>
      </c>
      <c r="L1644" s="19">
        <f>IF(Tabelle1[[#This Row],[Heizleistung (55°C)]]=0,Tabelle1[[#This Row],[Heizleistung (35°C)]],(Tabelle1[[#This Row],[Heizleistung (35°C)]]+Tabelle1[[#This Row],[Heizleistung (55°C)]])/2)</f>
        <v>16</v>
      </c>
      <c r="M1644" s="20">
        <f>IF(Tabelle1[[#This Row],[Etas 55°C]]=0,0,(Tabelle1[[#This Row],[Etas 35°C]]*0.8+Tabelle1[[#This Row],[Etas 55°C]]*0.2))*2.5</f>
        <v>0</v>
      </c>
      <c r="N1644" s="21" t="str">
        <f>IF(-(Tabelle1[[#This Row],[80%/20% SCOP]]-5.5)/5.5=1,"n.a.",-(Tabelle1[[#This Row],[80%/20% SCOP]]-5.5)/5.5)</f>
        <v>n.a.</v>
      </c>
    </row>
    <row r="1645" spans="1:14" ht="20.100000000000001" customHeight="1" x14ac:dyDescent="0.25">
      <c r="A1645" s="24">
        <v>16005694</v>
      </c>
      <c r="B1645" s="15" t="s">
        <v>1657</v>
      </c>
      <c r="C1645" s="15" t="s">
        <v>1663</v>
      </c>
      <c r="D1645" s="16" t="s">
        <v>2</v>
      </c>
      <c r="E1645" s="17">
        <v>5.8</v>
      </c>
      <c r="F1645" s="18">
        <v>1.76</v>
      </c>
      <c r="G1645" s="17">
        <v>5.86</v>
      </c>
      <c r="H1645" s="18">
        <v>1.3</v>
      </c>
      <c r="I1645" s="16" t="s">
        <v>109</v>
      </c>
      <c r="J1645" s="16" t="s">
        <v>4</v>
      </c>
      <c r="K1645" s="16" t="s">
        <v>25</v>
      </c>
      <c r="L1645" s="19">
        <f>IF(Tabelle1[[#This Row],[Heizleistung (55°C)]]=0,Tabelle1[[#This Row],[Heizleistung (35°C)]],(Tabelle1[[#This Row],[Heizleistung (35°C)]]+Tabelle1[[#This Row],[Heizleistung (55°C)]])/2)</f>
        <v>5.83</v>
      </c>
      <c r="M1645" s="20">
        <f>IF(Tabelle1[[#This Row],[Etas 55°C]]=0,0,(Tabelle1[[#This Row],[Etas 35°C]]*0.8+Tabelle1[[#This Row],[Etas 55°C]]*0.2))*2.5</f>
        <v>4.17</v>
      </c>
      <c r="N1645" s="21">
        <f>IF(-(Tabelle1[[#This Row],[80%/20% SCOP]]-5.5)/5.5=1,"n.a.",-(Tabelle1[[#This Row],[80%/20% SCOP]]-5.5)/5.5)</f>
        <v>0.24181818181818182</v>
      </c>
    </row>
    <row r="1646" spans="1:14" ht="20.100000000000001" customHeight="1" x14ac:dyDescent="0.25">
      <c r="A1646" s="24">
        <v>16005640</v>
      </c>
      <c r="B1646" s="15" t="s">
        <v>1657</v>
      </c>
      <c r="C1646" s="15" t="s">
        <v>1664</v>
      </c>
      <c r="D1646" s="16" t="s">
        <v>2</v>
      </c>
      <c r="E1646" s="17">
        <v>7.89</v>
      </c>
      <c r="F1646" s="18">
        <v>1.78</v>
      </c>
      <c r="G1646" s="17">
        <v>7.45</v>
      </c>
      <c r="H1646" s="18">
        <v>1.28</v>
      </c>
      <c r="I1646" s="16" t="s">
        <v>109</v>
      </c>
      <c r="J1646" s="16" t="s">
        <v>4</v>
      </c>
      <c r="K1646" s="16" t="s">
        <v>25</v>
      </c>
      <c r="L1646" s="19">
        <f>IF(Tabelle1[[#This Row],[Heizleistung (55°C)]]=0,Tabelle1[[#This Row],[Heizleistung (35°C)]],(Tabelle1[[#This Row],[Heizleistung (35°C)]]+Tabelle1[[#This Row],[Heizleistung (55°C)]])/2)</f>
        <v>7.67</v>
      </c>
      <c r="M1646" s="20">
        <f>IF(Tabelle1[[#This Row],[Etas 55°C]]=0,0,(Tabelle1[[#This Row],[Etas 35°C]]*0.8+Tabelle1[[#This Row],[Etas 55°C]]*0.2))*2.5</f>
        <v>4.2</v>
      </c>
      <c r="N1646" s="21">
        <f>IF(-(Tabelle1[[#This Row],[80%/20% SCOP]]-5.5)/5.5=1,"n.a.",-(Tabelle1[[#This Row],[80%/20% SCOP]]-5.5)/5.5)</f>
        <v>0.23636363636363633</v>
      </c>
    </row>
    <row r="1647" spans="1:14" ht="20.100000000000001" customHeight="1" x14ac:dyDescent="0.25">
      <c r="A1647" s="24">
        <v>16006637</v>
      </c>
      <c r="B1647" s="15" t="s">
        <v>1657</v>
      </c>
      <c r="C1647" s="15" t="s">
        <v>1665</v>
      </c>
      <c r="D1647" s="16" t="s">
        <v>2</v>
      </c>
      <c r="E1647" s="17">
        <v>41</v>
      </c>
      <c r="F1647" s="18">
        <v>1.59</v>
      </c>
      <c r="G1647" s="17"/>
      <c r="H1647" s="16"/>
      <c r="I1647" s="16" t="s">
        <v>40</v>
      </c>
      <c r="J1647" s="16" t="s">
        <v>4</v>
      </c>
      <c r="K1647" s="16" t="s">
        <v>4</v>
      </c>
      <c r="L1647" s="19">
        <f>IF(Tabelle1[[#This Row],[Heizleistung (55°C)]]=0,Tabelle1[[#This Row],[Heizleistung (35°C)]],(Tabelle1[[#This Row],[Heizleistung (35°C)]]+Tabelle1[[#This Row],[Heizleistung (55°C)]])/2)</f>
        <v>41</v>
      </c>
      <c r="M1647" s="20">
        <f>IF(Tabelle1[[#This Row],[Etas 55°C]]=0,0,(Tabelle1[[#This Row],[Etas 35°C]]*0.8+Tabelle1[[#This Row],[Etas 55°C]]*0.2))*2.5</f>
        <v>0</v>
      </c>
      <c r="N1647" s="21" t="str">
        <f>IF(-(Tabelle1[[#This Row],[80%/20% SCOP]]-5.5)/5.5=1,"n.a.",-(Tabelle1[[#This Row],[80%/20% SCOP]]-5.5)/5.5)</f>
        <v>n.a.</v>
      </c>
    </row>
    <row r="1648" spans="1:14" ht="20.100000000000001" customHeight="1" x14ac:dyDescent="0.25">
      <c r="A1648" s="24">
        <v>16005695</v>
      </c>
      <c r="B1648" s="15" t="s">
        <v>1657</v>
      </c>
      <c r="C1648" s="15" t="s">
        <v>1666</v>
      </c>
      <c r="D1648" s="16" t="s">
        <v>2</v>
      </c>
      <c r="E1648" s="17">
        <v>7.89</v>
      </c>
      <c r="F1648" s="18">
        <v>1.78</v>
      </c>
      <c r="G1648" s="17">
        <v>7.45</v>
      </c>
      <c r="H1648" s="18">
        <v>1.28</v>
      </c>
      <c r="I1648" s="16" t="s">
        <v>109</v>
      </c>
      <c r="J1648" s="16" t="s">
        <v>4</v>
      </c>
      <c r="K1648" s="16" t="s">
        <v>25</v>
      </c>
      <c r="L1648" s="19">
        <f>IF(Tabelle1[[#This Row],[Heizleistung (55°C)]]=0,Tabelle1[[#This Row],[Heizleistung (35°C)]],(Tabelle1[[#This Row],[Heizleistung (35°C)]]+Tabelle1[[#This Row],[Heizleistung (55°C)]])/2)</f>
        <v>7.67</v>
      </c>
      <c r="M1648" s="20">
        <f>IF(Tabelle1[[#This Row],[Etas 55°C]]=0,0,(Tabelle1[[#This Row],[Etas 35°C]]*0.8+Tabelle1[[#This Row],[Etas 55°C]]*0.2))*2.5</f>
        <v>4.2</v>
      </c>
      <c r="N1648" s="21">
        <f>IF(-(Tabelle1[[#This Row],[80%/20% SCOP]]-5.5)/5.5=1,"n.a.",-(Tabelle1[[#This Row],[80%/20% SCOP]]-5.5)/5.5)</f>
        <v>0.23636363636363633</v>
      </c>
    </row>
    <row r="1649" spans="1:14" ht="20.100000000000001" customHeight="1" x14ac:dyDescent="0.25">
      <c r="A1649" s="24">
        <v>16014940</v>
      </c>
      <c r="B1649" s="15" t="s">
        <v>1657</v>
      </c>
      <c r="C1649" s="15" t="s">
        <v>1667</v>
      </c>
      <c r="D1649" s="16" t="s">
        <v>2</v>
      </c>
      <c r="E1649" s="17">
        <v>28</v>
      </c>
      <c r="F1649" s="18">
        <v>1.71</v>
      </c>
      <c r="G1649" s="17">
        <v>28</v>
      </c>
      <c r="H1649" s="18">
        <v>1.26</v>
      </c>
      <c r="I1649" s="16" t="s">
        <v>40</v>
      </c>
      <c r="J1649" s="16" t="s">
        <v>4</v>
      </c>
      <c r="K1649" s="16" t="s">
        <v>4</v>
      </c>
      <c r="L1649" s="19">
        <f>IF(Tabelle1[[#This Row],[Heizleistung (55°C)]]=0,Tabelle1[[#This Row],[Heizleistung (35°C)]],(Tabelle1[[#This Row],[Heizleistung (35°C)]]+Tabelle1[[#This Row],[Heizleistung (55°C)]])/2)</f>
        <v>28</v>
      </c>
      <c r="M1649" s="20">
        <f>IF(Tabelle1[[#This Row],[Etas 55°C]]=0,0,(Tabelle1[[#This Row],[Etas 35°C]]*0.8+Tabelle1[[#This Row],[Etas 55°C]]*0.2))*2.5</f>
        <v>4.0500000000000007</v>
      </c>
      <c r="N1649" s="21">
        <f>IF(-(Tabelle1[[#This Row],[80%/20% SCOP]]-5.5)/5.5=1,"n.a.",-(Tabelle1[[#This Row],[80%/20% SCOP]]-5.5)/5.5)</f>
        <v>0.2636363636363635</v>
      </c>
    </row>
    <row r="1650" spans="1:14" ht="20.100000000000001" customHeight="1" x14ac:dyDescent="0.25">
      <c r="A1650" s="24">
        <v>16015880</v>
      </c>
      <c r="B1650" s="15" t="s">
        <v>1657</v>
      </c>
      <c r="C1650" s="15" t="s">
        <v>1668</v>
      </c>
      <c r="D1650" s="16" t="s">
        <v>2</v>
      </c>
      <c r="E1650" s="17">
        <v>14</v>
      </c>
      <c r="F1650" s="18">
        <v>2.15</v>
      </c>
      <c r="G1650" s="17">
        <v>15</v>
      </c>
      <c r="H1650" s="18">
        <v>1.54</v>
      </c>
      <c r="I1650" s="16" t="s">
        <v>3</v>
      </c>
      <c r="J1650" s="16" t="s">
        <v>4</v>
      </c>
      <c r="K1650" s="16" t="s">
        <v>4</v>
      </c>
      <c r="L1650" s="19">
        <f>IF(Tabelle1[[#This Row],[Heizleistung (55°C)]]=0,Tabelle1[[#This Row],[Heizleistung (35°C)]],(Tabelle1[[#This Row],[Heizleistung (35°C)]]+Tabelle1[[#This Row],[Heizleistung (55°C)]])/2)</f>
        <v>14.5</v>
      </c>
      <c r="M1650" s="20">
        <f>IF(Tabelle1[[#This Row],[Etas 55°C]]=0,0,(Tabelle1[[#This Row],[Etas 35°C]]*0.8+Tabelle1[[#This Row],[Etas 55°C]]*0.2))*2.5</f>
        <v>5.07</v>
      </c>
      <c r="N1650" s="21">
        <f>IF(-(Tabelle1[[#This Row],[80%/20% SCOP]]-5.5)/5.5=1,"n.a.",-(Tabelle1[[#This Row],[80%/20% SCOP]]-5.5)/5.5)</f>
        <v>7.818181818181813E-2</v>
      </c>
    </row>
    <row r="1651" spans="1:14" ht="20.100000000000001" customHeight="1" x14ac:dyDescent="0.25">
      <c r="A1651" s="24">
        <v>16005780</v>
      </c>
      <c r="B1651" s="15" t="s">
        <v>1657</v>
      </c>
      <c r="C1651" s="15" t="s">
        <v>1669</v>
      </c>
      <c r="D1651" s="16" t="s">
        <v>2</v>
      </c>
      <c r="E1651" s="17">
        <v>12.43</v>
      </c>
      <c r="F1651" s="18">
        <v>1.86</v>
      </c>
      <c r="G1651" s="17">
        <v>11.47</v>
      </c>
      <c r="H1651" s="18">
        <v>1.36</v>
      </c>
      <c r="I1651" s="16" t="s">
        <v>40</v>
      </c>
      <c r="J1651" s="16" t="s">
        <v>4</v>
      </c>
      <c r="K1651" s="16" t="s">
        <v>4</v>
      </c>
      <c r="L1651" s="19">
        <f>IF(Tabelle1[[#This Row],[Heizleistung (55°C)]]=0,Tabelle1[[#This Row],[Heizleistung (35°C)]],(Tabelle1[[#This Row],[Heizleistung (35°C)]]+Tabelle1[[#This Row],[Heizleistung (55°C)]])/2)</f>
        <v>11.95</v>
      </c>
      <c r="M1651" s="20">
        <f>IF(Tabelle1[[#This Row],[Etas 55°C]]=0,0,(Tabelle1[[#This Row],[Etas 35°C]]*0.8+Tabelle1[[#This Row],[Etas 55°C]]*0.2))*2.5</f>
        <v>4.4000000000000004</v>
      </c>
      <c r="N1651" s="21">
        <f>IF(-(Tabelle1[[#This Row],[80%/20% SCOP]]-5.5)/5.5=1,"n.a.",-(Tabelle1[[#This Row],[80%/20% SCOP]]-5.5)/5.5)</f>
        <v>0.19999999999999993</v>
      </c>
    </row>
    <row r="1652" spans="1:14" ht="20.100000000000001" customHeight="1" x14ac:dyDescent="0.25">
      <c r="A1652" s="24">
        <v>16005699</v>
      </c>
      <c r="B1652" s="15" t="s">
        <v>1657</v>
      </c>
      <c r="C1652" s="15" t="s">
        <v>1671</v>
      </c>
      <c r="D1652" s="16" t="s">
        <v>2</v>
      </c>
      <c r="E1652" s="17">
        <v>9.19</v>
      </c>
      <c r="F1652" s="18">
        <v>1.93</v>
      </c>
      <c r="G1652" s="17">
        <v>9.1999999999999993</v>
      </c>
      <c r="H1652" s="18">
        <v>1.43</v>
      </c>
      <c r="I1652" s="16" t="s">
        <v>109</v>
      </c>
      <c r="J1652" s="16" t="s">
        <v>4</v>
      </c>
      <c r="K1652" s="16" t="s">
        <v>4</v>
      </c>
      <c r="L1652" s="19">
        <f>IF(Tabelle1[[#This Row],[Heizleistung (55°C)]]=0,Tabelle1[[#This Row],[Heizleistung (35°C)]],(Tabelle1[[#This Row],[Heizleistung (35°C)]]+Tabelle1[[#This Row],[Heizleistung (55°C)]])/2)</f>
        <v>9.1950000000000003</v>
      </c>
      <c r="M1652" s="20">
        <f>IF(Tabelle1[[#This Row],[Etas 55°C]]=0,0,(Tabelle1[[#This Row],[Etas 35°C]]*0.8+Tabelle1[[#This Row],[Etas 55°C]]*0.2))*2.5</f>
        <v>4.5750000000000002</v>
      </c>
      <c r="N1652" s="21">
        <f>IF(-(Tabelle1[[#This Row],[80%/20% SCOP]]-5.5)/5.5=1,"n.a.",-(Tabelle1[[#This Row],[80%/20% SCOP]]-5.5)/5.5)</f>
        <v>0.16818181818181815</v>
      </c>
    </row>
    <row r="1653" spans="1:14" ht="20.100000000000001" customHeight="1" x14ac:dyDescent="0.25">
      <c r="A1653" s="24">
        <v>16005778</v>
      </c>
      <c r="B1653" s="15" t="s">
        <v>1657</v>
      </c>
      <c r="C1653" s="15" t="s">
        <v>1672</v>
      </c>
      <c r="D1653" s="16" t="s">
        <v>2</v>
      </c>
      <c r="E1653" s="17">
        <v>12.43</v>
      </c>
      <c r="F1653" s="18">
        <v>1.86</v>
      </c>
      <c r="G1653" s="17">
        <v>11.47</v>
      </c>
      <c r="H1653" s="18">
        <v>1.36</v>
      </c>
      <c r="I1653" s="16" t="s">
        <v>40</v>
      </c>
      <c r="J1653" s="16" t="s">
        <v>4</v>
      </c>
      <c r="K1653" s="16" t="s">
        <v>4</v>
      </c>
      <c r="L1653" s="19">
        <f>IF(Tabelle1[[#This Row],[Heizleistung (55°C)]]=0,Tabelle1[[#This Row],[Heizleistung (35°C)]],(Tabelle1[[#This Row],[Heizleistung (35°C)]]+Tabelle1[[#This Row],[Heizleistung (55°C)]])/2)</f>
        <v>11.95</v>
      </c>
      <c r="M1653" s="20">
        <f>IF(Tabelle1[[#This Row],[Etas 55°C]]=0,0,(Tabelle1[[#This Row],[Etas 35°C]]*0.8+Tabelle1[[#This Row],[Etas 55°C]]*0.2))*2.5</f>
        <v>4.4000000000000004</v>
      </c>
      <c r="N1653" s="21">
        <f>IF(-(Tabelle1[[#This Row],[80%/20% SCOP]]-5.5)/5.5=1,"n.a.",-(Tabelle1[[#This Row],[80%/20% SCOP]]-5.5)/5.5)</f>
        <v>0.19999999999999993</v>
      </c>
    </row>
    <row r="1654" spans="1:14" ht="20.100000000000001" customHeight="1" x14ac:dyDescent="0.25">
      <c r="A1654" s="24">
        <v>16005495</v>
      </c>
      <c r="B1654" s="15" t="s">
        <v>1657</v>
      </c>
      <c r="C1654" s="15" t="s">
        <v>1673</v>
      </c>
      <c r="D1654" s="16" t="s">
        <v>2</v>
      </c>
      <c r="E1654" s="17">
        <v>5.21</v>
      </c>
      <c r="F1654" s="18">
        <v>1.79</v>
      </c>
      <c r="G1654" s="17">
        <v>4.6399999999999997</v>
      </c>
      <c r="H1654" s="18">
        <v>1.27</v>
      </c>
      <c r="I1654" s="16" t="s">
        <v>109</v>
      </c>
      <c r="J1654" s="16" t="s">
        <v>4</v>
      </c>
      <c r="K1654" s="16" t="s">
        <v>25</v>
      </c>
      <c r="L1654" s="19">
        <f>IF(Tabelle1[[#This Row],[Heizleistung (55°C)]]=0,Tabelle1[[#This Row],[Heizleistung (35°C)]],(Tabelle1[[#This Row],[Heizleistung (35°C)]]+Tabelle1[[#This Row],[Heizleistung (55°C)]])/2)</f>
        <v>4.9249999999999998</v>
      </c>
      <c r="M1654" s="20">
        <f>IF(Tabelle1[[#This Row],[Etas 55°C]]=0,0,(Tabelle1[[#This Row],[Etas 35°C]]*0.8+Tabelle1[[#This Row],[Etas 55°C]]*0.2))*2.5</f>
        <v>4.2150000000000007</v>
      </c>
      <c r="N1654" s="21">
        <f>IF(-(Tabelle1[[#This Row],[80%/20% SCOP]]-5.5)/5.5=1,"n.a.",-(Tabelle1[[#This Row],[80%/20% SCOP]]-5.5)/5.5)</f>
        <v>0.2336363636363635</v>
      </c>
    </row>
    <row r="1655" spans="1:14" ht="20.100000000000001" customHeight="1" x14ac:dyDescent="0.25">
      <c r="A1655" s="24">
        <v>16005645</v>
      </c>
      <c r="B1655" s="15" t="s">
        <v>1657</v>
      </c>
      <c r="C1655" s="15" t="s">
        <v>1674</v>
      </c>
      <c r="D1655" s="16" t="s">
        <v>2</v>
      </c>
      <c r="E1655" s="17">
        <v>5.8</v>
      </c>
      <c r="F1655" s="18">
        <v>1.76</v>
      </c>
      <c r="G1655" s="17">
        <v>5.86</v>
      </c>
      <c r="H1655" s="18">
        <v>1.3</v>
      </c>
      <c r="I1655" s="16" t="s">
        <v>109</v>
      </c>
      <c r="J1655" s="16" t="s">
        <v>4</v>
      </c>
      <c r="K1655" s="16" t="s">
        <v>25</v>
      </c>
      <c r="L1655" s="19">
        <f>IF(Tabelle1[[#This Row],[Heizleistung (55°C)]]=0,Tabelle1[[#This Row],[Heizleistung (35°C)]],(Tabelle1[[#This Row],[Heizleistung (35°C)]]+Tabelle1[[#This Row],[Heizleistung (55°C)]])/2)</f>
        <v>5.83</v>
      </c>
      <c r="M1655" s="20">
        <f>IF(Tabelle1[[#This Row],[Etas 55°C]]=0,0,(Tabelle1[[#This Row],[Etas 35°C]]*0.8+Tabelle1[[#This Row],[Etas 55°C]]*0.2))*2.5</f>
        <v>4.17</v>
      </c>
      <c r="N1655" s="21">
        <f>IF(-(Tabelle1[[#This Row],[80%/20% SCOP]]-5.5)/5.5=1,"n.a.",-(Tabelle1[[#This Row],[80%/20% SCOP]]-5.5)/5.5)</f>
        <v>0.24181818181818182</v>
      </c>
    </row>
    <row r="1656" spans="1:14" ht="20.100000000000001" customHeight="1" x14ac:dyDescent="0.25">
      <c r="A1656" s="24">
        <v>16005641</v>
      </c>
      <c r="B1656" s="15" t="s">
        <v>1657</v>
      </c>
      <c r="C1656" s="15" t="s">
        <v>1675</v>
      </c>
      <c r="D1656" s="16" t="s">
        <v>2</v>
      </c>
      <c r="E1656" s="17">
        <v>7.89</v>
      </c>
      <c r="F1656" s="18">
        <v>1.78</v>
      </c>
      <c r="G1656" s="17">
        <v>7.45</v>
      </c>
      <c r="H1656" s="18">
        <v>1.28</v>
      </c>
      <c r="I1656" s="16" t="s">
        <v>109</v>
      </c>
      <c r="J1656" s="16" t="s">
        <v>4</v>
      </c>
      <c r="K1656" s="16" t="s">
        <v>25</v>
      </c>
      <c r="L1656" s="19">
        <f>IF(Tabelle1[[#This Row],[Heizleistung (55°C)]]=0,Tabelle1[[#This Row],[Heizleistung (35°C)]],(Tabelle1[[#This Row],[Heizleistung (35°C)]]+Tabelle1[[#This Row],[Heizleistung (55°C)]])/2)</f>
        <v>7.67</v>
      </c>
      <c r="M1656" s="20">
        <f>IF(Tabelle1[[#This Row],[Etas 55°C]]=0,0,(Tabelle1[[#This Row],[Etas 35°C]]*0.8+Tabelle1[[#This Row],[Etas 55°C]]*0.2))*2.5</f>
        <v>4.2</v>
      </c>
      <c r="N1656" s="21">
        <f>IF(-(Tabelle1[[#This Row],[80%/20% SCOP]]-5.5)/5.5=1,"n.a.",-(Tabelle1[[#This Row],[80%/20% SCOP]]-5.5)/5.5)</f>
        <v>0.23636363636363633</v>
      </c>
    </row>
    <row r="1657" spans="1:14" ht="20.100000000000001" customHeight="1" x14ac:dyDescent="0.25">
      <c r="A1657" s="24">
        <v>16005646</v>
      </c>
      <c r="B1657" s="15" t="s">
        <v>1657</v>
      </c>
      <c r="C1657" s="15" t="s">
        <v>1676</v>
      </c>
      <c r="D1657" s="16" t="s">
        <v>2</v>
      </c>
      <c r="E1657" s="17">
        <v>5.8</v>
      </c>
      <c r="F1657" s="18">
        <v>1.76</v>
      </c>
      <c r="G1657" s="17">
        <v>5.86</v>
      </c>
      <c r="H1657" s="18">
        <v>1.3</v>
      </c>
      <c r="I1657" s="16" t="s">
        <v>109</v>
      </c>
      <c r="J1657" s="16" t="s">
        <v>4</v>
      </c>
      <c r="K1657" s="16" t="s">
        <v>25</v>
      </c>
      <c r="L1657" s="19">
        <f>IF(Tabelle1[[#This Row],[Heizleistung (55°C)]]=0,Tabelle1[[#This Row],[Heizleistung (35°C)]],(Tabelle1[[#This Row],[Heizleistung (35°C)]]+Tabelle1[[#This Row],[Heizleistung (55°C)]])/2)</f>
        <v>5.83</v>
      </c>
      <c r="M1657" s="20">
        <f>IF(Tabelle1[[#This Row],[Etas 55°C]]=0,0,(Tabelle1[[#This Row],[Etas 35°C]]*0.8+Tabelle1[[#This Row],[Etas 55°C]]*0.2))*2.5</f>
        <v>4.17</v>
      </c>
      <c r="N1657" s="21">
        <f>IF(-(Tabelle1[[#This Row],[80%/20% SCOP]]-5.5)/5.5=1,"n.a.",-(Tabelle1[[#This Row],[80%/20% SCOP]]-5.5)/5.5)</f>
        <v>0.24181818181818182</v>
      </c>
    </row>
    <row r="1658" spans="1:14" ht="20.100000000000001" customHeight="1" x14ac:dyDescent="0.25">
      <c r="A1658" s="24">
        <v>16005648</v>
      </c>
      <c r="B1658" s="15" t="s">
        <v>1657</v>
      </c>
      <c r="C1658" s="15" t="s">
        <v>1677</v>
      </c>
      <c r="D1658" s="16" t="s">
        <v>2</v>
      </c>
      <c r="E1658" s="17">
        <v>7.89</v>
      </c>
      <c r="F1658" s="18">
        <v>1.78</v>
      </c>
      <c r="G1658" s="17">
        <v>7.45</v>
      </c>
      <c r="H1658" s="18">
        <v>1.28</v>
      </c>
      <c r="I1658" s="16" t="s">
        <v>109</v>
      </c>
      <c r="J1658" s="16" t="s">
        <v>4</v>
      </c>
      <c r="K1658" s="16" t="s">
        <v>25</v>
      </c>
      <c r="L1658" s="19">
        <f>IF(Tabelle1[[#This Row],[Heizleistung (55°C)]]=0,Tabelle1[[#This Row],[Heizleistung (35°C)]],(Tabelle1[[#This Row],[Heizleistung (35°C)]]+Tabelle1[[#This Row],[Heizleistung (55°C)]])/2)</f>
        <v>7.67</v>
      </c>
      <c r="M1658" s="20">
        <f>IF(Tabelle1[[#This Row],[Etas 55°C]]=0,0,(Tabelle1[[#This Row],[Etas 35°C]]*0.8+Tabelle1[[#This Row],[Etas 55°C]]*0.2))*2.5</f>
        <v>4.2</v>
      </c>
      <c r="N1658" s="21">
        <f>IF(-(Tabelle1[[#This Row],[80%/20% SCOP]]-5.5)/5.5=1,"n.a.",-(Tabelle1[[#This Row],[80%/20% SCOP]]-5.5)/5.5)</f>
        <v>0.23636363636363633</v>
      </c>
    </row>
    <row r="1659" spans="1:14" ht="20.100000000000001" customHeight="1" x14ac:dyDescent="0.25">
      <c r="A1659" s="24">
        <v>16014944</v>
      </c>
      <c r="B1659" s="15" t="s">
        <v>1657</v>
      </c>
      <c r="C1659" s="15" t="s">
        <v>1678</v>
      </c>
      <c r="D1659" s="16" t="s">
        <v>2</v>
      </c>
      <c r="E1659" s="17">
        <v>53</v>
      </c>
      <c r="F1659" s="18">
        <v>1.65</v>
      </c>
      <c r="G1659" s="17">
        <v>55</v>
      </c>
      <c r="H1659" s="18">
        <v>1.25</v>
      </c>
      <c r="I1659" s="16" t="s">
        <v>40</v>
      </c>
      <c r="J1659" s="16" t="s">
        <v>4</v>
      </c>
      <c r="K1659" s="16" t="s">
        <v>4</v>
      </c>
      <c r="L1659" s="19">
        <f>IF(Tabelle1[[#This Row],[Heizleistung (55°C)]]=0,Tabelle1[[#This Row],[Heizleistung (35°C)]],(Tabelle1[[#This Row],[Heizleistung (35°C)]]+Tabelle1[[#This Row],[Heizleistung (55°C)]])/2)</f>
        <v>54</v>
      </c>
      <c r="M1659" s="20">
        <f>IF(Tabelle1[[#This Row],[Etas 55°C]]=0,0,(Tabelle1[[#This Row],[Etas 35°C]]*0.8+Tabelle1[[#This Row],[Etas 55°C]]*0.2))*2.5</f>
        <v>3.9250000000000003</v>
      </c>
      <c r="N1659" s="21">
        <f>IF(-(Tabelle1[[#This Row],[80%/20% SCOP]]-5.5)/5.5=1,"n.a.",-(Tabelle1[[#This Row],[80%/20% SCOP]]-5.5)/5.5)</f>
        <v>0.28636363636363632</v>
      </c>
    </row>
    <row r="1660" spans="1:14" ht="20.100000000000001" customHeight="1" x14ac:dyDescent="0.25">
      <c r="A1660" s="24">
        <v>16014934</v>
      </c>
      <c r="B1660" s="15" t="s">
        <v>1657</v>
      </c>
      <c r="C1660" s="15" t="s">
        <v>1679</v>
      </c>
      <c r="D1660" s="16" t="s">
        <v>2</v>
      </c>
      <c r="E1660" s="17">
        <v>51</v>
      </c>
      <c r="F1660" s="18">
        <v>1.61</v>
      </c>
      <c r="G1660" s="17"/>
      <c r="H1660" s="16"/>
      <c r="I1660" s="16" t="s">
        <v>40</v>
      </c>
      <c r="J1660" s="16" t="s">
        <v>4</v>
      </c>
      <c r="K1660" s="16" t="s">
        <v>4</v>
      </c>
      <c r="L1660" s="19">
        <f>IF(Tabelle1[[#This Row],[Heizleistung (55°C)]]=0,Tabelle1[[#This Row],[Heizleistung (35°C)]],(Tabelle1[[#This Row],[Heizleistung (35°C)]]+Tabelle1[[#This Row],[Heizleistung (55°C)]])/2)</f>
        <v>51</v>
      </c>
      <c r="M1660" s="20">
        <f>IF(Tabelle1[[#This Row],[Etas 55°C]]=0,0,(Tabelle1[[#This Row],[Etas 35°C]]*0.8+Tabelle1[[#This Row],[Etas 55°C]]*0.2))*2.5</f>
        <v>0</v>
      </c>
      <c r="N1660" s="21" t="str">
        <f>IF(-(Tabelle1[[#This Row],[80%/20% SCOP]]-5.5)/5.5=1,"n.a.",-(Tabelle1[[#This Row],[80%/20% SCOP]]-5.5)/5.5)</f>
        <v>n.a.</v>
      </c>
    </row>
    <row r="1661" spans="1:14" ht="20.100000000000001" customHeight="1" x14ac:dyDescent="0.25">
      <c r="A1661" s="24">
        <v>16005492</v>
      </c>
      <c r="B1661" s="15" t="s">
        <v>1657</v>
      </c>
      <c r="C1661" s="15" t="s">
        <v>1680</v>
      </c>
      <c r="D1661" s="16" t="s">
        <v>2</v>
      </c>
      <c r="E1661" s="17">
        <v>12.29</v>
      </c>
      <c r="F1661" s="18">
        <v>1.87</v>
      </c>
      <c r="G1661" s="17">
        <v>11.54</v>
      </c>
      <c r="H1661" s="18">
        <v>1.35</v>
      </c>
      <c r="I1661" s="16" t="s">
        <v>109</v>
      </c>
      <c r="J1661" s="16" t="s">
        <v>4</v>
      </c>
      <c r="K1661" s="16" t="s">
        <v>25</v>
      </c>
      <c r="L1661" s="19">
        <f>IF(Tabelle1[[#This Row],[Heizleistung (55°C)]]=0,Tabelle1[[#This Row],[Heizleistung (35°C)]],(Tabelle1[[#This Row],[Heizleistung (35°C)]]+Tabelle1[[#This Row],[Heizleistung (55°C)]])/2)</f>
        <v>11.914999999999999</v>
      </c>
      <c r="M1661" s="20">
        <f>IF(Tabelle1[[#This Row],[Etas 55°C]]=0,0,(Tabelle1[[#This Row],[Etas 35°C]]*0.8+Tabelle1[[#This Row],[Etas 55°C]]*0.2))*2.5</f>
        <v>4.4150000000000009</v>
      </c>
      <c r="N1661" s="21">
        <f>IF(-(Tabelle1[[#This Row],[80%/20% SCOP]]-5.5)/5.5=1,"n.a.",-(Tabelle1[[#This Row],[80%/20% SCOP]]-5.5)/5.5)</f>
        <v>0.1972727272727271</v>
      </c>
    </row>
    <row r="1662" spans="1:14" ht="20.100000000000001" customHeight="1" x14ac:dyDescent="0.25">
      <c r="A1662" s="24">
        <v>16014930</v>
      </c>
      <c r="B1662" s="15" t="s">
        <v>1657</v>
      </c>
      <c r="C1662" s="15" t="s">
        <v>1681</v>
      </c>
      <c r="D1662" s="16" t="s">
        <v>2</v>
      </c>
      <c r="E1662" s="17">
        <v>21</v>
      </c>
      <c r="F1662" s="18">
        <v>1.59</v>
      </c>
      <c r="G1662" s="17"/>
      <c r="H1662" s="16"/>
      <c r="I1662" s="16" t="s">
        <v>40</v>
      </c>
      <c r="J1662" s="16" t="s">
        <v>4</v>
      </c>
      <c r="K1662" s="16" t="s">
        <v>4</v>
      </c>
      <c r="L1662" s="19">
        <f>IF(Tabelle1[[#This Row],[Heizleistung (55°C)]]=0,Tabelle1[[#This Row],[Heizleistung (35°C)]],(Tabelle1[[#This Row],[Heizleistung (35°C)]]+Tabelle1[[#This Row],[Heizleistung (55°C)]])/2)</f>
        <v>21</v>
      </c>
      <c r="M1662" s="20">
        <f>IF(Tabelle1[[#This Row],[Etas 55°C]]=0,0,(Tabelle1[[#This Row],[Etas 35°C]]*0.8+Tabelle1[[#This Row],[Etas 55°C]]*0.2))*2.5</f>
        <v>0</v>
      </c>
      <c r="N1662" s="21" t="str">
        <f>IF(-(Tabelle1[[#This Row],[80%/20% SCOP]]-5.5)/5.5=1,"n.a.",-(Tabelle1[[#This Row],[80%/20% SCOP]]-5.5)/5.5)</f>
        <v>n.a.</v>
      </c>
    </row>
    <row r="1663" spans="1:14" ht="20.100000000000001" customHeight="1" x14ac:dyDescent="0.25">
      <c r="A1663" s="24">
        <v>16005764</v>
      </c>
      <c r="B1663" s="15" t="s">
        <v>1657</v>
      </c>
      <c r="C1663" s="15" t="s">
        <v>1682</v>
      </c>
      <c r="D1663" s="16" t="s">
        <v>2</v>
      </c>
      <c r="E1663" s="17">
        <v>15.7</v>
      </c>
      <c r="F1663" s="18">
        <v>1.83</v>
      </c>
      <c r="G1663" s="17">
        <v>15.15</v>
      </c>
      <c r="H1663" s="18">
        <v>1.51</v>
      </c>
      <c r="I1663" s="16" t="s">
        <v>109</v>
      </c>
      <c r="J1663" s="16" t="s">
        <v>4</v>
      </c>
      <c r="K1663" s="16" t="s">
        <v>4</v>
      </c>
      <c r="L1663" s="19">
        <f>IF(Tabelle1[[#This Row],[Heizleistung (55°C)]]=0,Tabelle1[[#This Row],[Heizleistung (35°C)]],(Tabelle1[[#This Row],[Heizleistung (35°C)]]+Tabelle1[[#This Row],[Heizleistung (55°C)]])/2)</f>
        <v>15.425000000000001</v>
      </c>
      <c r="M1663" s="20">
        <f>IF(Tabelle1[[#This Row],[Etas 55°C]]=0,0,(Tabelle1[[#This Row],[Etas 35°C]]*0.8+Tabelle1[[#This Row],[Etas 55°C]]*0.2))*2.5</f>
        <v>4.4150000000000009</v>
      </c>
      <c r="N1663" s="21">
        <f>IF(-(Tabelle1[[#This Row],[80%/20% SCOP]]-5.5)/5.5=1,"n.a.",-(Tabelle1[[#This Row],[80%/20% SCOP]]-5.5)/5.5)</f>
        <v>0.1972727272727271</v>
      </c>
    </row>
    <row r="1664" spans="1:14" ht="20.100000000000001" customHeight="1" x14ac:dyDescent="0.25">
      <c r="A1664" s="24">
        <v>16014937</v>
      </c>
      <c r="B1664" s="15" t="s">
        <v>1657</v>
      </c>
      <c r="C1664" s="15" t="s">
        <v>1683</v>
      </c>
      <c r="D1664" s="16" t="s">
        <v>2</v>
      </c>
      <c r="E1664" s="17">
        <v>14</v>
      </c>
      <c r="F1664" s="18">
        <v>1.74</v>
      </c>
      <c r="G1664" s="17">
        <v>14</v>
      </c>
      <c r="H1664" s="18">
        <v>1.26</v>
      </c>
      <c r="I1664" s="16" t="s">
        <v>40</v>
      </c>
      <c r="J1664" s="16" t="s">
        <v>4</v>
      </c>
      <c r="K1664" s="16" t="s">
        <v>4</v>
      </c>
      <c r="L1664" s="19">
        <f>IF(Tabelle1[[#This Row],[Heizleistung (55°C)]]=0,Tabelle1[[#This Row],[Heizleistung (35°C)]],(Tabelle1[[#This Row],[Heizleistung (35°C)]]+Tabelle1[[#This Row],[Heizleistung (55°C)]])/2)</f>
        <v>14</v>
      </c>
      <c r="M1664" s="20">
        <f>IF(Tabelle1[[#This Row],[Etas 55°C]]=0,0,(Tabelle1[[#This Row],[Etas 35°C]]*0.8+Tabelle1[[#This Row],[Etas 55°C]]*0.2))*2.5</f>
        <v>4.1100000000000003</v>
      </c>
      <c r="N1664" s="21">
        <f>IF(-(Tabelle1[[#This Row],[80%/20% SCOP]]-5.5)/5.5=1,"n.a.",-(Tabelle1[[#This Row],[80%/20% SCOP]]-5.5)/5.5)</f>
        <v>0.25272727272727269</v>
      </c>
    </row>
    <row r="1665" spans="1:14" ht="20.100000000000001" customHeight="1" x14ac:dyDescent="0.25">
      <c r="A1665" s="24">
        <v>16005774</v>
      </c>
      <c r="B1665" s="15" t="s">
        <v>1657</v>
      </c>
      <c r="C1665" s="15" t="s">
        <v>1684</v>
      </c>
      <c r="D1665" s="16" t="s">
        <v>2</v>
      </c>
      <c r="E1665" s="17">
        <v>8.3699999999999992</v>
      </c>
      <c r="F1665" s="18">
        <v>1.95</v>
      </c>
      <c r="G1665" s="17">
        <v>7.62</v>
      </c>
      <c r="H1665" s="18">
        <v>1.4</v>
      </c>
      <c r="I1665" s="16" t="s">
        <v>40</v>
      </c>
      <c r="J1665" s="16" t="s">
        <v>4</v>
      </c>
      <c r="K1665" s="16" t="s">
        <v>4</v>
      </c>
      <c r="L1665" s="19">
        <f>IF(Tabelle1[[#This Row],[Heizleistung (55°C)]]=0,Tabelle1[[#This Row],[Heizleistung (35°C)]],(Tabelle1[[#This Row],[Heizleistung (35°C)]]+Tabelle1[[#This Row],[Heizleistung (55°C)]])/2)</f>
        <v>7.9949999999999992</v>
      </c>
      <c r="M1665" s="20">
        <f>IF(Tabelle1[[#This Row],[Etas 55°C]]=0,0,(Tabelle1[[#This Row],[Etas 35°C]]*0.8+Tabelle1[[#This Row],[Etas 55°C]]*0.2))*2.5</f>
        <v>4.6000000000000005</v>
      </c>
      <c r="N1665" s="21">
        <f>IF(-(Tabelle1[[#This Row],[80%/20% SCOP]]-5.5)/5.5=1,"n.a.",-(Tabelle1[[#This Row],[80%/20% SCOP]]-5.5)/5.5)</f>
        <v>0.16363636363636355</v>
      </c>
    </row>
    <row r="1666" spans="1:14" ht="20.100000000000001" customHeight="1" x14ac:dyDescent="0.25">
      <c r="A1666" s="24">
        <v>16005768</v>
      </c>
      <c r="B1666" s="15" t="s">
        <v>1657</v>
      </c>
      <c r="C1666" s="15" t="s">
        <v>1685</v>
      </c>
      <c r="D1666" s="16" t="s">
        <v>2</v>
      </c>
      <c r="E1666" s="17">
        <v>5.65</v>
      </c>
      <c r="F1666" s="18">
        <v>1.84</v>
      </c>
      <c r="G1666" s="17">
        <v>5.65</v>
      </c>
      <c r="H1666" s="18">
        <v>1.36</v>
      </c>
      <c r="I1666" s="16" t="s">
        <v>40</v>
      </c>
      <c r="J1666" s="16" t="s">
        <v>4</v>
      </c>
      <c r="K1666" s="16" t="s">
        <v>4</v>
      </c>
      <c r="L1666" s="19">
        <f>IF(Tabelle1[[#This Row],[Heizleistung (55°C)]]=0,Tabelle1[[#This Row],[Heizleistung (35°C)]],(Tabelle1[[#This Row],[Heizleistung (35°C)]]+Tabelle1[[#This Row],[Heizleistung (55°C)]])/2)</f>
        <v>5.65</v>
      </c>
      <c r="M1666" s="20">
        <f>IF(Tabelle1[[#This Row],[Etas 55°C]]=0,0,(Tabelle1[[#This Row],[Etas 35°C]]*0.8+Tabelle1[[#This Row],[Etas 55°C]]*0.2))*2.5</f>
        <v>4.3600000000000003</v>
      </c>
      <c r="N1666" s="21">
        <f>IF(-(Tabelle1[[#This Row],[80%/20% SCOP]]-5.5)/5.5=1,"n.a.",-(Tabelle1[[#This Row],[80%/20% SCOP]]-5.5)/5.5)</f>
        <v>0.20727272727272722</v>
      </c>
    </row>
    <row r="1667" spans="1:14" ht="20.100000000000001" customHeight="1" x14ac:dyDescent="0.25">
      <c r="A1667" s="24">
        <v>16013787</v>
      </c>
      <c r="B1667" s="15" t="s">
        <v>1657</v>
      </c>
      <c r="C1667" s="15" t="s">
        <v>1686</v>
      </c>
      <c r="D1667" s="16" t="s">
        <v>2</v>
      </c>
      <c r="E1667" s="17">
        <v>43</v>
      </c>
      <c r="F1667" s="18">
        <v>1.73</v>
      </c>
      <c r="G1667" s="17">
        <v>40</v>
      </c>
      <c r="H1667" s="18">
        <v>1.25</v>
      </c>
      <c r="I1667" s="16" t="s">
        <v>40</v>
      </c>
      <c r="J1667" s="16" t="s">
        <v>4</v>
      </c>
      <c r="K1667" s="16" t="s">
        <v>4</v>
      </c>
      <c r="L1667" s="19">
        <f>IF(Tabelle1[[#This Row],[Heizleistung (55°C)]]=0,Tabelle1[[#This Row],[Heizleistung (35°C)]],(Tabelle1[[#This Row],[Heizleistung (35°C)]]+Tabelle1[[#This Row],[Heizleistung (55°C)]])/2)</f>
        <v>41.5</v>
      </c>
      <c r="M1667" s="20">
        <f>IF(Tabelle1[[#This Row],[Etas 55°C]]=0,0,(Tabelle1[[#This Row],[Etas 35°C]]*0.8+Tabelle1[[#This Row],[Etas 55°C]]*0.2))*2.5</f>
        <v>4.085</v>
      </c>
      <c r="N1667" s="21">
        <f>IF(-(Tabelle1[[#This Row],[80%/20% SCOP]]-5.5)/5.5=1,"n.a.",-(Tabelle1[[#This Row],[80%/20% SCOP]]-5.5)/5.5)</f>
        <v>0.25727272727272726</v>
      </c>
    </row>
    <row r="1668" spans="1:14" ht="20.100000000000001" customHeight="1" x14ac:dyDescent="0.25">
      <c r="A1668" s="24">
        <v>16005770</v>
      </c>
      <c r="B1668" s="15" t="s">
        <v>1657</v>
      </c>
      <c r="C1668" s="15" t="s">
        <v>1687</v>
      </c>
      <c r="D1668" s="16" t="s">
        <v>2</v>
      </c>
      <c r="E1668" s="17">
        <v>8.3699999999999992</v>
      </c>
      <c r="F1668" s="18">
        <v>1.95</v>
      </c>
      <c r="G1668" s="17">
        <v>7.62</v>
      </c>
      <c r="H1668" s="18">
        <v>1.4</v>
      </c>
      <c r="I1668" s="16" t="s">
        <v>40</v>
      </c>
      <c r="J1668" s="16" t="s">
        <v>4</v>
      </c>
      <c r="K1668" s="16" t="s">
        <v>4</v>
      </c>
      <c r="L1668" s="19">
        <f>IF(Tabelle1[[#This Row],[Heizleistung (55°C)]]=0,Tabelle1[[#This Row],[Heizleistung (35°C)]],(Tabelle1[[#This Row],[Heizleistung (35°C)]]+Tabelle1[[#This Row],[Heizleistung (55°C)]])/2)</f>
        <v>7.9949999999999992</v>
      </c>
      <c r="M1668" s="20">
        <f>IF(Tabelle1[[#This Row],[Etas 55°C]]=0,0,(Tabelle1[[#This Row],[Etas 35°C]]*0.8+Tabelle1[[#This Row],[Etas 55°C]]*0.2))*2.5</f>
        <v>4.6000000000000005</v>
      </c>
      <c r="N1668" s="21">
        <f>IF(-(Tabelle1[[#This Row],[80%/20% SCOP]]-5.5)/5.5=1,"n.a.",-(Tabelle1[[#This Row],[80%/20% SCOP]]-5.5)/5.5)</f>
        <v>0.16363636363636355</v>
      </c>
    </row>
    <row r="1669" spans="1:14" ht="20.100000000000001" customHeight="1" x14ac:dyDescent="0.25">
      <c r="A1669" s="24">
        <v>16005773</v>
      </c>
      <c r="B1669" s="15" t="s">
        <v>1657</v>
      </c>
      <c r="C1669" s="15" t="s">
        <v>1688</v>
      </c>
      <c r="D1669" s="16" t="s">
        <v>2</v>
      </c>
      <c r="E1669" s="17">
        <v>8.3699999999999992</v>
      </c>
      <c r="F1669" s="18">
        <v>1.95</v>
      </c>
      <c r="G1669" s="17">
        <v>7.62</v>
      </c>
      <c r="H1669" s="18">
        <v>1.4</v>
      </c>
      <c r="I1669" s="16" t="s">
        <v>40</v>
      </c>
      <c r="J1669" s="16" t="s">
        <v>4</v>
      </c>
      <c r="K1669" s="16" t="s">
        <v>4</v>
      </c>
      <c r="L1669" s="19">
        <f>IF(Tabelle1[[#This Row],[Heizleistung (55°C)]]=0,Tabelle1[[#This Row],[Heizleistung (35°C)]],(Tabelle1[[#This Row],[Heizleistung (35°C)]]+Tabelle1[[#This Row],[Heizleistung (55°C)]])/2)</f>
        <v>7.9949999999999992</v>
      </c>
      <c r="M1669" s="20">
        <f>IF(Tabelle1[[#This Row],[Etas 55°C]]=0,0,(Tabelle1[[#This Row],[Etas 35°C]]*0.8+Tabelle1[[#This Row],[Etas 55°C]]*0.2))*2.5</f>
        <v>4.6000000000000005</v>
      </c>
      <c r="N1669" s="21">
        <f>IF(-(Tabelle1[[#This Row],[80%/20% SCOP]]-5.5)/5.5=1,"n.a.",-(Tabelle1[[#This Row],[80%/20% SCOP]]-5.5)/5.5)</f>
        <v>0.16363636363636355</v>
      </c>
    </row>
    <row r="1670" spans="1:14" ht="20.100000000000001" customHeight="1" x14ac:dyDescent="0.25">
      <c r="A1670" s="24">
        <v>16005647</v>
      </c>
      <c r="B1670" s="15" t="s">
        <v>1657</v>
      </c>
      <c r="C1670" s="15" t="s">
        <v>1689</v>
      </c>
      <c r="D1670" s="16" t="s">
        <v>2</v>
      </c>
      <c r="E1670" s="17">
        <v>7.89</v>
      </c>
      <c r="F1670" s="18">
        <v>1.78</v>
      </c>
      <c r="G1670" s="17">
        <v>7.45</v>
      </c>
      <c r="H1670" s="18">
        <v>1.28</v>
      </c>
      <c r="I1670" s="16" t="s">
        <v>109</v>
      </c>
      <c r="J1670" s="16" t="s">
        <v>4</v>
      </c>
      <c r="K1670" s="16" t="s">
        <v>25</v>
      </c>
      <c r="L1670" s="19">
        <f>IF(Tabelle1[[#This Row],[Heizleistung (55°C)]]=0,Tabelle1[[#This Row],[Heizleistung (35°C)]],(Tabelle1[[#This Row],[Heizleistung (35°C)]]+Tabelle1[[#This Row],[Heizleistung (55°C)]])/2)</f>
        <v>7.67</v>
      </c>
      <c r="M1670" s="20">
        <f>IF(Tabelle1[[#This Row],[Etas 55°C]]=0,0,(Tabelle1[[#This Row],[Etas 35°C]]*0.8+Tabelle1[[#This Row],[Etas 55°C]]*0.2))*2.5</f>
        <v>4.2</v>
      </c>
      <c r="N1670" s="21">
        <f>IF(-(Tabelle1[[#This Row],[80%/20% SCOP]]-5.5)/5.5=1,"n.a.",-(Tabelle1[[#This Row],[80%/20% SCOP]]-5.5)/5.5)</f>
        <v>0.23636363636363633</v>
      </c>
    </row>
    <row r="1671" spans="1:14" ht="20.100000000000001" customHeight="1" x14ac:dyDescent="0.25">
      <c r="A1671" s="24">
        <v>16013779</v>
      </c>
      <c r="B1671" s="15" t="s">
        <v>1657</v>
      </c>
      <c r="C1671" s="15" t="s">
        <v>1690</v>
      </c>
      <c r="D1671" s="16" t="s">
        <v>2</v>
      </c>
      <c r="E1671" s="17">
        <v>55</v>
      </c>
      <c r="F1671" s="18">
        <v>1.62</v>
      </c>
      <c r="G1671" s="17"/>
      <c r="H1671" s="16"/>
      <c r="I1671" s="16" t="s">
        <v>40</v>
      </c>
      <c r="J1671" s="16" t="s">
        <v>4</v>
      </c>
      <c r="K1671" s="16" t="s">
        <v>4</v>
      </c>
      <c r="L1671" s="19">
        <f>IF(Tabelle1[[#This Row],[Heizleistung (55°C)]]=0,Tabelle1[[#This Row],[Heizleistung (35°C)]],(Tabelle1[[#This Row],[Heizleistung (35°C)]]+Tabelle1[[#This Row],[Heizleistung (55°C)]])/2)</f>
        <v>55</v>
      </c>
      <c r="M1671" s="20">
        <f>IF(Tabelle1[[#This Row],[Etas 55°C]]=0,0,(Tabelle1[[#This Row],[Etas 35°C]]*0.8+Tabelle1[[#This Row],[Etas 55°C]]*0.2))*2.5</f>
        <v>0</v>
      </c>
      <c r="N1671" s="21" t="str">
        <f>IF(-(Tabelle1[[#This Row],[80%/20% SCOP]]-5.5)/5.5=1,"n.a.",-(Tabelle1[[#This Row],[80%/20% SCOP]]-5.5)/5.5)</f>
        <v>n.a.</v>
      </c>
    </row>
    <row r="1672" spans="1:14" ht="20.100000000000001" customHeight="1" x14ac:dyDescent="0.25">
      <c r="A1672" s="24">
        <v>16005490</v>
      </c>
      <c r="B1672" s="15" t="s">
        <v>1657</v>
      </c>
      <c r="C1672" s="15" t="s">
        <v>1691</v>
      </c>
      <c r="D1672" s="16" t="s">
        <v>2</v>
      </c>
      <c r="E1672" s="17">
        <v>7.88</v>
      </c>
      <c r="F1672" s="18">
        <v>1.91</v>
      </c>
      <c r="G1672" s="17">
        <v>7.68</v>
      </c>
      <c r="H1672" s="18">
        <v>1.33</v>
      </c>
      <c r="I1672" s="16" t="s">
        <v>109</v>
      </c>
      <c r="J1672" s="16" t="s">
        <v>4</v>
      </c>
      <c r="K1672" s="16" t="s">
        <v>25</v>
      </c>
      <c r="L1672" s="19">
        <f>IF(Tabelle1[[#This Row],[Heizleistung (55°C)]]=0,Tabelle1[[#This Row],[Heizleistung (35°C)]],(Tabelle1[[#This Row],[Heizleistung (35°C)]]+Tabelle1[[#This Row],[Heizleistung (55°C)]])/2)</f>
        <v>7.7799999999999994</v>
      </c>
      <c r="M1672" s="20">
        <f>IF(Tabelle1[[#This Row],[Etas 55°C]]=0,0,(Tabelle1[[#This Row],[Etas 35°C]]*0.8+Tabelle1[[#This Row],[Etas 55°C]]*0.2))*2.5</f>
        <v>4.4850000000000003</v>
      </c>
      <c r="N1672" s="21">
        <f>IF(-(Tabelle1[[#This Row],[80%/20% SCOP]]-5.5)/5.5=1,"n.a.",-(Tabelle1[[#This Row],[80%/20% SCOP]]-5.5)/5.5)</f>
        <v>0.18454545454545448</v>
      </c>
    </row>
    <row r="1673" spans="1:14" ht="20.100000000000001" customHeight="1" x14ac:dyDescent="0.25">
      <c r="A1673" s="24">
        <v>16013788</v>
      </c>
      <c r="B1673" s="15" t="s">
        <v>1657</v>
      </c>
      <c r="C1673" s="15" t="s">
        <v>1692</v>
      </c>
      <c r="D1673" s="16" t="s">
        <v>2</v>
      </c>
      <c r="E1673" s="17">
        <v>53</v>
      </c>
      <c r="F1673" s="18">
        <v>1.7</v>
      </c>
      <c r="G1673" s="17">
        <v>58</v>
      </c>
      <c r="H1673" s="18">
        <v>1.25</v>
      </c>
      <c r="I1673" s="16" t="s">
        <v>40</v>
      </c>
      <c r="J1673" s="16" t="s">
        <v>4</v>
      </c>
      <c r="K1673" s="16" t="s">
        <v>4</v>
      </c>
      <c r="L1673" s="19">
        <f>IF(Tabelle1[[#This Row],[Heizleistung (55°C)]]=0,Tabelle1[[#This Row],[Heizleistung (35°C)]],(Tabelle1[[#This Row],[Heizleistung (35°C)]]+Tabelle1[[#This Row],[Heizleistung (55°C)]])/2)</f>
        <v>55.5</v>
      </c>
      <c r="M1673" s="20">
        <f>IF(Tabelle1[[#This Row],[Etas 55°C]]=0,0,(Tabelle1[[#This Row],[Etas 35°C]]*0.8+Tabelle1[[#This Row],[Etas 55°C]]*0.2))*2.5</f>
        <v>4.0250000000000004</v>
      </c>
      <c r="N1673" s="21">
        <f>IF(-(Tabelle1[[#This Row],[80%/20% SCOP]]-5.5)/5.5=1,"n.a.",-(Tabelle1[[#This Row],[80%/20% SCOP]]-5.5)/5.5)</f>
        <v>0.26818181818181813</v>
      </c>
    </row>
    <row r="1674" spans="1:14" ht="20.100000000000001" customHeight="1" x14ac:dyDescent="0.25">
      <c r="A1674" s="24">
        <v>16005704</v>
      </c>
      <c r="B1674" s="15" t="s">
        <v>1657</v>
      </c>
      <c r="C1674" s="15" t="s">
        <v>1693</v>
      </c>
      <c r="D1674" s="16" t="s">
        <v>2</v>
      </c>
      <c r="E1674" s="17">
        <v>11</v>
      </c>
      <c r="F1674" s="18">
        <v>1.9</v>
      </c>
      <c r="G1674" s="17">
        <v>11</v>
      </c>
      <c r="H1674" s="18">
        <v>1.56</v>
      </c>
      <c r="I1674" s="16" t="s">
        <v>40</v>
      </c>
      <c r="J1674" s="16" t="s">
        <v>4</v>
      </c>
      <c r="K1674" s="16" t="s">
        <v>4</v>
      </c>
      <c r="L1674" s="19">
        <f>IF(Tabelle1[[#This Row],[Heizleistung (55°C)]]=0,Tabelle1[[#This Row],[Heizleistung (35°C)]],(Tabelle1[[#This Row],[Heizleistung (35°C)]]+Tabelle1[[#This Row],[Heizleistung (55°C)]])/2)</f>
        <v>11</v>
      </c>
      <c r="M1674" s="20">
        <f>IF(Tabelle1[[#This Row],[Etas 55°C]]=0,0,(Tabelle1[[#This Row],[Etas 35°C]]*0.8+Tabelle1[[#This Row],[Etas 55°C]]*0.2))*2.5</f>
        <v>4.58</v>
      </c>
      <c r="N1674" s="21">
        <f>IF(-(Tabelle1[[#This Row],[80%/20% SCOP]]-5.5)/5.5=1,"n.a.",-(Tabelle1[[#This Row],[80%/20% SCOP]]-5.5)/5.5)</f>
        <v>0.16727272727272727</v>
      </c>
    </row>
    <row r="1675" spans="1:14" ht="20.100000000000001" customHeight="1" x14ac:dyDescent="0.25">
      <c r="A1675" s="24">
        <v>16014935</v>
      </c>
      <c r="B1675" s="15" t="s">
        <v>1657</v>
      </c>
      <c r="C1675" s="15" t="s">
        <v>1694</v>
      </c>
      <c r="D1675" s="16" t="s">
        <v>2</v>
      </c>
      <c r="E1675" s="17">
        <v>57</v>
      </c>
      <c r="F1675" s="18">
        <v>1.59</v>
      </c>
      <c r="G1675" s="17"/>
      <c r="H1675" s="16"/>
      <c r="I1675" s="16" t="s">
        <v>40</v>
      </c>
      <c r="J1675" s="16" t="s">
        <v>4</v>
      </c>
      <c r="K1675" s="16" t="s">
        <v>4</v>
      </c>
      <c r="L1675" s="19">
        <f>IF(Tabelle1[[#This Row],[Heizleistung (55°C)]]=0,Tabelle1[[#This Row],[Heizleistung (35°C)]],(Tabelle1[[#This Row],[Heizleistung (35°C)]]+Tabelle1[[#This Row],[Heizleistung (55°C)]])/2)</f>
        <v>57</v>
      </c>
      <c r="M1675" s="20">
        <f>IF(Tabelle1[[#This Row],[Etas 55°C]]=0,0,(Tabelle1[[#This Row],[Etas 35°C]]*0.8+Tabelle1[[#This Row],[Etas 55°C]]*0.2))*2.5</f>
        <v>0</v>
      </c>
      <c r="N1675" s="21" t="str">
        <f>IF(-(Tabelle1[[#This Row],[80%/20% SCOP]]-5.5)/5.5=1,"n.a.",-(Tabelle1[[#This Row],[80%/20% SCOP]]-5.5)/5.5)</f>
        <v>n.a.</v>
      </c>
    </row>
    <row r="1676" spans="1:14" ht="20.100000000000001" customHeight="1" x14ac:dyDescent="0.25">
      <c r="A1676" s="24">
        <v>16005639</v>
      </c>
      <c r="B1676" s="15" t="s">
        <v>1657</v>
      </c>
      <c r="C1676" s="15" t="s">
        <v>1695</v>
      </c>
      <c r="D1676" s="16" t="s">
        <v>2</v>
      </c>
      <c r="E1676" s="17">
        <v>5.8</v>
      </c>
      <c r="F1676" s="18">
        <v>1.76</v>
      </c>
      <c r="G1676" s="17">
        <v>5.86</v>
      </c>
      <c r="H1676" s="18">
        <v>1.3</v>
      </c>
      <c r="I1676" s="16" t="s">
        <v>109</v>
      </c>
      <c r="J1676" s="16" t="s">
        <v>4</v>
      </c>
      <c r="K1676" s="16" t="s">
        <v>25</v>
      </c>
      <c r="L1676" s="19">
        <f>IF(Tabelle1[[#This Row],[Heizleistung (55°C)]]=0,Tabelle1[[#This Row],[Heizleistung (35°C)]],(Tabelle1[[#This Row],[Heizleistung (35°C)]]+Tabelle1[[#This Row],[Heizleistung (55°C)]])/2)</f>
        <v>5.83</v>
      </c>
      <c r="M1676" s="20">
        <f>IF(Tabelle1[[#This Row],[Etas 55°C]]=0,0,(Tabelle1[[#This Row],[Etas 35°C]]*0.8+Tabelle1[[#This Row],[Etas 55°C]]*0.2))*2.5</f>
        <v>4.17</v>
      </c>
      <c r="N1676" s="21">
        <f>IF(-(Tabelle1[[#This Row],[80%/20% SCOP]]-5.5)/5.5=1,"n.a.",-(Tabelle1[[#This Row],[80%/20% SCOP]]-5.5)/5.5)</f>
        <v>0.24181818181818182</v>
      </c>
    </row>
    <row r="1677" spans="1:14" ht="20.100000000000001" customHeight="1" x14ac:dyDescent="0.25">
      <c r="A1677" s="24">
        <v>16013776</v>
      </c>
      <c r="B1677" s="15" t="s">
        <v>1657</v>
      </c>
      <c r="C1677" s="15" t="s">
        <v>1696</v>
      </c>
      <c r="D1677" s="16" t="s">
        <v>2</v>
      </c>
      <c r="E1677" s="17">
        <v>36</v>
      </c>
      <c r="F1677" s="18">
        <v>1.66</v>
      </c>
      <c r="G1677" s="17"/>
      <c r="H1677" s="16"/>
      <c r="I1677" s="16" t="s">
        <v>40</v>
      </c>
      <c r="J1677" s="16" t="s">
        <v>4</v>
      </c>
      <c r="K1677" s="16" t="s">
        <v>4</v>
      </c>
      <c r="L1677" s="19">
        <f>IF(Tabelle1[[#This Row],[Heizleistung (55°C)]]=0,Tabelle1[[#This Row],[Heizleistung (35°C)]],(Tabelle1[[#This Row],[Heizleistung (35°C)]]+Tabelle1[[#This Row],[Heizleistung (55°C)]])/2)</f>
        <v>36</v>
      </c>
      <c r="M1677" s="20">
        <f>IF(Tabelle1[[#This Row],[Etas 55°C]]=0,0,(Tabelle1[[#This Row],[Etas 35°C]]*0.8+Tabelle1[[#This Row],[Etas 55°C]]*0.2))*2.5</f>
        <v>0</v>
      </c>
      <c r="N1677" s="21" t="str">
        <f>IF(-(Tabelle1[[#This Row],[80%/20% SCOP]]-5.5)/5.5=1,"n.a.",-(Tabelle1[[#This Row],[80%/20% SCOP]]-5.5)/5.5)</f>
        <v>n.a.</v>
      </c>
    </row>
    <row r="1678" spans="1:14" ht="20.100000000000001" customHeight="1" x14ac:dyDescent="0.25">
      <c r="A1678" s="24">
        <v>16013780</v>
      </c>
      <c r="B1678" s="15" t="s">
        <v>1657</v>
      </c>
      <c r="C1678" s="15" t="s">
        <v>1697</v>
      </c>
      <c r="D1678" s="16" t="s">
        <v>2</v>
      </c>
      <c r="E1678" s="17">
        <v>63</v>
      </c>
      <c r="F1678" s="18">
        <v>1.6</v>
      </c>
      <c r="G1678" s="17"/>
      <c r="H1678" s="16"/>
      <c r="I1678" s="16" t="s">
        <v>40</v>
      </c>
      <c r="J1678" s="16" t="s">
        <v>4</v>
      </c>
      <c r="K1678" s="16" t="s">
        <v>4</v>
      </c>
      <c r="L1678" s="19">
        <f>IF(Tabelle1[[#This Row],[Heizleistung (55°C)]]=0,Tabelle1[[#This Row],[Heizleistung (35°C)]],(Tabelle1[[#This Row],[Heizleistung (35°C)]]+Tabelle1[[#This Row],[Heizleistung (55°C)]])/2)</f>
        <v>63</v>
      </c>
      <c r="M1678" s="20">
        <f>IF(Tabelle1[[#This Row],[Etas 55°C]]=0,0,(Tabelle1[[#This Row],[Etas 35°C]]*0.8+Tabelle1[[#This Row],[Etas 55°C]]*0.2))*2.5</f>
        <v>0</v>
      </c>
      <c r="N1678" s="21" t="str">
        <f>IF(-(Tabelle1[[#This Row],[80%/20% SCOP]]-5.5)/5.5=1,"n.a.",-(Tabelle1[[#This Row],[80%/20% SCOP]]-5.5)/5.5)</f>
        <v>n.a.</v>
      </c>
    </row>
    <row r="1679" spans="1:14" ht="20.100000000000001" customHeight="1" x14ac:dyDescent="0.25">
      <c r="A1679" s="24">
        <v>16005772</v>
      </c>
      <c r="B1679" s="15" t="s">
        <v>1657</v>
      </c>
      <c r="C1679" s="15" t="s">
        <v>1698</v>
      </c>
      <c r="D1679" s="16" t="s">
        <v>2</v>
      </c>
      <c r="E1679" s="17">
        <v>5.65</v>
      </c>
      <c r="F1679" s="18">
        <v>1.84</v>
      </c>
      <c r="G1679" s="17">
        <v>5.65</v>
      </c>
      <c r="H1679" s="18">
        <v>1.36</v>
      </c>
      <c r="I1679" s="16" t="s">
        <v>40</v>
      </c>
      <c r="J1679" s="16" t="s">
        <v>4</v>
      </c>
      <c r="K1679" s="16" t="s">
        <v>4</v>
      </c>
      <c r="L1679" s="19">
        <f>IF(Tabelle1[[#This Row],[Heizleistung (55°C)]]=0,Tabelle1[[#This Row],[Heizleistung (35°C)]],(Tabelle1[[#This Row],[Heizleistung (35°C)]]+Tabelle1[[#This Row],[Heizleistung (55°C)]])/2)</f>
        <v>5.65</v>
      </c>
      <c r="M1679" s="20">
        <f>IF(Tabelle1[[#This Row],[Etas 55°C]]=0,0,(Tabelle1[[#This Row],[Etas 35°C]]*0.8+Tabelle1[[#This Row],[Etas 55°C]]*0.2))*2.5</f>
        <v>4.3600000000000003</v>
      </c>
      <c r="N1679" s="21">
        <f>IF(-(Tabelle1[[#This Row],[80%/20% SCOP]]-5.5)/5.5=1,"n.a.",-(Tabelle1[[#This Row],[80%/20% SCOP]]-5.5)/5.5)</f>
        <v>0.20727272727272722</v>
      </c>
    </row>
    <row r="1680" spans="1:14" ht="20.100000000000001" customHeight="1" x14ac:dyDescent="0.25">
      <c r="A1680" s="24">
        <v>16013782</v>
      </c>
      <c r="B1680" s="15" t="s">
        <v>1657</v>
      </c>
      <c r="C1680" s="15" t="s">
        <v>1699</v>
      </c>
      <c r="D1680" s="16" t="s">
        <v>2</v>
      </c>
      <c r="E1680" s="17">
        <v>19</v>
      </c>
      <c r="F1680" s="18">
        <v>1.79</v>
      </c>
      <c r="G1680" s="17">
        <v>17</v>
      </c>
      <c r="H1680" s="18">
        <v>1.26</v>
      </c>
      <c r="I1680" s="16" t="s">
        <v>40</v>
      </c>
      <c r="J1680" s="16" t="s">
        <v>4</v>
      </c>
      <c r="K1680" s="16" t="s">
        <v>4</v>
      </c>
      <c r="L1680" s="19">
        <f>IF(Tabelle1[[#This Row],[Heizleistung (55°C)]]=0,Tabelle1[[#This Row],[Heizleistung (35°C)]],(Tabelle1[[#This Row],[Heizleistung (35°C)]]+Tabelle1[[#This Row],[Heizleistung (55°C)]])/2)</f>
        <v>18</v>
      </c>
      <c r="M1680" s="20">
        <f>IF(Tabelle1[[#This Row],[Etas 55°C]]=0,0,(Tabelle1[[#This Row],[Etas 35°C]]*0.8+Tabelle1[[#This Row],[Etas 55°C]]*0.2))*2.5</f>
        <v>4.2100000000000009</v>
      </c>
      <c r="N1680" s="21">
        <f>IF(-(Tabelle1[[#This Row],[80%/20% SCOP]]-5.5)/5.5=1,"n.a.",-(Tabelle1[[#This Row],[80%/20% SCOP]]-5.5)/5.5)</f>
        <v>0.23454545454545439</v>
      </c>
    </row>
    <row r="1681" spans="1:14" ht="20.100000000000001" customHeight="1" x14ac:dyDescent="0.25">
      <c r="A1681" s="24">
        <v>16005489</v>
      </c>
      <c r="B1681" s="15" t="s">
        <v>1657</v>
      </c>
      <c r="C1681" s="15" t="s">
        <v>1700</v>
      </c>
      <c r="D1681" s="16" t="s">
        <v>2</v>
      </c>
      <c r="E1681" s="17">
        <v>7.88</v>
      </c>
      <c r="F1681" s="18">
        <v>1.91</v>
      </c>
      <c r="G1681" s="17">
        <v>7.68</v>
      </c>
      <c r="H1681" s="18">
        <v>1.33</v>
      </c>
      <c r="I1681" s="16" t="s">
        <v>109</v>
      </c>
      <c r="J1681" s="16" t="s">
        <v>4</v>
      </c>
      <c r="K1681" s="16" t="s">
        <v>25</v>
      </c>
      <c r="L1681" s="19">
        <f>IF(Tabelle1[[#This Row],[Heizleistung (55°C)]]=0,Tabelle1[[#This Row],[Heizleistung (35°C)]],(Tabelle1[[#This Row],[Heizleistung (35°C)]]+Tabelle1[[#This Row],[Heizleistung (55°C)]])/2)</f>
        <v>7.7799999999999994</v>
      </c>
      <c r="M1681" s="20">
        <f>IF(Tabelle1[[#This Row],[Etas 55°C]]=0,0,(Tabelle1[[#This Row],[Etas 35°C]]*0.8+Tabelle1[[#This Row],[Etas 55°C]]*0.2))*2.5</f>
        <v>4.4850000000000003</v>
      </c>
      <c r="N1681" s="21">
        <f>IF(-(Tabelle1[[#This Row],[80%/20% SCOP]]-5.5)/5.5=1,"n.a.",-(Tabelle1[[#This Row],[80%/20% SCOP]]-5.5)/5.5)</f>
        <v>0.18454545454545448</v>
      </c>
    </row>
    <row r="1682" spans="1:14" ht="20.100000000000001" customHeight="1" x14ac:dyDescent="0.25">
      <c r="A1682" s="24">
        <v>16005698</v>
      </c>
      <c r="B1682" s="15" t="s">
        <v>1657</v>
      </c>
      <c r="C1682" s="15" t="s">
        <v>1701</v>
      </c>
      <c r="D1682" s="16" t="s">
        <v>2</v>
      </c>
      <c r="E1682" s="17">
        <v>9.91</v>
      </c>
      <c r="F1682" s="18">
        <v>1.96</v>
      </c>
      <c r="G1682" s="17">
        <v>8.1999999999999993</v>
      </c>
      <c r="H1682" s="18">
        <v>1.34</v>
      </c>
      <c r="I1682" s="16" t="s">
        <v>109</v>
      </c>
      <c r="J1682" s="16" t="s">
        <v>4</v>
      </c>
      <c r="K1682" s="16" t="s">
        <v>4</v>
      </c>
      <c r="L1682" s="19">
        <f>IF(Tabelle1[[#This Row],[Heizleistung (55°C)]]=0,Tabelle1[[#This Row],[Heizleistung (35°C)]],(Tabelle1[[#This Row],[Heizleistung (35°C)]]+Tabelle1[[#This Row],[Heizleistung (55°C)]])/2)</f>
        <v>9.0549999999999997</v>
      </c>
      <c r="M1682" s="20">
        <f>IF(Tabelle1[[#This Row],[Etas 55°C]]=0,0,(Tabelle1[[#This Row],[Etas 35°C]]*0.8+Tabelle1[[#This Row],[Etas 55°C]]*0.2))*2.5</f>
        <v>4.59</v>
      </c>
      <c r="N1682" s="21">
        <f>IF(-(Tabelle1[[#This Row],[80%/20% SCOP]]-5.5)/5.5=1,"n.a.",-(Tabelle1[[#This Row],[80%/20% SCOP]]-5.5)/5.5)</f>
        <v>0.16545454545454549</v>
      </c>
    </row>
    <row r="1683" spans="1:14" ht="20.100000000000001" customHeight="1" x14ac:dyDescent="0.25">
      <c r="A1683" s="24">
        <v>16005697</v>
      </c>
      <c r="B1683" s="15" t="s">
        <v>1657</v>
      </c>
      <c r="C1683" s="15" t="s">
        <v>1702</v>
      </c>
      <c r="D1683" s="16" t="s">
        <v>2</v>
      </c>
      <c r="E1683" s="17">
        <v>7.9</v>
      </c>
      <c r="F1683" s="18">
        <v>1.99</v>
      </c>
      <c r="G1683" s="17">
        <v>7.42</v>
      </c>
      <c r="H1683" s="18">
        <v>1.42</v>
      </c>
      <c r="I1683" s="16" t="s">
        <v>109</v>
      </c>
      <c r="J1683" s="16" t="s">
        <v>4</v>
      </c>
      <c r="K1683" s="16" t="s">
        <v>4</v>
      </c>
      <c r="L1683" s="19">
        <f>IF(Tabelle1[[#This Row],[Heizleistung (55°C)]]=0,Tabelle1[[#This Row],[Heizleistung (35°C)]],(Tabelle1[[#This Row],[Heizleistung (35°C)]]+Tabelle1[[#This Row],[Heizleistung (55°C)]])/2)</f>
        <v>7.66</v>
      </c>
      <c r="M1683" s="20">
        <f>IF(Tabelle1[[#This Row],[Etas 55°C]]=0,0,(Tabelle1[[#This Row],[Etas 35°C]]*0.8+Tabelle1[[#This Row],[Etas 55°C]]*0.2))*2.5</f>
        <v>4.6900000000000004</v>
      </c>
      <c r="N1683" s="21">
        <f>IF(-(Tabelle1[[#This Row],[80%/20% SCOP]]-5.5)/5.5=1,"n.a.",-(Tabelle1[[#This Row],[80%/20% SCOP]]-5.5)/5.5)</f>
        <v>0.14727272727272719</v>
      </c>
    </row>
    <row r="1684" spans="1:14" ht="20.100000000000001" customHeight="1" x14ac:dyDescent="0.25">
      <c r="A1684" s="24">
        <v>16005493</v>
      </c>
      <c r="B1684" s="15" t="s">
        <v>1657</v>
      </c>
      <c r="C1684" s="15" t="s">
        <v>1703</v>
      </c>
      <c r="D1684" s="16" t="s">
        <v>2</v>
      </c>
      <c r="E1684" s="17">
        <v>10.61</v>
      </c>
      <c r="F1684" s="18">
        <v>1.89</v>
      </c>
      <c r="G1684" s="17">
        <v>9.3699999999999992</v>
      </c>
      <c r="H1684" s="18">
        <v>1.29</v>
      </c>
      <c r="I1684" s="16" t="s">
        <v>109</v>
      </c>
      <c r="J1684" s="16" t="s">
        <v>4</v>
      </c>
      <c r="K1684" s="16" t="s">
        <v>25</v>
      </c>
      <c r="L1684" s="19">
        <f>IF(Tabelle1[[#This Row],[Heizleistung (55°C)]]=0,Tabelle1[[#This Row],[Heizleistung (35°C)]],(Tabelle1[[#This Row],[Heizleistung (35°C)]]+Tabelle1[[#This Row],[Heizleistung (55°C)]])/2)</f>
        <v>9.9899999999999984</v>
      </c>
      <c r="M1684" s="20">
        <f>IF(Tabelle1[[#This Row],[Etas 55°C]]=0,0,(Tabelle1[[#This Row],[Etas 35°C]]*0.8+Tabelle1[[#This Row],[Etas 55°C]]*0.2))*2.5</f>
        <v>4.4249999999999998</v>
      </c>
      <c r="N1684" s="21">
        <f>IF(-(Tabelle1[[#This Row],[80%/20% SCOP]]-5.5)/5.5=1,"n.a.",-(Tabelle1[[#This Row],[80%/20% SCOP]]-5.5)/5.5)</f>
        <v>0.19545454545454549</v>
      </c>
    </row>
    <row r="1685" spans="1:14" ht="20.100000000000001" customHeight="1" x14ac:dyDescent="0.25">
      <c r="A1685" s="24">
        <v>16014931</v>
      </c>
      <c r="B1685" s="15" t="s">
        <v>1657</v>
      </c>
      <c r="C1685" s="15" t="s">
        <v>1704</v>
      </c>
      <c r="D1685" s="16" t="s">
        <v>2</v>
      </c>
      <c r="E1685" s="17">
        <v>35</v>
      </c>
      <c r="F1685" s="18">
        <v>1.63</v>
      </c>
      <c r="G1685" s="17"/>
      <c r="H1685" s="16"/>
      <c r="I1685" s="16" t="s">
        <v>40</v>
      </c>
      <c r="J1685" s="16" t="s">
        <v>4</v>
      </c>
      <c r="K1685" s="16" t="s">
        <v>4</v>
      </c>
      <c r="L1685" s="19">
        <f>IF(Tabelle1[[#This Row],[Heizleistung (55°C)]]=0,Tabelle1[[#This Row],[Heizleistung (35°C)]],(Tabelle1[[#This Row],[Heizleistung (35°C)]]+Tabelle1[[#This Row],[Heizleistung (55°C)]])/2)</f>
        <v>35</v>
      </c>
      <c r="M1685" s="20">
        <f>IF(Tabelle1[[#This Row],[Etas 55°C]]=0,0,(Tabelle1[[#This Row],[Etas 35°C]]*0.8+Tabelle1[[#This Row],[Etas 55°C]]*0.2))*2.5</f>
        <v>0</v>
      </c>
      <c r="N1685" s="21" t="str">
        <f>IF(-(Tabelle1[[#This Row],[80%/20% SCOP]]-5.5)/5.5=1,"n.a.",-(Tabelle1[[#This Row],[80%/20% SCOP]]-5.5)/5.5)</f>
        <v>n.a.</v>
      </c>
    </row>
    <row r="1686" spans="1:14" ht="20.100000000000001" customHeight="1" x14ac:dyDescent="0.25">
      <c r="A1686" s="24">
        <v>16014929</v>
      </c>
      <c r="B1686" s="15" t="s">
        <v>1657</v>
      </c>
      <c r="C1686" s="15" t="s">
        <v>1705</v>
      </c>
      <c r="D1686" s="16" t="s">
        <v>2</v>
      </c>
      <c r="E1686" s="17">
        <v>19</v>
      </c>
      <c r="F1686" s="18">
        <v>1.62</v>
      </c>
      <c r="G1686" s="17"/>
      <c r="H1686" s="16"/>
      <c r="I1686" s="16" t="s">
        <v>40</v>
      </c>
      <c r="J1686" s="16" t="s">
        <v>4</v>
      </c>
      <c r="K1686" s="16" t="s">
        <v>4</v>
      </c>
      <c r="L1686" s="19">
        <f>IF(Tabelle1[[#This Row],[Heizleistung (55°C)]]=0,Tabelle1[[#This Row],[Heizleistung (35°C)]],(Tabelle1[[#This Row],[Heizleistung (35°C)]]+Tabelle1[[#This Row],[Heizleistung (55°C)]])/2)</f>
        <v>19</v>
      </c>
      <c r="M1686" s="20">
        <f>IF(Tabelle1[[#This Row],[Etas 55°C]]=0,0,(Tabelle1[[#This Row],[Etas 35°C]]*0.8+Tabelle1[[#This Row],[Etas 55°C]]*0.2))*2.5</f>
        <v>0</v>
      </c>
      <c r="N1686" s="21" t="str">
        <f>IF(-(Tabelle1[[#This Row],[80%/20% SCOP]]-5.5)/5.5=1,"n.a.",-(Tabelle1[[#This Row],[80%/20% SCOP]]-5.5)/5.5)</f>
        <v>n.a.</v>
      </c>
    </row>
    <row r="1687" spans="1:14" ht="20.100000000000001" customHeight="1" x14ac:dyDescent="0.25">
      <c r="A1687" s="24">
        <v>16005494</v>
      </c>
      <c r="B1687" s="15" t="s">
        <v>1657</v>
      </c>
      <c r="C1687" s="15" t="s">
        <v>1706</v>
      </c>
      <c r="D1687" s="16" t="s">
        <v>2</v>
      </c>
      <c r="E1687" s="17">
        <v>12.56</v>
      </c>
      <c r="F1687" s="18">
        <v>1.89</v>
      </c>
      <c r="G1687" s="17">
        <v>11.55</v>
      </c>
      <c r="H1687" s="18">
        <v>1.32</v>
      </c>
      <c r="I1687" s="16" t="s">
        <v>109</v>
      </c>
      <c r="J1687" s="16" t="s">
        <v>4</v>
      </c>
      <c r="K1687" s="16" t="s">
        <v>25</v>
      </c>
      <c r="L1687" s="19">
        <f>IF(Tabelle1[[#This Row],[Heizleistung (55°C)]]=0,Tabelle1[[#This Row],[Heizleistung (35°C)]],(Tabelle1[[#This Row],[Heizleistung (35°C)]]+Tabelle1[[#This Row],[Heizleistung (55°C)]])/2)</f>
        <v>12.055</v>
      </c>
      <c r="M1687" s="20">
        <f>IF(Tabelle1[[#This Row],[Etas 55°C]]=0,0,(Tabelle1[[#This Row],[Etas 35°C]]*0.8+Tabelle1[[#This Row],[Etas 55°C]]*0.2))*2.5</f>
        <v>4.4400000000000004</v>
      </c>
      <c r="N1687" s="21">
        <f>IF(-(Tabelle1[[#This Row],[80%/20% SCOP]]-5.5)/5.5=1,"n.a.",-(Tabelle1[[#This Row],[80%/20% SCOP]]-5.5)/5.5)</f>
        <v>0.19272727272727266</v>
      </c>
    </row>
    <row r="1688" spans="1:14" ht="20.100000000000001" customHeight="1" x14ac:dyDescent="0.25">
      <c r="A1688" s="24">
        <v>16014939</v>
      </c>
      <c r="B1688" s="15" t="s">
        <v>1657</v>
      </c>
      <c r="C1688" s="15" t="s">
        <v>1707</v>
      </c>
      <c r="D1688" s="16" t="s">
        <v>2</v>
      </c>
      <c r="E1688" s="17">
        <v>20</v>
      </c>
      <c r="F1688" s="18">
        <v>1.71</v>
      </c>
      <c r="G1688" s="17">
        <v>17</v>
      </c>
      <c r="H1688" s="18">
        <v>1.26</v>
      </c>
      <c r="I1688" s="16" t="s">
        <v>40</v>
      </c>
      <c r="J1688" s="16" t="s">
        <v>4</v>
      </c>
      <c r="K1688" s="16" t="s">
        <v>4</v>
      </c>
      <c r="L1688" s="19">
        <f>IF(Tabelle1[[#This Row],[Heizleistung (55°C)]]=0,Tabelle1[[#This Row],[Heizleistung (35°C)]],(Tabelle1[[#This Row],[Heizleistung (35°C)]]+Tabelle1[[#This Row],[Heizleistung (55°C)]])/2)</f>
        <v>18.5</v>
      </c>
      <c r="M1688" s="20">
        <f>IF(Tabelle1[[#This Row],[Etas 55°C]]=0,0,(Tabelle1[[#This Row],[Etas 35°C]]*0.8+Tabelle1[[#This Row],[Etas 55°C]]*0.2))*2.5</f>
        <v>4.0500000000000007</v>
      </c>
      <c r="N1688" s="21">
        <f>IF(-(Tabelle1[[#This Row],[80%/20% SCOP]]-5.5)/5.5=1,"n.a.",-(Tabelle1[[#This Row],[80%/20% SCOP]]-5.5)/5.5)</f>
        <v>0.2636363636363635</v>
      </c>
    </row>
    <row r="1689" spans="1:14" ht="20.100000000000001" customHeight="1" x14ac:dyDescent="0.25">
      <c r="A1689" s="24">
        <v>16014435</v>
      </c>
      <c r="B1689" s="15" t="s">
        <v>1657</v>
      </c>
      <c r="C1689" s="15" t="s">
        <v>1708</v>
      </c>
      <c r="D1689" s="16" t="s">
        <v>2</v>
      </c>
      <c r="E1689" s="17">
        <v>6</v>
      </c>
      <c r="F1689" s="18">
        <v>1.94</v>
      </c>
      <c r="G1689" s="17">
        <v>6</v>
      </c>
      <c r="H1689" s="18">
        <v>1.48</v>
      </c>
      <c r="I1689" s="16" t="s">
        <v>3</v>
      </c>
      <c r="J1689" s="16" t="s">
        <v>4</v>
      </c>
      <c r="K1689" s="16" t="s">
        <v>4</v>
      </c>
      <c r="L1689" s="19">
        <f>IF(Tabelle1[[#This Row],[Heizleistung (55°C)]]=0,Tabelle1[[#This Row],[Heizleistung (35°C)]],(Tabelle1[[#This Row],[Heizleistung (35°C)]]+Tabelle1[[#This Row],[Heizleistung (55°C)]])/2)</f>
        <v>6</v>
      </c>
      <c r="M1689" s="20">
        <f>IF(Tabelle1[[#This Row],[Etas 55°C]]=0,0,(Tabelle1[[#This Row],[Etas 35°C]]*0.8+Tabelle1[[#This Row],[Etas 55°C]]*0.2))*2.5</f>
        <v>4.62</v>
      </c>
      <c r="N1689" s="21">
        <f>IF(-(Tabelle1[[#This Row],[80%/20% SCOP]]-5.5)/5.5=1,"n.a.",-(Tabelle1[[#This Row],[80%/20% SCOP]]-5.5)/5.5)</f>
        <v>0.15999999999999998</v>
      </c>
    </row>
    <row r="1690" spans="1:14" ht="20.100000000000001" customHeight="1" x14ac:dyDescent="0.25">
      <c r="A1690" s="24">
        <v>16015881</v>
      </c>
      <c r="B1690" s="15" t="s">
        <v>1657</v>
      </c>
      <c r="C1690" s="15" t="s">
        <v>1709</v>
      </c>
      <c r="D1690" s="16" t="s">
        <v>2</v>
      </c>
      <c r="E1690" s="17">
        <v>18</v>
      </c>
      <c r="F1690" s="18">
        <v>2.0699999999999998</v>
      </c>
      <c r="G1690" s="17">
        <v>18</v>
      </c>
      <c r="H1690" s="18">
        <v>1.53</v>
      </c>
      <c r="I1690" s="16" t="s">
        <v>3</v>
      </c>
      <c r="J1690" s="16" t="s">
        <v>4</v>
      </c>
      <c r="K1690" s="16" t="s">
        <v>4</v>
      </c>
      <c r="L1690" s="19">
        <f>IF(Tabelle1[[#This Row],[Heizleistung (55°C)]]=0,Tabelle1[[#This Row],[Heizleistung (35°C)]],(Tabelle1[[#This Row],[Heizleistung (35°C)]]+Tabelle1[[#This Row],[Heizleistung (55°C)]])/2)</f>
        <v>18</v>
      </c>
      <c r="M1690" s="20">
        <f>IF(Tabelle1[[#This Row],[Etas 55°C]]=0,0,(Tabelle1[[#This Row],[Etas 35°C]]*0.8+Tabelle1[[#This Row],[Etas 55°C]]*0.2))*2.5</f>
        <v>4.9050000000000002</v>
      </c>
      <c r="N1690" s="21">
        <f>IF(-(Tabelle1[[#This Row],[80%/20% SCOP]]-5.5)/5.5=1,"n.a.",-(Tabelle1[[#This Row],[80%/20% SCOP]]-5.5)/5.5)</f>
        <v>0.10818181818181814</v>
      </c>
    </row>
    <row r="1691" spans="1:14" ht="20.100000000000001" customHeight="1" x14ac:dyDescent="0.25">
      <c r="A1691" s="24">
        <v>16014938</v>
      </c>
      <c r="B1691" s="15" t="s">
        <v>1657</v>
      </c>
      <c r="C1691" s="15" t="s">
        <v>1710</v>
      </c>
      <c r="D1691" s="16" t="s">
        <v>2</v>
      </c>
      <c r="E1691" s="17">
        <v>17</v>
      </c>
      <c r="F1691" s="18">
        <v>1.72</v>
      </c>
      <c r="G1691" s="17">
        <v>16</v>
      </c>
      <c r="H1691" s="18">
        <v>1.26</v>
      </c>
      <c r="I1691" s="16" t="s">
        <v>40</v>
      </c>
      <c r="J1691" s="16" t="s">
        <v>4</v>
      </c>
      <c r="K1691" s="16" t="s">
        <v>4</v>
      </c>
      <c r="L1691" s="19">
        <f>IF(Tabelle1[[#This Row],[Heizleistung (55°C)]]=0,Tabelle1[[#This Row],[Heizleistung (35°C)]],(Tabelle1[[#This Row],[Heizleistung (35°C)]]+Tabelle1[[#This Row],[Heizleistung (55°C)]])/2)</f>
        <v>16.5</v>
      </c>
      <c r="M1691" s="20">
        <f>IF(Tabelle1[[#This Row],[Etas 55°C]]=0,0,(Tabelle1[[#This Row],[Etas 35°C]]*0.8+Tabelle1[[#This Row],[Etas 55°C]]*0.2))*2.5</f>
        <v>4.07</v>
      </c>
      <c r="N1691" s="21">
        <f>IF(-(Tabelle1[[#This Row],[80%/20% SCOP]]-5.5)/5.5=1,"n.a.",-(Tabelle1[[#This Row],[80%/20% SCOP]]-5.5)/5.5)</f>
        <v>0.25999999999999995</v>
      </c>
    </row>
    <row r="1692" spans="1:14" ht="20.100000000000001" customHeight="1" x14ac:dyDescent="0.25">
      <c r="A1692" s="24">
        <v>16005775</v>
      </c>
      <c r="B1692" s="15" t="s">
        <v>1657</v>
      </c>
      <c r="C1692" s="15" t="s">
        <v>1711</v>
      </c>
      <c r="D1692" s="16" t="s">
        <v>2</v>
      </c>
      <c r="E1692" s="17">
        <v>10.84</v>
      </c>
      <c r="F1692" s="18">
        <v>2.04</v>
      </c>
      <c r="G1692" s="17">
        <v>9.42</v>
      </c>
      <c r="H1692" s="18">
        <v>1.43</v>
      </c>
      <c r="I1692" s="16" t="s">
        <v>40</v>
      </c>
      <c r="J1692" s="16" t="s">
        <v>4</v>
      </c>
      <c r="K1692" s="16" t="s">
        <v>4</v>
      </c>
      <c r="L1692" s="19">
        <f>IF(Tabelle1[[#This Row],[Heizleistung (55°C)]]=0,Tabelle1[[#This Row],[Heizleistung (35°C)]],(Tabelle1[[#This Row],[Heizleistung (35°C)]]+Tabelle1[[#This Row],[Heizleistung (55°C)]])/2)</f>
        <v>10.129999999999999</v>
      </c>
      <c r="M1692" s="20">
        <f>IF(Tabelle1[[#This Row],[Etas 55°C]]=0,0,(Tabelle1[[#This Row],[Etas 35°C]]*0.8+Tabelle1[[#This Row],[Etas 55°C]]*0.2))*2.5</f>
        <v>4.7949999999999999</v>
      </c>
      <c r="N1692" s="21">
        <f>IF(-(Tabelle1[[#This Row],[80%/20% SCOP]]-5.5)/5.5=1,"n.a.",-(Tabelle1[[#This Row],[80%/20% SCOP]]-5.5)/5.5)</f>
        <v>0.1281818181818182</v>
      </c>
    </row>
    <row r="1693" spans="1:14" ht="20.100000000000001" customHeight="1" x14ac:dyDescent="0.25">
      <c r="A1693" s="24">
        <v>16013789</v>
      </c>
      <c r="B1693" s="15" t="s">
        <v>1657</v>
      </c>
      <c r="C1693" s="15" t="s">
        <v>1712</v>
      </c>
      <c r="D1693" s="16" t="s">
        <v>2</v>
      </c>
      <c r="E1693" s="17">
        <v>59</v>
      </c>
      <c r="F1693" s="18">
        <v>1.69</v>
      </c>
      <c r="G1693" s="17">
        <v>63</v>
      </c>
      <c r="H1693" s="18">
        <v>1.25</v>
      </c>
      <c r="I1693" s="16" t="s">
        <v>40</v>
      </c>
      <c r="J1693" s="16" t="s">
        <v>4</v>
      </c>
      <c r="K1693" s="16" t="s">
        <v>4</v>
      </c>
      <c r="L1693" s="19">
        <f>IF(Tabelle1[[#This Row],[Heizleistung (55°C)]]=0,Tabelle1[[#This Row],[Heizleistung (35°C)]],(Tabelle1[[#This Row],[Heizleistung (35°C)]]+Tabelle1[[#This Row],[Heizleistung (55°C)]])/2)</f>
        <v>61</v>
      </c>
      <c r="M1693" s="20">
        <f>IF(Tabelle1[[#This Row],[Etas 55°C]]=0,0,(Tabelle1[[#This Row],[Etas 35°C]]*0.8+Tabelle1[[#This Row],[Etas 55°C]]*0.2))*2.5</f>
        <v>4.0049999999999999</v>
      </c>
      <c r="N1693" s="21">
        <f>IF(-(Tabelle1[[#This Row],[80%/20% SCOP]]-5.5)/5.5=1,"n.a.",-(Tabelle1[[#This Row],[80%/20% SCOP]]-5.5)/5.5)</f>
        <v>0.27181818181818185</v>
      </c>
    </row>
    <row r="1694" spans="1:14" ht="20.100000000000001" customHeight="1" x14ac:dyDescent="0.25">
      <c r="A1694" s="24">
        <v>16005693</v>
      </c>
      <c r="B1694" s="15" t="s">
        <v>1657</v>
      </c>
      <c r="C1694" s="15" t="s">
        <v>1713</v>
      </c>
      <c r="D1694" s="16" t="s">
        <v>2</v>
      </c>
      <c r="E1694" s="17">
        <v>5.21</v>
      </c>
      <c r="F1694" s="18">
        <v>1.79</v>
      </c>
      <c r="G1694" s="17">
        <v>4.6399999999999997</v>
      </c>
      <c r="H1694" s="18">
        <v>1.27</v>
      </c>
      <c r="I1694" s="16" t="s">
        <v>109</v>
      </c>
      <c r="J1694" s="16" t="s">
        <v>4</v>
      </c>
      <c r="K1694" s="16" t="s">
        <v>25</v>
      </c>
      <c r="L1694" s="19">
        <f>IF(Tabelle1[[#This Row],[Heizleistung (55°C)]]=0,Tabelle1[[#This Row],[Heizleistung (35°C)]],(Tabelle1[[#This Row],[Heizleistung (35°C)]]+Tabelle1[[#This Row],[Heizleistung (55°C)]])/2)</f>
        <v>4.9249999999999998</v>
      </c>
      <c r="M1694" s="20">
        <f>IF(Tabelle1[[#This Row],[Etas 55°C]]=0,0,(Tabelle1[[#This Row],[Etas 35°C]]*0.8+Tabelle1[[#This Row],[Etas 55°C]]*0.2))*2.5</f>
        <v>4.2150000000000007</v>
      </c>
      <c r="N1694" s="21">
        <f>IF(-(Tabelle1[[#This Row],[80%/20% SCOP]]-5.5)/5.5=1,"n.a.",-(Tabelle1[[#This Row],[80%/20% SCOP]]-5.5)/5.5)</f>
        <v>0.2336363636363635</v>
      </c>
    </row>
    <row r="1695" spans="1:14" ht="20.100000000000001" customHeight="1" x14ac:dyDescent="0.25">
      <c r="A1695" s="24">
        <v>16005491</v>
      </c>
      <c r="B1695" s="15" t="s">
        <v>1657</v>
      </c>
      <c r="C1695" s="15" t="s">
        <v>1714</v>
      </c>
      <c r="D1695" s="16" t="s">
        <v>2</v>
      </c>
      <c r="E1695" s="17">
        <v>10.38</v>
      </c>
      <c r="F1695" s="18">
        <v>1.89</v>
      </c>
      <c r="G1695" s="17">
        <v>9.3800000000000008</v>
      </c>
      <c r="H1695" s="18">
        <v>1.33</v>
      </c>
      <c r="I1695" s="16" t="s">
        <v>109</v>
      </c>
      <c r="J1695" s="16" t="s">
        <v>4</v>
      </c>
      <c r="K1695" s="16" t="s">
        <v>25</v>
      </c>
      <c r="L1695" s="19">
        <f>IF(Tabelle1[[#This Row],[Heizleistung (55°C)]]=0,Tabelle1[[#This Row],[Heizleistung (35°C)]],(Tabelle1[[#This Row],[Heizleistung (35°C)]]+Tabelle1[[#This Row],[Heizleistung (55°C)]])/2)</f>
        <v>9.8800000000000008</v>
      </c>
      <c r="M1695" s="20">
        <f>IF(Tabelle1[[#This Row],[Etas 55°C]]=0,0,(Tabelle1[[#This Row],[Etas 35°C]]*0.8+Tabelle1[[#This Row],[Etas 55°C]]*0.2))*2.5</f>
        <v>4.4450000000000003</v>
      </c>
      <c r="N1695" s="21">
        <f>IF(-(Tabelle1[[#This Row],[80%/20% SCOP]]-5.5)/5.5=1,"n.a.",-(Tabelle1[[#This Row],[80%/20% SCOP]]-5.5)/5.5)</f>
        <v>0.19181818181818178</v>
      </c>
    </row>
    <row r="1696" spans="1:14" ht="20.100000000000001" customHeight="1" x14ac:dyDescent="0.25">
      <c r="A1696" s="24">
        <v>16013777</v>
      </c>
      <c r="B1696" s="15" t="s">
        <v>1657</v>
      </c>
      <c r="C1696" s="15" t="s">
        <v>1715</v>
      </c>
      <c r="D1696" s="16" t="s">
        <v>2</v>
      </c>
      <c r="E1696" s="17">
        <v>40</v>
      </c>
      <c r="F1696" s="18">
        <v>1.65</v>
      </c>
      <c r="G1696" s="17"/>
      <c r="H1696" s="16"/>
      <c r="I1696" s="16" t="s">
        <v>40</v>
      </c>
      <c r="J1696" s="16" t="s">
        <v>4</v>
      </c>
      <c r="K1696" s="16" t="s">
        <v>4</v>
      </c>
      <c r="L1696" s="19">
        <f>IF(Tabelle1[[#This Row],[Heizleistung (55°C)]]=0,Tabelle1[[#This Row],[Heizleistung (35°C)]],(Tabelle1[[#This Row],[Heizleistung (35°C)]]+Tabelle1[[#This Row],[Heizleistung (55°C)]])/2)</f>
        <v>40</v>
      </c>
      <c r="M1696" s="20">
        <f>IF(Tabelle1[[#This Row],[Etas 55°C]]=0,0,(Tabelle1[[#This Row],[Etas 35°C]]*0.8+Tabelle1[[#This Row],[Etas 55°C]]*0.2))*2.5</f>
        <v>0</v>
      </c>
      <c r="N1696" s="21" t="str">
        <f>IF(-(Tabelle1[[#This Row],[80%/20% SCOP]]-5.5)/5.5=1,"n.a.",-(Tabelle1[[#This Row],[80%/20% SCOP]]-5.5)/5.5)</f>
        <v>n.a.</v>
      </c>
    </row>
    <row r="1697" spans="1:14" ht="20.100000000000001" customHeight="1" x14ac:dyDescent="0.25">
      <c r="A1697" s="24">
        <v>16005652</v>
      </c>
      <c r="B1697" s="15" t="s">
        <v>1657</v>
      </c>
      <c r="C1697" s="15" t="s">
        <v>1716</v>
      </c>
      <c r="D1697" s="16" t="s">
        <v>2</v>
      </c>
      <c r="E1697" s="17">
        <v>12.56</v>
      </c>
      <c r="F1697" s="18">
        <v>1.89</v>
      </c>
      <c r="G1697" s="17">
        <v>11.55</v>
      </c>
      <c r="H1697" s="18">
        <v>1.32</v>
      </c>
      <c r="I1697" s="16" t="s">
        <v>109</v>
      </c>
      <c r="J1697" s="16" t="s">
        <v>4</v>
      </c>
      <c r="K1697" s="16" t="s">
        <v>25</v>
      </c>
      <c r="L1697" s="19">
        <f>IF(Tabelle1[[#This Row],[Heizleistung (55°C)]]=0,Tabelle1[[#This Row],[Heizleistung (35°C)]],(Tabelle1[[#This Row],[Heizleistung (35°C)]]+Tabelle1[[#This Row],[Heizleistung (55°C)]])/2)</f>
        <v>12.055</v>
      </c>
      <c r="M1697" s="20">
        <f>IF(Tabelle1[[#This Row],[Etas 55°C]]=0,0,(Tabelle1[[#This Row],[Etas 35°C]]*0.8+Tabelle1[[#This Row],[Etas 55°C]]*0.2))*2.5</f>
        <v>4.4400000000000004</v>
      </c>
      <c r="N1697" s="21">
        <f>IF(-(Tabelle1[[#This Row],[80%/20% SCOP]]-5.5)/5.5=1,"n.a.",-(Tabelle1[[#This Row],[80%/20% SCOP]]-5.5)/5.5)</f>
        <v>0.19272727272727266</v>
      </c>
    </row>
    <row r="1698" spans="1:14" ht="20.100000000000001" customHeight="1" x14ac:dyDescent="0.25">
      <c r="A1698" s="24">
        <v>16005696</v>
      </c>
      <c r="B1698" s="15" t="s">
        <v>1657</v>
      </c>
      <c r="C1698" s="15" t="s">
        <v>1717</v>
      </c>
      <c r="D1698" s="16" t="s">
        <v>2</v>
      </c>
      <c r="E1698" s="17">
        <v>5.97</v>
      </c>
      <c r="F1698" s="18">
        <v>1.8</v>
      </c>
      <c r="G1698" s="17">
        <v>4.75</v>
      </c>
      <c r="H1698" s="18">
        <v>1.29</v>
      </c>
      <c r="I1698" s="16" t="s">
        <v>109</v>
      </c>
      <c r="J1698" s="16" t="s">
        <v>4</v>
      </c>
      <c r="K1698" s="16" t="s">
        <v>4</v>
      </c>
      <c r="L1698" s="19">
        <f>IF(Tabelle1[[#This Row],[Heizleistung (55°C)]]=0,Tabelle1[[#This Row],[Heizleistung (35°C)]],(Tabelle1[[#This Row],[Heizleistung (35°C)]]+Tabelle1[[#This Row],[Heizleistung (55°C)]])/2)</f>
        <v>5.3599999999999994</v>
      </c>
      <c r="M1698" s="20">
        <f>IF(Tabelle1[[#This Row],[Etas 55°C]]=0,0,(Tabelle1[[#This Row],[Etas 35°C]]*0.8+Tabelle1[[#This Row],[Etas 55°C]]*0.2))*2.5</f>
        <v>4.2450000000000001</v>
      </c>
      <c r="N1698" s="21">
        <f>IF(-(Tabelle1[[#This Row],[80%/20% SCOP]]-5.5)/5.5=1,"n.a.",-(Tabelle1[[#This Row],[80%/20% SCOP]]-5.5)/5.5)</f>
        <v>0.22818181818181815</v>
      </c>
    </row>
    <row r="1699" spans="1:14" ht="20.100000000000001" customHeight="1" x14ac:dyDescent="0.25">
      <c r="A1699" s="24">
        <v>16013786</v>
      </c>
      <c r="B1699" s="15" t="s">
        <v>1657</v>
      </c>
      <c r="C1699" s="15" t="s">
        <v>1718</v>
      </c>
      <c r="D1699" s="16" t="s">
        <v>2</v>
      </c>
      <c r="E1699" s="17">
        <v>39</v>
      </c>
      <c r="F1699" s="18">
        <v>1.75</v>
      </c>
      <c r="G1699" s="17">
        <v>37</v>
      </c>
      <c r="H1699" s="18">
        <v>1.25</v>
      </c>
      <c r="I1699" s="16" t="s">
        <v>40</v>
      </c>
      <c r="J1699" s="16" t="s">
        <v>4</v>
      </c>
      <c r="K1699" s="16" t="s">
        <v>4</v>
      </c>
      <c r="L1699" s="19">
        <f>IF(Tabelle1[[#This Row],[Heizleistung (55°C)]]=0,Tabelle1[[#This Row],[Heizleistung (35°C)]],(Tabelle1[[#This Row],[Heizleistung (35°C)]]+Tabelle1[[#This Row],[Heizleistung (55°C)]])/2)</f>
        <v>38</v>
      </c>
      <c r="M1699" s="20">
        <f>IF(Tabelle1[[#This Row],[Etas 55°C]]=0,0,(Tabelle1[[#This Row],[Etas 35°C]]*0.8+Tabelle1[[#This Row],[Etas 55°C]]*0.2))*2.5</f>
        <v>4.125</v>
      </c>
      <c r="N1699" s="21">
        <f>IF(-(Tabelle1[[#This Row],[80%/20% SCOP]]-5.5)/5.5=1,"n.a.",-(Tabelle1[[#This Row],[80%/20% SCOP]]-5.5)/5.5)</f>
        <v>0.25</v>
      </c>
    </row>
    <row r="1700" spans="1:14" ht="20.100000000000001" customHeight="1" x14ac:dyDescent="0.25">
      <c r="A1700" s="24">
        <v>16014154</v>
      </c>
      <c r="B1700" s="15" t="s">
        <v>1657</v>
      </c>
      <c r="C1700" s="15" t="s">
        <v>1719</v>
      </c>
      <c r="D1700" s="16" t="s">
        <v>2</v>
      </c>
      <c r="E1700" s="17">
        <v>8.3699999999999992</v>
      </c>
      <c r="F1700" s="18">
        <v>1.95</v>
      </c>
      <c r="G1700" s="17">
        <v>7.62</v>
      </c>
      <c r="H1700" s="18">
        <v>1.4</v>
      </c>
      <c r="I1700" s="16" t="s">
        <v>40</v>
      </c>
      <c r="J1700" s="16" t="s">
        <v>4</v>
      </c>
      <c r="K1700" s="16" t="s">
        <v>4</v>
      </c>
      <c r="L1700" s="19">
        <f>IF(Tabelle1[[#This Row],[Heizleistung (55°C)]]=0,Tabelle1[[#This Row],[Heizleistung (35°C)]],(Tabelle1[[#This Row],[Heizleistung (35°C)]]+Tabelle1[[#This Row],[Heizleistung (55°C)]])/2)</f>
        <v>7.9949999999999992</v>
      </c>
      <c r="M1700" s="20">
        <f>IF(Tabelle1[[#This Row],[Etas 55°C]]=0,0,(Tabelle1[[#This Row],[Etas 35°C]]*0.8+Tabelle1[[#This Row],[Etas 55°C]]*0.2))*2.5</f>
        <v>4.6000000000000005</v>
      </c>
      <c r="N1700" s="21">
        <f>IF(-(Tabelle1[[#This Row],[80%/20% SCOP]]-5.5)/5.5=1,"n.a.",-(Tabelle1[[#This Row],[80%/20% SCOP]]-5.5)/5.5)</f>
        <v>0.16363636363636355</v>
      </c>
    </row>
    <row r="1701" spans="1:14" ht="20.100000000000001" customHeight="1" x14ac:dyDescent="0.25">
      <c r="A1701" s="24">
        <v>16014943</v>
      </c>
      <c r="B1701" s="15" t="s">
        <v>1657</v>
      </c>
      <c r="C1701" s="15" t="s">
        <v>1720</v>
      </c>
      <c r="D1701" s="16" t="s">
        <v>2</v>
      </c>
      <c r="E1701" s="17">
        <v>49</v>
      </c>
      <c r="F1701" s="18">
        <v>1.67</v>
      </c>
      <c r="G1701" s="17">
        <v>48</v>
      </c>
      <c r="H1701" s="18">
        <v>1.26</v>
      </c>
      <c r="I1701" s="16" t="s">
        <v>40</v>
      </c>
      <c r="J1701" s="16" t="s">
        <v>4</v>
      </c>
      <c r="K1701" s="16" t="s">
        <v>4</v>
      </c>
      <c r="L1701" s="19">
        <f>IF(Tabelle1[[#This Row],[Heizleistung (55°C)]]=0,Tabelle1[[#This Row],[Heizleistung (35°C)]],(Tabelle1[[#This Row],[Heizleistung (35°C)]]+Tabelle1[[#This Row],[Heizleistung (55°C)]])/2)</f>
        <v>48.5</v>
      </c>
      <c r="M1701" s="20">
        <f>IF(Tabelle1[[#This Row],[Etas 55°C]]=0,0,(Tabelle1[[#This Row],[Etas 35°C]]*0.8+Tabelle1[[#This Row],[Etas 55°C]]*0.2))*2.5</f>
        <v>3.97</v>
      </c>
      <c r="N1701" s="21">
        <f>IF(-(Tabelle1[[#This Row],[80%/20% SCOP]]-5.5)/5.5=1,"n.a.",-(Tabelle1[[#This Row],[80%/20% SCOP]]-5.5)/5.5)</f>
        <v>0.27818181818181814</v>
      </c>
    </row>
    <row r="1702" spans="1:14" ht="20.100000000000001" customHeight="1" x14ac:dyDescent="0.25">
      <c r="A1702" s="24">
        <v>16005777</v>
      </c>
      <c r="B1702" s="15" t="s">
        <v>1657</v>
      </c>
      <c r="C1702" s="15" t="s">
        <v>1721</v>
      </c>
      <c r="D1702" s="16" t="s">
        <v>2</v>
      </c>
      <c r="E1702" s="17">
        <v>10.75</v>
      </c>
      <c r="F1702" s="18">
        <v>1.8</v>
      </c>
      <c r="G1702" s="17">
        <v>9.39</v>
      </c>
      <c r="H1702" s="18">
        <v>1.39</v>
      </c>
      <c r="I1702" s="16" t="s">
        <v>40</v>
      </c>
      <c r="J1702" s="16" t="s">
        <v>4</v>
      </c>
      <c r="K1702" s="16" t="s">
        <v>4</v>
      </c>
      <c r="L1702" s="19">
        <f>IF(Tabelle1[[#This Row],[Heizleistung (55°C)]]=0,Tabelle1[[#This Row],[Heizleistung (35°C)]],(Tabelle1[[#This Row],[Heizleistung (35°C)]]+Tabelle1[[#This Row],[Heizleistung (55°C)]])/2)</f>
        <v>10.07</v>
      </c>
      <c r="M1702" s="20">
        <f>IF(Tabelle1[[#This Row],[Etas 55°C]]=0,0,(Tabelle1[[#This Row],[Etas 35°C]]*0.8+Tabelle1[[#This Row],[Etas 55°C]]*0.2))*2.5</f>
        <v>4.2950000000000008</v>
      </c>
      <c r="N1702" s="21">
        <f>IF(-(Tabelle1[[#This Row],[80%/20% SCOP]]-5.5)/5.5=1,"n.a.",-(Tabelle1[[#This Row],[80%/20% SCOP]]-5.5)/5.5)</f>
        <v>0.21909090909090895</v>
      </c>
    </row>
    <row r="1703" spans="1:14" ht="20.100000000000001" customHeight="1" x14ac:dyDescent="0.25">
      <c r="A1703" s="24">
        <v>16005488</v>
      </c>
      <c r="B1703" s="15" t="s">
        <v>1657</v>
      </c>
      <c r="C1703" s="15" t="s">
        <v>1722</v>
      </c>
      <c r="D1703" s="16" t="s">
        <v>2</v>
      </c>
      <c r="E1703" s="17">
        <v>5.79</v>
      </c>
      <c r="F1703" s="18">
        <v>1.89</v>
      </c>
      <c r="G1703" s="17">
        <v>6.05</v>
      </c>
      <c r="H1703" s="18">
        <v>1.38</v>
      </c>
      <c r="I1703" s="16" t="s">
        <v>109</v>
      </c>
      <c r="J1703" s="16" t="s">
        <v>4</v>
      </c>
      <c r="K1703" s="16" t="s">
        <v>25</v>
      </c>
      <c r="L1703" s="19">
        <f>IF(Tabelle1[[#This Row],[Heizleistung (55°C)]]=0,Tabelle1[[#This Row],[Heizleistung (35°C)]],(Tabelle1[[#This Row],[Heizleistung (35°C)]]+Tabelle1[[#This Row],[Heizleistung (55°C)]])/2)</f>
        <v>5.92</v>
      </c>
      <c r="M1703" s="20">
        <f>IF(Tabelle1[[#This Row],[Etas 55°C]]=0,0,(Tabelle1[[#This Row],[Etas 35°C]]*0.8+Tabelle1[[#This Row],[Etas 55°C]]*0.2))*2.5</f>
        <v>4.47</v>
      </c>
      <c r="N1703" s="21">
        <f>IF(-(Tabelle1[[#This Row],[80%/20% SCOP]]-5.5)/5.5=1,"n.a.",-(Tabelle1[[#This Row],[80%/20% SCOP]]-5.5)/5.5)</f>
        <v>0.18727272727272731</v>
      </c>
    </row>
    <row r="1704" spans="1:14" ht="20.100000000000001" customHeight="1" x14ac:dyDescent="0.25">
      <c r="A1704" s="24">
        <v>16005642</v>
      </c>
      <c r="B1704" s="15" t="s">
        <v>1657</v>
      </c>
      <c r="C1704" s="15" t="s">
        <v>1723</v>
      </c>
      <c r="D1704" s="16" t="s">
        <v>2</v>
      </c>
      <c r="E1704" s="17">
        <v>7.89</v>
      </c>
      <c r="F1704" s="18">
        <v>1.78</v>
      </c>
      <c r="G1704" s="17">
        <v>7.45</v>
      </c>
      <c r="H1704" s="18">
        <v>1.28</v>
      </c>
      <c r="I1704" s="16" t="s">
        <v>109</v>
      </c>
      <c r="J1704" s="16" t="s">
        <v>4</v>
      </c>
      <c r="K1704" s="16" t="s">
        <v>25</v>
      </c>
      <c r="L1704" s="19">
        <f>IF(Tabelle1[[#This Row],[Heizleistung (55°C)]]=0,Tabelle1[[#This Row],[Heizleistung (35°C)]],(Tabelle1[[#This Row],[Heizleistung (35°C)]]+Tabelle1[[#This Row],[Heizleistung (55°C)]])/2)</f>
        <v>7.67</v>
      </c>
      <c r="M1704" s="20">
        <f>IF(Tabelle1[[#This Row],[Etas 55°C]]=0,0,(Tabelle1[[#This Row],[Etas 35°C]]*0.8+Tabelle1[[#This Row],[Etas 55°C]]*0.2))*2.5</f>
        <v>4.2</v>
      </c>
      <c r="N1704" s="21">
        <f>IF(-(Tabelle1[[#This Row],[80%/20% SCOP]]-5.5)/5.5=1,"n.a.",-(Tabelle1[[#This Row],[80%/20% SCOP]]-5.5)/5.5)</f>
        <v>0.23636363636363633</v>
      </c>
    </row>
    <row r="1705" spans="1:14" ht="20.100000000000001" customHeight="1" x14ac:dyDescent="0.25">
      <c r="A1705" s="24">
        <v>16006636</v>
      </c>
      <c r="B1705" s="15" t="s">
        <v>1657</v>
      </c>
      <c r="C1705" s="15" t="s">
        <v>1724</v>
      </c>
      <c r="D1705" s="16" t="s">
        <v>2</v>
      </c>
      <c r="E1705" s="17">
        <v>31</v>
      </c>
      <c r="F1705" s="18">
        <v>1.53</v>
      </c>
      <c r="G1705" s="17"/>
      <c r="H1705" s="16"/>
      <c r="I1705" s="16" t="s">
        <v>40</v>
      </c>
      <c r="J1705" s="16" t="s">
        <v>4</v>
      </c>
      <c r="K1705" s="16" t="s">
        <v>4</v>
      </c>
      <c r="L1705" s="19">
        <f>IF(Tabelle1[[#This Row],[Heizleistung (55°C)]]=0,Tabelle1[[#This Row],[Heizleistung (35°C)]],(Tabelle1[[#This Row],[Heizleistung (35°C)]]+Tabelle1[[#This Row],[Heizleistung (55°C)]])/2)</f>
        <v>31</v>
      </c>
      <c r="M1705" s="20">
        <f>IF(Tabelle1[[#This Row],[Etas 55°C]]=0,0,(Tabelle1[[#This Row],[Etas 35°C]]*0.8+Tabelle1[[#This Row],[Etas 55°C]]*0.2))*2.5</f>
        <v>0</v>
      </c>
      <c r="N1705" s="21" t="str">
        <f>IF(-(Tabelle1[[#This Row],[80%/20% SCOP]]-5.5)/5.5=1,"n.a.",-(Tabelle1[[#This Row],[80%/20% SCOP]]-5.5)/5.5)</f>
        <v>n.a.</v>
      </c>
    </row>
    <row r="1706" spans="1:14" ht="20.100000000000001" customHeight="1" x14ac:dyDescent="0.25">
      <c r="A1706" s="24">
        <v>16005650</v>
      </c>
      <c r="B1706" s="15" t="s">
        <v>1657</v>
      </c>
      <c r="C1706" s="15" t="s">
        <v>1725</v>
      </c>
      <c r="D1706" s="16" t="s">
        <v>2</v>
      </c>
      <c r="E1706" s="17">
        <v>7.89</v>
      </c>
      <c r="F1706" s="18">
        <v>1.78</v>
      </c>
      <c r="G1706" s="17">
        <v>7.45</v>
      </c>
      <c r="H1706" s="18">
        <v>1.28</v>
      </c>
      <c r="I1706" s="16" t="s">
        <v>109</v>
      </c>
      <c r="J1706" s="16" t="s">
        <v>4</v>
      </c>
      <c r="K1706" s="16" t="s">
        <v>25</v>
      </c>
      <c r="L1706" s="19">
        <f>IF(Tabelle1[[#This Row],[Heizleistung (55°C)]]=0,Tabelle1[[#This Row],[Heizleistung (35°C)]],(Tabelle1[[#This Row],[Heizleistung (35°C)]]+Tabelle1[[#This Row],[Heizleistung (55°C)]])/2)</f>
        <v>7.67</v>
      </c>
      <c r="M1706" s="20">
        <f>IF(Tabelle1[[#This Row],[Etas 55°C]]=0,0,(Tabelle1[[#This Row],[Etas 35°C]]*0.8+Tabelle1[[#This Row],[Etas 55°C]]*0.2))*2.5</f>
        <v>4.2</v>
      </c>
      <c r="N1706" s="21">
        <f>IF(-(Tabelle1[[#This Row],[80%/20% SCOP]]-5.5)/5.5=1,"n.a.",-(Tabelle1[[#This Row],[80%/20% SCOP]]-5.5)/5.5)</f>
        <v>0.23636363636363633</v>
      </c>
    </row>
    <row r="1707" spans="1:14" ht="20.100000000000001" customHeight="1" x14ac:dyDescent="0.25">
      <c r="A1707" s="24">
        <v>16005497</v>
      </c>
      <c r="B1707" s="15" t="s">
        <v>1657</v>
      </c>
      <c r="C1707" s="15" t="s">
        <v>1726</v>
      </c>
      <c r="D1707" s="16" t="s">
        <v>2</v>
      </c>
      <c r="E1707" s="17">
        <v>7.89</v>
      </c>
      <c r="F1707" s="18">
        <v>1.78</v>
      </c>
      <c r="G1707" s="17">
        <v>7.45</v>
      </c>
      <c r="H1707" s="18">
        <v>1.28</v>
      </c>
      <c r="I1707" s="16" t="s">
        <v>109</v>
      </c>
      <c r="J1707" s="16" t="s">
        <v>4</v>
      </c>
      <c r="K1707" s="16" t="s">
        <v>25</v>
      </c>
      <c r="L1707" s="19">
        <f>IF(Tabelle1[[#This Row],[Heizleistung (55°C)]]=0,Tabelle1[[#This Row],[Heizleistung (35°C)]],(Tabelle1[[#This Row],[Heizleistung (35°C)]]+Tabelle1[[#This Row],[Heizleistung (55°C)]])/2)</f>
        <v>7.67</v>
      </c>
      <c r="M1707" s="20">
        <f>IF(Tabelle1[[#This Row],[Etas 55°C]]=0,0,(Tabelle1[[#This Row],[Etas 35°C]]*0.8+Tabelle1[[#This Row],[Etas 55°C]]*0.2))*2.5</f>
        <v>4.2</v>
      </c>
      <c r="N1707" s="21">
        <f>IF(-(Tabelle1[[#This Row],[80%/20% SCOP]]-5.5)/5.5=1,"n.a.",-(Tabelle1[[#This Row],[80%/20% SCOP]]-5.5)/5.5)</f>
        <v>0.23636363636363633</v>
      </c>
    </row>
    <row r="1708" spans="1:14" ht="20.100000000000001" customHeight="1" x14ac:dyDescent="0.25">
      <c r="A1708" s="24">
        <v>16005703</v>
      </c>
      <c r="B1708" s="15" t="s">
        <v>1657</v>
      </c>
      <c r="C1708" s="15" t="s">
        <v>1727</v>
      </c>
      <c r="D1708" s="16" t="s">
        <v>2</v>
      </c>
      <c r="E1708" s="17">
        <v>8</v>
      </c>
      <c r="F1708" s="18">
        <v>2</v>
      </c>
      <c r="G1708" s="17">
        <v>7</v>
      </c>
      <c r="H1708" s="18">
        <v>1.52</v>
      </c>
      <c r="I1708" s="16" t="s">
        <v>40</v>
      </c>
      <c r="J1708" s="16" t="s">
        <v>4</v>
      </c>
      <c r="K1708" s="16" t="s">
        <v>4</v>
      </c>
      <c r="L1708" s="19">
        <f>IF(Tabelle1[[#This Row],[Heizleistung (55°C)]]=0,Tabelle1[[#This Row],[Heizleistung (35°C)]],(Tabelle1[[#This Row],[Heizleistung (35°C)]]+Tabelle1[[#This Row],[Heizleistung (55°C)]])/2)</f>
        <v>7.5</v>
      </c>
      <c r="M1708" s="20">
        <f>IF(Tabelle1[[#This Row],[Etas 55°C]]=0,0,(Tabelle1[[#This Row],[Etas 35°C]]*0.8+Tabelle1[[#This Row],[Etas 55°C]]*0.2))*2.5</f>
        <v>4.7600000000000007</v>
      </c>
      <c r="N1708" s="21">
        <f>IF(-(Tabelle1[[#This Row],[80%/20% SCOP]]-5.5)/5.5=1,"n.a.",-(Tabelle1[[#This Row],[80%/20% SCOP]]-5.5)/5.5)</f>
        <v>0.13454545454545441</v>
      </c>
    </row>
    <row r="1709" spans="1:14" ht="20.100000000000001" customHeight="1" x14ac:dyDescent="0.25">
      <c r="A1709" s="24">
        <v>16005649</v>
      </c>
      <c r="B1709" s="15" t="s">
        <v>1657</v>
      </c>
      <c r="C1709" s="15" t="s">
        <v>1728</v>
      </c>
      <c r="D1709" s="16" t="s">
        <v>2</v>
      </c>
      <c r="E1709" s="17">
        <v>7.89</v>
      </c>
      <c r="F1709" s="18">
        <v>1.78</v>
      </c>
      <c r="G1709" s="17">
        <v>7.45</v>
      </c>
      <c r="H1709" s="18">
        <v>1.28</v>
      </c>
      <c r="I1709" s="16" t="s">
        <v>109</v>
      </c>
      <c r="J1709" s="16" t="s">
        <v>4</v>
      </c>
      <c r="K1709" s="16" t="s">
        <v>25</v>
      </c>
      <c r="L1709" s="19">
        <f>IF(Tabelle1[[#This Row],[Heizleistung (55°C)]]=0,Tabelle1[[#This Row],[Heizleistung (35°C)]],(Tabelle1[[#This Row],[Heizleistung (35°C)]]+Tabelle1[[#This Row],[Heizleistung (55°C)]])/2)</f>
        <v>7.67</v>
      </c>
      <c r="M1709" s="20">
        <f>IF(Tabelle1[[#This Row],[Etas 55°C]]=0,0,(Tabelle1[[#This Row],[Etas 35°C]]*0.8+Tabelle1[[#This Row],[Etas 55°C]]*0.2))*2.5</f>
        <v>4.2</v>
      </c>
      <c r="N1709" s="21">
        <f>IF(-(Tabelle1[[#This Row],[80%/20% SCOP]]-5.5)/5.5=1,"n.a.",-(Tabelle1[[#This Row],[80%/20% SCOP]]-5.5)/5.5)</f>
        <v>0.23636363636363633</v>
      </c>
    </row>
    <row r="1710" spans="1:14" ht="20.100000000000001" customHeight="1" x14ac:dyDescent="0.25">
      <c r="A1710" s="24">
        <v>16005487</v>
      </c>
      <c r="B1710" s="15" t="s">
        <v>1657</v>
      </c>
      <c r="C1710" s="15" t="s">
        <v>1729</v>
      </c>
      <c r="D1710" s="16" t="s">
        <v>2</v>
      </c>
      <c r="E1710" s="17">
        <v>5.2</v>
      </c>
      <c r="F1710" s="18">
        <v>1.91</v>
      </c>
      <c r="G1710" s="17">
        <v>4.78</v>
      </c>
      <c r="H1710" s="18">
        <v>1.35</v>
      </c>
      <c r="I1710" s="16" t="s">
        <v>109</v>
      </c>
      <c r="J1710" s="16" t="s">
        <v>4</v>
      </c>
      <c r="K1710" s="16" t="s">
        <v>25</v>
      </c>
      <c r="L1710" s="19">
        <f>IF(Tabelle1[[#This Row],[Heizleistung (55°C)]]=0,Tabelle1[[#This Row],[Heizleistung (35°C)]],(Tabelle1[[#This Row],[Heizleistung (35°C)]]+Tabelle1[[#This Row],[Heizleistung (55°C)]])/2)</f>
        <v>4.99</v>
      </c>
      <c r="M1710" s="20">
        <f>IF(Tabelle1[[#This Row],[Etas 55°C]]=0,0,(Tabelle1[[#This Row],[Etas 35°C]]*0.8+Tabelle1[[#This Row],[Etas 55°C]]*0.2))*2.5</f>
        <v>4.4950000000000001</v>
      </c>
      <c r="N1710" s="21">
        <f>IF(-(Tabelle1[[#This Row],[80%/20% SCOP]]-5.5)/5.5=1,"n.a.",-(Tabelle1[[#This Row],[80%/20% SCOP]]-5.5)/5.5)</f>
        <v>0.18272727272727271</v>
      </c>
    </row>
    <row r="1711" spans="1:14" ht="20.100000000000001" customHeight="1" x14ac:dyDescent="0.25">
      <c r="A1711" s="24">
        <v>16005763</v>
      </c>
      <c r="B1711" s="15" t="s">
        <v>1657</v>
      </c>
      <c r="C1711" s="15" t="s">
        <v>1730</v>
      </c>
      <c r="D1711" s="16" t="s">
        <v>2</v>
      </c>
      <c r="E1711" s="17">
        <v>12.63</v>
      </c>
      <c r="F1711" s="18">
        <v>2.06</v>
      </c>
      <c r="G1711" s="17">
        <v>12.58</v>
      </c>
      <c r="H1711" s="18">
        <v>1.5</v>
      </c>
      <c r="I1711" s="16" t="s">
        <v>109</v>
      </c>
      <c r="J1711" s="16" t="s">
        <v>4</v>
      </c>
      <c r="K1711" s="16" t="s">
        <v>4</v>
      </c>
      <c r="L1711" s="19">
        <f>IF(Tabelle1[[#This Row],[Heizleistung (55°C)]]=0,Tabelle1[[#This Row],[Heizleistung (35°C)]],(Tabelle1[[#This Row],[Heizleistung (35°C)]]+Tabelle1[[#This Row],[Heizleistung (55°C)]])/2)</f>
        <v>12.605</v>
      </c>
      <c r="M1711" s="20">
        <f>IF(Tabelle1[[#This Row],[Etas 55°C]]=0,0,(Tabelle1[[#This Row],[Etas 35°C]]*0.8+Tabelle1[[#This Row],[Etas 55°C]]*0.2))*2.5</f>
        <v>4.87</v>
      </c>
      <c r="N1711" s="21">
        <f>IF(-(Tabelle1[[#This Row],[80%/20% SCOP]]-5.5)/5.5=1,"n.a.",-(Tabelle1[[#This Row],[80%/20% SCOP]]-5.5)/5.5)</f>
        <v>0.11454545454545452</v>
      </c>
    </row>
    <row r="1712" spans="1:14" ht="20.100000000000001" customHeight="1" x14ac:dyDescent="0.25">
      <c r="A1712" s="24">
        <v>16005651</v>
      </c>
      <c r="B1712" s="15" t="s">
        <v>1657</v>
      </c>
      <c r="C1712" s="15" t="s">
        <v>1731</v>
      </c>
      <c r="D1712" s="16" t="s">
        <v>2</v>
      </c>
      <c r="E1712" s="17">
        <v>10.61</v>
      </c>
      <c r="F1712" s="18">
        <v>1.89</v>
      </c>
      <c r="G1712" s="17">
        <v>9.3699999999999992</v>
      </c>
      <c r="H1712" s="18">
        <v>1.29</v>
      </c>
      <c r="I1712" s="16" t="s">
        <v>109</v>
      </c>
      <c r="J1712" s="16" t="s">
        <v>4</v>
      </c>
      <c r="K1712" s="16" t="s">
        <v>25</v>
      </c>
      <c r="L1712" s="19">
        <f>IF(Tabelle1[[#This Row],[Heizleistung (55°C)]]=0,Tabelle1[[#This Row],[Heizleistung (35°C)]],(Tabelle1[[#This Row],[Heizleistung (35°C)]]+Tabelle1[[#This Row],[Heizleistung (55°C)]])/2)</f>
        <v>9.9899999999999984</v>
      </c>
      <c r="M1712" s="20">
        <f>IF(Tabelle1[[#This Row],[Etas 55°C]]=0,0,(Tabelle1[[#This Row],[Etas 35°C]]*0.8+Tabelle1[[#This Row],[Etas 55°C]]*0.2))*2.5</f>
        <v>4.4249999999999998</v>
      </c>
      <c r="N1712" s="21">
        <f>IF(-(Tabelle1[[#This Row],[80%/20% SCOP]]-5.5)/5.5=1,"n.a.",-(Tabelle1[[#This Row],[80%/20% SCOP]]-5.5)/5.5)</f>
        <v>0.19545454545454549</v>
      </c>
    </row>
    <row r="1713" spans="1:14" ht="20.100000000000001" customHeight="1" x14ac:dyDescent="0.25">
      <c r="A1713" s="24">
        <v>16014942</v>
      </c>
      <c r="B1713" s="15" t="s">
        <v>1657</v>
      </c>
      <c r="C1713" s="15" t="s">
        <v>1732</v>
      </c>
      <c r="D1713" s="16" t="s">
        <v>2</v>
      </c>
      <c r="E1713" s="17">
        <v>39</v>
      </c>
      <c r="F1713" s="18">
        <v>1.69</v>
      </c>
      <c r="G1713" s="17">
        <v>35</v>
      </c>
      <c r="H1713" s="18">
        <v>1.27</v>
      </c>
      <c r="I1713" s="16" t="s">
        <v>40</v>
      </c>
      <c r="J1713" s="16" t="s">
        <v>4</v>
      </c>
      <c r="K1713" s="16" t="s">
        <v>4</v>
      </c>
      <c r="L1713" s="19">
        <f>IF(Tabelle1[[#This Row],[Heizleistung (55°C)]]=0,Tabelle1[[#This Row],[Heizleistung (35°C)]],(Tabelle1[[#This Row],[Heizleistung (35°C)]]+Tabelle1[[#This Row],[Heizleistung (55°C)]])/2)</f>
        <v>37</v>
      </c>
      <c r="M1713" s="20">
        <f>IF(Tabelle1[[#This Row],[Etas 55°C]]=0,0,(Tabelle1[[#This Row],[Etas 35°C]]*0.8+Tabelle1[[#This Row],[Etas 55°C]]*0.2))*2.5</f>
        <v>4.0150000000000006</v>
      </c>
      <c r="N1713" s="21">
        <f>IF(-(Tabelle1[[#This Row],[80%/20% SCOP]]-5.5)/5.5=1,"n.a.",-(Tabelle1[[#This Row],[80%/20% SCOP]]-5.5)/5.5)</f>
        <v>0.26999999999999991</v>
      </c>
    </row>
    <row r="1714" spans="1:14" ht="20.100000000000001" customHeight="1" x14ac:dyDescent="0.25">
      <c r="A1714" s="24">
        <v>16014941</v>
      </c>
      <c r="B1714" s="15" t="s">
        <v>1657</v>
      </c>
      <c r="C1714" s="15" t="s">
        <v>1733</v>
      </c>
      <c r="D1714" s="16" t="s">
        <v>2</v>
      </c>
      <c r="E1714" s="17">
        <v>35</v>
      </c>
      <c r="F1714" s="18">
        <v>1.7</v>
      </c>
      <c r="G1714" s="17">
        <v>30</v>
      </c>
      <c r="H1714" s="18">
        <v>1.27</v>
      </c>
      <c r="I1714" s="16" t="s">
        <v>40</v>
      </c>
      <c r="J1714" s="16" t="s">
        <v>4</v>
      </c>
      <c r="K1714" s="16" t="s">
        <v>4</v>
      </c>
      <c r="L1714" s="19">
        <f>IF(Tabelle1[[#This Row],[Heizleistung (55°C)]]=0,Tabelle1[[#This Row],[Heizleistung (35°C)]],(Tabelle1[[#This Row],[Heizleistung (35°C)]]+Tabelle1[[#This Row],[Heizleistung (55°C)]])/2)</f>
        <v>32.5</v>
      </c>
      <c r="M1714" s="20">
        <f>IF(Tabelle1[[#This Row],[Etas 55°C]]=0,0,(Tabelle1[[#This Row],[Etas 35°C]]*0.8+Tabelle1[[#This Row],[Etas 55°C]]*0.2))*2.5</f>
        <v>4.0350000000000001</v>
      </c>
      <c r="N1714" s="21">
        <f>IF(-(Tabelle1[[#This Row],[80%/20% SCOP]]-5.5)/5.5=1,"n.a.",-(Tabelle1[[#This Row],[80%/20% SCOP]]-5.5)/5.5)</f>
        <v>0.26636363636363636</v>
      </c>
    </row>
    <row r="1715" spans="1:14" ht="20.100000000000001" customHeight="1" x14ac:dyDescent="0.25">
      <c r="A1715" s="24">
        <v>16005779</v>
      </c>
      <c r="B1715" s="15" t="s">
        <v>1657</v>
      </c>
      <c r="C1715" s="15" t="s">
        <v>1734</v>
      </c>
      <c r="D1715" s="16" t="s">
        <v>2</v>
      </c>
      <c r="E1715" s="17">
        <v>10.75</v>
      </c>
      <c r="F1715" s="18">
        <v>1.86</v>
      </c>
      <c r="G1715" s="17">
        <v>9.39</v>
      </c>
      <c r="H1715" s="18">
        <v>1.36</v>
      </c>
      <c r="I1715" s="16" t="s">
        <v>40</v>
      </c>
      <c r="J1715" s="16" t="s">
        <v>4</v>
      </c>
      <c r="K1715" s="16" t="s">
        <v>4</v>
      </c>
      <c r="L1715" s="19">
        <f>IF(Tabelle1[[#This Row],[Heizleistung (55°C)]]=0,Tabelle1[[#This Row],[Heizleistung (35°C)]],(Tabelle1[[#This Row],[Heizleistung (35°C)]]+Tabelle1[[#This Row],[Heizleistung (55°C)]])/2)</f>
        <v>10.07</v>
      </c>
      <c r="M1715" s="20">
        <f>IF(Tabelle1[[#This Row],[Etas 55°C]]=0,0,(Tabelle1[[#This Row],[Etas 35°C]]*0.8+Tabelle1[[#This Row],[Etas 55°C]]*0.2))*2.5</f>
        <v>4.4000000000000004</v>
      </c>
      <c r="N1715" s="21">
        <f>IF(-(Tabelle1[[#This Row],[80%/20% SCOP]]-5.5)/5.5=1,"n.a.",-(Tabelle1[[#This Row],[80%/20% SCOP]]-5.5)/5.5)</f>
        <v>0.19999999999999993</v>
      </c>
    </row>
    <row r="1716" spans="1:14" ht="20.100000000000001" customHeight="1" x14ac:dyDescent="0.25">
      <c r="A1716" s="24">
        <v>16010722</v>
      </c>
      <c r="B1716" s="15" t="s">
        <v>1657</v>
      </c>
      <c r="C1716" s="15" t="s">
        <v>1735</v>
      </c>
      <c r="D1716" s="16" t="s">
        <v>2</v>
      </c>
      <c r="E1716" s="17">
        <v>14.18</v>
      </c>
      <c r="F1716" s="18">
        <v>1.87</v>
      </c>
      <c r="G1716" s="17">
        <v>13.53</v>
      </c>
      <c r="H1716" s="18">
        <v>1.51</v>
      </c>
      <c r="I1716" s="16" t="s">
        <v>40</v>
      </c>
      <c r="J1716" s="16" t="s">
        <v>4</v>
      </c>
      <c r="K1716" s="16" t="s">
        <v>4</v>
      </c>
      <c r="L1716" s="19">
        <f>IF(Tabelle1[[#This Row],[Heizleistung (55°C)]]=0,Tabelle1[[#This Row],[Heizleistung (35°C)]],(Tabelle1[[#This Row],[Heizleistung (35°C)]]+Tabelle1[[#This Row],[Heizleistung (55°C)]])/2)</f>
        <v>13.855</v>
      </c>
      <c r="M1716" s="20">
        <f>IF(Tabelle1[[#This Row],[Etas 55°C]]=0,0,(Tabelle1[[#This Row],[Etas 35°C]]*0.8+Tabelle1[[#This Row],[Etas 55°C]]*0.2))*2.5</f>
        <v>4.495000000000001</v>
      </c>
      <c r="N1716" s="21">
        <f>IF(-(Tabelle1[[#This Row],[80%/20% SCOP]]-5.5)/5.5=1,"n.a.",-(Tabelle1[[#This Row],[80%/20% SCOP]]-5.5)/5.5)</f>
        <v>0.18272727272727254</v>
      </c>
    </row>
    <row r="1717" spans="1:14" ht="20.100000000000001" customHeight="1" x14ac:dyDescent="0.25">
      <c r="A1717" s="24">
        <v>16014933</v>
      </c>
      <c r="B1717" s="15" t="s">
        <v>1657</v>
      </c>
      <c r="C1717" s="15" t="s">
        <v>1736</v>
      </c>
      <c r="D1717" s="16" t="s">
        <v>2</v>
      </c>
      <c r="E1717" s="17">
        <v>42</v>
      </c>
      <c r="F1717" s="18">
        <v>1.61</v>
      </c>
      <c r="G1717" s="17"/>
      <c r="H1717" s="16"/>
      <c r="I1717" s="16" t="s">
        <v>40</v>
      </c>
      <c r="J1717" s="16" t="s">
        <v>4</v>
      </c>
      <c r="K1717" s="16" t="s">
        <v>4</v>
      </c>
      <c r="L1717" s="19">
        <f>IF(Tabelle1[[#This Row],[Heizleistung (55°C)]]=0,Tabelle1[[#This Row],[Heizleistung (35°C)]],(Tabelle1[[#This Row],[Heizleistung (35°C)]]+Tabelle1[[#This Row],[Heizleistung (55°C)]])/2)</f>
        <v>42</v>
      </c>
      <c r="M1717" s="20">
        <f>IF(Tabelle1[[#This Row],[Etas 55°C]]=0,0,(Tabelle1[[#This Row],[Etas 35°C]]*0.8+Tabelle1[[#This Row],[Etas 55°C]]*0.2))*2.5</f>
        <v>0</v>
      </c>
      <c r="N1717" s="21" t="str">
        <f>IF(-(Tabelle1[[#This Row],[80%/20% SCOP]]-5.5)/5.5=1,"n.a.",-(Tabelle1[[#This Row],[80%/20% SCOP]]-5.5)/5.5)</f>
        <v>n.a.</v>
      </c>
    </row>
    <row r="1718" spans="1:14" ht="20.100000000000001" customHeight="1" x14ac:dyDescent="0.25">
      <c r="A1718" s="24">
        <v>16005769</v>
      </c>
      <c r="B1718" s="15" t="s">
        <v>1657</v>
      </c>
      <c r="C1718" s="15" t="s">
        <v>1737</v>
      </c>
      <c r="D1718" s="16" t="s">
        <v>2</v>
      </c>
      <c r="E1718" s="17">
        <v>8.3699999999999992</v>
      </c>
      <c r="F1718" s="18">
        <v>1.95</v>
      </c>
      <c r="G1718" s="17">
        <v>7.62</v>
      </c>
      <c r="H1718" s="18">
        <v>1.4</v>
      </c>
      <c r="I1718" s="16" t="s">
        <v>40</v>
      </c>
      <c r="J1718" s="16" t="s">
        <v>4</v>
      </c>
      <c r="K1718" s="16" t="s">
        <v>4</v>
      </c>
      <c r="L1718" s="19">
        <f>IF(Tabelle1[[#This Row],[Heizleistung (55°C)]]=0,Tabelle1[[#This Row],[Heizleistung (35°C)]],(Tabelle1[[#This Row],[Heizleistung (35°C)]]+Tabelle1[[#This Row],[Heizleistung (55°C)]])/2)</f>
        <v>7.9949999999999992</v>
      </c>
      <c r="M1718" s="20">
        <f>IF(Tabelle1[[#This Row],[Etas 55°C]]=0,0,(Tabelle1[[#This Row],[Etas 35°C]]*0.8+Tabelle1[[#This Row],[Etas 55°C]]*0.2))*2.5</f>
        <v>4.6000000000000005</v>
      </c>
      <c r="N1718" s="21">
        <f>IF(-(Tabelle1[[#This Row],[80%/20% SCOP]]-5.5)/5.5=1,"n.a.",-(Tabelle1[[#This Row],[80%/20% SCOP]]-5.5)/5.5)</f>
        <v>0.16363636363636355</v>
      </c>
    </row>
    <row r="1719" spans="1:14" ht="20.100000000000001" customHeight="1" x14ac:dyDescent="0.25">
      <c r="A1719" s="24">
        <v>16013778</v>
      </c>
      <c r="B1719" s="15" t="s">
        <v>1657</v>
      </c>
      <c r="C1719" s="15" t="s">
        <v>1738</v>
      </c>
      <c r="D1719" s="16" t="s">
        <v>2</v>
      </c>
      <c r="E1719" s="17">
        <v>45</v>
      </c>
      <c r="F1719" s="18">
        <v>1.64</v>
      </c>
      <c r="G1719" s="17"/>
      <c r="H1719" s="16"/>
      <c r="I1719" s="16" t="s">
        <v>40</v>
      </c>
      <c r="J1719" s="16" t="s">
        <v>4</v>
      </c>
      <c r="K1719" s="16" t="s">
        <v>4</v>
      </c>
      <c r="L1719" s="19">
        <f>IF(Tabelle1[[#This Row],[Heizleistung (55°C)]]=0,Tabelle1[[#This Row],[Heizleistung (35°C)]],(Tabelle1[[#This Row],[Heizleistung (35°C)]]+Tabelle1[[#This Row],[Heizleistung (55°C)]])/2)</f>
        <v>45</v>
      </c>
      <c r="M1719" s="20">
        <f>IF(Tabelle1[[#This Row],[Etas 55°C]]=0,0,(Tabelle1[[#This Row],[Etas 35°C]]*0.8+Tabelle1[[#This Row],[Etas 55°C]]*0.2))*2.5</f>
        <v>0</v>
      </c>
      <c r="N1719" s="21" t="str">
        <f>IF(-(Tabelle1[[#This Row],[80%/20% SCOP]]-5.5)/5.5=1,"n.a.",-(Tabelle1[[#This Row],[80%/20% SCOP]]-5.5)/5.5)</f>
        <v>n.a.</v>
      </c>
    </row>
    <row r="1720" spans="1:14" ht="20.100000000000001" customHeight="1" x14ac:dyDescent="0.25">
      <c r="A1720" s="24">
        <v>16014936</v>
      </c>
      <c r="B1720" s="15" t="s">
        <v>1657</v>
      </c>
      <c r="C1720" s="15" t="s">
        <v>1739</v>
      </c>
      <c r="D1720" s="16" t="s">
        <v>2</v>
      </c>
      <c r="E1720" s="17">
        <v>64</v>
      </c>
      <c r="F1720" s="18">
        <v>1.59</v>
      </c>
      <c r="G1720" s="17"/>
      <c r="H1720" s="16"/>
      <c r="I1720" s="16" t="s">
        <v>40</v>
      </c>
      <c r="J1720" s="16" t="s">
        <v>4</v>
      </c>
      <c r="K1720" s="16" t="s">
        <v>4</v>
      </c>
      <c r="L1720" s="19">
        <f>IF(Tabelle1[[#This Row],[Heizleistung (55°C)]]=0,Tabelle1[[#This Row],[Heizleistung (35°C)]],(Tabelle1[[#This Row],[Heizleistung (35°C)]]+Tabelle1[[#This Row],[Heizleistung (55°C)]])/2)</f>
        <v>64</v>
      </c>
      <c r="M1720" s="20">
        <f>IF(Tabelle1[[#This Row],[Etas 55°C]]=0,0,(Tabelle1[[#This Row],[Etas 35°C]]*0.8+Tabelle1[[#This Row],[Etas 55°C]]*0.2))*2.5</f>
        <v>0</v>
      </c>
      <c r="N1720" s="21" t="str">
        <f>IF(-(Tabelle1[[#This Row],[80%/20% SCOP]]-5.5)/5.5=1,"n.a.",-(Tabelle1[[#This Row],[80%/20% SCOP]]-5.5)/5.5)</f>
        <v>n.a.</v>
      </c>
    </row>
    <row r="1721" spans="1:14" ht="20.100000000000001" customHeight="1" x14ac:dyDescent="0.25">
      <c r="A1721" s="24">
        <v>16006640</v>
      </c>
      <c r="B1721" s="15" t="s">
        <v>1657</v>
      </c>
      <c r="C1721" s="15" t="s">
        <v>1740</v>
      </c>
      <c r="D1721" s="16" t="s">
        <v>2</v>
      </c>
      <c r="E1721" s="17">
        <v>80</v>
      </c>
      <c r="F1721" s="18">
        <v>1.59</v>
      </c>
      <c r="G1721" s="17"/>
      <c r="H1721" s="16"/>
      <c r="I1721" s="16" t="s">
        <v>40</v>
      </c>
      <c r="J1721" s="16" t="s">
        <v>4</v>
      </c>
      <c r="K1721" s="16" t="s">
        <v>4</v>
      </c>
      <c r="L1721" s="19">
        <f>IF(Tabelle1[[#This Row],[Heizleistung (55°C)]]=0,Tabelle1[[#This Row],[Heizleistung (35°C)]],(Tabelle1[[#This Row],[Heizleistung (35°C)]]+Tabelle1[[#This Row],[Heizleistung (55°C)]])/2)</f>
        <v>80</v>
      </c>
      <c r="M1721" s="20">
        <f>IF(Tabelle1[[#This Row],[Etas 55°C]]=0,0,(Tabelle1[[#This Row],[Etas 35°C]]*0.8+Tabelle1[[#This Row],[Etas 55°C]]*0.2))*2.5</f>
        <v>0</v>
      </c>
      <c r="N1721" s="21" t="str">
        <f>IF(-(Tabelle1[[#This Row],[80%/20% SCOP]]-5.5)/5.5=1,"n.a.",-(Tabelle1[[#This Row],[80%/20% SCOP]]-5.5)/5.5)</f>
        <v>n.a.</v>
      </c>
    </row>
    <row r="1722" spans="1:14" ht="20.100000000000001" customHeight="1" x14ac:dyDescent="0.25">
      <c r="A1722" s="24">
        <v>16005771</v>
      </c>
      <c r="B1722" s="15" t="s">
        <v>1657</v>
      </c>
      <c r="C1722" s="15" t="s">
        <v>1741</v>
      </c>
      <c r="D1722" s="16" t="s">
        <v>2</v>
      </c>
      <c r="E1722" s="17">
        <v>5.2</v>
      </c>
      <c r="F1722" s="18">
        <v>1.93</v>
      </c>
      <c r="G1722" s="17">
        <v>4.63</v>
      </c>
      <c r="H1722" s="18">
        <v>1.34</v>
      </c>
      <c r="I1722" s="16" t="s">
        <v>40</v>
      </c>
      <c r="J1722" s="16" t="s">
        <v>4</v>
      </c>
      <c r="K1722" s="16" t="s">
        <v>4</v>
      </c>
      <c r="L1722" s="19">
        <f>IF(Tabelle1[[#This Row],[Heizleistung (55°C)]]=0,Tabelle1[[#This Row],[Heizleistung (35°C)]],(Tabelle1[[#This Row],[Heizleistung (35°C)]]+Tabelle1[[#This Row],[Heizleistung (55°C)]])/2)</f>
        <v>4.915</v>
      </c>
      <c r="M1722" s="20">
        <f>IF(Tabelle1[[#This Row],[Etas 55°C]]=0,0,(Tabelle1[[#This Row],[Etas 35°C]]*0.8+Tabelle1[[#This Row],[Etas 55°C]]*0.2))*2.5</f>
        <v>4.53</v>
      </c>
      <c r="N1722" s="21">
        <f>IF(-(Tabelle1[[#This Row],[80%/20% SCOP]]-5.5)/5.5=1,"n.a.",-(Tabelle1[[#This Row],[80%/20% SCOP]]-5.5)/5.5)</f>
        <v>0.17636363636363631</v>
      </c>
    </row>
    <row r="1723" spans="1:14" ht="20.100000000000001" customHeight="1" x14ac:dyDescent="0.25">
      <c r="A1723" s="24">
        <v>16005644</v>
      </c>
      <c r="B1723" s="15" t="s">
        <v>1657</v>
      </c>
      <c r="C1723" s="15" t="s">
        <v>1742</v>
      </c>
      <c r="D1723" s="16" t="s">
        <v>2</v>
      </c>
      <c r="E1723" s="17">
        <v>5.21</v>
      </c>
      <c r="F1723" s="18">
        <v>1.79</v>
      </c>
      <c r="G1723" s="17">
        <v>4.6399999999999997</v>
      </c>
      <c r="H1723" s="18">
        <v>1.27</v>
      </c>
      <c r="I1723" s="16" t="s">
        <v>109</v>
      </c>
      <c r="J1723" s="16" t="s">
        <v>4</v>
      </c>
      <c r="K1723" s="16" t="s">
        <v>25</v>
      </c>
      <c r="L1723" s="19">
        <f>IF(Tabelle1[[#This Row],[Heizleistung (55°C)]]=0,Tabelle1[[#This Row],[Heizleistung (35°C)]],(Tabelle1[[#This Row],[Heizleistung (35°C)]]+Tabelle1[[#This Row],[Heizleistung (55°C)]])/2)</f>
        <v>4.9249999999999998</v>
      </c>
      <c r="M1723" s="20">
        <f>IF(Tabelle1[[#This Row],[Etas 55°C]]=0,0,(Tabelle1[[#This Row],[Etas 35°C]]*0.8+Tabelle1[[#This Row],[Etas 55°C]]*0.2))*2.5</f>
        <v>4.2150000000000007</v>
      </c>
      <c r="N1723" s="21">
        <f>IF(-(Tabelle1[[#This Row],[80%/20% SCOP]]-5.5)/5.5=1,"n.a.",-(Tabelle1[[#This Row],[80%/20% SCOP]]-5.5)/5.5)</f>
        <v>0.2336363636363635</v>
      </c>
    </row>
    <row r="1724" spans="1:14" ht="20.100000000000001" customHeight="1" x14ac:dyDescent="0.25">
      <c r="A1724" s="24">
        <v>16005776</v>
      </c>
      <c r="B1724" s="15" t="s">
        <v>1657</v>
      </c>
      <c r="C1724" s="15" t="s">
        <v>1743</v>
      </c>
      <c r="D1724" s="16" t="s">
        <v>2</v>
      </c>
      <c r="E1724" s="17">
        <v>12.48</v>
      </c>
      <c r="F1724" s="18">
        <v>2.02</v>
      </c>
      <c r="G1724" s="17">
        <v>11.59</v>
      </c>
      <c r="H1724" s="18">
        <v>1.51</v>
      </c>
      <c r="I1724" s="16" t="s">
        <v>40</v>
      </c>
      <c r="J1724" s="16" t="s">
        <v>4</v>
      </c>
      <c r="K1724" s="16" t="s">
        <v>4</v>
      </c>
      <c r="L1724" s="19">
        <f>IF(Tabelle1[[#This Row],[Heizleistung (55°C)]]=0,Tabelle1[[#This Row],[Heizleistung (35°C)]],(Tabelle1[[#This Row],[Heizleistung (35°C)]]+Tabelle1[[#This Row],[Heizleistung (55°C)]])/2)</f>
        <v>12.035</v>
      </c>
      <c r="M1724" s="20">
        <f>IF(Tabelle1[[#This Row],[Etas 55°C]]=0,0,(Tabelle1[[#This Row],[Etas 35°C]]*0.8+Tabelle1[[#This Row],[Etas 55°C]]*0.2))*2.5</f>
        <v>4.7949999999999999</v>
      </c>
      <c r="N1724" s="21">
        <f>IF(-(Tabelle1[[#This Row],[80%/20% SCOP]]-5.5)/5.5=1,"n.a.",-(Tabelle1[[#This Row],[80%/20% SCOP]]-5.5)/5.5)</f>
        <v>0.1281818181818182</v>
      </c>
    </row>
    <row r="1725" spans="1:14" ht="20.100000000000001" customHeight="1" x14ac:dyDescent="0.25">
      <c r="A1725" s="24">
        <v>16005701</v>
      </c>
      <c r="B1725" s="15" t="s">
        <v>1657</v>
      </c>
      <c r="C1725" s="15" t="s">
        <v>1744</v>
      </c>
      <c r="D1725" s="16" t="s">
        <v>2</v>
      </c>
      <c r="E1725" s="17">
        <v>15.65</v>
      </c>
      <c r="F1725" s="18">
        <v>1.75</v>
      </c>
      <c r="G1725" s="17">
        <v>15.03</v>
      </c>
      <c r="H1725" s="18">
        <v>1.34</v>
      </c>
      <c r="I1725" s="16" t="s">
        <v>109</v>
      </c>
      <c r="J1725" s="16" t="s">
        <v>4</v>
      </c>
      <c r="K1725" s="16" t="s">
        <v>4</v>
      </c>
      <c r="L1725" s="19">
        <f>IF(Tabelle1[[#This Row],[Heizleistung (55°C)]]=0,Tabelle1[[#This Row],[Heizleistung (35°C)]],(Tabelle1[[#This Row],[Heizleistung (35°C)]]+Tabelle1[[#This Row],[Heizleistung (55°C)]])/2)</f>
        <v>15.34</v>
      </c>
      <c r="M1725" s="20">
        <f>IF(Tabelle1[[#This Row],[Etas 55°C]]=0,0,(Tabelle1[[#This Row],[Etas 35°C]]*0.8+Tabelle1[[#This Row],[Etas 55°C]]*0.2))*2.5</f>
        <v>4.17</v>
      </c>
      <c r="N1725" s="21">
        <f>IF(-(Tabelle1[[#This Row],[80%/20% SCOP]]-5.5)/5.5=1,"n.a.",-(Tabelle1[[#This Row],[80%/20% SCOP]]-5.5)/5.5)</f>
        <v>0.24181818181818182</v>
      </c>
    </row>
    <row r="1726" spans="1:14" ht="20.100000000000001" customHeight="1" x14ac:dyDescent="0.25">
      <c r="A1726" s="24">
        <v>16005540</v>
      </c>
      <c r="B1726" s="15" t="s">
        <v>1657</v>
      </c>
      <c r="C1726" s="15" t="s">
        <v>1745</v>
      </c>
      <c r="D1726" s="16" t="s">
        <v>2</v>
      </c>
      <c r="E1726" s="17">
        <v>7.89</v>
      </c>
      <c r="F1726" s="18">
        <v>1.78</v>
      </c>
      <c r="G1726" s="17">
        <v>7.45</v>
      </c>
      <c r="H1726" s="18">
        <v>1.28</v>
      </c>
      <c r="I1726" s="16" t="s">
        <v>109</v>
      </c>
      <c r="J1726" s="16" t="s">
        <v>4</v>
      </c>
      <c r="K1726" s="16" t="s">
        <v>25</v>
      </c>
      <c r="L1726" s="19">
        <f>IF(Tabelle1[[#This Row],[Heizleistung (55°C)]]=0,Tabelle1[[#This Row],[Heizleistung (35°C)]],(Tabelle1[[#This Row],[Heizleistung (35°C)]]+Tabelle1[[#This Row],[Heizleistung (55°C)]])/2)</f>
        <v>7.67</v>
      </c>
      <c r="M1726" s="20">
        <f>IF(Tabelle1[[#This Row],[Etas 55°C]]=0,0,(Tabelle1[[#This Row],[Etas 35°C]]*0.8+Tabelle1[[#This Row],[Etas 55°C]]*0.2))*2.5</f>
        <v>4.2</v>
      </c>
      <c r="N1726" s="21">
        <f>IF(-(Tabelle1[[#This Row],[80%/20% SCOP]]-5.5)/5.5=1,"n.a.",-(Tabelle1[[#This Row],[80%/20% SCOP]]-5.5)/5.5)</f>
        <v>0.23636363636363633</v>
      </c>
    </row>
    <row r="1727" spans="1:14" ht="20.100000000000001" customHeight="1" x14ac:dyDescent="0.25">
      <c r="A1727" s="24">
        <v>16005700</v>
      </c>
      <c r="B1727" s="15" t="s">
        <v>1657</v>
      </c>
      <c r="C1727" s="15" t="s">
        <v>1746</v>
      </c>
      <c r="D1727" s="16" t="s">
        <v>2</v>
      </c>
      <c r="E1727" s="17">
        <v>13.31</v>
      </c>
      <c r="F1727" s="18">
        <v>1.84</v>
      </c>
      <c r="G1727" s="17">
        <v>12.62</v>
      </c>
      <c r="H1727" s="18">
        <v>1.33</v>
      </c>
      <c r="I1727" s="16" t="s">
        <v>109</v>
      </c>
      <c r="J1727" s="16" t="s">
        <v>4</v>
      </c>
      <c r="K1727" s="16" t="s">
        <v>4</v>
      </c>
      <c r="L1727" s="19">
        <f>IF(Tabelle1[[#This Row],[Heizleistung (55°C)]]=0,Tabelle1[[#This Row],[Heizleistung (35°C)]],(Tabelle1[[#This Row],[Heizleistung (35°C)]]+Tabelle1[[#This Row],[Heizleistung (55°C)]])/2)</f>
        <v>12.965</v>
      </c>
      <c r="M1727" s="20">
        <f>IF(Tabelle1[[#This Row],[Etas 55°C]]=0,0,(Tabelle1[[#This Row],[Etas 35°C]]*0.8+Tabelle1[[#This Row],[Etas 55°C]]*0.2))*2.5</f>
        <v>4.3450000000000006</v>
      </c>
      <c r="N1727" s="21">
        <f>IF(-(Tabelle1[[#This Row],[80%/20% SCOP]]-5.5)/5.5=1,"n.a.",-(Tabelle1[[#This Row],[80%/20% SCOP]]-5.5)/5.5)</f>
        <v>0.20999999999999988</v>
      </c>
    </row>
    <row r="1728" spans="1:14" ht="20.100000000000001" customHeight="1" x14ac:dyDescent="0.25">
      <c r="A1728" s="24">
        <v>16005496</v>
      </c>
      <c r="B1728" s="15" t="s">
        <v>1657</v>
      </c>
      <c r="C1728" s="15" t="s">
        <v>1747</v>
      </c>
      <c r="D1728" s="16" t="s">
        <v>2</v>
      </c>
      <c r="E1728" s="17">
        <v>5.8</v>
      </c>
      <c r="F1728" s="18">
        <v>1.76</v>
      </c>
      <c r="G1728" s="17">
        <v>5.86</v>
      </c>
      <c r="H1728" s="18">
        <v>1.3</v>
      </c>
      <c r="I1728" s="16" t="s">
        <v>109</v>
      </c>
      <c r="J1728" s="16" t="s">
        <v>4</v>
      </c>
      <c r="K1728" s="16" t="s">
        <v>25</v>
      </c>
      <c r="L1728" s="19">
        <f>IF(Tabelle1[[#This Row],[Heizleistung (55°C)]]=0,Tabelle1[[#This Row],[Heizleistung (35°C)]],(Tabelle1[[#This Row],[Heizleistung (35°C)]]+Tabelle1[[#This Row],[Heizleistung (55°C)]])/2)</f>
        <v>5.83</v>
      </c>
      <c r="M1728" s="20">
        <f>IF(Tabelle1[[#This Row],[Etas 55°C]]=0,0,(Tabelle1[[#This Row],[Etas 35°C]]*0.8+Tabelle1[[#This Row],[Etas 55°C]]*0.2))*2.5</f>
        <v>4.17</v>
      </c>
      <c r="N1728" s="21">
        <f>IF(-(Tabelle1[[#This Row],[80%/20% SCOP]]-5.5)/5.5=1,"n.a.",-(Tabelle1[[#This Row],[80%/20% SCOP]]-5.5)/5.5)</f>
        <v>0.24181818181818182</v>
      </c>
    </row>
    <row r="1729" spans="1:14" ht="20.100000000000001" customHeight="1" x14ac:dyDescent="0.25">
      <c r="A1729" s="24">
        <v>16013781</v>
      </c>
      <c r="B1729" s="15" t="s">
        <v>1657</v>
      </c>
      <c r="C1729" s="15" t="s">
        <v>1748</v>
      </c>
      <c r="D1729" s="16" t="s">
        <v>2</v>
      </c>
      <c r="E1729" s="17">
        <v>68</v>
      </c>
      <c r="F1729" s="18">
        <v>1.62</v>
      </c>
      <c r="G1729" s="17"/>
      <c r="H1729" s="16"/>
      <c r="I1729" s="16" t="s">
        <v>40</v>
      </c>
      <c r="J1729" s="16" t="s">
        <v>4</v>
      </c>
      <c r="K1729" s="16" t="s">
        <v>4</v>
      </c>
      <c r="L1729" s="19">
        <f>IF(Tabelle1[[#This Row],[Heizleistung (55°C)]]=0,Tabelle1[[#This Row],[Heizleistung (35°C)]],(Tabelle1[[#This Row],[Heizleistung (35°C)]]+Tabelle1[[#This Row],[Heizleistung (55°C)]])/2)</f>
        <v>68</v>
      </c>
      <c r="M1729" s="20">
        <f>IF(Tabelle1[[#This Row],[Etas 55°C]]=0,0,(Tabelle1[[#This Row],[Etas 35°C]]*0.8+Tabelle1[[#This Row],[Etas 55°C]]*0.2))*2.5</f>
        <v>0</v>
      </c>
      <c r="N1729" s="21" t="str">
        <f>IF(-(Tabelle1[[#This Row],[80%/20% SCOP]]-5.5)/5.5=1,"n.a.",-(Tabelle1[[#This Row],[80%/20% SCOP]]-5.5)/5.5)</f>
        <v>n.a.</v>
      </c>
    </row>
    <row r="1730" spans="1:14" ht="20.100000000000001" customHeight="1" x14ac:dyDescent="0.25">
      <c r="A1730" s="24">
        <v>16005765</v>
      </c>
      <c r="B1730" s="15" t="s">
        <v>1657</v>
      </c>
      <c r="C1730" s="15" t="s">
        <v>1749</v>
      </c>
      <c r="D1730" s="16" t="s">
        <v>2</v>
      </c>
      <c r="E1730" s="17">
        <v>16</v>
      </c>
      <c r="F1730" s="18">
        <v>2</v>
      </c>
      <c r="G1730" s="17">
        <v>14</v>
      </c>
      <c r="H1730" s="18">
        <v>1.52</v>
      </c>
      <c r="I1730" s="16" t="s">
        <v>40</v>
      </c>
      <c r="J1730" s="16" t="s">
        <v>4</v>
      </c>
      <c r="K1730" s="16" t="s">
        <v>4</v>
      </c>
      <c r="L1730" s="19">
        <f>IF(Tabelle1[[#This Row],[Heizleistung (55°C)]]=0,Tabelle1[[#This Row],[Heizleistung (35°C)]],(Tabelle1[[#This Row],[Heizleistung (35°C)]]+Tabelle1[[#This Row],[Heizleistung (55°C)]])/2)</f>
        <v>15</v>
      </c>
      <c r="M1730" s="20">
        <f>IF(Tabelle1[[#This Row],[Etas 55°C]]=0,0,(Tabelle1[[#This Row],[Etas 35°C]]*0.8+Tabelle1[[#This Row],[Etas 55°C]]*0.2))*2.5</f>
        <v>4.7600000000000007</v>
      </c>
      <c r="N1730" s="21">
        <f>IF(-(Tabelle1[[#This Row],[80%/20% SCOP]]-5.5)/5.5=1,"n.a.",-(Tabelle1[[#This Row],[80%/20% SCOP]]-5.5)/5.5)</f>
        <v>0.13454545454545441</v>
      </c>
    </row>
    <row r="1731" spans="1:14" ht="20.100000000000001" customHeight="1" x14ac:dyDescent="0.25">
      <c r="A1731" s="24">
        <v>16005643</v>
      </c>
      <c r="B1731" s="15" t="s">
        <v>1657</v>
      </c>
      <c r="C1731" s="15" t="s">
        <v>1750</v>
      </c>
      <c r="D1731" s="16" t="s">
        <v>2</v>
      </c>
      <c r="E1731" s="17">
        <v>5.21</v>
      </c>
      <c r="F1731" s="18">
        <v>1.79</v>
      </c>
      <c r="G1731" s="17">
        <v>4.6399999999999997</v>
      </c>
      <c r="H1731" s="18">
        <v>1.27</v>
      </c>
      <c r="I1731" s="16" t="s">
        <v>109</v>
      </c>
      <c r="J1731" s="16" t="s">
        <v>4</v>
      </c>
      <c r="K1731" s="16" t="s">
        <v>25</v>
      </c>
      <c r="L1731" s="19">
        <f>IF(Tabelle1[[#This Row],[Heizleistung (55°C)]]=0,Tabelle1[[#This Row],[Heizleistung (35°C)]],(Tabelle1[[#This Row],[Heizleistung (35°C)]]+Tabelle1[[#This Row],[Heizleistung (55°C)]])/2)</f>
        <v>4.9249999999999998</v>
      </c>
      <c r="M1731" s="20">
        <f>IF(Tabelle1[[#This Row],[Etas 55°C]]=0,0,(Tabelle1[[#This Row],[Etas 35°C]]*0.8+Tabelle1[[#This Row],[Etas 55°C]]*0.2))*2.5</f>
        <v>4.2150000000000007</v>
      </c>
      <c r="N1731" s="21">
        <f>IF(-(Tabelle1[[#This Row],[80%/20% SCOP]]-5.5)/5.5=1,"n.a.",-(Tabelle1[[#This Row],[80%/20% SCOP]]-5.5)/5.5)</f>
        <v>0.2336363636363635</v>
      </c>
    </row>
    <row r="1732" spans="1:14" ht="20.100000000000001" customHeight="1" x14ac:dyDescent="0.25">
      <c r="A1732" s="24">
        <v>16006638</v>
      </c>
      <c r="B1732" s="15" t="s">
        <v>1657</v>
      </c>
      <c r="C1732" s="15" t="s">
        <v>1751</v>
      </c>
      <c r="D1732" s="16" t="s">
        <v>2</v>
      </c>
      <c r="E1732" s="17">
        <v>49</v>
      </c>
      <c r="F1732" s="18">
        <v>1.58</v>
      </c>
      <c r="G1732" s="17"/>
      <c r="H1732" s="16"/>
      <c r="I1732" s="16" t="s">
        <v>40</v>
      </c>
      <c r="J1732" s="16" t="s">
        <v>4</v>
      </c>
      <c r="K1732" s="16" t="s">
        <v>4</v>
      </c>
      <c r="L1732" s="19">
        <f>IF(Tabelle1[[#This Row],[Heizleistung (55°C)]]=0,Tabelle1[[#This Row],[Heizleistung (35°C)]],(Tabelle1[[#This Row],[Heizleistung (35°C)]]+Tabelle1[[#This Row],[Heizleistung (55°C)]])/2)</f>
        <v>49</v>
      </c>
      <c r="M1732" s="20">
        <f>IF(Tabelle1[[#This Row],[Etas 55°C]]=0,0,(Tabelle1[[#This Row],[Etas 35°C]]*0.8+Tabelle1[[#This Row],[Etas 55°C]]*0.2))*2.5</f>
        <v>0</v>
      </c>
      <c r="N1732" s="21" t="str">
        <f>IF(-(Tabelle1[[#This Row],[80%/20% SCOP]]-5.5)/5.5=1,"n.a.",-(Tabelle1[[#This Row],[80%/20% SCOP]]-5.5)/5.5)</f>
        <v>n.a.</v>
      </c>
    </row>
    <row r="1733" spans="1:14" ht="20.100000000000001" customHeight="1" x14ac:dyDescent="0.25">
      <c r="A1733" s="24">
        <v>16014932</v>
      </c>
      <c r="B1733" s="15" t="s">
        <v>1657</v>
      </c>
      <c r="C1733" s="15" t="s">
        <v>1752</v>
      </c>
      <c r="D1733" s="16" t="s">
        <v>2</v>
      </c>
      <c r="E1733" s="17">
        <v>37</v>
      </c>
      <c r="F1733" s="18">
        <v>1.61</v>
      </c>
      <c r="G1733" s="17"/>
      <c r="H1733" s="16"/>
      <c r="I1733" s="16" t="s">
        <v>40</v>
      </c>
      <c r="J1733" s="16" t="s">
        <v>4</v>
      </c>
      <c r="K1733" s="16" t="s">
        <v>4</v>
      </c>
      <c r="L1733" s="19">
        <f>IF(Tabelle1[[#This Row],[Heizleistung (55°C)]]=0,Tabelle1[[#This Row],[Heizleistung (35°C)]],(Tabelle1[[#This Row],[Heizleistung (35°C)]]+Tabelle1[[#This Row],[Heizleistung (55°C)]])/2)</f>
        <v>37</v>
      </c>
      <c r="M1733" s="20">
        <f>IF(Tabelle1[[#This Row],[Etas 55°C]]=0,0,(Tabelle1[[#This Row],[Etas 35°C]]*0.8+Tabelle1[[#This Row],[Etas 55°C]]*0.2))*2.5</f>
        <v>0</v>
      </c>
      <c r="N1733" s="21" t="str">
        <f>IF(-(Tabelle1[[#This Row],[80%/20% SCOP]]-5.5)/5.5=1,"n.a.",-(Tabelle1[[#This Row],[80%/20% SCOP]]-5.5)/5.5)</f>
        <v>n.a.</v>
      </c>
    </row>
    <row r="1734" spans="1:14" ht="20.100000000000001" customHeight="1" x14ac:dyDescent="0.25">
      <c r="A1734" s="24">
        <v>16005762</v>
      </c>
      <c r="B1734" s="15" t="s">
        <v>1657</v>
      </c>
      <c r="C1734" s="15" t="s">
        <v>1753</v>
      </c>
      <c r="D1734" s="16" t="s">
        <v>2</v>
      </c>
      <c r="E1734" s="17">
        <v>9.2100000000000009</v>
      </c>
      <c r="F1734" s="18">
        <v>1.93</v>
      </c>
      <c r="G1734" s="17">
        <v>9.1999999999999993</v>
      </c>
      <c r="H1734" s="18">
        <v>1.41</v>
      </c>
      <c r="I1734" s="16" t="s">
        <v>109</v>
      </c>
      <c r="J1734" s="16" t="s">
        <v>4</v>
      </c>
      <c r="K1734" s="16" t="s">
        <v>4</v>
      </c>
      <c r="L1734" s="19">
        <f>IF(Tabelle1[[#This Row],[Heizleistung (55°C)]]=0,Tabelle1[[#This Row],[Heizleistung (35°C)]],(Tabelle1[[#This Row],[Heizleistung (35°C)]]+Tabelle1[[#This Row],[Heizleistung (55°C)]])/2)</f>
        <v>9.2050000000000001</v>
      </c>
      <c r="M1734" s="20">
        <f>IF(Tabelle1[[#This Row],[Etas 55°C]]=0,0,(Tabelle1[[#This Row],[Etas 35°C]]*0.8+Tabelle1[[#This Row],[Etas 55°C]]*0.2))*2.5</f>
        <v>4.5650000000000004</v>
      </c>
      <c r="N1734" s="21">
        <f>IF(-(Tabelle1[[#This Row],[80%/20% SCOP]]-5.5)/5.5=1,"n.a.",-(Tabelle1[[#This Row],[80%/20% SCOP]]-5.5)/5.5)</f>
        <v>0.16999999999999993</v>
      </c>
    </row>
    <row r="1735" spans="1:14" ht="20.100000000000001" customHeight="1" x14ac:dyDescent="0.25">
      <c r="A1735" s="24">
        <v>16013785</v>
      </c>
      <c r="B1735" s="15" t="s">
        <v>1657</v>
      </c>
      <c r="C1735" s="15" t="s">
        <v>1754</v>
      </c>
      <c r="D1735" s="16" t="s">
        <v>2</v>
      </c>
      <c r="E1735" s="17">
        <v>35</v>
      </c>
      <c r="F1735" s="18">
        <v>1.75</v>
      </c>
      <c r="G1735" s="17">
        <v>33</v>
      </c>
      <c r="H1735" s="18">
        <v>1.27</v>
      </c>
      <c r="I1735" s="16" t="s">
        <v>40</v>
      </c>
      <c r="J1735" s="16" t="s">
        <v>4</v>
      </c>
      <c r="K1735" s="16" t="s">
        <v>4</v>
      </c>
      <c r="L1735" s="19">
        <f>IF(Tabelle1[[#This Row],[Heizleistung (55°C)]]=0,Tabelle1[[#This Row],[Heizleistung (35°C)]],(Tabelle1[[#This Row],[Heizleistung (35°C)]]+Tabelle1[[#This Row],[Heizleistung (55°C)]])/2)</f>
        <v>34</v>
      </c>
      <c r="M1735" s="20">
        <f>IF(Tabelle1[[#This Row],[Etas 55°C]]=0,0,(Tabelle1[[#This Row],[Etas 35°C]]*0.8+Tabelle1[[#This Row],[Etas 55°C]]*0.2))*2.5</f>
        <v>4.1350000000000007</v>
      </c>
      <c r="N1735" s="21">
        <f>IF(-(Tabelle1[[#This Row],[80%/20% SCOP]]-5.5)/5.5=1,"n.a.",-(Tabelle1[[#This Row],[80%/20% SCOP]]-5.5)/5.5)</f>
        <v>0.24818181818181806</v>
      </c>
    </row>
    <row r="1736" spans="1:14" ht="20.100000000000001" customHeight="1" x14ac:dyDescent="0.25">
      <c r="A1736" s="24">
        <v>16005767</v>
      </c>
      <c r="B1736" s="15" t="s">
        <v>1657</v>
      </c>
      <c r="C1736" s="15" t="s">
        <v>1755</v>
      </c>
      <c r="D1736" s="16" t="s">
        <v>2</v>
      </c>
      <c r="E1736" s="17">
        <v>5.2</v>
      </c>
      <c r="F1736" s="18">
        <v>1.93</v>
      </c>
      <c r="G1736" s="17">
        <v>4.63</v>
      </c>
      <c r="H1736" s="18">
        <v>1.34</v>
      </c>
      <c r="I1736" s="16" t="s">
        <v>40</v>
      </c>
      <c r="J1736" s="16" t="s">
        <v>4</v>
      </c>
      <c r="K1736" s="16" t="s">
        <v>4</v>
      </c>
      <c r="L1736" s="19">
        <f>IF(Tabelle1[[#This Row],[Heizleistung (55°C)]]=0,Tabelle1[[#This Row],[Heizleistung (35°C)]],(Tabelle1[[#This Row],[Heizleistung (35°C)]]+Tabelle1[[#This Row],[Heizleistung (55°C)]])/2)</f>
        <v>4.915</v>
      </c>
      <c r="M1736" s="20">
        <f>IF(Tabelle1[[#This Row],[Etas 55°C]]=0,0,(Tabelle1[[#This Row],[Etas 35°C]]*0.8+Tabelle1[[#This Row],[Etas 55°C]]*0.2))*2.5</f>
        <v>4.53</v>
      </c>
      <c r="N1736" s="21">
        <f>IF(-(Tabelle1[[#This Row],[80%/20% SCOP]]-5.5)/5.5=1,"n.a.",-(Tabelle1[[#This Row],[80%/20% SCOP]]-5.5)/5.5)</f>
        <v>0.17636363636363631</v>
      </c>
    </row>
    <row r="1737" spans="1:14" ht="20.100000000000001" customHeight="1" x14ac:dyDescent="0.25">
      <c r="A1737" s="24">
        <v>16016310</v>
      </c>
      <c r="B1737" s="15" t="s">
        <v>1756</v>
      </c>
      <c r="C1737" s="15" t="s">
        <v>1757</v>
      </c>
      <c r="D1737" s="16" t="s">
        <v>2</v>
      </c>
      <c r="E1737" s="17">
        <v>7.9</v>
      </c>
      <c r="F1737" s="18">
        <v>2.11</v>
      </c>
      <c r="G1737" s="17">
        <v>8.1999999999999993</v>
      </c>
      <c r="H1737" s="18">
        <v>1.59</v>
      </c>
      <c r="I1737" s="16" t="s">
        <v>3</v>
      </c>
      <c r="J1737" s="16" t="s">
        <v>4</v>
      </c>
      <c r="K1737" s="16" t="s">
        <v>4</v>
      </c>
      <c r="L1737" s="19">
        <f>IF(Tabelle1[[#This Row],[Heizleistung (55°C)]]=0,Tabelle1[[#This Row],[Heizleistung (35°C)]],(Tabelle1[[#This Row],[Heizleistung (35°C)]]+Tabelle1[[#This Row],[Heizleistung (55°C)]])/2)</f>
        <v>8.0500000000000007</v>
      </c>
      <c r="M1737" s="20">
        <f>IF(Tabelle1[[#This Row],[Etas 55°C]]=0,0,(Tabelle1[[#This Row],[Etas 35°C]]*0.8+Tabelle1[[#This Row],[Etas 55°C]]*0.2))*2.5</f>
        <v>5.0150000000000006</v>
      </c>
      <c r="N1737" s="21">
        <f>IF(-(Tabelle1[[#This Row],[80%/20% SCOP]]-5.5)/5.5=1,"n.a.",-(Tabelle1[[#This Row],[80%/20% SCOP]]-5.5)/5.5)</f>
        <v>8.8181818181818084E-2</v>
      </c>
    </row>
    <row r="1738" spans="1:14" ht="20.100000000000001" customHeight="1" x14ac:dyDescent="0.25">
      <c r="A1738" s="24">
        <v>16018668</v>
      </c>
      <c r="B1738" s="15" t="s">
        <v>1756</v>
      </c>
      <c r="C1738" s="15" t="s">
        <v>1758</v>
      </c>
      <c r="D1738" s="16" t="s">
        <v>2</v>
      </c>
      <c r="E1738" s="17">
        <v>8</v>
      </c>
      <c r="F1738" s="18">
        <v>2.11</v>
      </c>
      <c r="G1738" s="17">
        <v>8</v>
      </c>
      <c r="H1738" s="18">
        <v>1.59</v>
      </c>
      <c r="I1738" s="16" t="s">
        <v>3</v>
      </c>
      <c r="J1738" s="16" t="s">
        <v>4</v>
      </c>
      <c r="K1738" s="16" t="s">
        <v>4</v>
      </c>
      <c r="L1738" s="19">
        <f>IF(Tabelle1[[#This Row],[Heizleistung (55°C)]]=0,Tabelle1[[#This Row],[Heizleistung (35°C)]],(Tabelle1[[#This Row],[Heizleistung (35°C)]]+Tabelle1[[#This Row],[Heizleistung (55°C)]])/2)</f>
        <v>8</v>
      </c>
      <c r="M1738" s="20">
        <f>IF(Tabelle1[[#This Row],[Etas 55°C]]=0,0,(Tabelle1[[#This Row],[Etas 35°C]]*0.8+Tabelle1[[#This Row],[Etas 55°C]]*0.2))*2.5</f>
        <v>5.0150000000000006</v>
      </c>
      <c r="N1738" s="21">
        <f>IF(-(Tabelle1[[#This Row],[80%/20% SCOP]]-5.5)/5.5=1,"n.a.",-(Tabelle1[[#This Row],[80%/20% SCOP]]-5.5)/5.5)</f>
        <v>8.8181818181818084E-2</v>
      </c>
    </row>
    <row r="1739" spans="1:14" ht="20.100000000000001" customHeight="1" x14ac:dyDescent="0.25">
      <c r="A1739" s="24">
        <v>16016313</v>
      </c>
      <c r="B1739" s="15" t="s">
        <v>1756</v>
      </c>
      <c r="C1739" s="15" t="s">
        <v>1759</v>
      </c>
      <c r="D1739" s="16" t="s">
        <v>2</v>
      </c>
      <c r="E1739" s="17">
        <v>14.1</v>
      </c>
      <c r="F1739" s="18">
        <v>1.87</v>
      </c>
      <c r="G1739" s="17">
        <v>13.8</v>
      </c>
      <c r="H1739" s="18">
        <v>1.51</v>
      </c>
      <c r="I1739" s="16" t="s">
        <v>3</v>
      </c>
      <c r="J1739" s="16" t="s">
        <v>4</v>
      </c>
      <c r="K1739" s="16" t="s">
        <v>4</v>
      </c>
      <c r="L1739" s="19">
        <f>IF(Tabelle1[[#This Row],[Heizleistung (55°C)]]=0,Tabelle1[[#This Row],[Heizleistung (35°C)]],(Tabelle1[[#This Row],[Heizleistung (35°C)]]+Tabelle1[[#This Row],[Heizleistung (55°C)]])/2)</f>
        <v>13.95</v>
      </c>
      <c r="M1739" s="20">
        <f>IF(Tabelle1[[#This Row],[Etas 55°C]]=0,0,(Tabelle1[[#This Row],[Etas 35°C]]*0.8+Tabelle1[[#This Row],[Etas 55°C]]*0.2))*2.5</f>
        <v>4.495000000000001</v>
      </c>
      <c r="N1739" s="21">
        <f>IF(-(Tabelle1[[#This Row],[80%/20% SCOP]]-5.5)/5.5=1,"n.a.",-(Tabelle1[[#This Row],[80%/20% SCOP]]-5.5)/5.5)</f>
        <v>0.18272727272727254</v>
      </c>
    </row>
    <row r="1740" spans="1:14" ht="20.100000000000001" customHeight="1" x14ac:dyDescent="0.25">
      <c r="A1740" s="24">
        <v>16018671</v>
      </c>
      <c r="B1740" s="15" t="s">
        <v>1756</v>
      </c>
      <c r="C1740" s="15" t="s">
        <v>1760</v>
      </c>
      <c r="D1740" s="16" t="s">
        <v>2</v>
      </c>
      <c r="E1740" s="17">
        <v>15.5</v>
      </c>
      <c r="F1740" s="18">
        <v>1.85</v>
      </c>
      <c r="G1740" s="17">
        <v>16</v>
      </c>
      <c r="H1740" s="18">
        <v>1.51</v>
      </c>
      <c r="I1740" s="16" t="s">
        <v>3</v>
      </c>
      <c r="J1740" s="16" t="s">
        <v>4</v>
      </c>
      <c r="K1740" s="16" t="s">
        <v>4</v>
      </c>
      <c r="L1740" s="19">
        <f>IF(Tabelle1[[#This Row],[Heizleistung (55°C)]]=0,Tabelle1[[#This Row],[Heizleistung (35°C)]],(Tabelle1[[#This Row],[Heizleistung (35°C)]]+Tabelle1[[#This Row],[Heizleistung (55°C)]])/2)</f>
        <v>15.75</v>
      </c>
      <c r="M1740" s="20">
        <f>IF(Tabelle1[[#This Row],[Etas 55°C]]=0,0,(Tabelle1[[#This Row],[Etas 35°C]]*0.8+Tabelle1[[#This Row],[Etas 55°C]]*0.2))*2.5</f>
        <v>4.455000000000001</v>
      </c>
      <c r="N1740" s="21">
        <f>IF(-(Tabelle1[[#This Row],[80%/20% SCOP]]-5.5)/5.5=1,"n.a.",-(Tabelle1[[#This Row],[80%/20% SCOP]]-5.5)/5.5)</f>
        <v>0.18999999999999984</v>
      </c>
    </row>
    <row r="1741" spans="1:14" ht="20.100000000000001" customHeight="1" x14ac:dyDescent="0.25">
      <c r="A1741" s="24">
        <v>16016311</v>
      </c>
      <c r="B1741" s="15" t="s">
        <v>1756</v>
      </c>
      <c r="C1741" s="15" t="s">
        <v>1761</v>
      </c>
      <c r="D1741" s="16" t="s">
        <v>2</v>
      </c>
      <c r="E1741" s="17">
        <v>9.8000000000000007</v>
      </c>
      <c r="F1741" s="18">
        <v>2.1</v>
      </c>
      <c r="G1741" s="17">
        <v>10</v>
      </c>
      <c r="H1741" s="18">
        <v>1.57</v>
      </c>
      <c r="I1741" s="16" t="s">
        <v>3</v>
      </c>
      <c r="J1741" s="16" t="s">
        <v>4</v>
      </c>
      <c r="K1741" s="16" t="s">
        <v>4</v>
      </c>
      <c r="L1741" s="19">
        <f>IF(Tabelle1[[#This Row],[Heizleistung (55°C)]]=0,Tabelle1[[#This Row],[Heizleistung (35°C)]],(Tabelle1[[#This Row],[Heizleistung (35°C)]]+Tabelle1[[#This Row],[Heizleistung (55°C)]])/2)</f>
        <v>9.9</v>
      </c>
      <c r="M1741" s="20">
        <f>IF(Tabelle1[[#This Row],[Etas 55°C]]=0,0,(Tabelle1[[#This Row],[Etas 35°C]]*0.8+Tabelle1[[#This Row],[Etas 55°C]]*0.2))*2.5</f>
        <v>4.9850000000000003</v>
      </c>
      <c r="N1741" s="21">
        <f>IF(-(Tabelle1[[#This Row],[80%/20% SCOP]]-5.5)/5.5=1,"n.a.",-(Tabelle1[[#This Row],[80%/20% SCOP]]-5.5)/5.5)</f>
        <v>9.3636363636363573E-2</v>
      </c>
    </row>
    <row r="1742" spans="1:14" ht="20.100000000000001" customHeight="1" x14ac:dyDescent="0.25">
      <c r="A1742" s="24">
        <v>16016314</v>
      </c>
      <c r="B1742" s="15" t="s">
        <v>1756</v>
      </c>
      <c r="C1742" s="15" t="s">
        <v>1762</v>
      </c>
      <c r="D1742" s="16" t="s">
        <v>2</v>
      </c>
      <c r="E1742" s="17">
        <v>15.9</v>
      </c>
      <c r="F1742" s="18">
        <v>1.85</v>
      </c>
      <c r="G1742" s="17">
        <v>14.7</v>
      </c>
      <c r="H1742" s="18">
        <v>1.51</v>
      </c>
      <c r="I1742" s="16" t="s">
        <v>3</v>
      </c>
      <c r="J1742" s="16" t="s">
        <v>4</v>
      </c>
      <c r="K1742" s="16" t="s">
        <v>4</v>
      </c>
      <c r="L1742" s="19">
        <f>IF(Tabelle1[[#This Row],[Heizleistung (55°C)]]=0,Tabelle1[[#This Row],[Heizleistung (35°C)]],(Tabelle1[[#This Row],[Heizleistung (35°C)]]+Tabelle1[[#This Row],[Heizleistung (55°C)]])/2)</f>
        <v>15.3</v>
      </c>
      <c r="M1742" s="20">
        <f>IF(Tabelle1[[#This Row],[Etas 55°C]]=0,0,(Tabelle1[[#This Row],[Etas 35°C]]*0.8+Tabelle1[[#This Row],[Etas 55°C]]*0.2))*2.5</f>
        <v>4.455000000000001</v>
      </c>
      <c r="N1742" s="21">
        <f>IF(-(Tabelle1[[#This Row],[80%/20% SCOP]]-5.5)/5.5=1,"n.a.",-(Tabelle1[[#This Row],[80%/20% SCOP]]-5.5)/5.5)</f>
        <v>0.18999999999999984</v>
      </c>
    </row>
    <row r="1743" spans="1:14" ht="20.100000000000001" customHeight="1" x14ac:dyDescent="0.25">
      <c r="A1743" s="24">
        <v>16018670</v>
      </c>
      <c r="B1743" s="15" t="s">
        <v>1756</v>
      </c>
      <c r="C1743" s="15" t="s">
        <v>1763</v>
      </c>
      <c r="D1743" s="16" t="s">
        <v>2</v>
      </c>
      <c r="E1743" s="17">
        <v>12.1</v>
      </c>
      <c r="F1743" s="18">
        <v>1.94</v>
      </c>
      <c r="G1743" s="17">
        <v>11.9</v>
      </c>
      <c r="H1743" s="18">
        <v>1.55</v>
      </c>
      <c r="I1743" s="16" t="s">
        <v>3</v>
      </c>
      <c r="J1743" s="16" t="s">
        <v>4</v>
      </c>
      <c r="K1743" s="16" t="s">
        <v>4</v>
      </c>
      <c r="L1743" s="19">
        <f>IF(Tabelle1[[#This Row],[Heizleistung (55°C)]]=0,Tabelle1[[#This Row],[Heizleistung (35°C)]],(Tabelle1[[#This Row],[Heizleistung (35°C)]]+Tabelle1[[#This Row],[Heizleistung (55°C)]])/2)</f>
        <v>12</v>
      </c>
      <c r="M1743" s="20">
        <f>IF(Tabelle1[[#This Row],[Etas 55°C]]=0,0,(Tabelle1[[#This Row],[Etas 35°C]]*0.8+Tabelle1[[#This Row],[Etas 55°C]]*0.2))*2.5</f>
        <v>4.6550000000000002</v>
      </c>
      <c r="N1743" s="21">
        <f>IF(-(Tabelle1[[#This Row],[80%/20% SCOP]]-5.5)/5.5=1,"n.a.",-(Tabelle1[[#This Row],[80%/20% SCOP]]-5.5)/5.5)</f>
        <v>0.1536363636363636</v>
      </c>
    </row>
    <row r="1744" spans="1:14" ht="20.100000000000001" customHeight="1" x14ac:dyDescent="0.25">
      <c r="A1744" s="24">
        <v>16018669</v>
      </c>
      <c r="B1744" s="15" t="s">
        <v>1756</v>
      </c>
      <c r="C1744" s="15" t="s">
        <v>1764</v>
      </c>
      <c r="D1744" s="16" t="s">
        <v>2</v>
      </c>
      <c r="E1744" s="17">
        <v>9.5</v>
      </c>
      <c r="F1744" s="18">
        <v>2.1</v>
      </c>
      <c r="G1744" s="17">
        <v>9.5</v>
      </c>
      <c r="H1744" s="18">
        <v>1.57</v>
      </c>
      <c r="I1744" s="16" t="s">
        <v>3</v>
      </c>
      <c r="J1744" s="16" t="s">
        <v>4</v>
      </c>
      <c r="K1744" s="16" t="s">
        <v>4</v>
      </c>
      <c r="L1744" s="19">
        <f>IF(Tabelle1[[#This Row],[Heizleistung (55°C)]]=0,Tabelle1[[#This Row],[Heizleistung (35°C)]],(Tabelle1[[#This Row],[Heizleistung (35°C)]]+Tabelle1[[#This Row],[Heizleistung (55°C)]])/2)</f>
        <v>9.5</v>
      </c>
      <c r="M1744" s="20">
        <f>IF(Tabelle1[[#This Row],[Etas 55°C]]=0,0,(Tabelle1[[#This Row],[Etas 35°C]]*0.8+Tabelle1[[#This Row],[Etas 55°C]]*0.2))*2.5</f>
        <v>4.9850000000000003</v>
      </c>
      <c r="N1744" s="21">
        <f>IF(-(Tabelle1[[#This Row],[80%/20% SCOP]]-5.5)/5.5=1,"n.a.",-(Tabelle1[[#This Row],[80%/20% SCOP]]-5.5)/5.5)</f>
        <v>9.3636363636363573E-2</v>
      </c>
    </row>
    <row r="1745" spans="1:14" ht="20.100000000000001" customHeight="1" x14ac:dyDescent="0.25">
      <c r="A1745" s="24">
        <v>16016312</v>
      </c>
      <c r="B1745" s="15" t="s">
        <v>1756</v>
      </c>
      <c r="C1745" s="15" t="s">
        <v>1765</v>
      </c>
      <c r="D1745" s="16" t="s">
        <v>2</v>
      </c>
      <c r="E1745" s="17">
        <v>12.1</v>
      </c>
      <c r="F1745" s="18">
        <v>1.94</v>
      </c>
      <c r="G1745" s="17">
        <v>12.1</v>
      </c>
      <c r="H1745" s="18">
        <v>1.55</v>
      </c>
      <c r="I1745" s="16" t="s">
        <v>3</v>
      </c>
      <c r="J1745" s="16" t="s">
        <v>4</v>
      </c>
      <c r="K1745" s="16" t="s">
        <v>4</v>
      </c>
      <c r="L1745" s="19">
        <f>IF(Tabelle1[[#This Row],[Heizleistung (55°C)]]=0,Tabelle1[[#This Row],[Heizleistung (35°C)]],(Tabelle1[[#This Row],[Heizleistung (35°C)]]+Tabelle1[[#This Row],[Heizleistung (55°C)]])/2)</f>
        <v>12.1</v>
      </c>
      <c r="M1745" s="20">
        <f>IF(Tabelle1[[#This Row],[Etas 55°C]]=0,0,(Tabelle1[[#This Row],[Etas 35°C]]*0.8+Tabelle1[[#This Row],[Etas 55°C]]*0.2))*2.5</f>
        <v>4.6550000000000002</v>
      </c>
      <c r="N1745" s="21">
        <f>IF(-(Tabelle1[[#This Row],[80%/20% SCOP]]-5.5)/5.5=1,"n.a.",-(Tabelle1[[#This Row],[80%/20% SCOP]]-5.5)/5.5)</f>
        <v>0.1536363636363636</v>
      </c>
    </row>
    <row r="1746" spans="1:14" ht="20.100000000000001" customHeight="1" x14ac:dyDescent="0.25">
      <c r="A1746" s="24">
        <v>16015034</v>
      </c>
      <c r="B1746" s="15" t="s">
        <v>1766</v>
      </c>
      <c r="C1746" s="15" t="s">
        <v>1767</v>
      </c>
      <c r="D1746" s="16" t="s">
        <v>2</v>
      </c>
      <c r="E1746" s="17">
        <v>9.4</v>
      </c>
      <c r="F1746" s="18">
        <v>2.0099999999999998</v>
      </c>
      <c r="G1746" s="17">
        <v>8.8000000000000007</v>
      </c>
      <c r="H1746" s="18">
        <v>1.5580000000000001</v>
      </c>
      <c r="I1746" s="16" t="s">
        <v>3</v>
      </c>
      <c r="J1746" s="16" t="s">
        <v>4</v>
      </c>
      <c r="K1746" s="16" t="s">
        <v>15</v>
      </c>
      <c r="L1746" s="19">
        <f>IF(Tabelle1[[#This Row],[Heizleistung (55°C)]]=0,Tabelle1[[#This Row],[Heizleistung (35°C)]],(Tabelle1[[#This Row],[Heizleistung (35°C)]]+Tabelle1[[#This Row],[Heizleistung (55°C)]])/2)</f>
        <v>9.1000000000000014</v>
      </c>
      <c r="M1746" s="20">
        <f>IF(Tabelle1[[#This Row],[Etas 55°C]]=0,0,(Tabelle1[[#This Row],[Etas 35°C]]*0.8+Tabelle1[[#This Row],[Etas 55°C]]*0.2))*2.5</f>
        <v>4.7989999999999995</v>
      </c>
      <c r="N1746" s="21">
        <f>IF(-(Tabelle1[[#This Row],[80%/20% SCOP]]-5.5)/5.5=1,"n.a.",-(Tabelle1[[#This Row],[80%/20% SCOP]]-5.5)/5.5)</f>
        <v>0.12745454545454554</v>
      </c>
    </row>
    <row r="1747" spans="1:14" ht="20.100000000000001" customHeight="1" x14ac:dyDescent="0.25">
      <c r="A1747" s="24">
        <v>16015585</v>
      </c>
      <c r="B1747" s="15" t="s">
        <v>1766</v>
      </c>
      <c r="C1747" s="15" t="s">
        <v>1768</v>
      </c>
      <c r="D1747" s="16" t="s">
        <v>2</v>
      </c>
      <c r="E1747" s="17">
        <v>5.9</v>
      </c>
      <c r="F1747" s="18">
        <v>1.85</v>
      </c>
      <c r="G1747" s="17">
        <v>5.8</v>
      </c>
      <c r="H1747" s="18">
        <v>1.3979999999999999</v>
      </c>
      <c r="I1747" s="16" t="s">
        <v>3</v>
      </c>
      <c r="J1747" s="16" t="s">
        <v>4</v>
      </c>
      <c r="K1747" s="16" t="s">
        <v>15</v>
      </c>
      <c r="L1747" s="19">
        <f>IF(Tabelle1[[#This Row],[Heizleistung (55°C)]]=0,Tabelle1[[#This Row],[Heizleistung (35°C)]],(Tabelle1[[#This Row],[Heizleistung (35°C)]]+Tabelle1[[#This Row],[Heizleistung (55°C)]])/2)</f>
        <v>5.85</v>
      </c>
      <c r="M1747" s="20">
        <f>IF(Tabelle1[[#This Row],[Etas 55°C]]=0,0,(Tabelle1[[#This Row],[Etas 35°C]]*0.8+Tabelle1[[#This Row],[Etas 55°C]]*0.2))*2.5</f>
        <v>4.3990000000000009</v>
      </c>
      <c r="N1747" s="21">
        <f>IF(-(Tabelle1[[#This Row],[80%/20% SCOP]]-5.5)/5.5=1,"n.a.",-(Tabelle1[[#This Row],[80%/20% SCOP]]-5.5)/5.5)</f>
        <v>0.20018181818181802</v>
      </c>
    </row>
    <row r="1748" spans="1:14" ht="20.100000000000001" customHeight="1" x14ac:dyDescent="0.25">
      <c r="A1748" s="24">
        <v>16015035</v>
      </c>
      <c r="B1748" s="15" t="s">
        <v>1766</v>
      </c>
      <c r="C1748" s="15" t="s">
        <v>1769</v>
      </c>
      <c r="D1748" s="16" t="s">
        <v>2</v>
      </c>
      <c r="E1748" s="17">
        <v>10.7</v>
      </c>
      <c r="F1748" s="18">
        <v>2.1579999999999999</v>
      </c>
      <c r="G1748" s="17">
        <v>10.5</v>
      </c>
      <c r="H1748" s="18">
        <v>1.69</v>
      </c>
      <c r="I1748" s="16" t="s">
        <v>3</v>
      </c>
      <c r="J1748" s="16" t="s">
        <v>4</v>
      </c>
      <c r="K1748" s="16" t="s">
        <v>15</v>
      </c>
      <c r="L1748" s="19">
        <f>IF(Tabelle1[[#This Row],[Heizleistung (55°C)]]=0,Tabelle1[[#This Row],[Heizleistung (35°C)]],(Tabelle1[[#This Row],[Heizleistung (35°C)]]+Tabelle1[[#This Row],[Heizleistung (55°C)]])/2)</f>
        <v>10.6</v>
      </c>
      <c r="M1748" s="20">
        <f>IF(Tabelle1[[#This Row],[Etas 55°C]]=0,0,(Tabelle1[[#This Row],[Etas 35°C]]*0.8+Tabelle1[[#This Row],[Etas 55°C]]*0.2))*2.5</f>
        <v>5.1609999999999996</v>
      </c>
      <c r="N1748" s="21">
        <f>IF(-(Tabelle1[[#This Row],[80%/20% SCOP]]-5.5)/5.5=1,"n.a.",-(Tabelle1[[#This Row],[80%/20% SCOP]]-5.5)/5.5)</f>
        <v>6.1636363636363711E-2</v>
      </c>
    </row>
    <row r="1749" spans="1:14" ht="20.100000000000001" customHeight="1" x14ac:dyDescent="0.25">
      <c r="A1749" s="24">
        <v>16015036</v>
      </c>
      <c r="B1749" s="15" t="s">
        <v>1766</v>
      </c>
      <c r="C1749" s="15" t="s">
        <v>1770</v>
      </c>
      <c r="D1749" s="16" t="s">
        <v>2</v>
      </c>
      <c r="E1749" s="17">
        <v>16</v>
      </c>
      <c r="F1749" s="18">
        <v>2.0339999999999998</v>
      </c>
      <c r="G1749" s="17">
        <v>15.4</v>
      </c>
      <c r="H1749" s="18">
        <v>1.546</v>
      </c>
      <c r="I1749" s="16" t="s">
        <v>3</v>
      </c>
      <c r="J1749" s="16" t="s">
        <v>4</v>
      </c>
      <c r="K1749" s="16" t="s">
        <v>15</v>
      </c>
      <c r="L1749" s="19">
        <f>IF(Tabelle1[[#This Row],[Heizleistung (55°C)]]=0,Tabelle1[[#This Row],[Heizleistung (35°C)]],(Tabelle1[[#This Row],[Heizleistung (35°C)]]+Tabelle1[[#This Row],[Heizleistung (55°C)]])/2)</f>
        <v>15.7</v>
      </c>
      <c r="M1749" s="20">
        <f>IF(Tabelle1[[#This Row],[Etas 55°C]]=0,0,(Tabelle1[[#This Row],[Etas 35°C]]*0.8+Tabelle1[[#This Row],[Etas 55°C]]*0.2))*2.5</f>
        <v>4.8409999999999993</v>
      </c>
      <c r="N1749" s="21">
        <f>IF(-(Tabelle1[[#This Row],[80%/20% SCOP]]-5.5)/5.5=1,"n.a.",-(Tabelle1[[#This Row],[80%/20% SCOP]]-5.5)/5.5)</f>
        <v>0.11981818181818195</v>
      </c>
    </row>
    <row r="1750" spans="1:14" ht="20.100000000000001" customHeight="1" x14ac:dyDescent="0.25">
      <c r="A1750" s="24">
        <v>16017542</v>
      </c>
      <c r="B1750" s="15" t="s">
        <v>1771</v>
      </c>
      <c r="C1750" s="15" t="s">
        <v>1772</v>
      </c>
      <c r="D1750" s="16" t="s">
        <v>2</v>
      </c>
      <c r="E1750" s="17">
        <v>12.89</v>
      </c>
      <c r="F1750" s="18">
        <v>1.79</v>
      </c>
      <c r="G1750" s="17">
        <v>11.1</v>
      </c>
      <c r="H1750" s="18">
        <v>1.41</v>
      </c>
      <c r="I1750" s="16" t="s">
        <v>3</v>
      </c>
      <c r="J1750" s="16" t="s">
        <v>15</v>
      </c>
      <c r="K1750" s="16" t="s">
        <v>4</v>
      </c>
      <c r="L1750" s="19">
        <f>IF(Tabelle1[[#This Row],[Heizleistung (55°C)]]=0,Tabelle1[[#This Row],[Heizleistung (35°C)]],(Tabelle1[[#This Row],[Heizleistung (35°C)]]+Tabelle1[[#This Row],[Heizleistung (55°C)]])/2)</f>
        <v>11.995000000000001</v>
      </c>
      <c r="M1750" s="20">
        <f>IF(Tabelle1[[#This Row],[Etas 55°C]]=0,0,(Tabelle1[[#This Row],[Etas 35°C]]*0.8+Tabelle1[[#This Row],[Etas 55°C]]*0.2))*2.5</f>
        <v>4.2850000000000001</v>
      </c>
      <c r="N1750" s="21">
        <f>IF(-(Tabelle1[[#This Row],[80%/20% SCOP]]-5.5)/5.5=1,"n.a.",-(Tabelle1[[#This Row],[80%/20% SCOP]]-5.5)/5.5)</f>
        <v>0.22090909090909089</v>
      </c>
    </row>
    <row r="1751" spans="1:14" ht="20.100000000000001" customHeight="1" x14ac:dyDescent="0.25">
      <c r="A1751" s="24">
        <v>16017538</v>
      </c>
      <c r="B1751" s="15" t="s">
        <v>1771</v>
      </c>
      <c r="C1751" s="15" t="s">
        <v>1773</v>
      </c>
      <c r="D1751" s="16" t="s">
        <v>2</v>
      </c>
      <c r="E1751" s="17">
        <v>12.89</v>
      </c>
      <c r="F1751" s="18">
        <v>1.79</v>
      </c>
      <c r="G1751" s="17">
        <v>11.1</v>
      </c>
      <c r="H1751" s="18">
        <v>1.41</v>
      </c>
      <c r="I1751" s="16" t="s">
        <v>3</v>
      </c>
      <c r="J1751" s="16" t="s">
        <v>15</v>
      </c>
      <c r="K1751" s="16" t="s">
        <v>4</v>
      </c>
      <c r="L1751" s="19">
        <f>IF(Tabelle1[[#This Row],[Heizleistung (55°C)]]=0,Tabelle1[[#This Row],[Heizleistung (35°C)]],(Tabelle1[[#This Row],[Heizleistung (35°C)]]+Tabelle1[[#This Row],[Heizleistung (55°C)]])/2)</f>
        <v>11.995000000000001</v>
      </c>
      <c r="M1751" s="20">
        <f>IF(Tabelle1[[#This Row],[Etas 55°C]]=0,0,(Tabelle1[[#This Row],[Etas 35°C]]*0.8+Tabelle1[[#This Row],[Etas 55°C]]*0.2))*2.5</f>
        <v>4.2850000000000001</v>
      </c>
      <c r="N1751" s="21">
        <f>IF(-(Tabelle1[[#This Row],[80%/20% SCOP]]-5.5)/5.5=1,"n.a.",-(Tabelle1[[#This Row],[80%/20% SCOP]]-5.5)/5.5)</f>
        <v>0.22090909090909089</v>
      </c>
    </row>
    <row r="1752" spans="1:14" ht="20.100000000000001" customHeight="1" x14ac:dyDescent="0.25">
      <c r="A1752" s="24">
        <v>16013671</v>
      </c>
      <c r="B1752" s="15" t="s">
        <v>1771</v>
      </c>
      <c r="C1752" s="15" t="s">
        <v>1774</v>
      </c>
      <c r="D1752" s="16" t="s">
        <v>2</v>
      </c>
      <c r="E1752" s="17">
        <v>6.38</v>
      </c>
      <c r="F1752" s="18">
        <v>1.8129999999999999</v>
      </c>
      <c r="G1752" s="17">
        <v>5.97</v>
      </c>
      <c r="H1752" s="18">
        <v>1.296</v>
      </c>
      <c r="I1752" s="16" t="s">
        <v>40</v>
      </c>
      <c r="J1752" s="16" t="s">
        <v>4</v>
      </c>
      <c r="K1752" s="16" t="s">
        <v>4</v>
      </c>
      <c r="L1752" s="19">
        <f>IF(Tabelle1[[#This Row],[Heizleistung (55°C)]]=0,Tabelle1[[#This Row],[Heizleistung (35°C)]],(Tabelle1[[#This Row],[Heizleistung (35°C)]]+Tabelle1[[#This Row],[Heizleistung (55°C)]])/2)</f>
        <v>6.1749999999999998</v>
      </c>
      <c r="M1752" s="20">
        <f>IF(Tabelle1[[#This Row],[Etas 55°C]]=0,0,(Tabelle1[[#This Row],[Etas 35°C]]*0.8+Tabelle1[[#This Row],[Etas 55°C]]*0.2))*2.5</f>
        <v>4.2740000000000009</v>
      </c>
      <c r="N1752" s="21">
        <f>IF(-(Tabelle1[[#This Row],[80%/20% SCOP]]-5.5)/5.5=1,"n.a.",-(Tabelle1[[#This Row],[80%/20% SCOP]]-5.5)/5.5)</f>
        <v>0.22290909090909075</v>
      </c>
    </row>
    <row r="1753" spans="1:14" ht="20.100000000000001" customHeight="1" x14ac:dyDescent="0.25">
      <c r="A1753" s="24">
        <v>16013659</v>
      </c>
      <c r="B1753" s="15" t="s">
        <v>1771</v>
      </c>
      <c r="C1753" s="15" t="s">
        <v>1775</v>
      </c>
      <c r="D1753" s="16" t="s">
        <v>2</v>
      </c>
      <c r="E1753" s="17">
        <v>6.38</v>
      </c>
      <c r="F1753" s="18">
        <v>1.8129999999999999</v>
      </c>
      <c r="G1753" s="17">
        <v>5.97</v>
      </c>
      <c r="H1753" s="18">
        <v>1.296</v>
      </c>
      <c r="I1753" s="16" t="s">
        <v>40</v>
      </c>
      <c r="J1753" s="16" t="s">
        <v>4</v>
      </c>
      <c r="K1753" s="16" t="s">
        <v>4</v>
      </c>
      <c r="L1753" s="19">
        <f>IF(Tabelle1[[#This Row],[Heizleistung (55°C)]]=0,Tabelle1[[#This Row],[Heizleistung (35°C)]],(Tabelle1[[#This Row],[Heizleistung (35°C)]]+Tabelle1[[#This Row],[Heizleistung (55°C)]])/2)</f>
        <v>6.1749999999999998</v>
      </c>
      <c r="M1753" s="20">
        <f>IF(Tabelle1[[#This Row],[Etas 55°C]]=0,0,(Tabelle1[[#This Row],[Etas 35°C]]*0.8+Tabelle1[[#This Row],[Etas 55°C]]*0.2))*2.5</f>
        <v>4.2740000000000009</v>
      </c>
      <c r="N1753" s="21">
        <f>IF(-(Tabelle1[[#This Row],[80%/20% SCOP]]-5.5)/5.5=1,"n.a.",-(Tabelle1[[#This Row],[80%/20% SCOP]]-5.5)/5.5)</f>
        <v>0.22290909090909075</v>
      </c>
    </row>
    <row r="1754" spans="1:14" ht="20.100000000000001" customHeight="1" x14ac:dyDescent="0.25">
      <c r="A1754" s="24">
        <v>16017549</v>
      </c>
      <c r="B1754" s="15" t="s">
        <v>1771</v>
      </c>
      <c r="C1754" s="15" t="s">
        <v>1776</v>
      </c>
      <c r="D1754" s="16" t="s">
        <v>2</v>
      </c>
      <c r="E1754" s="17">
        <v>12.89</v>
      </c>
      <c r="F1754" s="18">
        <v>1.79</v>
      </c>
      <c r="G1754" s="17">
        <v>11.1</v>
      </c>
      <c r="H1754" s="18">
        <v>1.41</v>
      </c>
      <c r="I1754" s="16" t="s">
        <v>3</v>
      </c>
      <c r="J1754" s="16" t="s">
        <v>15</v>
      </c>
      <c r="K1754" s="16" t="s">
        <v>4</v>
      </c>
      <c r="L1754" s="19">
        <f>IF(Tabelle1[[#This Row],[Heizleistung (55°C)]]=0,Tabelle1[[#This Row],[Heizleistung (35°C)]],(Tabelle1[[#This Row],[Heizleistung (35°C)]]+Tabelle1[[#This Row],[Heizleistung (55°C)]])/2)</f>
        <v>11.995000000000001</v>
      </c>
      <c r="M1754" s="20">
        <f>IF(Tabelle1[[#This Row],[Etas 55°C]]=0,0,(Tabelle1[[#This Row],[Etas 35°C]]*0.8+Tabelle1[[#This Row],[Etas 55°C]]*0.2))*2.5</f>
        <v>4.2850000000000001</v>
      </c>
      <c r="N1754" s="21">
        <f>IF(-(Tabelle1[[#This Row],[80%/20% SCOP]]-5.5)/5.5=1,"n.a.",-(Tabelle1[[#This Row],[80%/20% SCOP]]-5.5)/5.5)</f>
        <v>0.22090909090909089</v>
      </c>
    </row>
    <row r="1755" spans="1:14" ht="20.100000000000001" customHeight="1" x14ac:dyDescent="0.25">
      <c r="A1755" s="24">
        <v>16017547</v>
      </c>
      <c r="B1755" s="15" t="s">
        <v>1771</v>
      </c>
      <c r="C1755" s="15" t="s">
        <v>1777</v>
      </c>
      <c r="D1755" s="16" t="s">
        <v>2</v>
      </c>
      <c r="E1755" s="17">
        <v>7.22</v>
      </c>
      <c r="F1755" s="18">
        <v>1.94</v>
      </c>
      <c r="G1755" s="17">
        <v>6.5</v>
      </c>
      <c r="H1755" s="18">
        <v>1.46</v>
      </c>
      <c r="I1755" s="16" t="s">
        <v>3</v>
      </c>
      <c r="J1755" s="16" t="s">
        <v>15</v>
      </c>
      <c r="K1755" s="16" t="s">
        <v>4</v>
      </c>
      <c r="L1755" s="19">
        <f>IF(Tabelle1[[#This Row],[Heizleistung (55°C)]]=0,Tabelle1[[#This Row],[Heizleistung (35°C)]],(Tabelle1[[#This Row],[Heizleistung (35°C)]]+Tabelle1[[#This Row],[Heizleistung (55°C)]])/2)</f>
        <v>6.8599999999999994</v>
      </c>
      <c r="M1755" s="20">
        <f>IF(Tabelle1[[#This Row],[Etas 55°C]]=0,0,(Tabelle1[[#This Row],[Etas 35°C]]*0.8+Tabelle1[[#This Row],[Etas 55°C]]*0.2))*2.5</f>
        <v>4.6100000000000003</v>
      </c>
      <c r="N1755" s="21">
        <f>IF(-(Tabelle1[[#This Row],[80%/20% SCOP]]-5.5)/5.5=1,"n.a.",-(Tabelle1[[#This Row],[80%/20% SCOP]]-5.5)/5.5)</f>
        <v>0.16181818181818175</v>
      </c>
    </row>
    <row r="1756" spans="1:14" ht="20.100000000000001" customHeight="1" x14ac:dyDescent="0.25">
      <c r="A1756" s="24">
        <v>16017552</v>
      </c>
      <c r="B1756" s="15" t="s">
        <v>1771</v>
      </c>
      <c r="C1756" s="15" t="s">
        <v>1778</v>
      </c>
      <c r="D1756" s="16" t="s">
        <v>2</v>
      </c>
      <c r="E1756" s="17">
        <v>9.19</v>
      </c>
      <c r="F1756" s="18">
        <v>1.91</v>
      </c>
      <c r="G1756" s="17">
        <v>8.8000000000000007</v>
      </c>
      <c r="H1756" s="18">
        <v>1.55</v>
      </c>
      <c r="I1756" s="16" t="s">
        <v>3</v>
      </c>
      <c r="J1756" s="16" t="s">
        <v>15</v>
      </c>
      <c r="K1756" s="16" t="s">
        <v>4</v>
      </c>
      <c r="L1756" s="19">
        <f>IF(Tabelle1[[#This Row],[Heizleistung (55°C)]]=0,Tabelle1[[#This Row],[Heizleistung (35°C)]],(Tabelle1[[#This Row],[Heizleistung (35°C)]]+Tabelle1[[#This Row],[Heizleistung (55°C)]])/2)</f>
        <v>8.995000000000001</v>
      </c>
      <c r="M1756" s="20">
        <f>IF(Tabelle1[[#This Row],[Etas 55°C]]=0,0,(Tabelle1[[#This Row],[Etas 35°C]]*0.8+Tabelle1[[#This Row],[Etas 55°C]]*0.2))*2.5</f>
        <v>4.5950000000000006</v>
      </c>
      <c r="N1756" s="21">
        <f>IF(-(Tabelle1[[#This Row],[80%/20% SCOP]]-5.5)/5.5=1,"n.a.",-(Tabelle1[[#This Row],[80%/20% SCOP]]-5.5)/5.5)</f>
        <v>0.16454545454545444</v>
      </c>
    </row>
    <row r="1757" spans="1:14" ht="20.100000000000001" customHeight="1" x14ac:dyDescent="0.25">
      <c r="A1757" s="24">
        <v>16017551</v>
      </c>
      <c r="B1757" s="15" t="s">
        <v>1771</v>
      </c>
      <c r="C1757" s="15" t="s">
        <v>1779</v>
      </c>
      <c r="D1757" s="16" t="s">
        <v>2</v>
      </c>
      <c r="E1757" s="17">
        <v>7.22</v>
      </c>
      <c r="F1757" s="18">
        <v>1.94</v>
      </c>
      <c r="G1757" s="17">
        <v>6.5</v>
      </c>
      <c r="H1757" s="18">
        <v>1.46</v>
      </c>
      <c r="I1757" s="16" t="s">
        <v>3</v>
      </c>
      <c r="J1757" s="16" t="s">
        <v>15</v>
      </c>
      <c r="K1757" s="16" t="s">
        <v>4</v>
      </c>
      <c r="L1757" s="19">
        <f>IF(Tabelle1[[#This Row],[Heizleistung (55°C)]]=0,Tabelle1[[#This Row],[Heizleistung (35°C)]],(Tabelle1[[#This Row],[Heizleistung (35°C)]]+Tabelle1[[#This Row],[Heizleistung (55°C)]])/2)</f>
        <v>6.8599999999999994</v>
      </c>
      <c r="M1757" s="20">
        <f>IF(Tabelle1[[#This Row],[Etas 55°C]]=0,0,(Tabelle1[[#This Row],[Etas 35°C]]*0.8+Tabelle1[[#This Row],[Etas 55°C]]*0.2))*2.5</f>
        <v>4.6100000000000003</v>
      </c>
      <c r="N1757" s="21">
        <f>IF(-(Tabelle1[[#This Row],[80%/20% SCOP]]-5.5)/5.5=1,"n.a.",-(Tabelle1[[#This Row],[80%/20% SCOP]]-5.5)/5.5)</f>
        <v>0.16181818181818175</v>
      </c>
    </row>
    <row r="1758" spans="1:14" ht="20.100000000000001" customHeight="1" x14ac:dyDescent="0.25">
      <c r="A1758" s="24">
        <v>16017536</v>
      </c>
      <c r="B1758" s="15" t="s">
        <v>1771</v>
      </c>
      <c r="C1758" s="15" t="s">
        <v>1780</v>
      </c>
      <c r="D1758" s="16" t="s">
        <v>2</v>
      </c>
      <c r="E1758" s="17">
        <v>9.19</v>
      </c>
      <c r="F1758" s="18">
        <v>1.91</v>
      </c>
      <c r="G1758" s="17">
        <v>8.8000000000000007</v>
      </c>
      <c r="H1758" s="18">
        <v>1.55</v>
      </c>
      <c r="I1758" s="16" t="s">
        <v>3</v>
      </c>
      <c r="J1758" s="16" t="s">
        <v>15</v>
      </c>
      <c r="K1758" s="16" t="s">
        <v>4</v>
      </c>
      <c r="L1758" s="19">
        <f>IF(Tabelle1[[#This Row],[Heizleistung (55°C)]]=0,Tabelle1[[#This Row],[Heizleistung (35°C)]],(Tabelle1[[#This Row],[Heizleistung (35°C)]]+Tabelle1[[#This Row],[Heizleistung (55°C)]])/2)</f>
        <v>8.995000000000001</v>
      </c>
      <c r="M1758" s="20">
        <f>IF(Tabelle1[[#This Row],[Etas 55°C]]=0,0,(Tabelle1[[#This Row],[Etas 35°C]]*0.8+Tabelle1[[#This Row],[Etas 55°C]]*0.2))*2.5</f>
        <v>4.5950000000000006</v>
      </c>
      <c r="N1758" s="21">
        <f>IF(-(Tabelle1[[#This Row],[80%/20% SCOP]]-5.5)/5.5=1,"n.a.",-(Tabelle1[[#This Row],[80%/20% SCOP]]-5.5)/5.5)</f>
        <v>0.16454545454545444</v>
      </c>
    </row>
    <row r="1759" spans="1:14" ht="20.100000000000001" customHeight="1" x14ac:dyDescent="0.25">
      <c r="A1759" s="24">
        <v>16013662</v>
      </c>
      <c r="B1759" s="15" t="s">
        <v>1771</v>
      </c>
      <c r="C1759" s="15" t="s">
        <v>1781</v>
      </c>
      <c r="D1759" s="16" t="s">
        <v>2</v>
      </c>
      <c r="E1759" s="17">
        <v>16.190000000000001</v>
      </c>
      <c r="F1759" s="18">
        <v>1.85</v>
      </c>
      <c r="G1759" s="17">
        <v>12.28</v>
      </c>
      <c r="H1759" s="18">
        <v>1.2809999999999999</v>
      </c>
      <c r="I1759" s="16" t="s">
        <v>40</v>
      </c>
      <c r="J1759" s="16" t="s">
        <v>4</v>
      </c>
      <c r="K1759" s="16" t="s">
        <v>4</v>
      </c>
      <c r="L1759" s="19">
        <f>IF(Tabelle1[[#This Row],[Heizleistung (55°C)]]=0,Tabelle1[[#This Row],[Heizleistung (35°C)]],(Tabelle1[[#This Row],[Heizleistung (35°C)]]+Tabelle1[[#This Row],[Heizleistung (55°C)]])/2)</f>
        <v>14.234999999999999</v>
      </c>
      <c r="M1759" s="20">
        <f>IF(Tabelle1[[#This Row],[Etas 55°C]]=0,0,(Tabelle1[[#This Row],[Etas 35°C]]*0.8+Tabelle1[[#This Row],[Etas 55°C]]*0.2))*2.5</f>
        <v>4.3405000000000005</v>
      </c>
      <c r="N1759" s="21">
        <f>IF(-(Tabelle1[[#This Row],[80%/20% SCOP]]-5.5)/5.5=1,"n.a.",-(Tabelle1[[#This Row],[80%/20% SCOP]]-5.5)/5.5)</f>
        <v>0.21081818181818174</v>
      </c>
    </row>
    <row r="1760" spans="1:14" ht="20.100000000000001" customHeight="1" x14ac:dyDescent="0.25">
      <c r="A1760" s="24">
        <v>16013660</v>
      </c>
      <c r="B1760" s="15" t="s">
        <v>1771</v>
      </c>
      <c r="C1760" s="15" t="s">
        <v>1782</v>
      </c>
      <c r="D1760" s="16" t="s">
        <v>2</v>
      </c>
      <c r="E1760" s="17">
        <v>8.7799999999999994</v>
      </c>
      <c r="F1760" s="18">
        <v>1.8120000000000001</v>
      </c>
      <c r="G1760" s="17">
        <v>7.07</v>
      </c>
      <c r="H1760" s="18">
        <v>1.3149999999999999</v>
      </c>
      <c r="I1760" s="16" t="s">
        <v>40</v>
      </c>
      <c r="J1760" s="16" t="s">
        <v>4</v>
      </c>
      <c r="K1760" s="16" t="s">
        <v>4</v>
      </c>
      <c r="L1760" s="19">
        <f>IF(Tabelle1[[#This Row],[Heizleistung (55°C)]]=0,Tabelle1[[#This Row],[Heizleistung (35°C)]],(Tabelle1[[#This Row],[Heizleistung (35°C)]]+Tabelle1[[#This Row],[Heizleistung (55°C)]])/2)</f>
        <v>7.9249999999999998</v>
      </c>
      <c r="M1760" s="20">
        <f>IF(Tabelle1[[#This Row],[Etas 55°C]]=0,0,(Tabelle1[[#This Row],[Etas 35°C]]*0.8+Tabelle1[[#This Row],[Etas 55°C]]*0.2))*2.5</f>
        <v>4.2815000000000003</v>
      </c>
      <c r="N1760" s="21">
        <f>IF(-(Tabelle1[[#This Row],[80%/20% SCOP]]-5.5)/5.5=1,"n.a.",-(Tabelle1[[#This Row],[80%/20% SCOP]]-5.5)/5.5)</f>
        <v>0.22154545454545449</v>
      </c>
    </row>
    <row r="1761" spans="1:14" ht="20.100000000000001" customHeight="1" x14ac:dyDescent="0.25">
      <c r="A1761" s="24">
        <v>16017550</v>
      </c>
      <c r="B1761" s="15" t="s">
        <v>1771</v>
      </c>
      <c r="C1761" s="15" t="s">
        <v>1783</v>
      </c>
      <c r="D1761" s="16" t="s">
        <v>2</v>
      </c>
      <c r="E1761" s="17">
        <v>12.89</v>
      </c>
      <c r="F1761" s="18">
        <v>1.79</v>
      </c>
      <c r="G1761" s="17">
        <v>11.1</v>
      </c>
      <c r="H1761" s="18">
        <v>1.41</v>
      </c>
      <c r="I1761" s="16" t="s">
        <v>3</v>
      </c>
      <c r="J1761" s="16" t="s">
        <v>15</v>
      </c>
      <c r="K1761" s="16" t="s">
        <v>4</v>
      </c>
      <c r="L1761" s="19">
        <f>IF(Tabelle1[[#This Row],[Heizleistung (55°C)]]=0,Tabelle1[[#This Row],[Heizleistung (35°C)]],(Tabelle1[[#This Row],[Heizleistung (35°C)]]+Tabelle1[[#This Row],[Heizleistung (55°C)]])/2)</f>
        <v>11.995000000000001</v>
      </c>
      <c r="M1761" s="20">
        <f>IF(Tabelle1[[#This Row],[Etas 55°C]]=0,0,(Tabelle1[[#This Row],[Etas 35°C]]*0.8+Tabelle1[[#This Row],[Etas 55°C]]*0.2))*2.5</f>
        <v>4.2850000000000001</v>
      </c>
      <c r="N1761" s="21">
        <f>IF(-(Tabelle1[[#This Row],[80%/20% SCOP]]-5.5)/5.5=1,"n.a.",-(Tabelle1[[#This Row],[80%/20% SCOP]]-5.5)/5.5)</f>
        <v>0.22090909090909089</v>
      </c>
    </row>
    <row r="1762" spans="1:14" ht="20.100000000000001" customHeight="1" x14ac:dyDescent="0.25">
      <c r="A1762" s="24">
        <v>16017535</v>
      </c>
      <c r="B1762" s="15" t="s">
        <v>1771</v>
      </c>
      <c r="C1762" s="15" t="s">
        <v>1784</v>
      </c>
      <c r="D1762" s="16" t="s">
        <v>2</v>
      </c>
      <c r="E1762" s="17">
        <v>7.22</v>
      </c>
      <c r="F1762" s="18">
        <v>1.94</v>
      </c>
      <c r="G1762" s="17">
        <v>6.5</v>
      </c>
      <c r="H1762" s="18">
        <v>1.46</v>
      </c>
      <c r="I1762" s="16" t="s">
        <v>3</v>
      </c>
      <c r="J1762" s="16" t="s">
        <v>15</v>
      </c>
      <c r="K1762" s="16" t="s">
        <v>4</v>
      </c>
      <c r="L1762" s="19">
        <f>IF(Tabelle1[[#This Row],[Heizleistung (55°C)]]=0,Tabelle1[[#This Row],[Heizleistung (35°C)]],(Tabelle1[[#This Row],[Heizleistung (35°C)]]+Tabelle1[[#This Row],[Heizleistung (55°C)]])/2)</f>
        <v>6.8599999999999994</v>
      </c>
      <c r="M1762" s="20">
        <f>IF(Tabelle1[[#This Row],[Etas 55°C]]=0,0,(Tabelle1[[#This Row],[Etas 35°C]]*0.8+Tabelle1[[#This Row],[Etas 55°C]]*0.2))*2.5</f>
        <v>4.6100000000000003</v>
      </c>
      <c r="N1762" s="21">
        <f>IF(-(Tabelle1[[#This Row],[80%/20% SCOP]]-5.5)/5.5=1,"n.a.",-(Tabelle1[[#This Row],[80%/20% SCOP]]-5.5)/5.5)</f>
        <v>0.16181818181818175</v>
      </c>
    </row>
    <row r="1763" spans="1:14" ht="20.100000000000001" customHeight="1" x14ac:dyDescent="0.25">
      <c r="A1763" s="24">
        <v>16013667</v>
      </c>
      <c r="B1763" s="15" t="s">
        <v>1771</v>
      </c>
      <c r="C1763" s="15" t="s">
        <v>1785</v>
      </c>
      <c r="D1763" s="16" t="s">
        <v>2</v>
      </c>
      <c r="E1763" s="17">
        <v>4.13</v>
      </c>
      <c r="F1763" s="18">
        <v>1.8009999999999999</v>
      </c>
      <c r="G1763" s="17">
        <v>4.5599999999999996</v>
      </c>
      <c r="H1763" s="18">
        <v>1.3320000000000001</v>
      </c>
      <c r="I1763" s="16" t="s">
        <v>40</v>
      </c>
      <c r="J1763" s="16" t="s">
        <v>4</v>
      </c>
      <c r="K1763" s="16" t="s">
        <v>4</v>
      </c>
      <c r="L1763" s="19">
        <f>IF(Tabelle1[[#This Row],[Heizleistung (55°C)]]=0,Tabelle1[[#This Row],[Heizleistung (35°C)]],(Tabelle1[[#This Row],[Heizleistung (35°C)]]+Tabelle1[[#This Row],[Heizleistung (55°C)]])/2)</f>
        <v>4.3449999999999998</v>
      </c>
      <c r="M1763" s="20">
        <f>IF(Tabelle1[[#This Row],[Etas 55°C]]=0,0,(Tabelle1[[#This Row],[Etas 35°C]]*0.8+Tabelle1[[#This Row],[Etas 55°C]]*0.2))*2.5</f>
        <v>4.2679999999999998</v>
      </c>
      <c r="N1763" s="21">
        <f>IF(-(Tabelle1[[#This Row],[80%/20% SCOP]]-5.5)/5.5=1,"n.a.",-(Tabelle1[[#This Row],[80%/20% SCOP]]-5.5)/5.5)</f>
        <v>0.22400000000000003</v>
      </c>
    </row>
    <row r="1764" spans="1:14" ht="20.100000000000001" customHeight="1" x14ac:dyDescent="0.25">
      <c r="A1764" s="24">
        <v>16017546</v>
      </c>
      <c r="B1764" s="15" t="s">
        <v>1771</v>
      </c>
      <c r="C1764" s="15" t="s">
        <v>1786</v>
      </c>
      <c r="D1764" s="16" t="s">
        <v>2</v>
      </c>
      <c r="E1764" s="17">
        <v>9.19</v>
      </c>
      <c r="F1764" s="18">
        <v>1.91</v>
      </c>
      <c r="G1764" s="17">
        <v>8.8000000000000007</v>
      </c>
      <c r="H1764" s="18">
        <v>1.55</v>
      </c>
      <c r="I1764" s="16" t="s">
        <v>3</v>
      </c>
      <c r="J1764" s="16" t="s">
        <v>15</v>
      </c>
      <c r="K1764" s="16" t="s">
        <v>4</v>
      </c>
      <c r="L1764" s="19">
        <f>IF(Tabelle1[[#This Row],[Heizleistung (55°C)]]=0,Tabelle1[[#This Row],[Heizleistung (35°C)]],(Tabelle1[[#This Row],[Heizleistung (35°C)]]+Tabelle1[[#This Row],[Heizleistung (55°C)]])/2)</f>
        <v>8.995000000000001</v>
      </c>
      <c r="M1764" s="20">
        <f>IF(Tabelle1[[#This Row],[Etas 55°C]]=0,0,(Tabelle1[[#This Row],[Etas 35°C]]*0.8+Tabelle1[[#This Row],[Etas 55°C]]*0.2))*2.5</f>
        <v>4.5950000000000006</v>
      </c>
      <c r="N1764" s="21">
        <f>IF(-(Tabelle1[[#This Row],[80%/20% SCOP]]-5.5)/5.5=1,"n.a.",-(Tabelle1[[#This Row],[80%/20% SCOP]]-5.5)/5.5)</f>
        <v>0.16454545454545444</v>
      </c>
    </row>
    <row r="1765" spans="1:14" ht="20.100000000000001" customHeight="1" x14ac:dyDescent="0.25">
      <c r="A1765" s="24">
        <v>16013658</v>
      </c>
      <c r="B1765" s="15" t="s">
        <v>1771</v>
      </c>
      <c r="C1765" s="15" t="s">
        <v>1787</v>
      </c>
      <c r="D1765" s="16" t="s">
        <v>2</v>
      </c>
      <c r="E1765" s="17">
        <v>4.13</v>
      </c>
      <c r="F1765" s="18">
        <v>1.8009999999999999</v>
      </c>
      <c r="G1765" s="17">
        <v>4.5599999999999996</v>
      </c>
      <c r="H1765" s="18">
        <v>1.3320000000000001</v>
      </c>
      <c r="I1765" s="16" t="s">
        <v>40</v>
      </c>
      <c r="J1765" s="16" t="s">
        <v>4</v>
      </c>
      <c r="K1765" s="16" t="s">
        <v>4</v>
      </c>
      <c r="L1765" s="19">
        <f>IF(Tabelle1[[#This Row],[Heizleistung (55°C)]]=0,Tabelle1[[#This Row],[Heizleistung (35°C)]],(Tabelle1[[#This Row],[Heizleistung (35°C)]]+Tabelle1[[#This Row],[Heizleistung (55°C)]])/2)</f>
        <v>4.3449999999999998</v>
      </c>
      <c r="M1765" s="20">
        <f>IF(Tabelle1[[#This Row],[Etas 55°C]]=0,0,(Tabelle1[[#This Row],[Etas 35°C]]*0.8+Tabelle1[[#This Row],[Etas 55°C]]*0.2))*2.5</f>
        <v>4.2679999999999998</v>
      </c>
      <c r="N1765" s="21">
        <f>IF(-(Tabelle1[[#This Row],[80%/20% SCOP]]-5.5)/5.5=1,"n.a.",-(Tabelle1[[#This Row],[80%/20% SCOP]]-5.5)/5.5)</f>
        <v>0.22400000000000003</v>
      </c>
    </row>
    <row r="1766" spans="1:14" ht="20.100000000000001" customHeight="1" x14ac:dyDescent="0.25">
      <c r="A1766" s="24">
        <v>16013669</v>
      </c>
      <c r="B1766" s="15" t="s">
        <v>1771</v>
      </c>
      <c r="C1766" s="15" t="s">
        <v>1788</v>
      </c>
      <c r="D1766" s="16" t="s">
        <v>2</v>
      </c>
      <c r="E1766" s="17">
        <v>8.7799999999999994</v>
      </c>
      <c r="F1766" s="18">
        <v>1.8120000000000001</v>
      </c>
      <c r="G1766" s="17">
        <v>7.07</v>
      </c>
      <c r="H1766" s="18">
        <v>1.3149999999999999</v>
      </c>
      <c r="I1766" s="16" t="s">
        <v>40</v>
      </c>
      <c r="J1766" s="16" t="s">
        <v>4</v>
      </c>
      <c r="K1766" s="16" t="s">
        <v>4</v>
      </c>
      <c r="L1766" s="19">
        <f>IF(Tabelle1[[#This Row],[Heizleistung (55°C)]]=0,Tabelle1[[#This Row],[Heizleistung (35°C)]],(Tabelle1[[#This Row],[Heizleistung (35°C)]]+Tabelle1[[#This Row],[Heizleistung (55°C)]])/2)</f>
        <v>7.9249999999999998</v>
      </c>
      <c r="M1766" s="20">
        <f>IF(Tabelle1[[#This Row],[Etas 55°C]]=0,0,(Tabelle1[[#This Row],[Etas 35°C]]*0.8+Tabelle1[[#This Row],[Etas 55°C]]*0.2))*2.5</f>
        <v>4.2815000000000003</v>
      </c>
      <c r="N1766" s="21">
        <f>IF(-(Tabelle1[[#This Row],[80%/20% SCOP]]-5.5)/5.5=1,"n.a.",-(Tabelle1[[#This Row],[80%/20% SCOP]]-5.5)/5.5)</f>
        <v>0.22154545454545449</v>
      </c>
    </row>
    <row r="1767" spans="1:14" ht="20.100000000000001" customHeight="1" x14ac:dyDescent="0.25">
      <c r="A1767" s="24">
        <v>16013670</v>
      </c>
      <c r="B1767" s="15" t="s">
        <v>1771</v>
      </c>
      <c r="C1767" s="15" t="s">
        <v>1789</v>
      </c>
      <c r="D1767" s="16" t="s">
        <v>2</v>
      </c>
      <c r="E1767" s="17">
        <v>4.13</v>
      </c>
      <c r="F1767" s="18">
        <v>1.8009999999999999</v>
      </c>
      <c r="G1767" s="17">
        <v>4.5599999999999996</v>
      </c>
      <c r="H1767" s="18">
        <v>1.3320000000000001</v>
      </c>
      <c r="I1767" s="16" t="s">
        <v>40</v>
      </c>
      <c r="J1767" s="16" t="s">
        <v>4</v>
      </c>
      <c r="K1767" s="16" t="s">
        <v>4</v>
      </c>
      <c r="L1767" s="19">
        <f>IF(Tabelle1[[#This Row],[Heizleistung (55°C)]]=0,Tabelle1[[#This Row],[Heizleistung (35°C)]],(Tabelle1[[#This Row],[Heizleistung (35°C)]]+Tabelle1[[#This Row],[Heizleistung (55°C)]])/2)</f>
        <v>4.3449999999999998</v>
      </c>
      <c r="M1767" s="20">
        <f>IF(Tabelle1[[#This Row],[Etas 55°C]]=0,0,(Tabelle1[[#This Row],[Etas 35°C]]*0.8+Tabelle1[[#This Row],[Etas 55°C]]*0.2))*2.5</f>
        <v>4.2679999999999998</v>
      </c>
      <c r="N1767" s="21">
        <f>IF(-(Tabelle1[[#This Row],[80%/20% SCOP]]-5.5)/5.5=1,"n.a.",-(Tabelle1[[#This Row],[80%/20% SCOP]]-5.5)/5.5)</f>
        <v>0.22400000000000003</v>
      </c>
    </row>
    <row r="1768" spans="1:14" ht="20.100000000000001" customHeight="1" x14ac:dyDescent="0.25">
      <c r="A1768" s="24">
        <v>16017540</v>
      </c>
      <c r="B1768" s="15" t="s">
        <v>1771</v>
      </c>
      <c r="C1768" s="15" t="s">
        <v>1790</v>
      </c>
      <c r="D1768" s="16" t="s">
        <v>2</v>
      </c>
      <c r="E1768" s="17">
        <v>9.19</v>
      </c>
      <c r="F1768" s="18">
        <v>1.91</v>
      </c>
      <c r="G1768" s="17">
        <v>8.8000000000000007</v>
      </c>
      <c r="H1768" s="18">
        <v>1.55</v>
      </c>
      <c r="I1768" s="16" t="s">
        <v>3</v>
      </c>
      <c r="J1768" s="16" t="s">
        <v>15</v>
      </c>
      <c r="K1768" s="16" t="s">
        <v>4</v>
      </c>
      <c r="L1768" s="19">
        <f>IF(Tabelle1[[#This Row],[Heizleistung (55°C)]]=0,Tabelle1[[#This Row],[Heizleistung (35°C)]],(Tabelle1[[#This Row],[Heizleistung (35°C)]]+Tabelle1[[#This Row],[Heizleistung (55°C)]])/2)</f>
        <v>8.995000000000001</v>
      </c>
      <c r="M1768" s="20">
        <f>IF(Tabelle1[[#This Row],[Etas 55°C]]=0,0,(Tabelle1[[#This Row],[Etas 35°C]]*0.8+Tabelle1[[#This Row],[Etas 55°C]]*0.2))*2.5</f>
        <v>4.5950000000000006</v>
      </c>
      <c r="N1768" s="21">
        <f>IF(-(Tabelle1[[#This Row],[80%/20% SCOP]]-5.5)/5.5=1,"n.a.",-(Tabelle1[[#This Row],[80%/20% SCOP]]-5.5)/5.5)</f>
        <v>0.16454545454545444</v>
      </c>
    </row>
    <row r="1769" spans="1:14" ht="20.100000000000001" customHeight="1" x14ac:dyDescent="0.25">
      <c r="A1769" s="24">
        <v>16013673</v>
      </c>
      <c r="B1769" s="15" t="s">
        <v>1771</v>
      </c>
      <c r="C1769" s="15" t="s">
        <v>1791</v>
      </c>
      <c r="D1769" s="16" t="s">
        <v>2</v>
      </c>
      <c r="E1769" s="17">
        <v>26.52</v>
      </c>
      <c r="F1769" s="18">
        <v>1.5860000000000001</v>
      </c>
      <c r="G1769" s="17">
        <v>24.6</v>
      </c>
      <c r="H1769" s="18">
        <v>1.254</v>
      </c>
      <c r="I1769" s="16" t="s">
        <v>109</v>
      </c>
      <c r="J1769" s="16" t="s">
        <v>4</v>
      </c>
      <c r="K1769" s="16" t="s">
        <v>4</v>
      </c>
      <c r="L1769" s="19">
        <f>IF(Tabelle1[[#This Row],[Heizleistung (55°C)]]=0,Tabelle1[[#This Row],[Heizleistung (35°C)]],(Tabelle1[[#This Row],[Heizleistung (35°C)]]+Tabelle1[[#This Row],[Heizleistung (55°C)]])/2)</f>
        <v>25.560000000000002</v>
      </c>
      <c r="M1769" s="20">
        <f>IF(Tabelle1[[#This Row],[Etas 55°C]]=0,0,(Tabelle1[[#This Row],[Etas 35°C]]*0.8+Tabelle1[[#This Row],[Etas 55°C]]*0.2))*2.5</f>
        <v>3.7990000000000004</v>
      </c>
      <c r="N1769" s="21">
        <f>IF(-(Tabelle1[[#This Row],[80%/20% SCOP]]-5.5)/5.5=1,"n.a.",-(Tabelle1[[#This Row],[80%/20% SCOP]]-5.5)/5.5)</f>
        <v>0.3092727272727272</v>
      </c>
    </row>
    <row r="1770" spans="1:14" ht="20.100000000000001" customHeight="1" x14ac:dyDescent="0.25">
      <c r="A1770" s="24">
        <v>16017548</v>
      </c>
      <c r="B1770" s="15" t="s">
        <v>1771</v>
      </c>
      <c r="C1770" s="15" t="s">
        <v>1792</v>
      </c>
      <c r="D1770" s="16" t="s">
        <v>2</v>
      </c>
      <c r="E1770" s="17">
        <v>9.19</v>
      </c>
      <c r="F1770" s="18">
        <v>1.91</v>
      </c>
      <c r="G1770" s="17">
        <v>8.8000000000000007</v>
      </c>
      <c r="H1770" s="18">
        <v>1.55</v>
      </c>
      <c r="I1770" s="16" t="s">
        <v>3</v>
      </c>
      <c r="J1770" s="16" t="s">
        <v>15</v>
      </c>
      <c r="K1770" s="16" t="s">
        <v>4</v>
      </c>
      <c r="L1770" s="19">
        <f>IF(Tabelle1[[#This Row],[Heizleistung (55°C)]]=0,Tabelle1[[#This Row],[Heizleistung (35°C)]],(Tabelle1[[#This Row],[Heizleistung (35°C)]]+Tabelle1[[#This Row],[Heizleistung (55°C)]])/2)</f>
        <v>8.995000000000001</v>
      </c>
      <c r="M1770" s="20">
        <f>IF(Tabelle1[[#This Row],[Etas 55°C]]=0,0,(Tabelle1[[#This Row],[Etas 35°C]]*0.8+Tabelle1[[#This Row],[Etas 55°C]]*0.2))*2.5</f>
        <v>4.5950000000000006</v>
      </c>
      <c r="N1770" s="21">
        <f>IF(-(Tabelle1[[#This Row],[80%/20% SCOP]]-5.5)/5.5=1,"n.a.",-(Tabelle1[[#This Row],[80%/20% SCOP]]-5.5)/5.5)</f>
        <v>0.16454545454545444</v>
      </c>
    </row>
    <row r="1771" spans="1:14" ht="20.100000000000001" customHeight="1" x14ac:dyDescent="0.25">
      <c r="A1771" s="24">
        <v>16013665</v>
      </c>
      <c r="B1771" s="15" t="s">
        <v>1771</v>
      </c>
      <c r="C1771" s="15" t="s">
        <v>1793</v>
      </c>
      <c r="D1771" s="16" t="s">
        <v>2</v>
      </c>
      <c r="E1771" s="17">
        <v>8.7799999999999994</v>
      </c>
      <c r="F1771" s="18">
        <v>1.8120000000000001</v>
      </c>
      <c r="G1771" s="17">
        <v>7.07</v>
      </c>
      <c r="H1771" s="18">
        <v>1.3149999999999999</v>
      </c>
      <c r="I1771" s="16" t="s">
        <v>40</v>
      </c>
      <c r="J1771" s="16" t="s">
        <v>4</v>
      </c>
      <c r="K1771" s="16" t="s">
        <v>4</v>
      </c>
      <c r="L1771" s="19">
        <f>IF(Tabelle1[[#This Row],[Heizleistung (55°C)]]=0,Tabelle1[[#This Row],[Heizleistung (35°C)]],(Tabelle1[[#This Row],[Heizleistung (35°C)]]+Tabelle1[[#This Row],[Heizleistung (55°C)]])/2)</f>
        <v>7.9249999999999998</v>
      </c>
      <c r="M1771" s="20">
        <f>IF(Tabelle1[[#This Row],[Etas 55°C]]=0,0,(Tabelle1[[#This Row],[Etas 35°C]]*0.8+Tabelle1[[#This Row],[Etas 55°C]]*0.2))*2.5</f>
        <v>4.2815000000000003</v>
      </c>
      <c r="N1771" s="21">
        <f>IF(-(Tabelle1[[#This Row],[80%/20% SCOP]]-5.5)/5.5=1,"n.a.",-(Tabelle1[[#This Row],[80%/20% SCOP]]-5.5)/5.5)</f>
        <v>0.22154545454545449</v>
      </c>
    </row>
    <row r="1772" spans="1:14" ht="20.100000000000001" customHeight="1" x14ac:dyDescent="0.25">
      <c r="A1772" s="24">
        <v>16013664</v>
      </c>
      <c r="B1772" s="15" t="s">
        <v>1771</v>
      </c>
      <c r="C1772" s="15" t="s">
        <v>1794</v>
      </c>
      <c r="D1772" s="16" t="s">
        <v>2</v>
      </c>
      <c r="E1772" s="17">
        <v>6.38</v>
      </c>
      <c r="F1772" s="18">
        <v>1.8129999999999999</v>
      </c>
      <c r="G1772" s="17">
        <v>5.97</v>
      </c>
      <c r="H1772" s="18">
        <v>1.296</v>
      </c>
      <c r="I1772" s="16" t="s">
        <v>40</v>
      </c>
      <c r="J1772" s="16" t="s">
        <v>4</v>
      </c>
      <c r="K1772" s="16" t="s">
        <v>4</v>
      </c>
      <c r="L1772" s="19">
        <f>IF(Tabelle1[[#This Row],[Heizleistung (55°C)]]=0,Tabelle1[[#This Row],[Heizleistung (35°C)]],(Tabelle1[[#This Row],[Heizleistung (35°C)]]+Tabelle1[[#This Row],[Heizleistung (55°C)]])/2)</f>
        <v>6.1749999999999998</v>
      </c>
      <c r="M1772" s="20">
        <f>IF(Tabelle1[[#This Row],[Etas 55°C]]=0,0,(Tabelle1[[#This Row],[Etas 35°C]]*0.8+Tabelle1[[#This Row],[Etas 55°C]]*0.2))*2.5</f>
        <v>4.2740000000000009</v>
      </c>
      <c r="N1772" s="21">
        <f>IF(-(Tabelle1[[#This Row],[80%/20% SCOP]]-5.5)/5.5=1,"n.a.",-(Tabelle1[[#This Row],[80%/20% SCOP]]-5.5)/5.5)</f>
        <v>0.22290909090909075</v>
      </c>
    </row>
    <row r="1773" spans="1:14" ht="20.100000000000001" customHeight="1" x14ac:dyDescent="0.25">
      <c r="A1773" s="24">
        <v>16013668</v>
      </c>
      <c r="B1773" s="15" t="s">
        <v>1771</v>
      </c>
      <c r="C1773" s="15" t="s">
        <v>1795</v>
      </c>
      <c r="D1773" s="16" t="s">
        <v>2</v>
      </c>
      <c r="E1773" s="17">
        <v>6.38</v>
      </c>
      <c r="F1773" s="18">
        <v>1.8129999999999999</v>
      </c>
      <c r="G1773" s="17">
        <v>5.97</v>
      </c>
      <c r="H1773" s="18">
        <v>1.296</v>
      </c>
      <c r="I1773" s="16" t="s">
        <v>40</v>
      </c>
      <c r="J1773" s="16" t="s">
        <v>4</v>
      </c>
      <c r="K1773" s="16" t="s">
        <v>4</v>
      </c>
      <c r="L1773" s="19">
        <f>IF(Tabelle1[[#This Row],[Heizleistung (55°C)]]=0,Tabelle1[[#This Row],[Heizleistung (35°C)]],(Tabelle1[[#This Row],[Heizleistung (35°C)]]+Tabelle1[[#This Row],[Heizleistung (55°C)]])/2)</f>
        <v>6.1749999999999998</v>
      </c>
      <c r="M1773" s="20">
        <f>IF(Tabelle1[[#This Row],[Etas 55°C]]=0,0,(Tabelle1[[#This Row],[Etas 35°C]]*0.8+Tabelle1[[#This Row],[Etas 55°C]]*0.2))*2.5</f>
        <v>4.2740000000000009</v>
      </c>
      <c r="N1773" s="21">
        <f>IF(-(Tabelle1[[#This Row],[80%/20% SCOP]]-5.5)/5.5=1,"n.a.",-(Tabelle1[[#This Row],[80%/20% SCOP]]-5.5)/5.5)</f>
        <v>0.22290909090909075</v>
      </c>
    </row>
    <row r="1774" spans="1:14" ht="20.100000000000001" customHeight="1" x14ac:dyDescent="0.25">
      <c r="A1774" s="24">
        <v>16017541</v>
      </c>
      <c r="B1774" s="15" t="s">
        <v>1771</v>
      </c>
      <c r="C1774" s="15" t="s">
        <v>1796</v>
      </c>
      <c r="D1774" s="16" t="s">
        <v>2</v>
      </c>
      <c r="E1774" s="17">
        <v>12.89</v>
      </c>
      <c r="F1774" s="18">
        <v>1.79</v>
      </c>
      <c r="G1774" s="17">
        <v>11.1</v>
      </c>
      <c r="H1774" s="18">
        <v>1.41</v>
      </c>
      <c r="I1774" s="16" t="s">
        <v>3</v>
      </c>
      <c r="J1774" s="16" t="s">
        <v>15</v>
      </c>
      <c r="K1774" s="16" t="s">
        <v>4</v>
      </c>
      <c r="L1774" s="19">
        <f>IF(Tabelle1[[#This Row],[Heizleistung (55°C)]]=0,Tabelle1[[#This Row],[Heizleistung (35°C)]],(Tabelle1[[#This Row],[Heizleistung (35°C)]]+Tabelle1[[#This Row],[Heizleistung (55°C)]])/2)</f>
        <v>11.995000000000001</v>
      </c>
      <c r="M1774" s="20">
        <f>IF(Tabelle1[[#This Row],[Etas 55°C]]=0,0,(Tabelle1[[#This Row],[Etas 35°C]]*0.8+Tabelle1[[#This Row],[Etas 55°C]]*0.2))*2.5</f>
        <v>4.2850000000000001</v>
      </c>
      <c r="N1774" s="21">
        <f>IF(-(Tabelle1[[#This Row],[80%/20% SCOP]]-5.5)/5.5=1,"n.a.",-(Tabelle1[[#This Row],[80%/20% SCOP]]-5.5)/5.5)</f>
        <v>0.22090909090909089</v>
      </c>
    </row>
    <row r="1775" spans="1:14" ht="20.100000000000001" customHeight="1" x14ac:dyDescent="0.25">
      <c r="A1775" s="24">
        <v>16017539</v>
      </c>
      <c r="B1775" s="15" t="s">
        <v>1771</v>
      </c>
      <c r="C1775" s="15" t="s">
        <v>1797</v>
      </c>
      <c r="D1775" s="16" t="s">
        <v>2</v>
      </c>
      <c r="E1775" s="17">
        <v>7.22</v>
      </c>
      <c r="F1775" s="18">
        <v>1.94</v>
      </c>
      <c r="G1775" s="17">
        <v>6.5</v>
      </c>
      <c r="H1775" s="18">
        <v>1.46</v>
      </c>
      <c r="I1775" s="16" t="s">
        <v>3</v>
      </c>
      <c r="J1775" s="16" t="s">
        <v>15</v>
      </c>
      <c r="K1775" s="16" t="s">
        <v>4</v>
      </c>
      <c r="L1775" s="19">
        <f>IF(Tabelle1[[#This Row],[Heizleistung (55°C)]]=0,Tabelle1[[#This Row],[Heizleistung (35°C)]],(Tabelle1[[#This Row],[Heizleistung (35°C)]]+Tabelle1[[#This Row],[Heizleistung (55°C)]])/2)</f>
        <v>6.8599999999999994</v>
      </c>
      <c r="M1775" s="20">
        <f>IF(Tabelle1[[#This Row],[Etas 55°C]]=0,0,(Tabelle1[[#This Row],[Etas 35°C]]*0.8+Tabelle1[[#This Row],[Etas 55°C]]*0.2))*2.5</f>
        <v>4.6100000000000003</v>
      </c>
      <c r="N1775" s="21">
        <f>IF(-(Tabelle1[[#This Row],[80%/20% SCOP]]-5.5)/5.5=1,"n.a.",-(Tabelle1[[#This Row],[80%/20% SCOP]]-5.5)/5.5)</f>
        <v>0.16181818181818175</v>
      </c>
    </row>
    <row r="1776" spans="1:14" ht="20.100000000000001" customHeight="1" x14ac:dyDescent="0.25">
      <c r="A1776" s="24">
        <v>16017553</v>
      </c>
      <c r="B1776" s="15" t="s">
        <v>1771</v>
      </c>
      <c r="C1776" s="15" t="s">
        <v>1798</v>
      </c>
      <c r="D1776" s="16" t="s">
        <v>2</v>
      </c>
      <c r="E1776" s="17">
        <v>12.89</v>
      </c>
      <c r="F1776" s="18">
        <v>1.79</v>
      </c>
      <c r="G1776" s="17">
        <v>11.1</v>
      </c>
      <c r="H1776" s="18">
        <v>1.41</v>
      </c>
      <c r="I1776" s="16" t="s">
        <v>3</v>
      </c>
      <c r="J1776" s="16" t="s">
        <v>15</v>
      </c>
      <c r="K1776" s="16" t="s">
        <v>4</v>
      </c>
      <c r="L1776" s="19">
        <f>IF(Tabelle1[[#This Row],[Heizleistung (55°C)]]=0,Tabelle1[[#This Row],[Heizleistung (35°C)]],(Tabelle1[[#This Row],[Heizleistung (35°C)]]+Tabelle1[[#This Row],[Heizleistung (55°C)]])/2)</f>
        <v>11.995000000000001</v>
      </c>
      <c r="M1776" s="20">
        <f>IF(Tabelle1[[#This Row],[Etas 55°C]]=0,0,(Tabelle1[[#This Row],[Etas 35°C]]*0.8+Tabelle1[[#This Row],[Etas 55°C]]*0.2))*2.5</f>
        <v>4.2850000000000001</v>
      </c>
      <c r="N1776" s="21">
        <f>IF(-(Tabelle1[[#This Row],[80%/20% SCOP]]-5.5)/5.5=1,"n.a.",-(Tabelle1[[#This Row],[80%/20% SCOP]]-5.5)/5.5)</f>
        <v>0.22090909090909089</v>
      </c>
    </row>
    <row r="1777" spans="1:14" ht="20.100000000000001" customHeight="1" x14ac:dyDescent="0.25">
      <c r="A1777" s="24">
        <v>16017545</v>
      </c>
      <c r="B1777" s="15" t="s">
        <v>1771</v>
      </c>
      <c r="C1777" s="15" t="s">
        <v>1799</v>
      </c>
      <c r="D1777" s="16" t="s">
        <v>2</v>
      </c>
      <c r="E1777" s="17">
        <v>7.22</v>
      </c>
      <c r="F1777" s="18">
        <v>1.94</v>
      </c>
      <c r="G1777" s="17">
        <v>6.5</v>
      </c>
      <c r="H1777" s="18">
        <v>1.46</v>
      </c>
      <c r="I1777" s="16" t="s">
        <v>3</v>
      </c>
      <c r="J1777" s="16" t="s">
        <v>15</v>
      </c>
      <c r="K1777" s="16" t="s">
        <v>4</v>
      </c>
      <c r="L1777" s="19">
        <f>IF(Tabelle1[[#This Row],[Heizleistung (55°C)]]=0,Tabelle1[[#This Row],[Heizleistung (35°C)]],(Tabelle1[[#This Row],[Heizleistung (35°C)]]+Tabelle1[[#This Row],[Heizleistung (55°C)]])/2)</f>
        <v>6.8599999999999994</v>
      </c>
      <c r="M1777" s="20">
        <f>IF(Tabelle1[[#This Row],[Etas 55°C]]=0,0,(Tabelle1[[#This Row],[Etas 35°C]]*0.8+Tabelle1[[#This Row],[Etas 55°C]]*0.2))*2.5</f>
        <v>4.6100000000000003</v>
      </c>
      <c r="N1777" s="21">
        <f>IF(-(Tabelle1[[#This Row],[80%/20% SCOP]]-5.5)/5.5=1,"n.a.",-(Tabelle1[[#This Row],[80%/20% SCOP]]-5.5)/5.5)</f>
        <v>0.16181818181818175</v>
      </c>
    </row>
    <row r="1778" spans="1:14" ht="20.100000000000001" customHeight="1" x14ac:dyDescent="0.25">
      <c r="A1778" s="24">
        <v>16017554</v>
      </c>
      <c r="B1778" s="15" t="s">
        <v>1771</v>
      </c>
      <c r="C1778" s="15" t="s">
        <v>1800</v>
      </c>
      <c r="D1778" s="16" t="s">
        <v>2</v>
      </c>
      <c r="E1778" s="17">
        <v>12.89</v>
      </c>
      <c r="F1778" s="18">
        <v>1.79</v>
      </c>
      <c r="G1778" s="17">
        <v>11.1</v>
      </c>
      <c r="H1778" s="18">
        <v>1.41</v>
      </c>
      <c r="I1778" s="16" t="s">
        <v>3</v>
      </c>
      <c r="J1778" s="16" t="s">
        <v>15</v>
      </c>
      <c r="K1778" s="16" t="s">
        <v>4</v>
      </c>
      <c r="L1778" s="19">
        <f>IF(Tabelle1[[#This Row],[Heizleistung (55°C)]]=0,Tabelle1[[#This Row],[Heizleistung (35°C)]],(Tabelle1[[#This Row],[Heizleistung (35°C)]]+Tabelle1[[#This Row],[Heizleistung (55°C)]])/2)</f>
        <v>11.995000000000001</v>
      </c>
      <c r="M1778" s="20">
        <f>IF(Tabelle1[[#This Row],[Etas 55°C]]=0,0,(Tabelle1[[#This Row],[Etas 35°C]]*0.8+Tabelle1[[#This Row],[Etas 55°C]]*0.2))*2.5</f>
        <v>4.2850000000000001</v>
      </c>
      <c r="N1778" s="21">
        <f>IF(-(Tabelle1[[#This Row],[80%/20% SCOP]]-5.5)/5.5=1,"n.a.",-(Tabelle1[[#This Row],[80%/20% SCOP]]-5.5)/5.5)</f>
        <v>0.22090909090909089</v>
      </c>
    </row>
    <row r="1779" spans="1:14" ht="20.100000000000001" customHeight="1" x14ac:dyDescent="0.25">
      <c r="A1779" s="24">
        <v>16018063</v>
      </c>
      <c r="B1779" s="15" t="s">
        <v>1771</v>
      </c>
      <c r="C1779" s="15" t="s">
        <v>1801</v>
      </c>
      <c r="D1779" s="16" t="s">
        <v>2</v>
      </c>
      <c r="E1779" s="17">
        <v>28.6</v>
      </c>
      <c r="F1779" s="18">
        <v>1.92</v>
      </c>
      <c r="G1779" s="17">
        <v>28.1</v>
      </c>
      <c r="H1779" s="18">
        <v>1.46</v>
      </c>
      <c r="I1779" s="16" t="s">
        <v>3</v>
      </c>
      <c r="J1779" s="16" t="s">
        <v>4</v>
      </c>
      <c r="K1779" s="16" t="s">
        <v>4</v>
      </c>
      <c r="L1779" s="19">
        <f>IF(Tabelle1[[#This Row],[Heizleistung (55°C)]]=0,Tabelle1[[#This Row],[Heizleistung (35°C)]],(Tabelle1[[#This Row],[Heizleistung (35°C)]]+Tabelle1[[#This Row],[Heizleistung (55°C)]])/2)</f>
        <v>28.35</v>
      </c>
      <c r="M1779" s="20">
        <f>IF(Tabelle1[[#This Row],[Etas 55°C]]=0,0,(Tabelle1[[#This Row],[Etas 35°C]]*0.8+Tabelle1[[#This Row],[Etas 55°C]]*0.2))*2.5</f>
        <v>4.57</v>
      </c>
      <c r="N1779" s="21">
        <f>IF(-(Tabelle1[[#This Row],[80%/20% SCOP]]-5.5)/5.5=1,"n.a.",-(Tabelle1[[#This Row],[80%/20% SCOP]]-5.5)/5.5)</f>
        <v>0.16909090909090904</v>
      </c>
    </row>
    <row r="1780" spans="1:14" ht="20.100000000000001" customHeight="1" x14ac:dyDescent="0.25">
      <c r="A1780" s="24">
        <v>16013663</v>
      </c>
      <c r="B1780" s="15" t="s">
        <v>1771</v>
      </c>
      <c r="C1780" s="15" t="s">
        <v>1802</v>
      </c>
      <c r="D1780" s="16" t="s">
        <v>2</v>
      </c>
      <c r="E1780" s="17">
        <v>4.13</v>
      </c>
      <c r="F1780" s="18">
        <v>1.8009999999999999</v>
      </c>
      <c r="G1780" s="17">
        <v>4.5599999999999996</v>
      </c>
      <c r="H1780" s="18">
        <v>1.3320000000000001</v>
      </c>
      <c r="I1780" s="16" t="s">
        <v>40</v>
      </c>
      <c r="J1780" s="16" t="s">
        <v>4</v>
      </c>
      <c r="K1780" s="16" t="s">
        <v>4</v>
      </c>
      <c r="L1780" s="19">
        <f>IF(Tabelle1[[#This Row],[Heizleistung (55°C)]]=0,Tabelle1[[#This Row],[Heizleistung (35°C)]],(Tabelle1[[#This Row],[Heizleistung (35°C)]]+Tabelle1[[#This Row],[Heizleistung (55°C)]])/2)</f>
        <v>4.3449999999999998</v>
      </c>
      <c r="M1780" s="20">
        <f>IF(Tabelle1[[#This Row],[Etas 55°C]]=0,0,(Tabelle1[[#This Row],[Etas 35°C]]*0.8+Tabelle1[[#This Row],[Etas 55°C]]*0.2))*2.5</f>
        <v>4.2679999999999998</v>
      </c>
      <c r="N1780" s="21">
        <f>IF(-(Tabelle1[[#This Row],[80%/20% SCOP]]-5.5)/5.5=1,"n.a.",-(Tabelle1[[#This Row],[80%/20% SCOP]]-5.5)/5.5)</f>
        <v>0.22400000000000003</v>
      </c>
    </row>
    <row r="1781" spans="1:14" ht="20.100000000000001" customHeight="1" x14ac:dyDescent="0.25">
      <c r="A1781" s="24">
        <v>16017544</v>
      </c>
      <c r="B1781" s="15" t="s">
        <v>1771</v>
      </c>
      <c r="C1781" s="15" t="s">
        <v>1803</v>
      </c>
      <c r="D1781" s="16" t="s">
        <v>2</v>
      </c>
      <c r="E1781" s="17">
        <v>9.19</v>
      </c>
      <c r="F1781" s="18">
        <v>1.91</v>
      </c>
      <c r="G1781" s="17">
        <v>8.8000000000000007</v>
      </c>
      <c r="H1781" s="18">
        <v>1.55</v>
      </c>
      <c r="I1781" s="16" t="s">
        <v>3</v>
      </c>
      <c r="J1781" s="16" t="s">
        <v>15</v>
      </c>
      <c r="K1781" s="16" t="s">
        <v>4</v>
      </c>
      <c r="L1781" s="19">
        <f>IF(Tabelle1[[#This Row],[Heizleistung (55°C)]]=0,Tabelle1[[#This Row],[Heizleistung (35°C)]],(Tabelle1[[#This Row],[Heizleistung (35°C)]]+Tabelle1[[#This Row],[Heizleistung (55°C)]])/2)</f>
        <v>8.995000000000001</v>
      </c>
      <c r="M1781" s="20">
        <f>IF(Tabelle1[[#This Row],[Etas 55°C]]=0,0,(Tabelle1[[#This Row],[Etas 35°C]]*0.8+Tabelle1[[#This Row],[Etas 55°C]]*0.2))*2.5</f>
        <v>4.5950000000000006</v>
      </c>
      <c r="N1781" s="21">
        <f>IF(-(Tabelle1[[#This Row],[80%/20% SCOP]]-5.5)/5.5=1,"n.a.",-(Tabelle1[[#This Row],[80%/20% SCOP]]-5.5)/5.5)</f>
        <v>0.16454545454545444</v>
      </c>
    </row>
    <row r="1782" spans="1:14" ht="20.100000000000001" customHeight="1" x14ac:dyDescent="0.25">
      <c r="A1782" s="24">
        <v>16017543</v>
      </c>
      <c r="B1782" s="15" t="s">
        <v>1771</v>
      </c>
      <c r="C1782" s="15" t="s">
        <v>1804</v>
      </c>
      <c r="D1782" s="16" t="s">
        <v>2</v>
      </c>
      <c r="E1782" s="17">
        <v>7.22</v>
      </c>
      <c r="F1782" s="18">
        <v>1.94</v>
      </c>
      <c r="G1782" s="17">
        <v>6.5</v>
      </c>
      <c r="H1782" s="18">
        <v>1.46</v>
      </c>
      <c r="I1782" s="16" t="s">
        <v>3</v>
      </c>
      <c r="J1782" s="16" t="s">
        <v>15</v>
      </c>
      <c r="K1782" s="16" t="s">
        <v>4</v>
      </c>
      <c r="L1782" s="19">
        <f>IF(Tabelle1[[#This Row],[Heizleistung (55°C)]]=0,Tabelle1[[#This Row],[Heizleistung (35°C)]],(Tabelle1[[#This Row],[Heizleistung (35°C)]]+Tabelle1[[#This Row],[Heizleistung (55°C)]])/2)</f>
        <v>6.8599999999999994</v>
      </c>
      <c r="M1782" s="20">
        <f>IF(Tabelle1[[#This Row],[Etas 55°C]]=0,0,(Tabelle1[[#This Row],[Etas 35°C]]*0.8+Tabelle1[[#This Row],[Etas 55°C]]*0.2))*2.5</f>
        <v>4.6100000000000003</v>
      </c>
      <c r="N1782" s="21">
        <f>IF(-(Tabelle1[[#This Row],[80%/20% SCOP]]-5.5)/5.5=1,"n.a.",-(Tabelle1[[#This Row],[80%/20% SCOP]]-5.5)/5.5)</f>
        <v>0.16181818181818175</v>
      </c>
    </row>
    <row r="1783" spans="1:14" ht="20.100000000000001" customHeight="1" x14ac:dyDescent="0.25">
      <c r="A1783" s="24">
        <v>16017537</v>
      </c>
      <c r="B1783" s="15" t="s">
        <v>1771</v>
      </c>
      <c r="C1783" s="15" t="s">
        <v>1805</v>
      </c>
      <c r="D1783" s="16" t="s">
        <v>2</v>
      </c>
      <c r="E1783" s="17">
        <v>12.89</v>
      </c>
      <c r="F1783" s="18">
        <v>1.79</v>
      </c>
      <c r="G1783" s="17">
        <v>11.1</v>
      </c>
      <c r="H1783" s="18">
        <v>1.41</v>
      </c>
      <c r="I1783" s="16" t="s">
        <v>3</v>
      </c>
      <c r="J1783" s="16" t="s">
        <v>15</v>
      </c>
      <c r="K1783" s="16" t="s">
        <v>4</v>
      </c>
      <c r="L1783" s="19">
        <f>IF(Tabelle1[[#This Row],[Heizleistung (55°C)]]=0,Tabelle1[[#This Row],[Heizleistung (35°C)]],(Tabelle1[[#This Row],[Heizleistung (35°C)]]+Tabelle1[[#This Row],[Heizleistung (55°C)]])/2)</f>
        <v>11.995000000000001</v>
      </c>
      <c r="M1783" s="20">
        <f>IF(Tabelle1[[#This Row],[Etas 55°C]]=0,0,(Tabelle1[[#This Row],[Etas 35°C]]*0.8+Tabelle1[[#This Row],[Etas 55°C]]*0.2))*2.5</f>
        <v>4.2850000000000001</v>
      </c>
      <c r="N1783" s="21">
        <f>IF(-(Tabelle1[[#This Row],[80%/20% SCOP]]-5.5)/5.5=1,"n.a.",-(Tabelle1[[#This Row],[80%/20% SCOP]]-5.5)/5.5)</f>
        <v>0.22090909090909089</v>
      </c>
    </row>
    <row r="1784" spans="1:14" ht="20.100000000000001" customHeight="1" x14ac:dyDescent="0.25">
      <c r="A1784" s="24">
        <v>16013675</v>
      </c>
      <c r="B1784" s="15" t="s">
        <v>1771</v>
      </c>
      <c r="C1784" s="15" t="s">
        <v>1806</v>
      </c>
      <c r="D1784" s="16" t="s">
        <v>2</v>
      </c>
      <c r="E1784" s="17">
        <v>64.8</v>
      </c>
      <c r="F1784" s="18">
        <v>1.544</v>
      </c>
      <c r="G1784" s="17">
        <v>74.2</v>
      </c>
      <c r="H1784" s="18">
        <v>1.3360000000000001</v>
      </c>
      <c r="I1784" s="16" t="s">
        <v>109</v>
      </c>
      <c r="J1784" s="16" t="s">
        <v>4</v>
      </c>
      <c r="K1784" s="16" t="s">
        <v>4</v>
      </c>
      <c r="L1784" s="19">
        <f>IF(Tabelle1[[#This Row],[Heizleistung (55°C)]]=0,Tabelle1[[#This Row],[Heizleistung (35°C)]],(Tabelle1[[#This Row],[Heizleistung (35°C)]]+Tabelle1[[#This Row],[Heizleistung (55°C)]])/2)</f>
        <v>69.5</v>
      </c>
      <c r="M1784" s="20">
        <f>IF(Tabelle1[[#This Row],[Etas 55°C]]=0,0,(Tabelle1[[#This Row],[Etas 35°C]]*0.8+Tabelle1[[#This Row],[Etas 55°C]]*0.2))*2.5</f>
        <v>3.7560000000000002</v>
      </c>
      <c r="N1784" s="21">
        <f>IF(-(Tabelle1[[#This Row],[80%/20% SCOP]]-5.5)/5.5=1,"n.a.",-(Tabelle1[[#This Row],[80%/20% SCOP]]-5.5)/5.5)</f>
        <v>0.31709090909090903</v>
      </c>
    </row>
    <row r="1785" spans="1:14" ht="20.100000000000001" customHeight="1" x14ac:dyDescent="0.25">
      <c r="A1785" s="24">
        <v>16013674</v>
      </c>
      <c r="B1785" s="15" t="s">
        <v>1771</v>
      </c>
      <c r="C1785" s="15" t="s">
        <v>1807</v>
      </c>
      <c r="D1785" s="16" t="s">
        <v>2</v>
      </c>
      <c r="E1785" s="17">
        <v>32.409999999999997</v>
      </c>
      <c r="F1785" s="18">
        <v>1.5620000000000001</v>
      </c>
      <c r="G1785" s="17">
        <v>37.01</v>
      </c>
      <c r="H1785" s="18">
        <v>1.3440000000000001</v>
      </c>
      <c r="I1785" s="16" t="s">
        <v>109</v>
      </c>
      <c r="J1785" s="16" t="s">
        <v>4</v>
      </c>
      <c r="K1785" s="16" t="s">
        <v>4</v>
      </c>
      <c r="L1785" s="19">
        <f>IF(Tabelle1[[#This Row],[Heizleistung (55°C)]]=0,Tabelle1[[#This Row],[Heizleistung (35°C)]],(Tabelle1[[#This Row],[Heizleistung (35°C)]]+Tabelle1[[#This Row],[Heizleistung (55°C)]])/2)</f>
        <v>34.709999999999994</v>
      </c>
      <c r="M1785" s="20">
        <f>IF(Tabelle1[[#This Row],[Etas 55°C]]=0,0,(Tabelle1[[#This Row],[Etas 35°C]]*0.8+Tabelle1[[#This Row],[Etas 55°C]]*0.2))*2.5</f>
        <v>3.7960000000000003</v>
      </c>
      <c r="N1785" s="21">
        <f>IF(-(Tabelle1[[#This Row],[80%/20% SCOP]]-5.5)/5.5=1,"n.a.",-(Tabelle1[[#This Row],[80%/20% SCOP]]-5.5)/5.5)</f>
        <v>0.30981818181818177</v>
      </c>
    </row>
    <row r="1786" spans="1:14" ht="20.100000000000001" customHeight="1" x14ac:dyDescent="0.25">
      <c r="A1786" s="24">
        <v>16013661</v>
      </c>
      <c r="B1786" s="15" t="s">
        <v>1771</v>
      </c>
      <c r="C1786" s="15" t="s">
        <v>1808</v>
      </c>
      <c r="D1786" s="16" t="s">
        <v>2</v>
      </c>
      <c r="E1786" s="17">
        <v>11.6</v>
      </c>
      <c r="F1786" s="18">
        <v>1.851</v>
      </c>
      <c r="G1786" s="17">
        <v>11.03</v>
      </c>
      <c r="H1786" s="18">
        <v>1.266</v>
      </c>
      <c r="I1786" s="16" t="s">
        <v>40</v>
      </c>
      <c r="J1786" s="16" t="s">
        <v>4</v>
      </c>
      <c r="K1786" s="16" t="s">
        <v>4</v>
      </c>
      <c r="L1786" s="19">
        <f>IF(Tabelle1[[#This Row],[Heizleistung (55°C)]]=0,Tabelle1[[#This Row],[Heizleistung (35°C)]],(Tabelle1[[#This Row],[Heizleistung (35°C)]]+Tabelle1[[#This Row],[Heizleistung (55°C)]])/2)</f>
        <v>11.315</v>
      </c>
      <c r="M1786" s="20">
        <f>IF(Tabelle1[[#This Row],[Etas 55°C]]=0,0,(Tabelle1[[#This Row],[Etas 35°C]]*0.8+Tabelle1[[#This Row],[Etas 55°C]]*0.2))*2.5</f>
        <v>4.3350000000000009</v>
      </c>
      <c r="N1786" s="21">
        <f>IF(-(Tabelle1[[#This Row],[80%/20% SCOP]]-5.5)/5.5=1,"n.a.",-(Tabelle1[[#This Row],[80%/20% SCOP]]-5.5)/5.5)</f>
        <v>0.21181818181818166</v>
      </c>
    </row>
    <row r="1787" spans="1:14" ht="20.100000000000001" customHeight="1" x14ac:dyDescent="0.25">
      <c r="A1787" s="24">
        <v>16013672</v>
      </c>
      <c r="B1787" s="15" t="s">
        <v>1771</v>
      </c>
      <c r="C1787" s="15" t="s">
        <v>1809</v>
      </c>
      <c r="D1787" s="16" t="s">
        <v>2</v>
      </c>
      <c r="E1787" s="17">
        <v>8.7799999999999994</v>
      </c>
      <c r="F1787" s="18">
        <v>1.8120000000000001</v>
      </c>
      <c r="G1787" s="17">
        <v>7.07</v>
      </c>
      <c r="H1787" s="18">
        <v>1.3149999999999999</v>
      </c>
      <c r="I1787" s="16" t="s">
        <v>40</v>
      </c>
      <c r="J1787" s="16" t="s">
        <v>4</v>
      </c>
      <c r="K1787" s="16" t="s">
        <v>4</v>
      </c>
      <c r="L1787" s="19">
        <f>IF(Tabelle1[[#This Row],[Heizleistung (55°C)]]=0,Tabelle1[[#This Row],[Heizleistung (35°C)]],(Tabelle1[[#This Row],[Heizleistung (35°C)]]+Tabelle1[[#This Row],[Heizleistung (55°C)]])/2)</f>
        <v>7.9249999999999998</v>
      </c>
      <c r="M1787" s="20">
        <f>IF(Tabelle1[[#This Row],[Etas 55°C]]=0,0,(Tabelle1[[#This Row],[Etas 35°C]]*0.8+Tabelle1[[#This Row],[Etas 55°C]]*0.2))*2.5</f>
        <v>4.2815000000000003</v>
      </c>
      <c r="N1787" s="21">
        <f>IF(-(Tabelle1[[#This Row],[80%/20% SCOP]]-5.5)/5.5=1,"n.a.",-(Tabelle1[[#This Row],[80%/20% SCOP]]-5.5)/5.5)</f>
        <v>0.22154545454545449</v>
      </c>
    </row>
    <row r="1788" spans="1:14" ht="20.100000000000001" customHeight="1" x14ac:dyDescent="0.25">
      <c r="A1788" s="24">
        <v>16013666</v>
      </c>
      <c r="B1788" s="15" t="s">
        <v>1771</v>
      </c>
      <c r="C1788" s="15" t="s">
        <v>1810</v>
      </c>
      <c r="D1788" s="16" t="s">
        <v>2</v>
      </c>
      <c r="E1788" s="17">
        <v>11.6</v>
      </c>
      <c r="F1788" s="18">
        <v>1.851</v>
      </c>
      <c r="G1788" s="17">
        <v>11.03</v>
      </c>
      <c r="H1788" s="18">
        <v>1.266</v>
      </c>
      <c r="I1788" s="16" t="s">
        <v>40</v>
      </c>
      <c r="J1788" s="16" t="s">
        <v>4</v>
      </c>
      <c r="K1788" s="16" t="s">
        <v>4</v>
      </c>
      <c r="L1788" s="19">
        <f>IF(Tabelle1[[#This Row],[Heizleistung (55°C)]]=0,Tabelle1[[#This Row],[Heizleistung (35°C)]],(Tabelle1[[#This Row],[Heizleistung (35°C)]]+Tabelle1[[#This Row],[Heizleistung (55°C)]])/2)</f>
        <v>11.315</v>
      </c>
      <c r="M1788" s="20">
        <f>IF(Tabelle1[[#This Row],[Etas 55°C]]=0,0,(Tabelle1[[#This Row],[Etas 35°C]]*0.8+Tabelle1[[#This Row],[Etas 55°C]]*0.2))*2.5</f>
        <v>4.3350000000000009</v>
      </c>
      <c r="N1788" s="21">
        <f>IF(-(Tabelle1[[#This Row],[80%/20% SCOP]]-5.5)/5.5=1,"n.a.",-(Tabelle1[[#This Row],[80%/20% SCOP]]-5.5)/5.5)</f>
        <v>0.21181818181818166</v>
      </c>
    </row>
    <row r="1789" spans="1:14" ht="20.100000000000001" customHeight="1" x14ac:dyDescent="0.25">
      <c r="A1789" s="24">
        <v>16005803</v>
      </c>
      <c r="B1789" s="15" t="s">
        <v>1811</v>
      </c>
      <c r="C1789" s="15" t="s">
        <v>1812</v>
      </c>
      <c r="D1789" s="16" t="s">
        <v>2</v>
      </c>
      <c r="E1789" s="17">
        <v>71</v>
      </c>
      <c r="F1789" s="18">
        <v>1.51</v>
      </c>
      <c r="G1789" s="17"/>
      <c r="H1789" s="16"/>
      <c r="I1789" s="16" t="s">
        <v>355</v>
      </c>
      <c r="J1789" s="16" t="s">
        <v>15</v>
      </c>
      <c r="K1789" s="16" t="s">
        <v>4</v>
      </c>
      <c r="L1789" s="19">
        <f>IF(Tabelle1[[#This Row],[Heizleistung (55°C)]]=0,Tabelle1[[#This Row],[Heizleistung (35°C)]],(Tabelle1[[#This Row],[Heizleistung (35°C)]]+Tabelle1[[#This Row],[Heizleistung (55°C)]])/2)</f>
        <v>71</v>
      </c>
      <c r="M1789" s="20">
        <f>IF(Tabelle1[[#This Row],[Etas 55°C]]=0,0,(Tabelle1[[#This Row],[Etas 35°C]]*0.8+Tabelle1[[#This Row],[Etas 55°C]]*0.2))*2.5</f>
        <v>0</v>
      </c>
      <c r="N1789" s="21" t="str">
        <f>IF(-(Tabelle1[[#This Row],[80%/20% SCOP]]-5.5)/5.5=1,"n.a.",-(Tabelle1[[#This Row],[80%/20% SCOP]]-5.5)/5.5)</f>
        <v>n.a.</v>
      </c>
    </row>
    <row r="1790" spans="1:14" ht="20.100000000000001" customHeight="1" x14ac:dyDescent="0.25">
      <c r="A1790" s="24">
        <v>16005731</v>
      </c>
      <c r="B1790" s="15" t="s">
        <v>1811</v>
      </c>
      <c r="C1790" s="15" t="s">
        <v>1813</v>
      </c>
      <c r="D1790" s="16" t="s">
        <v>2</v>
      </c>
      <c r="E1790" s="17">
        <v>243</v>
      </c>
      <c r="F1790" s="18">
        <v>1.48</v>
      </c>
      <c r="G1790" s="17"/>
      <c r="H1790" s="16"/>
      <c r="I1790" s="16" t="s">
        <v>355</v>
      </c>
      <c r="J1790" s="16" t="s">
        <v>15</v>
      </c>
      <c r="K1790" s="16" t="s">
        <v>4</v>
      </c>
      <c r="L1790" s="19">
        <f>IF(Tabelle1[[#This Row],[Heizleistung (55°C)]]=0,Tabelle1[[#This Row],[Heizleistung (35°C)]],(Tabelle1[[#This Row],[Heizleistung (35°C)]]+Tabelle1[[#This Row],[Heizleistung (55°C)]])/2)</f>
        <v>243</v>
      </c>
      <c r="M1790" s="20">
        <f>IF(Tabelle1[[#This Row],[Etas 55°C]]=0,0,(Tabelle1[[#This Row],[Etas 35°C]]*0.8+Tabelle1[[#This Row],[Etas 55°C]]*0.2))*2.5</f>
        <v>0</v>
      </c>
      <c r="N1790" s="21" t="str">
        <f>IF(-(Tabelle1[[#This Row],[80%/20% SCOP]]-5.5)/5.5=1,"n.a.",-(Tabelle1[[#This Row],[80%/20% SCOP]]-5.5)/5.5)</f>
        <v>n.a.</v>
      </c>
    </row>
    <row r="1791" spans="1:14" ht="20.100000000000001" customHeight="1" x14ac:dyDescent="0.25">
      <c r="A1791" s="24">
        <v>16005673</v>
      </c>
      <c r="B1791" s="15" t="s">
        <v>1811</v>
      </c>
      <c r="C1791" s="15" t="s">
        <v>1814</v>
      </c>
      <c r="D1791" s="16" t="s">
        <v>2</v>
      </c>
      <c r="E1791" s="17">
        <v>114</v>
      </c>
      <c r="F1791" s="18">
        <v>1.67</v>
      </c>
      <c r="G1791" s="17"/>
      <c r="H1791" s="16"/>
      <c r="I1791" s="16" t="s">
        <v>355</v>
      </c>
      <c r="J1791" s="16" t="s">
        <v>15</v>
      </c>
      <c r="K1791" s="16" t="s">
        <v>4</v>
      </c>
      <c r="L1791" s="19">
        <f>IF(Tabelle1[[#This Row],[Heizleistung (55°C)]]=0,Tabelle1[[#This Row],[Heizleistung (35°C)]],(Tabelle1[[#This Row],[Heizleistung (35°C)]]+Tabelle1[[#This Row],[Heizleistung (55°C)]])/2)</f>
        <v>114</v>
      </c>
      <c r="M1791" s="20">
        <f>IF(Tabelle1[[#This Row],[Etas 55°C]]=0,0,(Tabelle1[[#This Row],[Etas 35°C]]*0.8+Tabelle1[[#This Row],[Etas 55°C]]*0.2))*2.5</f>
        <v>0</v>
      </c>
      <c r="N1791" s="21" t="str">
        <f>IF(-(Tabelle1[[#This Row],[80%/20% SCOP]]-5.5)/5.5=1,"n.a.",-(Tabelle1[[#This Row],[80%/20% SCOP]]-5.5)/5.5)</f>
        <v>n.a.</v>
      </c>
    </row>
    <row r="1792" spans="1:14" ht="20.100000000000001" customHeight="1" x14ac:dyDescent="0.25">
      <c r="A1792" s="24">
        <v>16015516</v>
      </c>
      <c r="B1792" s="15" t="s">
        <v>1811</v>
      </c>
      <c r="C1792" s="15" t="s">
        <v>1815</v>
      </c>
      <c r="D1792" s="16" t="s">
        <v>2</v>
      </c>
      <c r="E1792" s="17">
        <v>89</v>
      </c>
      <c r="F1792" s="18">
        <v>1.7</v>
      </c>
      <c r="G1792" s="17">
        <v>82</v>
      </c>
      <c r="H1792" s="18">
        <v>1.34</v>
      </c>
      <c r="I1792" s="16" t="s">
        <v>40</v>
      </c>
      <c r="J1792" s="16" t="s">
        <v>15</v>
      </c>
      <c r="K1792" s="16" t="s">
        <v>15</v>
      </c>
      <c r="L1792" s="19">
        <f>IF(Tabelle1[[#This Row],[Heizleistung (55°C)]]=0,Tabelle1[[#This Row],[Heizleistung (35°C)]],(Tabelle1[[#This Row],[Heizleistung (35°C)]]+Tabelle1[[#This Row],[Heizleistung (55°C)]])/2)</f>
        <v>85.5</v>
      </c>
      <c r="M1792" s="20">
        <f>IF(Tabelle1[[#This Row],[Etas 55°C]]=0,0,(Tabelle1[[#This Row],[Etas 35°C]]*0.8+Tabelle1[[#This Row],[Etas 55°C]]*0.2))*2.5</f>
        <v>4.07</v>
      </c>
      <c r="N1792" s="21">
        <f>IF(-(Tabelle1[[#This Row],[80%/20% SCOP]]-5.5)/5.5=1,"n.a.",-(Tabelle1[[#This Row],[80%/20% SCOP]]-5.5)/5.5)</f>
        <v>0.25999999999999995</v>
      </c>
    </row>
    <row r="1793" spans="1:14" ht="20.100000000000001" customHeight="1" x14ac:dyDescent="0.25">
      <c r="A1793" s="24">
        <v>16006039</v>
      </c>
      <c r="B1793" s="15" t="s">
        <v>1811</v>
      </c>
      <c r="C1793" s="15" t="s">
        <v>1816</v>
      </c>
      <c r="D1793" s="16" t="s">
        <v>2</v>
      </c>
      <c r="E1793" s="17">
        <v>101</v>
      </c>
      <c r="F1793" s="18">
        <v>1.55</v>
      </c>
      <c r="G1793" s="17"/>
      <c r="H1793" s="16"/>
      <c r="I1793" s="16" t="s">
        <v>355</v>
      </c>
      <c r="J1793" s="16" t="s">
        <v>15</v>
      </c>
      <c r="K1793" s="16" t="s">
        <v>4</v>
      </c>
      <c r="L1793" s="19">
        <f>IF(Tabelle1[[#This Row],[Heizleistung (55°C)]]=0,Tabelle1[[#This Row],[Heizleistung (35°C)]],(Tabelle1[[#This Row],[Heizleistung (35°C)]]+Tabelle1[[#This Row],[Heizleistung (55°C)]])/2)</f>
        <v>101</v>
      </c>
      <c r="M1793" s="20">
        <f>IF(Tabelle1[[#This Row],[Etas 55°C]]=0,0,(Tabelle1[[#This Row],[Etas 35°C]]*0.8+Tabelle1[[#This Row],[Etas 55°C]]*0.2))*2.5</f>
        <v>0</v>
      </c>
      <c r="N1793" s="21" t="str">
        <f>IF(-(Tabelle1[[#This Row],[80%/20% SCOP]]-5.5)/5.5=1,"n.a.",-(Tabelle1[[#This Row],[80%/20% SCOP]]-5.5)/5.5)</f>
        <v>n.a.</v>
      </c>
    </row>
    <row r="1794" spans="1:14" ht="20.100000000000001" customHeight="1" x14ac:dyDescent="0.25">
      <c r="A1794" s="24">
        <v>16006037</v>
      </c>
      <c r="B1794" s="15" t="s">
        <v>1811</v>
      </c>
      <c r="C1794" s="15" t="s">
        <v>1817</v>
      </c>
      <c r="D1794" s="16" t="s">
        <v>2</v>
      </c>
      <c r="E1794" s="17">
        <v>63.9</v>
      </c>
      <c r="F1794" s="18">
        <v>1.59</v>
      </c>
      <c r="G1794" s="17"/>
      <c r="H1794" s="16"/>
      <c r="I1794" s="16" t="s">
        <v>355</v>
      </c>
      <c r="J1794" s="16" t="s">
        <v>15</v>
      </c>
      <c r="K1794" s="16" t="s">
        <v>4</v>
      </c>
      <c r="L1794" s="19">
        <f>IF(Tabelle1[[#This Row],[Heizleistung (55°C)]]=0,Tabelle1[[#This Row],[Heizleistung (35°C)]],(Tabelle1[[#This Row],[Heizleistung (35°C)]]+Tabelle1[[#This Row],[Heizleistung (55°C)]])/2)</f>
        <v>63.9</v>
      </c>
      <c r="M1794" s="20">
        <f>IF(Tabelle1[[#This Row],[Etas 55°C]]=0,0,(Tabelle1[[#This Row],[Etas 35°C]]*0.8+Tabelle1[[#This Row],[Etas 55°C]]*0.2))*2.5</f>
        <v>0</v>
      </c>
      <c r="N1794" s="21" t="str">
        <f>IF(-(Tabelle1[[#This Row],[80%/20% SCOP]]-5.5)/5.5=1,"n.a.",-(Tabelle1[[#This Row],[80%/20% SCOP]]-5.5)/5.5)</f>
        <v>n.a.</v>
      </c>
    </row>
    <row r="1795" spans="1:14" ht="20.100000000000001" customHeight="1" x14ac:dyDescent="0.25">
      <c r="A1795" s="24">
        <v>16005725</v>
      </c>
      <c r="B1795" s="15" t="s">
        <v>1811</v>
      </c>
      <c r="C1795" s="15" t="s">
        <v>1818</v>
      </c>
      <c r="D1795" s="16" t="s">
        <v>2</v>
      </c>
      <c r="E1795" s="17">
        <v>232</v>
      </c>
      <c r="F1795" s="18">
        <v>1.69</v>
      </c>
      <c r="G1795" s="17"/>
      <c r="H1795" s="16"/>
      <c r="I1795" s="16" t="s">
        <v>355</v>
      </c>
      <c r="J1795" s="16" t="s">
        <v>15</v>
      </c>
      <c r="K1795" s="16" t="s">
        <v>4</v>
      </c>
      <c r="L1795" s="19">
        <f>IF(Tabelle1[[#This Row],[Heizleistung (55°C)]]=0,Tabelle1[[#This Row],[Heizleistung (35°C)]],(Tabelle1[[#This Row],[Heizleistung (35°C)]]+Tabelle1[[#This Row],[Heizleistung (55°C)]])/2)</f>
        <v>232</v>
      </c>
      <c r="M1795" s="20">
        <f>IF(Tabelle1[[#This Row],[Etas 55°C]]=0,0,(Tabelle1[[#This Row],[Etas 35°C]]*0.8+Tabelle1[[#This Row],[Etas 55°C]]*0.2))*2.5</f>
        <v>0</v>
      </c>
      <c r="N1795" s="21" t="str">
        <f>IF(-(Tabelle1[[#This Row],[80%/20% SCOP]]-5.5)/5.5=1,"n.a.",-(Tabelle1[[#This Row],[80%/20% SCOP]]-5.5)/5.5)</f>
        <v>n.a.</v>
      </c>
    </row>
    <row r="1796" spans="1:14" ht="20.100000000000001" customHeight="1" x14ac:dyDescent="0.25">
      <c r="A1796" s="24">
        <v>16006187</v>
      </c>
      <c r="B1796" s="15" t="s">
        <v>1811</v>
      </c>
      <c r="C1796" s="15" t="s">
        <v>1819</v>
      </c>
      <c r="D1796" s="16" t="s">
        <v>2</v>
      </c>
      <c r="E1796" s="17">
        <v>617</v>
      </c>
      <c r="F1796" s="18">
        <v>1.52</v>
      </c>
      <c r="G1796" s="17"/>
      <c r="H1796" s="16"/>
      <c r="I1796" s="16" t="s">
        <v>355</v>
      </c>
      <c r="J1796" s="16" t="s">
        <v>15</v>
      </c>
      <c r="K1796" s="16" t="s">
        <v>4</v>
      </c>
      <c r="L1796" s="19">
        <f>IF(Tabelle1[[#This Row],[Heizleistung (55°C)]]=0,Tabelle1[[#This Row],[Heizleistung (35°C)]],(Tabelle1[[#This Row],[Heizleistung (35°C)]]+Tabelle1[[#This Row],[Heizleistung (55°C)]])/2)</f>
        <v>617</v>
      </c>
      <c r="M1796" s="20">
        <f>IF(Tabelle1[[#This Row],[Etas 55°C]]=0,0,(Tabelle1[[#This Row],[Etas 35°C]]*0.8+Tabelle1[[#This Row],[Etas 55°C]]*0.2))*2.5</f>
        <v>0</v>
      </c>
      <c r="N1796" s="21" t="str">
        <f>IF(-(Tabelle1[[#This Row],[80%/20% SCOP]]-5.5)/5.5=1,"n.a.",-(Tabelle1[[#This Row],[80%/20% SCOP]]-5.5)/5.5)</f>
        <v>n.a.</v>
      </c>
    </row>
    <row r="1797" spans="1:14" ht="20.100000000000001" customHeight="1" x14ac:dyDescent="0.25">
      <c r="A1797" s="24">
        <v>16006097</v>
      </c>
      <c r="B1797" s="15" t="s">
        <v>1811</v>
      </c>
      <c r="C1797" s="15" t="s">
        <v>1820</v>
      </c>
      <c r="D1797" s="16" t="s">
        <v>2</v>
      </c>
      <c r="E1797" s="17">
        <v>295</v>
      </c>
      <c r="F1797" s="18">
        <v>1.53</v>
      </c>
      <c r="G1797" s="17"/>
      <c r="H1797" s="16"/>
      <c r="I1797" s="16" t="s">
        <v>355</v>
      </c>
      <c r="J1797" s="16" t="s">
        <v>15</v>
      </c>
      <c r="K1797" s="16" t="s">
        <v>4</v>
      </c>
      <c r="L1797" s="19">
        <f>IF(Tabelle1[[#This Row],[Heizleistung (55°C)]]=0,Tabelle1[[#This Row],[Heizleistung (35°C)]],(Tabelle1[[#This Row],[Heizleistung (35°C)]]+Tabelle1[[#This Row],[Heizleistung (55°C)]])/2)</f>
        <v>295</v>
      </c>
      <c r="M1797" s="20">
        <f>IF(Tabelle1[[#This Row],[Etas 55°C]]=0,0,(Tabelle1[[#This Row],[Etas 35°C]]*0.8+Tabelle1[[#This Row],[Etas 55°C]]*0.2))*2.5</f>
        <v>0</v>
      </c>
      <c r="N1797" s="21" t="str">
        <f>IF(-(Tabelle1[[#This Row],[80%/20% SCOP]]-5.5)/5.5=1,"n.a.",-(Tabelle1[[#This Row],[80%/20% SCOP]]-5.5)/5.5)</f>
        <v>n.a.</v>
      </c>
    </row>
    <row r="1798" spans="1:14" ht="20.100000000000001" customHeight="1" x14ac:dyDescent="0.25">
      <c r="A1798" s="24">
        <v>16006034</v>
      </c>
      <c r="B1798" s="15" t="s">
        <v>1811</v>
      </c>
      <c r="C1798" s="15" t="s">
        <v>1821</v>
      </c>
      <c r="D1798" s="16" t="s">
        <v>2</v>
      </c>
      <c r="E1798" s="17">
        <v>43.5</v>
      </c>
      <c r="F1798" s="18">
        <v>1.58</v>
      </c>
      <c r="G1798" s="17"/>
      <c r="H1798" s="16"/>
      <c r="I1798" s="16" t="s">
        <v>355</v>
      </c>
      <c r="J1798" s="16" t="s">
        <v>15</v>
      </c>
      <c r="K1798" s="16" t="s">
        <v>4</v>
      </c>
      <c r="L1798" s="19">
        <f>IF(Tabelle1[[#This Row],[Heizleistung (55°C)]]=0,Tabelle1[[#This Row],[Heizleistung (35°C)]],(Tabelle1[[#This Row],[Heizleistung (35°C)]]+Tabelle1[[#This Row],[Heizleistung (55°C)]])/2)</f>
        <v>43.5</v>
      </c>
      <c r="M1798" s="20">
        <f>IF(Tabelle1[[#This Row],[Etas 55°C]]=0,0,(Tabelle1[[#This Row],[Etas 35°C]]*0.8+Tabelle1[[#This Row],[Etas 55°C]]*0.2))*2.5</f>
        <v>0</v>
      </c>
      <c r="N1798" s="21" t="str">
        <f>IF(-(Tabelle1[[#This Row],[80%/20% SCOP]]-5.5)/5.5=1,"n.a.",-(Tabelle1[[#This Row],[80%/20% SCOP]]-5.5)/5.5)</f>
        <v>n.a.</v>
      </c>
    </row>
    <row r="1799" spans="1:14" ht="20.100000000000001" customHeight="1" x14ac:dyDescent="0.25">
      <c r="A1799" s="24">
        <v>16006103</v>
      </c>
      <c r="B1799" s="15" t="s">
        <v>1811</v>
      </c>
      <c r="C1799" s="15" t="s">
        <v>1822</v>
      </c>
      <c r="D1799" s="16" t="s">
        <v>2</v>
      </c>
      <c r="E1799" s="17">
        <v>254</v>
      </c>
      <c r="F1799" s="18">
        <v>1.51</v>
      </c>
      <c r="G1799" s="17"/>
      <c r="H1799" s="16"/>
      <c r="I1799" s="16" t="s">
        <v>355</v>
      </c>
      <c r="J1799" s="16" t="s">
        <v>15</v>
      </c>
      <c r="K1799" s="16" t="s">
        <v>4</v>
      </c>
      <c r="L1799" s="19">
        <f>IF(Tabelle1[[#This Row],[Heizleistung (55°C)]]=0,Tabelle1[[#This Row],[Heizleistung (35°C)]],(Tabelle1[[#This Row],[Heizleistung (35°C)]]+Tabelle1[[#This Row],[Heizleistung (55°C)]])/2)</f>
        <v>254</v>
      </c>
      <c r="M1799" s="20">
        <f>IF(Tabelle1[[#This Row],[Etas 55°C]]=0,0,(Tabelle1[[#This Row],[Etas 35°C]]*0.8+Tabelle1[[#This Row],[Etas 55°C]]*0.2))*2.5</f>
        <v>0</v>
      </c>
      <c r="N1799" s="21" t="str">
        <f>IF(-(Tabelle1[[#This Row],[80%/20% SCOP]]-5.5)/5.5=1,"n.a.",-(Tabelle1[[#This Row],[80%/20% SCOP]]-5.5)/5.5)</f>
        <v>n.a.</v>
      </c>
    </row>
    <row r="1800" spans="1:14" ht="20.100000000000001" customHeight="1" x14ac:dyDescent="0.25">
      <c r="A1800" s="24">
        <v>16005728</v>
      </c>
      <c r="B1800" s="15" t="s">
        <v>1811</v>
      </c>
      <c r="C1800" s="15" t="s">
        <v>1823</v>
      </c>
      <c r="D1800" s="16" t="s">
        <v>2</v>
      </c>
      <c r="E1800" s="17">
        <v>229</v>
      </c>
      <c r="F1800" s="18">
        <v>1.45</v>
      </c>
      <c r="G1800" s="17"/>
      <c r="H1800" s="16"/>
      <c r="I1800" s="16" t="s">
        <v>355</v>
      </c>
      <c r="J1800" s="16" t="s">
        <v>15</v>
      </c>
      <c r="K1800" s="16" t="s">
        <v>4</v>
      </c>
      <c r="L1800" s="19">
        <f>IF(Tabelle1[[#This Row],[Heizleistung (55°C)]]=0,Tabelle1[[#This Row],[Heizleistung (35°C)]],(Tabelle1[[#This Row],[Heizleistung (35°C)]]+Tabelle1[[#This Row],[Heizleistung (55°C)]])/2)</f>
        <v>229</v>
      </c>
      <c r="M1800" s="20">
        <f>IF(Tabelle1[[#This Row],[Etas 55°C]]=0,0,(Tabelle1[[#This Row],[Etas 35°C]]*0.8+Tabelle1[[#This Row],[Etas 55°C]]*0.2))*2.5</f>
        <v>0</v>
      </c>
      <c r="N1800" s="21" t="str">
        <f>IF(-(Tabelle1[[#This Row],[80%/20% SCOP]]-5.5)/5.5=1,"n.a.",-(Tabelle1[[#This Row],[80%/20% SCOP]]-5.5)/5.5)</f>
        <v>n.a.</v>
      </c>
    </row>
    <row r="1801" spans="1:14" ht="20.100000000000001" customHeight="1" x14ac:dyDescent="0.25">
      <c r="A1801" s="24">
        <v>16005804</v>
      </c>
      <c r="B1801" s="15" t="s">
        <v>1811</v>
      </c>
      <c r="C1801" s="15" t="s">
        <v>1824</v>
      </c>
      <c r="D1801" s="16" t="s">
        <v>2</v>
      </c>
      <c r="E1801" s="17">
        <v>71</v>
      </c>
      <c r="F1801" s="18">
        <v>1.55</v>
      </c>
      <c r="G1801" s="17"/>
      <c r="H1801" s="16"/>
      <c r="I1801" s="16" t="s">
        <v>355</v>
      </c>
      <c r="J1801" s="16" t="s">
        <v>15</v>
      </c>
      <c r="K1801" s="16" t="s">
        <v>4</v>
      </c>
      <c r="L1801" s="19">
        <f>IF(Tabelle1[[#This Row],[Heizleistung (55°C)]]=0,Tabelle1[[#This Row],[Heizleistung (35°C)]],(Tabelle1[[#This Row],[Heizleistung (35°C)]]+Tabelle1[[#This Row],[Heizleistung (55°C)]])/2)</f>
        <v>71</v>
      </c>
      <c r="M1801" s="20">
        <f>IF(Tabelle1[[#This Row],[Etas 55°C]]=0,0,(Tabelle1[[#This Row],[Etas 35°C]]*0.8+Tabelle1[[#This Row],[Etas 55°C]]*0.2))*2.5</f>
        <v>0</v>
      </c>
      <c r="N1801" s="21" t="str">
        <f>IF(-(Tabelle1[[#This Row],[80%/20% SCOP]]-5.5)/5.5=1,"n.a.",-(Tabelle1[[#This Row],[80%/20% SCOP]]-5.5)/5.5)</f>
        <v>n.a.</v>
      </c>
    </row>
    <row r="1802" spans="1:14" ht="20.100000000000001" customHeight="1" x14ac:dyDescent="0.25">
      <c r="A1802" s="24">
        <v>16005889</v>
      </c>
      <c r="B1802" s="15" t="s">
        <v>1811</v>
      </c>
      <c r="C1802" s="15" t="s">
        <v>1825</v>
      </c>
      <c r="D1802" s="16" t="s">
        <v>2</v>
      </c>
      <c r="E1802" s="17">
        <v>381</v>
      </c>
      <c r="F1802" s="18">
        <v>1.46</v>
      </c>
      <c r="G1802" s="17"/>
      <c r="H1802" s="16"/>
      <c r="I1802" s="16" t="s">
        <v>355</v>
      </c>
      <c r="J1802" s="16" t="s">
        <v>15</v>
      </c>
      <c r="K1802" s="16" t="s">
        <v>4</v>
      </c>
      <c r="L1802" s="19">
        <f>IF(Tabelle1[[#This Row],[Heizleistung (55°C)]]=0,Tabelle1[[#This Row],[Heizleistung (35°C)]],(Tabelle1[[#This Row],[Heizleistung (35°C)]]+Tabelle1[[#This Row],[Heizleistung (55°C)]])/2)</f>
        <v>381</v>
      </c>
      <c r="M1802" s="20">
        <f>IF(Tabelle1[[#This Row],[Etas 55°C]]=0,0,(Tabelle1[[#This Row],[Etas 35°C]]*0.8+Tabelle1[[#This Row],[Etas 55°C]]*0.2))*2.5</f>
        <v>0</v>
      </c>
      <c r="N1802" s="21" t="str">
        <f>IF(-(Tabelle1[[#This Row],[80%/20% SCOP]]-5.5)/5.5=1,"n.a.",-(Tabelle1[[#This Row],[80%/20% SCOP]]-5.5)/5.5)</f>
        <v>n.a.</v>
      </c>
    </row>
    <row r="1803" spans="1:14" ht="20.100000000000001" customHeight="1" x14ac:dyDescent="0.25">
      <c r="A1803" s="24">
        <v>16005685</v>
      </c>
      <c r="B1803" s="15" t="s">
        <v>1811</v>
      </c>
      <c r="C1803" s="15" t="s">
        <v>1826</v>
      </c>
      <c r="D1803" s="16" t="s">
        <v>2</v>
      </c>
      <c r="E1803" s="17">
        <v>193</v>
      </c>
      <c r="F1803" s="18">
        <v>1.74</v>
      </c>
      <c r="G1803" s="17"/>
      <c r="H1803" s="16"/>
      <c r="I1803" s="16" t="s">
        <v>355</v>
      </c>
      <c r="J1803" s="16" t="s">
        <v>15</v>
      </c>
      <c r="K1803" s="16" t="s">
        <v>4</v>
      </c>
      <c r="L1803" s="19">
        <f>IF(Tabelle1[[#This Row],[Heizleistung (55°C)]]=0,Tabelle1[[#This Row],[Heizleistung (35°C)]],(Tabelle1[[#This Row],[Heizleistung (35°C)]]+Tabelle1[[#This Row],[Heizleistung (55°C)]])/2)</f>
        <v>193</v>
      </c>
      <c r="M1803" s="20">
        <f>IF(Tabelle1[[#This Row],[Etas 55°C]]=0,0,(Tabelle1[[#This Row],[Etas 35°C]]*0.8+Tabelle1[[#This Row],[Etas 55°C]]*0.2))*2.5</f>
        <v>0</v>
      </c>
      <c r="N1803" s="21" t="str">
        <f>IF(-(Tabelle1[[#This Row],[80%/20% SCOP]]-5.5)/5.5=1,"n.a.",-(Tabelle1[[#This Row],[80%/20% SCOP]]-5.5)/5.5)</f>
        <v>n.a.</v>
      </c>
    </row>
    <row r="1804" spans="1:14" ht="20.100000000000001" customHeight="1" x14ac:dyDescent="0.25">
      <c r="A1804" s="24">
        <v>16006179</v>
      </c>
      <c r="B1804" s="15" t="s">
        <v>1811</v>
      </c>
      <c r="C1804" s="15" t="s">
        <v>1827</v>
      </c>
      <c r="D1804" s="16" t="s">
        <v>2</v>
      </c>
      <c r="E1804" s="17">
        <v>322</v>
      </c>
      <c r="F1804" s="18">
        <v>1.6</v>
      </c>
      <c r="G1804" s="17"/>
      <c r="H1804" s="16"/>
      <c r="I1804" s="16" t="s">
        <v>355</v>
      </c>
      <c r="J1804" s="16" t="s">
        <v>15</v>
      </c>
      <c r="K1804" s="16" t="s">
        <v>4</v>
      </c>
      <c r="L1804" s="19">
        <f>IF(Tabelle1[[#This Row],[Heizleistung (55°C)]]=0,Tabelle1[[#This Row],[Heizleistung (35°C)]],(Tabelle1[[#This Row],[Heizleistung (35°C)]]+Tabelle1[[#This Row],[Heizleistung (55°C)]])/2)</f>
        <v>322</v>
      </c>
      <c r="M1804" s="20">
        <f>IF(Tabelle1[[#This Row],[Etas 55°C]]=0,0,(Tabelle1[[#This Row],[Etas 35°C]]*0.8+Tabelle1[[#This Row],[Etas 55°C]]*0.2))*2.5</f>
        <v>0</v>
      </c>
      <c r="N1804" s="21" t="str">
        <f>IF(-(Tabelle1[[#This Row],[80%/20% SCOP]]-5.5)/5.5=1,"n.a.",-(Tabelle1[[#This Row],[80%/20% SCOP]]-5.5)/5.5)</f>
        <v>n.a.</v>
      </c>
    </row>
    <row r="1805" spans="1:14" ht="20.100000000000001" customHeight="1" x14ac:dyDescent="0.25">
      <c r="A1805" s="24">
        <v>16006029</v>
      </c>
      <c r="B1805" s="15" t="s">
        <v>1811</v>
      </c>
      <c r="C1805" s="15" t="s">
        <v>1828</v>
      </c>
      <c r="D1805" s="16" t="s">
        <v>2</v>
      </c>
      <c r="E1805" s="17">
        <v>133</v>
      </c>
      <c r="F1805" s="18">
        <v>1.54</v>
      </c>
      <c r="G1805" s="17"/>
      <c r="H1805" s="16"/>
      <c r="I1805" s="16" t="s">
        <v>355</v>
      </c>
      <c r="J1805" s="16" t="s">
        <v>15</v>
      </c>
      <c r="K1805" s="16" t="s">
        <v>4</v>
      </c>
      <c r="L1805" s="19">
        <f>IF(Tabelle1[[#This Row],[Heizleistung (55°C)]]=0,Tabelle1[[#This Row],[Heizleistung (35°C)]],(Tabelle1[[#This Row],[Heizleistung (35°C)]]+Tabelle1[[#This Row],[Heizleistung (55°C)]])/2)</f>
        <v>133</v>
      </c>
      <c r="M1805" s="20">
        <f>IF(Tabelle1[[#This Row],[Etas 55°C]]=0,0,(Tabelle1[[#This Row],[Etas 35°C]]*0.8+Tabelle1[[#This Row],[Etas 55°C]]*0.2))*2.5</f>
        <v>0</v>
      </c>
      <c r="N1805" s="21" t="str">
        <f>IF(-(Tabelle1[[#This Row],[80%/20% SCOP]]-5.5)/5.5=1,"n.a.",-(Tabelle1[[#This Row],[80%/20% SCOP]]-5.5)/5.5)</f>
        <v>n.a.</v>
      </c>
    </row>
    <row r="1806" spans="1:14" ht="20.100000000000001" customHeight="1" x14ac:dyDescent="0.25">
      <c r="A1806" s="24">
        <v>16005677</v>
      </c>
      <c r="B1806" s="15" t="s">
        <v>1811</v>
      </c>
      <c r="C1806" s="15" t="s">
        <v>1829</v>
      </c>
      <c r="D1806" s="16" t="s">
        <v>2</v>
      </c>
      <c r="E1806" s="17">
        <v>145</v>
      </c>
      <c r="F1806" s="18">
        <v>1.71</v>
      </c>
      <c r="G1806" s="17"/>
      <c r="H1806" s="16"/>
      <c r="I1806" s="16" t="s">
        <v>355</v>
      </c>
      <c r="J1806" s="16" t="s">
        <v>15</v>
      </c>
      <c r="K1806" s="16" t="s">
        <v>4</v>
      </c>
      <c r="L1806" s="19">
        <f>IF(Tabelle1[[#This Row],[Heizleistung (55°C)]]=0,Tabelle1[[#This Row],[Heizleistung (35°C)]],(Tabelle1[[#This Row],[Heizleistung (35°C)]]+Tabelle1[[#This Row],[Heizleistung (55°C)]])/2)</f>
        <v>145</v>
      </c>
      <c r="M1806" s="20">
        <f>IF(Tabelle1[[#This Row],[Etas 55°C]]=0,0,(Tabelle1[[#This Row],[Etas 35°C]]*0.8+Tabelle1[[#This Row],[Etas 55°C]]*0.2))*2.5</f>
        <v>0</v>
      </c>
      <c r="N1806" s="21" t="str">
        <f>IF(-(Tabelle1[[#This Row],[80%/20% SCOP]]-5.5)/5.5=1,"n.a.",-(Tabelle1[[#This Row],[80%/20% SCOP]]-5.5)/5.5)</f>
        <v>n.a.</v>
      </c>
    </row>
    <row r="1807" spans="1:14" ht="20.100000000000001" customHeight="1" x14ac:dyDescent="0.25">
      <c r="A1807" s="24">
        <v>16006026</v>
      </c>
      <c r="B1807" s="15" t="s">
        <v>1811</v>
      </c>
      <c r="C1807" s="15" t="s">
        <v>1830</v>
      </c>
      <c r="D1807" s="16" t="s">
        <v>2</v>
      </c>
      <c r="E1807" s="17">
        <v>80.599999999999994</v>
      </c>
      <c r="F1807" s="18">
        <v>1.53</v>
      </c>
      <c r="G1807" s="17"/>
      <c r="H1807" s="16"/>
      <c r="I1807" s="16" t="s">
        <v>355</v>
      </c>
      <c r="J1807" s="16" t="s">
        <v>15</v>
      </c>
      <c r="K1807" s="16" t="s">
        <v>4</v>
      </c>
      <c r="L1807" s="19">
        <f>IF(Tabelle1[[#This Row],[Heizleistung (55°C)]]=0,Tabelle1[[#This Row],[Heizleistung (35°C)]],(Tabelle1[[#This Row],[Heizleistung (35°C)]]+Tabelle1[[#This Row],[Heizleistung (55°C)]])/2)</f>
        <v>80.599999999999994</v>
      </c>
      <c r="M1807" s="20">
        <f>IF(Tabelle1[[#This Row],[Etas 55°C]]=0,0,(Tabelle1[[#This Row],[Etas 35°C]]*0.8+Tabelle1[[#This Row],[Etas 55°C]]*0.2))*2.5</f>
        <v>0</v>
      </c>
      <c r="N1807" s="21" t="str">
        <f>IF(-(Tabelle1[[#This Row],[80%/20% SCOP]]-5.5)/5.5=1,"n.a.",-(Tabelle1[[#This Row],[80%/20% SCOP]]-5.5)/5.5)</f>
        <v>n.a.</v>
      </c>
    </row>
    <row r="1808" spans="1:14" ht="20.100000000000001" customHeight="1" x14ac:dyDescent="0.25">
      <c r="A1808" s="24">
        <v>16006100</v>
      </c>
      <c r="B1808" s="15" t="s">
        <v>1811</v>
      </c>
      <c r="C1808" s="15" t="s">
        <v>1831</v>
      </c>
      <c r="D1808" s="16" t="s">
        <v>2</v>
      </c>
      <c r="E1808" s="17">
        <v>390</v>
      </c>
      <c r="F1808" s="18">
        <v>1.48</v>
      </c>
      <c r="G1808" s="17"/>
      <c r="H1808" s="16"/>
      <c r="I1808" s="16" t="s">
        <v>355</v>
      </c>
      <c r="J1808" s="16" t="s">
        <v>15</v>
      </c>
      <c r="K1808" s="16" t="s">
        <v>4</v>
      </c>
      <c r="L1808" s="19">
        <f>IF(Tabelle1[[#This Row],[Heizleistung (55°C)]]=0,Tabelle1[[#This Row],[Heizleistung (35°C)]],(Tabelle1[[#This Row],[Heizleistung (35°C)]]+Tabelle1[[#This Row],[Heizleistung (55°C)]])/2)</f>
        <v>390</v>
      </c>
      <c r="M1808" s="20">
        <f>IF(Tabelle1[[#This Row],[Etas 55°C]]=0,0,(Tabelle1[[#This Row],[Etas 35°C]]*0.8+Tabelle1[[#This Row],[Etas 55°C]]*0.2))*2.5</f>
        <v>0</v>
      </c>
      <c r="N1808" s="21" t="str">
        <f>IF(-(Tabelle1[[#This Row],[80%/20% SCOP]]-5.5)/5.5=1,"n.a.",-(Tabelle1[[#This Row],[80%/20% SCOP]]-5.5)/5.5)</f>
        <v>n.a.</v>
      </c>
    </row>
    <row r="1809" spans="1:14" ht="20.100000000000001" customHeight="1" x14ac:dyDescent="0.25">
      <c r="A1809" s="24">
        <v>16006185</v>
      </c>
      <c r="B1809" s="15" t="s">
        <v>1811</v>
      </c>
      <c r="C1809" s="15" t="s">
        <v>1832</v>
      </c>
      <c r="D1809" s="16" t="s">
        <v>2</v>
      </c>
      <c r="E1809" s="17">
        <v>544</v>
      </c>
      <c r="F1809" s="18">
        <v>1.47</v>
      </c>
      <c r="G1809" s="17"/>
      <c r="H1809" s="16"/>
      <c r="I1809" s="16" t="s">
        <v>355</v>
      </c>
      <c r="J1809" s="16" t="s">
        <v>15</v>
      </c>
      <c r="K1809" s="16" t="s">
        <v>4</v>
      </c>
      <c r="L1809" s="19">
        <f>IF(Tabelle1[[#This Row],[Heizleistung (55°C)]]=0,Tabelle1[[#This Row],[Heizleistung (35°C)]],(Tabelle1[[#This Row],[Heizleistung (35°C)]]+Tabelle1[[#This Row],[Heizleistung (55°C)]])/2)</f>
        <v>544</v>
      </c>
      <c r="M1809" s="20">
        <f>IF(Tabelle1[[#This Row],[Etas 55°C]]=0,0,(Tabelle1[[#This Row],[Etas 35°C]]*0.8+Tabelle1[[#This Row],[Etas 55°C]]*0.2))*2.5</f>
        <v>0</v>
      </c>
      <c r="N1809" s="21" t="str">
        <f>IF(-(Tabelle1[[#This Row],[80%/20% SCOP]]-5.5)/5.5=1,"n.a.",-(Tabelle1[[#This Row],[80%/20% SCOP]]-5.5)/5.5)</f>
        <v>n.a.</v>
      </c>
    </row>
    <row r="1810" spans="1:14" ht="20.100000000000001" customHeight="1" x14ac:dyDescent="0.25">
      <c r="A1810" s="24">
        <v>16005883</v>
      </c>
      <c r="B1810" s="15" t="s">
        <v>1811</v>
      </c>
      <c r="C1810" s="15" t="s">
        <v>1833</v>
      </c>
      <c r="D1810" s="16" t="s">
        <v>2</v>
      </c>
      <c r="E1810" s="17">
        <v>275</v>
      </c>
      <c r="F1810" s="18">
        <v>1.45</v>
      </c>
      <c r="G1810" s="17"/>
      <c r="H1810" s="16"/>
      <c r="I1810" s="16" t="s">
        <v>355</v>
      </c>
      <c r="J1810" s="16" t="s">
        <v>15</v>
      </c>
      <c r="K1810" s="16" t="s">
        <v>4</v>
      </c>
      <c r="L1810" s="19">
        <f>IF(Tabelle1[[#This Row],[Heizleistung (55°C)]]=0,Tabelle1[[#This Row],[Heizleistung (35°C)]],(Tabelle1[[#This Row],[Heizleistung (35°C)]]+Tabelle1[[#This Row],[Heizleistung (55°C)]])/2)</f>
        <v>275</v>
      </c>
      <c r="M1810" s="20">
        <f>IF(Tabelle1[[#This Row],[Etas 55°C]]=0,0,(Tabelle1[[#This Row],[Etas 35°C]]*0.8+Tabelle1[[#This Row],[Etas 55°C]]*0.2))*2.5</f>
        <v>0</v>
      </c>
      <c r="N1810" s="21" t="str">
        <f>IF(-(Tabelle1[[#This Row],[80%/20% SCOP]]-5.5)/5.5=1,"n.a.",-(Tabelle1[[#This Row],[80%/20% SCOP]]-5.5)/5.5)</f>
        <v>n.a.</v>
      </c>
    </row>
    <row r="1811" spans="1:14" ht="20.100000000000001" customHeight="1" x14ac:dyDescent="0.25">
      <c r="A1811" s="24">
        <v>16005684</v>
      </c>
      <c r="B1811" s="15" t="s">
        <v>1811</v>
      </c>
      <c r="C1811" s="15" t="s">
        <v>1834</v>
      </c>
      <c r="D1811" s="16" t="s">
        <v>2</v>
      </c>
      <c r="E1811" s="17">
        <v>162</v>
      </c>
      <c r="F1811" s="18">
        <v>1.46</v>
      </c>
      <c r="G1811" s="17"/>
      <c r="H1811" s="16"/>
      <c r="I1811" s="16" t="s">
        <v>355</v>
      </c>
      <c r="J1811" s="16" t="s">
        <v>15</v>
      </c>
      <c r="K1811" s="16" t="s">
        <v>4</v>
      </c>
      <c r="L1811" s="19">
        <f>IF(Tabelle1[[#This Row],[Heizleistung (55°C)]]=0,Tabelle1[[#This Row],[Heizleistung (35°C)]],(Tabelle1[[#This Row],[Heizleistung (35°C)]]+Tabelle1[[#This Row],[Heizleistung (55°C)]])/2)</f>
        <v>162</v>
      </c>
      <c r="M1811" s="20">
        <f>IF(Tabelle1[[#This Row],[Etas 55°C]]=0,0,(Tabelle1[[#This Row],[Etas 35°C]]*0.8+Tabelle1[[#This Row],[Etas 55°C]]*0.2))*2.5</f>
        <v>0</v>
      </c>
      <c r="N1811" s="21" t="str">
        <f>IF(-(Tabelle1[[#This Row],[80%/20% SCOP]]-5.5)/5.5=1,"n.a.",-(Tabelle1[[#This Row],[80%/20% SCOP]]-5.5)/5.5)</f>
        <v>n.a.</v>
      </c>
    </row>
    <row r="1812" spans="1:14" ht="20.100000000000001" customHeight="1" x14ac:dyDescent="0.25">
      <c r="A1812" s="24">
        <v>16015514</v>
      </c>
      <c r="B1812" s="15" t="s">
        <v>1811</v>
      </c>
      <c r="C1812" s="15" t="s">
        <v>1835</v>
      </c>
      <c r="D1812" s="16" t="s">
        <v>2</v>
      </c>
      <c r="E1812" s="17">
        <v>72</v>
      </c>
      <c r="F1812" s="18">
        <v>1.62</v>
      </c>
      <c r="G1812" s="17">
        <v>64</v>
      </c>
      <c r="H1812" s="18">
        <v>1.26</v>
      </c>
      <c r="I1812" s="16" t="s">
        <v>40</v>
      </c>
      <c r="J1812" s="16" t="s">
        <v>15</v>
      </c>
      <c r="K1812" s="16" t="s">
        <v>15</v>
      </c>
      <c r="L1812" s="19">
        <f>IF(Tabelle1[[#This Row],[Heizleistung (55°C)]]=0,Tabelle1[[#This Row],[Heizleistung (35°C)]],(Tabelle1[[#This Row],[Heizleistung (35°C)]]+Tabelle1[[#This Row],[Heizleistung (55°C)]])/2)</f>
        <v>68</v>
      </c>
      <c r="M1812" s="20">
        <f>IF(Tabelle1[[#This Row],[Etas 55°C]]=0,0,(Tabelle1[[#This Row],[Etas 35°C]]*0.8+Tabelle1[[#This Row],[Etas 55°C]]*0.2))*2.5</f>
        <v>3.8700000000000006</v>
      </c>
      <c r="N1812" s="21">
        <f>IF(-(Tabelle1[[#This Row],[80%/20% SCOP]]-5.5)/5.5=1,"n.a.",-(Tabelle1[[#This Row],[80%/20% SCOP]]-5.5)/5.5)</f>
        <v>0.29636363636363627</v>
      </c>
    </row>
    <row r="1813" spans="1:14" ht="20.100000000000001" customHeight="1" x14ac:dyDescent="0.25">
      <c r="A1813" s="24">
        <v>16006109</v>
      </c>
      <c r="B1813" s="15" t="s">
        <v>1811</v>
      </c>
      <c r="C1813" s="15" t="s">
        <v>1836</v>
      </c>
      <c r="D1813" s="16" t="s">
        <v>2</v>
      </c>
      <c r="E1813" s="17">
        <v>228</v>
      </c>
      <c r="F1813" s="18">
        <v>1.55</v>
      </c>
      <c r="G1813" s="17"/>
      <c r="H1813" s="16"/>
      <c r="I1813" s="16" t="s">
        <v>355</v>
      </c>
      <c r="J1813" s="16" t="s">
        <v>15</v>
      </c>
      <c r="K1813" s="16" t="s">
        <v>4</v>
      </c>
      <c r="L1813" s="19">
        <f>IF(Tabelle1[[#This Row],[Heizleistung (55°C)]]=0,Tabelle1[[#This Row],[Heizleistung (35°C)]],(Tabelle1[[#This Row],[Heizleistung (35°C)]]+Tabelle1[[#This Row],[Heizleistung (55°C)]])/2)</f>
        <v>228</v>
      </c>
      <c r="M1813" s="20">
        <f>IF(Tabelle1[[#This Row],[Etas 55°C]]=0,0,(Tabelle1[[#This Row],[Etas 35°C]]*0.8+Tabelle1[[#This Row],[Etas 55°C]]*0.2))*2.5</f>
        <v>0</v>
      </c>
      <c r="N1813" s="21" t="str">
        <f>IF(-(Tabelle1[[#This Row],[80%/20% SCOP]]-5.5)/5.5=1,"n.a.",-(Tabelle1[[#This Row],[80%/20% SCOP]]-5.5)/5.5)</f>
        <v>n.a.</v>
      </c>
    </row>
    <row r="1814" spans="1:14" ht="20.100000000000001" customHeight="1" x14ac:dyDescent="0.25">
      <c r="A1814" s="24">
        <v>16006108</v>
      </c>
      <c r="B1814" s="15" t="s">
        <v>1811</v>
      </c>
      <c r="C1814" s="15" t="s">
        <v>1837</v>
      </c>
      <c r="D1814" s="16" t="s">
        <v>2</v>
      </c>
      <c r="E1814" s="17">
        <v>380</v>
      </c>
      <c r="F1814" s="18">
        <v>1.49</v>
      </c>
      <c r="G1814" s="17"/>
      <c r="H1814" s="16"/>
      <c r="I1814" s="16" t="s">
        <v>355</v>
      </c>
      <c r="J1814" s="16" t="s">
        <v>15</v>
      </c>
      <c r="K1814" s="16" t="s">
        <v>4</v>
      </c>
      <c r="L1814" s="19">
        <f>IF(Tabelle1[[#This Row],[Heizleistung (55°C)]]=0,Tabelle1[[#This Row],[Heizleistung (35°C)]],(Tabelle1[[#This Row],[Heizleistung (35°C)]]+Tabelle1[[#This Row],[Heizleistung (55°C)]])/2)</f>
        <v>380</v>
      </c>
      <c r="M1814" s="20">
        <f>IF(Tabelle1[[#This Row],[Etas 55°C]]=0,0,(Tabelle1[[#This Row],[Etas 35°C]]*0.8+Tabelle1[[#This Row],[Etas 55°C]]*0.2))*2.5</f>
        <v>0</v>
      </c>
      <c r="N1814" s="21" t="str">
        <f>IF(-(Tabelle1[[#This Row],[80%/20% SCOP]]-5.5)/5.5=1,"n.a.",-(Tabelle1[[#This Row],[80%/20% SCOP]]-5.5)/5.5)</f>
        <v>n.a.</v>
      </c>
    </row>
    <row r="1815" spans="1:14" ht="20.100000000000001" customHeight="1" x14ac:dyDescent="0.25">
      <c r="A1815" s="24">
        <v>16005878</v>
      </c>
      <c r="B1815" s="15" t="s">
        <v>1811</v>
      </c>
      <c r="C1815" s="15" t="s">
        <v>1838</v>
      </c>
      <c r="D1815" s="16" t="s">
        <v>2</v>
      </c>
      <c r="E1815" s="17">
        <v>199</v>
      </c>
      <c r="F1815" s="18">
        <v>1.52</v>
      </c>
      <c r="G1815" s="17"/>
      <c r="H1815" s="16"/>
      <c r="I1815" s="16" t="s">
        <v>355</v>
      </c>
      <c r="J1815" s="16" t="s">
        <v>15</v>
      </c>
      <c r="K1815" s="16" t="s">
        <v>4</v>
      </c>
      <c r="L1815" s="19">
        <f>IF(Tabelle1[[#This Row],[Heizleistung (55°C)]]=0,Tabelle1[[#This Row],[Heizleistung (35°C)]],(Tabelle1[[#This Row],[Heizleistung (35°C)]]+Tabelle1[[#This Row],[Heizleistung (55°C)]])/2)</f>
        <v>199</v>
      </c>
      <c r="M1815" s="20">
        <f>IF(Tabelle1[[#This Row],[Etas 55°C]]=0,0,(Tabelle1[[#This Row],[Etas 35°C]]*0.8+Tabelle1[[#This Row],[Etas 55°C]]*0.2))*2.5</f>
        <v>0</v>
      </c>
      <c r="N1815" s="21" t="str">
        <f>IF(-(Tabelle1[[#This Row],[80%/20% SCOP]]-5.5)/5.5=1,"n.a.",-(Tabelle1[[#This Row],[80%/20% SCOP]]-5.5)/5.5)</f>
        <v>n.a.</v>
      </c>
    </row>
    <row r="1816" spans="1:14" ht="20.100000000000001" customHeight="1" x14ac:dyDescent="0.25">
      <c r="A1816" s="24">
        <v>16005966</v>
      </c>
      <c r="B1816" s="15" t="s">
        <v>1811</v>
      </c>
      <c r="C1816" s="15" t="s">
        <v>1839</v>
      </c>
      <c r="D1816" s="16" t="s">
        <v>2</v>
      </c>
      <c r="E1816" s="17">
        <v>129</v>
      </c>
      <c r="F1816" s="18">
        <v>1.46</v>
      </c>
      <c r="G1816" s="17"/>
      <c r="H1816" s="16"/>
      <c r="I1816" s="16" t="s">
        <v>355</v>
      </c>
      <c r="J1816" s="16" t="s">
        <v>15</v>
      </c>
      <c r="K1816" s="16" t="s">
        <v>4</v>
      </c>
      <c r="L1816" s="19">
        <f>IF(Tabelle1[[#This Row],[Heizleistung (55°C)]]=0,Tabelle1[[#This Row],[Heizleistung (35°C)]],(Tabelle1[[#This Row],[Heizleistung (35°C)]]+Tabelle1[[#This Row],[Heizleistung (55°C)]])/2)</f>
        <v>129</v>
      </c>
      <c r="M1816" s="20">
        <f>IF(Tabelle1[[#This Row],[Etas 55°C]]=0,0,(Tabelle1[[#This Row],[Etas 35°C]]*0.8+Tabelle1[[#This Row],[Etas 55°C]]*0.2))*2.5</f>
        <v>0</v>
      </c>
      <c r="N1816" s="21" t="str">
        <f>IF(-(Tabelle1[[#This Row],[80%/20% SCOP]]-5.5)/5.5=1,"n.a.",-(Tabelle1[[#This Row],[80%/20% SCOP]]-5.5)/5.5)</f>
        <v>n.a.</v>
      </c>
    </row>
    <row r="1817" spans="1:14" ht="20.100000000000001" customHeight="1" x14ac:dyDescent="0.25">
      <c r="A1817" s="24">
        <v>16006092</v>
      </c>
      <c r="B1817" s="15" t="s">
        <v>1811</v>
      </c>
      <c r="C1817" s="15" t="s">
        <v>1840</v>
      </c>
      <c r="D1817" s="16" t="s">
        <v>2</v>
      </c>
      <c r="E1817" s="17">
        <v>371</v>
      </c>
      <c r="F1817" s="18">
        <v>1.46</v>
      </c>
      <c r="G1817" s="17"/>
      <c r="H1817" s="16"/>
      <c r="I1817" s="16" t="s">
        <v>355</v>
      </c>
      <c r="J1817" s="16" t="s">
        <v>15</v>
      </c>
      <c r="K1817" s="16" t="s">
        <v>4</v>
      </c>
      <c r="L1817" s="19">
        <f>IF(Tabelle1[[#This Row],[Heizleistung (55°C)]]=0,Tabelle1[[#This Row],[Heizleistung (35°C)]],(Tabelle1[[#This Row],[Heizleistung (35°C)]]+Tabelle1[[#This Row],[Heizleistung (55°C)]])/2)</f>
        <v>371</v>
      </c>
      <c r="M1817" s="20">
        <f>IF(Tabelle1[[#This Row],[Etas 55°C]]=0,0,(Tabelle1[[#This Row],[Etas 35°C]]*0.8+Tabelle1[[#This Row],[Etas 55°C]]*0.2))*2.5</f>
        <v>0</v>
      </c>
      <c r="N1817" s="21" t="str">
        <f>IF(-(Tabelle1[[#This Row],[80%/20% SCOP]]-5.5)/5.5=1,"n.a.",-(Tabelle1[[#This Row],[80%/20% SCOP]]-5.5)/5.5)</f>
        <v>n.a.</v>
      </c>
    </row>
    <row r="1818" spans="1:14" ht="20.100000000000001" customHeight="1" x14ac:dyDescent="0.25">
      <c r="A1818" s="24">
        <v>16005807</v>
      </c>
      <c r="B1818" s="15" t="s">
        <v>1811</v>
      </c>
      <c r="C1818" s="15" t="s">
        <v>1841</v>
      </c>
      <c r="D1818" s="16" t="s">
        <v>2</v>
      </c>
      <c r="E1818" s="17">
        <v>77</v>
      </c>
      <c r="F1818" s="18">
        <v>1.47</v>
      </c>
      <c r="G1818" s="17"/>
      <c r="H1818" s="16"/>
      <c r="I1818" s="16" t="s">
        <v>355</v>
      </c>
      <c r="J1818" s="16" t="s">
        <v>15</v>
      </c>
      <c r="K1818" s="16" t="s">
        <v>4</v>
      </c>
      <c r="L1818" s="19">
        <f>IF(Tabelle1[[#This Row],[Heizleistung (55°C)]]=0,Tabelle1[[#This Row],[Heizleistung (35°C)]],(Tabelle1[[#This Row],[Heizleistung (35°C)]]+Tabelle1[[#This Row],[Heizleistung (55°C)]])/2)</f>
        <v>77</v>
      </c>
      <c r="M1818" s="20">
        <f>IF(Tabelle1[[#This Row],[Etas 55°C]]=0,0,(Tabelle1[[#This Row],[Etas 35°C]]*0.8+Tabelle1[[#This Row],[Etas 55°C]]*0.2))*2.5</f>
        <v>0</v>
      </c>
      <c r="N1818" s="21" t="str">
        <f>IF(-(Tabelle1[[#This Row],[80%/20% SCOP]]-5.5)/5.5=1,"n.a.",-(Tabelle1[[#This Row],[80%/20% SCOP]]-5.5)/5.5)</f>
        <v>n.a.</v>
      </c>
    </row>
    <row r="1819" spans="1:14" ht="20.100000000000001" customHeight="1" x14ac:dyDescent="0.25">
      <c r="A1819" s="24">
        <v>16005675</v>
      </c>
      <c r="B1819" s="15" t="s">
        <v>1811</v>
      </c>
      <c r="C1819" s="15" t="s">
        <v>1842</v>
      </c>
      <c r="D1819" s="16" t="s">
        <v>2</v>
      </c>
      <c r="E1819" s="17">
        <v>118</v>
      </c>
      <c r="F1819" s="18">
        <v>1.61</v>
      </c>
      <c r="G1819" s="17"/>
      <c r="H1819" s="16"/>
      <c r="I1819" s="16" t="s">
        <v>355</v>
      </c>
      <c r="J1819" s="16" t="s">
        <v>15</v>
      </c>
      <c r="K1819" s="16" t="s">
        <v>4</v>
      </c>
      <c r="L1819" s="19">
        <f>IF(Tabelle1[[#This Row],[Heizleistung (55°C)]]=0,Tabelle1[[#This Row],[Heizleistung (35°C)]],(Tabelle1[[#This Row],[Heizleistung (35°C)]]+Tabelle1[[#This Row],[Heizleistung (55°C)]])/2)</f>
        <v>118</v>
      </c>
      <c r="M1819" s="20">
        <f>IF(Tabelle1[[#This Row],[Etas 55°C]]=0,0,(Tabelle1[[#This Row],[Etas 35°C]]*0.8+Tabelle1[[#This Row],[Etas 55°C]]*0.2))*2.5</f>
        <v>0</v>
      </c>
      <c r="N1819" s="21" t="str">
        <f>IF(-(Tabelle1[[#This Row],[80%/20% SCOP]]-5.5)/5.5=1,"n.a.",-(Tabelle1[[#This Row],[80%/20% SCOP]]-5.5)/5.5)</f>
        <v>n.a.</v>
      </c>
    </row>
    <row r="1820" spans="1:14" ht="20.100000000000001" customHeight="1" x14ac:dyDescent="0.25">
      <c r="A1820" s="24">
        <v>16006033</v>
      </c>
      <c r="B1820" s="15" t="s">
        <v>1811</v>
      </c>
      <c r="C1820" s="15" t="s">
        <v>1843</v>
      </c>
      <c r="D1820" s="16" t="s">
        <v>2</v>
      </c>
      <c r="E1820" s="17">
        <v>242</v>
      </c>
      <c r="F1820" s="18">
        <v>1.51</v>
      </c>
      <c r="G1820" s="17"/>
      <c r="H1820" s="16"/>
      <c r="I1820" s="16" t="s">
        <v>355</v>
      </c>
      <c r="J1820" s="16" t="s">
        <v>15</v>
      </c>
      <c r="K1820" s="16" t="s">
        <v>4</v>
      </c>
      <c r="L1820" s="19">
        <f>IF(Tabelle1[[#This Row],[Heizleistung (55°C)]]=0,Tabelle1[[#This Row],[Heizleistung (35°C)]],(Tabelle1[[#This Row],[Heizleistung (35°C)]]+Tabelle1[[#This Row],[Heizleistung (55°C)]])/2)</f>
        <v>242</v>
      </c>
      <c r="M1820" s="20">
        <f>IF(Tabelle1[[#This Row],[Etas 55°C]]=0,0,(Tabelle1[[#This Row],[Etas 35°C]]*0.8+Tabelle1[[#This Row],[Etas 55°C]]*0.2))*2.5</f>
        <v>0</v>
      </c>
      <c r="N1820" s="21" t="str">
        <f>IF(-(Tabelle1[[#This Row],[80%/20% SCOP]]-5.5)/5.5=1,"n.a.",-(Tabelle1[[#This Row],[80%/20% SCOP]]-5.5)/5.5)</f>
        <v>n.a.</v>
      </c>
    </row>
    <row r="1821" spans="1:14" ht="20.100000000000001" customHeight="1" x14ac:dyDescent="0.25">
      <c r="A1821" s="24">
        <v>16006105</v>
      </c>
      <c r="B1821" s="15" t="s">
        <v>1811</v>
      </c>
      <c r="C1821" s="15" t="s">
        <v>1844</v>
      </c>
      <c r="D1821" s="16" t="s">
        <v>2</v>
      </c>
      <c r="E1821" s="17">
        <v>296</v>
      </c>
      <c r="F1821" s="18">
        <v>1.47</v>
      </c>
      <c r="G1821" s="17"/>
      <c r="H1821" s="16"/>
      <c r="I1821" s="16" t="s">
        <v>355</v>
      </c>
      <c r="J1821" s="16" t="s">
        <v>15</v>
      </c>
      <c r="K1821" s="16" t="s">
        <v>4</v>
      </c>
      <c r="L1821" s="19">
        <f>IF(Tabelle1[[#This Row],[Heizleistung (55°C)]]=0,Tabelle1[[#This Row],[Heizleistung (35°C)]],(Tabelle1[[#This Row],[Heizleistung (35°C)]]+Tabelle1[[#This Row],[Heizleistung (55°C)]])/2)</f>
        <v>296</v>
      </c>
      <c r="M1821" s="20">
        <f>IF(Tabelle1[[#This Row],[Etas 55°C]]=0,0,(Tabelle1[[#This Row],[Etas 35°C]]*0.8+Tabelle1[[#This Row],[Etas 55°C]]*0.2))*2.5</f>
        <v>0</v>
      </c>
      <c r="N1821" s="21" t="str">
        <f>IF(-(Tabelle1[[#This Row],[80%/20% SCOP]]-5.5)/5.5=1,"n.a.",-(Tabelle1[[#This Row],[80%/20% SCOP]]-5.5)/5.5)</f>
        <v>n.a.</v>
      </c>
    </row>
    <row r="1822" spans="1:14" ht="20.100000000000001" customHeight="1" x14ac:dyDescent="0.25">
      <c r="A1822" s="24">
        <v>16005870</v>
      </c>
      <c r="B1822" s="15" t="s">
        <v>1811</v>
      </c>
      <c r="C1822" s="15" t="s">
        <v>1845</v>
      </c>
      <c r="D1822" s="16" t="s">
        <v>2</v>
      </c>
      <c r="E1822" s="17">
        <v>120</v>
      </c>
      <c r="F1822" s="18">
        <v>1.45</v>
      </c>
      <c r="G1822" s="17"/>
      <c r="H1822" s="16"/>
      <c r="I1822" s="16" t="s">
        <v>355</v>
      </c>
      <c r="J1822" s="16" t="s">
        <v>15</v>
      </c>
      <c r="K1822" s="16" t="s">
        <v>4</v>
      </c>
      <c r="L1822" s="19">
        <f>IF(Tabelle1[[#This Row],[Heizleistung (55°C)]]=0,Tabelle1[[#This Row],[Heizleistung (35°C)]],(Tabelle1[[#This Row],[Heizleistung (35°C)]]+Tabelle1[[#This Row],[Heizleistung (55°C)]])/2)</f>
        <v>120</v>
      </c>
      <c r="M1822" s="20">
        <f>IF(Tabelle1[[#This Row],[Etas 55°C]]=0,0,(Tabelle1[[#This Row],[Etas 35°C]]*0.8+Tabelle1[[#This Row],[Etas 55°C]]*0.2))*2.5</f>
        <v>0</v>
      </c>
      <c r="N1822" s="21" t="str">
        <f>IF(-(Tabelle1[[#This Row],[80%/20% SCOP]]-5.5)/5.5=1,"n.a.",-(Tabelle1[[#This Row],[80%/20% SCOP]]-5.5)/5.5)</f>
        <v>n.a.</v>
      </c>
    </row>
    <row r="1823" spans="1:14" ht="20.100000000000001" customHeight="1" x14ac:dyDescent="0.25">
      <c r="A1823" s="24">
        <v>16006106</v>
      </c>
      <c r="B1823" s="15" t="s">
        <v>1811</v>
      </c>
      <c r="C1823" s="15" t="s">
        <v>1846</v>
      </c>
      <c r="D1823" s="16" t="s">
        <v>2</v>
      </c>
      <c r="E1823" s="17">
        <v>392</v>
      </c>
      <c r="F1823" s="18">
        <v>1.49</v>
      </c>
      <c r="G1823" s="17"/>
      <c r="H1823" s="16"/>
      <c r="I1823" s="16" t="s">
        <v>355</v>
      </c>
      <c r="J1823" s="16" t="s">
        <v>15</v>
      </c>
      <c r="K1823" s="16" t="s">
        <v>4</v>
      </c>
      <c r="L1823" s="19">
        <f>IF(Tabelle1[[#This Row],[Heizleistung (55°C)]]=0,Tabelle1[[#This Row],[Heizleistung (35°C)]],(Tabelle1[[#This Row],[Heizleistung (35°C)]]+Tabelle1[[#This Row],[Heizleistung (55°C)]])/2)</f>
        <v>392</v>
      </c>
      <c r="M1823" s="20">
        <f>IF(Tabelle1[[#This Row],[Etas 55°C]]=0,0,(Tabelle1[[#This Row],[Etas 35°C]]*0.8+Tabelle1[[#This Row],[Etas 55°C]]*0.2))*2.5</f>
        <v>0</v>
      </c>
      <c r="N1823" s="21" t="str">
        <f>IF(-(Tabelle1[[#This Row],[80%/20% SCOP]]-5.5)/5.5=1,"n.a.",-(Tabelle1[[#This Row],[80%/20% SCOP]]-5.5)/5.5)</f>
        <v>n.a.</v>
      </c>
    </row>
    <row r="1824" spans="1:14" ht="20.100000000000001" customHeight="1" x14ac:dyDescent="0.25">
      <c r="A1824" s="24">
        <v>16006086</v>
      </c>
      <c r="B1824" s="15" t="s">
        <v>1811</v>
      </c>
      <c r="C1824" s="15" t="s">
        <v>1847</v>
      </c>
      <c r="D1824" s="16" t="s">
        <v>2</v>
      </c>
      <c r="E1824" s="17">
        <v>143</v>
      </c>
      <c r="F1824" s="18">
        <v>1.55</v>
      </c>
      <c r="G1824" s="17"/>
      <c r="H1824" s="16"/>
      <c r="I1824" s="16" t="s">
        <v>355</v>
      </c>
      <c r="J1824" s="16" t="s">
        <v>15</v>
      </c>
      <c r="K1824" s="16" t="s">
        <v>4</v>
      </c>
      <c r="L1824" s="19">
        <f>IF(Tabelle1[[#This Row],[Heizleistung (55°C)]]=0,Tabelle1[[#This Row],[Heizleistung (35°C)]],(Tabelle1[[#This Row],[Heizleistung (35°C)]]+Tabelle1[[#This Row],[Heizleistung (55°C)]])/2)</f>
        <v>143</v>
      </c>
      <c r="M1824" s="20">
        <f>IF(Tabelle1[[#This Row],[Etas 55°C]]=0,0,(Tabelle1[[#This Row],[Etas 35°C]]*0.8+Tabelle1[[#This Row],[Etas 55°C]]*0.2))*2.5</f>
        <v>0</v>
      </c>
      <c r="N1824" s="21" t="str">
        <f>IF(-(Tabelle1[[#This Row],[80%/20% SCOP]]-5.5)/5.5=1,"n.a.",-(Tabelle1[[#This Row],[80%/20% SCOP]]-5.5)/5.5)</f>
        <v>n.a.</v>
      </c>
    </row>
    <row r="1825" spans="1:14" ht="20.100000000000001" customHeight="1" x14ac:dyDescent="0.25">
      <c r="A1825" s="24">
        <v>16015511</v>
      </c>
      <c r="B1825" s="15" t="s">
        <v>1811</v>
      </c>
      <c r="C1825" s="15" t="s">
        <v>1848</v>
      </c>
      <c r="D1825" s="16" t="s">
        <v>2</v>
      </c>
      <c r="E1825" s="17">
        <v>48</v>
      </c>
      <c r="F1825" s="18">
        <v>1.7</v>
      </c>
      <c r="G1825" s="17">
        <v>48</v>
      </c>
      <c r="H1825" s="18">
        <v>1.32</v>
      </c>
      <c r="I1825" s="16" t="s">
        <v>40</v>
      </c>
      <c r="J1825" s="16" t="s">
        <v>15</v>
      </c>
      <c r="K1825" s="16" t="s">
        <v>15</v>
      </c>
      <c r="L1825" s="19">
        <f>IF(Tabelle1[[#This Row],[Heizleistung (55°C)]]=0,Tabelle1[[#This Row],[Heizleistung (35°C)]],(Tabelle1[[#This Row],[Heizleistung (35°C)]]+Tabelle1[[#This Row],[Heizleistung (55°C)]])/2)</f>
        <v>48</v>
      </c>
      <c r="M1825" s="20">
        <f>IF(Tabelle1[[#This Row],[Etas 55°C]]=0,0,(Tabelle1[[#This Row],[Etas 35°C]]*0.8+Tabelle1[[#This Row],[Etas 55°C]]*0.2))*2.5</f>
        <v>4.0600000000000005</v>
      </c>
      <c r="N1825" s="21">
        <f>IF(-(Tabelle1[[#This Row],[80%/20% SCOP]]-5.5)/5.5=1,"n.a.",-(Tabelle1[[#This Row],[80%/20% SCOP]]-5.5)/5.5)</f>
        <v>0.26181818181818173</v>
      </c>
    </row>
    <row r="1826" spans="1:14" ht="20.100000000000001" customHeight="1" x14ac:dyDescent="0.25">
      <c r="A1826" s="24">
        <v>16015515</v>
      </c>
      <c r="B1826" s="15" t="s">
        <v>1811</v>
      </c>
      <c r="C1826" s="15" t="s">
        <v>1849</v>
      </c>
      <c r="D1826" s="16" t="s">
        <v>2</v>
      </c>
      <c r="E1826" s="17">
        <v>80</v>
      </c>
      <c r="F1826" s="18">
        <v>1.69</v>
      </c>
      <c r="G1826" s="17">
        <v>82</v>
      </c>
      <c r="H1826" s="18">
        <v>1.33</v>
      </c>
      <c r="I1826" s="16" t="s">
        <v>40</v>
      </c>
      <c r="J1826" s="16" t="s">
        <v>15</v>
      </c>
      <c r="K1826" s="16" t="s">
        <v>15</v>
      </c>
      <c r="L1826" s="19">
        <f>IF(Tabelle1[[#This Row],[Heizleistung (55°C)]]=0,Tabelle1[[#This Row],[Heizleistung (35°C)]],(Tabelle1[[#This Row],[Heizleistung (35°C)]]+Tabelle1[[#This Row],[Heizleistung (55°C)]])/2)</f>
        <v>81</v>
      </c>
      <c r="M1826" s="20">
        <f>IF(Tabelle1[[#This Row],[Etas 55°C]]=0,0,(Tabelle1[[#This Row],[Etas 35°C]]*0.8+Tabelle1[[#This Row],[Etas 55°C]]*0.2))*2.5</f>
        <v>4.0449999999999999</v>
      </c>
      <c r="N1826" s="21">
        <f>IF(-(Tabelle1[[#This Row],[80%/20% SCOP]]-5.5)/5.5=1,"n.a.",-(Tabelle1[[#This Row],[80%/20% SCOP]]-5.5)/5.5)</f>
        <v>0.26454545454545458</v>
      </c>
    </row>
    <row r="1827" spans="1:14" ht="20.100000000000001" customHeight="1" x14ac:dyDescent="0.25">
      <c r="A1827" s="24">
        <v>16006021</v>
      </c>
      <c r="B1827" s="15" t="s">
        <v>1811</v>
      </c>
      <c r="C1827" s="15" t="s">
        <v>1850</v>
      </c>
      <c r="D1827" s="16" t="s">
        <v>2</v>
      </c>
      <c r="E1827" s="17">
        <v>129</v>
      </c>
      <c r="F1827" s="18">
        <v>1.48</v>
      </c>
      <c r="G1827" s="17"/>
      <c r="H1827" s="16"/>
      <c r="I1827" s="16" t="s">
        <v>355</v>
      </c>
      <c r="J1827" s="16" t="s">
        <v>15</v>
      </c>
      <c r="K1827" s="16" t="s">
        <v>4</v>
      </c>
      <c r="L1827" s="19">
        <f>IF(Tabelle1[[#This Row],[Heizleistung (55°C)]]=0,Tabelle1[[#This Row],[Heizleistung (35°C)]],(Tabelle1[[#This Row],[Heizleistung (35°C)]]+Tabelle1[[#This Row],[Heizleistung (55°C)]])/2)</f>
        <v>129</v>
      </c>
      <c r="M1827" s="20">
        <f>IF(Tabelle1[[#This Row],[Etas 55°C]]=0,0,(Tabelle1[[#This Row],[Etas 35°C]]*0.8+Tabelle1[[#This Row],[Etas 55°C]]*0.2))*2.5</f>
        <v>0</v>
      </c>
      <c r="N1827" s="21" t="str">
        <f>IF(-(Tabelle1[[#This Row],[80%/20% SCOP]]-5.5)/5.5=1,"n.a.",-(Tabelle1[[#This Row],[80%/20% SCOP]]-5.5)/5.5)</f>
        <v>n.a.</v>
      </c>
    </row>
    <row r="1828" spans="1:14" ht="20.100000000000001" customHeight="1" x14ac:dyDescent="0.25">
      <c r="A1828" s="24">
        <v>16006084</v>
      </c>
      <c r="B1828" s="15" t="s">
        <v>1811</v>
      </c>
      <c r="C1828" s="15" t="s">
        <v>1851</v>
      </c>
      <c r="D1828" s="16" t="s">
        <v>2</v>
      </c>
      <c r="E1828" s="17">
        <v>133</v>
      </c>
      <c r="F1828" s="18">
        <v>1.67</v>
      </c>
      <c r="G1828" s="17"/>
      <c r="H1828" s="16"/>
      <c r="I1828" s="16" t="s">
        <v>355</v>
      </c>
      <c r="J1828" s="16" t="s">
        <v>15</v>
      </c>
      <c r="K1828" s="16" t="s">
        <v>4</v>
      </c>
      <c r="L1828" s="19">
        <f>IF(Tabelle1[[#This Row],[Heizleistung (55°C)]]=0,Tabelle1[[#This Row],[Heizleistung (35°C)]],(Tabelle1[[#This Row],[Heizleistung (35°C)]]+Tabelle1[[#This Row],[Heizleistung (55°C)]])/2)</f>
        <v>133</v>
      </c>
      <c r="M1828" s="20">
        <f>IF(Tabelle1[[#This Row],[Etas 55°C]]=0,0,(Tabelle1[[#This Row],[Etas 35°C]]*0.8+Tabelle1[[#This Row],[Etas 55°C]]*0.2))*2.5</f>
        <v>0</v>
      </c>
      <c r="N1828" s="21" t="str">
        <f>IF(-(Tabelle1[[#This Row],[80%/20% SCOP]]-5.5)/5.5=1,"n.a.",-(Tabelle1[[#This Row],[80%/20% SCOP]]-5.5)/5.5)</f>
        <v>n.a.</v>
      </c>
    </row>
    <row r="1829" spans="1:14" ht="20.100000000000001" customHeight="1" x14ac:dyDescent="0.25">
      <c r="A1829" s="24">
        <v>16005884</v>
      </c>
      <c r="B1829" s="15" t="s">
        <v>1811</v>
      </c>
      <c r="C1829" s="15" t="s">
        <v>1852</v>
      </c>
      <c r="D1829" s="16" t="s">
        <v>2</v>
      </c>
      <c r="E1829" s="17">
        <v>309</v>
      </c>
      <c r="F1829" s="18">
        <v>1.48</v>
      </c>
      <c r="G1829" s="17"/>
      <c r="H1829" s="16"/>
      <c r="I1829" s="16" t="s">
        <v>355</v>
      </c>
      <c r="J1829" s="16" t="s">
        <v>15</v>
      </c>
      <c r="K1829" s="16" t="s">
        <v>4</v>
      </c>
      <c r="L1829" s="19">
        <f>IF(Tabelle1[[#This Row],[Heizleistung (55°C)]]=0,Tabelle1[[#This Row],[Heizleistung (35°C)]],(Tabelle1[[#This Row],[Heizleistung (35°C)]]+Tabelle1[[#This Row],[Heizleistung (55°C)]])/2)</f>
        <v>309</v>
      </c>
      <c r="M1829" s="20">
        <f>IF(Tabelle1[[#This Row],[Etas 55°C]]=0,0,(Tabelle1[[#This Row],[Etas 35°C]]*0.8+Tabelle1[[#This Row],[Etas 55°C]]*0.2))*2.5</f>
        <v>0</v>
      </c>
      <c r="N1829" s="21" t="str">
        <f>IF(-(Tabelle1[[#This Row],[80%/20% SCOP]]-5.5)/5.5=1,"n.a.",-(Tabelle1[[#This Row],[80%/20% SCOP]]-5.5)/5.5)</f>
        <v>n.a.</v>
      </c>
    </row>
    <row r="1830" spans="1:14" ht="20.100000000000001" customHeight="1" x14ac:dyDescent="0.25">
      <c r="A1830" s="24">
        <v>16015510</v>
      </c>
      <c r="B1830" s="15" t="s">
        <v>1811</v>
      </c>
      <c r="C1830" s="15" t="s">
        <v>1853</v>
      </c>
      <c r="D1830" s="16" t="s">
        <v>2</v>
      </c>
      <c r="E1830" s="17">
        <v>40</v>
      </c>
      <c r="F1830" s="18">
        <v>1.72</v>
      </c>
      <c r="G1830" s="17">
        <v>40</v>
      </c>
      <c r="H1830" s="18">
        <v>1.34</v>
      </c>
      <c r="I1830" s="16" t="s">
        <v>40</v>
      </c>
      <c r="J1830" s="16" t="s">
        <v>15</v>
      </c>
      <c r="K1830" s="16" t="s">
        <v>15</v>
      </c>
      <c r="L1830" s="19">
        <f>IF(Tabelle1[[#This Row],[Heizleistung (55°C)]]=0,Tabelle1[[#This Row],[Heizleistung (35°C)]],(Tabelle1[[#This Row],[Heizleistung (35°C)]]+Tabelle1[[#This Row],[Heizleistung (55°C)]])/2)</f>
        <v>40</v>
      </c>
      <c r="M1830" s="20">
        <f>IF(Tabelle1[[#This Row],[Etas 55°C]]=0,0,(Tabelle1[[#This Row],[Etas 35°C]]*0.8+Tabelle1[[#This Row],[Etas 55°C]]*0.2))*2.5</f>
        <v>4.1100000000000003</v>
      </c>
      <c r="N1830" s="21">
        <f>IF(-(Tabelle1[[#This Row],[80%/20% SCOP]]-5.5)/5.5=1,"n.a.",-(Tabelle1[[#This Row],[80%/20% SCOP]]-5.5)/5.5)</f>
        <v>0.25272727272727269</v>
      </c>
    </row>
    <row r="1831" spans="1:14" ht="20.100000000000001" customHeight="1" x14ac:dyDescent="0.25">
      <c r="A1831" s="24">
        <v>16005676</v>
      </c>
      <c r="B1831" s="15" t="s">
        <v>1811</v>
      </c>
      <c r="C1831" s="15" t="s">
        <v>1854</v>
      </c>
      <c r="D1831" s="16" t="s">
        <v>2</v>
      </c>
      <c r="E1831" s="17">
        <v>121</v>
      </c>
      <c r="F1831" s="18">
        <v>1.45</v>
      </c>
      <c r="G1831" s="17"/>
      <c r="H1831" s="16"/>
      <c r="I1831" s="16" t="s">
        <v>355</v>
      </c>
      <c r="J1831" s="16" t="s">
        <v>15</v>
      </c>
      <c r="K1831" s="16" t="s">
        <v>4</v>
      </c>
      <c r="L1831" s="19">
        <f>IF(Tabelle1[[#This Row],[Heizleistung (55°C)]]=0,Tabelle1[[#This Row],[Heizleistung (35°C)]],(Tabelle1[[#This Row],[Heizleistung (35°C)]]+Tabelle1[[#This Row],[Heizleistung (55°C)]])/2)</f>
        <v>121</v>
      </c>
      <c r="M1831" s="20">
        <f>IF(Tabelle1[[#This Row],[Etas 55°C]]=0,0,(Tabelle1[[#This Row],[Etas 35°C]]*0.8+Tabelle1[[#This Row],[Etas 55°C]]*0.2))*2.5</f>
        <v>0</v>
      </c>
      <c r="N1831" s="21" t="str">
        <f>IF(-(Tabelle1[[#This Row],[80%/20% SCOP]]-5.5)/5.5=1,"n.a.",-(Tabelle1[[#This Row],[80%/20% SCOP]]-5.5)/5.5)</f>
        <v>n.a.</v>
      </c>
    </row>
    <row r="1832" spans="1:14" ht="20.100000000000001" customHeight="1" x14ac:dyDescent="0.25">
      <c r="A1832" s="24">
        <v>16006027</v>
      </c>
      <c r="B1832" s="15" t="s">
        <v>1811</v>
      </c>
      <c r="C1832" s="15" t="s">
        <v>1855</v>
      </c>
      <c r="D1832" s="16" t="s">
        <v>2</v>
      </c>
      <c r="E1832" s="17">
        <v>101</v>
      </c>
      <c r="F1832" s="18">
        <v>1.51</v>
      </c>
      <c r="G1832" s="17"/>
      <c r="H1832" s="16"/>
      <c r="I1832" s="16" t="s">
        <v>355</v>
      </c>
      <c r="J1832" s="16" t="s">
        <v>15</v>
      </c>
      <c r="K1832" s="16" t="s">
        <v>4</v>
      </c>
      <c r="L1832" s="19">
        <f>IF(Tabelle1[[#This Row],[Heizleistung (55°C)]]=0,Tabelle1[[#This Row],[Heizleistung (35°C)]],(Tabelle1[[#This Row],[Heizleistung (35°C)]]+Tabelle1[[#This Row],[Heizleistung (55°C)]])/2)</f>
        <v>101</v>
      </c>
      <c r="M1832" s="20">
        <f>IF(Tabelle1[[#This Row],[Etas 55°C]]=0,0,(Tabelle1[[#This Row],[Etas 35°C]]*0.8+Tabelle1[[#This Row],[Etas 55°C]]*0.2))*2.5</f>
        <v>0</v>
      </c>
      <c r="N1832" s="21" t="str">
        <f>IF(-(Tabelle1[[#This Row],[80%/20% SCOP]]-5.5)/5.5=1,"n.a.",-(Tabelle1[[#This Row],[80%/20% SCOP]]-5.5)/5.5)</f>
        <v>n.a.</v>
      </c>
    </row>
    <row r="1833" spans="1:14" ht="20.100000000000001" customHeight="1" x14ac:dyDescent="0.25">
      <c r="A1833" s="24">
        <v>16006032</v>
      </c>
      <c r="B1833" s="15" t="s">
        <v>1811</v>
      </c>
      <c r="C1833" s="15" t="s">
        <v>1856</v>
      </c>
      <c r="D1833" s="16" t="s">
        <v>2</v>
      </c>
      <c r="E1833" s="17">
        <v>215</v>
      </c>
      <c r="F1833" s="18">
        <v>1.57</v>
      </c>
      <c r="G1833" s="17"/>
      <c r="H1833" s="16"/>
      <c r="I1833" s="16" t="s">
        <v>355</v>
      </c>
      <c r="J1833" s="16" t="s">
        <v>15</v>
      </c>
      <c r="K1833" s="16" t="s">
        <v>4</v>
      </c>
      <c r="L1833" s="19">
        <f>IF(Tabelle1[[#This Row],[Heizleistung (55°C)]]=0,Tabelle1[[#This Row],[Heizleistung (35°C)]],(Tabelle1[[#This Row],[Heizleistung (35°C)]]+Tabelle1[[#This Row],[Heizleistung (55°C)]])/2)</f>
        <v>215</v>
      </c>
      <c r="M1833" s="20">
        <f>IF(Tabelle1[[#This Row],[Etas 55°C]]=0,0,(Tabelle1[[#This Row],[Etas 35°C]]*0.8+Tabelle1[[#This Row],[Etas 55°C]]*0.2))*2.5</f>
        <v>0</v>
      </c>
      <c r="N1833" s="21" t="str">
        <f>IF(-(Tabelle1[[#This Row],[80%/20% SCOP]]-5.5)/5.5=1,"n.a.",-(Tabelle1[[#This Row],[80%/20% SCOP]]-5.5)/5.5)</f>
        <v>n.a.</v>
      </c>
    </row>
    <row r="1834" spans="1:14" ht="20.100000000000001" customHeight="1" x14ac:dyDescent="0.25">
      <c r="A1834" s="24">
        <v>16006176</v>
      </c>
      <c r="B1834" s="15" t="s">
        <v>1811</v>
      </c>
      <c r="C1834" s="15" t="s">
        <v>1857</v>
      </c>
      <c r="D1834" s="16" t="s">
        <v>2</v>
      </c>
      <c r="E1834" s="17">
        <v>380</v>
      </c>
      <c r="F1834" s="18">
        <v>1.57</v>
      </c>
      <c r="G1834" s="17"/>
      <c r="H1834" s="16"/>
      <c r="I1834" s="16" t="s">
        <v>355</v>
      </c>
      <c r="J1834" s="16" t="s">
        <v>15</v>
      </c>
      <c r="K1834" s="16" t="s">
        <v>4</v>
      </c>
      <c r="L1834" s="19">
        <f>IF(Tabelle1[[#This Row],[Heizleistung (55°C)]]=0,Tabelle1[[#This Row],[Heizleistung (35°C)]],(Tabelle1[[#This Row],[Heizleistung (35°C)]]+Tabelle1[[#This Row],[Heizleistung (55°C)]])/2)</f>
        <v>380</v>
      </c>
      <c r="M1834" s="20">
        <f>IF(Tabelle1[[#This Row],[Etas 55°C]]=0,0,(Tabelle1[[#This Row],[Etas 35°C]]*0.8+Tabelle1[[#This Row],[Etas 55°C]]*0.2))*2.5</f>
        <v>0</v>
      </c>
      <c r="N1834" s="21" t="str">
        <f>IF(-(Tabelle1[[#This Row],[80%/20% SCOP]]-5.5)/5.5=1,"n.a.",-(Tabelle1[[#This Row],[80%/20% SCOP]]-5.5)/5.5)</f>
        <v>n.a.</v>
      </c>
    </row>
    <row r="1835" spans="1:14" ht="20.100000000000001" customHeight="1" x14ac:dyDescent="0.25">
      <c r="A1835" s="24">
        <v>16006019</v>
      </c>
      <c r="B1835" s="15" t="s">
        <v>1811</v>
      </c>
      <c r="C1835" s="15" t="s">
        <v>1858</v>
      </c>
      <c r="D1835" s="16" t="s">
        <v>2</v>
      </c>
      <c r="E1835" s="17">
        <v>79.5</v>
      </c>
      <c r="F1835" s="18">
        <v>1.51</v>
      </c>
      <c r="G1835" s="17"/>
      <c r="H1835" s="16"/>
      <c r="I1835" s="16" t="s">
        <v>355</v>
      </c>
      <c r="J1835" s="16" t="s">
        <v>15</v>
      </c>
      <c r="K1835" s="16" t="s">
        <v>4</v>
      </c>
      <c r="L1835" s="19">
        <f>IF(Tabelle1[[#This Row],[Heizleistung (55°C)]]=0,Tabelle1[[#This Row],[Heizleistung (35°C)]],(Tabelle1[[#This Row],[Heizleistung (35°C)]]+Tabelle1[[#This Row],[Heizleistung (55°C)]])/2)</f>
        <v>79.5</v>
      </c>
      <c r="M1835" s="20">
        <f>IF(Tabelle1[[#This Row],[Etas 55°C]]=0,0,(Tabelle1[[#This Row],[Etas 35°C]]*0.8+Tabelle1[[#This Row],[Etas 55°C]]*0.2))*2.5</f>
        <v>0</v>
      </c>
      <c r="N1835" s="21" t="str">
        <f>IF(-(Tabelle1[[#This Row],[80%/20% SCOP]]-5.5)/5.5=1,"n.a.",-(Tabelle1[[#This Row],[80%/20% SCOP]]-5.5)/5.5)</f>
        <v>n.a.</v>
      </c>
    </row>
    <row r="1836" spans="1:14" ht="20.100000000000001" customHeight="1" x14ac:dyDescent="0.25">
      <c r="A1836" s="24">
        <v>16006090</v>
      </c>
      <c r="B1836" s="15" t="s">
        <v>1811</v>
      </c>
      <c r="C1836" s="15" t="s">
        <v>1859</v>
      </c>
      <c r="D1836" s="16" t="s">
        <v>2</v>
      </c>
      <c r="E1836" s="17">
        <v>295</v>
      </c>
      <c r="F1836" s="18">
        <v>1.48</v>
      </c>
      <c r="G1836" s="17"/>
      <c r="H1836" s="16"/>
      <c r="I1836" s="16" t="s">
        <v>355</v>
      </c>
      <c r="J1836" s="16" t="s">
        <v>15</v>
      </c>
      <c r="K1836" s="16" t="s">
        <v>4</v>
      </c>
      <c r="L1836" s="19">
        <f>IF(Tabelle1[[#This Row],[Heizleistung (55°C)]]=0,Tabelle1[[#This Row],[Heizleistung (35°C)]],(Tabelle1[[#This Row],[Heizleistung (35°C)]]+Tabelle1[[#This Row],[Heizleistung (55°C)]])/2)</f>
        <v>295</v>
      </c>
      <c r="M1836" s="20">
        <f>IF(Tabelle1[[#This Row],[Etas 55°C]]=0,0,(Tabelle1[[#This Row],[Etas 35°C]]*0.8+Tabelle1[[#This Row],[Etas 55°C]]*0.2))*2.5</f>
        <v>0</v>
      </c>
      <c r="N1836" s="21" t="str">
        <f>IF(-(Tabelle1[[#This Row],[80%/20% SCOP]]-5.5)/5.5=1,"n.a.",-(Tabelle1[[#This Row],[80%/20% SCOP]]-5.5)/5.5)</f>
        <v>n.a.</v>
      </c>
    </row>
    <row r="1837" spans="1:14" ht="20.100000000000001" customHeight="1" x14ac:dyDescent="0.25">
      <c r="A1837" s="24">
        <v>16005879</v>
      </c>
      <c r="B1837" s="15" t="s">
        <v>1811</v>
      </c>
      <c r="C1837" s="15" t="s">
        <v>1860</v>
      </c>
      <c r="D1837" s="16" t="s">
        <v>2</v>
      </c>
      <c r="E1837" s="17">
        <v>223</v>
      </c>
      <c r="F1837" s="18">
        <v>1.51</v>
      </c>
      <c r="G1837" s="17"/>
      <c r="H1837" s="16"/>
      <c r="I1837" s="16" t="s">
        <v>355</v>
      </c>
      <c r="J1837" s="16" t="s">
        <v>15</v>
      </c>
      <c r="K1837" s="16" t="s">
        <v>4</v>
      </c>
      <c r="L1837" s="19">
        <f>IF(Tabelle1[[#This Row],[Heizleistung (55°C)]]=0,Tabelle1[[#This Row],[Heizleistung (35°C)]],(Tabelle1[[#This Row],[Heizleistung (35°C)]]+Tabelle1[[#This Row],[Heizleistung (55°C)]])/2)</f>
        <v>223</v>
      </c>
      <c r="M1837" s="20">
        <f>IF(Tabelle1[[#This Row],[Etas 55°C]]=0,0,(Tabelle1[[#This Row],[Etas 35°C]]*0.8+Tabelle1[[#This Row],[Etas 55°C]]*0.2))*2.5</f>
        <v>0</v>
      </c>
      <c r="N1837" s="21" t="str">
        <f>IF(-(Tabelle1[[#This Row],[80%/20% SCOP]]-5.5)/5.5=1,"n.a.",-(Tabelle1[[#This Row],[80%/20% SCOP]]-5.5)/5.5)</f>
        <v>n.a.</v>
      </c>
    </row>
    <row r="1838" spans="1:14" ht="20.100000000000001" customHeight="1" x14ac:dyDescent="0.25">
      <c r="A1838" s="24">
        <v>16005880</v>
      </c>
      <c r="B1838" s="15" t="s">
        <v>1811</v>
      </c>
      <c r="C1838" s="15" t="s">
        <v>1861</v>
      </c>
      <c r="D1838" s="16" t="s">
        <v>2</v>
      </c>
      <c r="E1838" s="17">
        <v>246</v>
      </c>
      <c r="F1838" s="18">
        <v>1.47</v>
      </c>
      <c r="G1838" s="17"/>
      <c r="H1838" s="16"/>
      <c r="I1838" s="16" t="s">
        <v>355</v>
      </c>
      <c r="J1838" s="16" t="s">
        <v>15</v>
      </c>
      <c r="K1838" s="16" t="s">
        <v>4</v>
      </c>
      <c r="L1838" s="19">
        <f>IF(Tabelle1[[#This Row],[Heizleistung (55°C)]]=0,Tabelle1[[#This Row],[Heizleistung (35°C)]],(Tabelle1[[#This Row],[Heizleistung (35°C)]]+Tabelle1[[#This Row],[Heizleistung (55°C)]])/2)</f>
        <v>246</v>
      </c>
      <c r="M1838" s="20">
        <f>IF(Tabelle1[[#This Row],[Etas 55°C]]=0,0,(Tabelle1[[#This Row],[Etas 35°C]]*0.8+Tabelle1[[#This Row],[Etas 55°C]]*0.2))*2.5</f>
        <v>0</v>
      </c>
      <c r="N1838" s="21" t="str">
        <f>IF(-(Tabelle1[[#This Row],[80%/20% SCOP]]-5.5)/5.5=1,"n.a.",-(Tabelle1[[#This Row],[80%/20% SCOP]]-5.5)/5.5)</f>
        <v>n.a.</v>
      </c>
    </row>
    <row r="1839" spans="1:14" ht="20.100000000000001" customHeight="1" x14ac:dyDescent="0.25">
      <c r="A1839" s="24">
        <v>16006022</v>
      </c>
      <c r="B1839" s="15" t="s">
        <v>1811</v>
      </c>
      <c r="C1839" s="15" t="s">
        <v>1862</v>
      </c>
      <c r="D1839" s="16" t="s">
        <v>2</v>
      </c>
      <c r="E1839" s="17">
        <v>43.5</v>
      </c>
      <c r="F1839" s="18">
        <v>1.53</v>
      </c>
      <c r="G1839" s="17"/>
      <c r="H1839" s="16"/>
      <c r="I1839" s="16" t="s">
        <v>355</v>
      </c>
      <c r="J1839" s="16" t="s">
        <v>15</v>
      </c>
      <c r="K1839" s="16" t="s">
        <v>4</v>
      </c>
      <c r="L1839" s="19">
        <f>IF(Tabelle1[[#This Row],[Heizleistung (55°C)]]=0,Tabelle1[[#This Row],[Heizleistung (35°C)]],(Tabelle1[[#This Row],[Heizleistung (35°C)]]+Tabelle1[[#This Row],[Heizleistung (55°C)]])/2)</f>
        <v>43.5</v>
      </c>
      <c r="M1839" s="20">
        <f>IF(Tabelle1[[#This Row],[Etas 55°C]]=0,0,(Tabelle1[[#This Row],[Etas 35°C]]*0.8+Tabelle1[[#This Row],[Etas 55°C]]*0.2))*2.5</f>
        <v>0</v>
      </c>
      <c r="N1839" s="21" t="str">
        <f>IF(-(Tabelle1[[#This Row],[80%/20% SCOP]]-5.5)/5.5=1,"n.a.",-(Tabelle1[[#This Row],[80%/20% SCOP]]-5.5)/5.5)</f>
        <v>n.a.</v>
      </c>
    </row>
    <row r="1840" spans="1:14" ht="20.100000000000001" customHeight="1" x14ac:dyDescent="0.25">
      <c r="A1840" s="24">
        <v>16005742</v>
      </c>
      <c r="B1840" s="15" t="s">
        <v>1811</v>
      </c>
      <c r="C1840" s="15" t="s">
        <v>1863</v>
      </c>
      <c r="D1840" s="16" t="s">
        <v>2</v>
      </c>
      <c r="E1840" s="17">
        <v>52</v>
      </c>
      <c r="F1840" s="18">
        <v>1.49</v>
      </c>
      <c r="G1840" s="17"/>
      <c r="H1840" s="16"/>
      <c r="I1840" s="16" t="s">
        <v>355</v>
      </c>
      <c r="J1840" s="16" t="s">
        <v>15</v>
      </c>
      <c r="K1840" s="16" t="s">
        <v>4</v>
      </c>
      <c r="L1840" s="19">
        <f>IF(Tabelle1[[#This Row],[Heizleistung (55°C)]]=0,Tabelle1[[#This Row],[Heizleistung (35°C)]],(Tabelle1[[#This Row],[Heizleistung (35°C)]]+Tabelle1[[#This Row],[Heizleistung (55°C)]])/2)</f>
        <v>52</v>
      </c>
      <c r="M1840" s="20">
        <f>IF(Tabelle1[[#This Row],[Etas 55°C]]=0,0,(Tabelle1[[#This Row],[Etas 35°C]]*0.8+Tabelle1[[#This Row],[Etas 55°C]]*0.2))*2.5</f>
        <v>0</v>
      </c>
      <c r="N1840" s="21" t="str">
        <f>IF(-(Tabelle1[[#This Row],[80%/20% SCOP]]-5.5)/5.5=1,"n.a.",-(Tabelle1[[#This Row],[80%/20% SCOP]]-5.5)/5.5)</f>
        <v>n.a.</v>
      </c>
    </row>
    <row r="1841" spans="1:14" ht="20.100000000000001" customHeight="1" x14ac:dyDescent="0.25">
      <c r="A1841" s="24">
        <v>16006085</v>
      </c>
      <c r="B1841" s="15" t="s">
        <v>1811</v>
      </c>
      <c r="C1841" s="15" t="s">
        <v>1864</v>
      </c>
      <c r="D1841" s="16" t="s">
        <v>2</v>
      </c>
      <c r="E1841" s="17">
        <v>132</v>
      </c>
      <c r="F1841" s="18">
        <v>1.55</v>
      </c>
      <c r="G1841" s="17"/>
      <c r="H1841" s="16"/>
      <c r="I1841" s="16" t="s">
        <v>355</v>
      </c>
      <c r="J1841" s="16" t="s">
        <v>15</v>
      </c>
      <c r="K1841" s="16" t="s">
        <v>4</v>
      </c>
      <c r="L1841" s="19">
        <f>IF(Tabelle1[[#This Row],[Heizleistung (55°C)]]=0,Tabelle1[[#This Row],[Heizleistung (35°C)]],(Tabelle1[[#This Row],[Heizleistung (35°C)]]+Tabelle1[[#This Row],[Heizleistung (55°C)]])/2)</f>
        <v>132</v>
      </c>
      <c r="M1841" s="20">
        <f>IF(Tabelle1[[#This Row],[Etas 55°C]]=0,0,(Tabelle1[[#This Row],[Etas 35°C]]*0.8+Tabelle1[[#This Row],[Etas 55°C]]*0.2))*2.5</f>
        <v>0</v>
      </c>
      <c r="N1841" s="21" t="str">
        <f>IF(-(Tabelle1[[#This Row],[80%/20% SCOP]]-5.5)/5.5=1,"n.a.",-(Tabelle1[[#This Row],[80%/20% SCOP]]-5.5)/5.5)</f>
        <v>n.a.</v>
      </c>
    </row>
    <row r="1842" spans="1:14" ht="20.100000000000001" customHeight="1" x14ac:dyDescent="0.25">
      <c r="A1842" s="24">
        <v>16006099</v>
      </c>
      <c r="B1842" s="15" t="s">
        <v>1811</v>
      </c>
      <c r="C1842" s="15" t="s">
        <v>1865</v>
      </c>
      <c r="D1842" s="16" t="s">
        <v>2</v>
      </c>
      <c r="E1842" s="17">
        <v>371</v>
      </c>
      <c r="F1842" s="18">
        <v>1.51</v>
      </c>
      <c r="G1842" s="17"/>
      <c r="H1842" s="16"/>
      <c r="I1842" s="16" t="s">
        <v>355</v>
      </c>
      <c r="J1842" s="16" t="s">
        <v>15</v>
      </c>
      <c r="K1842" s="16" t="s">
        <v>4</v>
      </c>
      <c r="L1842" s="19">
        <f>IF(Tabelle1[[#This Row],[Heizleistung (55°C)]]=0,Tabelle1[[#This Row],[Heizleistung (35°C)]],(Tabelle1[[#This Row],[Heizleistung (35°C)]]+Tabelle1[[#This Row],[Heizleistung (55°C)]])/2)</f>
        <v>371</v>
      </c>
      <c r="M1842" s="20">
        <f>IF(Tabelle1[[#This Row],[Etas 55°C]]=0,0,(Tabelle1[[#This Row],[Etas 35°C]]*0.8+Tabelle1[[#This Row],[Etas 55°C]]*0.2))*2.5</f>
        <v>0</v>
      </c>
      <c r="N1842" s="21" t="str">
        <f>IF(-(Tabelle1[[#This Row],[80%/20% SCOP]]-5.5)/5.5=1,"n.a.",-(Tabelle1[[#This Row],[80%/20% SCOP]]-5.5)/5.5)</f>
        <v>n.a.</v>
      </c>
    </row>
    <row r="1843" spans="1:14" ht="20.100000000000001" customHeight="1" x14ac:dyDescent="0.25">
      <c r="A1843" s="24">
        <v>16006173</v>
      </c>
      <c r="B1843" s="15" t="s">
        <v>1811</v>
      </c>
      <c r="C1843" s="15" t="s">
        <v>1866</v>
      </c>
      <c r="D1843" s="16" t="s">
        <v>2</v>
      </c>
      <c r="E1843" s="17">
        <v>296</v>
      </c>
      <c r="F1843" s="18">
        <v>1.53</v>
      </c>
      <c r="G1843" s="17"/>
      <c r="H1843" s="16"/>
      <c r="I1843" s="16" t="s">
        <v>355</v>
      </c>
      <c r="J1843" s="16" t="s">
        <v>15</v>
      </c>
      <c r="K1843" s="16" t="s">
        <v>4</v>
      </c>
      <c r="L1843" s="19">
        <f>IF(Tabelle1[[#This Row],[Heizleistung (55°C)]]=0,Tabelle1[[#This Row],[Heizleistung (35°C)]],(Tabelle1[[#This Row],[Heizleistung (35°C)]]+Tabelle1[[#This Row],[Heizleistung (55°C)]])/2)</f>
        <v>296</v>
      </c>
      <c r="M1843" s="20">
        <f>IF(Tabelle1[[#This Row],[Etas 55°C]]=0,0,(Tabelle1[[#This Row],[Etas 35°C]]*0.8+Tabelle1[[#This Row],[Etas 55°C]]*0.2))*2.5</f>
        <v>0</v>
      </c>
      <c r="N1843" s="21" t="str">
        <f>IF(-(Tabelle1[[#This Row],[80%/20% SCOP]]-5.5)/5.5=1,"n.a.",-(Tabelle1[[#This Row],[80%/20% SCOP]]-5.5)/5.5)</f>
        <v>n.a.</v>
      </c>
    </row>
    <row r="1844" spans="1:14" ht="20.100000000000001" customHeight="1" x14ac:dyDescent="0.25">
      <c r="A1844" s="24">
        <v>16006178</v>
      </c>
      <c r="B1844" s="15" t="s">
        <v>1811</v>
      </c>
      <c r="C1844" s="15" t="s">
        <v>1867</v>
      </c>
      <c r="D1844" s="16" t="s">
        <v>2</v>
      </c>
      <c r="E1844" s="17">
        <v>297</v>
      </c>
      <c r="F1844" s="18">
        <v>1.6</v>
      </c>
      <c r="G1844" s="17"/>
      <c r="H1844" s="16"/>
      <c r="I1844" s="16" t="s">
        <v>355</v>
      </c>
      <c r="J1844" s="16" t="s">
        <v>15</v>
      </c>
      <c r="K1844" s="16" t="s">
        <v>4</v>
      </c>
      <c r="L1844" s="19">
        <f>IF(Tabelle1[[#This Row],[Heizleistung (55°C)]]=0,Tabelle1[[#This Row],[Heizleistung (35°C)]],(Tabelle1[[#This Row],[Heizleistung (35°C)]]+Tabelle1[[#This Row],[Heizleistung (55°C)]])/2)</f>
        <v>297</v>
      </c>
      <c r="M1844" s="20">
        <f>IF(Tabelle1[[#This Row],[Etas 55°C]]=0,0,(Tabelle1[[#This Row],[Etas 35°C]]*0.8+Tabelle1[[#This Row],[Etas 55°C]]*0.2))*2.5</f>
        <v>0</v>
      </c>
      <c r="N1844" s="21" t="str">
        <f>IF(-(Tabelle1[[#This Row],[80%/20% SCOP]]-5.5)/5.5=1,"n.a.",-(Tabelle1[[#This Row],[80%/20% SCOP]]-5.5)/5.5)</f>
        <v>n.a.</v>
      </c>
    </row>
    <row r="1845" spans="1:14" ht="20.100000000000001" customHeight="1" x14ac:dyDescent="0.25">
      <c r="A1845" s="24">
        <v>16005810</v>
      </c>
      <c r="B1845" s="15" t="s">
        <v>1811</v>
      </c>
      <c r="C1845" s="15" t="s">
        <v>1868</v>
      </c>
      <c r="D1845" s="16" t="s">
        <v>2</v>
      </c>
      <c r="E1845" s="17">
        <v>88</v>
      </c>
      <c r="F1845" s="18">
        <v>1.47</v>
      </c>
      <c r="G1845" s="17"/>
      <c r="H1845" s="16"/>
      <c r="I1845" s="16" t="s">
        <v>355</v>
      </c>
      <c r="J1845" s="16" t="s">
        <v>15</v>
      </c>
      <c r="K1845" s="16" t="s">
        <v>4</v>
      </c>
      <c r="L1845" s="19">
        <f>IF(Tabelle1[[#This Row],[Heizleistung (55°C)]]=0,Tabelle1[[#This Row],[Heizleistung (35°C)]],(Tabelle1[[#This Row],[Heizleistung (35°C)]]+Tabelle1[[#This Row],[Heizleistung (55°C)]])/2)</f>
        <v>88</v>
      </c>
      <c r="M1845" s="20">
        <f>IF(Tabelle1[[#This Row],[Etas 55°C]]=0,0,(Tabelle1[[#This Row],[Etas 35°C]]*0.8+Tabelle1[[#This Row],[Etas 55°C]]*0.2))*2.5</f>
        <v>0</v>
      </c>
      <c r="N1845" s="21" t="str">
        <f>IF(-(Tabelle1[[#This Row],[80%/20% SCOP]]-5.5)/5.5=1,"n.a.",-(Tabelle1[[#This Row],[80%/20% SCOP]]-5.5)/5.5)</f>
        <v>n.a.</v>
      </c>
    </row>
    <row r="1846" spans="1:14" ht="20.100000000000001" customHeight="1" x14ac:dyDescent="0.25">
      <c r="A1846" s="24">
        <v>16005726</v>
      </c>
      <c r="B1846" s="15" t="s">
        <v>1811</v>
      </c>
      <c r="C1846" s="15" t="s">
        <v>1869</v>
      </c>
      <c r="D1846" s="16" t="s">
        <v>2</v>
      </c>
      <c r="E1846" s="17">
        <v>225</v>
      </c>
      <c r="F1846" s="18">
        <v>1.47</v>
      </c>
      <c r="G1846" s="17"/>
      <c r="H1846" s="16"/>
      <c r="I1846" s="16" t="s">
        <v>355</v>
      </c>
      <c r="J1846" s="16" t="s">
        <v>15</v>
      </c>
      <c r="K1846" s="16" t="s">
        <v>4</v>
      </c>
      <c r="L1846" s="19">
        <f>IF(Tabelle1[[#This Row],[Heizleistung (55°C)]]=0,Tabelle1[[#This Row],[Heizleistung (35°C)]],(Tabelle1[[#This Row],[Heizleistung (35°C)]]+Tabelle1[[#This Row],[Heizleistung (55°C)]])/2)</f>
        <v>225</v>
      </c>
      <c r="M1846" s="20">
        <f>IF(Tabelle1[[#This Row],[Etas 55°C]]=0,0,(Tabelle1[[#This Row],[Etas 35°C]]*0.8+Tabelle1[[#This Row],[Etas 55°C]]*0.2))*2.5</f>
        <v>0</v>
      </c>
      <c r="N1846" s="21" t="str">
        <f>IF(-(Tabelle1[[#This Row],[80%/20% SCOP]]-5.5)/5.5=1,"n.a.",-(Tabelle1[[#This Row],[80%/20% SCOP]]-5.5)/5.5)</f>
        <v>n.a.</v>
      </c>
    </row>
    <row r="1847" spans="1:14" ht="20.100000000000001" customHeight="1" x14ac:dyDescent="0.25">
      <c r="A1847" s="24">
        <v>16005724</v>
      </c>
      <c r="B1847" s="15" t="s">
        <v>1811</v>
      </c>
      <c r="C1847" s="15" t="s">
        <v>1870</v>
      </c>
      <c r="D1847" s="16" t="s">
        <v>2</v>
      </c>
      <c r="E1847" s="17">
        <v>213</v>
      </c>
      <c r="F1847" s="18">
        <v>1.45</v>
      </c>
      <c r="G1847" s="17"/>
      <c r="H1847" s="16"/>
      <c r="I1847" s="16" t="s">
        <v>355</v>
      </c>
      <c r="J1847" s="16" t="s">
        <v>15</v>
      </c>
      <c r="K1847" s="16" t="s">
        <v>4</v>
      </c>
      <c r="L1847" s="19">
        <f>IF(Tabelle1[[#This Row],[Heizleistung (55°C)]]=0,Tabelle1[[#This Row],[Heizleistung (35°C)]],(Tabelle1[[#This Row],[Heizleistung (35°C)]]+Tabelle1[[#This Row],[Heizleistung (55°C)]])/2)</f>
        <v>213</v>
      </c>
      <c r="M1847" s="20">
        <f>IF(Tabelle1[[#This Row],[Etas 55°C]]=0,0,(Tabelle1[[#This Row],[Etas 35°C]]*0.8+Tabelle1[[#This Row],[Etas 55°C]]*0.2))*2.5</f>
        <v>0</v>
      </c>
      <c r="N1847" s="21" t="str">
        <f>IF(-(Tabelle1[[#This Row],[80%/20% SCOP]]-5.5)/5.5=1,"n.a.",-(Tabelle1[[#This Row],[80%/20% SCOP]]-5.5)/5.5)</f>
        <v>n.a.</v>
      </c>
    </row>
    <row r="1848" spans="1:14" ht="20.100000000000001" customHeight="1" x14ac:dyDescent="0.25">
      <c r="A1848" s="24">
        <v>16005686</v>
      </c>
      <c r="B1848" s="15" t="s">
        <v>1811</v>
      </c>
      <c r="C1848" s="15" t="s">
        <v>1871</v>
      </c>
      <c r="D1848" s="16" t="s">
        <v>2</v>
      </c>
      <c r="E1848" s="17">
        <v>186</v>
      </c>
      <c r="F1848" s="18">
        <v>1.54</v>
      </c>
      <c r="G1848" s="17"/>
      <c r="H1848" s="16"/>
      <c r="I1848" s="16" t="s">
        <v>355</v>
      </c>
      <c r="J1848" s="16" t="s">
        <v>15</v>
      </c>
      <c r="K1848" s="16" t="s">
        <v>4</v>
      </c>
      <c r="L1848" s="19">
        <f>IF(Tabelle1[[#This Row],[Heizleistung (55°C)]]=0,Tabelle1[[#This Row],[Heizleistung (35°C)]],(Tabelle1[[#This Row],[Heizleistung (35°C)]]+Tabelle1[[#This Row],[Heizleistung (55°C)]])/2)</f>
        <v>186</v>
      </c>
      <c r="M1848" s="20">
        <f>IF(Tabelle1[[#This Row],[Etas 55°C]]=0,0,(Tabelle1[[#This Row],[Etas 35°C]]*0.8+Tabelle1[[#This Row],[Etas 55°C]]*0.2))*2.5</f>
        <v>0</v>
      </c>
      <c r="N1848" s="21" t="str">
        <f>IF(-(Tabelle1[[#This Row],[80%/20% SCOP]]-5.5)/5.5=1,"n.a.",-(Tabelle1[[#This Row],[80%/20% SCOP]]-5.5)/5.5)</f>
        <v>n.a.</v>
      </c>
    </row>
    <row r="1849" spans="1:14" ht="20.100000000000001" customHeight="1" x14ac:dyDescent="0.25">
      <c r="A1849" s="24">
        <v>16005877</v>
      </c>
      <c r="B1849" s="15" t="s">
        <v>1811</v>
      </c>
      <c r="C1849" s="15" t="s">
        <v>1872</v>
      </c>
      <c r="D1849" s="16" t="s">
        <v>2</v>
      </c>
      <c r="E1849" s="17">
        <v>179</v>
      </c>
      <c r="F1849" s="18">
        <v>1.53</v>
      </c>
      <c r="G1849" s="17"/>
      <c r="H1849" s="16"/>
      <c r="I1849" s="16" t="s">
        <v>355</v>
      </c>
      <c r="J1849" s="16" t="s">
        <v>15</v>
      </c>
      <c r="K1849" s="16" t="s">
        <v>4</v>
      </c>
      <c r="L1849" s="19">
        <f>IF(Tabelle1[[#This Row],[Heizleistung (55°C)]]=0,Tabelle1[[#This Row],[Heizleistung (35°C)]],(Tabelle1[[#This Row],[Heizleistung (35°C)]]+Tabelle1[[#This Row],[Heizleistung (55°C)]])/2)</f>
        <v>179</v>
      </c>
      <c r="M1849" s="20">
        <f>IF(Tabelle1[[#This Row],[Etas 55°C]]=0,0,(Tabelle1[[#This Row],[Etas 35°C]]*0.8+Tabelle1[[#This Row],[Etas 55°C]]*0.2))*2.5</f>
        <v>0</v>
      </c>
      <c r="N1849" s="21" t="str">
        <f>IF(-(Tabelle1[[#This Row],[80%/20% SCOP]]-5.5)/5.5=1,"n.a.",-(Tabelle1[[#This Row],[80%/20% SCOP]]-5.5)/5.5)</f>
        <v>n.a.</v>
      </c>
    </row>
    <row r="1850" spans="1:14" ht="20.100000000000001" customHeight="1" x14ac:dyDescent="0.25">
      <c r="A1850" s="24">
        <v>16005722</v>
      </c>
      <c r="B1850" s="15" t="s">
        <v>1811</v>
      </c>
      <c r="C1850" s="15" t="s">
        <v>1873</v>
      </c>
      <c r="D1850" s="16" t="s">
        <v>2</v>
      </c>
      <c r="E1850" s="17">
        <v>207</v>
      </c>
      <c r="F1850" s="18">
        <v>1.51</v>
      </c>
      <c r="G1850" s="17"/>
      <c r="H1850" s="16"/>
      <c r="I1850" s="16" t="s">
        <v>355</v>
      </c>
      <c r="J1850" s="16" t="s">
        <v>15</v>
      </c>
      <c r="K1850" s="16" t="s">
        <v>4</v>
      </c>
      <c r="L1850" s="19">
        <f>IF(Tabelle1[[#This Row],[Heizleistung (55°C)]]=0,Tabelle1[[#This Row],[Heizleistung (35°C)]],(Tabelle1[[#This Row],[Heizleistung (35°C)]]+Tabelle1[[#This Row],[Heizleistung (55°C)]])/2)</f>
        <v>207</v>
      </c>
      <c r="M1850" s="20">
        <f>IF(Tabelle1[[#This Row],[Etas 55°C]]=0,0,(Tabelle1[[#This Row],[Etas 35°C]]*0.8+Tabelle1[[#This Row],[Etas 55°C]]*0.2))*2.5</f>
        <v>0</v>
      </c>
      <c r="N1850" s="21" t="str">
        <f>IF(-(Tabelle1[[#This Row],[80%/20% SCOP]]-5.5)/5.5=1,"n.a.",-(Tabelle1[[#This Row],[80%/20% SCOP]]-5.5)/5.5)</f>
        <v>n.a.</v>
      </c>
    </row>
    <row r="1851" spans="1:14" ht="20.100000000000001" customHeight="1" x14ac:dyDescent="0.25">
      <c r="A1851" s="24">
        <v>16005809</v>
      </c>
      <c r="B1851" s="15" t="s">
        <v>1811</v>
      </c>
      <c r="C1851" s="15" t="s">
        <v>1874</v>
      </c>
      <c r="D1851" s="16" t="s">
        <v>2</v>
      </c>
      <c r="E1851" s="17">
        <v>88</v>
      </c>
      <c r="F1851" s="18">
        <v>1.51</v>
      </c>
      <c r="G1851" s="17"/>
      <c r="H1851" s="16"/>
      <c r="I1851" s="16" t="s">
        <v>355</v>
      </c>
      <c r="J1851" s="16" t="s">
        <v>15</v>
      </c>
      <c r="K1851" s="16" t="s">
        <v>4</v>
      </c>
      <c r="L1851" s="19">
        <f>IF(Tabelle1[[#This Row],[Heizleistung (55°C)]]=0,Tabelle1[[#This Row],[Heizleistung (35°C)]],(Tabelle1[[#This Row],[Heizleistung (35°C)]]+Tabelle1[[#This Row],[Heizleistung (55°C)]])/2)</f>
        <v>88</v>
      </c>
      <c r="M1851" s="20">
        <f>IF(Tabelle1[[#This Row],[Etas 55°C]]=0,0,(Tabelle1[[#This Row],[Etas 35°C]]*0.8+Tabelle1[[#This Row],[Etas 55°C]]*0.2))*2.5</f>
        <v>0</v>
      </c>
      <c r="N1851" s="21" t="str">
        <f>IF(-(Tabelle1[[#This Row],[80%/20% SCOP]]-5.5)/5.5=1,"n.a.",-(Tabelle1[[#This Row],[80%/20% SCOP]]-5.5)/5.5)</f>
        <v>n.a.</v>
      </c>
    </row>
    <row r="1852" spans="1:14" ht="20.100000000000001" customHeight="1" x14ac:dyDescent="0.25">
      <c r="A1852" s="24">
        <v>16005683</v>
      </c>
      <c r="B1852" s="15" t="s">
        <v>1811</v>
      </c>
      <c r="C1852" s="15" t="s">
        <v>1875</v>
      </c>
      <c r="D1852" s="16" t="s">
        <v>2</v>
      </c>
      <c r="E1852" s="17">
        <v>162</v>
      </c>
      <c r="F1852" s="18">
        <v>1.64</v>
      </c>
      <c r="G1852" s="17"/>
      <c r="H1852" s="16"/>
      <c r="I1852" s="16" t="s">
        <v>355</v>
      </c>
      <c r="J1852" s="16" t="s">
        <v>15</v>
      </c>
      <c r="K1852" s="16" t="s">
        <v>4</v>
      </c>
      <c r="L1852" s="19">
        <f>IF(Tabelle1[[#This Row],[Heizleistung (55°C)]]=0,Tabelle1[[#This Row],[Heizleistung (35°C)]],(Tabelle1[[#This Row],[Heizleistung (35°C)]]+Tabelle1[[#This Row],[Heizleistung (55°C)]])/2)</f>
        <v>162</v>
      </c>
      <c r="M1852" s="20">
        <f>IF(Tabelle1[[#This Row],[Etas 55°C]]=0,0,(Tabelle1[[#This Row],[Etas 35°C]]*0.8+Tabelle1[[#This Row],[Etas 55°C]]*0.2))*2.5</f>
        <v>0</v>
      </c>
      <c r="N1852" s="21" t="str">
        <f>IF(-(Tabelle1[[#This Row],[80%/20% SCOP]]-5.5)/5.5=1,"n.a.",-(Tabelle1[[#This Row],[80%/20% SCOP]]-5.5)/5.5)</f>
        <v>n.a.</v>
      </c>
    </row>
    <row r="1853" spans="1:14" ht="20.100000000000001" customHeight="1" x14ac:dyDescent="0.25">
      <c r="A1853" s="24">
        <v>16006091</v>
      </c>
      <c r="B1853" s="15" t="s">
        <v>1811</v>
      </c>
      <c r="C1853" s="15" t="s">
        <v>1876</v>
      </c>
      <c r="D1853" s="16" t="s">
        <v>2</v>
      </c>
      <c r="E1853" s="17">
        <v>325</v>
      </c>
      <c r="F1853" s="18">
        <v>1.48</v>
      </c>
      <c r="G1853" s="17"/>
      <c r="H1853" s="16"/>
      <c r="I1853" s="16" t="s">
        <v>355</v>
      </c>
      <c r="J1853" s="16" t="s">
        <v>15</v>
      </c>
      <c r="K1853" s="16" t="s">
        <v>4</v>
      </c>
      <c r="L1853" s="19">
        <f>IF(Tabelle1[[#This Row],[Heizleistung (55°C)]]=0,Tabelle1[[#This Row],[Heizleistung (35°C)]],(Tabelle1[[#This Row],[Heizleistung (35°C)]]+Tabelle1[[#This Row],[Heizleistung (55°C)]])/2)</f>
        <v>325</v>
      </c>
      <c r="M1853" s="20">
        <f>IF(Tabelle1[[#This Row],[Etas 55°C]]=0,0,(Tabelle1[[#This Row],[Etas 35°C]]*0.8+Tabelle1[[#This Row],[Etas 55°C]]*0.2))*2.5</f>
        <v>0</v>
      </c>
      <c r="N1853" s="21" t="str">
        <f>IF(-(Tabelle1[[#This Row],[80%/20% SCOP]]-5.5)/5.5=1,"n.a.",-(Tabelle1[[#This Row],[80%/20% SCOP]]-5.5)/5.5)</f>
        <v>n.a.</v>
      </c>
    </row>
    <row r="1854" spans="1:14" ht="20.100000000000001" customHeight="1" x14ac:dyDescent="0.25">
      <c r="A1854" s="24">
        <v>16006175</v>
      </c>
      <c r="B1854" s="15" t="s">
        <v>1811</v>
      </c>
      <c r="C1854" s="15" t="s">
        <v>1877</v>
      </c>
      <c r="D1854" s="16" t="s">
        <v>2</v>
      </c>
      <c r="E1854" s="17">
        <v>358</v>
      </c>
      <c r="F1854" s="18">
        <v>1.56</v>
      </c>
      <c r="G1854" s="17"/>
      <c r="H1854" s="16"/>
      <c r="I1854" s="16" t="s">
        <v>355</v>
      </c>
      <c r="J1854" s="16" t="s">
        <v>15</v>
      </c>
      <c r="K1854" s="16" t="s">
        <v>4</v>
      </c>
      <c r="L1854" s="19">
        <f>IF(Tabelle1[[#This Row],[Heizleistung (55°C)]]=0,Tabelle1[[#This Row],[Heizleistung (35°C)]],(Tabelle1[[#This Row],[Heizleistung (35°C)]]+Tabelle1[[#This Row],[Heizleistung (55°C)]])/2)</f>
        <v>358</v>
      </c>
      <c r="M1854" s="20">
        <f>IF(Tabelle1[[#This Row],[Etas 55°C]]=0,0,(Tabelle1[[#This Row],[Etas 35°C]]*0.8+Tabelle1[[#This Row],[Etas 55°C]]*0.2))*2.5</f>
        <v>0</v>
      </c>
      <c r="N1854" s="21" t="str">
        <f>IF(-(Tabelle1[[#This Row],[80%/20% SCOP]]-5.5)/5.5=1,"n.a.",-(Tabelle1[[#This Row],[80%/20% SCOP]]-5.5)/5.5)</f>
        <v>n.a.</v>
      </c>
    </row>
    <row r="1855" spans="1:14" ht="20.100000000000001" customHeight="1" x14ac:dyDescent="0.25">
      <c r="A1855" s="24">
        <v>16005798</v>
      </c>
      <c r="B1855" s="15" t="s">
        <v>1811</v>
      </c>
      <c r="C1855" s="15" t="s">
        <v>1878</v>
      </c>
      <c r="D1855" s="16" t="s">
        <v>2</v>
      </c>
      <c r="E1855" s="17">
        <v>53</v>
      </c>
      <c r="F1855" s="18">
        <v>1.53</v>
      </c>
      <c r="G1855" s="17"/>
      <c r="H1855" s="16"/>
      <c r="I1855" s="16" t="s">
        <v>355</v>
      </c>
      <c r="J1855" s="16" t="s">
        <v>15</v>
      </c>
      <c r="K1855" s="16" t="s">
        <v>4</v>
      </c>
      <c r="L1855" s="19">
        <f>IF(Tabelle1[[#This Row],[Heizleistung (55°C)]]=0,Tabelle1[[#This Row],[Heizleistung (35°C)]],(Tabelle1[[#This Row],[Heizleistung (35°C)]]+Tabelle1[[#This Row],[Heizleistung (55°C)]])/2)</f>
        <v>53</v>
      </c>
      <c r="M1855" s="20">
        <f>IF(Tabelle1[[#This Row],[Etas 55°C]]=0,0,(Tabelle1[[#This Row],[Etas 35°C]]*0.8+Tabelle1[[#This Row],[Etas 55°C]]*0.2))*2.5</f>
        <v>0</v>
      </c>
      <c r="N1855" s="21" t="str">
        <f>IF(-(Tabelle1[[#This Row],[80%/20% SCOP]]-5.5)/5.5=1,"n.a.",-(Tabelle1[[#This Row],[80%/20% SCOP]]-5.5)/5.5)</f>
        <v>n.a.</v>
      </c>
    </row>
    <row r="1856" spans="1:14" ht="20.100000000000001" customHeight="1" x14ac:dyDescent="0.25">
      <c r="A1856" s="24">
        <v>16005682</v>
      </c>
      <c r="B1856" s="15" t="s">
        <v>1811</v>
      </c>
      <c r="C1856" s="15" t="s">
        <v>1879</v>
      </c>
      <c r="D1856" s="16" t="s">
        <v>2</v>
      </c>
      <c r="E1856" s="17">
        <v>162</v>
      </c>
      <c r="F1856" s="18">
        <v>1.51</v>
      </c>
      <c r="G1856" s="17"/>
      <c r="H1856" s="16"/>
      <c r="I1856" s="16" t="s">
        <v>355</v>
      </c>
      <c r="J1856" s="16" t="s">
        <v>15</v>
      </c>
      <c r="K1856" s="16" t="s">
        <v>4</v>
      </c>
      <c r="L1856" s="19">
        <f>IF(Tabelle1[[#This Row],[Heizleistung (55°C)]]=0,Tabelle1[[#This Row],[Heizleistung (35°C)]],(Tabelle1[[#This Row],[Heizleistung (35°C)]]+Tabelle1[[#This Row],[Heizleistung (55°C)]])/2)</f>
        <v>162</v>
      </c>
      <c r="M1856" s="20">
        <f>IF(Tabelle1[[#This Row],[Etas 55°C]]=0,0,(Tabelle1[[#This Row],[Etas 35°C]]*0.8+Tabelle1[[#This Row],[Etas 55°C]]*0.2))*2.5</f>
        <v>0</v>
      </c>
      <c r="N1856" s="21" t="str">
        <f>IF(-(Tabelle1[[#This Row],[80%/20% SCOP]]-5.5)/5.5=1,"n.a.",-(Tabelle1[[#This Row],[80%/20% SCOP]]-5.5)/5.5)</f>
        <v>n.a.</v>
      </c>
    </row>
    <row r="1857" spans="1:14" ht="20.100000000000001" customHeight="1" x14ac:dyDescent="0.25">
      <c r="A1857" s="24">
        <v>16006177</v>
      </c>
      <c r="B1857" s="15" t="s">
        <v>1811</v>
      </c>
      <c r="C1857" s="15" t="s">
        <v>1880</v>
      </c>
      <c r="D1857" s="16" t="s">
        <v>2</v>
      </c>
      <c r="E1857" s="17">
        <v>273</v>
      </c>
      <c r="F1857" s="18">
        <v>1.58</v>
      </c>
      <c r="G1857" s="17"/>
      <c r="H1857" s="16"/>
      <c r="I1857" s="16" t="s">
        <v>355</v>
      </c>
      <c r="J1857" s="16" t="s">
        <v>15</v>
      </c>
      <c r="K1857" s="16" t="s">
        <v>4</v>
      </c>
      <c r="L1857" s="19">
        <f>IF(Tabelle1[[#This Row],[Heizleistung (55°C)]]=0,Tabelle1[[#This Row],[Heizleistung (35°C)]],(Tabelle1[[#This Row],[Heizleistung (35°C)]]+Tabelle1[[#This Row],[Heizleistung (55°C)]])/2)</f>
        <v>273</v>
      </c>
      <c r="M1857" s="20">
        <f>IF(Tabelle1[[#This Row],[Etas 55°C]]=0,0,(Tabelle1[[#This Row],[Etas 35°C]]*0.8+Tabelle1[[#This Row],[Etas 55°C]]*0.2))*2.5</f>
        <v>0</v>
      </c>
      <c r="N1857" s="21" t="str">
        <f>IF(-(Tabelle1[[#This Row],[80%/20% SCOP]]-5.5)/5.5=1,"n.a.",-(Tabelle1[[#This Row],[80%/20% SCOP]]-5.5)/5.5)</f>
        <v>n.a.</v>
      </c>
    </row>
    <row r="1858" spans="1:14" ht="20.100000000000001" customHeight="1" x14ac:dyDescent="0.25">
      <c r="A1858" s="24">
        <v>16005887</v>
      </c>
      <c r="B1858" s="15" t="s">
        <v>1811</v>
      </c>
      <c r="C1858" s="15" t="s">
        <v>1881</v>
      </c>
      <c r="D1858" s="16" t="s">
        <v>2</v>
      </c>
      <c r="E1858" s="17">
        <v>368</v>
      </c>
      <c r="F1858" s="18">
        <v>1.5</v>
      </c>
      <c r="G1858" s="17"/>
      <c r="H1858" s="16"/>
      <c r="I1858" s="16" t="s">
        <v>355</v>
      </c>
      <c r="J1858" s="16" t="s">
        <v>15</v>
      </c>
      <c r="K1858" s="16" t="s">
        <v>4</v>
      </c>
      <c r="L1858" s="19">
        <f>IF(Tabelle1[[#This Row],[Heizleistung (55°C)]]=0,Tabelle1[[#This Row],[Heizleistung (35°C)]],(Tabelle1[[#This Row],[Heizleistung (35°C)]]+Tabelle1[[#This Row],[Heizleistung (55°C)]])/2)</f>
        <v>368</v>
      </c>
      <c r="M1858" s="20">
        <f>IF(Tabelle1[[#This Row],[Etas 55°C]]=0,0,(Tabelle1[[#This Row],[Etas 35°C]]*0.8+Tabelle1[[#This Row],[Etas 55°C]]*0.2))*2.5</f>
        <v>0</v>
      </c>
      <c r="N1858" s="21" t="str">
        <f>IF(-(Tabelle1[[#This Row],[80%/20% SCOP]]-5.5)/5.5=1,"n.a.",-(Tabelle1[[#This Row],[80%/20% SCOP]]-5.5)/5.5)</f>
        <v>n.a.</v>
      </c>
    </row>
    <row r="1859" spans="1:14" ht="20.100000000000001" customHeight="1" x14ac:dyDescent="0.25">
      <c r="A1859" s="24">
        <v>16006088</v>
      </c>
      <c r="B1859" s="15" t="s">
        <v>1811</v>
      </c>
      <c r="C1859" s="15" t="s">
        <v>1882</v>
      </c>
      <c r="D1859" s="16" t="s">
        <v>2</v>
      </c>
      <c r="E1859" s="17">
        <v>215</v>
      </c>
      <c r="F1859" s="18">
        <v>1.69</v>
      </c>
      <c r="G1859" s="17"/>
      <c r="H1859" s="16"/>
      <c r="I1859" s="16" t="s">
        <v>355</v>
      </c>
      <c r="J1859" s="16" t="s">
        <v>15</v>
      </c>
      <c r="K1859" s="16" t="s">
        <v>4</v>
      </c>
      <c r="L1859" s="19">
        <f>IF(Tabelle1[[#This Row],[Heizleistung (55°C)]]=0,Tabelle1[[#This Row],[Heizleistung (35°C)]],(Tabelle1[[#This Row],[Heizleistung (35°C)]]+Tabelle1[[#This Row],[Heizleistung (55°C)]])/2)</f>
        <v>215</v>
      </c>
      <c r="M1859" s="20">
        <f>IF(Tabelle1[[#This Row],[Etas 55°C]]=0,0,(Tabelle1[[#This Row],[Etas 35°C]]*0.8+Tabelle1[[#This Row],[Etas 55°C]]*0.2))*2.5</f>
        <v>0</v>
      </c>
      <c r="N1859" s="21" t="str">
        <f>IF(-(Tabelle1[[#This Row],[80%/20% SCOP]]-5.5)/5.5=1,"n.a.",-(Tabelle1[[#This Row],[80%/20% SCOP]]-5.5)/5.5)</f>
        <v>n.a.</v>
      </c>
    </row>
    <row r="1860" spans="1:14" ht="20.100000000000001" customHeight="1" x14ac:dyDescent="0.25">
      <c r="A1860" s="24">
        <v>16005813</v>
      </c>
      <c r="B1860" s="15" t="s">
        <v>1811</v>
      </c>
      <c r="C1860" s="15" t="s">
        <v>1883</v>
      </c>
      <c r="D1860" s="16" t="s">
        <v>2</v>
      </c>
      <c r="E1860" s="17">
        <v>99</v>
      </c>
      <c r="F1860" s="18">
        <v>1.53</v>
      </c>
      <c r="G1860" s="17"/>
      <c r="H1860" s="16"/>
      <c r="I1860" s="16" t="s">
        <v>355</v>
      </c>
      <c r="J1860" s="16" t="s">
        <v>15</v>
      </c>
      <c r="K1860" s="16" t="s">
        <v>4</v>
      </c>
      <c r="L1860" s="19">
        <f>IF(Tabelle1[[#This Row],[Heizleistung (55°C)]]=0,Tabelle1[[#This Row],[Heizleistung (35°C)]],(Tabelle1[[#This Row],[Heizleistung (35°C)]]+Tabelle1[[#This Row],[Heizleistung (55°C)]])/2)</f>
        <v>99</v>
      </c>
      <c r="M1860" s="20">
        <f>IF(Tabelle1[[#This Row],[Etas 55°C]]=0,0,(Tabelle1[[#This Row],[Etas 35°C]]*0.8+Tabelle1[[#This Row],[Etas 55°C]]*0.2))*2.5</f>
        <v>0</v>
      </c>
      <c r="N1860" s="21" t="str">
        <f>IF(-(Tabelle1[[#This Row],[80%/20% SCOP]]-5.5)/5.5=1,"n.a.",-(Tabelle1[[#This Row],[80%/20% SCOP]]-5.5)/5.5)</f>
        <v>n.a.</v>
      </c>
    </row>
    <row r="1861" spans="1:14" ht="20.100000000000001" customHeight="1" x14ac:dyDescent="0.25">
      <c r="A1861" s="24">
        <v>16005674</v>
      </c>
      <c r="B1861" s="15" t="s">
        <v>1811</v>
      </c>
      <c r="C1861" s="15" t="s">
        <v>1884</v>
      </c>
      <c r="D1861" s="16" t="s">
        <v>2</v>
      </c>
      <c r="E1861" s="17">
        <v>118</v>
      </c>
      <c r="F1861" s="18">
        <v>1.5</v>
      </c>
      <c r="G1861" s="17"/>
      <c r="H1861" s="16"/>
      <c r="I1861" s="16" t="s">
        <v>355</v>
      </c>
      <c r="J1861" s="16" t="s">
        <v>15</v>
      </c>
      <c r="K1861" s="16" t="s">
        <v>4</v>
      </c>
      <c r="L1861" s="19">
        <f>IF(Tabelle1[[#This Row],[Heizleistung (55°C)]]=0,Tabelle1[[#This Row],[Heizleistung (35°C)]],(Tabelle1[[#This Row],[Heizleistung (35°C)]]+Tabelle1[[#This Row],[Heizleistung (55°C)]])/2)</f>
        <v>118</v>
      </c>
      <c r="M1861" s="20">
        <f>IF(Tabelle1[[#This Row],[Etas 55°C]]=0,0,(Tabelle1[[#This Row],[Etas 35°C]]*0.8+Tabelle1[[#This Row],[Etas 55°C]]*0.2))*2.5</f>
        <v>0</v>
      </c>
      <c r="N1861" s="21" t="str">
        <f>IF(-(Tabelle1[[#This Row],[80%/20% SCOP]]-5.5)/5.5=1,"n.a.",-(Tabelle1[[#This Row],[80%/20% SCOP]]-5.5)/5.5)</f>
        <v>n.a.</v>
      </c>
    </row>
    <row r="1862" spans="1:14" ht="20.100000000000001" customHeight="1" x14ac:dyDescent="0.25">
      <c r="A1862" s="24">
        <v>16006098</v>
      </c>
      <c r="B1862" s="15" t="s">
        <v>1811</v>
      </c>
      <c r="C1862" s="15" t="s">
        <v>1885</v>
      </c>
      <c r="D1862" s="16" t="s">
        <v>2</v>
      </c>
      <c r="E1862" s="17">
        <v>325</v>
      </c>
      <c r="F1862" s="18">
        <v>1.53</v>
      </c>
      <c r="G1862" s="17"/>
      <c r="H1862" s="16"/>
      <c r="I1862" s="16" t="s">
        <v>355</v>
      </c>
      <c r="J1862" s="16" t="s">
        <v>15</v>
      </c>
      <c r="K1862" s="16" t="s">
        <v>4</v>
      </c>
      <c r="L1862" s="19">
        <f>IF(Tabelle1[[#This Row],[Heizleistung (55°C)]]=0,Tabelle1[[#This Row],[Heizleistung (35°C)]],(Tabelle1[[#This Row],[Heizleistung (35°C)]]+Tabelle1[[#This Row],[Heizleistung (55°C)]])/2)</f>
        <v>325</v>
      </c>
      <c r="M1862" s="20">
        <f>IF(Tabelle1[[#This Row],[Etas 55°C]]=0,0,(Tabelle1[[#This Row],[Etas 35°C]]*0.8+Tabelle1[[#This Row],[Etas 55°C]]*0.2))*2.5</f>
        <v>0</v>
      </c>
      <c r="N1862" s="21" t="str">
        <f>IF(-(Tabelle1[[#This Row],[80%/20% SCOP]]-5.5)/5.5=1,"n.a.",-(Tabelle1[[#This Row],[80%/20% SCOP]]-5.5)/5.5)</f>
        <v>n.a.</v>
      </c>
    </row>
    <row r="1863" spans="1:14" ht="20.100000000000001" customHeight="1" x14ac:dyDescent="0.25">
      <c r="A1863" s="24">
        <v>16006096</v>
      </c>
      <c r="B1863" s="15" t="s">
        <v>1811</v>
      </c>
      <c r="C1863" s="15" t="s">
        <v>1886</v>
      </c>
      <c r="D1863" s="16" t="s">
        <v>2</v>
      </c>
      <c r="E1863" s="17">
        <v>269</v>
      </c>
      <c r="F1863" s="18">
        <v>1.5</v>
      </c>
      <c r="G1863" s="17"/>
      <c r="H1863" s="16"/>
      <c r="I1863" s="16" t="s">
        <v>355</v>
      </c>
      <c r="J1863" s="16" t="s">
        <v>15</v>
      </c>
      <c r="K1863" s="16" t="s">
        <v>4</v>
      </c>
      <c r="L1863" s="19">
        <f>IF(Tabelle1[[#This Row],[Heizleistung (55°C)]]=0,Tabelle1[[#This Row],[Heizleistung (35°C)]],(Tabelle1[[#This Row],[Heizleistung (35°C)]]+Tabelle1[[#This Row],[Heizleistung (55°C)]])/2)</f>
        <v>269</v>
      </c>
      <c r="M1863" s="20">
        <f>IF(Tabelle1[[#This Row],[Etas 55°C]]=0,0,(Tabelle1[[#This Row],[Etas 35°C]]*0.8+Tabelle1[[#This Row],[Etas 55°C]]*0.2))*2.5</f>
        <v>0</v>
      </c>
      <c r="N1863" s="21" t="str">
        <f>IF(-(Tabelle1[[#This Row],[80%/20% SCOP]]-5.5)/5.5=1,"n.a.",-(Tabelle1[[#This Row],[80%/20% SCOP]]-5.5)/5.5)</f>
        <v>n.a.</v>
      </c>
    </row>
    <row r="1864" spans="1:14" ht="20.100000000000001" customHeight="1" x14ac:dyDescent="0.25">
      <c r="A1864" s="24">
        <v>16005736</v>
      </c>
      <c r="B1864" s="15" t="s">
        <v>1811</v>
      </c>
      <c r="C1864" s="15" t="s">
        <v>1887</v>
      </c>
      <c r="D1864" s="16" t="s">
        <v>2</v>
      </c>
      <c r="E1864" s="17">
        <v>42</v>
      </c>
      <c r="F1864" s="18">
        <v>1.68</v>
      </c>
      <c r="G1864" s="17"/>
      <c r="H1864" s="16"/>
      <c r="I1864" s="16" t="s">
        <v>355</v>
      </c>
      <c r="J1864" s="16" t="s">
        <v>15</v>
      </c>
      <c r="K1864" s="16" t="s">
        <v>4</v>
      </c>
      <c r="L1864" s="19">
        <f>IF(Tabelle1[[#This Row],[Heizleistung (55°C)]]=0,Tabelle1[[#This Row],[Heizleistung (35°C)]],(Tabelle1[[#This Row],[Heizleistung (35°C)]]+Tabelle1[[#This Row],[Heizleistung (55°C)]])/2)</f>
        <v>42</v>
      </c>
      <c r="M1864" s="20">
        <f>IF(Tabelle1[[#This Row],[Etas 55°C]]=0,0,(Tabelle1[[#This Row],[Etas 35°C]]*0.8+Tabelle1[[#This Row],[Etas 55°C]]*0.2))*2.5</f>
        <v>0</v>
      </c>
      <c r="N1864" s="21" t="str">
        <f>IF(-(Tabelle1[[#This Row],[80%/20% SCOP]]-5.5)/5.5=1,"n.a.",-(Tabelle1[[#This Row],[80%/20% SCOP]]-5.5)/5.5)</f>
        <v>n.a.</v>
      </c>
    </row>
    <row r="1865" spans="1:14" ht="20.100000000000001" customHeight="1" x14ac:dyDescent="0.25">
      <c r="A1865" s="24">
        <v>16015512</v>
      </c>
      <c r="B1865" s="15" t="s">
        <v>1811</v>
      </c>
      <c r="C1865" s="15" t="s">
        <v>1888</v>
      </c>
      <c r="D1865" s="16" t="s">
        <v>2</v>
      </c>
      <c r="E1865" s="17">
        <v>55</v>
      </c>
      <c r="F1865" s="18">
        <v>1.71</v>
      </c>
      <c r="G1865" s="17">
        <v>48</v>
      </c>
      <c r="H1865" s="18">
        <v>1.32</v>
      </c>
      <c r="I1865" s="16" t="s">
        <v>40</v>
      </c>
      <c r="J1865" s="16" t="s">
        <v>15</v>
      </c>
      <c r="K1865" s="16" t="s">
        <v>15</v>
      </c>
      <c r="L1865" s="19">
        <f>IF(Tabelle1[[#This Row],[Heizleistung (55°C)]]=0,Tabelle1[[#This Row],[Heizleistung (35°C)]],(Tabelle1[[#This Row],[Heizleistung (35°C)]]+Tabelle1[[#This Row],[Heizleistung (55°C)]])/2)</f>
        <v>51.5</v>
      </c>
      <c r="M1865" s="20">
        <f>IF(Tabelle1[[#This Row],[Etas 55°C]]=0,0,(Tabelle1[[#This Row],[Etas 35°C]]*0.8+Tabelle1[[#This Row],[Etas 55°C]]*0.2))*2.5</f>
        <v>4.08</v>
      </c>
      <c r="N1865" s="21">
        <f>IF(-(Tabelle1[[#This Row],[80%/20% SCOP]]-5.5)/5.5=1,"n.a.",-(Tabelle1[[#This Row],[80%/20% SCOP]]-5.5)/5.5)</f>
        <v>0.25818181818181818</v>
      </c>
    </row>
    <row r="1866" spans="1:14" ht="20.100000000000001" customHeight="1" x14ac:dyDescent="0.25">
      <c r="A1866" s="24">
        <v>16006107</v>
      </c>
      <c r="B1866" s="15" t="s">
        <v>1811</v>
      </c>
      <c r="C1866" s="15" t="s">
        <v>1889</v>
      </c>
      <c r="D1866" s="16" t="s">
        <v>2</v>
      </c>
      <c r="E1866" s="17">
        <v>358</v>
      </c>
      <c r="F1866" s="18">
        <v>1.5</v>
      </c>
      <c r="G1866" s="17"/>
      <c r="H1866" s="16"/>
      <c r="I1866" s="16" t="s">
        <v>355</v>
      </c>
      <c r="J1866" s="16" t="s">
        <v>15</v>
      </c>
      <c r="K1866" s="16" t="s">
        <v>4</v>
      </c>
      <c r="L1866" s="19">
        <f>IF(Tabelle1[[#This Row],[Heizleistung (55°C)]]=0,Tabelle1[[#This Row],[Heizleistung (35°C)]],(Tabelle1[[#This Row],[Heizleistung (35°C)]]+Tabelle1[[#This Row],[Heizleistung (55°C)]])/2)</f>
        <v>358</v>
      </c>
      <c r="M1866" s="20">
        <f>IF(Tabelle1[[#This Row],[Etas 55°C]]=0,0,(Tabelle1[[#This Row],[Etas 35°C]]*0.8+Tabelle1[[#This Row],[Etas 55°C]]*0.2))*2.5</f>
        <v>0</v>
      </c>
      <c r="N1866" s="21" t="str">
        <f>IF(-(Tabelle1[[#This Row],[80%/20% SCOP]]-5.5)/5.5=1,"n.a.",-(Tabelle1[[#This Row],[80%/20% SCOP]]-5.5)/5.5)</f>
        <v>n.a.</v>
      </c>
    </row>
    <row r="1867" spans="1:14" ht="20.100000000000001" customHeight="1" x14ac:dyDescent="0.25">
      <c r="A1867" s="24">
        <v>16006089</v>
      </c>
      <c r="B1867" s="15" t="s">
        <v>1811</v>
      </c>
      <c r="C1867" s="15" t="s">
        <v>1890</v>
      </c>
      <c r="D1867" s="16" t="s">
        <v>2</v>
      </c>
      <c r="E1867" s="17">
        <v>242</v>
      </c>
      <c r="F1867" s="18">
        <v>1.62</v>
      </c>
      <c r="G1867" s="17"/>
      <c r="H1867" s="16"/>
      <c r="I1867" s="16" t="s">
        <v>355</v>
      </c>
      <c r="J1867" s="16" t="s">
        <v>15</v>
      </c>
      <c r="K1867" s="16" t="s">
        <v>4</v>
      </c>
      <c r="L1867" s="19">
        <f>IF(Tabelle1[[#This Row],[Heizleistung (55°C)]]=0,Tabelle1[[#This Row],[Heizleistung (35°C)]],(Tabelle1[[#This Row],[Heizleistung (35°C)]]+Tabelle1[[#This Row],[Heizleistung (55°C)]])/2)</f>
        <v>242</v>
      </c>
      <c r="M1867" s="20">
        <f>IF(Tabelle1[[#This Row],[Etas 55°C]]=0,0,(Tabelle1[[#This Row],[Etas 35°C]]*0.8+Tabelle1[[#This Row],[Etas 55°C]]*0.2))*2.5</f>
        <v>0</v>
      </c>
      <c r="N1867" s="21" t="str">
        <f>IF(-(Tabelle1[[#This Row],[80%/20% SCOP]]-5.5)/5.5=1,"n.a.",-(Tabelle1[[#This Row],[80%/20% SCOP]]-5.5)/5.5)</f>
        <v>n.a.</v>
      </c>
    </row>
    <row r="1868" spans="1:14" ht="20.100000000000001" customHeight="1" x14ac:dyDescent="0.25">
      <c r="A1868" s="24">
        <v>16005732</v>
      </c>
      <c r="B1868" s="15" t="s">
        <v>1811</v>
      </c>
      <c r="C1868" s="15" t="s">
        <v>1891</v>
      </c>
      <c r="D1868" s="16" t="s">
        <v>2</v>
      </c>
      <c r="E1868" s="17">
        <v>243</v>
      </c>
      <c r="F1868" s="18">
        <v>1.6</v>
      </c>
      <c r="G1868" s="17"/>
      <c r="H1868" s="16"/>
      <c r="I1868" s="16" t="s">
        <v>355</v>
      </c>
      <c r="J1868" s="16" t="s">
        <v>15</v>
      </c>
      <c r="K1868" s="16" t="s">
        <v>4</v>
      </c>
      <c r="L1868" s="19">
        <f>IF(Tabelle1[[#This Row],[Heizleistung (55°C)]]=0,Tabelle1[[#This Row],[Heizleistung (35°C)]],(Tabelle1[[#This Row],[Heizleistung (35°C)]]+Tabelle1[[#This Row],[Heizleistung (55°C)]])/2)</f>
        <v>243</v>
      </c>
      <c r="M1868" s="20">
        <f>IF(Tabelle1[[#This Row],[Etas 55°C]]=0,0,(Tabelle1[[#This Row],[Etas 35°C]]*0.8+Tabelle1[[#This Row],[Etas 55°C]]*0.2))*2.5</f>
        <v>0</v>
      </c>
      <c r="N1868" s="21" t="str">
        <f>IF(-(Tabelle1[[#This Row],[80%/20% SCOP]]-5.5)/5.5=1,"n.a.",-(Tabelle1[[#This Row],[80%/20% SCOP]]-5.5)/5.5)</f>
        <v>n.a.</v>
      </c>
    </row>
    <row r="1869" spans="1:14" ht="20.100000000000001" customHeight="1" x14ac:dyDescent="0.25">
      <c r="A1869" s="24">
        <v>16005687</v>
      </c>
      <c r="B1869" s="15" t="s">
        <v>1811</v>
      </c>
      <c r="C1869" s="15" t="s">
        <v>1892</v>
      </c>
      <c r="D1869" s="16" t="s">
        <v>2</v>
      </c>
      <c r="E1869" s="17">
        <v>186</v>
      </c>
      <c r="F1869" s="18">
        <v>1.68</v>
      </c>
      <c r="G1869" s="17"/>
      <c r="H1869" s="16"/>
      <c r="I1869" s="16" t="s">
        <v>355</v>
      </c>
      <c r="J1869" s="16" t="s">
        <v>15</v>
      </c>
      <c r="K1869" s="16" t="s">
        <v>4</v>
      </c>
      <c r="L1869" s="19">
        <f>IF(Tabelle1[[#This Row],[Heizleistung (55°C)]]=0,Tabelle1[[#This Row],[Heizleistung (35°C)]],(Tabelle1[[#This Row],[Heizleistung (35°C)]]+Tabelle1[[#This Row],[Heizleistung (55°C)]])/2)</f>
        <v>186</v>
      </c>
      <c r="M1869" s="20">
        <f>IF(Tabelle1[[#This Row],[Etas 55°C]]=0,0,(Tabelle1[[#This Row],[Etas 35°C]]*0.8+Tabelle1[[#This Row],[Etas 55°C]]*0.2))*2.5</f>
        <v>0</v>
      </c>
      <c r="N1869" s="21" t="str">
        <f>IF(-(Tabelle1[[#This Row],[80%/20% SCOP]]-5.5)/5.5=1,"n.a.",-(Tabelle1[[#This Row],[80%/20% SCOP]]-5.5)/5.5)</f>
        <v>n.a.</v>
      </c>
    </row>
    <row r="1870" spans="1:14" ht="20.100000000000001" customHeight="1" x14ac:dyDescent="0.25">
      <c r="A1870" s="24">
        <v>16006025</v>
      </c>
      <c r="B1870" s="15" t="s">
        <v>1811</v>
      </c>
      <c r="C1870" s="15" t="s">
        <v>1893</v>
      </c>
      <c r="D1870" s="16" t="s">
        <v>2</v>
      </c>
      <c r="E1870" s="17">
        <v>63.9</v>
      </c>
      <c r="F1870" s="18">
        <v>1.56</v>
      </c>
      <c r="G1870" s="17"/>
      <c r="H1870" s="16"/>
      <c r="I1870" s="16" t="s">
        <v>355</v>
      </c>
      <c r="J1870" s="16" t="s">
        <v>15</v>
      </c>
      <c r="K1870" s="16" t="s">
        <v>4</v>
      </c>
      <c r="L1870" s="19">
        <f>IF(Tabelle1[[#This Row],[Heizleistung (55°C)]]=0,Tabelle1[[#This Row],[Heizleistung (35°C)]],(Tabelle1[[#This Row],[Heizleistung (35°C)]]+Tabelle1[[#This Row],[Heizleistung (55°C)]])/2)</f>
        <v>63.9</v>
      </c>
      <c r="M1870" s="20">
        <f>IF(Tabelle1[[#This Row],[Etas 55°C]]=0,0,(Tabelle1[[#This Row],[Etas 35°C]]*0.8+Tabelle1[[#This Row],[Etas 55°C]]*0.2))*2.5</f>
        <v>0</v>
      </c>
      <c r="N1870" s="21" t="str">
        <f>IF(-(Tabelle1[[#This Row],[80%/20% SCOP]]-5.5)/5.5=1,"n.a.",-(Tabelle1[[#This Row],[80%/20% SCOP]]-5.5)/5.5)</f>
        <v>n.a.</v>
      </c>
    </row>
    <row r="1871" spans="1:14" ht="20.100000000000001" customHeight="1" x14ac:dyDescent="0.25">
      <c r="A1871" s="24">
        <v>16005679</v>
      </c>
      <c r="B1871" s="15" t="s">
        <v>1811</v>
      </c>
      <c r="C1871" s="15" t="s">
        <v>1894</v>
      </c>
      <c r="D1871" s="16" t="s">
        <v>2</v>
      </c>
      <c r="E1871" s="17">
        <v>140</v>
      </c>
      <c r="F1871" s="18">
        <v>1.46</v>
      </c>
      <c r="G1871" s="17"/>
      <c r="H1871" s="16"/>
      <c r="I1871" s="16" t="s">
        <v>355</v>
      </c>
      <c r="J1871" s="16" t="s">
        <v>15</v>
      </c>
      <c r="K1871" s="16" t="s">
        <v>4</v>
      </c>
      <c r="L1871" s="19">
        <f>IF(Tabelle1[[#This Row],[Heizleistung (55°C)]]=0,Tabelle1[[#This Row],[Heizleistung (35°C)]],(Tabelle1[[#This Row],[Heizleistung (35°C)]]+Tabelle1[[#This Row],[Heizleistung (55°C)]])/2)</f>
        <v>140</v>
      </c>
      <c r="M1871" s="20">
        <f>IF(Tabelle1[[#This Row],[Etas 55°C]]=0,0,(Tabelle1[[#This Row],[Etas 35°C]]*0.8+Tabelle1[[#This Row],[Etas 55°C]]*0.2))*2.5</f>
        <v>0</v>
      </c>
      <c r="N1871" s="21" t="str">
        <f>IF(-(Tabelle1[[#This Row],[80%/20% SCOP]]-5.5)/5.5=1,"n.a.",-(Tabelle1[[#This Row],[80%/20% SCOP]]-5.5)/5.5)</f>
        <v>n.a.</v>
      </c>
    </row>
    <row r="1872" spans="1:14" ht="20.100000000000001" customHeight="1" x14ac:dyDescent="0.25">
      <c r="A1872" s="24">
        <v>16005881</v>
      </c>
      <c r="B1872" s="15" t="s">
        <v>1811</v>
      </c>
      <c r="C1872" s="15" t="s">
        <v>1895</v>
      </c>
      <c r="D1872" s="16" t="s">
        <v>2</v>
      </c>
      <c r="E1872" s="17">
        <v>264</v>
      </c>
      <c r="F1872" s="18">
        <v>1.49</v>
      </c>
      <c r="G1872" s="17"/>
      <c r="H1872" s="16"/>
      <c r="I1872" s="16" t="s">
        <v>355</v>
      </c>
      <c r="J1872" s="16" t="s">
        <v>15</v>
      </c>
      <c r="K1872" s="16" t="s">
        <v>4</v>
      </c>
      <c r="L1872" s="19">
        <f>IF(Tabelle1[[#This Row],[Heizleistung (55°C)]]=0,Tabelle1[[#This Row],[Heizleistung (35°C)]],(Tabelle1[[#This Row],[Heizleistung (35°C)]]+Tabelle1[[#This Row],[Heizleistung (55°C)]])/2)</f>
        <v>264</v>
      </c>
      <c r="M1872" s="20">
        <f>IF(Tabelle1[[#This Row],[Etas 55°C]]=0,0,(Tabelle1[[#This Row],[Etas 35°C]]*0.8+Tabelle1[[#This Row],[Etas 55°C]]*0.2))*2.5</f>
        <v>0</v>
      </c>
      <c r="N1872" s="21" t="str">
        <f>IF(-(Tabelle1[[#This Row],[80%/20% SCOP]]-5.5)/5.5=1,"n.a.",-(Tabelle1[[#This Row],[80%/20% SCOP]]-5.5)/5.5)</f>
        <v>n.a.</v>
      </c>
    </row>
    <row r="1873" spans="1:14" ht="20.100000000000001" customHeight="1" x14ac:dyDescent="0.25">
      <c r="A1873" s="24">
        <v>16005964</v>
      </c>
      <c r="B1873" s="15" t="s">
        <v>1811</v>
      </c>
      <c r="C1873" s="15" t="s">
        <v>1896</v>
      </c>
      <c r="D1873" s="16" t="s">
        <v>2</v>
      </c>
      <c r="E1873" s="17">
        <v>79.5</v>
      </c>
      <c r="F1873" s="18">
        <v>1.48</v>
      </c>
      <c r="G1873" s="17"/>
      <c r="H1873" s="16"/>
      <c r="I1873" s="16" t="s">
        <v>355</v>
      </c>
      <c r="J1873" s="16" t="s">
        <v>15</v>
      </c>
      <c r="K1873" s="16" t="s">
        <v>4</v>
      </c>
      <c r="L1873" s="19">
        <f>IF(Tabelle1[[#This Row],[Heizleistung (55°C)]]=0,Tabelle1[[#This Row],[Heizleistung (35°C)]],(Tabelle1[[#This Row],[Heizleistung (35°C)]]+Tabelle1[[#This Row],[Heizleistung (55°C)]])/2)</f>
        <v>79.5</v>
      </c>
      <c r="M1873" s="20">
        <f>IF(Tabelle1[[#This Row],[Etas 55°C]]=0,0,(Tabelle1[[#This Row],[Etas 35°C]]*0.8+Tabelle1[[#This Row],[Etas 55°C]]*0.2))*2.5</f>
        <v>0</v>
      </c>
      <c r="N1873" s="21" t="str">
        <f>IF(-(Tabelle1[[#This Row],[80%/20% SCOP]]-5.5)/5.5=1,"n.a.",-(Tabelle1[[#This Row],[80%/20% SCOP]]-5.5)/5.5)</f>
        <v>n.a.</v>
      </c>
    </row>
    <row r="1874" spans="1:14" ht="20.100000000000001" customHeight="1" x14ac:dyDescent="0.25">
      <c r="A1874" s="24">
        <v>16006031</v>
      </c>
      <c r="B1874" s="15" t="s">
        <v>1811</v>
      </c>
      <c r="C1874" s="15" t="s">
        <v>1897</v>
      </c>
      <c r="D1874" s="16" t="s">
        <v>2</v>
      </c>
      <c r="E1874" s="17">
        <v>188</v>
      </c>
      <c r="F1874" s="18">
        <v>1.51</v>
      </c>
      <c r="G1874" s="17"/>
      <c r="H1874" s="16"/>
      <c r="I1874" s="16" t="s">
        <v>355</v>
      </c>
      <c r="J1874" s="16" t="s">
        <v>15</v>
      </c>
      <c r="K1874" s="16" t="s">
        <v>4</v>
      </c>
      <c r="L1874" s="19">
        <f>IF(Tabelle1[[#This Row],[Heizleistung (55°C)]]=0,Tabelle1[[#This Row],[Heizleistung (35°C)]],(Tabelle1[[#This Row],[Heizleistung (35°C)]]+Tabelle1[[#This Row],[Heizleistung (55°C)]])/2)</f>
        <v>188</v>
      </c>
      <c r="M1874" s="20">
        <f>IF(Tabelle1[[#This Row],[Etas 55°C]]=0,0,(Tabelle1[[#This Row],[Etas 35°C]]*0.8+Tabelle1[[#This Row],[Etas 55°C]]*0.2))*2.5</f>
        <v>0</v>
      </c>
      <c r="N1874" s="21" t="str">
        <f>IF(-(Tabelle1[[#This Row],[80%/20% SCOP]]-5.5)/5.5=1,"n.a.",-(Tabelle1[[#This Row],[80%/20% SCOP]]-5.5)/5.5)</f>
        <v>n.a.</v>
      </c>
    </row>
    <row r="1875" spans="1:14" ht="20.100000000000001" customHeight="1" x14ac:dyDescent="0.25">
      <c r="A1875" s="24">
        <v>16006111</v>
      </c>
      <c r="B1875" s="15" t="s">
        <v>1811</v>
      </c>
      <c r="C1875" s="15" t="s">
        <v>1898</v>
      </c>
      <c r="D1875" s="16" t="s">
        <v>2</v>
      </c>
      <c r="E1875" s="17">
        <v>321</v>
      </c>
      <c r="F1875" s="18">
        <v>1.54</v>
      </c>
      <c r="G1875" s="17"/>
      <c r="H1875" s="16"/>
      <c r="I1875" s="16" t="s">
        <v>355</v>
      </c>
      <c r="J1875" s="16" t="s">
        <v>15</v>
      </c>
      <c r="K1875" s="16" t="s">
        <v>4</v>
      </c>
      <c r="L1875" s="19">
        <f>IF(Tabelle1[[#This Row],[Heizleistung (55°C)]]=0,Tabelle1[[#This Row],[Heizleistung (35°C)]],(Tabelle1[[#This Row],[Heizleistung (35°C)]]+Tabelle1[[#This Row],[Heizleistung (55°C)]])/2)</f>
        <v>321</v>
      </c>
      <c r="M1875" s="20">
        <f>IF(Tabelle1[[#This Row],[Etas 55°C]]=0,0,(Tabelle1[[#This Row],[Etas 35°C]]*0.8+Tabelle1[[#This Row],[Etas 55°C]]*0.2))*2.5</f>
        <v>0</v>
      </c>
      <c r="N1875" s="21" t="str">
        <f>IF(-(Tabelle1[[#This Row],[80%/20% SCOP]]-5.5)/5.5=1,"n.a.",-(Tabelle1[[#This Row],[80%/20% SCOP]]-5.5)/5.5)</f>
        <v>n.a.</v>
      </c>
    </row>
    <row r="1876" spans="1:14" ht="20.100000000000001" customHeight="1" x14ac:dyDescent="0.25">
      <c r="A1876" s="24">
        <v>16006181</v>
      </c>
      <c r="B1876" s="15" t="s">
        <v>1811</v>
      </c>
      <c r="C1876" s="15" t="s">
        <v>1899</v>
      </c>
      <c r="D1876" s="16" t="s">
        <v>2</v>
      </c>
      <c r="E1876" s="17">
        <v>388</v>
      </c>
      <c r="F1876" s="18">
        <v>1.58</v>
      </c>
      <c r="G1876" s="17"/>
      <c r="H1876" s="16"/>
      <c r="I1876" s="16" t="s">
        <v>355</v>
      </c>
      <c r="J1876" s="16" t="s">
        <v>15</v>
      </c>
      <c r="K1876" s="16" t="s">
        <v>4</v>
      </c>
      <c r="L1876" s="19">
        <f>IF(Tabelle1[[#This Row],[Heizleistung (55°C)]]=0,Tabelle1[[#This Row],[Heizleistung (35°C)]],(Tabelle1[[#This Row],[Heizleistung (35°C)]]+Tabelle1[[#This Row],[Heizleistung (55°C)]])/2)</f>
        <v>388</v>
      </c>
      <c r="M1876" s="20">
        <f>IF(Tabelle1[[#This Row],[Etas 55°C]]=0,0,(Tabelle1[[#This Row],[Etas 35°C]]*0.8+Tabelle1[[#This Row],[Etas 55°C]]*0.2))*2.5</f>
        <v>0</v>
      </c>
      <c r="N1876" s="21" t="str">
        <f>IF(-(Tabelle1[[#This Row],[80%/20% SCOP]]-5.5)/5.5=1,"n.a.",-(Tabelle1[[#This Row],[80%/20% SCOP]]-5.5)/5.5)</f>
        <v>n.a.</v>
      </c>
    </row>
    <row r="1877" spans="1:14" ht="20.100000000000001" customHeight="1" x14ac:dyDescent="0.25">
      <c r="A1877" s="24">
        <v>16005811</v>
      </c>
      <c r="B1877" s="15" t="s">
        <v>1811</v>
      </c>
      <c r="C1877" s="15" t="s">
        <v>1900</v>
      </c>
      <c r="D1877" s="16" t="s">
        <v>2</v>
      </c>
      <c r="E1877" s="17">
        <v>92</v>
      </c>
      <c r="F1877" s="18">
        <v>1.45</v>
      </c>
      <c r="G1877" s="17"/>
      <c r="H1877" s="16"/>
      <c r="I1877" s="16" t="s">
        <v>355</v>
      </c>
      <c r="J1877" s="16" t="s">
        <v>15</v>
      </c>
      <c r="K1877" s="16" t="s">
        <v>4</v>
      </c>
      <c r="L1877" s="19">
        <f>IF(Tabelle1[[#This Row],[Heizleistung (55°C)]]=0,Tabelle1[[#This Row],[Heizleistung (35°C)]],(Tabelle1[[#This Row],[Heizleistung (35°C)]]+Tabelle1[[#This Row],[Heizleistung (55°C)]])/2)</f>
        <v>92</v>
      </c>
      <c r="M1877" s="20">
        <f>IF(Tabelle1[[#This Row],[Etas 55°C]]=0,0,(Tabelle1[[#This Row],[Etas 35°C]]*0.8+Tabelle1[[#This Row],[Etas 55°C]]*0.2))*2.5</f>
        <v>0</v>
      </c>
      <c r="N1877" s="21" t="str">
        <f>IF(-(Tabelle1[[#This Row],[80%/20% SCOP]]-5.5)/5.5=1,"n.a.",-(Tabelle1[[#This Row],[80%/20% SCOP]]-5.5)/5.5)</f>
        <v>n.a.</v>
      </c>
    </row>
    <row r="1878" spans="1:14" ht="20.100000000000001" customHeight="1" x14ac:dyDescent="0.25">
      <c r="A1878" s="24">
        <v>16006102</v>
      </c>
      <c r="B1878" s="15" t="s">
        <v>1811</v>
      </c>
      <c r="C1878" s="15" t="s">
        <v>1901</v>
      </c>
      <c r="D1878" s="16" t="s">
        <v>2</v>
      </c>
      <c r="E1878" s="17">
        <v>228</v>
      </c>
      <c r="F1878" s="18">
        <v>1.5</v>
      </c>
      <c r="G1878" s="17"/>
      <c r="H1878" s="16"/>
      <c r="I1878" s="16" t="s">
        <v>355</v>
      </c>
      <c r="J1878" s="16" t="s">
        <v>15</v>
      </c>
      <c r="K1878" s="16" t="s">
        <v>4</v>
      </c>
      <c r="L1878" s="19">
        <f>IF(Tabelle1[[#This Row],[Heizleistung (55°C)]]=0,Tabelle1[[#This Row],[Heizleistung (35°C)]],(Tabelle1[[#This Row],[Heizleistung (35°C)]]+Tabelle1[[#This Row],[Heizleistung (55°C)]])/2)</f>
        <v>228</v>
      </c>
      <c r="M1878" s="20">
        <f>IF(Tabelle1[[#This Row],[Etas 55°C]]=0,0,(Tabelle1[[#This Row],[Etas 35°C]]*0.8+Tabelle1[[#This Row],[Etas 55°C]]*0.2))*2.5</f>
        <v>0</v>
      </c>
      <c r="N1878" s="21" t="str">
        <f>IF(-(Tabelle1[[#This Row],[80%/20% SCOP]]-5.5)/5.5=1,"n.a.",-(Tabelle1[[#This Row],[80%/20% SCOP]]-5.5)/5.5)</f>
        <v>n.a.</v>
      </c>
    </row>
    <row r="1879" spans="1:14" ht="20.100000000000001" customHeight="1" x14ac:dyDescent="0.25">
      <c r="A1879" s="24">
        <v>16005973</v>
      </c>
      <c r="B1879" s="15" t="s">
        <v>1811</v>
      </c>
      <c r="C1879" s="15" t="s">
        <v>1902</v>
      </c>
      <c r="D1879" s="16" t="s">
        <v>2</v>
      </c>
      <c r="E1879" s="17">
        <v>148</v>
      </c>
      <c r="F1879" s="18">
        <v>1.48</v>
      </c>
      <c r="G1879" s="17"/>
      <c r="H1879" s="16"/>
      <c r="I1879" s="16" t="s">
        <v>355</v>
      </c>
      <c r="J1879" s="16" t="s">
        <v>15</v>
      </c>
      <c r="K1879" s="16" t="s">
        <v>4</v>
      </c>
      <c r="L1879" s="19">
        <f>IF(Tabelle1[[#This Row],[Heizleistung (55°C)]]=0,Tabelle1[[#This Row],[Heizleistung (35°C)]],(Tabelle1[[#This Row],[Heizleistung (35°C)]]+Tabelle1[[#This Row],[Heizleistung (55°C)]])/2)</f>
        <v>148</v>
      </c>
      <c r="M1879" s="20">
        <f>IF(Tabelle1[[#This Row],[Etas 55°C]]=0,0,(Tabelle1[[#This Row],[Etas 35°C]]*0.8+Tabelle1[[#This Row],[Etas 55°C]]*0.2))*2.5</f>
        <v>0</v>
      </c>
      <c r="N1879" s="21" t="str">
        <f>IF(-(Tabelle1[[#This Row],[80%/20% SCOP]]-5.5)/5.5=1,"n.a.",-(Tabelle1[[#This Row],[80%/20% SCOP]]-5.5)/5.5)</f>
        <v>n.a.</v>
      </c>
    </row>
    <row r="1880" spans="1:14" ht="20.100000000000001" customHeight="1" x14ac:dyDescent="0.25">
      <c r="A1880" s="24">
        <v>16006174</v>
      </c>
      <c r="B1880" s="15" t="s">
        <v>1811</v>
      </c>
      <c r="C1880" s="15" t="s">
        <v>1903</v>
      </c>
      <c r="D1880" s="16" t="s">
        <v>2</v>
      </c>
      <c r="E1880" s="17">
        <v>392</v>
      </c>
      <c r="F1880" s="18">
        <v>1.53</v>
      </c>
      <c r="G1880" s="17"/>
      <c r="H1880" s="16"/>
      <c r="I1880" s="16" t="s">
        <v>355</v>
      </c>
      <c r="J1880" s="16" t="s">
        <v>15</v>
      </c>
      <c r="K1880" s="16" t="s">
        <v>4</v>
      </c>
      <c r="L1880" s="19">
        <f>IF(Tabelle1[[#This Row],[Heizleistung (55°C)]]=0,Tabelle1[[#This Row],[Heizleistung (35°C)]],(Tabelle1[[#This Row],[Heizleistung (35°C)]]+Tabelle1[[#This Row],[Heizleistung (55°C)]])/2)</f>
        <v>392</v>
      </c>
      <c r="M1880" s="20">
        <f>IF(Tabelle1[[#This Row],[Etas 55°C]]=0,0,(Tabelle1[[#This Row],[Etas 35°C]]*0.8+Tabelle1[[#This Row],[Etas 55°C]]*0.2))*2.5</f>
        <v>0</v>
      </c>
      <c r="N1880" s="21" t="str">
        <f>IF(-(Tabelle1[[#This Row],[80%/20% SCOP]]-5.5)/5.5=1,"n.a.",-(Tabelle1[[#This Row],[80%/20% SCOP]]-5.5)/5.5)</f>
        <v>n.a.</v>
      </c>
    </row>
    <row r="1881" spans="1:14" ht="20.100000000000001" customHeight="1" x14ac:dyDescent="0.25">
      <c r="A1881" s="24">
        <v>16006023</v>
      </c>
      <c r="B1881" s="15" t="s">
        <v>1811</v>
      </c>
      <c r="C1881" s="15" t="s">
        <v>1904</v>
      </c>
      <c r="D1881" s="16" t="s">
        <v>2</v>
      </c>
      <c r="E1881" s="17">
        <v>46.7</v>
      </c>
      <c r="F1881" s="18">
        <v>1.53</v>
      </c>
      <c r="G1881" s="17"/>
      <c r="H1881" s="16"/>
      <c r="I1881" s="16" t="s">
        <v>355</v>
      </c>
      <c r="J1881" s="16" t="s">
        <v>15</v>
      </c>
      <c r="K1881" s="16" t="s">
        <v>4</v>
      </c>
      <c r="L1881" s="19">
        <f>IF(Tabelle1[[#This Row],[Heizleistung (55°C)]]=0,Tabelle1[[#This Row],[Heizleistung (35°C)]],(Tabelle1[[#This Row],[Heizleistung (35°C)]]+Tabelle1[[#This Row],[Heizleistung (55°C)]])/2)</f>
        <v>46.7</v>
      </c>
      <c r="M1881" s="20">
        <f>IF(Tabelle1[[#This Row],[Etas 55°C]]=0,0,(Tabelle1[[#This Row],[Etas 35°C]]*0.8+Tabelle1[[#This Row],[Etas 55°C]]*0.2))*2.5</f>
        <v>0</v>
      </c>
      <c r="N1881" s="21" t="str">
        <f>IF(-(Tabelle1[[#This Row],[80%/20% SCOP]]-5.5)/5.5=1,"n.a.",-(Tabelle1[[#This Row],[80%/20% SCOP]]-5.5)/5.5)</f>
        <v>n.a.</v>
      </c>
    </row>
    <row r="1882" spans="1:14" ht="20.100000000000001" customHeight="1" x14ac:dyDescent="0.25">
      <c r="A1882" s="24">
        <v>16006040</v>
      </c>
      <c r="B1882" s="15" t="s">
        <v>1811</v>
      </c>
      <c r="C1882" s="15" t="s">
        <v>1905</v>
      </c>
      <c r="D1882" s="16" t="s">
        <v>2</v>
      </c>
      <c r="E1882" s="17">
        <v>117</v>
      </c>
      <c r="F1882" s="18">
        <v>1.64</v>
      </c>
      <c r="G1882" s="17"/>
      <c r="H1882" s="16"/>
      <c r="I1882" s="16" t="s">
        <v>355</v>
      </c>
      <c r="J1882" s="16" t="s">
        <v>15</v>
      </c>
      <c r="K1882" s="16" t="s">
        <v>4</v>
      </c>
      <c r="L1882" s="19">
        <f>IF(Tabelle1[[#This Row],[Heizleistung (55°C)]]=0,Tabelle1[[#This Row],[Heizleistung (35°C)]],(Tabelle1[[#This Row],[Heizleistung (35°C)]]+Tabelle1[[#This Row],[Heizleistung (55°C)]])/2)</f>
        <v>117</v>
      </c>
      <c r="M1882" s="20">
        <f>IF(Tabelle1[[#This Row],[Etas 55°C]]=0,0,(Tabelle1[[#This Row],[Etas 35°C]]*0.8+Tabelle1[[#This Row],[Etas 55°C]]*0.2))*2.5</f>
        <v>0</v>
      </c>
      <c r="N1882" s="21" t="str">
        <f>IF(-(Tabelle1[[#This Row],[80%/20% SCOP]]-5.5)/5.5=1,"n.a.",-(Tabelle1[[#This Row],[80%/20% SCOP]]-5.5)/5.5)</f>
        <v>n.a.</v>
      </c>
    </row>
    <row r="1883" spans="1:14" ht="20.100000000000001" customHeight="1" x14ac:dyDescent="0.25">
      <c r="A1883" s="24">
        <v>16015513</v>
      </c>
      <c r="B1883" s="15" t="s">
        <v>1811</v>
      </c>
      <c r="C1883" s="15" t="s">
        <v>1906</v>
      </c>
      <c r="D1883" s="16" t="s">
        <v>2</v>
      </c>
      <c r="E1883" s="17">
        <v>64</v>
      </c>
      <c r="F1883" s="18">
        <v>1.71</v>
      </c>
      <c r="G1883" s="17">
        <v>64</v>
      </c>
      <c r="H1883" s="18">
        <v>1.32</v>
      </c>
      <c r="I1883" s="16" t="s">
        <v>40</v>
      </c>
      <c r="J1883" s="16" t="s">
        <v>15</v>
      </c>
      <c r="K1883" s="16" t="s">
        <v>15</v>
      </c>
      <c r="L1883" s="19">
        <f>IF(Tabelle1[[#This Row],[Heizleistung (55°C)]]=0,Tabelle1[[#This Row],[Heizleistung (35°C)]],(Tabelle1[[#This Row],[Heizleistung (35°C)]]+Tabelle1[[#This Row],[Heizleistung (55°C)]])/2)</f>
        <v>64</v>
      </c>
      <c r="M1883" s="20">
        <f>IF(Tabelle1[[#This Row],[Etas 55°C]]=0,0,(Tabelle1[[#This Row],[Etas 35°C]]*0.8+Tabelle1[[#This Row],[Etas 55°C]]*0.2))*2.5</f>
        <v>4.08</v>
      </c>
      <c r="N1883" s="21">
        <f>IF(-(Tabelle1[[#This Row],[80%/20% SCOP]]-5.5)/5.5=1,"n.a.",-(Tabelle1[[#This Row],[80%/20% SCOP]]-5.5)/5.5)</f>
        <v>0.25818181818181818</v>
      </c>
    </row>
    <row r="1884" spans="1:14" ht="20.100000000000001" customHeight="1" x14ac:dyDescent="0.25">
      <c r="A1884" s="24">
        <v>16006014</v>
      </c>
      <c r="B1884" s="15" t="s">
        <v>1811</v>
      </c>
      <c r="C1884" s="15" t="s">
        <v>1907</v>
      </c>
      <c r="D1884" s="16" t="s">
        <v>2</v>
      </c>
      <c r="E1884" s="17">
        <v>219</v>
      </c>
      <c r="F1884" s="18">
        <v>1.46</v>
      </c>
      <c r="G1884" s="17"/>
      <c r="H1884" s="16"/>
      <c r="I1884" s="16" t="s">
        <v>355</v>
      </c>
      <c r="J1884" s="16" t="s">
        <v>15</v>
      </c>
      <c r="K1884" s="16" t="s">
        <v>4</v>
      </c>
      <c r="L1884" s="19">
        <f>IF(Tabelle1[[#This Row],[Heizleistung (55°C)]]=0,Tabelle1[[#This Row],[Heizleistung (35°C)]],(Tabelle1[[#This Row],[Heizleistung (35°C)]]+Tabelle1[[#This Row],[Heizleistung (55°C)]])/2)</f>
        <v>219</v>
      </c>
      <c r="M1884" s="20">
        <f>IF(Tabelle1[[#This Row],[Etas 55°C]]=0,0,(Tabelle1[[#This Row],[Etas 35°C]]*0.8+Tabelle1[[#This Row],[Etas 55°C]]*0.2))*2.5</f>
        <v>0</v>
      </c>
      <c r="N1884" s="21" t="str">
        <f>IF(-(Tabelle1[[#This Row],[80%/20% SCOP]]-5.5)/5.5=1,"n.a.",-(Tabelle1[[#This Row],[80%/20% SCOP]]-5.5)/5.5)</f>
        <v>n.a.</v>
      </c>
    </row>
    <row r="1885" spans="1:14" ht="20.100000000000001" customHeight="1" x14ac:dyDescent="0.25">
      <c r="A1885" s="24">
        <v>16006035</v>
      </c>
      <c r="B1885" s="15" t="s">
        <v>1811</v>
      </c>
      <c r="C1885" s="15" t="s">
        <v>1908</v>
      </c>
      <c r="D1885" s="16" t="s">
        <v>2</v>
      </c>
      <c r="E1885" s="17">
        <v>46.7</v>
      </c>
      <c r="F1885" s="18">
        <v>1.57</v>
      </c>
      <c r="G1885" s="17"/>
      <c r="H1885" s="16"/>
      <c r="I1885" s="16" t="s">
        <v>355</v>
      </c>
      <c r="J1885" s="16" t="s">
        <v>15</v>
      </c>
      <c r="K1885" s="16" t="s">
        <v>4</v>
      </c>
      <c r="L1885" s="19">
        <f>IF(Tabelle1[[#This Row],[Heizleistung (55°C)]]=0,Tabelle1[[#This Row],[Heizleistung (35°C)]],(Tabelle1[[#This Row],[Heizleistung (35°C)]]+Tabelle1[[#This Row],[Heizleistung (55°C)]])/2)</f>
        <v>46.7</v>
      </c>
      <c r="M1885" s="20">
        <f>IF(Tabelle1[[#This Row],[Etas 55°C]]=0,0,(Tabelle1[[#This Row],[Etas 35°C]]*0.8+Tabelle1[[#This Row],[Etas 55°C]]*0.2))*2.5</f>
        <v>0</v>
      </c>
      <c r="N1885" s="21" t="str">
        <f>IF(-(Tabelle1[[#This Row],[80%/20% SCOP]]-5.5)/5.5=1,"n.a.",-(Tabelle1[[#This Row],[80%/20% SCOP]]-5.5)/5.5)</f>
        <v>n.a.</v>
      </c>
    </row>
    <row r="1886" spans="1:14" ht="20.100000000000001" customHeight="1" x14ac:dyDescent="0.25">
      <c r="A1886" s="24">
        <v>16006024</v>
      </c>
      <c r="B1886" s="15" t="s">
        <v>1811</v>
      </c>
      <c r="C1886" s="15" t="s">
        <v>1909</v>
      </c>
      <c r="D1886" s="16" t="s">
        <v>2</v>
      </c>
      <c r="E1886" s="17">
        <v>54</v>
      </c>
      <c r="F1886" s="18">
        <v>1.57</v>
      </c>
      <c r="G1886" s="17"/>
      <c r="H1886" s="16"/>
      <c r="I1886" s="16" t="s">
        <v>355</v>
      </c>
      <c r="J1886" s="16" t="s">
        <v>15</v>
      </c>
      <c r="K1886" s="16" t="s">
        <v>4</v>
      </c>
      <c r="L1886" s="19">
        <f>IF(Tabelle1[[#This Row],[Heizleistung (55°C)]]=0,Tabelle1[[#This Row],[Heizleistung (35°C)]],(Tabelle1[[#This Row],[Heizleistung (35°C)]]+Tabelle1[[#This Row],[Heizleistung (55°C)]])/2)</f>
        <v>54</v>
      </c>
      <c r="M1886" s="20">
        <f>IF(Tabelle1[[#This Row],[Etas 55°C]]=0,0,(Tabelle1[[#This Row],[Etas 35°C]]*0.8+Tabelle1[[#This Row],[Etas 55°C]]*0.2))*2.5</f>
        <v>0</v>
      </c>
      <c r="N1886" s="21" t="str">
        <f>IF(-(Tabelle1[[#This Row],[80%/20% SCOP]]-5.5)/5.5=1,"n.a.",-(Tabelle1[[#This Row],[80%/20% SCOP]]-5.5)/5.5)</f>
        <v>n.a.</v>
      </c>
    </row>
    <row r="1887" spans="1:14" ht="20.100000000000001" customHeight="1" x14ac:dyDescent="0.25">
      <c r="A1887" s="24">
        <v>16005730</v>
      </c>
      <c r="B1887" s="15" t="s">
        <v>1811</v>
      </c>
      <c r="C1887" s="15" t="s">
        <v>1910</v>
      </c>
      <c r="D1887" s="16" t="s">
        <v>2</v>
      </c>
      <c r="E1887" s="17">
        <v>253</v>
      </c>
      <c r="F1887" s="18">
        <v>1.68</v>
      </c>
      <c r="G1887" s="17"/>
      <c r="H1887" s="16"/>
      <c r="I1887" s="16" t="s">
        <v>355</v>
      </c>
      <c r="J1887" s="16" t="s">
        <v>15</v>
      </c>
      <c r="K1887" s="16" t="s">
        <v>4</v>
      </c>
      <c r="L1887" s="19">
        <f>IF(Tabelle1[[#This Row],[Heizleistung (55°C)]]=0,Tabelle1[[#This Row],[Heizleistung (35°C)]],(Tabelle1[[#This Row],[Heizleistung (35°C)]]+Tabelle1[[#This Row],[Heizleistung (55°C)]])/2)</f>
        <v>253</v>
      </c>
      <c r="M1887" s="20">
        <f>IF(Tabelle1[[#This Row],[Etas 55°C]]=0,0,(Tabelle1[[#This Row],[Etas 35°C]]*0.8+Tabelle1[[#This Row],[Etas 55°C]]*0.2))*2.5</f>
        <v>0</v>
      </c>
      <c r="N1887" s="21" t="str">
        <f>IF(-(Tabelle1[[#This Row],[80%/20% SCOP]]-5.5)/5.5=1,"n.a.",-(Tabelle1[[#This Row],[80%/20% SCOP]]-5.5)/5.5)</f>
        <v>n.a.</v>
      </c>
    </row>
    <row r="1888" spans="1:14" ht="20.100000000000001" customHeight="1" x14ac:dyDescent="0.25">
      <c r="A1888" s="24">
        <v>16006104</v>
      </c>
      <c r="B1888" s="15" t="s">
        <v>1811</v>
      </c>
      <c r="C1888" s="15" t="s">
        <v>1911</v>
      </c>
      <c r="D1888" s="16" t="s">
        <v>2</v>
      </c>
      <c r="E1888" s="17">
        <v>321</v>
      </c>
      <c r="F1888" s="18">
        <v>1.52</v>
      </c>
      <c r="G1888" s="17"/>
      <c r="H1888" s="16"/>
      <c r="I1888" s="16" t="s">
        <v>355</v>
      </c>
      <c r="J1888" s="16" t="s">
        <v>15</v>
      </c>
      <c r="K1888" s="16" t="s">
        <v>4</v>
      </c>
      <c r="L1888" s="19">
        <f>IF(Tabelle1[[#This Row],[Heizleistung (55°C)]]=0,Tabelle1[[#This Row],[Heizleistung (35°C)]],(Tabelle1[[#This Row],[Heizleistung (35°C)]]+Tabelle1[[#This Row],[Heizleistung (55°C)]])/2)</f>
        <v>321</v>
      </c>
      <c r="M1888" s="20">
        <f>IF(Tabelle1[[#This Row],[Etas 55°C]]=0,0,(Tabelle1[[#This Row],[Etas 35°C]]*0.8+Tabelle1[[#This Row],[Etas 55°C]]*0.2))*2.5</f>
        <v>0</v>
      </c>
      <c r="N1888" s="21" t="str">
        <f>IF(-(Tabelle1[[#This Row],[80%/20% SCOP]]-5.5)/5.5=1,"n.a.",-(Tabelle1[[#This Row],[80%/20% SCOP]]-5.5)/5.5)</f>
        <v>n.a.</v>
      </c>
    </row>
    <row r="1889" spans="1:14" ht="20.100000000000001" customHeight="1" x14ac:dyDescent="0.25">
      <c r="A1889" s="24">
        <v>16006110</v>
      </c>
      <c r="B1889" s="15" t="s">
        <v>1811</v>
      </c>
      <c r="C1889" s="15" t="s">
        <v>1912</v>
      </c>
      <c r="D1889" s="16" t="s">
        <v>2</v>
      </c>
      <c r="E1889" s="17">
        <v>254</v>
      </c>
      <c r="F1889" s="18">
        <v>1.58</v>
      </c>
      <c r="G1889" s="17"/>
      <c r="H1889" s="16"/>
      <c r="I1889" s="16" t="s">
        <v>355</v>
      </c>
      <c r="J1889" s="16" t="s">
        <v>15</v>
      </c>
      <c r="K1889" s="16" t="s">
        <v>4</v>
      </c>
      <c r="L1889" s="19">
        <f>IF(Tabelle1[[#This Row],[Heizleistung (55°C)]]=0,Tabelle1[[#This Row],[Heizleistung (35°C)]],(Tabelle1[[#This Row],[Heizleistung (35°C)]]+Tabelle1[[#This Row],[Heizleistung (55°C)]])/2)</f>
        <v>254</v>
      </c>
      <c r="M1889" s="20">
        <f>IF(Tabelle1[[#This Row],[Etas 55°C]]=0,0,(Tabelle1[[#This Row],[Etas 35°C]]*0.8+Tabelle1[[#This Row],[Etas 55°C]]*0.2))*2.5</f>
        <v>0</v>
      </c>
      <c r="N1889" s="21" t="str">
        <f>IF(-(Tabelle1[[#This Row],[80%/20% SCOP]]-5.5)/5.5=1,"n.a.",-(Tabelle1[[#This Row],[80%/20% SCOP]]-5.5)/5.5)</f>
        <v>n.a.</v>
      </c>
    </row>
    <row r="1890" spans="1:14" ht="20.100000000000001" customHeight="1" x14ac:dyDescent="0.25">
      <c r="A1890" s="24">
        <v>16005874</v>
      </c>
      <c r="B1890" s="15" t="s">
        <v>1811</v>
      </c>
      <c r="C1890" s="15" t="s">
        <v>1913</v>
      </c>
      <c r="D1890" s="16" t="s">
        <v>2</v>
      </c>
      <c r="E1890" s="17">
        <v>150</v>
      </c>
      <c r="F1890" s="18">
        <v>1.49</v>
      </c>
      <c r="G1890" s="17"/>
      <c r="H1890" s="16"/>
      <c r="I1890" s="16" t="s">
        <v>355</v>
      </c>
      <c r="J1890" s="16" t="s">
        <v>15</v>
      </c>
      <c r="K1890" s="16" t="s">
        <v>4</v>
      </c>
      <c r="L1890" s="19">
        <f>IF(Tabelle1[[#This Row],[Heizleistung (55°C)]]=0,Tabelle1[[#This Row],[Heizleistung (35°C)]],(Tabelle1[[#This Row],[Heizleistung (35°C)]]+Tabelle1[[#This Row],[Heizleistung (55°C)]])/2)</f>
        <v>150</v>
      </c>
      <c r="M1890" s="20">
        <f>IF(Tabelle1[[#This Row],[Etas 55°C]]=0,0,(Tabelle1[[#This Row],[Etas 35°C]]*0.8+Tabelle1[[#This Row],[Etas 55°C]]*0.2))*2.5</f>
        <v>0</v>
      </c>
      <c r="N1890" s="21" t="str">
        <f>IF(-(Tabelle1[[#This Row],[80%/20% SCOP]]-5.5)/5.5=1,"n.a.",-(Tabelle1[[#This Row],[80%/20% SCOP]]-5.5)/5.5)</f>
        <v>n.a.</v>
      </c>
    </row>
    <row r="1891" spans="1:14" ht="20.100000000000001" customHeight="1" x14ac:dyDescent="0.25">
      <c r="A1891" s="24">
        <v>16006183</v>
      </c>
      <c r="B1891" s="15" t="s">
        <v>1811</v>
      </c>
      <c r="C1891" s="15" t="s">
        <v>1914</v>
      </c>
      <c r="D1891" s="16" t="s">
        <v>2</v>
      </c>
      <c r="E1891" s="17">
        <v>373</v>
      </c>
      <c r="F1891" s="18">
        <v>1.59</v>
      </c>
      <c r="G1891" s="17"/>
      <c r="H1891" s="16"/>
      <c r="I1891" s="16" t="s">
        <v>355</v>
      </c>
      <c r="J1891" s="16" t="s">
        <v>15</v>
      </c>
      <c r="K1891" s="16" t="s">
        <v>4</v>
      </c>
      <c r="L1891" s="19">
        <f>IF(Tabelle1[[#This Row],[Heizleistung (55°C)]]=0,Tabelle1[[#This Row],[Heizleistung (35°C)]],(Tabelle1[[#This Row],[Heizleistung (35°C)]]+Tabelle1[[#This Row],[Heizleistung (55°C)]])/2)</f>
        <v>373</v>
      </c>
      <c r="M1891" s="20">
        <f>IF(Tabelle1[[#This Row],[Etas 55°C]]=0,0,(Tabelle1[[#This Row],[Etas 35°C]]*0.8+Tabelle1[[#This Row],[Etas 55°C]]*0.2))*2.5</f>
        <v>0</v>
      </c>
      <c r="N1891" s="21" t="str">
        <f>IF(-(Tabelle1[[#This Row],[80%/20% SCOP]]-5.5)/5.5=1,"n.a.",-(Tabelle1[[#This Row],[80%/20% SCOP]]-5.5)/5.5)</f>
        <v>n.a.</v>
      </c>
    </row>
    <row r="1892" spans="1:14" ht="20.100000000000001" customHeight="1" x14ac:dyDescent="0.25">
      <c r="A1892" s="24">
        <v>16005816</v>
      </c>
      <c r="B1892" s="15" t="s">
        <v>1811</v>
      </c>
      <c r="C1892" s="15" t="s">
        <v>1915</v>
      </c>
      <c r="D1892" s="16" t="s">
        <v>2</v>
      </c>
      <c r="E1892" s="17">
        <v>109</v>
      </c>
      <c r="F1892" s="18">
        <v>1.5</v>
      </c>
      <c r="G1892" s="17"/>
      <c r="H1892" s="16"/>
      <c r="I1892" s="16" t="s">
        <v>355</v>
      </c>
      <c r="J1892" s="16" t="s">
        <v>15</v>
      </c>
      <c r="K1892" s="16" t="s">
        <v>4</v>
      </c>
      <c r="L1892" s="19">
        <f>IF(Tabelle1[[#This Row],[Heizleistung (55°C)]]=0,Tabelle1[[#This Row],[Heizleistung (35°C)]],(Tabelle1[[#This Row],[Heizleistung (35°C)]]+Tabelle1[[#This Row],[Heizleistung (55°C)]])/2)</f>
        <v>109</v>
      </c>
      <c r="M1892" s="20">
        <f>IF(Tabelle1[[#This Row],[Etas 55°C]]=0,0,(Tabelle1[[#This Row],[Etas 35°C]]*0.8+Tabelle1[[#This Row],[Etas 55°C]]*0.2))*2.5</f>
        <v>0</v>
      </c>
      <c r="N1892" s="21" t="str">
        <f>IF(-(Tabelle1[[#This Row],[80%/20% SCOP]]-5.5)/5.5=1,"n.a.",-(Tabelle1[[#This Row],[80%/20% SCOP]]-5.5)/5.5)</f>
        <v>n.a.</v>
      </c>
    </row>
    <row r="1893" spans="1:14" ht="20.100000000000001" customHeight="1" x14ac:dyDescent="0.25">
      <c r="A1893" s="24">
        <v>16005723</v>
      </c>
      <c r="B1893" s="15" t="s">
        <v>1811</v>
      </c>
      <c r="C1893" s="15" t="s">
        <v>1916</v>
      </c>
      <c r="D1893" s="16" t="s">
        <v>2</v>
      </c>
      <c r="E1893" s="17">
        <v>207</v>
      </c>
      <c r="F1893" s="18">
        <v>1.61</v>
      </c>
      <c r="G1893" s="17"/>
      <c r="H1893" s="16"/>
      <c r="I1893" s="16" t="s">
        <v>355</v>
      </c>
      <c r="J1893" s="16" t="s">
        <v>15</v>
      </c>
      <c r="K1893" s="16" t="s">
        <v>4</v>
      </c>
      <c r="L1893" s="19">
        <f>IF(Tabelle1[[#This Row],[Heizleistung (55°C)]]=0,Tabelle1[[#This Row],[Heizleistung (35°C)]],(Tabelle1[[#This Row],[Heizleistung (35°C)]]+Tabelle1[[#This Row],[Heizleistung (55°C)]])/2)</f>
        <v>207</v>
      </c>
      <c r="M1893" s="20">
        <f>IF(Tabelle1[[#This Row],[Etas 55°C]]=0,0,(Tabelle1[[#This Row],[Etas 35°C]]*0.8+Tabelle1[[#This Row],[Etas 55°C]]*0.2))*2.5</f>
        <v>0</v>
      </c>
      <c r="N1893" s="21" t="str">
        <f>IF(-(Tabelle1[[#This Row],[80%/20% SCOP]]-5.5)/5.5=1,"n.a.",-(Tabelle1[[#This Row],[80%/20% SCOP]]-5.5)/5.5)</f>
        <v>n.a.</v>
      </c>
    </row>
    <row r="1894" spans="1:14" ht="20.100000000000001" customHeight="1" x14ac:dyDescent="0.25">
      <c r="A1894" s="24">
        <v>16006182</v>
      </c>
      <c r="B1894" s="15" t="s">
        <v>1811</v>
      </c>
      <c r="C1894" s="15" t="s">
        <v>1917</v>
      </c>
      <c r="D1894" s="16" t="s">
        <v>2</v>
      </c>
      <c r="E1894" s="17">
        <v>357</v>
      </c>
      <c r="F1894" s="18">
        <v>1.57</v>
      </c>
      <c r="G1894" s="17"/>
      <c r="H1894" s="16"/>
      <c r="I1894" s="16" t="s">
        <v>355</v>
      </c>
      <c r="J1894" s="16" t="s">
        <v>15</v>
      </c>
      <c r="K1894" s="16" t="s">
        <v>4</v>
      </c>
      <c r="L1894" s="19">
        <f>IF(Tabelle1[[#This Row],[Heizleistung (55°C)]]=0,Tabelle1[[#This Row],[Heizleistung (35°C)]],(Tabelle1[[#This Row],[Heizleistung (35°C)]]+Tabelle1[[#This Row],[Heizleistung (55°C)]])/2)</f>
        <v>357</v>
      </c>
      <c r="M1894" s="20">
        <f>IF(Tabelle1[[#This Row],[Etas 55°C]]=0,0,(Tabelle1[[#This Row],[Etas 35°C]]*0.8+Tabelle1[[#This Row],[Etas 55°C]]*0.2))*2.5</f>
        <v>0</v>
      </c>
      <c r="N1894" s="21" t="str">
        <f>IF(-(Tabelle1[[#This Row],[80%/20% SCOP]]-5.5)/5.5=1,"n.a.",-(Tabelle1[[#This Row],[80%/20% SCOP]]-5.5)/5.5)</f>
        <v>n.a.</v>
      </c>
    </row>
    <row r="1895" spans="1:14" ht="20.100000000000001" customHeight="1" x14ac:dyDescent="0.25">
      <c r="A1895" s="24">
        <v>16005875</v>
      </c>
      <c r="B1895" s="15" t="s">
        <v>1811</v>
      </c>
      <c r="C1895" s="15" t="s">
        <v>1918</v>
      </c>
      <c r="D1895" s="16" t="s">
        <v>2</v>
      </c>
      <c r="E1895" s="17">
        <v>147</v>
      </c>
      <c r="F1895" s="18">
        <v>1.5</v>
      </c>
      <c r="G1895" s="17"/>
      <c r="H1895" s="16"/>
      <c r="I1895" s="16" t="s">
        <v>355</v>
      </c>
      <c r="J1895" s="16" t="s">
        <v>15</v>
      </c>
      <c r="K1895" s="16" t="s">
        <v>4</v>
      </c>
      <c r="L1895" s="19">
        <f>IF(Tabelle1[[#This Row],[Heizleistung (55°C)]]=0,Tabelle1[[#This Row],[Heizleistung (35°C)]],(Tabelle1[[#This Row],[Heizleistung (35°C)]]+Tabelle1[[#This Row],[Heizleistung (55°C)]])/2)</f>
        <v>147</v>
      </c>
      <c r="M1895" s="20">
        <f>IF(Tabelle1[[#This Row],[Etas 55°C]]=0,0,(Tabelle1[[#This Row],[Etas 35°C]]*0.8+Tabelle1[[#This Row],[Etas 55°C]]*0.2))*2.5</f>
        <v>0</v>
      </c>
      <c r="N1895" s="21" t="str">
        <f>IF(-(Tabelle1[[#This Row],[80%/20% SCOP]]-5.5)/5.5=1,"n.a.",-(Tabelle1[[#This Row],[80%/20% SCOP]]-5.5)/5.5)</f>
        <v>n.a.</v>
      </c>
    </row>
    <row r="1896" spans="1:14" ht="20.100000000000001" customHeight="1" x14ac:dyDescent="0.25">
      <c r="A1896" s="24">
        <v>16009926</v>
      </c>
      <c r="B1896" s="15" t="s">
        <v>1811</v>
      </c>
      <c r="C1896" s="15" t="s">
        <v>1919</v>
      </c>
      <c r="D1896" s="16" t="s">
        <v>2</v>
      </c>
      <c r="E1896" s="17">
        <v>129</v>
      </c>
      <c r="F1896" s="18">
        <v>1.56</v>
      </c>
      <c r="G1896" s="17"/>
      <c r="H1896" s="16"/>
      <c r="I1896" s="16" t="s">
        <v>355</v>
      </c>
      <c r="J1896" s="16" t="s">
        <v>15</v>
      </c>
      <c r="K1896" s="16" t="s">
        <v>4</v>
      </c>
      <c r="L1896" s="19">
        <f>IF(Tabelle1[[#This Row],[Heizleistung (55°C)]]=0,Tabelle1[[#This Row],[Heizleistung (35°C)]],(Tabelle1[[#This Row],[Heizleistung (35°C)]]+Tabelle1[[#This Row],[Heizleistung (55°C)]])/2)</f>
        <v>129</v>
      </c>
      <c r="M1896" s="20">
        <f>IF(Tabelle1[[#This Row],[Etas 55°C]]=0,0,(Tabelle1[[#This Row],[Etas 35°C]]*0.8+Tabelle1[[#This Row],[Etas 55°C]]*0.2))*2.5</f>
        <v>0</v>
      </c>
      <c r="N1896" s="21" t="str">
        <f>IF(-(Tabelle1[[#This Row],[80%/20% SCOP]]-5.5)/5.5=1,"n.a.",-(Tabelle1[[#This Row],[80%/20% SCOP]]-5.5)/5.5)</f>
        <v>n.a.</v>
      </c>
    </row>
    <row r="1897" spans="1:14" ht="20.100000000000001" customHeight="1" x14ac:dyDescent="0.25">
      <c r="A1897" s="24">
        <v>16006186</v>
      </c>
      <c r="B1897" s="15" t="s">
        <v>1811</v>
      </c>
      <c r="C1897" s="15" t="s">
        <v>1920</v>
      </c>
      <c r="D1897" s="16" t="s">
        <v>2</v>
      </c>
      <c r="E1897" s="17">
        <v>591</v>
      </c>
      <c r="F1897" s="18">
        <v>1.51</v>
      </c>
      <c r="G1897" s="17"/>
      <c r="H1897" s="16"/>
      <c r="I1897" s="16" t="s">
        <v>355</v>
      </c>
      <c r="J1897" s="16" t="s">
        <v>15</v>
      </c>
      <c r="K1897" s="16" t="s">
        <v>4</v>
      </c>
      <c r="L1897" s="19">
        <f>IF(Tabelle1[[#This Row],[Heizleistung (55°C)]]=0,Tabelle1[[#This Row],[Heizleistung (35°C)]],(Tabelle1[[#This Row],[Heizleistung (35°C)]]+Tabelle1[[#This Row],[Heizleistung (55°C)]])/2)</f>
        <v>591</v>
      </c>
      <c r="M1897" s="20">
        <f>IF(Tabelle1[[#This Row],[Etas 55°C]]=0,0,(Tabelle1[[#This Row],[Etas 35°C]]*0.8+Tabelle1[[#This Row],[Etas 55°C]]*0.2))*2.5</f>
        <v>0</v>
      </c>
      <c r="N1897" s="21" t="str">
        <f>IF(-(Tabelle1[[#This Row],[80%/20% SCOP]]-5.5)/5.5=1,"n.a.",-(Tabelle1[[#This Row],[80%/20% SCOP]]-5.5)/5.5)</f>
        <v>n.a.</v>
      </c>
    </row>
    <row r="1898" spans="1:14" ht="20.100000000000001" customHeight="1" x14ac:dyDescent="0.25">
      <c r="A1898" s="24">
        <v>16006188</v>
      </c>
      <c r="B1898" s="15" t="s">
        <v>1811</v>
      </c>
      <c r="C1898" s="15" t="s">
        <v>1921</v>
      </c>
      <c r="D1898" s="16" t="s">
        <v>2</v>
      </c>
      <c r="E1898" s="17">
        <v>641</v>
      </c>
      <c r="F1898" s="18">
        <v>1.53</v>
      </c>
      <c r="G1898" s="17"/>
      <c r="H1898" s="16"/>
      <c r="I1898" s="16" t="s">
        <v>355</v>
      </c>
      <c r="J1898" s="16" t="s">
        <v>15</v>
      </c>
      <c r="K1898" s="16" t="s">
        <v>4</v>
      </c>
      <c r="L1898" s="19">
        <f>IF(Tabelle1[[#This Row],[Heizleistung (55°C)]]=0,Tabelle1[[#This Row],[Heizleistung (35°C)]],(Tabelle1[[#This Row],[Heizleistung (35°C)]]+Tabelle1[[#This Row],[Heizleistung (55°C)]])/2)</f>
        <v>641</v>
      </c>
      <c r="M1898" s="20">
        <f>IF(Tabelle1[[#This Row],[Etas 55°C]]=0,0,(Tabelle1[[#This Row],[Etas 35°C]]*0.8+Tabelle1[[#This Row],[Etas 55°C]]*0.2))*2.5</f>
        <v>0</v>
      </c>
      <c r="N1898" s="21" t="str">
        <f>IF(-(Tabelle1[[#This Row],[80%/20% SCOP]]-5.5)/5.5=1,"n.a.",-(Tabelle1[[#This Row],[80%/20% SCOP]]-5.5)/5.5)</f>
        <v>n.a.</v>
      </c>
    </row>
    <row r="1899" spans="1:14" ht="20.100000000000001" customHeight="1" x14ac:dyDescent="0.25">
      <c r="A1899" s="24">
        <v>16006101</v>
      </c>
      <c r="B1899" s="15" t="s">
        <v>1811</v>
      </c>
      <c r="C1899" s="15" t="s">
        <v>1922</v>
      </c>
      <c r="D1899" s="16" t="s">
        <v>2</v>
      </c>
      <c r="E1899" s="17">
        <v>375</v>
      </c>
      <c r="F1899" s="18">
        <v>1.45</v>
      </c>
      <c r="G1899" s="17"/>
      <c r="H1899" s="16"/>
      <c r="I1899" s="16" t="s">
        <v>355</v>
      </c>
      <c r="J1899" s="16" t="s">
        <v>15</v>
      </c>
      <c r="K1899" s="16" t="s">
        <v>4</v>
      </c>
      <c r="L1899" s="19">
        <f>IF(Tabelle1[[#This Row],[Heizleistung (55°C)]]=0,Tabelle1[[#This Row],[Heizleistung (35°C)]],(Tabelle1[[#This Row],[Heizleistung (35°C)]]+Tabelle1[[#This Row],[Heizleistung (55°C)]])/2)</f>
        <v>375</v>
      </c>
      <c r="M1899" s="20">
        <f>IF(Tabelle1[[#This Row],[Etas 55°C]]=0,0,(Tabelle1[[#This Row],[Etas 35°C]]*0.8+Tabelle1[[#This Row],[Etas 55°C]]*0.2))*2.5</f>
        <v>0</v>
      </c>
      <c r="N1899" s="21" t="str">
        <f>IF(-(Tabelle1[[#This Row],[80%/20% SCOP]]-5.5)/5.5=1,"n.a.",-(Tabelle1[[#This Row],[80%/20% SCOP]]-5.5)/5.5)</f>
        <v>n.a.</v>
      </c>
    </row>
    <row r="1900" spans="1:14" ht="20.100000000000001" customHeight="1" x14ac:dyDescent="0.25">
      <c r="A1900" s="24">
        <v>16006180</v>
      </c>
      <c r="B1900" s="15" t="s">
        <v>1811</v>
      </c>
      <c r="C1900" s="15" t="s">
        <v>1923</v>
      </c>
      <c r="D1900" s="16" t="s">
        <v>2</v>
      </c>
      <c r="E1900" s="17">
        <v>370</v>
      </c>
      <c r="F1900" s="18">
        <v>1.61</v>
      </c>
      <c r="G1900" s="17"/>
      <c r="H1900" s="16"/>
      <c r="I1900" s="16" t="s">
        <v>355</v>
      </c>
      <c r="J1900" s="16" t="s">
        <v>15</v>
      </c>
      <c r="K1900" s="16" t="s">
        <v>4</v>
      </c>
      <c r="L1900" s="19">
        <f>IF(Tabelle1[[#This Row],[Heizleistung (55°C)]]=0,Tabelle1[[#This Row],[Heizleistung (35°C)]],(Tabelle1[[#This Row],[Heizleistung (35°C)]]+Tabelle1[[#This Row],[Heizleistung (55°C)]])/2)</f>
        <v>370</v>
      </c>
      <c r="M1900" s="20">
        <f>IF(Tabelle1[[#This Row],[Etas 55°C]]=0,0,(Tabelle1[[#This Row],[Etas 35°C]]*0.8+Tabelle1[[#This Row],[Etas 55°C]]*0.2))*2.5</f>
        <v>0</v>
      </c>
      <c r="N1900" s="21" t="str">
        <f>IF(-(Tabelle1[[#This Row],[80%/20% SCOP]]-5.5)/5.5=1,"n.a.",-(Tabelle1[[#This Row],[80%/20% SCOP]]-5.5)/5.5)</f>
        <v>n.a.</v>
      </c>
    </row>
    <row r="1901" spans="1:14" ht="20.100000000000001" customHeight="1" x14ac:dyDescent="0.25">
      <c r="A1901" s="24">
        <v>16005871</v>
      </c>
      <c r="B1901" s="15" t="s">
        <v>1811</v>
      </c>
      <c r="C1901" s="15" t="s">
        <v>1924</v>
      </c>
      <c r="D1901" s="16" t="s">
        <v>2</v>
      </c>
      <c r="E1901" s="17">
        <v>128</v>
      </c>
      <c r="F1901" s="18">
        <v>1.53</v>
      </c>
      <c r="G1901" s="17"/>
      <c r="H1901" s="16"/>
      <c r="I1901" s="16" t="s">
        <v>355</v>
      </c>
      <c r="J1901" s="16" t="s">
        <v>15</v>
      </c>
      <c r="K1901" s="16" t="s">
        <v>4</v>
      </c>
      <c r="L1901" s="19">
        <f>IF(Tabelle1[[#This Row],[Heizleistung (55°C)]]=0,Tabelle1[[#This Row],[Heizleistung (35°C)]],(Tabelle1[[#This Row],[Heizleistung (35°C)]]+Tabelle1[[#This Row],[Heizleistung (55°C)]])/2)</f>
        <v>128</v>
      </c>
      <c r="M1901" s="20">
        <f>IF(Tabelle1[[#This Row],[Etas 55°C]]=0,0,(Tabelle1[[#This Row],[Etas 35°C]]*0.8+Tabelle1[[#This Row],[Etas 55°C]]*0.2))*2.5</f>
        <v>0</v>
      </c>
      <c r="N1901" s="21" t="str">
        <f>IF(-(Tabelle1[[#This Row],[80%/20% SCOP]]-5.5)/5.5=1,"n.a.",-(Tabelle1[[#This Row],[80%/20% SCOP]]-5.5)/5.5)</f>
        <v>n.a.</v>
      </c>
    </row>
    <row r="1902" spans="1:14" ht="20.100000000000001" customHeight="1" x14ac:dyDescent="0.25">
      <c r="A1902" s="24">
        <v>16006020</v>
      </c>
      <c r="B1902" s="15" t="s">
        <v>1811</v>
      </c>
      <c r="C1902" s="15" t="s">
        <v>1925</v>
      </c>
      <c r="D1902" s="16" t="s">
        <v>2</v>
      </c>
      <c r="E1902" s="17">
        <v>102</v>
      </c>
      <c r="F1902" s="18">
        <v>1.5</v>
      </c>
      <c r="G1902" s="17"/>
      <c r="H1902" s="16"/>
      <c r="I1902" s="16" t="s">
        <v>355</v>
      </c>
      <c r="J1902" s="16" t="s">
        <v>15</v>
      </c>
      <c r="K1902" s="16" t="s">
        <v>4</v>
      </c>
      <c r="L1902" s="19">
        <f>IF(Tabelle1[[#This Row],[Heizleistung (55°C)]]=0,Tabelle1[[#This Row],[Heizleistung (35°C)]],(Tabelle1[[#This Row],[Heizleistung (35°C)]]+Tabelle1[[#This Row],[Heizleistung (55°C)]])/2)</f>
        <v>102</v>
      </c>
      <c r="M1902" s="20">
        <f>IF(Tabelle1[[#This Row],[Etas 55°C]]=0,0,(Tabelle1[[#This Row],[Etas 35°C]]*0.8+Tabelle1[[#This Row],[Etas 55°C]]*0.2))*2.5</f>
        <v>0</v>
      </c>
      <c r="N1902" s="21" t="str">
        <f>IF(-(Tabelle1[[#This Row],[80%/20% SCOP]]-5.5)/5.5=1,"n.a.",-(Tabelle1[[#This Row],[80%/20% SCOP]]-5.5)/5.5)</f>
        <v>n.a.</v>
      </c>
    </row>
    <row r="1903" spans="1:14" ht="20.100000000000001" customHeight="1" x14ac:dyDescent="0.25">
      <c r="A1903" s="24">
        <v>16005721</v>
      </c>
      <c r="B1903" s="15" t="s">
        <v>1811</v>
      </c>
      <c r="C1903" s="15" t="s">
        <v>1926</v>
      </c>
      <c r="D1903" s="16" t="s">
        <v>2</v>
      </c>
      <c r="E1903" s="17">
        <v>215</v>
      </c>
      <c r="F1903" s="18">
        <v>1.67</v>
      </c>
      <c r="G1903" s="17"/>
      <c r="H1903" s="16"/>
      <c r="I1903" s="16" t="s">
        <v>355</v>
      </c>
      <c r="J1903" s="16" t="s">
        <v>15</v>
      </c>
      <c r="K1903" s="16" t="s">
        <v>4</v>
      </c>
      <c r="L1903" s="19">
        <f>IF(Tabelle1[[#This Row],[Heizleistung (55°C)]]=0,Tabelle1[[#This Row],[Heizleistung (35°C)]],(Tabelle1[[#This Row],[Heizleistung (35°C)]]+Tabelle1[[#This Row],[Heizleistung (55°C)]])/2)</f>
        <v>215</v>
      </c>
      <c r="M1903" s="20">
        <f>IF(Tabelle1[[#This Row],[Etas 55°C]]=0,0,(Tabelle1[[#This Row],[Etas 35°C]]*0.8+Tabelle1[[#This Row],[Etas 55°C]]*0.2))*2.5</f>
        <v>0</v>
      </c>
      <c r="N1903" s="21" t="str">
        <f>IF(-(Tabelle1[[#This Row],[80%/20% SCOP]]-5.5)/5.5=1,"n.a.",-(Tabelle1[[#This Row],[80%/20% SCOP]]-5.5)/5.5)</f>
        <v>n.a.</v>
      </c>
    </row>
    <row r="1904" spans="1:14" ht="20.100000000000001" customHeight="1" x14ac:dyDescent="0.25">
      <c r="A1904" s="24">
        <v>16005681</v>
      </c>
      <c r="B1904" s="15" t="s">
        <v>1811</v>
      </c>
      <c r="C1904" s="15" t="s">
        <v>1927</v>
      </c>
      <c r="D1904" s="16" t="s">
        <v>2</v>
      </c>
      <c r="E1904" s="17">
        <v>168</v>
      </c>
      <c r="F1904" s="18">
        <v>1.74</v>
      </c>
      <c r="G1904" s="17"/>
      <c r="H1904" s="16"/>
      <c r="I1904" s="16" t="s">
        <v>355</v>
      </c>
      <c r="J1904" s="16" t="s">
        <v>15</v>
      </c>
      <c r="K1904" s="16" t="s">
        <v>4</v>
      </c>
      <c r="L1904" s="19">
        <f>IF(Tabelle1[[#This Row],[Heizleistung (55°C)]]=0,Tabelle1[[#This Row],[Heizleistung (35°C)]],(Tabelle1[[#This Row],[Heizleistung (35°C)]]+Tabelle1[[#This Row],[Heizleistung (55°C)]])/2)</f>
        <v>168</v>
      </c>
      <c r="M1904" s="20">
        <f>IF(Tabelle1[[#This Row],[Etas 55°C]]=0,0,(Tabelle1[[#This Row],[Etas 35°C]]*0.8+Tabelle1[[#This Row],[Etas 55°C]]*0.2))*2.5</f>
        <v>0</v>
      </c>
      <c r="N1904" s="21" t="str">
        <f>IF(-(Tabelle1[[#This Row],[80%/20% SCOP]]-5.5)/5.5=1,"n.a.",-(Tabelle1[[#This Row],[80%/20% SCOP]]-5.5)/5.5)</f>
        <v>n.a.</v>
      </c>
    </row>
    <row r="1905" spans="1:14" ht="20.100000000000001" customHeight="1" x14ac:dyDescent="0.25">
      <c r="A1905" s="24">
        <v>16006038</v>
      </c>
      <c r="B1905" s="15" t="s">
        <v>1811</v>
      </c>
      <c r="C1905" s="15" t="s">
        <v>1928</v>
      </c>
      <c r="D1905" s="16" t="s">
        <v>2</v>
      </c>
      <c r="E1905" s="17">
        <v>80.599999999999994</v>
      </c>
      <c r="F1905" s="18">
        <v>1.57</v>
      </c>
      <c r="G1905" s="17"/>
      <c r="H1905" s="16"/>
      <c r="I1905" s="16" t="s">
        <v>355</v>
      </c>
      <c r="J1905" s="16" t="s">
        <v>15</v>
      </c>
      <c r="K1905" s="16" t="s">
        <v>4</v>
      </c>
      <c r="L1905" s="19">
        <f>IF(Tabelle1[[#This Row],[Heizleistung (55°C)]]=0,Tabelle1[[#This Row],[Heizleistung (35°C)]],(Tabelle1[[#This Row],[Heizleistung (35°C)]]+Tabelle1[[#This Row],[Heizleistung (55°C)]])/2)</f>
        <v>80.599999999999994</v>
      </c>
      <c r="M1905" s="20">
        <f>IF(Tabelle1[[#This Row],[Etas 55°C]]=0,0,(Tabelle1[[#This Row],[Etas 35°C]]*0.8+Tabelle1[[#This Row],[Etas 55°C]]*0.2))*2.5</f>
        <v>0</v>
      </c>
      <c r="N1905" s="21" t="str">
        <f>IF(-(Tabelle1[[#This Row],[80%/20% SCOP]]-5.5)/5.5=1,"n.a.",-(Tabelle1[[#This Row],[80%/20% SCOP]]-5.5)/5.5)</f>
        <v>n.a.</v>
      </c>
    </row>
    <row r="1906" spans="1:14" ht="20.100000000000001" customHeight="1" x14ac:dyDescent="0.25">
      <c r="A1906" s="24">
        <v>16006087</v>
      </c>
      <c r="B1906" s="15" t="s">
        <v>1811</v>
      </c>
      <c r="C1906" s="15" t="s">
        <v>1929</v>
      </c>
      <c r="D1906" s="16" t="s">
        <v>2</v>
      </c>
      <c r="E1906" s="17">
        <v>188</v>
      </c>
      <c r="F1906" s="18">
        <v>1.63</v>
      </c>
      <c r="G1906" s="17"/>
      <c r="H1906" s="16"/>
      <c r="I1906" s="16" t="s">
        <v>355</v>
      </c>
      <c r="J1906" s="16" t="s">
        <v>15</v>
      </c>
      <c r="K1906" s="16" t="s">
        <v>4</v>
      </c>
      <c r="L1906" s="19">
        <f>IF(Tabelle1[[#This Row],[Heizleistung (55°C)]]=0,Tabelle1[[#This Row],[Heizleistung (35°C)]],(Tabelle1[[#This Row],[Heizleistung (35°C)]]+Tabelle1[[#This Row],[Heizleistung (55°C)]])/2)</f>
        <v>188</v>
      </c>
      <c r="M1906" s="20">
        <f>IF(Tabelle1[[#This Row],[Etas 55°C]]=0,0,(Tabelle1[[#This Row],[Etas 35°C]]*0.8+Tabelle1[[#This Row],[Etas 55°C]]*0.2))*2.5</f>
        <v>0</v>
      </c>
      <c r="N1906" s="21" t="str">
        <f>IF(-(Tabelle1[[#This Row],[80%/20% SCOP]]-5.5)/5.5=1,"n.a.",-(Tabelle1[[#This Row],[80%/20% SCOP]]-5.5)/5.5)</f>
        <v>n.a.</v>
      </c>
    </row>
    <row r="1907" spans="1:14" ht="20.100000000000001" customHeight="1" x14ac:dyDescent="0.25">
      <c r="A1907" s="24">
        <v>16005965</v>
      </c>
      <c r="B1907" s="15" t="s">
        <v>1811</v>
      </c>
      <c r="C1907" s="15" t="s">
        <v>1930</v>
      </c>
      <c r="D1907" s="16" t="s">
        <v>2</v>
      </c>
      <c r="E1907" s="17">
        <v>102</v>
      </c>
      <c r="F1907" s="18">
        <v>1.47</v>
      </c>
      <c r="G1907" s="17"/>
      <c r="H1907" s="16"/>
      <c r="I1907" s="16" t="s">
        <v>355</v>
      </c>
      <c r="J1907" s="16" t="s">
        <v>15</v>
      </c>
      <c r="K1907" s="16" t="s">
        <v>4</v>
      </c>
      <c r="L1907" s="19">
        <f>IF(Tabelle1[[#This Row],[Heizleistung (55°C)]]=0,Tabelle1[[#This Row],[Heizleistung (35°C)]],(Tabelle1[[#This Row],[Heizleistung (35°C)]]+Tabelle1[[#This Row],[Heizleistung (55°C)]])/2)</f>
        <v>102</v>
      </c>
      <c r="M1907" s="20">
        <f>IF(Tabelle1[[#This Row],[Etas 55°C]]=0,0,(Tabelle1[[#This Row],[Etas 35°C]]*0.8+Tabelle1[[#This Row],[Etas 55°C]]*0.2))*2.5</f>
        <v>0</v>
      </c>
      <c r="N1907" s="21" t="str">
        <f>IF(-(Tabelle1[[#This Row],[80%/20% SCOP]]-5.5)/5.5=1,"n.a.",-(Tabelle1[[#This Row],[80%/20% SCOP]]-5.5)/5.5)</f>
        <v>n.a.</v>
      </c>
    </row>
    <row r="1908" spans="1:14" ht="20.100000000000001" customHeight="1" x14ac:dyDescent="0.25">
      <c r="A1908" s="24">
        <v>16005727</v>
      </c>
      <c r="B1908" s="15" t="s">
        <v>1811</v>
      </c>
      <c r="C1908" s="15" t="s">
        <v>1931</v>
      </c>
      <c r="D1908" s="16" t="s">
        <v>2</v>
      </c>
      <c r="E1908" s="17">
        <v>225</v>
      </c>
      <c r="F1908" s="18">
        <v>1.6</v>
      </c>
      <c r="G1908" s="17"/>
      <c r="H1908" s="16"/>
      <c r="I1908" s="16" t="s">
        <v>355</v>
      </c>
      <c r="J1908" s="16" t="s">
        <v>15</v>
      </c>
      <c r="K1908" s="16" t="s">
        <v>4</v>
      </c>
      <c r="L1908" s="19">
        <f>IF(Tabelle1[[#This Row],[Heizleistung (55°C)]]=0,Tabelle1[[#This Row],[Heizleistung (35°C)]],(Tabelle1[[#This Row],[Heizleistung (35°C)]]+Tabelle1[[#This Row],[Heizleistung (55°C)]])/2)</f>
        <v>225</v>
      </c>
      <c r="M1908" s="20">
        <f>IF(Tabelle1[[#This Row],[Etas 55°C]]=0,0,(Tabelle1[[#This Row],[Etas 35°C]]*0.8+Tabelle1[[#This Row],[Etas 55°C]]*0.2))*2.5</f>
        <v>0</v>
      </c>
      <c r="N1908" s="21" t="str">
        <f>IF(-(Tabelle1[[#This Row],[80%/20% SCOP]]-5.5)/5.5=1,"n.a.",-(Tabelle1[[#This Row],[80%/20% SCOP]]-5.5)/5.5)</f>
        <v>n.a.</v>
      </c>
    </row>
    <row r="1909" spans="1:14" ht="20.100000000000001" customHeight="1" x14ac:dyDescent="0.25">
      <c r="A1909" s="24">
        <v>16006036</v>
      </c>
      <c r="B1909" s="15" t="s">
        <v>1811</v>
      </c>
      <c r="C1909" s="15" t="s">
        <v>1932</v>
      </c>
      <c r="D1909" s="16" t="s">
        <v>2</v>
      </c>
      <c r="E1909" s="17">
        <v>54</v>
      </c>
      <c r="F1909" s="18">
        <v>1.61</v>
      </c>
      <c r="G1909" s="17"/>
      <c r="H1909" s="16"/>
      <c r="I1909" s="16" t="s">
        <v>355</v>
      </c>
      <c r="J1909" s="16" t="s">
        <v>15</v>
      </c>
      <c r="K1909" s="16" t="s">
        <v>4</v>
      </c>
      <c r="L1909" s="19">
        <f>IF(Tabelle1[[#This Row],[Heizleistung (55°C)]]=0,Tabelle1[[#This Row],[Heizleistung (35°C)]],(Tabelle1[[#This Row],[Heizleistung (35°C)]]+Tabelle1[[#This Row],[Heizleistung (55°C)]])/2)</f>
        <v>54</v>
      </c>
      <c r="M1909" s="20">
        <f>IF(Tabelle1[[#This Row],[Etas 55°C]]=0,0,(Tabelle1[[#This Row],[Etas 35°C]]*0.8+Tabelle1[[#This Row],[Etas 55°C]]*0.2))*2.5</f>
        <v>0</v>
      </c>
      <c r="N1909" s="21" t="str">
        <f>IF(-(Tabelle1[[#This Row],[80%/20% SCOP]]-5.5)/5.5=1,"n.a.",-(Tabelle1[[#This Row],[80%/20% SCOP]]-5.5)/5.5)</f>
        <v>n.a.</v>
      </c>
    </row>
    <row r="1910" spans="1:14" ht="20.100000000000001" customHeight="1" x14ac:dyDescent="0.25">
      <c r="A1910" s="24">
        <v>16006028</v>
      </c>
      <c r="B1910" s="15" t="s">
        <v>1811</v>
      </c>
      <c r="C1910" s="15" t="s">
        <v>1933</v>
      </c>
      <c r="D1910" s="16" t="s">
        <v>2</v>
      </c>
      <c r="E1910" s="17">
        <v>117</v>
      </c>
      <c r="F1910" s="18">
        <v>1.51</v>
      </c>
      <c r="G1910" s="17"/>
      <c r="H1910" s="16"/>
      <c r="I1910" s="16" t="s">
        <v>355</v>
      </c>
      <c r="J1910" s="16" t="s">
        <v>15</v>
      </c>
      <c r="K1910" s="16" t="s">
        <v>4</v>
      </c>
      <c r="L1910" s="19">
        <f>IF(Tabelle1[[#This Row],[Heizleistung (55°C)]]=0,Tabelle1[[#This Row],[Heizleistung (35°C)]],(Tabelle1[[#This Row],[Heizleistung (35°C)]]+Tabelle1[[#This Row],[Heizleistung (55°C)]])/2)</f>
        <v>117</v>
      </c>
      <c r="M1910" s="20">
        <f>IF(Tabelle1[[#This Row],[Etas 55°C]]=0,0,(Tabelle1[[#This Row],[Etas 35°C]]*0.8+Tabelle1[[#This Row],[Etas 55°C]]*0.2))*2.5</f>
        <v>0</v>
      </c>
      <c r="N1910" s="21" t="str">
        <f>IF(-(Tabelle1[[#This Row],[80%/20% SCOP]]-5.5)/5.5=1,"n.a.",-(Tabelle1[[#This Row],[80%/20% SCOP]]-5.5)/5.5)</f>
        <v>n.a.</v>
      </c>
    </row>
    <row r="1911" spans="1:14" ht="20.100000000000001" customHeight="1" x14ac:dyDescent="0.25">
      <c r="A1911" s="24">
        <v>16005735</v>
      </c>
      <c r="B1911" s="15" t="s">
        <v>1811</v>
      </c>
      <c r="C1911" s="15" t="s">
        <v>1934</v>
      </c>
      <c r="D1911" s="16" t="s">
        <v>2</v>
      </c>
      <c r="E1911" s="17">
        <v>37</v>
      </c>
      <c r="F1911" s="18">
        <v>1.5</v>
      </c>
      <c r="G1911" s="17"/>
      <c r="H1911" s="16"/>
      <c r="I1911" s="16" t="s">
        <v>355</v>
      </c>
      <c r="J1911" s="16" t="s">
        <v>15</v>
      </c>
      <c r="K1911" s="16" t="s">
        <v>4</v>
      </c>
      <c r="L1911" s="19">
        <f>IF(Tabelle1[[#This Row],[Heizleistung (55°C)]]=0,Tabelle1[[#This Row],[Heizleistung (35°C)]],(Tabelle1[[#This Row],[Heizleistung (35°C)]]+Tabelle1[[#This Row],[Heizleistung (55°C)]])/2)</f>
        <v>37</v>
      </c>
      <c r="M1911" s="20">
        <f>IF(Tabelle1[[#This Row],[Etas 55°C]]=0,0,(Tabelle1[[#This Row],[Etas 35°C]]*0.8+Tabelle1[[#This Row],[Etas 55°C]]*0.2))*2.5</f>
        <v>0</v>
      </c>
      <c r="N1911" s="21" t="str">
        <f>IF(-(Tabelle1[[#This Row],[80%/20% SCOP]]-5.5)/5.5=1,"n.a.",-(Tabelle1[[#This Row],[80%/20% SCOP]]-5.5)/5.5)</f>
        <v>n.a.</v>
      </c>
    </row>
    <row r="1912" spans="1:14" ht="20.100000000000001" customHeight="1" x14ac:dyDescent="0.25">
      <c r="A1912" s="24">
        <v>16005876</v>
      </c>
      <c r="B1912" s="15" t="s">
        <v>1811</v>
      </c>
      <c r="C1912" s="15" t="s">
        <v>1935</v>
      </c>
      <c r="D1912" s="16" t="s">
        <v>2</v>
      </c>
      <c r="E1912" s="17">
        <v>170</v>
      </c>
      <c r="F1912" s="18">
        <v>1.45</v>
      </c>
      <c r="G1912" s="17"/>
      <c r="H1912" s="16"/>
      <c r="I1912" s="16" t="s">
        <v>355</v>
      </c>
      <c r="J1912" s="16" t="s">
        <v>15</v>
      </c>
      <c r="K1912" s="16" t="s">
        <v>4</v>
      </c>
      <c r="L1912" s="19">
        <f>IF(Tabelle1[[#This Row],[Heizleistung (55°C)]]=0,Tabelle1[[#This Row],[Heizleistung (35°C)]],(Tabelle1[[#This Row],[Heizleistung (35°C)]]+Tabelle1[[#This Row],[Heizleistung (55°C)]])/2)</f>
        <v>170</v>
      </c>
      <c r="M1912" s="20">
        <f>IF(Tabelle1[[#This Row],[Etas 55°C]]=0,0,(Tabelle1[[#This Row],[Etas 35°C]]*0.8+Tabelle1[[#This Row],[Etas 55°C]]*0.2))*2.5</f>
        <v>0</v>
      </c>
      <c r="N1912" s="21" t="str">
        <f>IF(-(Tabelle1[[#This Row],[80%/20% SCOP]]-5.5)/5.5=1,"n.a.",-(Tabelle1[[#This Row],[80%/20% SCOP]]-5.5)/5.5)</f>
        <v>n.a.</v>
      </c>
    </row>
    <row r="1913" spans="1:14" ht="20.100000000000001" customHeight="1" x14ac:dyDescent="0.25">
      <c r="A1913" s="24">
        <v>16018068</v>
      </c>
      <c r="B1913" s="15" t="s">
        <v>1936</v>
      </c>
      <c r="C1913" s="15" t="s">
        <v>1937</v>
      </c>
      <c r="D1913" s="16" t="s">
        <v>2</v>
      </c>
      <c r="E1913" s="17">
        <v>17.600000000000001</v>
      </c>
      <c r="F1913" s="18">
        <v>1.93</v>
      </c>
      <c r="G1913" s="17">
        <v>17.86</v>
      </c>
      <c r="H1913" s="18">
        <v>1.55</v>
      </c>
      <c r="I1913" s="16" t="s">
        <v>3</v>
      </c>
      <c r="J1913" s="16" t="s">
        <v>4</v>
      </c>
      <c r="K1913" s="16" t="s">
        <v>4</v>
      </c>
      <c r="L1913" s="19">
        <f>IF(Tabelle1[[#This Row],[Heizleistung (55°C)]]=0,Tabelle1[[#This Row],[Heizleistung (35°C)]],(Tabelle1[[#This Row],[Heizleistung (35°C)]]+Tabelle1[[#This Row],[Heizleistung (55°C)]])/2)</f>
        <v>17.73</v>
      </c>
      <c r="M1913" s="20">
        <f>IF(Tabelle1[[#This Row],[Etas 55°C]]=0,0,(Tabelle1[[#This Row],[Etas 35°C]]*0.8+Tabelle1[[#This Row],[Etas 55°C]]*0.2))*2.5</f>
        <v>4.6349999999999998</v>
      </c>
      <c r="N1913" s="21">
        <f>IF(-(Tabelle1[[#This Row],[80%/20% SCOP]]-5.5)/5.5=1,"n.a.",-(Tabelle1[[#This Row],[80%/20% SCOP]]-5.5)/5.5)</f>
        <v>0.15727272727272731</v>
      </c>
    </row>
    <row r="1914" spans="1:14" ht="20.100000000000001" customHeight="1" x14ac:dyDescent="0.25">
      <c r="A1914" s="24">
        <v>16018062</v>
      </c>
      <c r="B1914" s="15" t="s">
        <v>1936</v>
      </c>
      <c r="C1914" s="15" t="s">
        <v>1938</v>
      </c>
      <c r="D1914" s="16" t="s">
        <v>2</v>
      </c>
      <c r="E1914" s="17">
        <v>10.25</v>
      </c>
      <c r="F1914" s="18">
        <v>2.0099999999999998</v>
      </c>
      <c r="G1914" s="17">
        <v>10.07</v>
      </c>
      <c r="H1914" s="18">
        <v>1.51</v>
      </c>
      <c r="I1914" s="16" t="s">
        <v>3</v>
      </c>
      <c r="J1914" s="16" t="s">
        <v>4</v>
      </c>
      <c r="K1914" s="16" t="s">
        <v>4</v>
      </c>
      <c r="L1914" s="19">
        <f>IF(Tabelle1[[#This Row],[Heizleistung (55°C)]]=0,Tabelle1[[#This Row],[Heizleistung (35°C)]],(Tabelle1[[#This Row],[Heizleistung (35°C)]]+Tabelle1[[#This Row],[Heizleistung (55°C)]])/2)</f>
        <v>10.16</v>
      </c>
      <c r="M1914" s="20">
        <f>IF(Tabelle1[[#This Row],[Etas 55°C]]=0,0,(Tabelle1[[#This Row],[Etas 35°C]]*0.8+Tabelle1[[#This Row],[Etas 55°C]]*0.2))*2.5</f>
        <v>4.7749999999999995</v>
      </c>
      <c r="N1914" s="21">
        <f>IF(-(Tabelle1[[#This Row],[80%/20% SCOP]]-5.5)/5.5=1,"n.a.",-(Tabelle1[[#This Row],[80%/20% SCOP]]-5.5)/5.5)</f>
        <v>0.13181818181818192</v>
      </c>
    </row>
    <row r="1915" spans="1:14" ht="20.100000000000001" customHeight="1" x14ac:dyDescent="0.25">
      <c r="A1915" s="24">
        <v>16018061</v>
      </c>
      <c r="B1915" s="15" t="s">
        <v>1936</v>
      </c>
      <c r="C1915" s="15" t="s">
        <v>1939</v>
      </c>
      <c r="D1915" s="16" t="s">
        <v>2</v>
      </c>
      <c r="E1915" s="17">
        <v>8.11</v>
      </c>
      <c r="F1915" s="18">
        <v>2.04</v>
      </c>
      <c r="G1915" s="17">
        <v>8.11</v>
      </c>
      <c r="H1915" s="18">
        <v>1.5</v>
      </c>
      <c r="I1915" s="16" t="s">
        <v>3</v>
      </c>
      <c r="J1915" s="16" t="s">
        <v>4</v>
      </c>
      <c r="K1915" s="16" t="s">
        <v>4</v>
      </c>
      <c r="L1915" s="19">
        <f>IF(Tabelle1[[#This Row],[Heizleistung (55°C)]]=0,Tabelle1[[#This Row],[Heizleistung (35°C)]],(Tabelle1[[#This Row],[Heizleistung (35°C)]]+Tabelle1[[#This Row],[Heizleistung (55°C)]])/2)</f>
        <v>8.11</v>
      </c>
      <c r="M1915" s="20">
        <f>IF(Tabelle1[[#This Row],[Etas 55°C]]=0,0,(Tabelle1[[#This Row],[Etas 35°C]]*0.8+Tabelle1[[#This Row],[Etas 55°C]]*0.2))*2.5</f>
        <v>4.83</v>
      </c>
      <c r="N1915" s="21">
        <f>IF(-(Tabelle1[[#This Row],[80%/20% SCOP]]-5.5)/5.5=1,"n.a.",-(Tabelle1[[#This Row],[80%/20% SCOP]]-5.5)/5.5)</f>
        <v>0.12181818181818181</v>
      </c>
    </row>
    <row r="1916" spans="1:14" ht="20.100000000000001" customHeight="1" x14ac:dyDescent="0.25">
      <c r="A1916" s="24">
        <v>16018060</v>
      </c>
      <c r="B1916" s="15" t="s">
        <v>1936</v>
      </c>
      <c r="C1916" s="15" t="s">
        <v>1940</v>
      </c>
      <c r="D1916" s="16" t="s">
        <v>2</v>
      </c>
      <c r="E1916" s="17">
        <v>6.07</v>
      </c>
      <c r="F1916" s="18">
        <v>2.11</v>
      </c>
      <c r="G1916" s="17">
        <v>6</v>
      </c>
      <c r="H1916" s="18">
        <v>1.57</v>
      </c>
      <c r="I1916" s="16" t="s">
        <v>3</v>
      </c>
      <c r="J1916" s="16" t="s">
        <v>4</v>
      </c>
      <c r="K1916" s="16" t="s">
        <v>4</v>
      </c>
      <c r="L1916" s="19">
        <f>IF(Tabelle1[[#This Row],[Heizleistung (55°C)]]=0,Tabelle1[[#This Row],[Heizleistung (35°C)]],(Tabelle1[[#This Row],[Heizleistung (35°C)]]+Tabelle1[[#This Row],[Heizleistung (55°C)]])/2)</f>
        <v>6.0350000000000001</v>
      </c>
      <c r="M1916" s="20">
        <f>IF(Tabelle1[[#This Row],[Etas 55°C]]=0,0,(Tabelle1[[#This Row],[Etas 35°C]]*0.8+Tabelle1[[#This Row],[Etas 55°C]]*0.2))*2.5</f>
        <v>5.004999999999999</v>
      </c>
      <c r="N1916" s="21">
        <f>IF(-(Tabelle1[[#This Row],[80%/20% SCOP]]-5.5)/5.5=1,"n.a.",-(Tabelle1[[#This Row],[80%/20% SCOP]]-5.5)/5.5)</f>
        <v>9.0000000000000177E-2</v>
      </c>
    </row>
    <row r="1917" spans="1:14" ht="20.100000000000001" customHeight="1" x14ac:dyDescent="0.25">
      <c r="A1917" s="24">
        <v>16018390</v>
      </c>
      <c r="B1917" s="15" t="s">
        <v>1936</v>
      </c>
      <c r="C1917" s="15" t="s">
        <v>1941</v>
      </c>
      <c r="D1917" s="16" t="s">
        <v>2</v>
      </c>
      <c r="E1917" s="17">
        <v>9.94</v>
      </c>
      <c r="F1917" s="18">
        <v>1.96</v>
      </c>
      <c r="G1917" s="17">
        <v>9.76</v>
      </c>
      <c r="H1917" s="18">
        <v>1.51</v>
      </c>
      <c r="I1917" s="16" t="s">
        <v>3</v>
      </c>
      <c r="J1917" s="16" t="s">
        <v>4</v>
      </c>
      <c r="K1917" s="16" t="s">
        <v>4</v>
      </c>
      <c r="L1917" s="19">
        <f>IF(Tabelle1[[#This Row],[Heizleistung (55°C)]]=0,Tabelle1[[#This Row],[Heizleistung (35°C)]],(Tabelle1[[#This Row],[Heizleistung (35°C)]]+Tabelle1[[#This Row],[Heizleistung (55°C)]])/2)</f>
        <v>9.85</v>
      </c>
      <c r="M1917" s="20">
        <f>IF(Tabelle1[[#This Row],[Etas 55°C]]=0,0,(Tabelle1[[#This Row],[Etas 35°C]]*0.8+Tabelle1[[#This Row],[Etas 55°C]]*0.2))*2.5</f>
        <v>4.6750000000000007</v>
      </c>
      <c r="N1917" s="21">
        <f>IF(-(Tabelle1[[#This Row],[80%/20% SCOP]]-5.5)/5.5=1,"n.a.",-(Tabelle1[[#This Row],[80%/20% SCOP]]-5.5)/5.5)</f>
        <v>0.14999999999999988</v>
      </c>
    </row>
    <row r="1918" spans="1:14" ht="20.100000000000001" customHeight="1" x14ac:dyDescent="0.25">
      <c r="A1918" s="24">
        <v>16018067</v>
      </c>
      <c r="B1918" s="15" t="s">
        <v>1936</v>
      </c>
      <c r="C1918" s="15" t="s">
        <v>1942</v>
      </c>
      <c r="D1918" s="16" t="s">
        <v>2</v>
      </c>
      <c r="E1918" s="17">
        <v>16.2</v>
      </c>
      <c r="F1918" s="18">
        <v>1.94</v>
      </c>
      <c r="G1918" s="17">
        <v>15.89</v>
      </c>
      <c r="H1918" s="18">
        <v>1.47</v>
      </c>
      <c r="I1918" s="16" t="s">
        <v>3</v>
      </c>
      <c r="J1918" s="16" t="s">
        <v>4</v>
      </c>
      <c r="K1918" s="16" t="s">
        <v>4</v>
      </c>
      <c r="L1918" s="19">
        <f>IF(Tabelle1[[#This Row],[Heizleistung (55°C)]]=0,Tabelle1[[#This Row],[Heizleistung (35°C)]],(Tabelle1[[#This Row],[Heizleistung (35°C)]]+Tabelle1[[#This Row],[Heizleistung (55°C)]])/2)</f>
        <v>16.045000000000002</v>
      </c>
      <c r="M1918" s="20">
        <f>IF(Tabelle1[[#This Row],[Etas 55°C]]=0,0,(Tabelle1[[#This Row],[Etas 35°C]]*0.8+Tabelle1[[#This Row],[Etas 55°C]]*0.2))*2.5</f>
        <v>4.6150000000000002</v>
      </c>
      <c r="N1918" s="21">
        <f>IF(-(Tabelle1[[#This Row],[80%/20% SCOP]]-5.5)/5.5=1,"n.a.",-(Tabelle1[[#This Row],[80%/20% SCOP]]-5.5)/5.5)</f>
        <v>0.16090909090909086</v>
      </c>
    </row>
    <row r="1919" spans="1:14" ht="20.100000000000001" customHeight="1" x14ac:dyDescent="0.25">
      <c r="A1919" s="24">
        <v>16018064</v>
      </c>
      <c r="B1919" s="15" t="s">
        <v>1936</v>
      </c>
      <c r="C1919" s="15" t="s">
        <v>1943</v>
      </c>
      <c r="D1919" s="16" t="s">
        <v>2</v>
      </c>
      <c r="E1919" s="17">
        <v>11.98</v>
      </c>
      <c r="F1919" s="18">
        <v>1.98</v>
      </c>
      <c r="G1919" s="17">
        <v>11.55</v>
      </c>
      <c r="H1919" s="18">
        <v>1.51</v>
      </c>
      <c r="I1919" s="16" t="s">
        <v>3</v>
      </c>
      <c r="J1919" s="16" t="s">
        <v>4</v>
      </c>
      <c r="K1919" s="16" t="s">
        <v>4</v>
      </c>
      <c r="L1919" s="19">
        <f>IF(Tabelle1[[#This Row],[Heizleistung (55°C)]]=0,Tabelle1[[#This Row],[Heizleistung (35°C)]],(Tabelle1[[#This Row],[Heizleistung (35°C)]]+Tabelle1[[#This Row],[Heizleistung (55°C)]])/2)</f>
        <v>11.765000000000001</v>
      </c>
      <c r="M1919" s="20">
        <f>IF(Tabelle1[[#This Row],[Etas 55°C]]=0,0,(Tabelle1[[#This Row],[Etas 35°C]]*0.8+Tabelle1[[#This Row],[Etas 55°C]]*0.2))*2.5</f>
        <v>4.7149999999999999</v>
      </c>
      <c r="N1919" s="21">
        <f>IF(-(Tabelle1[[#This Row],[80%/20% SCOP]]-5.5)/5.5=1,"n.a.",-(Tabelle1[[#This Row],[80%/20% SCOP]]-5.5)/5.5)</f>
        <v>0.14272727272727276</v>
      </c>
    </row>
    <row r="1920" spans="1:14" ht="20.100000000000001" customHeight="1" x14ac:dyDescent="0.25">
      <c r="A1920" s="24">
        <v>16018066</v>
      </c>
      <c r="B1920" s="15" t="s">
        <v>1936</v>
      </c>
      <c r="C1920" s="15" t="s">
        <v>1944</v>
      </c>
      <c r="D1920" s="16" t="s">
        <v>2</v>
      </c>
      <c r="E1920" s="17">
        <v>16.2</v>
      </c>
      <c r="F1920" s="18">
        <v>1.94</v>
      </c>
      <c r="G1920" s="17">
        <v>15.89</v>
      </c>
      <c r="H1920" s="18">
        <v>1.42</v>
      </c>
      <c r="I1920" s="16" t="s">
        <v>3</v>
      </c>
      <c r="J1920" s="16" t="s">
        <v>4</v>
      </c>
      <c r="K1920" s="16" t="s">
        <v>4</v>
      </c>
      <c r="L1920" s="19">
        <f>IF(Tabelle1[[#This Row],[Heizleistung (55°C)]]=0,Tabelle1[[#This Row],[Heizleistung (35°C)]],(Tabelle1[[#This Row],[Heizleistung (35°C)]]+Tabelle1[[#This Row],[Heizleistung (55°C)]])/2)</f>
        <v>16.045000000000002</v>
      </c>
      <c r="M1920" s="20">
        <f>IF(Tabelle1[[#This Row],[Etas 55°C]]=0,0,(Tabelle1[[#This Row],[Etas 35°C]]*0.8+Tabelle1[[#This Row],[Etas 55°C]]*0.2))*2.5</f>
        <v>4.59</v>
      </c>
      <c r="N1920" s="21">
        <f>IF(-(Tabelle1[[#This Row],[80%/20% SCOP]]-5.5)/5.5=1,"n.a.",-(Tabelle1[[#This Row],[80%/20% SCOP]]-5.5)/5.5)</f>
        <v>0.16545454545454549</v>
      </c>
    </row>
    <row r="1921" spans="1:14" ht="20.100000000000001" customHeight="1" x14ac:dyDescent="0.25">
      <c r="A1921" s="24">
        <v>16011175</v>
      </c>
      <c r="B1921" s="15" t="s">
        <v>1945</v>
      </c>
      <c r="C1921" s="15" t="s">
        <v>1946</v>
      </c>
      <c r="D1921" s="16" t="s">
        <v>2</v>
      </c>
      <c r="E1921" s="17">
        <v>4.4800000000000004</v>
      </c>
      <c r="F1921" s="18">
        <v>1.86</v>
      </c>
      <c r="G1921" s="17">
        <v>4.1399999999999997</v>
      </c>
      <c r="H1921" s="18">
        <v>1.31</v>
      </c>
      <c r="I1921" s="16" t="s">
        <v>40</v>
      </c>
      <c r="J1921" s="16" t="s">
        <v>4</v>
      </c>
      <c r="K1921" s="16" t="s">
        <v>4</v>
      </c>
      <c r="L1921" s="19">
        <f>IF(Tabelle1[[#This Row],[Heizleistung (55°C)]]=0,Tabelle1[[#This Row],[Heizleistung (35°C)]],(Tabelle1[[#This Row],[Heizleistung (35°C)]]+Tabelle1[[#This Row],[Heizleistung (55°C)]])/2)</f>
        <v>4.3100000000000005</v>
      </c>
      <c r="M1921" s="20">
        <f>IF(Tabelle1[[#This Row],[Etas 55°C]]=0,0,(Tabelle1[[#This Row],[Etas 35°C]]*0.8+Tabelle1[[#This Row],[Etas 55°C]]*0.2))*2.5</f>
        <v>4.3750000000000009</v>
      </c>
      <c r="N1921" s="21">
        <f>IF(-(Tabelle1[[#This Row],[80%/20% SCOP]]-5.5)/5.5=1,"n.a.",-(Tabelle1[[#This Row],[80%/20% SCOP]]-5.5)/5.5)</f>
        <v>0.20454545454545439</v>
      </c>
    </row>
    <row r="1922" spans="1:14" ht="20.100000000000001" customHeight="1" x14ac:dyDescent="0.25">
      <c r="A1922" s="24">
        <v>16016285</v>
      </c>
      <c r="B1922" s="15" t="s">
        <v>1945</v>
      </c>
      <c r="C1922" s="15" t="s">
        <v>1947</v>
      </c>
      <c r="D1922" s="16" t="s">
        <v>2</v>
      </c>
      <c r="E1922" s="17">
        <v>7.45</v>
      </c>
      <c r="F1922" s="18">
        <v>1.84</v>
      </c>
      <c r="G1922" s="17">
        <v>7.28</v>
      </c>
      <c r="H1922" s="18">
        <v>1.3</v>
      </c>
      <c r="I1922" s="16" t="s">
        <v>40</v>
      </c>
      <c r="J1922" s="16" t="s">
        <v>4</v>
      </c>
      <c r="K1922" s="16" t="s">
        <v>4</v>
      </c>
      <c r="L1922" s="19">
        <f>IF(Tabelle1[[#This Row],[Heizleistung (55°C)]]=0,Tabelle1[[#This Row],[Heizleistung (35°C)]],(Tabelle1[[#This Row],[Heizleistung (35°C)]]+Tabelle1[[#This Row],[Heizleistung (55°C)]])/2)</f>
        <v>7.3650000000000002</v>
      </c>
      <c r="M1922" s="20">
        <f>IF(Tabelle1[[#This Row],[Etas 55°C]]=0,0,(Tabelle1[[#This Row],[Etas 35°C]]*0.8+Tabelle1[[#This Row],[Etas 55°C]]*0.2))*2.5</f>
        <v>4.33</v>
      </c>
      <c r="N1922" s="21">
        <f>IF(-(Tabelle1[[#This Row],[80%/20% SCOP]]-5.5)/5.5=1,"n.a.",-(Tabelle1[[#This Row],[80%/20% SCOP]]-5.5)/5.5)</f>
        <v>0.21272727272727271</v>
      </c>
    </row>
    <row r="1923" spans="1:14" ht="20.100000000000001" customHeight="1" x14ac:dyDescent="0.25">
      <c r="A1923" s="24">
        <v>16013130</v>
      </c>
      <c r="B1923" s="15" t="s">
        <v>1945</v>
      </c>
      <c r="C1923" s="15" t="s">
        <v>1948</v>
      </c>
      <c r="D1923" s="16" t="s">
        <v>2</v>
      </c>
      <c r="E1923" s="17">
        <v>8.4600000000000009</v>
      </c>
      <c r="F1923" s="18">
        <v>1.88</v>
      </c>
      <c r="G1923" s="17">
        <v>8.39</v>
      </c>
      <c r="H1923" s="18">
        <v>1.31</v>
      </c>
      <c r="I1923" s="16" t="s">
        <v>40</v>
      </c>
      <c r="J1923" s="16" t="s">
        <v>4</v>
      </c>
      <c r="K1923" s="16" t="s">
        <v>4</v>
      </c>
      <c r="L1923" s="19">
        <f>IF(Tabelle1[[#This Row],[Heizleistung (55°C)]]=0,Tabelle1[[#This Row],[Heizleistung (35°C)]],(Tabelle1[[#This Row],[Heizleistung (35°C)]]+Tabelle1[[#This Row],[Heizleistung (55°C)]])/2)</f>
        <v>8.4250000000000007</v>
      </c>
      <c r="M1923" s="20">
        <f>IF(Tabelle1[[#This Row],[Etas 55°C]]=0,0,(Tabelle1[[#This Row],[Etas 35°C]]*0.8+Tabelle1[[#This Row],[Etas 55°C]]*0.2))*2.5</f>
        <v>4.415</v>
      </c>
      <c r="N1923" s="21">
        <f>IF(-(Tabelle1[[#This Row],[80%/20% SCOP]]-5.5)/5.5=1,"n.a.",-(Tabelle1[[#This Row],[80%/20% SCOP]]-5.5)/5.5)</f>
        <v>0.19727272727272727</v>
      </c>
    </row>
    <row r="1924" spans="1:14" ht="20.100000000000001" customHeight="1" x14ac:dyDescent="0.25">
      <c r="A1924" s="24">
        <v>16013133</v>
      </c>
      <c r="B1924" s="15" t="s">
        <v>1945</v>
      </c>
      <c r="C1924" s="15" t="s">
        <v>1949</v>
      </c>
      <c r="D1924" s="16" t="s">
        <v>2</v>
      </c>
      <c r="E1924" s="17">
        <v>12.05</v>
      </c>
      <c r="F1924" s="18">
        <v>1.85</v>
      </c>
      <c r="G1924" s="17">
        <v>12.25</v>
      </c>
      <c r="H1924" s="18">
        <v>1.32</v>
      </c>
      <c r="I1924" s="16" t="s">
        <v>40</v>
      </c>
      <c r="J1924" s="16" t="s">
        <v>4</v>
      </c>
      <c r="K1924" s="16" t="s">
        <v>4</v>
      </c>
      <c r="L1924" s="19">
        <f>IF(Tabelle1[[#This Row],[Heizleistung (55°C)]]=0,Tabelle1[[#This Row],[Heizleistung (35°C)]],(Tabelle1[[#This Row],[Heizleistung (35°C)]]+Tabelle1[[#This Row],[Heizleistung (55°C)]])/2)</f>
        <v>12.15</v>
      </c>
      <c r="M1924" s="20">
        <f>IF(Tabelle1[[#This Row],[Etas 55°C]]=0,0,(Tabelle1[[#This Row],[Etas 35°C]]*0.8+Tabelle1[[#This Row],[Etas 55°C]]*0.2))*2.5</f>
        <v>4.3600000000000003</v>
      </c>
      <c r="N1924" s="21">
        <f>IF(-(Tabelle1[[#This Row],[80%/20% SCOP]]-5.5)/5.5=1,"n.a.",-(Tabelle1[[#This Row],[80%/20% SCOP]]-5.5)/5.5)</f>
        <v>0.20727272727272722</v>
      </c>
    </row>
    <row r="1925" spans="1:14" ht="20.100000000000001" customHeight="1" x14ac:dyDescent="0.25">
      <c r="A1925" s="24">
        <v>16011176</v>
      </c>
      <c r="B1925" s="15" t="s">
        <v>1945</v>
      </c>
      <c r="C1925" s="15" t="s">
        <v>1950</v>
      </c>
      <c r="D1925" s="16" t="s">
        <v>2</v>
      </c>
      <c r="E1925" s="17">
        <v>7.3</v>
      </c>
      <c r="F1925" s="18">
        <v>1.8</v>
      </c>
      <c r="G1925" s="17">
        <v>7.7</v>
      </c>
      <c r="H1925" s="18">
        <v>1.28</v>
      </c>
      <c r="I1925" s="16" t="s">
        <v>40</v>
      </c>
      <c r="J1925" s="16" t="s">
        <v>4</v>
      </c>
      <c r="K1925" s="16" t="s">
        <v>4</v>
      </c>
      <c r="L1925" s="19">
        <f>IF(Tabelle1[[#This Row],[Heizleistung (55°C)]]=0,Tabelle1[[#This Row],[Heizleistung (35°C)]],(Tabelle1[[#This Row],[Heizleistung (35°C)]]+Tabelle1[[#This Row],[Heizleistung (55°C)]])/2)</f>
        <v>7.5</v>
      </c>
      <c r="M1925" s="20">
        <f>IF(Tabelle1[[#This Row],[Etas 55°C]]=0,0,(Tabelle1[[#This Row],[Etas 35°C]]*0.8+Tabelle1[[#This Row],[Etas 55°C]]*0.2))*2.5</f>
        <v>4.24</v>
      </c>
      <c r="N1925" s="21">
        <f>IF(-(Tabelle1[[#This Row],[80%/20% SCOP]]-5.5)/5.5=1,"n.a.",-(Tabelle1[[#This Row],[80%/20% SCOP]]-5.5)/5.5)</f>
        <v>0.22909090909090904</v>
      </c>
    </row>
    <row r="1926" spans="1:14" ht="20.100000000000001" customHeight="1" x14ac:dyDescent="0.25">
      <c r="A1926" s="24">
        <v>16016281</v>
      </c>
      <c r="B1926" s="15" t="s">
        <v>1945</v>
      </c>
      <c r="C1926" s="15" t="s">
        <v>1951</v>
      </c>
      <c r="D1926" s="16" t="s">
        <v>2</v>
      </c>
      <c r="E1926" s="17">
        <v>9.59</v>
      </c>
      <c r="F1926" s="18">
        <v>1.91</v>
      </c>
      <c r="G1926" s="17">
        <v>8.61</v>
      </c>
      <c r="H1926" s="18">
        <v>1.42</v>
      </c>
      <c r="I1926" s="16" t="s">
        <v>3</v>
      </c>
      <c r="J1926" s="16" t="s">
        <v>4</v>
      </c>
      <c r="K1926" s="16" t="s">
        <v>4</v>
      </c>
      <c r="L1926" s="19">
        <f>IF(Tabelle1[[#This Row],[Heizleistung (55°C)]]=0,Tabelle1[[#This Row],[Heizleistung (35°C)]],(Tabelle1[[#This Row],[Heizleistung (35°C)]]+Tabelle1[[#This Row],[Heizleistung (55°C)]])/2)</f>
        <v>9.1</v>
      </c>
      <c r="M1926" s="20">
        <f>IF(Tabelle1[[#This Row],[Etas 55°C]]=0,0,(Tabelle1[[#This Row],[Etas 35°C]]*0.8+Tabelle1[[#This Row],[Etas 55°C]]*0.2))*2.5</f>
        <v>4.53</v>
      </c>
      <c r="N1926" s="21">
        <f>IF(-(Tabelle1[[#This Row],[80%/20% SCOP]]-5.5)/5.5=1,"n.a.",-(Tabelle1[[#This Row],[80%/20% SCOP]]-5.5)/5.5)</f>
        <v>0.17636363636363631</v>
      </c>
    </row>
    <row r="1927" spans="1:14" ht="20.100000000000001" customHeight="1" x14ac:dyDescent="0.25">
      <c r="A1927" s="24">
        <v>16016278</v>
      </c>
      <c r="B1927" s="15" t="s">
        <v>1945</v>
      </c>
      <c r="C1927" s="15" t="s">
        <v>1952</v>
      </c>
      <c r="D1927" s="16" t="s">
        <v>2</v>
      </c>
      <c r="E1927" s="17">
        <v>7.27</v>
      </c>
      <c r="F1927" s="18">
        <v>1.78</v>
      </c>
      <c r="G1927" s="17">
        <v>7.28</v>
      </c>
      <c r="H1927" s="18">
        <v>1.33</v>
      </c>
      <c r="I1927" s="16" t="s">
        <v>3</v>
      </c>
      <c r="J1927" s="16" t="s">
        <v>4</v>
      </c>
      <c r="K1927" s="16" t="s">
        <v>4</v>
      </c>
      <c r="L1927" s="19">
        <f>IF(Tabelle1[[#This Row],[Heizleistung (55°C)]]=0,Tabelle1[[#This Row],[Heizleistung (35°C)]],(Tabelle1[[#This Row],[Heizleistung (35°C)]]+Tabelle1[[#This Row],[Heizleistung (55°C)]])/2)</f>
        <v>7.2750000000000004</v>
      </c>
      <c r="M1927" s="20">
        <f>IF(Tabelle1[[#This Row],[Etas 55°C]]=0,0,(Tabelle1[[#This Row],[Etas 35°C]]*0.8+Tabelle1[[#This Row],[Etas 55°C]]*0.2))*2.5</f>
        <v>4.2250000000000005</v>
      </c>
      <c r="N1927" s="21">
        <f>IF(-(Tabelle1[[#This Row],[80%/20% SCOP]]-5.5)/5.5=1,"n.a.",-(Tabelle1[[#This Row],[80%/20% SCOP]]-5.5)/5.5)</f>
        <v>0.23181818181818173</v>
      </c>
    </row>
    <row r="1928" spans="1:14" ht="20.100000000000001" customHeight="1" x14ac:dyDescent="0.25">
      <c r="A1928" s="24">
        <v>16016286</v>
      </c>
      <c r="B1928" s="15" t="s">
        <v>1945</v>
      </c>
      <c r="C1928" s="15" t="s">
        <v>1953</v>
      </c>
      <c r="D1928" s="16" t="s">
        <v>2</v>
      </c>
      <c r="E1928" s="17">
        <v>9.23</v>
      </c>
      <c r="F1928" s="18">
        <v>1.85</v>
      </c>
      <c r="G1928" s="17">
        <v>8.4600000000000009</v>
      </c>
      <c r="H1928" s="18">
        <v>1.33</v>
      </c>
      <c r="I1928" s="16" t="s">
        <v>40</v>
      </c>
      <c r="J1928" s="16" t="s">
        <v>4</v>
      </c>
      <c r="K1928" s="16" t="s">
        <v>4</v>
      </c>
      <c r="L1928" s="19">
        <f>IF(Tabelle1[[#This Row],[Heizleistung (55°C)]]=0,Tabelle1[[#This Row],[Heizleistung (35°C)]],(Tabelle1[[#This Row],[Heizleistung (35°C)]]+Tabelle1[[#This Row],[Heizleistung (55°C)]])/2)</f>
        <v>8.8450000000000006</v>
      </c>
      <c r="M1928" s="20">
        <f>IF(Tabelle1[[#This Row],[Etas 55°C]]=0,0,(Tabelle1[[#This Row],[Etas 35°C]]*0.8+Tabelle1[[#This Row],[Etas 55°C]]*0.2))*2.5</f>
        <v>4.3650000000000002</v>
      </c>
      <c r="N1928" s="21">
        <f>IF(-(Tabelle1[[#This Row],[80%/20% SCOP]]-5.5)/5.5=1,"n.a.",-(Tabelle1[[#This Row],[80%/20% SCOP]]-5.5)/5.5)</f>
        <v>0.20636363636363633</v>
      </c>
    </row>
    <row r="1929" spans="1:14" ht="20.100000000000001" customHeight="1" x14ac:dyDescent="0.25">
      <c r="A1929" s="24">
        <v>16013131</v>
      </c>
      <c r="B1929" s="15" t="s">
        <v>1945</v>
      </c>
      <c r="C1929" s="15" t="s">
        <v>1954</v>
      </c>
      <c r="D1929" s="16" t="s">
        <v>2</v>
      </c>
      <c r="E1929" s="17">
        <v>8.4600000000000009</v>
      </c>
      <c r="F1929" s="18">
        <v>1.88</v>
      </c>
      <c r="G1929" s="17">
        <v>8.39</v>
      </c>
      <c r="H1929" s="18">
        <v>1.31</v>
      </c>
      <c r="I1929" s="16" t="s">
        <v>40</v>
      </c>
      <c r="J1929" s="16" t="s">
        <v>4</v>
      </c>
      <c r="K1929" s="16" t="s">
        <v>4</v>
      </c>
      <c r="L1929" s="19">
        <f>IF(Tabelle1[[#This Row],[Heizleistung (55°C)]]=0,Tabelle1[[#This Row],[Heizleistung (35°C)]],(Tabelle1[[#This Row],[Heizleistung (35°C)]]+Tabelle1[[#This Row],[Heizleistung (55°C)]])/2)</f>
        <v>8.4250000000000007</v>
      </c>
      <c r="M1929" s="20">
        <f>IF(Tabelle1[[#This Row],[Etas 55°C]]=0,0,(Tabelle1[[#This Row],[Etas 35°C]]*0.8+Tabelle1[[#This Row],[Etas 55°C]]*0.2))*2.5</f>
        <v>4.415</v>
      </c>
      <c r="N1929" s="21">
        <f>IF(-(Tabelle1[[#This Row],[80%/20% SCOP]]-5.5)/5.5=1,"n.a.",-(Tabelle1[[#This Row],[80%/20% SCOP]]-5.5)/5.5)</f>
        <v>0.19727272727272727</v>
      </c>
    </row>
    <row r="1930" spans="1:14" ht="20.100000000000001" customHeight="1" x14ac:dyDescent="0.25">
      <c r="A1930" s="24">
        <v>16016290</v>
      </c>
      <c r="B1930" s="15" t="s">
        <v>1945</v>
      </c>
      <c r="C1930" s="15" t="s">
        <v>1955</v>
      </c>
      <c r="D1930" s="16" t="s">
        <v>2</v>
      </c>
      <c r="E1930" s="17">
        <v>19.05</v>
      </c>
      <c r="F1930" s="18">
        <v>1.82</v>
      </c>
      <c r="G1930" s="17">
        <v>19.75</v>
      </c>
      <c r="H1930" s="18">
        <v>1.37</v>
      </c>
      <c r="I1930" s="16" t="s">
        <v>40</v>
      </c>
      <c r="J1930" s="16" t="s">
        <v>4</v>
      </c>
      <c r="K1930" s="16" t="s">
        <v>4</v>
      </c>
      <c r="L1930" s="19">
        <f>IF(Tabelle1[[#This Row],[Heizleistung (55°C)]]=0,Tabelle1[[#This Row],[Heizleistung (35°C)]],(Tabelle1[[#This Row],[Heizleistung (35°C)]]+Tabelle1[[#This Row],[Heizleistung (55°C)]])/2)</f>
        <v>19.399999999999999</v>
      </c>
      <c r="M1930" s="20">
        <f>IF(Tabelle1[[#This Row],[Etas 55°C]]=0,0,(Tabelle1[[#This Row],[Etas 35°C]]*0.8+Tabelle1[[#This Row],[Etas 55°C]]*0.2))*2.5</f>
        <v>4.3250000000000002</v>
      </c>
      <c r="N1930" s="21">
        <f>IF(-(Tabelle1[[#This Row],[80%/20% SCOP]]-5.5)/5.5=1,"n.a.",-(Tabelle1[[#This Row],[80%/20% SCOP]]-5.5)/5.5)</f>
        <v>0.2136363636363636</v>
      </c>
    </row>
    <row r="1931" spans="1:14" ht="20.100000000000001" customHeight="1" x14ac:dyDescent="0.25">
      <c r="A1931" s="24">
        <v>16016291</v>
      </c>
      <c r="B1931" s="15" t="s">
        <v>1945</v>
      </c>
      <c r="C1931" s="15" t="s">
        <v>1956</v>
      </c>
      <c r="D1931" s="16" t="s">
        <v>2</v>
      </c>
      <c r="E1931" s="17">
        <v>19.05</v>
      </c>
      <c r="F1931" s="18">
        <v>1.82</v>
      </c>
      <c r="G1931" s="17">
        <v>19.75</v>
      </c>
      <c r="H1931" s="18">
        <v>1.37</v>
      </c>
      <c r="I1931" s="16" t="s">
        <v>40</v>
      </c>
      <c r="J1931" s="16" t="s">
        <v>4</v>
      </c>
      <c r="K1931" s="16" t="s">
        <v>4</v>
      </c>
      <c r="L1931" s="19">
        <f>IF(Tabelle1[[#This Row],[Heizleistung (55°C)]]=0,Tabelle1[[#This Row],[Heizleistung (35°C)]],(Tabelle1[[#This Row],[Heizleistung (35°C)]]+Tabelle1[[#This Row],[Heizleistung (55°C)]])/2)</f>
        <v>19.399999999999999</v>
      </c>
      <c r="M1931" s="20">
        <f>IF(Tabelle1[[#This Row],[Etas 55°C]]=0,0,(Tabelle1[[#This Row],[Etas 35°C]]*0.8+Tabelle1[[#This Row],[Etas 55°C]]*0.2))*2.5</f>
        <v>4.3250000000000002</v>
      </c>
      <c r="N1931" s="21">
        <f>IF(-(Tabelle1[[#This Row],[80%/20% SCOP]]-5.5)/5.5=1,"n.a.",-(Tabelle1[[#This Row],[80%/20% SCOP]]-5.5)/5.5)</f>
        <v>0.2136363636363636</v>
      </c>
    </row>
    <row r="1932" spans="1:14" ht="20.100000000000001" customHeight="1" x14ac:dyDescent="0.25">
      <c r="A1932" s="24">
        <v>16016274</v>
      </c>
      <c r="B1932" s="15" t="s">
        <v>1945</v>
      </c>
      <c r="C1932" s="15" t="s">
        <v>1957</v>
      </c>
      <c r="D1932" s="16" t="s">
        <v>2</v>
      </c>
      <c r="E1932" s="17">
        <v>5.0599999999999996</v>
      </c>
      <c r="F1932" s="18">
        <v>1.82</v>
      </c>
      <c r="G1932" s="17">
        <v>4.79</v>
      </c>
      <c r="H1932" s="18">
        <v>1.39</v>
      </c>
      <c r="I1932" s="16" t="s">
        <v>3</v>
      </c>
      <c r="J1932" s="16" t="s">
        <v>4</v>
      </c>
      <c r="K1932" s="16" t="s">
        <v>4</v>
      </c>
      <c r="L1932" s="19">
        <f>IF(Tabelle1[[#This Row],[Heizleistung (55°C)]]=0,Tabelle1[[#This Row],[Heizleistung (35°C)]],(Tabelle1[[#This Row],[Heizleistung (35°C)]]+Tabelle1[[#This Row],[Heizleistung (55°C)]])/2)</f>
        <v>4.9249999999999998</v>
      </c>
      <c r="M1932" s="20">
        <f>IF(Tabelle1[[#This Row],[Etas 55°C]]=0,0,(Tabelle1[[#This Row],[Etas 35°C]]*0.8+Tabelle1[[#This Row],[Etas 55°C]]*0.2))*2.5</f>
        <v>4.3350000000000009</v>
      </c>
      <c r="N1932" s="21">
        <f>IF(-(Tabelle1[[#This Row],[80%/20% SCOP]]-5.5)/5.5=1,"n.a.",-(Tabelle1[[#This Row],[80%/20% SCOP]]-5.5)/5.5)</f>
        <v>0.21181818181818166</v>
      </c>
    </row>
    <row r="1933" spans="1:14" ht="20.100000000000001" customHeight="1" x14ac:dyDescent="0.25">
      <c r="A1933" s="24">
        <v>16016279</v>
      </c>
      <c r="B1933" s="15" t="s">
        <v>1945</v>
      </c>
      <c r="C1933" s="15" t="s">
        <v>1958</v>
      </c>
      <c r="D1933" s="16" t="s">
        <v>2</v>
      </c>
      <c r="E1933" s="17">
        <v>7.27</v>
      </c>
      <c r="F1933" s="18">
        <v>1.78</v>
      </c>
      <c r="G1933" s="17">
        <v>7.28</v>
      </c>
      <c r="H1933" s="18">
        <v>1.33</v>
      </c>
      <c r="I1933" s="16" t="s">
        <v>3</v>
      </c>
      <c r="J1933" s="16" t="s">
        <v>4</v>
      </c>
      <c r="K1933" s="16" t="s">
        <v>4</v>
      </c>
      <c r="L1933" s="19">
        <f>IF(Tabelle1[[#This Row],[Heizleistung (55°C)]]=0,Tabelle1[[#This Row],[Heizleistung (35°C)]],(Tabelle1[[#This Row],[Heizleistung (35°C)]]+Tabelle1[[#This Row],[Heizleistung (55°C)]])/2)</f>
        <v>7.2750000000000004</v>
      </c>
      <c r="M1933" s="20">
        <f>IF(Tabelle1[[#This Row],[Etas 55°C]]=0,0,(Tabelle1[[#This Row],[Etas 35°C]]*0.8+Tabelle1[[#This Row],[Etas 55°C]]*0.2))*2.5</f>
        <v>4.2250000000000005</v>
      </c>
      <c r="N1933" s="21">
        <f>IF(-(Tabelle1[[#This Row],[80%/20% SCOP]]-5.5)/5.5=1,"n.a.",-(Tabelle1[[#This Row],[80%/20% SCOP]]-5.5)/5.5)</f>
        <v>0.23181818181818173</v>
      </c>
    </row>
    <row r="1934" spans="1:14" ht="20.100000000000001" customHeight="1" x14ac:dyDescent="0.25">
      <c r="A1934" s="24">
        <v>16016284</v>
      </c>
      <c r="B1934" s="15" t="s">
        <v>1945</v>
      </c>
      <c r="C1934" s="15" t="s">
        <v>1959</v>
      </c>
      <c r="D1934" s="16" t="s">
        <v>2</v>
      </c>
      <c r="E1934" s="17">
        <v>7.45</v>
      </c>
      <c r="F1934" s="18">
        <v>1.84</v>
      </c>
      <c r="G1934" s="17">
        <v>7.28</v>
      </c>
      <c r="H1934" s="18">
        <v>1.3</v>
      </c>
      <c r="I1934" s="16" t="s">
        <v>40</v>
      </c>
      <c r="J1934" s="16" t="s">
        <v>4</v>
      </c>
      <c r="K1934" s="16" t="s">
        <v>4</v>
      </c>
      <c r="L1934" s="19">
        <f>IF(Tabelle1[[#This Row],[Heizleistung (55°C)]]=0,Tabelle1[[#This Row],[Heizleistung (35°C)]],(Tabelle1[[#This Row],[Heizleistung (35°C)]]+Tabelle1[[#This Row],[Heizleistung (55°C)]])/2)</f>
        <v>7.3650000000000002</v>
      </c>
      <c r="M1934" s="20">
        <f>IF(Tabelle1[[#This Row],[Etas 55°C]]=0,0,(Tabelle1[[#This Row],[Etas 35°C]]*0.8+Tabelle1[[#This Row],[Etas 55°C]]*0.2))*2.5</f>
        <v>4.33</v>
      </c>
      <c r="N1934" s="21">
        <f>IF(-(Tabelle1[[#This Row],[80%/20% SCOP]]-5.5)/5.5=1,"n.a.",-(Tabelle1[[#This Row],[80%/20% SCOP]]-5.5)/5.5)</f>
        <v>0.21272727272727271</v>
      </c>
    </row>
    <row r="1935" spans="1:14" ht="20.100000000000001" customHeight="1" x14ac:dyDescent="0.25">
      <c r="A1935" s="24">
        <v>16011179</v>
      </c>
      <c r="B1935" s="15" t="s">
        <v>1945</v>
      </c>
      <c r="C1935" s="15" t="s">
        <v>1960</v>
      </c>
      <c r="D1935" s="16" t="s">
        <v>2</v>
      </c>
      <c r="E1935" s="17">
        <v>12.05</v>
      </c>
      <c r="F1935" s="18">
        <v>1.79</v>
      </c>
      <c r="G1935" s="17">
        <v>12.47</v>
      </c>
      <c r="H1935" s="18">
        <v>1.29</v>
      </c>
      <c r="I1935" s="16" t="s">
        <v>40</v>
      </c>
      <c r="J1935" s="16" t="s">
        <v>4</v>
      </c>
      <c r="K1935" s="16" t="s">
        <v>4</v>
      </c>
      <c r="L1935" s="19">
        <f>IF(Tabelle1[[#This Row],[Heizleistung (55°C)]]=0,Tabelle1[[#This Row],[Heizleistung (35°C)]],(Tabelle1[[#This Row],[Heizleistung (35°C)]]+Tabelle1[[#This Row],[Heizleistung (55°C)]])/2)</f>
        <v>12.260000000000002</v>
      </c>
      <c r="M1935" s="20">
        <f>IF(Tabelle1[[#This Row],[Etas 55°C]]=0,0,(Tabelle1[[#This Row],[Etas 35°C]]*0.8+Tabelle1[[#This Row],[Etas 55°C]]*0.2))*2.5</f>
        <v>4.2250000000000005</v>
      </c>
      <c r="N1935" s="21">
        <f>IF(-(Tabelle1[[#This Row],[80%/20% SCOP]]-5.5)/5.5=1,"n.a.",-(Tabelle1[[#This Row],[80%/20% SCOP]]-5.5)/5.5)</f>
        <v>0.23181818181818173</v>
      </c>
    </row>
    <row r="1936" spans="1:14" ht="20.100000000000001" customHeight="1" x14ac:dyDescent="0.25">
      <c r="A1936" s="24">
        <v>16011499</v>
      </c>
      <c r="B1936" s="15" t="s">
        <v>1945</v>
      </c>
      <c r="C1936" s="15" t="s">
        <v>1961</v>
      </c>
      <c r="D1936" s="16" t="s">
        <v>2</v>
      </c>
      <c r="E1936" s="17">
        <v>4.4800000000000004</v>
      </c>
      <c r="F1936" s="18">
        <v>1.86</v>
      </c>
      <c r="G1936" s="17">
        <v>4.1399999999999997</v>
      </c>
      <c r="H1936" s="18">
        <v>1.31</v>
      </c>
      <c r="I1936" s="16" t="s">
        <v>40</v>
      </c>
      <c r="J1936" s="16" t="s">
        <v>4</v>
      </c>
      <c r="K1936" s="16" t="s">
        <v>4</v>
      </c>
      <c r="L1936" s="19">
        <f>IF(Tabelle1[[#This Row],[Heizleistung (55°C)]]=0,Tabelle1[[#This Row],[Heizleistung (35°C)]],(Tabelle1[[#This Row],[Heizleistung (35°C)]]+Tabelle1[[#This Row],[Heizleistung (55°C)]])/2)</f>
        <v>4.3100000000000005</v>
      </c>
      <c r="M1936" s="20">
        <f>IF(Tabelle1[[#This Row],[Etas 55°C]]=0,0,(Tabelle1[[#This Row],[Etas 35°C]]*0.8+Tabelle1[[#This Row],[Etas 55°C]]*0.2))*2.5</f>
        <v>4.3750000000000009</v>
      </c>
      <c r="N1936" s="21">
        <f>IF(-(Tabelle1[[#This Row],[80%/20% SCOP]]-5.5)/5.5=1,"n.a.",-(Tabelle1[[#This Row],[80%/20% SCOP]]-5.5)/5.5)</f>
        <v>0.20454545454545439</v>
      </c>
    </row>
    <row r="1937" spans="1:14" ht="20.100000000000001" customHeight="1" x14ac:dyDescent="0.25">
      <c r="A1937" s="24">
        <v>16011177</v>
      </c>
      <c r="B1937" s="15" t="s">
        <v>1945</v>
      </c>
      <c r="C1937" s="15" t="s">
        <v>1962</v>
      </c>
      <c r="D1937" s="16" t="s">
        <v>2</v>
      </c>
      <c r="E1937" s="17">
        <v>8.67</v>
      </c>
      <c r="F1937" s="18">
        <v>1.8</v>
      </c>
      <c r="G1937" s="17">
        <v>8.5500000000000007</v>
      </c>
      <c r="H1937" s="18">
        <v>1.33</v>
      </c>
      <c r="I1937" s="16" t="s">
        <v>40</v>
      </c>
      <c r="J1937" s="16" t="s">
        <v>4</v>
      </c>
      <c r="K1937" s="16" t="s">
        <v>4</v>
      </c>
      <c r="L1937" s="19">
        <f>IF(Tabelle1[[#This Row],[Heizleistung (55°C)]]=0,Tabelle1[[#This Row],[Heizleistung (35°C)]],(Tabelle1[[#This Row],[Heizleistung (35°C)]]+Tabelle1[[#This Row],[Heizleistung (55°C)]])/2)</f>
        <v>8.61</v>
      </c>
      <c r="M1937" s="20">
        <f>IF(Tabelle1[[#This Row],[Etas 55°C]]=0,0,(Tabelle1[[#This Row],[Etas 35°C]]*0.8+Tabelle1[[#This Row],[Etas 55°C]]*0.2))*2.5</f>
        <v>4.2650000000000006</v>
      </c>
      <c r="N1937" s="21">
        <f>IF(-(Tabelle1[[#This Row],[80%/20% SCOP]]-5.5)/5.5=1,"n.a.",-(Tabelle1[[#This Row],[80%/20% SCOP]]-5.5)/5.5)</f>
        <v>0.22454545454545444</v>
      </c>
    </row>
    <row r="1938" spans="1:14" ht="20.100000000000001" customHeight="1" x14ac:dyDescent="0.25">
      <c r="A1938" s="24">
        <v>16016282</v>
      </c>
      <c r="B1938" s="15" t="s">
        <v>1945</v>
      </c>
      <c r="C1938" s="15" t="s">
        <v>1963</v>
      </c>
      <c r="D1938" s="16" t="s">
        <v>2</v>
      </c>
      <c r="E1938" s="17">
        <v>12.2</v>
      </c>
      <c r="F1938" s="18">
        <v>1.75</v>
      </c>
      <c r="G1938" s="17">
        <v>12.66</v>
      </c>
      <c r="H1938" s="18">
        <v>1.36</v>
      </c>
      <c r="I1938" s="16" t="s">
        <v>3</v>
      </c>
      <c r="J1938" s="16" t="s">
        <v>4</v>
      </c>
      <c r="K1938" s="16" t="s">
        <v>4</v>
      </c>
      <c r="L1938" s="19">
        <f>IF(Tabelle1[[#This Row],[Heizleistung (55°C)]]=0,Tabelle1[[#This Row],[Heizleistung (35°C)]],(Tabelle1[[#This Row],[Heizleistung (35°C)]]+Tabelle1[[#This Row],[Heizleistung (55°C)]])/2)</f>
        <v>12.43</v>
      </c>
      <c r="M1938" s="20">
        <f>IF(Tabelle1[[#This Row],[Etas 55°C]]=0,0,(Tabelle1[[#This Row],[Etas 35°C]]*0.8+Tabelle1[[#This Row],[Etas 55°C]]*0.2))*2.5</f>
        <v>4.1800000000000006</v>
      </c>
      <c r="N1938" s="21">
        <f>IF(-(Tabelle1[[#This Row],[80%/20% SCOP]]-5.5)/5.5=1,"n.a.",-(Tabelle1[[#This Row],[80%/20% SCOP]]-5.5)/5.5)</f>
        <v>0.23999999999999988</v>
      </c>
    </row>
    <row r="1939" spans="1:14" ht="20.100000000000001" customHeight="1" x14ac:dyDescent="0.25">
      <c r="A1939" s="24">
        <v>16016273</v>
      </c>
      <c r="B1939" s="15" t="s">
        <v>1945</v>
      </c>
      <c r="C1939" s="15" t="s">
        <v>1964</v>
      </c>
      <c r="D1939" s="16" t="s">
        <v>2</v>
      </c>
      <c r="E1939" s="17">
        <v>5.0599999999999996</v>
      </c>
      <c r="F1939" s="18">
        <v>1.82</v>
      </c>
      <c r="G1939" s="17">
        <v>4.79</v>
      </c>
      <c r="H1939" s="18">
        <v>1.39</v>
      </c>
      <c r="I1939" s="16" t="s">
        <v>3</v>
      </c>
      <c r="J1939" s="16" t="s">
        <v>4</v>
      </c>
      <c r="K1939" s="16" t="s">
        <v>4</v>
      </c>
      <c r="L1939" s="19">
        <f>IF(Tabelle1[[#This Row],[Heizleistung (55°C)]]=0,Tabelle1[[#This Row],[Heizleistung (35°C)]],(Tabelle1[[#This Row],[Heizleistung (35°C)]]+Tabelle1[[#This Row],[Heizleistung (55°C)]])/2)</f>
        <v>4.9249999999999998</v>
      </c>
      <c r="M1939" s="20">
        <f>IF(Tabelle1[[#This Row],[Etas 55°C]]=0,0,(Tabelle1[[#This Row],[Etas 35°C]]*0.8+Tabelle1[[#This Row],[Etas 55°C]]*0.2))*2.5</f>
        <v>4.3350000000000009</v>
      </c>
      <c r="N1939" s="21">
        <f>IF(-(Tabelle1[[#This Row],[80%/20% SCOP]]-5.5)/5.5=1,"n.a.",-(Tabelle1[[#This Row],[80%/20% SCOP]]-5.5)/5.5)</f>
        <v>0.21181818181818166</v>
      </c>
    </row>
    <row r="1940" spans="1:14" ht="20.100000000000001" customHeight="1" x14ac:dyDescent="0.25">
      <c r="A1940" s="24">
        <v>16016283</v>
      </c>
      <c r="B1940" s="15" t="s">
        <v>1945</v>
      </c>
      <c r="C1940" s="15" t="s">
        <v>1965</v>
      </c>
      <c r="D1940" s="16" t="s">
        <v>2</v>
      </c>
      <c r="E1940" s="17">
        <v>12.2</v>
      </c>
      <c r="F1940" s="18">
        <v>1.75</v>
      </c>
      <c r="G1940" s="17">
        <v>12.66</v>
      </c>
      <c r="H1940" s="18">
        <v>1.36</v>
      </c>
      <c r="I1940" s="16" t="s">
        <v>3</v>
      </c>
      <c r="J1940" s="16" t="s">
        <v>4</v>
      </c>
      <c r="K1940" s="16" t="s">
        <v>4</v>
      </c>
      <c r="L1940" s="19">
        <f>IF(Tabelle1[[#This Row],[Heizleistung (55°C)]]=0,Tabelle1[[#This Row],[Heizleistung (35°C)]],(Tabelle1[[#This Row],[Heizleistung (35°C)]]+Tabelle1[[#This Row],[Heizleistung (55°C)]])/2)</f>
        <v>12.43</v>
      </c>
      <c r="M1940" s="20">
        <f>IF(Tabelle1[[#This Row],[Etas 55°C]]=0,0,(Tabelle1[[#This Row],[Etas 35°C]]*0.8+Tabelle1[[#This Row],[Etas 55°C]]*0.2))*2.5</f>
        <v>4.1800000000000006</v>
      </c>
      <c r="N1940" s="21">
        <f>IF(-(Tabelle1[[#This Row],[80%/20% SCOP]]-5.5)/5.5=1,"n.a.",-(Tabelle1[[#This Row],[80%/20% SCOP]]-5.5)/5.5)</f>
        <v>0.23999999999999988</v>
      </c>
    </row>
    <row r="1941" spans="1:14" ht="20.100000000000001" customHeight="1" x14ac:dyDescent="0.25">
      <c r="A1941" s="24">
        <v>16013132</v>
      </c>
      <c r="B1941" s="15" t="s">
        <v>1945</v>
      </c>
      <c r="C1941" s="15" t="s">
        <v>1966</v>
      </c>
      <c r="D1941" s="16" t="s">
        <v>2</v>
      </c>
      <c r="E1941" s="17">
        <v>12.05</v>
      </c>
      <c r="F1941" s="18">
        <v>1.85</v>
      </c>
      <c r="G1941" s="17">
        <v>12.25</v>
      </c>
      <c r="H1941" s="18">
        <v>1.32</v>
      </c>
      <c r="I1941" s="16" t="s">
        <v>40</v>
      </c>
      <c r="J1941" s="16" t="s">
        <v>4</v>
      </c>
      <c r="K1941" s="16" t="s">
        <v>4</v>
      </c>
      <c r="L1941" s="19">
        <f>IF(Tabelle1[[#This Row],[Heizleistung (55°C)]]=0,Tabelle1[[#This Row],[Heizleistung (35°C)]],(Tabelle1[[#This Row],[Heizleistung (35°C)]]+Tabelle1[[#This Row],[Heizleistung (55°C)]])/2)</f>
        <v>12.15</v>
      </c>
      <c r="M1941" s="20">
        <f>IF(Tabelle1[[#This Row],[Etas 55°C]]=0,0,(Tabelle1[[#This Row],[Etas 35°C]]*0.8+Tabelle1[[#This Row],[Etas 55°C]]*0.2))*2.5</f>
        <v>4.3600000000000003</v>
      </c>
      <c r="N1941" s="21">
        <f>IF(-(Tabelle1[[#This Row],[80%/20% SCOP]]-5.5)/5.5=1,"n.a.",-(Tabelle1[[#This Row],[80%/20% SCOP]]-5.5)/5.5)</f>
        <v>0.20727272727272722</v>
      </c>
    </row>
    <row r="1942" spans="1:14" ht="20.100000000000001" customHeight="1" x14ac:dyDescent="0.25">
      <c r="A1942" s="24">
        <v>16011161</v>
      </c>
      <c r="B1942" s="15" t="s">
        <v>1945</v>
      </c>
      <c r="C1942" s="15" t="s">
        <v>1967</v>
      </c>
      <c r="D1942" s="16" t="s">
        <v>2</v>
      </c>
      <c r="E1942" s="17">
        <v>7.3</v>
      </c>
      <c r="F1942" s="18">
        <v>1.8</v>
      </c>
      <c r="G1942" s="17">
        <v>7.7</v>
      </c>
      <c r="H1942" s="18">
        <v>1.28</v>
      </c>
      <c r="I1942" s="16" t="s">
        <v>40</v>
      </c>
      <c r="J1942" s="16" t="s">
        <v>4</v>
      </c>
      <c r="K1942" s="16" t="s">
        <v>4</v>
      </c>
      <c r="L1942" s="19">
        <f>IF(Tabelle1[[#This Row],[Heizleistung (55°C)]]=0,Tabelle1[[#This Row],[Heizleistung (35°C)]],(Tabelle1[[#This Row],[Heizleistung (35°C)]]+Tabelle1[[#This Row],[Heizleistung (55°C)]])/2)</f>
        <v>7.5</v>
      </c>
      <c r="M1942" s="20">
        <f>IF(Tabelle1[[#This Row],[Etas 55°C]]=0,0,(Tabelle1[[#This Row],[Etas 35°C]]*0.8+Tabelle1[[#This Row],[Etas 55°C]]*0.2))*2.5</f>
        <v>4.24</v>
      </c>
      <c r="N1942" s="21">
        <f>IF(-(Tabelle1[[#This Row],[80%/20% SCOP]]-5.5)/5.5=1,"n.a.",-(Tabelle1[[#This Row],[80%/20% SCOP]]-5.5)/5.5)</f>
        <v>0.22909090909090904</v>
      </c>
    </row>
    <row r="1943" spans="1:14" ht="20.100000000000001" customHeight="1" x14ac:dyDescent="0.25">
      <c r="A1943" s="24">
        <v>16016280</v>
      </c>
      <c r="B1943" s="15" t="s">
        <v>1945</v>
      </c>
      <c r="C1943" s="15" t="s">
        <v>1968</v>
      </c>
      <c r="D1943" s="16" t="s">
        <v>2</v>
      </c>
      <c r="E1943" s="17">
        <v>9.59</v>
      </c>
      <c r="F1943" s="18">
        <v>1.91</v>
      </c>
      <c r="G1943" s="17">
        <v>8.61</v>
      </c>
      <c r="H1943" s="18">
        <v>1.42</v>
      </c>
      <c r="I1943" s="16" t="s">
        <v>3</v>
      </c>
      <c r="J1943" s="16" t="s">
        <v>4</v>
      </c>
      <c r="K1943" s="16" t="s">
        <v>4</v>
      </c>
      <c r="L1943" s="19">
        <f>IF(Tabelle1[[#This Row],[Heizleistung (55°C)]]=0,Tabelle1[[#This Row],[Heizleistung (35°C)]],(Tabelle1[[#This Row],[Heizleistung (35°C)]]+Tabelle1[[#This Row],[Heizleistung (55°C)]])/2)</f>
        <v>9.1</v>
      </c>
      <c r="M1943" s="20">
        <f>IF(Tabelle1[[#This Row],[Etas 55°C]]=0,0,(Tabelle1[[#This Row],[Etas 35°C]]*0.8+Tabelle1[[#This Row],[Etas 55°C]]*0.2))*2.5</f>
        <v>4.53</v>
      </c>
      <c r="N1943" s="21">
        <f>IF(-(Tabelle1[[#This Row],[80%/20% SCOP]]-5.5)/5.5=1,"n.a.",-(Tabelle1[[#This Row],[80%/20% SCOP]]-5.5)/5.5)</f>
        <v>0.17636363636363631</v>
      </c>
    </row>
    <row r="1944" spans="1:14" ht="20.100000000000001" customHeight="1" x14ac:dyDescent="0.25">
      <c r="A1944" s="24">
        <v>16016287</v>
      </c>
      <c r="B1944" s="15" t="s">
        <v>1945</v>
      </c>
      <c r="C1944" s="15" t="s">
        <v>1969</v>
      </c>
      <c r="D1944" s="16" t="s">
        <v>2</v>
      </c>
      <c r="E1944" s="17">
        <v>9.23</v>
      </c>
      <c r="F1944" s="18">
        <v>1.85</v>
      </c>
      <c r="G1944" s="17">
        <v>8.4600000000000009</v>
      </c>
      <c r="H1944" s="18">
        <v>1.33</v>
      </c>
      <c r="I1944" s="16" t="s">
        <v>40</v>
      </c>
      <c r="J1944" s="16" t="s">
        <v>4</v>
      </c>
      <c r="K1944" s="16" t="s">
        <v>4</v>
      </c>
      <c r="L1944" s="19">
        <f>IF(Tabelle1[[#This Row],[Heizleistung (55°C)]]=0,Tabelle1[[#This Row],[Heizleistung (35°C)]],(Tabelle1[[#This Row],[Heizleistung (35°C)]]+Tabelle1[[#This Row],[Heizleistung (55°C)]])/2)</f>
        <v>8.8450000000000006</v>
      </c>
      <c r="M1944" s="20">
        <f>IF(Tabelle1[[#This Row],[Etas 55°C]]=0,0,(Tabelle1[[#This Row],[Etas 35°C]]*0.8+Tabelle1[[#This Row],[Etas 55°C]]*0.2))*2.5</f>
        <v>4.3650000000000002</v>
      </c>
      <c r="N1944" s="21">
        <f>IF(-(Tabelle1[[#This Row],[80%/20% SCOP]]-5.5)/5.5=1,"n.a.",-(Tabelle1[[#This Row],[80%/20% SCOP]]-5.5)/5.5)</f>
        <v>0.20636363636363633</v>
      </c>
    </row>
    <row r="1945" spans="1:14" ht="20.100000000000001" customHeight="1" x14ac:dyDescent="0.25">
      <c r="A1945" s="24">
        <v>16016288</v>
      </c>
      <c r="B1945" s="15" t="s">
        <v>1945</v>
      </c>
      <c r="C1945" s="15" t="s">
        <v>1970</v>
      </c>
      <c r="D1945" s="16" t="s">
        <v>2</v>
      </c>
      <c r="E1945" s="17">
        <v>15.24</v>
      </c>
      <c r="F1945" s="18">
        <v>1.84</v>
      </c>
      <c r="G1945" s="17">
        <v>14.58</v>
      </c>
      <c r="H1945" s="18">
        <v>1.31</v>
      </c>
      <c r="I1945" s="16" t="s">
        <v>40</v>
      </c>
      <c r="J1945" s="16" t="s">
        <v>4</v>
      </c>
      <c r="K1945" s="16" t="s">
        <v>4</v>
      </c>
      <c r="L1945" s="19">
        <f>IF(Tabelle1[[#This Row],[Heizleistung (55°C)]]=0,Tabelle1[[#This Row],[Heizleistung (35°C)]],(Tabelle1[[#This Row],[Heizleistung (35°C)]]+Tabelle1[[#This Row],[Heizleistung (55°C)]])/2)</f>
        <v>14.91</v>
      </c>
      <c r="M1945" s="20">
        <f>IF(Tabelle1[[#This Row],[Etas 55°C]]=0,0,(Tabelle1[[#This Row],[Etas 35°C]]*0.8+Tabelle1[[#This Row],[Etas 55°C]]*0.2))*2.5</f>
        <v>4.3350000000000009</v>
      </c>
      <c r="N1945" s="21">
        <f>IF(-(Tabelle1[[#This Row],[80%/20% SCOP]]-5.5)/5.5=1,"n.a.",-(Tabelle1[[#This Row],[80%/20% SCOP]]-5.5)/5.5)</f>
        <v>0.21181818181818166</v>
      </c>
    </row>
    <row r="1946" spans="1:14" ht="20.100000000000001" customHeight="1" x14ac:dyDescent="0.25">
      <c r="A1946" s="24">
        <v>16011178</v>
      </c>
      <c r="B1946" s="15" t="s">
        <v>1945</v>
      </c>
      <c r="C1946" s="15" t="s">
        <v>1971</v>
      </c>
      <c r="D1946" s="16" t="s">
        <v>2</v>
      </c>
      <c r="E1946" s="17">
        <v>8.67</v>
      </c>
      <c r="F1946" s="18">
        <v>1.8</v>
      </c>
      <c r="G1946" s="17">
        <v>8.5500000000000007</v>
      </c>
      <c r="H1946" s="18">
        <v>1.33</v>
      </c>
      <c r="I1946" s="16" t="s">
        <v>40</v>
      </c>
      <c r="J1946" s="16" t="s">
        <v>4</v>
      </c>
      <c r="K1946" s="16" t="s">
        <v>4</v>
      </c>
      <c r="L1946" s="19">
        <f>IF(Tabelle1[[#This Row],[Heizleistung (55°C)]]=0,Tabelle1[[#This Row],[Heizleistung (35°C)]],(Tabelle1[[#This Row],[Heizleistung (35°C)]]+Tabelle1[[#This Row],[Heizleistung (55°C)]])/2)</f>
        <v>8.61</v>
      </c>
      <c r="M1946" s="20">
        <f>IF(Tabelle1[[#This Row],[Etas 55°C]]=0,0,(Tabelle1[[#This Row],[Etas 35°C]]*0.8+Tabelle1[[#This Row],[Etas 55°C]]*0.2))*2.5</f>
        <v>4.2650000000000006</v>
      </c>
      <c r="N1946" s="21">
        <f>IF(-(Tabelle1[[#This Row],[80%/20% SCOP]]-5.5)/5.5=1,"n.a.",-(Tabelle1[[#This Row],[80%/20% SCOP]]-5.5)/5.5)</f>
        <v>0.22454545454545444</v>
      </c>
    </row>
    <row r="1947" spans="1:14" ht="20.100000000000001" customHeight="1" x14ac:dyDescent="0.25">
      <c r="A1947" s="24">
        <v>16016289</v>
      </c>
      <c r="B1947" s="15" t="s">
        <v>1945</v>
      </c>
      <c r="C1947" s="15" t="s">
        <v>1972</v>
      </c>
      <c r="D1947" s="16" t="s">
        <v>2</v>
      </c>
      <c r="E1947" s="17">
        <v>15.24</v>
      </c>
      <c r="F1947" s="18">
        <v>1.84</v>
      </c>
      <c r="G1947" s="17">
        <v>14.58</v>
      </c>
      <c r="H1947" s="18">
        <v>1.31</v>
      </c>
      <c r="I1947" s="16" t="s">
        <v>40</v>
      </c>
      <c r="J1947" s="16" t="s">
        <v>4</v>
      </c>
      <c r="K1947" s="16" t="s">
        <v>4</v>
      </c>
      <c r="L1947" s="19">
        <f>IF(Tabelle1[[#This Row],[Heizleistung (55°C)]]=0,Tabelle1[[#This Row],[Heizleistung (35°C)]],(Tabelle1[[#This Row],[Heizleistung (35°C)]]+Tabelle1[[#This Row],[Heizleistung (55°C)]])/2)</f>
        <v>14.91</v>
      </c>
      <c r="M1947" s="20">
        <f>IF(Tabelle1[[#This Row],[Etas 55°C]]=0,0,(Tabelle1[[#This Row],[Etas 35°C]]*0.8+Tabelle1[[#This Row],[Etas 55°C]]*0.2))*2.5</f>
        <v>4.3350000000000009</v>
      </c>
      <c r="N1947" s="21">
        <f>IF(-(Tabelle1[[#This Row],[80%/20% SCOP]]-5.5)/5.5=1,"n.a.",-(Tabelle1[[#This Row],[80%/20% SCOP]]-5.5)/5.5)</f>
        <v>0.21181818181818166</v>
      </c>
    </row>
    <row r="1948" spans="1:14" ht="20.100000000000001" customHeight="1" x14ac:dyDescent="0.25">
      <c r="A1948" s="24">
        <v>16011180</v>
      </c>
      <c r="B1948" s="15" t="s">
        <v>1945</v>
      </c>
      <c r="C1948" s="15" t="s">
        <v>1973</v>
      </c>
      <c r="D1948" s="16" t="s">
        <v>2</v>
      </c>
      <c r="E1948" s="17">
        <v>12.05</v>
      </c>
      <c r="F1948" s="18">
        <v>1.79</v>
      </c>
      <c r="G1948" s="17">
        <v>12.47</v>
      </c>
      <c r="H1948" s="18">
        <v>1.29</v>
      </c>
      <c r="I1948" s="16" t="s">
        <v>40</v>
      </c>
      <c r="J1948" s="16" t="s">
        <v>4</v>
      </c>
      <c r="K1948" s="16" t="s">
        <v>4</v>
      </c>
      <c r="L1948" s="19">
        <f>IF(Tabelle1[[#This Row],[Heizleistung (55°C)]]=0,Tabelle1[[#This Row],[Heizleistung (35°C)]],(Tabelle1[[#This Row],[Heizleistung (35°C)]]+Tabelle1[[#This Row],[Heizleistung (55°C)]])/2)</f>
        <v>12.260000000000002</v>
      </c>
      <c r="M1948" s="20">
        <f>IF(Tabelle1[[#This Row],[Etas 55°C]]=0,0,(Tabelle1[[#This Row],[Etas 35°C]]*0.8+Tabelle1[[#This Row],[Etas 55°C]]*0.2))*2.5</f>
        <v>4.2250000000000005</v>
      </c>
      <c r="N1948" s="21">
        <f>IF(-(Tabelle1[[#This Row],[80%/20% SCOP]]-5.5)/5.5=1,"n.a.",-(Tabelle1[[#This Row],[80%/20% SCOP]]-5.5)/5.5)</f>
        <v>0.23181818181818173</v>
      </c>
    </row>
    <row r="1949" spans="1:14" ht="20.100000000000001" customHeight="1" x14ac:dyDescent="0.25">
      <c r="A1949" s="24">
        <v>16016962</v>
      </c>
      <c r="B1949" s="15" t="s">
        <v>1974</v>
      </c>
      <c r="C1949" s="15" t="s">
        <v>1975</v>
      </c>
      <c r="D1949" s="16" t="s">
        <v>2</v>
      </c>
      <c r="E1949" s="17">
        <v>8</v>
      </c>
      <c r="F1949" s="18">
        <v>2.06</v>
      </c>
      <c r="G1949" s="17">
        <v>8.0500000000000007</v>
      </c>
      <c r="H1949" s="18">
        <v>1.56</v>
      </c>
      <c r="I1949" s="16" t="s">
        <v>3</v>
      </c>
      <c r="J1949" s="16" t="s">
        <v>4</v>
      </c>
      <c r="K1949" s="16" t="s">
        <v>4</v>
      </c>
      <c r="L1949" s="19">
        <f>IF(Tabelle1[[#This Row],[Heizleistung (55°C)]]=0,Tabelle1[[#This Row],[Heizleistung (35°C)]],(Tabelle1[[#This Row],[Heizleistung (35°C)]]+Tabelle1[[#This Row],[Heizleistung (55°C)]])/2)</f>
        <v>8.0250000000000004</v>
      </c>
      <c r="M1949" s="20">
        <f>IF(Tabelle1[[#This Row],[Etas 55°C]]=0,0,(Tabelle1[[#This Row],[Etas 35°C]]*0.8+Tabelle1[[#This Row],[Etas 55°C]]*0.2))*2.5</f>
        <v>4.9000000000000004</v>
      </c>
      <c r="N1949" s="21">
        <f>IF(-(Tabelle1[[#This Row],[80%/20% SCOP]]-5.5)/5.5=1,"n.a.",-(Tabelle1[[#This Row],[80%/20% SCOP]]-5.5)/5.5)</f>
        <v>0.10909090909090903</v>
      </c>
    </row>
    <row r="1950" spans="1:14" ht="20.100000000000001" customHeight="1" x14ac:dyDescent="0.25">
      <c r="A1950" s="24">
        <v>16016955</v>
      </c>
      <c r="B1950" s="15" t="s">
        <v>1974</v>
      </c>
      <c r="C1950" s="15" t="s">
        <v>1976</v>
      </c>
      <c r="D1950" s="16" t="s">
        <v>2</v>
      </c>
      <c r="E1950" s="17">
        <v>12.05</v>
      </c>
      <c r="F1950" s="18">
        <v>1.79</v>
      </c>
      <c r="G1950" s="17">
        <v>12.17</v>
      </c>
      <c r="H1950" s="18">
        <v>1.4</v>
      </c>
      <c r="I1950" s="16" t="s">
        <v>3</v>
      </c>
      <c r="J1950" s="16" t="s">
        <v>4</v>
      </c>
      <c r="K1950" s="16" t="s">
        <v>4</v>
      </c>
      <c r="L1950" s="19">
        <f>IF(Tabelle1[[#This Row],[Heizleistung (55°C)]]=0,Tabelle1[[#This Row],[Heizleistung (35°C)]],(Tabelle1[[#This Row],[Heizleistung (35°C)]]+Tabelle1[[#This Row],[Heizleistung (55°C)]])/2)</f>
        <v>12.11</v>
      </c>
      <c r="M1950" s="20">
        <f>IF(Tabelle1[[#This Row],[Etas 55°C]]=0,0,(Tabelle1[[#This Row],[Etas 35°C]]*0.8+Tabelle1[[#This Row],[Etas 55°C]]*0.2))*2.5</f>
        <v>4.28</v>
      </c>
      <c r="N1950" s="21">
        <f>IF(-(Tabelle1[[#This Row],[80%/20% SCOP]]-5.5)/5.5=1,"n.a.",-(Tabelle1[[#This Row],[80%/20% SCOP]]-5.5)/5.5)</f>
        <v>0.22181818181818178</v>
      </c>
    </row>
    <row r="1951" spans="1:14" ht="20.100000000000001" customHeight="1" x14ac:dyDescent="0.25">
      <c r="A1951" s="24">
        <v>16016958</v>
      </c>
      <c r="B1951" s="15" t="s">
        <v>1974</v>
      </c>
      <c r="C1951" s="15" t="s">
        <v>1977</v>
      </c>
      <c r="D1951" s="16" t="s">
        <v>2</v>
      </c>
      <c r="E1951" s="17">
        <v>12.05</v>
      </c>
      <c r="F1951" s="18">
        <v>1.79</v>
      </c>
      <c r="G1951" s="17">
        <v>12.17</v>
      </c>
      <c r="H1951" s="18">
        <v>1.4</v>
      </c>
      <c r="I1951" s="16" t="s">
        <v>3</v>
      </c>
      <c r="J1951" s="16" t="s">
        <v>4</v>
      </c>
      <c r="K1951" s="16" t="s">
        <v>4</v>
      </c>
      <c r="L1951" s="19">
        <f>IF(Tabelle1[[#This Row],[Heizleistung (55°C)]]=0,Tabelle1[[#This Row],[Heizleistung (35°C)]],(Tabelle1[[#This Row],[Heizleistung (35°C)]]+Tabelle1[[#This Row],[Heizleistung (55°C)]])/2)</f>
        <v>12.11</v>
      </c>
      <c r="M1951" s="20">
        <f>IF(Tabelle1[[#This Row],[Etas 55°C]]=0,0,(Tabelle1[[#This Row],[Etas 35°C]]*0.8+Tabelle1[[#This Row],[Etas 55°C]]*0.2))*2.5</f>
        <v>4.28</v>
      </c>
      <c r="N1951" s="21">
        <f>IF(-(Tabelle1[[#This Row],[80%/20% SCOP]]-5.5)/5.5=1,"n.a.",-(Tabelle1[[#This Row],[80%/20% SCOP]]-5.5)/5.5)</f>
        <v>0.22181818181818178</v>
      </c>
    </row>
    <row r="1952" spans="1:14" ht="20.100000000000001" customHeight="1" x14ac:dyDescent="0.25">
      <c r="A1952" s="24">
        <v>16016964</v>
      </c>
      <c r="B1952" s="15" t="s">
        <v>1974</v>
      </c>
      <c r="C1952" s="15" t="s">
        <v>1978</v>
      </c>
      <c r="D1952" s="16" t="s">
        <v>2</v>
      </c>
      <c r="E1952" s="17">
        <v>12.02</v>
      </c>
      <c r="F1952" s="18">
        <v>1.82</v>
      </c>
      <c r="G1952" s="17">
        <v>12.15</v>
      </c>
      <c r="H1952" s="18">
        <v>1.42</v>
      </c>
      <c r="I1952" s="16" t="s">
        <v>3</v>
      </c>
      <c r="J1952" s="16" t="s">
        <v>4</v>
      </c>
      <c r="K1952" s="16" t="s">
        <v>4</v>
      </c>
      <c r="L1952" s="19">
        <f>IF(Tabelle1[[#This Row],[Heizleistung (55°C)]]=0,Tabelle1[[#This Row],[Heizleistung (35°C)]],(Tabelle1[[#This Row],[Heizleistung (35°C)]]+Tabelle1[[#This Row],[Heizleistung (55°C)]])/2)</f>
        <v>12.085000000000001</v>
      </c>
      <c r="M1952" s="20">
        <f>IF(Tabelle1[[#This Row],[Etas 55°C]]=0,0,(Tabelle1[[#This Row],[Etas 35°C]]*0.8+Tabelle1[[#This Row],[Etas 55°C]]*0.2))*2.5</f>
        <v>4.3500000000000005</v>
      </c>
      <c r="N1952" s="21">
        <f>IF(-(Tabelle1[[#This Row],[80%/20% SCOP]]-5.5)/5.5=1,"n.a.",-(Tabelle1[[#This Row],[80%/20% SCOP]]-5.5)/5.5)</f>
        <v>0.20909090909090899</v>
      </c>
    </row>
    <row r="1953" spans="1:14" ht="20.100000000000001" customHeight="1" x14ac:dyDescent="0.25">
      <c r="A1953" s="24">
        <v>16016957</v>
      </c>
      <c r="B1953" s="15" t="s">
        <v>1974</v>
      </c>
      <c r="C1953" s="15" t="s">
        <v>1979</v>
      </c>
      <c r="D1953" s="16" t="s">
        <v>2</v>
      </c>
      <c r="E1953" s="17">
        <v>10.029999999999999</v>
      </c>
      <c r="F1953" s="18">
        <v>1.94</v>
      </c>
      <c r="G1953" s="17">
        <v>10.01</v>
      </c>
      <c r="H1953" s="18">
        <v>1.51</v>
      </c>
      <c r="I1953" s="16" t="s">
        <v>3</v>
      </c>
      <c r="J1953" s="16" t="s">
        <v>4</v>
      </c>
      <c r="K1953" s="16" t="s">
        <v>4</v>
      </c>
      <c r="L1953" s="19">
        <f>IF(Tabelle1[[#This Row],[Heizleistung (55°C)]]=0,Tabelle1[[#This Row],[Heizleistung (35°C)]],(Tabelle1[[#This Row],[Heizleistung (35°C)]]+Tabelle1[[#This Row],[Heizleistung (55°C)]])/2)</f>
        <v>10.02</v>
      </c>
      <c r="M1953" s="20">
        <f>IF(Tabelle1[[#This Row],[Etas 55°C]]=0,0,(Tabelle1[[#This Row],[Etas 35°C]]*0.8+Tabelle1[[#This Row],[Etas 55°C]]*0.2))*2.5</f>
        <v>4.6349999999999998</v>
      </c>
      <c r="N1953" s="21">
        <f>IF(-(Tabelle1[[#This Row],[80%/20% SCOP]]-5.5)/5.5=1,"n.a.",-(Tabelle1[[#This Row],[80%/20% SCOP]]-5.5)/5.5)</f>
        <v>0.15727272727272731</v>
      </c>
    </row>
    <row r="1954" spans="1:14" ht="20.100000000000001" customHeight="1" x14ac:dyDescent="0.25">
      <c r="A1954" s="24">
        <v>16016961</v>
      </c>
      <c r="B1954" s="15" t="s">
        <v>1974</v>
      </c>
      <c r="C1954" s="15" t="s">
        <v>1980</v>
      </c>
      <c r="D1954" s="16" t="s">
        <v>2</v>
      </c>
      <c r="E1954" s="17">
        <v>12.02</v>
      </c>
      <c r="F1954" s="18">
        <v>1.82</v>
      </c>
      <c r="G1954" s="17">
        <v>12.15</v>
      </c>
      <c r="H1954" s="18">
        <v>1.42</v>
      </c>
      <c r="I1954" s="16" t="s">
        <v>3</v>
      </c>
      <c r="J1954" s="16" t="s">
        <v>4</v>
      </c>
      <c r="K1954" s="16" t="s">
        <v>4</v>
      </c>
      <c r="L1954" s="19">
        <f>IF(Tabelle1[[#This Row],[Heizleistung (55°C)]]=0,Tabelle1[[#This Row],[Heizleistung (35°C)]],(Tabelle1[[#This Row],[Heizleistung (35°C)]]+Tabelle1[[#This Row],[Heizleistung (55°C)]])/2)</f>
        <v>12.085000000000001</v>
      </c>
      <c r="M1954" s="20">
        <f>IF(Tabelle1[[#This Row],[Etas 55°C]]=0,0,(Tabelle1[[#This Row],[Etas 35°C]]*0.8+Tabelle1[[#This Row],[Etas 55°C]]*0.2))*2.5</f>
        <v>4.3500000000000005</v>
      </c>
      <c r="N1954" s="21">
        <f>IF(-(Tabelle1[[#This Row],[80%/20% SCOP]]-5.5)/5.5=1,"n.a.",-(Tabelle1[[#This Row],[80%/20% SCOP]]-5.5)/5.5)</f>
        <v>0.20909090909090899</v>
      </c>
    </row>
    <row r="1955" spans="1:14" ht="20.100000000000001" customHeight="1" x14ac:dyDescent="0.25">
      <c r="A1955" s="24">
        <v>16016960</v>
      </c>
      <c r="B1955" s="15" t="s">
        <v>1974</v>
      </c>
      <c r="C1955" s="15" t="s">
        <v>1981</v>
      </c>
      <c r="D1955" s="16" t="s">
        <v>2</v>
      </c>
      <c r="E1955" s="17">
        <v>10.02</v>
      </c>
      <c r="F1955" s="18">
        <v>1.98</v>
      </c>
      <c r="G1955" s="17">
        <v>10.01</v>
      </c>
      <c r="H1955" s="18">
        <v>1.53</v>
      </c>
      <c r="I1955" s="16" t="s">
        <v>3</v>
      </c>
      <c r="J1955" s="16" t="s">
        <v>4</v>
      </c>
      <c r="K1955" s="16" t="s">
        <v>4</v>
      </c>
      <c r="L1955" s="19">
        <f>IF(Tabelle1[[#This Row],[Heizleistung (55°C)]]=0,Tabelle1[[#This Row],[Heizleistung (35°C)]],(Tabelle1[[#This Row],[Heizleistung (35°C)]]+Tabelle1[[#This Row],[Heizleistung (55°C)]])/2)</f>
        <v>10.015000000000001</v>
      </c>
      <c r="M1955" s="20">
        <f>IF(Tabelle1[[#This Row],[Etas 55°C]]=0,0,(Tabelle1[[#This Row],[Etas 35°C]]*0.8+Tabelle1[[#This Row],[Etas 55°C]]*0.2))*2.5</f>
        <v>4.7250000000000005</v>
      </c>
      <c r="N1955" s="21">
        <f>IF(-(Tabelle1[[#This Row],[80%/20% SCOP]]-5.5)/5.5=1,"n.a.",-(Tabelle1[[#This Row],[80%/20% SCOP]]-5.5)/5.5)</f>
        <v>0.14090909090909082</v>
      </c>
    </row>
    <row r="1956" spans="1:14" ht="20.100000000000001" customHeight="1" x14ac:dyDescent="0.25">
      <c r="A1956" s="24">
        <v>16016963</v>
      </c>
      <c r="B1956" s="15" t="s">
        <v>1974</v>
      </c>
      <c r="C1956" s="15" t="s">
        <v>1982</v>
      </c>
      <c r="D1956" s="16" t="s">
        <v>2</v>
      </c>
      <c r="E1956" s="17">
        <v>10.02</v>
      </c>
      <c r="F1956" s="18">
        <v>1.98</v>
      </c>
      <c r="G1956" s="17">
        <v>10.01</v>
      </c>
      <c r="H1956" s="18">
        <v>1.53</v>
      </c>
      <c r="I1956" s="16" t="s">
        <v>3</v>
      </c>
      <c r="J1956" s="16" t="s">
        <v>4</v>
      </c>
      <c r="K1956" s="16" t="s">
        <v>4</v>
      </c>
      <c r="L1956" s="19">
        <f>IF(Tabelle1[[#This Row],[Heizleistung (55°C)]]=0,Tabelle1[[#This Row],[Heizleistung (35°C)]],(Tabelle1[[#This Row],[Heizleistung (35°C)]]+Tabelle1[[#This Row],[Heizleistung (55°C)]])/2)</f>
        <v>10.015000000000001</v>
      </c>
      <c r="M1956" s="20">
        <f>IF(Tabelle1[[#This Row],[Etas 55°C]]=0,0,(Tabelle1[[#This Row],[Etas 35°C]]*0.8+Tabelle1[[#This Row],[Etas 55°C]]*0.2))*2.5</f>
        <v>4.7250000000000005</v>
      </c>
      <c r="N1956" s="21">
        <f>IF(-(Tabelle1[[#This Row],[80%/20% SCOP]]-5.5)/5.5=1,"n.a.",-(Tabelle1[[#This Row],[80%/20% SCOP]]-5.5)/5.5)</f>
        <v>0.14090909090909082</v>
      </c>
    </row>
    <row r="1957" spans="1:14" ht="20.100000000000001" customHeight="1" x14ac:dyDescent="0.25">
      <c r="A1957" s="24">
        <v>16016953</v>
      </c>
      <c r="B1957" s="15" t="s">
        <v>1974</v>
      </c>
      <c r="C1957" s="15" t="s">
        <v>1983</v>
      </c>
      <c r="D1957" s="16" t="s">
        <v>2</v>
      </c>
      <c r="E1957" s="17">
        <v>8.01</v>
      </c>
      <c r="F1957" s="18">
        <v>2.0299999999999998</v>
      </c>
      <c r="G1957" s="17">
        <v>8.06</v>
      </c>
      <c r="H1957" s="18">
        <v>1.54</v>
      </c>
      <c r="I1957" s="16" t="s">
        <v>3</v>
      </c>
      <c r="J1957" s="16" t="s">
        <v>4</v>
      </c>
      <c r="K1957" s="16" t="s">
        <v>4</v>
      </c>
      <c r="L1957" s="19">
        <f>IF(Tabelle1[[#This Row],[Heizleistung (55°C)]]=0,Tabelle1[[#This Row],[Heizleistung (35°C)]],(Tabelle1[[#This Row],[Heizleistung (35°C)]]+Tabelle1[[#This Row],[Heizleistung (55°C)]])/2)</f>
        <v>8.0350000000000001</v>
      </c>
      <c r="M1957" s="20">
        <f>IF(Tabelle1[[#This Row],[Etas 55°C]]=0,0,(Tabelle1[[#This Row],[Etas 35°C]]*0.8+Tabelle1[[#This Row],[Etas 55°C]]*0.2))*2.5</f>
        <v>4.83</v>
      </c>
      <c r="N1957" s="21">
        <f>IF(-(Tabelle1[[#This Row],[80%/20% SCOP]]-5.5)/5.5=1,"n.a.",-(Tabelle1[[#This Row],[80%/20% SCOP]]-5.5)/5.5)</f>
        <v>0.12181818181818181</v>
      </c>
    </row>
    <row r="1958" spans="1:14" ht="20.100000000000001" customHeight="1" x14ac:dyDescent="0.25">
      <c r="A1958" s="24">
        <v>16016959</v>
      </c>
      <c r="B1958" s="15" t="s">
        <v>1974</v>
      </c>
      <c r="C1958" s="15" t="s">
        <v>1984</v>
      </c>
      <c r="D1958" s="16" t="s">
        <v>2</v>
      </c>
      <c r="E1958" s="17">
        <v>8</v>
      </c>
      <c r="F1958" s="18">
        <v>2.06</v>
      </c>
      <c r="G1958" s="17">
        <v>8.0500000000000007</v>
      </c>
      <c r="H1958" s="18">
        <v>1.56</v>
      </c>
      <c r="I1958" s="16" t="s">
        <v>3</v>
      </c>
      <c r="J1958" s="16" t="s">
        <v>4</v>
      </c>
      <c r="K1958" s="16" t="s">
        <v>4</v>
      </c>
      <c r="L1958" s="19">
        <f>IF(Tabelle1[[#This Row],[Heizleistung (55°C)]]=0,Tabelle1[[#This Row],[Heizleistung (35°C)]],(Tabelle1[[#This Row],[Heizleistung (35°C)]]+Tabelle1[[#This Row],[Heizleistung (55°C)]])/2)</f>
        <v>8.0250000000000004</v>
      </c>
      <c r="M1958" s="20">
        <f>IF(Tabelle1[[#This Row],[Etas 55°C]]=0,0,(Tabelle1[[#This Row],[Etas 35°C]]*0.8+Tabelle1[[#This Row],[Etas 55°C]]*0.2))*2.5</f>
        <v>4.9000000000000004</v>
      </c>
      <c r="N1958" s="21">
        <f>IF(-(Tabelle1[[#This Row],[80%/20% SCOP]]-5.5)/5.5=1,"n.a.",-(Tabelle1[[#This Row],[80%/20% SCOP]]-5.5)/5.5)</f>
        <v>0.10909090909090903</v>
      </c>
    </row>
    <row r="1959" spans="1:14" ht="20.100000000000001" customHeight="1" x14ac:dyDescent="0.25">
      <c r="A1959" s="24">
        <v>16016954</v>
      </c>
      <c r="B1959" s="15" t="s">
        <v>1974</v>
      </c>
      <c r="C1959" s="15" t="s">
        <v>1985</v>
      </c>
      <c r="D1959" s="16" t="s">
        <v>2</v>
      </c>
      <c r="E1959" s="17">
        <v>10.029999999999999</v>
      </c>
      <c r="F1959" s="18">
        <v>1.94</v>
      </c>
      <c r="G1959" s="17">
        <v>10.01</v>
      </c>
      <c r="H1959" s="18">
        <v>1.51</v>
      </c>
      <c r="I1959" s="16" t="s">
        <v>3</v>
      </c>
      <c r="J1959" s="16" t="s">
        <v>4</v>
      </c>
      <c r="K1959" s="16" t="s">
        <v>4</v>
      </c>
      <c r="L1959" s="19">
        <f>IF(Tabelle1[[#This Row],[Heizleistung (55°C)]]=0,Tabelle1[[#This Row],[Heizleistung (35°C)]],(Tabelle1[[#This Row],[Heizleistung (35°C)]]+Tabelle1[[#This Row],[Heizleistung (55°C)]])/2)</f>
        <v>10.02</v>
      </c>
      <c r="M1959" s="20">
        <f>IF(Tabelle1[[#This Row],[Etas 55°C]]=0,0,(Tabelle1[[#This Row],[Etas 35°C]]*0.8+Tabelle1[[#This Row],[Etas 55°C]]*0.2))*2.5</f>
        <v>4.6349999999999998</v>
      </c>
      <c r="N1959" s="21">
        <f>IF(-(Tabelle1[[#This Row],[80%/20% SCOP]]-5.5)/5.5=1,"n.a.",-(Tabelle1[[#This Row],[80%/20% SCOP]]-5.5)/5.5)</f>
        <v>0.15727272727272731</v>
      </c>
    </row>
    <row r="1960" spans="1:14" ht="20.100000000000001" customHeight="1" x14ac:dyDescent="0.25">
      <c r="A1960" s="24">
        <v>16016956</v>
      </c>
      <c r="B1960" s="15" t="s">
        <v>1974</v>
      </c>
      <c r="C1960" s="15" t="s">
        <v>1986</v>
      </c>
      <c r="D1960" s="16" t="s">
        <v>2</v>
      </c>
      <c r="E1960" s="17">
        <v>8.01</v>
      </c>
      <c r="F1960" s="18">
        <v>2.0299999999999998</v>
      </c>
      <c r="G1960" s="17">
        <v>8.06</v>
      </c>
      <c r="H1960" s="18">
        <v>1.54</v>
      </c>
      <c r="I1960" s="16" t="s">
        <v>3</v>
      </c>
      <c r="J1960" s="16" t="s">
        <v>4</v>
      </c>
      <c r="K1960" s="16" t="s">
        <v>4</v>
      </c>
      <c r="L1960" s="19">
        <f>IF(Tabelle1[[#This Row],[Heizleistung (55°C)]]=0,Tabelle1[[#This Row],[Heizleistung (35°C)]],(Tabelle1[[#This Row],[Heizleistung (35°C)]]+Tabelle1[[#This Row],[Heizleistung (55°C)]])/2)</f>
        <v>8.0350000000000001</v>
      </c>
      <c r="M1960" s="20">
        <f>IF(Tabelle1[[#This Row],[Etas 55°C]]=0,0,(Tabelle1[[#This Row],[Etas 35°C]]*0.8+Tabelle1[[#This Row],[Etas 55°C]]*0.2))*2.5</f>
        <v>4.83</v>
      </c>
      <c r="N1960" s="21">
        <f>IF(-(Tabelle1[[#This Row],[80%/20% SCOP]]-5.5)/5.5=1,"n.a.",-(Tabelle1[[#This Row],[80%/20% SCOP]]-5.5)/5.5)</f>
        <v>0.12181818181818181</v>
      </c>
    </row>
    <row r="1961" spans="1:14" ht="20.100000000000001" customHeight="1" x14ac:dyDescent="0.25">
      <c r="A1961" s="24">
        <v>16012061</v>
      </c>
      <c r="B1961" s="15" t="s">
        <v>1987</v>
      </c>
      <c r="C1961" s="15" t="s">
        <v>1988</v>
      </c>
      <c r="D1961" s="16" t="s">
        <v>2</v>
      </c>
      <c r="E1961" s="17">
        <v>7.2</v>
      </c>
      <c r="F1961" s="18">
        <v>1.9</v>
      </c>
      <c r="G1961" s="17">
        <v>7.1</v>
      </c>
      <c r="H1961" s="18">
        <v>1.387</v>
      </c>
      <c r="I1961" s="16" t="s">
        <v>40</v>
      </c>
      <c r="J1961" s="16" t="s">
        <v>4</v>
      </c>
      <c r="K1961" s="16" t="s">
        <v>4</v>
      </c>
      <c r="L1961" s="19">
        <f>IF(Tabelle1[[#This Row],[Heizleistung (55°C)]]=0,Tabelle1[[#This Row],[Heizleistung (35°C)]],(Tabelle1[[#This Row],[Heizleistung (35°C)]]+Tabelle1[[#This Row],[Heizleistung (55°C)]])/2)</f>
        <v>7.15</v>
      </c>
      <c r="M1961" s="20">
        <f>IF(Tabelle1[[#This Row],[Etas 55°C]]=0,0,(Tabelle1[[#This Row],[Etas 35°C]]*0.8+Tabelle1[[#This Row],[Etas 55°C]]*0.2))*2.5</f>
        <v>4.4935</v>
      </c>
      <c r="N1961" s="21">
        <f>IF(-(Tabelle1[[#This Row],[80%/20% SCOP]]-5.5)/5.5=1,"n.a.",-(Tabelle1[[#This Row],[80%/20% SCOP]]-5.5)/5.5)</f>
        <v>0.183</v>
      </c>
    </row>
    <row r="1962" spans="1:14" ht="20.100000000000001" customHeight="1" x14ac:dyDescent="0.25">
      <c r="A1962" s="24">
        <v>16015829</v>
      </c>
      <c r="B1962" s="15" t="s">
        <v>1987</v>
      </c>
      <c r="C1962" s="15" t="s">
        <v>1989</v>
      </c>
      <c r="D1962" s="16" t="s">
        <v>2</v>
      </c>
      <c r="E1962" s="17">
        <v>9.43</v>
      </c>
      <c r="F1962" s="18">
        <v>1.9970000000000001</v>
      </c>
      <c r="G1962" s="17">
        <v>8.68</v>
      </c>
      <c r="H1962" s="18">
        <v>1.4510000000000001</v>
      </c>
      <c r="I1962" s="16" t="s">
        <v>3</v>
      </c>
      <c r="J1962" s="16" t="s">
        <v>15</v>
      </c>
      <c r="K1962" s="16" t="s">
        <v>15</v>
      </c>
      <c r="L1962" s="19">
        <f>IF(Tabelle1[[#This Row],[Heizleistung (55°C)]]=0,Tabelle1[[#This Row],[Heizleistung (35°C)]],(Tabelle1[[#This Row],[Heizleistung (35°C)]]+Tabelle1[[#This Row],[Heizleistung (55°C)]])/2)</f>
        <v>9.0549999999999997</v>
      </c>
      <c r="M1962" s="20">
        <f>IF(Tabelle1[[#This Row],[Etas 55°C]]=0,0,(Tabelle1[[#This Row],[Etas 35°C]]*0.8+Tabelle1[[#This Row],[Etas 55°C]]*0.2))*2.5</f>
        <v>4.7195</v>
      </c>
      <c r="N1962" s="21">
        <f>IF(-(Tabelle1[[#This Row],[80%/20% SCOP]]-5.5)/5.5=1,"n.a.",-(Tabelle1[[#This Row],[80%/20% SCOP]]-5.5)/5.5)</f>
        <v>0.1419090909090909</v>
      </c>
    </row>
    <row r="1963" spans="1:14" ht="20.100000000000001" customHeight="1" x14ac:dyDescent="0.25">
      <c r="A1963" s="24">
        <v>16015831</v>
      </c>
      <c r="B1963" s="15" t="s">
        <v>1987</v>
      </c>
      <c r="C1963" s="15" t="s">
        <v>1990</v>
      </c>
      <c r="D1963" s="16" t="s">
        <v>2</v>
      </c>
      <c r="E1963" s="17">
        <v>19.36</v>
      </c>
      <c r="F1963" s="18">
        <v>1.9319999999999999</v>
      </c>
      <c r="G1963" s="17">
        <v>17.100000000000001</v>
      </c>
      <c r="H1963" s="18">
        <v>1.407</v>
      </c>
      <c r="I1963" s="16" t="s">
        <v>3</v>
      </c>
      <c r="J1963" s="16" t="s">
        <v>15</v>
      </c>
      <c r="K1963" s="16" t="s">
        <v>15</v>
      </c>
      <c r="L1963" s="19">
        <f>IF(Tabelle1[[#This Row],[Heizleistung (55°C)]]=0,Tabelle1[[#This Row],[Heizleistung (35°C)]],(Tabelle1[[#This Row],[Heizleistung (35°C)]]+Tabelle1[[#This Row],[Heizleistung (55°C)]])/2)</f>
        <v>18.23</v>
      </c>
      <c r="M1963" s="20">
        <f>IF(Tabelle1[[#This Row],[Etas 55°C]]=0,0,(Tabelle1[[#This Row],[Etas 35°C]]*0.8+Tabelle1[[#This Row],[Etas 55°C]]*0.2))*2.5</f>
        <v>4.5675000000000008</v>
      </c>
      <c r="N1963" s="21">
        <f>IF(-(Tabelle1[[#This Row],[80%/20% SCOP]]-5.5)/5.5=1,"n.a.",-(Tabelle1[[#This Row],[80%/20% SCOP]]-5.5)/5.5)</f>
        <v>0.16954545454545442</v>
      </c>
    </row>
    <row r="1964" spans="1:14" ht="20.100000000000001" customHeight="1" x14ac:dyDescent="0.25">
      <c r="A1964" s="24">
        <v>16015828</v>
      </c>
      <c r="B1964" s="15" t="s">
        <v>1987</v>
      </c>
      <c r="C1964" s="15" t="s">
        <v>1991</v>
      </c>
      <c r="D1964" s="16" t="s">
        <v>2</v>
      </c>
      <c r="E1964" s="17">
        <v>6.92</v>
      </c>
      <c r="F1964" s="18">
        <v>1.974</v>
      </c>
      <c r="G1964" s="17">
        <v>6.37</v>
      </c>
      <c r="H1964" s="18">
        <v>1.42</v>
      </c>
      <c r="I1964" s="16" t="s">
        <v>3</v>
      </c>
      <c r="J1964" s="16" t="s">
        <v>15</v>
      </c>
      <c r="K1964" s="16" t="s">
        <v>15</v>
      </c>
      <c r="L1964" s="19">
        <f>IF(Tabelle1[[#This Row],[Heizleistung (55°C)]]=0,Tabelle1[[#This Row],[Heizleistung (35°C)]],(Tabelle1[[#This Row],[Heizleistung (35°C)]]+Tabelle1[[#This Row],[Heizleistung (55°C)]])/2)</f>
        <v>6.6449999999999996</v>
      </c>
      <c r="M1964" s="20">
        <f>IF(Tabelle1[[#This Row],[Etas 55°C]]=0,0,(Tabelle1[[#This Row],[Etas 35°C]]*0.8+Tabelle1[[#This Row],[Etas 55°C]]*0.2))*2.5</f>
        <v>4.6580000000000004</v>
      </c>
      <c r="N1964" s="21">
        <f>IF(-(Tabelle1[[#This Row],[80%/20% SCOP]]-5.5)/5.5=1,"n.a.",-(Tabelle1[[#This Row],[80%/20% SCOP]]-5.5)/5.5)</f>
        <v>0.15309090909090903</v>
      </c>
    </row>
    <row r="1965" spans="1:14" ht="20.100000000000001" customHeight="1" x14ac:dyDescent="0.25">
      <c r="A1965" s="24">
        <v>16012062</v>
      </c>
      <c r="B1965" s="15" t="s">
        <v>1987</v>
      </c>
      <c r="C1965" s="15" t="s">
        <v>1992</v>
      </c>
      <c r="D1965" s="16" t="s">
        <v>2</v>
      </c>
      <c r="E1965" s="17">
        <v>8.6999999999999993</v>
      </c>
      <c r="F1965" s="18">
        <v>1.82</v>
      </c>
      <c r="G1965" s="17">
        <v>8.4</v>
      </c>
      <c r="H1965" s="18">
        <v>1.25</v>
      </c>
      <c r="I1965" s="16" t="s">
        <v>40</v>
      </c>
      <c r="J1965" s="16" t="s">
        <v>4</v>
      </c>
      <c r="K1965" s="16" t="s">
        <v>4</v>
      </c>
      <c r="L1965" s="19">
        <f>IF(Tabelle1[[#This Row],[Heizleistung (55°C)]]=0,Tabelle1[[#This Row],[Heizleistung (35°C)]],(Tabelle1[[#This Row],[Heizleistung (35°C)]]+Tabelle1[[#This Row],[Heizleistung (55°C)]])/2)</f>
        <v>8.5500000000000007</v>
      </c>
      <c r="M1965" s="20">
        <f>IF(Tabelle1[[#This Row],[Etas 55°C]]=0,0,(Tabelle1[[#This Row],[Etas 35°C]]*0.8+Tabelle1[[#This Row],[Etas 55°C]]*0.2))*2.5</f>
        <v>4.2650000000000006</v>
      </c>
      <c r="N1965" s="21">
        <f>IF(-(Tabelle1[[#This Row],[80%/20% SCOP]]-5.5)/5.5=1,"n.a.",-(Tabelle1[[#This Row],[80%/20% SCOP]]-5.5)/5.5)</f>
        <v>0.22454545454545444</v>
      </c>
    </row>
    <row r="1966" spans="1:14" ht="20.100000000000001" customHeight="1" x14ac:dyDescent="0.25">
      <c r="A1966" s="24">
        <v>16012063</v>
      </c>
      <c r="B1966" s="15" t="s">
        <v>1987</v>
      </c>
      <c r="C1966" s="15" t="s">
        <v>1993</v>
      </c>
      <c r="D1966" s="16" t="s">
        <v>2</v>
      </c>
      <c r="E1966" s="17">
        <v>16.3</v>
      </c>
      <c r="F1966" s="18">
        <v>1.8340000000000001</v>
      </c>
      <c r="G1966" s="17">
        <v>16.100000000000001</v>
      </c>
      <c r="H1966" s="18">
        <v>1.407</v>
      </c>
      <c r="I1966" s="16" t="s">
        <v>40</v>
      </c>
      <c r="J1966" s="16" t="s">
        <v>4</v>
      </c>
      <c r="K1966" s="16" t="s">
        <v>4</v>
      </c>
      <c r="L1966" s="19">
        <f>IF(Tabelle1[[#This Row],[Heizleistung (55°C)]]=0,Tabelle1[[#This Row],[Heizleistung (35°C)]],(Tabelle1[[#This Row],[Heizleistung (35°C)]]+Tabelle1[[#This Row],[Heizleistung (55°C)]])/2)</f>
        <v>16.200000000000003</v>
      </c>
      <c r="M1966" s="20">
        <f>IF(Tabelle1[[#This Row],[Etas 55°C]]=0,0,(Tabelle1[[#This Row],[Etas 35°C]]*0.8+Tabelle1[[#This Row],[Etas 55°C]]*0.2))*2.5</f>
        <v>4.3715000000000002</v>
      </c>
      <c r="N1966" s="21">
        <f>IF(-(Tabelle1[[#This Row],[80%/20% SCOP]]-5.5)/5.5=1,"n.a.",-(Tabelle1[[#This Row],[80%/20% SCOP]]-5.5)/5.5)</f>
        <v>0.20518181818181816</v>
      </c>
    </row>
    <row r="1967" spans="1:14" ht="20.100000000000001" customHeight="1" x14ac:dyDescent="0.25">
      <c r="A1967" s="24">
        <v>16012060</v>
      </c>
      <c r="B1967" s="15" t="s">
        <v>1987</v>
      </c>
      <c r="C1967" s="15" t="s">
        <v>1994</v>
      </c>
      <c r="D1967" s="16" t="s">
        <v>2</v>
      </c>
      <c r="E1967" s="17">
        <v>4.2</v>
      </c>
      <c r="F1967" s="18">
        <v>1.78</v>
      </c>
      <c r="G1967" s="17">
        <v>4.0999999999999996</v>
      </c>
      <c r="H1967" s="18">
        <v>1.32</v>
      </c>
      <c r="I1967" s="16" t="s">
        <v>40</v>
      </c>
      <c r="J1967" s="16" t="s">
        <v>4</v>
      </c>
      <c r="K1967" s="16" t="s">
        <v>4</v>
      </c>
      <c r="L1967" s="19">
        <f>IF(Tabelle1[[#This Row],[Heizleistung (55°C)]]=0,Tabelle1[[#This Row],[Heizleistung (35°C)]],(Tabelle1[[#This Row],[Heizleistung (35°C)]]+Tabelle1[[#This Row],[Heizleistung (55°C)]])/2)</f>
        <v>4.1500000000000004</v>
      </c>
      <c r="M1967" s="20">
        <f>IF(Tabelle1[[#This Row],[Etas 55°C]]=0,0,(Tabelle1[[#This Row],[Etas 35°C]]*0.8+Tabelle1[[#This Row],[Etas 55°C]]*0.2))*2.5</f>
        <v>4.2200000000000006</v>
      </c>
      <c r="N1967" s="21">
        <f>IF(-(Tabelle1[[#This Row],[80%/20% SCOP]]-5.5)/5.5=1,"n.a.",-(Tabelle1[[#This Row],[80%/20% SCOP]]-5.5)/5.5)</f>
        <v>0.23272727272727262</v>
      </c>
    </row>
    <row r="1968" spans="1:14" ht="20.100000000000001" customHeight="1" x14ac:dyDescent="0.25">
      <c r="A1968" s="24">
        <v>16012064</v>
      </c>
      <c r="B1968" s="15" t="s">
        <v>1987</v>
      </c>
      <c r="C1968" s="15" t="s">
        <v>1995</v>
      </c>
      <c r="D1968" s="16" t="s">
        <v>2</v>
      </c>
      <c r="E1968" s="17">
        <v>22.5</v>
      </c>
      <c r="F1968" s="18">
        <v>1.82</v>
      </c>
      <c r="G1968" s="17">
        <v>22</v>
      </c>
      <c r="H1968" s="18">
        <v>1.38</v>
      </c>
      <c r="I1968" s="16" t="s">
        <v>40</v>
      </c>
      <c r="J1968" s="16" t="s">
        <v>4</v>
      </c>
      <c r="K1968" s="16" t="s">
        <v>4</v>
      </c>
      <c r="L1968" s="19">
        <f>IF(Tabelle1[[#This Row],[Heizleistung (55°C)]]=0,Tabelle1[[#This Row],[Heizleistung (35°C)]],(Tabelle1[[#This Row],[Heizleistung (35°C)]]+Tabelle1[[#This Row],[Heizleistung (55°C)]])/2)</f>
        <v>22.25</v>
      </c>
      <c r="M1968" s="20">
        <f>IF(Tabelle1[[#This Row],[Etas 55°C]]=0,0,(Tabelle1[[#This Row],[Etas 35°C]]*0.8+Tabelle1[[#This Row],[Etas 55°C]]*0.2))*2.5</f>
        <v>4.33</v>
      </c>
      <c r="N1968" s="21">
        <f>IF(-(Tabelle1[[#This Row],[80%/20% SCOP]]-5.5)/5.5=1,"n.a.",-(Tabelle1[[#This Row],[80%/20% SCOP]]-5.5)/5.5)</f>
        <v>0.21272727272727271</v>
      </c>
    </row>
    <row r="1969" spans="1:14" ht="20.100000000000001" customHeight="1" x14ac:dyDescent="0.25">
      <c r="A1969" s="24">
        <v>16015830</v>
      </c>
      <c r="B1969" s="15" t="s">
        <v>1987</v>
      </c>
      <c r="C1969" s="15" t="s">
        <v>1996</v>
      </c>
      <c r="D1969" s="16" t="s">
        <v>2</v>
      </c>
      <c r="E1969" s="17">
        <v>13.8</v>
      </c>
      <c r="F1969" s="18">
        <v>1.956</v>
      </c>
      <c r="G1969" s="17">
        <v>12.9</v>
      </c>
      <c r="H1969" s="18">
        <v>1.41</v>
      </c>
      <c r="I1969" s="16" t="s">
        <v>3</v>
      </c>
      <c r="J1969" s="16" t="s">
        <v>15</v>
      </c>
      <c r="K1969" s="16" t="s">
        <v>15</v>
      </c>
      <c r="L1969" s="19">
        <f>IF(Tabelle1[[#This Row],[Heizleistung (55°C)]]=0,Tabelle1[[#This Row],[Heizleistung (35°C)]],(Tabelle1[[#This Row],[Heizleistung (35°C)]]+Tabelle1[[#This Row],[Heizleistung (55°C)]])/2)</f>
        <v>13.350000000000001</v>
      </c>
      <c r="M1969" s="20">
        <f>IF(Tabelle1[[#This Row],[Etas 55°C]]=0,0,(Tabelle1[[#This Row],[Etas 35°C]]*0.8+Tabelle1[[#This Row],[Etas 55°C]]*0.2))*2.5</f>
        <v>4.617</v>
      </c>
      <c r="N1969" s="21">
        <f>IF(-(Tabelle1[[#This Row],[80%/20% SCOP]]-5.5)/5.5=1,"n.a.",-(Tabelle1[[#This Row],[80%/20% SCOP]]-5.5)/5.5)</f>
        <v>0.16054545454545455</v>
      </c>
    </row>
    <row r="1970" spans="1:14" ht="20.100000000000001" customHeight="1" x14ac:dyDescent="0.25">
      <c r="A1970" s="24">
        <v>16018791</v>
      </c>
      <c r="B1970" s="15" t="s">
        <v>1997</v>
      </c>
      <c r="C1970" s="15" t="s">
        <v>1998</v>
      </c>
      <c r="D1970" s="16" t="s">
        <v>2</v>
      </c>
      <c r="E1970" s="17">
        <v>14.47</v>
      </c>
      <c r="F1970" s="18">
        <v>1.85</v>
      </c>
      <c r="G1970" s="17">
        <v>10.09</v>
      </c>
      <c r="H1970" s="18">
        <v>1.37</v>
      </c>
      <c r="I1970" s="16" t="s">
        <v>40</v>
      </c>
      <c r="J1970" s="16" t="s">
        <v>4</v>
      </c>
      <c r="K1970" s="16" t="s">
        <v>15</v>
      </c>
      <c r="L1970" s="19">
        <f>IF(Tabelle1[[#This Row],[Heizleistung (55°C)]]=0,Tabelle1[[#This Row],[Heizleistung (35°C)]],(Tabelle1[[#This Row],[Heizleistung (35°C)]]+Tabelle1[[#This Row],[Heizleistung (55°C)]])/2)</f>
        <v>12.280000000000001</v>
      </c>
      <c r="M1970" s="20">
        <f>IF(Tabelle1[[#This Row],[Etas 55°C]]=0,0,(Tabelle1[[#This Row],[Etas 35°C]]*0.8+Tabelle1[[#This Row],[Etas 55°C]]*0.2))*2.5</f>
        <v>4.3850000000000007</v>
      </c>
      <c r="N1970" s="21">
        <f>IF(-(Tabelle1[[#This Row],[80%/20% SCOP]]-5.5)/5.5=1,"n.a.",-(Tabelle1[[#This Row],[80%/20% SCOP]]-5.5)/5.5)</f>
        <v>0.20272727272727262</v>
      </c>
    </row>
    <row r="1971" spans="1:14" ht="20.100000000000001" customHeight="1" x14ac:dyDescent="0.25">
      <c r="A1971" s="24">
        <v>16006566</v>
      </c>
      <c r="B1971" s="15" t="s">
        <v>1997</v>
      </c>
      <c r="C1971" s="15" t="s">
        <v>1999</v>
      </c>
      <c r="D1971" s="16" t="s">
        <v>2</v>
      </c>
      <c r="E1971" s="17">
        <v>5</v>
      </c>
      <c r="F1971" s="18">
        <v>1.75</v>
      </c>
      <c r="G1971" s="17">
        <v>5</v>
      </c>
      <c r="H1971" s="18">
        <v>1.25</v>
      </c>
      <c r="I1971" s="16" t="s">
        <v>40</v>
      </c>
      <c r="J1971" s="16" t="s">
        <v>4</v>
      </c>
      <c r="K1971" s="16" t="s">
        <v>4</v>
      </c>
      <c r="L1971" s="19">
        <f>IF(Tabelle1[[#This Row],[Heizleistung (55°C)]]=0,Tabelle1[[#This Row],[Heizleistung (35°C)]],(Tabelle1[[#This Row],[Heizleistung (35°C)]]+Tabelle1[[#This Row],[Heizleistung (55°C)]])/2)</f>
        <v>5</v>
      </c>
      <c r="M1971" s="20">
        <f>IF(Tabelle1[[#This Row],[Etas 55°C]]=0,0,(Tabelle1[[#This Row],[Etas 35°C]]*0.8+Tabelle1[[#This Row],[Etas 55°C]]*0.2))*2.5</f>
        <v>4.125</v>
      </c>
      <c r="N1971" s="21">
        <f>IF(-(Tabelle1[[#This Row],[80%/20% SCOP]]-5.5)/5.5=1,"n.a.",-(Tabelle1[[#This Row],[80%/20% SCOP]]-5.5)/5.5)</f>
        <v>0.25</v>
      </c>
    </row>
    <row r="1972" spans="1:14" ht="20.100000000000001" customHeight="1" x14ac:dyDescent="0.25">
      <c r="A1972" s="24">
        <v>16018782</v>
      </c>
      <c r="B1972" s="15" t="s">
        <v>1997</v>
      </c>
      <c r="C1972" s="15" t="s">
        <v>2000</v>
      </c>
      <c r="D1972" s="16" t="s">
        <v>2</v>
      </c>
      <c r="E1972" s="17">
        <v>10.08</v>
      </c>
      <c r="F1972" s="18">
        <v>1.83</v>
      </c>
      <c r="G1972" s="17">
        <v>8.24</v>
      </c>
      <c r="H1972" s="18">
        <v>1.31</v>
      </c>
      <c r="I1972" s="16" t="s">
        <v>40</v>
      </c>
      <c r="J1972" s="16" t="s">
        <v>4</v>
      </c>
      <c r="K1972" s="16" t="s">
        <v>15</v>
      </c>
      <c r="L1972" s="19">
        <f>IF(Tabelle1[[#This Row],[Heizleistung (55°C)]]=0,Tabelle1[[#This Row],[Heizleistung (35°C)]],(Tabelle1[[#This Row],[Heizleistung (35°C)]]+Tabelle1[[#This Row],[Heizleistung (55°C)]])/2)</f>
        <v>9.16</v>
      </c>
      <c r="M1972" s="20">
        <f>IF(Tabelle1[[#This Row],[Etas 55°C]]=0,0,(Tabelle1[[#This Row],[Etas 35°C]]*0.8+Tabelle1[[#This Row],[Etas 55°C]]*0.2))*2.5</f>
        <v>4.3150000000000004</v>
      </c>
      <c r="N1972" s="21">
        <f>IF(-(Tabelle1[[#This Row],[80%/20% SCOP]]-5.5)/5.5=1,"n.a.",-(Tabelle1[[#This Row],[80%/20% SCOP]]-5.5)/5.5)</f>
        <v>0.21545454545454537</v>
      </c>
    </row>
    <row r="1973" spans="1:14" ht="20.100000000000001" customHeight="1" x14ac:dyDescent="0.25">
      <c r="A1973" s="24">
        <v>16018789</v>
      </c>
      <c r="B1973" s="15" t="s">
        <v>1997</v>
      </c>
      <c r="C1973" s="15" t="s">
        <v>2001</v>
      </c>
      <c r="D1973" s="16" t="s">
        <v>2</v>
      </c>
      <c r="E1973" s="17">
        <v>14.47</v>
      </c>
      <c r="F1973" s="18">
        <v>1.85</v>
      </c>
      <c r="G1973" s="17">
        <v>10.09</v>
      </c>
      <c r="H1973" s="18">
        <v>1.37</v>
      </c>
      <c r="I1973" s="16" t="s">
        <v>40</v>
      </c>
      <c r="J1973" s="16" t="s">
        <v>4</v>
      </c>
      <c r="K1973" s="16" t="s">
        <v>15</v>
      </c>
      <c r="L1973" s="19">
        <f>IF(Tabelle1[[#This Row],[Heizleistung (55°C)]]=0,Tabelle1[[#This Row],[Heizleistung (35°C)]],(Tabelle1[[#This Row],[Heizleistung (35°C)]]+Tabelle1[[#This Row],[Heizleistung (55°C)]])/2)</f>
        <v>12.280000000000001</v>
      </c>
      <c r="M1973" s="20">
        <f>IF(Tabelle1[[#This Row],[Etas 55°C]]=0,0,(Tabelle1[[#This Row],[Etas 35°C]]*0.8+Tabelle1[[#This Row],[Etas 55°C]]*0.2))*2.5</f>
        <v>4.3850000000000007</v>
      </c>
      <c r="N1973" s="21">
        <f>IF(-(Tabelle1[[#This Row],[80%/20% SCOP]]-5.5)/5.5=1,"n.a.",-(Tabelle1[[#This Row],[80%/20% SCOP]]-5.5)/5.5)</f>
        <v>0.20272727272727262</v>
      </c>
    </row>
    <row r="1974" spans="1:14" ht="20.100000000000001" customHeight="1" x14ac:dyDescent="0.25">
      <c r="A1974" s="24">
        <v>16006572</v>
      </c>
      <c r="B1974" s="15" t="s">
        <v>1997</v>
      </c>
      <c r="C1974" s="15" t="s">
        <v>2002</v>
      </c>
      <c r="D1974" s="16" t="s">
        <v>2</v>
      </c>
      <c r="E1974" s="17">
        <v>7.5</v>
      </c>
      <c r="F1974" s="18">
        <v>1.77</v>
      </c>
      <c r="G1974" s="17">
        <v>7</v>
      </c>
      <c r="H1974" s="18">
        <v>1.28</v>
      </c>
      <c r="I1974" s="16" t="s">
        <v>40</v>
      </c>
      <c r="J1974" s="16" t="s">
        <v>4</v>
      </c>
      <c r="K1974" s="16" t="s">
        <v>4</v>
      </c>
      <c r="L1974" s="19">
        <f>IF(Tabelle1[[#This Row],[Heizleistung (55°C)]]=0,Tabelle1[[#This Row],[Heizleistung (35°C)]],(Tabelle1[[#This Row],[Heizleistung (35°C)]]+Tabelle1[[#This Row],[Heizleistung (55°C)]])/2)</f>
        <v>7.25</v>
      </c>
      <c r="M1974" s="20">
        <f>IF(Tabelle1[[#This Row],[Etas 55°C]]=0,0,(Tabelle1[[#This Row],[Etas 35°C]]*0.8+Tabelle1[[#This Row],[Etas 55°C]]*0.2))*2.5</f>
        <v>4.1800000000000006</v>
      </c>
      <c r="N1974" s="21">
        <f>IF(-(Tabelle1[[#This Row],[80%/20% SCOP]]-5.5)/5.5=1,"n.a.",-(Tabelle1[[#This Row],[80%/20% SCOP]]-5.5)/5.5)</f>
        <v>0.23999999999999988</v>
      </c>
    </row>
    <row r="1975" spans="1:14" ht="20.100000000000001" customHeight="1" x14ac:dyDescent="0.25">
      <c r="A1975" s="24">
        <v>16018786</v>
      </c>
      <c r="B1975" s="15" t="s">
        <v>1997</v>
      </c>
      <c r="C1975" s="15" t="s">
        <v>2003</v>
      </c>
      <c r="D1975" s="16" t="s">
        <v>2</v>
      </c>
      <c r="E1975" s="17">
        <v>12.55</v>
      </c>
      <c r="F1975" s="18">
        <v>1.83</v>
      </c>
      <c r="G1975" s="17">
        <v>9.16</v>
      </c>
      <c r="H1975" s="18">
        <v>1.35</v>
      </c>
      <c r="I1975" s="16" t="s">
        <v>40</v>
      </c>
      <c r="J1975" s="16" t="s">
        <v>4</v>
      </c>
      <c r="K1975" s="16" t="s">
        <v>15</v>
      </c>
      <c r="L1975" s="19">
        <f>IF(Tabelle1[[#This Row],[Heizleistung (55°C)]]=0,Tabelle1[[#This Row],[Heizleistung (35°C)]],(Tabelle1[[#This Row],[Heizleistung (35°C)]]+Tabelle1[[#This Row],[Heizleistung (55°C)]])/2)</f>
        <v>10.855</v>
      </c>
      <c r="M1975" s="20">
        <f>IF(Tabelle1[[#This Row],[Etas 55°C]]=0,0,(Tabelle1[[#This Row],[Etas 35°C]]*0.8+Tabelle1[[#This Row],[Etas 55°C]]*0.2))*2.5</f>
        <v>4.3350000000000009</v>
      </c>
      <c r="N1975" s="21">
        <f>IF(-(Tabelle1[[#This Row],[80%/20% SCOP]]-5.5)/5.5=1,"n.a.",-(Tabelle1[[#This Row],[80%/20% SCOP]]-5.5)/5.5)</f>
        <v>0.21181818181818166</v>
      </c>
    </row>
    <row r="1976" spans="1:14" ht="20.100000000000001" customHeight="1" x14ac:dyDescent="0.25">
      <c r="A1976" s="24">
        <v>16018793</v>
      </c>
      <c r="B1976" s="15" t="s">
        <v>1997</v>
      </c>
      <c r="C1976" s="15" t="s">
        <v>2004</v>
      </c>
      <c r="D1976" s="16" t="s">
        <v>2</v>
      </c>
      <c r="E1976" s="17">
        <v>12.55</v>
      </c>
      <c r="F1976" s="18">
        <v>1.83</v>
      </c>
      <c r="G1976" s="17">
        <v>9.16</v>
      </c>
      <c r="H1976" s="18">
        <v>1.35</v>
      </c>
      <c r="I1976" s="16" t="s">
        <v>40</v>
      </c>
      <c r="J1976" s="16" t="s">
        <v>4</v>
      </c>
      <c r="K1976" s="16" t="s">
        <v>15</v>
      </c>
      <c r="L1976" s="19">
        <f>IF(Tabelle1[[#This Row],[Heizleistung (55°C)]]=0,Tabelle1[[#This Row],[Heizleistung (35°C)]],(Tabelle1[[#This Row],[Heizleistung (35°C)]]+Tabelle1[[#This Row],[Heizleistung (55°C)]])/2)</f>
        <v>10.855</v>
      </c>
      <c r="M1976" s="20">
        <f>IF(Tabelle1[[#This Row],[Etas 55°C]]=0,0,(Tabelle1[[#This Row],[Etas 35°C]]*0.8+Tabelle1[[#This Row],[Etas 55°C]]*0.2))*2.5</f>
        <v>4.3350000000000009</v>
      </c>
      <c r="N1976" s="21">
        <f>IF(-(Tabelle1[[#This Row],[80%/20% SCOP]]-5.5)/5.5=1,"n.a.",-(Tabelle1[[#This Row],[80%/20% SCOP]]-5.5)/5.5)</f>
        <v>0.21181818181818166</v>
      </c>
    </row>
    <row r="1977" spans="1:14" ht="20.100000000000001" customHeight="1" x14ac:dyDescent="0.25">
      <c r="A1977" s="24">
        <v>16018781</v>
      </c>
      <c r="B1977" s="15" t="s">
        <v>1997</v>
      </c>
      <c r="C1977" s="15" t="s">
        <v>2005</v>
      </c>
      <c r="D1977" s="16" t="s">
        <v>2</v>
      </c>
      <c r="E1977" s="17">
        <v>10.08</v>
      </c>
      <c r="F1977" s="18">
        <v>1.83</v>
      </c>
      <c r="G1977" s="17">
        <v>8.24</v>
      </c>
      <c r="H1977" s="18">
        <v>1.31</v>
      </c>
      <c r="I1977" s="16" t="s">
        <v>40</v>
      </c>
      <c r="J1977" s="16" t="s">
        <v>4</v>
      </c>
      <c r="K1977" s="16" t="s">
        <v>15</v>
      </c>
      <c r="L1977" s="19">
        <f>IF(Tabelle1[[#This Row],[Heizleistung (55°C)]]=0,Tabelle1[[#This Row],[Heizleistung (35°C)]],(Tabelle1[[#This Row],[Heizleistung (35°C)]]+Tabelle1[[#This Row],[Heizleistung (55°C)]])/2)</f>
        <v>9.16</v>
      </c>
      <c r="M1977" s="20">
        <f>IF(Tabelle1[[#This Row],[Etas 55°C]]=0,0,(Tabelle1[[#This Row],[Etas 35°C]]*0.8+Tabelle1[[#This Row],[Etas 55°C]]*0.2))*2.5</f>
        <v>4.3150000000000004</v>
      </c>
      <c r="N1977" s="21">
        <f>IF(-(Tabelle1[[#This Row],[80%/20% SCOP]]-5.5)/5.5=1,"n.a.",-(Tabelle1[[#This Row],[80%/20% SCOP]]-5.5)/5.5)</f>
        <v>0.21545454545454537</v>
      </c>
    </row>
    <row r="1978" spans="1:14" ht="20.100000000000001" customHeight="1" x14ac:dyDescent="0.25">
      <c r="A1978" s="24">
        <v>16018788</v>
      </c>
      <c r="B1978" s="15" t="s">
        <v>1997</v>
      </c>
      <c r="C1978" s="15" t="s">
        <v>2006</v>
      </c>
      <c r="D1978" s="16" t="s">
        <v>2</v>
      </c>
      <c r="E1978" s="17">
        <v>12.55</v>
      </c>
      <c r="F1978" s="18">
        <v>1.83</v>
      </c>
      <c r="G1978" s="17">
        <v>9.16</v>
      </c>
      <c r="H1978" s="18">
        <v>1.35</v>
      </c>
      <c r="I1978" s="16" t="s">
        <v>40</v>
      </c>
      <c r="J1978" s="16" t="s">
        <v>4</v>
      </c>
      <c r="K1978" s="16" t="s">
        <v>15</v>
      </c>
      <c r="L1978" s="19">
        <f>IF(Tabelle1[[#This Row],[Heizleistung (55°C)]]=0,Tabelle1[[#This Row],[Heizleistung (35°C)]],(Tabelle1[[#This Row],[Heizleistung (35°C)]]+Tabelle1[[#This Row],[Heizleistung (55°C)]])/2)</f>
        <v>10.855</v>
      </c>
      <c r="M1978" s="20">
        <f>IF(Tabelle1[[#This Row],[Etas 55°C]]=0,0,(Tabelle1[[#This Row],[Etas 35°C]]*0.8+Tabelle1[[#This Row],[Etas 55°C]]*0.2))*2.5</f>
        <v>4.3350000000000009</v>
      </c>
      <c r="N1978" s="21">
        <f>IF(-(Tabelle1[[#This Row],[80%/20% SCOP]]-5.5)/5.5=1,"n.a.",-(Tabelle1[[#This Row],[80%/20% SCOP]]-5.5)/5.5)</f>
        <v>0.21181818181818166</v>
      </c>
    </row>
    <row r="1979" spans="1:14" ht="20.100000000000001" customHeight="1" x14ac:dyDescent="0.25">
      <c r="A1979" s="24">
        <v>16015622</v>
      </c>
      <c r="B1979" s="15" t="s">
        <v>1997</v>
      </c>
      <c r="C1979" s="15" t="s">
        <v>2007</v>
      </c>
      <c r="D1979" s="16" t="s">
        <v>2</v>
      </c>
      <c r="E1979" s="17">
        <v>5</v>
      </c>
      <c r="F1979" s="18">
        <v>1.89</v>
      </c>
      <c r="G1979" s="17">
        <v>5</v>
      </c>
      <c r="H1979" s="18">
        <v>1.33</v>
      </c>
      <c r="I1979" s="16" t="s">
        <v>40</v>
      </c>
      <c r="J1979" s="16" t="s">
        <v>4</v>
      </c>
      <c r="K1979" s="16" t="s">
        <v>15</v>
      </c>
      <c r="L1979" s="19">
        <f>IF(Tabelle1[[#This Row],[Heizleistung (55°C)]]=0,Tabelle1[[#This Row],[Heizleistung (35°C)]],(Tabelle1[[#This Row],[Heizleistung (35°C)]]+Tabelle1[[#This Row],[Heizleistung (55°C)]])/2)</f>
        <v>5</v>
      </c>
      <c r="M1979" s="20">
        <f>IF(Tabelle1[[#This Row],[Etas 55°C]]=0,0,(Tabelle1[[#This Row],[Etas 35°C]]*0.8+Tabelle1[[#This Row],[Etas 55°C]]*0.2))*2.5</f>
        <v>4.4450000000000003</v>
      </c>
      <c r="N1979" s="21">
        <f>IF(-(Tabelle1[[#This Row],[80%/20% SCOP]]-5.5)/5.5=1,"n.a.",-(Tabelle1[[#This Row],[80%/20% SCOP]]-5.5)/5.5)</f>
        <v>0.19181818181818178</v>
      </c>
    </row>
    <row r="1980" spans="1:14" ht="20.100000000000001" customHeight="1" x14ac:dyDescent="0.25">
      <c r="A1980" s="24">
        <v>16006571</v>
      </c>
      <c r="B1980" s="15" t="s">
        <v>1997</v>
      </c>
      <c r="C1980" s="15" t="s">
        <v>2008</v>
      </c>
      <c r="D1980" s="16" t="s">
        <v>2</v>
      </c>
      <c r="E1980" s="17">
        <v>6</v>
      </c>
      <c r="F1980" s="18">
        <v>1.75</v>
      </c>
      <c r="G1980" s="17">
        <v>5</v>
      </c>
      <c r="H1980" s="18">
        <v>1.25</v>
      </c>
      <c r="I1980" s="16" t="s">
        <v>40</v>
      </c>
      <c r="J1980" s="16" t="s">
        <v>4</v>
      </c>
      <c r="K1980" s="16" t="s">
        <v>4</v>
      </c>
      <c r="L1980" s="19">
        <f>IF(Tabelle1[[#This Row],[Heizleistung (55°C)]]=0,Tabelle1[[#This Row],[Heizleistung (35°C)]],(Tabelle1[[#This Row],[Heizleistung (35°C)]]+Tabelle1[[#This Row],[Heizleistung (55°C)]])/2)</f>
        <v>5.5</v>
      </c>
      <c r="M1980" s="20">
        <f>IF(Tabelle1[[#This Row],[Etas 55°C]]=0,0,(Tabelle1[[#This Row],[Etas 35°C]]*0.8+Tabelle1[[#This Row],[Etas 55°C]]*0.2))*2.5</f>
        <v>4.125</v>
      </c>
      <c r="N1980" s="21">
        <f>IF(-(Tabelle1[[#This Row],[80%/20% SCOP]]-5.5)/5.5=1,"n.a.",-(Tabelle1[[#This Row],[80%/20% SCOP]]-5.5)/5.5)</f>
        <v>0.25</v>
      </c>
    </row>
    <row r="1981" spans="1:14" ht="20.100000000000001" customHeight="1" x14ac:dyDescent="0.25">
      <c r="A1981" s="24">
        <v>16006580</v>
      </c>
      <c r="B1981" s="15" t="s">
        <v>1997</v>
      </c>
      <c r="C1981" s="15" t="s">
        <v>2009</v>
      </c>
      <c r="D1981" s="16" t="s">
        <v>2</v>
      </c>
      <c r="E1981" s="17">
        <v>18</v>
      </c>
      <c r="F1981" s="18">
        <v>1.61</v>
      </c>
      <c r="G1981" s="17">
        <v>17</v>
      </c>
      <c r="H1981" s="18">
        <v>1.3</v>
      </c>
      <c r="I1981" s="16" t="s">
        <v>109</v>
      </c>
      <c r="J1981" s="16" t="s">
        <v>4</v>
      </c>
      <c r="K1981" s="16" t="s">
        <v>4</v>
      </c>
      <c r="L1981" s="19">
        <f>IF(Tabelle1[[#This Row],[Heizleistung (55°C)]]=0,Tabelle1[[#This Row],[Heizleistung (35°C)]],(Tabelle1[[#This Row],[Heizleistung (35°C)]]+Tabelle1[[#This Row],[Heizleistung (55°C)]])/2)</f>
        <v>17.5</v>
      </c>
      <c r="M1981" s="20">
        <f>IF(Tabelle1[[#This Row],[Etas 55°C]]=0,0,(Tabelle1[[#This Row],[Etas 35°C]]*0.8+Tabelle1[[#This Row],[Etas 55°C]]*0.2))*2.5</f>
        <v>3.8700000000000006</v>
      </c>
      <c r="N1981" s="21">
        <f>IF(-(Tabelle1[[#This Row],[80%/20% SCOP]]-5.5)/5.5=1,"n.a.",-(Tabelle1[[#This Row],[80%/20% SCOP]]-5.5)/5.5)</f>
        <v>0.29636363636363627</v>
      </c>
    </row>
    <row r="1982" spans="1:14" ht="20.100000000000001" customHeight="1" x14ac:dyDescent="0.25">
      <c r="A1982" s="24">
        <v>16018783</v>
      </c>
      <c r="B1982" s="15" t="s">
        <v>1997</v>
      </c>
      <c r="C1982" s="15" t="s">
        <v>2010</v>
      </c>
      <c r="D1982" s="16" t="s">
        <v>2</v>
      </c>
      <c r="E1982" s="17">
        <v>10.08</v>
      </c>
      <c r="F1982" s="18">
        <v>1.83</v>
      </c>
      <c r="G1982" s="17">
        <v>8.24</v>
      </c>
      <c r="H1982" s="18">
        <v>1.31</v>
      </c>
      <c r="I1982" s="16" t="s">
        <v>40</v>
      </c>
      <c r="J1982" s="16" t="s">
        <v>4</v>
      </c>
      <c r="K1982" s="16" t="s">
        <v>15</v>
      </c>
      <c r="L1982" s="19">
        <f>IF(Tabelle1[[#This Row],[Heizleistung (55°C)]]=0,Tabelle1[[#This Row],[Heizleistung (35°C)]],(Tabelle1[[#This Row],[Heizleistung (35°C)]]+Tabelle1[[#This Row],[Heizleistung (55°C)]])/2)</f>
        <v>9.16</v>
      </c>
      <c r="M1982" s="20">
        <f>IF(Tabelle1[[#This Row],[Etas 55°C]]=0,0,(Tabelle1[[#This Row],[Etas 35°C]]*0.8+Tabelle1[[#This Row],[Etas 55°C]]*0.2))*2.5</f>
        <v>4.3150000000000004</v>
      </c>
      <c r="N1982" s="21">
        <f>IF(-(Tabelle1[[#This Row],[80%/20% SCOP]]-5.5)/5.5=1,"n.a.",-(Tabelle1[[#This Row],[80%/20% SCOP]]-5.5)/5.5)</f>
        <v>0.21545454545454537</v>
      </c>
    </row>
    <row r="1983" spans="1:14" ht="20.100000000000001" customHeight="1" x14ac:dyDescent="0.25">
      <c r="A1983" s="24">
        <v>16018800</v>
      </c>
      <c r="B1983" s="15" t="s">
        <v>1997</v>
      </c>
      <c r="C1983" s="15" t="s">
        <v>2011</v>
      </c>
      <c r="D1983" s="16" t="s">
        <v>2</v>
      </c>
      <c r="E1983" s="17">
        <v>14.47</v>
      </c>
      <c r="F1983" s="18">
        <v>1.85</v>
      </c>
      <c r="G1983" s="17">
        <v>10.09</v>
      </c>
      <c r="H1983" s="18">
        <v>1.37</v>
      </c>
      <c r="I1983" s="16" t="s">
        <v>40</v>
      </c>
      <c r="J1983" s="16" t="s">
        <v>4</v>
      </c>
      <c r="K1983" s="16" t="s">
        <v>15</v>
      </c>
      <c r="L1983" s="19">
        <f>IF(Tabelle1[[#This Row],[Heizleistung (55°C)]]=0,Tabelle1[[#This Row],[Heizleistung (35°C)]],(Tabelle1[[#This Row],[Heizleistung (35°C)]]+Tabelle1[[#This Row],[Heizleistung (55°C)]])/2)</f>
        <v>12.280000000000001</v>
      </c>
      <c r="M1983" s="20">
        <f>IF(Tabelle1[[#This Row],[Etas 55°C]]=0,0,(Tabelle1[[#This Row],[Etas 35°C]]*0.8+Tabelle1[[#This Row],[Etas 55°C]]*0.2))*2.5</f>
        <v>4.3850000000000007</v>
      </c>
      <c r="N1983" s="21">
        <f>IF(-(Tabelle1[[#This Row],[80%/20% SCOP]]-5.5)/5.5=1,"n.a.",-(Tabelle1[[#This Row],[80%/20% SCOP]]-5.5)/5.5)</f>
        <v>0.20272727272727262</v>
      </c>
    </row>
    <row r="1984" spans="1:14" ht="20.100000000000001" customHeight="1" x14ac:dyDescent="0.25">
      <c r="A1984" s="24">
        <v>16018792</v>
      </c>
      <c r="B1984" s="15" t="s">
        <v>1997</v>
      </c>
      <c r="C1984" s="15" t="s">
        <v>2012</v>
      </c>
      <c r="D1984" s="16" t="s">
        <v>2</v>
      </c>
      <c r="E1984" s="17">
        <v>14.47</v>
      </c>
      <c r="F1984" s="18">
        <v>1.85</v>
      </c>
      <c r="G1984" s="17">
        <v>10.09</v>
      </c>
      <c r="H1984" s="18">
        <v>1.37</v>
      </c>
      <c r="I1984" s="16" t="s">
        <v>40</v>
      </c>
      <c r="J1984" s="16" t="s">
        <v>4</v>
      </c>
      <c r="K1984" s="16" t="s">
        <v>15</v>
      </c>
      <c r="L1984" s="19">
        <f>IF(Tabelle1[[#This Row],[Heizleistung (55°C)]]=0,Tabelle1[[#This Row],[Heizleistung (35°C)]],(Tabelle1[[#This Row],[Heizleistung (35°C)]]+Tabelle1[[#This Row],[Heizleistung (55°C)]])/2)</f>
        <v>12.280000000000001</v>
      </c>
      <c r="M1984" s="20">
        <f>IF(Tabelle1[[#This Row],[Etas 55°C]]=0,0,(Tabelle1[[#This Row],[Etas 35°C]]*0.8+Tabelle1[[#This Row],[Etas 55°C]]*0.2))*2.5</f>
        <v>4.3850000000000007</v>
      </c>
      <c r="N1984" s="21">
        <f>IF(-(Tabelle1[[#This Row],[80%/20% SCOP]]-5.5)/5.5=1,"n.a.",-(Tabelle1[[#This Row],[80%/20% SCOP]]-5.5)/5.5)</f>
        <v>0.20272727272727262</v>
      </c>
    </row>
    <row r="1985" spans="1:14" ht="20.100000000000001" customHeight="1" x14ac:dyDescent="0.25">
      <c r="A1985" s="24">
        <v>16018784</v>
      </c>
      <c r="B1985" s="15" t="s">
        <v>1997</v>
      </c>
      <c r="C1985" s="15" t="s">
        <v>2013</v>
      </c>
      <c r="D1985" s="16" t="s">
        <v>2</v>
      </c>
      <c r="E1985" s="17">
        <v>10.08</v>
      </c>
      <c r="F1985" s="18">
        <v>1.83</v>
      </c>
      <c r="G1985" s="17">
        <v>8.24</v>
      </c>
      <c r="H1985" s="18">
        <v>1.31</v>
      </c>
      <c r="I1985" s="16" t="s">
        <v>40</v>
      </c>
      <c r="J1985" s="16" t="s">
        <v>4</v>
      </c>
      <c r="K1985" s="16" t="s">
        <v>15</v>
      </c>
      <c r="L1985" s="19">
        <f>IF(Tabelle1[[#This Row],[Heizleistung (55°C)]]=0,Tabelle1[[#This Row],[Heizleistung (35°C)]],(Tabelle1[[#This Row],[Heizleistung (35°C)]]+Tabelle1[[#This Row],[Heizleistung (55°C)]])/2)</f>
        <v>9.16</v>
      </c>
      <c r="M1985" s="20">
        <f>IF(Tabelle1[[#This Row],[Etas 55°C]]=0,0,(Tabelle1[[#This Row],[Etas 35°C]]*0.8+Tabelle1[[#This Row],[Etas 55°C]]*0.2))*2.5</f>
        <v>4.3150000000000004</v>
      </c>
      <c r="N1985" s="21">
        <f>IF(-(Tabelle1[[#This Row],[80%/20% SCOP]]-5.5)/5.5=1,"n.a.",-(Tabelle1[[#This Row],[80%/20% SCOP]]-5.5)/5.5)</f>
        <v>0.21545454545454537</v>
      </c>
    </row>
    <row r="1986" spans="1:14" ht="20.100000000000001" customHeight="1" x14ac:dyDescent="0.25">
      <c r="A1986" s="24">
        <v>16018795</v>
      </c>
      <c r="B1986" s="15" t="s">
        <v>1997</v>
      </c>
      <c r="C1986" s="15" t="s">
        <v>2014</v>
      </c>
      <c r="D1986" s="16" t="s">
        <v>2</v>
      </c>
      <c r="E1986" s="17">
        <v>12.55</v>
      </c>
      <c r="F1986" s="18">
        <v>1.83</v>
      </c>
      <c r="G1986" s="17">
        <v>9.16</v>
      </c>
      <c r="H1986" s="18">
        <v>1.35</v>
      </c>
      <c r="I1986" s="16" t="s">
        <v>40</v>
      </c>
      <c r="J1986" s="16" t="s">
        <v>4</v>
      </c>
      <c r="K1986" s="16" t="s">
        <v>15</v>
      </c>
      <c r="L1986" s="19">
        <f>IF(Tabelle1[[#This Row],[Heizleistung (55°C)]]=0,Tabelle1[[#This Row],[Heizleistung (35°C)]],(Tabelle1[[#This Row],[Heizleistung (35°C)]]+Tabelle1[[#This Row],[Heizleistung (55°C)]])/2)</f>
        <v>10.855</v>
      </c>
      <c r="M1986" s="20">
        <f>IF(Tabelle1[[#This Row],[Etas 55°C]]=0,0,(Tabelle1[[#This Row],[Etas 35°C]]*0.8+Tabelle1[[#This Row],[Etas 55°C]]*0.2))*2.5</f>
        <v>4.3350000000000009</v>
      </c>
      <c r="N1986" s="21">
        <f>IF(-(Tabelle1[[#This Row],[80%/20% SCOP]]-5.5)/5.5=1,"n.a.",-(Tabelle1[[#This Row],[80%/20% SCOP]]-5.5)/5.5)</f>
        <v>0.21181818181818166</v>
      </c>
    </row>
    <row r="1987" spans="1:14" ht="20.100000000000001" customHeight="1" x14ac:dyDescent="0.25">
      <c r="A1987" s="24">
        <v>16018798</v>
      </c>
      <c r="B1987" s="15" t="s">
        <v>1997</v>
      </c>
      <c r="C1987" s="15" t="s">
        <v>2015</v>
      </c>
      <c r="D1987" s="16" t="s">
        <v>2</v>
      </c>
      <c r="E1987" s="17">
        <v>14.47</v>
      </c>
      <c r="F1987" s="18">
        <v>1.85</v>
      </c>
      <c r="G1987" s="17">
        <v>10.09</v>
      </c>
      <c r="H1987" s="18">
        <v>1.37</v>
      </c>
      <c r="I1987" s="16" t="s">
        <v>40</v>
      </c>
      <c r="J1987" s="16" t="s">
        <v>4</v>
      </c>
      <c r="K1987" s="16" t="s">
        <v>15</v>
      </c>
      <c r="L1987" s="19">
        <f>IF(Tabelle1[[#This Row],[Heizleistung (55°C)]]=0,Tabelle1[[#This Row],[Heizleistung (35°C)]],(Tabelle1[[#This Row],[Heizleistung (35°C)]]+Tabelle1[[#This Row],[Heizleistung (55°C)]])/2)</f>
        <v>12.280000000000001</v>
      </c>
      <c r="M1987" s="20">
        <f>IF(Tabelle1[[#This Row],[Etas 55°C]]=0,0,(Tabelle1[[#This Row],[Etas 35°C]]*0.8+Tabelle1[[#This Row],[Etas 55°C]]*0.2))*2.5</f>
        <v>4.3850000000000007</v>
      </c>
      <c r="N1987" s="21">
        <f>IF(-(Tabelle1[[#This Row],[80%/20% SCOP]]-5.5)/5.5=1,"n.a.",-(Tabelle1[[#This Row],[80%/20% SCOP]]-5.5)/5.5)</f>
        <v>0.20272727272727262</v>
      </c>
    </row>
    <row r="1988" spans="1:14" ht="20.100000000000001" customHeight="1" x14ac:dyDescent="0.25">
      <c r="A1988" s="24">
        <v>16018797</v>
      </c>
      <c r="B1988" s="15" t="s">
        <v>1997</v>
      </c>
      <c r="C1988" s="15" t="s">
        <v>2016</v>
      </c>
      <c r="D1988" s="16" t="s">
        <v>2</v>
      </c>
      <c r="E1988" s="17">
        <v>14.47</v>
      </c>
      <c r="F1988" s="18">
        <v>1.85</v>
      </c>
      <c r="G1988" s="17">
        <v>10.09</v>
      </c>
      <c r="H1988" s="18">
        <v>1.37</v>
      </c>
      <c r="I1988" s="16" t="s">
        <v>40</v>
      </c>
      <c r="J1988" s="16" t="s">
        <v>4</v>
      </c>
      <c r="K1988" s="16" t="s">
        <v>15</v>
      </c>
      <c r="L1988" s="19">
        <f>IF(Tabelle1[[#This Row],[Heizleistung (55°C)]]=0,Tabelle1[[#This Row],[Heizleistung (35°C)]],(Tabelle1[[#This Row],[Heizleistung (35°C)]]+Tabelle1[[#This Row],[Heizleistung (55°C)]])/2)</f>
        <v>12.280000000000001</v>
      </c>
      <c r="M1988" s="20">
        <f>IF(Tabelle1[[#This Row],[Etas 55°C]]=0,0,(Tabelle1[[#This Row],[Etas 35°C]]*0.8+Tabelle1[[#This Row],[Etas 55°C]]*0.2))*2.5</f>
        <v>4.3850000000000007</v>
      </c>
      <c r="N1988" s="21">
        <f>IF(-(Tabelle1[[#This Row],[80%/20% SCOP]]-5.5)/5.5=1,"n.a.",-(Tabelle1[[#This Row],[80%/20% SCOP]]-5.5)/5.5)</f>
        <v>0.20272727272727262</v>
      </c>
    </row>
    <row r="1989" spans="1:14" ht="20.100000000000001" customHeight="1" x14ac:dyDescent="0.25">
      <c r="A1989" s="24">
        <v>16018785</v>
      </c>
      <c r="B1989" s="15" t="s">
        <v>1997</v>
      </c>
      <c r="C1989" s="15" t="s">
        <v>2017</v>
      </c>
      <c r="D1989" s="16" t="s">
        <v>2</v>
      </c>
      <c r="E1989" s="17">
        <v>12.55</v>
      </c>
      <c r="F1989" s="18">
        <v>1.83</v>
      </c>
      <c r="G1989" s="17">
        <v>9.16</v>
      </c>
      <c r="H1989" s="18">
        <v>1.35</v>
      </c>
      <c r="I1989" s="16" t="s">
        <v>40</v>
      </c>
      <c r="J1989" s="16" t="s">
        <v>4</v>
      </c>
      <c r="K1989" s="16" t="s">
        <v>15</v>
      </c>
      <c r="L1989" s="19">
        <f>IF(Tabelle1[[#This Row],[Heizleistung (55°C)]]=0,Tabelle1[[#This Row],[Heizleistung (35°C)]],(Tabelle1[[#This Row],[Heizleistung (35°C)]]+Tabelle1[[#This Row],[Heizleistung (55°C)]])/2)</f>
        <v>10.855</v>
      </c>
      <c r="M1989" s="20">
        <f>IF(Tabelle1[[#This Row],[Etas 55°C]]=0,0,(Tabelle1[[#This Row],[Etas 35°C]]*0.8+Tabelle1[[#This Row],[Etas 55°C]]*0.2))*2.5</f>
        <v>4.3350000000000009</v>
      </c>
      <c r="N1989" s="21">
        <f>IF(-(Tabelle1[[#This Row],[80%/20% SCOP]]-5.5)/5.5=1,"n.a.",-(Tabelle1[[#This Row],[80%/20% SCOP]]-5.5)/5.5)</f>
        <v>0.21181818181818166</v>
      </c>
    </row>
    <row r="1990" spans="1:14" ht="20.100000000000001" customHeight="1" x14ac:dyDescent="0.25">
      <c r="A1990" s="24">
        <v>16005753</v>
      </c>
      <c r="B1990" s="15" t="s">
        <v>1997</v>
      </c>
      <c r="C1990" s="15" t="s">
        <v>2018</v>
      </c>
      <c r="D1990" s="16" t="s">
        <v>2</v>
      </c>
      <c r="E1990" s="17">
        <v>15.1</v>
      </c>
      <c r="F1990" s="18">
        <v>1.61</v>
      </c>
      <c r="G1990" s="17">
        <v>13.46</v>
      </c>
      <c r="H1990" s="18">
        <v>1.3</v>
      </c>
      <c r="I1990" s="16" t="s">
        <v>109</v>
      </c>
      <c r="J1990" s="16" t="s">
        <v>4</v>
      </c>
      <c r="K1990" s="16" t="s">
        <v>4</v>
      </c>
      <c r="L1990" s="19">
        <f>IF(Tabelle1[[#This Row],[Heizleistung (55°C)]]=0,Tabelle1[[#This Row],[Heizleistung (35°C)]],(Tabelle1[[#This Row],[Heizleistung (35°C)]]+Tabelle1[[#This Row],[Heizleistung (55°C)]])/2)</f>
        <v>14.280000000000001</v>
      </c>
      <c r="M1990" s="20">
        <f>IF(Tabelle1[[#This Row],[Etas 55°C]]=0,0,(Tabelle1[[#This Row],[Etas 35°C]]*0.8+Tabelle1[[#This Row],[Etas 55°C]]*0.2))*2.5</f>
        <v>3.8700000000000006</v>
      </c>
      <c r="N1990" s="21">
        <f>IF(-(Tabelle1[[#This Row],[80%/20% SCOP]]-5.5)/5.5=1,"n.a.",-(Tabelle1[[#This Row],[80%/20% SCOP]]-5.5)/5.5)</f>
        <v>0.29636363636363627</v>
      </c>
    </row>
    <row r="1991" spans="1:14" ht="20.100000000000001" customHeight="1" x14ac:dyDescent="0.25">
      <c r="A1991" s="24">
        <v>16005749</v>
      </c>
      <c r="B1991" s="15" t="s">
        <v>1997</v>
      </c>
      <c r="C1991" s="15" t="s">
        <v>2019</v>
      </c>
      <c r="D1991" s="16" t="s">
        <v>2</v>
      </c>
      <c r="E1991" s="17">
        <v>16.46</v>
      </c>
      <c r="F1991" s="18">
        <v>1.63</v>
      </c>
      <c r="G1991" s="17">
        <v>14.86</v>
      </c>
      <c r="H1991" s="18">
        <v>1.25</v>
      </c>
      <c r="I1991" s="16" t="s">
        <v>109</v>
      </c>
      <c r="J1991" s="16" t="s">
        <v>4</v>
      </c>
      <c r="K1991" s="16" t="s">
        <v>4</v>
      </c>
      <c r="L1991" s="19">
        <f>IF(Tabelle1[[#This Row],[Heizleistung (55°C)]]=0,Tabelle1[[#This Row],[Heizleistung (35°C)]],(Tabelle1[[#This Row],[Heizleistung (35°C)]]+Tabelle1[[#This Row],[Heizleistung (55°C)]])/2)</f>
        <v>15.66</v>
      </c>
      <c r="M1991" s="20">
        <f>IF(Tabelle1[[#This Row],[Etas 55°C]]=0,0,(Tabelle1[[#This Row],[Etas 35°C]]*0.8+Tabelle1[[#This Row],[Etas 55°C]]*0.2))*2.5</f>
        <v>3.8850000000000002</v>
      </c>
      <c r="N1991" s="21">
        <f>IF(-(Tabelle1[[#This Row],[80%/20% SCOP]]-5.5)/5.5=1,"n.a.",-(Tabelle1[[#This Row],[80%/20% SCOP]]-5.5)/5.5)</f>
        <v>0.29363636363636358</v>
      </c>
    </row>
    <row r="1992" spans="1:14" ht="20.100000000000001" customHeight="1" x14ac:dyDescent="0.25">
      <c r="A1992" s="24">
        <v>16006582</v>
      </c>
      <c r="B1992" s="15" t="s">
        <v>1997</v>
      </c>
      <c r="C1992" s="15" t="s">
        <v>2020</v>
      </c>
      <c r="D1992" s="16" t="s">
        <v>2</v>
      </c>
      <c r="E1992" s="17">
        <v>16</v>
      </c>
      <c r="F1992" s="18">
        <v>1.63</v>
      </c>
      <c r="G1992" s="17">
        <v>14</v>
      </c>
      <c r="H1992" s="18">
        <v>1.25</v>
      </c>
      <c r="I1992" s="16" t="s">
        <v>109</v>
      </c>
      <c r="J1992" s="16" t="s">
        <v>4</v>
      </c>
      <c r="K1992" s="16" t="s">
        <v>4</v>
      </c>
      <c r="L1992" s="19">
        <f>IF(Tabelle1[[#This Row],[Heizleistung (55°C)]]=0,Tabelle1[[#This Row],[Heizleistung (35°C)]],(Tabelle1[[#This Row],[Heizleistung (35°C)]]+Tabelle1[[#This Row],[Heizleistung (55°C)]])/2)</f>
        <v>15</v>
      </c>
      <c r="M1992" s="20">
        <f>IF(Tabelle1[[#This Row],[Etas 55°C]]=0,0,(Tabelle1[[#This Row],[Etas 35°C]]*0.8+Tabelle1[[#This Row],[Etas 55°C]]*0.2))*2.5</f>
        <v>3.8850000000000002</v>
      </c>
      <c r="N1992" s="21">
        <f>IF(-(Tabelle1[[#This Row],[80%/20% SCOP]]-5.5)/5.5=1,"n.a.",-(Tabelle1[[#This Row],[80%/20% SCOP]]-5.5)/5.5)</f>
        <v>0.29363636363636358</v>
      </c>
    </row>
    <row r="1993" spans="1:14" ht="20.100000000000001" customHeight="1" x14ac:dyDescent="0.25">
      <c r="A1993" s="24">
        <v>16006569</v>
      </c>
      <c r="B1993" s="15" t="s">
        <v>1997</v>
      </c>
      <c r="C1993" s="15" t="s">
        <v>2021</v>
      </c>
      <c r="D1993" s="16" t="s">
        <v>2</v>
      </c>
      <c r="E1993" s="17">
        <v>9</v>
      </c>
      <c r="F1993" s="18">
        <v>1.78</v>
      </c>
      <c r="G1993" s="17">
        <v>8</v>
      </c>
      <c r="H1993" s="18">
        <v>1.3</v>
      </c>
      <c r="I1993" s="16" t="s">
        <v>40</v>
      </c>
      <c r="J1993" s="16" t="s">
        <v>4</v>
      </c>
      <c r="K1993" s="16" t="s">
        <v>4</v>
      </c>
      <c r="L1993" s="19">
        <f>IF(Tabelle1[[#This Row],[Heizleistung (55°C)]]=0,Tabelle1[[#This Row],[Heizleistung (35°C)]],(Tabelle1[[#This Row],[Heizleistung (35°C)]]+Tabelle1[[#This Row],[Heizleistung (55°C)]])/2)</f>
        <v>8.5</v>
      </c>
      <c r="M1993" s="20">
        <f>IF(Tabelle1[[#This Row],[Etas 55°C]]=0,0,(Tabelle1[[#This Row],[Etas 35°C]]*0.8+Tabelle1[[#This Row],[Etas 55°C]]*0.2))*2.5</f>
        <v>4.2100000000000009</v>
      </c>
      <c r="N1993" s="21">
        <f>IF(-(Tabelle1[[#This Row],[80%/20% SCOP]]-5.5)/5.5=1,"n.a.",-(Tabelle1[[#This Row],[80%/20% SCOP]]-5.5)/5.5)</f>
        <v>0.23454545454545439</v>
      </c>
    </row>
    <row r="1994" spans="1:14" ht="20.100000000000001" customHeight="1" x14ac:dyDescent="0.25">
      <c r="A1994" s="24">
        <v>16006568</v>
      </c>
      <c r="B1994" s="15" t="s">
        <v>1997</v>
      </c>
      <c r="C1994" s="15" t="s">
        <v>2022</v>
      </c>
      <c r="D1994" s="16" t="s">
        <v>2</v>
      </c>
      <c r="E1994" s="17">
        <v>7.5</v>
      </c>
      <c r="F1994" s="18">
        <v>1.77</v>
      </c>
      <c r="G1994" s="17">
        <v>7</v>
      </c>
      <c r="H1994" s="18">
        <v>1.28</v>
      </c>
      <c r="I1994" s="16" t="s">
        <v>40</v>
      </c>
      <c r="J1994" s="16" t="s">
        <v>4</v>
      </c>
      <c r="K1994" s="16" t="s">
        <v>4</v>
      </c>
      <c r="L1994" s="19">
        <f>IF(Tabelle1[[#This Row],[Heizleistung (55°C)]]=0,Tabelle1[[#This Row],[Heizleistung (35°C)]],(Tabelle1[[#This Row],[Heizleistung (35°C)]]+Tabelle1[[#This Row],[Heizleistung (55°C)]])/2)</f>
        <v>7.25</v>
      </c>
      <c r="M1994" s="20">
        <f>IF(Tabelle1[[#This Row],[Etas 55°C]]=0,0,(Tabelle1[[#This Row],[Etas 35°C]]*0.8+Tabelle1[[#This Row],[Etas 55°C]]*0.2))*2.5</f>
        <v>4.1800000000000006</v>
      </c>
      <c r="N1994" s="21">
        <f>IF(-(Tabelle1[[#This Row],[80%/20% SCOP]]-5.5)/5.5=1,"n.a.",-(Tabelle1[[#This Row],[80%/20% SCOP]]-5.5)/5.5)</f>
        <v>0.23999999999999988</v>
      </c>
    </row>
    <row r="1995" spans="1:14" ht="20.100000000000001" customHeight="1" x14ac:dyDescent="0.25">
      <c r="A1995" s="24">
        <v>16005751</v>
      </c>
      <c r="B1995" s="15" t="s">
        <v>1997</v>
      </c>
      <c r="C1995" s="15" t="s">
        <v>2023</v>
      </c>
      <c r="D1995" s="16" t="s">
        <v>2</v>
      </c>
      <c r="E1995" s="17">
        <v>15.1</v>
      </c>
      <c r="F1995" s="18">
        <v>1.64</v>
      </c>
      <c r="G1995" s="17">
        <v>13.46</v>
      </c>
      <c r="H1995" s="18">
        <v>1.3</v>
      </c>
      <c r="I1995" s="16" t="s">
        <v>109</v>
      </c>
      <c r="J1995" s="16" t="s">
        <v>4</v>
      </c>
      <c r="K1995" s="16" t="s">
        <v>4</v>
      </c>
      <c r="L1995" s="19">
        <f>IF(Tabelle1[[#This Row],[Heizleistung (55°C)]]=0,Tabelle1[[#This Row],[Heizleistung (35°C)]],(Tabelle1[[#This Row],[Heizleistung (35°C)]]+Tabelle1[[#This Row],[Heizleistung (55°C)]])/2)</f>
        <v>14.280000000000001</v>
      </c>
      <c r="M1995" s="20">
        <f>IF(Tabelle1[[#This Row],[Etas 55°C]]=0,0,(Tabelle1[[#This Row],[Etas 35°C]]*0.8+Tabelle1[[#This Row],[Etas 55°C]]*0.2))*2.5</f>
        <v>3.93</v>
      </c>
      <c r="N1995" s="21">
        <f>IF(-(Tabelle1[[#This Row],[80%/20% SCOP]]-5.5)/5.5=1,"n.a.",-(Tabelle1[[#This Row],[80%/20% SCOP]]-5.5)/5.5)</f>
        <v>0.28545454545454541</v>
      </c>
    </row>
    <row r="1996" spans="1:14" ht="20.100000000000001" customHeight="1" x14ac:dyDescent="0.25">
      <c r="A1996" s="24">
        <v>16006575</v>
      </c>
      <c r="B1996" s="15" t="s">
        <v>1997</v>
      </c>
      <c r="C1996" s="15" t="s">
        <v>2024</v>
      </c>
      <c r="D1996" s="16" t="s">
        <v>2</v>
      </c>
      <c r="E1996" s="17">
        <v>6</v>
      </c>
      <c r="F1996" s="18">
        <v>1.75</v>
      </c>
      <c r="G1996" s="17">
        <v>5</v>
      </c>
      <c r="H1996" s="18">
        <v>1.25</v>
      </c>
      <c r="I1996" s="16" t="s">
        <v>40</v>
      </c>
      <c r="J1996" s="16" t="s">
        <v>4</v>
      </c>
      <c r="K1996" s="16" t="s">
        <v>4</v>
      </c>
      <c r="L1996" s="19">
        <f>IF(Tabelle1[[#This Row],[Heizleistung (55°C)]]=0,Tabelle1[[#This Row],[Heizleistung (35°C)]],(Tabelle1[[#This Row],[Heizleistung (35°C)]]+Tabelle1[[#This Row],[Heizleistung (55°C)]])/2)</f>
        <v>5.5</v>
      </c>
      <c r="M1996" s="20">
        <f>IF(Tabelle1[[#This Row],[Etas 55°C]]=0,0,(Tabelle1[[#This Row],[Etas 35°C]]*0.8+Tabelle1[[#This Row],[Etas 55°C]]*0.2))*2.5</f>
        <v>4.125</v>
      </c>
      <c r="N1996" s="21">
        <f>IF(-(Tabelle1[[#This Row],[80%/20% SCOP]]-5.5)/5.5=1,"n.a.",-(Tabelle1[[#This Row],[80%/20% SCOP]]-5.5)/5.5)</f>
        <v>0.25</v>
      </c>
    </row>
    <row r="1997" spans="1:14" ht="20.100000000000001" customHeight="1" x14ac:dyDescent="0.25">
      <c r="A1997" s="24">
        <v>16006563</v>
      </c>
      <c r="B1997" s="15" t="s">
        <v>1997</v>
      </c>
      <c r="C1997" s="15" t="s">
        <v>2025</v>
      </c>
      <c r="D1997" s="16" t="s">
        <v>2</v>
      </c>
      <c r="E1997" s="17">
        <v>6</v>
      </c>
      <c r="F1997" s="18">
        <v>1.75</v>
      </c>
      <c r="G1997" s="17">
        <v>5</v>
      </c>
      <c r="H1997" s="18">
        <v>1.25</v>
      </c>
      <c r="I1997" s="16" t="s">
        <v>40</v>
      </c>
      <c r="J1997" s="16" t="s">
        <v>4</v>
      </c>
      <c r="K1997" s="16" t="s">
        <v>4</v>
      </c>
      <c r="L1997" s="19">
        <f>IF(Tabelle1[[#This Row],[Heizleistung (55°C)]]=0,Tabelle1[[#This Row],[Heizleistung (35°C)]],(Tabelle1[[#This Row],[Heizleistung (35°C)]]+Tabelle1[[#This Row],[Heizleistung (55°C)]])/2)</f>
        <v>5.5</v>
      </c>
      <c r="M1997" s="20">
        <f>IF(Tabelle1[[#This Row],[Etas 55°C]]=0,0,(Tabelle1[[#This Row],[Etas 35°C]]*0.8+Tabelle1[[#This Row],[Etas 55°C]]*0.2))*2.5</f>
        <v>4.125</v>
      </c>
      <c r="N1997" s="21">
        <f>IF(-(Tabelle1[[#This Row],[80%/20% SCOP]]-5.5)/5.5=1,"n.a.",-(Tabelle1[[#This Row],[80%/20% SCOP]]-5.5)/5.5)</f>
        <v>0.25</v>
      </c>
    </row>
    <row r="1998" spans="1:14" ht="20.100000000000001" customHeight="1" x14ac:dyDescent="0.25">
      <c r="A1998" s="24">
        <v>16006565</v>
      </c>
      <c r="B1998" s="15" t="s">
        <v>1997</v>
      </c>
      <c r="C1998" s="15" t="s">
        <v>2026</v>
      </c>
      <c r="D1998" s="16" t="s">
        <v>2</v>
      </c>
      <c r="E1998" s="17">
        <v>9</v>
      </c>
      <c r="F1998" s="18">
        <v>1.78</v>
      </c>
      <c r="G1998" s="17">
        <v>8</v>
      </c>
      <c r="H1998" s="18">
        <v>1.3</v>
      </c>
      <c r="I1998" s="16" t="s">
        <v>40</v>
      </c>
      <c r="J1998" s="16" t="s">
        <v>4</v>
      </c>
      <c r="K1998" s="16" t="s">
        <v>4</v>
      </c>
      <c r="L1998" s="19">
        <f>IF(Tabelle1[[#This Row],[Heizleistung (55°C)]]=0,Tabelle1[[#This Row],[Heizleistung (35°C)]],(Tabelle1[[#This Row],[Heizleistung (35°C)]]+Tabelle1[[#This Row],[Heizleistung (55°C)]])/2)</f>
        <v>8.5</v>
      </c>
      <c r="M1998" s="20">
        <f>IF(Tabelle1[[#This Row],[Etas 55°C]]=0,0,(Tabelle1[[#This Row],[Etas 35°C]]*0.8+Tabelle1[[#This Row],[Etas 55°C]]*0.2))*2.5</f>
        <v>4.2100000000000009</v>
      </c>
      <c r="N1998" s="21">
        <f>IF(-(Tabelle1[[#This Row],[80%/20% SCOP]]-5.5)/5.5=1,"n.a.",-(Tabelle1[[#This Row],[80%/20% SCOP]]-5.5)/5.5)</f>
        <v>0.23454545454545439</v>
      </c>
    </row>
    <row r="1999" spans="1:14" ht="20.100000000000001" customHeight="1" x14ac:dyDescent="0.25">
      <c r="A1999" s="24">
        <v>16015624</v>
      </c>
      <c r="B1999" s="15" t="s">
        <v>1997</v>
      </c>
      <c r="C1999" s="15" t="s">
        <v>2027</v>
      </c>
      <c r="D1999" s="16" t="s">
        <v>2</v>
      </c>
      <c r="E1999" s="17">
        <v>10</v>
      </c>
      <c r="F1999" s="18">
        <v>1.95</v>
      </c>
      <c r="G1999" s="17">
        <v>10</v>
      </c>
      <c r="H1999" s="18">
        <v>1.41</v>
      </c>
      <c r="I1999" s="16" t="s">
        <v>40</v>
      </c>
      <c r="J1999" s="16" t="s">
        <v>4</v>
      </c>
      <c r="K1999" s="16" t="s">
        <v>15</v>
      </c>
      <c r="L1999" s="19">
        <f>IF(Tabelle1[[#This Row],[Heizleistung (55°C)]]=0,Tabelle1[[#This Row],[Heizleistung (35°C)]],(Tabelle1[[#This Row],[Heizleistung (35°C)]]+Tabelle1[[#This Row],[Heizleistung (55°C)]])/2)</f>
        <v>10</v>
      </c>
      <c r="M1999" s="20">
        <f>IF(Tabelle1[[#This Row],[Etas 55°C]]=0,0,(Tabelle1[[#This Row],[Etas 35°C]]*0.8+Tabelle1[[#This Row],[Etas 55°C]]*0.2))*2.5</f>
        <v>4.6050000000000004</v>
      </c>
      <c r="N1999" s="21">
        <f>IF(-(Tabelle1[[#This Row],[80%/20% SCOP]]-5.5)/5.5=1,"n.a.",-(Tabelle1[[#This Row],[80%/20% SCOP]]-5.5)/5.5)</f>
        <v>0.16272727272727264</v>
      </c>
    </row>
    <row r="2000" spans="1:14" ht="20.100000000000001" customHeight="1" x14ac:dyDescent="0.25">
      <c r="A2000" s="24">
        <v>16006564</v>
      </c>
      <c r="B2000" s="15" t="s">
        <v>1997</v>
      </c>
      <c r="C2000" s="15" t="s">
        <v>2028</v>
      </c>
      <c r="D2000" s="16" t="s">
        <v>2</v>
      </c>
      <c r="E2000" s="17">
        <v>7.5</v>
      </c>
      <c r="F2000" s="18">
        <v>1.77</v>
      </c>
      <c r="G2000" s="17">
        <v>7</v>
      </c>
      <c r="H2000" s="18">
        <v>1.28</v>
      </c>
      <c r="I2000" s="16" t="s">
        <v>40</v>
      </c>
      <c r="J2000" s="16" t="s">
        <v>4</v>
      </c>
      <c r="K2000" s="16" t="s">
        <v>4</v>
      </c>
      <c r="L2000" s="19">
        <f>IF(Tabelle1[[#This Row],[Heizleistung (55°C)]]=0,Tabelle1[[#This Row],[Heizleistung (35°C)]],(Tabelle1[[#This Row],[Heizleistung (35°C)]]+Tabelle1[[#This Row],[Heizleistung (55°C)]])/2)</f>
        <v>7.25</v>
      </c>
      <c r="M2000" s="20">
        <f>IF(Tabelle1[[#This Row],[Etas 55°C]]=0,0,(Tabelle1[[#This Row],[Etas 35°C]]*0.8+Tabelle1[[#This Row],[Etas 55°C]]*0.2))*2.5</f>
        <v>4.1800000000000006</v>
      </c>
      <c r="N2000" s="21">
        <f>IF(-(Tabelle1[[#This Row],[80%/20% SCOP]]-5.5)/5.5=1,"n.a.",-(Tabelle1[[#This Row],[80%/20% SCOP]]-5.5)/5.5)</f>
        <v>0.23999999999999988</v>
      </c>
    </row>
    <row r="2001" spans="1:14" ht="20.100000000000001" customHeight="1" x14ac:dyDescent="0.25">
      <c r="A2001" s="24">
        <v>16006581</v>
      </c>
      <c r="B2001" s="15" t="s">
        <v>1997</v>
      </c>
      <c r="C2001" s="15" t="s">
        <v>2029</v>
      </c>
      <c r="D2001" s="16" t="s">
        <v>2</v>
      </c>
      <c r="E2001" s="17">
        <v>17</v>
      </c>
      <c r="F2001" s="18">
        <v>1.64</v>
      </c>
      <c r="G2001" s="17">
        <v>16</v>
      </c>
      <c r="H2001" s="18">
        <v>1.3</v>
      </c>
      <c r="I2001" s="16" t="s">
        <v>109</v>
      </c>
      <c r="J2001" s="16" t="s">
        <v>4</v>
      </c>
      <c r="K2001" s="16" t="s">
        <v>4</v>
      </c>
      <c r="L2001" s="19">
        <f>IF(Tabelle1[[#This Row],[Heizleistung (55°C)]]=0,Tabelle1[[#This Row],[Heizleistung (35°C)]],(Tabelle1[[#This Row],[Heizleistung (35°C)]]+Tabelle1[[#This Row],[Heizleistung (55°C)]])/2)</f>
        <v>16.5</v>
      </c>
      <c r="M2001" s="20">
        <f>IF(Tabelle1[[#This Row],[Etas 55°C]]=0,0,(Tabelle1[[#This Row],[Etas 35°C]]*0.8+Tabelle1[[#This Row],[Etas 55°C]]*0.2))*2.5</f>
        <v>3.93</v>
      </c>
      <c r="N2001" s="21">
        <f>IF(-(Tabelle1[[#This Row],[80%/20% SCOP]]-5.5)/5.5=1,"n.a.",-(Tabelle1[[#This Row],[80%/20% SCOP]]-5.5)/5.5)</f>
        <v>0.28545454545454541</v>
      </c>
    </row>
    <row r="2002" spans="1:14" ht="20.100000000000001" customHeight="1" x14ac:dyDescent="0.25">
      <c r="A2002" s="24">
        <v>16005750</v>
      </c>
      <c r="B2002" s="15" t="s">
        <v>1997</v>
      </c>
      <c r="C2002" s="15" t="s">
        <v>2030</v>
      </c>
      <c r="D2002" s="16" t="s">
        <v>2</v>
      </c>
      <c r="E2002" s="17">
        <v>16.46</v>
      </c>
      <c r="F2002" s="18">
        <v>1.63</v>
      </c>
      <c r="G2002" s="17">
        <v>14.86</v>
      </c>
      <c r="H2002" s="18">
        <v>1.25</v>
      </c>
      <c r="I2002" s="16" t="s">
        <v>109</v>
      </c>
      <c r="J2002" s="16" t="s">
        <v>4</v>
      </c>
      <c r="K2002" s="16" t="s">
        <v>4</v>
      </c>
      <c r="L2002" s="19">
        <f>IF(Tabelle1[[#This Row],[Heizleistung (55°C)]]=0,Tabelle1[[#This Row],[Heizleistung (35°C)]],(Tabelle1[[#This Row],[Heizleistung (35°C)]]+Tabelle1[[#This Row],[Heizleistung (55°C)]])/2)</f>
        <v>15.66</v>
      </c>
      <c r="M2002" s="20">
        <f>IF(Tabelle1[[#This Row],[Etas 55°C]]=0,0,(Tabelle1[[#This Row],[Etas 35°C]]*0.8+Tabelle1[[#This Row],[Etas 55°C]]*0.2))*2.5</f>
        <v>3.8850000000000002</v>
      </c>
      <c r="N2002" s="21">
        <f>IF(-(Tabelle1[[#This Row],[80%/20% SCOP]]-5.5)/5.5=1,"n.a.",-(Tabelle1[[#This Row],[80%/20% SCOP]]-5.5)/5.5)</f>
        <v>0.29363636363636358</v>
      </c>
    </row>
    <row r="2003" spans="1:14" ht="20.100000000000001" customHeight="1" x14ac:dyDescent="0.25">
      <c r="A2003" s="24">
        <v>16006573</v>
      </c>
      <c r="B2003" s="15" t="s">
        <v>1997</v>
      </c>
      <c r="C2003" s="15" t="s">
        <v>2031</v>
      </c>
      <c r="D2003" s="16" t="s">
        <v>2</v>
      </c>
      <c r="E2003" s="17">
        <v>9</v>
      </c>
      <c r="F2003" s="18">
        <v>1.78</v>
      </c>
      <c r="G2003" s="17">
        <v>8</v>
      </c>
      <c r="H2003" s="18">
        <v>1.3</v>
      </c>
      <c r="I2003" s="16" t="s">
        <v>40</v>
      </c>
      <c r="J2003" s="16" t="s">
        <v>4</v>
      </c>
      <c r="K2003" s="16" t="s">
        <v>4</v>
      </c>
      <c r="L2003" s="19">
        <f>IF(Tabelle1[[#This Row],[Heizleistung (55°C)]]=0,Tabelle1[[#This Row],[Heizleistung (35°C)]],(Tabelle1[[#This Row],[Heizleistung (35°C)]]+Tabelle1[[#This Row],[Heizleistung (55°C)]])/2)</f>
        <v>8.5</v>
      </c>
      <c r="M2003" s="20">
        <f>IF(Tabelle1[[#This Row],[Etas 55°C]]=0,0,(Tabelle1[[#This Row],[Etas 35°C]]*0.8+Tabelle1[[#This Row],[Etas 55°C]]*0.2))*2.5</f>
        <v>4.2100000000000009</v>
      </c>
      <c r="N2003" s="21">
        <f>IF(-(Tabelle1[[#This Row],[80%/20% SCOP]]-5.5)/5.5=1,"n.a.",-(Tabelle1[[#This Row],[80%/20% SCOP]]-5.5)/5.5)</f>
        <v>0.23454545454545439</v>
      </c>
    </row>
    <row r="2004" spans="1:14" ht="20.100000000000001" customHeight="1" x14ac:dyDescent="0.25">
      <c r="A2004" s="24">
        <v>16015623</v>
      </c>
      <c r="B2004" s="15" t="s">
        <v>1997</v>
      </c>
      <c r="C2004" s="15" t="s">
        <v>2032</v>
      </c>
      <c r="D2004" s="16" t="s">
        <v>2</v>
      </c>
      <c r="E2004" s="17">
        <v>8</v>
      </c>
      <c r="F2004" s="18">
        <v>1.95</v>
      </c>
      <c r="G2004" s="17">
        <v>8</v>
      </c>
      <c r="H2004" s="18">
        <v>1.39</v>
      </c>
      <c r="I2004" s="16" t="s">
        <v>40</v>
      </c>
      <c r="J2004" s="16" t="s">
        <v>4</v>
      </c>
      <c r="K2004" s="16" t="s">
        <v>15</v>
      </c>
      <c r="L2004" s="19">
        <f>IF(Tabelle1[[#This Row],[Heizleistung (55°C)]]=0,Tabelle1[[#This Row],[Heizleistung (35°C)]],(Tabelle1[[#This Row],[Heizleistung (35°C)]]+Tabelle1[[#This Row],[Heizleistung (55°C)]])/2)</f>
        <v>8</v>
      </c>
      <c r="M2004" s="20">
        <f>IF(Tabelle1[[#This Row],[Etas 55°C]]=0,0,(Tabelle1[[#This Row],[Etas 35°C]]*0.8+Tabelle1[[#This Row],[Etas 55°C]]*0.2))*2.5</f>
        <v>4.5950000000000006</v>
      </c>
      <c r="N2004" s="21">
        <f>IF(-(Tabelle1[[#This Row],[80%/20% SCOP]]-5.5)/5.5=1,"n.a.",-(Tabelle1[[#This Row],[80%/20% SCOP]]-5.5)/5.5)</f>
        <v>0.16454545454545444</v>
      </c>
    </row>
    <row r="2005" spans="1:14" ht="20.100000000000001" customHeight="1" x14ac:dyDescent="0.25">
      <c r="A2005" s="24">
        <v>16018787</v>
      </c>
      <c r="B2005" s="15" t="s">
        <v>1997</v>
      </c>
      <c r="C2005" s="15" t="s">
        <v>2033</v>
      </c>
      <c r="D2005" s="16" t="s">
        <v>2</v>
      </c>
      <c r="E2005" s="17">
        <v>12.55</v>
      </c>
      <c r="F2005" s="18">
        <v>1.83</v>
      </c>
      <c r="G2005" s="17">
        <v>9.16</v>
      </c>
      <c r="H2005" s="18">
        <v>1.35</v>
      </c>
      <c r="I2005" s="16" t="s">
        <v>40</v>
      </c>
      <c r="J2005" s="16" t="s">
        <v>4</v>
      </c>
      <c r="K2005" s="16" t="s">
        <v>15</v>
      </c>
      <c r="L2005" s="19">
        <f>IF(Tabelle1[[#This Row],[Heizleistung (55°C)]]=0,Tabelle1[[#This Row],[Heizleistung (35°C)]],(Tabelle1[[#This Row],[Heizleistung (35°C)]]+Tabelle1[[#This Row],[Heizleistung (55°C)]])/2)</f>
        <v>10.855</v>
      </c>
      <c r="M2005" s="20">
        <f>IF(Tabelle1[[#This Row],[Etas 55°C]]=0,0,(Tabelle1[[#This Row],[Etas 35°C]]*0.8+Tabelle1[[#This Row],[Etas 55°C]]*0.2))*2.5</f>
        <v>4.3350000000000009</v>
      </c>
      <c r="N2005" s="21">
        <f>IF(-(Tabelle1[[#This Row],[80%/20% SCOP]]-5.5)/5.5=1,"n.a.",-(Tabelle1[[#This Row],[80%/20% SCOP]]-5.5)/5.5)</f>
        <v>0.21181818181818166</v>
      </c>
    </row>
    <row r="2006" spans="1:14" ht="20.100000000000001" customHeight="1" x14ac:dyDescent="0.25">
      <c r="A2006" s="24">
        <v>16006577</v>
      </c>
      <c r="B2006" s="15" t="s">
        <v>1997</v>
      </c>
      <c r="C2006" s="15" t="s">
        <v>2034</v>
      </c>
      <c r="D2006" s="16" t="s">
        <v>2</v>
      </c>
      <c r="E2006" s="17">
        <v>9</v>
      </c>
      <c r="F2006" s="18">
        <v>1.78</v>
      </c>
      <c r="G2006" s="17">
        <v>8</v>
      </c>
      <c r="H2006" s="18">
        <v>1.3</v>
      </c>
      <c r="I2006" s="16" t="s">
        <v>40</v>
      </c>
      <c r="J2006" s="16" t="s">
        <v>4</v>
      </c>
      <c r="K2006" s="16" t="s">
        <v>4</v>
      </c>
      <c r="L2006" s="19">
        <f>IF(Tabelle1[[#This Row],[Heizleistung (55°C)]]=0,Tabelle1[[#This Row],[Heizleistung (35°C)]],(Tabelle1[[#This Row],[Heizleistung (35°C)]]+Tabelle1[[#This Row],[Heizleistung (55°C)]])/2)</f>
        <v>8.5</v>
      </c>
      <c r="M2006" s="20">
        <f>IF(Tabelle1[[#This Row],[Etas 55°C]]=0,0,(Tabelle1[[#This Row],[Etas 35°C]]*0.8+Tabelle1[[#This Row],[Etas 55°C]]*0.2))*2.5</f>
        <v>4.2100000000000009</v>
      </c>
      <c r="N2006" s="21">
        <f>IF(-(Tabelle1[[#This Row],[80%/20% SCOP]]-5.5)/5.5=1,"n.a.",-(Tabelle1[[#This Row],[80%/20% SCOP]]-5.5)/5.5)</f>
        <v>0.23454545454545439</v>
      </c>
    </row>
    <row r="2007" spans="1:14" ht="20.100000000000001" customHeight="1" x14ac:dyDescent="0.25">
      <c r="A2007" s="24">
        <v>16018790</v>
      </c>
      <c r="B2007" s="15" t="s">
        <v>1997</v>
      </c>
      <c r="C2007" s="15" t="s">
        <v>2035</v>
      </c>
      <c r="D2007" s="16" t="s">
        <v>2</v>
      </c>
      <c r="E2007" s="17">
        <v>14.47</v>
      </c>
      <c r="F2007" s="18">
        <v>1.85</v>
      </c>
      <c r="G2007" s="17">
        <v>10.09</v>
      </c>
      <c r="H2007" s="18">
        <v>1.37</v>
      </c>
      <c r="I2007" s="16" t="s">
        <v>40</v>
      </c>
      <c r="J2007" s="16" t="s">
        <v>4</v>
      </c>
      <c r="K2007" s="16" t="s">
        <v>15</v>
      </c>
      <c r="L2007" s="19">
        <f>IF(Tabelle1[[#This Row],[Heizleistung (55°C)]]=0,Tabelle1[[#This Row],[Heizleistung (35°C)]],(Tabelle1[[#This Row],[Heizleistung (35°C)]]+Tabelle1[[#This Row],[Heizleistung (55°C)]])/2)</f>
        <v>12.280000000000001</v>
      </c>
      <c r="M2007" s="20">
        <f>IF(Tabelle1[[#This Row],[Etas 55°C]]=0,0,(Tabelle1[[#This Row],[Etas 35°C]]*0.8+Tabelle1[[#This Row],[Etas 55°C]]*0.2))*2.5</f>
        <v>4.3850000000000007</v>
      </c>
      <c r="N2007" s="21">
        <f>IF(-(Tabelle1[[#This Row],[80%/20% SCOP]]-5.5)/5.5=1,"n.a.",-(Tabelle1[[#This Row],[80%/20% SCOP]]-5.5)/5.5)</f>
        <v>0.20272727272727262</v>
      </c>
    </row>
    <row r="2008" spans="1:14" ht="20.100000000000001" customHeight="1" x14ac:dyDescent="0.25">
      <c r="A2008" s="24">
        <v>16006578</v>
      </c>
      <c r="B2008" s="15" t="s">
        <v>1997</v>
      </c>
      <c r="C2008" s="15" t="s">
        <v>2036</v>
      </c>
      <c r="D2008" s="16" t="s">
        <v>2</v>
      </c>
      <c r="E2008" s="17">
        <v>17</v>
      </c>
      <c r="F2008" s="18">
        <v>1.64</v>
      </c>
      <c r="G2008" s="17">
        <v>16</v>
      </c>
      <c r="H2008" s="18">
        <v>1.3</v>
      </c>
      <c r="I2008" s="16" t="s">
        <v>109</v>
      </c>
      <c r="J2008" s="16" t="s">
        <v>4</v>
      </c>
      <c r="K2008" s="16" t="s">
        <v>4</v>
      </c>
      <c r="L2008" s="19">
        <f>IF(Tabelle1[[#This Row],[Heizleistung (55°C)]]=0,Tabelle1[[#This Row],[Heizleistung (35°C)]],(Tabelle1[[#This Row],[Heizleistung (35°C)]]+Tabelle1[[#This Row],[Heizleistung (55°C)]])/2)</f>
        <v>16.5</v>
      </c>
      <c r="M2008" s="20">
        <f>IF(Tabelle1[[#This Row],[Etas 55°C]]=0,0,(Tabelle1[[#This Row],[Etas 35°C]]*0.8+Tabelle1[[#This Row],[Etas 55°C]]*0.2))*2.5</f>
        <v>3.93</v>
      </c>
      <c r="N2008" s="21">
        <f>IF(-(Tabelle1[[#This Row],[80%/20% SCOP]]-5.5)/5.5=1,"n.a.",-(Tabelle1[[#This Row],[80%/20% SCOP]]-5.5)/5.5)</f>
        <v>0.28545454545454541</v>
      </c>
    </row>
    <row r="2009" spans="1:14" ht="20.100000000000001" customHeight="1" x14ac:dyDescent="0.25">
      <c r="A2009" s="24">
        <v>16018794</v>
      </c>
      <c r="B2009" s="15" t="s">
        <v>1997</v>
      </c>
      <c r="C2009" s="15" t="s">
        <v>2037</v>
      </c>
      <c r="D2009" s="16" t="s">
        <v>2</v>
      </c>
      <c r="E2009" s="17">
        <v>12.55</v>
      </c>
      <c r="F2009" s="18">
        <v>1.83</v>
      </c>
      <c r="G2009" s="17">
        <v>9.16</v>
      </c>
      <c r="H2009" s="18">
        <v>1.35</v>
      </c>
      <c r="I2009" s="16" t="s">
        <v>40</v>
      </c>
      <c r="J2009" s="16" t="s">
        <v>4</v>
      </c>
      <c r="K2009" s="16" t="s">
        <v>15</v>
      </c>
      <c r="L2009" s="19">
        <f>IF(Tabelle1[[#This Row],[Heizleistung (55°C)]]=0,Tabelle1[[#This Row],[Heizleistung (35°C)]],(Tabelle1[[#This Row],[Heizleistung (35°C)]]+Tabelle1[[#This Row],[Heizleistung (55°C)]])/2)</f>
        <v>10.855</v>
      </c>
      <c r="M2009" s="20">
        <f>IF(Tabelle1[[#This Row],[Etas 55°C]]=0,0,(Tabelle1[[#This Row],[Etas 35°C]]*0.8+Tabelle1[[#This Row],[Etas 55°C]]*0.2))*2.5</f>
        <v>4.3350000000000009</v>
      </c>
      <c r="N2009" s="21">
        <f>IF(-(Tabelle1[[#This Row],[80%/20% SCOP]]-5.5)/5.5=1,"n.a.",-(Tabelle1[[#This Row],[80%/20% SCOP]]-5.5)/5.5)</f>
        <v>0.21181818181818166</v>
      </c>
    </row>
    <row r="2010" spans="1:14" ht="20.100000000000001" customHeight="1" x14ac:dyDescent="0.25">
      <c r="A2010" s="24">
        <v>16006511</v>
      </c>
      <c r="B2010" s="15" t="s">
        <v>1997</v>
      </c>
      <c r="C2010" s="15" t="s">
        <v>2038</v>
      </c>
      <c r="D2010" s="16" t="s">
        <v>2</v>
      </c>
      <c r="E2010" s="17">
        <v>5</v>
      </c>
      <c r="F2010" s="18">
        <v>1.75</v>
      </c>
      <c r="G2010" s="17">
        <v>5</v>
      </c>
      <c r="H2010" s="18">
        <v>1.25</v>
      </c>
      <c r="I2010" s="16" t="s">
        <v>40</v>
      </c>
      <c r="J2010" s="16" t="s">
        <v>4</v>
      </c>
      <c r="K2010" s="16" t="s">
        <v>4</v>
      </c>
      <c r="L2010" s="19">
        <f>IF(Tabelle1[[#This Row],[Heizleistung (55°C)]]=0,Tabelle1[[#This Row],[Heizleistung (35°C)]],(Tabelle1[[#This Row],[Heizleistung (35°C)]]+Tabelle1[[#This Row],[Heizleistung (55°C)]])/2)</f>
        <v>5</v>
      </c>
      <c r="M2010" s="20">
        <f>IF(Tabelle1[[#This Row],[Etas 55°C]]=0,0,(Tabelle1[[#This Row],[Etas 35°C]]*0.8+Tabelle1[[#This Row],[Etas 55°C]]*0.2))*2.5</f>
        <v>4.125</v>
      </c>
      <c r="N2010" s="21">
        <f>IF(-(Tabelle1[[#This Row],[80%/20% SCOP]]-5.5)/5.5=1,"n.a.",-(Tabelle1[[#This Row],[80%/20% SCOP]]-5.5)/5.5)</f>
        <v>0.25</v>
      </c>
    </row>
    <row r="2011" spans="1:14" ht="20.100000000000001" customHeight="1" x14ac:dyDescent="0.25">
      <c r="A2011" s="24">
        <v>16006567</v>
      </c>
      <c r="B2011" s="15" t="s">
        <v>1997</v>
      </c>
      <c r="C2011" s="15" t="s">
        <v>2039</v>
      </c>
      <c r="D2011" s="16" t="s">
        <v>2</v>
      </c>
      <c r="E2011" s="17">
        <v>6</v>
      </c>
      <c r="F2011" s="18">
        <v>1.75</v>
      </c>
      <c r="G2011" s="17">
        <v>5</v>
      </c>
      <c r="H2011" s="18">
        <v>1.25</v>
      </c>
      <c r="I2011" s="16" t="s">
        <v>40</v>
      </c>
      <c r="J2011" s="16" t="s">
        <v>4</v>
      </c>
      <c r="K2011" s="16" t="s">
        <v>4</v>
      </c>
      <c r="L2011" s="19">
        <f>IF(Tabelle1[[#This Row],[Heizleistung (55°C)]]=0,Tabelle1[[#This Row],[Heizleistung (35°C)]],(Tabelle1[[#This Row],[Heizleistung (35°C)]]+Tabelle1[[#This Row],[Heizleistung (55°C)]])/2)</f>
        <v>5.5</v>
      </c>
      <c r="M2011" s="20">
        <f>IF(Tabelle1[[#This Row],[Etas 55°C]]=0,0,(Tabelle1[[#This Row],[Etas 35°C]]*0.8+Tabelle1[[#This Row],[Etas 55°C]]*0.2))*2.5</f>
        <v>4.125</v>
      </c>
      <c r="N2011" s="21">
        <f>IF(-(Tabelle1[[#This Row],[80%/20% SCOP]]-5.5)/5.5=1,"n.a.",-(Tabelle1[[#This Row],[80%/20% SCOP]]-5.5)/5.5)</f>
        <v>0.25</v>
      </c>
    </row>
    <row r="2012" spans="1:14" ht="20.100000000000001" customHeight="1" x14ac:dyDescent="0.25">
      <c r="A2012" s="24">
        <v>16018796</v>
      </c>
      <c r="B2012" s="15" t="s">
        <v>1997</v>
      </c>
      <c r="C2012" s="15" t="s">
        <v>2040</v>
      </c>
      <c r="D2012" s="16" t="s">
        <v>2</v>
      </c>
      <c r="E2012" s="17">
        <v>12.5</v>
      </c>
      <c r="F2012" s="18">
        <v>1.83</v>
      </c>
      <c r="G2012" s="17">
        <v>9.16</v>
      </c>
      <c r="H2012" s="18">
        <v>1.35</v>
      </c>
      <c r="I2012" s="16" t="s">
        <v>40</v>
      </c>
      <c r="J2012" s="16" t="s">
        <v>4</v>
      </c>
      <c r="K2012" s="16" t="s">
        <v>15</v>
      </c>
      <c r="L2012" s="19">
        <f>IF(Tabelle1[[#This Row],[Heizleistung (55°C)]]=0,Tabelle1[[#This Row],[Heizleistung (35°C)]],(Tabelle1[[#This Row],[Heizleistung (35°C)]]+Tabelle1[[#This Row],[Heizleistung (55°C)]])/2)</f>
        <v>10.83</v>
      </c>
      <c r="M2012" s="20">
        <f>IF(Tabelle1[[#This Row],[Etas 55°C]]=0,0,(Tabelle1[[#This Row],[Etas 35°C]]*0.8+Tabelle1[[#This Row],[Etas 55°C]]*0.2))*2.5</f>
        <v>4.3350000000000009</v>
      </c>
      <c r="N2012" s="21">
        <f>IF(-(Tabelle1[[#This Row],[80%/20% SCOP]]-5.5)/5.5=1,"n.a.",-(Tabelle1[[#This Row],[80%/20% SCOP]]-5.5)/5.5)</f>
        <v>0.21181818181818166</v>
      </c>
    </row>
    <row r="2013" spans="1:14" ht="20.100000000000001" customHeight="1" x14ac:dyDescent="0.25">
      <c r="A2013" s="24">
        <v>16006576</v>
      </c>
      <c r="B2013" s="15" t="s">
        <v>1997</v>
      </c>
      <c r="C2013" s="15" t="s">
        <v>2041</v>
      </c>
      <c r="D2013" s="16" t="s">
        <v>2</v>
      </c>
      <c r="E2013" s="17">
        <v>7.5</v>
      </c>
      <c r="F2013" s="18">
        <v>1.77</v>
      </c>
      <c r="G2013" s="17">
        <v>7</v>
      </c>
      <c r="H2013" s="18">
        <v>1.28</v>
      </c>
      <c r="I2013" s="16" t="s">
        <v>40</v>
      </c>
      <c r="J2013" s="16" t="s">
        <v>4</v>
      </c>
      <c r="K2013" s="16" t="s">
        <v>4</v>
      </c>
      <c r="L2013" s="19">
        <f>IF(Tabelle1[[#This Row],[Heizleistung (55°C)]]=0,Tabelle1[[#This Row],[Heizleistung (35°C)]],(Tabelle1[[#This Row],[Heizleistung (35°C)]]+Tabelle1[[#This Row],[Heizleistung (55°C)]])/2)</f>
        <v>7.25</v>
      </c>
      <c r="M2013" s="20">
        <f>IF(Tabelle1[[#This Row],[Etas 55°C]]=0,0,(Tabelle1[[#This Row],[Etas 35°C]]*0.8+Tabelle1[[#This Row],[Etas 55°C]]*0.2))*2.5</f>
        <v>4.1800000000000006</v>
      </c>
      <c r="N2013" s="21">
        <f>IF(-(Tabelle1[[#This Row],[80%/20% SCOP]]-5.5)/5.5=1,"n.a.",-(Tabelle1[[#This Row],[80%/20% SCOP]]-5.5)/5.5)</f>
        <v>0.23999999999999988</v>
      </c>
    </row>
    <row r="2014" spans="1:14" ht="20.100000000000001" customHeight="1" x14ac:dyDescent="0.25">
      <c r="A2014" s="24">
        <v>16005752</v>
      </c>
      <c r="B2014" s="15" t="s">
        <v>1997</v>
      </c>
      <c r="C2014" s="15" t="s">
        <v>2042</v>
      </c>
      <c r="D2014" s="16" t="s">
        <v>2</v>
      </c>
      <c r="E2014" s="17">
        <v>15.1</v>
      </c>
      <c r="F2014" s="18">
        <v>1.64</v>
      </c>
      <c r="G2014" s="17">
        <v>13.46</v>
      </c>
      <c r="H2014" s="18">
        <v>1.3</v>
      </c>
      <c r="I2014" s="16" t="s">
        <v>109</v>
      </c>
      <c r="J2014" s="16" t="s">
        <v>4</v>
      </c>
      <c r="K2014" s="16" t="s">
        <v>4</v>
      </c>
      <c r="L2014" s="19">
        <f>IF(Tabelle1[[#This Row],[Heizleistung (55°C)]]=0,Tabelle1[[#This Row],[Heizleistung (35°C)]],(Tabelle1[[#This Row],[Heizleistung (35°C)]]+Tabelle1[[#This Row],[Heizleistung (55°C)]])/2)</f>
        <v>14.280000000000001</v>
      </c>
      <c r="M2014" s="20">
        <f>IF(Tabelle1[[#This Row],[Etas 55°C]]=0,0,(Tabelle1[[#This Row],[Etas 35°C]]*0.8+Tabelle1[[#This Row],[Etas 55°C]]*0.2))*2.5</f>
        <v>3.93</v>
      </c>
      <c r="N2014" s="21">
        <f>IF(-(Tabelle1[[#This Row],[80%/20% SCOP]]-5.5)/5.5=1,"n.a.",-(Tabelle1[[#This Row],[80%/20% SCOP]]-5.5)/5.5)</f>
        <v>0.28545454545454541</v>
      </c>
    </row>
    <row r="2015" spans="1:14" ht="20.100000000000001" customHeight="1" x14ac:dyDescent="0.25">
      <c r="A2015" s="24">
        <v>16006574</v>
      </c>
      <c r="B2015" s="15" t="s">
        <v>1997</v>
      </c>
      <c r="C2015" s="15" t="s">
        <v>2043</v>
      </c>
      <c r="D2015" s="16" t="s">
        <v>2</v>
      </c>
      <c r="E2015" s="17">
        <v>5</v>
      </c>
      <c r="F2015" s="18">
        <v>1.75</v>
      </c>
      <c r="G2015" s="17">
        <v>5</v>
      </c>
      <c r="H2015" s="18">
        <v>1.25</v>
      </c>
      <c r="I2015" s="16" t="s">
        <v>40</v>
      </c>
      <c r="J2015" s="16" t="s">
        <v>4</v>
      </c>
      <c r="K2015" s="16" t="s">
        <v>4</v>
      </c>
      <c r="L2015" s="19">
        <f>IF(Tabelle1[[#This Row],[Heizleistung (55°C)]]=0,Tabelle1[[#This Row],[Heizleistung (35°C)]],(Tabelle1[[#This Row],[Heizleistung (35°C)]]+Tabelle1[[#This Row],[Heizleistung (55°C)]])/2)</f>
        <v>5</v>
      </c>
      <c r="M2015" s="20">
        <f>IF(Tabelle1[[#This Row],[Etas 55°C]]=0,0,(Tabelle1[[#This Row],[Etas 35°C]]*0.8+Tabelle1[[#This Row],[Etas 55°C]]*0.2))*2.5</f>
        <v>4.125</v>
      </c>
      <c r="N2015" s="21">
        <f>IF(-(Tabelle1[[#This Row],[80%/20% SCOP]]-5.5)/5.5=1,"n.a.",-(Tabelle1[[#This Row],[80%/20% SCOP]]-5.5)/5.5)</f>
        <v>0.25</v>
      </c>
    </row>
    <row r="2016" spans="1:14" ht="20.100000000000001" customHeight="1" x14ac:dyDescent="0.25">
      <c r="A2016" s="24">
        <v>16006579</v>
      </c>
      <c r="B2016" s="15" t="s">
        <v>1997</v>
      </c>
      <c r="C2016" s="15" t="s">
        <v>2044</v>
      </c>
      <c r="D2016" s="16" t="s">
        <v>2</v>
      </c>
      <c r="E2016" s="17">
        <v>16</v>
      </c>
      <c r="F2016" s="18">
        <v>1.63</v>
      </c>
      <c r="G2016" s="17">
        <v>14</v>
      </c>
      <c r="H2016" s="18">
        <v>1.25</v>
      </c>
      <c r="I2016" s="16" t="s">
        <v>109</v>
      </c>
      <c r="J2016" s="16" t="s">
        <v>4</v>
      </c>
      <c r="K2016" s="16" t="s">
        <v>4</v>
      </c>
      <c r="L2016" s="19">
        <f>IF(Tabelle1[[#This Row],[Heizleistung (55°C)]]=0,Tabelle1[[#This Row],[Heizleistung (35°C)]],(Tabelle1[[#This Row],[Heizleistung (35°C)]]+Tabelle1[[#This Row],[Heizleistung (55°C)]])/2)</f>
        <v>15</v>
      </c>
      <c r="M2016" s="20">
        <f>IF(Tabelle1[[#This Row],[Etas 55°C]]=0,0,(Tabelle1[[#This Row],[Etas 35°C]]*0.8+Tabelle1[[#This Row],[Etas 55°C]]*0.2))*2.5</f>
        <v>3.8850000000000002</v>
      </c>
      <c r="N2016" s="21">
        <f>IF(-(Tabelle1[[#This Row],[80%/20% SCOP]]-5.5)/5.5=1,"n.a.",-(Tabelle1[[#This Row],[80%/20% SCOP]]-5.5)/5.5)</f>
        <v>0.29363636363636358</v>
      </c>
    </row>
    <row r="2017" spans="1:14" ht="20.100000000000001" customHeight="1" x14ac:dyDescent="0.25">
      <c r="A2017" s="24">
        <v>16006570</v>
      </c>
      <c r="B2017" s="15" t="s">
        <v>1997</v>
      </c>
      <c r="C2017" s="15" t="s">
        <v>2045</v>
      </c>
      <c r="D2017" s="16" t="s">
        <v>2</v>
      </c>
      <c r="E2017" s="17">
        <v>5</v>
      </c>
      <c r="F2017" s="18">
        <v>1.75</v>
      </c>
      <c r="G2017" s="17">
        <v>5</v>
      </c>
      <c r="H2017" s="18">
        <v>1.25</v>
      </c>
      <c r="I2017" s="16" t="s">
        <v>40</v>
      </c>
      <c r="J2017" s="16" t="s">
        <v>4</v>
      </c>
      <c r="K2017" s="16" t="s">
        <v>4</v>
      </c>
      <c r="L2017" s="19">
        <f>IF(Tabelle1[[#This Row],[Heizleistung (55°C)]]=0,Tabelle1[[#This Row],[Heizleistung (35°C)]],(Tabelle1[[#This Row],[Heizleistung (35°C)]]+Tabelle1[[#This Row],[Heizleistung (55°C)]])/2)</f>
        <v>5</v>
      </c>
      <c r="M2017" s="20">
        <f>IF(Tabelle1[[#This Row],[Etas 55°C]]=0,0,(Tabelle1[[#This Row],[Etas 35°C]]*0.8+Tabelle1[[#This Row],[Etas 55°C]]*0.2))*2.5</f>
        <v>4.125</v>
      </c>
      <c r="N2017" s="21">
        <f>IF(-(Tabelle1[[#This Row],[80%/20% SCOP]]-5.5)/5.5=1,"n.a.",-(Tabelle1[[#This Row],[80%/20% SCOP]]-5.5)/5.5)</f>
        <v>0.25</v>
      </c>
    </row>
    <row r="2018" spans="1:14" ht="20.100000000000001" customHeight="1" x14ac:dyDescent="0.25">
      <c r="A2018" s="24">
        <v>16018799</v>
      </c>
      <c r="B2018" s="15" t="s">
        <v>1997</v>
      </c>
      <c r="C2018" s="15" t="s">
        <v>2046</v>
      </c>
      <c r="D2018" s="16" t="s">
        <v>2</v>
      </c>
      <c r="E2018" s="17">
        <v>14.47</v>
      </c>
      <c r="F2018" s="18">
        <v>1.85</v>
      </c>
      <c r="G2018" s="17">
        <v>10.09</v>
      </c>
      <c r="H2018" s="18">
        <v>1.37</v>
      </c>
      <c r="I2018" s="16" t="s">
        <v>40</v>
      </c>
      <c r="J2018" s="16" t="s">
        <v>4</v>
      </c>
      <c r="K2018" s="16" t="s">
        <v>15</v>
      </c>
      <c r="L2018" s="19">
        <f>IF(Tabelle1[[#This Row],[Heizleistung (55°C)]]=0,Tabelle1[[#This Row],[Heizleistung (35°C)]],(Tabelle1[[#This Row],[Heizleistung (35°C)]]+Tabelle1[[#This Row],[Heizleistung (55°C)]])/2)</f>
        <v>12.280000000000001</v>
      </c>
      <c r="M2018" s="20">
        <f>IF(Tabelle1[[#This Row],[Etas 55°C]]=0,0,(Tabelle1[[#This Row],[Etas 35°C]]*0.8+Tabelle1[[#This Row],[Etas 55°C]]*0.2))*2.5</f>
        <v>4.3850000000000007</v>
      </c>
      <c r="N2018" s="21">
        <f>IF(-(Tabelle1[[#This Row],[80%/20% SCOP]]-5.5)/5.5=1,"n.a.",-(Tabelle1[[#This Row],[80%/20% SCOP]]-5.5)/5.5)</f>
        <v>0.20272727272727262</v>
      </c>
    </row>
    <row r="2019" spans="1:14" ht="20.100000000000001" customHeight="1" x14ac:dyDescent="0.25">
      <c r="A2019" s="24">
        <v>16006583</v>
      </c>
      <c r="B2019" s="15" t="s">
        <v>1997</v>
      </c>
      <c r="C2019" s="15" t="s">
        <v>2047</v>
      </c>
      <c r="D2019" s="16" t="s">
        <v>2</v>
      </c>
      <c r="E2019" s="17">
        <v>18</v>
      </c>
      <c r="F2019" s="18">
        <v>1.61</v>
      </c>
      <c r="G2019" s="17">
        <v>17</v>
      </c>
      <c r="H2019" s="18">
        <v>1.3</v>
      </c>
      <c r="I2019" s="16" t="s">
        <v>109</v>
      </c>
      <c r="J2019" s="16" t="s">
        <v>4</v>
      </c>
      <c r="K2019" s="16" t="s">
        <v>4</v>
      </c>
      <c r="L2019" s="19">
        <f>IF(Tabelle1[[#This Row],[Heizleistung (55°C)]]=0,Tabelle1[[#This Row],[Heizleistung (35°C)]],(Tabelle1[[#This Row],[Heizleistung (35°C)]]+Tabelle1[[#This Row],[Heizleistung (55°C)]])/2)</f>
        <v>17.5</v>
      </c>
      <c r="M2019" s="20">
        <f>IF(Tabelle1[[#This Row],[Etas 55°C]]=0,0,(Tabelle1[[#This Row],[Etas 35°C]]*0.8+Tabelle1[[#This Row],[Etas 55°C]]*0.2))*2.5</f>
        <v>3.8700000000000006</v>
      </c>
      <c r="N2019" s="21">
        <f>IF(-(Tabelle1[[#This Row],[80%/20% SCOP]]-5.5)/5.5=1,"n.a.",-(Tabelle1[[#This Row],[80%/20% SCOP]]-5.5)/5.5)</f>
        <v>0.29636363636363627</v>
      </c>
    </row>
    <row r="2020" spans="1:14" ht="20.100000000000001" customHeight="1" x14ac:dyDescent="0.25">
      <c r="A2020" s="24">
        <v>16005754</v>
      </c>
      <c r="B2020" s="15" t="s">
        <v>1997</v>
      </c>
      <c r="C2020" s="15" t="s">
        <v>2048</v>
      </c>
      <c r="D2020" s="16" t="s">
        <v>2</v>
      </c>
      <c r="E2020" s="17">
        <v>17.11</v>
      </c>
      <c r="F2020" s="18">
        <v>1.61</v>
      </c>
      <c r="G2020" s="17">
        <v>15.53</v>
      </c>
      <c r="H2020" s="18">
        <v>1.3</v>
      </c>
      <c r="I2020" s="16" t="s">
        <v>109</v>
      </c>
      <c r="J2020" s="16" t="s">
        <v>4</v>
      </c>
      <c r="K2020" s="16" t="s">
        <v>4</v>
      </c>
      <c r="L2020" s="19">
        <f>IF(Tabelle1[[#This Row],[Heizleistung (55°C)]]=0,Tabelle1[[#This Row],[Heizleistung (35°C)]],(Tabelle1[[#This Row],[Heizleistung (35°C)]]+Tabelle1[[#This Row],[Heizleistung (55°C)]])/2)</f>
        <v>16.32</v>
      </c>
      <c r="M2020" s="20">
        <f>IF(Tabelle1[[#This Row],[Etas 55°C]]=0,0,(Tabelle1[[#This Row],[Etas 35°C]]*0.8+Tabelle1[[#This Row],[Etas 55°C]]*0.2))*2.5</f>
        <v>3.8700000000000006</v>
      </c>
      <c r="N2020" s="21">
        <f>IF(-(Tabelle1[[#This Row],[80%/20% SCOP]]-5.5)/5.5=1,"n.a.",-(Tabelle1[[#This Row],[80%/20% SCOP]]-5.5)/5.5)</f>
        <v>0.29636363636363627</v>
      </c>
    </row>
    <row r="2021" spans="1:14" ht="20.100000000000001" customHeight="1" x14ac:dyDescent="0.25">
      <c r="A2021" s="24">
        <v>16006117</v>
      </c>
      <c r="B2021" s="15" t="s">
        <v>2049</v>
      </c>
      <c r="C2021" s="15" t="s">
        <v>2050</v>
      </c>
      <c r="D2021" s="16" t="s">
        <v>2</v>
      </c>
      <c r="E2021" s="17">
        <v>15.2</v>
      </c>
      <c r="F2021" s="18">
        <v>1.81</v>
      </c>
      <c r="G2021" s="17">
        <v>13</v>
      </c>
      <c r="H2021" s="18">
        <v>1.33</v>
      </c>
      <c r="I2021" s="16" t="s">
        <v>40</v>
      </c>
      <c r="J2021" s="16" t="s">
        <v>4</v>
      </c>
      <c r="K2021" s="16" t="s">
        <v>25</v>
      </c>
      <c r="L2021" s="19">
        <f>IF(Tabelle1[[#This Row],[Heizleistung (55°C)]]=0,Tabelle1[[#This Row],[Heizleistung (35°C)]],(Tabelle1[[#This Row],[Heizleistung (35°C)]]+Tabelle1[[#This Row],[Heizleistung (55°C)]])/2)</f>
        <v>14.1</v>
      </c>
      <c r="M2021" s="20">
        <f>IF(Tabelle1[[#This Row],[Etas 55°C]]=0,0,(Tabelle1[[#This Row],[Etas 35°C]]*0.8+Tabelle1[[#This Row],[Etas 55°C]]*0.2))*2.5</f>
        <v>4.2850000000000001</v>
      </c>
      <c r="N2021" s="21">
        <f>IF(-(Tabelle1[[#This Row],[80%/20% SCOP]]-5.5)/5.5=1,"n.a.",-(Tabelle1[[#This Row],[80%/20% SCOP]]-5.5)/5.5)</f>
        <v>0.22090909090909089</v>
      </c>
    </row>
    <row r="2022" spans="1:14" ht="20.100000000000001" customHeight="1" x14ac:dyDescent="0.25">
      <c r="A2022" s="24">
        <v>16006116</v>
      </c>
      <c r="B2022" s="15" t="s">
        <v>2049</v>
      </c>
      <c r="C2022" s="15" t="s">
        <v>2051</v>
      </c>
      <c r="D2022" s="16" t="s">
        <v>2</v>
      </c>
      <c r="E2022" s="17">
        <v>15.2</v>
      </c>
      <c r="F2022" s="18">
        <v>1.82</v>
      </c>
      <c r="G2022" s="17">
        <v>13</v>
      </c>
      <c r="H2022" s="18">
        <v>1.33</v>
      </c>
      <c r="I2022" s="16" t="s">
        <v>40</v>
      </c>
      <c r="J2022" s="16" t="s">
        <v>4</v>
      </c>
      <c r="K2022" s="16" t="s">
        <v>25</v>
      </c>
      <c r="L2022" s="19">
        <f>IF(Tabelle1[[#This Row],[Heizleistung (55°C)]]=0,Tabelle1[[#This Row],[Heizleistung (35°C)]],(Tabelle1[[#This Row],[Heizleistung (35°C)]]+Tabelle1[[#This Row],[Heizleistung (55°C)]])/2)</f>
        <v>14.1</v>
      </c>
      <c r="M2022" s="20">
        <f>IF(Tabelle1[[#This Row],[Etas 55°C]]=0,0,(Tabelle1[[#This Row],[Etas 35°C]]*0.8+Tabelle1[[#This Row],[Etas 55°C]]*0.2))*2.5</f>
        <v>4.3050000000000006</v>
      </c>
      <c r="N2022" s="21">
        <f>IF(-(Tabelle1[[#This Row],[80%/20% SCOP]]-5.5)/5.5=1,"n.a.",-(Tabelle1[[#This Row],[80%/20% SCOP]]-5.5)/5.5)</f>
        <v>0.21727272727272717</v>
      </c>
    </row>
    <row r="2023" spans="1:14" ht="20.100000000000001" customHeight="1" x14ac:dyDescent="0.25">
      <c r="A2023" s="24">
        <v>16006115</v>
      </c>
      <c r="B2023" s="15" t="s">
        <v>2049</v>
      </c>
      <c r="C2023" s="15" t="s">
        <v>2052</v>
      </c>
      <c r="D2023" s="16" t="s">
        <v>2</v>
      </c>
      <c r="E2023" s="17">
        <v>12</v>
      </c>
      <c r="F2023" s="18">
        <v>1.89</v>
      </c>
      <c r="G2023" s="17">
        <v>11.6</v>
      </c>
      <c r="H2023" s="18">
        <v>1.35</v>
      </c>
      <c r="I2023" s="16" t="s">
        <v>40</v>
      </c>
      <c r="J2023" s="16" t="s">
        <v>4</v>
      </c>
      <c r="K2023" s="16" t="s">
        <v>25</v>
      </c>
      <c r="L2023" s="19">
        <f>IF(Tabelle1[[#This Row],[Heizleistung (55°C)]]=0,Tabelle1[[#This Row],[Heizleistung (35°C)]],(Tabelle1[[#This Row],[Heizleistung (35°C)]]+Tabelle1[[#This Row],[Heizleistung (55°C)]])/2)</f>
        <v>11.8</v>
      </c>
      <c r="M2023" s="20">
        <f>IF(Tabelle1[[#This Row],[Etas 55°C]]=0,0,(Tabelle1[[#This Row],[Etas 35°C]]*0.8+Tabelle1[[#This Row],[Etas 55°C]]*0.2))*2.5</f>
        <v>4.4550000000000001</v>
      </c>
      <c r="N2023" s="21">
        <f>IF(-(Tabelle1[[#This Row],[80%/20% SCOP]]-5.5)/5.5=1,"n.a.",-(Tabelle1[[#This Row],[80%/20% SCOP]]-5.5)/5.5)</f>
        <v>0.18999999999999997</v>
      </c>
    </row>
    <row r="2024" spans="1:14" ht="20.100000000000001" customHeight="1" x14ac:dyDescent="0.25">
      <c r="A2024" s="24">
        <v>16015606</v>
      </c>
      <c r="B2024" s="15" t="s">
        <v>2049</v>
      </c>
      <c r="C2024" s="15" t="s">
        <v>2053</v>
      </c>
      <c r="D2024" s="16" t="s">
        <v>2</v>
      </c>
      <c r="E2024" s="17">
        <v>37.200000000000003</v>
      </c>
      <c r="F2024" s="18">
        <v>1.65</v>
      </c>
      <c r="G2024" s="17">
        <v>36.6</v>
      </c>
      <c r="H2024" s="18">
        <v>1.33</v>
      </c>
      <c r="I2024" s="16" t="s">
        <v>3</v>
      </c>
      <c r="J2024" s="16" t="s">
        <v>15</v>
      </c>
      <c r="K2024" s="16" t="s">
        <v>15</v>
      </c>
      <c r="L2024" s="19">
        <f>IF(Tabelle1[[#This Row],[Heizleistung (55°C)]]=0,Tabelle1[[#This Row],[Heizleistung (35°C)]],(Tabelle1[[#This Row],[Heizleistung (35°C)]]+Tabelle1[[#This Row],[Heizleistung (55°C)]])/2)</f>
        <v>36.900000000000006</v>
      </c>
      <c r="M2024" s="20">
        <f>IF(Tabelle1[[#This Row],[Etas 55°C]]=0,0,(Tabelle1[[#This Row],[Etas 35°C]]*0.8+Tabelle1[[#This Row],[Etas 55°C]]*0.2))*2.5</f>
        <v>3.9650000000000003</v>
      </c>
      <c r="N2024" s="21">
        <f>IF(-(Tabelle1[[#This Row],[80%/20% SCOP]]-5.5)/5.5=1,"n.a.",-(Tabelle1[[#This Row],[80%/20% SCOP]]-5.5)/5.5)</f>
        <v>0.27909090909090906</v>
      </c>
    </row>
    <row r="2025" spans="1:14" ht="20.100000000000001" customHeight="1" x14ac:dyDescent="0.25">
      <c r="A2025" s="24">
        <v>16015607</v>
      </c>
      <c r="B2025" s="15" t="s">
        <v>2049</v>
      </c>
      <c r="C2025" s="15" t="s">
        <v>2054</v>
      </c>
      <c r="D2025" s="16" t="s">
        <v>2</v>
      </c>
      <c r="E2025" s="17">
        <v>42.7</v>
      </c>
      <c r="F2025" s="18">
        <v>1.71</v>
      </c>
      <c r="G2025" s="17">
        <v>41.8</v>
      </c>
      <c r="H2025" s="18">
        <v>1.3979999999999999</v>
      </c>
      <c r="I2025" s="16" t="s">
        <v>3</v>
      </c>
      <c r="J2025" s="16" t="s">
        <v>15</v>
      </c>
      <c r="K2025" s="16" t="s">
        <v>15</v>
      </c>
      <c r="L2025" s="19">
        <f>IF(Tabelle1[[#This Row],[Heizleistung (55°C)]]=0,Tabelle1[[#This Row],[Heizleistung (35°C)]],(Tabelle1[[#This Row],[Heizleistung (35°C)]]+Tabelle1[[#This Row],[Heizleistung (55°C)]])/2)</f>
        <v>42.25</v>
      </c>
      <c r="M2025" s="20">
        <f>IF(Tabelle1[[#This Row],[Etas 55°C]]=0,0,(Tabelle1[[#This Row],[Etas 35°C]]*0.8+Tabelle1[[#This Row],[Etas 55°C]]*0.2))*2.5</f>
        <v>4.1190000000000007</v>
      </c>
      <c r="N2025" s="21">
        <f>IF(-(Tabelle1[[#This Row],[80%/20% SCOP]]-5.5)/5.5=1,"n.a.",-(Tabelle1[[#This Row],[80%/20% SCOP]]-5.5)/5.5)</f>
        <v>0.25109090909090898</v>
      </c>
    </row>
    <row r="2026" spans="1:14" ht="20.100000000000001" customHeight="1" x14ac:dyDescent="0.25">
      <c r="A2026" s="24">
        <v>16015608</v>
      </c>
      <c r="B2026" s="15" t="s">
        <v>2049</v>
      </c>
      <c r="C2026" s="15" t="s">
        <v>2055</v>
      </c>
      <c r="D2026" s="16" t="s">
        <v>2</v>
      </c>
      <c r="E2026" s="17">
        <v>46.4</v>
      </c>
      <c r="F2026" s="18">
        <v>1.67</v>
      </c>
      <c r="G2026" s="17">
        <v>45.6</v>
      </c>
      <c r="H2026" s="18">
        <v>1.37</v>
      </c>
      <c r="I2026" s="16" t="s">
        <v>3</v>
      </c>
      <c r="J2026" s="16" t="s">
        <v>15</v>
      </c>
      <c r="K2026" s="16" t="s">
        <v>15</v>
      </c>
      <c r="L2026" s="19">
        <f>IF(Tabelle1[[#This Row],[Heizleistung (55°C)]]=0,Tabelle1[[#This Row],[Heizleistung (35°C)]],(Tabelle1[[#This Row],[Heizleistung (35°C)]]+Tabelle1[[#This Row],[Heizleistung (55°C)]])/2)</f>
        <v>46</v>
      </c>
      <c r="M2026" s="20">
        <f>IF(Tabelle1[[#This Row],[Etas 55°C]]=0,0,(Tabelle1[[#This Row],[Etas 35°C]]*0.8+Tabelle1[[#This Row],[Etas 55°C]]*0.2))*2.5</f>
        <v>4.0250000000000004</v>
      </c>
      <c r="N2026" s="21">
        <f>IF(-(Tabelle1[[#This Row],[80%/20% SCOP]]-5.5)/5.5=1,"n.a.",-(Tabelle1[[#This Row],[80%/20% SCOP]]-5.5)/5.5)</f>
        <v>0.26818181818181813</v>
      </c>
    </row>
    <row r="2027" spans="1:14" ht="20.100000000000001" customHeight="1" x14ac:dyDescent="0.25">
      <c r="A2027" s="24">
        <v>16015602</v>
      </c>
      <c r="B2027" s="15" t="s">
        <v>2049</v>
      </c>
      <c r="C2027" s="15" t="s">
        <v>2056</v>
      </c>
      <c r="D2027" s="16" t="s">
        <v>2</v>
      </c>
      <c r="E2027" s="17">
        <v>12.1</v>
      </c>
      <c r="F2027" s="18">
        <v>1.837</v>
      </c>
      <c r="G2027" s="17">
        <v>12</v>
      </c>
      <c r="H2027" s="18">
        <v>1.4179999999999999</v>
      </c>
      <c r="I2027" s="16" t="s">
        <v>3</v>
      </c>
      <c r="J2027" s="16" t="s">
        <v>4</v>
      </c>
      <c r="K2027" s="16" t="s">
        <v>25</v>
      </c>
      <c r="L2027" s="19">
        <f>IF(Tabelle1[[#This Row],[Heizleistung (55°C)]]=0,Tabelle1[[#This Row],[Heizleistung (35°C)]],(Tabelle1[[#This Row],[Heizleistung (35°C)]]+Tabelle1[[#This Row],[Heizleistung (55°C)]])/2)</f>
        <v>12.05</v>
      </c>
      <c r="M2027" s="20">
        <f>IF(Tabelle1[[#This Row],[Etas 55°C]]=0,0,(Tabelle1[[#This Row],[Etas 35°C]]*0.8+Tabelle1[[#This Row],[Etas 55°C]]*0.2))*2.5</f>
        <v>4.383</v>
      </c>
      <c r="N2027" s="21">
        <f>IF(-(Tabelle1[[#This Row],[80%/20% SCOP]]-5.5)/5.5=1,"n.a.",-(Tabelle1[[#This Row],[80%/20% SCOP]]-5.5)/5.5)</f>
        <v>0.2030909090909091</v>
      </c>
    </row>
    <row r="2028" spans="1:14" ht="20.100000000000001" customHeight="1" x14ac:dyDescent="0.25">
      <c r="A2028" s="24">
        <v>16015601</v>
      </c>
      <c r="B2028" s="15" t="s">
        <v>2049</v>
      </c>
      <c r="C2028" s="15" t="s">
        <v>2057</v>
      </c>
      <c r="D2028" s="16" t="s">
        <v>2</v>
      </c>
      <c r="E2028" s="17">
        <v>9.1999999999999993</v>
      </c>
      <c r="F2028" s="18">
        <v>1.9990000000000001</v>
      </c>
      <c r="G2028" s="17">
        <v>7.8</v>
      </c>
      <c r="H2028" s="18">
        <v>1.498</v>
      </c>
      <c r="I2028" s="16" t="s">
        <v>3</v>
      </c>
      <c r="J2028" s="16" t="s">
        <v>4</v>
      </c>
      <c r="K2028" s="16" t="s">
        <v>25</v>
      </c>
      <c r="L2028" s="19">
        <f>IF(Tabelle1[[#This Row],[Heizleistung (55°C)]]=0,Tabelle1[[#This Row],[Heizleistung (35°C)]],(Tabelle1[[#This Row],[Heizleistung (35°C)]]+Tabelle1[[#This Row],[Heizleistung (55°C)]])/2)</f>
        <v>8.5</v>
      </c>
      <c r="M2028" s="20">
        <f>IF(Tabelle1[[#This Row],[Etas 55°C]]=0,0,(Tabelle1[[#This Row],[Etas 35°C]]*0.8+Tabelle1[[#This Row],[Etas 55°C]]*0.2))*2.5</f>
        <v>4.7470000000000008</v>
      </c>
      <c r="N2028" s="21">
        <f>IF(-(Tabelle1[[#This Row],[80%/20% SCOP]]-5.5)/5.5=1,"n.a.",-(Tabelle1[[#This Row],[80%/20% SCOP]]-5.5)/5.5)</f>
        <v>0.13690909090909076</v>
      </c>
    </row>
    <row r="2029" spans="1:14" ht="20.100000000000001" customHeight="1" x14ac:dyDescent="0.25">
      <c r="A2029" s="24">
        <v>16006112</v>
      </c>
      <c r="B2029" s="15" t="s">
        <v>2049</v>
      </c>
      <c r="C2029" s="15" t="s">
        <v>2058</v>
      </c>
      <c r="D2029" s="16" t="s">
        <v>2</v>
      </c>
      <c r="E2029" s="17">
        <v>6.8</v>
      </c>
      <c r="F2029" s="18">
        <v>1.95</v>
      </c>
      <c r="G2029" s="17">
        <v>5.7</v>
      </c>
      <c r="H2029" s="18">
        <v>1.38</v>
      </c>
      <c r="I2029" s="16" t="s">
        <v>40</v>
      </c>
      <c r="J2029" s="16" t="s">
        <v>4</v>
      </c>
      <c r="K2029" s="16" t="s">
        <v>25</v>
      </c>
      <c r="L2029" s="19">
        <f>IF(Tabelle1[[#This Row],[Heizleistung (55°C)]]=0,Tabelle1[[#This Row],[Heizleistung (35°C)]],(Tabelle1[[#This Row],[Heizleistung (35°C)]]+Tabelle1[[#This Row],[Heizleistung (55°C)]])/2)</f>
        <v>6.25</v>
      </c>
      <c r="M2029" s="20">
        <f>IF(Tabelle1[[#This Row],[Etas 55°C]]=0,0,(Tabelle1[[#This Row],[Etas 35°C]]*0.8+Tabelle1[[#This Row],[Etas 55°C]]*0.2))*2.5</f>
        <v>4.59</v>
      </c>
      <c r="N2029" s="21">
        <f>IF(-(Tabelle1[[#This Row],[80%/20% SCOP]]-5.5)/5.5=1,"n.a.",-(Tabelle1[[#This Row],[80%/20% SCOP]]-5.5)/5.5)</f>
        <v>0.16545454545454549</v>
      </c>
    </row>
    <row r="2030" spans="1:14" ht="20.100000000000001" customHeight="1" x14ac:dyDescent="0.25">
      <c r="A2030" s="24">
        <v>16015605</v>
      </c>
      <c r="B2030" s="15" t="s">
        <v>2049</v>
      </c>
      <c r="C2030" s="15" t="s">
        <v>2059</v>
      </c>
      <c r="D2030" s="16" t="s">
        <v>2</v>
      </c>
      <c r="E2030" s="17">
        <v>14.7</v>
      </c>
      <c r="F2030" s="18">
        <v>1.8049999999999999</v>
      </c>
      <c r="G2030" s="17">
        <v>14.4</v>
      </c>
      <c r="H2030" s="18">
        <v>1.399</v>
      </c>
      <c r="I2030" s="16" t="s">
        <v>3</v>
      </c>
      <c r="J2030" s="16" t="s">
        <v>4</v>
      </c>
      <c r="K2030" s="16" t="s">
        <v>25</v>
      </c>
      <c r="L2030" s="19">
        <f>IF(Tabelle1[[#This Row],[Heizleistung (55°C)]]=0,Tabelle1[[#This Row],[Heizleistung (35°C)]],(Tabelle1[[#This Row],[Heizleistung (35°C)]]+Tabelle1[[#This Row],[Heizleistung (55°C)]])/2)</f>
        <v>14.55</v>
      </c>
      <c r="M2030" s="20">
        <f>IF(Tabelle1[[#This Row],[Etas 55°C]]=0,0,(Tabelle1[[#This Row],[Etas 35°C]]*0.8+Tabelle1[[#This Row],[Etas 55°C]]*0.2))*2.5</f>
        <v>4.3094999999999999</v>
      </c>
      <c r="N2030" s="21">
        <f>IF(-(Tabelle1[[#This Row],[80%/20% SCOP]]-5.5)/5.5=1,"n.a.",-(Tabelle1[[#This Row],[80%/20% SCOP]]-5.5)/5.5)</f>
        <v>0.21645454545454548</v>
      </c>
    </row>
    <row r="2031" spans="1:14" ht="20.100000000000001" customHeight="1" x14ac:dyDescent="0.25">
      <c r="A2031" s="24">
        <v>16015894</v>
      </c>
      <c r="B2031" s="15" t="s">
        <v>2049</v>
      </c>
      <c r="C2031" s="15" t="s">
        <v>2060</v>
      </c>
      <c r="D2031" s="16" t="s">
        <v>2</v>
      </c>
      <c r="E2031" s="17">
        <v>30.4</v>
      </c>
      <c r="F2031" s="18">
        <v>1.77</v>
      </c>
      <c r="G2031" s="17">
        <v>29.8</v>
      </c>
      <c r="H2031" s="18">
        <v>1.4219999999999999</v>
      </c>
      <c r="I2031" s="16" t="s">
        <v>3</v>
      </c>
      <c r="J2031" s="16" t="s">
        <v>15</v>
      </c>
      <c r="K2031" s="16" t="s">
        <v>15</v>
      </c>
      <c r="L2031" s="19">
        <f>IF(Tabelle1[[#This Row],[Heizleistung (55°C)]]=0,Tabelle1[[#This Row],[Heizleistung (35°C)]],(Tabelle1[[#This Row],[Heizleistung (35°C)]]+Tabelle1[[#This Row],[Heizleistung (55°C)]])/2)</f>
        <v>30.1</v>
      </c>
      <c r="M2031" s="20">
        <f>IF(Tabelle1[[#This Row],[Etas 55°C]]=0,0,(Tabelle1[[#This Row],[Etas 35°C]]*0.8+Tabelle1[[#This Row],[Etas 55°C]]*0.2))*2.5</f>
        <v>4.2510000000000003</v>
      </c>
      <c r="N2031" s="21">
        <f>IF(-(Tabelle1[[#This Row],[80%/20% SCOP]]-5.5)/5.5=1,"n.a.",-(Tabelle1[[#This Row],[80%/20% SCOP]]-5.5)/5.5)</f>
        <v>0.22709090909090904</v>
      </c>
    </row>
    <row r="2032" spans="1:14" ht="20.100000000000001" customHeight="1" x14ac:dyDescent="0.25">
      <c r="A2032" s="24">
        <v>16015599</v>
      </c>
      <c r="B2032" s="15" t="s">
        <v>2049</v>
      </c>
      <c r="C2032" s="15" t="s">
        <v>2061</v>
      </c>
      <c r="D2032" s="16" t="s">
        <v>2</v>
      </c>
      <c r="E2032" s="17">
        <v>6.4</v>
      </c>
      <c r="F2032" s="18">
        <v>1.9259999999999999</v>
      </c>
      <c r="G2032" s="17">
        <v>5.9</v>
      </c>
      <c r="H2032" s="18">
        <v>1.4970000000000001</v>
      </c>
      <c r="I2032" s="16" t="s">
        <v>3</v>
      </c>
      <c r="J2032" s="16" t="s">
        <v>4</v>
      </c>
      <c r="K2032" s="16" t="s">
        <v>25</v>
      </c>
      <c r="L2032" s="19">
        <f>IF(Tabelle1[[#This Row],[Heizleistung (55°C)]]=0,Tabelle1[[#This Row],[Heizleistung (35°C)]],(Tabelle1[[#This Row],[Heizleistung (35°C)]]+Tabelle1[[#This Row],[Heizleistung (55°C)]])/2)</f>
        <v>6.15</v>
      </c>
      <c r="M2032" s="20">
        <f>IF(Tabelle1[[#This Row],[Etas 55°C]]=0,0,(Tabelle1[[#This Row],[Etas 35°C]]*0.8+Tabelle1[[#This Row],[Etas 55°C]]*0.2))*2.5</f>
        <v>4.6005000000000003</v>
      </c>
      <c r="N2032" s="21">
        <f>IF(-(Tabelle1[[#This Row],[80%/20% SCOP]]-5.5)/5.5=1,"n.a.",-(Tabelle1[[#This Row],[80%/20% SCOP]]-5.5)/5.5)</f>
        <v>0.16354545454545449</v>
      </c>
    </row>
    <row r="2033" spans="1:14" ht="20.100000000000001" customHeight="1" x14ac:dyDescent="0.25">
      <c r="A2033" s="24">
        <v>16006118</v>
      </c>
      <c r="B2033" s="15" t="s">
        <v>2049</v>
      </c>
      <c r="C2033" s="15" t="s">
        <v>2062</v>
      </c>
      <c r="D2033" s="16" t="s">
        <v>2</v>
      </c>
      <c r="E2033" s="17">
        <v>18</v>
      </c>
      <c r="F2033" s="18">
        <v>1.81</v>
      </c>
      <c r="G2033" s="17">
        <v>17.7</v>
      </c>
      <c r="H2033" s="18">
        <v>1.25</v>
      </c>
      <c r="I2033" s="16" t="s">
        <v>40</v>
      </c>
      <c r="J2033" s="16" t="s">
        <v>4</v>
      </c>
      <c r="K2033" s="16" t="s">
        <v>25</v>
      </c>
      <c r="L2033" s="19">
        <f>IF(Tabelle1[[#This Row],[Heizleistung (55°C)]]=0,Tabelle1[[#This Row],[Heizleistung (35°C)]],(Tabelle1[[#This Row],[Heizleistung (35°C)]]+Tabelle1[[#This Row],[Heizleistung (55°C)]])/2)</f>
        <v>17.850000000000001</v>
      </c>
      <c r="M2033" s="20">
        <f>IF(Tabelle1[[#This Row],[Etas 55°C]]=0,0,(Tabelle1[[#This Row],[Etas 35°C]]*0.8+Tabelle1[[#This Row],[Etas 55°C]]*0.2))*2.5</f>
        <v>4.2450000000000001</v>
      </c>
      <c r="N2033" s="21">
        <f>IF(-(Tabelle1[[#This Row],[80%/20% SCOP]]-5.5)/5.5=1,"n.a.",-(Tabelle1[[#This Row],[80%/20% SCOP]]-5.5)/5.5)</f>
        <v>0.22818181818181815</v>
      </c>
    </row>
    <row r="2034" spans="1:14" ht="20.100000000000001" customHeight="1" x14ac:dyDescent="0.25">
      <c r="A2034" s="24">
        <v>16015609</v>
      </c>
      <c r="B2034" s="15" t="s">
        <v>2049</v>
      </c>
      <c r="C2034" s="15" t="s">
        <v>2063</v>
      </c>
      <c r="D2034" s="16" t="s">
        <v>2</v>
      </c>
      <c r="E2034" s="17">
        <v>50.9</v>
      </c>
      <c r="F2034" s="18">
        <v>1.766</v>
      </c>
      <c r="G2034" s="17">
        <v>50.1</v>
      </c>
      <c r="H2034" s="18">
        <v>1.4179999999999999</v>
      </c>
      <c r="I2034" s="16" t="s">
        <v>3</v>
      </c>
      <c r="J2034" s="16" t="s">
        <v>15</v>
      </c>
      <c r="K2034" s="16" t="s">
        <v>15</v>
      </c>
      <c r="L2034" s="19">
        <f>IF(Tabelle1[[#This Row],[Heizleistung (55°C)]]=0,Tabelle1[[#This Row],[Heizleistung (35°C)]],(Tabelle1[[#This Row],[Heizleistung (35°C)]]+Tabelle1[[#This Row],[Heizleistung (55°C)]])/2)</f>
        <v>50.5</v>
      </c>
      <c r="M2034" s="20">
        <f>IF(Tabelle1[[#This Row],[Etas 55°C]]=0,0,(Tabelle1[[#This Row],[Etas 35°C]]*0.8+Tabelle1[[#This Row],[Etas 55°C]]*0.2))*2.5</f>
        <v>4.2410000000000005</v>
      </c>
      <c r="N2034" s="21">
        <f>IF(-(Tabelle1[[#This Row],[80%/20% SCOP]]-5.5)/5.5=1,"n.a.",-(Tabelle1[[#This Row],[80%/20% SCOP]]-5.5)/5.5)</f>
        <v>0.22890909090909081</v>
      </c>
    </row>
    <row r="2035" spans="1:14" ht="20.100000000000001" customHeight="1" x14ac:dyDescent="0.25">
      <c r="A2035" s="24">
        <v>16015600</v>
      </c>
      <c r="B2035" s="15" t="s">
        <v>2049</v>
      </c>
      <c r="C2035" s="15" t="s">
        <v>2064</v>
      </c>
      <c r="D2035" s="16" t="s">
        <v>2</v>
      </c>
      <c r="E2035" s="17">
        <v>8</v>
      </c>
      <c r="F2035" s="18">
        <v>2.044</v>
      </c>
      <c r="G2035" s="17">
        <v>6.8</v>
      </c>
      <c r="H2035" s="18">
        <v>1.4970000000000001</v>
      </c>
      <c r="I2035" s="16" t="s">
        <v>3</v>
      </c>
      <c r="J2035" s="16" t="s">
        <v>4</v>
      </c>
      <c r="K2035" s="16" t="s">
        <v>25</v>
      </c>
      <c r="L2035" s="19">
        <f>IF(Tabelle1[[#This Row],[Heizleistung (55°C)]]=0,Tabelle1[[#This Row],[Heizleistung (35°C)]],(Tabelle1[[#This Row],[Heizleistung (35°C)]]+Tabelle1[[#This Row],[Heizleistung (55°C)]])/2)</f>
        <v>7.4</v>
      </c>
      <c r="M2035" s="20">
        <f>IF(Tabelle1[[#This Row],[Etas 55°C]]=0,0,(Tabelle1[[#This Row],[Etas 35°C]]*0.8+Tabelle1[[#This Row],[Etas 55°C]]*0.2))*2.5</f>
        <v>4.8365000000000009</v>
      </c>
      <c r="N2035" s="21">
        <f>IF(-(Tabelle1[[#This Row],[80%/20% SCOP]]-5.5)/5.5=1,"n.a.",-(Tabelle1[[#This Row],[80%/20% SCOP]]-5.5)/5.5)</f>
        <v>0.12063636363636347</v>
      </c>
    </row>
    <row r="2036" spans="1:14" ht="20.100000000000001" customHeight="1" x14ac:dyDescent="0.25">
      <c r="A2036" s="24">
        <v>16006114</v>
      </c>
      <c r="B2036" s="15" t="s">
        <v>2049</v>
      </c>
      <c r="C2036" s="15" t="s">
        <v>2065</v>
      </c>
      <c r="D2036" s="16" t="s">
        <v>2</v>
      </c>
      <c r="E2036" s="17">
        <v>9.1999999999999993</v>
      </c>
      <c r="F2036" s="18">
        <v>2.0499999999999998</v>
      </c>
      <c r="G2036" s="17">
        <v>7.7</v>
      </c>
      <c r="H2036" s="18">
        <v>1.37</v>
      </c>
      <c r="I2036" s="16" t="s">
        <v>40</v>
      </c>
      <c r="J2036" s="16" t="s">
        <v>4</v>
      </c>
      <c r="K2036" s="16" t="s">
        <v>25</v>
      </c>
      <c r="L2036" s="19">
        <f>IF(Tabelle1[[#This Row],[Heizleistung (55°C)]]=0,Tabelle1[[#This Row],[Heizleistung (35°C)]],(Tabelle1[[#This Row],[Heizleistung (35°C)]]+Tabelle1[[#This Row],[Heizleistung (55°C)]])/2)</f>
        <v>8.4499999999999993</v>
      </c>
      <c r="M2036" s="20">
        <f>IF(Tabelle1[[#This Row],[Etas 55°C]]=0,0,(Tabelle1[[#This Row],[Etas 35°C]]*0.8+Tabelle1[[#This Row],[Etas 55°C]]*0.2))*2.5</f>
        <v>4.7850000000000001</v>
      </c>
      <c r="N2036" s="21">
        <f>IF(-(Tabelle1[[#This Row],[80%/20% SCOP]]-5.5)/5.5=1,"n.a.",-(Tabelle1[[#This Row],[80%/20% SCOP]]-5.5)/5.5)</f>
        <v>0.12999999999999998</v>
      </c>
    </row>
    <row r="2037" spans="1:14" ht="20.100000000000001" customHeight="1" x14ac:dyDescent="0.25">
      <c r="A2037" s="24">
        <v>16006113</v>
      </c>
      <c r="B2037" s="15" t="s">
        <v>2049</v>
      </c>
      <c r="C2037" s="15" t="s">
        <v>2066</v>
      </c>
      <c r="D2037" s="16" t="s">
        <v>2</v>
      </c>
      <c r="E2037" s="17">
        <v>8.1</v>
      </c>
      <c r="F2037" s="18">
        <v>2.0499999999999998</v>
      </c>
      <c r="G2037" s="17">
        <v>6.6</v>
      </c>
      <c r="H2037" s="18">
        <v>1.31</v>
      </c>
      <c r="I2037" s="16" t="s">
        <v>40</v>
      </c>
      <c r="J2037" s="16" t="s">
        <v>4</v>
      </c>
      <c r="K2037" s="16" t="s">
        <v>25</v>
      </c>
      <c r="L2037" s="19">
        <f>IF(Tabelle1[[#This Row],[Heizleistung (55°C)]]=0,Tabelle1[[#This Row],[Heizleistung (35°C)]],(Tabelle1[[#This Row],[Heizleistung (35°C)]]+Tabelle1[[#This Row],[Heizleistung (55°C)]])/2)</f>
        <v>7.35</v>
      </c>
      <c r="M2037" s="20">
        <f>IF(Tabelle1[[#This Row],[Etas 55°C]]=0,0,(Tabelle1[[#This Row],[Etas 35°C]]*0.8+Tabelle1[[#This Row],[Etas 55°C]]*0.2))*2.5</f>
        <v>4.7549999999999999</v>
      </c>
      <c r="N2037" s="21">
        <f>IF(-(Tabelle1[[#This Row],[80%/20% SCOP]]-5.5)/5.5=1,"n.a.",-(Tabelle1[[#This Row],[80%/20% SCOP]]-5.5)/5.5)</f>
        <v>0.13545454545454547</v>
      </c>
    </row>
    <row r="2038" spans="1:14" ht="20.100000000000001" customHeight="1" x14ac:dyDescent="0.25">
      <c r="A2038" s="24">
        <v>16015604</v>
      </c>
      <c r="B2038" s="15" t="s">
        <v>2049</v>
      </c>
      <c r="C2038" s="15" t="s">
        <v>2067</v>
      </c>
      <c r="D2038" s="16" t="s">
        <v>2</v>
      </c>
      <c r="E2038" s="17">
        <v>14.7</v>
      </c>
      <c r="F2038" s="18">
        <v>1.8049999999999999</v>
      </c>
      <c r="G2038" s="17">
        <v>14.4</v>
      </c>
      <c r="H2038" s="18">
        <v>1.399</v>
      </c>
      <c r="I2038" s="16" t="s">
        <v>3</v>
      </c>
      <c r="J2038" s="16" t="s">
        <v>4</v>
      </c>
      <c r="K2038" s="16" t="s">
        <v>25</v>
      </c>
      <c r="L2038" s="19">
        <f>IF(Tabelle1[[#This Row],[Heizleistung (55°C)]]=0,Tabelle1[[#This Row],[Heizleistung (35°C)]],(Tabelle1[[#This Row],[Heizleistung (35°C)]]+Tabelle1[[#This Row],[Heizleistung (55°C)]])/2)</f>
        <v>14.55</v>
      </c>
      <c r="M2038" s="20">
        <f>IF(Tabelle1[[#This Row],[Etas 55°C]]=0,0,(Tabelle1[[#This Row],[Etas 35°C]]*0.8+Tabelle1[[#This Row],[Etas 55°C]]*0.2))*2.5</f>
        <v>4.3094999999999999</v>
      </c>
      <c r="N2038" s="21">
        <f>IF(-(Tabelle1[[#This Row],[80%/20% SCOP]]-5.5)/5.5=1,"n.a.",-(Tabelle1[[#This Row],[80%/20% SCOP]]-5.5)/5.5)</f>
        <v>0.21645454545454548</v>
      </c>
    </row>
    <row r="2039" spans="1:14" ht="20.100000000000001" customHeight="1" x14ac:dyDescent="0.25">
      <c r="A2039" s="24">
        <v>16015603</v>
      </c>
      <c r="B2039" s="15" t="s">
        <v>2049</v>
      </c>
      <c r="C2039" s="15" t="s">
        <v>2068</v>
      </c>
      <c r="D2039" s="16" t="s">
        <v>2</v>
      </c>
      <c r="E2039" s="17">
        <v>12.1</v>
      </c>
      <c r="F2039" s="18">
        <v>1.837</v>
      </c>
      <c r="G2039" s="17">
        <v>12</v>
      </c>
      <c r="H2039" s="18">
        <v>1.4179999999999999</v>
      </c>
      <c r="I2039" s="16" t="s">
        <v>3</v>
      </c>
      <c r="J2039" s="16" t="s">
        <v>4</v>
      </c>
      <c r="K2039" s="16" t="s">
        <v>25</v>
      </c>
      <c r="L2039" s="19">
        <f>IF(Tabelle1[[#This Row],[Heizleistung (55°C)]]=0,Tabelle1[[#This Row],[Heizleistung (35°C)]],(Tabelle1[[#This Row],[Heizleistung (35°C)]]+Tabelle1[[#This Row],[Heizleistung (55°C)]])/2)</f>
        <v>12.05</v>
      </c>
      <c r="M2039" s="20">
        <f>IF(Tabelle1[[#This Row],[Etas 55°C]]=0,0,(Tabelle1[[#This Row],[Etas 35°C]]*0.8+Tabelle1[[#This Row],[Etas 55°C]]*0.2))*2.5</f>
        <v>4.383</v>
      </c>
      <c r="N2039" s="21">
        <f>IF(-(Tabelle1[[#This Row],[80%/20% SCOP]]-5.5)/5.5=1,"n.a.",-(Tabelle1[[#This Row],[80%/20% SCOP]]-5.5)/5.5)</f>
        <v>0.2030909090909091</v>
      </c>
    </row>
    <row r="2040" spans="1:14" ht="20.100000000000001" customHeight="1" x14ac:dyDescent="0.25">
      <c r="A2040" s="24">
        <v>16006119</v>
      </c>
      <c r="B2040" s="15" t="s">
        <v>2049</v>
      </c>
      <c r="C2040" s="15" t="s">
        <v>2069</v>
      </c>
      <c r="D2040" s="16" t="s">
        <v>2</v>
      </c>
      <c r="E2040" s="17">
        <v>22.3</v>
      </c>
      <c r="F2040" s="18">
        <v>1.78</v>
      </c>
      <c r="G2040" s="17">
        <v>22.4</v>
      </c>
      <c r="H2040" s="18">
        <v>1.26</v>
      </c>
      <c r="I2040" s="16" t="s">
        <v>40</v>
      </c>
      <c r="J2040" s="16" t="s">
        <v>4</v>
      </c>
      <c r="K2040" s="16" t="s">
        <v>25</v>
      </c>
      <c r="L2040" s="19">
        <f>IF(Tabelle1[[#This Row],[Heizleistung (55°C)]]=0,Tabelle1[[#This Row],[Heizleistung (35°C)]],(Tabelle1[[#This Row],[Heizleistung (35°C)]]+Tabelle1[[#This Row],[Heizleistung (55°C)]])/2)</f>
        <v>22.35</v>
      </c>
      <c r="M2040" s="20">
        <f>IF(Tabelle1[[#This Row],[Etas 55°C]]=0,0,(Tabelle1[[#This Row],[Etas 35°C]]*0.8+Tabelle1[[#This Row],[Etas 55°C]]*0.2))*2.5</f>
        <v>4.1900000000000004</v>
      </c>
      <c r="N2040" s="21">
        <f>IF(-(Tabelle1[[#This Row],[80%/20% SCOP]]-5.5)/5.5=1,"n.a.",-(Tabelle1[[#This Row],[80%/20% SCOP]]-5.5)/5.5)</f>
        <v>0.23818181818181811</v>
      </c>
    </row>
    <row r="2041" spans="1:14" ht="20.100000000000001" customHeight="1" x14ac:dyDescent="0.25">
      <c r="A2041" s="24">
        <v>16010948</v>
      </c>
      <c r="B2041" s="15" t="s">
        <v>2070</v>
      </c>
      <c r="C2041" s="15" t="s">
        <v>2071</v>
      </c>
      <c r="D2041" s="16" t="s">
        <v>2</v>
      </c>
      <c r="E2041" s="17">
        <v>15.2</v>
      </c>
      <c r="F2041" s="18">
        <v>1.91</v>
      </c>
      <c r="G2041" s="17">
        <v>14.7</v>
      </c>
      <c r="H2041" s="18">
        <v>1.43</v>
      </c>
      <c r="I2041" s="16" t="s">
        <v>40</v>
      </c>
      <c r="J2041" s="16" t="s">
        <v>4</v>
      </c>
      <c r="K2041" s="16" t="s">
        <v>4</v>
      </c>
      <c r="L2041" s="19">
        <f>IF(Tabelle1[[#This Row],[Heizleistung (55°C)]]=0,Tabelle1[[#This Row],[Heizleistung (35°C)]],(Tabelle1[[#This Row],[Heizleistung (35°C)]]+Tabelle1[[#This Row],[Heizleistung (55°C)]])/2)</f>
        <v>14.95</v>
      </c>
      <c r="M2041" s="20">
        <f>IF(Tabelle1[[#This Row],[Etas 55°C]]=0,0,(Tabelle1[[#This Row],[Etas 35°C]]*0.8+Tabelle1[[#This Row],[Etas 55°C]]*0.2))*2.5</f>
        <v>4.5350000000000001</v>
      </c>
      <c r="N2041" s="21">
        <f>IF(-(Tabelle1[[#This Row],[80%/20% SCOP]]-5.5)/5.5=1,"n.a.",-(Tabelle1[[#This Row],[80%/20% SCOP]]-5.5)/5.5)</f>
        <v>0.17545454545454542</v>
      </c>
    </row>
    <row r="2042" spans="1:14" ht="20.100000000000001" customHeight="1" x14ac:dyDescent="0.25">
      <c r="A2042" s="24">
        <v>16011173</v>
      </c>
      <c r="B2042" s="15" t="s">
        <v>2070</v>
      </c>
      <c r="C2042" s="15" t="s">
        <v>2072</v>
      </c>
      <c r="D2042" s="16" t="s">
        <v>2</v>
      </c>
      <c r="E2042" s="17">
        <v>14</v>
      </c>
      <c r="F2042" s="18">
        <v>1.94</v>
      </c>
      <c r="G2042" s="17">
        <v>14.1</v>
      </c>
      <c r="H2042" s="18">
        <v>1.41</v>
      </c>
      <c r="I2042" s="16" t="s">
        <v>40</v>
      </c>
      <c r="J2042" s="16" t="s">
        <v>4</v>
      </c>
      <c r="K2042" s="16" t="s">
        <v>4</v>
      </c>
      <c r="L2042" s="19">
        <f>IF(Tabelle1[[#This Row],[Heizleistung (55°C)]]=0,Tabelle1[[#This Row],[Heizleistung (35°C)]],(Tabelle1[[#This Row],[Heizleistung (35°C)]]+Tabelle1[[#This Row],[Heizleistung (55°C)]])/2)</f>
        <v>14.05</v>
      </c>
      <c r="M2042" s="20">
        <f>IF(Tabelle1[[#This Row],[Etas 55°C]]=0,0,(Tabelle1[[#This Row],[Etas 35°C]]*0.8+Tabelle1[[#This Row],[Etas 55°C]]*0.2))*2.5</f>
        <v>4.585</v>
      </c>
      <c r="N2042" s="21">
        <f>IF(-(Tabelle1[[#This Row],[80%/20% SCOP]]-5.5)/5.5=1,"n.a.",-(Tabelle1[[#This Row],[80%/20% SCOP]]-5.5)/5.5)</f>
        <v>0.16636363636363638</v>
      </c>
    </row>
    <row r="2043" spans="1:14" ht="20.100000000000001" customHeight="1" x14ac:dyDescent="0.25">
      <c r="A2043" s="24">
        <v>16011169</v>
      </c>
      <c r="B2043" s="15" t="s">
        <v>2070</v>
      </c>
      <c r="C2043" s="15" t="s">
        <v>2073</v>
      </c>
      <c r="D2043" s="16" t="s">
        <v>2</v>
      </c>
      <c r="E2043" s="17">
        <v>12.2</v>
      </c>
      <c r="F2043" s="18">
        <v>1.98</v>
      </c>
      <c r="G2043" s="17">
        <v>12.5</v>
      </c>
      <c r="H2043" s="18">
        <v>1.41</v>
      </c>
      <c r="I2043" s="16" t="s">
        <v>40</v>
      </c>
      <c r="J2043" s="16" t="s">
        <v>4</v>
      </c>
      <c r="K2043" s="16" t="s">
        <v>4</v>
      </c>
      <c r="L2043" s="19">
        <f>IF(Tabelle1[[#This Row],[Heizleistung (55°C)]]=0,Tabelle1[[#This Row],[Heizleistung (35°C)]],(Tabelle1[[#This Row],[Heizleistung (35°C)]]+Tabelle1[[#This Row],[Heizleistung (55°C)]])/2)</f>
        <v>12.35</v>
      </c>
      <c r="M2043" s="20">
        <f>IF(Tabelle1[[#This Row],[Etas 55°C]]=0,0,(Tabelle1[[#This Row],[Etas 35°C]]*0.8+Tabelle1[[#This Row],[Etas 55°C]]*0.2))*2.5</f>
        <v>4.665</v>
      </c>
      <c r="N2043" s="21">
        <f>IF(-(Tabelle1[[#This Row],[80%/20% SCOP]]-5.5)/5.5=1,"n.a.",-(Tabelle1[[#This Row],[80%/20% SCOP]]-5.5)/5.5)</f>
        <v>0.15181818181818182</v>
      </c>
    </row>
    <row r="2044" spans="1:14" ht="20.100000000000001" customHeight="1" x14ac:dyDescent="0.25">
      <c r="A2044" s="24">
        <v>16011170</v>
      </c>
      <c r="B2044" s="15" t="s">
        <v>2070</v>
      </c>
      <c r="C2044" s="15" t="s">
        <v>2074</v>
      </c>
      <c r="D2044" s="16" t="s">
        <v>2</v>
      </c>
      <c r="E2044" s="17">
        <v>14</v>
      </c>
      <c r="F2044" s="18">
        <v>1.93</v>
      </c>
      <c r="G2044" s="17">
        <v>14.1</v>
      </c>
      <c r="H2044" s="18">
        <v>1.42</v>
      </c>
      <c r="I2044" s="16" t="s">
        <v>40</v>
      </c>
      <c r="J2044" s="16" t="s">
        <v>4</v>
      </c>
      <c r="K2044" s="16" t="s">
        <v>4</v>
      </c>
      <c r="L2044" s="19">
        <f>IF(Tabelle1[[#This Row],[Heizleistung (55°C)]]=0,Tabelle1[[#This Row],[Heizleistung (35°C)]],(Tabelle1[[#This Row],[Heizleistung (35°C)]]+Tabelle1[[#This Row],[Heizleistung (55°C)]])/2)</f>
        <v>14.05</v>
      </c>
      <c r="M2044" s="20">
        <f>IF(Tabelle1[[#This Row],[Etas 55°C]]=0,0,(Tabelle1[[#This Row],[Etas 35°C]]*0.8+Tabelle1[[#This Row],[Etas 55°C]]*0.2))*2.5</f>
        <v>4.57</v>
      </c>
      <c r="N2044" s="21">
        <f>IF(-(Tabelle1[[#This Row],[80%/20% SCOP]]-5.5)/5.5=1,"n.a.",-(Tabelle1[[#This Row],[80%/20% SCOP]]-5.5)/5.5)</f>
        <v>0.16909090909090904</v>
      </c>
    </row>
    <row r="2045" spans="1:14" ht="20.100000000000001" customHeight="1" x14ac:dyDescent="0.25">
      <c r="A2045" s="24">
        <v>16013853</v>
      </c>
      <c r="B2045" s="15" t="s">
        <v>2070</v>
      </c>
      <c r="C2045" s="15" t="s">
        <v>2075</v>
      </c>
      <c r="D2045" s="16" t="s">
        <v>2</v>
      </c>
      <c r="E2045" s="17">
        <v>9</v>
      </c>
      <c r="F2045" s="18">
        <v>2.0299999999999998</v>
      </c>
      <c r="G2045" s="17">
        <v>9</v>
      </c>
      <c r="H2045" s="18">
        <v>1.5</v>
      </c>
      <c r="I2045" s="16" t="s">
        <v>3</v>
      </c>
      <c r="J2045" s="16" t="s">
        <v>4</v>
      </c>
      <c r="K2045" s="16" t="s">
        <v>4</v>
      </c>
      <c r="L2045" s="19">
        <f>IF(Tabelle1[[#This Row],[Heizleistung (55°C)]]=0,Tabelle1[[#This Row],[Heizleistung (35°C)]],(Tabelle1[[#This Row],[Heizleistung (35°C)]]+Tabelle1[[#This Row],[Heizleistung (55°C)]])/2)</f>
        <v>9</v>
      </c>
      <c r="M2045" s="20">
        <f>IF(Tabelle1[[#This Row],[Etas 55°C]]=0,0,(Tabelle1[[#This Row],[Etas 35°C]]*0.8+Tabelle1[[#This Row],[Etas 55°C]]*0.2))*2.5</f>
        <v>4.8099999999999996</v>
      </c>
      <c r="N2045" s="21">
        <f>IF(-(Tabelle1[[#This Row],[80%/20% SCOP]]-5.5)/5.5=1,"n.a.",-(Tabelle1[[#This Row],[80%/20% SCOP]]-5.5)/5.5)</f>
        <v>0.12545454545454551</v>
      </c>
    </row>
    <row r="2046" spans="1:14" ht="20.100000000000001" customHeight="1" x14ac:dyDescent="0.25">
      <c r="A2046" s="24">
        <v>16010950</v>
      </c>
      <c r="B2046" s="15" t="s">
        <v>2070</v>
      </c>
      <c r="C2046" s="15" t="s">
        <v>2076</v>
      </c>
      <c r="D2046" s="16" t="s">
        <v>2</v>
      </c>
      <c r="E2046" s="17">
        <v>14</v>
      </c>
      <c r="F2046" s="18">
        <v>1.94</v>
      </c>
      <c r="G2046" s="17">
        <v>14.1</v>
      </c>
      <c r="H2046" s="18">
        <v>1.44</v>
      </c>
      <c r="I2046" s="16" t="s">
        <v>40</v>
      </c>
      <c r="J2046" s="16" t="s">
        <v>4</v>
      </c>
      <c r="K2046" s="16" t="s">
        <v>4</v>
      </c>
      <c r="L2046" s="19">
        <f>IF(Tabelle1[[#This Row],[Heizleistung (55°C)]]=0,Tabelle1[[#This Row],[Heizleistung (35°C)]],(Tabelle1[[#This Row],[Heizleistung (35°C)]]+Tabelle1[[#This Row],[Heizleistung (55°C)]])/2)</f>
        <v>14.05</v>
      </c>
      <c r="M2046" s="20">
        <f>IF(Tabelle1[[#This Row],[Etas 55°C]]=0,0,(Tabelle1[[#This Row],[Etas 35°C]]*0.8+Tabelle1[[#This Row],[Etas 55°C]]*0.2))*2.5</f>
        <v>4.6000000000000005</v>
      </c>
      <c r="N2046" s="21">
        <f>IF(-(Tabelle1[[#This Row],[80%/20% SCOP]]-5.5)/5.5=1,"n.a.",-(Tabelle1[[#This Row],[80%/20% SCOP]]-5.5)/5.5)</f>
        <v>0.16363636363636355</v>
      </c>
    </row>
    <row r="2047" spans="1:14" ht="20.100000000000001" customHeight="1" x14ac:dyDescent="0.25">
      <c r="A2047" s="24">
        <v>16015293</v>
      </c>
      <c r="B2047" s="15" t="s">
        <v>2070</v>
      </c>
      <c r="C2047" s="15" t="s">
        <v>2077</v>
      </c>
      <c r="D2047" s="16" t="s">
        <v>2</v>
      </c>
      <c r="E2047" s="17">
        <v>12.2</v>
      </c>
      <c r="F2047" s="18">
        <v>1.93</v>
      </c>
      <c r="G2047" s="17">
        <v>12.1</v>
      </c>
      <c r="H2047" s="18">
        <v>1.48</v>
      </c>
      <c r="I2047" s="16" t="s">
        <v>3</v>
      </c>
      <c r="J2047" s="16" t="s">
        <v>15</v>
      </c>
      <c r="K2047" s="16" t="s">
        <v>4</v>
      </c>
      <c r="L2047" s="19">
        <f>IF(Tabelle1[[#This Row],[Heizleistung (55°C)]]=0,Tabelle1[[#This Row],[Heizleistung (35°C)]],(Tabelle1[[#This Row],[Heizleistung (35°C)]]+Tabelle1[[#This Row],[Heizleistung (55°C)]])/2)</f>
        <v>12.149999999999999</v>
      </c>
      <c r="M2047" s="20">
        <f>IF(Tabelle1[[#This Row],[Etas 55°C]]=0,0,(Tabelle1[[#This Row],[Etas 35°C]]*0.8+Tabelle1[[#This Row],[Etas 55°C]]*0.2))*2.5</f>
        <v>4.6000000000000005</v>
      </c>
      <c r="N2047" s="21">
        <f>IF(-(Tabelle1[[#This Row],[80%/20% SCOP]]-5.5)/5.5=1,"n.a.",-(Tabelle1[[#This Row],[80%/20% SCOP]]-5.5)/5.5)</f>
        <v>0.16363636363636355</v>
      </c>
    </row>
    <row r="2048" spans="1:14" ht="20.100000000000001" customHeight="1" x14ac:dyDescent="0.25">
      <c r="A2048" s="24">
        <v>16010951</v>
      </c>
      <c r="B2048" s="15" t="s">
        <v>2070</v>
      </c>
      <c r="C2048" s="15" t="s">
        <v>2078</v>
      </c>
      <c r="D2048" s="16" t="s">
        <v>2</v>
      </c>
      <c r="E2048" s="17">
        <v>15.2</v>
      </c>
      <c r="F2048" s="18">
        <v>1.94</v>
      </c>
      <c r="G2048" s="17">
        <v>14.7</v>
      </c>
      <c r="H2048" s="18">
        <v>1.44</v>
      </c>
      <c r="I2048" s="16" t="s">
        <v>40</v>
      </c>
      <c r="J2048" s="16" t="s">
        <v>4</v>
      </c>
      <c r="K2048" s="16" t="s">
        <v>4</v>
      </c>
      <c r="L2048" s="19">
        <f>IF(Tabelle1[[#This Row],[Heizleistung (55°C)]]=0,Tabelle1[[#This Row],[Heizleistung (35°C)]],(Tabelle1[[#This Row],[Heizleistung (35°C)]]+Tabelle1[[#This Row],[Heizleistung (55°C)]])/2)</f>
        <v>14.95</v>
      </c>
      <c r="M2048" s="20">
        <f>IF(Tabelle1[[#This Row],[Etas 55°C]]=0,0,(Tabelle1[[#This Row],[Etas 35°C]]*0.8+Tabelle1[[#This Row],[Etas 55°C]]*0.2))*2.5</f>
        <v>4.6000000000000005</v>
      </c>
      <c r="N2048" s="21">
        <f>IF(-(Tabelle1[[#This Row],[80%/20% SCOP]]-5.5)/5.5=1,"n.a.",-(Tabelle1[[#This Row],[80%/20% SCOP]]-5.5)/5.5)</f>
        <v>0.16363636363636355</v>
      </c>
    </row>
    <row r="2049" spans="1:14" ht="20.100000000000001" customHeight="1" x14ac:dyDescent="0.25">
      <c r="A2049" s="24">
        <v>16011165</v>
      </c>
      <c r="B2049" s="15" t="s">
        <v>2070</v>
      </c>
      <c r="C2049" s="15" t="s">
        <v>2079</v>
      </c>
      <c r="D2049" s="16" t="s">
        <v>2</v>
      </c>
      <c r="E2049" s="17">
        <v>5</v>
      </c>
      <c r="F2049" s="18">
        <v>1.99</v>
      </c>
      <c r="G2049" s="17">
        <v>4.4000000000000004</v>
      </c>
      <c r="H2049" s="18">
        <v>1.37</v>
      </c>
      <c r="I2049" s="16" t="s">
        <v>40</v>
      </c>
      <c r="J2049" s="16" t="s">
        <v>4</v>
      </c>
      <c r="K2049" s="16" t="s">
        <v>4</v>
      </c>
      <c r="L2049" s="19">
        <f>IF(Tabelle1[[#This Row],[Heizleistung (55°C)]]=0,Tabelle1[[#This Row],[Heizleistung (35°C)]],(Tabelle1[[#This Row],[Heizleistung (35°C)]]+Tabelle1[[#This Row],[Heizleistung (55°C)]])/2)</f>
        <v>4.7</v>
      </c>
      <c r="M2049" s="20">
        <f>IF(Tabelle1[[#This Row],[Etas 55°C]]=0,0,(Tabelle1[[#This Row],[Etas 35°C]]*0.8+Tabelle1[[#This Row],[Etas 55°C]]*0.2))*2.5</f>
        <v>4.665</v>
      </c>
      <c r="N2049" s="21">
        <f>IF(-(Tabelle1[[#This Row],[80%/20% SCOP]]-5.5)/5.5=1,"n.a.",-(Tabelle1[[#This Row],[80%/20% SCOP]]-5.5)/5.5)</f>
        <v>0.15181818181818182</v>
      </c>
    </row>
    <row r="2050" spans="1:14" ht="20.100000000000001" customHeight="1" x14ac:dyDescent="0.25">
      <c r="A2050" s="24">
        <v>16013857</v>
      </c>
      <c r="B2050" s="15" t="s">
        <v>2070</v>
      </c>
      <c r="C2050" s="15" t="s">
        <v>2080</v>
      </c>
      <c r="D2050" s="16" t="s">
        <v>2</v>
      </c>
      <c r="E2050" s="17">
        <v>14</v>
      </c>
      <c r="F2050" s="18">
        <v>1.87</v>
      </c>
      <c r="G2050" s="17">
        <v>14</v>
      </c>
      <c r="H2050" s="18">
        <v>1.45</v>
      </c>
      <c r="I2050" s="16" t="s">
        <v>3</v>
      </c>
      <c r="J2050" s="16" t="s">
        <v>4</v>
      </c>
      <c r="K2050" s="16" t="s">
        <v>4</v>
      </c>
      <c r="L2050" s="19">
        <f>IF(Tabelle1[[#This Row],[Heizleistung (55°C)]]=0,Tabelle1[[#This Row],[Heizleistung (35°C)]],(Tabelle1[[#This Row],[Heizleistung (35°C)]]+Tabelle1[[#This Row],[Heizleistung (55°C)]])/2)</f>
        <v>14</v>
      </c>
      <c r="M2050" s="20">
        <f>IF(Tabelle1[[#This Row],[Etas 55°C]]=0,0,(Tabelle1[[#This Row],[Etas 35°C]]*0.8+Tabelle1[[#This Row],[Etas 55°C]]*0.2))*2.5</f>
        <v>4.4650000000000007</v>
      </c>
      <c r="N2050" s="21">
        <f>IF(-(Tabelle1[[#This Row],[80%/20% SCOP]]-5.5)/5.5=1,"n.a.",-(Tabelle1[[#This Row],[80%/20% SCOP]]-5.5)/5.5)</f>
        <v>0.18818181818181803</v>
      </c>
    </row>
    <row r="2051" spans="1:14" ht="20.100000000000001" customHeight="1" x14ac:dyDescent="0.25">
      <c r="A2051" s="24">
        <v>16013854</v>
      </c>
      <c r="B2051" s="15" t="s">
        <v>2070</v>
      </c>
      <c r="C2051" s="15" t="s">
        <v>2081</v>
      </c>
      <c r="D2051" s="16" t="s">
        <v>2</v>
      </c>
      <c r="E2051" s="17">
        <v>12.2</v>
      </c>
      <c r="F2051" s="18">
        <v>1.93</v>
      </c>
      <c r="G2051" s="17">
        <v>12.1</v>
      </c>
      <c r="H2051" s="18">
        <v>1.48</v>
      </c>
      <c r="I2051" s="16" t="s">
        <v>3</v>
      </c>
      <c r="J2051" s="16" t="s">
        <v>4</v>
      </c>
      <c r="K2051" s="16" t="s">
        <v>4</v>
      </c>
      <c r="L2051" s="19">
        <f>IF(Tabelle1[[#This Row],[Heizleistung (55°C)]]=0,Tabelle1[[#This Row],[Heizleistung (35°C)]],(Tabelle1[[#This Row],[Heizleistung (35°C)]]+Tabelle1[[#This Row],[Heizleistung (55°C)]])/2)</f>
        <v>12.149999999999999</v>
      </c>
      <c r="M2051" s="20">
        <f>IF(Tabelle1[[#This Row],[Etas 55°C]]=0,0,(Tabelle1[[#This Row],[Etas 35°C]]*0.8+Tabelle1[[#This Row],[Etas 55°C]]*0.2))*2.5</f>
        <v>4.6000000000000005</v>
      </c>
      <c r="N2051" s="21">
        <f>IF(-(Tabelle1[[#This Row],[80%/20% SCOP]]-5.5)/5.5=1,"n.a.",-(Tabelle1[[#This Row],[80%/20% SCOP]]-5.5)/5.5)</f>
        <v>0.16363636363636355</v>
      </c>
    </row>
    <row r="2052" spans="1:14" ht="20.100000000000001" customHeight="1" x14ac:dyDescent="0.25">
      <c r="A2052" s="24">
        <v>16015292</v>
      </c>
      <c r="B2052" s="15" t="s">
        <v>2070</v>
      </c>
      <c r="C2052" s="15" t="s">
        <v>2082</v>
      </c>
      <c r="D2052" s="16" t="s">
        <v>2</v>
      </c>
      <c r="E2052" s="17">
        <v>9</v>
      </c>
      <c r="F2052" s="18">
        <v>2.0299999999999998</v>
      </c>
      <c r="G2052" s="17">
        <v>9</v>
      </c>
      <c r="H2052" s="18">
        <v>1.49</v>
      </c>
      <c r="I2052" s="16" t="s">
        <v>3</v>
      </c>
      <c r="J2052" s="16" t="s">
        <v>15</v>
      </c>
      <c r="K2052" s="16" t="s">
        <v>4</v>
      </c>
      <c r="L2052" s="19">
        <f>IF(Tabelle1[[#This Row],[Heizleistung (55°C)]]=0,Tabelle1[[#This Row],[Heizleistung (35°C)]],(Tabelle1[[#This Row],[Heizleistung (35°C)]]+Tabelle1[[#This Row],[Heizleistung (55°C)]])/2)</f>
        <v>9</v>
      </c>
      <c r="M2052" s="20">
        <f>IF(Tabelle1[[#This Row],[Etas 55°C]]=0,0,(Tabelle1[[#This Row],[Etas 35°C]]*0.8+Tabelle1[[#This Row],[Etas 55°C]]*0.2))*2.5</f>
        <v>4.8049999999999997</v>
      </c>
      <c r="N2052" s="21">
        <f>IF(-(Tabelle1[[#This Row],[80%/20% SCOP]]-5.5)/5.5=1,"n.a.",-(Tabelle1[[#This Row],[80%/20% SCOP]]-5.5)/5.5)</f>
        <v>0.12636363636363643</v>
      </c>
    </row>
    <row r="2053" spans="1:14" ht="20.100000000000001" customHeight="1" x14ac:dyDescent="0.25">
      <c r="A2053" s="24">
        <v>16010947</v>
      </c>
      <c r="B2053" s="15" t="s">
        <v>2070</v>
      </c>
      <c r="C2053" s="15" t="s">
        <v>2083</v>
      </c>
      <c r="D2053" s="16" t="s">
        <v>2</v>
      </c>
      <c r="E2053" s="17">
        <v>14</v>
      </c>
      <c r="F2053" s="18">
        <v>1.95</v>
      </c>
      <c r="G2053" s="17">
        <v>14.1</v>
      </c>
      <c r="H2053" s="18">
        <v>1.45</v>
      </c>
      <c r="I2053" s="16" t="s">
        <v>40</v>
      </c>
      <c r="J2053" s="16" t="s">
        <v>4</v>
      </c>
      <c r="K2053" s="16" t="s">
        <v>4</v>
      </c>
      <c r="L2053" s="19">
        <f>IF(Tabelle1[[#This Row],[Heizleistung (55°C)]]=0,Tabelle1[[#This Row],[Heizleistung (35°C)]],(Tabelle1[[#This Row],[Heizleistung (35°C)]]+Tabelle1[[#This Row],[Heizleistung (55°C)]])/2)</f>
        <v>14.05</v>
      </c>
      <c r="M2053" s="20">
        <f>IF(Tabelle1[[#This Row],[Etas 55°C]]=0,0,(Tabelle1[[#This Row],[Etas 35°C]]*0.8+Tabelle1[[#This Row],[Etas 55°C]]*0.2))*2.5</f>
        <v>4.625</v>
      </c>
      <c r="N2053" s="21">
        <f>IF(-(Tabelle1[[#This Row],[80%/20% SCOP]]-5.5)/5.5=1,"n.a.",-(Tabelle1[[#This Row],[80%/20% SCOP]]-5.5)/5.5)</f>
        <v>0.15909090909090909</v>
      </c>
    </row>
    <row r="2054" spans="1:14" ht="20.100000000000001" customHeight="1" x14ac:dyDescent="0.25">
      <c r="A2054" s="24">
        <v>16011171</v>
      </c>
      <c r="B2054" s="15" t="s">
        <v>2070</v>
      </c>
      <c r="C2054" s="15" t="s">
        <v>2084</v>
      </c>
      <c r="D2054" s="16" t="s">
        <v>2</v>
      </c>
      <c r="E2054" s="17">
        <v>15.2</v>
      </c>
      <c r="F2054" s="18">
        <v>1.91</v>
      </c>
      <c r="G2054" s="17">
        <v>14.7</v>
      </c>
      <c r="H2054" s="18">
        <v>1.4</v>
      </c>
      <c r="I2054" s="16" t="s">
        <v>40</v>
      </c>
      <c r="J2054" s="16" t="s">
        <v>4</v>
      </c>
      <c r="K2054" s="16" t="s">
        <v>4</v>
      </c>
      <c r="L2054" s="19">
        <f>IF(Tabelle1[[#This Row],[Heizleistung (55°C)]]=0,Tabelle1[[#This Row],[Heizleistung (35°C)]],(Tabelle1[[#This Row],[Heizleistung (35°C)]]+Tabelle1[[#This Row],[Heizleistung (55°C)]])/2)</f>
        <v>14.95</v>
      </c>
      <c r="M2054" s="20">
        <f>IF(Tabelle1[[#This Row],[Etas 55°C]]=0,0,(Tabelle1[[#This Row],[Etas 35°C]]*0.8+Tabelle1[[#This Row],[Etas 55°C]]*0.2))*2.5</f>
        <v>4.5200000000000005</v>
      </c>
      <c r="N2054" s="21">
        <f>IF(-(Tabelle1[[#This Row],[80%/20% SCOP]]-5.5)/5.5=1,"n.a.",-(Tabelle1[[#This Row],[80%/20% SCOP]]-5.5)/5.5)</f>
        <v>0.17818181818181811</v>
      </c>
    </row>
    <row r="2055" spans="1:14" ht="20.100000000000001" customHeight="1" x14ac:dyDescent="0.25">
      <c r="A2055" s="24">
        <v>16015294</v>
      </c>
      <c r="B2055" s="15" t="s">
        <v>2070</v>
      </c>
      <c r="C2055" s="15" t="s">
        <v>2085</v>
      </c>
      <c r="D2055" s="16" t="s">
        <v>2</v>
      </c>
      <c r="E2055" s="17">
        <v>14</v>
      </c>
      <c r="F2055" s="18">
        <v>1.87</v>
      </c>
      <c r="G2055" s="17">
        <v>14</v>
      </c>
      <c r="H2055" s="18">
        <v>1.45</v>
      </c>
      <c r="I2055" s="16" t="s">
        <v>3</v>
      </c>
      <c r="J2055" s="16" t="s">
        <v>15</v>
      </c>
      <c r="K2055" s="16" t="s">
        <v>4</v>
      </c>
      <c r="L2055" s="19">
        <f>IF(Tabelle1[[#This Row],[Heizleistung (55°C)]]=0,Tabelle1[[#This Row],[Heizleistung (35°C)]],(Tabelle1[[#This Row],[Heizleistung (35°C)]]+Tabelle1[[#This Row],[Heizleistung (55°C)]])/2)</f>
        <v>14</v>
      </c>
      <c r="M2055" s="20">
        <f>IF(Tabelle1[[#This Row],[Etas 55°C]]=0,0,(Tabelle1[[#This Row],[Etas 35°C]]*0.8+Tabelle1[[#This Row],[Etas 55°C]]*0.2))*2.5</f>
        <v>4.4650000000000007</v>
      </c>
      <c r="N2055" s="21">
        <f>IF(-(Tabelle1[[#This Row],[80%/20% SCOP]]-5.5)/5.5=1,"n.a.",-(Tabelle1[[#This Row],[80%/20% SCOP]]-5.5)/5.5)</f>
        <v>0.18818181818181803</v>
      </c>
    </row>
    <row r="2056" spans="1:14" ht="20.100000000000001" customHeight="1" x14ac:dyDescent="0.25">
      <c r="A2056" s="24">
        <v>16013856</v>
      </c>
      <c r="B2056" s="15" t="s">
        <v>2070</v>
      </c>
      <c r="C2056" s="15" t="s">
        <v>2086</v>
      </c>
      <c r="D2056" s="16" t="s">
        <v>2</v>
      </c>
      <c r="E2056" s="17">
        <v>12.2</v>
      </c>
      <c r="F2056" s="18">
        <v>1.92</v>
      </c>
      <c r="G2056" s="17">
        <v>12.1</v>
      </c>
      <c r="H2056" s="18">
        <v>1.48</v>
      </c>
      <c r="I2056" s="16" t="s">
        <v>3</v>
      </c>
      <c r="J2056" s="16" t="s">
        <v>4</v>
      </c>
      <c r="K2056" s="16" t="s">
        <v>4</v>
      </c>
      <c r="L2056" s="19">
        <f>IF(Tabelle1[[#This Row],[Heizleistung (55°C)]]=0,Tabelle1[[#This Row],[Heizleistung (35°C)]],(Tabelle1[[#This Row],[Heizleistung (35°C)]]+Tabelle1[[#This Row],[Heizleistung (55°C)]])/2)</f>
        <v>12.149999999999999</v>
      </c>
      <c r="M2056" s="20">
        <f>IF(Tabelle1[[#This Row],[Etas 55°C]]=0,0,(Tabelle1[[#This Row],[Etas 35°C]]*0.8+Tabelle1[[#This Row],[Etas 55°C]]*0.2))*2.5</f>
        <v>4.58</v>
      </c>
      <c r="N2056" s="21">
        <f>IF(-(Tabelle1[[#This Row],[80%/20% SCOP]]-5.5)/5.5=1,"n.a.",-(Tabelle1[[#This Row],[80%/20% SCOP]]-5.5)/5.5)</f>
        <v>0.16727272727272727</v>
      </c>
    </row>
    <row r="2057" spans="1:14" ht="20.100000000000001" customHeight="1" x14ac:dyDescent="0.25">
      <c r="A2057" s="24">
        <v>16010949</v>
      </c>
      <c r="B2057" s="15" t="s">
        <v>2070</v>
      </c>
      <c r="C2057" s="15" t="s">
        <v>2087</v>
      </c>
      <c r="D2057" s="16" t="s">
        <v>2</v>
      </c>
      <c r="E2057" s="17">
        <v>12.2</v>
      </c>
      <c r="F2057" s="18">
        <v>2.0099999999999998</v>
      </c>
      <c r="G2057" s="17">
        <v>12.5</v>
      </c>
      <c r="H2057" s="18">
        <v>1.43</v>
      </c>
      <c r="I2057" s="16" t="s">
        <v>40</v>
      </c>
      <c r="J2057" s="16" t="s">
        <v>4</v>
      </c>
      <c r="K2057" s="16" t="s">
        <v>4</v>
      </c>
      <c r="L2057" s="19">
        <f>IF(Tabelle1[[#This Row],[Heizleistung (55°C)]]=0,Tabelle1[[#This Row],[Heizleistung (35°C)]],(Tabelle1[[#This Row],[Heizleistung (35°C)]]+Tabelle1[[#This Row],[Heizleistung (55°C)]])/2)</f>
        <v>12.35</v>
      </c>
      <c r="M2057" s="20">
        <f>IF(Tabelle1[[#This Row],[Etas 55°C]]=0,0,(Tabelle1[[#This Row],[Etas 35°C]]*0.8+Tabelle1[[#This Row],[Etas 55°C]]*0.2))*2.5</f>
        <v>4.7349999999999994</v>
      </c>
      <c r="N2057" s="21">
        <f>IF(-(Tabelle1[[#This Row],[80%/20% SCOP]]-5.5)/5.5=1,"n.a.",-(Tabelle1[[#This Row],[80%/20% SCOP]]-5.5)/5.5)</f>
        <v>0.13909090909090918</v>
      </c>
    </row>
    <row r="2058" spans="1:14" ht="20.100000000000001" customHeight="1" x14ac:dyDescent="0.25">
      <c r="A2058" s="24">
        <v>16010943</v>
      </c>
      <c r="B2058" s="15" t="s">
        <v>2070</v>
      </c>
      <c r="C2058" s="15" t="s">
        <v>2088</v>
      </c>
      <c r="D2058" s="16" t="s">
        <v>2</v>
      </c>
      <c r="E2058" s="17">
        <v>5</v>
      </c>
      <c r="F2058" s="18">
        <v>2.09</v>
      </c>
      <c r="G2058" s="17">
        <v>4.4000000000000004</v>
      </c>
      <c r="H2058" s="18">
        <v>1.42</v>
      </c>
      <c r="I2058" s="16" t="s">
        <v>40</v>
      </c>
      <c r="J2058" s="16" t="s">
        <v>4</v>
      </c>
      <c r="K2058" s="16" t="s">
        <v>4</v>
      </c>
      <c r="L2058" s="19">
        <f>IF(Tabelle1[[#This Row],[Heizleistung (55°C)]]=0,Tabelle1[[#This Row],[Heizleistung (35°C)]],(Tabelle1[[#This Row],[Heizleistung (35°C)]]+Tabelle1[[#This Row],[Heizleistung (55°C)]])/2)</f>
        <v>4.7</v>
      </c>
      <c r="M2058" s="20">
        <f>IF(Tabelle1[[#This Row],[Etas 55°C]]=0,0,(Tabelle1[[#This Row],[Etas 35°C]]*0.8+Tabelle1[[#This Row],[Etas 55°C]]*0.2))*2.5</f>
        <v>4.8899999999999997</v>
      </c>
      <c r="N2058" s="21">
        <f>IF(-(Tabelle1[[#This Row],[80%/20% SCOP]]-5.5)/5.5=1,"n.a.",-(Tabelle1[[#This Row],[80%/20% SCOP]]-5.5)/5.5)</f>
        <v>0.11090909090909097</v>
      </c>
    </row>
    <row r="2059" spans="1:14" ht="20.100000000000001" customHeight="1" x14ac:dyDescent="0.25">
      <c r="A2059" s="24">
        <v>16011174</v>
      </c>
      <c r="B2059" s="15" t="s">
        <v>2070</v>
      </c>
      <c r="C2059" s="15" t="s">
        <v>2089</v>
      </c>
      <c r="D2059" s="16" t="s">
        <v>2</v>
      </c>
      <c r="E2059" s="17">
        <v>15.2</v>
      </c>
      <c r="F2059" s="18">
        <v>1.92</v>
      </c>
      <c r="G2059" s="17">
        <v>14.7</v>
      </c>
      <c r="H2059" s="18">
        <v>1.41</v>
      </c>
      <c r="I2059" s="16" t="s">
        <v>40</v>
      </c>
      <c r="J2059" s="16" t="s">
        <v>4</v>
      </c>
      <c r="K2059" s="16" t="s">
        <v>4</v>
      </c>
      <c r="L2059" s="19">
        <f>IF(Tabelle1[[#This Row],[Heizleistung (55°C)]]=0,Tabelle1[[#This Row],[Heizleistung (35°C)]],(Tabelle1[[#This Row],[Heizleistung (35°C)]]+Tabelle1[[#This Row],[Heizleistung (55°C)]])/2)</f>
        <v>14.95</v>
      </c>
      <c r="M2059" s="20">
        <f>IF(Tabelle1[[#This Row],[Etas 55°C]]=0,0,(Tabelle1[[#This Row],[Etas 35°C]]*0.8+Tabelle1[[#This Row],[Etas 55°C]]*0.2))*2.5</f>
        <v>4.5449999999999999</v>
      </c>
      <c r="N2059" s="21">
        <f>IF(-(Tabelle1[[#This Row],[80%/20% SCOP]]-5.5)/5.5=1,"n.a.",-(Tabelle1[[#This Row],[80%/20% SCOP]]-5.5)/5.5)</f>
        <v>0.17363636363636364</v>
      </c>
    </row>
    <row r="2060" spans="1:14" ht="20.100000000000001" customHeight="1" x14ac:dyDescent="0.25">
      <c r="A2060" s="24">
        <v>16010945</v>
      </c>
      <c r="B2060" s="15" t="s">
        <v>2070</v>
      </c>
      <c r="C2060" s="15" t="s">
        <v>2090</v>
      </c>
      <c r="D2060" s="16" t="s">
        <v>2</v>
      </c>
      <c r="E2060" s="17">
        <v>7.8</v>
      </c>
      <c r="F2060" s="18">
        <v>1.99</v>
      </c>
      <c r="G2060" s="17">
        <v>7.3</v>
      </c>
      <c r="H2060" s="18">
        <v>1.44</v>
      </c>
      <c r="I2060" s="16" t="s">
        <v>40</v>
      </c>
      <c r="J2060" s="16" t="s">
        <v>4</v>
      </c>
      <c r="K2060" s="16" t="s">
        <v>4</v>
      </c>
      <c r="L2060" s="19">
        <f>IF(Tabelle1[[#This Row],[Heizleistung (55°C)]]=0,Tabelle1[[#This Row],[Heizleistung (35°C)]],(Tabelle1[[#This Row],[Heizleistung (35°C)]]+Tabelle1[[#This Row],[Heizleistung (55°C)]])/2)</f>
        <v>7.55</v>
      </c>
      <c r="M2060" s="20">
        <f>IF(Tabelle1[[#This Row],[Etas 55°C]]=0,0,(Tabelle1[[#This Row],[Etas 35°C]]*0.8+Tabelle1[[#This Row],[Etas 55°C]]*0.2))*2.5</f>
        <v>4.7</v>
      </c>
      <c r="N2060" s="21">
        <f>IF(-(Tabelle1[[#This Row],[80%/20% SCOP]]-5.5)/5.5=1,"n.a.",-(Tabelle1[[#This Row],[80%/20% SCOP]]-5.5)/5.5)</f>
        <v>0.14545454545454542</v>
      </c>
    </row>
    <row r="2061" spans="1:14" ht="20.100000000000001" customHeight="1" x14ac:dyDescent="0.25">
      <c r="A2061" s="24">
        <v>16011172</v>
      </c>
      <c r="B2061" s="15" t="s">
        <v>2070</v>
      </c>
      <c r="C2061" s="15" t="s">
        <v>2091</v>
      </c>
      <c r="D2061" s="16" t="s">
        <v>2</v>
      </c>
      <c r="E2061" s="17">
        <v>12.2</v>
      </c>
      <c r="F2061" s="18">
        <v>1.95</v>
      </c>
      <c r="G2061" s="17">
        <v>12.5</v>
      </c>
      <c r="H2061" s="18">
        <v>1.41</v>
      </c>
      <c r="I2061" s="16" t="s">
        <v>40</v>
      </c>
      <c r="J2061" s="16" t="s">
        <v>4</v>
      </c>
      <c r="K2061" s="16" t="s">
        <v>4</v>
      </c>
      <c r="L2061" s="19">
        <f>IF(Tabelle1[[#This Row],[Heizleistung (55°C)]]=0,Tabelle1[[#This Row],[Heizleistung (35°C)]],(Tabelle1[[#This Row],[Heizleistung (35°C)]]+Tabelle1[[#This Row],[Heizleistung (55°C)]])/2)</f>
        <v>12.35</v>
      </c>
      <c r="M2061" s="20">
        <f>IF(Tabelle1[[#This Row],[Etas 55°C]]=0,0,(Tabelle1[[#This Row],[Etas 35°C]]*0.8+Tabelle1[[#This Row],[Etas 55°C]]*0.2))*2.5</f>
        <v>4.6050000000000004</v>
      </c>
      <c r="N2061" s="21">
        <f>IF(-(Tabelle1[[#This Row],[80%/20% SCOP]]-5.5)/5.5=1,"n.a.",-(Tabelle1[[#This Row],[80%/20% SCOP]]-5.5)/5.5)</f>
        <v>0.16272727272727264</v>
      </c>
    </row>
    <row r="2062" spans="1:14" ht="20.100000000000001" customHeight="1" x14ac:dyDescent="0.25">
      <c r="A2062" s="24">
        <v>16010946</v>
      </c>
      <c r="B2062" s="15" t="s">
        <v>2070</v>
      </c>
      <c r="C2062" s="15" t="s">
        <v>2092</v>
      </c>
      <c r="D2062" s="16" t="s">
        <v>2</v>
      </c>
      <c r="E2062" s="17">
        <v>12.2</v>
      </c>
      <c r="F2062" s="18">
        <v>2.0299999999999998</v>
      </c>
      <c r="G2062" s="17">
        <v>12.5</v>
      </c>
      <c r="H2062" s="18">
        <v>1.45</v>
      </c>
      <c r="I2062" s="16" t="s">
        <v>40</v>
      </c>
      <c r="J2062" s="16" t="s">
        <v>4</v>
      </c>
      <c r="K2062" s="16" t="s">
        <v>4</v>
      </c>
      <c r="L2062" s="19">
        <f>IF(Tabelle1[[#This Row],[Heizleistung (55°C)]]=0,Tabelle1[[#This Row],[Heizleistung (35°C)]],(Tabelle1[[#This Row],[Heizleistung (35°C)]]+Tabelle1[[#This Row],[Heizleistung (55°C)]])/2)</f>
        <v>12.35</v>
      </c>
      <c r="M2062" s="20">
        <f>IF(Tabelle1[[#This Row],[Etas 55°C]]=0,0,(Tabelle1[[#This Row],[Etas 35°C]]*0.8+Tabelle1[[#This Row],[Etas 55°C]]*0.2))*2.5</f>
        <v>4.7850000000000001</v>
      </c>
      <c r="N2062" s="21">
        <f>IF(-(Tabelle1[[#This Row],[80%/20% SCOP]]-5.5)/5.5=1,"n.a.",-(Tabelle1[[#This Row],[80%/20% SCOP]]-5.5)/5.5)</f>
        <v>0.12999999999999998</v>
      </c>
    </row>
    <row r="2063" spans="1:14" ht="20.100000000000001" customHeight="1" x14ac:dyDescent="0.25">
      <c r="A2063" s="24">
        <v>16011167</v>
      </c>
      <c r="B2063" s="15" t="s">
        <v>2070</v>
      </c>
      <c r="C2063" s="15" t="s">
        <v>2093</v>
      </c>
      <c r="D2063" s="16" t="s">
        <v>2</v>
      </c>
      <c r="E2063" s="17">
        <v>7.8</v>
      </c>
      <c r="F2063" s="18">
        <v>1.93</v>
      </c>
      <c r="G2063" s="17">
        <v>7.3</v>
      </c>
      <c r="H2063" s="18">
        <v>1.42</v>
      </c>
      <c r="I2063" s="16" t="s">
        <v>40</v>
      </c>
      <c r="J2063" s="16" t="s">
        <v>4</v>
      </c>
      <c r="K2063" s="16" t="s">
        <v>4</v>
      </c>
      <c r="L2063" s="19">
        <f>IF(Tabelle1[[#This Row],[Heizleistung (55°C)]]=0,Tabelle1[[#This Row],[Heizleistung (35°C)]],(Tabelle1[[#This Row],[Heizleistung (35°C)]]+Tabelle1[[#This Row],[Heizleistung (55°C)]])/2)</f>
        <v>7.55</v>
      </c>
      <c r="M2063" s="20">
        <f>IF(Tabelle1[[#This Row],[Etas 55°C]]=0,0,(Tabelle1[[#This Row],[Etas 35°C]]*0.8+Tabelle1[[#This Row],[Etas 55°C]]*0.2))*2.5</f>
        <v>4.57</v>
      </c>
      <c r="N2063" s="21">
        <f>IF(-(Tabelle1[[#This Row],[80%/20% SCOP]]-5.5)/5.5=1,"n.a.",-(Tabelle1[[#This Row],[80%/20% SCOP]]-5.5)/5.5)</f>
        <v>0.16909090909090904</v>
      </c>
    </row>
    <row r="2064" spans="1:14" ht="20.100000000000001" customHeight="1" x14ac:dyDescent="0.25">
      <c r="A2064" s="24">
        <v>16013855</v>
      </c>
      <c r="B2064" s="15" t="s">
        <v>2070</v>
      </c>
      <c r="C2064" s="15" t="s">
        <v>2094</v>
      </c>
      <c r="D2064" s="16" t="s">
        <v>2</v>
      </c>
      <c r="E2064" s="17">
        <v>14</v>
      </c>
      <c r="F2064" s="18">
        <v>1.86</v>
      </c>
      <c r="G2064" s="17">
        <v>14</v>
      </c>
      <c r="H2064" s="18">
        <v>1.46</v>
      </c>
      <c r="I2064" s="16" t="s">
        <v>3</v>
      </c>
      <c r="J2064" s="16" t="s">
        <v>4</v>
      </c>
      <c r="K2064" s="16" t="s">
        <v>4</v>
      </c>
      <c r="L2064" s="19">
        <f>IF(Tabelle1[[#This Row],[Heizleistung (55°C)]]=0,Tabelle1[[#This Row],[Heizleistung (35°C)]],(Tabelle1[[#This Row],[Heizleistung (35°C)]]+Tabelle1[[#This Row],[Heizleistung (55°C)]])/2)</f>
        <v>14</v>
      </c>
      <c r="M2064" s="20">
        <f>IF(Tabelle1[[#This Row],[Etas 55°C]]=0,0,(Tabelle1[[#This Row],[Etas 35°C]]*0.8+Tabelle1[[#This Row],[Etas 55°C]]*0.2))*2.5</f>
        <v>4.4500000000000011</v>
      </c>
      <c r="N2064" s="21">
        <f>IF(-(Tabelle1[[#This Row],[80%/20% SCOP]]-5.5)/5.5=1,"n.a.",-(Tabelle1[[#This Row],[80%/20% SCOP]]-5.5)/5.5)</f>
        <v>0.19090909090909072</v>
      </c>
    </row>
    <row r="2065" spans="1:14" ht="20.100000000000001" customHeight="1" x14ac:dyDescent="0.25">
      <c r="A2065" s="24">
        <v>16013852</v>
      </c>
      <c r="B2065" s="15" t="s">
        <v>2070</v>
      </c>
      <c r="C2065" s="15" t="s">
        <v>2095</v>
      </c>
      <c r="D2065" s="16" t="s">
        <v>2</v>
      </c>
      <c r="E2065" s="17">
        <v>6.1</v>
      </c>
      <c r="F2065" s="18">
        <v>2.04</v>
      </c>
      <c r="G2065" s="17">
        <v>5.6</v>
      </c>
      <c r="H2065" s="18">
        <v>1.49</v>
      </c>
      <c r="I2065" s="16" t="s">
        <v>3</v>
      </c>
      <c r="J2065" s="16" t="s">
        <v>4</v>
      </c>
      <c r="K2065" s="16" t="s">
        <v>4</v>
      </c>
      <c r="L2065" s="19">
        <f>IF(Tabelle1[[#This Row],[Heizleistung (55°C)]]=0,Tabelle1[[#This Row],[Heizleistung (35°C)]],(Tabelle1[[#This Row],[Heizleistung (35°C)]]+Tabelle1[[#This Row],[Heizleistung (55°C)]])/2)</f>
        <v>5.85</v>
      </c>
      <c r="M2065" s="20">
        <f>IF(Tabelle1[[#This Row],[Etas 55°C]]=0,0,(Tabelle1[[#This Row],[Etas 35°C]]*0.8+Tabelle1[[#This Row],[Etas 55°C]]*0.2))*2.5</f>
        <v>4.8250000000000002</v>
      </c>
      <c r="N2065" s="21">
        <f>IF(-(Tabelle1[[#This Row],[80%/20% SCOP]]-5.5)/5.5=1,"n.a.",-(Tabelle1[[#This Row],[80%/20% SCOP]]-5.5)/5.5)</f>
        <v>0.1227272727272727</v>
      </c>
    </row>
    <row r="2066" spans="1:14" ht="20.100000000000001" customHeight="1" x14ac:dyDescent="0.25">
      <c r="A2066" s="24">
        <v>16016427</v>
      </c>
      <c r="B2066" s="15" t="s">
        <v>2096</v>
      </c>
      <c r="C2066" s="15" t="s">
        <v>2097</v>
      </c>
      <c r="D2066" s="16" t="s">
        <v>2</v>
      </c>
      <c r="E2066" s="17">
        <v>9.1999999999999993</v>
      </c>
      <c r="F2066" s="18">
        <v>1.86</v>
      </c>
      <c r="G2066" s="17">
        <v>8.5</v>
      </c>
      <c r="H2066" s="18">
        <v>1.51</v>
      </c>
      <c r="I2066" s="16" t="s">
        <v>3</v>
      </c>
      <c r="J2066" s="16" t="s">
        <v>4</v>
      </c>
      <c r="K2066" s="16" t="s">
        <v>4</v>
      </c>
      <c r="L2066" s="19">
        <f>IF(Tabelle1[[#This Row],[Heizleistung (55°C)]]=0,Tabelle1[[#This Row],[Heizleistung (35°C)]],(Tabelle1[[#This Row],[Heizleistung (35°C)]]+Tabelle1[[#This Row],[Heizleistung (55°C)]])/2)</f>
        <v>8.85</v>
      </c>
      <c r="M2066" s="20">
        <f>IF(Tabelle1[[#This Row],[Etas 55°C]]=0,0,(Tabelle1[[#This Row],[Etas 35°C]]*0.8+Tabelle1[[#This Row],[Etas 55°C]]*0.2))*2.5</f>
        <v>4.4750000000000005</v>
      </c>
      <c r="N2066" s="21">
        <f>IF(-(Tabelle1[[#This Row],[80%/20% SCOP]]-5.5)/5.5=1,"n.a.",-(Tabelle1[[#This Row],[80%/20% SCOP]]-5.5)/5.5)</f>
        <v>0.18636363636363626</v>
      </c>
    </row>
    <row r="2067" spans="1:14" ht="20.100000000000001" customHeight="1" x14ac:dyDescent="0.25">
      <c r="A2067" s="24">
        <v>16016429</v>
      </c>
      <c r="B2067" s="15" t="s">
        <v>2096</v>
      </c>
      <c r="C2067" s="15" t="s">
        <v>2098</v>
      </c>
      <c r="D2067" s="16" t="s">
        <v>2</v>
      </c>
      <c r="E2067" s="17">
        <v>14.9</v>
      </c>
      <c r="F2067" s="18">
        <v>1.82</v>
      </c>
      <c r="G2067" s="17">
        <v>14</v>
      </c>
      <c r="H2067" s="18">
        <v>1.33</v>
      </c>
      <c r="I2067" s="16" t="s">
        <v>3</v>
      </c>
      <c r="J2067" s="16" t="s">
        <v>4</v>
      </c>
      <c r="K2067" s="16" t="s">
        <v>4</v>
      </c>
      <c r="L2067" s="19">
        <f>IF(Tabelle1[[#This Row],[Heizleistung (55°C)]]=0,Tabelle1[[#This Row],[Heizleistung (35°C)]],(Tabelle1[[#This Row],[Heizleistung (35°C)]]+Tabelle1[[#This Row],[Heizleistung (55°C)]])/2)</f>
        <v>14.45</v>
      </c>
      <c r="M2067" s="20">
        <f>IF(Tabelle1[[#This Row],[Etas 55°C]]=0,0,(Tabelle1[[#This Row],[Etas 35°C]]*0.8+Tabelle1[[#This Row],[Etas 55°C]]*0.2))*2.5</f>
        <v>4.3050000000000006</v>
      </c>
      <c r="N2067" s="21">
        <f>IF(-(Tabelle1[[#This Row],[80%/20% SCOP]]-5.5)/5.5=1,"n.a.",-(Tabelle1[[#This Row],[80%/20% SCOP]]-5.5)/5.5)</f>
        <v>0.21727272727272717</v>
      </c>
    </row>
    <row r="2068" spans="1:14" ht="20.100000000000001" customHeight="1" x14ac:dyDescent="0.25">
      <c r="A2068" s="24">
        <v>16016426</v>
      </c>
      <c r="B2068" s="15" t="s">
        <v>2096</v>
      </c>
      <c r="C2068" s="15" t="s">
        <v>2099</v>
      </c>
      <c r="D2068" s="16" t="s">
        <v>2</v>
      </c>
      <c r="E2068" s="17">
        <v>7.2</v>
      </c>
      <c r="F2068" s="18">
        <v>1.99</v>
      </c>
      <c r="G2068" s="17">
        <v>6.8</v>
      </c>
      <c r="H2068" s="18">
        <v>1.53</v>
      </c>
      <c r="I2068" s="16" t="s">
        <v>3</v>
      </c>
      <c r="J2068" s="16" t="s">
        <v>4</v>
      </c>
      <c r="K2068" s="16" t="s">
        <v>4</v>
      </c>
      <c r="L2068" s="19">
        <f>IF(Tabelle1[[#This Row],[Heizleistung (55°C)]]=0,Tabelle1[[#This Row],[Heizleistung (35°C)]],(Tabelle1[[#This Row],[Heizleistung (35°C)]]+Tabelle1[[#This Row],[Heizleistung (55°C)]])/2)</f>
        <v>7</v>
      </c>
      <c r="M2068" s="20">
        <f>IF(Tabelle1[[#This Row],[Etas 55°C]]=0,0,(Tabelle1[[#This Row],[Etas 35°C]]*0.8+Tabelle1[[#This Row],[Etas 55°C]]*0.2))*2.5</f>
        <v>4.7450000000000001</v>
      </c>
      <c r="N2068" s="21">
        <f>IF(-(Tabelle1[[#This Row],[80%/20% SCOP]]-5.5)/5.5=1,"n.a.",-(Tabelle1[[#This Row],[80%/20% SCOP]]-5.5)/5.5)</f>
        <v>0.13727272727272724</v>
      </c>
    </row>
    <row r="2069" spans="1:14" ht="20.100000000000001" customHeight="1" x14ac:dyDescent="0.25">
      <c r="A2069" s="24">
        <v>16016428</v>
      </c>
      <c r="B2069" s="15" t="s">
        <v>2096</v>
      </c>
      <c r="C2069" s="15" t="s">
        <v>2100</v>
      </c>
      <c r="D2069" s="16" t="s">
        <v>2</v>
      </c>
      <c r="E2069" s="17">
        <v>12.2</v>
      </c>
      <c r="F2069" s="18">
        <v>1.9</v>
      </c>
      <c r="G2069" s="17">
        <v>12.7</v>
      </c>
      <c r="H2069" s="18">
        <v>1.55</v>
      </c>
      <c r="I2069" s="16" t="s">
        <v>3</v>
      </c>
      <c r="J2069" s="16" t="s">
        <v>4</v>
      </c>
      <c r="K2069" s="16" t="s">
        <v>4</v>
      </c>
      <c r="L2069" s="19">
        <f>IF(Tabelle1[[#This Row],[Heizleistung (55°C)]]=0,Tabelle1[[#This Row],[Heizleistung (35°C)]],(Tabelle1[[#This Row],[Heizleistung (35°C)]]+Tabelle1[[#This Row],[Heizleistung (55°C)]])/2)</f>
        <v>12.45</v>
      </c>
      <c r="M2069" s="20">
        <f>IF(Tabelle1[[#This Row],[Etas 55°C]]=0,0,(Tabelle1[[#This Row],[Etas 35°C]]*0.8+Tabelle1[[#This Row],[Etas 55°C]]*0.2))*2.5</f>
        <v>4.5750000000000002</v>
      </c>
      <c r="N2069" s="21">
        <f>IF(-(Tabelle1[[#This Row],[80%/20% SCOP]]-5.5)/5.5=1,"n.a.",-(Tabelle1[[#This Row],[80%/20% SCOP]]-5.5)/5.5)</f>
        <v>0.16818181818181815</v>
      </c>
    </row>
    <row r="2070" spans="1:14" ht="20.100000000000001" customHeight="1" x14ac:dyDescent="0.25">
      <c r="A2070" s="24">
        <v>16013014</v>
      </c>
      <c r="B2070" s="15" t="s">
        <v>2101</v>
      </c>
      <c r="C2070" s="15" t="s">
        <v>2102</v>
      </c>
      <c r="D2070" s="16" t="s">
        <v>2</v>
      </c>
      <c r="E2070" s="17">
        <v>15.5</v>
      </c>
      <c r="F2070" s="18">
        <v>1.796</v>
      </c>
      <c r="G2070" s="17">
        <v>14.6</v>
      </c>
      <c r="H2070" s="18">
        <v>1.35</v>
      </c>
      <c r="I2070" s="16" t="s">
        <v>40</v>
      </c>
      <c r="J2070" s="16" t="s">
        <v>4</v>
      </c>
      <c r="K2070" s="16" t="s">
        <v>4</v>
      </c>
      <c r="L2070" s="19">
        <f>IF(Tabelle1[[#This Row],[Heizleistung (55°C)]]=0,Tabelle1[[#This Row],[Heizleistung (35°C)]],(Tabelle1[[#This Row],[Heizleistung (35°C)]]+Tabelle1[[#This Row],[Heizleistung (55°C)]])/2)</f>
        <v>15.05</v>
      </c>
      <c r="M2070" s="20">
        <f>IF(Tabelle1[[#This Row],[Etas 55°C]]=0,0,(Tabelle1[[#This Row],[Etas 35°C]]*0.8+Tabelle1[[#This Row],[Etas 55°C]]*0.2))*2.5</f>
        <v>4.2670000000000003</v>
      </c>
      <c r="N2070" s="21">
        <f>IF(-(Tabelle1[[#This Row],[80%/20% SCOP]]-5.5)/5.5=1,"n.a.",-(Tabelle1[[#This Row],[80%/20% SCOP]]-5.5)/5.5)</f>
        <v>0.22418181818181812</v>
      </c>
    </row>
    <row r="2071" spans="1:14" ht="20.100000000000001" customHeight="1" x14ac:dyDescent="0.25">
      <c r="A2071" s="24">
        <v>16012300</v>
      </c>
      <c r="B2071" s="15" t="s">
        <v>2101</v>
      </c>
      <c r="C2071" s="15" t="s">
        <v>2103</v>
      </c>
      <c r="D2071" s="16" t="s">
        <v>2</v>
      </c>
      <c r="E2071" s="17">
        <v>7.9</v>
      </c>
      <c r="F2071" s="18">
        <v>1.81</v>
      </c>
      <c r="G2071" s="17">
        <v>8.6999999999999993</v>
      </c>
      <c r="H2071" s="18">
        <v>1.37</v>
      </c>
      <c r="I2071" s="16" t="s">
        <v>3</v>
      </c>
      <c r="J2071" s="16" t="s">
        <v>4</v>
      </c>
      <c r="K2071" s="16" t="s">
        <v>4</v>
      </c>
      <c r="L2071" s="19">
        <f>IF(Tabelle1[[#This Row],[Heizleistung (55°C)]]=0,Tabelle1[[#This Row],[Heizleistung (35°C)]],(Tabelle1[[#This Row],[Heizleistung (35°C)]]+Tabelle1[[#This Row],[Heizleistung (55°C)]])/2)</f>
        <v>8.3000000000000007</v>
      </c>
      <c r="M2071" s="20">
        <f>IF(Tabelle1[[#This Row],[Etas 55°C]]=0,0,(Tabelle1[[#This Row],[Etas 35°C]]*0.8+Tabelle1[[#This Row],[Etas 55°C]]*0.2))*2.5</f>
        <v>4.3050000000000006</v>
      </c>
      <c r="N2071" s="21">
        <f>IF(-(Tabelle1[[#This Row],[80%/20% SCOP]]-5.5)/5.5=1,"n.a.",-(Tabelle1[[#This Row],[80%/20% SCOP]]-5.5)/5.5)</f>
        <v>0.21727272727272717</v>
      </c>
    </row>
    <row r="2072" spans="1:14" ht="20.100000000000001" customHeight="1" x14ac:dyDescent="0.25">
      <c r="A2072" s="24">
        <v>16018679</v>
      </c>
      <c r="B2072" s="15" t="s">
        <v>2101</v>
      </c>
      <c r="C2072" s="15" t="s">
        <v>2104</v>
      </c>
      <c r="D2072" s="16" t="s">
        <v>2</v>
      </c>
      <c r="E2072" s="17">
        <v>4.9800000000000004</v>
      </c>
      <c r="F2072" s="18">
        <v>1.827</v>
      </c>
      <c r="G2072" s="17">
        <v>4.9800000000000004</v>
      </c>
      <c r="H2072" s="18">
        <v>1.36</v>
      </c>
      <c r="I2072" s="16" t="s">
        <v>3</v>
      </c>
      <c r="J2072" s="16" t="s">
        <v>4</v>
      </c>
      <c r="K2072" s="16" t="s">
        <v>4</v>
      </c>
      <c r="L2072" s="19">
        <f>IF(Tabelle1[[#This Row],[Heizleistung (55°C)]]=0,Tabelle1[[#This Row],[Heizleistung (35°C)]],(Tabelle1[[#This Row],[Heizleistung (35°C)]]+Tabelle1[[#This Row],[Heizleistung (55°C)]])/2)</f>
        <v>4.9800000000000004</v>
      </c>
      <c r="M2072" s="20">
        <f>IF(Tabelle1[[#This Row],[Etas 55°C]]=0,0,(Tabelle1[[#This Row],[Etas 35°C]]*0.8+Tabelle1[[#This Row],[Etas 55°C]]*0.2))*2.5</f>
        <v>4.3339999999999996</v>
      </c>
      <c r="N2072" s="21">
        <f>IF(-(Tabelle1[[#This Row],[80%/20% SCOP]]-5.5)/5.5=1,"n.a.",-(Tabelle1[[#This Row],[80%/20% SCOP]]-5.5)/5.5)</f>
        <v>0.21200000000000008</v>
      </c>
    </row>
    <row r="2073" spans="1:14" ht="20.100000000000001" customHeight="1" x14ac:dyDescent="0.25">
      <c r="A2073" s="24">
        <v>16012303</v>
      </c>
      <c r="B2073" s="15" t="s">
        <v>2101</v>
      </c>
      <c r="C2073" s="15" t="s">
        <v>2105</v>
      </c>
      <c r="D2073" s="16" t="s">
        <v>2</v>
      </c>
      <c r="E2073" s="17">
        <v>14.05</v>
      </c>
      <c r="F2073" s="18">
        <v>1.8460000000000001</v>
      </c>
      <c r="G2073" s="17">
        <v>13.46</v>
      </c>
      <c r="H2073" s="18">
        <v>1.389</v>
      </c>
      <c r="I2073" s="16" t="s">
        <v>3</v>
      </c>
      <c r="J2073" s="16" t="s">
        <v>4</v>
      </c>
      <c r="K2073" s="16" t="s">
        <v>4</v>
      </c>
      <c r="L2073" s="19">
        <f>IF(Tabelle1[[#This Row],[Heizleistung (55°C)]]=0,Tabelle1[[#This Row],[Heizleistung (35°C)]],(Tabelle1[[#This Row],[Heizleistung (35°C)]]+Tabelle1[[#This Row],[Heizleistung (55°C)]])/2)</f>
        <v>13.755000000000001</v>
      </c>
      <c r="M2073" s="20">
        <f>IF(Tabelle1[[#This Row],[Etas 55°C]]=0,0,(Tabelle1[[#This Row],[Etas 35°C]]*0.8+Tabelle1[[#This Row],[Etas 55°C]]*0.2))*2.5</f>
        <v>4.3865000000000007</v>
      </c>
      <c r="N2073" s="21">
        <f>IF(-(Tabelle1[[#This Row],[80%/20% SCOP]]-5.5)/5.5=1,"n.a.",-(Tabelle1[[#This Row],[80%/20% SCOP]]-5.5)/5.5)</f>
        <v>0.20245454545454533</v>
      </c>
    </row>
    <row r="2074" spans="1:14" ht="20.100000000000001" customHeight="1" x14ac:dyDescent="0.25">
      <c r="A2074" s="24">
        <v>16018680</v>
      </c>
      <c r="B2074" s="15" t="s">
        <v>2101</v>
      </c>
      <c r="C2074" s="15" t="s">
        <v>2103</v>
      </c>
      <c r="D2074" s="16" t="s">
        <v>2</v>
      </c>
      <c r="E2074" s="17">
        <v>7.04</v>
      </c>
      <c r="F2074" s="18">
        <v>1.81</v>
      </c>
      <c r="G2074" s="17">
        <v>6.9</v>
      </c>
      <c r="H2074" s="18">
        <v>1.37</v>
      </c>
      <c r="I2074" s="16" t="s">
        <v>3</v>
      </c>
      <c r="J2074" s="16" t="s">
        <v>4</v>
      </c>
      <c r="K2074" s="16" t="s">
        <v>4</v>
      </c>
      <c r="L2074" s="19">
        <f>IF(Tabelle1[[#This Row],[Heizleistung (55°C)]]=0,Tabelle1[[#This Row],[Heizleistung (35°C)]],(Tabelle1[[#This Row],[Heizleistung (35°C)]]+Tabelle1[[#This Row],[Heizleistung (55°C)]])/2)</f>
        <v>6.9700000000000006</v>
      </c>
      <c r="M2074" s="20">
        <f>IF(Tabelle1[[#This Row],[Etas 55°C]]=0,0,(Tabelle1[[#This Row],[Etas 35°C]]*0.8+Tabelle1[[#This Row],[Etas 55°C]]*0.2))*2.5</f>
        <v>4.3050000000000006</v>
      </c>
      <c r="N2074" s="21">
        <f>IF(-(Tabelle1[[#This Row],[80%/20% SCOP]]-5.5)/5.5=1,"n.a.",-(Tabelle1[[#This Row],[80%/20% SCOP]]-5.5)/5.5)</f>
        <v>0.21727272727272717</v>
      </c>
    </row>
    <row r="2075" spans="1:14" ht="20.100000000000001" customHeight="1" x14ac:dyDescent="0.25">
      <c r="A2075" s="24">
        <v>16012299</v>
      </c>
      <c r="B2075" s="15" t="s">
        <v>2101</v>
      </c>
      <c r="C2075" s="15" t="s">
        <v>2104</v>
      </c>
      <c r="D2075" s="16" t="s">
        <v>2</v>
      </c>
      <c r="E2075" s="17">
        <v>5.82</v>
      </c>
      <c r="F2075" s="18">
        <v>1.827</v>
      </c>
      <c r="G2075" s="17">
        <v>5.59</v>
      </c>
      <c r="H2075" s="18">
        <v>1.36</v>
      </c>
      <c r="I2075" s="16" t="s">
        <v>3</v>
      </c>
      <c r="J2075" s="16" t="s">
        <v>4</v>
      </c>
      <c r="K2075" s="16" t="s">
        <v>4</v>
      </c>
      <c r="L2075" s="19">
        <f>IF(Tabelle1[[#This Row],[Heizleistung (55°C)]]=0,Tabelle1[[#This Row],[Heizleistung (35°C)]],(Tabelle1[[#This Row],[Heizleistung (35°C)]]+Tabelle1[[#This Row],[Heizleistung (55°C)]])/2)</f>
        <v>5.7050000000000001</v>
      </c>
      <c r="M2075" s="20">
        <f>IF(Tabelle1[[#This Row],[Etas 55°C]]=0,0,(Tabelle1[[#This Row],[Etas 35°C]]*0.8+Tabelle1[[#This Row],[Etas 55°C]]*0.2))*2.5</f>
        <v>4.3339999999999996</v>
      </c>
      <c r="N2075" s="21">
        <f>IF(-(Tabelle1[[#This Row],[80%/20% SCOP]]-5.5)/5.5=1,"n.a.",-(Tabelle1[[#This Row],[80%/20% SCOP]]-5.5)/5.5)</f>
        <v>0.21200000000000008</v>
      </c>
    </row>
    <row r="2076" spans="1:14" ht="20.100000000000001" customHeight="1" x14ac:dyDescent="0.25">
      <c r="A2076" s="24">
        <v>16013013</v>
      </c>
      <c r="B2076" s="15" t="s">
        <v>2101</v>
      </c>
      <c r="C2076" s="15" t="s">
        <v>2106</v>
      </c>
      <c r="D2076" s="16" t="s">
        <v>2</v>
      </c>
      <c r="E2076" s="17">
        <v>7.2</v>
      </c>
      <c r="F2076" s="18">
        <v>1.7669999999999999</v>
      </c>
      <c r="G2076" s="17">
        <v>6.9</v>
      </c>
      <c r="H2076" s="18">
        <v>1.2689999999999999</v>
      </c>
      <c r="I2076" s="16" t="s">
        <v>40</v>
      </c>
      <c r="J2076" s="16" t="s">
        <v>4</v>
      </c>
      <c r="K2076" s="16" t="s">
        <v>4</v>
      </c>
      <c r="L2076" s="19">
        <f>IF(Tabelle1[[#This Row],[Heizleistung (55°C)]]=0,Tabelle1[[#This Row],[Heizleistung (35°C)]],(Tabelle1[[#This Row],[Heizleistung (35°C)]]+Tabelle1[[#This Row],[Heizleistung (55°C)]])/2)</f>
        <v>7.0500000000000007</v>
      </c>
      <c r="M2076" s="20">
        <f>IF(Tabelle1[[#This Row],[Etas 55°C]]=0,0,(Tabelle1[[#This Row],[Etas 35°C]]*0.8+Tabelle1[[#This Row],[Etas 55°C]]*0.2))*2.5</f>
        <v>4.1684999999999999</v>
      </c>
      <c r="N2076" s="21">
        <f>IF(-(Tabelle1[[#This Row],[80%/20% SCOP]]-5.5)/5.5=1,"n.a.",-(Tabelle1[[#This Row],[80%/20% SCOP]]-5.5)/5.5)</f>
        <v>0.24209090909090911</v>
      </c>
    </row>
    <row r="2077" spans="1:14" ht="20.100000000000001" customHeight="1" x14ac:dyDescent="0.25">
      <c r="A2077" s="24">
        <v>16013015</v>
      </c>
      <c r="B2077" s="15" t="s">
        <v>2101</v>
      </c>
      <c r="C2077" s="15" t="s">
        <v>2107</v>
      </c>
      <c r="D2077" s="16" t="s">
        <v>2</v>
      </c>
      <c r="E2077" s="17">
        <v>16.2</v>
      </c>
      <c r="F2077" s="18">
        <v>1.7809999999999999</v>
      </c>
      <c r="G2077" s="17">
        <v>16.5</v>
      </c>
      <c r="H2077" s="18">
        <v>1.3009999999999999</v>
      </c>
      <c r="I2077" s="16" t="s">
        <v>40</v>
      </c>
      <c r="J2077" s="16" t="s">
        <v>4</v>
      </c>
      <c r="K2077" s="16" t="s">
        <v>4</v>
      </c>
      <c r="L2077" s="19">
        <f>IF(Tabelle1[[#This Row],[Heizleistung (55°C)]]=0,Tabelle1[[#This Row],[Heizleistung (35°C)]],(Tabelle1[[#This Row],[Heizleistung (35°C)]]+Tabelle1[[#This Row],[Heizleistung (55°C)]])/2)</f>
        <v>16.350000000000001</v>
      </c>
      <c r="M2077" s="20">
        <f>IF(Tabelle1[[#This Row],[Etas 55°C]]=0,0,(Tabelle1[[#This Row],[Etas 35°C]]*0.8+Tabelle1[[#This Row],[Etas 55°C]]*0.2))*2.5</f>
        <v>4.2125000000000004</v>
      </c>
      <c r="N2077" s="21">
        <f>IF(-(Tabelle1[[#This Row],[80%/20% SCOP]]-5.5)/5.5=1,"n.a.",-(Tabelle1[[#This Row],[80%/20% SCOP]]-5.5)/5.5)</f>
        <v>0.23409090909090902</v>
      </c>
    </row>
    <row r="2078" spans="1:14" ht="20.100000000000001" customHeight="1" x14ac:dyDescent="0.25">
      <c r="A2078" s="24">
        <v>16012302</v>
      </c>
      <c r="B2078" s="15" t="s">
        <v>2101</v>
      </c>
      <c r="C2078" s="15" t="s">
        <v>2108</v>
      </c>
      <c r="D2078" s="16" t="s">
        <v>2</v>
      </c>
      <c r="E2078" s="17">
        <v>10.26</v>
      </c>
      <c r="F2078" s="18">
        <v>1.8080000000000001</v>
      </c>
      <c r="G2078" s="17">
        <v>12.16</v>
      </c>
      <c r="H2078" s="18">
        <v>1.347</v>
      </c>
      <c r="I2078" s="16" t="s">
        <v>3</v>
      </c>
      <c r="J2078" s="16" t="s">
        <v>4</v>
      </c>
      <c r="K2078" s="16" t="s">
        <v>4</v>
      </c>
      <c r="L2078" s="19">
        <f>IF(Tabelle1[[#This Row],[Heizleistung (55°C)]]=0,Tabelle1[[#This Row],[Heizleistung (35°C)]],(Tabelle1[[#This Row],[Heizleistung (35°C)]]+Tabelle1[[#This Row],[Heizleistung (55°C)]])/2)</f>
        <v>11.21</v>
      </c>
      <c r="M2078" s="20">
        <f>IF(Tabelle1[[#This Row],[Etas 55°C]]=0,0,(Tabelle1[[#This Row],[Etas 35°C]]*0.8+Tabelle1[[#This Row],[Etas 55°C]]*0.2))*2.5</f>
        <v>4.2895000000000003</v>
      </c>
      <c r="N2078" s="21">
        <f>IF(-(Tabelle1[[#This Row],[80%/20% SCOP]]-5.5)/5.5=1,"n.a.",-(Tabelle1[[#This Row],[80%/20% SCOP]]-5.5)/5.5)</f>
        <v>0.22009090909090903</v>
      </c>
    </row>
    <row r="2079" spans="1:14" ht="20.100000000000001" customHeight="1" x14ac:dyDescent="0.25">
      <c r="A2079" s="24">
        <v>16013012</v>
      </c>
      <c r="B2079" s="15" t="s">
        <v>2101</v>
      </c>
      <c r="C2079" s="15" t="s">
        <v>2109</v>
      </c>
      <c r="D2079" s="16" t="s">
        <v>2</v>
      </c>
      <c r="E2079" s="17">
        <v>4.38</v>
      </c>
      <c r="F2079" s="18">
        <v>1.754</v>
      </c>
      <c r="G2079" s="17">
        <v>5</v>
      </c>
      <c r="H2079" s="18">
        <v>1.2909999999999999</v>
      </c>
      <c r="I2079" s="16" t="s">
        <v>40</v>
      </c>
      <c r="J2079" s="16" t="s">
        <v>4</v>
      </c>
      <c r="K2079" s="16" t="s">
        <v>4</v>
      </c>
      <c r="L2079" s="19">
        <f>IF(Tabelle1[[#This Row],[Heizleistung (55°C)]]=0,Tabelle1[[#This Row],[Heizleistung (35°C)]],(Tabelle1[[#This Row],[Heizleistung (35°C)]]+Tabelle1[[#This Row],[Heizleistung (55°C)]])/2)</f>
        <v>4.6899999999999995</v>
      </c>
      <c r="M2079" s="20">
        <f>IF(Tabelle1[[#This Row],[Etas 55°C]]=0,0,(Tabelle1[[#This Row],[Etas 35°C]]*0.8+Tabelle1[[#This Row],[Etas 55°C]]*0.2))*2.5</f>
        <v>4.1535000000000002</v>
      </c>
      <c r="N2079" s="21">
        <f>IF(-(Tabelle1[[#This Row],[80%/20% SCOP]]-5.5)/5.5=1,"n.a.",-(Tabelle1[[#This Row],[80%/20% SCOP]]-5.5)/5.5)</f>
        <v>0.2448181818181818</v>
      </c>
    </row>
    <row r="2080" spans="1:14" ht="20.100000000000001" customHeight="1" x14ac:dyDescent="0.25">
      <c r="A2080" s="24">
        <v>16012301</v>
      </c>
      <c r="B2080" s="15" t="s">
        <v>2101</v>
      </c>
      <c r="C2080" s="15" t="s">
        <v>2110</v>
      </c>
      <c r="D2080" s="16" t="s">
        <v>2</v>
      </c>
      <c r="E2080" s="17">
        <v>9.94</v>
      </c>
      <c r="F2080" s="18">
        <v>1.829</v>
      </c>
      <c r="G2080" s="17">
        <v>9.2200000000000006</v>
      </c>
      <c r="H2080" s="18">
        <v>1.319</v>
      </c>
      <c r="I2080" s="16" t="s">
        <v>3</v>
      </c>
      <c r="J2080" s="16" t="s">
        <v>4</v>
      </c>
      <c r="K2080" s="16" t="s">
        <v>4</v>
      </c>
      <c r="L2080" s="19">
        <f>IF(Tabelle1[[#This Row],[Heizleistung (55°C)]]=0,Tabelle1[[#This Row],[Heizleistung (35°C)]],(Tabelle1[[#This Row],[Heizleistung (35°C)]]+Tabelle1[[#This Row],[Heizleistung (55°C)]])/2)</f>
        <v>9.58</v>
      </c>
      <c r="M2080" s="20">
        <f>IF(Tabelle1[[#This Row],[Etas 55°C]]=0,0,(Tabelle1[[#This Row],[Etas 35°C]]*0.8+Tabelle1[[#This Row],[Etas 55°C]]*0.2))*2.5</f>
        <v>4.3174999999999999</v>
      </c>
      <c r="N2080" s="21">
        <f>IF(-(Tabelle1[[#This Row],[80%/20% SCOP]]-5.5)/5.5=1,"n.a.",-(Tabelle1[[#This Row],[80%/20% SCOP]]-5.5)/5.5)</f>
        <v>0.21500000000000002</v>
      </c>
    </row>
    <row r="2081" spans="1:14" ht="20.100000000000001" customHeight="1" x14ac:dyDescent="0.25">
      <c r="A2081" s="24">
        <v>16006439</v>
      </c>
      <c r="B2081" s="15" t="s">
        <v>2111</v>
      </c>
      <c r="C2081" s="15" t="s">
        <v>2112</v>
      </c>
      <c r="D2081" s="16" t="s">
        <v>2</v>
      </c>
      <c r="E2081" s="17">
        <v>13</v>
      </c>
      <c r="F2081" s="18">
        <v>1.79</v>
      </c>
      <c r="G2081" s="17">
        <v>14</v>
      </c>
      <c r="H2081" s="18">
        <v>1.38</v>
      </c>
      <c r="I2081" s="16" t="s">
        <v>40</v>
      </c>
      <c r="J2081" s="16" t="s">
        <v>4</v>
      </c>
      <c r="K2081" s="16" t="s">
        <v>4</v>
      </c>
      <c r="L2081" s="19">
        <f>IF(Tabelle1[[#This Row],[Heizleistung (55°C)]]=0,Tabelle1[[#This Row],[Heizleistung (35°C)]],(Tabelle1[[#This Row],[Heizleistung (35°C)]]+Tabelle1[[#This Row],[Heizleistung (55°C)]])/2)</f>
        <v>13.5</v>
      </c>
      <c r="M2081" s="20">
        <f>IF(Tabelle1[[#This Row],[Etas 55°C]]=0,0,(Tabelle1[[#This Row],[Etas 35°C]]*0.8+Tabelle1[[#This Row],[Etas 55°C]]*0.2))*2.5</f>
        <v>4.2700000000000005</v>
      </c>
      <c r="N2081" s="21">
        <f>IF(-(Tabelle1[[#This Row],[80%/20% SCOP]]-5.5)/5.5=1,"n.a.",-(Tabelle1[[#This Row],[80%/20% SCOP]]-5.5)/5.5)</f>
        <v>0.22363636363636355</v>
      </c>
    </row>
    <row r="2082" spans="1:14" ht="20.100000000000001" customHeight="1" x14ac:dyDescent="0.25">
      <c r="A2082" s="24">
        <v>16015221</v>
      </c>
      <c r="B2082" s="15" t="s">
        <v>2111</v>
      </c>
      <c r="C2082" s="15" t="s">
        <v>2113</v>
      </c>
      <c r="D2082" s="16" t="s">
        <v>2</v>
      </c>
      <c r="E2082" s="17">
        <v>12.2</v>
      </c>
      <c r="F2082" s="18">
        <v>1.87</v>
      </c>
      <c r="G2082" s="17">
        <v>12</v>
      </c>
      <c r="H2082" s="18">
        <v>1.39</v>
      </c>
      <c r="I2082" s="16" t="s">
        <v>40</v>
      </c>
      <c r="J2082" s="16" t="s">
        <v>4</v>
      </c>
      <c r="K2082" s="16" t="s">
        <v>4</v>
      </c>
      <c r="L2082" s="19">
        <f>IF(Tabelle1[[#This Row],[Heizleistung (55°C)]]=0,Tabelle1[[#This Row],[Heizleistung (35°C)]],(Tabelle1[[#This Row],[Heizleistung (35°C)]]+Tabelle1[[#This Row],[Heizleistung (55°C)]])/2)</f>
        <v>12.1</v>
      </c>
      <c r="M2082" s="20">
        <f>IF(Tabelle1[[#This Row],[Etas 55°C]]=0,0,(Tabelle1[[#This Row],[Etas 35°C]]*0.8+Tabelle1[[#This Row],[Etas 55°C]]*0.2))*2.5</f>
        <v>4.4350000000000005</v>
      </c>
      <c r="N2082" s="21">
        <f>IF(-(Tabelle1[[#This Row],[80%/20% SCOP]]-5.5)/5.5=1,"n.a.",-(Tabelle1[[#This Row],[80%/20% SCOP]]-5.5)/5.5)</f>
        <v>0.19363636363636355</v>
      </c>
    </row>
    <row r="2083" spans="1:14" ht="20.100000000000001" customHeight="1" x14ac:dyDescent="0.25">
      <c r="A2083" s="24">
        <v>16015225</v>
      </c>
      <c r="B2083" s="15" t="s">
        <v>2111</v>
      </c>
      <c r="C2083" s="15" t="s">
        <v>2114</v>
      </c>
      <c r="D2083" s="16" t="s">
        <v>2</v>
      </c>
      <c r="E2083" s="17">
        <v>12.2</v>
      </c>
      <c r="F2083" s="18">
        <v>1.86</v>
      </c>
      <c r="G2083" s="17">
        <v>12</v>
      </c>
      <c r="H2083" s="18">
        <v>1.39</v>
      </c>
      <c r="I2083" s="16" t="s">
        <v>40</v>
      </c>
      <c r="J2083" s="16" t="s">
        <v>4</v>
      </c>
      <c r="K2083" s="16" t="s">
        <v>4</v>
      </c>
      <c r="L2083" s="19">
        <f>IF(Tabelle1[[#This Row],[Heizleistung (55°C)]]=0,Tabelle1[[#This Row],[Heizleistung (35°C)]],(Tabelle1[[#This Row],[Heizleistung (35°C)]]+Tabelle1[[#This Row],[Heizleistung (55°C)]])/2)</f>
        <v>12.1</v>
      </c>
      <c r="M2083" s="20">
        <f>IF(Tabelle1[[#This Row],[Etas 55°C]]=0,0,(Tabelle1[[#This Row],[Etas 35°C]]*0.8+Tabelle1[[#This Row],[Etas 55°C]]*0.2))*2.5</f>
        <v>4.4150000000000009</v>
      </c>
      <c r="N2083" s="21">
        <f>IF(-(Tabelle1[[#This Row],[80%/20% SCOP]]-5.5)/5.5=1,"n.a.",-(Tabelle1[[#This Row],[80%/20% SCOP]]-5.5)/5.5)</f>
        <v>0.1972727272727271</v>
      </c>
    </row>
    <row r="2084" spans="1:14" ht="20.100000000000001" customHeight="1" x14ac:dyDescent="0.25">
      <c r="A2084" s="24">
        <v>16006368</v>
      </c>
      <c r="B2084" s="15" t="s">
        <v>2111</v>
      </c>
      <c r="C2084" s="15" t="s">
        <v>2115</v>
      </c>
      <c r="D2084" s="16" t="s">
        <v>2</v>
      </c>
      <c r="E2084" s="17">
        <v>13</v>
      </c>
      <c r="F2084" s="18">
        <v>1.85</v>
      </c>
      <c r="G2084" s="17">
        <v>13</v>
      </c>
      <c r="H2084" s="18">
        <v>1.45</v>
      </c>
      <c r="I2084" s="16" t="s">
        <v>40</v>
      </c>
      <c r="J2084" s="16" t="s">
        <v>4</v>
      </c>
      <c r="K2084" s="16" t="s">
        <v>4</v>
      </c>
      <c r="L2084" s="19">
        <f>IF(Tabelle1[[#This Row],[Heizleistung (55°C)]]=0,Tabelle1[[#This Row],[Heizleistung (35°C)]],(Tabelle1[[#This Row],[Heizleistung (35°C)]]+Tabelle1[[#This Row],[Heizleistung (55°C)]])/2)</f>
        <v>13</v>
      </c>
      <c r="M2084" s="20">
        <f>IF(Tabelle1[[#This Row],[Etas 55°C]]=0,0,(Tabelle1[[#This Row],[Etas 35°C]]*0.8+Tabelle1[[#This Row],[Etas 55°C]]*0.2))*2.5</f>
        <v>4.4250000000000007</v>
      </c>
      <c r="N2084" s="21">
        <f>IF(-(Tabelle1[[#This Row],[80%/20% SCOP]]-5.5)/5.5=1,"n.a.",-(Tabelle1[[#This Row],[80%/20% SCOP]]-5.5)/5.5)</f>
        <v>0.19545454545454533</v>
      </c>
    </row>
    <row r="2085" spans="1:14" ht="20.100000000000001" customHeight="1" x14ac:dyDescent="0.25">
      <c r="A2085" s="24">
        <v>16018241</v>
      </c>
      <c r="B2085" s="15" t="s">
        <v>2111</v>
      </c>
      <c r="C2085" s="15" t="s">
        <v>2116</v>
      </c>
      <c r="D2085" s="16" t="s">
        <v>2</v>
      </c>
      <c r="E2085" s="17"/>
      <c r="F2085" s="16"/>
      <c r="G2085" s="17">
        <v>14</v>
      </c>
      <c r="H2085" s="18">
        <v>1.34</v>
      </c>
      <c r="I2085" s="16" t="s">
        <v>40</v>
      </c>
      <c r="J2085" s="16" t="s">
        <v>4</v>
      </c>
      <c r="K2085" s="16" t="s">
        <v>4</v>
      </c>
      <c r="L2085" s="19">
        <f>IF(Tabelle1[[#This Row],[Heizleistung (55°C)]]=0,Tabelle1[[#This Row],[Heizleistung (35°C)]],(Tabelle1[[#This Row],[Heizleistung (35°C)]]+Tabelle1[[#This Row],[Heizleistung (55°C)]])/2)</f>
        <v>7</v>
      </c>
      <c r="M2085" s="20">
        <f>IF(Tabelle1[[#This Row],[Etas 55°C]]=0,0,(Tabelle1[[#This Row],[Etas 35°C]]*0.8+Tabelle1[[#This Row],[Etas 55°C]]*0.2))*2.5</f>
        <v>0.67</v>
      </c>
      <c r="N2085" s="21">
        <f>IF(-(Tabelle1[[#This Row],[80%/20% SCOP]]-5.5)/5.5=1,"n.a.",-(Tabelle1[[#This Row],[80%/20% SCOP]]-5.5)/5.5)</f>
        <v>0.87818181818181817</v>
      </c>
    </row>
    <row r="2086" spans="1:14" ht="20.100000000000001" customHeight="1" x14ac:dyDescent="0.25">
      <c r="A2086" s="24">
        <v>16017402</v>
      </c>
      <c r="B2086" s="15" t="s">
        <v>2111</v>
      </c>
      <c r="C2086" s="15" t="s">
        <v>2117</v>
      </c>
      <c r="D2086" s="16" t="s">
        <v>2</v>
      </c>
      <c r="E2086" s="17">
        <v>9</v>
      </c>
      <c r="F2086" s="18">
        <v>1.94</v>
      </c>
      <c r="G2086" s="17">
        <v>8</v>
      </c>
      <c r="H2086" s="18">
        <v>1.52</v>
      </c>
      <c r="I2086" s="16" t="s">
        <v>3</v>
      </c>
      <c r="J2086" s="16" t="s">
        <v>4</v>
      </c>
      <c r="K2086" s="16" t="s">
        <v>4</v>
      </c>
      <c r="L2086" s="19">
        <f>IF(Tabelle1[[#This Row],[Heizleistung (55°C)]]=0,Tabelle1[[#This Row],[Heizleistung (35°C)]],(Tabelle1[[#This Row],[Heizleistung (35°C)]]+Tabelle1[[#This Row],[Heizleistung (55°C)]])/2)</f>
        <v>8.5</v>
      </c>
      <c r="M2086" s="20">
        <f>IF(Tabelle1[[#This Row],[Etas 55°C]]=0,0,(Tabelle1[[#This Row],[Etas 35°C]]*0.8+Tabelle1[[#This Row],[Etas 55°C]]*0.2))*2.5</f>
        <v>4.6400000000000006</v>
      </c>
      <c r="N2086" s="21">
        <f>IF(-(Tabelle1[[#This Row],[80%/20% SCOP]]-5.5)/5.5=1,"n.a.",-(Tabelle1[[#This Row],[80%/20% SCOP]]-5.5)/5.5)</f>
        <v>0.15636363636363626</v>
      </c>
    </row>
    <row r="2087" spans="1:14" ht="20.100000000000001" customHeight="1" x14ac:dyDescent="0.25">
      <c r="A2087" s="24">
        <v>16006369</v>
      </c>
      <c r="B2087" s="15" t="s">
        <v>2111</v>
      </c>
      <c r="C2087" s="15" t="s">
        <v>2118</v>
      </c>
      <c r="D2087" s="16" t="s">
        <v>2</v>
      </c>
      <c r="E2087" s="17">
        <v>14</v>
      </c>
      <c r="F2087" s="18">
        <v>1.84</v>
      </c>
      <c r="G2087" s="17">
        <v>14</v>
      </c>
      <c r="H2087" s="18">
        <v>1.45</v>
      </c>
      <c r="I2087" s="16" t="s">
        <v>40</v>
      </c>
      <c r="J2087" s="16" t="s">
        <v>4</v>
      </c>
      <c r="K2087" s="16" t="s">
        <v>4</v>
      </c>
      <c r="L2087" s="19">
        <f>IF(Tabelle1[[#This Row],[Heizleistung (55°C)]]=0,Tabelle1[[#This Row],[Heizleistung (35°C)]],(Tabelle1[[#This Row],[Heizleistung (35°C)]]+Tabelle1[[#This Row],[Heizleistung (55°C)]])/2)</f>
        <v>14</v>
      </c>
      <c r="M2087" s="20">
        <f>IF(Tabelle1[[#This Row],[Etas 55°C]]=0,0,(Tabelle1[[#This Row],[Etas 35°C]]*0.8+Tabelle1[[#This Row],[Etas 55°C]]*0.2))*2.5</f>
        <v>4.4050000000000002</v>
      </c>
      <c r="N2087" s="21">
        <f>IF(-(Tabelle1[[#This Row],[80%/20% SCOP]]-5.5)/5.5=1,"n.a.",-(Tabelle1[[#This Row],[80%/20% SCOP]]-5.5)/5.5)</f>
        <v>0.19909090909090904</v>
      </c>
    </row>
    <row r="2088" spans="1:14" ht="20.100000000000001" customHeight="1" x14ac:dyDescent="0.25">
      <c r="A2088" s="24">
        <v>16017403</v>
      </c>
      <c r="B2088" s="15" t="s">
        <v>2111</v>
      </c>
      <c r="C2088" s="15" t="s">
        <v>2119</v>
      </c>
      <c r="D2088" s="16" t="s">
        <v>2</v>
      </c>
      <c r="E2088" s="17">
        <v>12</v>
      </c>
      <c r="F2088" s="18">
        <v>1.87</v>
      </c>
      <c r="G2088" s="17">
        <v>12</v>
      </c>
      <c r="H2088" s="18">
        <v>1.4</v>
      </c>
      <c r="I2088" s="16" t="s">
        <v>3</v>
      </c>
      <c r="J2088" s="16" t="s">
        <v>4</v>
      </c>
      <c r="K2088" s="16" t="s">
        <v>4</v>
      </c>
      <c r="L2088" s="19">
        <f>IF(Tabelle1[[#This Row],[Heizleistung (55°C)]]=0,Tabelle1[[#This Row],[Heizleistung (35°C)]],(Tabelle1[[#This Row],[Heizleistung (35°C)]]+Tabelle1[[#This Row],[Heizleistung (55°C)]])/2)</f>
        <v>12</v>
      </c>
      <c r="M2088" s="20">
        <f>IF(Tabelle1[[#This Row],[Etas 55°C]]=0,0,(Tabelle1[[#This Row],[Etas 35°C]]*0.8+Tabelle1[[#This Row],[Etas 55°C]]*0.2))*2.5</f>
        <v>4.4400000000000004</v>
      </c>
      <c r="N2088" s="21">
        <f>IF(-(Tabelle1[[#This Row],[80%/20% SCOP]]-5.5)/5.5=1,"n.a.",-(Tabelle1[[#This Row],[80%/20% SCOP]]-5.5)/5.5)</f>
        <v>0.19272727272727266</v>
      </c>
    </row>
    <row r="2089" spans="1:14" ht="20.100000000000001" customHeight="1" x14ac:dyDescent="0.25">
      <c r="A2089" s="24">
        <v>16018218</v>
      </c>
      <c r="B2089" s="15" t="s">
        <v>2111</v>
      </c>
      <c r="C2089" s="15" t="s">
        <v>2120</v>
      </c>
      <c r="D2089" s="16" t="s">
        <v>2</v>
      </c>
      <c r="E2089" s="17"/>
      <c r="F2089" s="16"/>
      <c r="G2089" s="17">
        <v>12</v>
      </c>
      <c r="H2089" s="18">
        <v>1.4</v>
      </c>
      <c r="I2089" s="16" t="s">
        <v>3</v>
      </c>
      <c r="J2089" s="16" t="s">
        <v>4</v>
      </c>
      <c r="K2089" s="16" t="s">
        <v>4</v>
      </c>
      <c r="L2089" s="19">
        <f>IF(Tabelle1[[#This Row],[Heizleistung (55°C)]]=0,Tabelle1[[#This Row],[Heizleistung (35°C)]],(Tabelle1[[#This Row],[Heizleistung (35°C)]]+Tabelle1[[#This Row],[Heizleistung (55°C)]])/2)</f>
        <v>6</v>
      </c>
      <c r="M2089" s="20">
        <f>IF(Tabelle1[[#This Row],[Etas 55°C]]=0,0,(Tabelle1[[#This Row],[Etas 35°C]]*0.8+Tabelle1[[#This Row],[Etas 55°C]]*0.2))*2.5</f>
        <v>0.7</v>
      </c>
      <c r="N2089" s="21">
        <f>IF(-(Tabelle1[[#This Row],[80%/20% SCOP]]-5.5)/5.5=1,"n.a.",-(Tabelle1[[#This Row],[80%/20% SCOP]]-5.5)/5.5)</f>
        <v>0.87272727272727268</v>
      </c>
    </row>
    <row r="2090" spans="1:14" ht="20.100000000000001" customHeight="1" x14ac:dyDescent="0.25">
      <c r="A2090" s="24">
        <v>16018210</v>
      </c>
      <c r="B2090" s="15" t="s">
        <v>2111</v>
      </c>
      <c r="C2090" s="15" t="s">
        <v>2121</v>
      </c>
      <c r="D2090" s="16" t="s">
        <v>2</v>
      </c>
      <c r="E2090" s="17"/>
      <c r="F2090" s="16"/>
      <c r="G2090" s="17">
        <v>6</v>
      </c>
      <c r="H2090" s="18">
        <v>1.52</v>
      </c>
      <c r="I2090" s="16" t="s">
        <v>3</v>
      </c>
      <c r="J2090" s="16" t="s">
        <v>4</v>
      </c>
      <c r="K2090" s="16" t="s">
        <v>4</v>
      </c>
      <c r="L2090" s="19">
        <f>IF(Tabelle1[[#This Row],[Heizleistung (55°C)]]=0,Tabelle1[[#This Row],[Heizleistung (35°C)]],(Tabelle1[[#This Row],[Heizleistung (35°C)]]+Tabelle1[[#This Row],[Heizleistung (55°C)]])/2)</f>
        <v>3</v>
      </c>
      <c r="M2090" s="20">
        <f>IF(Tabelle1[[#This Row],[Etas 55°C]]=0,0,(Tabelle1[[#This Row],[Etas 35°C]]*0.8+Tabelle1[[#This Row],[Etas 55°C]]*0.2))*2.5</f>
        <v>0.76000000000000012</v>
      </c>
      <c r="N2090" s="21">
        <f>IF(-(Tabelle1[[#This Row],[80%/20% SCOP]]-5.5)/5.5=1,"n.a.",-(Tabelle1[[#This Row],[80%/20% SCOP]]-5.5)/5.5)</f>
        <v>0.86181818181818182</v>
      </c>
    </row>
    <row r="2091" spans="1:14" ht="20.100000000000001" customHeight="1" x14ac:dyDescent="0.25">
      <c r="A2091" s="24">
        <v>16006440</v>
      </c>
      <c r="B2091" s="15" t="s">
        <v>2111</v>
      </c>
      <c r="C2091" s="15" t="s">
        <v>2122</v>
      </c>
      <c r="D2091" s="16" t="s">
        <v>2</v>
      </c>
      <c r="E2091" s="17">
        <v>9</v>
      </c>
      <c r="F2091" s="18">
        <v>1.85</v>
      </c>
      <c r="G2091" s="17">
        <v>10</v>
      </c>
      <c r="H2091" s="18">
        <v>1.36</v>
      </c>
      <c r="I2091" s="16" t="s">
        <v>40</v>
      </c>
      <c r="J2091" s="16" t="s">
        <v>15</v>
      </c>
      <c r="K2091" s="16" t="s">
        <v>4</v>
      </c>
      <c r="L2091" s="19">
        <f>IF(Tabelle1[[#This Row],[Heizleistung (55°C)]]=0,Tabelle1[[#This Row],[Heizleistung (35°C)]],(Tabelle1[[#This Row],[Heizleistung (35°C)]]+Tabelle1[[#This Row],[Heizleistung (55°C)]])/2)</f>
        <v>9.5</v>
      </c>
      <c r="M2091" s="20">
        <f>IF(Tabelle1[[#This Row],[Etas 55°C]]=0,0,(Tabelle1[[#This Row],[Etas 35°C]]*0.8+Tabelle1[[#This Row],[Etas 55°C]]*0.2))*2.5</f>
        <v>4.3800000000000008</v>
      </c>
      <c r="N2091" s="21">
        <f>IF(-(Tabelle1[[#This Row],[80%/20% SCOP]]-5.5)/5.5=1,"n.a.",-(Tabelle1[[#This Row],[80%/20% SCOP]]-5.5)/5.5)</f>
        <v>0.2036363636363635</v>
      </c>
    </row>
    <row r="2092" spans="1:14" ht="20.100000000000001" customHeight="1" x14ac:dyDescent="0.25">
      <c r="A2092" s="24">
        <v>16006372</v>
      </c>
      <c r="B2092" s="15" t="s">
        <v>2111</v>
      </c>
      <c r="C2092" s="15" t="s">
        <v>2123</v>
      </c>
      <c r="D2092" s="16" t="s">
        <v>2</v>
      </c>
      <c r="E2092" s="17">
        <v>13</v>
      </c>
      <c r="F2092" s="18">
        <v>1.79</v>
      </c>
      <c r="G2092" s="17">
        <v>13</v>
      </c>
      <c r="H2092" s="18">
        <v>1.38</v>
      </c>
      <c r="I2092" s="16" t="s">
        <v>40</v>
      </c>
      <c r="J2092" s="16" t="s">
        <v>4</v>
      </c>
      <c r="K2092" s="16" t="s">
        <v>4</v>
      </c>
      <c r="L2092" s="19">
        <f>IF(Tabelle1[[#This Row],[Heizleistung (55°C)]]=0,Tabelle1[[#This Row],[Heizleistung (35°C)]],(Tabelle1[[#This Row],[Heizleistung (35°C)]]+Tabelle1[[#This Row],[Heizleistung (55°C)]])/2)</f>
        <v>13</v>
      </c>
      <c r="M2092" s="20">
        <f>IF(Tabelle1[[#This Row],[Etas 55°C]]=0,0,(Tabelle1[[#This Row],[Etas 35°C]]*0.8+Tabelle1[[#This Row],[Etas 55°C]]*0.2))*2.5</f>
        <v>4.2700000000000005</v>
      </c>
      <c r="N2092" s="21">
        <f>IF(-(Tabelle1[[#This Row],[80%/20% SCOP]]-5.5)/5.5=1,"n.a.",-(Tabelle1[[#This Row],[80%/20% SCOP]]-5.5)/5.5)</f>
        <v>0.22363636363636355</v>
      </c>
    </row>
    <row r="2093" spans="1:14" ht="20.100000000000001" customHeight="1" x14ac:dyDescent="0.25">
      <c r="A2093" s="24">
        <v>16006380</v>
      </c>
      <c r="B2093" s="15" t="s">
        <v>2111</v>
      </c>
      <c r="C2093" s="15" t="s">
        <v>2124</v>
      </c>
      <c r="D2093" s="16" t="s">
        <v>2</v>
      </c>
      <c r="E2093" s="17">
        <v>12</v>
      </c>
      <c r="F2093" s="18">
        <v>1.83</v>
      </c>
      <c r="G2093" s="17">
        <v>12</v>
      </c>
      <c r="H2093" s="18">
        <v>1.37</v>
      </c>
      <c r="I2093" s="16" t="s">
        <v>40</v>
      </c>
      <c r="J2093" s="16" t="s">
        <v>15</v>
      </c>
      <c r="K2093" s="16" t="s">
        <v>4</v>
      </c>
      <c r="L2093" s="19">
        <f>IF(Tabelle1[[#This Row],[Heizleistung (55°C)]]=0,Tabelle1[[#This Row],[Heizleistung (35°C)]],(Tabelle1[[#This Row],[Heizleistung (35°C)]]+Tabelle1[[#This Row],[Heizleistung (55°C)]])/2)</f>
        <v>12</v>
      </c>
      <c r="M2093" s="20">
        <f>IF(Tabelle1[[#This Row],[Etas 55°C]]=0,0,(Tabelle1[[#This Row],[Etas 35°C]]*0.8+Tabelle1[[#This Row],[Etas 55°C]]*0.2))*2.5</f>
        <v>4.3450000000000006</v>
      </c>
      <c r="N2093" s="21">
        <f>IF(-(Tabelle1[[#This Row],[80%/20% SCOP]]-5.5)/5.5=1,"n.a.",-(Tabelle1[[#This Row],[80%/20% SCOP]]-5.5)/5.5)</f>
        <v>0.20999999999999988</v>
      </c>
    </row>
    <row r="2094" spans="1:14" ht="20.100000000000001" customHeight="1" x14ac:dyDescent="0.25">
      <c r="A2094" s="24">
        <v>16018242</v>
      </c>
      <c r="B2094" s="15" t="s">
        <v>2111</v>
      </c>
      <c r="C2094" s="15" t="s">
        <v>2125</v>
      </c>
      <c r="D2094" s="16" t="s">
        <v>2</v>
      </c>
      <c r="E2094" s="17"/>
      <c r="F2094" s="16"/>
      <c r="G2094" s="17">
        <v>15.5</v>
      </c>
      <c r="H2094" s="18">
        <v>1.4</v>
      </c>
      <c r="I2094" s="16" t="s">
        <v>40</v>
      </c>
      <c r="J2094" s="16" t="s">
        <v>4</v>
      </c>
      <c r="K2094" s="16" t="s">
        <v>4</v>
      </c>
      <c r="L2094" s="19">
        <f>IF(Tabelle1[[#This Row],[Heizleistung (55°C)]]=0,Tabelle1[[#This Row],[Heizleistung (35°C)]],(Tabelle1[[#This Row],[Heizleistung (35°C)]]+Tabelle1[[#This Row],[Heizleistung (55°C)]])/2)</f>
        <v>7.75</v>
      </c>
      <c r="M2094" s="20">
        <f>IF(Tabelle1[[#This Row],[Etas 55°C]]=0,0,(Tabelle1[[#This Row],[Etas 35°C]]*0.8+Tabelle1[[#This Row],[Etas 55°C]]*0.2))*2.5</f>
        <v>0.7</v>
      </c>
      <c r="N2094" s="21">
        <f>IF(-(Tabelle1[[#This Row],[80%/20% SCOP]]-5.5)/5.5=1,"n.a.",-(Tabelle1[[#This Row],[80%/20% SCOP]]-5.5)/5.5)</f>
        <v>0.87272727272727268</v>
      </c>
    </row>
    <row r="2095" spans="1:14" ht="20.100000000000001" customHeight="1" x14ac:dyDescent="0.25">
      <c r="A2095" s="24">
        <v>16006289</v>
      </c>
      <c r="B2095" s="15" t="s">
        <v>2111</v>
      </c>
      <c r="C2095" s="15" t="s">
        <v>2126</v>
      </c>
      <c r="D2095" s="16" t="s">
        <v>2</v>
      </c>
      <c r="E2095" s="17">
        <v>12</v>
      </c>
      <c r="F2095" s="18">
        <v>1.83</v>
      </c>
      <c r="G2095" s="17">
        <v>13</v>
      </c>
      <c r="H2095" s="18">
        <v>1.37</v>
      </c>
      <c r="I2095" s="16" t="s">
        <v>40</v>
      </c>
      <c r="J2095" s="16" t="s">
        <v>15</v>
      </c>
      <c r="K2095" s="16" t="s">
        <v>4</v>
      </c>
      <c r="L2095" s="19">
        <f>IF(Tabelle1[[#This Row],[Heizleistung (55°C)]]=0,Tabelle1[[#This Row],[Heizleistung (35°C)]],(Tabelle1[[#This Row],[Heizleistung (35°C)]]+Tabelle1[[#This Row],[Heizleistung (55°C)]])/2)</f>
        <v>12.5</v>
      </c>
      <c r="M2095" s="20">
        <f>IF(Tabelle1[[#This Row],[Etas 55°C]]=0,0,(Tabelle1[[#This Row],[Etas 35°C]]*0.8+Tabelle1[[#This Row],[Etas 55°C]]*0.2))*2.5</f>
        <v>4.3450000000000006</v>
      </c>
      <c r="N2095" s="21">
        <f>IF(-(Tabelle1[[#This Row],[80%/20% SCOP]]-5.5)/5.5=1,"n.a.",-(Tabelle1[[#This Row],[80%/20% SCOP]]-5.5)/5.5)</f>
        <v>0.20999999999999988</v>
      </c>
    </row>
    <row r="2096" spans="1:14" ht="20.100000000000001" customHeight="1" x14ac:dyDescent="0.25">
      <c r="A2096" s="24">
        <v>16015224</v>
      </c>
      <c r="B2096" s="15" t="s">
        <v>2111</v>
      </c>
      <c r="C2096" s="15" t="s">
        <v>2127</v>
      </c>
      <c r="D2096" s="16" t="s">
        <v>2</v>
      </c>
      <c r="E2096" s="17">
        <v>14.5</v>
      </c>
      <c r="F2096" s="18">
        <v>1.77</v>
      </c>
      <c r="G2096" s="17">
        <v>14</v>
      </c>
      <c r="H2096" s="18">
        <v>1.31</v>
      </c>
      <c r="I2096" s="16" t="s">
        <v>40</v>
      </c>
      <c r="J2096" s="16" t="s">
        <v>4</v>
      </c>
      <c r="K2096" s="16" t="s">
        <v>4</v>
      </c>
      <c r="L2096" s="19">
        <f>IF(Tabelle1[[#This Row],[Heizleistung (55°C)]]=0,Tabelle1[[#This Row],[Heizleistung (35°C)]],(Tabelle1[[#This Row],[Heizleistung (35°C)]]+Tabelle1[[#This Row],[Heizleistung (55°C)]])/2)</f>
        <v>14.25</v>
      </c>
      <c r="M2096" s="20">
        <f>IF(Tabelle1[[#This Row],[Etas 55°C]]=0,0,(Tabelle1[[#This Row],[Etas 35°C]]*0.8+Tabelle1[[#This Row],[Etas 55°C]]*0.2))*2.5</f>
        <v>4.1950000000000003</v>
      </c>
      <c r="N2096" s="21">
        <f>IF(-(Tabelle1[[#This Row],[80%/20% SCOP]]-5.5)/5.5=1,"n.a.",-(Tabelle1[[#This Row],[80%/20% SCOP]]-5.5)/5.5)</f>
        <v>0.23727272727272722</v>
      </c>
    </row>
    <row r="2097" spans="1:14" ht="20.100000000000001" customHeight="1" x14ac:dyDescent="0.25">
      <c r="A2097" s="24">
        <v>16006290</v>
      </c>
      <c r="B2097" s="15" t="s">
        <v>2111</v>
      </c>
      <c r="C2097" s="15" t="s">
        <v>2128</v>
      </c>
      <c r="D2097" s="16" t="s">
        <v>2</v>
      </c>
      <c r="E2097" s="17">
        <v>13</v>
      </c>
      <c r="F2097" s="18">
        <v>1.81</v>
      </c>
      <c r="G2097" s="17">
        <v>13</v>
      </c>
      <c r="H2097" s="18">
        <v>1.37</v>
      </c>
      <c r="I2097" s="16" t="s">
        <v>40</v>
      </c>
      <c r="J2097" s="16" t="s">
        <v>15</v>
      </c>
      <c r="K2097" s="16" t="s">
        <v>4</v>
      </c>
      <c r="L2097" s="19">
        <f>IF(Tabelle1[[#This Row],[Heizleistung (55°C)]]=0,Tabelle1[[#This Row],[Heizleistung (35°C)]],(Tabelle1[[#This Row],[Heizleistung (35°C)]]+Tabelle1[[#This Row],[Heizleistung (55°C)]])/2)</f>
        <v>13</v>
      </c>
      <c r="M2097" s="20">
        <f>IF(Tabelle1[[#This Row],[Etas 55°C]]=0,0,(Tabelle1[[#This Row],[Etas 35°C]]*0.8+Tabelle1[[#This Row],[Etas 55°C]]*0.2))*2.5</f>
        <v>4.3050000000000006</v>
      </c>
      <c r="N2097" s="21">
        <f>IF(-(Tabelle1[[#This Row],[80%/20% SCOP]]-5.5)/5.5=1,"n.a.",-(Tabelle1[[#This Row],[80%/20% SCOP]]-5.5)/5.5)</f>
        <v>0.21727272727272717</v>
      </c>
    </row>
    <row r="2098" spans="1:14" ht="20.100000000000001" customHeight="1" x14ac:dyDescent="0.25">
      <c r="A2098" s="24">
        <v>16006382</v>
      </c>
      <c r="B2098" s="15" t="s">
        <v>2111</v>
      </c>
      <c r="C2098" s="15" t="s">
        <v>2129</v>
      </c>
      <c r="D2098" s="16" t="s">
        <v>2</v>
      </c>
      <c r="E2098" s="17">
        <v>13</v>
      </c>
      <c r="F2098" s="18">
        <v>1.85</v>
      </c>
      <c r="G2098" s="17">
        <v>13</v>
      </c>
      <c r="H2098" s="18">
        <v>1.45</v>
      </c>
      <c r="I2098" s="16" t="s">
        <v>40</v>
      </c>
      <c r="J2098" s="16" t="s">
        <v>4</v>
      </c>
      <c r="K2098" s="16" t="s">
        <v>4</v>
      </c>
      <c r="L2098" s="19">
        <f>IF(Tabelle1[[#This Row],[Heizleistung (55°C)]]=0,Tabelle1[[#This Row],[Heizleistung (35°C)]],(Tabelle1[[#This Row],[Heizleistung (35°C)]]+Tabelle1[[#This Row],[Heizleistung (55°C)]])/2)</f>
        <v>13</v>
      </c>
      <c r="M2098" s="20">
        <f>IF(Tabelle1[[#This Row],[Etas 55°C]]=0,0,(Tabelle1[[#This Row],[Etas 35°C]]*0.8+Tabelle1[[#This Row],[Etas 55°C]]*0.2))*2.5</f>
        <v>4.4250000000000007</v>
      </c>
      <c r="N2098" s="21">
        <f>IF(-(Tabelle1[[#This Row],[80%/20% SCOP]]-5.5)/5.5=1,"n.a.",-(Tabelle1[[#This Row],[80%/20% SCOP]]-5.5)/5.5)</f>
        <v>0.19545454545454533</v>
      </c>
    </row>
    <row r="2099" spans="1:14" ht="20.100000000000001" customHeight="1" x14ac:dyDescent="0.25">
      <c r="A2099" s="24">
        <v>16018243</v>
      </c>
      <c r="B2099" s="15" t="s">
        <v>2111</v>
      </c>
      <c r="C2099" s="15" t="s">
        <v>2130</v>
      </c>
      <c r="D2099" s="16" t="s">
        <v>2</v>
      </c>
      <c r="E2099" s="17"/>
      <c r="F2099" s="16"/>
      <c r="G2099" s="17">
        <v>15.5</v>
      </c>
      <c r="H2099" s="18">
        <v>1.34</v>
      </c>
      <c r="I2099" s="16" t="s">
        <v>40</v>
      </c>
      <c r="J2099" s="16" t="s">
        <v>4</v>
      </c>
      <c r="K2099" s="16" t="s">
        <v>4</v>
      </c>
      <c r="L2099" s="19">
        <f>IF(Tabelle1[[#This Row],[Heizleistung (55°C)]]=0,Tabelle1[[#This Row],[Heizleistung (35°C)]],(Tabelle1[[#This Row],[Heizleistung (35°C)]]+Tabelle1[[#This Row],[Heizleistung (55°C)]])/2)</f>
        <v>7.75</v>
      </c>
      <c r="M2099" s="20">
        <f>IF(Tabelle1[[#This Row],[Etas 55°C]]=0,0,(Tabelle1[[#This Row],[Etas 35°C]]*0.8+Tabelle1[[#This Row],[Etas 55°C]]*0.2))*2.5</f>
        <v>0.67</v>
      </c>
      <c r="N2099" s="21">
        <f>IF(-(Tabelle1[[#This Row],[80%/20% SCOP]]-5.5)/5.5=1,"n.a.",-(Tabelle1[[#This Row],[80%/20% SCOP]]-5.5)/5.5)</f>
        <v>0.87818181818181817</v>
      </c>
    </row>
    <row r="2100" spans="1:14" ht="20.100000000000001" customHeight="1" x14ac:dyDescent="0.25">
      <c r="A2100" s="24">
        <v>16018240</v>
      </c>
      <c r="B2100" s="15" t="s">
        <v>2111</v>
      </c>
      <c r="C2100" s="15" t="s">
        <v>2131</v>
      </c>
      <c r="D2100" s="16" t="s">
        <v>2</v>
      </c>
      <c r="E2100" s="17"/>
      <c r="F2100" s="16"/>
      <c r="G2100" s="17">
        <v>14</v>
      </c>
      <c r="H2100" s="18">
        <v>1.4</v>
      </c>
      <c r="I2100" s="16" t="s">
        <v>40</v>
      </c>
      <c r="J2100" s="16" t="s">
        <v>4</v>
      </c>
      <c r="K2100" s="16" t="s">
        <v>4</v>
      </c>
      <c r="L2100" s="19">
        <f>IF(Tabelle1[[#This Row],[Heizleistung (55°C)]]=0,Tabelle1[[#This Row],[Heizleistung (35°C)]],(Tabelle1[[#This Row],[Heizleistung (35°C)]]+Tabelle1[[#This Row],[Heizleistung (55°C)]])/2)</f>
        <v>7</v>
      </c>
      <c r="M2100" s="20">
        <f>IF(Tabelle1[[#This Row],[Etas 55°C]]=0,0,(Tabelle1[[#This Row],[Etas 35°C]]*0.8+Tabelle1[[#This Row],[Etas 55°C]]*0.2))*2.5</f>
        <v>0.7</v>
      </c>
      <c r="N2100" s="21">
        <f>IF(-(Tabelle1[[#This Row],[80%/20% SCOP]]-5.5)/5.5=1,"n.a.",-(Tabelle1[[#This Row],[80%/20% SCOP]]-5.5)/5.5)</f>
        <v>0.87272727272727268</v>
      </c>
    </row>
    <row r="2101" spans="1:14" ht="20.100000000000001" customHeight="1" x14ac:dyDescent="0.25">
      <c r="A2101" s="24">
        <v>16006373</v>
      </c>
      <c r="B2101" s="15" t="s">
        <v>2111</v>
      </c>
      <c r="C2101" s="15" t="s">
        <v>2132</v>
      </c>
      <c r="D2101" s="16" t="s">
        <v>2</v>
      </c>
      <c r="E2101" s="17">
        <v>13</v>
      </c>
      <c r="F2101" s="18">
        <v>1.79</v>
      </c>
      <c r="G2101" s="17">
        <v>14</v>
      </c>
      <c r="H2101" s="18">
        <v>1.38</v>
      </c>
      <c r="I2101" s="16" t="s">
        <v>40</v>
      </c>
      <c r="J2101" s="16" t="s">
        <v>4</v>
      </c>
      <c r="K2101" s="16" t="s">
        <v>4</v>
      </c>
      <c r="L2101" s="19">
        <f>IF(Tabelle1[[#This Row],[Heizleistung (55°C)]]=0,Tabelle1[[#This Row],[Heizleistung (35°C)]],(Tabelle1[[#This Row],[Heizleistung (35°C)]]+Tabelle1[[#This Row],[Heizleistung (55°C)]])/2)</f>
        <v>13.5</v>
      </c>
      <c r="M2101" s="20">
        <f>IF(Tabelle1[[#This Row],[Etas 55°C]]=0,0,(Tabelle1[[#This Row],[Etas 35°C]]*0.8+Tabelle1[[#This Row],[Etas 55°C]]*0.2))*2.5</f>
        <v>4.2700000000000005</v>
      </c>
      <c r="N2101" s="21">
        <f>IF(-(Tabelle1[[#This Row],[80%/20% SCOP]]-5.5)/5.5=1,"n.a.",-(Tabelle1[[#This Row],[80%/20% SCOP]]-5.5)/5.5)</f>
        <v>0.22363636363636355</v>
      </c>
    </row>
    <row r="2102" spans="1:14" ht="20.100000000000001" customHeight="1" x14ac:dyDescent="0.25">
      <c r="A2102" s="24">
        <v>16015222</v>
      </c>
      <c r="B2102" s="15" t="s">
        <v>2111</v>
      </c>
      <c r="C2102" s="15" t="s">
        <v>2133</v>
      </c>
      <c r="D2102" s="16" t="s">
        <v>2</v>
      </c>
      <c r="E2102" s="17">
        <v>14.5</v>
      </c>
      <c r="F2102" s="18">
        <v>1.85</v>
      </c>
      <c r="G2102" s="17">
        <v>14</v>
      </c>
      <c r="H2102" s="18">
        <v>1.44</v>
      </c>
      <c r="I2102" s="16" t="s">
        <v>40</v>
      </c>
      <c r="J2102" s="16" t="s">
        <v>4</v>
      </c>
      <c r="K2102" s="16" t="s">
        <v>4</v>
      </c>
      <c r="L2102" s="19">
        <f>IF(Tabelle1[[#This Row],[Heizleistung (55°C)]]=0,Tabelle1[[#This Row],[Heizleistung (35°C)]],(Tabelle1[[#This Row],[Heizleistung (35°C)]]+Tabelle1[[#This Row],[Heizleistung (55°C)]])/2)</f>
        <v>14.25</v>
      </c>
      <c r="M2102" s="20">
        <f>IF(Tabelle1[[#This Row],[Etas 55°C]]=0,0,(Tabelle1[[#This Row],[Etas 35°C]]*0.8+Tabelle1[[#This Row],[Etas 55°C]]*0.2))*2.5</f>
        <v>4.4200000000000008</v>
      </c>
      <c r="N2102" s="21">
        <f>IF(-(Tabelle1[[#This Row],[80%/20% SCOP]]-5.5)/5.5=1,"n.a.",-(Tabelle1[[#This Row],[80%/20% SCOP]]-5.5)/5.5)</f>
        <v>0.19636363636363621</v>
      </c>
    </row>
    <row r="2103" spans="1:14" ht="20.100000000000001" customHeight="1" x14ac:dyDescent="0.25">
      <c r="A2103" s="24">
        <v>16006374</v>
      </c>
      <c r="B2103" s="15" t="s">
        <v>2111</v>
      </c>
      <c r="C2103" s="15" t="s">
        <v>2134</v>
      </c>
      <c r="D2103" s="16" t="s">
        <v>2</v>
      </c>
      <c r="E2103" s="17">
        <v>5</v>
      </c>
      <c r="F2103" s="18">
        <v>1.92</v>
      </c>
      <c r="G2103" s="17">
        <v>5</v>
      </c>
      <c r="H2103" s="18">
        <v>1.37</v>
      </c>
      <c r="I2103" s="16" t="s">
        <v>40</v>
      </c>
      <c r="J2103" s="16" t="s">
        <v>4</v>
      </c>
      <c r="K2103" s="16" t="s">
        <v>4</v>
      </c>
      <c r="L2103" s="19">
        <f>IF(Tabelle1[[#This Row],[Heizleistung (55°C)]]=0,Tabelle1[[#This Row],[Heizleistung (35°C)]],(Tabelle1[[#This Row],[Heizleistung (35°C)]]+Tabelle1[[#This Row],[Heizleistung (55°C)]])/2)</f>
        <v>5</v>
      </c>
      <c r="M2103" s="20">
        <f>IF(Tabelle1[[#This Row],[Etas 55°C]]=0,0,(Tabelle1[[#This Row],[Etas 35°C]]*0.8+Tabelle1[[#This Row],[Etas 55°C]]*0.2))*2.5</f>
        <v>4.5250000000000004</v>
      </c>
      <c r="N2103" s="21">
        <f>IF(-(Tabelle1[[#This Row],[80%/20% SCOP]]-5.5)/5.5=1,"n.a.",-(Tabelle1[[#This Row],[80%/20% SCOP]]-5.5)/5.5)</f>
        <v>0.17727272727272722</v>
      </c>
    </row>
    <row r="2104" spans="1:14" ht="20.100000000000001" customHeight="1" x14ac:dyDescent="0.25">
      <c r="A2104" s="24">
        <v>16018235</v>
      </c>
      <c r="B2104" s="15" t="s">
        <v>2111</v>
      </c>
      <c r="C2104" s="15" t="s">
        <v>2135</v>
      </c>
      <c r="D2104" s="16" t="s">
        <v>2</v>
      </c>
      <c r="E2104" s="17"/>
      <c r="F2104" s="16"/>
      <c r="G2104" s="17">
        <v>14</v>
      </c>
      <c r="H2104" s="18">
        <v>1.44</v>
      </c>
      <c r="I2104" s="16" t="s">
        <v>40</v>
      </c>
      <c r="J2104" s="16" t="s">
        <v>4</v>
      </c>
      <c r="K2104" s="16" t="s">
        <v>4</v>
      </c>
      <c r="L2104" s="19">
        <f>IF(Tabelle1[[#This Row],[Heizleistung (55°C)]]=0,Tabelle1[[#This Row],[Heizleistung (35°C)]],(Tabelle1[[#This Row],[Heizleistung (35°C)]]+Tabelle1[[#This Row],[Heizleistung (55°C)]])/2)</f>
        <v>7</v>
      </c>
      <c r="M2104" s="20">
        <f>IF(Tabelle1[[#This Row],[Etas 55°C]]=0,0,(Tabelle1[[#This Row],[Etas 35°C]]*0.8+Tabelle1[[#This Row],[Etas 55°C]]*0.2))*2.5</f>
        <v>0.72</v>
      </c>
      <c r="N2104" s="21">
        <f>IF(-(Tabelle1[[#This Row],[80%/20% SCOP]]-5.5)/5.5=1,"n.a.",-(Tabelle1[[#This Row],[80%/20% SCOP]]-5.5)/5.5)</f>
        <v>0.86909090909090914</v>
      </c>
    </row>
    <row r="2105" spans="1:14" ht="20.100000000000001" customHeight="1" x14ac:dyDescent="0.25">
      <c r="A2105" s="24">
        <v>16006364</v>
      </c>
      <c r="B2105" s="15" t="s">
        <v>2111</v>
      </c>
      <c r="C2105" s="15" t="s">
        <v>2136</v>
      </c>
      <c r="D2105" s="16" t="s">
        <v>2</v>
      </c>
      <c r="E2105" s="17">
        <v>5</v>
      </c>
      <c r="F2105" s="18">
        <v>1.92</v>
      </c>
      <c r="G2105" s="17">
        <v>5</v>
      </c>
      <c r="H2105" s="18">
        <v>1.37</v>
      </c>
      <c r="I2105" s="16" t="s">
        <v>40</v>
      </c>
      <c r="J2105" s="16" t="s">
        <v>4</v>
      </c>
      <c r="K2105" s="16" t="s">
        <v>4</v>
      </c>
      <c r="L2105" s="19">
        <f>IF(Tabelle1[[#This Row],[Heizleistung (55°C)]]=0,Tabelle1[[#This Row],[Heizleistung (35°C)]],(Tabelle1[[#This Row],[Heizleistung (35°C)]]+Tabelle1[[#This Row],[Heizleistung (55°C)]])/2)</f>
        <v>5</v>
      </c>
      <c r="M2105" s="20">
        <f>IF(Tabelle1[[#This Row],[Etas 55°C]]=0,0,(Tabelle1[[#This Row],[Etas 35°C]]*0.8+Tabelle1[[#This Row],[Etas 55°C]]*0.2))*2.5</f>
        <v>4.5250000000000004</v>
      </c>
      <c r="N2105" s="21">
        <f>IF(-(Tabelle1[[#This Row],[80%/20% SCOP]]-5.5)/5.5=1,"n.a.",-(Tabelle1[[#This Row],[80%/20% SCOP]]-5.5)/5.5)</f>
        <v>0.17727272727272722</v>
      </c>
    </row>
    <row r="2106" spans="1:14" ht="20.100000000000001" customHeight="1" x14ac:dyDescent="0.25">
      <c r="A2106" s="24">
        <v>16018216</v>
      </c>
      <c r="B2106" s="15" t="s">
        <v>2111</v>
      </c>
      <c r="C2106" s="15" t="s">
        <v>2137</v>
      </c>
      <c r="D2106" s="16" t="s">
        <v>2</v>
      </c>
      <c r="E2106" s="17"/>
      <c r="F2106" s="16"/>
      <c r="G2106" s="17">
        <v>14</v>
      </c>
      <c r="H2106" s="18">
        <v>1.37</v>
      </c>
      <c r="I2106" s="16" t="s">
        <v>3</v>
      </c>
      <c r="J2106" s="16" t="s">
        <v>4</v>
      </c>
      <c r="K2106" s="16" t="s">
        <v>4</v>
      </c>
      <c r="L2106" s="19">
        <f>IF(Tabelle1[[#This Row],[Heizleistung (55°C)]]=0,Tabelle1[[#This Row],[Heizleistung (35°C)]],(Tabelle1[[#This Row],[Heizleistung (35°C)]]+Tabelle1[[#This Row],[Heizleistung (55°C)]])/2)</f>
        <v>7</v>
      </c>
      <c r="M2106" s="20">
        <f>IF(Tabelle1[[#This Row],[Etas 55°C]]=0,0,(Tabelle1[[#This Row],[Etas 35°C]]*0.8+Tabelle1[[#This Row],[Etas 55°C]]*0.2))*2.5</f>
        <v>0.68500000000000005</v>
      </c>
      <c r="N2106" s="21">
        <f>IF(-(Tabelle1[[#This Row],[80%/20% SCOP]]-5.5)/5.5=1,"n.a.",-(Tabelle1[[#This Row],[80%/20% SCOP]]-5.5)/5.5)</f>
        <v>0.87545454545454537</v>
      </c>
    </row>
    <row r="2107" spans="1:14" ht="20.100000000000001" customHeight="1" x14ac:dyDescent="0.25">
      <c r="A2107" s="24">
        <v>16006365</v>
      </c>
      <c r="B2107" s="15" t="s">
        <v>2111</v>
      </c>
      <c r="C2107" s="15" t="s">
        <v>2138</v>
      </c>
      <c r="D2107" s="16" t="s">
        <v>2</v>
      </c>
      <c r="E2107" s="17">
        <v>6</v>
      </c>
      <c r="F2107" s="18">
        <v>1.99</v>
      </c>
      <c r="G2107" s="17">
        <v>5</v>
      </c>
      <c r="H2107" s="18">
        <v>1.37</v>
      </c>
      <c r="I2107" s="16" t="s">
        <v>40</v>
      </c>
      <c r="J2107" s="16" t="s">
        <v>4</v>
      </c>
      <c r="K2107" s="16" t="s">
        <v>4</v>
      </c>
      <c r="L2107" s="19">
        <f>IF(Tabelle1[[#This Row],[Heizleistung (55°C)]]=0,Tabelle1[[#This Row],[Heizleistung (35°C)]],(Tabelle1[[#This Row],[Heizleistung (35°C)]]+Tabelle1[[#This Row],[Heizleistung (55°C)]])/2)</f>
        <v>5.5</v>
      </c>
      <c r="M2107" s="20">
        <f>IF(Tabelle1[[#This Row],[Etas 55°C]]=0,0,(Tabelle1[[#This Row],[Etas 35°C]]*0.8+Tabelle1[[#This Row],[Etas 55°C]]*0.2))*2.5</f>
        <v>4.665</v>
      </c>
      <c r="N2107" s="21">
        <f>IF(-(Tabelle1[[#This Row],[80%/20% SCOP]]-5.5)/5.5=1,"n.a.",-(Tabelle1[[#This Row],[80%/20% SCOP]]-5.5)/5.5)</f>
        <v>0.15181818181818182</v>
      </c>
    </row>
    <row r="2108" spans="1:14" ht="20.100000000000001" customHeight="1" x14ac:dyDescent="0.25">
      <c r="A2108" s="24">
        <v>16018214</v>
      </c>
      <c r="B2108" s="15" t="s">
        <v>2111</v>
      </c>
      <c r="C2108" s="15" t="s">
        <v>2139</v>
      </c>
      <c r="D2108" s="16" t="s">
        <v>2</v>
      </c>
      <c r="E2108" s="17"/>
      <c r="F2108" s="16"/>
      <c r="G2108" s="17">
        <v>8</v>
      </c>
      <c r="H2108" s="18">
        <v>1.47</v>
      </c>
      <c r="I2108" s="16" t="s">
        <v>3</v>
      </c>
      <c r="J2108" s="16" t="s">
        <v>4</v>
      </c>
      <c r="K2108" s="16" t="s">
        <v>4</v>
      </c>
      <c r="L2108" s="19">
        <f>IF(Tabelle1[[#This Row],[Heizleistung (55°C)]]=0,Tabelle1[[#This Row],[Heizleistung (35°C)]],(Tabelle1[[#This Row],[Heizleistung (35°C)]]+Tabelle1[[#This Row],[Heizleistung (55°C)]])/2)</f>
        <v>4</v>
      </c>
      <c r="M2108" s="20">
        <f>IF(Tabelle1[[#This Row],[Etas 55°C]]=0,0,(Tabelle1[[#This Row],[Etas 35°C]]*0.8+Tabelle1[[#This Row],[Etas 55°C]]*0.2))*2.5</f>
        <v>0.73499999999999999</v>
      </c>
      <c r="N2108" s="21">
        <f>IF(-(Tabelle1[[#This Row],[80%/20% SCOP]]-5.5)/5.5=1,"n.a.",-(Tabelle1[[#This Row],[80%/20% SCOP]]-5.5)/5.5)</f>
        <v>0.86636363636363634</v>
      </c>
    </row>
    <row r="2109" spans="1:14" ht="20.100000000000001" customHeight="1" x14ac:dyDescent="0.25">
      <c r="A2109" s="24">
        <v>16015230</v>
      </c>
      <c r="B2109" s="15" t="s">
        <v>2111</v>
      </c>
      <c r="C2109" s="15" t="s">
        <v>2140</v>
      </c>
      <c r="D2109" s="16" t="s">
        <v>2</v>
      </c>
      <c r="E2109" s="17">
        <v>16</v>
      </c>
      <c r="F2109" s="18">
        <v>1.75</v>
      </c>
      <c r="G2109" s="17">
        <v>16</v>
      </c>
      <c r="H2109" s="18">
        <v>1.34</v>
      </c>
      <c r="I2109" s="16" t="s">
        <v>40</v>
      </c>
      <c r="J2109" s="16" t="s">
        <v>4</v>
      </c>
      <c r="K2109" s="16" t="s">
        <v>4</v>
      </c>
      <c r="L2109" s="19">
        <f>IF(Tabelle1[[#This Row],[Heizleistung (55°C)]]=0,Tabelle1[[#This Row],[Heizleistung (35°C)]],(Tabelle1[[#This Row],[Heizleistung (35°C)]]+Tabelle1[[#This Row],[Heizleistung (55°C)]])/2)</f>
        <v>16</v>
      </c>
      <c r="M2109" s="20">
        <f>IF(Tabelle1[[#This Row],[Etas 55°C]]=0,0,(Tabelle1[[#This Row],[Etas 35°C]]*0.8+Tabelle1[[#This Row],[Etas 55°C]]*0.2))*2.5</f>
        <v>4.17</v>
      </c>
      <c r="N2109" s="21">
        <f>IF(-(Tabelle1[[#This Row],[80%/20% SCOP]]-5.5)/5.5=1,"n.a.",-(Tabelle1[[#This Row],[80%/20% SCOP]]-5.5)/5.5)</f>
        <v>0.24181818181818182</v>
      </c>
    </row>
    <row r="2110" spans="1:14" ht="20.100000000000001" customHeight="1" x14ac:dyDescent="0.25">
      <c r="A2110" s="24">
        <v>16006443</v>
      </c>
      <c r="B2110" s="15" t="s">
        <v>2111</v>
      </c>
      <c r="C2110" s="15" t="s">
        <v>2141</v>
      </c>
      <c r="D2110" s="16" t="s">
        <v>2</v>
      </c>
      <c r="E2110" s="17">
        <v>13</v>
      </c>
      <c r="F2110" s="18">
        <v>1.81</v>
      </c>
      <c r="G2110" s="17">
        <v>13</v>
      </c>
      <c r="H2110" s="18">
        <v>1.37</v>
      </c>
      <c r="I2110" s="16" t="s">
        <v>40</v>
      </c>
      <c r="J2110" s="16" t="s">
        <v>15</v>
      </c>
      <c r="K2110" s="16" t="s">
        <v>4</v>
      </c>
      <c r="L2110" s="19">
        <f>IF(Tabelle1[[#This Row],[Heizleistung (55°C)]]=0,Tabelle1[[#This Row],[Heizleistung (35°C)]],(Tabelle1[[#This Row],[Heizleistung (35°C)]]+Tabelle1[[#This Row],[Heizleistung (55°C)]])/2)</f>
        <v>13</v>
      </c>
      <c r="M2110" s="20">
        <f>IF(Tabelle1[[#This Row],[Etas 55°C]]=0,0,(Tabelle1[[#This Row],[Etas 35°C]]*0.8+Tabelle1[[#This Row],[Etas 55°C]]*0.2))*2.5</f>
        <v>4.3050000000000006</v>
      </c>
      <c r="N2110" s="21">
        <f>IF(-(Tabelle1[[#This Row],[80%/20% SCOP]]-5.5)/5.5=1,"n.a.",-(Tabelle1[[#This Row],[80%/20% SCOP]]-5.5)/5.5)</f>
        <v>0.21727272727272717</v>
      </c>
    </row>
    <row r="2111" spans="1:14" ht="20.100000000000001" customHeight="1" x14ac:dyDescent="0.25">
      <c r="A2111" s="24">
        <v>16006441</v>
      </c>
      <c r="B2111" s="15" t="s">
        <v>2111</v>
      </c>
      <c r="C2111" s="15" t="s">
        <v>2142</v>
      </c>
      <c r="D2111" s="16" t="s">
        <v>2</v>
      </c>
      <c r="E2111" s="17">
        <v>8.9</v>
      </c>
      <c r="F2111" s="18">
        <v>1.621</v>
      </c>
      <c r="G2111" s="17">
        <v>9.1999999999999993</v>
      </c>
      <c r="H2111" s="18">
        <v>1.3009999999999999</v>
      </c>
      <c r="I2111" s="16" t="s">
        <v>40</v>
      </c>
      <c r="J2111" s="16" t="s">
        <v>15</v>
      </c>
      <c r="K2111" s="16" t="s">
        <v>4</v>
      </c>
      <c r="L2111" s="19">
        <f>IF(Tabelle1[[#This Row],[Heizleistung (55°C)]]=0,Tabelle1[[#This Row],[Heizleistung (35°C)]],(Tabelle1[[#This Row],[Heizleistung (35°C)]]+Tabelle1[[#This Row],[Heizleistung (55°C)]])/2)</f>
        <v>9.0500000000000007</v>
      </c>
      <c r="M2111" s="20">
        <f>IF(Tabelle1[[#This Row],[Etas 55°C]]=0,0,(Tabelle1[[#This Row],[Etas 35°C]]*0.8+Tabelle1[[#This Row],[Etas 55°C]]*0.2))*2.5</f>
        <v>3.8925000000000005</v>
      </c>
      <c r="N2111" s="21">
        <f>IF(-(Tabelle1[[#This Row],[80%/20% SCOP]]-5.5)/5.5=1,"n.a.",-(Tabelle1[[#This Row],[80%/20% SCOP]]-5.5)/5.5)</f>
        <v>0.29227272727272718</v>
      </c>
    </row>
    <row r="2112" spans="1:14" ht="20.100000000000001" customHeight="1" x14ac:dyDescent="0.25">
      <c r="A2112" s="24">
        <v>16006379</v>
      </c>
      <c r="B2112" s="15" t="s">
        <v>2111</v>
      </c>
      <c r="C2112" s="15" t="s">
        <v>2143</v>
      </c>
      <c r="D2112" s="16" t="s">
        <v>2</v>
      </c>
      <c r="E2112" s="17">
        <v>8.9</v>
      </c>
      <c r="F2112" s="18">
        <v>1.6120000000000001</v>
      </c>
      <c r="G2112" s="17">
        <v>9.1999999999999993</v>
      </c>
      <c r="H2112" s="18">
        <v>1.3009999999999999</v>
      </c>
      <c r="I2112" s="16" t="s">
        <v>40</v>
      </c>
      <c r="J2112" s="16" t="s">
        <v>15</v>
      </c>
      <c r="K2112" s="16" t="s">
        <v>4</v>
      </c>
      <c r="L2112" s="19">
        <f>IF(Tabelle1[[#This Row],[Heizleistung (55°C)]]=0,Tabelle1[[#This Row],[Heizleistung (35°C)]],(Tabelle1[[#This Row],[Heizleistung (35°C)]]+Tabelle1[[#This Row],[Heizleistung (55°C)]])/2)</f>
        <v>9.0500000000000007</v>
      </c>
      <c r="M2112" s="20">
        <f>IF(Tabelle1[[#This Row],[Etas 55°C]]=0,0,(Tabelle1[[#This Row],[Etas 35°C]]*0.8+Tabelle1[[#This Row],[Etas 55°C]]*0.2))*2.5</f>
        <v>3.8745000000000003</v>
      </c>
      <c r="N2112" s="21">
        <f>IF(-(Tabelle1[[#This Row],[80%/20% SCOP]]-5.5)/5.5=1,"n.a.",-(Tabelle1[[#This Row],[80%/20% SCOP]]-5.5)/5.5)</f>
        <v>0.2955454545454545</v>
      </c>
    </row>
    <row r="2113" spans="1:14" ht="20.100000000000001" customHeight="1" x14ac:dyDescent="0.25">
      <c r="A2113" s="24">
        <v>16018217</v>
      </c>
      <c r="B2113" s="15" t="s">
        <v>2111</v>
      </c>
      <c r="C2113" s="15" t="s">
        <v>2144</v>
      </c>
      <c r="D2113" s="16" t="s">
        <v>2</v>
      </c>
      <c r="E2113" s="17"/>
      <c r="F2113" s="16"/>
      <c r="G2113" s="17">
        <v>14</v>
      </c>
      <c r="H2113" s="18">
        <v>1.34</v>
      </c>
      <c r="I2113" s="16" t="s">
        <v>3</v>
      </c>
      <c r="J2113" s="16" t="s">
        <v>4</v>
      </c>
      <c r="K2113" s="16" t="s">
        <v>4</v>
      </c>
      <c r="L2113" s="19">
        <f>IF(Tabelle1[[#This Row],[Heizleistung (55°C)]]=0,Tabelle1[[#This Row],[Heizleistung (35°C)]],(Tabelle1[[#This Row],[Heizleistung (35°C)]]+Tabelle1[[#This Row],[Heizleistung (55°C)]])/2)</f>
        <v>7</v>
      </c>
      <c r="M2113" s="20">
        <f>IF(Tabelle1[[#This Row],[Etas 55°C]]=0,0,(Tabelle1[[#This Row],[Etas 35°C]]*0.8+Tabelle1[[#This Row],[Etas 55°C]]*0.2))*2.5</f>
        <v>0.67</v>
      </c>
      <c r="N2113" s="21">
        <f>IF(-(Tabelle1[[#This Row],[80%/20% SCOP]]-5.5)/5.5=1,"n.a.",-(Tabelle1[[#This Row],[80%/20% SCOP]]-5.5)/5.5)</f>
        <v>0.87818181818181817</v>
      </c>
    </row>
    <row r="2114" spans="1:14" ht="20.100000000000001" customHeight="1" x14ac:dyDescent="0.25">
      <c r="A2114" s="24">
        <v>16018220</v>
      </c>
      <c r="B2114" s="15" t="s">
        <v>2111</v>
      </c>
      <c r="C2114" s="15" t="s">
        <v>2145</v>
      </c>
      <c r="D2114" s="16" t="s">
        <v>2</v>
      </c>
      <c r="E2114" s="17"/>
      <c r="F2114" s="16"/>
      <c r="G2114" s="17">
        <v>5</v>
      </c>
      <c r="H2114" s="18">
        <v>1.52</v>
      </c>
      <c r="I2114" s="16" t="s">
        <v>3</v>
      </c>
      <c r="J2114" s="16" t="s">
        <v>4</v>
      </c>
      <c r="K2114" s="16" t="s">
        <v>4</v>
      </c>
      <c r="L2114" s="19">
        <f>IF(Tabelle1[[#This Row],[Heizleistung (55°C)]]=0,Tabelle1[[#This Row],[Heizleistung (35°C)]],(Tabelle1[[#This Row],[Heizleistung (35°C)]]+Tabelle1[[#This Row],[Heizleistung (55°C)]])/2)</f>
        <v>2.5</v>
      </c>
      <c r="M2114" s="20">
        <f>IF(Tabelle1[[#This Row],[Etas 55°C]]=0,0,(Tabelle1[[#This Row],[Etas 35°C]]*0.8+Tabelle1[[#This Row],[Etas 55°C]]*0.2))*2.5</f>
        <v>0.76000000000000012</v>
      </c>
      <c r="N2114" s="21">
        <f>IF(-(Tabelle1[[#This Row],[80%/20% SCOP]]-5.5)/5.5=1,"n.a.",-(Tabelle1[[#This Row],[80%/20% SCOP]]-5.5)/5.5)</f>
        <v>0.86181818181818182</v>
      </c>
    </row>
    <row r="2115" spans="1:14" ht="20.100000000000001" customHeight="1" x14ac:dyDescent="0.25">
      <c r="A2115" s="24">
        <v>16015228</v>
      </c>
      <c r="B2115" s="15" t="s">
        <v>2111</v>
      </c>
      <c r="C2115" s="15" t="s">
        <v>2146</v>
      </c>
      <c r="D2115" s="16" t="s">
        <v>2</v>
      </c>
      <c r="E2115" s="17">
        <v>14.6</v>
      </c>
      <c r="F2115" s="18">
        <v>1.75</v>
      </c>
      <c r="G2115" s="17">
        <v>14</v>
      </c>
      <c r="H2115" s="18">
        <v>1.34</v>
      </c>
      <c r="I2115" s="16" t="s">
        <v>40</v>
      </c>
      <c r="J2115" s="16" t="s">
        <v>4</v>
      </c>
      <c r="K2115" s="16" t="s">
        <v>4</v>
      </c>
      <c r="L2115" s="19">
        <f>IF(Tabelle1[[#This Row],[Heizleistung (55°C)]]=0,Tabelle1[[#This Row],[Heizleistung (35°C)]],(Tabelle1[[#This Row],[Heizleistung (35°C)]]+Tabelle1[[#This Row],[Heizleistung (55°C)]])/2)</f>
        <v>14.3</v>
      </c>
      <c r="M2115" s="20">
        <f>IF(Tabelle1[[#This Row],[Etas 55°C]]=0,0,(Tabelle1[[#This Row],[Etas 35°C]]*0.8+Tabelle1[[#This Row],[Etas 55°C]]*0.2))*2.5</f>
        <v>4.17</v>
      </c>
      <c r="N2115" s="21">
        <f>IF(-(Tabelle1[[#This Row],[80%/20% SCOP]]-5.5)/5.5=1,"n.a.",-(Tabelle1[[#This Row],[80%/20% SCOP]]-5.5)/5.5)</f>
        <v>0.24181818181818182</v>
      </c>
    </row>
    <row r="2116" spans="1:14" ht="20.100000000000001" customHeight="1" x14ac:dyDescent="0.25">
      <c r="A2116" s="24">
        <v>16006378</v>
      </c>
      <c r="B2116" s="15" t="s">
        <v>2111</v>
      </c>
      <c r="C2116" s="15" t="s">
        <v>2147</v>
      </c>
      <c r="D2116" s="16" t="s">
        <v>2</v>
      </c>
      <c r="E2116" s="17">
        <v>9</v>
      </c>
      <c r="F2116" s="18">
        <v>1.85</v>
      </c>
      <c r="G2116" s="17">
        <v>10</v>
      </c>
      <c r="H2116" s="18">
        <v>1.36</v>
      </c>
      <c r="I2116" s="16" t="s">
        <v>40</v>
      </c>
      <c r="J2116" s="16" t="s">
        <v>15</v>
      </c>
      <c r="K2116" s="16" t="s">
        <v>4</v>
      </c>
      <c r="L2116" s="19">
        <f>IF(Tabelle1[[#This Row],[Heizleistung (55°C)]]=0,Tabelle1[[#This Row],[Heizleistung (35°C)]],(Tabelle1[[#This Row],[Heizleistung (35°C)]]+Tabelle1[[#This Row],[Heizleistung (55°C)]])/2)</f>
        <v>9.5</v>
      </c>
      <c r="M2116" s="20">
        <f>IF(Tabelle1[[#This Row],[Etas 55°C]]=0,0,(Tabelle1[[#This Row],[Etas 35°C]]*0.8+Tabelle1[[#This Row],[Etas 55°C]]*0.2))*2.5</f>
        <v>4.3800000000000008</v>
      </c>
      <c r="N2116" s="21">
        <f>IF(-(Tabelle1[[#This Row],[80%/20% SCOP]]-5.5)/5.5=1,"n.a.",-(Tabelle1[[#This Row],[80%/20% SCOP]]-5.5)/5.5)</f>
        <v>0.2036363636363635</v>
      </c>
    </row>
    <row r="2117" spans="1:14" ht="20.100000000000001" customHeight="1" x14ac:dyDescent="0.25">
      <c r="A2117" s="24">
        <v>16015226</v>
      </c>
      <c r="B2117" s="15" t="s">
        <v>2111</v>
      </c>
      <c r="C2117" s="15" t="s">
        <v>2148</v>
      </c>
      <c r="D2117" s="16" t="s">
        <v>2</v>
      </c>
      <c r="E2117" s="17">
        <v>12.2</v>
      </c>
      <c r="F2117" s="18">
        <v>1.77</v>
      </c>
      <c r="G2117" s="17">
        <v>12</v>
      </c>
      <c r="H2117" s="18">
        <v>1.29</v>
      </c>
      <c r="I2117" s="16" t="s">
        <v>40</v>
      </c>
      <c r="J2117" s="16" t="s">
        <v>4</v>
      </c>
      <c r="K2117" s="16" t="s">
        <v>4</v>
      </c>
      <c r="L2117" s="19">
        <f>IF(Tabelle1[[#This Row],[Heizleistung (55°C)]]=0,Tabelle1[[#This Row],[Heizleistung (35°C)]],(Tabelle1[[#This Row],[Heizleistung (35°C)]]+Tabelle1[[#This Row],[Heizleistung (55°C)]])/2)</f>
        <v>12.1</v>
      </c>
      <c r="M2117" s="20">
        <f>IF(Tabelle1[[#This Row],[Etas 55°C]]=0,0,(Tabelle1[[#This Row],[Etas 35°C]]*0.8+Tabelle1[[#This Row],[Etas 55°C]]*0.2))*2.5</f>
        <v>4.1850000000000005</v>
      </c>
      <c r="N2117" s="21">
        <f>IF(-(Tabelle1[[#This Row],[80%/20% SCOP]]-5.5)/5.5=1,"n.a.",-(Tabelle1[[#This Row],[80%/20% SCOP]]-5.5)/5.5)</f>
        <v>0.23909090909090899</v>
      </c>
    </row>
    <row r="2118" spans="1:14" ht="20.100000000000001" customHeight="1" x14ac:dyDescent="0.25">
      <c r="A2118" s="24">
        <v>16015229</v>
      </c>
      <c r="B2118" s="15" t="s">
        <v>2111</v>
      </c>
      <c r="C2118" s="15" t="s">
        <v>2149</v>
      </c>
      <c r="D2118" s="16" t="s">
        <v>2</v>
      </c>
      <c r="E2118" s="17">
        <v>16</v>
      </c>
      <c r="F2118" s="18">
        <v>1.82</v>
      </c>
      <c r="G2118" s="17">
        <v>15.7</v>
      </c>
      <c r="H2118" s="18">
        <v>1.4</v>
      </c>
      <c r="I2118" s="16" t="s">
        <v>40</v>
      </c>
      <c r="J2118" s="16" t="s">
        <v>4</v>
      </c>
      <c r="K2118" s="16" t="s">
        <v>4</v>
      </c>
      <c r="L2118" s="19">
        <f>IF(Tabelle1[[#This Row],[Heizleistung (55°C)]]=0,Tabelle1[[#This Row],[Heizleistung (35°C)]],(Tabelle1[[#This Row],[Heizleistung (35°C)]]+Tabelle1[[#This Row],[Heizleistung (55°C)]])/2)</f>
        <v>15.85</v>
      </c>
      <c r="M2118" s="20">
        <f>IF(Tabelle1[[#This Row],[Etas 55°C]]=0,0,(Tabelle1[[#This Row],[Etas 35°C]]*0.8+Tabelle1[[#This Row],[Etas 55°C]]*0.2))*2.5</f>
        <v>4.3400000000000007</v>
      </c>
      <c r="N2118" s="21">
        <f>IF(-(Tabelle1[[#This Row],[80%/20% SCOP]]-5.5)/5.5=1,"n.a.",-(Tabelle1[[#This Row],[80%/20% SCOP]]-5.5)/5.5)</f>
        <v>0.21090909090909077</v>
      </c>
    </row>
    <row r="2119" spans="1:14" ht="20.100000000000001" customHeight="1" x14ac:dyDescent="0.25">
      <c r="A2119" s="24">
        <v>16006383</v>
      </c>
      <c r="B2119" s="15" t="s">
        <v>2111</v>
      </c>
      <c r="C2119" s="15" t="s">
        <v>2150</v>
      </c>
      <c r="D2119" s="16" t="s">
        <v>2</v>
      </c>
      <c r="E2119" s="17">
        <v>14</v>
      </c>
      <c r="F2119" s="18">
        <v>1.84</v>
      </c>
      <c r="G2119" s="17">
        <v>14</v>
      </c>
      <c r="H2119" s="18">
        <v>1.45</v>
      </c>
      <c r="I2119" s="16" t="s">
        <v>40</v>
      </c>
      <c r="J2119" s="16" t="s">
        <v>4</v>
      </c>
      <c r="K2119" s="16" t="s">
        <v>4</v>
      </c>
      <c r="L2119" s="19">
        <f>IF(Tabelle1[[#This Row],[Heizleistung (55°C)]]=0,Tabelle1[[#This Row],[Heizleistung (35°C)]],(Tabelle1[[#This Row],[Heizleistung (35°C)]]+Tabelle1[[#This Row],[Heizleistung (55°C)]])/2)</f>
        <v>14</v>
      </c>
      <c r="M2119" s="20">
        <f>IF(Tabelle1[[#This Row],[Etas 55°C]]=0,0,(Tabelle1[[#This Row],[Etas 35°C]]*0.8+Tabelle1[[#This Row],[Etas 55°C]]*0.2))*2.5</f>
        <v>4.4050000000000002</v>
      </c>
      <c r="N2119" s="21">
        <f>IF(-(Tabelle1[[#This Row],[80%/20% SCOP]]-5.5)/5.5=1,"n.a.",-(Tabelle1[[#This Row],[80%/20% SCOP]]-5.5)/5.5)</f>
        <v>0.19909090909090904</v>
      </c>
    </row>
    <row r="2120" spans="1:14" ht="20.100000000000001" customHeight="1" x14ac:dyDescent="0.25">
      <c r="A2120" s="24">
        <v>16018219</v>
      </c>
      <c r="B2120" s="15" t="s">
        <v>2111</v>
      </c>
      <c r="C2120" s="15" t="s">
        <v>2151</v>
      </c>
      <c r="D2120" s="16" t="s">
        <v>2</v>
      </c>
      <c r="E2120" s="17"/>
      <c r="F2120" s="16"/>
      <c r="G2120" s="17">
        <v>13</v>
      </c>
      <c r="H2120" s="18">
        <v>1.4</v>
      </c>
      <c r="I2120" s="16" t="s">
        <v>3</v>
      </c>
      <c r="J2120" s="16" t="s">
        <v>4</v>
      </c>
      <c r="K2120" s="16" t="s">
        <v>4</v>
      </c>
      <c r="L2120" s="19">
        <f>IF(Tabelle1[[#This Row],[Heizleistung (55°C)]]=0,Tabelle1[[#This Row],[Heizleistung (35°C)]],(Tabelle1[[#This Row],[Heizleistung (35°C)]]+Tabelle1[[#This Row],[Heizleistung (55°C)]])/2)</f>
        <v>6.5</v>
      </c>
      <c r="M2120" s="20">
        <f>IF(Tabelle1[[#This Row],[Etas 55°C]]=0,0,(Tabelle1[[#This Row],[Etas 35°C]]*0.8+Tabelle1[[#This Row],[Etas 55°C]]*0.2))*2.5</f>
        <v>0.7</v>
      </c>
      <c r="N2120" s="21">
        <f>IF(-(Tabelle1[[#This Row],[80%/20% SCOP]]-5.5)/5.5=1,"n.a.",-(Tabelle1[[#This Row],[80%/20% SCOP]]-5.5)/5.5)</f>
        <v>0.87272727272727268</v>
      </c>
    </row>
    <row r="2121" spans="1:14" ht="20.100000000000001" customHeight="1" x14ac:dyDescent="0.25">
      <c r="A2121" s="24">
        <v>16017401</v>
      </c>
      <c r="B2121" s="15" t="s">
        <v>2111</v>
      </c>
      <c r="C2121" s="15" t="s">
        <v>2152</v>
      </c>
      <c r="D2121" s="16" t="s">
        <v>2</v>
      </c>
      <c r="E2121" s="17">
        <v>8</v>
      </c>
      <c r="F2121" s="18">
        <v>2.02</v>
      </c>
      <c r="G2121" s="17">
        <v>7</v>
      </c>
      <c r="H2121" s="18">
        <v>1.52</v>
      </c>
      <c r="I2121" s="16" t="s">
        <v>3</v>
      </c>
      <c r="J2121" s="16" t="s">
        <v>4</v>
      </c>
      <c r="K2121" s="16" t="s">
        <v>4</v>
      </c>
      <c r="L2121" s="19">
        <f>IF(Tabelle1[[#This Row],[Heizleistung (55°C)]]=0,Tabelle1[[#This Row],[Heizleistung (35°C)]],(Tabelle1[[#This Row],[Heizleistung (35°C)]]+Tabelle1[[#This Row],[Heizleistung (55°C)]])/2)</f>
        <v>7.5</v>
      </c>
      <c r="M2121" s="20">
        <f>IF(Tabelle1[[#This Row],[Etas 55°C]]=0,0,(Tabelle1[[#This Row],[Etas 35°C]]*0.8+Tabelle1[[#This Row],[Etas 55°C]]*0.2))*2.5</f>
        <v>4.8000000000000007</v>
      </c>
      <c r="N2121" s="21">
        <f>IF(-(Tabelle1[[#This Row],[80%/20% SCOP]]-5.5)/5.5=1,"n.a.",-(Tabelle1[[#This Row],[80%/20% SCOP]]-5.5)/5.5)</f>
        <v>0.12727272727272715</v>
      </c>
    </row>
    <row r="2122" spans="1:14" ht="20.100000000000001" customHeight="1" x14ac:dyDescent="0.25">
      <c r="A2122" s="24">
        <v>16017404</v>
      </c>
      <c r="B2122" s="15" t="s">
        <v>2111</v>
      </c>
      <c r="C2122" s="15" t="s">
        <v>2153</v>
      </c>
      <c r="D2122" s="16" t="s">
        <v>2</v>
      </c>
      <c r="E2122" s="17">
        <v>13</v>
      </c>
      <c r="F2122" s="18">
        <v>1.86</v>
      </c>
      <c r="G2122" s="17">
        <v>13</v>
      </c>
      <c r="H2122" s="18">
        <v>1.39</v>
      </c>
      <c r="I2122" s="16" t="s">
        <v>3</v>
      </c>
      <c r="J2122" s="16" t="s">
        <v>4</v>
      </c>
      <c r="K2122" s="16" t="s">
        <v>4</v>
      </c>
      <c r="L2122" s="19">
        <f>IF(Tabelle1[[#This Row],[Heizleistung (55°C)]]=0,Tabelle1[[#This Row],[Heizleistung (35°C)]],(Tabelle1[[#This Row],[Heizleistung (35°C)]]+Tabelle1[[#This Row],[Heizleistung (55°C)]])/2)</f>
        <v>13</v>
      </c>
      <c r="M2122" s="20">
        <f>IF(Tabelle1[[#This Row],[Etas 55°C]]=0,0,(Tabelle1[[#This Row],[Etas 35°C]]*0.8+Tabelle1[[#This Row],[Etas 55°C]]*0.2))*2.5</f>
        <v>4.4150000000000009</v>
      </c>
      <c r="N2122" s="21">
        <f>IF(-(Tabelle1[[#This Row],[80%/20% SCOP]]-5.5)/5.5=1,"n.a.",-(Tabelle1[[#This Row],[80%/20% SCOP]]-5.5)/5.5)</f>
        <v>0.1972727272727271</v>
      </c>
    </row>
    <row r="2123" spans="1:14" ht="20.100000000000001" customHeight="1" x14ac:dyDescent="0.25">
      <c r="A2123" s="24">
        <v>16015223</v>
      </c>
      <c r="B2123" s="15" t="s">
        <v>2111</v>
      </c>
      <c r="C2123" s="15" t="s">
        <v>2154</v>
      </c>
      <c r="D2123" s="16" t="s">
        <v>2</v>
      </c>
      <c r="E2123" s="17">
        <v>12.2</v>
      </c>
      <c r="F2123" s="18">
        <v>1.79</v>
      </c>
      <c r="G2123" s="17">
        <v>12</v>
      </c>
      <c r="H2123" s="18">
        <v>1.33</v>
      </c>
      <c r="I2123" s="16" t="s">
        <v>40</v>
      </c>
      <c r="J2123" s="16" t="s">
        <v>4</v>
      </c>
      <c r="K2123" s="16" t="s">
        <v>4</v>
      </c>
      <c r="L2123" s="19">
        <f>IF(Tabelle1[[#This Row],[Heizleistung (55°C)]]=0,Tabelle1[[#This Row],[Heizleistung (35°C)]],(Tabelle1[[#This Row],[Heizleistung (35°C)]]+Tabelle1[[#This Row],[Heizleistung (55°C)]])/2)</f>
        <v>12.1</v>
      </c>
      <c r="M2123" s="20">
        <f>IF(Tabelle1[[#This Row],[Etas 55°C]]=0,0,(Tabelle1[[#This Row],[Etas 35°C]]*0.8+Tabelle1[[#This Row],[Etas 55°C]]*0.2))*2.5</f>
        <v>4.2450000000000001</v>
      </c>
      <c r="N2123" s="21">
        <f>IF(-(Tabelle1[[#This Row],[80%/20% SCOP]]-5.5)/5.5=1,"n.a.",-(Tabelle1[[#This Row],[80%/20% SCOP]]-5.5)/5.5)</f>
        <v>0.22818181818181815</v>
      </c>
    </row>
    <row r="2124" spans="1:14" ht="20.100000000000001" customHeight="1" x14ac:dyDescent="0.25">
      <c r="A2124" s="24">
        <v>16006296</v>
      </c>
      <c r="B2124" s="15" t="s">
        <v>2111</v>
      </c>
      <c r="C2124" s="15" t="s">
        <v>2155</v>
      </c>
      <c r="D2124" s="16" t="s">
        <v>2</v>
      </c>
      <c r="E2124" s="17">
        <v>12</v>
      </c>
      <c r="F2124" s="18">
        <v>1.83</v>
      </c>
      <c r="G2124" s="17">
        <v>13</v>
      </c>
      <c r="H2124" s="18">
        <v>1.37</v>
      </c>
      <c r="I2124" s="16" t="s">
        <v>40</v>
      </c>
      <c r="J2124" s="16" t="s">
        <v>15</v>
      </c>
      <c r="K2124" s="16" t="s">
        <v>4</v>
      </c>
      <c r="L2124" s="19">
        <f>IF(Tabelle1[[#This Row],[Heizleistung (55°C)]]=0,Tabelle1[[#This Row],[Heizleistung (35°C)]],(Tabelle1[[#This Row],[Heizleistung (35°C)]]+Tabelle1[[#This Row],[Heizleistung (55°C)]])/2)</f>
        <v>12.5</v>
      </c>
      <c r="M2124" s="20">
        <f>IF(Tabelle1[[#This Row],[Etas 55°C]]=0,0,(Tabelle1[[#This Row],[Etas 35°C]]*0.8+Tabelle1[[#This Row],[Etas 55°C]]*0.2))*2.5</f>
        <v>4.3450000000000006</v>
      </c>
      <c r="N2124" s="21">
        <f>IF(-(Tabelle1[[#This Row],[80%/20% SCOP]]-5.5)/5.5=1,"n.a.",-(Tabelle1[[#This Row],[80%/20% SCOP]]-5.5)/5.5)</f>
        <v>0.20999999999999988</v>
      </c>
    </row>
    <row r="2125" spans="1:14" ht="20.100000000000001" customHeight="1" x14ac:dyDescent="0.25">
      <c r="A2125" s="24">
        <v>16006442</v>
      </c>
      <c r="B2125" s="15" t="s">
        <v>2111</v>
      </c>
      <c r="C2125" s="15" t="s">
        <v>2156</v>
      </c>
      <c r="D2125" s="16" t="s">
        <v>2</v>
      </c>
      <c r="E2125" s="17">
        <v>12</v>
      </c>
      <c r="F2125" s="18">
        <v>1.83</v>
      </c>
      <c r="G2125" s="17">
        <v>12</v>
      </c>
      <c r="H2125" s="18">
        <v>1.37</v>
      </c>
      <c r="I2125" s="16" t="s">
        <v>40</v>
      </c>
      <c r="J2125" s="16" t="s">
        <v>15</v>
      </c>
      <c r="K2125" s="16" t="s">
        <v>4</v>
      </c>
      <c r="L2125" s="19">
        <f>IF(Tabelle1[[#This Row],[Heizleistung (55°C)]]=0,Tabelle1[[#This Row],[Heizleistung (35°C)]],(Tabelle1[[#This Row],[Heizleistung (35°C)]]+Tabelle1[[#This Row],[Heizleistung (55°C)]])/2)</f>
        <v>12</v>
      </c>
      <c r="M2125" s="20">
        <f>IF(Tabelle1[[#This Row],[Etas 55°C]]=0,0,(Tabelle1[[#This Row],[Etas 35°C]]*0.8+Tabelle1[[#This Row],[Etas 55°C]]*0.2))*2.5</f>
        <v>4.3450000000000006</v>
      </c>
      <c r="N2125" s="21">
        <f>IF(-(Tabelle1[[#This Row],[80%/20% SCOP]]-5.5)/5.5=1,"n.a.",-(Tabelle1[[#This Row],[80%/20% SCOP]]-5.5)/5.5)</f>
        <v>0.20999999999999988</v>
      </c>
    </row>
    <row r="2126" spans="1:14" ht="20.100000000000001" customHeight="1" x14ac:dyDescent="0.25">
      <c r="A2126" s="24">
        <v>16015216</v>
      </c>
      <c r="B2126" s="15" t="s">
        <v>2111</v>
      </c>
      <c r="C2126" s="15" t="s">
        <v>2157</v>
      </c>
      <c r="D2126" s="16" t="s">
        <v>2</v>
      </c>
      <c r="E2126" s="17">
        <v>6.2</v>
      </c>
      <c r="F2126" s="18">
        <v>1.96</v>
      </c>
      <c r="G2126" s="17">
        <v>6</v>
      </c>
      <c r="H2126" s="18">
        <v>1.34</v>
      </c>
      <c r="I2126" s="16" t="s">
        <v>40</v>
      </c>
      <c r="J2126" s="16" t="s">
        <v>4</v>
      </c>
      <c r="K2126" s="16" t="s">
        <v>4</v>
      </c>
      <c r="L2126" s="19">
        <f>IF(Tabelle1[[#This Row],[Heizleistung (55°C)]]=0,Tabelle1[[#This Row],[Heizleistung (35°C)]],(Tabelle1[[#This Row],[Heizleistung (35°C)]]+Tabelle1[[#This Row],[Heizleistung (55°C)]])/2)</f>
        <v>6.1</v>
      </c>
      <c r="M2126" s="20">
        <f>IF(Tabelle1[[#This Row],[Etas 55°C]]=0,0,(Tabelle1[[#This Row],[Etas 35°C]]*0.8+Tabelle1[[#This Row],[Etas 55°C]]*0.2))*2.5</f>
        <v>4.59</v>
      </c>
      <c r="N2126" s="21">
        <f>IF(-(Tabelle1[[#This Row],[80%/20% SCOP]]-5.5)/5.5=1,"n.a.",-(Tabelle1[[#This Row],[80%/20% SCOP]]-5.5)/5.5)</f>
        <v>0.16545454545454549</v>
      </c>
    </row>
    <row r="2127" spans="1:14" ht="20.100000000000001" customHeight="1" x14ac:dyDescent="0.25">
      <c r="A2127" s="24">
        <v>16015227</v>
      </c>
      <c r="B2127" s="15" t="s">
        <v>2111</v>
      </c>
      <c r="C2127" s="15" t="s">
        <v>2158</v>
      </c>
      <c r="D2127" s="16" t="s">
        <v>2</v>
      </c>
      <c r="E2127" s="17">
        <v>14.6</v>
      </c>
      <c r="F2127" s="18">
        <v>1.86</v>
      </c>
      <c r="G2127" s="17">
        <v>14</v>
      </c>
      <c r="H2127" s="18">
        <v>1.4</v>
      </c>
      <c r="I2127" s="16" t="s">
        <v>40</v>
      </c>
      <c r="J2127" s="16" t="s">
        <v>4</v>
      </c>
      <c r="K2127" s="16" t="s">
        <v>4</v>
      </c>
      <c r="L2127" s="19">
        <f>IF(Tabelle1[[#This Row],[Heizleistung (55°C)]]=0,Tabelle1[[#This Row],[Heizleistung (35°C)]],(Tabelle1[[#This Row],[Heizleistung (35°C)]]+Tabelle1[[#This Row],[Heizleistung (55°C)]])/2)</f>
        <v>14.3</v>
      </c>
      <c r="M2127" s="20">
        <f>IF(Tabelle1[[#This Row],[Etas 55°C]]=0,0,(Tabelle1[[#This Row],[Etas 35°C]]*0.8+Tabelle1[[#This Row],[Etas 55°C]]*0.2))*2.5</f>
        <v>4.4200000000000008</v>
      </c>
      <c r="N2127" s="21">
        <f>IF(-(Tabelle1[[#This Row],[80%/20% SCOP]]-5.5)/5.5=1,"n.a.",-(Tabelle1[[#This Row],[80%/20% SCOP]]-5.5)/5.5)</f>
        <v>0.19636363636363621</v>
      </c>
    </row>
    <row r="2128" spans="1:14" ht="20.100000000000001" customHeight="1" x14ac:dyDescent="0.25">
      <c r="A2128" s="24">
        <v>16006375</v>
      </c>
      <c r="B2128" s="15" t="s">
        <v>2111</v>
      </c>
      <c r="C2128" s="15" t="s">
        <v>2159</v>
      </c>
      <c r="D2128" s="16" t="s">
        <v>2</v>
      </c>
      <c r="E2128" s="17">
        <v>6</v>
      </c>
      <c r="F2128" s="18">
        <v>1.99</v>
      </c>
      <c r="G2128" s="17">
        <v>5</v>
      </c>
      <c r="H2128" s="18">
        <v>1.37</v>
      </c>
      <c r="I2128" s="16" t="s">
        <v>40</v>
      </c>
      <c r="J2128" s="16" t="s">
        <v>4</v>
      </c>
      <c r="K2128" s="16" t="s">
        <v>4</v>
      </c>
      <c r="L2128" s="19">
        <f>IF(Tabelle1[[#This Row],[Heizleistung (55°C)]]=0,Tabelle1[[#This Row],[Heizleistung (35°C)]],(Tabelle1[[#This Row],[Heizleistung (35°C)]]+Tabelle1[[#This Row],[Heizleistung (55°C)]])/2)</f>
        <v>5.5</v>
      </c>
      <c r="M2128" s="20">
        <f>IF(Tabelle1[[#This Row],[Etas 55°C]]=0,0,(Tabelle1[[#This Row],[Etas 35°C]]*0.8+Tabelle1[[#This Row],[Etas 55°C]]*0.2))*2.5</f>
        <v>4.665</v>
      </c>
      <c r="N2128" s="21">
        <f>IF(-(Tabelle1[[#This Row],[80%/20% SCOP]]-5.5)/5.5=1,"n.a.",-(Tabelle1[[#This Row],[80%/20% SCOP]]-5.5)/5.5)</f>
        <v>0.15181818181818182</v>
      </c>
    </row>
    <row r="2129" spans="1:14" ht="20.100000000000001" customHeight="1" x14ac:dyDescent="0.25">
      <c r="A2129" s="24">
        <v>16018215</v>
      </c>
      <c r="B2129" s="15" t="s">
        <v>2111</v>
      </c>
      <c r="C2129" s="15" t="s">
        <v>2160</v>
      </c>
      <c r="D2129" s="16" t="s">
        <v>2</v>
      </c>
      <c r="E2129" s="17"/>
      <c r="F2129" s="16"/>
      <c r="G2129" s="17">
        <v>7</v>
      </c>
      <c r="H2129" s="18">
        <v>1.45</v>
      </c>
      <c r="I2129" s="16" t="s">
        <v>3</v>
      </c>
      <c r="J2129" s="16" t="s">
        <v>4</v>
      </c>
      <c r="K2129" s="16" t="s">
        <v>4</v>
      </c>
      <c r="L2129" s="19">
        <f>IF(Tabelle1[[#This Row],[Heizleistung (55°C)]]=0,Tabelle1[[#This Row],[Heizleistung (35°C)]],(Tabelle1[[#This Row],[Heizleistung (35°C)]]+Tabelle1[[#This Row],[Heizleistung (55°C)]])/2)</f>
        <v>3.5</v>
      </c>
      <c r="M2129" s="20">
        <f>IF(Tabelle1[[#This Row],[Etas 55°C]]=0,0,(Tabelle1[[#This Row],[Etas 35°C]]*0.8+Tabelle1[[#This Row],[Etas 55°C]]*0.2))*2.5</f>
        <v>0.72499999999999998</v>
      </c>
      <c r="N2129" s="21">
        <f>IF(-(Tabelle1[[#This Row],[80%/20% SCOP]]-5.5)/5.5=1,"n.a.",-(Tabelle1[[#This Row],[80%/20% SCOP]]-5.5)/5.5)</f>
        <v>0.86818181818181828</v>
      </c>
    </row>
    <row r="2130" spans="1:14" ht="20.100000000000001" customHeight="1" x14ac:dyDescent="0.25">
      <c r="A2130" s="24">
        <v>16006381</v>
      </c>
      <c r="B2130" s="15" t="s">
        <v>2111</v>
      </c>
      <c r="C2130" s="15" t="s">
        <v>2161</v>
      </c>
      <c r="D2130" s="16" t="s">
        <v>2</v>
      </c>
      <c r="E2130" s="17">
        <v>13</v>
      </c>
      <c r="F2130" s="18">
        <v>1.81</v>
      </c>
      <c r="G2130" s="17">
        <v>13</v>
      </c>
      <c r="H2130" s="18">
        <v>1.37</v>
      </c>
      <c r="I2130" s="16" t="s">
        <v>40</v>
      </c>
      <c r="J2130" s="16" t="s">
        <v>15</v>
      </c>
      <c r="K2130" s="16" t="s">
        <v>4</v>
      </c>
      <c r="L2130" s="19">
        <f>IF(Tabelle1[[#This Row],[Heizleistung (55°C)]]=0,Tabelle1[[#This Row],[Heizleistung (35°C)]],(Tabelle1[[#This Row],[Heizleistung (35°C)]]+Tabelle1[[#This Row],[Heizleistung (55°C)]])/2)</f>
        <v>13</v>
      </c>
      <c r="M2130" s="20">
        <f>IF(Tabelle1[[#This Row],[Etas 55°C]]=0,0,(Tabelle1[[#This Row],[Etas 35°C]]*0.8+Tabelle1[[#This Row],[Etas 55°C]]*0.2))*2.5</f>
        <v>4.3050000000000006</v>
      </c>
      <c r="N2130" s="21">
        <f>IF(-(Tabelle1[[#This Row],[80%/20% SCOP]]-5.5)/5.5=1,"n.a.",-(Tabelle1[[#This Row],[80%/20% SCOP]]-5.5)/5.5)</f>
        <v>0.21727272727272717</v>
      </c>
    </row>
    <row r="2131" spans="1:14" ht="20.100000000000001" customHeight="1" x14ac:dyDescent="0.25">
      <c r="A2131" s="24">
        <v>16006438</v>
      </c>
      <c r="B2131" s="15" t="s">
        <v>2111</v>
      </c>
      <c r="C2131" s="15" t="s">
        <v>2162</v>
      </c>
      <c r="D2131" s="16" t="s">
        <v>2</v>
      </c>
      <c r="E2131" s="17">
        <v>13</v>
      </c>
      <c r="F2131" s="18">
        <v>1.79</v>
      </c>
      <c r="G2131" s="17">
        <v>13</v>
      </c>
      <c r="H2131" s="18">
        <v>1.38</v>
      </c>
      <c r="I2131" s="16" t="s">
        <v>40</v>
      </c>
      <c r="J2131" s="16" t="s">
        <v>4</v>
      </c>
      <c r="K2131" s="16" t="s">
        <v>4</v>
      </c>
      <c r="L2131" s="19">
        <f>IF(Tabelle1[[#This Row],[Heizleistung (55°C)]]=0,Tabelle1[[#This Row],[Heizleistung (35°C)]],(Tabelle1[[#This Row],[Heizleistung (35°C)]]+Tabelle1[[#This Row],[Heizleistung (55°C)]])/2)</f>
        <v>13</v>
      </c>
      <c r="M2131" s="20">
        <f>IF(Tabelle1[[#This Row],[Etas 55°C]]=0,0,(Tabelle1[[#This Row],[Etas 35°C]]*0.8+Tabelle1[[#This Row],[Etas 55°C]]*0.2))*2.5</f>
        <v>4.2700000000000005</v>
      </c>
      <c r="N2131" s="21">
        <f>IF(-(Tabelle1[[#This Row],[80%/20% SCOP]]-5.5)/5.5=1,"n.a.",-(Tabelle1[[#This Row],[80%/20% SCOP]]-5.5)/5.5)</f>
        <v>0.22363636363636355</v>
      </c>
    </row>
    <row r="2132" spans="1:14" ht="20.100000000000001" customHeight="1" x14ac:dyDescent="0.25">
      <c r="A2132" s="24">
        <v>16018237</v>
      </c>
      <c r="B2132" s="15" t="s">
        <v>2111</v>
      </c>
      <c r="C2132" s="15" t="s">
        <v>2163</v>
      </c>
      <c r="D2132" s="16" t="s">
        <v>2</v>
      </c>
      <c r="E2132" s="17"/>
      <c r="F2132" s="16"/>
      <c r="G2132" s="17">
        <v>14</v>
      </c>
      <c r="H2132" s="18">
        <v>1.31</v>
      </c>
      <c r="I2132" s="16" t="s">
        <v>40</v>
      </c>
      <c r="J2132" s="16" t="s">
        <v>4</v>
      </c>
      <c r="K2132" s="16" t="s">
        <v>4</v>
      </c>
      <c r="L2132" s="19">
        <f>IF(Tabelle1[[#This Row],[Heizleistung (55°C)]]=0,Tabelle1[[#This Row],[Heizleistung (35°C)]],(Tabelle1[[#This Row],[Heizleistung (35°C)]]+Tabelle1[[#This Row],[Heizleistung (55°C)]])/2)</f>
        <v>7</v>
      </c>
      <c r="M2132" s="20">
        <f>IF(Tabelle1[[#This Row],[Etas 55°C]]=0,0,(Tabelle1[[#This Row],[Etas 35°C]]*0.8+Tabelle1[[#This Row],[Etas 55°C]]*0.2))*2.5</f>
        <v>0.65500000000000003</v>
      </c>
      <c r="N2132" s="21">
        <f>IF(-(Tabelle1[[#This Row],[80%/20% SCOP]]-5.5)/5.5=1,"n.a.",-(Tabelle1[[#This Row],[80%/20% SCOP]]-5.5)/5.5)</f>
        <v>0.88090909090909086</v>
      </c>
    </row>
    <row r="2133" spans="1:14" ht="20.100000000000001" customHeight="1" x14ac:dyDescent="0.25">
      <c r="A2133" s="24">
        <v>16006297</v>
      </c>
      <c r="B2133" s="15" t="s">
        <v>2111</v>
      </c>
      <c r="C2133" s="15" t="s">
        <v>2164</v>
      </c>
      <c r="D2133" s="16" t="s">
        <v>2</v>
      </c>
      <c r="E2133" s="17">
        <v>13</v>
      </c>
      <c r="F2133" s="18">
        <v>1.81</v>
      </c>
      <c r="G2133" s="17">
        <v>13</v>
      </c>
      <c r="H2133" s="18">
        <v>1.37</v>
      </c>
      <c r="I2133" s="16" t="s">
        <v>40</v>
      </c>
      <c r="J2133" s="16" t="s">
        <v>15</v>
      </c>
      <c r="K2133" s="16" t="s">
        <v>4</v>
      </c>
      <c r="L2133" s="19">
        <f>IF(Tabelle1[[#This Row],[Heizleistung (55°C)]]=0,Tabelle1[[#This Row],[Heizleistung (35°C)]],(Tabelle1[[#This Row],[Heizleistung (35°C)]]+Tabelle1[[#This Row],[Heizleistung (55°C)]])/2)</f>
        <v>13</v>
      </c>
      <c r="M2133" s="20">
        <f>IF(Tabelle1[[#This Row],[Etas 55°C]]=0,0,(Tabelle1[[#This Row],[Etas 35°C]]*0.8+Tabelle1[[#This Row],[Etas 55°C]]*0.2))*2.5</f>
        <v>4.3050000000000006</v>
      </c>
      <c r="N2133" s="21">
        <f>IF(-(Tabelle1[[#This Row],[80%/20% SCOP]]-5.5)/5.5=1,"n.a.",-(Tabelle1[[#This Row],[80%/20% SCOP]]-5.5)/5.5)</f>
        <v>0.21727272727272717</v>
      </c>
    </row>
    <row r="2134" spans="1:14" ht="20.100000000000001" customHeight="1" x14ac:dyDescent="0.25">
      <c r="A2134" s="24">
        <v>16018380</v>
      </c>
      <c r="B2134" s="15" t="s">
        <v>2165</v>
      </c>
      <c r="C2134" s="15" t="s">
        <v>2166</v>
      </c>
      <c r="D2134" s="16" t="s">
        <v>2</v>
      </c>
      <c r="E2134" s="17">
        <v>14.3</v>
      </c>
      <c r="F2134" s="18">
        <v>1.889</v>
      </c>
      <c r="G2134" s="17">
        <v>12.9</v>
      </c>
      <c r="H2134" s="18">
        <v>1.526</v>
      </c>
      <c r="I2134" s="16" t="s">
        <v>3</v>
      </c>
      <c r="J2134" s="16" t="s">
        <v>4</v>
      </c>
      <c r="K2134" s="16" t="s">
        <v>4</v>
      </c>
      <c r="L2134" s="19">
        <f>IF(Tabelle1[[#This Row],[Heizleistung (55°C)]]=0,Tabelle1[[#This Row],[Heizleistung (35°C)]],(Tabelle1[[#This Row],[Heizleistung (35°C)]]+Tabelle1[[#This Row],[Heizleistung (55°C)]])/2)</f>
        <v>13.600000000000001</v>
      </c>
      <c r="M2134" s="20">
        <f>IF(Tabelle1[[#This Row],[Etas 55°C]]=0,0,(Tabelle1[[#This Row],[Etas 35°C]]*0.8+Tabelle1[[#This Row],[Etas 55°C]]*0.2))*2.5</f>
        <v>4.5410000000000004</v>
      </c>
      <c r="N2134" s="21">
        <f>IF(-(Tabelle1[[#This Row],[80%/20% SCOP]]-5.5)/5.5=1,"n.a.",-(Tabelle1[[#This Row],[80%/20% SCOP]]-5.5)/5.5)</f>
        <v>0.1743636363636363</v>
      </c>
    </row>
    <row r="2135" spans="1:14" ht="20.100000000000001" customHeight="1" x14ac:dyDescent="0.25">
      <c r="A2135" s="24">
        <v>16018378</v>
      </c>
      <c r="B2135" s="15" t="s">
        <v>2165</v>
      </c>
      <c r="C2135" s="15" t="s">
        <v>2167</v>
      </c>
      <c r="D2135" s="16" t="s">
        <v>2</v>
      </c>
      <c r="E2135" s="17">
        <v>8.1</v>
      </c>
      <c r="F2135" s="18">
        <v>1.9379999999999999</v>
      </c>
      <c r="G2135" s="17">
        <v>8.3000000000000007</v>
      </c>
      <c r="H2135" s="18">
        <v>1.534</v>
      </c>
      <c r="I2135" s="16" t="s">
        <v>3</v>
      </c>
      <c r="J2135" s="16" t="s">
        <v>4</v>
      </c>
      <c r="K2135" s="16" t="s">
        <v>4</v>
      </c>
      <c r="L2135" s="19">
        <f>IF(Tabelle1[[#This Row],[Heizleistung (55°C)]]=0,Tabelle1[[#This Row],[Heizleistung (35°C)]],(Tabelle1[[#This Row],[Heizleistung (35°C)]]+Tabelle1[[#This Row],[Heizleistung (55°C)]])/2)</f>
        <v>8.1999999999999993</v>
      </c>
      <c r="M2135" s="20">
        <f>IF(Tabelle1[[#This Row],[Etas 55°C]]=0,0,(Tabelle1[[#This Row],[Etas 35°C]]*0.8+Tabelle1[[#This Row],[Etas 55°C]]*0.2))*2.5</f>
        <v>4.6429999999999998</v>
      </c>
      <c r="N2135" s="21">
        <f>IF(-(Tabelle1[[#This Row],[80%/20% SCOP]]-5.5)/5.5=1,"n.a.",-(Tabelle1[[#This Row],[80%/20% SCOP]]-5.5)/5.5)</f>
        <v>0.15581818181818186</v>
      </c>
    </row>
    <row r="2136" spans="1:14" ht="20.100000000000001" customHeight="1" x14ac:dyDescent="0.25">
      <c r="A2136" s="24">
        <v>16018678</v>
      </c>
      <c r="B2136" s="15" t="s">
        <v>2165</v>
      </c>
      <c r="C2136" s="15" t="s">
        <v>2168</v>
      </c>
      <c r="D2136" s="16" t="s">
        <v>2</v>
      </c>
      <c r="E2136" s="17">
        <v>49.41</v>
      </c>
      <c r="F2136" s="18">
        <v>1.8</v>
      </c>
      <c r="G2136" s="17">
        <v>46.1</v>
      </c>
      <c r="H2136" s="18">
        <v>1.254</v>
      </c>
      <c r="I2136" s="16" t="s">
        <v>3</v>
      </c>
      <c r="J2136" s="16" t="s">
        <v>4</v>
      </c>
      <c r="K2136" s="16" t="s">
        <v>4</v>
      </c>
      <c r="L2136" s="19">
        <f>IF(Tabelle1[[#This Row],[Heizleistung (55°C)]]=0,Tabelle1[[#This Row],[Heizleistung (35°C)]],(Tabelle1[[#This Row],[Heizleistung (35°C)]]+Tabelle1[[#This Row],[Heizleistung (55°C)]])/2)</f>
        <v>47.754999999999995</v>
      </c>
      <c r="M2136" s="20">
        <f>IF(Tabelle1[[#This Row],[Etas 55°C]]=0,0,(Tabelle1[[#This Row],[Etas 35°C]]*0.8+Tabelle1[[#This Row],[Etas 55°C]]*0.2))*2.5</f>
        <v>4.2270000000000003</v>
      </c>
      <c r="N2136" s="21">
        <f>IF(-(Tabelle1[[#This Row],[80%/20% SCOP]]-5.5)/5.5=1,"n.a.",-(Tabelle1[[#This Row],[80%/20% SCOP]]-5.5)/5.5)</f>
        <v>0.23145454545454539</v>
      </c>
    </row>
    <row r="2137" spans="1:14" ht="20.100000000000001" customHeight="1" x14ac:dyDescent="0.25">
      <c r="A2137" s="24">
        <v>16018681</v>
      </c>
      <c r="B2137" s="15" t="s">
        <v>2165</v>
      </c>
      <c r="C2137" s="15" t="s">
        <v>2169</v>
      </c>
      <c r="D2137" s="16" t="s">
        <v>2</v>
      </c>
      <c r="E2137" s="17">
        <v>90.9</v>
      </c>
      <c r="F2137" s="18">
        <v>1.768</v>
      </c>
      <c r="G2137" s="17">
        <v>83.92</v>
      </c>
      <c r="H2137" s="18">
        <v>1.399</v>
      </c>
      <c r="I2137" s="16" t="s">
        <v>3</v>
      </c>
      <c r="J2137" s="16" t="s">
        <v>4</v>
      </c>
      <c r="K2137" s="16" t="s">
        <v>4</v>
      </c>
      <c r="L2137" s="19">
        <f>IF(Tabelle1[[#This Row],[Heizleistung (55°C)]]=0,Tabelle1[[#This Row],[Heizleistung (35°C)]],(Tabelle1[[#This Row],[Heizleistung (35°C)]]+Tabelle1[[#This Row],[Heizleistung (55°C)]])/2)</f>
        <v>87.41</v>
      </c>
      <c r="M2137" s="20">
        <f>IF(Tabelle1[[#This Row],[Etas 55°C]]=0,0,(Tabelle1[[#This Row],[Etas 35°C]]*0.8+Tabelle1[[#This Row],[Etas 55°C]]*0.2))*2.5</f>
        <v>4.2355</v>
      </c>
      <c r="N2137" s="21">
        <f>IF(-(Tabelle1[[#This Row],[80%/20% SCOP]]-5.5)/5.5=1,"n.a.",-(Tabelle1[[#This Row],[80%/20% SCOP]]-5.5)/5.5)</f>
        <v>0.2299090909090909</v>
      </c>
    </row>
    <row r="2138" spans="1:14" ht="20.100000000000001" customHeight="1" x14ac:dyDescent="0.25">
      <c r="A2138" s="24">
        <v>16018379</v>
      </c>
      <c r="B2138" s="15" t="s">
        <v>2165</v>
      </c>
      <c r="C2138" s="15" t="s">
        <v>2170</v>
      </c>
      <c r="D2138" s="16" t="s">
        <v>2</v>
      </c>
      <c r="E2138" s="17">
        <v>12</v>
      </c>
      <c r="F2138" s="18">
        <v>1.9650000000000001</v>
      </c>
      <c r="G2138" s="17">
        <v>12</v>
      </c>
      <c r="H2138" s="18">
        <v>1.5349999999999999</v>
      </c>
      <c r="I2138" s="16" t="s">
        <v>3</v>
      </c>
      <c r="J2138" s="16" t="s">
        <v>4</v>
      </c>
      <c r="K2138" s="16" t="s">
        <v>4</v>
      </c>
      <c r="L2138" s="19">
        <f>IF(Tabelle1[[#This Row],[Heizleistung (55°C)]]=0,Tabelle1[[#This Row],[Heizleistung (35°C)]],(Tabelle1[[#This Row],[Heizleistung (35°C)]]+Tabelle1[[#This Row],[Heizleistung (55°C)]])/2)</f>
        <v>12</v>
      </c>
      <c r="M2138" s="20">
        <f>IF(Tabelle1[[#This Row],[Etas 55°C]]=0,0,(Tabelle1[[#This Row],[Etas 35°C]]*0.8+Tabelle1[[#This Row],[Etas 55°C]]*0.2))*2.5</f>
        <v>4.6974999999999998</v>
      </c>
      <c r="N2138" s="21">
        <f>IF(-(Tabelle1[[#This Row],[80%/20% SCOP]]-5.5)/5.5=1,"n.a.",-(Tabelle1[[#This Row],[80%/20% SCOP]]-5.5)/5.5)</f>
        <v>0.14590909090909096</v>
      </c>
    </row>
    <row r="2139" spans="1:14" ht="20.100000000000001" customHeight="1" x14ac:dyDescent="0.25">
      <c r="A2139" s="24">
        <v>16018377</v>
      </c>
      <c r="B2139" s="15" t="s">
        <v>2165</v>
      </c>
      <c r="C2139" s="15" t="s">
        <v>2171</v>
      </c>
      <c r="D2139" s="16" t="s">
        <v>2</v>
      </c>
      <c r="E2139" s="17">
        <v>6.2</v>
      </c>
      <c r="F2139" s="18">
        <v>1.9319999999999999</v>
      </c>
      <c r="G2139" s="17">
        <v>6.2</v>
      </c>
      <c r="H2139" s="18">
        <v>1.5169999999999999</v>
      </c>
      <c r="I2139" s="16" t="s">
        <v>3</v>
      </c>
      <c r="J2139" s="16" t="s">
        <v>4</v>
      </c>
      <c r="K2139" s="16" t="s">
        <v>4</v>
      </c>
      <c r="L2139" s="19">
        <f>IF(Tabelle1[[#This Row],[Heizleistung (55°C)]]=0,Tabelle1[[#This Row],[Heizleistung (35°C)]],(Tabelle1[[#This Row],[Heizleistung (35°C)]]+Tabelle1[[#This Row],[Heizleistung (55°C)]])/2)</f>
        <v>6.2</v>
      </c>
      <c r="M2139" s="20">
        <f>IF(Tabelle1[[#This Row],[Etas 55°C]]=0,0,(Tabelle1[[#This Row],[Etas 35°C]]*0.8+Tabelle1[[#This Row],[Etas 55°C]]*0.2))*2.5</f>
        <v>4.6225000000000005</v>
      </c>
      <c r="N2139" s="21">
        <f>IF(-(Tabelle1[[#This Row],[80%/20% SCOP]]-5.5)/5.5=1,"n.a.",-(Tabelle1[[#This Row],[80%/20% SCOP]]-5.5)/5.5)</f>
        <v>0.15954545454545446</v>
      </c>
    </row>
    <row r="2140" spans="1:14" ht="20.100000000000001" customHeight="1" x14ac:dyDescent="0.25">
      <c r="A2140" s="24">
        <v>16004202</v>
      </c>
      <c r="B2140" s="15" t="s">
        <v>2172</v>
      </c>
      <c r="C2140" s="15" t="s">
        <v>2173</v>
      </c>
      <c r="D2140" s="16" t="s">
        <v>2</v>
      </c>
      <c r="E2140" s="17">
        <v>5.52</v>
      </c>
      <c r="F2140" s="18">
        <v>1.91</v>
      </c>
      <c r="G2140" s="17">
        <v>4.4000000000000004</v>
      </c>
      <c r="H2140" s="18">
        <v>1.3</v>
      </c>
      <c r="I2140" s="16" t="s">
        <v>40</v>
      </c>
      <c r="J2140" s="16" t="s">
        <v>4</v>
      </c>
      <c r="K2140" s="16" t="s">
        <v>25</v>
      </c>
      <c r="L2140" s="19">
        <f>IF(Tabelle1[[#This Row],[Heizleistung (55°C)]]=0,Tabelle1[[#This Row],[Heizleistung (35°C)]],(Tabelle1[[#This Row],[Heizleistung (35°C)]]+Tabelle1[[#This Row],[Heizleistung (55°C)]])/2)</f>
        <v>4.96</v>
      </c>
      <c r="M2140" s="20">
        <f>IF(Tabelle1[[#This Row],[Etas 55°C]]=0,0,(Tabelle1[[#This Row],[Etas 35°C]]*0.8+Tabelle1[[#This Row],[Etas 55°C]]*0.2))*2.5</f>
        <v>4.47</v>
      </c>
      <c r="N2140" s="21">
        <f>IF(-(Tabelle1[[#This Row],[80%/20% SCOP]]-5.5)/5.5=1,"n.a.",-(Tabelle1[[#This Row],[80%/20% SCOP]]-5.5)/5.5)</f>
        <v>0.18727272727272731</v>
      </c>
    </row>
    <row r="2141" spans="1:14" ht="20.100000000000001" customHeight="1" x14ac:dyDescent="0.25">
      <c r="A2141" s="24">
        <v>16004210</v>
      </c>
      <c r="B2141" s="15" t="s">
        <v>2172</v>
      </c>
      <c r="C2141" s="15" t="s">
        <v>2174</v>
      </c>
      <c r="D2141" s="16" t="s">
        <v>2</v>
      </c>
      <c r="E2141" s="17">
        <v>12</v>
      </c>
      <c r="F2141" s="18">
        <v>1.89</v>
      </c>
      <c r="G2141" s="17">
        <v>11.58</v>
      </c>
      <c r="H2141" s="18">
        <v>1.35</v>
      </c>
      <c r="I2141" s="16" t="s">
        <v>40</v>
      </c>
      <c r="J2141" s="16" t="s">
        <v>4</v>
      </c>
      <c r="K2141" s="16" t="s">
        <v>25</v>
      </c>
      <c r="L2141" s="19">
        <f>IF(Tabelle1[[#This Row],[Heizleistung (55°C)]]=0,Tabelle1[[#This Row],[Heizleistung (35°C)]],(Tabelle1[[#This Row],[Heizleistung (35°C)]]+Tabelle1[[#This Row],[Heizleistung (55°C)]])/2)</f>
        <v>11.79</v>
      </c>
      <c r="M2141" s="20">
        <f>IF(Tabelle1[[#This Row],[Etas 55°C]]=0,0,(Tabelle1[[#This Row],[Etas 35°C]]*0.8+Tabelle1[[#This Row],[Etas 55°C]]*0.2))*2.5</f>
        <v>4.4550000000000001</v>
      </c>
      <c r="N2141" s="21">
        <f>IF(-(Tabelle1[[#This Row],[80%/20% SCOP]]-5.5)/5.5=1,"n.a.",-(Tabelle1[[#This Row],[80%/20% SCOP]]-5.5)/5.5)</f>
        <v>0.18999999999999997</v>
      </c>
    </row>
    <row r="2142" spans="1:14" ht="20.100000000000001" customHeight="1" x14ac:dyDescent="0.25">
      <c r="A2142" s="24">
        <v>16004197</v>
      </c>
      <c r="B2142" s="15" t="s">
        <v>2172</v>
      </c>
      <c r="C2142" s="15" t="s">
        <v>2175</v>
      </c>
      <c r="D2142" s="16" t="s">
        <v>2</v>
      </c>
      <c r="E2142" s="17">
        <v>15.21</v>
      </c>
      <c r="F2142" s="18">
        <v>1.82</v>
      </c>
      <c r="G2142" s="17">
        <v>13.02</v>
      </c>
      <c r="H2142" s="18">
        <v>1.33</v>
      </c>
      <c r="I2142" s="16" t="s">
        <v>40</v>
      </c>
      <c r="J2142" s="16" t="s">
        <v>4</v>
      </c>
      <c r="K2142" s="16" t="s">
        <v>25</v>
      </c>
      <c r="L2142" s="19">
        <f>IF(Tabelle1[[#This Row],[Heizleistung (55°C)]]=0,Tabelle1[[#This Row],[Heizleistung (35°C)]],(Tabelle1[[#This Row],[Heizleistung (35°C)]]+Tabelle1[[#This Row],[Heizleistung (55°C)]])/2)</f>
        <v>14.115</v>
      </c>
      <c r="M2142" s="20">
        <f>IF(Tabelle1[[#This Row],[Etas 55°C]]=0,0,(Tabelle1[[#This Row],[Etas 35°C]]*0.8+Tabelle1[[#This Row],[Etas 55°C]]*0.2))*2.5</f>
        <v>4.3050000000000006</v>
      </c>
      <c r="N2142" s="21">
        <f>IF(-(Tabelle1[[#This Row],[80%/20% SCOP]]-5.5)/5.5=1,"n.a.",-(Tabelle1[[#This Row],[80%/20% SCOP]]-5.5)/5.5)</f>
        <v>0.21727272727272717</v>
      </c>
    </row>
    <row r="2143" spans="1:14" ht="20.100000000000001" customHeight="1" x14ac:dyDescent="0.25">
      <c r="A2143" s="24">
        <v>16004205</v>
      </c>
      <c r="B2143" s="15" t="s">
        <v>2172</v>
      </c>
      <c r="C2143" s="15" t="s">
        <v>2176</v>
      </c>
      <c r="D2143" s="16" t="s">
        <v>2</v>
      </c>
      <c r="E2143" s="17">
        <v>9.17</v>
      </c>
      <c r="F2143" s="18">
        <v>2.0499999999999998</v>
      </c>
      <c r="G2143" s="17">
        <v>7.67</v>
      </c>
      <c r="H2143" s="18">
        <v>1.37</v>
      </c>
      <c r="I2143" s="16" t="s">
        <v>40</v>
      </c>
      <c r="J2143" s="16" t="s">
        <v>4</v>
      </c>
      <c r="K2143" s="16" t="s">
        <v>25</v>
      </c>
      <c r="L2143" s="19">
        <f>IF(Tabelle1[[#This Row],[Heizleistung (55°C)]]=0,Tabelle1[[#This Row],[Heizleistung (35°C)]],(Tabelle1[[#This Row],[Heizleistung (35°C)]]+Tabelle1[[#This Row],[Heizleistung (55°C)]])/2)</f>
        <v>8.42</v>
      </c>
      <c r="M2143" s="20">
        <f>IF(Tabelle1[[#This Row],[Etas 55°C]]=0,0,(Tabelle1[[#This Row],[Etas 35°C]]*0.8+Tabelle1[[#This Row],[Etas 55°C]]*0.2))*2.5</f>
        <v>4.7850000000000001</v>
      </c>
      <c r="N2143" s="21">
        <f>IF(-(Tabelle1[[#This Row],[80%/20% SCOP]]-5.5)/5.5=1,"n.a.",-(Tabelle1[[#This Row],[80%/20% SCOP]]-5.5)/5.5)</f>
        <v>0.12999999999999998</v>
      </c>
    </row>
    <row r="2144" spans="1:14" ht="20.100000000000001" customHeight="1" x14ac:dyDescent="0.25">
      <c r="A2144" s="24">
        <v>16004203</v>
      </c>
      <c r="B2144" s="15" t="s">
        <v>2172</v>
      </c>
      <c r="C2144" s="15" t="s">
        <v>2177</v>
      </c>
      <c r="D2144" s="16" t="s">
        <v>2</v>
      </c>
      <c r="E2144" s="17">
        <v>6.82</v>
      </c>
      <c r="F2144" s="18">
        <v>1.95</v>
      </c>
      <c r="G2144" s="17">
        <v>5.7</v>
      </c>
      <c r="H2144" s="18">
        <v>1.38</v>
      </c>
      <c r="I2144" s="16" t="s">
        <v>40</v>
      </c>
      <c r="J2144" s="16" t="s">
        <v>4</v>
      </c>
      <c r="K2144" s="16" t="s">
        <v>25</v>
      </c>
      <c r="L2144" s="19">
        <f>IF(Tabelle1[[#This Row],[Heizleistung (55°C)]]=0,Tabelle1[[#This Row],[Heizleistung (35°C)]],(Tabelle1[[#This Row],[Heizleistung (35°C)]]+Tabelle1[[#This Row],[Heizleistung (55°C)]])/2)</f>
        <v>6.26</v>
      </c>
      <c r="M2144" s="20">
        <f>IF(Tabelle1[[#This Row],[Etas 55°C]]=0,0,(Tabelle1[[#This Row],[Etas 35°C]]*0.8+Tabelle1[[#This Row],[Etas 55°C]]*0.2))*2.5</f>
        <v>4.59</v>
      </c>
      <c r="N2144" s="21">
        <f>IF(-(Tabelle1[[#This Row],[80%/20% SCOP]]-5.5)/5.5=1,"n.a.",-(Tabelle1[[#This Row],[80%/20% SCOP]]-5.5)/5.5)</f>
        <v>0.16545454545454549</v>
      </c>
    </row>
    <row r="2145" spans="1:14" ht="20.100000000000001" customHeight="1" x14ac:dyDescent="0.25">
      <c r="A2145" s="24">
        <v>16004192</v>
      </c>
      <c r="B2145" s="15" t="s">
        <v>2172</v>
      </c>
      <c r="C2145" s="15" t="s">
        <v>2178</v>
      </c>
      <c r="D2145" s="16" t="s">
        <v>2</v>
      </c>
      <c r="E2145" s="17">
        <v>12</v>
      </c>
      <c r="F2145" s="18">
        <v>1.89</v>
      </c>
      <c r="G2145" s="17">
        <v>11.58</v>
      </c>
      <c r="H2145" s="18">
        <v>1.35</v>
      </c>
      <c r="I2145" s="16" t="s">
        <v>40</v>
      </c>
      <c r="J2145" s="16" t="s">
        <v>4</v>
      </c>
      <c r="K2145" s="16" t="s">
        <v>25</v>
      </c>
      <c r="L2145" s="19">
        <f>IF(Tabelle1[[#This Row],[Heizleistung (55°C)]]=0,Tabelle1[[#This Row],[Heizleistung (35°C)]],(Tabelle1[[#This Row],[Heizleistung (35°C)]]+Tabelle1[[#This Row],[Heizleistung (55°C)]])/2)</f>
        <v>11.79</v>
      </c>
      <c r="M2145" s="20">
        <f>IF(Tabelle1[[#This Row],[Etas 55°C]]=0,0,(Tabelle1[[#This Row],[Etas 35°C]]*0.8+Tabelle1[[#This Row],[Etas 55°C]]*0.2))*2.5</f>
        <v>4.4550000000000001</v>
      </c>
      <c r="N2145" s="21">
        <f>IF(-(Tabelle1[[#This Row],[80%/20% SCOP]]-5.5)/5.5=1,"n.a.",-(Tabelle1[[#This Row],[80%/20% SCOP]]-5.5)/5.5)</f>
        <v>0.18999999999999997</v>
      </c>
    </row>
    <row r="2146" spans="1:14" ht="20.100000000000001" customHeight="1" x14ac:dyDescent="0.25">
      <c r="A2146" s="24">
        <v>16004211</v>
      </c>
      <c r="B2146" s="15" t="s">
        <v>2172</v>
      </c>
      <c r="C2146" s="15" t="s">
        <v>2179</v>
      </c>
      <c r="D2146" s="16" t="s">
        <v>2</v>
      </c>
      <c r="E2146" s="17">
        <v>13.73</v>
      </c>
      <c r="F2146" s="18">
        <v>1.86</v>
      </c>
      <c r="G2146" s="17">
        <v>12.08</v>
      </c>
      <c r="H2146" s="18">
        <v>1.36</v>
      </c>
      <c r="I2146" s="16" t="s">
        <v>40</v>
      </c>
      <c r="J2146" s="16" t="s">
        <v>4</v>
      </c>
      <c r="K2146" s="16" t="s">
        <v>25</v>
      </c>
      <c r="L2146" s="19">
        <f>IF(Tabelle1[[#This Row],[Heizleistung (55°C)]]=0,Tabelle1[[#This Row],[Heizleistung (35°C)]],(Tabelle1[[#This Row],[Heizleistung (35°C)]]+Tabelle1[[#This Row],[Heizleistung (55°C)]])/2)</f>
        <v>12.905000000000001</v>
      </c>
      <c r="M2146" s="20">
        <f>IF(Tabelle1[[#This Row],[Etas 55°C]]=0,0,(Tabelle1[[#This Row],[Etas 35°C]]*0.8+Tabelle1[[#This Row],[Etas 55°C]]*0.2))*2.5</f>
        <v>4.4000000000000004</v>
      </c>
      <c r="N2146" s="21">
        <f>IF(-(Tabelle1[[#This Row],[80%/20% SCOP]]-5.5)/5.5=1,"n.a.",-(Tabelle1[[#This Row],[80%/20% SCOP]]-5.5)/5.5)</f>
        <v>0.19999999999999993</v>
      </c>
    </row>
    <row r="2147" spans="1:14" ht="20.100000000000001" customHeight="1" x14ac:dyDescent="0.25">
      <c r="A2147" s="24">
        <v>16004199</v>
      </c>
      <c r="B2147" s="15" t="s">
        <v>2172</v>
      </c>
      <c r="C2147" s="15" t="s">
        <v>2180</v>
      </c>
      <c r="D2147" s="16" t="s">
        <v>2</v>
      </c>
      <c r="E2147" s="17">
        <v>22.31</v>
      </c>
      <c r="F2147" s="18">
        <v>1.78</v>
      </c>
      <c r="G2147" s="17">
        <v>22.43</v>
      </c>
      <c r="H2147" s="18">
        <v>1.26</v>
      </c>
      <c r="I2147" s="16" t="s">
        <v>40</v>
      </c>
      <c r="J2147" s="16" t="s">
        <v>4</v>
      </c>
      <c r="K2147" s="16" t="s">
        <v>25</v>
      </c>
      <c r="L2147" s="19">
        <f>IF(Tabelle1[[#This Row],[Heizleistung (55°C)]]=0,Tabelle1[[#This Row],[Heizleistung (35°C)]],(Tabelle1[[#This Row],[Heizleistung (35°C)]]+Tabelle1[[#This Row],[Heizleistung (55°C)]])/2)</f>
        <v>22.369999999999997</v>
      </c>
      <c r="M2147" s="20">
        <f>IF(Tabelle1[[#This Row],[Etas 55°C]]=0,0,(Tabelle1[[#This Row],[Etas 35°C]]*0.8+Tabelle1[[#This Row],[Etas 55°C]]*0.2))*2.5</f>
        <v>4.1900000000000004</v>
      </c>
      <c r="N2147" s="21">
        <f>IF(-(Tabelle1[[#This Row],[80%/20% SCOP]]-5.5)/5.5=1,"n.a.",-(Tabelle1[[#This Row],[80%/20% SCOP]]-5.5)/5.5)</f>
        <v>0.23818181818181811</v>
      </c>
    </row>
    <row r="2148" spans="1:14" ht="20.100000000000001" customHeight="1" x14ac:dyDescent="0.25">
      <c r="A2148" s="24">
        <v>16004209</v>
      </c>
      <c r="B2148" s="15" t="s">
        <v>2172</v>
      </c>
      <c r="C2148" s="15" t="s">
        <v>2181</v>
      </c>
      <c r="D2148" s="16" t="s">
        <v>2</v>
      </c>
      <c r="E2148" s="17">
        <v>15.21</v>
      </c>
      <c r="F2148" s="18">
        <v>1.82</v>
      </c>
      <c r="G2148" s="17">
        <v>13.02</v>
      </c>
      <c r="H2148" s="18">
        <v>1.33</v>
      </c>
      <c r="I2148" s="16" t="s">
        <v>40</v>
      </c>
      <c r="J2148" s="16" t="s">
        <v>4</v>
      </c>
      <c r="K2148" s="16" t="s">
        <v>25</v>
      </c>
      <c r="L2148" s="19">
        <f>IF(Tabelle1[[#This Row],[Heizleistung (55°C)]]=0,Tabelle1[[#This Row],[Heizleistung (35°C)]],(Tabelle1[[#This Row],[Heizleistung (35°C)]]+Tabelle1[[#This Row],[Heizleistung (55°C)]])/2)</f>
        <v>14.115</v>
      </c>
      <c r="M2148" s="20">
        <f>IF(Tabelle1[[#This Row],[Etas 55°C]]=0,0,(Tabelle1[[#This Row],[Etas 35°C]]*0.8+Tabelle1[[#This Row],[Etas 55°C]]*0.2))*2.5</f>
        <v>4.3050000000000006</v>
      </c>
      <c r="N2148" s="21">
        <f>IF(-(Tabelle1[[#This Row],[80%/20% SCOP]]-5.5)/5.5=1,"n.a.",-(Tabelle1[[#This Row],[80%/20% SCOP]]-5.5)/5.5)</f>
        <v>0.21727272727272717</v>
      </c>
    </row>
    <row r="2149" spans="1:14" ht="20.100000000000001" customHeight="1" x14ac:dyDescent="0.25">
      <c r="A2149" s="24">
        <v>16004196</v>
      </c>
      <c r="B2149" s="15" t="s">
        <v>2172</v>
      </c>
      <c r="C2149" s="15" t="s">
        <v>2182</v>
      </c>
      <c r="D2149" s="16" t="s">
        <v>2</v>
      </c>
      <c r="E2149" s="17">
        <v>13.73</v>
      </c>
      <c r="F2149" s="18">
        <v>1.86</v>
      </c>
      <c r="G2149" s="17">
        <v>12.08</v>
      </c>
      <c r="H2149" s="18">
        <v>1.36</v>
      </c>
      <c r="I2149" s="16" t="s">
        <v>40</v>
      </c>
      <c r="J2149" s="16" t="s">
        <v>4</v>
      </c>
      <c r="K2149" s="16" t="s">
        <v>25</v>
      </c>
      <c r="L2149" s="19">
        <f>IF(Tabelle1[[#This Row],[Heizleistung (55°C)]]=0,Tabelle1[[#This Row],[Heizleistung (35°C)]],(Tabelle1[[#This Row],[Heizleistung (35°C)]]+Tabelle1[[#This Row],[Heizleistung (55°C)]])/2)</f>
        <v>12.905000000000001</v>
      </c>
      <c r="M2149" s="20">
        <f>IF(Tabelle1[[#This Row],[Etas 55°C]]=0,0,(Tabelle1[[#This Row],[Etas 35°C]]*0.8+Tabelle1[[#This Row],[Etas 55°C]]*0.2))*2.5</f>
        <v>4.4000000000000004</v>
      </c>
      <c r="N2149" s="21">
        <f>IF(-(Tabelle1[[#This Row],[80%/20% SCOP]]-5.5)/5.5=1,"n.a.",-(Tabelle1[[#This Row],[80%/20% SCOP]]-5.5)/5.5)</f>
        <v>0.19999999999999993</v>
      </c>
    </row>
    <row r="2150" spans="1:14" ht="20.100000000000001" customHeight="1" x14ac:dyDescent="0.25">
      <c r="A2150" s="24">
        <v>16004208</v>
      </c>
      <c r="B2150" s="15" t="s">
        <v>2172</v>
      </c>
      <c r="C2150" s="15" t="s">
        <v>2183</v>
      </c>
      <c r="D2150" s="16" t="s">
        <v>2</v>
      </c>
      <c r="E2150" s="17">
        <v>13.73</v>
      </c>
      <c r="F2150" s="18">
        <v>1.86</v>
      </c>
      <c r="G2150" s="17">
        <v>12.08</v>
      </c>
      <c r="H2150" s="18">
        <v>1.36</v>
      </c>
      <c r="I2150" s="16" t="s">
        <v>40</v>
      </c>
      <c r="J2150" s="16" t="s">
        <v>4</v>
      </c>
      <c r="K2150" s="16" t="s">
        <v>25</v>
      </c>
      <c r="L2150" s="19">
        <f>IF(Tabelle1[[#This Row],[Heizleistung (55°C)]]=0,Tabelle1[[#This Row],[Heizleistung (35°C)]],(Tabelle1[[#This Row],[Heizleistung (35°C)]]+Tabelle1[[#This Row],[Heizleistung (55°C)]])/2)</f>
        <v>12.905000000000001</v>
      </c>
      <c r="M2150" s="20">
        <f>IF(Tabelle1[[#This Row],[Etas 55°C]]=0,0,(Tabelle1[[#This Row],[Etas 35°C]]*0.8+Tabelle1[[#This Row],[Etas 55°C]]*0.2))*2.5</f>
        <v>4.4000000000000004</v>
      </c>
      <c r="N2150" s="21">
        <f>IF(-(Tabelle1[[#This Row],[80%/20% SCOP]]-5.5)/5.5=1,"n.a.",-(Tabelle1[[#This Row],[80%/20% SCOP]]-5.5)/5.5)</f>
        <v>0.19999999999999993</v>
      </c>
    </row>
    <row r="2151" spans="1:14" ht="20.100000000000001" customHeight="1" x14ac:dyDescent="0.25">
      <c r="A2151" s="24">
        <v>16004194</v>
      </c>
      <c r="B2151" s="15" t="s">
        <v>2172</v>
      </c>
      <c r="C2151" s="15" t="s">
        <v>2184</v>
      </c>
      <c r="D2151" s="16" t="s">
        <v>2</v>
      </c>
      <c r="E2151" s="17">
        <v>15.21</v>
      </c>
      <c r="F2151" s="18">
        <v>1.82</v>
      </c>
      <c r="G2151" s="17">
        <v>13.02</v>
      </c>
      <c r="H2151" s="18">
        <v>1.33</v>
      </c>
      <c r="I2151" s="16" t="s">
        <v>40</v>
      </c>
      <c r="J2151" s="16" t="s">
        <v>4</v>
      </c>
      <c r="K2151" s="16" t="s">
        <v>25</v>
      </c>
      <c r="L2151" s="19">
        <f>IF(Tabelle1[[#This Row],[Heizleistung (55°C)]]=0,Tabelle1[[#This Row],[Heizleistung (35°C)]],(Tabelle1[[#This Row],[Heizleistung (35°C)]]+Tabelle1[[#This Row],[Heizleistung (55°C)]])/2)</f>
        <v>14.115</v>
      </c>
      <c r="M2151" s="20">
        <f>IF(Tabelle1[[#This Row],[Etas 55°C]]=0,0,(Tabelle1[[#This Row],[Etas 35°C]]*0.8+Tabelle1[[#This Row],[Etas 55°C]]*0.2))*2.5</f>
        <v>4.3050000000000006</v>
      </c>
      <c r="N2151" s="21">
        <f>IF(-(Tabelle1[[#This Row],[80%/20% SCOP]]-5.5)/5.5=1,"n.a.",-(Tabelle1[[#This Row],[80%/20% SCOP]]-5.5)/5.5)</f>
        <v>0.21727272727272717</v>
      </c>
    </row>
    <row r="2152" spans="1:14" ht="20.100000000000001" customHeight="1" x14ac:dyDescent="0.25">
      <c r="A2152" s="24">
        <v>16004204</v>
      </c>
      <c r="B2152" s="15" t="s">
        <v>2172</v>
      </c>
      <c r="C2152" s="15" t="s">
        <v>2185</v>
      </c>
      <c r="D2152" s="16" t="s">
        <v>2</v>
      </c>
      <c r="E2152" s="17">
        <v>8.1199999999999992</v>
      </c>
      <c r="F2152" s="18">
        <v>2.0499999999999998</v>
      </c>
      <c r="G2152" s="17">
        <v>6.6</v>
      </c>
      <c r="H2152" s="18">
        <v>1.32</v>
      </c>
      <c r="I2152" s="16" t="s">
        <v>40</v>
      </c>
      <c r="J2152" s="16" t="s">
        <v>4</v>
      </c>
      <c r="K2152" s="16" t="s">
        <v>25</v>
      </c>
      <c r="L2152" s="19">
        <f>IF(Tabelle1[[#This Row],[Heizleistung (55°C)]]=0,Tabelle1[[#This Row],[Heizleistung (35°C)]],(Tabelle1[[#This Row],[Heizleistung (35°C)]]+Tabelle1[[#This Row],[Heizleistung (55°C)]])/2)</f>
        <v>7.3599999999999994</v>
      </c>
      <c r="M2152" s="20">
        <f>IF(Tabelle1[[#This Row],[Etas 55°C]]=0,0,(Tabelle1[[#This Row],[Etas 35°C]]*0.8+Tabelle1[[#This Row],[Etas 55°C]]*0.2))*2.5</f>
        <v>4.76</v>
      </c>
      <c r="N2152" s="21">
        <f>IF(-(Tabelle1[[#This Row],[80%/20% SCOP]]-5.5)/5.5=1,"n.a.",-(Tabelle1[[#This Row],[80%/20% SCOP]]-5.5)/5.5)</f>
        <v>0.13454545454545458</v>
      </c>
    </row>
    <row r="2153" spans="1:14" ht="20.100000000000001" customHeight="1" x14ac:dyDescent="0.25">
      <c r="A2153" s="24">
        <v>16004144</v>
      </c>
      <c r="B2153" s="15" t="s">
        <v>2172</v>
      </c>
      <c r="C2153" s="15" t="s">
        <v>2186</v>
      </c>
      <c r="D2153" s="16" t="s">
        <v>2</v>
      </c>
      <c r="E2153" s="17">
        <v>6.82</v>
      </c>
      <c r="F2153" s="18">
        <v>1.95</v>
      </c>
      <c r="G2153" s="17">
        <v>5.7</v>
      </c>
      <c r="H2153" s="18">
        <v>1.38</v>
      </c>
      <c r="I2153" s="16" t="s">
        <v>40</v>
      </c>
      <c r="J2153" s="16" t="s">
        <v>4</v>
      </c>
      <c r="K2153" s="16" t="s">
        <v>25</v>
      </c>
      <c r="L2153" s="19">
        <f>IF(Tabelle1[[#This Row],[Heizleistung (55°C)]]=0,Tabelle1[[#This Row],[Heizleistung (35°C)]],(Tabelle1[[#This Row],[Heizleistung (35°C)]]+Tabelle1[[#This Row],[Heizleistung (55°C)]])/2)</f>
        <v>6.26</v>
      </c>
      <c r="M2153" s="20">
        <f>IF(Tabelle1[[#This Row],[Etas 55°C]]=0,0,(Tabelle1[[#This Row],[Etas 35°C]]*0.8+Tabelle1[[#This Row],[Etas 55°C]]*0.2))*2.5</f>
        <v>4.59</v>
      </c>
      <c r="N2153" s="21">
        <f>IF(-(Tabelle1[[#This Row],[80%/20% SCOP]]-5.5)/5.5=1,"n.a.",-(Tabelle1[[#This Row],[80%/20% SCOP]]-5.5)/5.5)</f>
        <v>0.16545454545454549</v>
      </c>
    </row>
    <row r="2154" spans="1:14" ht="20.100000000000001" customHeight="1" x14ac:dyDescent="0.25">
      <c r="A2154" s="24">
        <v>16004193</v>
      </c>
      <c r="B2154" s="15" t="s">
        <v>2172</v>
      </c>
      <c r="C2154" s="15" t="s">
        <v>2187</v>
      </c>
      <c r="D2154" s="16" t="s">
        <v>2</v>
      </c>
      <c r="E2154" s="17">
        <v>13.73</v>
      </c>
      <c r="F2154" s="18">
        <v>1.86</v>
      </c>
      <c r="G2154" s="17">
        <v>12.08</v>
      </c>
      <c r="H2154" s="18">
        <v>1.36</v>
      </c>
      <c r="I2154" s="16" t="s">
        <v>40</v>
      </c>
      <c r="J2154" s="16" t="s">
        <v>4</v>
      </c>
      <c r="K2154" s="16" t="s">
        <v>25</v>
      </c>
      <c r="L2154" s="19">
        <f>IF(Tabelle1[[#This Row],[Heizleistung (55°C)]]=0,Tabelle1[[#This Row],[Heizleistung (35°C)]],(Tabelle1[[#This Row],[Heizleistung (35°C)]]+Tabelle1[[#This Row],[Heizleistung (55°C)]])/2)</f>
        <v>12.905000000000001</v>
      </c>
      <c r="M2154" s="20">
        <f>IF(Tabelle1[[#This Row],[Etas 55°C]]=0,0,(Tabelle1[[#This Row],[Etas 35°C]]*0.8+Tabelle1[[#This Row],[Etas 55°C]]*0.2))*2.5</f>
        <v>4.4000000000000004</v>
      </c>
      <c r="N2154" s="21">
        <f>IF(-(Tabelle1[[#This Row],[80%/20% SCOP]]-5.5)/5.5=1,"n.a.",-(Tabelle1[[#This Row],[80%/20% SCOP]]-5.5)/5.5)</f>
        <v>0.19999999999999993</v>
      </c>
    </row>
    <row r="2155" spans="1:14" ht="20.100000000000001" customHeight="1" x14ac:dyDescent="0.25">
      <c r="A2155" s="24">
        <v>16004206</v>
      </c>
      <c r="B2155" s="15" t="s">
        <v>2172</v>
      </c>
      <c r="C2155" s="15" t="s">
        <v>2188</v>
      </c>
      <c r="D2155" s="16" t="s">
        <v>2</v>
      </c>
      <c r="E2155" s="17">
        <v>12</v>
      </c>
      <c r="F2155" s="18">
        <v>1.89</v>
      </c>
      <c r="G2155" s="17">
        <v>11.58</v>
      </c>
      <c r="H2155" s="18">
        <v>1.35</v>
      </c>
      <c r="I2155" s="16" t="s">
        <v>40</v>
      </c>
      <c r="J2155" s="16" t="s">
        <v>4</v>
      </c>
      <c r="K2155" s="16" t="s">
        <v>25</v>
      </c>
      <c r="L2155" s="19">
        <f>IF(Tabelle1[[#This Row],[Heizleistung (55°C)]]=0,Tabelle1[[#This Row],[Heizleistung (35°C)]],(Tabelle1[[#This Row],[Heizleistung (35°C)]]+Tabelle1[[#This Row],[Heizleistung (55°C)]])/2)</f>
        <v>11.79</v>
      </c>
      <c r="M2155" s="20">
        <f>IF(Tabelle1[[#This Row],[Etas 55°C]]=0,0,(Tabelle1[[#This Row],[Etas 35°C]]*0.8+Tabelle1[[#This Row],[Etas 55°C]]*0.2))*2.5</f>
        <v>4.4550000000000001</v>
      </c>
      <c r="N2155" s="21">
        <f>IF(-(Tabelle1[[#This Row],[80%/20% SCOP]]-5.5)/5.5=1,"n.a.",-(Tabelle1[[#This Row],[80%/20% SCOP]]-5.5)/5.5)</f>
        <v>0.18999999999999997</v>
      </c>
    </row>
    <row r="2156" spans="1:14" ht="20.100000000000001" customHeight="1" x14ac:dyDescent="0.25">
      <c r="A2156" s="24">
        <v>16004195</v>
      </c>
      <c r="B2156" s="15" t="s">
        <v>2172</v>
      </c>
      <c r="C2156" s="15" t="s">
        <v>2189</v>
      </c>
      <c r="D2156" s="16" t="s">
        <v>2</v>
      </c>
      <c r="E2156" s="17">
        <v>12</v>
      </c>
      <c r="F2156" s="18">
        <v>1.89</v>
      </c>
      <c r="G2156" s="17">
        <v>11.58</v>
      </c>
      <c r="H2156" s="18">
        <v>1.35</v>
      </c>
      <c r="I2156" s="16" t="s">
        <v>40</v>
      </c>
      <c r="J2156" s="16" t="s">
        <v>4</v>
      </c>
      <c r="K2156" s="16" t="s">
        <v>25</v>
      </c>
      <c r="L2156" s="19">
        <f>IF(Tabelle1[[#This Row],[Heizleistung (55°C)]]=0,Tabelle1[[#This Row],[Heizleistung (35°C)]],(Tabelle1[[#This Row],[Heizleistung (35°C)]]+Tabelle1[[#This Row],[Heizleistung (55°C)]])/2)</f>
        <v>11.79</v>
      </c>
      <c r="M2156" s="20">
        <f>IF(Tabelle1[[#This Row],[Etas 55°C]]=0,0,(Tabelle1[[#This Row],[Etas 35°C]]*0.8+Tabelle1[[#This Row],[Etas 55°C]]*0.2))*2.5</f>
        <v>4.4550000000000001</v>
      </c>
      <c r="N2156" s="21">
        <f>IF(-(Tabelle1[[#This Row],[80%/20% SCOP]]-5.5)/5.5=1,"n.a.",-(Tabelle1[[#This Row],[80%/20% SCOP]]-5.5)/5.5)</f>
        <v>0.18999999999999997</v>
      </c>
    </row>
    <row r="2157" spans="1:14" ht="20.100000000000001" customHeight="1" x14ac:dyDescent="0.25">
      <c r="A2157" s="24">
        <v>16004207</v>
      </c>
      <c r="B2157" s="15" t="s">
        <v>2172</v>
      </c>
      <c r="C2157" s="15" t="s">
        <v>2190</v>
      </c>
      <c r="D2157" s="16" t="s">
        <v>2</v>
      </c>
      <c r="E2157" s="17">
        <v>9.17</v>
      </c>
      <c r="F2157" s="18">
        <v>2.0499999999999998</v>
      </c>
      <c r="G2157" s="17">
        <v>7.67</v>
      </c>
      <c r="H2157" s="18">
        <v>1.37</v>
      </c>
      <c r="I2157" s="16" t="s">
        <v>40</v>
      </c>
      <c r="J2157" s="16" t="s">
        <v>4</v>
      </c>
      <c r="K2157" s="16" t="s">
        <v>25</v>
      </c>
      <c r="L2157" s="19">
        <f>IF(Tabelle1[[#This Row],[Heizleistung (55°C)]]=0,Tabelle1[[#This Row],[Heizleistung (35°C)]],(Tabelle1[[#This Row],[Heizleistung (35°C)]]+Tabelle1[[#This Row],[Heizleistung (55°C)]])/2)</f>
        <v>8.42</v>
      </c>
      <c r="M2157" s="20">
        <f>IF(Tabelle1[[#This Row],[Etas 55°C]]=0,0,(Tabelle1[[#This Row],[Etas 35°C]]*0.8+Tabelle1[[#This Row],[Etas 55°C]]*0.2))*2.5</f>
        <v>4.7850000000000001</v>
      </c>
      <c r="N2157" s="21">
        <f>IF(-(Tabelle1[[#This Row],[80%/20% SCOP]]-5.5)/5.5=1,"n.a.",-(Tabelle1[[#This Row],[80%/20% SCOP]]-5.5)/5.5)</f>
        <v>0.12999999999999998</v>
      </c>
    </row>
    <row r="2158" spans="1:14" ht="20.100000000000001" customHeight="1" x14ac:dyDescent="0.25">
      <c r="A2158" s="24">
        <v>16004145</v>
      </c>
      <c r="B2158" s="15" t="s">
        <v>2172</v>
      </c>
      <c r="C2158" s="15" t="s">
        <v>2191</v>
      </c>
      <c r="D2158" s="16" t="s">
        <v>2</v>
      </c>
      <c r="E2158" s="17">
        <v>8.2100000000000009</v>
      </c>
      <c r="F2158" s="18">
        <v>2.0499999999999998</v>
      </c>
      <c r="G2158" s="17">
        <v>6.6</v>
      </c>
      <c r="H2158" s="18">
        <v>1.32</v>
      </c>
      <c r="I2158" s="16" t="s">
        <v>40</v>
      </c>
      <c r="J2158" s="16" t="s">
        <v>4</v>
      </c>
      <c r="K2158" s="16" t="s">
        <v>25</v>
      </c>
      <c r="L2158" s="19">
        <f>IF(Tabelle1[[#This Row],[Heizleistung (55°C)]]=0,Tabelle1[[#This Row],[Heizleistung (35°C)]],(Tabelle1[[#This Row],[Heizleistung (35°C)]]+Tabelle1[[#This Row],[Heizleistung (55°C)]])/2)</f>
        <v>7.4050000000000002</v>
      </c>
      <c r="M2158" s="20">
        <f>IF(Tabelle1[[#This Row],[Etas 55°C]]=0,0,(Tabelle1[[#This Row],[Etas 35°C]]*0.8+Tabelle1[[#This Row],[Etas 55°C]]*0.2))*2.5</f>
        <v>4.76</v>
      </c>
      <c r="N2158" s="21">
        <f>IF(-(Tabelle1[[#This Row],[80%/20% SCOP]]-5.5)/5.5=1,"n.a.",-(Tabelle1[[#This Row],[80%/20% SCOP]]-5.5)/5.5)</f>
        <v>0.13454545454545458</v>
      </c>
    </row>
    <row r="2159" spans="1:14" ht="20.100000000000001" customHeight="1" x14ac:dyDescent="0.25">
      <c r="A2159" s="24">
        <v>16004198</v>
      </c>
      <c r="B2159" s="15" t="s">
        <v>2172</v>
      </c>
      <c r="C2159" s="15" t="s">
        <v>2192</v>
      </c>
      <c r="D2159" s="16" t="s">
        <v>2</v>
      </c>
      <c r="E2159" s="17">
        <v>17.989999999999998</v>
      </c>
      <c r="F2159" s="18">
        <v>1.81</v>
      </c>
      <c r="G2159" s="17">
        <v>17.670000000000002</v>
      </c>
      <c r="H2159" s="18">
        <v>1.25</v>
      </c>
      <c r="I2159" s="16" t="s">
        <v>40</v>
      </c>
      <c r="J2159" s="16" t="s">
        <v>4</v>
      </c>
      <c r="K2159" s="16" t="s">
        <v>25</v>
      </c>
      <c r="L2159" s="19">
        <f>IF(Tabelle1[[#This Row],[Heizleistung (55°C)]]=0,Tabelle1[[#This Row],[Heizleistung (35°C)]],(Tabelle1[[#This Row],[Heizleistung (35°C)]]+Tabelle1[[#This Row],[Heizleistung (55°C)]])/2)</f>
        <v>17.829999999999998</v>
      </c>
      <c r="M2159" s="20">
        <f>IF(Tabelle1[[#This Row],[Etas 55°C]]=0,0,(Tabelle1[[#This Row],[Etas 35°C]]*0.8+Tabelle1[[#This Row],[Etas 55°C]]*0.2))*2.5</f>
        <v>4.2450000000000001</v>
      </c>
      <c r="N2159" s="21">
        <f>IF(-(Tabelle1[[#This Row],[80%/20% SCOP]]-5.5)/5.5=1,"n.a.",-(Tabelle1[[#This Row],[80%/20% SCOP]]-5.5)/5.5)</f>
        <v>0.22818181818181815</v>
      </c>
    </row>
    <row r="2160" spans="1:14" ht="20.100000000000001" customHeight="1" x14ac:dyDescent="0.25">
      <c r="A2160" s="24">
        <v>16004143</v>
      </c>
      <c r="B2160" s="15" t="s">
        <v>2172</v>
      </c>
      <c r="C2160" s="15" t="s">
        <v>2193</v>
      </c>
      <c r="D2160" s="16" t="s">
        <v>2</v>
      </c>
      <c r="E2160" s="17">
        <v>5.52</v>
      </c>
      <c r="F2160" s="18">
        <v>1.91</v>
      </c>
      <c r="G2160" s="17">
        <v>4.4000000000000004</v>
      </c>
      <c r="H2160" s="18">
        <v>1.3</v>
      </c>
      <c r="I2160" s="16" t="s">
        <v>40</v>
      </c>
      <c r="J2160" s="16" t="s">
        <v>4</v>
      </c>
      <c r="K2160" s="16" t="s">
        <v>25</v>
      </c>
      <c r="L2160" s="19">
        <f>IF(Tabelle1[[#This Row],[Heizleistung (55°C)]]=0,Tabelle1[[#This Row],[Heizleistung (35°C)]],(Tabelle1[[#This Row],[Heizleistung (35°C)]]+Tabelle1[[#This Row],[Heizleistung (55°C)]])/2)</f>
        <v>4.96</v>
      </c>
      <c r="M2160" s="20">
        <f>IF(Tabelle1[[#This Row],[Etas 55°C]]=0,0,(Tabelle1[[#This Row],[Etas 35°C]]*0.8+Tabelle1[[#This Row],[Etas 55°C]]*0.2))*2.5</f>
        <v>4.47</v>
      </c>
      <c r="N2160" s="21">
        <f>IF(-(Tabelle1[[#This Row],[80%/20% SCOP]]-5.5)/5.5=1,"n.a.",-(Tabelle1[[#This Row],[80%/20% SCOP]]-5.5)/5.5)</f>
        <v>0.18727272727272731</v>
      </c>
    </row>
    <row r="2161" spans="1:14" ht="20.100000000000001" customHeight="1" x14ac:dyDescent="0.25">
      <c r="A2161" s="24">
        <v>16004212</v>
      </c>
      <c r="B2161" s="15" t="s">
        <v>2172</v>
      </c>
      <c r="C2161" s="15" t="s">
        <v>2194</v>
      </c>
      <c r="D2161" s="16" t="s">
        <v>2</v>
      </c>
      <c r="E2161" s="17">
        <v>15.21</v>
      </c>
      <c r="F2161" s="18">
        <v>1.82</v>
      </c>
      <c r="G2161" s="17">
        <v>13.02</v>
      </c>
      <c r="H2161" s="18">
        <v>1.33</v>
      </c>
      <c r="I2161" s="16" t="s">
        <v>40</v>
      </c>
      <c r="J2161" s="16" t="s">
        <v>4</v>
      </c>
      <c r="K2161" s="16" t="s">
        <v>25</v>
      </c>
      <c r="L2161" s="19">
        <f>IF(Tabelle1[[#This Row],[Heizleistung (55°C)]]=0,Tabelle1[[#This Row],[Heizleistung (35°C)]],(Tabelle1[[#This Row],[Heizleistung (35°C)]]+Tabelle1[[#This Row],[Heizleistung (55°C)]])/2)</f>
        <v>14.115</v>
      </c>
      <c r="M2161" s="20">
        <f>IF(Tabelle1[[#This Row],[Etas 55°C]]=0,0,(Tabelle1[[#This Row],[Etas 35°C]]*0.8+Tabelle1[[#This Row],[Etas 55°C]]*0.2))*2.5</f>
        <v>4.3050000000000006</v>
      </c>
      <c r="N2161" s="21">
        <f>IF(-(Tabelle1[[#This Row],[80%/20% SCOP]]-5.5)/5.5=1,"n.a.",-(Tabelle1[[#This Row],[80%/20% SCOP]]-5.5)/5.5)</f>
        <v>0.21727272727272717</v>
      </c>
    </row>
    <row r="2162" spans="1:14" ht="20.100000000000001" customHeight="1" x14ac:dyDescent="0.25">
      <c r="A2162" s="24">
        <v>16018023</v>
      </c>
      <c r="B2162" s="15" t="s">
        <v>2195</v>
      </c>
      <c r="C2162" s="15" t="s">
        <v>2196</v>
      </c>
      <c r="D2162" s="16" t="s">
        <v>2</v>
      </c>
      <c r="E2162" s="17">
        <v>12.2</v>
      </c>
      <c r="F2162" s="18">
        <v>1.8580000000000001</v>
      </c>
      <c r="G2162" s="17">
        <v>12.4</v>
      </c>
      <c r="H2162" s="18">
        <v>1.4430000000000001</v>
      </c>
      <c r="I2162" s="16" t="s">
        <v>3</v>
      </c>
      <c r="J2162" s="16" t="s">
        <v>4</v>
      </c>
      <c r="K2162" s="16" t="s">
        <v>4</v>
      </c>
      <c r="L2162" s="19">
        <f>IF(Tabelle1[[#This Row],[Heizleistung (55°C)]]=0,Tabelle1[[#This Row],[Heizleistung (35°C)]],(Tabelle1[[#This Row],[Heizleistung (35°C)]]+Tabelle1[[#This Row],[Heizleistung (55°C)]])/2)</f>
        <v>12.3</v>
      </c>
      <c r="M2162" s="20">
        <f>IF(Tabelle1[[#This Row],[Etas 55°C]]=0,0,(Tabelle1[[#This Row],[Etas 35°C]]*0.8+Tabelle1[[#This Row],[Etas 55°C]]*0.2))*2.5</f>
        <v>4.4375</v>
      </c>
      <c r="N2162" s="21">
        <f>IF(-(Tabelle1[[#This Row],[80%/20% SCOP]]-5.5)/5.5=1,"n.a.",-(Tabelle1[[#This Row],[80%/20% SCOP]]-5.5)/5.5)</f>
        <v>0.19318181818181818</v>
      </c>
    </row>
    <row r="2163" spans="1:14" ht="20.100000000000001" customHeight="1" x14ac:dyDescent="0.25">
      <c r="A2163" s="24">
        <v>16018016</v>
      </c>
      <c r="B2163" s="15" t="s">
        <v>2195</v>
      </c>
      <c r="C2163" s="15" t="s">
        <v>2197</v>
      </c>
      <c r="D2163" s="16" t="s">
        <v>2</v>
      </c>
      <c r="E2163" s="17">
        <v>15.3</v>
      </c>
      <c r="F2163" s="18">
        <v>1.871</v>
      </c>
      <c r="G2163" s="17">
        <v>15.53</v>
      </c>
      <c r="H2163" s="18">
        <v>1.4590000000000001</v>
      </c>
      <c r="I2163" s="16" t="s">
        <v>3</v>
      </c>
      <c r="J2163" s="16" t="s">
        <v>4</v>
      </c>
      <c r="K2163" s="16" t="s">
        <v>4</v>
      </c>
      <c r="L2163" s="19">
        <f>IF(Tabelle1[[#This Row],[Heizleistung (55°C)]]=0,Tabelle1[[#This Row],[Heizleistung (35°C)]],(Tabelle1[[#This Row],[Heizleistung (35°C)]]+Tabelle1[[#This Row],[Heizleistung (55°C)]])/2)</f>
        <v>15.414999999999999</v>
      </c>
      <c r="M2163" s="20">
        <f>IF(Tabelle1[[#This Row],[Etas 55°C]]=0,0,(Tabelle1[[#This Row],[Etas 35°C]]*0.8+Tabelle1[[#This Row],[Etas 55°C]]*0.2))*2.5</f>
        <v>4.4715000000000007</v>
      </c>
      <c r="N2163" s="21">
        <f>IF(-(Tabelle1[[#This Row],[80%/20% SCOP]]-5.5)/5.5=1,"n.a.",-(Tabelle1[[#This Row],[80%/20% SCOP]]-5.5)/5.5)</f>
        <v>0.18699999999999986</v>
      </c>
    </row>
    <row r="2164" spans="1:14" ht="20.100000000000001" customHeight="1" x14ac:dyDescent="0.25">
      <c r="A2164" s="24">
        <v>16018022</v>
      </c>
      <c r="B2164" s="15" t="s">
        <v>2195</v>
      </c>
      <c r="C2164" s="15" t="s">
        <v>2198</v>
      </c>
      <c r="D2164" s="16" t="s">
        <v>2</v>
      </c>
      <c r="E2164" s="17">
        <v>12.2</v>
      </c>
      <c r="F2164" s="18">
        <v>1.8580000000000001</v>
      </c>
      <c r="G2164" s="17">
        <v>12.4</v>
      </c>
      <c r="H2164" s="18">
        <v>1.4430000000000001</v>
      </c>
      <c r="I2164" s="16" t="s">
        <v>3</v>
      </c>
      <c r="J2164" s="16" t="s">
        <v>4</v>
      </c>
      <c r="K2164" s="16" t="s">
        <v>4</v>
      </c>
      <c r="L2164" s="19">
        <f>IF(Tabelle1[[#This Row],[Heizleistung (55°C)]]=0,Tabelle1[[#This Row],[Heizleistung (35°C)]],(Tabelle1[[#This Row],[Heizleistung (35°C)]]+Tabelle1[[#This Row],[Heizleistung (55°C)]])/2)</f>
        <v>12.3</v>
      </c>
      <c r="M2164" s="20">
        <f>IF(Tabelle1[[#This Row],[Etas 55°C]]=0,0,(Tabelle1[[#This Row],[Etas 35°C]]*0.8+Tabelle1[[#This Row],[Etas 55°C]]*0.2))*2.5</f>
        <v>4.4375</v>
      </c>
      <c r="N2164" s="21">
        <f>IF(-(Tabelle1[[#This Row],[80%/20% SCOP]]-5.5)/5.5=1,"n.a.",-(Tabelle1[[#This Row],[80%/20% SCOP]]-5.5)/5.5)</f>
        <v>0.19318181818181818</v>
      </c>
    </row>
    <row r="2165" spans="1:14" ht="20.100000000000001" customHeight="1" x14ac:dyDescent="0.25">
      <c r="A2165" s="24">
        <v>16016767</v>
      </c>
      <c r="B2165" s="15" t="s">
        <v>2195</v>
      </c>
      <c r="C2165" s="15" t="s">
        <v>2199</v>
      </c>
      <c r="D2165" s="16" t="s">
        <v>2</v>
      </c>
      <c r="E2165" s="17">
        <v>14.29</v>
      </c>
      <c r="F2165" s="18">
        <v>1.89</v>
      </c>
      <c r="G2165" s="17">
        <v>14.48</v>
      </c>
      <c r="H2165" s="18">
        <v>1.44</v>
      </c>
      <c r="I2165" s="16" t="s">
        <v>3</v>
      </c>
      <c r="J2165" s="16" t="s">
        <v>4</v>
      </c>
      <c r="K2165" s="16" t="s">
        <v>4</v>
      </c>
      <c r="L2165" s="19">
        <f>IF(Tabelle1[[#This Row],[Heizleistung (55°C)]]=0,Tabelle1[[#This Row],[Heizleistung (35°C)]],(Tabelle1[[#This Row],[Heizleistung (35°C)]]+Tabelle1[[#This Row],[Heizleistung (55°C)]])/2)</f>
        <v>14.385</v>
      </c>
      <c r="M2165" s="20">
        <f>IF(Tabelle1[[#This Row],[Etas 55°C]]=0,0,(Tabelle1[[#This Row],[Etas 35°C]]*0.8+Tabelle1[[#This Row],[Etas 55°C]]*0.2))*2.5</f>
        <v>4.5</v>
      </c>
      <c r="N2165" s="21">
        <f>IF(-(Tabelle1[[#This Row],[80%/20% SCOP]]-5.5)/5.5=1,"n.a.",-(Tabelle1[[#This Row],[80%/20% SCOP]]-5.5)/5.5)</f>
        <v>0.18181818181818182</v>
      </c>
    </row>
    <row r="2166" spans="1:14" ht="20.100000000000001" customHeight="1" x14ac:dyDescent="0.25">
      <c r="A2166" s="24">
        <v>16016772</v>
      </c>
      <c r="B2166" s="15" t="s">
        <v>2195</v>
      </c>
      <c r="C2166" s="15" t="s">
        <v>2200</v>
      </c>
      <c r="D2166" s="16" t="s">
        <v>2</v>
      </c>
      <c r="E2166" s="17">
        <v>14.97</v>
      </c>
      <c r="F2166" s="18">
        <v>1.84</v>
      </c>
      <c r="G2166" s="17">
        <v>14.44</v>
      </c>
      <c r="H2166" s="18">
        <v>1.45</v>
      </c>
      <c r="I2166" s="16" t="s">
        <v>3</v>
      </c>
      <c r="J2166" s="16" t="s">
        <v>4</v>
      </c>
      <c r="K2166" s="16" t="s">
        <v>4</v>
      </c>
      <c r="L2166" s="19">
        <f>IF(Tabelle1[[#This Row],[Heizleistung (55°C)]]=0,Tabelle1[[#This Row],[Heizleistung (35°C)]],(Tabelle1[[#This Row],[Heizleistung (35°C)]]+Tabelle1[[#This Row],[Heizleistung (55°C)]])/2)</f>
        <v>14.705</v>
      </c>
      <c r="M2166" s="20">
        <f>IF(Tabelle1[[#This Row],[Etas 55°C]]=0,0,(Tabelle1[[#This Row],[Etas 35°C]]*0.8+Tabelle1[[#This Row],[Etas 55°C]]*0.2))*2.5</f>
        <v>4.4050000000000002</v>
      </c>
      <c r="N2166" s="21">
        <f>IF(-(Tabelle1[[#This Row],[80%/20% SCOP]]-5.5)/5.5=1,"n.a.",-(Tabelle1[[#This Row],[80%/20% SCOP]]-5.5)/5.5)</f>
        <v>0.19909090909090904</v>
      </c>
    </row>
    <row r="2167" spans="1:14" ht="20.100000000000001" customHeight="1" x14ac:dyDescent="0.25">
      <c r="A2167" s="24">
        <v>16018019</v>
      </c>
      <c r="B2167" s="15" t="s">
        <v>2195</v>
      </c>
      <c r="C2167" s="15" t="s">
        <v>2201</v>
      </c>
      <c r="D2167" s="16" t="s">
        <v>2</v>
      </c>
      <c r="E2167" s="17">
        <v>14.29</v>
      </c>
      <c r="F2167" s="18">
        <v>1.8859999999999999</v>
      </c>
      <c r="G2167" s="17">
        <v>14.48</v>
      </c>
      <c r="H2167" s="18">
        <v>1.444</v>
      </c>
      <c r="I2167" s="16" t="s">
        <v>3</v>
      </c>
      <c r="J2167" s="16" t="s">
        <v>4</v>
      </c>
      <c r="K2167" s="16" t="s">
        <v>4</v>
      </c>
      <c r="L2167" s="19">
        <f>IF(Tabelle1[[#This Row],[Heizleistung (55°C)]]=0,Tabelle1[[#This Row],[Heizleistung (35°C)]],(Tabelle1[[#This Row],[Heizleistung (35°C)]]+Tabelle1[[#This Row],[Heizleistung (55°C)]])/2)</f>
        <v>14.385</v>
      </c>
      <c r="M2167" s="20">
        <f>IF(Tabelle1[[#This Row],[Etas 55°C]]=0,0,(Tabelle1[[#This Row],[Etas 35°C]]*0.8+Tabelle1[[#This Row],[Etas 55°C]]*0.2))*2.5</f>
        <v>4.4939999999999998</v>
      </c>
      <c r="N2167" s="21">
        <f>IF(-(Tabelle1[[#This Row],[80%/20% SCOP]]-5.5)/5.5=1,"n.a.",-(Tabelle1[[#This Row],[80%/20% SCOP]]-5.5)/5.5)</f>
        <v>0.18290909090909094</v>
      </c>
    </row>
    <row r="2168" spans="1:14" ht="20.100000000000001" customHeight="1" x14ac:dyDescent="0.25">
      <c r="A2168" s="24">
        <v>16016754</v>
      </c>
      <c r="B2168" s="15" t="s">
        <v>2195</v>
      </c>
      <c r="C2168" s="15" t="s">
        <v>2202</v>
      </c>
      <c r="D2168" s="16" t="s">
        <v>2</v>
      </c>
      <c r="E2168" s="17">
        <v>9.99</v>
      </c>
      <c r="F2168" s="18">
        <v>1.95</v>
      </c>
      <c r="G2168" s="17">
        <v>9.5299999999999994</v>
      </c>
      <c r="H2168" s="18">
        <v>1.53</v>
      </c>
      <c r="I2168" s="16" t="s">
        <v>3</v>
      </c>
      <c r="J2168" s="16" t="s">
        <v>4</v>
      </c>
      <c r="K2168" s="16" t="s">
        <v>4</v>
      </c>
      <c r="L2168" s="19">
        <f>IF(Tabelle1[[#This Row],[Heizleistung (55°C)]]=0,Tabelle1[[#This Row],[Heizleistung (35°C)]],(Tabelle1[[#This Row],[Heizleistung (35°C)]]+Tabelle1[[#This Row],[Heizleistung (55°C)]])/2)</f>
        <v>9.76</v>
      </c>
      <c r="M2168" s="20">
        <f>IF(Tabelle1[[#This Row],[Etas 55°C]]=0,0,(Tabelle1[[#This Row],[Etas 35°C]]*0.8+Tabelle1[[#This Row],[Etas 55°C]]*0.2))*2.5</f>
        <v>4.665</v>
      </c>
      <c r="N2168" s="21">
        <f>IF(-(Tabelle1[[#This Row],[80%/20% SCOP]]-5.5)/5.5=1,"n.a.",-(Tabelle1[[#This Row],[80%/20% SCOP]]-5.5)/5.5)</f>
        <v>0.15181818181818182</v>
      </c>
    </row>
    <row r="2169" spans="1:14" ht="20.100000000000001" customHeight="1" x14ac:dyDescent="0.25">
      <c r="A2169" s="24">
        <v>16018020</v>
      </c>
      <c r="B2169" s="15" t="s">
        <v>2195</v>
      </c>
      <c r="C2169" s="15" t="s">
        <v>2203</v>
      </c>
      <c r="D2169" s="16" t="s">
        <v>2</v>
      </c>
      <c r="E2169" s="17">
        <v>14.24</v>
      </c>
      <c r="F2169" s="18">
        <v>1.873</v>
      </c>
      <c r="G2169" s="17">
        <v>14.33</v>
      </c>
      <c r="H2169" s="18">
        <v>1.4610000000000001</v>
      </c>
      <c r="I2169" s="16" t="s">
        <v>3</v>
      </c>
      <c r="J2169" s="16" t="s">
        <v>4</v>
      </c>
      <c r="K2169" s="16" t="s">
        <v>4</v>
      </c>
      <c r="L2169" s="19">
        <f>IF(Tabelle1[[#This Row],[Heizleistung (55°C)]]=0,Tabelle1[[#This Row],[Heizleistung (35°C)]],(Tabelle1[[#This Row],[Heizleistung (35°C)]]+Tabelle1[[#This Row],[Heizleistung (55°C)]])/2)</f>
        <v>14.285</v>
      </c>
      <c r="M2169" s="20">
        <f>IF(Tabelle1[[#This Row],[Etas 55°C]]=0,0,(Tabelle1[[#This Row],[Etas 35°C]]*0.8+Tabelle1[[#This Row],[Etas 55°C]]*0.2))*2.5</f>
        <v>4.4765000000000006</v>
      </c>
      <c r="N2169" s="21">
        <f>IF(-(Tabelle1[[#This Row],[80%/20% SCOP]]-5.5)/5.5=1,"n.a.",-(Tabelle1[[#This Row],[80%/20% SCOP]]-5.5)/5.5)</f>
        <v>0.18609090909090897</v>
      </c>
    </row>
    <row r="2170" spans="1:14" ht="20.100000000000001" customHeight="1" x14ac:dyDescent="0.25">
      <c r="A2170" s="24">
        <v>16016762</v>
      </c>
      <c r="B2170" s="15" t="s">
        <v>2195</v>
      </c>
      <c r="C2170" s="15" t="s">
        <v>2198</v>
      </c>
      <c r="D2170" s="16" t="s">
        <v>2</v>
      </c>
      <c r="E2170" s="17">
        <v>12.2</v>
      </c>
      <c r="F2170" s="18">
        <v>1.86</v>
      </c>
      <c r="G2170" s="17">
        <v>12.4</v>
      </c>
      <c r="H2170" s="18">
        <v>1.44</v>
      </c>
      <c r="I2170" s="16" t="s">
        <v>3</v>
      </c>
      <c r="J2170" s="16" t="s">
        <v>4</v>
      </c>
      <c r="K2170" s="16" t="s">
        <v>4</v>
      </c>
      <c r="L2170" s="19">
        <f>IF(Tabelle1[[#This Row],[Heizleistung (55°C)]]=0,Tabelle1[[#This Row],[Heizleistung (35°C)]],(Tabelle1[[#This Row],[Heizleistung (35°C)]]+Tabelle1[[#This Row],[Heizleistung (55°C)]])/2)</f>
        <v>12.3</v>
      </c>
      <c r="M2170" s="20">
        <f>IF(Tabelle1[[#This Row],[Etas 55°C]]=0,0,(Tabelle1[[#This Row],[Etas 35°C]]*0.8+Tabelle1[[#This Row],[Etas 55°C]]*0.2))*2.5</f>
        <v>4.4400000000000004</v>
      </c>
      <c r="N2170" s="21">
        <f>IF(-(Tabelle1[[#This Row],[80%/20% SCOP]]-5.5)/5.5=1,"n.a.",-(Tabelle1[[#This Row],[80%/20% SCOP]]-5.5)/5.5)</f>
        <v>0.19272727272727266</v>
      </c>
    </row>
    <row r="2171" spans="1:14" ht="20.100000000000001" customHeight="1" x14ac:dyDescent="0.25">
      <c r="A2171" s="24">
        <v>16017714</v>
      </c>
      <c r="B2171" s="15" t="s">
        <v>2195</v>
      </c>
      <c r="C2171" s="15" t="s">
        <v>2204</v>
      </c>
      <c r="D2171" s="16" t="s">
        <v>2</v>
      </c>
      <c r="E2171" s="17">
        <v>4.62</v>
      </c>
      <c r="F2171" s="18">
        <v>2.0139999999999998</v>
      </c>
      <c r="G2171" s="17">
        <v>4.63</v>
      </c>
      <c r="H2171" s="18">
        <v>1.534</v>
      </c>
      <c r="I2171" s="16" t="s">
        <v>3</v>
      </c>
      <c r="J2171" s="16" t="s">
        <v>4</v>
      </c>
      <c r="K2171" s="16" t="s">
        <v>4</v>
      </c>
      <c r="L2171" s="19">
        <f>IF(Tabelle1[[#This Row],[Heizleistung (55°C)]]=0,Tabelle1[[#This Row],[Heizleistung (35°C)]],(Tabelle1[[#This Row],[Heizleistung (35°C)]]+Tabelle1[[#This Row],[Heizleistung (55°C)]])/2)</f>
        <v>4.625</v>
      </c>
      <c r="M2171" s="20">
        <f>IF(Tabelle1[[#This Row],[Etas 55°C]]=0,0,(Tabelle1[[#This Row],[Etas 35°C]]*0.8+Tabelle1[[#This Row],[Etas 55°C]]*0.2))*2.5</f>
        <v>4.7949999999999999</v>
      </c>
      <c r="N2171" s="21">
        <f>IF(-(Tabelle1[[#This Row],[80%/20% SCOP]]-5.5)/5.5=1,"n.a.",-(Tabelle1[[#This Row],[80%/20% SCOP]]-5.5)/5.5)</f>
        <v>0.1281818181818182</v>
      </c>
    </row>
    <row r="2172" spans="1:14" ht="20.100000000000001" customHeight="1" x14ac:dyDescent="0.25">
      <c r="A2172" s="24">
        <v>16018015</v>
      </c>
      <c r="B2172" s="15" t="s">
        <v>2195</v>
      </c>
      <c r="C2172" s="15" t="s">
        <v>2205</v>
      </c>
      <c r="D2172" s="16" t="s">
        <v>2</v>
      </c>
      <c r="E2172" s="17">
        <v>15.3</v>
      </c>
      <c r="F2172" s="18">
        <v>1.871</v>
      </c>
      <c r="G2172" s="17">
        <v>15.53</v>
      </c>
      <c r="H2172" s="18">
        <v>1.4590000000000001</v>
      </c>
      <c r="I2172" s="16" t="s">
        <v>3</v>
      </c>
      <c r="J2172" s="16" t="s">
        <v>4</v>
      </c>
      <c r="K2172" s="16" t="s">
        <v>4</v>
      </c>
      <c r="L2172" s="19">
        <f>IF(Tabelle1[[#This Row],[Heizleistung (55°C)]]=0,Tabelle1[[#This Row],[Heizleistung (35°C)]],(Tabelle1[[#This Row],[Heizleistung (35°C)]]+Tabelle1[[#This Row],[Heizleistung (55°C)]])/2)</f>
        <v>15.414999999999999</v>
      </c>
      <c r="M2172" s="20">
        <f>IF(Tabelle1[[#This Row],[Etas 55°C]]=0,0,(Tabelle1[[#This Row],[Etas 35°C]]*0.8+Tabelle1[[#This Row],[Etas 55°C]]*0.2))*2.5</f>
        <v>4.4715000000000007</v>
      </c>
      <c r="N2172" s="21">
        <f>IF(-(Tabelle1[[#This Row],[80%/20% SCOP]]-5.5)/5.5=1,"n.a.",-(Tabelle1[[#This Row],[80%/20% SCOP]]-5.5)/5.5)</f>
        <v>0.18699999999999986</v>
      </c>
    </row>
    <row r="2173" spans="1:14" ht="20.100000000000001" customHeight="1" x14ac:dyDescent="0.25">
      <c r="A2173" s="24">
        <v>16018021</v>
      </c>
      <c r="B2173" s="15" t="s">
        <v>2195</v>
      </c>
      <c r="C2173" s="15" t="s">
        <v>2206</v>
      </c>
      <c r="D2173" s="16" t="s">
        <v>2</v>
      </c>
      <c r="E2173" s="17">
        <v>14.24</v>
      </c>
      <c r="F2173" s="18">
        <v>1.873</v>
      </c>
      <c r="G2173" s="17">
        <v>14.33</v>
      </c>
      <c r="H2173" s="18">
        <v>1.4610000000000001</v>
      </c>
      <c r="I2173" s="16" t="s">
        <v>3</v>
      </c>
      <c r="J2173" s="16" t="s">
        <v>4</v>
      </c>
      <c r="K2173" s="16" t="s">
        <v>4</v>
      </c>
      <c r="L2173" s="19">
        <f>IF(Tabelle1[[#This Row],[Heizleistung (55°C)]]=0,Tabelle1[[#This Row],[Heizleistung (35°C)]],(Tabelle1[[#This Row],[Heizleistung (35°C)]]+Tabelle1[[#This Row],[Heizleistung (55°C)]])/2)</f>
        <v>14.285</v>
      </c>
      <c r="M2173" s="20">
        <f>IF(Tabelle1[[#This Row],[Etas 55°C]]=0,0,(Tabelle1[[#This Row],[Etas 35°C]]*0.8+Tabelle1[[#This Row],[Etas 55°C]]*0.2))*2.5</f>
        <v>4.4765000000000006</v>
      </c>
      <c r="N2173" s="21">
        <f>IF(-(Tabelle1[[#This Row],[80%/20% SCOP]]-5.5)/5.5=1,"n.a.",-(Tabelle1[[#This Row],[80%/20% SCOP]]-5.5)/5.5)</f>
        <v>0.18609090909090897</v>
      </c>
    </row>
    <row r="2174" spans="1:14" ht="20.100000000000001" customHeight="1" x14ac:dyDescent="0.25">
      <c r="A2174" s="24">
        <v>16016753</v>
      </c>
      <c r="B2174" s="15" t="s">
        <v>2195</v>
      </c>
      <c r="C2174" s="15" t="s">
        <v>2207</v>
      </c>
      <c r="D2174" s="16" t="s">
        <v>2</v>
      </c>
      <c r="E2174" s="17">
        <v>9.99</v>
      </c>
      <c r="F2174" s="18">
        <v>1.95</v>
      </c>
      <c r="G2174" s="17">
        <v>9.5299999999999994</v>
      </c>
      <c r="H2174" s="18">
        <v>1.53</v>
      </c>
      <c r="I2174" s="16" t="s">
        <v>3</v>
      </c>
      <c r="J2174" s="16" t="s">
        <v>4</v>
      </c>
      <c r="K2174" s="16" t="s">
        <v>4</v>
      </c>
      <c r="L2174" s="19">
        <f>IF(Tabelle1[[#This Row],[Heizleistung (55°C)]]=0,Tabelle1[[#This Row],[Heizleistung (35°C)]],(Tabelle1[[#This Row],[Heizleistung (35°C)]]+Tabelle1[[#This Row],[Heizleistung (55°C)]])/2)</f>
        <v>9.76</v>
      </c>
      <c r="M2174" s="20">
        <f>IF(Tabelle1[[#This Row],[Etas 55°C]]=0,0,(Tabelle1[[#This Row],[Etas 35°C]]*0.8+Tabelle1[[#This Row],[Etas 55°C]]*0.2))*2.5</f>
        <v>4.665</v>
      </c>
      <c r="N2174" s="21">
        <f>IF(-(Tabelle1[[#This Row],[80%/20% SCOP]]-5.5)/5.5=1,"n.a.",-(Tabelle1[[#This Row],[80%/20% SCOP]]-5.5)/5.5)</f>
        <v>0.15181818181818182</v>
      </c>
    </row>
    <row r="2175" spans="1:14" ht="20.100000000000001" customHeight="1" x14ac:dyDescent="0.25">
      <c r="A2175" s="24">
        <v>16018179</v>
      </c>
      <c r="B2175" s="15" t="s">
        <v>2195</v>
      </c>
      <c r="C2175" s="15" t="s">
        <v>2208</v>
      </c>
      <c r="D2175" s="16" t="s">
        <v>2</v>
      </c>
      <c r="E2175" s="17">
        <v>17.690000000000001</v>
      </c>
      <c r="F2175" s="18">
        <v>1.9</v>
      </c>
      <c r="G2175" s="17">
        <v>17.95</v>
      </c>
      <c r="H2175" s="18">
        <v>1.43</v>
      </c>
      <c r="I2175" s="16" t="s">
        <v>3</v>
      </c>
      <c r="J2175" s="16" t="s">
        <v>4</v>
      </c>
      <c r="K2175" s="16" t="s">
        <v>4</v>
      </c>
      <c r="L2175" s="19">
        <f>IF(Tabelle1[[#This Row],[Heizleistung (55°C)]]=0,Tabelle1[[#This Row],[Heizleistung (35°C)]],(Tabelle1[[#This Row],[Heizleistung (35°C)]]+Tabelle1[[#This Row],[Heizleistung (55°C)]])/2)</f>
        <v>17.82</v>
      </c>
      <c r="M2175" s="20">
        <f>IF(Tabelle1[[#This Row],[Etas 55°C]]=0,0,(Tabelle1[[#This Row],[Etas 35°C]]*0.8+Tabelle1[[#This Row],[Etas 55°C]]*0.2))*2.5</f>
        <v>4.5150000000000006</v>
      </c>
      <c r="N2175" s="21">
        <f>IF(-(Tabelle1[[#This Row],[80%/20% SCOP]]-5.5)/5.5=1,"n.a.",-(Tabelle1[[#This Row],[80%/20% SCOP]]-5.5)/5.5)</f>
        <v>0.179090909090909</v>
      </c>
    </row>
    <row r="2176" spans="1:14" ht="20.100000000000001" customHeight="1" x14ac:dyDescent="0.25">
      <c r="A2176" s="24">
        <v>16018182</v>
      </c>
      <c r="B2176" s="15" t="s">
        <v>2195</v>
      </c>
      <c r="C2176" s="15" t="s">
        <v>2209</v>
      </c>
      <c r="D2176" s="16" t="s">
        <v>2</v>
      </c>
      <c r="E2176" s="17">
        <v>19.29</v>
      </c>
      <c r="F2176" s="18">
        <v>1.88</v>
      </c>
      <c r="G2176" s="17">
        <v>19.43</v>
      </c>
      <c r="H2176" s="18">
        <v>1.42</v>
      </c>
      <c r="I2176" s="16" t="s">
        <v>3</v>
      </c>
      <c r="J2176" s="16" t="s">
        <v>4</v>
      </c>
      <c r="K2176" s="16" t="s">
        <v>4</v>
      </c>
      <c r="L2176" s="19">
        <f>IF(Tabelle1[[#This Row],[Heizleistung (55°C)]]=0,Tabelle1[[#This Row],[Heizleistung (35°C)]],(Tabelle1[[#This Row],[Heizleistung (35°C)]]+Tabelle1[[#This Row],[Heizleistung (55°C)]])/2)</f>
        <v>19.36</v>
      </c>
      <c r="M2176" s="20">
        <f>IF(Tabelle1[[#This Row],[Etas 55°C]]=0,0,(Tabelle1[[#This Row],[Etas 35°C]]*0.8+Tabelle1[[#This Row],[Etas 55°C]]*0.2))*2.5</f>
        <v>4.47</v>
      </c>
      <c r="N2176" s="21">
        <f>IF(-(Tabelle1[[#This Row],[80%/20% SCOP]]-5.5)/5.5=1,"n.a.",-(Tabelle1[[#This Row],[80%/20% SCOP]]-5.5)/5.5)</f>
        <v>0.18727272727272731</v>
      </c>
    </row>
    <row r="2177" spans="1:14" ht="20.100000000000001" customHeight="1" x14ac:dyDescent="0.25">
      <c r="A2177" s="24">
        <v>16018018</v>
      </c>
      <c r="B2177" s="15" t="s">
        <v>2195</v>
      </c>
      <c r="C2177" s="15" t="s">
        <v>2210</v>
      </c>
      <c r="D2177" s="16" t="s">
        <v>2</v>
      </c>
      <c r="E2177" s="17">
        <v>14.29</v>
      </c>
      <c r="F2177" s="18">
        <v>1.8859999999999999</v>
      </c>
      <c r="G2177" s="17">
        <v>14.48</v>
      </c>
      <c r="H2177" s="18">
        <v>1.444</v>
      </c>
      <c r="I2177" s="16" t="s">
        <v>3</v>
      </c>
      <c r="J2177" s="16" t="s">
        <v>4</v>
      </c>
      <c r="K2177" s="16" t="s">
        <v>4</v>
      </c>
      <c r="L2177" s="19">
        <f>IF(Tabelle1[[#This Row],[Heizleistung (55°C)]]=0,Tabelle1[[#This Row],[Heizleistung (35°C)]],(Tabelle1[[#This Row],[Heizleistung (35°C)]]+Tabelle1[[#This Row],[Heizleistung (55°C)]])/2)</f>
        <v>14.385</v>
      </c>
      <c r="M2177" s="20">
        <f>IF(Tabelle1[[#This Row],[Etas 55°C]]=0,0,(Tabelle1[[#This Row],[Etas 35°C]]*0.8+Tabelle1[[#This Row],[Etas 55°C]]*0.2))*2.5</f>
        <v>4.4939999999999998</v>
      </c>
      <c r="N2177" s="21">
        <f>IF(-(Tabelle1[[#This Row],[80%/20% SCOP]]-5.5)/5.5=1,"n.a.",-(Tabelle1[[#This Row],[80%/20% SCOP]]-5.5)/5.5)</f>
        <v>0.18290909090909094</v>
      </c>
    </row>
    <row r="2178" spans="1:14" ht="20.100000000000001" customHeight="1" x14ac:dyDescent="0.25">
      <c r="A2178" s="24">
        <v>16018024</v>
      </c>
      <c r="B2178" s="15" t="s">
        <v>2195</v>
      </c>
      <c r="C2178" s="15" t="s">
        <v>2211</v>
      </c>
      <c r="D2178" s="16" t="s">
        <v>2</v>
      </c>
      <c r="E2178" s="17">
        <v>12.34</v>
      </c>
      <c r="F2178" s="18">
        <v>1.8660000000000001</v>
      </c>
      <c r="G2178" s="17">
        <v>12.36</v>
      </c>
      <c r="H2178" s="18">
        <v>1.4510000000000001</v>
      </c>
      <c r="I2178" s="16" t="s">
        <v>3</v>
      </c>
      <c r="J2178" s="16" t="s">
        <v>4</v>
      </c>
      <c r="K2178" s="16" t="s">
        <v>4</v>
      </c>
      <c r="L2178" s="19">
        <f>IF(Tabelle1[[#This Row],[Heizleistung (55°C)]]=0,Tabelle1[[#This Row],[Heizleistung (35°C)]],(Tabelle1[[#This Row],[Heizleistung (35°C)]]+Tabelle1[[#This Row],[Heizleistung (55°C)]])/2)</f>
        <v>12.35</v>
      </c>
      <c r="M2178" s="20">
        <f>IF(Tabelle1[[#This Row],[Etas 55°C]]=0,0,(Tabelle1[[#This Row],[Etas 35°C]]*0.8+Tabelle1[[#This Row],[Etas 55°C]]*0.2))*2.5</f>
        <v>4.4575000000000005</v>
      </c>
      <c r="N2178" s="21">
        <f>IF(-(Tabelle1[[#This Row],[80%/20% SCOP]]-5.5)/5.5=1,"n.a.",-(Tabelle1[[#This Row],[80%/20% SCOP]]-5.5)/5.5)</f>
        <v>0.18954545454545446</v>
      </c>
    </row>
    <row r="2179" spans="1:14" ht="20.100000000000001" customHeight="1" x14ac:dyDescent="0.25">
      <c r="A2179" s="24">
        <v>16016759</v>
      </c>
      <c r="B2179" s="15" t="s">
        <v>2195</v>
      </c>
      <c r="C2179" s="15" t="s">
        <v>2197</v>
      </c>
      <c r="D2179" s="16" t="s">
        <v>2</v>
      </c>
      <c r="E2179" s="17">
        <v>15.3</v>
      </c>
      <c r="F2179" s="18">
        <v>1.87</v>
      </c>
      <c r="G2179" s="17">
        <v>15.53</v>
      </c>
      <c r="H2179" s="18">
        <v>1.46</v>
      </c>
      <c r="I2179" s="16" t="s">
        <v>3</v>
      </c>
      <c r="J2179" s="16" t="s">
        <v>4</v>
      </c>
      <c r="K2179" s="16" t="s">
        <v>4</v>
      </c>
      <c r="L2179" s="19">
        <f>IF(Tabelle1[[#This Row],[Heizleistung (55°C)]]=0,Tabelle1[[#This Row],[Heizleistung (35°C)]],(Tabelle1[[#This Row],[Heizleistung (35°C)]]+Tabelle1[[#This Row],[Heizleistung (55°C)]])/2)</f>
        <v>15.414999999999999</v>
      </c>
      <c r="M2179" s="20">
        <f>IF(Tabelle1[[#This Row],[Etas 55°C]]=0,0,(Tabelle1[[#This Row],[Etas 35°C]]*0.8+Tabelle1[[#This Row],[Etas 55°C]]*0.2))*2.5</f>
        <v>4.4700000000000006</v>
      </c>
      <c r="N2179" s="21">
        <f>IF(-(Tabelle1[[#This Row],[80%/20% SCOP]]-5.5)/5.5=1,"n.a.",-(Tabelle1[[#This Row],[80%/20% SCOP]]-5.5)/5.5)</f>
        <v>0.18727272727272715</v>
      </c>
    </row>
    <row r="2180" spans="1:14" ht="20.100000000000001" customHeight="1" x14ac:dyDescent="0.25">
      <c r="A2180" s="24">
        <v>16016770</v>
      </c>
      <c r="B2180" s="15" t="s">
        <v>2195</v>
      </c>
      <c r="C2180" s="15" t="s">
        <v>2212</v>
      </c>
      <c r="D2180" s="16" t="s">
        <v>2</v>
      </c>
      <c r="E2180" s="17">
        <v>15.44</v>
      </c>
      <c r="F2180" s="18">
        <v>1.84</v>
      </c>
      <c r="G2180" s="17">
        <v>15.7</v>
      </c>
      <c r="H2180" s="18">
        <v>1.45</v>
      </c>
      <c r="I2180" s="16" t="s">
        <v>3</v>
      </c>
      <c r="J2180" s="16" t="s">
        <v>4</v>
      </c>
      <c r="K2180" s="16" t="s">
        <v>4</v>
      </c>
      <c r="L2180" s="19">
        <f>IF(Tabelle1[[#This Row],[Heizleistung (55°C)]]=0,Tabelle1[[#This Row],[Heizleistung (35°C)]],(Tabelle1[[#This Row],[Heizleistung (35°C)]]+Tabelle1[[#This Row],[Heizleistung (55°C)]])/2)</f>
        <v>15.57</v>
      </c>
      <c r="M2180" s="20">
        <f>IF(Tabelle1[[#This Row],[Etas 55°C]]=0,0,(Tabelle1[[#This Row],[Etas 35°C]]*0.8+Tabelle1[[#This Row],[Etas 55°C]]*0.2))*2.5</f>
        <v>4.4050000000000002</v>
      </c>
      <c r="N2180" s="21">
        <f>IF(-(Tabelle1[[#This Row],[80%/20% SCOP]]-5.5)/5.5=1,"n.a.",-(Tabelle1[[#This Row],[80%/20% SCOP]]-5.5)/5.5)</f>
        <v>0.19909090909090904</v>
      </c>
    </row>
    <row r="2181" spans="1:14" ht="20.100000000000001" customHeight="1" x14ac:dyDescent="0.25">
      <c r="A2181" s="24">
        <v>16016768</v>
      </c>
      <c r="B2181" s="15" t="s">
        <v>2195</v>
      </c>
      <c r="C2181" s="15" t="s">
        <v>2213</v>
      </c>
      <c r="D2181" s="16" t="s">
        <v>2</v>
      </c>
      <c r="E2181" s="17">
        <v>14.29</v>
      </c>
      <c r="F2181" s="18">
        <v>1.89</v>
      </c>
      <c r="G2181" s="17">
        <v>14.48</v>
      </c>
      <c r="H2181" s="18">
        <v>1.44</v>
      </c>
      <c r="I2181" s="16" t="s">
        <v>3</v>
      </c>
      <c r="J2181" s="16" t="s">
        <v>4</v>
      </c>
      <c r="K2181" s="16" t="s">
        <v>4</v>
      </c>
      <c r="L2181" s="19">
        <f>IF(Tabelle1[[#This Row],[Heizleistung (55°C)]]=0,Tabelle1[[#This Row],[Heizleistung (35°C)]],(Tabelle1[[#This Row],[Heizleistung (35°C)]]+Tabelle1[[#This Row],[Heizleistung (55°C)]])/2)</f>
        <v>14.385</v>
      </c>
      <c r="M2181" s="20">
        <f>IF(Tabelle1[[#This Row],[Etas 55°C]]=0,0,(Tabelle1[[#This Row],[Etas 35°C]]*0.8+Tabelle1[[#This Row],[Etas 55°C]]*0.2))*2.5</f>
        <v>4.5</v>
      </c>
      <c r="N2181" s="21">
        <f>IF(-(Tabelle1[[#This Row],[80%/20% SCOP]]-5.5)/5.5=1,"n.a.",-(Tabelle1[[#This Row],[80%/20% SCOP]]-5.5)/5.5)</f>
        <v>0.18181818181818182</v>
      </c>
    </row>
    <row r="2182" spans="1:14" ht="20.100000000000001" customHeight="1" x14ac:dyDescent="0.25">
      <c r="A2182" s="24">
        <v>16016758</v>
      </c>
      <c r="B2182" s="15" t="s">
        <v>2195</v>
      </c>
      <c r="C2182" s="15" t="s">
        <v>2203</v>
      </c>
      <c r="D2182" s="16" t="s">
        <v>2</v>
      </c>
      <c r="E2182" s="17">
        <v>14.24</v>
      </c>
      <c r="F2182" s="18">
        <v>1.87</v>
      </c>
      <c r="G2182" s="17">
        <v>14.33</v>
      </c>
      <c r="H2182" s="18">
        <v>1.46</v>
      </c>
      <c r="I2182" s="16" t="s">
        <v>3</v>
      </c>
      <c r="J2182" s="16" t="s">
        <v>4</v>
      </c>
      <c r="K2182" s="16" t="s">
        <v>4</v>
      </c>
      <c r="L2182" s="19">
        <f>IF(Tabelle1[[#This Row],[Heizleistung (55°C)]]=0,Tabelle1[[#This Row],[Heizleistung (35°C)]],(Tabelle1[[#This Row],[Heizleistung (35°C)]]+Tabelle1[[#This Row],[Heizleistung (55°C)]])/2)</f>
        <v>14.285</v>
      </c>
      <c r="M2182" s="20">
        <f>IF(Tabelle1[[#This Row],[Etas 55°C]]=0,0,(Tabelle1[[#This Row],[Etas 35°C]]*0.8+Tabelle1[[#This Row],[Etas 55°C]]*0.2))*2.5</f>
        <v>4.4700000000000006</v>
      </c>
      <c r="N2182" s="21">
        <f>IF(-(Tabelle1[[#This Row],[80%/20% SCOP]]-5.5)/5.5=1,"n.a.",-(Tabelle1[[#This Row],[80%/20% SCOP]]-5.5)/5.5)</f>
        <v>0.18727272727272715</v>
      </c>
    </row>
    <row r="2183" spans="1:14" ht="20.100000000000001" customHeight="1" x14ac:dyDescent="0.25">
      <c r="A2183" s="24">
        <v>16016771</v>
      </c>
      <c r="B2183" s="15" t="s">
        <v>2195</v>
      </c>
      <c r="C2183" s="15" t="s">
        <v>2214</v>
      </c>
      <c r="D2183" s="16" t="s">
        <v>2</v>
      </c>
      <c r="E2183" s="17">
        <v>15.44</v>
      </c>
      <c r="F2183" s="18">
        <v>1.84</v>
      </c>
      <c r="G2183" s="17">
        <v>15.7</v>
      </c>
      <c r="H2183" s="18">
        <v>1.45</v>
      </c>
      <c r="I2183" s="16" t="s">
        <v>3</v>
      </c>
      <c r="J2183" s="16" t="s">
        <v>4</v>
      </c>
      <c r="K2183" s="16" t="s">
        <v>4</v>
      </c>
      <c r="L2183" s="19">
        <f>IF(Tabelle1[[#This Row],[Heizleistung (55°C)]]=0,Tabelle1[[#This Row],[Heizleistung (35°C)]],(Tabelle1[[#This Row],[Heizleistung (35°C)]]+Tabelle1[[#This Row],[Heizleistung (55°C)]])/2)</f>
        <v>15.57</v>
      </c>
      <c r="M2183" s="20">
        <f>IF(Tabelle1[[#This Row],[Etas 55°C]]=0,0,(Tabelle1[[#This Row],[Etas 35°C]]*0.8+Tabelle1[[#This Row],[Etas 55°C]]*0.2))*2.5</f>
        <v>4.4050000000000002</v>
      </c>
      <c r="N2183" s="21">
        <f>IF(-(Tabelle1[[#This Row],[80%/20% SCOP]]-5.5)/5.5=1,"n.a.",-(Tabelle1[[#This Row],[80%/20% SCOP]]-5.5)/5.5)</f>
        <v>0.19909090909090904</v>
      </c>
    </row>
    <row r="2184" spans="1:14" ht="20.100000000000001" customHeight="1" x14ac:dyDescent="0.25">
      <c r="A2184" s="24">
        <v>16016761</v>
      </c>
      <c r="B2184" s="15" t="s">
        <v>2195</v>
      </c>
      <c r="C2184" s="15" t="s">
        <v>2196</v>
      </c>
      <c r="D2184" s="16" t="s">
        <v>2</v>
      </c>
      <c r="E2184" s="17">
        <v>12.2</v>
      </c>
      <c r="F2184" s="18">
        <v>1.86</v>
      </c>
      <c r="G2184" s="17">
        <v>12.4</v>
      </c>
      <c r="H2184" s="18">
        <v>1.44</v>
      </c>
      <c r="I2184" s="16" t="s">
        <v>3</v>
      </c>
      <c r="J2184" s="16" t="s">
        <v>4</v>
      </c>
      <c r="K2184" s="16" t="s">
        <v>4</v>
      </c>
      <c r="L2184" s="19">
        <f>IF(Tabelle1[[#This Row],[Heizleistung (55°C)]]=0,Tabelle1[[#This Row],[Heizleistung (35°C)]],(Tabelle1[[#This Row],[Heizleistung (35°C)]]+Tabelle1[[#This Row],[Heizleistung (55°C)]])/2)</f>
        <v>12.3</v>
      </c>
      <c r="M2184" s="20">
        <f>IF(Tabelle1[[#This Row],[Etas 55°C]]=0,0,(Tabelle1[[#This Row],[Etas 35°C]]*0.8+Tabelle1[[#This Row],[Etas 55°C]]*0.2))*2.5</f>
        <v>4.4400000000000004</v>
      </c>
      <c r="N2184" s="21">
        <f>IF(-(Tabelle1[[#This Row],[80%/20% SCOP]]-5.5)/5.5=1,"n.a.",-(Tabelle1[[#This Row],[80%/20% SCOP]]-5.5)/5.5)</f>
        <v>0.19272727272727266</v>
      </c>
    </row>
    <row r="2185" spans="1:14" ht="20.100000000000001" customHeight="1" x14ac:dyDescent="0.25">
      <c r="A2185" s="24">
        <v>16016752</v>
      </c>
      <c r="B2185" s="15" t="s">
        <v>2195</v>
      </c>
      <c r="C2185" s="15" t="s">
        <v>2215</v>
      </c>
      <c r="D2185" s="16" t="s">
        <v>2</v>
      </c>
      <c r="E2185" s="17">
        <v>8.3000000000000007</v>
      </c>
      <c r="F2185" s="18">
        <v>1.98</v>
      </c>
      <c r="G2185" s="17">
        <v>7.87</v>
      </c>
      <c r="H2185" s="18">
        <v>1.53</v>
      </c>
      <c r="I2185" s="16" t="s">
        <v>3</v>
      </c>
      <c r="J2185" s="16" t="s">
        <v>4</v>
      </c>
      <c r="K2185" s="16" t="s">
        <v>4</v>
      </c>
      <c r="L2185" s="19">
        <f>IF(Tabelle1[[#This Row],[Heizleistung (55°C)]]=0,Tabelle1[[#This Row],[Heizleistung (35°C)]],(Tabelle1[[#This Row],[Heizleistung (35°C)]]+Tabelle1[[#This Row],[Heizleistung (55°C)]])/2)</f>
        <v>8.0850000000000009</v>
      </c>
      <c r="M2185" s="20">
        <f>IF(Tabelle1[[#This Row],[Etas 55°C]]=0,0,(Tabelle1[[#This Row],[Etas 35°C]]*0.8+Tabelle1[[#This Row],[Etas 55°C]]*0.2))*2.5</f>
        <v>4.7250000000000005</v>
      </c>
      <c r="N2185" s="21">
        <f>IF(-(Tabelle1[[#This Row],[80%/20% SCOP]]-5.5)/5.5=1,"n.a.",-(Tabelle1[[#This Row],[80%/20% SCOP]]-5.5)/5.5)</f>
        <v>0.14090909090909082</v>
      </c>
    </row>
    <row r="2186" spans="1:14" ht="20.100000000000001" customHeight="1" x14ac:dyDescent="0.25">
      <c r="A2186" s="24">
        <v>16018180</v>
      </c>
      <c r="B2186" s="15" t="s">
        <v>2195</v>
      </c>
      <c r="C2186" s="15" t="s">
        <v>2216</v>
      </c>
      <c r="D2186" s="16" t="s">
        <v>2</v>
      </c>
      <c r="E2186" s="17">
        <v>17.690000000000001</v>
      </c>
      <c r="F2186" s="18">
        <v>1.9</v>
      </c>
      <c r="G2186" s="17">
        <v>17.95</v>
      </c>
      <c r="H2186" s="18">
        <v>1.43</v>
      </c>
      <c r="I2186" s="16" t="s">
        <v>3</v>
      </c>
      <c r="J2186" s="16" t="s">
        <v>4</v>
      </c>
      <c r="K2186" s="16" t="s">
        <v>4</v>
      </c>
      <c r="L2186" s="19">
        <f>IF(Tabelle1[[#This Row],[Heizleistung (55°C)]]=0,Tabelle1[[#This Row],[Heizleistung (35°C)]],(Tabelle1[[#This Row],[Heizleistung (35°C)]]+Tabelle1[[#This Row],[Heizleistung (55°C)]])/2)</f>
        <v>17.82</v>
      </c>
      <c r="M2186" s="20">
        <f>IF(Tabelle1[[#This Row],[Etas 55°C]]=0,0,(Tabelle1[[#This Row],[Etas 35°C]]*0.8+Tabelle1[[#This Row],[Etas 55°C]]*0.2))*2.5</f>
        <v>4.5150000000000006</v>
      </c>
      <c r="N2186" s="21">
        <f>IF(-(Tabelle1[[#This Row],[80%/20% SCOP]]-5.5)/5.5=1,"n.a.",-(Tabelle1[[#This Row],[80%/20% SCOP]]-5.5)/5.5)</f>
        <v>0.179090909090909</v>
      </c>
    </row>
    <row r="2187" spans="1:14" ht="20.100000000000001" customHeight="1" x14ac:dyDescent="0.25">
      <c r="A2187" s="24">
        <v>16016765</v>
      </c>
      <c r="B2187" s="15" t="s">
        <v>2195</v>
      </c>
      <c r="C2187" s="15" t="s">
        <v>2201</v>
      </c>
      <c r="D2187" s="16" t="s">
        <v>2</v>
      </c>
      <c r="E2187" s="17">
        <v>14.29</v>
      </c>
      <c r="F2187" s="18">
        <v>1.89</v>
      </c>
      <c r="G2187" s="17">
        <v>14.48</v>
      </c>
      <c r="H2187" s="18">
        <v>1.44</v>
      </c>
      <c r="I2187" s="16" t="s">
        <v>3</v>
      </c>
      <c r="J2187" s="16" t="s">
        <v>4</v>
      </c>
      <c r="K2187" s="16" t="s">
        <v>4</v>
      </c>
      <c r="L2187" s="19">
        <f>IF(Tabelle1[[#This Row],[Heizleistung (55°C)]]=0,Tabelle1[[#This Row],[Heizleistung (35°C)]],(Tabelle1[[#This Row],[Heizleistung (35°C)]]+Tabelle1[[#This Row],[Heizleistung (55°C)]])/2)</f>
        <v>14.385</v>
      </c>
      <c r="M2187" s="20">
        <f>IF(Tabelle1[[#This Row],[Etas 55°C]]=0,0,(Tabelle1[[#This Row],[Etas 35°C]]*0.8+Tabelle1[[#This Row],[Etas 55°C]]*0.2))*2.5</f>
        <v>4.5</v>
      </c>
      <c r="N2187" s="21">
        <f>IF(-(Tabelle1[[#This Row],[80%/20% SCOP]]-5.5)/5.5=1,"n.a.",-(Tabelle1[[#This Row],[80%/20% SCOP]]-5.5)/5.5)</f>
        <v>0.18181818181818182</v>
      </c>
    </row>
    <row r="2188" spans="1:14" ht="20.100000000000001" customHeight="1" x14ac:dyDescent="0.25">
      <c r="A2188" s="24">
        <v>16018031</v>
      </c>
      <c r="B2188" s="15" t="s">
        <v>2195</v>
      </c>
      <c r="C2188" s="15" t="s">
        <v>2217</v>
      </c>
      <c r="D2188" s="16" t="s">
        <v>2</v>
      </c>
      <c r="E2188" s="17">
        <v>8.3000000000000007</v>
      </c>
      <c r="F2188" s="18">
        <v>1.976</v>
      </c>
      <c r="G2188" s="17">
        <v>7.87</v>
      </c>
      <c r="H2188" s="18">
        <v>1.528</v>
      </c>
      <c r="I2188" s="16" t="s">
        <v>3</v>
      </c>
      <c r="J2188" s="16" t="s">
        <v>4</v>
      </c>
      <c r="K2188" s="16" t="s">
        <v>4</v>
      </c>
      <c r="L2188" s="19">
        <f>IF(Tabelle1[[#This Row],[Heizleistung (55°C)]]=0,Tabelle1[[#This Row],[Heizleistung (35°C)]],(Tabelle1[[#This Row],[Heizleistung (35°C)]]+Tabelle1[[#This Row],[Heizleistung (55°C)]])/2)</f>
        <v>8.0850000000000009</v>
      </c>
      <c r="M2188" s="20">
        <f>IF(Tabelle1[[#This Row],[Etas 55°C]]=0,0,(Tabelle1[[#This Row],[Etas 35°C]]*0.8+Tabelle1[[#This Row],[Etas 55°C]]*0.2))*2.5</f>
        <v>4.7160000000000002</v>
      </c>
      <c r="N2188" s="21">
        <f>IF(-(Tabelle1[[#This Row],[80%/20% SCOP]]-5.5)/5.5=1,"n.a.",-(Tabelle1[[#This Row],[80%/20% SCOP]]-5.5)/5.5)</f>
        <v>0.1425454545454545</v>
      </c>
    </row>
    <row r="2189" spans="1:14" ht="20.100000000000001" customHeight="1" x14ac:dyDescent="0.25">
      <c r="A2189" s="24">
        <v>16018181</v>
      </c>
      <c r="B2189" s="15" t="s">
        <v>2195</v>
      </c>
      <c r="C2189" s="15" t="s">
        <v>2218</v>
      </c>
      <c r="D2189" s="16" t="s">
        <v>2</v>
      </c>
      <c r="E2189" s="17">
        <v>19.29</v>
      </c>
      <c r="F2189" s="18">
        <v>1.88</v>
      </c>
      <c r="G2189" s="17">
        <v>19.43</v>
      </c>
      <c r="H2189" s="18">
        <v>1.42</v>
      </c>
      <c r="I2189" s="16" t="s">
        <v>3</v>
      </c>
      <c r="J2189" s="16" t="s">
        <v>4</v>
      </c>
      <c r="K2189" s="16" t="s">
        <v>4</v>
      </c>
      <c r="L2189" s="19">
        <f>IF(Tabelle1[[#This Row],[Heizleistung (55°C)]]=0,Tabelle1[[#This Row],[Heizleistung (35°C)]],(Tabelle1[[#This Row],[Heizleistung (35°C)]]+Tabelle1[[#This Row],[Heizleistung (55°C)]])/2)</f>
        <v>19.36</v>
      </c>
      <c r="M2189" s="20">
        <f>IF(Tabelle1[[#This Row],[Etas 55°C]]=0,0,(Tabelle1[[#This Row],[Etas 35°C]]*0.8+Tabelle1[[#This Row],[Etas 55°C]]*0.2))*2.5</f>
        <v>4.47</v>
      </c>
      <c r="N2189" s="21">
        <f>IF(-(Tabelle1[[#This Row],[80%/20% SCOP]]-5.5)/5.5=1,"n.a.",-(Tabelle1[[#This Row],[80%/20% SCOP]]-5.5)/5.5)</f>
        <v>0.18727272727272731</v>
      </c>
    </row>
    <row r="2190" spans="1:14" ht="20.100000000000001" customHeight="1" x14ac:dyDescent="0.25">
      <c r="A2190" s="24">
        <v>16016742</v>
      </c>
      <c r="B2190" s="15" t="s">
        <v>2195</v>
      </c>
      <c r="C2190" s="15" t="s">
        <v>2217</v>
      </c>
      <c r="D2190" s="16" t="s">
        <v>2</v>
      </c>
      <c r="E2190" s="17">
        <v>8.3000000000000007</v>
      </c>
      <c r="F2190" s="18">
        <v>1.98</v>
      </c>
      <c r="G2190" s="17">
        <v>7.87</v>
      </c>
      <c r="H2190" s="18">
        <v>1.53</v>
      </c>
      <c r="I2190" s="16" t="s">
        <v>3</v>
      </c>
      <c r="J2190" s="16" t="s">
        <v>4</v>
      </c>
      <c r="K2190" s="16" t="s">
        <v>4</v>
      </c>
      <c r="L2190" s="19">
        <f>IF(Tabelle1[[#This Row],[Heizleistung (55°C)]]=0,Tabelle1[[#This Row],[Heizleistung (35°C)]],(Tabelle1[[#This Row],[Heizleistung (35°C)]]+Tabelle1[[#This Row],[Heizleistung (55°C)]])/2)</f>
        <v>8.0850000000000009</v>
      </c>
      <c r="M2190" s="20">
        <f>IF(Tabelle1[[#This Row],[Etas 55°C]]=0,0,(Tabelle1[[#This Row],[Etas 35°C]]*0.8+Tabelle1[[#This Row],[Etas 55°C]]*0.2))*2.5</f>
        <v>4.7250000000000005</v>
      </c>
      <c r="N2190" s="21">
        <f>IF(-(Tabelle1[[#This Row],[80%/20% SCOP]]-5.5)/5.5=1,"n.a.",-(Tabelle1[[#This Row],[80%/20% SCOP]]-5.5)/5.5)</f>
        <v>0.14090909090909082</v>
      </c>
    </row>
    <row r="2191" spans="1:14" ht="20.100000000000001" customHeight="1" x14ac:dyDescent="0.25">
      <c r="A2191" s="24">
        <v>16016755</v>
      </c>
      <c r="B2191" s="15" t="s">
        <v>2195</v>
      </c>
      <c r="C2191" s="15" t="s">
        <v>2219</v>
      </c>
      <c r="D2191" s="16" t="s">
        <v>2</v>
      </c>
      <c r="E2191" s="17">
        <v>12.34</v>
      </c>
      <c r="F2191" s="18">
        <v>1.87</v>
      </c>
      <c r="G2191" s="17">
        <v>12.36</v>
      </c>
      <c r="H2191" s="18">
        <v>1.45</v>
      </c>
      <c r="I2191" s="16" t="s">
        <v>3</v>
      </c>
      <c r="J2191" s="16" t="s">
        <v>4</v>
      </c>
      <c r="K2191" s="16" t="s">
        <v>4</v>
      </c>
      <c r="L2191" s="19">
        <f>IF(Tabelle1[[#This Row],[Heizleistung (55°C)]]=0,Tabelle1[[#This Row],[Heizleistung (35°C)]],(Tabelle1[[#This Row],[Heizleistung (35°C)]]+Tabelle1[[#This Row],[Heizleistung (55°C)]])/2)</f>
        <v>12.35</v>
      </c>
      <c r="M2191" s="20">
        <f>IF(Tabelle1[[#This Row],[Etas 55°C]]=0,0,(Tabelle1[[#This Row],[Etas 35°C]]*0.8+Tabelle1[[#This Row],[Etas 55°C]]*0.2))*2.5</f>
        <v>4.4650000000000007</v>
      </c>
      <c r="N2191" s="21">
        <f>IF(-(Tabelle1[[#This Row],[80%/20% SCOP]]-5.5)/5.5=1,"n.a.",-(Tabelle1[[#This Row],[80%/20% SCOP]]-5.5)/5.5)</f>
        <v>0.18818181818181803</v>
      </c>
    </row>
    <row r="2192" spans="1:14" ht="20.100000000000001" customHeight="1" x14ac:dyDescent="0.25">
      <c r="A2192" s="24">
        <v>16018026</v>
      </c>
      <c r="B2192" s="15" t="s">
        <v>2195</v>
      </c>
      <c r="C2192" s="15" t="s">
        <v>2219</v>
      </c>
      <c r="D2192" s="16" t="s">
        <v>2</v>
      </c>
      <c r="E2192" s="17">
        <v>12.34</v>
      </c>
      <c r="F2192" s="18">
        <v>1.8660000000000001</v>
      </c>
      <c r="G2192" s="17">
        <v>12.36</v>
      </c>
      <c r="H2192" s="18">
        <v>1.4510000000000001</v>
      </c>
      <c r="I2192" s="16" t="s">
        <v>3</v>
      </c>
      <c r="J2192" s="16" t="s">
        <v>4</v>
      </c>
      <c r="K2192" s="16" t="s">
        <v>4</v>
      </c>
      <c r="L2192" s="19">
        <f>IF(Tabelle1[[#This Row],[Heizleistung (55°C)]]=0,Tabelle1[[#This Row],[Heizleistung (35°C)]],(Tabelle1[[#This Row],[Heizleistung (35°C)]]+Tabelle1[[#This Row],[Heizleistung (55°C)]])/2)</f>
        <v>12.35</v>
      </c>
      <c r="M2192" s="20">
        <f>IF(Tabelle1[[#This Row],[Etas 55°C]]=0,0,(Tabelle1[[#This Row],[Etas 35°C]]*0.8+Tabelle1[[#This Row],[Etas 55°C]]*0.2))*2.5</f>
        <v>4.4575000000000005</v>
      </c>
      <c r="N2192" s="21">
        <f>IF(-(Tabelle1[[#This Row],[80%/20% SCOP]]-5.5)/5.5=1,"n.a.",-(Tabelle1[[#This Row],[80%/20% SCOP]]-5.5)/5.5)</f>
        <v>0.18954545454545446</v>
      </c>
    </row>
    <row r="2193" spans="1:14" ht="20.100000000000001" customHeight="1" x14ac:dyDescent="0.25">
      <c r="A2193" s="24">
        <v>16016756</v>
      </c>
      <c r="B2193" s="15" t="s">
        <v>2195</v>
      </c>
      <c r="C2193" s="15" t="s">
        <v>2211</v>
      </c>
      <c r="D2193" s="16" t="s">
        <v>2</v>
      </c>
      <c r="E2193" s="17">
        <v>12.34</v>
      </c>
      <c r="F2193" s="18">
        <v>1.87</v>
      </c>
      <c r="G2193" s="17">
        <v>12.36</v>
      </c>
      <c r="H2193" s="18">
        <v>1.45</v>
      </c>
      <c r="I2193" s="16" t="s">
        <v>3</v>
      </c>
      <c r="J2193" s="16" t="s">
        <v>4</v>
      </c>
      <c r="K2193" s="16" t="s">
        <v>4</v>
      </c>
      <c r="L2193" s="19">
        <f>IF(Tabelle1[[#This Row],[Heizleistung (55°C)]]=0,Tabelle1[[#This Row],[Heizleistung (35°C)]],(Tabelle1[[#This Row],[Heizleistung (35°C)]]+Tabelle1[[#This Row],[Heizleistung (55°C)]])/2)</f>
        <v>12.35</v>
      </c>
      <c r="M2193" s="20">
        <f>IF(Tabelle1[[#This Row],[Etas 55°C]]=0,0,(Tabelle1[[#This Row],[Etas 35°C]]*0.8+Tabelle1[[#This Row],[Etas 55°C]]*0.2))*2.5</f>
        <v>4.4650000000000007</v>
      </c>
      <c r="N2193" s="21">
        <f>IF(-(Tabelle1[[#This Row],[80%/20% SCOP]]-5.5)/5.5=1,"n.a.",-(Tabelle1[[#This Row],[80%/20% SCOP]]-5.5)/5.5)</f>
        <v>0.18818181818181803</v>
      </c>
    </row>
    <row r="2194" spans="1:14" ht="20.100000000000001" customHeight="1" x14ac:dyDescent="0.25">
      <c r="A2194" s="24">
        <v>16016764</v>
      </c>
      <c r="B2194" s="15" t="s">
        <v>2195</v>
      </c>
      <c r="C2194" s="15" t="s">
        <v>2220</v>
      </c>
      <c r="D2194" s="16" t="s">
        <v>2</v>
      </c>
      <c r="E2194" s="17">
        <v>12.2</v>
      </c>
      <c r="F2194" s="18">
        <v>1.86</v>
      </c>
      <c r="G2194" s="17">
        <v>12.4</v>
      </c>
      <c r="H2194" s="18">
        <v>1.44</v>
      </c>
      <c r="I2194" s="16" t="s">
        <v>3</v>
      </c>
      <c r="J2194" s="16" t="s">
        <v>4</v>
      </c>
      <c r="K2194" s="16" t="s">
        <v>4</v>
      </c>
      <c r="L2194" s="19">
        <f>IF(Tabelle1[[#This Row],[Heizleistung (55°C)]]=0,Tabelle1[[#This Row],[Heizleistung (35°C)]],(Tabelle1[[#This Row],[Heizleistung (35°C)]]+Tabelle1[[#This Row],[Heizleistung (55°C)]])/2)</f>
        <v>12.3</v>
      </c>
      <c r="M2194" s="20">
        <f>IF(Tabelle1[[#This Row],[Etas 55°C]]=0,0,(Tabelle1[[#This Row],[Etas 35°C]]*0.8+Tabelle1[[#This Row],[Etas 55°C]]*0.2))*2.5</f>
        <v>4.4400000000000004</v>
      </c>
      <c r="N2194" s="21">
        <f>IF(-(Tabelle1[[#This Row],[80%/20% SCOP]]-5.5)/5.5=1,"n.a.",-(Tabelle1[[#This Row],[80%/20% SCOP]]-5.5)/5.5)</f>
        <v>0.19272727272727266</v>
      </c>
    </row>
    <row r="2195" spans="1:14" ht="20.100000000000001" customHeight="1" x14ac:dyDescent="0.25">
      <c r="A2195" s="24">
        <v>16018029</v>
      </c>
      <c r="B2195" s="15" t="s">
        <v>2195</v>
      </c>
      <c r="C2195" s="15" t="s">
        <v>2207</v>
      </c>
      <c r="D2195" s="16" t="s">
        <v>2</v>
      </c>
      <c r="E2195" s="17">
        <v>9.99</v>
      </c>
      <c r="F2195" s="18">
        <v>1.9490000000000001</v>
      </c>
      <c r="G2195" s="17">
        <v>9.5299999999999994</v>
      </c>
      <c r="H2195" s="18">
        <v>1.528</v>
      </c>
      <c r="I2195" s="16" t="s">
        <v>3</v>
      </c>
      <c r="J2195" s="16" t="s">
        <v>4</v>
      </c>
      <c r="K2195" s="16" t="s">
        <v>4</v>
      </c>
      <c r="L2195" s="19">
        <f>IF(Tabelle1[[#This Row],[Heizleistung (55°C)]]=0,Tabelle1[[#This Row],[Heizleistung (35°C)]],(Tabelle1[[#This Row],[Heizleistung (35°C)]]+Tabelle1[[#This Row],[Heizleistung (55°C)]])/2)</f>
        <v>9.76</v>
      </c>
      <c r="M2195" s="20">
        <f>IF(Tabelle1[[#This Row],[Etas 55°C]]=0,0,(Tabelle1[[#This Row],[Etas 35°C]]*0.8+Tabelle1[[#This Row],[Etas 55°C]]*0.2))*2.5</f>
        <v>4.6620000000000008</v>
      </c>
      <c r="N2195" s="21">
        <f>IF(-(Tabelle1[[#This Row],[80%/20% SCOP]]-5.5)/5.5=1,"n.a.",-(Tabelle1[[#This Row],[80%/20% SCOP]]-5.5)/5.5)</f>
        <v>0.15236363636363623</v>
      </c>
    </row>
    <row r="2196" spans="1:14" ht="20.100000000000001" customHeight="1" x14ac:dyDescent="0.25">
      <c r="A2196" s="24">
        <v>16016766</v>
      </c>
      <c r="B2196" s="15" t="s">
        <v>2195</v>
      </c>
      <c r="C2196" s="15" t="s">
        <v>2210</v>
      </c>
      <c r="D2196" s="16" t="s">
        <v>2</v>
      </c>
      <c r="E2196" s="17">
        <v>14.29</v>
      </c>
      <c r="F2196" s="18">
        <v>1.89</v>
      </c>
      <c r="G2196" s="17">
        <v>14.48</v>
      </c>
      <c r="H2196" s="18">
        <v>1.44</v>
      </c>
      <c r="I2196" s="16" t="s">
        <v>3</v>
      </c>
      <c r="J2196" s="16" t="s">
        <v>4</v>
      </c>
      <c r="K2196" s="16" t="s">
        <v>4</v>
      </c>
      <c r="L2196" s="19">
        <f>IF(Tabelle1[[#This Row],[Heizleistung (55°C)]]=0,Tabelle1[[#This Row],[Heizleistung (35°C)]],(Tabelle1[[#This Row],[Heizleistung (35°C)]]+Tabelle1[[#This Row],[Heizleistung (55°C)]])/2)</f>
        <v>14.385</v>
      </c>
      <c r="M2196" s="20">
        <f>IF(Tabelle1[[#This Row],[Etas 55°C]]=0,0,(Tabelle1[[#This Row],[Etas 35°C]]*0.8+Tabelle1[[#This Row],[Etas 55°C]]*0.2))*2.5</f>
        <v>4.5</v>
      </c>
      <c r="N2196" s="21">
        <f>IF(-(Tabelle1[[#This Row],[80%/20% SCOP]]-5.5)/5.5=1,"n.a.",-(Tabelle1[[#This Row],[80%/20% SCOP]]-5.5)/5.5)</f>
        <v>0.18181818181818182</v>
      </c>
    </row>
    <row r="2197" spans="1:14" ht="20.100000000000001" customHeight="1" x14ac:dyDescent="0.25">
      <c r="A2197" s="24">
        <v>16018028</v>
      </c>
      <c r="B2197" s="15" t="s">
        <v>2195</v>
      </c>
      <c r="C2197" s="15" t="s">
        <v>2202</v>
      </c>
      <c r="D2197" s="16" t="s">
        <v>2</v>
      </c>
      <c r="E2197" s="17">
        <v>9.99</v>
      </c>
      <c r="F2197" s="18">
        <v>1.9490000000000001</v>
      </c>
      <c r="G2197" s="17">
        <v>9.5299999999999994</v>
      </c>
      <c r="H2197" s="18">
        <v>1.528</v>
      </c>
      <c r="I2197" s="16" t="s">
        <v>3</v>
      </c>
      <c r="J2197" s="16" t="s">
        <v>4</v>
      </c>
      <c r="K2197" s="16" t="s">
        <v>4</v>
      </c>
      <c r="L2197" s="19">
        <f>IF(Tabelle1[[#This Row],[Heizleistung (55°C)]]=0,Tabelle1[[#This Row],[Heizleistung (35°C)]],(Tabelle1[[#This Row],[Heizleistung (35°C)]]+Tabelle1[[#This Row],[Heizleistung (55°C)]])/2)</f>
        <v>9.76</v>
      </c>
      <c r="M2197" s="20">
        <f>IF(Tabelle1[[#This Row],[Etas 55°C]]=0,0,(Tabelle1[[#This Row],[Etas 35°C]]*0.8+Tabelle1[[#This Row],[Etas 55°C]]*0.2))*2.5</f>
        <v>4.6620000000000008</v>
      </c>
      <c r="N2197" s="21">
        <f>IF(-(Tabelle1[[#This Row],[80%/20% SCOP]]-5.5)/5.5=1,"n.a.",-(Tabelle1[[#This Row],[80%/20% SCOP]]-5.5)/5.5)</f>
        <v>0.15236363636363623</v>
      </c>
    </row>
    <row r="2198" spans="1:14" ht="20.100000000000001" customHeight="1" x14ac:dyDescent="0.25">
      <c r="A2198" s="24">
        <v>16016769</v>
      </c>
      <c r="B2198" s="15" t="s">
        <v>2195</v>
      </c>
      <c r="C2198" s="15" t="s">
        <v>2221</v>
      </c>
      <c r="D2198" s="16" t="s">
        <v>2</v>
      </c>
      <c r="E2198" s="17">
        <v>15.44</v>
      </c>
      <c r="F2198" s="18">
        <v>1.84</v>
      </c>
      <c r="G2198" s="17">
        <v>15.7</v>
      </c>
      <c r="H2198" s="18">
        <v>1.45</v>
      </c>
      <c r="I2198" s="16" t="s">
        <v>3</v>
      </c>
      <c r="J2198" s="16" t="s">
        <v>4</v>
      </c>
      <c r="K2198" s="16" t="s">
        <v>4</v>
      </c>
      <c r="L2198" s="19">
        <f>IF(Tabelle1[[#This Row],[Heizleistung (55°C)]]=0,Tabelle1[[#This Row],[Heizleistung (35°C)]],(Tabelle1[[#This Row],[Heizleistung (35°C)]]+Tabelle1[[#This Row],[Heizleistung (55°C)]])/2)</f>
        <v>15.57</v>
      </c>
      <c r="M2198" s="20">
        <f>IF(Tabelle1[[#This Row],[Etas 55°C]]=0,0,(Tabelle1[[#This Row],[Etas 35°C]]*0.8+Tabelle1[[#This Row],[Etas 55°C]]*0.2))*2.5</f>
        <v>4.4050000000000002</v>
      </c>
      <c r="N2198" s="21">
        <f>IF(-(Tabelle1[[#This Row],[80%/20% SCOP]]-5.5)/5.5=1,"n.a.",-(Tabelle1[[#This Row],[80%/20% SCOP]]-5.5)/5.5)</f>
        <v>0.19909090909090904</v>
      </c>
    </row>
    <row r="2199" spans="1:14" ht="20.100000000000001" customHeight="1" x14ac:dyDescent="0.25">
      <c r="A2199" s="24">
        <v>16016763</v>
      </c>
      <c r="B2199" s="15" t="s">
        <v>2195</v>
      </c>
      <c r="C2199" s="15" t="s">
        <v>2222</v>
      </c>
      <c r="D2199" s="16" t="s">
        <v>2</v>
      </c>
      <c r="E2199" s="17">
        <v>12.2</v>
      </c>
      <c r="F2199" s="18">
        <v>1.86</v>
      </c>
      <c r="G2199" s="17">
        <v>12.4</v>
      </c>
      <c r="H2199" s="18">
        <v>1.44</v>
      </c>
      <c r="I2199" s="16" t="s">
        <v>3</v>
      </c>
      <c r="J2199" s="16" t="s">
        <v>4</v>
      </c>
      <c r="K2199" s="16" t="s">
        <v>4</v>
      </c>
      <c r="L2199" s="19">
        <f>IF(Tabelle1[[#This Row],[Heizleistung (55°C)]]=0,Tabelle1[[#This Row],[Heizleistung (35°C)]],(Tabelle1[[#This Row],[Heizleistung (35°C)]]+Tabelle1[[#This Row],[Heizleistung (55°C)]])/2)</f>
        <v>12.3</v>
      </c>
      <c r="M2199" s="20">
        <f>IF(Tabelle1[[#This Row],[Etas 55°C]]=0,0,(Tabelle1[[#This Row],[Etas 35°C]]*0.8+Tabelle1[[#This Row],[Etas 55°C]]*0.2))*2.5</f>
        <v>4.4400000000000004</v>
      </c>
      <c r="N2199" s="21">
        <f>IF(-(Tabelle1[[#This Row],[80%/20% SCOP]]-5.5)/5.5=1,"n.a.",-(Tabelle1[[#This Row],[80%/20% SCOP]]-5.5)/5.5)</f>
        <v>0.19272727272727266</v>
      </c>
    </row>
    <row r="2200" spans="1:14" ht="20.100000000000001" customHeight="1" x14ac:dyDescent="0.25">
      <c r="A2200" s="24">
        <v>16016760</v>
      </c>
      <c r="B2200" s="15" t="s">
        <v>2195</v>
      </c>
      <c r="C2200" s="15" t="s">
        <v>2205</v>
      </c>
      <c r="D2200" s="16" t="s">
        <v>2</v>
      </c>
      <c r="E2200" s="17">
        <v>15.3</v>
      </c>
      <c r="F2200" s="18">
        <v>1.87</v>
      </c>
      <c r="G2200" s="17">
        <v>15.53</v>
      </c>
      <c r="H2200" s="18">
        <v>1.46</v>
      </c>
      <c r="I2200" s="16" t="s">
        <v>3</v>
      </c>
      <c r="J2200" s="16" t="s">
        <v>4</v>
      </c>
      <c r="K2200" s="16" t="s">
        <v>4</v>
      </c>
      <c r="L2200" s="19">
        <f>IF(Tabelle1[[#This Row],[Heizleistung (55°C)]]=0,Tabelle1[[#This Row],[Heizleistung (35°C)]],(Tabelle1[[#This Row],[Heizleistung (35°C)]]+Tabelle1[[#This Row],[Heizleistung (55°C)]])/2)</f>
        <v>15.414999999999999</v>
      </c>
      <c r="M2200" s="20">
        <f>IF(Tabelle1[[#This Row],[Etas 55°C]]=0,0,(Tabelle1[[#This Row],[Etas 35°C]]*0.8+Tabelle1[[#This Row],[Etas 55°C]]*0.2))*2.5</f>
        <v>4.4700000000000006</v>
      </c>
      <c r="N2200" s="21">
        <f>IF(-(Tabelle1[[#This Row],[80%/20% SCOP]]-5.5)/5.5=1,"n.a.",-(Tabelle1[[#This Row],[80%/20% SCOP]]-5.5)/5.5)</f>
        <v>0.18727272727272715</v>
      </c>
    </row>
    <row r="2201" spans="1:14" ht="20.100000000000001" customHeight="1" x14ac:dyDescent="0.25">
      <c r="A2201" s="24">
        <v>16016757</v>
      </c>
      <c r="B2201" s="15" t="s">
        <v>2195</v>
      </c>
      <c r="C2201" s="15" t="s">
        <v>2206</v>
      </c>
      <c r="D2201" s="16" t="s">
        <v>2</v>
      </c>
      <c r="E2201" s="17">
        <v>14.24</v>
      </c>
      <c r="F2201" s="18">
        <v>1.87</v>
      </c>
      <c r="G2201" s="17">
        <v>14.33</v>
      </c>
      <c r="H2201" s="18">
        <v>1.46</v>
      </c>
      <c r="I2201" s="16" t="s">
        <v>3</v>
      </c>
      <c r="J2201" s="16" t="s">
        <v>4</v>
      </c>
      <c r="K2201" s="16" t="s">
        <v>4</v>
      </c>
      <c r="L2201" s="19">
        <f>IF(Tabelle1[[#This Row],[Heizleistung (55°C)]]=0,Tabelle1[[#This Row],[Heizleistung (35°C)]],(Tabelle1[[#This Row],[Heizleistung (35°C)]]+Tabelle1[[#This Row],[Heizleistung (55°C)]])/2)</f>
        <v>14.285</v>
      </c>
      <c r="M2201" s="20">
        <f>IF(Tabelle1[[#This Row],[Etas 55°C]]=0,0,(Tabelle1[[#This Row],[Etas 35°C]]*0.8+Tabelle1[[#This Row],[Etas 55°C]]*0.2))*2.5</f>
        <v>4.4700000000000006</v>
      </c>
      <c r="N2201" s="21">
        <f>IF(-(Tabelle1[[#This Row],[80%/20% SCOP]]-5.5)/5.5=1,"n.a.",-(Tabelle1[[#This Row],[80%/20% SCOP]]-5.5)/5.5)</f>
        <v>0.18727272727272715</v>
      </c>
    </row>
    <row r="2202" spans="1:14" ht="20.100000000000001" customHeight="1" x14ac:dyDescent="0.25">
      <c r="A2202" s="24">
        <v>16017715</v>
      </c>
      <c r="B2202" s="15" t="s">
        <v>2195</v>
      </c>
      <c r="C2202" s="15" t="s">
        <v>2223</v>
      </c>
      <c r="D2202" s="16" t="s">
        <v>2</v>
      </c>
      <c r="E2202" s="17">
        <v>6.21</v>
      </c>
      <c r="F2202" s="18">
        <v>1.958</v>
      </c>
      <c r="G2202" s="17">
        <v>6.25</v>
      </c>
      <c r="H2202" s="18">
        <v>1.52</v>
      </c>
      <c r="I2202" s="16" t="s">
        <v>3</v>
      </c>
      <c r="J2202" s="16" t="s">
        <v>4</v>
      </c>
      <c r="K2202" s="16" t="s">
        <v>4</v>
      </c>
      <c r="L2202" s="19">
        <f>IF(Tabelle1[[#This Row],[Heizleistung (55°C)]]=0,Tabelle1[[#This Row],[Heizleistung (35°C)]],(Tabelle1[[#This Row],[Heizleistung (35°C)]]+Tabelle1[[#This Row],[Heizleistung (55°C)]])/2)</f>
        <v>6.23</v>
      </c>
      <c r="M2202" s="20">
        <f>IF(Tabelle1[[#This Row],[Etas 55°C]]=0,0,(Tabelle1[[#This Row],[Etas 35°C]]*0.8+Tabelle1[[#This Row],[Etas 55°C]]*0.2))*2.5</f>
        <v>4.6760000000000002</v>
      </c>
      <c r="N2202" s="21">
        <f>IF(-(Tabelle1[[#This Row],[80%/20% SCOP]]-5.5)/5.5=1,"n.a.",-(Tabelle1[[#This Row],[80%/20% SCOP]]-5.5)/5.5)</f>
        <v>0.14981818181818179</v>
      </c>
    </row>
    <row r="2203" spans="1:14" ht="20.100000000000001" customHeight="1" x14ac:dyDescent="0.25">
      <c r="A2203" s="24">
        <v>16018030</v>
      </c>
      <c r="B2203" s="15" t="s">
        <v>2195</v>
      </c>
      <c r="C2203" s="15" t="s">
        <v>2215</v>
      </c>
      <c r="D2203" s="16" t="s">
        <v>2</v>
      </c>
      <c r="E2203" s="17">
        <v>8.3000000000000007</v>
      </c>
      <c r="F2203" s="18">
        <v>1.976</v>
      </c>
      <c r="G2203" s="17">
        <v>7.87</v>
      </c>
      <c r="H2203" s="18">
        <v>1.528</v>
      </c>
      <c r="I2203" s="16" t="s">
        <v>3</v>
      </c>
      <c r="J2203" s="16" t="s">
        <v>4</v>
      </c>
      <c r="K2203" s="16" t="s">
        <v>4</v>
      </c>
      <c r="L2203" s="19">
        <f>IF(Tabelle1[[#This Row],[Heizleistung (55°C)]]=0,Tabelle1[[#This Row],[Heizleistung (35°C)]],(Tabelle1[[#This Row],[Heizleistung (35°C)]]+Tabelle1[[#This Row],[Heizleistung (55°C)]])/2)</f>
        <v>8.0850000000000009</v>
      </c>
      <c r="M2203" s="20">
        <f>IF(Tabelle1[[#This Row],[Etas 55°C]]=0,0,(Tabelle1[[#This Row],[Etas 35°C]]*0.8+Tabelle1[[#This Row],[Etas 55°C]]*0.2))*2.5</f>
        <v>4.7160000000000002</v>
      </c>
      <c r="N2203" s="21">
        <f>IF(-(Tabelle1[[#This Row],[80%/20% SCOP]]-5.5)/5.5=1,"n.a.",-(Tabelle1[[#This Row],[80%/20% SCOP]]-5.5)/5.5)</f>
        <v>0.1425454545454545</v>
      </c>
    </row>
    <row r="2204" spans="1:14" ht="20.100000000000001" customHeight="1" x14ac:dyDescent="0.25">
      <c r="A2204" s="24">
        <v>16018014</v>
      </c>
      <c r="B2204" s="15" t="s">
        <v>2195</v>
      </c>
      <c r="C2204" s="15" t="s">
        <v>2221</v>
      </c>
      <c r="D2204" s="16" t="s">
        <v>2</v>
      </c>
      <c r="E2204" s="17">
        <v>15.44</v>
      </c>
      <c r="F2204" s="18">
        <v>1.837</v>
      </c>
      <c r="G2204" s="17">
        <v>15.7</v>
      </c>
      <c r="H2204" s="18">
        <v>1.4450000000000001</v>
      </c>
      <c r="I2204" s="16" t="s">
        <v>3</v>
      </c>
      <c r="J2204" s="16" t="s">
        <v>4</v>
      </c>
      <c r="K2204" s="16" t="s">
        <v>4</v>
      </c>
      <c r="L2204" s="19">
        <f>IF(Tabelle1[[#This Row],[Heizleistung (55°C)]]=0,Tabelle1[[#This Row],[Heizleistung (35°C)]],(Tabelle1[[#This Row],[Heizleistung (35°C)]]+Tabelle1[[#This Row],[Heizleistung (55°C)]])/2)</f>
        <v>15.57</v>
      </c>
      <c r="M2204" s="20">
        <f>IF(Tabelle1[[#This Row],[Etas 55°C]]=0,0,(Tabelle1[[#This Row],[Etas 35°C]]*0.8+Tabelle1[[#This Row],[Etas 55°C]]*0.2))*2.5</f>
        <v>4.3964999999999996</v>
      </c>
      <c r="N2204" s="21">
        <f>IF(-(Tabelle1[[#This Row],[80%/20% SCOP]]-5.5)/5.5=1,"n.a.",-(Tabelle1[[#This Row],[80%/20% SCOP]]-5.5)/5.5)</f>
        <v>0.2006363636363637</v>
      </c>
    </row>
    <row r="2205" spans="1:14" ht="20.100000000000001" customHeight="1" x14ac:dyDescent="0.25">
      <c r="A2205" s="24">
        <v>16018017</v>
      </c>
      <c r="B2205" s="15" t="s">
        <v>2195</v>
      </c>
      <c r="C2205" s="15" t="s">
        <v>2212</v>
      </c>
      <c r="D2205" s="16" t="s">
        <v>2</v>
      </c>
      <c r="E2205" s="17">
        <v>15.44</v>
      </c>
      <c r="F2205" s="18">
        <v>1.837</v>
      </c>
      <c r="G2205" s="17">
        <v>15.7</v>
      </c>
      <c r="H2205" s="18">
        <v>1.4450000000000001</v>
      </c>
      <c r="I2205" s="16" t="s">
        <v>3</v>
      </c>
      <c r="J2205" s="16" t="s">
        <v>4</v>
      </c>
      <c r="K2205" s="16" t="s">
        <v>4</v>
      </c>
      <c r="L2205" s="19">
        <f>IF(Tabelle1[[#This Row],[Heizleistung (55°C)]]=0,Tabelle1[[#This Row],[Heizleistung (35°C)]],(Tabelle1[[#This Row],[Heizleistung (35°C)]]+Tabelle1[[#This Row],[Heizleistung (55°C)]])/2)</f>
        <v>15.57</v>
      </c>
      <c r="M2205" s="20">
        <f>IF(Tabelle1[[#This Row],[Etas 55°C]]=0,0,(Tabelle1[[#This Row],[Etas 35°C]]*0.8+Tabelle1[[#This Row],[Etas 55°C]]*0.2))*2.5</f>
        <v>4.3964999999999996</v>
      </c>
      <c r="N2205" s="21">
        <f>IF(-(Tabelle1[[#This Row],[80%/20% SCOP]]-5.5)/5.5=1,"n.a.",-(Tabelle1[[#This Row],[80%/20% SCOP]]-5.5)/5.5)</f>
        <v>0.2006363636363637</v>
      </c>
    </row>
    <row r="2206" spans="1:14" ht="20.100000000000001" customHeight="1" x14ac:dyDescent="0.25">
      <c r="A2206" s="24">
        <v>16018434</v>
      </c>
      <c r="B2206" s="15" t="s">
        <v>2224</v>
      </c>
      <c r="C2206" s="15" t="s">
        <v>2225</v>
      </c>
      <c r="D2206" s="16" t="s">
        <v>2</v>
      </c>
      <c r="E2206" s="17">
        <v>5.0199999999999996</v>
      </c>
      <c r="F2206" s="18">
        <v>1.88</v>
      </c>
      <c r="G2206" s="17">
        <v>4.99</v>
      </c>
      <c r="H2206" s="18">
        <v>1.415</v>
      </c>
      <c r="I2206" s="16" t="s">
        <v>3</v>
      </c>
      <c r="J2206" s="16" t="s">
        <v>4</v>
      </c>
      <c r="K2206" s="16" t="s">
        <v>4</v>
      </c>
      <c r="L2206" s="19">
        <f>IF(Tabelle1[[#This Row],[Heizleistung (55°C)]]=0,Tabelle1[[#This Row],[Heizleistung (35°C)]],(Tabelle1[[#This Row],[Heizleistung (35°C)]]+Tabelle1[[#This Row],[Heizleistung (55°C)]])/2)</f>
        <v>5.0049999999999999</v>
      </c>
      <c r="M2206" s="20">
        <f>IF(Tabelle1[[#This Row],[Etas 55°C]]=0,0,(Tabelle1[[#This Row],[Etas 35°C]]*0.8+Tabelle1[[#This Row],[Etas 55°C]]*0.2))*2.5</f>
        <v>4.4674999999999994</v>
      </c>
      <c r="N2206" s="21">
        <f>IF(-(Tabelle1[[#This Row],[80%/20% SCOP]]-5.5)/5.5=1,"n.a.",-(Tabelle1[[#This Row],[80%/20% SCOP]]-5.5)/5.5)</f>
        <v>0.18772727272727285</v>
      </c>
    </row>
    <row r="2207" spans="1:14" ht="20.100000000000001" customHeight="1" x14ac:dyDescent="0.25">
      <c r="A2207" s="24">
        <v>16018444</v>
      </c>
      <c r="B2207" s="15" t="s">
        <v>2224</v>
      </c>
      <c r="C2207" s="15" t="s">
        <v>2226</v>
      </c>
      <c r="D2207" s="16" t="s">
        <v>2</v>
      </c>
      <c r="E2207" s="17">
        <v>14.99</v>
      </c>
      <c r="F2207" s="18">
        <v>1.9259999999999999</v>
      </c>
      <c r="G2207" s="17">
        <v>14.01</v>
      </c>
      <c r="H2207" s="18">
        <v>1.4590000000000001</v>
      </c>
      <c r="I2207" s="16" t="s">
        <v>3</v>
      </c>
      <c r="J2207" s="16" t="s">
        <v>4</v>
      </c>
      <c r="K2207" s="16" t="s">
        <v>4</v>
      </c>
      <c r="L2207" s="19">
        <f>IF(Tabelle1[[#This Row],[Heizleistung (55°C)]]=0,Tabelle1[[#This Row],[Heizleistung (35°C)]],(Tabelle1[[#This Row],[Heizleistung (35°C)]]+Tabelle1[[#This Row],[Heizleistung (55°C)]])/2)</f>
        <v>14.5</v>
      </c>
      <c r="M2207" s="20">
        <f>IF(Tabelle1[[#This Row],[Etas 55°C]]=0,0,(Tabelle1[[#This Row],[Etas 35°C]]*0.8+Tabelle1[[#This Row],[Etas 55°C]]*0.2))*2.5</f>
        <v>4.5815000000000001</v>
      </c>
      <c r="N2207" s="21">
        <f>IF(-(Tabelle1[[#This Row],[80%/20% SCOP]]-5.5)/5.5=1,"n.a.",-(Tabelle1[[#This Row],[80%/20% SCOP]]-5.5)/5.5)</f>
        <v>0.16699999999999998</v>
      </c>
    </row>
    <row r="2208" spans="1:14" ht="20.100000000000001" customHeight="1" x14ac:dyDescent="0.25">
      <c r="A2208" s="24">
        <v>16018443</v>
      </c>
      <c r="B2208" s="15" t="s">
        <v>2224</v>
      </c>
      <c r="C2208" s="15" t="s">
        <v>2227</v>
      </c>
      <c r="D2208" s="16" t="s">
        <v>2</v>
      </c>
      <c r="E2208" s="17">
        <v>14.81</v>
      </c>
      <c r="F2208" s="18">
        <v>1.9239999999999999</v>
      </c>
      <c r="G2208" s="17">
        <v>13.83</v>
      </c>
      <c r="H2208" s="18">
        <v>1.4530000000000001</v>
      </c>
      <c r="I2208" s="16" t="s">
        <v>3</v>
      </c>
      <c r="J2208" s="16" t="s">
        <v>4</v>
      </c>
      <c r="K2208" s="16" t="s">
        <v>4</v>
      </c>
      <c r="L2208" s="19">
        <f>IF(Tabelle1[[#This Row],[Heizleistung (55°C)]]=0,Tabelle1[[#This Row],[Heizleistung (35°C)]],(Tabelle1[[#This Row],[Heizleistung (35°C)]]+Tabelle1[[#This Row],[Heizleistung (55°C)]])/2)</f>
        <v>14.32</v>
      </c>
      <c r="M2208" s="20">
        <f>IF(Tabelle1[[#This Row],[Etas 55°C]]=0,0,(Tabelle1[[#This Row],[Etas 35°C]]*0.8+Tabelle1[[#This Row],[Etas 55°C]]*0.2))*2.5</f>
        <v>4.5745000000000005</v>
      </c>
      <c r="N2208" s="21">
        <f>IF(-(Tabelle1[[#This Row],[80%/20% SCOP]]-5.5)/5.5=1,"n.a.",-(Tabelle1[[#This Row],[80%/20% SCOP]]-5.5)/5.5)</f>
        <v>0.16827272727272718</v>
      </c>
    </row>
    <row r="2209" spans="1:14" ht="20.100000000000001" customHeight="1" x14ac:dyDescent="0.25">
      <c r="A2209" s="24">
        <v>16018440</v>
      </c>
      <c r="B2209" s="15" t="s">
        <v>2224</v>
      </c>
      <c r="C2209" s="15" t="s">
        <v>2228</v>
      </c>
      <c r="D2209" s="16" t="s">
        <v>2</v>
      </c>
      <c r="E2209" s="17">
        <v>8.8000000000000007</v>
      </c>
      <c r="F2209" s="18">
        <v>1.89</v>
      </c>
      <c r="G2209" s="17">
        <v>8.39</v>
      </c>
      <c r="H2209" s="18">
        <v>1.411</v>
      </c>
      <c r="I2209" s="16" t="s">
        <v>3</v>
      </c>
      <c r="J2209" s="16" t="s">
        <v>4</v>
      </c>
      <c r="K2209" s="16" t="s">
        <v>4</v>
      </c>
      <c r="L2209" s="19">
        <f>IF(Tabelle1[[#This Row],[Heizleistung (55°C)]]=0,Tabelle1[[#This Row],[Heizleistung (35°C)]],(Tabelle1[[#This Row],[Heizleistung (35°C)]]+Tabelle1[[#This Row],[Heizleistung (55°C)]])/2)</f>
        <v>8.5950000000000006</v>
      </c>
      <c r="M2209" s="20">
        <f>IF(Tabelle1[[#This Row],[Etas 55°C]]=0,0,(Tabelle1[[#This Row],[Etas 35°C]]*0.8+Tabelle1[[#This Row],[Etas 55°C]]*0.2))*2.5</f>
        <v>4.4855</v>
      </c>
      <c r="N2209" s="21">
        <f>IF(-(Tabelle1[[#This Row],[80%/20% SCOP]]-5.5)/5.5=1,"n.a.",-(Tabelle1[[#This Row],[80%/20% SCOP]]-5.5)/5.5)</f>
        <v>0.18445454545454545</v>
      </c>
    </row>
    <row r="2210" spans="1:14" ht="20.100000000000001" customHeight="1" x14ac:dyDescent="0.25">
      <c r="A2210" s="24">
        <v>16018438</v>
      </c>
      <c r="B2210" s="15" t="s">
        <v>2224</v>
      </c>
      <c r="C2210" s="15" t="s">
        <v>2229</v>
      </c>
      <c r="D2210" s="16" t="s">
        <v>2</v>
      </c>
      <c r="E2210" s="17">
        <v>7.1</v>
      </c>
      <c r="F2210" s="18">
        <v>1.887</v>
      </c>
      <c r="G2210" s="17">
        <v>6.89</v>
      </c>
      <c r="H2210" s="18">
        <v>1.417</v>
      </c>
      <c r="I2210" s="16" t="s">
        <v>3</v>
      </c>
      <c r="J2210" s="16" t="s">
        <v>4</v>
      </c>
      <c r="K2210" s="16" t="s">
        <v>4</v>
      </c>
      <c r="L2210" s="19">
        <f>IF(Tabelle1[[#This Row],[Heizleistung (55°C)]]=0,Tabelle1[[#This Row],[Heizleistung (35°C)]],(Tabelle1[[#This Row],[Heizleistung (35°C)]]+Tabelle1[[#This Row],[Heizleistung (55°C)]])/2)</f>
        <v>6.9949999999999992</v>
      </c>
      <c r="M2210" s="20">
        <f>IF(Tabelle1[[#This Row],[Etas 55°C]]=0,0,(Tabelle1[[#This Row],[Etas 35°C]]*0.8+Tabelle1[[#This Row],[Etas 55°C]]*0.2))*2.5</f>
        <v>4.4824999999999999</v>
      </c>
      <c r="N2210" s="21">
        <f>IF(-(Tabelle1[[#This Row],[80%/20% SCOP]]-5.5)/5.5=1,"n.a.",-(Tabelle1[[#This Row],[80%/20% SCOP]]-5.5)/5.5)</f>
        <v>0.18500000000000003</v>
      </c>
    </row>
    <row r="2211" spans="1:14" ht="20.100000000000001" customHeight="1" x14ac:dyDescent="0.25">
      <c r="A2211" s="24">
        <v>16018442</v>
      </c>
      <c r="B2211" s="15" t="s">
        <v>2224</v>
      </c>
      <c r="C2211" s="15" t="s">
        <v>2230</v>
      </c>
      <c r="D2211" s="16" t="s">
        <v>2</v>
      </c>
      <c r="E2211" s="17">
        <v>11.95</v>
      </c>
      <c r="F2211" s="18">
        <v>1.8759999999999999</v>
      </c>
      <c r="G2211" s="17">
        <v>10.86</v>
      </c>
      <c r="H2211" s="18">
        <v>1.4139999999999999</v>
      </c>
      <c r="I2211" s="16" t="s">
        <v>3</v>
      </c>
      <c r="J2211" s="16" t="s">
        <v>4</v>
      </c>
      <c r="K2211" s="16" t="s">
        <v>4</v>
      </c>
      <c r="L2211" s="19">
        <f>IF(Tabelle1[[#This Row],[Heizleistung (55°C)]]=0,Tabelle1[[#This Row],[Heizleistung (35°C)]],(Tabelle1[[#This Row],[Heizleistung (35°C)]]+Tabelle1[[#This Row],[Heizleistung (55°C)]])/2)</f>
        <v>11.404999999999999</v>
      </c>
      <c r="M2211" s="20">
        <f>IF(Tabelle1[[#This Row],[Etas 55°C]]=0,0,(Tabelle1[[#This Row],[Etas 35°C]]*0.8+Tabelle1[[#This Row],[Etas 55°C]]*0.2))*2.5</f>
        <v>4.4589999999999996</v>
      </c>
      <c r="N2211" s="21">
        <f>IF(-(Tabelle1[[#This Row],[80%/20% SCOP]]-5.5)/5.5=1,"n.a.",-(Tabelle1[[#This Row],[80%/20% SCOP]]-5.5)/5.5)</f>
        <v>0.18927272727272734</v>
      </c>
    </row>
    <row r="2212" spans="1:14" ht="20.100000000000001" customHeight="1" x14ac:dyDescent="0.25">
      <c r="A2212" s="24">
        <v>16012132</v>
      </c>
      <c r="B2212" s="15" t="s">
        <v>2231</v>
      </c>
      <c r="C2212" s="15" t="s">
        <v>2232</v>
      </c>
      <c r="D2212" s="16" t="s">
        <v>2</v>
      </c>
      <c r="E2212" s="17">
        <v>6.28</v>
      </c>
      <c r="F2212" s="18">
        <v>1.8440000000000001</v>
      </c>
      <c r="G2212" s="17">
        <v>5.89</v>
      </c>
      <c r="H2212" s="18">
        <v>1.401</v>
      </c>
      <c r="I2212" s="16" t="s">
        <v>3</v>
      </c>
      <c r="J2212" s="16" t="s">
        <v>4</v>
      </c>
      <c r="K2212" s="16" t="s">
        <v>4</v>
      </c>
      <c r="L2212" s="19">
        <f>IF(Tabelle1[[#This Row],[Heizleistung (55°C)]]=0,Tabelle1[[#This Row],[Heizleistung (35°C)]],(Tabelle1[[#This Row],[Heizleistung (35°C)]]+Tabelle1[[#This Row],[Heizleistung (55°C)]])/2)</f>
        <v>6.085</v>
      </c>
      <c r="M2212" s="20">
        <f>IF(Tabelle1[[#This Row],[Etas 55°C]]=0,0,(Tabelle1[[#This Row],[Etas 35°C]]*0.8+Tabelle1[[#This Row],[Etas 55°C]]*0.2))*2.5</f>
        <v>4.3885000000000005</v>
      </c>
      <c r="N2212" s="21">
        <f>IF(-(Tabelle1[[#This Row],[80%/20% SCOP]]-5.5)/5.5=1,"n.a.",-(Tabelle1[[#This Row],[80%/20% SCOP]]-5.5)/5.5)</f>
        <v>0.20209090909090899</v>
      </c>
    </row>
    <row r="2213" spans="1:14" ht="20.100000000000001" customHeight="1" x14ac:dyDescent="0.25">
      <c r="A2213" s="24">
        <v>16012859</v>
      </c>
      <c r="B2213" s="15" t="s">
        <v>2231</v>
      </c>
      <c r="C2213" s="15" t="s">
        <v>2233</v>
      </c>
      <c r="D2213" s="16" t="s">
        <v>2</v>
      </c>
      <c r="E2213" s="17">
        <v>13.86</v>
      </c>
      <c r="F2213" s="18">
        <v>1.8520000000000001</v>
      </c>
      <c r="G2213" s="17">
        <v>12.94</v>
      </c>
      <c r="H2213" s="18">
        <v>1.3740000000000001</v>
      </c>
      <c r="I2213" s="16" t="s">
        <v>3</v>
      </c>
      <c r="J2213" s="16" t="s">
        <v>4</v>
      </c>
      <c r="K2213" s="16" t="s">
        <v>4</v>
      </c>
      <c r="L2213" s="19">
        <f>IF(Tabelle1[[#This Row],[Heizleistung (55°C)]]=0,Tabelle1[[#This Row],[Heizleistung (35°C)]],(Tabelle1[[#This Row],[Heizleistung (35°C)]]+Tabelle1[[#This Row],[Heizleistung (55°C)]])/2)</f>
        <v>13.399999999999999</v>
      </c>
      <c r="M2213" s="20">
        <f>IF(Tabelle1[[#This Row],[Etas 55°C]]=0,0,(Tabelle1[[#This Row],[Etas 35°C]]*0.8+Tabelle1[[#This Row],[Etas 55°C]]*0.2))*2.5</f>
        <v>4.391</v>
      </c>
      <c r="N2213" s="21">
        <f>IF(-(Tabelle1[[#This Row],[80%/20% SCOP]]-5.5)/5.5=1,"n.a.",-(Tabelle1[[#This Row],[80%/20% SCOP]]-5.5)/5.5)</f>
        <v>0.20163636363636364</v>
      </c>
    </row>
    <row r="2214" spans="1:14" ht="20.100000000000001" customHeight="1" x14ac:dyDescent="0.25">
      <c r="A2214" s="24">
        <v>16012777</v>
      </c>
      <c r="B2214" s="15" t="s">
        <v>2231</v>
      </c>
      <c r="C2214" s="15" t="s">
        <v>2234</v>
      </c>
      <c r="D2214" s="16" t="s">
        <v>2</v>
      </c>
      <c r="E2214" s="17">
        <v>16.55</v>
      </c>
      <c r="F2214" s="18">
        <v>1.77</v>
      </c>
      <c r="G2214" s="17">
        <v>16.190000000000001</v>
      </c>
      <c r="H2214" s="18">
        <v>1.3120000000000001</v>
      </c>
      <c r="I2214" s="16" t="s">
        <v>40</v>
      </c>
      <c r="J2214" s="16" t="s">
        <v>4</v>
      </c>
      <c r="K2214" s="16" t="s">
        <v>4</v>
      </c>
      <c r="L2214" s="19">
        <f>IF(Tabelle1[[#This Row],[Heizleistung (55°C)]]=0,Tabelle1[[#This Row],[Heizleistung (35°C)]],(Tabelle1[[#This Row],[Heizleistung (35°C)]]+Tabelle1[[#This Row],[Heizleistung (55°C)]])/2)</f>
        <v>16.37</v>
      </c>
      <c r="M2214" s="20">
        <f>IF(Tabelle1[[#This Row],[Etas 55°C]]=0,0,(Tabelle1[[#This Row],[Etas 35°C]]*0.8+Tabelle1[[#This Row],[Etas 55°C]]*0.2))*2.5</f>
        <v>4.1960000000000006</v>
      </c>
      <c r="N2214" s="21">
        <f>IF(-(Tabelle1[[#This Row],[80%/20% SCOP]]-5.5)/5.5=1,"n.a.",-(Tabelle1[[#This Row],[80%/20% SCOP]]-5.5)/5.5)</f>
        <v>0.23709090909090899</v>
      </c>
    </row>
    <row r="2215" spans="1:14" ht="20.100000000000001" customHeight="1" x14ac:dyDescent="0.25">
      <c r="A2215" s="24">
        <v>16015634</v>
      </c>
      <c r="B2215" s="15" t="s">
        <v>2231</v>
      </c>
      <c r="C2215" s="15" t="s">
        <v>2235</v>
      </c>
      <c r="D2215" s="16" t="s">
        <v>2</v>
      </c>
      <c r="E2215" s="17">
        <v>7.07</v>
      </c>
      <c r="F2215" s="18">
        <v>1.9910000000000001</v>
      </c>
      <c r="G2215" s="17">
        <v>7.09</v>
      </c>
      <c r="H2215" s="18">
        <v>1.4610000000000001</v>
      </c>
      <c r="I2215" s="16" t="s">
        <v>3</v>
      </c>
      <c r="J2215" s="16" t="s">
        <v>4</v>
      </c>
      <c r="K2215" s="16" t="s">
        <v>4</v>
      </c>
      <c r="L2215" s="19">
        <f>IF(Tabelle1[[#This Row],[Heizleistung (55°C)]]=0,Tabelle1[[#This Row],[Heizleistung (35°C)]],(Tabelle1[[#This Row],[Heizleistung (35°C)]]+Tabelle1[[#This Row],[Heizleistung (55°C)]])/2)</f>
        <v>7.08</v>
      </c>
      <c r="M2215" s="20">
        <f>IF(Tabelle1[[#This Row],[Etas 55°C]]=0,0,(Tabelle1[[#This Row],[Etas 35°C]]*0.8+Tabelle1[[#This Row],[Etas 55°C]]*0.2))*2.5</f>
        <v>4.7125000000000004</v>
      </c>
      <c r="N2215" s="21">
        <f>IF(-(Tabelle1[[#This Row],[80%/20% SCOP]]-5.5)/5.5=1,"n.a.",-(Tabelle1[[#This Row],[80%/20% SCOP]]-5.5)/5.5)</f>
        <v>0.1431818181818181</v>
      </c>
    </row>
    <row r="2216" spans="1:14" ht="20.100000000000001" customHeight="1" x14ac:dyDescent="0.25">
      <c r="A2216" s="24">
        <v>16012856</v>
      </c>
      <c r="B2216" s="15" t="s">
        <v>2231</v>
      </c>
      <c r="C2216" s="15" t="s">
        <v>2236</v>
      </c>
      <c r="D2216" s="16" t="s">
        <v>2</v>
      </c>
      <c r="E2216" s="17">
        <v>5.05</v>
      </c>
      <c r="F2216" s="18">
        <v>1.7529999999999999</v>
      </c>
      <c r="G2216" s="17">
        <v>4.29</v>
      </c>
      <c r="H2216" s="18">
        <v>1.262</v>
      </c>
      <c r="I2216" s="16" t="s">
        <v>40</v>
      </c>
      <c r="J2216" s="16" t="s">
        <v>4</v>
      </c>
      <c r="K2216" s="16" t="s">
        <v>4</v>
      </c>
      <c r="L2216" s="19">
        <f>IF(Tabelle1[[#This Row],[Heizleistung (55°C)]]=0,Tabelle1[[#This Row],[Heizleistung (35°C)]],(Tabelle1[[#This Row],[Heizleistung (35°C)]]+Tabelle1[[#This Row],[Heizleistung (55°C)]])/2)</f>
        <v>4.67</v>
      </c>
      <c r="M2216" s="20">
        <f>IF(Tabelle1[[#This Row],[Etas 55°C]]=0,0,(Tabelle1[[#This Row],[Etas 35°C]]*0.8+Tabelle1[[#This Row],[Etas 55°C]]*0.2))*2.5</f>
        <v>4.1370000000000005</v>
      </c>
      <c r="N2216" s="21">
        <f>IF(-(Tabelle1[[#This Row],[80%/20% SCOP]]-5.5)/5.5=1,"n.a.",-(Tabelle1[[#This Row],[80%/20% SCOP]]-5.5)/5.5)</f>
        <v>0.24781818181818174</v>
      </c>
    </row>
    <row r="2217" spans="1:14" ht="20.100000000000001" customHeight="1" x14ac:dyDescent="0.25">
      <c r="A2217" s="24">
        <v>16012126</v>
      </c>
      <c r="B2217" s="15" t="s">
        <v>2231</v>
      </c>
      <c r="C2217" s="15" t="s">
        <v>2237</v>
      </c>
      <c r="D2217" s="16" t="s">
        <v>2</v>
      </c>
      <c r="E2217" s="17">
        <v>4.1900000000000004</v>
      </c>
      <c r="F2217" s="18">
        <v>1.913</v>
      </c>
      <c r="G2217" s="17">
        <v>4</v>
      </c>
      <c r="H2217" s="18">
        <v>1.375</v>
      </c>
      <c r="I2217" s="16" t="s">
        <v>3</v>
      </c>
      <c r="J2217" s="16" t="s">
        <v>4</v>
      </c>
      <c r="K2217" s="16" t="s">
        <v>4</v>
      </c>
      <c r="L2217" s="19">
        <f>IF(Tabelle1[[#This Row],[Heizleistung (55°C)]]=0,Tabelle1[[#This Row],[Heizleistung (35°C)]],(Tabelle1[[#This Row],[Heizleistung (35°C)]]+Tabelle1[[#This Row],[Heizleistung (55°C)]])/2)</f>
        <v>4.0950000000000006</v>
      </c>
      <c r="M2217" s="20">
        <f>IF(Tabelle1[[#This Row],[Etas 55°C]]=0,0,(Tabelle1[[#This Row],[Etas 35°C]]*0.8+Tabelle1[[#This Row],[Etas 55°C]]*0.2))*2.5</f>
        <v>4.5135000000000005</v>
      </c>
      <c r="N2217" s="21">
        <f>IF(-(Tabelle1[[#This Row],[80%/20% SCOP]]-5.5)/5.5=1,"n.a.",-(Tabelle1[[#This Row],[80%/20% SCOP]]-5.5)/5.5)</f>
        <v>0.17936363636363628</v>
      </c>
    </row>
    <row r="2218" spans="1:14" ht="20.100000000000001" customHeight="1" x14ac:dyDescent="0.25">
      <c r="A2218" s="24">
        <v>16015636</v>
      </c>
      <c r="B2218" s="15" t="s">
        <v>2231</v>
      </c>
      <c r="C2218" s="15" t="s">
        <v>2238</v>
      </c>
      <c r="D2218" s="16" t="s">
        <v>2</v>
      </c>
      <c r="E2218" s="17">
        <v>9.9499999999999993</v>
      </c>
      <c r="F2218" s="18">
        <v>1.99</v>
      </c>
      <c r="G2218" s="17">
        <v>9.8699999999999992</v>
      </c>
      <c r="H2218" s="18">
        <v>1.49</v>
      </c>
      <c r="I2218" s="16" t="s">
        <v>3</v>
      </c>
      <c r="J2218" s="16" t="s">
        <v>4</v>
      </c>
      <c r="K2218" s="16" t="s">
        <v>4</v>
      </c>
      <c r="L2218" s="19">
        <f>IF(Tabelle1[[#This Row],[Heizleistung (55°C)]]=0,Tabelle1[[#This Row],[Heizleistung (35°C)]],(Tabelle1[[#This Row],[Heizleistung (35°C)]]+Tabelle1[[#This Row],[Heizleistung (55°C)]])/2)</f>
        <v>9.91</v>
      </c>
      <c r="M2218" s="20">
        <f>IF(Tabelle1[[#This Row],[Etas 55°C]]=0,0,(Tabelle1[[#This Row],[Etas 35°C]]*0.8+Tabelle1[[#This Row],[Etas 55°C]]*0.2))*2.5</f>
        <v>4.7250000000000005</v>
      </c>
      <c r="N2218" s="21">
        <f>IF(-(Tabelle1[[#This Row],[80%/20% SCOP]]-5.5)/5.5=1,"n.a.",-(Tabelle1[[#This Row],[80%/20% SCOP]]-5.5)/5.5)</f>
        <v>0.14090909090909082</v>
      </c>
    </row>
    <row r="2219" spans="1:14" ht="20.100000000000001" customHeight="1" x14ac:dyDescent="0.25">
      <c r="A2219" s="24">
        <v>16015637</v>
      </c>
      <c r="B2219" s="15" t="s">
        <v>2231</v>
      </c>
      <c r="C2219" s="15" t="s">
        <v>2239</v>
      </c>
      <c r="D2219" s="16" t="s">
        <v>2</v>
      </c>
      <c r="E2219" s="17">
        <v>12.87</v>
      </c>
      <c r="F2219" s="18">
        <v>1.998</v>
      </c>
      <c r="G2219" s="17">
        <v>12.55</v>
      </c>
      <c r="H2219" s="18">
        <v>1.448</v>
      </c>
      <c r="I2219" s="16" t="s">
        <v>3</v>
      </c>
      <c r="J2219" s="16" t="s">
        <v>4</v>
      </c>
      <c r="K2219" s="16" t="s">
        <v>4</v>
      </c>
      <c r="L2219" s="19">
        <f>IF(Tabelle1[[#This Row],[Heizleistung (55°C)]]=0,Tabelle1[[#This Row],[Heizleistung (35°C)]],(Tabelle1[[#This Row],[Heizleistung (35°C)]]+Tabelle1[[#This Row],[Heizleistung (55°C)]])/2)</f>
        <v>12.71</v>
      </c>
      <c r="M2219" s="20">
        <f>IF(Tabelle1[[#This Row],[Etas 55°C]]=0,0,(Tabelle1[[#This Row],[Etas 35°C]]*0.8+Tabelle1[[#This Row],[Etas 55°C]]*0.2))*2.5</f>
        <v>4.7200000000000006</v>
      </c>
      <c r="N2219" s="21">
        <f>IF(-(Tabelle1[[#This Row],[80%/20% SCOP]]-5.5)/5.5=1,"n.a.",-(Tabelle1[[#This Row],[80%/20% SCOP]]-5.5)/5.5)</f>
        <v>0.1418181818181817</v>
      </c>
    </row>
    <row r="2220" spans="1:14" ht="20.100000000000001" customHeight="1" x14ac:dyDescent="0.25">
      <c r="A2220" s="24">
        <v>16012127</v>
      </c>
      <c r="B2220" s="15" t="s">
        <v>2231</v>
      </c>
      <c r="C2220" s="15" t="s">
        <v>2240</v>
      </c>
      <c r="D2220" s="16" t="s">
        <v>2</v>
      </c>
      <c r="E2220" s="17">
        <v>8.6199999999999992</v>
      </c>
      <c r="F2220" s="18">
        <v>1.85</v>
      </c>
      <c r="G2220" s="17">
        <v>8.2799999999999994</v>
      </c>
      <c r="H2220" s="18">
        <v>1.415</v>
      </c>
      <c r="I2220" s="16" t="s">
        <v>3</v>
      </c>
      <c r="J2220" s="16" t="s">
        <v>4</v>
      </c>
      <c r="K2220" s="16" t="s">
        <v>4</v>
      </c>
      <c r="L2220" s="19">
        <f>IF(Tabelle1[[#This Row],[Heizleistung (55°C)]]=0,Tabelle1[[#This Row],[Heizleistung (35°C)]],(Tabelle1[[#This Row],[Heizleistung (35°C)]]+Tabelle1[[#This Row],[Heizleistung (55°C)]])/2)</f>
        <v>8.4499999999999993</v>
      </c>
      <c r="M2220" s="20">
        <f>IF(Tabelle1[[#This Row],[Etas 55°C]]=0,0,(Tabelle1[[#This Row],[Etas 35°C]]*0.8+Tabelle1[[#This Row],[Etas 55°C]]*0.2))*2.5</f>
        <v>4.4075000000000006</v>
      </c>
      <c r="N2220" s="21">
        <f>IF(-(Tabelle1[[#This Row],[80%/20% SCOP]]-5.5)/5.5=1,"n.a.",-(Tabelle1[[#This Row],[80%/20% SCOP]]-5.5)/5.5)</f>
        <v>0.19863636363636353</v>
      </c>
    </row>
    <row r="2221" spans="1:14" ht="20.100000000000001" customHeight="1" x14ac:dyDescent="0.25">
      <c r="A2221" s="24">
        <v>16012780</v>
      </c>
      <c r="B2221" s="15" t="s">
        <v>2231</v>
      </c>
      <c r="C2221" s="15" t="s">
        <v>2241</v>
      </c>
      <c r="D2221" s="16" t="s">
        <v>2</v>
      </c>
      <c r="E2221" s="17">
        <v>11.18</v>
      </c>
      <c r="F2221" s="18">
        <v>1.7749999999999999</v>
      </c>
      <c r="G2221" s="17">
        <v>11.96</v>
      </c>
      <c r="H2221" s="18">
        <v>1.3360000000000001</v>
      </c>
      <c r="I2221" s="16" t="s">
        <v>40</v>
      </c>
      <c r="J2221" s="16" t="s">
        <v>4</v>
      </c>
      <c r="K2221" s="16" t="s">
        <v>4</v>
      </c>
      <c r="L2221" s="19">
        <f>IF(Tabelle1[[#This Row],[Heizleistung (55°C)]]=0,Tabelle1[[#This Row],[Heizleistung (35°C)]],(Tabelle1[[#This Row],[Heizleistung (35°C)]]+Tabelle1[[#This Row],[Heizleistung (55°C)]])/2)</f>
        <v>11.57</v>
      </c>
      <c r="M2221" s="20">
        <f>IF(Tabelle1[[#This Row],[Etas 55°C]]=0,0,(Tabelle1[[#This Row],[Etas 35°C]]*0.8+Tabelle1[[#This Row],[Etas 55°C]]*0.2))*2.5</f>
        <v>4.218</v>
      </c>
      <c r="N2221" s="21">
        <f>IF(-(Tabelle1[[#This Row],[80%/20% SCOP]]-5.5)/5.5=1,"n.a.",-(Tabelle1[[#This Row],[80%/20% SCOP]]-5.5)/5.5)</f>
        <v>0.2330909090909091</v>
      </c>
    </row>
    <row r="2222" spans="1:14" ht="20.100000000000001" customHeight="1" x14ac:dyDescent="0.25">
      <c r="A2222" s="24">
        <v>16012776</v>
      </c>
      <c r="B2222" s="15" t="s">
        <v>2231</v>
      </c>
      <c r="C2222" s="15" t="s">
        <v>2242</v>
      </c>
      <c r="D2222" s="16" t="s">
        <v>2</v>
      </c>
      <c r="E2222" s="17">
        <v>12.39</v>
      </c>
      <c r="F2222" s="18">
        <v>1.7829999999999999</v>
      </c>
      <c r="G2222" s="17">
        <v>13.42</v>
      </c>
      <c r="H2222" s="18">
        <v>1.32</v>
      </c>
      <c r="I2222" s="16" t="s">
        <v>40</v>
      </c>
      <c r="J2222" s="16" t="s">
        <v>4</v>
      </c>
      <c r="K2222" s="16" t="s">
        <v>4</v>
      </c>
      <c r="L2222" s="19">
        <f>IF(Tabelle1[[#This Row],[Heizleistung (55°C)]]=0,Tabelle1[[#This Row],[Heizleistung (35°C)]],(Tabelle1[[#This Row],[Heizleistung (35°C)]]+Tabelle1[[#This Row],[Heizleistung (55°C)]])/2)</f>
        <v>12.905000000000001</v>
      </c>
      <c r="M2222" s="20">
        <f>IF(Tabelle1[[#This Row],[Etas 55°C]]=0,0,(Tabelle1[[#This Row],[Etas 35°C]]*0.8+Tabelle1[[#This Row],[Etas 55°C]]*0.2))*2.5</f>
        <v>4.226</v>
      </c>
      <c r="N2222" s="21">
        <f>IF(-(Tabelle1[[#This Row],[80%/20% SCOP]]-5.5)/5.5=1,"n.a.",-(Tabelle1[[#This Row],[80%/20% SCOP]]-5.5)/5.5)</f>
        <v>0.23163636363636364</v>
      </c>
    </row>
    <row r="2223" spans="1:14" ht="20.100000000000001" customHeight="1" x14ac:dyDescent="0.25">
      <c r="A2223" s="24">
        <v>16015633</v>
      </c>
      <c r="B2223" s="15" t="s">
        <v>2231</v>
      </c>
      <c r="C2223" s="15" t="s">
        <v>2243</v>
      </c>
      <c r="D2223" s="16" t="s">
        <v>2</v>
      </c>
      <c r="E2223" s="17">
        <v>4.83</v>
      </c>
      <c r="F2223" s="18">
        <v>2.0030000000000001</v>
      </c>
      <c r="G2223" s="17">
        <v>4.91</v>
      </c>
      <c r="H2223" s="18">
        <v>1.4350000000000001</v>
      </c>
      <c r="I2223" s="16" t="s">
        <v>3</v>
      </c>
      <c r="J2223" s="16" t="s">
        <v>4</v>
      </c>
      <c r="K2223" s="16" t="s">
        <v>4</v>
      </c>
      <c r="L2223" s="19">
        <f>IF(Tabelle1[[#This Row],[Heizleistung (55°C)]]=0,Tabelle1[[#This Row],[Heizleistung (35°C)]],(Tabelle1[[#This Row],[Heizleistung (35°C)]]+Tabelle1[[#This Row],[Heizleistung (55°C)]])/2)</f>
        <v>4.87</v>
      </c>
      <c r="M2223" s="20">
        <f>IF(Tabelle1[[#This Row],[Etas 55°C]]=0,0,(Tabelle1[[#This Row],[Etas 35°C]]*0.8+Tabelle1[[#This Row],[Etas 55°C]]*0.2))*2.5</f>
        <v>4.7235000000000005</v>
      </c>
      <c r="N2223" s="21">
        <f>IF(-(Tabelle1[[#This Row],[80%/20% SCOP]]-5.5)/5.5=1,"n.a.",-(Tabelle1[[#This Row],[80%/20% SCOP]]-5.5)/5.5)</f>
        <v>0.1411818181818181</v>
      </c>
    </row>
    <row r="2224" spans="1:14" ht="20.100000000000001" customHeight="1" x14ac:dyDescent="0.25">
      <c r="A2224" s="24">
        <v>16012775</v>
      </c>
      <c r="B2224" s="15" t="s">
        <v>2231</v>
      </c>
      <c r="C2224" s="15" t="s">
        <v>2244</v>
      </c>
      <c r="D2224" s="16" t="s">
        <v>2</v>
      </c>
      <c r="E2224" s="17">
        <v>13.95</v>
      </c>
      <c r="F2224" s="18">
        <v>1.7949999999999999</v>
      </c>
      <c r="G2224" s="17">
        <v>13.43</v>
      </c>
      <c r="H2224" s="18">
        <v>1.33</v>
      </c>
      <c r="I2224" s="16" t="s">
        <v>40</v>
      </c>
      <c r="J2224" s="16" t="s">
        <v>4</v>
      </c>
      <c r="K2224" s="16" t="s">
        <v>4</v>
      </c>
      <c r="L2224" s="19">
        <f>IF(Tabelle1[[#This Row],[Heizleistung (55°C)]]=0,Tabelle1[[#This Row],[Heizleistung (35°C)]],(Tabelle1[[#This Row],[Heizleistung (35°C)]]+Tabelle1[[#This Row],[Heizleistung (55°C)]])/2)</f>
        <v>13.69</v>
      </c>
      <c r="M2224" s="20">
        <f>IF(Tabelle1[[#This Row],[Etas 55°C]]=0,0,(Tabelle1[[#This Row],[Etas 35°C]]*0.8+Tabelle1[[#This Row],[Etas 55°C]]*0.2))*2.5</f>
        <v>4.2549999999999999</v>
      </c>
      <c r="N2224" s="21">
        <f>IF(-(Tabelle1[[#This Row],[80%/20% SCOP]]-5.5)/5.5=1,"n.a.",-(Tabelle1[[#This Row],[80%/20% SCOP]]-5.5)/5.5)</f>
        <v>0.22636363636363638</v>
      </c>
    </row>
    <row r="2225" spans="1:14" ht="20.100000000000001" customHeight="1" x14ac:dyDescent="0.25">
      <c r="A2225" s="24">
        <v>16012128</v>
      </c>
      <c r="B2225" s="15" t="s">
        <v>2231</v>
      </c>
      <c r="C2225" s="15" t="s">
        <v>2245</v>
      </c>
      <c r="D2225" s="16" t="s">
        <v>2</v>
      </c>
      <c r="E2225" s="17">
        <v>12.74</v>
      </c>
      <c r="F2225" s="18">
        <v>1.8240000000000001</v>
      </c>
      <c r="G2225" s="17">
        <v>12.09</v>
      </c>
      <c r="H2225" s="18">
        <v>1.3540000000000001</v>
      </c>
      <c r="I2225" s="16" t="s">
        <v>3</v>
      </c>
      <c r="J2225" s="16" t="s">
        <v>4</v>
      </c>
      <c r="K2225" s="16" t="s">
        <v>4</v>
      </c>
      <c r="L2225" s="19">
        <f>IF(Tabelle1[[#This Row],[Heizleistung (55°C)]]=0,Tabelle1[[#This Row],[Heizleistung (35°C)]],(Tabelle1[[#This Row],[Heizleistung (35°C)]]+Tabelle1[[#This Row],[Heizleistung (55°C)]])/2)</f>
        <v>12.414999999999999</v>
      </c>
      <c r="M2225" s="20">
        <f>IF(Tabelle1[[#This Row],[Etas 55°C]]=0,0,(Tabelle1[[#This Row],[Etas 35°C]]*0.8+Tabelle1[[#This Row],[Etas 55°C]]*0.2))*2.5</f>
        <v>4.3250000000000002</v>
      </c>
      <c r="N2225" s="21">
        <f>IF(-(Tabelle1[[#This Row],[80%/20% SCOP]]-5.5)/5.5=1,"n.a.",-(Tabelle1[[#This Row],[80%/20% SCOP]]-5.5)/5.5)</f>
        <v>0.2136363636363636</v>
      </c>
    </row>
    <row r="2226" spans="1:14" ht="20.100000000000001" customHeight="1" x14ac:dyDescent="0.25">
      <c r="A2226" s="24">
        <v>16015635</v>
      </c>
      <c r="B2226" s="15" t="s">
        <v>2231</v>
      </c>
      <c r="C2226" s="15" t="s">
        <v>2246</v>
      </c>
      <c r="D2226" s="16" t="s">
        <v>2</v>
      </c>
      <c r="E2226" s="17">
        <v>9.9499999999999993</v>
      </c>
      <c r="F2226" s="18">
        <v>2.0259999999999998</v>
      </c>
      <c r="G2226" s="17">
        <v>9.69</v>
      </c>
      <c r="H2226" s="18">
        <v>1.4850000000000001</v>
      </c>
      <c r="I2226" s="16" t="s">
        <v>3</v>
      </c>
      <c r="J2226" s="16" t="s">
        <v>4</v>
      </c>
      <c r="K2226" s="16" t="s">
        <v>4</v>
      </c>
      <c r="L2226" s="19">
        <f>IF(Tabelle1[[#This Row],[Heizleistung (55°C)]]=0,Tabelle1[[#This Row],[Heizleistung (35°C)]],(Tabelle1[[#This Row],[Heizleistung (35°C)]]+Tabelle1[[#This Row],[Heizleistung (55°C)]])/2)</f>
        <v>9.82</v>
      </c>
      <c r="M2226" s="20">
        <f>IF(Tabelle1[[#This Row],[Etas 55°C]]=0,0,(Tabelle1[[#This Row],[Etas 35°C]]*0.8+Tabelle1[[#This Row],[Etas 55°C]]*0.2))*2.5</f>
        <v>4.7945000000000002</v>
      </c>
      <c r="N2226" s="21">
        <f>IF(-(Tabelle1[[#This Row],[80%/20% SCOP]]-5.5)/5.5=1,"n.a.",-(Tabelle1[[#This Row],[80%/20% SCOP]]-5.5)/5.5)</f>
        <v>0.12827272727272723</v>
      </c>
    </row>
    <row r="2227" spans="1:14" ht="20.100000000000001" customHeight="1" x14ac:dyDescent="0.25">
      <c r="A2227" s="24">
        <v>16012774</v>
      </c>
      <c r="B2227" s="15" t="s">
        <v>2231</v>
      </c>
      <c r="C2227" s="15" t="s">
        <v>2247</v>
      </c>
      <c r="D2227" s="16" t="s">
        <v>2</v>
      </c>
      <c r="E2227" s="17">
        <v>11.35</v>
      </c>
      <c r="F2227" s="18">
        <v>1.782</v>
      </c>
      <c r="G2227" s="17">
        <v>12.03</v>
      </c>
      <c r="H2227" s="18">
        <v>1.327</v>
      </c>
      <c r="I2227" s="16" t="s">
        <v>40</v>
      </c>
      <c r="J2227" s="16" t="s">
        <v>4</v>
      </c>
      <c r="K2227" s="16" t="s">
        <v>4</v>
      </c>
      <c r="L2227" s="19">
        <f>IF(Tabelle1[[#This Row],[Heizleistung (55°C)]]=0,Tabelle1[[#This Row],[Heizleistung (35°C)]],(Tabelle1[[#This Row],[Heizleistung (35°C)]]+Tabelle1[[#This Row],[Heizleistung (55°C)]])/2)</f>
        <v>11.69</v>
      </c>
      <c r="M2227" s="20">
        <f>IF(Tabelle1[[#This Row],[Etas 55°C]]=0,0,(Tabelle1[[#This Row],[Etas 35°C]]*0.8+Tabelle1[[#This Row],[Etas 55°C]]*0.2))*2.5</f>
        <v>4.2275000000000009</v>
      </c>
      <c r="N2227" s="21">
        <f>IF(-(Tabelle1[[#This Row],[80%/20% SCOP]]-5.5)/5.5=1,"n.a.",-(Tabelle1[[#This Row],[80%/20% SCOP]]-5.5)/5.5)</f>
        <v>0.23136363636363619</v>
      </c>
    </row>
    <row r="2228" spans="1:14" ht="20.100000000000001" customHeight="1" x14ac:dyDescent="0.25">
      <c r="A2228" s="24">
        <v>16012778</v>
      </c>
      <c r="B2228" s="15" t="s">
        <v>2231</v>
      </c>
      <c r="C2228" s="15" t="s">
        <v>2248</v>
      </c>
      <c r="D2228" s="16" t="s">
        <v>2</v>
      </c>
      <c r="E2228" s="17">
        <v>16.64</v>
      </c>
      <c r="F2228" s="18">
        <v>1.774</v>
      </c>
      <c r="G2228" s="17">
        <v>16.18</v>
      </c>
      <c r="H2228" s="18">
        <v>1.3109999999999999</v>
      </c>
      <c r="I2228" s="16" t="s">
        <v>40</v>
      </c>
      <c r="J2228" s="16" t="s">
        <v>4</v>
      </c>
      <c r="K2228" s="16" t="s">
        <v>4</v>
      </c>
      <c r="L2228" s="19">
        <f>IF(Tabelle1[[#This Row],[Heizleistung (55°C)]]=0,Tabelle1[[#This Row],[Heizleistung (35°C)]],(Tabelle1[[#This Row],[Heizleistung (35°C)]]+Tabelle1[[#This Row],[Heizleistung (55°C)]])/2)</f>
        <v>16.41</v>
      </c>
      <c r="M2228" s="20">
        <f>IF(Tabelle1[[#This Row],[Etas 55°C]]=0,0,(Tabelle1[[#This Row],[Etas 35°C]]*0.8+Tabelle1[[#This Row],[Etas 55°C]]*0.2))*2.5</f>
        <v>4.2035</v>
      </c>
      <c r="N2228" s="21">
        <f>IF(-(Tabelle1[[#This Row],[80%/20% SCOP]]-5.5)/5.5=1,"n.a.",-(Tabelle1[[#This Row],[80%/20% SCOP]]-5.5)/5.5)</f>
        <v>0.23572727272727273</v>
      </c>
    </row>
    <row r="2229" spans="1:14" ht="20.100000000000001" customHeight="1" x14ac:dyDescent="0.25">
      <c r="A2229" s="24">
        <v>16012129</v>
      </c>
      <c r="B2229" s="15" t="s">
        <v>2231</v>
      </c>
      <c r="C2229" s="15" t="s">
        <v>2249</v>
      </c>
      <c r="D2229" s="16" t="s">
        <v>2</v>
      </c>
      <c r="E2229" s="17">
        <v>14.68</v>
      </c>
      <c r="F2229" s="18">
        <v>1.823</v>
      </c>
      <c r="G2229" s="17">
        <v>13.93</v>
      </c>
      <c r="H2229" s="18">
        <v>1.365</v>
      </c>
      <c r="I2229" s="16" t="s">
        <v>3</v>
      </c>
      <c r="J2229" s="16" t="s">
        <v>4</v>
      </c>
      <c r="K2229" s="16" t="s">
        <v>4</v>
      </c>
      <c r="L2229" s="19">
        <f>IF(Tabelle1[[#This Row],[Heizleistung (55°C)]]=0,Tabelle1[[#This Row],[Heizleistung (35°C)]],(Tabelle1[[#This Row],[Heizleistung (35°C)]]+Tabelle1[[#This Row],[Heizleistung (55°C)]])/2)</f>
        <v>14.305</v>
      </c>
      <c r="M2229" s="20">
        <f>IF(Tabelle1[[#This Row],[Etas 55°C]]=0,0,(Tabelle1[[#This Row],[Etas 35°C]]*0.8+Tabelle1[[#This Row],[Etas 55°C]]*0.2))*2.5</f>
        <v>4.3285000000000009</v>
      </c>
      <c r="N2229" s="21">
        <f>IF(-(Tabelle1[[#This Row],[80%/20% SCOP]]-5.5)/5.5=1,"n.a.",-(Tabelle1[[#This Row],[80%/20% SCOP]]-5.5)/5.5)</f>
        <v>0.21299999999999983</v>
      </c>
    </row>
    <row r="2230" spans="1:14" ht="20.100000000000001" customHeight="1" x14ac:dyDescent="0.25">
      <c r="A2230" s="24">
        <v>16012862</v>
      </c>
      <c r="B2230" s="15" t="s">
        <v>2231</v>
      </c>
      <c r="C2230" s="15" t="s">
        <v>2250</v>
      </c>
      <c r="D2230" s="16" t="s">
        <v>2</v>
      </c>
      <c r="E2230" s="17">
        <v>7.26</v>
      </c>
      <c r="F2230" s="18">
        <v>1.762</v>
      </c>
      <c r="G2230" s="17">
        <v>8.5500000000000007</v>
      </c>
      <c r="H2230" s="18">
        <v>1.3009999999999999</v>
      </c>
      <c r="I2230" s="16" t="s">
        <v>40</v>
      </c>
      <c r="J2230" s="16" t="s">
        <v>4</v>
      </c>
      <c r="K2230" s="16" t="s">
        <v>4</v>
      </c>
      <c r="L2230" s="19">
        <f>IF(Tabelle1[[#This Row],[Heizleistung (55°C)]]=0,Tabelle1[[#This Row],[Heizleistung (35°C)]],(Tabelle1[[#This Row],[Heizleistung (35°C)]]+Tabelle1[[#This Row],[Heizleistung (55°C)]])/2)</f>
        <v>7.9050000000000002</v>
      </c>
      <c r="M2230" s="20">
        <f>IF(Tabelle1[[#This Row],[Etas 55°C]]=0,0,(Tabelle1[[#This Row],[Etas 35°C]]*0.8+Tabelle1[[#This Row],[Etas 55°C]]*0.2))*2.5</f>
        <v>4.1745000000000001</v>
      </c>
      <c r="N2230" s="21">
        <f>IF(-(Tabelle1[[#This Row],[80%/20% SCOP]]-5.5)/5.5=1,"n.a.",-(Tabelle1[[#This Row],[80%/20% SCOP]]-5.5)/5.5)</f>
        <v>0.24099999999999999</v>
      </c>
    </row>
    <row r="2231" spans="1:14" ht="20.100000000000001" customHeight="1" x14ac:dyDescent="0.25">
      <c r="A2231" s="24">
        <v>16012131</v>
      </c>
      <c r="B2231" s="15" t="s">
        <v>2231</v>
      </c>
      <c r="C2231" s="15" t="s">
        <v>2251</v>
      </c>
      <c r="D2231" s="16" t="s">
        <v>2</v>
      </c>
      <c r="E2231" s="17">
        <v>8.57</v>
      </c>
      <c r="F2231" s="18">
        <v>1.853</v>
      </c>
      <c r="G2231" s="17">
        <v>8.24</v>
      </c>
      <c r="H2231" s="18">
        <v>1.417</v>
      </c>
      <c r="I2231" s="16" t="s">
        <v>3</v>
      </c>
      <c r="J2231" s="16" t="s">
        <v>4</v>
      </c>
      <c r="K2231" s="16" t="s">
        <v>4</v>
      </c>
      <c r="L2231" s="19">
        <f>IF(Tabelle1[[#This Row],[Heizleistung (55°C)]]=0,Tabelle1[[#This Row],[Heizleistung (35°C)]],(Tabelle1[[#This Row],[Heizleistung (35°C)]]+Tabelle1[[#This Row],[Heizleistung (55°C)]])/2)</f>
        <v>8.4050000000000011</v>
      </c>
      <c r="M2231" s="20">
        <f>IF(Tabelle1[[#This Row],[Etas 55°C]]=0,0,(Tabelle1[[#This Row],[Etas 35°C]]*0.8+Tabelle1[[#This Row],[Etas 55°C]]*0.2))*2.5</f>
        <v>4.4145000000000003</v>
      </c>
      <c r="N2231" s="21">
        <f>IF(-(Tabelle1[[#This Row],[80%/20% SCOP]]-5.5)/5.5=1,"n.a.",-(Tabelle1[[#This Row],[80%/20% SCOP]]-5.5)/5.5)</f>
        <v>0.1973636363636363</v>
      </c>
    </row>
    <row r="2232" spans="1:14" ht="20.100000000000001" customHeight="1" x14ac:dyDescent="0.25">
      <c r="A2232" s="24">
        <v>16012849</v>
      </c>
      <c r="B2232" s="15" t="s">
        <v>2231</v>
      </c>
      <c r="C2232" s="15" t="s">
        <v>2252</v>
      </c>
      <c r="D2232" s="16" t="s">
        <v>2</v>
      </c>
      <c r="E2232" s="17">
        <v>9.1199999999999992</v>
      </c>
      <c r="F2232" s="18">
        <v>1.82</v>
      </c>
      <c r="G2232" s="17">
        <v>8.35</v>
      </c>
      <c r="H2232" s="18">
        <v>1.3220000000000001</v>
      </c>
      <c r="I2232" s="16" t="s">
        <v>40</v>
      </c>
      <c r="J2232" s="16" t="s">
        <v>4</v>
      </c>
      <c r="K2232" s="16" t="s">
        <v>4</v>
      </c>
      <c r="L2232" s="19">
        <f>IF(Tabelle1[[#This Row],[Heizleistung (55°C)]]=0,Tabelle1[[#This Row],[Heizleistung (35°C)]],(Tabelle1[[#This Row],[Heizleistung (35°C)]]+Tabelle1[[#This Row],[Heizleistung (55°C)]])/2)</f>
        <v>8.7349999999999994</v>
      </c>
      <c r="M2232" s="20">
        <f>IF(Tabelle1[[#This Row],[Etas 55°C]]=0,0,(Tabelle1[[#This Row],[Etas 35°C]]*0.8+Tabelle1[[#This Row],[Etas 55°C]]*0.2))*2.5</f>
        <v>4.3010000000000002</v>
      </c>
      <c r="N2232" s="21">
        <f>IF(-(Tabelle1[[#This Row],[80%/20% SCOP]]-5.5)/5.5=1,"n.a.",-(Tabelle1[[#This Row],[80%/20% SCOP]]-5.5)/5.5)</f>
        <v>0.21799999999999997</v>
      </c>
    </row>
    <row r="2233" spans="1:14" ht="20.100000000000001" customHeight="1" x14ac:dyDescent="0.25">
      <c r="A2233" s="24">
        <v>16012855</v>
      </c>
      <c r="B2233" s="15" t="s">
        <v>2231</v>
      </c>
      <c r="C2233" s="15" t="s">
        <v>2253</v>
      </c>
      <c r="D2233" s="16" t="s">
        <v>2</v>
      </c>
      <c r="E2233" s="17">
        <v>4.34</v>
      </c>
      <c r="F2233" s="18">
        <v>1.762</v>
      </c>
      <c r="G2233" s="17">
        <v>4.09</v>
      </c>
      <c r="H2233" s="18">
        <v>1.2549999999999999</v>
      </c>
      <c r="I2233" s="16" t="s">
        <v>40</v>
      </c>
      <c r="J2233" s="16" t="s">
        <v>4</v>
      </c>
      <c r="K2233" s="16" t="s">
        <v>4</v>
      </c>
      <c r="L2233" s="19">
        <f>IF(Tabelle1[[#This Row],[Heizleistung (55°C)]]=0,Tabelle1[[#This Row],[Heizleistung (35°C)]],(Tabelle1[[#This Row],[Heizleistung (35°C)]]+Tabelle1[[#This Row],[Heizleistung (55°C)]])/2)</f>
        <v>4.2149999999999999</v>
      </c>
      <c r="M2233" s="20">
        <f>IF(Tabelle1[[#This Row],[Etas 55°C]]=0,0,(Tabelle1[[#This Row],[Etas 35°C]]*0.8+Tabelle1[[#This Row],[Etas 55°C]]*0.2))*2.5</f>
        <v>4.1515000000000004</v>
      </c>
      <c r="N2233" s="21">
        <f>IF(-(Tabelle1[[#This Row],[80%/20% SCOP]]-5.5)/5.5=1,"n.a.",-(Tabelle1[[#This Row],[80%/20% SCOP]]-5.5)/5.5)</f>
        <v>0.24518181818181811</v>
      </c>
    </row>
    <row r="2234" spans="1:14" ht="20.100000000000001" customHeight="1" x14ac:dyDescent="0.25">
      <c r="A2234" s="24">
        <v>16012130</v>
      </c>
      <c r="B2234" s="15" t="s">
        <v>2231</v>
      </c>
      <c r="C2234" s="15" t="s">
        <v>2254</v>
      </c>
      <c r="D2234" s="16" t="s">
        <v>2</v>
      </c>
      <c r="E2234" s="17">
        <v>6.22</v>
      </c>
      <c r="F2234" s="18">
        <v>1.845</v>
      </c>
      <c r="G2234" s="17">
        <v>5.84</v>
      </c>
      <c r="H2234" s="18">
        <v>1.397</v>
      </c>
      <c r="I2234" s="16" t="s">
        <v>3</v>
      </c>
      <c r="J2234" s="16" t="s">
        <v>4</v>
      </c>
      <c r="K2234" s="16" t="s">
        <v>4</v>
      </c>
      <c r="L2234" s="19">
        <f>IF(Tabelle1[[#This Row],[Heizleistung (55°C)]]=0,Tabelle1[[#This Row],[Heizleistung (35°C)]],(Tabelle1[[#This Row],[Heizleistung (35°C)]]+Tabelle1[[#This Row],[Heizleistung (55°C)]])/2)</f>
        <v>6.0299999999999994</v>
      </c>
      <c r="M2234" s="20">
        <f>IF(Tabelle1[[#This Row],[Etas 55°C]]=0,0,(Tabelle1[[#This Row],[Etas 35°C]]*0.8+Tabelle1[[#This Row],[Etas 55°C]]*0.2))*2.5</f>
        <v>4.3885000000000005</v>
      </c>
      <c r="N2234" s="21">
        <f>IF(-(Tabelle1[[#This Row],[80%/20% SCOP]]-5.5)/5.5=1,"n.a.",-(Tabelle1[[#This Row],[80%/20% SCOP]]-5.5)/5.5)</f>
        <v>0.20209090909090899</v>
      </c>
    </row>
    <row r="2235" spans="1:14" ht="20.100000000000001" customHeight="1" x14ac:dyDescent="0.25">
      <c r="A2235" s="24">
        <v>16011030</v>
      </c>
      <c r="B2235" s="15" t="s">
        <v>2255</v>
      </c>
      <c r="C2235" s="15" t="s">
        <v>2256</v>
      </c>
      <c r="D2235" s="16" t="s">
        <v>2</v>
      </c>
      <c r="E2235" s="17">
        <v>12.55</v>
      </c>
      <c r="F2235" s="18">
        <v>1.9339999999999999</v>
      </c>
      <c r="G2235" s="17">
        <v>12.34</v>
      </c>
      <c r="H2235" s="18">
        <v>1.4490000000000001</v>
      </c>
      <c r="I2235" s="16" t="s">
        <v>3</v>
      </c>
      <c r="J2235" s="16" t="s">
        <v>4</v>
      </c>
      <c r="K2235" s="16" t="s">
        <v>15</v>
      </c>
      <c r="L2235" s="19">
        <f>IF(Tabelle1[[#This Row],[Heizleistung (55°C)]]=0,Tabelle1[[#This Row],[Heizleistung (35°C)]],(Tabelle1[[#This Row],[Heizleistung (35°C)]]+Tabelle1[[#This Row],[Heizleistung (55°C)]])/2)</f>
        <v>12.445</v>
      </c>
      <c r="M2235" s="20">
        <f>IF(Tabelle1[[#This Row],[Etas 55°C]]=0,0,(Tabelle1[[#This Row],[Etas 35°C]]*0.8+Tabelle1[[#This Row],[Etas 55°C]]*0.2))*2.5</f>
        <v>4.5925000000000002</v>
      </c>
      <c r="N2235" s="21">
        <f>IF(-(Tabelle1[[#This Row],[80%/20% SCOP]]-5.5)/5.5=1,"n.a.",-(Tabelle1[[#This Row],[80%/20% SCOP]]-5.5)/5.5)</f>
        <v>0.16499999999999995</v>
      </c>
    </row>
    <row r="2236" spans="1:14" ht="20.100000000000001" customHeight="1" x14ac:dyDescent="0.25">
      <c r="A2236" s="24">
        <v>16018573</v>
      </c>
      <c r="B2236" s="15" t="s">
        <v>2255</v>
      </c>
      <c r="C2236" s="15" t="s">
        <v>2257</v>
      </c>
      <c r="D2236" s="16" t="s">
        <v>2</v>
      </c>
      <c r="E2236" s="17">
        <v>31.03</v>
      </c>
      <c r="F2236" s="18">
        <v>1.869</v>
      </c>
      <c r="G2236" s="17">
        <v>30.04</v>
      </c>
      <c r="H2236" s="18">
        <v>1.423</v>
      </c>
      <c r="I2236" s="16" t="s">
        <v>3</v>
      </c>
      <c r="J2236" s="16" t="s">
        <v>4</v>
      </c>
      <c r="K2236" s="16" t="s">
        <v>4</v>
      </c>
      <c r="L2236" s="19">
        <f>IF(Tabelle1[[#This Row],[Heizleistung (55°C)]]=0,Tabelle1[[#This Row],[Heizleistung (35°C)]],(Tabelle1[[#This Row],[Heizleistung (35°C)]]+Tabelle1[[#This Row],[Heizleistung (55°C)]])/2)</f>
        <v>30.535</v>
      </c>
      <c r="M2236" s="20">
        <f>IF(Tabelle1[[#This Row],[Etas 55°C]]=0,0,(Tabelle1[[#This Row],[Etas 35°C]]*0.8+Tabelle1[[#This Row],[Etas 55°C]]*0.2))*2.5</f>
        <v>4.4495000000000005</v>
      </c>
      <c r="N2236" s="21">
        <f>IF(-(Tabelle1[[#This Row],[80%/20% SCOP]]-5.5)/5.5=1,"n.a.",-(Tabelle1[[#This Row],[80%/20% SCOP]]-5.5)/5.5)</f>
        <v>0.19099999999999992</v>
      </c>
    </row>
    <row r="2237" spans="1:14" ht="20.100000000000001" customHeight="1" x14ac:dyDescent="0.25">
      <c r="A2237" s="24">
        <v>16011022</v>
      </c>
      <c r="B2237" s="15" t="s">
        <v>2255</v>
      </c>
      <c r="C2237" s="15" t="s">
        <v>2258</v>
      </c>
      <c r="D2237" s="16" t="s">
        <v>2</v>
      </c>
      <c r="E2237" s="17">
        <v>8.73</v>
      </c>
      <c r="F2237" s="18">
        <v>1.8320000000000001</v>
      </c>
      <c r="G2237" s="17">
        <v>9.5</v>
      </c>
      <c r="H2237" s="18">
        <v>1.306</v>
      </c>
      <c r="I2237" s="16" t="s">
        <v>40</v>
      </c>
      <c r="J2237" s="16" t="s">
        <v>4</v>
      </c>
      <c r="K2237" s="16" t="s">
        <v>15</v>
      </c>
      <c r="L2237" s="19">
        <f>IF(Tabelle1[[#This Row],[Heizleistung (55°C)]]=0,Tabelle1[[#This Row],[Heizleistung (35°C)]],(Tabelle1[[#This Row],[Heizleistung (35°C)]]+Tabelle1[[#This Row],[Heizleistung (55°C)]])/2)</f>
        <v>9.1150000000000002</v>
      </c>
      <c r="M2237" s="20">
        <f>IF(Tabelle1[[#This Row],[Etas 55°C]]=0,0,(Tabelle1[[#This Row],[Etas 35°C]]*0.8+Tabelle1[[#This Row],[Etas 55°C]]*0.2))*2.5</f>
        <v>4.3170000000000011</v>
      </c>
      <c r="N2237" s="21">
        <f>IF(-(Tabelle1[[#This Row],[80%/20% SCOP]]-5.5)/5.5=1,"n.a.",-(Tabelle1[[#This Row],[80%/20% SCOP]]-5.5)/5.5)</f>
        <v>0.21509090909090889</v>
      </c>
    </row>
    <row r="2238" spans="1:14" ht="20.100000000000001" customHeight="1" x14ac:dyDescent="0.25">
      <c r="A2238" s="24">
        <v>16014110</v>
      </c>
      <c r="B2238" s="15" t="s">
        <v>2255</v>
      </c>
      <c r="C2238" s="15" t="s">
        <v>2259</v>
      </c>
      <c r="D2238" s="16" t="s">
        <v>2</v>
      </c>
      <c r="E2238" s="17">
        <v>11.62</v>
      </c>
      <c r="F2238" s="18">
        <v>1.837</v>
      </c>
      <c r="G2238" s="17">
        <v>11.83</v>
      </c>
      <c r="H2238" s="18">
        <v>1.4339999999999999</v>
      </c>
      <c r="I2238" s="16" t="s">
        <v>3</v>
      </c>
      <c r="J2238" s="16" t="s">
        <v>4</v>
      </c>
      <c r="K2238" s="16" t="s">
        <v>4</v>
      </c>
      <c r="L2238" s="19">
        <f>IF(Tabelle1[[#This Row],[Heizleistung (55°C)]]=0,Tabelle1[[#This Row],[Heizleistung (35°C)]],(Tabelle1[[#This Row],[Heizleistung (35°C)]]+Tabelle1[[#This Row],[Heizleistung (55°C)]])/2)</f>
        <v>11.725</v>
      </c>
      <c r="M2238" s="20">
        <f>IF(Tabelle1[[#This Row],[Etas 55°C]]=0,0,(Tabelle1[[#This Row],[Etas 35°C]]*0.8+Tabelle1[[#This Row],[Etas 55°C]]*0.2))*2.5</f>
        <v>4.391</v>
      </c>
      <c r="N2238" s="21">
        <f>IF(-(Tabelle1[[#This Row],[80%/20% SCOP]]-5.5)/5.5=1,"n.a.",-(Tabelle1[[#This Row],[80%/20% SCOP]]-5.5)/5.5)</f>
        <v>0.20163636363636364</v>
      </c>
    </row>
    <row r="2239" spans="1:14" ht="20.100000000000001" customHeight="1" x14ac:dyDescent="0.25">
      <c r="A2239" s="24">
        <v>16014109</v>
      </c>
      <c r="B2239" s="15" t="s">
        <v>2255</v>
      </c>
      <c r="C2239" s="15" t="s">
        <v>2260</v>
      </c>
      <c r="D2239" s="16" t="s">
        <v>2</v>
      </c>
      <c r="E2239" s="17">
        <v>7.01</v>
      </c>
      <c r="F2239" s="18">
        <v>1.881</v>
      </c>
      <c r="G2239" s="17">
        <v>6.63</v>
      </c>
      <c r="H2239" s="18">
        <v>1.375</v>
      </c>
      <c r="I2239" s="16" t="s">
        <v>3</v>
      </c>
      <c r="J2239" s="16" t="s">
        <v>4</v>
      </c>
      <c r="K2239" s="16" t="s">
        <v>4</v>
      </c>
      <c r="L2239" s="19">
        <f>IF(Tabelle1[[#This Row],[Heizleistung (55°C)]]=0,Tabelle1[[#This Row],[Heizleistung (35°C)]],(Tabelle1[[#This Row],[Heizleistung (35°C)]]+Tabelle1[[#This Row],[Heizleistung (55°C)]])/2)</f>
        <v>6.82</v>
      </c>
      <c r="M2239" s="20">
        <f>IF(Tabelle1[[#This Row],[Etas 55°C]]=0,0,(Tabelle1[[#This Row],[Etas 35°C]]*0.8+Tabelle1[[#This Row],[Etas 55°C]]*0.2))*2.5</f>
        <v>4.4495000000000005</v>
      </c>
      <c r="N2239" s="21">
        <f>IF(-(Tabelle1[[#This Row],[80%/20% SCOP]]-5.5)/5.5=1,"n.a.",-(Tabelle1[[#This Row],[80%/20% SCOP]]-5.5)/5.5)</f>
        <v>0.19099999999999992</v>
      </c>
    </row>
    <row r="2240" spans="1:14" ht="20.100000000000001" customHeight="1" x14ac:dyDescent="0.25">
      <c r="A2240" s="24">
        <v>16016584</v>
      </c>
      <c r="B2240" s="15" t="s">
        <v>2255</v>
      </c>
      <c r="C2240" s="15" t="s">
        <v>2261</v>
      </c>
      <c r="D2240" s="16" t="s">
        <v>2</v>
      </c>
      <c r="E2240" s="17">
        <v>13.76</v>
      </c>
      <c r="F2240" s="18">
        <v>1.8029999999999999</v>
      </c>
      <c r="G2240" s="17">
        <v>13.78</v>
      </c>
      <c r="H2240" s="18">
        <v>1.4059999999999999</v>
      </c>
      <c r="I2240" s="16" t="s">
        <v>3</v>
      </c>
      <c r="J2240" s="16" t="s">
        <v>4</v>
      </c>
      <c r="K2240" s="16" t="s">
        <v>4</v>
      </c>
      <c r="L2240" s="19">
        <f>IF(Tabelle1[[#This Row],[Heizleistung (55°C)]]=0,Tabelle1[[#This Row],[Heizleistung (35°C)]],(Tabelle1[[#This Row],[Heizleistung (35°C)]]+Tabelle1[[#This Row],[Heizleistung (55°C)]])/2)</f>
        <v>13.77</v>
      </c>
      <c r="M2240" s="20">
        <f>IF(Tabelle1[[#This Row],[Etas 55°C]]=0,0,(Tabelle1[[#This Row],[Etas 35°C]]*0.8+Tabelle1[[#This Row],[Etas 55°C]]*0.2))*2.5</f>
        <v>4.3090000000000011</v>
      </c>
      <c r="N2240" s="21">
        <f>IF(-(Tabelle1[[#This Row],[80%/20% SCOP]]-5.5)/5.5=1,"n.a.",-(Tabelle1[[#This Row],[80%/20% SCOP]]-5.5)/5.5)</f>
        <v>0.21654545454545435</v>
      </c>
    </row>
    <row r="2241" spans="1:14" ht="20.100000000000001" customHeight="1" x14ac:dyDescent="0.25">
      <c r="A2241" s="24">
        <v>16014118</v>
      </c>
      <c r="B2241" s="15" t="s">
        <v>2255</v>
      </c>
      <c r="C2241" s="15" t="s">
        <v>2262</v>
      </c>
      <c r="D2241" s="16" t="s">
        <v>2</v>
      </c>
      <c r="E2241" s="17">
        <v>9.83</v>
      </c>
      <c r="F2241" s="18">
        <v>1.89</v>
      </c>
      <c r="G2241" s="17">
        <v>9.82</v>
      </c>
      <c r="H2241" s="18">
        <v>1.383</v>
      </c>
      <c r="I2241" s="16" t="s">
        <v>3</v>
      </c>
      <c r="J2241" s="16" t="s">
        <v>4</v>
      </c>
      <c r="K2241" s="16" t="s">
        <v>4</v>
      </c>
      <c r="L2241" s="19">
        <f>IF(Tabelle1[[#This Row],[Heizleistung (55°C)]]=0,Tabelle1[[#This Row],[Heizleistung (35°C)]],(Tabelle1[[#This Row],[Heizleistung (35°C)]]+Tabelle1[[#This Row],[Heizleistung (55°C)]])/2)</f>
        <v>9.8249999999999993</v>
      </c>
      <c r="M2241" s="20">
        <f>IF(Tabelle1[[#This Row],[Etas 55°C]]=0,0,(Tabelle1[[#This Row],[Etas 35°C]]*0.8+Tabelle1[[#This Row],[Etas 55°C]]*0.2))*2.5</f>
        <v>4.4714999999999998</v>
      </c>
      <c r="N2241" s="21">
        <f>IF(-(Tabelle1[[#This Row],[80%/20% SCOP]]-5.5)/5.5=1,"n.a.",-(Tabelle1[[#This Row],[80%/20% SCOP]]-5.5)/5.5)</f>
        <v>0.18700000000000003</v>
      </c>
    </row>
    <row r="2242" spans="1:14" ht="20.100000000000001" customHeight="1" x14ac:dyDescent="0.25">
      <c r="A2242" s="24">
        <v>16014117</v>
      </c>
      <c r="B2242" s="15" t="s">
        <v>2255</v>
      </c>
      <c r="C2242" s="15" t="s">
        <v>2263</v>
      </c>
      <c r="D2242" s="16" t="s">
        <v>2</v>
      </c>
      <c r="E2242" s="17">
        <v>9.83</v>
      </c>
      <c r="F2242" s="18">
        <v>1.911</v>
      </c>
      <c r="G2242" s="17">
        <v>9.8000000000000007</v>
      </c>
      <c r="H2242" s="18">
        <v>1.429</v>
      </c>
      <c r="I2242" s="16" t="s">
        <v>3</v>
      </c>
      <c r="J2242" s="16" t="s">
        <v>4</v>
      </c>
      <c r="K2242" s="16" t="s">
        <v>4</v>
      </c>
      <c r="L2242" s="19">
        <f>IF(Tabelle1[[#This Row],[Heizleistung (55°C)]]=0,Tabelle1[[#This Row],[Heizleistung (35°C)]],(Tabelle1[[#This Row],[Heizleistung (35°C)]]+Tabelle1[[#This Row],[Heizleistung (55°C)]])/2)</f>
        <v>9.8150000000000013</v>
      </c>
      <c r="M2242" s="20">
        <f>IF(Tabelle1[[#This Row],[Etas 55°C]]=0,0,(Tabelle1[[#This Row],[Etas 35°C]]*0.8+Tabelle1[[#This Row],[Etas 55°C]]*0.2))*2.5</f>
        <v>4.5365000000000002</v>
      </c>
      <c r="N2242" s="21">
        <f>IF(-(Tabelle1[[#This Row],[80%/20% SCOP]]-5.5)/5.5=1,"n.a.",-(Tabelle1[[#This Row],[80%/20% SCOP]]-5.5)/5.5)</f>
        <v>0.17518181818181813</v>
      </c>
    </row>
    <row r="2243" spans="1:14" ht="20.100000000000001" customHeight="1" x14ac:dyDescent="0.25">
      <c r="A2243" s="24">
        <v>16014122</v>
      </c>
      <c r="B2243" s="15" t="s">
        <v>2255</v>
      </c>
      <c r="C2243" s="15" t="s">
        <v>2264</v>
      </c>
      <c r="D2243" s="16" t="s">
        <v>2</v>
      </c>
      <c r="E2243" s="17">
        <v>11.61</v>
      </c>
      <c r="F2243" s="18">
        <v>1.9219999999999999</v>
      </c>
      <c r="G2243" s="17">
        <v>11.55</v>
      </c>
      <c r="H2243" s="18">
        <v>1.4390000000000001</v>
      </c>
      <c r="I2243" s="16" t="s">
        <v>3</v>
      </c>
      <c r="J2243" s="16" t="s">
        <v>4</v>
      </c>
      <c r="K2243" s="16" t="s">
        <v>4</v>
      </c>
      <c r="L2243" s="19">
        <f>IF(Tabelle1[[#This Row],[Heizleistung (55°C)]]=0,Tabelle1[[#This Row],[Heizleistung (35°C)]],(Tabelle1[[#This Row],[Heizleistung (35°C)]]+Tabelle1[[#This Row],[Heizleistung (55°C)]])/2)</f>
        <v>11.58</v>
      </c>
      <c r="M2243" s="20">
        <f>IF(Tabelle1[[#This Row],[Etas 55°C]]=0,0,(Tabelle1[[#This Row],[Etas 35°C]]*0.8+Tabelle1[[#This Row],[Etas 55°C]]*0.2))*2.5</f>
        <v>4.5635000000000003</v>
      </c>
      <c r="N2243" s="21">
        <f>IF(-(Tabelle1[[#This Row],[80%/20% SCOP]]-5.5)/5.5=1,"n.a.",-(Tabelle1[[#This Row],[80%/20% SCOP]]-5.5)/5.5)</f>
        <v>0.17027272727272721</v>
      </c>
    </row>
    <row r="2244" spans="1:14" ht="20.100000000000001" customHeight="1" x14ac:dyDescent="0.25">
      <c r="A2244" s="24">
        <v>16016579</v>
      </c>
      <c r="B2244" s="15" t="s">
        <v>2255</v>
      </c>
      <c r="C2244" s="15" t="s">
        <v>2265</v>
      </c>
      <c r="D2244" s="16" t="s">
        <v>2</v>
      </c>
      <c r="E2244" s="17">
        <v>19.75</v>
      </c>
      <c r="F2244" s="18">
        <v>1.855</v>
      </c>
      <c r="G2244" s="17">
        <v>17.23</v>
      </c>
      <c r="H2244" s="18">
        <v>1.3640000000000001</v>
      </c>
      <c r="I2244" s="16" t="s">
        <v>3</v>
      </c>
      <c r="J2244" s="16" t="s">
        <v>4</v>
      </c>
      <c r="K2244" s="16" t="s">
        <v>4</v>
      </c>
      <c r="L2244" s="19">
        <f>IF(Tabelle1[[#This Row],[Heizleistung (55°C)]]=0,Tabelle1[[#This Row],[Heizleistung (35°C)]],(Tabelle1[[#This Row],[Heizleistung (35°C)]]+Tabelle1[[#This Row],[Heizleistung (55°C)]])/2)</f>
        <v>18.490000000000002</v>
      </c>
      <c r="M2244" s="20">
        <f>IF(Tabelle1[[#This Row],[Etas 55°C]]=0,0,(Tabelle1[[#This Row],[Etas 35°C]]*0.8+Tabelle1[[#This Row],[Etas 55°C]]*0.2))*2.5</f>
        <v>4.3920000000000003</v>
      </c>
      <c r="N2244" s="21">
        <f>IF(-(Tabelle1[[#This Row],[80%/20% SCOP]]-5.5)/5.5=1,"n.a.",-(Tabelle1[[#This Row],[80%/20% SCOP]]-5.5)/5.5)</f>
        <v>0.20145454545454539</v>
      </c>
    </row>
    <row r="2245" spans="1:14" ht="20.100000000000001" customHeight="1" x14ac:dyDescent="0.25">
      <c r="A2245" s="24">
        <v>16014115</v>
      </c>
      <c r="B2245" s="15" t="s">
        <v>2255</v>
      </c>
      <c r="C2245" s="15" t="s">
        <v>2266</v>
      </c>
      <c r="D2245" s="16" t="s">
        <v>2</v>
      </c>
      <c r="E2245" s="17">
        <v>5.63</v>
      </c>
      <c r="F2245" s="18">
        <v>1.919</v>
      </c>
      <c r="G2245" s="17">
        <v>5.57</v>
      </c>
      <c r="H2245" s="18">
        <v>1.353</v>
      </c>
      <c r="I2245" s="16" t="s">
        <v>3</v>
      </c>
      <c r="J2245" s="16" t="s">
        <v>4</v>
      </c>
      <c r="K2245" s="16" t="s">
        <v>4</v>
      </c>
      <c r="L2245" s="19">
        <f>IF(Tabelle1[[#This Row],[Heizleistung (55°C)]]=0,Tabelle1[[#This Row],[Heizleistung (35°C)]],(Tabelle1[[#This Row],[Heizleistung (35°C)]]+Tabelle1[[#This Row],[Heizleistung (55°C)]])/2)</f>
        <v>5.6</v>
      </c>
      <c r="M2245" s="20">
        <f>IF(Tabelle1[[#This Row],[Etas 55°C]]=0,0,(Tabelle1[[#This Row],[Etas 35°C]]*0.8+Tabelle1[[#This Row],[Etas 55°C]]*0.2))*2.5</f>
        <v>4.5145</v>
      </c>
      <c r="N2245" s="21">
        <f>IF(-(Tabelle1[[#This Row],[80%/20% SCOP]]-5.5)/5.5=1,"n.a.",-(Tabelle1[[#This Row],[80%/20% SCOP]]-5.5)/5.5)</f>
        <v>0.17918181818181819</v>
      </c>
    </row>
    <row r="2246" spans="1:14" ht="20.100000000000001" customHeight="1" x14ac:dyDescent="0.25">
      <c r="A2246" s="24">
        <v>16014114</v>
      </c>
      <c r="B2246" s="15" t="s">
        <v>2255</v>
      </c>
      <c r="C2246" s="15" t="s">
        <v>2267</v>
      </c>
      <c r="D2246" s="16" t="s">
        <v>2</v>
      </c>
      <c r="E2246" s="17">
        <v>4.47</v>
      </c>
      <c r="F2246" s="18">
        <v>1.954</v>
      </c>
      <c r="G2246" s="17">
        <v>4.75</v>
      </c>
      <c r="H2246" s="18">
        <v>1.4059999999999999</v>
      </c>
      <c r="I2246" s="16" t="s">
        <v>3</v>
      </c>
      <c r="J2246" s="16" t="s">
        <v>4</v>
      </c>
      <c r="K2246" s="16" t="s">
        <v>4</v>
      </c>
      <c r="L2246" s="19">
        <f>IF(Tabelle1[[#This Row],[Heizleistung (55°C)]]=0,Tabelle1[[#This Row],[Heizleistung (35°C)]],(Tabelle1[[#This Row],[Heizleistung (35°C)]]+Tabelle1[[#This Row],[Heizleistung (55°C)]])/2)</f>
        <v>4.6099999999999994</v>
      </c>
      <c r="M2246" s="20">
        <f>IF(Tabelle1[[#This Row],[Etas 55°C]]=0,0,(Tabelle1[[#This Row],[Etas 35°C]]*0.8+Tabelle1[[#This Row],[Etas 55°C]]*0.2))*2.5</f>
        <v>4.6110000000000007</v>
      </c>
      <c r="N2246" s="21">
        <f>IF(-(Tabelle1[[#This Row],[80%/20% SCOP]]-5.5)/5.5=1,"n.a.",-(Tabelle1[[#This Row],[80%/20% SCOP]]-5.5)/5.5)</f>
        <v>0.16163636363636352</v>
      </c>
    </row>
    <row r="2247" spans="1:14" ht="20.100000000000001" customHeight="1" x14ac:dyDescent="0.25">
      <c r="A2247" s="24">
        <v>16016577</v>
      </c>
      <c r="B2247" s="15" t="s">
        <v>2255</v>
      </c>
      <c r="C2247" s="15" t="s">
        <v>2268</v>
      </c>
      <c r="D2247" s="16" t="s">
        <v>2</v>
      </c>
      <c r="E2247" s="17">
        <v>12.1</v>
      </c>
      <c r="F2247" s="18">
        <v>1.903</v>
      </c>
      <c r="G2247" s="17">
        <v>12.3</v>
      </c>
      <c r="H2247" s="18">
        <v>1.51</v>
      </c>
      <c r="I2247" s="16" t="s">
        <v>3</v>
      </c>
      <c r="J2247" s="16" t="s">
        <v>4</v>
      </c>
      <c r="K2247" s="16" t="s">
        <v>4</v>
      </c>
      <c r="L2247" s="19">
        <f>IF(Tabelle1[[#This Row],[Heizleistung (55°C)]]=0,Tabelle1[[#This Row],[Heizleistung (35°C)]],(Tabelle1[[#This Row],[Heizleistung (35°C)]]+Tabelle1[[#This Row],[Heizleistung (55°C)]])/2)</f>
        <v>12.2</v>
      </c>
      <c r="M2247" s="20">
        <f>IF(Tabelle1[[#This Row],[Etas 55°C]]=0,0,(Tabelle1[[#This Row],[Etas 35°C]]*0.8+Tabelle1[[#This Row],[Etas 55°C]]*0.2))*2.5</f>
        <v>4.5610000000000008</v>
      </c>
      <c r="N2247" s="21">
        <f>IF(-(Tabelle1[[#This Row],[80%/20% SCOP]]-5.5)/5.5=1,"n.a.",-(Tabelle1[[#This Row],[80%/20% SCOP]]-5.5)/5.5)</f>
        <v>0.17072727272727259</v>
      </c>
    </row>
    <row r="2248" spans="1:14" ht="20.100000000000001" customHeight="1" x14ac:dyDescent="0.25">
      <c r="A2248" s="24">
        <v>16011026</v>
      </c>
      <c r="B2248" s="15" t="s">
        <v>2255</v>
      </c>
      <c r="C2248" s="15" t="s">
        <v>2269</v>
      </c>
      <c r="D2248" s="16" t="s">
        <v>2</v>
      </c>
      <c r="E2248" s="17">
        <v>4.91</v>
      </c>
      <c r="F2248" s="18">
        <v>1.9710000000000001</v>
      </c>
      <c r="G2248" s="17">
        <v>4.71</v>
      </c>
      <c r="H2248" s="18">
        <v>1.4550000000000001</v>
      </c>
      <c r="I2248" s="16" t="s">
        <v>3</v>
      </c>
      <c r="J2248" s="16" t="s">
        <v>4</v>
      </c>
      <c r="K2248" s="16" t="s">
        <v>15</v>
      </c>
      <c r="L2248" s="19">
        <f>IF(Tabelle1[[#This Row],[Heizleistung (55°C)]]=0,Tabelle1[[#This Row],[Heizleistung (35°C)]],(Tabelle1[[#This Row],[Heizleistung (35°C)]]+Tabelle1[[#This Row],[Heizleistung (55°C)]])/2)</f>
        <v>4.8100000000000005</v>
      </c>
      <c r="M2248" s="20">
        <f>IF(Tabelle1[[#This Row],[Etas 55°C]]=0,0,(Tabelle1[[#This Row],[Etas 35°C]]*0.8+Tabelle1[[#This Row],[Etas 55°C]]*0.2))*2.5</f>
        <v>4.6695000000000011</v>
      </c>
      <c r="N2248" s="21">
        <f>IF(-(Tabelle1[[#This Row],[80%/20% SCOP]]-5.5)/5.5=1,"n.a.",-(Tabelle1[[#This Row],[80%/20% SCOP]]-5.5)/5.5)</f>
        <v>0.1509999999999998</v>
      </c>
    </row>
    <row r="2249" spans="1:14" ht="20.100000000000001" customHeight="1" x14ac:dyDescent="0.25">
      <c r="A2249" s="24">
        <v>16011029</v>
      </c>
      <c r="B2249" s="15" t="s">
        <v>2255</v>
      </c>
      <c r="C2249" s="15" t="s">
        <v>2270</v>
      </c>
      <c r="D2249" s="16" t="s">
        <v>2</v>
      </c>
      <c r="E2249" s="17">
        <v>12.57</v>
      </c>
      <c r="F2249" s="18">
        <v>1.83</v>
      </c>
      <c r="G2249" s="17">
        <v>11.81</v>
      </c>
      <c r="H2249" s="18">
        <v>1.452</v>
      </c>
      <c r="I2249" s="16" t="s">
        <v>3</v>
      </c>
      <c r="J2249" s="16" t="s">
        <v>4</v>
      </c>
      <c r="K2249" s="16" t="s">
        <v>15</v>
      </c>
      <c r="L2249" s="19">
        <f>IF(Tabelle1[[#This Row],[Heizleistung (55°C)]]=0,Tabelle1[[#This Row],[Heizleistung (35°C)]],(Tabelle1[[#This Row],[Heizleistung (35°C)]]+Tabelle1[[#This Row],[Heizleistung (55°C)]])/2)</f>
        <v>12.190000000000001</v>
      </c>
      <c r="M2249" s="20">
        <f>IF(Tabelle1[[#This Row],[Etas 55°C]]=0,0,(Tabelle1[[#This Row],[Etas 35°C]]*0.8+Tabelle1[[#This Row],[Etas 55°C]]*0.2))*2.5</f>
        <v>4.3860000000000001</v>
      </c>
      <c r="N2249" s="21">
        <f>IF(-(Tabelle1[[#This Row],[80%/20% SCOP]]-5.5)/5.5=1,"n.a.",-(Tabelle1[[#This Row],[80%/20% SCOP]]-5.5)/5.5)</f>
        <v>0.20254545454545453</v>
      </c>
    </row>
    <row r="2250" spans="1:14" ht="20.100000000000001" customHeight="1" x14ac:dyDescent="0.25">
      <c r="A2250" s="24">
        <v>16014121</v>
      </c>
      <c r="B2250" s="15" t="s">
        <v>2255</v>
      </c>
      <c r="C2250" s="15" t="s">
        <v>2271</v>
      </c>
      <c r="D2250" s="16" t="s">
        <v>2</v>
      </c>
      <c r="E2250" s="17">
        <v>12.03</v>
      </c>
      <c r="F2250" s="18">
        <v>1.9419999999999999</v>
      </c>
      <c r="G2250" s="17">
        <v>12.3</v>
      </c>
      <c r="H2250" s="18">
        <v>1.448</v>
      </c>
      <c r="I2250" s="16" t="s">
        <v>3</v>
      </c>
      <c r="J2250" s="16" t="s">
        <v>4</v>
      </c>
      <c r="K2250" s="16" t="s">
        <v>4</v>
      </c>
      <c r="L2250" s="19">
        <f>IF(Tabelle1[[#This Row],[Heizleistung (55°C)]]=0,Tabelle1[[#This Row],[Heizleistung (35°C)]],(Tabelle1[[#This Row],[Heizleistung (35°C)]]+Tabelle1[[#This Row],[Heizleistung (55°C)]])/2)</f>
        <v>12.164999999999999</v>
      </c>
      <c r="M2250" s="20">
        <f>IF(Tabelle1[[#This Row],[Etas 55°C]]=0,0,(Tabelle1[[#This Row],[Etas 35°C]]*0.8+Tabelle1[[#This Row],[Etas 55°C]]*0.2))*2.5</f>
        <v>4.6080000000000005</v>
      </c>
      <c r="N2250" s="21">
        <f>IF(-(Tabelle1[[#This Row],[80%/20% SCOP]]-5.5)/5.5=1,"n.a.",-(Tabelle1[[#This Row],[80%/20% SCOP]]-5.5)/5.5)</f>
        <v>0.16218181818181809</v>
      </c>
    </row>
    <row r="2251" spans="1:14" ht="20.100000000000001" customHeight="1" x14ac:dyDescent="0.25">
      <c r="A2251" s="24">
        <v>16011023</v>
      </c>
      <c r="B2251" s="15" t="s">
        <v>2255</v>
      </c>
      <c r="C2251" s="15" t="s">
        <v>2272</v>
      </c>
      <c r="D2251" s="16" t="s">
        <v>2</v>
      </c>
      <c r="E2251" s="17">
        <v>8.73</v>
      </c>
      <c r="F2251" s="18">
        <v>1.8140000000000001</v>
      </c>
      <c r="G2251" s="17">
        <v>9.5</v>
      </c>
      <c r="H2251" s="18">
        <v>1.2969999999999999</v>
      </c>
      <c r="I2251" s="16" t="s">
        <v>40</v>
      </c>
      <c r="J2251" s="16" t="s">
        <v>4</v>
      </c>
      <c r="K2251" s="16" t="s">
        <v>15</v>
      </c>
      <c r="L2251" s="19">
        <f>IF(Tabelle1[[#This Row],[Heizleistung (55°C)]]=0,Tabelle1[[#This Row],[Heizleistung (35°C)]],(Tabelle1[[#This Row],[Heizleistung (35°C)]]+Tabelle1[[#This Row],[Heizleistung (55°C)]])/2)</f>
        <v>9.1150000000000002</v>
      </c>
      <c r="M2251" s="20">
        <f>IF(Tabelle1[[#This Row],[Etas 55°C]]=0,0,(Tabelle1[[#This Row],[Etas 35°C]]*0.8+Tabelle1[[#This Row],[Etas 55°C]]*0.2))*2.5</f>
        <v>4.2765000000000004</v>
      </c>
      <c r="N2251" s="21">
        <f>IF(-(Tabelle1[[#This Row],[80%/20% SCOP]]-5.5)/5.5=1,"n.a.",-(Tabelle1[[#This Row],[80%/20% SCOP]]-5.5)/5.5)</f>
        <v>0.22245454545454538</v>
      </c>
    </row>
    <row r="2252" spans="1:14" ht="20.100000000000001" customHeight="1" x14ac:dyDescent="0.25">
      <c r="A2252" s="24">
        <v>16016580</v>
      </c>
      <c r="B2252" s="15" t="s">
        <v>2255</v>
      </c>
      <c r="C2252" s="15" t="s">
        <v>2273</v>
      </c>
      <c r="D2252" s="16" t="s">
        <v>2</v>
      </c>
      <c r="E2252" s="17">
        <v>5.21</v>
      </c>
      <c r="F2252" s="18">
        <v>1.851</v>
      </c>
      <c r="G2252" s="17">
        <v>5.01</v>
      </c>
      <c r="H2252" s="18">
        <v>1.2969999999999999</v>
      </c>
      <c r="I2252" s="16" t="s">
        <v>3</v>
      </c>
      <c r="J2252" s="16" t="s">
        <v>4</v>
      </c>
      <c r="K2252" s="16" t="s">
        <v>4</v>
      </c>
      <c r="L2252" s="19">
        <f>IF(Tabelle1[[#This Row],[Heizleistung (55°C)]]=0,Tabelle1[[#This Row],[Heizleistung (35°C)]],(Tabelle1[[#This Row],[Heizleistung (35°C)]]+Tabelle1[[#This Row],[Heizleistung (55°C)]])/2)</f>
        <v>5.1099999999999994</v>
      </c>
      <c r="M2252" s="20">
        <f>IF(Tabelle1[[#This Row],[Etas 55°C]]=0,0,(Tabelle1[[#This Row],[Etas 35°C]]*0.8+Tabelle1[[#This Row],[Etas 55°C]]*0.2))*2.5</f>
        <v>4.3505000000000003</v>
      </c>
      <c r="N2252" s="21">
        <f>IF(-(Tabelle1[[#This Row],[80%/20% SCOP]]-5.5)/5.5=1,"n.a.",-(Tabelle1[[#This Row],[80%/20% SCOP]]-5.5)/5.5)</f>
        <v>0.20899999999999996</v>
      </c>
    </row>
    <row r="2253" spans="1:14" ht="20.100000000000001" customHeight="1" x14ac:dyDescent="0.25">
      <c r="A2253" s="24">
        <v>16016576</v>
      </c>
      <c r="B2253" s="15" t="s">
        <v>2255</v>
      </c>
      <c r="C2253" s="15" t="s">
        <v>2274</v>
      </c>
      <c r="D2253" s="16" t="s">
        <v>2</v>
      </c>
      <c r="E2253" s="17">
        <v>12.21</v>
      </c>
      <c r="F2253" s="18">
        <v>1.8979999999999999</v>
      </c>
      <c r="G2253" s="17">
        <v>12.09</v>
      </c>
      <c r="H2253" s="18">
        <v>1.51</v>
      </c>
      <c r="I2253" s="16" t="s">
        <v>3</v>
      </c>
      <c r="J2253" s="16" t="s">
        <v>4</v>
      </c>
      <c r="K2253" s="16" t="s">
        <v>4</v>
      </c>
      <c r="L2253" s="19">
        <f>IF(Tabelle1[[#This Row],[Heizleistung (55°C)]]=0,Tabelle1[[#This Row],[Heizleistung (35°C)]],(Tabelle1[[#This Row],[Heizleistung (35°C)]]+Tabelle1[[#This Row],[Heizleistung (55°C)]])/2)</f>
        <v>12.15</v>
      </c>
      <c r="M2253" s="20">
        <f>IF(Tabelle1[[#This Row],[Etas 55°C]]=0,0,(Tabelle1[[#This Row],[Etas 35°C]]*0.8+Tabelle1[[#This Row],[Etas 55°C]]*0.2))*2.5</f>
        <v>4.5510000000000002</v>
      </c>
      <c r="N2253" s="21">
        <f>IF(-(Tabelle1[[#This Row],[80%/20% SCOP]]-5.5)/5.5=1,"n.a.",-(Tabelle1[[#This Row],[80%/20% SCOP]]-5.5)/5.5)</f>
        <v>0.17254545454545453</v>
      </c>
    </row>
    <row r="2254" spans="1:14" ht="20.100000000000001" customHeight="1" x14ac:dyDescent="0.25">
      <c r="A2254" s="24">
        <v>16014116</v>
      </c>
      <c r="B2254" s="15" t="s">
        <v>2255</v>
      </c>
      <c r="C2254" s="15" t="s">
        <v>2275</v>
      </c>
      <c r="D2254" s="16" t="s">
        <v>2</v>
      </c>
      <c r="E2254" s="17">
        <v>7.58</v>
      </c>
      <c r="F2254" s="18">
        <v>1.8959999999999999</v>
      </c>
      <c r="G2254" s="17">
        <v>7.62</v>
      </c>
      <c r="H2254" s="18">
        <v>1.381</v>
      </c>
      <c r="I2254" s="16" t="s">
        <v>3</v>
      </c>
      <c r="J2254" s="16" t="s">
        <v>4</v>
      </c>
      <c r="K2254" s="16" t="s">
        <v>4</v>
      </c>
      <c r="L2254" s="19">
        <f>IF(Tabelle1[[#This Row],[Heizleistung (55°C)]]=0,Tabelle1[[#This Row],[Heizleistung (35°C)]],(Tabelle1[[#This Row],[Heizleistung (35°C)]]+Tabelle1[[#This Row],[Heizleistung (55°C)]])/2)</f>
        <v>7.6</v>
      </c>
      <c r="M2254" s="20">
        <f>IF(Tabelle1[[#This Row],[Etas 55°C]]=0,0,(Tabelle1[[#This Row],[Etas 35°C]]*0.8+Tabelle1[[#This Row],[Etas 55°C]]*0.2))*2.5</f>
        <v>4.4824999999999999</v>
      </c>
      <c r="N2254" s="21">
        <f>IF(-(Tabelle1[[#This Row],[80%/20% SCOP]]-5.5)/5.5=1,"n.a.",-(Tabelle1[[#This Row],[80%/20% SCOP]]-5.5)/5.5)</f>
        <v>0.18500000000000003</v>
      </c>
    </row>
    <row r="2255" spans="1:14" ht="20.100000000000001" customHeight="1" x14ac:dyDescent="0.25">
      <c r="A2255" s="24">
        <v>16014111</v>
      </c>
      <c r="B2255" s="15" t="s">
        <v>2255</v>
      </c>
      <c r="C2255" s="15" t="s">
        <v>2276</v>
      </c>
      <c r="D2255" s="16" t="s">
        <v>2</v>
      </c>
      <c r="E2255" s="17">
        <v>11.63</v>
      </c>
      <c r="F2255" s="18">
        <v>1.853</v>
      </c>
      <c r="G2255" s="17">
        <v>11.71</v>
      </c>
      <c r="H2255" s="18">
        <v>1.411</v>
      </c>
      <c r="I2255" s="16" t="s">
        <v>3</v>
      </c>
      <c r="J2255" s="16" t="s">
        <v>4</v>
      </c>
      <c r="K2255" s="16" t="s">
        <v>4</v>
      </c>
      <c r="L2255" s="19">
        <f>IF(Tabelle1[[#This Row],[Heizleistung (55°C)]]=0,Tabelle1[[#This Row],[Heizleistung (35°C)]],(Tabelle1[[#This Row],[Heizleistung (35°C)]]+Tabelle1[[#This Row],[Heizleistung (55°C)]])/2)</f>
        <v>11.670000000000002</v>
      </c>
      <c r="M2255" s="20">
        <f>IF(Tabelle1[[#This Row],[Etas 55°C]]=0,0,(Tabelle1[[#This Row],[Etas 35°C]]*0.8+Tabelle1[[#This Row],[Etas 55°C]]*0.2))*2.5</f>
        <v>4.4115000000000002</v>
      </c>
      <c r="N2255" s="21">
        <f>IF(-(Tabelle1[[#This Row],[80%/20% SCOP]]-5.5)/5.5=1,"n.a.",-(Tabelle1[[#This Row],[80%/20% SCOP]]-5.5)/5.5)</f>
        <v>0.19790909090909087</v>
      </c>
    </row>
    <row r="2256" spans="1:14" ht="20.100000000000001" customHeight="1" x14ac:dyDescent="0.25">
      <c r="A2256" s="24">
        <v>16011027</v>
      </c>
      <c r="B2256" s="15" t="s">
        <v>2255</v>
      </c>
      <c r="C2256" s="15" t="s">
        <v>2277</v>
      </c>
      <c r="D2256" s="16" t="s">
        <v>2</v>
      </c>
      <c r="E2256" s="17">
        <v>9.4600000000000009</v>
      </c>
      <c r="F2256" s="18">
        <v>1.93</v>
      </c>
      <c r="G2256" s="17">
        <v>9.02</v>
      </c>
      <c r="H2256" s="18">
        <v>1.474</v>
      </c>
      <c r="I2256" s="16" t="s">
        <v>3</v>
      </c>
      <c r="J2256" s="16" t="s">
        <v>4</v>
      </c>
      <c r="K2256" s="16" t="s">
        <v>15</v>
      </c>
      <c r="L2256" s="19">
        <f>IF(Tabelle1[[#This Row],[Heizleistung (55°C)]]=0,Tabelle1[[#This Row],[Heizleistung (35°C)]],(Tabelle1[[#This Row],[Heizleistung (35°C)]]+Tabelle1[[#This Row],[Heizleistung (55°C)]])/2)</f>
        <v>9.24</v>
      </c>
      <c r="M2256" s="20">
        <f>IF(Tabelle1[[#This Row],[Etas 55°C]]=0,0,(Tabelle1[[#This Row],[Etas 35°C]]*0.8+Tabelle1[[#This Row],[Etas 55°C]]*0.2))*2.5</f>
        <v>4.5969999999999995</v>
      </c>
      <c r="N2256" s="21">
        <f>IF(-(Tabelle1[[#This Row],[80%/20% SCOP]]-5.5)/5.5=1,"n.a.",-(Tabelle1[[#This Row],[80%/20% SCOP]]-5.5)/5.5)</f>
        <v>0.16418181818181826</v>
      </c>
    </row>
    <row r="2257" spans="1:14" ht="20.100000000000001" customHeight="1" x14ac:dyDescent="0.25">
      <c r="A2257" s="24">
        <v>16014112</v>
      </c>
      <c r="B2257" s="15" t="s">
        <v>2255</v>
      </c>
      <c r="C2257" s="15" t="s">
        <v>2278</v>
      </c>
      <c r="D2257" s="16" t="s">
        <v>2</v>
      </c>
      <c r="E2257" s="17">
        <v>16.649999999999999</v>
      </c>
      <c r="F2257" s="18">
        <v>1.829</v>
      </c>
      <c r="G2257" s="17">
        <v>17.059999999999999</v>
      </c>
      <c r="H2257" s="18">
        <v>1.4119999999999999</v>
      </c>
      <c r="I2257" s="16" t="s">
        <v>3</v>
      </c>
      <c r="J2257" s="16" t="s">
        <v>4</v>
      </c>
      <c r="K2257" s="16" t="s">
        <v>4</v>
      </c>
      <c r="L2257" s="19">
        <f>IF(Tabelle1[[#This Row],[Heizleistung (55°C)]]=0,Tabelle1[[#This Row],[Heizleistung (35°C)]],(Tabelle1[[#This Row],[Heizleistung (35°C)]]+Tabelle1[[#This Row],[Heizleistung (55°C)]])/2)</f>
        <v>16.854999999999997</v>
      </c>
      <c r="M2257" s="20">
        <f>IF(Tabelle1[[#This Row],[Etas 55°C]]=0,0,(Tabelle1[[#This Row],[Etas 35°C]]*0.8+Tabelle1[[#This Row],[Etas 55°C]]*0.2))*2.5</f>
        <v>4.3639999999999999</v>
      </c>
      <c r="N2257" s="21">
        <f>IF(-(Tabelle1[[#This Row],[80%/20% SCOP]]-5.5)/5.5=1,"n.a.",-(Tabelle1[[#This Row],[80%/20% SCOP]]-5.5)/5.5)</f>
        <v>0.20654545454545456</v>
      </c>
    </row>
    <row r="2258" spans="1:14" ht="20.100000000000001" customHeight="1" x14ac:dyDescent="0.25">
      <c r="A2258" s="24">
        <v>16014113</v>
      </c>
      <c r="B2258" s="15" t="s">
        <v>2255</v>
      </c>
      <c r="C2258" s="15" t="s">
        <v>2279</v>
      </c>
      <c r="D2258" s="16" t="s">
        <v>2</v>
      </c>
      <c r="E2258" s="17">
        <v>16.71</v>
      </c>
      <c r="F2258" s="18">
        <v>1.8260000000000001</v>
      </c>
      <c r="G2258" s="17">
        <v>16.61</v>
      </c>
      <c r="H2258" s="18">
        <v>1.4179999999999999</v>
      </c>
      <c r="I2258" s="16" t="s">
        <v>3</v>
      </c>
      <c r="J2258" s="16" t="s">
        <v>4</v>
      </c>
      <c r="K2258" s="16" t="s">
        <v>4</v>
      </c>
      <c r="L2258" s="19">
        <f>IF(Tabelle1[[#This Row],[Heizleistung (55°C)]]=0,Tabelle1[[#This Row],[Heizleistung (35°C)]],(Tabelle1[[#This Row],[Heizleistung (35°C)]]+Tabelle1[[#This Row],[Heizleistung (55°C)]])/2)</f>
        <v>16.66</v>
      </c>
      <c r="M2258" s="20">
        <f>IF(Tabelle1[[#This Row],[Etas 55°C]]=0,0,(Tabelle1[[#This Row],[Etas 35°C]]*0.8+Tabelle1[[#This Row],[Etas 55°C]]*0.2))*2.5</f>
        <v>4.3610000000000007</v>
      </c>
      <c r="N2258" s="21">
        <f>IF(-(Tabelle1[[#This Row],[80%/20% SCOP]]-5.5)/5.5=1,"n.a.",-(Tabelle1[[#This Row],[80%/20% SCOP]]-5.5)/5.5)</f>
        <v>0.20709090909090896</v>
      </c>
    </row>
    <row r="2259" spans="1:14" ht="20.100000000000001" customHeight="1" x14ac:dyDescent="0.25">
      <c r="A2259" s="24">
        <v>16014108</v>
      </c>
      <c r="B2259" s="15" t="s">
        <v>2255</v>
      </c>
      <c r="C2259" s="15" t="s">
        <v>2280</v>
      </c>
      <c r="D2259" s="16" t="s">
        <v>2</v>
      </c>
      <c r="E2259" s="17">
        <v>4.45</v>
      </c>
      <c r="F2259" s="18">
        <v>1.9039999999999999</v>
      </c>
      <c r="G2259" s="17">
        <v>4.46</v>
      </c>
      <c r="H2259" s="18">
        <v>1.3160000000000001</v>
      </c>
      <c r="I2259" s="16" t="s">
        <v>3</v>
      </c>
      <c r="J2259" s="16" t="s">
        <v>4</v>
      </c>
      <c r="K2259" s="16" t="s">
        <v>4</v>
      </c>
      <c r="L2259" s="19">
        <f>IF(Tabelle1[[#This Row],[Heizleistung (55°C)]]=0,Tabelle1[[#This Row],[Heizleistung (35°C)]],(Tabelle1[[#This Row],[Heizleistung (35°C)]]+Tabelle1[[#This Row],[Heizleistung (55°C)]])/2)</f>
        <v>4.4550000000000001</v>
      </c>
      <c r="M2259" s="20">
        <f>IF(Tabelle1[[#This Row],[Etas 55°C]]=0,0,(Tabelle1[[#This Row],[Etas 35°C]]*0.8+Tabelle1[[#This Row],[Etas 55°C]]*0.2))*2.5</f>
        <v>4.4660000000000002</v>
      </c>
      <c r="N2259" s="21">
        <f>IF(-(Tabelle1[[#This Row],[80%/20% SCOP]]-5.5)/5.5=1,"n.a.",-(Tabelle1[[#This Row],[80%/20% SCOP]]-5.5)/5.5)</f>
        <v>0.18799999999999997</v>
      </c>
    </row>
    <row r="2260" spans="1:14" ht="20.100000000000001" customHeight="1" x14ac:dyDescent="0.25">
      <c r="A2260" s="24">
        <v>16011028</v>
      </c>
      <c r="B2260" s="15" t="s">
        <v>2255</v>
      </c>
      <c r="C2260" s="15" t="s">
        <v>2281</v>
      </c>
      <c r="D2260" s="16" t="s">
        <v>2</v>
      </c>
      <c r="E2260" s="17">
        <v>9.2799999999999994</v>
      </c>
      <c r="F2260" s="18">
        <v>1.9359999999999999</v>
      </c>
      <c r="G2260" s="17">
        <v>9.23</v>
      </c>
      <c r="H2260" s="18">
        <v>1.4810000000000001</v>
      </c>
      <c r="I2260" s="16" t="s">
        <v>3</v>
      </c>
      <c r="J2260" s="16" t="s">
        <v>4</v>
      </c>
      <c r="K2260" s="16" t="s">
        <v>15</v>
      </c>
      <c r="L2260" s="19">
        <f>IF(Tabelle1[[#This Row],[Heizleistung (55°C)]]=0,Tabelle1[[#This Row],[Heizleistung (35°C)]],(Tabelle1[[#This Row],[Heizleistung (35°C)]]+Tabelle1[[#This Row],[Heizleistung (55°C)]])/2)</f>
        <v>9.254999999999999</v>
      </c>
      <c r="M2260" s="20">
        <f>IF(Tabelle1[[#This Row],[Etas 55°C]]=0,0,(Tabelle1[[#This Row],[Etas 35°C]]*0.8+Tabelle1[[#This Row],[Etas 55°C]]*0.2))*2.5</f>
        <v>4.6124999999999998</v>
      </c>
      <c r="N2260" s="21">
        <f>IF(-(Tabelle1[[#This Row],[80%/20% SCOP]]-5.5)/5.5=1,"n.a.",-(Tabelle1[[#This Row],[80%/20% SCOP]]-5.5)/5.5)</f>
        <v>0.1613636363636364</v>
      </c>
    </row>
    <row r="2261" spans="1:14" ht="20.100000000000001" customHeight="1" x14ac:dyDescent="0.25">
      <c r="A2261" s="24">
        <v>16011021</v>
      </c>
      <c r="B2261" s="15" t="s">
        <v>2255</v>
      </c>
      <c r="C2261" s="15" t="s">
        <v>2282</v>
      </c>
      <c r="D2261" s="16" t="s">
        <v>2</v>
      </c>
      <c r="E2261" s="17">
        <v>5.29</v>
      </c>
      <c r="F2261" s="18">
        <v>1.87</v>
      </c>
      <c r="G2261" s="17">
        <v>5.65</v>
      </c>
      <c r="H2261" s="18">
        <v>1.304</v>
      </c>
      <c r="I2261" s="16" t="s">
        <v>40</v>
      </c>
      <c r="J2261" s="16" t="s">
        <v>4</v>
      </c>
      <c r="K2261" s="16" t="s">
        <v>15</v>
      </c>
      <c r="L2261" s="19">
        <f>IF(Tabelle1[[#This Row],[Heizleistung (55°C)]]=0,Tabelle1[[#This Row],[Heizleistung (35°C)]],(Tabelle1[[#This Row],[Heizleistung (35°C)]]+Tabelle1[[#This Row],[Heizleistung (55°C)]])/2)</f>
        <v>5.4700000000000006</v>
      </c>
      <c r="M2261" s="20">
        <f>IF(Tabelle1[[#This Row],[Etas 55°C]]=0,0,(Tabelle1[[#This Row],[Etas 35°C]]*0.8+Tabelle1[[#This Row],[Etas 55°C]]*0.2))*2.5</f>
        <v>4.3920000000000003</v>
      </c>
      <c r="N2261" s="21">
        <f>IF(-(Tabelle1[[#This Row],[80%/20% SCOP]]-5.5)/5.5=1,"n.a.",-(Tabelle1[[#This Row],[80%/20% SCOP]]-5.5)/5.5)</f>
        <v>0.20145454545454539</v>
      </c>
    </row>
    <row r="2262" spans="1:14" ht="20.100000000000001" customHeight="1" x14ac:dyDescent="0.25">
      <c r="A2262" s="24">
        <v>16016582</v>
      </c>
      <c r="B2262" s="15" t="s">
        <v>2255</v>
      </c>
      <c r="C2262" s="15" t="s">
        <v>2283</v>
      </c>
      <c r="D2262" s="16" t="s">
        <v>2</v>
      </c>
      <c r="E2262" s="17">
        <v>9.0500000000000007</v>
      </c>
      <c r="F2262" s="18">
        <v>1.875</v>
      </c>
      <c r="G2262" s="17">
        <v>8.98</v>
      </c>
      <c r="H2262" s="18">
        <v>1.415</v>
      </c>
      <c r="I2262" s="16" t="s">
        <v>3</v>
      </c>
      <c r="J2262" s="16" t="s">
        <v>4</v>
      </c>
      <c r="K2262" s="16" t="s">
        <v>4</v>
      </c>
      <c r="L2262" s="19">
        <f>IF(Tabelle1[[#This Row],[Heizleistung (55°C)]]=0,Tabelle1[[#This Row],[Heizleistung (35°C)]],(Tabelle1[[#This Row],[Heizleistung (35°C)]]+Tabelle1[[#This Row],[Heizleistung (55°C)]])/2)</f>
        <v>9.0150000000000006</v>
      </c>
      <c r="M2262" s="20">
        <f>IF(Tabelle1[[#This Row],[Etas 55°C]]=0,0,(Tabelle1[[#This Row],[Etas 35°C]]*0.8+Tabelle1[[#This Row],[Etas 55°C]]*0.2))*2.5</f>
        <v>4.4574999999999996</v>
      </c>
      <c r="N2262" s="21">
        <f>IF(-(Tabelle1[[#This Row],[80%/20% SCOP]]-5.5)/5.5=1,"n.a.",-(Tabelle1[[#This Row],[80%/20% SCOP]]-5.5)/5.5)</f>
        <v>0.18954545454545463</v>
      </c>
    </row>
    <row r="2263" spans="1:14" ht="20.100000000000001" customHeight="1" x14ac:dyDescent="0.25">
      <c r="A2263" s="24">
        <v>16011025</v>
      </c>
      <c r="B2263" s="15" t="s">
        <v>2255</v>
      </c>
      <c r="C2263" s="15" t="s">
        <v>2284</v>
      </c>
      <c r="D2263" s="16" t="s">
        <v>2</v>
      </c>
      <c r="E2263" s="17">
        <v>12.74</v>
      </c>
      <c r="F2263" s="18">
        <v>1.7989999999999999</v>
      </c>
      <c r="G2263" s="17">
        <v>14.43</v>
      </c>
      <c r="H2263" s="18">
        <v>1.306</v>
      </c>
      <c r="I2263" s="16" t="s">
        <v>40</v>
      </c>
      <c r="J2263" s="16" t="s">
        <v>4</v>
      </c>
      <c r="K2263" s="16" t="s">
        <v>15</v>
      </c>
      <c r="L2263" s="19">
        <f>IF(Tabelle1[[#This Row],[Heizleistung (55°C)]]=0,Tabelle1[[#This Row],[Heizleistung (35°C)]],(Tabelle1[[#This Row],[Heizleistung (35°C)]]+Tabelle1[[#This Row],[Heizleistung (55°C)]])/2)</f>
        <v>13.585000000000001</v>
      </c>
      <c r="M2263" s="20">
        <f>IF(Tabelle1[[#This Row],[Etas 55°C]]=0,0,(Tabelle1[[#This Row],[Etas 35°C]]*0.8+Tabelle1[[#This Row],[Etas 55°C]]*0.2))*2.5</f>
        <v>4.2510000000000003</v>
      </c>
      <c r="N2263" s="21">
        <f>IF(-(Tabelle1[[#This Row],[80%/20% SCOP]]-5.5)/5.5=1,"n.a.",-(Tabelle1[[#This Row],[80%/20% SCOP]]-5.5)/5.5)</f>
        <v>0.22709090909090904</v>
      </c>
    </row>
    <row r="2264" spans="1:14" ht="20.100000000000001" customHeight="1" x14ac:dyDescent="0.25">
      <c r="A2264" s="24">
        <v>16014119</v>
      </c>
      <c r="B2264" s="15" t="s">
        <v>2255</v>
      </c>
      <c r="C2264" s="15" t="s">
        <v>2285</v>
      </c>
      <c r="D2264" s="16" t="s">
        <v>2</v>
      </c>
      <c r="E2264" s="17">
        <v>14.7</v>
      </c>
      <c r="F2264" s="18">
        <v>1.9159999999999999</v>
      </c>
      <c r="G2264" s="17">
        <v>14.85</v>
      </c>
      <c r="H2264" s="18">
        <v>1.4139999999999999</v>
      </c>
      <c r="I2264" s="16" t="s">
        <v>3</v>
      </c>
      <c r="J2264" s="16" t="s">
        <v>4</v>
      </c>
      <c r="K2264" s="16" t="s">
        <v>4</v>
      </c>
      <c r="L2264" s="19">
        <f>IF(Tabelle1[[#This Row],[Heizleistung (55°C)]]=0,Tabelle1[[#This Row],[Heizleistung (35°C)]],(Tabelle1[[#This Row],[Heizleistung (35°C)]]+Tabelle1[[#This Row],[Heizleistung (55°C)]])/2)</f>
        <v>14.774999999999999</v>
      </c>
      <c r="M2264" s="20">
        <f>IF(Tabelle1[[#This Row],[Etas 55°C]]=0,0,(Tabelle1[[#This Row],[Etas 35°C]]*0.8+Tabelle1[[#This Row],[Etas 55°C]]*0.2))*2.5</f>
        <v>4.5389999999999997</v>
      </c>
      <c r="N2264" s="21">
        <f>IF(-(Tabelle1[[#This Row],[80%/20% SCOP]]-5.5)/5.5=1,"n.a.",-(Tabelle1[[#This Row],[80%/20% SCOP]]-5.5)/5.5)</f>
        <v>0.17472727272727279</v>
      </c>
    </row>
    <row r="2265" spans="1:14" ht="20.100000000000001" customHeight="1" x14ac:dyDescent="0.25">
      <c r="A2265" s="24">
        <v>16011024</v>
      </c>
      <c r="B2265" s="15" t="s">
        <v>2255</v>
      </c>
      <c r="C2265" s="15" t="s">
        <v>2286</v>
      </c>
      <c r="D2265" s="16" t="s">
        <v>2</v>
      </c>
      <c r="E2265" s="17">
        <v>12.5</v>
      </c>
      <c r="F2265" s="18">
        <v>1.8109999999999999</v>
      </c>
      <c r="G2265" s="17">
        <v>14.58</v>
      </c>
      <c r="H2265" s="18">
        <v>1.3029999999999999</v>
      </c>
      <c r="I2265" s="16" t="s">
        <v>40</v>
      </c>
      <c r="J2265" s="16" t="s">
        <v>4</v>
      </c>
      <c r="K2265" s="16" t="s">
        <v>15</v>
      </c>
      <c r="L2265" s="19">
        <f>IF(Tabelle1[[#This Row],[Heizleistung (55°C)]]=0,Tabelle1[[#This Row],[Heizleistung (35°C)]],(Tabelle1[[#This Row],[Heizleistung (35°C)]]+Tabelle1[[#This Row],[Heizleistung (55°C)]])/2)</f>
        <v>13.54</v>
      </c>
      <c r="M2265" s="20">
        <f>IF(Tabelle1[[#This Row],[Etas 55°C]]=0,0,(Tabelle1[[#This Row],[Etas 35°C]]*0.8+Tabelle1[[#This Row],[Etas 55°C]]*0.2))*2.5</f>
        <v>4.2735000000000003</v>
      </c>
      <c r="N2265" s="21">
        <f>IF(-(Tabelle1[[#This Row],[80%/20% SCOP]]-5.5)/5.5=1,"n.a.",-(Tabelle1[[#This Row],[80%/20% SCOP]]-5.5)/5.5)</f>
        <v>0.22299999999999995</v>
      </c>
    </row>
    <row r="2266" spans="1:14" ht="20.100000000000001" customHeight="1" x14ac:dyDescent="0.25">
      <c r="A2266" s="24">
        <v>16014120</v>
      </c>
      <c r="B2266" s="15" t="s">
        <v>2255</v>
      </c>
      <c r="C2266" s="15" t="s">
        <v>2287</v>
      </c>
      <c r="D2266" s="16" t="s">
        <v>2</v>
      </c>
      <c r="E2266" s="17">
        <v>14.55</v>
      </c>
      <c r="F2266" s="18">
        <v>1.93</v>
      </c>
      <c r="G2266" s="17">
        <v>14.72</v>
      </c>
      <c r="H2266" s="18">
        <v>1.4319999999999999</v>
      </c>
      <c r="I2266" s="16" t="s">
        <v>3</v>
      </c>
      <c r="J2266" s="16" t="s">
        <v>4</v>
      </c>
      <c r="K2266" s="16" t="s">
        <v>4</v>
      </c>
      <c r="L2266" s="19">
        <f>IF(Tabelle1[[#This Row],[Heizleistung (55°C)]]=0,Tabelle1[[#This Row],[Heizleistung (35°C)]],(Tabelle1[[#This Row],[Heizleistung (35°C)]]+Tabelle1[[#This Row],[Heizleistung (55°C)]])/2)</f>
        <v>14.635000000000002</v>
      </c>
      <c r="M2266" s="20">
        <f>IF(Tabelle1[[#This Row],[Etas 55°C]]=0,0,(Tabelle1[[#This Row],[Etas 35°C]]*0.8+Tabelle1[[#This Row],[Etas 55°C]]*0.2))*2.5</f>
        <v>4.5760000000000005</v>
      </c>
      <c r="N2266" s="21">
        <f>IF(-(Tabelle1[[#This Row],[80%/20% SCOP]]-5.5)/5.5=1,"n.a.",-(Tabelle1[[#This Row],[80%/20% SCOP]]-5.5)/5.5)</f>
        <v>0.1679999999999999</v>
      </c>
    </row>
    <row r="2267" spans="1:14" ht="20.100000000000001" customHeight="1" x14ac:dyDescent="0.25">
      <c r="A2267" s="24">
        <v>16016578</v>
      </c>
      <c r="B2267" s="15" t="s">
        <v>2255</v>
      </c>
      <c r="C2267" s="15" t="s">
        <v>2288</v>
      </c>
      <c r="D2267" s="16" t="s">
        <v>2</v>
      </c>
      <c r="E2267" s="17">
        <v>17.34</v>
      </c>
      <c r="F2267" s="18">
        <v>2.0299999999999998</v>
      </c>
      <c r="G2267" s="17">
        <v>17.21</v>
      </c>
      <c r="H2267" s="18">
        <v>1.5740000000000001</v>
      </c>
      <c r="I2267" s="16" t="s">
        <v>3</v>
      </c>
      <c r="J2267" s="16" t="s">
        <v>4</v>
      </c>
      <c r="K2267" s="16" t="s">
        <v>4</v>
      </c>
      <c r="L2267" s="19">
        <f>IF(Tabelle1[[#This Row],[Heizleistung (55°C)]]=0,Tabelle1[[#This Row],[Heizleistung (35°C)]],(Tabelle1[[#This Row],[Heizleistung (35°C)]]+Tabelle1[[#This Row],[Heizleistung (55°C)]])/2)</f>
        <v>17.274999999999999</v>
      </c>
      <c r="M2267" s="20">
        <f>IF(Tabelle1[[#This Row],[Etas 55°C]]=0,0,(Tabelle1[[#This Row],[Etas 35°C]]*0.8+Tabelle1[[#This Row],[Etas 55°C]]*0.2))*2.5</f>
        <v>4.8469999999999995</v>
      </c>
      <c r="N2267" s="21">
        <f>IF(-(Tabelle1[[#This Row],[80%/20% SCOP]]-5.5)/5.5=1,"n.a.",-(Tabelle1[[#This Row],[80%/20% SCOP]]-5.5)/5.5)</f>
        <v>0.11872727272727281</v>
      </c>
    </row>
    <row r="2268" spans="1:14" ht="20.100000000000001" customHeight="1" x14ac:dyDescent="0.25">
      <c r="A2268" s="24">
        <v>16018575</v>
      </c>
      <c r="B2268" s="15" t="s">
        <v>2255</v>
      </c>
      <c r="C2268" s="15" t="s">
        <v>2289</v>
      </c>
      <c r="D2268" s="16" t="s">
        <v>2</v>
      </c>
      <c r="E2268" s="17">
        <v>69.91</v>
      </c>
      <c r="F2268" s="18">
        <v>1.925</v>
      </c>
      <c r="G2268" s="17">
        <v>65.05</v>
      </c>
      <c r="H2268" s="18">
        <v>1.5429999999999999</v>
      </c>
      <c r="I2268" s="16" t="s">
        <v>3</v>
      </c>
      <c r="J2268" s="16" t="s">
        <v>4</v>
      </c>
      <c r="K2268" s="16" t="s">
        <v>4</v>
      </c>
      <c r="L2268" s="19">
        <f>IF(Tabelle1[[#This Row],[Heizleistung (55°C)]]=0,Tabelle1[[#This Row],[Heizleistung (35°C)]],(Tabelle1[[#This Row],[Heizleistung (35°C)]]+Tabelle1[[#This Row],[Heizleistung (55°C)]])/2)</f>
        <v>67.47999999999999</v>
      </c>
      <c r="M2268" s="20">
        <f>IF(Tabelle1[[#This Row],[Etas 55°C]]=0,0,(Tabelle1[[#This Row],[Etas 35°C]]*0.8+Tabelle1[[#This Row],[Etas 55°C]]*0.2))*2.5</f>
        <v>4.6215000000000002</v>
      </c>
      <c r="N2268" s="21">
        <f>IF(-(Tabelle1[[#This Row],[80%/20% SCOP]]-5.5)/5.5=1,"n.a.",-(Tabelle1[[#This Row],[80%/20% SCOP]]-5.5)/5.5)</f>
        <v>0.15972727272727269</v>
      </c>
    </row>
    <row r="2269" spans="1:14" ht="20.100000000000001" customHeight="1" x14ac:dyDescent="0.25">
      <c r="A2269" s="24">
        <v>16018574</v>
      </c>
      <c r="B2269" s="15" t="s">
        <v>2255</v>
      </c>
      <c r="C2269" s="15" t="s">
        <v>2290</v>
      </c>
      <c r="D2269" s="16" t="s">
        <v>2</v>
      </c>
      <c r="E2269" s="17">
        <v>49.66</v>
      </c>
      <c r="F2269" s="18">
        <v>1.8029999999999999</v>
      </c>
      <c r="G2269" s="17">
        <v>49.76</v>
      </c>
      <c r="H2269" s="18">
        <v>1.4350000000000001</v>
      </c>
      <c r="I2269" s="16" t="s">
        <v>3</v>
      </c>
      <c r="J2269" s="16" t="s">
        <v>4</v>
      </c>
      <c r="K2269" s="16" t="s">
        <v>4</v>
      </c>
      <c r="L2269" s="19">
        <f>IF(Tabelle1[[#This Row],[Heizleistung (55°C)]]=0,Tabelle1[[#This Row],[Heizleistung (35°C)]],(Tabelle1[[#This Row],[Heizleistung (35°C)]]+Tabelle1[[#This Row],[Heizleistung (55°C)]])/2)</f>
        <v>49.709999999999994</v>
      </c>
      <c r="M2269" s="20">
        <f>IF(Tabelle1[[#This Row],[Etas 55°C]]=0,0,(Tabelle1[[#This Row],[Etas 35°C]]*0.8+Tabelle1[[#This Row],[Etas 55°C]]*0.2))*2.5</f>
        <v>4.3235000000000001</v>
      </c>
      <c r="N2269" s="21">
        <f>IF(-(Tabelle1[[#This Row],[80%/20% SCOP]]-5.5)/5.5=1,"n.a.",-(Tabelle1[[#This Row],[80%/20% SCOP]]-5.5)/5.5)</f>
        <v>0.21390909090909088</v>
      </c>
    </row>
    <row r="2270" spans="1:14" ht="20.100000000000001" customHeight="1" x14ac:dyDescent="0.25">
      <c r="A2270" s="24">
        <v>16016574</v>
      </c>
      <c r="B2270" s="15" t="s">
        <v>2255</v>
      </c>
      <c r="C2270" s="15" t="s">
        <v>2291</v>
      </c>
      <c r="D2270" s="16" t="s">
        <v>2</v>
      </c>
      <c r="E2270" s="17">
        <v>14.87</v>
      </c>
      <c r="F2270" s="18">
        <v>1.968</v>
      </c>
      <c r="G2270" s="17">
        <v>14.99</v>
      </c>
      <c r="H2270" s="18">
        <v>1.4450000000000001</v>
      </c>
      <c r="I2270" s="16" t="s">
        <v>3</v>
      </c>
      <c r="J2270" s="16" t="s">
        <v>4</v>
      </c>
      <c r="K2270" s="16" t="s">
        <v>4</v>
      </c>
      <c r="L2270" s="19">
        <f>IF(Tabelle1[[#This Row],[Heizleistung (55°C)]]=0,Tabelle1[[#This Row],[Heizleistung (35°C)]],(Tabelle1[[#This Row],[Heizleistung (35°C)]]+Tabelle1[[#This Row],[Heizleistung (55°C)]])/2)</f>
        <v>14.93</v>
      </c>
      <c r="M2270" s="20">
        <f>IF(Tabelle1[[#This Row],[Etas 55°C]]=0,0,(Tabelle1[[#This Row],[Etas 35°C]]*0.8+Tabelle1[[#This Row],[Etas 55°C]]*0.2))*2.5</f>
        <v>4.6585000000000001</v>
      </c>
      <c r="N2270" s="21">
        <f>IF(-(Tabelle1[[#This Row],[80%/20% SCOP]]-5.5)/5.5=1,"n.a.",-(Tabelle1[[#This Row],[80%/20% SCOP]]-5.5)/5.5)</f>
        <v>0.153</v>
      </c>
    </row>
    <row r="2271" spans="1:14" ht="20.100000000000001" customHeight="1" x14ac:dyDescent="0.25">
      <c r="A2271" s="24">
        <v>16016583</v>
      </c>
      <c r="B2271" s="15" t="s">
        <v>2255</v>
      </c>
      <c r="C2271" s="15" t="s">
        <v>2292</v>
      </c>
      <c r="D2271" s="16" t="s">
        <v>2</v>
      </c>
      <c r="E2271" s="17">
        <v>14.7</v>
      </c>
      <c r="F2271" s="18">
        <v>1.786</v>
      </c>
      <c r="G2271" s="17">
        <v>14.68</v>
      </c>
      <c r="H2271" s="18">
        <v>1.4630000000000001</v>
      </c>
      <c r="I2271" s="16" t="s">
        <v>3</v>
      </c>
      <c r="J2271" s="16" t="s">
        <v>4</v>
      </c>
      <c r="K2271" s="16" t="s">
        <v>4</v>
      </c>
      <c r="L2271" s="19">
        <f>IF(Tabelle1[[#This Row],[Heizleistung (55°C)]]=0,Tabelle1[[#This Row],[Heizleistung (35°C)]],(Tabelle1[[#This Row],[Heizleistung (35°C)]]+Tabelle1[[#This Row],[Heizleistung (55°C)]])/2)</f>
        <v>14.69</v>
      </c>
      <c r="M2271" s="20">
        <f>IF(Tabelle1[[#This Row],[Etas 55°C]]=0,0,(Tabelle1[[#This Row],[Etas 35°C]]*0.8+Tabelle1[[#This Row],[Etas 55°C]]*0.2))*2.5</f>
        <v>4.3034999999999997</v>
      </c>
      <c r="N2271" s="21">
        <f>IF(-(Tabelle1[[#This Row],[80%/20% SCOP]]-5.5)/5.5=1,"n.a.",-(Tabelle1[[#This Row],[80%/20% SCOP]]-5.5)/5.5)</f>
        <v>0.2175454545454546</v>
      </c>
    </row>
    <row r="2272" spans="1:14" ht="20.100000000000001" customHeight="1" x14ac:dyDescent="0.25">
      <c r="A2272" s="24">
        <v>16016581</v>
      </c>
      <c r="B2272" s="15" t="s">
        <v>2255</v>
      </c>
      <c r="C2272" s="15" t="s">
        <v>2293</v>
      </c>
      <c r="D2272" s="16" t="s">
        <v>2</v>
      </c>
      <c r="E2272" s="17">
        <v>9.02</v>
      </c>
      <c r="F2272" s="18">
        <v>1.8680000000000001</v>
      </c>
      <c r="G2272" s="17">
        <v>9.01</v>
      </c>
      <c r="H2272" s="18">
        <v>1.3959999999999999</v>
      </c>
      <c r="I2272" s="16" t="s">
        <v>3</v>
      </c>
      <c r="J2272" s="16" t="s">
        <v>4</v>
      </c>
      <c r="K2272" s="16" t="s">
        <v>4</v>
      </c>
      <c r="L2272" s="19">
        <f>IF(Tabelle1[[#This Row],[Heizleistung (55°C)]]=0,Tabelle1[[#This Row],[Heizleistung (35°C)]],(Tabelle1[[#This Row],[Heizleistung (35°C)]]+Tabelle1[[#This Row],[Heizleistung (55°C)]])/2)</f>
        <v>9.0150000000000006</v>
      </c>
      <c r="M2272" s="20">
        <f>IF(Tabelle1[[#This Row],[Etas 55°C]]=0,0,(Tabelle1[[#This Row],[Etas 35°C]]*0.8+Tabelle1[[#This Row],[Etas 55°C]]*0.2))*2.5</f>
        <v>4.4340000000000002</v>
      </c>
      <c r="N2272" s="21">
        <f>IF(-(Tabelle1[[#This Row],[80%/20% SCOP]]-5.5)/5.5=1,"n.a.",-(Tabelle1[[#This Row],[80%/20% SCOP]]-5.5)/5.5)</f>
        <v>0.19381818181818178</v>
      </c>
    </row>
    <row r="2273" spans="1:14" ht="20.100000000000001" customHeight="1" x14ac:dyDescent="0.25">
      <c r="A2273" s="24">
        <v>16016575</v>
      </c>
      <c r="B2273" s="15" t="s">
        <v>2255</v>
      </c>
      <c r="C2273" s="15" t="s">
        <v>2294</v>
      </c>
      <c r="D2273" s="16" t="s">
        <v>2</v>
      </c>
      <c r="E2273" s="17">
        <v>14.81</v>
      </c>
      <c r="F2273" s="18">
        <v>1.966</v>
      </c>
      <c r="G2273" s="17">
        <v>14.83</v>
      </c>
      <c r="H2273" s="18">
        <v>1.472</v>
      </c>
      <c r="I2273" s="16" t="s">
        <v>3</v>
      </c>
      <c r="J2273" s="16" t="s">
        <v>4</v>
      </c>
      <c r="K2273" s="16" t="s">
        <v>4</v>
      </c>
      <c r="L2273" s="19">
        <f>IF(Tabelle1[[#This Row],[Heizleistung (55°C)]]=0,Tabelle1[[#This Row],[Heizleistung (35°C)]],(Tabelle1[[#This Row],[Heizleistung (35°C)]]+Tabelle1[[#This Row],[Heizleistung (55°C)]])/2)</f>
        <v>14.82</v>
      </c>
      <c r="M2273" s="20">
        <f>IF(Tabelle1[[#This Row],[Etas 55°C]]=0,0,(Tabelle1[[#This Row],[Etas 35°C]]*0.8+Tabelle1[[#This Row],[Etas 55°C]]*0.2))*2.5</f>
        <v>4.6680000000000001</v>
      </c>
      <c r="N2273" s="21">
        <f>IF(-(Tabelle1[[#This Row],[80%/20% SCOP]]-5.5)/5.5=1,"n.a.",-(Tabelle1[[#This Row],[80%/20% SCOP]]-5.5)/5.5)</f>
        <v>0.15127272727272725</v>
      </c>
    </row>
    <row r="2274" spans="1:14" ht="20.100000000000001" customHeight="1" x14ac:dyDescent="0.25">
      <c r="A2274" s="24">
        <v>16006449</v>
      </c>
      <c r="B2274" s="15" t="s">
        <v>2295</v>
      </c>
      <c r="C2274" s="15" t="s">
        <v>2296</v>
      </c>
      <c r="D2274" s="16" t="s">
        <v>2</v>
      </c>
      <c r="E2274" s="17">
        <v>14</v>
      </c>
      <c r="F2274" s="18">
        <v>1.75</v>
      </c>
      <c r="G2274" s="17"/>
      <c r="H2274" s="16"/>
      <c r="I2274" s="16" t="s">
        <v>109</v>
      </c>
      <c r="J2274" s="16" t="s">
        <v>4</v>
      </c>
      <c r="K2274" s="16" t="s">
        <v>4</v>
      </c>
      <c r="L2274" s="19">
        <f>IF(Tabelle1[[#This Row],[Heizleistung (55°C)]]=0,Tabelle1[[#This Row],[Heizleistung (35°C)]],(Tabelle1[[#This Row],[Heizleistung (35°C)]]+Tabelle1[[#This Row],[Heizleistung (55°C)]])/2)</f>
        <v>14</v>
      </c>
      <c r="M2274" s="20">
        <f>IF(Tabelle1[[#This Row],[Etas 55°C]]=0,0,(Tabelle1[[#This Row],[Etas 35°C]]*0.8+Tabelle1[[#This Row],[Etas 55°C]]*0.2))*2.5</f>
        <v>0</v>
      </c>
      <c r="N2274" s="21" t="str">
        <f>IF(-(Tabelle1[[#This Row],[80%/20% SCOP]]-5.5)/5.5=1,"n.a.",-(Tabelle1[[#This Row],[80%/20% SCOP]]-5.5)/5.5)</f>
        <v>n.a.</v>
      </c>
    </row>
    <row r="2275" spans="1:14" ht="20.100000000000001" customHeight="1" x14ac:dyDescent="0.25">
      <c r="A2275" s="24">
        <v>16010191</v>
      </c>
      <c r="B2275" s="15" t="s">
        <v>2295</v>
      </c>
      <c r="C2275" s="15" t="s">
        <v>2297</v>
      </c>
      <c r="D2275" s="16" t="s">
        <v>2</v>
      </c>
      <c r="E2275" s="17">
        <v>9</v>
      </c>
      <c r="F2275" s="18">
        <v>1.75</v>
      </c>
      <c r="G2275" s="17">
        <v>8</v>
      </c>
      <c r="H2275" s="18">
        <v>1.27</v>
      </c>
      <c r="I2275" s="16" t="s">
        <v>40</v>
      </c>
      <c r="J2275" s="16" t="s">
        <v>4</v>
      </c>
      <c r="K2275" s="16" t="s">
        <v>4</v>
      </c>
      <c r="L2275" s="19">
        <f>IF(Tabelle1[[#This Row],[Heizleistung (55°C)]]=0,Tabelle1[[#This Row],[Heizleistung (35°C)]],(Tabelle1[[#This Row],[Heizleistung (35°C)]]+Tabelle1[[#This Row],[Heizleistung (55°C)]])/2)</f>
        <v>8.5</v>
      </c>
      <c r="M2275" s="20">
        <f>IF(Tabelle1[[#This Row],[Etas 55°C]]=0,0,(Tabelle1[[#This Row],[Etas 35°C]]*0.8+Tabelle1[[#This Row],[Etas 55°C]]*0.2))*2.5</f>
        <v>4.1350000000000007</v>
      </c>
      <c r="N2275" s="21">
        <f>IF(-(Tabelle1[[#This Row],[80%/20% SCOP]]-5.5)/5.5=1,"n.a.",-(Tabelle1[[#This Row],[80%/20% SCOP]]-5.5)/5.5)</f>
        <v>0.24818181818181806</v>
      </c>
    </row>
    <row r="2276" spans="1:14" ht="20.100000000000001" customHeight="1" x14ac:dyDescent="0.25">
      <c r="A2276" s="24">
        <v>16015082</v>
      </c>
      <c r="B2276" s="15" t="s">
        <v>2298</v>
      </c>
      <c r="C2276" s="15" t="s">
        <v>2299</v>
      </c>
      <c r="D2276" s="16" t="s">
        <v>2</v>
      </c>
      <c r="E2276" s="17">
        <v>14.9</v>
      </c>
      <c r="F2276" s="18">
        <v>1.81</v>
      </c>
      <c r="G2276" s="17">
        <v>14</v>
      </c>
      <c r="H2276" s="18">
        <v>1.33</v>
      </c>
      <c r="I2276" s="16" t="s">
        <v>3</v>
      </c>
      <c r="J2276" s="16" t="s">
        <v>4</v>
      </c>
      <c r="K2276" s="16" t="s">
        <v>4</v>
      </c>
      <c r="L2276" s="19">
        <f>IF(Tabelle1[[#This Row],[Heizleistung (55°C)]]=0,Tabelle1[[#This Row],[Heizleistung (35°C)]],(Tabelle1[[#This Row],[Heizleistung (35°C)]]+Tabelle1[[#This Row],[Heizleistung (55°C)]])/2)</f>
        <v>14.45</v>
      </c>
      <c r="M2276" s="20">
        <f>IF(Tabelle1[[#This Row],[Etas 55°C]]=0,0,(Tabelle1[[#This Row],[Etas 35°C]]*0.8+Tabelle1[[#This Row],[Etas 55°C]]*0.2))*2.5</f>
        <v>4.2850000000000001</v>
      </c>
      <c r="N2276" s="21">
        <f>IF(-(Tabelle1[[#This Row],[80%/20% SCOP]]-5.5)/5.5=1,"n.a.",-(Tabelle1[[#This Row],[80%/20% SCOP]]-5.5)/5.5)</f>
        <v>0.22090909090909089</v>
      </c>
    </row>
    <row r="2277" spans="1:14" ht="20.100000000000001" customHeight="1" x14ac:dyDescent="0.25">
      <c r="A2277" s="24">
        <v>16015080</v>
      </c>
      <c r="B2277" s="15" t="s">
        <v>2298</v>
      </c>
      <c r="C2277" s="15" t="s">
        <v>2300</v>
      </c>
      <c r="D2277" s="16" t="s">
        <v>2</v>
      </c>
      <c r="E2277" s="17">
        <v>12.22</v>
      </c>
      <c r="F2277" s="18">
        <v>1.9</v>
      </c>
      <c r="G2277" s="17">
        <v>12.7</v>
      </c>
      <c r="H2277" s="18">
        <v>1.55</v>
      </c>
      <c r="I2277" s="16" t="s">
        <v>3</v>
      </c>
      <c r="J2277" s="16" t="s">
        <v>4</v>
      </c>
      <c r="K2277" s="16" t="s">
        <v>4</v>
      </c>
      <c r="L2277" s="19">
        <f>IF(Tabelle1[[#This Row],[Heizleistung (55°C)]]=0,Tabelle1[[#This Row],[Heizleistung (35°C)]],(Tabelle1[[#This Row],[Heizleistung (35°C)]]+Tabelle1[[#This Row],[Heizleistung (55°C)]])/2)</f>
        <v>12.46</v>
      </c>
      <c r="M2277" s="20">
        <f>IF(Tabelle1[[#This Row],[Etas 55°C]]=0,0,(Tabelle1[[#This Row],[Etas 35°C]]*0.8+Tabelle1[[#This Row],[Etas 55°C]]*0.2))*2.5</f>
        <v>4.5750000000000002</v>
      </c>
      <c r="N2277" s="21">
        <f>IF(-(Tabelle1[[#This Row],[80%/20% SCOP]]-5.5)/5.5=1,"n.a.",-(Tabelle1[[#This Row],[80%/20% SCOP]]-5.5)/5.5)</f>
        <v>0.16818181818181815</v>
      </c>
    </row>
    <row r="2278" spans="1:14" ht="20.100000000000001" customHeight="1" x14ac:dyDescent="0.25">
      <c r="A2278" s="24">
        <v>16015076</v>
      </c>
      <c r="B2278" s="15" t="s">
        <v>2298</v>
      </c>
      <c r="C2278" s="15" t="s">
        <v>2301</v>
      </c>
      <c r="D2278" s="16" t="s">
        <v>2</v>
      </c>
      <c r="E2278" s="17">
        <v>4.2</v>
      </c>
      <c r="F2278" s="18">
        <v>2.0499999999999998</v>
      </c>
      <c r="G2278" s="17">
        <v>4.4000000000000004</v>
      </c>
      <c r="H2278" s="18">
        <v>1.51</v>
      </c>
      <c r="I2278" s="16" t="s">
        <v>3</v>
      </c>
      <c r="J2278" s="16" t="s">
        <v>4</v>
      </c>
      <c r="K2278" s="16" t="s">
        <v>4</v>
      </c>
      <c r="L2278" s="19">
        <f>IF(Tabelle1[[#This Row],[Heizleistung (55°C)]]=0,Tabelle1[[#This Row],[Heizleistung (35°C)]],(Tabelle1[[#This Row],[Heizleistung (35°C)]]+Tabelle1[[#This Row],[Heizleistung (55°C)]])/2)</f>
        <v>4.3000000000000007</v>
      </c>
      <c r="M2278" s="20">
        <f>IF(Tabelle1[[#This Row],[Etas 55°C]]=0,0,(Tabelle1[[#This Row],[Etas 35°C]]*0.8+Tabelle1[[#This Row],[Etas 55°C]]*0.2))*2.5</f>
        <v>4.8549999999999995</v>
      </c>
      <c r="N2278" s="21">
        <f>IF(-(Tabelle1[[#This Row],[80%/20% SCOP]]-5.5)/5.5=1,"n.a.",-(Tabelle1[[#This Row],[80%/20% SCOP]]-5.5)/5.5)</f>
        <v>0.11727272727272736</v>
      </c>
    </row>
    <row r="2279" spans="1:14" ht="20.100000000000001" customHeight="1" x14ac:dyDescent="0.25">
      <c r="A2279" s="24">
        <v>16015079</v>
      </c>
      <c r="B2279" s="15" t="s">
        <v>2298</v>
      </c>
      <c r="C2279" s="15" t="s">
        <v>2302</v>
      </c>
      <c r="D2279" s="16" t="s">
        <v>2</v>
      </c>
      <c r="E2279" s="17">
        <v>12.22</v>
      </c>
      <c r="F2279" s="18">
        <v>1.9</v>
      </c>
      <c r="G2279" s="17">
        <v>12.7</v>
      </c>
      <c r="H2279" s="18">
        <v>1.55</v>
      </c>
      <c r="I2279" s="16" t="s">
        <v>3</v>
      </c>
      <c r="J2279" s="16" t="s">
        <v>4</v>
      </c>
      <c r="K2279" s="16" t="s">
        <v>4</v>
      </c>
      <c r="L2279" s="19">
        <f>IF(Tabelle1[[#This Row],[Heizleistung (55°C)]]=0,Tabelle1[[#This Row],[Heizleistung (35°C)]],(Tabelle1[[#This Row],[Heizleistung (35°C)]]+Tabelle1[[#This Row],[Heizleistung (55°C)]])/2)</f>
        <v>12.46</v>
      </c>
      <c r="M2279" s="20">
        <f>IF(Tabelle1[[#This Row],[Etas 55°C]]=0,0,(Tabelle1[[#This Row],[Etas 35°C]]*0.8+Tabelle1[[#This Row],[Etas 55°C]]*0.2))*2.5</f>
        <v>4.5750000000000002</v>
      </c>
      <c r="N2279" s="21">
        <f>IF(-(Tabelle1[[#This Row],[80%/20% SCOP]]-5.5)/5.5=1,"n.a.",-(Tabelle1[[#This Row],[80%/20% SCOP]]-5.5)/5.5)</f>
        <v>0.16818181818181815</v>
      </c>
    </row>
    <row r="2280" spans="1:14" ht="20.100000000000001" customHeight="1" x14ac:dyDescent="0.25">
      <c r="A2280" s="24">
        <v>16015077</v>
      </c>
      <c r="B2280" s="15" t="s">
        <v>2298</v>
      </c>
      <c r="C2280" s="15" t="s">
        <v>2303</v>
      </c>
      <c r="D2280" s="16" t="s">
        <v>2</v>
      </c>
      <c r="E2280" s="17">
        <v>7.2</v>
      </c>
      <c r="F2280" s="18">
        <v>1.99</v>
      </c>
      <c r="G2280" s="17">
        <v>6.8</v>
      </c>
      <c r="H2280" s="18">
        <v>1.53</v>
      </c>
      <c r="I2280" s="16" t="s">
        <v>3</v>
      </c>
      <c r="J2280" s="16" t="s">
        <v>4</v>
      </c>
      <c r="K2280" s="16" t="s">
        <v>4</v>
      </c>
      <c r="L2280" s="19">
        <f>IF(Tabelle1[[#This Row],[Heizleistung (55°C)]]=0,Tabelle1[[#This Row],[Heizleistung (35°C)]],(Tabelle1[[#This Row],[Heizleistung (35°C)]]+Tabelle1[[#This Row],[Heizleistung (55°C)]])/2)</f>
        <v>7</v>
      </c>
      <c r="M2280" s="20">
        <f>IF(Tabelle1[[#This Row],[Etas 55°C]]=0,0,(Tabelle1[[#This Row],[Etas 35°C]]*0.8+Tabelle1[[#This Row],[Etas 55°C]]*0.2))*2.5</f>
        <v>4.7450000000000001</v>
      </c>
      <c r="N2280" s="21">
        <f>IF(-(Tabelle1[[#This Row],[80%/20% SCOP]]-5.5)/5.5=1,"n.a.",-(Tabelle1[[#This Row],[80%/20% SCOP]]-5.5)/5.5)</f>
        <v>0.13727272727272724</v>
      </c>
    </row>
    <row r="2281" spans="1:14" ht="20.100000000000001" customHeight="1" x14ac:dyDescent="0.25">
      <c r="A2281" s="24">
        <v>16015078</v>
      </c>
      <c r="B2281" s="15" t="s">
        <v>2298</v>
      </c>
      <c r="C2281" s="15" t="s">
        <v>2304</v>
      </c>
      <c r="D2281" s="16" t="s">
        <v>2</v>
      </c>
      <c r="E2281" s="17">
        <v>9.1</v>
      </c>
      <c r="F2281" s="18">
        <v>1.86</v>
      </c>
      <c r="G2281" s="17">
        <v>8.5</v>
      </c>
      <c r="H2281" s="18">
        <v>1.51</v>
      </c>
      <c r="I2281" s="16" t="s">
        <v>3</v>
      </c>
      <c r="J2281" s="16" t="s">
        <v>4</v>
      </c>
      <c r="K2281" s="16" t="s">
        <v>4</v>
      </c>
      <c r="L2281" s="19">
        <f>IF(Tabelle1[[#This Row],[Heizleistung (55°C)]]=0,Tabelle1[[#This Row],[Heizleistung (35°C)]],(Tabelle1[[#This Row],[Heizleistung (35°C)]]+Tabelle1[[#This Row],[Heizleistung (55°C)]])/2)</f>
        <v>8.8000000000000007</v>
      </c>
      <c r="M2281" s="20">
        <f>IF(Tabelle1[[#This Row],[Etas 55°C]]=0,0,(Tabelle1[[#This Row],[Etas 35°C]]*0.8+Tabelle1[[#This Row],[Etas 55°C]]*0.2))*2.5</f>
        <v>4.4750000000000005</v>
      </c>
      <c r="N2281" s="21">
        <f>IF(-(Tabelle1[[#This Row],[80%/20% SCOP]]-5.5)/5.5=1,"n.a.",-(Tabelle1[[#This Row],[80%/20% SCOP]]-5.5)/5.5)</f>
        <v>0.18636363636363626</v>
      </c>
    </row>
    <row r="2282" spans="1:14" ht="20.100000000000001" customHeight="1" x14ac:dyDescent="0.25">
      <c r="A2282" s="24">
        <v>16015081</v>
      </c>
      <c r="B2282" s="15" t="s">
        <v>2298</v>
      </c>
      <c r="C2282" s="15" t="s">
        <v>2305</v>
      </c>
      <c r="D2282" s="16" t="s">
        <v>2</v>
      </c>
      <c r="E2282" s="17">
        <v>14.9</v>
      </c>
      <c r="F2282" s="18">
        <v>1.81</v>
      </c>
      <c r="G2282" s="17">
        <v>14</v>
      </c>
      <c r="H2282" s="18">
        <v>1.33</v>
      </c>
      <c r="I2282" s="16" t="s">
        <v>3</v>
      </c>
      <c r="J2282" s="16" t="s">
        <v>4</v>
      </c>
      <c r="K2282" s="16" t="s">
        <v>4</v>
      </c>
      <c r="L2282" s="19">
        <f>IF(Tabelle1[[#This Row],[Heizleistung (55°C)]]=0,Tabelle1[[#This Row],[Heizleistung (35°C)]],(Tabelle1[[#This Row],[Heizleistung (35°C)]]+Tabelle1[[#This Row],[Heizleistung (55°C)]])/2)</f>
        <v>14.45</v>
      </c>
      <c r="M2282" s="20">
        <f>IF(Tabelle1[[#This Row],[Etas 55°C]]=0,0,(Tabelle1[[#This Row],[Etas 35°C]]*0.8+Tabelle1[[#This Row],[Etas 55°C]]*0.2))*2.5</f>
        <v>4.2850000000000001</v>
      </c>
      <c r="N2282" s="21">
        <f>IF(-(Tabelle1[[#This Row],[80%/20% SCOP]]-5.5)/5.5=1,"n.a.",-(Tabelle1[[#This Row],[80%/20% SCOP]]-5.5)/5.5)</f>
        <v>0.22090909090909089</v>
      </c>
    </row>
    <row r="2283" spans="1:14" ht="20.100000000000001" customHeight="1" x14ac:dyDescent="0.25">
      <c r="A2283" s="24">
        <v>16016315</v>
      </c>
      <c r="B2283" s="15" t="s">
        <v>2306</v>
      </c>
      <c r="C2283" s="15" t="s">
        <v>2307</v>
      </c>
      <c r="D2283" s="16" t="s">
        <v>2</v>
      </c>
      <c r="E2283" s="17">
        <v>6.93</v>
      </c>
      <c r="F2283" s="18">
        <v>1.91</v>
      </c>
      <c r="G2283" s="17">
        <v>6.4</v>
      </c>
      <c r="H2283" s="18">
        <v>1.43</v>
      </c>
      <c r="I2283" s="16" t="s">
        <v>3</v>
      </c>
      <c r="J2283" s="16" t="s">
        <v>15</v>
      </c>
      <c r="K2283" s="16" t="s">
        <v>4</v>
      </c>
      <c r="L2283" s="19">
        <f>IF(Tabelle1[[#This Row],[Heizleistung (55°C)]]=0,Tabelle1[[#This Row],[Heizleistung (35°C)]],(Tabelle1[[#This Row],[Heizleistung (35°C)]]+Tabelle1[[#This Row],[Heizleistung (55°C)]])/2)</f>
        <v>6.665</v>
      </c>
      <c r="M2283" s="20">
        <f>IF(Tabelle1[[#This Row],[Etas 55°C]]=0,0,(Tabelle1[[#This Row],[Etas 35°C]]*0.8+Tabelle1[[#This Row],[Etas 55°C]]*0.2))*2.5</f>
        <v>4.5350000000000001</v>
      </c>
      <c r="N2283" s="21">
        <f>IF(-(Tabelle1[[#This Row],[80%/20% SCOP]]-5.5)/5.5=1,"n.a.",-(Tabelle1[[#This Row],[80%/20% SCOP]]-5.5)/5.5)</f>
        <v>0.17545454545454542</v>
      </c>
    </row>
    <row r="2284" spans="1:14" ht="20.100000000000001" customHeight="1" x14ac:dyDescent="0.25">
      <c r="A2284" s="24">
        <v>16016316</v>
      </c>
      <c r="B2284" s="15" t="s">
        <v>2306</v>
      </c>
      <c r="C2284" s="15" t="s">
        <v>2308</v>
      </c>
      <c r="D2284" s="16" t="s">
        <v>2</v>
      </c>
      <c r="E2284" s="17">
        <v>12.55</v>
      </c>
      <c r="F2284" s="18">
        <v>1.87</v>
      </c>
      <c r="G2284" s="17">
        <v>11.1</v>
      </c>
      <c r="H2284" s="18">
        <v>1.37</v>
      </c>
      <c r="I2284" s="16" t="s">
        <v>3</v>
      </c>
      <c r="J2284" s="16" t="s">
        <v>15</v>
      </c>
      <c r="K2284" s="16" t="s">
        <v>4</v>
      </c>
      <c r="L2284" s="19">
        <f>IF(Tabelle1[[#This Row],[Heizleistung (55°C)]]=0,Tabelle1[[#This Row],[Heizleistung (35°C)]],(Tabelle1[[#This Row],[Heizleistung (35°C)]]+Tabelle1[[#This Row],[Heizleistung (55°C)]])/2)</f>
        <v>11.824999999999999</v>
      </c>
      <c r="M2284" s="20">
        <f>IF(Tabelle1[[#This Row],[Etas 55°C]]=0,0,(Tabelle1[[#This Row],[Etas 35°C]]*0.8+Tabelle1[[#This Row],[Etas 55°C]]*0.2))*2.5</f>
        <v>4.4250000000000007</v>
      </c>
      <c r="N2284" s="21">
        <f>IF(-(Tabelle1[[#This Row],[80%/20% SCOP]]-5.5)/5.5=1,"n.a.",-(Tabelle1[[#This Row],[80%/20% SCOP]]-5.5)/5.5)</f>
        <v>0.19545454545454533</v>
      </c>
    </row>
    <row r="2285" spans="1:14" ht="20.100000000000001" customHeight="1" x14ac:dyDescent="0.25">
      <c r="A2285" s="24">
        <v>16015022</v>
      </c>
      <c r="B2285" s="15" t="s">
        <v>2309</v>
      </c>
      <c r="C2285" s="15" t="s">
        <v>2310</v>
      </c>
      <c r="D2285" s="16" t="s">
        <v>2</v>
      </c>
      <c r="E2285" s="17">
        <v>13</v>
      </c>
      <c r="F2285" s="18">
        <v>1.8720000000000001</v>
      </c>
      <c r="G2285" s="17">
        <v>15</v>
      </c>
      <c r="H2285" s="18">
        <v>1.335</v>
      </c>
      <c r="I2285" s="16" t="s">
        <v>508</v>
      </c>
      <c r="J2285" s="16" t="s">
        <v>15</v>
      </c>
      <c r="K2285" s="16" t="s">
        <v>15</v>
      </c>
      <c r="L2285" s="19">
        <f>IF(Tabelle1[[#This Row],[Heizleistung (55°C)]]=0,Tabelle1[[#This Row],[Heizleistung (35°C)]],(Tabelle1[[#This Row],[Heizleistung (35°C)]]+Tabelle1[[#This Row],[Heizleistung (55°C)]])/2)</f>
        <v>14</v>
      </c>
      <c r="M2285" s="20">
        <f>IF(Tabelle1[[#This Row],[Etas 55°C]]=0,0,(Tabelle1[[#This Row],[Etas 35°C]]*0.8+Tabelle1[[#This Row],[Etas 55°C]]*0.2))*2.5</f>
        <v>4.4115000000000002</v>
      </c>
      <c r="N2285" s="21">
        <f>IF(-(Tabelle1[[#This Row],[80%/20% SCOP]]-5.5)/5.5=1,"n.a.",-(Tabelle1[[#This Row],[80%/20% SCOP]]-5.5)/5.5)</f>
        <v>0.19790909090909087</v>
      </c>
    </row>
    <row r="2286" spans="1:14" ht="20.100000000000001" customHeight="1" x14ac:dyDescent="0.25">
      <c r="A2286" s="24">
        <v>16015032</v>
      </c>
      <c r="B2286" s="15" t="s">
        <v>2309</v>
      </c>
      <c r="C2286" s="15" t="s">
        <v>2311</v>
      </c>
      <c r="D2286" s="16" t="s">
        <v>2</v>
      </c>
      <c r="E2286" s="17">
        <v>15.4</v>
      </c>
      <c r="F2286" s="18">
        <v>1.8440000000000001</v>
      </c>
      <c r="G2286" s="17">
        <v>17</v>
      </c>
      <c r="H2286" s="18">
        <v>1.2629999999999999</v>
      </c>
      <c r="I2286" s="16" t="s">
        <v>508</v>
      </c>
      <c r="J2286" s="16" t="s">
        <v>15</v>
      </c>
      <c r="K2286" s="16" t="s">
        <v>15</v>
      </c>
      <c r="L2286" s="19">
        <f>IF(Tabelle1[[#This Row],[Heizleistung (55°C)]]=0,Tabelle1[[#This Row],[Heizleistung (35°C)]],(Tabelle1[[#This Row],[Heizleistung (35°C)]]+Tabelle1[[#This Row],[Heizleistung (55°C)]])/2)</f>
        <v>16.2</v>
      </c>
      <c r="M2286" s="20">
        <f>IF(Tabelle1[[#This Row],[Etas 55°C]]=0,0,(Tabelle1[[#This Row],[Etas 35°C]]*0.8+Tabelle1[[#This Row],[Etas 55°C]]*0.2))*2.5</f>
        <v>4.3194999999999997</v>
      </c>
      <c r="N2286" s="21">
        <f>IF(-(Tabelle1[[#This Row],[80%/20% SCOP]]-5.5)/5.5=1,"n.a.",-(Tabelle1[[#This Row],[80%/20% SCOP]]-5.5)/5.5)</f>
        <v>0.21463636363636371</v>
      </c>
    </row>
    <row r="2287" spans="1:14" ht="20.100000000000001" customHeight="1" x14ac:dyDescent="0.25">
      <c r="A2287" s="24">
        <v>16015031</v>
      </c>
      <c r="B2287" s="15" t="s">
        <v>2309</v>
      </c>
      <c r="C2287" s="15" t="s">
        <v>2312</v>
      </c>
      <c r="D2287" s="16" t="s">
        <v>2</v>
      </c>
      <c r="E2287" s="17">
        <v>12.6</v>
      </c>
      <c r="F2287" s="18">
        <v>1.8520000000000001</v>
      </c>
      <c r="G2287" s="17">
        <v>16</v>
      </c>
      <c r="H2287" s="18">
        <v>1.31</v>
      </c>
      <c r="I2287" s="16" t="s">
        <v>508</v>
      </c>
      <c r="J2287" s="16" t="s">
        <v>15</v>
      </c>
      <c r="K2287" s="16" t="s">
        <v>15</v>
      </c>
      <c r="L2287" s="19">
        <f>IF(Tabelle1[[#This Row],[Heizleistung (55°C)]]=0,Tabelle1[[#This Row],[Heizleistung (35°C)]],(Tabelle1[[#This Row],[Heizleistung (35°C)]]+Tabelle1[[#This Row],[Heizleistung (55°C)]])/2)</f>
        <v>14.3</v>
      </c>
      <c r="M2287" s="20">
        <f>IF(Tabelle1[[#This Row],[Etas 55°C]]=0,0,(Tabelle1[[#This Row],[Etas 35°C]]*0.8+Tabelle1[[#This Row],[Etas 55°C]]*0.2))*2.5</f>
        <v>4.3590000000000009</v>
      </c>
      <c r="N2287" s="21">
        <f>IF(-(Tabelle1[[#This Row],[80%/20% SCOP]]-5.5)/5.5=1,"n.a.",-(Tabelle1[[#This Row],[80%/20% SCOP]]-5.5)/5.5)</f>
        <v>0.20745454545454531</v>
      </c>
    </row>
    <row r="2288" spans="1:14" ht="20.100000000000001" customHeight="1" x14ac:dyDescent="0.25">
      <c r="A2288" s="24">
        <v>16015027</v>
      </c>
      <c r="B2288" s="15" t="s">
        <v>2309</v>
      </c>
      <c r="C2288" s="15" t="s">
        <v>2313</v>
      </c>
      <c r="D2288" s="16" t="s">
        <v>2</v>
      </c>
      <c r="E2288" s="17">
        <v>7.2</v>
      </c>
      <c r="F2288" s="18">
        <v>1.655</v>
      </c>
      <c r="G2288" s="17">
        <v>6.5</v>
      </c>
      <c r="H2288" s="18">
        <v>1.306</v>
      </c>
      <c r="I2288" s="16" t="s">
        <v>508</v>
      </c>
      <c r="J2288" s="16" t="s">
        <v>15</v>
      </c>
      <c r="K2288" s="16" t="s">
        <v>15</v>
      </c>
      <c r="L2288" s="19">
        <f>IF(Tabelle1[[#This Row],[Heizleistung (55°C)]]=0,Tabelle1[[#This Row],[Heizleistung (35°C)]],(Tabelle1[[#This Row],[Heizleistung (35°C)]]+Tabelle1[[#This Row],[Heizleistung (55°C)]])/2)</f>
        <v>6.85</v>
      </c>
      <c r="M2288" s="20">
        <f>IF(Tabelle1[[#This Row],[Etas 55°C]]=0,0,(Tabelle1[[#This Row],[Etas 35°C]]*0.8+Tabelle1[[#This Row],[Etas 55°C]]*0.2))*2.5</f>
        <v>3.9630000000000005</v>
      </c>
      <c r="N2288" s="21">
        <f>IF(-(Tabelle1[[#This Row],[80%/20% SCOP]]-5.5)/5.5=1,"n.a.",-(Tabelle1[[#This Row],[80%/20% SCOP]]-5.5)/5.5)</f>
        <v>0.27945454545454534</v>
      </c>
    </row>
    <row r="2289" spans="1:14" ht="20.100000000000001" customHeight="1" x14ac:dyDescent="0.25">
      <c r="A2289" s="24">
        <v>16015025</v>
      </c>
      <c r="B2289" s="15" t="s">
        <v>2309</v>
      </c>
      <c r="C2289" s="15" t="s">
        <v>2314</v>
      </c>
      <c r="D2289" s="16" t="s">
        <v>2</v>
      </c>
      <c r="E2289" s="17">
        <v>5</v>
      </c>
      <c r="F2289" s="18">
        <v>1.605</v>
      </c>
      <c r="G2289" s="17">
        <v>5</v>
      </c>
      <c r="H2289" s="18">
        <v>1.2709999999999999</v>
      </c>
      <c r="I2289" s="16" t="s">
        <v>508</v>
      </c>
      <c r="J2289" s="16" t="s">
        <v>15</v>
      </c>
      <c r="K2289" s="16" t="s">
        <v>15</v>
      </c>
      <c r="L2289" s="19">
        <f>IF(Tabelle1[[#This Row],[Heizleistung (55°C)]]=0,Tabelle1[[#This Row],[Heizleistung (35°C)]],(Tabelle1[[#This Row],[Heizleistung (35°C)]]+Tabelle1[[#This Row],[Heizleistung (55°C)]])/2)</f>
        <v>5</v>
      </c>
      <c r="M2289" s="20">
        <f>IF(Tabelle1[[#This Row],[Etas 55°C]]=0,0,(Tabelle1[[#This Row],[Etas 35°C]]*0.8+Tabelle1[[#This Row],[Etas 55°C]]*0.2))*2.5</f>
        <v>3.8454999999999999</v>
      </c>
      <c r="N2289" s="21">
        <f>IF(-(Tabelle1[[#This Row],[80%/20% SCOP]]-5.5)/5.5=1,"n.a.",-(Tabelle1[[#This Row],[80%/20% SCOP]]-5.5)/5.5)</f>
        <v>0.30081818181818182</v>
      </c>
    </row>
    <row r="2290" spans="1:14" ht="20.100000000000001" customHeight="1" x14ac:dyDescent="0.25">
      <c r="A2290" s="24">
        <v>16015026</v>
      </c>
      <c r="B2290" s="15" t="s">
        <v>2309</v>
      </c>
      <c r="C2290" s="15" t="s">
        <v>2315</v>
      </c>
      <c r="D2290" s="16" t="s">
        <v>2</v>
      </c>
      <c r="E2290" s="17">
        <v>5.6</v>
      </c>
      <c r="F2290" s="18">
        <v>1.6180000000000001</v>
      </c>
      <c r="G2290" s="17">
        <v>6.2</v>
      </c>
      <c r="H2290" s="18">
        <v>1.26</v>
      </c>
      <c r="I2290" s="16" t="s">
        <v>508</v>
      </c>
      <c r="J2290" s="16" t="s">
        <v>15</v>
      </c>
      <c r="K2290" s="16" t="s">
        <v>15</v>
      </c>
      <c r="L2290" s="19">
        <f>IF(Tabelle1[[#This Row],[Heizleistung (55°C)]]=0,Tabelle1[[#This Row],[Heizleistung (35°C)]],(Tabelle1[[#This Row],[Heizleistung (35°C)]]+Tabelle1[[#This Row],[Heizleistung (55°C)]])/2)</f>
        <v>5.9</v>
      </c>
      <c r="M2290" s="20">
        <f>IF(Tabelle1[[#This Row],[Etas 55°C]]=0,0,(Tabelle1[[#This Row],[Etas 35°C]]*0.8+Tabelle1[[#This Row],[Etas 55°C]]*0.2))*2.5</f>
        <v>3.8660000000000005</v>
      </c>
      <c r="N2290" s="21">
        <f>IF(-(Tabelle1[[#This Row],[80%/20% SCOP]]-5.5)/5.5=1,"n.a.",-(Tabelle1[[#This Row],[80%/20% SCOP]]-5.5)/5.5)</f>
        <v>0.29709090909090902</v>
      </c>
    </row>
    <row r="2291" spans="1:14" ht="20.100000000000001" customHeight="1" x14ac:dyDescent="0.25">
      <c r="A2291" s="24">
        <v>16015017</v>
      </c>
      <c r="B2291" s="15" t="s">
        <v>2309</v>
      </c>
      <c r="C2291" s="15" t="s">
        <v>2316</v>
      </c>
      <c r="D2291" s="16" t="s">
        <v>2</v>
      </c>
      <c r="E2291" s="17">
        <v>5</v>
      </c>
      <c r="F2291" s="18">
        <v>1.605</v>
      </c>
      <c r="G2291" s="17">
        <v>5</v>
      </c>
      <c r="H2291" s="18">
        <v>1.2709999999999999</v>
      </c>
      <c r="I2291" s="16" t="s">
        <v>508</v>
      </c>
      <c r="J2291" s="16" t="s">
        <v>15</v>
      </c>
      <c r="K2291" s="16" t="s">
        <v>15</v>
      </c>
      <c r="L2291" s="19">
        <f>IF(Tabelle1[[#This Row],[Heizleistung (55°C)]]=0,Tabelle1[[#This Row],[Heizleistung (35°C)]],(Tabelle1[[#This Row],[Heizleistung (35°C)]]+Tabelle1[[#This Row],[Heizleistung (55°C)]])/2)</f>
        <v>5</v>
      </c>
      <c r="M2291" s="20">
        <f>IF(Tabelle1[[#This Row],[Etas 55°C]]=0,0,(Tabelle1[[#This Row],[Etas 35°C]]*0.8+Tabelle1[[#This Row],[Etas 55°C]]*0.2))*2.5</f>
        <v>3.8454999999999999</v>
      </c>
      <c r="N2291" s="21">
        <f>IF(-(Tabelle1[[#This Row],[80%/20% SCOP]]-5.5)/5.5=1,"n.a.",-(Tabelle1[[#This Row],[80%/20% SCOP]]-5.5)/5.5)</f>
        <v>0.30081818181818182</v>
      </c>
    </row>
    <row r="2292" spans="1:14" ht="20.100000000000001" customHeight="1" x14ac:dyDescent="0.25">
      <c r="A2292" s="24">
        <v>16015021</v>
      </c>
      <c r="B2292" s="15" t="s">
        <v>2309</v>
      </c>
      <c r="C2292" s="15" t="s">
        <v>2317</v>
      </c>
      <c r="D2292" s="16" t="s">
        <v>2</v>
      </c>
      <c r="E2292" s="17">
        <v>11.6</v>
      </c>
      <c r="F2292" s="18">
        <v>1.863</v>
      </c>
      <c r="G2292" s="17">
        <v>11.6</v>
      </c>
      <c r="H2292" s="18">
        <v>1.3220000000000001</v>
      </c>
      <c r="I2292" s="16" t="s">
        <v>508</v>
      </c>
      <c r="J2292" s="16" t="s">
        <v>15</v>
      </c>
      <c r="K2292" s="16" t="s">
        <v>15</v>
      </c>
      <c r="L2292" s="19">
        <f>IF(Tabelle1[[#This Row],[Heizleistung (55°C)]]=0,Tabelle1[[#This Row],[Heizleistung (35°C)]],(Tabelle1[[#This Row],[Heizleistung (35°C)]]+Tabelle1[[#This Row],[Heizleistung (55°C)]])/2)</f>
        <v>11.6</v>
      </c>
      <c r="M2292" s="20">
        <f>IF(Tabelle1[[#This Row],[Etas 55°C]]=0,0,(Tabelle1[[#This Row],[Etas 35°C]]*0.8+Tabelle1[[#This Row],[Etas 55°C]]*0.2))*2.5</f>
        <v>4.3870000000000005</v>
      </c>
      <c r="N2292" s="21">
        <f>IF(-(Tabelle1[[#This Row],[80%/20% SCOP]]-5.5)/5.5=1,"n.a.",-(Tabelle1[[#This Row],[80%/20% SCOP]]-5.5)/5.5)</f>
        <v>0.20236363636363627</v>
      </c>
    </row>
    <row r="2293" spans="1:14" ht="20.100000000000001" customHeight="1" x14ac:dyDescent="0.25">
      <c r="A2293" s="24">
        <v>16015019</v>
      </c>
      <c r="B2293" s="15" t="s">
        <v>2309</v>
      </c>
      <c r="C2293" s="15" t="s">
        <v>2318</v>
      </c>
      <c r="D2293" s="16" t="s">
        <v>2</v>
      </c>
      <c r="E2293" s="17">
        <v>7.2</v>
      </c>
      <c r="F2293" s="18">
        <v>1.655</v>
      </c>
      <c r="G2293" s="17">
        <v>6.5</v>
      </c>
      <c r="H2293" s="18">
        <v>1.306</v>
      </c>
      <c r="I2293" s="16" t="s">
        <v>508</v>
      </c>
      <c r="J2293" s="16" t="s">
        <v>15</v>
      </c>
      <c r="K2293" s="16" t="s">
        <v>15</v>
      </c>
      <c r="L2293" s="19">
        <f>IF(Tabelle1[[#This Row],[Heizleistung (55°C)]]=0,Tabelle1[[#This Row],[Heizleistung (35°C)]],(Tabelle1[[#This Row],[Heizleistung (35°C)]]+Tabelle1[[#This Row],[Heizleistung (55°C)]])/2)</f>
        <v>6.85</v>
      </c>
      <c r="M2293" s="20">
        <f>IF(Tabelle1[[#This Row],[Etas 55°C]]=0,0,(Tabelle1[[#This Row],[Etas 35°C]]*0.8+Tabelle1[[#This Row],[Etas 55°C]]*0.2))*2.5</f>
        <v>3.9630000000000005</v>
      </c>
      <c r="N2293" s="21">
        <f>IF(-(Tabelle1[[#This Row],[80%/20% SCOP]]-5.5)/5.5=1,"n.a.",-(Tabelle1[[#This Row],[80%/20% SCOP]]-5.5)/5.5)</f>
        <v>0.27945454545454534</v>
      </c>
    </row>
    <row r="2294" spans="1:14" ht="20.100000000000001" customHeight="1" x14ac:dyDescent="0.25">
      <c r="A2294" s="24">
        <v>16015023</v>
      </c>
      <c r="B2294" s="15" t="s">
        <v>2309</v>
      </c>
      <c r="C2294" s="15" t="s">
        <v>2319</v>
      </c>
      <c r="D2294" s="16" t="s">
        <v>2</v>
      </c>
      <c r="E2294" s="17">
        <v>12.6</v>
      </c>
      <c r="F2294" s="18">
        <v>1.8520000000000001</v>
      </c>
      <c r="G2294" s="17">
        <v>16</v>
      </c>
      <c r="H2294" s="18">
        <v>1.31</v>
      </c>
      <c r="I2294" s="16" t="s">
        <v>508</v>
      </c>
      <c r="J2294" s="16" t="s">
        <v>15</v>
      </c>
      <c r="K2294" s="16" t="s">
        <v>15</v>
      </c>
      <c r="L2294" s="19">
        <f>IF(Tabelle1[[#This Row],[Heizleistung (55°C)]]=0,Tabelle1[[#This Row],[Heizleistung (35°C)]],(Tabelle1[[#This Row],[Heizleistung (35°C)]]+Tabelle1[[#This Row],[Heizleistung (55°C)]])/2)</f>
        <v>14.3</v>
      </c>
      <c r="M2294" s="20">
        <f>IF(Tabelle1[[#This Row],[Etas 55°C]]=0,0,(Tabelle1[[#This Row],[Etas 35°C]]*0.8+Tabelle1[[#This Row],[Etas 55°C]]*0.2))*2.5</f>
        <v>4.3590000000000009</v>
      </c>
      <c r="N2294" s="21">
        <f>IF(-(Tabelle1[[#This Row],[80%/20% SCOP]]-5.5)/5.5=1,"n.a.",-(Tabelle1[[#This Row],[80%/20% SCOP]]-5.5)/5.5)</f>
        <v>0.20745454545454531</v>
      </c>
    </row>
    <row r="2295" spans="1:14" ht="20.100000000000001" customHeight="1" x14ac:dyDescent="0.25">
      <c r="A2295" s="24">
        <v>16015020</v>
      </c>
      <c r="B2295" s="15" t="s">
        <v>2309</v>
      </c>
      <c r="C2295" s="15" t="s">
        <v>2320</v>
      </c>
      <c r="D2295" s="16" t="s">
        <v>2</v>
      </c>
      <c r="E2295" s="17">
        <v>9.1999999999999993</v>
      </c>
      <c r="F2295" s="18">
        <v>1.651</v>
      </c>
      <c r="G2295" s="17">
        <v>9.1999999999999993</v>
      </c>
      <c r="H2295" s="18">
        <v>1.387</v>
      </c>
      <c r="I2295" s="16" t="s">
        <v>508</v>
      </c>
      <c r="J2295" s="16" t="s">
        <v>15</v>
      </c>
      <c r="K2295" s="16" t="s">
        <v>15</v>
      </c>
      <c r="L2295" s="19">
        <f>IF(Tabelle1[[#This Row],[Heizleistung (55°C)]]=0,Tabelle1[[#This Row],[Heizleistung (35°C)]],(Tabelle1[[#This Row],[Heizleistung (35°C)]]+Tabelle1[[#This Row],[Heizleistung (55°C)]])/2)</f>
        <v>9.1999999999999993</v>
      </c>
      <c r="M2295" s="20">
        <f>IF(Tabelle1[[#This Row],[Etas 55°C]]=0,0,(Tabelle1[[#This Row],[Etas 35°C]]*0.8+Tabelle1[[#This Row],[Etas 55°C]]*0.2))*2.5</f>
        <v>3.9955000000000007</v>
      </c>
      <c r="N2295" s="21">
        <f>IF(-(Tabelle1[[#This Row],[80%/20% SCOP]]-5.5)/5.5=1,"n.a.",-(Tabelle1[[#This Row],[80%/20% SCOP]]-5.5)/5.5)</f>
        <v>0.27354545454545443</v>
      </c>
    </row>
    <row r="2296" spans="1:14" ht="20.100000000000001" customHeight="1" x14ac:dyDescent="0.25">
      <c r="A2296" s="24">
        <v>16015030</v>
      </c>
      <c r="B2296" s="15" t="s">
        <v>2309</v>
      </c>
      <c r="C2296" s="15" t="s">
        <v>2321</v>
      </c>
      <c r="D2296" s="16" t="s">
        <v>2</v>
      </c>
      <c r="E2296" s="17">
        <v>13</v>
      </c>
      <c r="F2296" s="18">
        <v>1.8720000000000001</v>
      </c>
      <c r="G2296" s="17">
        <v>15</v>
      </c>
      <c r="H2296" s="18">
        <v>1.335</v>
      </c>
      <c r="I2296" s="16" t="s">
        <v>508</v>
      </c>
      <c r="J2296" s="16" t="s">
        <v>15</v>
      </c>
      <c r="K2296" s="16" t="s">
        <v>15</v>
      </c>
      <c r="L2296" s="19">
        <f>IF(Tabelle1[[#This Row],[Heizleistung (55°C)]]=0,Tabelle1[[#This Row],[Heizleistung (35°C)]],(Tabelle1[[#This Row],[Heizleistung (35°C)]]+Tabelle1[[#This Row],[Heizleistung (55°C)]])/2)</f>
        <v>14</v>
      </c>
      <c r="M2296" s="20">
        <f>IF(Tabelle1[[#This Row],[Etas 55°C]]=0,0,(Tabelle1[[#This Row],[Etas 35°C]]*0.8+Tabelle1[[#This Row],[Etas 55°C]]*0.2))*2.5</f>
        <v>4.4115000000000002</v>
      </c>
      <c r="N2296" s="21">
        <f>IF(-(Tabelle1[[#This Row],[80%/20% SCOP]]-5.5)/5.5=1,"n.a.",-(Tabelle1[[#This Row],[80%/20% SCOP]]-5.5)/5.5)</f>
        <v>0.19790909090909087</v>
      </c>
    </row>
    <row r="2297" spans="1:14" ht="20.100000000000001" customHeight="1" x14ac:dyDescent="0.25">
      <c r="A2297" s="24">
        <v>16015028</v>
      </c>
      <c r="B2297" s="15" t="s">
        <v>2309</v>
      </c>
      <c r="C2297" s="15" t="s">
        <v>2322</v>
      </c>
      <c r="D2297" s="16" t="s">
        <v>2</v>
      </c>
      <c r="E2297" s="17">
        <v>9.1999999999999993</v>
      </c>
      <c r="F2297" s="18">
        <v>1.651</v>
      </c>
      <c r="G2297" s="17">
        <v>9.1999999999999993</v>
      </c>
      <c r="H2297" s="18">
        <v>1.387</v>
      </c>
      <c r="I2297" s="16" t="s">
        <v>508</v>
      </c>
      <c r="J2297" s="16" t="s">
        <v>15</v>
      </c>
      <c r="K2297" s="16" t="s">
        <v>15</v>
      </c>
      <c r="L2297" s="19">
        <f>IF(Tabelle1[[#This Row],[Heizleistung (55°C)]]=0,Tabelle1[[#This Row],[Heizleistung (35°C)]],(Tabelle1[[#This Row],[Heizleistung (35°C)]]+Tabelle1[[#This Row],[Heizleistung (55°C)]])/2)</f>
        <v>9.1999999999999993</v>
      </c>
      <c r="M2297" s="20">
        <f>IF(Tabelle1[[#This Row],[Etas 55°C]]=0,0,(Tabelle1[[#This Row],[Etas 35°C]]*0.8+Tabelle1[[#This Row],[Etas 55°C]]*0.2))*2.5</f>
        <v>3.9955000000000007</v>
      </c>
      <c r="N2297" s="21">
        <f>IF(-(Tabelle1[[#This Row],[80%/20% SCOP]]-5.5)/5.5=1,"n.a.",-(Tabelle1[[#This Row],[80%/20% SCOP]]-5.5)/5.5)</f>
        <v>0.27354545454545443</v>
      </c>
    </row>
    <row r="2298" spans="1:14" ht="20.100000000000001" customHeight="1" x14ac:dyDescent="0.25">
      <c r="A2298" s="24">
        <v>16015018</v>
      </c>
      <c r="B2298" s="15" t="s">
        <v>2309</v>
      </c>
      <c r="C2298" s="15" t="s">
        <v>2323</v>
      </c>
      <c r="D2298" s="16" t="s">
        <v>2</v>
      </c>
      <c r="E2298" s="17">
        <v>5.6</v>
      </c>
      <c r="F2298" s="18">
        <v>1.6180000000000001</v>
      </c>
      <c r="G2298" s="17">
        <v>6.2</v>
      </c>
      <c r="H2298" s="18">
        <v>1.26</v>
      </c>
      <c r="I2298" s="16" t="s">
        <v>508</v>
      </c>
      <c r="J2298" s="16" t="s">
        <v>15</v>
      </c>
      <c r="K2298" s="16" t="s">
        <v>15</v>
      </c>
      <c r="L2298" s="19">
        <f>IF(Tabelle1[[#This Row],[Heizleistung (55°C)]]=0,Tabelle1[[#This Row],[Heizleistung (35°C)]],(Tabelle1[[#This Row],[Heizleistung (35°C)]]+Tabelle1[[#This Row],[Heizleistung (55°C)]])/2)</f>
        <v>5.9</v>
      </c>
      <c r="M2298" s="20">
        <f>IF(Tabelle1[[#This Row],[Etas 55°C]]=0,0,(Tabelle1[[#This Row],[Etas 35°C]]*0.8+Tabelle1[[#This Row],[Etas 55°C]]*0.2))*2.5</f>
        <v>3.8660000000000005</v>
      </c>
      <c r="N2298" s="21">
        <f>IF(-(Tabelle1[[#This Row],[80%/20% SCOP]]-5.5)/5.5=1,"n.a.",-(Tabelle1[[#This Row],[80%/20% SCOP]]-5.5)/5.5)</f>
        <v>0.29709090909090902</v>
      </c>
    </row>
    <row r="2299" spans="1:14" ht="20.100000000000001" customHeight="1" x14ac:dyDescent="0.25">
      <c r="A2299" s="24">
        <v>16015024</v>
      </c>
      <c r="B2299" s="15" t="s">
        <v>2309</v>
      </c>
      <c r="C2299" s="15" t="s">
        <v>2324</v>
      </c>
      <c r="D2299" s="16" t="s">
        <v>2</v>
      </c>
      <c r="E2299" s="17">
        <v>15.4</v>
      </c>
      <c r="F2299" s="18">
        <v>1.8440000000000001</v>
      </c>
      <c r="G2299" s="17">
        <v>17</v>
      </c>
      <c r="H2299" s="18">
        <v>1.2629999999999999</v>
      </c>
      <c r="I2299" s="16" t="s">
        <v>508</v>
      </c>
      <c r="J2299" s="16" t="s">
        <v>15</v>
      </c>
      <c r="K2299" s="16" t="s">
        <v>15</v>
      </c>
      <c r="L2299" s="19">
        <f>IF(Tabelle1[[#This Row],[Heizleistung (55°C)]]=0,Tabelle1[[#This Row],[Heizleistung (35°C)]],(Tabelle1[[#This Row],[Heizleistung (35°C)]]+Tabelle1[[#This Row],[Heizleistung (55°C)]])/2)</f>
        <v>16.2</v>
      </c>
      <c r="M2299" s="20">
        <f>IF(Tabelle1[[#This Row],[Etas 55°C]]=0,0,(Tabelle1[[#This Row],[Etas 35°C]]*0.8+Tabelle1[[#This Row],[Etas 55°C]]*0.2))*2.5</f>
        <v>4.3194999999999997</v>
      </c>
      <c r="N2299" s="21">
        <f>IF(-(Tabelle1[[#This Row],[80%/20% SCOP]]-5.5)/5.5=1,"n.a.",-(Tabelle1[[#This Row],[80%/20% SCOP]]-5.5)/5.5)</f>
        <v>0.21463636363636371</v>
      </c>
    </row>
    <row r="2300" spans="1:14" ht="20.100000000000001" customHeight="1" x14ac:dyDescent="0.25">
      <c r="A2300" s="24">
        <v>16015029</v>
      </c>
      <c r="B2300" s="15" t="s">
        <v>2309</v>
      </c>
      <c r="C2300" s="15" t="s">
        <v>2325</v>
      </c>
      <c r="D2300" s="16" t="s">
        <v>2</v>
      </c>
      <c r="E2300" s="17">
        <v>11.6</v>
      </c>
      <c r="F2300" s="18">
        <v>1.863</v>
      </c>
      <c r="G2300" s="17">
        <v>11.6</v>
      </c>
      <c r="H2300" s="18">
        <v>1.3220000000000001</v>
      </c>
      <c r="I2300" s="16" t="s">
        <v>508</v>
      </c>
      <c r="J2300" s="16" t="s">
        <v>15</v>
      </c>
      <c r="K2300" s="16" t="s">
        <v>15</v>
      </c>
      <c r="L2300" s="19">
        <f>IF(Tabelle1[[#This Row],[Heizleistung (55°C)]]=0,Tabelle1[[#This Row],[Heizleistung (35°C)]],(Tabelle1[[#This Row],[Heizleistung (35°C)]]+Tabelle1[[#This Row],[Heizleistung (55°C)]])/2)</f>
        <v>11.6</v>
      </c>
      <c r="M2300" s="20">
        <f>IF(Tabelle1[[#This Row],[Etas 55°C]]=0,0,(Tabelle1[[#This Row],[Etas 35°C]]*0.8+Tabelle1[[#This Row],[Etas 55°C]]*0.2))*2.5</f>
        <v>4.3870000000000005</v>
      </c>
      <c r="N2300" s="21">
        <f>IF(-(Tabelle1[[#This Row],[80%/20% SCOP]]-5.5)/5.5=1,"n.a.",-(Tabelle1[[#This Row],[80%/20% SCOP]]-5.5)/5.5)</f>
        <v>0.20236363636363627</v>
      </c>
    </row>
    <row r="2301" spans="1:14" ht="20.100000000000001" customHeight="1" x14ac:dyDescent="0.25">
      <c r="A2301" s="24">
        <v>16016724</v>
      </c>
      <c r="B2301" s="15" t="s">
        <v>2326</v>
      </c>
      <c r="C2301" s="15" t="s">
        <v>2327</v>
      </c>
      <c r="D2301" s="16" t="s">
        <v>2</v>
      </c>
      <c r="E2301" s="17">
        <v>12.1</v>
      </c>
      <c r="F2301" s="18">
        <v>1.837</v>
      </c>
      <c r="G2301" s="17">
        <v>12</v>
      </c>
      <c r="H2301" s="18">
        <v>1.4179999999999999</v>
      </c>
      <c r="I2301" s="16" t="s">
        <v>3</v>
      </c>
      <c r="J2301" s="16" t="s">
        <v>4</v>
      </c>
      <c r="K2301" s="16" t="s">
        <v>4</v>
      </c>
      <c r="L2301" s="19">
        <f>IF(Tabelle1[[#This Row],[Heizleistung (55°C)]]=0,Tabelle1[[#This Row],[Heizleistung (35°C)]],(Tabelle1[[#This Row],[Heizleistung (35°C)]]+Tabelle1[[#This Row],[Heizleistung (55°C)]])/2)</f>
        <v>12.05</v>
      </c>
      <c r="M2301" s="20">
        <f>IF(Tabelle1[[#This Row],[Etas 55°C]]=0,0,(Tabelle1[[#This Row],[Etas 35°C]]*0.8+Tabelle1[[#This Row],[Etas 55°C]]*0.2))*2.5</f>
        <v>4.383</v>
      </c>
      <c r="N2301" s="21">
        <f>IF(-(Tabelle1[[#This Row],[80%/20% SCOP]]-5.5)/5.5=1,"n.a.",-(Tabelle1[[#This Row],[80%/20% SCOP]]-5.5)/5.5)</f>
        <v>0.2030909090909091</v>
      </c>
    </row>
    <row r="2302" spans="1:14" ht="20.100000000000001" customHeight="1" x14ac:dyDescent="0.25">
      <c r="A2302" s="24">
        <v>16016720</v>
      </c>
      <c r="B2302" s="15" t="s">
        <v>2326</v>
      </c>
      <c r="C2302" s="15" t="s">
        <v>2328</v>
      </c>
      <c r="D2302" s="16" t="s">
        <v>2</v>
      </c>
      <c r="E2302" s="17">
        <v>9.1999999999999993</v>
      </c>
      <c r="F2302" s="18">
        <v>1.9930000000000001</v>
      </c>
      <c r="G2302" s="17">
        <v>7.8</v>
      </c>
      <c r="H2302" s="18">
        <v>1.4950000000000001</v>
      </c>
      <c r="I2302" s="16" t="s">
        <v>3</v>
      </c>
      <c r="J2302" s="16" t="s">
        <v>4</v>
      </c>
      <c r="K2302" s="16" t="s">
        <v>4</v>
      </c>
      <c r="L2302" s="19">
        <f>IF(Tabelle1[[#This Row],[Heizleistung (55°C)]]=0,Tabelle1[[#This Row],[Heizleistung (35°C)]],(Tabelle1[[#This Row],[Heizleistung (35°C)]]+Tabelle1[[#This Row],[Heizleistung (55°C)]])/2)</f>
        <v>8.5</v>
      </c>
      <c r="M2302" s="20">
        <f>IF(Tabelle1[[#This Row],[Etas 55°C]]=0,0,(Tabelle1[[#This Row],[Etas 35°C]]*0.8+Tabelle1[[#This Row],[Etas 55°C]]*0.2))*2.5</f>
        <v>4.7335000000000003</v>
      </c>
      <c r="N2302" s="21">
        <f>IF(-(Tabelle1[[#This Row],[80%/20% SCOP]]-5.5)/5.5=1,"n.a.",-(Tabelle1[[#This Row],[80%/20% SCOP]]-5.5)/5.5)</f>
        <v>0.13936363636363633</v>
      </c>
    </row>
    <row r="2303" spans="1:14" ht="20.100000000000001" customHeight="1" x14ac:dyDescent="0.25">
      <c r="A2303" s="24">
        <v>16016726</v>
      </c>
      <c r="B2303" s="15" t="s">
        <v>2326</v>
      </c>
      <c r="C2303" s="15" t="s">
        <v>2329</v>
      </c>
      <c r="D2303" s="16" t="s">
        <v>2</v>
      </c>
      <c r="E2303" s="17">
        <v>14.7</v>
      </c>
      <c r="F2303" s="18">
        <v>1.8049999999999999</v>
      </c>
      <c r="G2303" s="17">
        <v>14.4</v>
      </c>
      <c r="H2303" s="18">
        <v>1.399</v>
      </c>
      <c r="I2303" s="16" t="s">
        <v>3</v>
      </c>
      <c r="J2303" s="16" t="s">
        <v>4</v>
      </c>
      <c r="K2303" s="16" t="s">
        <v>4</v>
      </c>
      <c r="L2303" s="19">
        <f>IF(Tabelle1[[#This Row],[Heizleistung (55°C)]]=0,Tabelle1[[#This Row],[Heizleistung (35°C)]],(Tabelle1[[#This Row],[Heizleistung (35°C)]]+Tabelle1[[#This Row],[Heizleistung (55°C)]])/2)</f>
        <v>14.55</v>
      </c>
      <c r="M2303" s="20">
        <f>IF(Tabelle1[[#This Row],[Etas 55°C]]=0,0,(Tabelle1[[#This Row],[Etas 35°C]]*0.8+Tabelle1[[#This Row],[Etas 55°C]]*0.2))*2.5</f>
        <v>4.3094999999999999</v>
      </c>
      <c r="N2303" s="21">
        <f>IF(-(Tabelle1[[#This Row],[80%/20% SCOP]]-5.5)/5.5=1,"n.a.",-(Tabelle1[[#This Row],[80%/20% SCOP]]-5.5)/5.5)</f>
        <v>0.21645454545454548</v>
      </c>
    </row>
    <row r="2304" spans="1:14" ht="20.100000000000001" customHeight="1" x14ac:dyDescent="0.25">
      <c r="A2304" s="24">
        <v>16016774</v>
      </c>
      <c r="B2304" s="15" t="s">
        <v>2326</v>
      </c>
      <c r="C2304" s="15" t="s">
        <v>2330</v>
      </c>
      <c r="D2304" s="16" t="s">
        <v>2</v>
      </c>
      <c r="E2304" s="17">
        <v>6.4</v>
      </c>
      <c r="F2304" s="18">
        <v>1.9259999999999999</v>
      </c>
      <c r="G2304" s="17">
        <v>5.9</v>
      </c>
      <c r="H2304" s="18">
        <v>1.4970000000000001</v>
      </c>
      <c r="I2304" s="16" t="s">
        <v>3</v>
      </c>
      <c r="J2304" s="16" t="s">
        <v>4</v>
      </c>
      <c r="K2304" s="16" t="s">
        <v>4</v>
      </c>
      <c r="L2304" s="19">
        <f>IF(Tabelle1[[#This Row],[Heizleistung (55°C)]]=0,Tabelle1[[#This Row],[Heizleistung (35°C)]],(Tabelle1[[#This Row],[Heizleistung (35°C)]]+Tabelle1[[#This Row],[Heizleistung (55°C)]])/2)</f>
        <v>6.15</v>
      </c>
      <c r="M2304" s="20">
        <f>IF(Tabelle1[[#This Row],[Etas 55°C]]=0,0,(Tabelle1[[#This Row],[Etas 35°C]]*0.8+Tabelle1[[#This Row],[Etas 55°C]]*0.2))*2.5</f>
        <v>4.6005000000000003</v>
      </c>
      <c r="N2304" s="21">
        <f>IF(-(Tabelle1[[#This Row],[80%/20% SCOP]]-5.5)/5.5=1,"n.a.",-(Tabelle1[[#This Row],[80%/20% SCOP]]-5.5)/5.5)</f>
        <v>0.16354545454545449</v>
      </c>
    </row>
    <row r="2305" spans="1:14" ht="20.100000000000001" customHeight="1" x14ac:dyDescent="0.25">
      <c r="A2305" s="24">
        <v>16016722</v>
      </c>
      <c r="B2305" s="15" t="s">
        <v>2326</v>
      </c>
      <c r="C2305" s="15" t="s">
        <v>2331</v>
      </c>
      <c r="D2305" s="16" t="s">
        <v>2</v>
      </c>
      <c r="E2305" s="17">
        <v>13.7</v>
      </c>
      <c r="F2305" s="18">
        <v>1.8220000000000001</v>
      </c>
      <c r="G2305" s="17">
        <v>13</v>
      </c>
      <c r="H2305" s="18">
        <v>1.4139999999999999</v>
      </c>
      <c r="I2305" s="16" t="s">
        <v>3</v>
      </c>
      <c r="J2305" s="16" t="s">
        <v>4</v>
      </c>
      <c r="K2305" s="16" t="s">
        <v>4</v>
      </c>
      <c r="L2305" s="19">
        <f>IF(Tabelle1[[#This Row],[Heizleistung (55°C)]]=0,Tabelle1[[#This Row],[Heizleistung (35°C)]],(Tabelle1[[#This Row],[Heizleistung (35°C)]]+Tabelle1[[#This Row],[Heizleistung (55°C)]])/2)</f>
        <v>13.35</v>
      </c>
      <c r="M2305" s="20">
        <f>IF(Tabelle1[[#This Row],[Etas 55°C]]=0,0,(Tabelle1[[#This Row],[Etas 35°C]]*0.8+Tabelle1[[#This Row],[Etas 55°C]]*0.2))*2.5</f>
        <v>4.3510000000000009</v>
      </c>
      <c r="N2305" s="21">
        <f>IF(-(Tabelle1[[#This Row],[80%/20% SCOP]]-5.5)/5.5=1,"n.a.",-(Tabelle1[[#This Row],[80%/20% SCOP]]-5.5)/5.5)</f>
        <v>0.20890909090909074</v>
      </c>
    </row>
    <row r="2306" spans="1:14" ht="20.100000000000001" customHeight="1" x14ac:dyDescent="0.25">
      <c r="A2306" s="24">
        <v>16016725</v>
      </c>
      <c r="B2306" s="15" t="s">
        <v>2326</v>
      </c>
      <c r="C2306" s="15" t="s">
        <v>2332</v>
      </c>
      <c r="D2306" s="16" t="s">
        <v>2</v>
      </c>
      <c r="E2306" s="17">
        <v>13.7</v>
      </c>
      <c r="F2306" s="18">
        <v>1.8220000000000001</v>
      </c>
      <c r="G2306" s="17">
        <v>13</v>
      </c>
      <c r="H2306" s="18">
        <v>1.4139999999999999</v>
      </c>
      <c r="I2306" s="16" t="s">
        <v>3</v>
      </c>
      <c r="J2306" s="16" t="s">
        <v>4</v>
      </c>
      <c r="K2306" s="16" t="s">
        <v>4</v>
      </c>
      <c r="L2306" s="19">
        <f>IF(Tabelle1[[#This Row],[Heizleistung (55°C)]]=0,Tabelle1[[#This Row],[Heizleistung (35°C)]],(Tabelle1[[#This Row],[Heizleistung (35°C)]]+Tabelle1[[#This Row],[Heizleistung (55°C)]])/2)</f>
        <v>13.35</v>
      </c>
      <c r="M2306" s="20">
        <f>IF(Tabelle1[[#This Row],[Etas 55°C]]=0,0,(Tabelle1[[#This Row],[Etas 35°C]]*0.8+Tabelle1[[#This Row],[Etas 55°C]]*0.2))*2.5</f>
        <v>4.3510000000000009</v>
      </c>
      <c r="N2306" s="21">
        <f>IF(-(Tabelle1[[#This Row],[80%/20% SCOP]]-5.5)/5.5=1,"n.a.",-(Tabelle1[[#This Row],[80%/20% SCOP]]-5.5)/5.5)</f>
        <v>0.20890909090909074</v>
      </c>
    </row>
    <row r="2307" spans="1:14" ht="20.100000000000001" customHeight="1" x14ac:dyDescent="0.25">
      <c r="A2307" s="24">
        <v>16016723</v>
      </c>
      <c r="B2307" s="15" t="s">
        <v>2326</v>
      </c>
      <c r="C2307" s="15" t="s">
        <v>2333</v>
      </c>
      <c r="D2307" s="16" t="s">
        <v>2</v>
      </c>
      <c r="E2307" s="17">
        <v>14.7</v>
      </c>
      <c r="F2307" s="18">
        <v>1.8049999999999999</v>
      </c>
      <c r="G2307" s="17">
        <v>14.4</v>
      </c>
      <c r="H2307" s="18">
        <v>1.399</v>
      </c>
      <c r="I2307" s="16" t="s">
        <v>3</v>
      </c>
      <c r="J2307" s="16" t="s">
        <v>4</v>
      </c>
      <c r="K2307" s="16" t="s">
        <v>4</v>
      </c>
      <c r="L2307" s="19">
        <f>IF(Tabelle1[[#This Row],[Heizleistung (55°C)]]=0,Tabelle1[[#This Row],[Heizleistung (35°C)]],(Tabelle1[[#This Row],[Heizleistung (35°C)]]+Tabelle1[[#This Row],[Heizleistung (55°C)]])/2)</f>
        <v>14.55</v>
      </c>
      <c r="M2307" s="20">
        <f>IF(Tabelle1[[#This Row],[Etas 55°C]]=0,0,(Tabelle1[[#This Row],[Etas 35°C]]*0.8+Tabelle1[[#This Row],[Etas 55°C]]*0.2))*2.5</f>
        <v>4.3094999999999999</v>
      </c>
      <c r="N2307" s="21">
        <f>IF(-(Tabelle1[[#This Row],[80%/20% SCOP]]-5.5)/5.5=1,"n.a.",-(Tabelle1[[#This Row],[80%/20% SCOP]]-5.5)/5.5)</f>
        <v>0.21645454545454548</v>
      </c>
    </row>
    <row r="2308" spans="1:14" ht="20.100000000000001" customHeight="1" x14ac:dyDescent="0.25">
      <c r="A2308" s="24">
        <v>16016721</v>
      </c>
      <c r="B2308" s="15" t="s">
        <v>2326</v>
      </c>
      <c r="C2308" s="15" t="s">
        <v>2334</v>
      </c>
      <c r="D2308" s="16" t="s">
        <v>2</v>
      </c>
      <c r="E2308" s="17">
        <v>12.1</v>
      </c>
      <c r="F2308" s="18">
        <v>1.837</v>
      </c>
      <c r="G2308" s="17">
        <v>12</v>
      </c>
      <c r="H2308" s="18">
        <v>1.4179999999999999</v>
      </c>
      <c r="I2308" s="16" t="s">
        <v>3</v>
      </c>
      <c r="J2308" s="16" t="s">
        <v>4</v>
      </c>
      <c r="K2308" s="16" t="s">
        <v>4</v>
      </c>
      <c r="L2308" s="19">
        <f>IF(Tabelle1[[#This Row],[Heizleistung (55°C)]]=0,Tabelle1[[#This Row],[Heizleistung (35°C)]],(Tabelle1[[#This Row],[Heizleistung (35°C)]]+Tabelle1[[#This Row],[Heizleistung (55°C)]])/2)</f>
        <v>12.05</v>
      </c>
      <c r="M2308" s="20">
        <f>IF(Tabelle1[[#This Row],[Etas 55°C]]=0,0,(Tabelle1[[#This Row],[Etas 35°C]]*0.8+Tabelle1[[#This Row],[Etas 55°C]]*0.2))*2.5</f>
        <v>4.383</v>
      </c>
      <c r="N2308" s="21">
        <f>IF(-(Tabelle1[[#This Row],[80%/20% SCOP]]-5.5)/5.5=1,"n.a.",-(Tabelle1[[#This Row],[80%/20% SCOP]]-5.5)/5.5)</f>
        <v>0.2030909090909091</v>
      </c>
    </row>
    <row r="2309" spans="1:14" ht="20.100000000000001" customHeight="1" x14ac:dyDescent="0.25">
      <c r="A2309" s="24">
        <v>16016719</v>
      </c>
      <c r="B2309" s="15" t="s">
        <v>2326</v>
      </c>
      <c r="C2309" s="15" t="s">
        <v>2335</v>
      </c>
      <c r="D2309" s="16" t="s">
        <v>2</v>
      </c>
      <c r="E2309" s="17">
        <v>8</v>
      </c>
      <c r="F2309" s="18">
        <v>2.004</v>
      </c>
      <c r="G2309" s="17">
        <v>6.8</v>
      </c>
      <c r="H2309" s="18">
        <v>1.4950000000000001</v>
      </c>
      <c r="I2309" s="16" t="s">
        <v>3</v>
      </c>
      <c r="J2309" s="16" t="s">
        <v>4</v>
      </c>
      <c r="K2309" s="16" t="s">
        <v>4</v>
      </c>
      <c r="L2309" s="19">
        <f>IF(Tabelle1[[#This Row],[Heizleistung (55°C)]]=0,Tabelle1[[#This Row],[Heizleistung (35°C)]],(Tabelle1[[#This Row],[Heizleistung (35°C)]]+Tabelle1[[#This Row],[Heizleistung (55°C)]])/2)</f>
        <v>7.4</v>
      </c>
      <c r="M2309" s="20">
        <f>IF(Tabelle1[[#This Row],[Etas 55°C]]=0,0,(Tabelle1[[#This Row],[Etas 35°C]]*0.8+Tabelle1[[#This Row],[Etas 55°C]]*0.2))*2.5</f>
        <v>4.7555000000000005</v>
      </c>
      <c r="N2309" s="21">
        <f>IF(-(Tabelle1[[#This Row],[80%/20% SCOP]]-5.5)/5.5=1,"n.a.",-(Tabelle1[[#This Row],[80%/20% SCOP]]-5.5)/5.5)</f>
        <v>0.13536363636363627</v>
      </c>
    </row>
    <row r="2310" spans="1:14" ht="20.100000000000001" customHeight="1" x14ac:dyDescent="0.25">
      <c r="A2310" s="24">
        <v>16016773</v>
      </c>
      <c r="B2310" s="15" t="s">
        <v>2326</v>
      </c>
      <c r="C2310" s="15" t="s">
        <v>2336</v>
      </c>
      <c r="D2310" s="16" t="s">
        <v>2</v>
      </c>
      <c r="E2310" s="17">
        <v>5</v>
      </c>
      <c r="F2310" s="18">
        <v>1.998</v>
      </c>
      <c r="G2310" s="17">
        <v>4.9000000000000004</v>
      </c>
      <c r="H2310" s="18">
        <v>1.486</v>
      </c>
      <c r="I2310" s="16" t="s">
        <v>3</v>
      </c>
      <c r="J2310" s="16" t="s">
        <v>4</v>
      </c>
      <c r="K2310" s="16" t="s">
        <v>4</v>
      </c>
      <c r="L2310" s="19">
        <f>IF(Tabelle1[[#This Row],[Heizleistung (55°C)]]=0,Tabelle1[[#This Row],[Heizleistung (35°C)]],(Tabelle1[[#This Row],[Heizleistung (35°C)]]+Tabelle1[[#This Row],[Heizleistung (55°C)]])/2)</f>
        <v>4.95</v>
      </c>
      <c r="M2310" s="20">
        <f>IF(Tabelle1[[#This Row],[Etas 55°C]]=0,0,(Tabelle1[[#This Row],[Etas 35°C]]*0.8+Tabelle1[[#This Row],[Etas 55°C]]*0.2))*2.5</f>
        <v>4.7389999999999999</v>
      </c>
      <c r="N2310" s="21">
        <f>IF(-(Tabelle1[[#This Row],[80%/20% SCOP]]-5.5)/5.5=1,"n.a.",-(Tabelle1[[#This Row],[80%/20% SCOP]]-5.5)/5.5)</f>
        <v>0.13836363636363638</v>
      </c>
    </row>
    <row r="2311" spans="1:14" ht="20.100000000000001" customHeight="1" x14ac:dyDescent="0.25">
      <c r="A2311" s="24">
        <v>16015182</v>
      </c>
      <c r="B2311" s="15" t="s">
        <v>2337</v>
      </c>
      <c r="C2311" s="15" t="s">
        <v>2338</v>
      </c>
      <c r="D2311" s="16" t="s">
        <v>2</v>
      </c>
      <c r="E2311" s="17">
        <v>14</v>
      </c>
      <c r="F2311" s="18">
        <v>2.1</v>
      </c>
      <c r="G2311" s="17">
        <v>14</v>
      </c>
      <c r="H2311" s="18">
        <v>1.59</v>
      </c>
      <c r="I2311" s="16" t="s">
        <v>3</v>
      </c>
      <c r="J2311" s="16" t="s">
        <v>4</v>
      </c>
      <c r="K2311" s="16" t="s">
        <v>4</v>
      </c>
      <c r="L2311" s="19">
        <f>IF(Tabelle1[[#This Row],[Heizleistung (55°C)]]=0,Tabelle1[[#This Row],[Heizleistung (35°C)]],(Tabelle1[[#This Row],[Heizleistung (35°C)]]+Tabelle1[[#This Row],[Heizleistung (55°C)]])/2)</f>
        <v>14</v>
      </c>
      <c r="M2311" s="20">
        <f>IF(Tabelle1[[#This Row],[Etas 55°C]]=0,0,(Tabelle1[[#This Row],[Etas 35°C]]*0.8+Tabelle1[[#This Row],[Etas 55°C]]*0.2))*2.5</f>
        <v>4.995000000000001</v>
      </c>
      <c r="N2311" s="21">
        <f>IF(-(Tabelle1[[#This Row],[80%/20% SCOP]]-5.5)/5.5=1,"n.a.",-(Tabelle1[[#This Row],[80%/20% SCOP]]-5.5)/5.5)</f>
        <v>9.1818181818181632E-2</v>
      </c>
    </row>
    <row r="2312" spans="1:14" ht="20.100000000000001" customHeight="1" x14ac:dyDescent="0.25">
      <c r="A2312" s="24">
        <v>16015190</v>
      </c>
      <c r="B2312" s="15" t="s">
        <v>2337</v>
      </c>
      <c r="C2312" s="15" t="s">
        <v>2339</v>
      </c>
      <c r="D2312" s="16" t="s">
        <v>2</v>
      </c>
      <c r="E2312" s="17">
        <v>9</v>
      </c>
      <c r="F2312" s="18">
        <v>2.09</v>
      </c>
      <c r="G2312" s="17">
        <v>9</v>
      </c>
      <c r="H2312" s="18">
        <v>1.57</v>
      </c>
      <c r="I2312" s="16" t="s">
        <v>3</v>
      </c>
      <c r="J2312" s="16" t="s">
        <v>4</v>
      </c>
      <c r="K2312" s="16" t="s">
        <v>4</v>
      </c>
      <c r="L2312" s="19">
        <f>IF(Tabelle1[[#This Row],[Heizleistung (55°C)]]=0,Tabelle1[[#This Row],[Heizleistung (35°C)]],(Tabelle1[[#This Row],[Heizleistung (35°C)]]+Tabelle1[[#This Row],[Heizleistung (55°C)]])/2)</f>
        <v>9</v>
      </c>
      <c r="M2312" s="20">
        <f>IF(Tabelle1[[#This Row],[Etas 55°C]]=0,0,(Tabelle1[[#This Row],[Etas 35°C]]*0.8+Tabelle1[[#This Row],[Etas 55°C]]*0.2))*2.5</f>
        <v>4.9649999999999999</v>
      </c>
      <c r="N2312" s="21">
        <f>IF(-(Tabelle1[[#This Row],[80%/20% SCOP]]-5.5)/5.5=1,"n.a.",-(Tabelle1[[#This Row],[80%/20% SCOP]]-5.5)/5.5)</f>
        <v>9.7272727272727302E-2</v>
      </c>
    </row>
    <row r="2313" spans="1:14" ht="20.100000000000001" customHeight="1" x14ac:dyDescent="0.25">
      <c r="A2313" s="24">
        <v>16018335</v>
      </c>
      <c r="B2313" s="15" t="s">
        <v>2340</v>
      </c>
      <c r="C2313" s="15" t="s">
        <v>2341</v>
      </c>
      <c r="D2313" s="16" t="s">
        <v>2</v>
      </c>
      <c r="E2313" s="17">
        <v>7.84</v>
      </c>
      <c r="F2313" s="18">
        <v>1.7549999999999999</v>
      </c>
      <c r="G2313" s="17">
        <v>7.99</v>
      </c>
      <c r="H2313" s="18">
        <v>1.302</v>
      </c>
      <c r="I2313" s="16" t="s">
        <v>40</v>
      </c>
      <c r="J2313" s="16" t="s">
        <v>4</v>
      </c>
      <c r="K2313" s="16" t="s">
        <v>4</v>
      </c>
      <c r="L2313" s="19">
        <f>IF(Tabelle1[[#This Row],[Heizleistung (55°C)]]=0,Tabelle1[[#This Row],[Heizleistung (35°C)]],(Tabelle1[[#This Row],[Heizleistung (35°C)]]+Tabelle1[[#This Row],[Heizleistung (55°C)]])/2)</f>
        <v>7.915</v>
      </c>
      <c r="M2313" s="20">
        <f>IF(Tabelle1[[#This Row],[Etas 55°C]]=0,0,(Tabelle1[[#This Row],[Etas 35°C]]*0.8+Tabelle1[[#This Row],[Etas 55°C]]*0.2))*2.5</f>
        <v>4.1609999999999996</v>
      </c>
      <c r="N2313" s="21">
        <f>IF(-(Tabelle1[[#This Row],[80%/20% SCOP]]-5.5)/5.5=1,"n.a.",-(Tabelle1[[#This Row],[80%/20% SCOP]]-5.5)/5.5)</f>
        <v>0.24345454545454553</v>
      </c>
    </row>
    <row r="2314" spans="1:14" ht="20.100000000000001" customHeight="1" x14ac:dyDescent="0.25">
      <c r="A2314" s="24">
        <v>16018332</v>
      </c>
      <c r="B2314" s="15" t="s">
        <v>2340</v>
      </c>
      <c r="C2314" s="15" t="s">
        <v>2342</v>
      </c>
      <c r="D2314" s="16" t="s">
        <v>2</v>
      </c>
      <c r="E2314" s="17">
        <v>4.91</v>
      </c>
      <c r="F2314" s="18">
        <v>1.7589999999999999</v>
      </c>
      <c r="G2314" s="17">
        <v>5</v>
      </c>
      <c r="H2314" s="18">
        <v>1.262</v>
      </c>
      <c r="I2314" s="16" t="s">
        <v>40</v>
      </c>
      <c r="J2314" s="16" t="s">
        <v>4</v>
      </c>
      <c r="K2314" s="16" t="s">
        <v>4</v>
      </c>
      <c r="L2314" s="19">
        <f>IF(Tabelle1[[#This Row],[Heizleistung (55°C)]]=0,Tabelle1[[#This Row],[Heizleistung (35°C)]],(Tabelle1[[#This Row],[Heizleistung (35°C)]]+Tabelle1[[#This Row],[Heizleistung (55°C)]])/2)</f>
        <v>4.9550000000000001</v>
      </c>
      <c r="M2314" s="20">
        <f>IF(Tabelle1[[#This Row],[Etas 55°C]]=0,0,(Tabelle1[[#This Row],[Etas 35°C]]*0.8+Tabelle1[[#This Row],[Etas 55°C]]*0.2))*2.5</f>
        <v>4.149</v>
      </c>
      <c r="N2314" s="21">
        <f>IF(-(Tabelle1[[#This Row],[80%/20% SCOP]]-5.5)/5.5=1,"n.a.",-(Tabelle1[[#This Row],[80%/20% SCOP]]-5.5)/5.5)</f>
        <v>0.24563636363636362</v>
      </c>
    </row>
    <row r="2315" spans="1:14" ht="20.100000000000001" customHeight="1" x14ac:dyDescent="0.25">
      <c r="A2315" s="24">
        <v>16014950</v>
      </c>
      <c r="B2315" s="15" t="s">
        <v>2343</v>
      </c>
      <c r="C2315" s="15" t="s">
        <v>2344</v>
      </c>
      <c r="D2315" s="16" t="s">
        <v>2</v>
      </c>
      <c r="E2315" s="17">
        <v>16.34</v>
      </c>
      <c r="F2315" s="18">
        <v>1.885</v>
      </c>
      <c r="G2315" s="17">
        <v>16.399999999999999</v>
      </c>
      <c r="H2315" s="18">
        <v>1.452</v>
      </c>
      <c r="I2315" s="16" t="s">
        <v>3</v>
      </c>
      <c r="J2315" s="16" t="s">
        <v>4</v>
      </c>
      <c r="K2315" s="16" t="s">
        <v>15</v>
      </c>
      <c r="L2315" s="19">
        <f>IF(Tabelle1[[#This Row],[Heizleistung (55°C)]]=0,Tabelle1[[#This Row],[Heizleistung (35°C)]],(Tabelle1[[#This Row],[Heizleistung (35°C)]]+Tabelle1[[#This Row],[Heizleistung (55°C)]])/2)</f>
        <v>16.369999999999997</v>
      </c>
      <c r="M2315" s="20">
        <f>IF(Tabelle1[[#This Row],[Etas 55°C]]=0,0,(Tabelle1[[#This Row],[Etas 35°C]]*0.8+Tabelle1[[#This Row],[Etas 55°C]]*0.2))*2.5</f>
        <v>4.4960000000000004</v>
      </c>
      <c r="N2315" s="21">
        <f>IF(-(Tabelle1[[#This Row],[80%/20% SCOP]]-5.5)/5.5=1,"n.a.",-(Tabelle1[[#This Row],[80%/20% SCOP]]-5.5)/5.5)</f>
        <v>0.18254545454545446</v>
      </c>
    </row>
    <row r="2316" spans="1:14" ht="20.100000000000001" customHeight="1" x14ac:dyDescent="0.25">
      <c r="A2316" s="24">
        <v>16015617</v>
      </c>
      <c r="B2316" s="15" t="s">
        <v>2343</v>
      </c>
      <c r="C2316" s="15" t="s">
        <v>2345</v>
      </c>
      <c r="D2316" s="16" t="s">
        <v>2</v>
      </c>
      <c r="E2316" s="17">
        <v>48.18</v>
      </c>
      <c r="F2316" s="18">
        <v>1.5589999999999999</v>
      </c>
      <c r="G2316" s="17">
        <v>47.75</v>
      </c>
      <c r="H2316" s="18">
        <v>1.3</v>
      </c>
      <c r="I2316" s="16" t="s">
        <v>3</v>
      </c>
      <c r="J2316" s="16" t="s">
        <v>4</v>
      </c>
      <c r="K2316" s="16" t="s">
        <v>15</v>
      </c>
      <c r="L2316" s="19">
        <f>IF(Tabelle1[[#This Row],[Heizleistung (55°C)]]=0,Tabelle1[[#This Row],[Heizleistung (35°C)]],(Tabelle1[[#This Row],[Heizleistung (35°C)]]+Tabelle1[[#This Row],[Heizleistung (55°C)]])/2)</f>
        <v>47.965000000000003</v>
      </c>
      <c r="M2316" s="20">
        <f>IF(Tabelle1[[#This Row],[Etas 55°C]]=0,0,(Tabelle1[[#This Row],[Etas 35°C]]*0.8+Tabelle1[[#This Row],[Etas 55°C]]*0.2))*2.5</f>
        <v>3.7680000000000002</v>
      </c>
      <c r="N2316" s="21">
        <f>IF(-(Tabelle1[[#This Row],[80%/20% SCOP]]-5.5)/5.5=1,"n.a.",-(Tabelle1[[#This Row],[80%/20% SCOP]]-5.5)/5.5)</f>
        <v>0.31490909090909086</v>
      </c>
    </row>
    <row r="2317" spans="1:14" ht="20.100000000000001" customHeight="1" x14ac:dyDescent="0.25">
      <c r="A2317" s="24">
        <v>16014949</v>
      </c>
      <c r="B2317" s="15" t="s">
        <v>2343</v>
      </c>
      <c r="C2317" s="15" t="s">
        <v>2346</v>
      </c>
      <c r="D2317" s="16" t="s">
        <v>2</v>
      </c>
      <c r="E2317" s="17">
        <v>16.260000000000002</v>
      </c>
      <c r="F2317" s="18">
        <v>1.8939999999999999</v>
      </c>
      <c r="G2317" s="17">
        <v>16.440000000000001</v>
      </c>
      <c r="H2317" s="18">
        <v>1.456</v>
      </c>
      <c r="I2317" s="16" t="s">
        <v>3</v>
      </c>
      <c r="J2317" s="16" t="s">
        <v>4</v>
      </c>
      <c r="K2317" s="16" t="s">
        <v>15</v>
      </c>
      <c r="L2317" s="19">
        <f>IF(Tabelle1[[#This Row],[Heizleistung (55°C)]]=0,Tabelle1[[#This Row],[Heizleistung (35°C)]],(Tabelle1[[#This Row],[Heizleistung (35°C)]]+Tabelle1[[#This Row],[Heizleistung (55°C)]])/2)</f>
        <v>16.350000000000001</v>
      </c>
      <c r="M2317" s="20">
        <f>IF(Tabelle1[[#This Row],[Etas 55°C]]=0,0,(Tabelle1[[#This Row],[Etas 35°C]]*0.8+Tabelle1[[#This Row],[Etas 55°C]]*0.2))*2.5</f>
        <v>4.516</v>
      </c>
      <c r="N2317" s="21">
        <f>IF(-(Tabelle1[[#This Row],[80%/20% SCOP]]-5.5)/5.5=1,"n.a.",-(Tabelle1[[#This Row],[80%/20% SCOP]]-5.5)/5.5)</f>
        <v>0.17890909090909091</v>
      </c>
    </row>
    <row r="2318" spans="1:14" ht="20.100000000000001" customHeight="1" x14ac:dyDescent="0.25">
      <c r="A2318" s="24">
        <v>16014946</v>
      </c>
      <c r="B2318" s="15" t="s">
        <v>2343</v>
      </c>
      <c r="C2318" s="15" t="s">
        <v>2347</v>
      </c>
      <c r="D2318" s="16" t="s">
        <v>2</v>
      </c>
      <c r="E2318" s="17">
        <v>6.07</v>
      </c>
      <c r="F2318" s="18">
        <v>1.9019999999999999</v>
      </c>
      <c r="G2318" s="17">
        <v>6.06</v>
      </c>
      <c r="H2318" s="18">
        <v>1.4550000000000001</v>
      </c>
      <c r="I2318" s="16" t="s">
        <v>3</v>
      </c>
      <c r="J2318" s="16" t="s">
        <v>4</v>
      </c>
      <c r="K2318" s="16" t="s">
        <v>15</v>
      </c>
      <c r="L2318" s="19">
        <f>IF(Tabelle1[[#This Row],[Heizleistung (55°C)]]=0,Tabelle1[[#This Row],[Heizleistung (35°C)]],(Tabelle1[[#This Row],[Heizleistung (35°C)]]+Tabelle1[[#This Row],[Heizleistung (55°C)]])/2)</f>
        <v>6.0649999999999995</v>
      </c>
      <c r="M2318" s="20">
        <f>IF(Tabelle1[[#This Row],[Etas 55°C]]=0,0,(Tabelle1[[#This Row],[Etas 35°C]]*0.8+Tabelle1[[#This Row],[Etas 55°C]]*0.2))*2.5</f>
        <v>4.5315000000000003</v>
      </c>
      <c r="N2318" s="21">
        <f>IF(-(Tabelle1[[#This Row],[80%/20% SCOP]]-5.5)/5.5=1,"n.a.",-(Tabelle1[[#This Row],[80%/20% SCOP]]-5.5)/5.5)</f>
        <v>0.17609090909090905</v>
      </c>
    </row>
    <row r="2319" spans="1:14" ht="20.100000000000001" customHeight="1" x14ac:dyDescent="0.25">
      <c r="A2319" s="24">
        <v>16014947</v>
      </c>
      <c r="B2319" s="15" t="s">
        <v>2343</v>
      </c>
      <c r="C2319" s="15" t="s">
        <v>2348</v>
      </c>
      <c r="D2319" s="16" t="s">
        <v>2</v>
      </c>
      <c r="E2319" s="17">
        <v>9.9</v>
      </c>
      <c r="F2319" s="18">
        <v>1.879</v>
      </c>
      <c r="G2319" s="17">
        <v>9.9</v>
      </c>
      <c r="H2319" s="18">
        <v>1.476</v>
      </c>
      <c r="I2319" s="16" t="s">
        <v>3</v>
      </c>
      <c r="J2319" s="16" t="s">
        <v>4</v>
      </c>
      <c r="K2319" s="16" t="s">
        <v>15</v>
      </c>
      <c r="L2319" s="19">
        <f>IF(Tabelle1[[#This Row],[Heizleistung (55°C)]]=0,Tabelle1[[#This Row],[Heizleistung (35°C)]],(Tabelle1[[#This Row],[Heizleistung (35°C)]]+Tabelle1[[#This Row],[Heizleistung (55°C)]])/2)</f>
        <v>9.9</v>
      </c>
      <c r="M2319" s="20">
        <f>IF(Tabelle1[[#This Row],[Etas 55°C]]=0,0,(Tabelle1[[#This Row],[Etas 35°C]]*0.8+Tabelle1[[#This Row],[Etas 55°C]]*0.2))*2.5</f>
        <v>4.4960000000000004</v>
      </c>
      <c r="N2319" s="21">
        <f>IF(-(Tabelle1[[#This Row],[80%/20% SCOP]]-5.5)/5.5=1,"n.a.",-(Tabelle1[[#This Row],[80%/20% SCOP]]-5.5)/5.5)</f>
        <v>0.18254545454545446</v>
      </c>
    </row>
    <row r="2320" spans="1:14" ht="20.100000000000001" customHeight="1" x14ac:dyDescent="0.25">
      <c r="A2320" s="24">
        <v>16014948</v>
      </c>
      <c r="B2320" s="15" t="s">
        <v>2343</v>
      </c>
      <c r="C2320" s="15" t="s">
        <v>2349</v>
      </c>
      <c r="D2320" s="16" t="s">
        <v>2</v>
      </c>
      <c r="E2320" s="17">
        <v>9.8699999999999992</v>
      </c>
      <c r="F2320" s="18">
        <v>1.8680000000000001</v>
      </c>
      <c r="G2320" s="17">
        <v>9.93</v>
      </c>
      <c r="H2320" s="18">
        <v>1.45</v>
      </c>
      <c r="I2320" s="16" t="s">
        <v>3</v>
      </c>
      <c r="J2320" s="16" t="s">
        <v>4</v>
      </c>
      <c r="K2320" s="16" t="s">
        <v>15</v>
      </c>
      <c r="L2320" s="19">
        <f>IF(Tabelle1[[#This Row],[Heizleistung (55°C)]]=0,Tabelle1[[#This Row],[Heizleistung (35°C)]],(Tabelle1[[#This Row],[Heizleistung (35°C)]]+Tabelle1[[#This Row],[Heizleistung (55°C)]])/2)</f>
        <v>9.8999999999999986</v>
      </c>
      <c r="M2320" s="20">
        <f>IF(Tabelle1[[#This Row],[Etas 55°C]]=0,0,(Tabelle1[[#This Row],[Etas 35°C]]*0.8+Tabelle1[[#This Row],[Etas 55°C]]*0.2))*2.5</f>
        <v>4.4610000000000003</v>
      </c>
      <c r="N2320" s="21">
        <f>IF(-(Tabelle1[[#This Row],[80%/20% SCOP]]-5.5)/5.5=1,"n.a.",-(Tabelle1[[#This Row],[80%/20% SCOP]]-5.5)/5.5)</f>
        <v>0.18890909090909086</v>
      </c>
    </row>
    <row r="2321" spans="1:14" ht="20.100000000000001" customHeight="1" x14ac:dyDescent="0.25">
      <c r="A2321" s="24">
        <v>16013799</v>
      </c>
      <c r="B2321" s="15" t="s">
        <v>2350</v>
      </c>
      <c r="C2321" s="15" t="s">
        <v>2351</v>
      </c>
      <c r="D2321" s="16" t="s">
        <v>2</v>
      </c>
      <c r="E2321" s="17">
        <v>56.1</v>
      </c>
      <c r="F2321" s="18">
        <v>1.7450000000000001</v>
      </c>
      <c r="G2321" s="17">
        <v>63.7</v>
      </c>
      <c r="H2321" s="18">
        <v>1.3260000000000001</v>
      </c>
      <c r="I2321" s="16" t="s">
        <v>109</v>
      </c>
      <c r="J2321" s="16" t="s">
        <v>4</v>
      </c>
      <c r="K2321" s="16" t="s">
        <v>4</v>
      </c>
      <c r="L2321" s="19">
        <f>IF(Tabelle1[[#This Row],[Heizleistung (55°C)]]=0,Tabelle1[[#This Row],[Heizleistung (35°C)]],(Tabelle1[[#This Row],[Heizleistung (35°C)]]+Tabelle1[[#This Row],[Heizleistung (55°C)]])/2)</f>
        <v>59.900000000000006</v>
      </c>
      <c r="M2321" s="20">
        <f>IF(Tabelle1[[#This Row],[Etas 55°C]]=0,0,(Tabelle1[[#This Row],[Etas 35°C]]*0.8+Tabelle1[[#This Row],[Etas 55°C]]*0.2))*2.5</f>
        <v>4.1530000000000005</v>
      </c>
      <c r="N2321" s="21">
        <f>IF(-(Tabelle1[[#This Row],[80%/20% SCOP]]-5.5)/5.5=1,"n.a.",-(Tabelle1[[#This Row],[80%/20% SCOP]]-5.5)/5.5)</f>
        <v>0.24490909090909083</v>
      </c>
    </row>
    <row r="2322" spans="1:14" ht="20.100000000000001" customHeight="1" x14ac:dyDescent="0.25">
      <c r="A2322" s="24">
        <v>16013796</v>
      </c>
      <c r="B2322" s="15" t="s">
        <v>2350</v>
      </c>
      <c r="C2322" s="15" t="s">
        <v>2352</v>
      </c>
      <c r="D2322" s="16" t="s">
        <v>2</v>
      </c>
      <c r="E2322" s="17">
        <v>33.6</v>
      </c>
      <c r="F2322" s="18">
        <v>1.7450000000000001</v>
      </c>
      <c r="G2322" s="17">
        <v>38.9</v>
      </c>
      <c r="H2322" s="18">
        <v>1.3260000000000001</v>
      </c>
      <c r="I2322" s="16" t="s">
        <v>109</v>
      </c>
      <c r="J2322" s="16" t="s">
        <v>4</v>
      </c>
      <c r="K2322" s="16" t="s">
        <v>4</v>
      </c>
      <c r="L2322" s="19">
        <f>IF(Tabelle1[[#This Row],[Heizleistung (55°C)]]=0,Tabelle1[[#This Row],[Heizleistung (35°C)]],(Tabelle1[[#This Row],[Heizleistung (35°C)]]+Tabelle1[[#This Row],[Heizleistung (55°C)]])/2)</f>
        <v>36.25</v>
      </c>
      <c r="M2322" s="20">
        <f>IF(Tabelle1[[#This Row],[Etas 55°C]]=0,0,(Tabelle1[[#This Row],[Etas 35°C]]*0.8+Tabelle1[[#This Row],[Etas 55°C]]*0.2))*2.5</f>
        <v>4.1530000000000005</v>
      </c>
      <c r="N2322" s="21">
        <f>IF(-(Tabelle1[[#This Row],[80%/20% SCOP]]-5.5)/5.5=1,"n.a.",-(Tabelle1[[#This Row],[80%/20% SCOP]]-5.5)/5.5)</f>
        <v>0.24490909090909083</v>
      </c>
    </row>
    <row r="2323" spans="1:14" ht="20.100000000000001" customHeight="1" x14ac:dyDescent="0.25">
      <c r="A2323" s="24">
        <v>16013552</v>
      </c>
      <c r="B2323" s="15" t="s">
        <v>2350</v>
      </c>
      <c r="C2323" s="15" t="s">
        <v>2353</v>
      </c>
      <c r="D2323" s="16" t="s">
        <v>2</v>
      </c>
      <c r="E2323" s="17">
        <v>10.38</v>
      </c>
      <c r="F2323" s="18">
        <v>1.99</v>
      </c>
      <c r="G2323" s="17">
        <v>10.17</v>
      </c>
      <c r="H2323" s="18">
        <v>1.54</v>
      </c>
      <c r="I2323" s="16" t="s">
        <v>3</v>
      </c>
      <c r="J2323" s="16" t="s">
        <v>15</v>
      </c>
      <c r="K2323" s="16" t="s">
        <v>4</v>
      </c>
      <c r="L2323" s="19">
        <f>IF(Tabelle1[[#This Row],[Heizleistung (55°C)]]=0,Tabelle1[[#This Row],[Heizleistung (35°C)]],(Tabelle1[[#This Row],[Heizleistung (35°C)]]+Tabelle1[[#This Row],[Heizleistung (55°C)]])/2)</f>
        <v>10.275</v>
      </c>
      <c r="M2323" s="20">
        <f>IF(Tabelle1[[#This Row],[Etas 55°C]]=0,0,(Tabelle1[[#This Row],[Etas 35°C]]*0.8+Tabelle1[[#This Row],[Etas 55°C]]*0.2))*2.5</f>
        <v>4.75</v>
      </c>
      <c r="N2323" s="21">
        <f>IF(-(Tabelle1[[#This Row],[80%/20% SCOP]]-5.5)/5.5=1,"n.a.",-(Tabelle1[[#This Row],[80%/20% SCOP]]-5.5)/5.5)</f>
        <v>0.13636363636363635</v>
      </c>
    </row>
    <row r="2324" spans="1:14" ht="20.100000000000001" customHeight="1" x14ac:dyDescent="0.25">
      <c r="A2324" s="24">
        <v>16013795</v>
      </c>
      <c r="B2324" s="15" t="s">
        <v>2350</v>
      </c>
      <c r="C2324" s="15" t="s">
        <v>2354</v>
      </c>
      <c r="D2324" s="16" t="s">
        <v>2</v>
      </c>
      <c r="E2324" s="17">
        <v>31.6</v>
      </c>
      <c r="F2324" s="18">
        <v>1.7450000000000001</v>
      </c>
      <c r="G2324" s="17">
        <v>34.5</v>
      </c>
      <c r="H2324" s="18">
        <v>1.3260000000000001</v>
      </c>
      <c r="I2324" s="16" t="s">
        <v>109</v>
      </c>
      <c r="J2324" s="16" t="s">
        <v>4</v>
      </c>
      <c r="K2324" s="16" t="s">
        <v>4</v>
      </c>
      <c r="L2324" s="19">
        <f>IF(Tabelle1[[#This Row],[Heizleistung (55°C)]]=0,Tabelle1[[#This Row],[Heizleistung (35°C)]],(Tabelle1[[#This Row],[Heizleistung (35°C)]]+Tabelle1[[#This Row],[Heizleistung (55°C)]])/2)</f>
        <v>33.049999999999997</v>
      </c>
      <c r="M2324" s="20">
        <f>IF(Tabelle1[[#This Row],[Etas 55°C]]=0,0,(Tabelle1[[#This Row],[Etas 35°C]]*0.8+Tabelle1[[#This Row],[Etas 55°C]]*0.2))*2.5</f>
        <v>4.1530000000000005</v>
      </c>
      <c r="N2324" s="21">
        <f>IF(-(Tabelle1[[#This Row],[80%/20% SCOP]]-5.5)/5.5=1,"n.a.",-(Tabelle1[[#This Row],[80%/20% SCOP]]-5.5)/5.5)</f>
        <v>0.24490909090909083</v>
      </c>
    </row>
    <row r="2325" spans="1:14" ht="20.100000000000001" customHeight="1" x14ac:dyDescent="0.25">
      <c r="A2325" s="24">
        <v>16013797</v>
      </c>
      <c r="B2325" s="15" t="s">
        <v>2350</v>
      </c>
      <c r="C2325" s="15" t="s">
        <v>2355</v>
      </c>
      <c r="D2325" s="16" t="s">
        <v>2</v>
      </c>
      <c r="E2325" s="17">
        <v>38.1</v>
      </c>
      <c r="F2325" s="18">
        <v>1.7450000000000001</v>
      </c>
      <c r="G2325" s="17">
        <v>41.8</v>
      </c>
      <c r="H2325" s="18">
        <v>1.3260000000000001</v>
      </c>
      <c r="I2325" s="16" t="s">
        <v>109</v>
      </c>
      <c r="J2325" s="16" t="s">
        <v>4</v>
      </c>
      <c r="K2325" s="16" t="s">
        <v>4</v>
      </c>
      <c r="L2325" s="19">
        <f>IF(Tabelle1[[#This Row],[Heizleistung (55°C)]]=0,Tabelle1[[#This Row],[Heizleistung (35°C)]],(Tabelle1[[#This Row],[Heizleistung (35°C)]]+Tabelle1[[#This Row],[Heizleistung (55°C)]])/2)</f>
        <v>39.950000000000003</v>
      </c>
      <c r="M2325" s="20">
        <f>IF(Tabelle1[[#This Row],[Etas 55°C]]=0,0,(Tabelle1[[#This Row],[Etas 35°C]]*0.8+Tabelle1[[#This Row],[Etas 55°C]]*0.2))*2.5</f>
        <v>4.1530000000000005</v>
      </c>
      <c r="N2325" s="21">
        <f>IF(-(Tabelle1[[#This Row],[80%/20% SCOP]]-5.5)/5.5=1,"n.a.",-(Tabelle1[[#This Row],[80%/20% SCOP]]-5.5)/5.5)</f>
        <v>0.24490909090909083</v>
      </c>
    </row>
    <row r="2326" spans="1:14" ht="20.100000000000001" customHeight="1" x14ac:dyDescent="0.25">
      <c r="A2326" s="24">
        <v>16013792</v>
      </c>
      <c r="B2326" s="15" t="s">
        <v>2350</v>
      </c>
      <c r="C2326" s="15" t="s">
        <v>2356</v>
      </c>
      <c r="D2326" s="16" t="s">
        <v>2</v>
      </c>
      <c r="E2326" s="17">
        <v>38.1</v>
      </c>
      <c r="F2326" s="18">
        <v>1.7450000000000001</v>
      </c>
      <c r="G2326" s="17">
        <v>41.8</v>
      </c>
      <c r="H2326" s="18">
        <v>1.3260000000000001</v>
      </c>
      <c r="I2326" s="16" t="s">
        <v>109</v>
      </c>
      <c r="J2326" s="16" t="s">
        <v>4</v>
      </c>
      <c r="K2326" s="16" t="s">
        <v>4</v>
      </c>
      <c r="L2326" s="19">
        <f>IF(Tabelle1[[#This Row],[Heizleistung (55°C)]]=0,Tabelle1[[#This Row],[Heizleistung (35°C)]],(Tabelle1[[#This Row],[Heizleistung (35°C)]]+Tabelle1[[#This Row],[Heizleistung (55°C)]])/2)</f>
        <v>39.950000000000003</v>
      </c>
      <c r="M2326" s="20">
        <f>IF(Tabelle1[[#This Row],[Etas 55°C]]=0,0,(Tabelle1[[#This Row],[Etas 35°C]]*0.8+Tabelle1[[#This Row],[Etas 55°C]]*0.2))*2.5</f>
        <v>4.1530000000000005</v>
      </c>
      <c r="N2326" s="21">
        <f>IF(-(Tabelle1[[#This Row],[80%/20% SCOP]]-5.5)/5.5=1,"n.a.",-(Tabelle1[[#This Row],[80%/20% SCOP]]-5.5)/5.5)</f>
        <v>0.24490909090909083</v>
      </c>
    </row>
    <row r="2327" spans="1:14" ht="20.100000000000001" customHeight="1" x14ac:dyDescent="0.25">
      <c r="A2327" s="24">
        <v>16013794</v>
      </c>
      <c r="B2327" s="15" t="s">
        <v>2350</v>
      </c>
      <c r="C2327" s="15" t="s">
        <v>2357</v>
      </c>
      <c r="D2327" s="16" t="s">
        <v>2</v>
      </c>
      <c r="E2327" s="17">
        <v>56.1</v>
      </c>
      <c r="F2327" s="18">
        <v>1.7450000000000001</v>
      </c>
      <c r="G2327" s="17">
        <v>63.7</v>
      </c>
      <c r="H2327" s="18">
        <v>1.3260000000000001</v>
      </c>
      <c r="I2327" s="16" t="s">
        <v>109</v>
      </c>
      <c r="J2327" s="16" t="s">
        <v>4</v>
      </c>
      <c r="K2327" s="16" t="s">
        <v>4</v>
      </c>
      <c r="L2327" s="19">
        <f>IF(Tabelle1[[#This Row],[Heizleistung (55°C)]]=0,Tabelle1[[#This Row],[Heizleistung (35°C)]],(Tabelle1[[#This Row],[Heizleistung (35°C)]]+Tabelle1[[#This Row],[Heizleistung (55°C)]])/2)</f>
        <v>59.900000000000006</v>
      </c>
      <c r="M2327" s="20">
        <f>IF(Tabelle1[[#This Row],[Etas 55°C]]=0,0,(Tabelle1[[#This Row],[Etas 35°C]]*0.8+Tabelle1[[#This Row],[Etas 55°C]]*0.2))*2.5</f>
        <v>4.1530000000000005</v>
      </c>
      <c r="N2327" s="21">
        <f>IF(-(Tabelle1[[#This Row],[80%/20% SCOP]]-5.5)/5.5=1,"n.a.",-(Tabelle1[[#This Row],[80%/20% SCOP]]-5.5)/5.5)</f>
        <v>0.24490909090909083</v>
      </c>
    </row>
    <row r="2328" spans="1:14" ht="20.100000000000001" customHeight="1" x14ac:dyDescent="0.25">
      <c r="A2328" s="24">
        <v>16013793</v>
      </c>
      <c r="B2328" s="15" t="s">
        <v>2350</v>
      </c>
      <c r="C2328" s="15" t="s">
        <v>2358</v>
      </c>
      <c r="D2328" s="16" t="s">
        <v>2</v>
      </c>
      <c r="E2328" s="17">
        <v>44.5</v>
      </c>
      <c r="F2328" s="18">
        <v>1.7450000000000001</v>
      </c>
      <c r="G2328" s="17">
        <v>50.3</v>
      </c>
      <c r="H2328" s="18">
        <v>1.3260000000000001</v>
      </c>
      <c r="I2328" s="16" t="s">
        <v>109</v>
      </c>
      <c r="J2328" s="16" t="s">
        <v>4</v>
      </c>
      <c r="K2328" s="16" t="s">
        <v>4</v>
      </c>
      <c r="L2328" s="19">
        <f>IF(Tabelle1[[#This Row],[Heizleistung (55°C)]]=0,Tabelle1[[#This Row],[Heizleistung (35°C)]],(Tabelle1[[#This Row],[Heizleistung (35°C)]]+Tabelle1[[#This Row],[Heizleistung (55°C)]])/2)</f>
        <v>47.4</v>
      </c>
      <c r="M2328" s="20">
        <f>IF(Tabelle1[[#This Row],[Etas 55°C]]=0,0,(Tabelle1[[#This Row],[Etas 35°C]]*0.8+Tabelle1[[#This Row],[Etas 55°C]]*0.2))*2.5</f>
        <v>4.1530000000000005</v>
      </c>
      <c r="N2328" s="21">
        <f>IF(-(Tabelle1[[#This Row],[80%/20% SCOP]]-5.5)/5.5=1,"n.a.",-(Tabelle1[[#This Row],[80%/20% SCOP]]-5.5)/5.5)</f>
        <v>0.24490909090909083</v>
      </c>
    </row>
    <row r="2329" spans="1:14" ht="20.100000000000001" customHeight="1" x14ac:dyDescent="0.25">
      <c r="A2329" s="24">
        <v>16013551</v>
      </c>
      <c r="B2329" s="15" t="s">
        <v>2350</v>
      </c>
      <c r="C2329" s="15" t="s">
        <v>2359</v>
      </c>
      <c r="D2329" s="16" t="s">
        <v>2</v>
      </c>
      <c r="E2329" s="17">
        <v>5.29</v>
      </c>
      <c r="F2329" s="18">
        <v>1.64</v>
      </c>
      <c r="G2329" s="17">
        <v>5.14</v>
      </c>
      <c r="H2329" s="18">
        <v>1.35</v>
      </c>
      <c r="I2329" s="16" t="s">
        <v>3</v>
      </c>
      <c r="J2329" s="16" t="s">
        <v>15</v>
      </c>
      <c r="K2329" s="16" t="s">
        <v>4</v>
      </c>
      <c r="L2329" s="19">
        <f>IF(Tabelle1[[#This Row],[Heizleistung (55°C)]]=0,Tabelle1[[#This Row],[Heizleistung (35°C)]],(Tabelle1[[#This Row],[Heizleistung (35°C)]]+Tabelle1[[#This Row],[Heizleistung (55°C)]])/2)</f>
        <v>5.2149999999999999</v>
      </c>
      <c r="M2329" s="20">
        <f>IF(Tabelle1[[#This Row],[Etas 55°C]]=0,0,(Tabelle1[[#This Row],[Etas 35°C]]*0.8+Tabelle1[[#This Row],[Etas 55°C]]*0.2))*2.5</f>
        <v>3.9550000000000001</v>
      </c>
      <c r="N2329" s="21">
        <f>IF(-(Tabelle1[[#This Row],[80%/20% SCOP]]-5.5)/5.5=1,"n.a.",-(Tabelle1[[#This Row],[80%/20% SCOP]]-5.5)/5.5)</f>
        <v>0.28090909090909089</v>
      </c>
    </row>
    <row r="2330" spans="1:14" ht="20.100000000000001" customHeight="1" x14ac:dyDescent="0.25">
      <c r="A2330" s="24">
        <v>16013798</v>
      </c>
      <c r="B2330" s="15" t="s">
        <v>2350</v>
      </c>
      <c r="C2330" s="15" t="s">
        <v>2360</v>
      </c>
      <c r="D2330" s="16" t="s">
        <v>2</v>
      </c>
      <c r="E2330" s="17">
        <v>44.5</v>
      </c>
      <c r="F2330" s="18">
        <v>1.7450000000000001</v>
      </c>
      <c r="G2330" s="17">
        <v>50.3</v>
      </c>
      <c r="H2330" s="18">
        <v>1.3260000000000001</v>
      </c>
      <c r="I2330" s="16" t="s">
        <v>109</v>
      </c>
      <c r="J2330" s="16" t="s">
        <v>4</v>
      </c>
      <c r="K2330" s="16" t="s">
        <v>4</v>
      </c>
      <c r="L2330" s="19">
        <f>IF(Tabelle1[[#This Row],[Heizleistung (55°C)]]=0,Tabelle1[[#This Row],[Heizleistung (35°C)]],(Tabelle1[[#This Row],[Heizleistung (35°C)]]+Tabelle1[[#This Row],[Heizleistung (55°C)]])/2)</f>
        <v>47.4</v>
      </c>
      <c r="M2330" s="20">
        <f>IF(Tabelle1[[#This Row],[Etas 55°C]]=0,0,(Tabelle1[[#This Row],[Etas 35°C]]*0.8+Tabelle1[[#This Row],[Etas 55°C]]*0.2))*2.5</f>
        <v>4.1530000000000005</v>
      </c>
      <c r="N2330" s="21">
        <f>IF(-(Tabelle1[[#This Row],[80%/20% SCOP]]-5.5)/5.5=1,"n.a.",-(Tabelle1[[#This Row],[80%/20% SCOP]]-5.5)/5.5)</f>
        <v>0.24490909090909083</v>
      </c>
    </row>
    <row r="2331" spans="1:14" ht="20.100000000000001" customHeight="1" x14ac:dyDescent="0.25">
      <c r="A2331" s="24">
        <v>16013790</v>
      </c>
      <c r="B2331" s="15" t="s">
        <v>2350</v>
      </c>
      <c r="C2331" s="15" t="s">
        <v>2361</v>
      </c>
      <c r="D2331" s="16" t="s">
        <v>2</v>
      </c>
      <c r="E2331" s="17">
        <v>31.6</v>
      </c>
      <c r="F2331" s="18">
        <v>1.7450000000000001</v>
      </c>
      <c r="G2331" s="17">
        <v>34.5</v>
      </c>
      <c r="H2331" s="18">
        <v>1.3260000000000001</v>
      </c>
      <c r="I2331" s="16" t="s">
        <v>109</v>
      </c>
      <c r="J2331" s="16" t="s">
        <v>4</v>
      </c>
      <c r="K2331" s="16" t="s">
        <v>4</v>
      </c>
      <c r="L2331" s="19">
        <f>IF(Tabelle1[[#This Row],[Heizleistung (55°C)]]=0,Tabelle1[[#This Row],[Heizleistung (35°C)]],(Tabelle1[[#This Row],[Heizleistung (35°C)]]+Tabelle1[[#This Row],[Heizleistung (55°C)]])/2)</f>
        <v>33.049999999999997</v>
      </c>
      <c r="M2331" s="20">
        <f>IF(Tabelle1[[#This Row],[Etas 55°C]]=0,0,(Tabelle1[[#This Row],[Etas 35°C]]*0.8+Tabelle1[[#This Row],[Etas 55°C]]*0.2))*2.5</f>
        <v>4.1530000000000005</v>
      </c>
      <c r="N2331" s="21">
        <f>IF(-(Tabelle1[[#This Row],[80%/20% SCOP]]-5.5)/5.5=1,"n.a.",-(Tabelle1[[#This Row],[80%/20% SCOP]]-5.5)/5.5)</f>
        <v>0.24490909090909083</v>
      </c>
    </row>
    <row r="2332" spans="1:14" ht="20.100000000000001" customHeight="1" x14ac:dyDescent="0.25">
      <c r="A2332" s="24">
        <v>16013791</v>
      </c>
      <c r="B2332" s="15" t="s">
        <v>2350</v>
      </c>
      <c r="C2332" s="15" t="s">
        <v>2362</v>
      </c>
      <c r="D2332" s="16" t="s">
        <v>2</v>
      </c>
      <c r="E2332" s="17">
        <v>33.6</v>
      </c>
      <c r="F2332" s="18">
        <v>1.7450000000000001</v>
      </c>
      <c r="G2332" s="17">
        <v>38.9</v>
      </c>
      <c r="H2332" s="18">
        <v>1.3260000000000001</v>
      </c>
      <c r="I2332" s="16" t="s">
        <v>109</v>
      </c>
      <c r="J2332" s="16" t="s">
        <v>4</v>
      </c>
      <c r="K2332" s="16" t="s">
        <v>4</v>
      </c>
      <c r="L2332" s="19">
        <f>IF(Tabelle1[[#This Row],[Heizleistung (55°C)]]=0,Tabelle1[[#This Row],[Heizleistung (35°C)]],(Tabelle1[[#This Row],[Heizleistung (35°C)]]+Tabelle1[[#This Row],[Heizleistung (55°C)]])/2)</f>
        <v>36.25</v>
      </c>
      <c r="M2332" s="20">
        <f>IF(Tabelle1[[#This Row],[Etas 55°C]]=0,0,(Tabelle1[[#This Row],[Etas 35°C]]*0.8+Tabelle1[[#This Row],[Etas 55°C]]*0.2))*2.5</f>
        <v>4.1530000000000005</v>
      </c>
      <c r="N2332" s="21">
        <f>IF(-(Tabelle1[[#This Row],[80%/20% SCOP]]-5.5)/5.5=1,"n.a.",-(Tabelle1[[#This Row],[80%/20% SCOP]]-5.5)/5.5)</f>
        <v>0.24490909090909083</v>
      </c>
    </row>
    <row r="2333" spans="1:14" ht="20.100000000000001" customHeight="1" x14ac:dyDescent="0.25">
      <c r="A2333" s="24">
        <v>16005580</v>
      </c>
      <c r="B2333" s="15" t="s">
        <v>2363</v>
      </c>
      <c r="C2333" s="15" t="s">
        <v>2364</v>
      </c>
      <c r="D2333" s="16" t="s">
        <v>2</v>
      </c>
      <c r="E2333" s="17">
        <v>10</v>
      </c>
      <c r="F2333" s="18">
        <v>1.82</v>
      </c>
      <c r="G2333" s="17">
        <v>8.5</v>
      </c>
      <c r="H2333" s="18">
        <v>1.34</v>
      </c>
      <c r="I2333" s="16" t="s">
        <v>109</v>
      </c>
      <c r="J2333" s="16" t="s">
        <v>4</v>
      </c>
      <c r="K2333" s="16" t="s">
        <v>4</v>
      </c>
      <c r="L2333" s="19">
        <f>IF(Tabelle1[[#This Row],[Heizleistung (55°C)]]=0,Tabelle1[[#This Row],[Heizleistung (35°C)]],(Tabelle1[[#This Row],[Heizleistung (35°C)]]+Tabelle1[[#This Row],[Heizleistung (55°C)]])/2)</f>
        <v>9.25</v>
      </c>
      <c r="M2333" s="20">
        <f>IF(Tabelle1[[#This Row],[Etas 55°C]]=0,0,(Tabelle1[[#This Row],[Etas 35°C]]*0.8+Tabelle1[[#This Row],[Etas 55°C]]*0.2))*2.5</f>
        <v>4.3100000000000005</v>
      </c>
      <c r="N2333" s="21">
        <f>IF(-(Tabelle1[[#This Row],[80%/20% SCOP]]-5.5)/5.5=1,"n.a.",-(Tabelle1[[#This Row],[80%/20% SCOP]]-5.5)/5.5)</f>
        <v>0.21636363636363629</v>
      </c>
    </row>
    <row r="2334" spans="1:14" ht="20.100000000000001" customHeight="1" x14ac:dyDescent="0.25">
      <c r="A2334" s="24">
        <v>16015202</v>
      </c>
      <c r="B2334" s="15" t="s">
        <v>2363</v>
      </c>
      <c r="C2334" s="15" t="s">
        <v>2365</v>
      </c>
      <c r="D2334" s="16" t="s">
        <v>2</v>
      </c>
      <c r="E2334" s="17">
        <v>24.7</v>
      </c>
      <c r="F2334" s="18">
        <v>1.9419999999999999</v>
      </c>
      <c r="G2334" s="17">
        <v>24.4</v>
      </c>
      <c r="H2334" s="18">
        <v>1.4259999999999999</v>
      </c>
      <c r="I2334" s="16" t="s">
        <v>109</v>
      </c>
      <c r="J2334" s="16" t="s">
        <v>4</v>
      </c>
      <c r="K2334" s="16" t="s">
        <v>4</v>
      </c>
      <c r="L2334" s="19">
        <f>IF(Tabelle1[[#This Row],[Heizleistung (55°C)]]=0,Tabelle1[[#This Row],[Heizleistung (35°C)]],(Tabelle1[[#This Row],[Heizleistung (35°C)]]+Tabelle1[[#This Row],[Heizleistung (55°C)]])/2)</f>
        <v>24.549999999999997</v>
      </c>
      <c r="M2334" s="20">
        <f>IF(Tabelle1[[#This Row],[Etas 55°C]]=0,0,(Tabelle1[[#This Row],[Etas 35°C]]*0.8+Tabelle1[[#This Row],[Etas 55°C]]*0.2))*2.5</f>
        <v>4.5969999999999995</v>
      </c>
      <c r="N2334" s="21">
        <f>IF(-(Tabelle1[[#This Row],[80%/20% SCOP]]-5.5)/5.5=1,"n.a.",-(Tabelle1[[#This Row],[80%/20% SCOP]]-5.5)/5.5)</f>
        <v>0.16418181818181826</v>
      </c>
    </row>
    <row r="2335" spans="1:14" ht="20.100000000000001" customHeight="1" x14ac:dyDescent="0.25">
      <c r="A2335" s="24">
        <v>16006952</v>
      </c>
      <c r="B2335" s="15" t="s">
        <v>2363</v>
      </c>
      <c r="C2335" s="15" t="s">
        <v>2366</v>
      </c>
      <c r="D2335" s="16" t="s">
        <v>2</v>
      </c>
      <c r="E2335" s="17">
        <v>28</v>
      </c>
      <c r="F2335" s="18">
        <v>2.0299999999999998</v>
      </c>
      <c r="G2335" s="17">
        <v>24</v>
      </c>
      <c r="H2335" s="18">
        <v>1.35</v>
      </c>
      <c r="I2335" s="16" t="s">
        <v>109</v>
      </c>
      <c r="J2335" s="16" t="s">
        <v>4</v>
      </c>
      <c r="K2335" s="16" t="s">
        <v>4</v>
      </c>
      <c r="L2335" s="19">
        <f>IF(Tabelle1[[#This Row],[Heizleistung (55°C)]]=0,Tabelle1[[#This Row],[Heizleistung (35°C)]],(Tabelle1[[#This Row],[Heizleistung (35°C)]]+Tabelle1[[#This Row],[Heizleistung (55°C)]])/2)</f>
        <v>26</v>
      </c>
      <c r="M2335" s="20">
        <f>IF(Tabelle1[[#This Row],[Etas 55°C]]=0,0,(Tabelle1[[#This Row],[Etas 35°C]]*0.8+Tabelle1[[#This Row],[Etas 55°C]]*0.2))*2.5</f>
        <v>4.7349999999999994</v>
      </c>
      <c r="N2335" s="21">
        <f>IF(-(Tabelle1[[#This Row],[80%/20% SCOP]]-5.5)/5.5=1,"n.a.",-(Tabelle1[[#This Row],[80%/20% SCOP]]-5.5)/5.5)</f>
        <v>0.13909090909090918</v>
      </c>
    </row>
    <row r="2336" spans="1:14" ht="20.100000000000001" customHeight="1" x14ac:dyDescent="0.25">
      <c r="A2336" s="24">
        <v>16006947</v>
      </c>
      <c r="B2336" s="15" t="s">
        <v>2363</v>
      </c>
      <c r="C2336" s="15" t="s">
        <v>2367</v>
      </c>
      <c r="D2336" s="16" t="s">
        <v>2</v>
      </c>
      <c r="E2336" s="17">
        <v>10</v>
      </c>
      <c r="F2336" s="18">
        <v>2.12</v>
      </c>
      <c r="G2336" s="17">
        <v>10</v>
      </c>
      <c r="H2336" s="18">
        <v>1.48</v>
      </c>
      <c r="I2336" s="16" t="s">
        <v>109</v>
      </c>
      <c r="J2336" s="16" t="s">
        <v>4</v>
      </c>
      <c r="K2336" s="16" t="s">
        <v>4</v>
      </c>
      <c r="L2336" s="19">
        <f>IF(Tabelle1[[#This Row],[Heizleistung (55°C)]]=0,Tabelle1[[#This Row],[Heizleistung (35°C)]],(Tabelle1[[#This Row],[Heizleistung (35°C)]]+Tabelle1[[#This Row],[Heizleistung (55°C)]])/2)</f>
        <v>10</v>
      </c>
      <c r="M2336" s="20">
        <f>IF(Tabelle1[[#This Row],[Etas 55°C]]=0,0,(Tabelle1[[#This Row],[Etas 35°C]]*0.8+Tabelle1[[#This Row],[Etas 55°C]]*0.2))*2.5</f>
        <v>4.9800000000000004</v>
      </c>
      <c r="N2336" s="21">
        <f>IF(-(Tabelle1[[#This Row],[80%/20% SCOP]]-5.5)/5.5=1,"n.a.",-(Tabelle1[[#This Row],[80%/20% SCOP]]-5.5)/5.5)</f>
        <v>9.4545454545454474E-2</v>
      </c>
    </row>
    <row r="2337" spans="1:14" ht="20.100000000000001" customHeight="1" x14ac:dyDescent="0.25">
      <c r="A2337" s="24">
        <v>16006948</v>
      </c>
      <c r="B2337" s="15" t="s">
        <v>2363</v>
      </c>
      <c r="C2337" s="15" t="s">
        <v>2368</v>
      </c>
      <c r="D2337" s="16" t="s">
        <v>2</v>
      </c>
      <c r="E2337" s="17">
        <v>10</v>
      </c>
      <c r="F2337" s="18">
        <v>2.12</v>
      </c>
      <c r="G2337" s="17">
        <v>10</v>
      </c>
      <c r="H2337" s="18">
        <v>1.48</v>
      </c>
      <c r="I2337" s="16" t="s">
        <v>109</v>
      </c>
      <c r="J2337" s="16" t="s">
        <v>4</v>
      </c>
      <c r="K2337" s="16" t="s">
        <v>4</v>
      </c>
      <c r="L2337" s="19">
        <f>IF(Tabelle1[[#This Row],[Heizleistung (55°C)]]=0,Tabelle1[[#This Row],[Heizleistung (35°C)]],(Tabelle1[[#This Row],[Heizleistung (35°C)]]+Tabelle1[[#This Row],[Heizleistung (55°C)]])/2)</f>
        <v>10</v>
      </c>
      <c r="M2337" s="20">
        <f>IF(Tabelle1[[#This Row],[Etas 55°C]]=0,0,(Tabelle1[[#This Row],[Etas 35°C]]*0.8+Tabelle1[[#This Row],[Etas 55°C]]*0.2))*2.5</f>
        <v>4.9800000000000004</v>
      </c>
      <c r="N2337" s="21">
        <f>IF(-(Tabelle1[[#This Row],[80%/20% SCOP]]-5.5)/5.5=1,"n.a.",-(Tabelle1[[#This Row],[80%/20% SCOP]]-5.5)/5.5)</f>
        <v>9.4545454545454474E-2</v>
      </c>
    </row>
    <row r="2338" spans="1:14" ht="20.100000000000001" customHeight="1" x14ac:dyDescent="0.25">
      <c r="A2338" s="24">
        <v>16013089</v>
      </c>
      <c r="B2338" s="15" t="s">
        <v>2363</v>
      </c>
      <c r="C2338" s="15" t="s">
        <v>2369</v>
      </c>
      <c r="D2338" s="16" t="s">
        <v>2</v>
      </c>
      <c r="E2338" s="17">
        <v>6.8</v>
      </c>
      <c r="F2338" s="18">
        <v>2.2509999999999999</v>
      </c>
      <c r="G2338" s="17">
        <v>6.7</v>
      </c>
      <c r="H2338" s="18">
        <v>1.647</v>
      </c>
      <c r="I2338" s="16" t="s">
        <v>3</v>
      </c>
      <c r="J2338" s="16" t="s">
        <v>4</v>
      </c>
      <c r="K2338" s="16" t="s">
        <v>4</v>
      </c>
      <c r="L2338" s="19">
        <f>IF(Tabelle1[[#This Row],[Heizleistung (55°C)]]=0,Tabelle1[[#This Row],[Heizleistung (35°C)]],(Tabelle1[[#This Row],[Heizleistung (35°C)]]+Tabelle1[[#This Row],[Heizleistung (55°C)]])/2)</f>
        <v>6.75</v>
      </c>
      <c r="M2338" s="20">
        <f>IF(Tabelle1[[#This Row],[Etas 55°C]]=0,0,(Tabelle1[[#This Row],[Etas 35°C]]*0.8+Tabelle1[[#This Row],[Etas 55°C]]*0.2))*2.5</f>
        <v>5.3254999999999999</v>
      </c>
      <c r="N2338" s="21">
        <f>IF(-(Tabelle1[[#This Row],[80%/20% SCOP]]-5.5)/5.5=1,"n.a.",-(Tabelle1[[#This Row],[80%/20% SCOP]]-5.5)/5.5)</f>
        <v>3.1727272727272743E-2</v>
      </c>
    </row>
    <row r="2339" spans="1:14" ht="20.100000000000001" customHeight="1" x14ac:dyDescent="0.25">
      <c r="A2339" s="24">
        <v>16006951</v>
      </c>
      <c r="B2339" s="15" t="s">
        <v>2363</v>
      </c>
      <c r="C2339" s="15" t="s">
        <v>2370</v>
      </c>
      <c r="D2339" s="16" t="s">
        <v>2</v>
      </c>
      <c r="E2339" s="17">
        <v>28</v>
      </c>
      <c r="F2339" s="18">
        <v>2.0299999999999998</v>
      </c>
      <c r="G2339" s="17">
        <v>24</v>
      </c>
      <c r="H2339" s="18">
        <v>1.35</v>
      </c>
      <c r="I2339" s="16" t="s">
        <v>109</v>
      </c>
      <c r="J2339" s="16" t="s">
        <v>4</v>
      </c>
      <c r="K2339" s="16" t="s">
        <v>4</v>
      </c>
      <c r="L2339" s="19">
        <f>IF(Tabelle1[[#This Row],[Heizleistung (55°C)]]=0,Tabelle1[[#This Row],[Heizleistung (35°C)]],(Tabelle1[[#This Row],[Heizleistung (35°C)]]+Tabelle1[[#This Row],[Heizleistung (55°C)]])/2)</f>
        <v>26</v>
      </c>
      <c r="M2339" s="20">
        <f>IF(Tabelle1[[#This Row],[Etas 55°C]]=0,0,(Tabelle1[[#This Row],[Etas 35°C]]*0.8+Tabelle1[[#This Row],[Etas 55°C]]*0.2))*2.5</f>
        <v>4.7349999999999994</v>
      </c>
      <c r="N2339" s="21">
        <f>IF(-(Tabelle1[[#This Row],[80%/20% SCOP]]-5.5)/5.5=1,"n.a.",-(Tabelle1[[#This Row],[80%/20% SCOP]]-5.5)/5.5)</f>
        <v>0.13909090909090918</v>
      </c>
    </row>
    <row r="2340" spans="1:14" ht="20.100000000000001" customHeight="1" x14ac:dyDescent="0.25">
      <c r="A2340" s="24">
        <v>16013091</v>
      </c>
      <c r="B2340" s="15" t="s">
        <v>2363</v>
      </c>
      <c r="C2340" s="15" t="s">
        <v>2371</v>
      </c>
      <c r="D2340" s="16" t="s">
        <v>2</v>
      </c>
      <c r="E2340" s="17">
        <v>10</v>
      </c>
      <c r="F2340" s="18">
        <v>2.2080000000000002</v>
      </c>
      <c r="G2340" s="17">
        <v>10</v>
      </c>
      <c r="H2340" s="18">
        <v>1.698</v>
      </c>
      <c r="I2340" s="16" t="s">
        <v>3</v>
      </c>
      <c r="J2340" s="16" t="s">
        <v>4</v>
      </c>
      <c r="K2340" s="16" t="s">
        <v>4</v>
      </c>
      <c r="L2340" s="19">
        <f>IF(Tabelle1[[#This Row],[Heizleistung (55°C)]]=0,Tabelle1[[#This Row],[Heizleistung (35°C)]],(Tabelle1[[#This Row],[Heizleistung (35°C)]]+Tabelle1[[#This Row],[Heizleistung (55°C)]])/2)</f>
        <v>10</v>
      </c>
      <c r="M2340" s="20">
        <f>IF(Tabelle1[[#This Row],[Etas 55°C]]=0,0,(Tabelle1[[#This Row],[Etas 35°C]]*0.8+Tabelle1[[#This Row],[Etas 55°C]]*0.2))*2.5</f>
        <v>5.2650000000000006</v>
      </c>
      <c r="N2340" s="21">
        <f>IF(-(Tabelle1[[#This Row],[80%/20% SCOP]]-5.5)/5.5=1,"n.a.",-(Tabelle1[[#This Row],[80%/20% SCOP]]-5.5)/5.5)</f>
        <v>4.2727272727272621E-2</v>
      </c>
    </row>
    <row r="2341" spans="1:14" ht="20.100000000000001" customHeight="1" x14ac:dyDescent="0.25">
      <c r="A2341" s="24">
        <v>16005576</v>
      </c>
      <c r="B2341" s="15" t="s">
        <v>2363</v>
      </c>
      <c r="C2341" s="15" t="s">
        <v>2372</v>
      </c>
      <c r="D2341" s="16" t="s">
        <v>2</v>
      </c>
      <c r="E2341" s="17">
        <v>10</v>
      </c>
      <c r="F2341" s="18">
        <v>1.85</v>
      </c>
      <c r="G2341" s="17">
        <v>8.5</v>
      </c>
      <c r="H2341" s="18">
        <v>1.33</v>
      </c>
      <c r="I2341" s="16" t="s">
        <v>109</v>
      </c>
      <c r="J2341" s="16" t="s">
        <v>15</v>
      </c>
      <c r="K2341" s="16" t="s">
        <v>4</v>
      </c>
      <c r="L2341" s="19">
        <f>IF(Tabelle1[[#This Row],[Heizleistung (55°C)]]=0,Tabelle1[[#This Row],[Heizleistung (35°C)]],(Tabelle1[[#This Row],[Heizleistung (35°C)]]+Tabelle1[[#This Row],[Heizleistung (55°C)]])/2)</f>
        <v>9.25</v>
      </c>
      <c r="M2341" s="20">
        <f>IF(Tabelle1[[#This Row],[Etas 55°C]]=0,0,(Tabelle1[[#This Row],[Etas 35°C]]*0.8+Tabelle1[[#This Row],[Etas 55°C]]*0.2))*2.5</f>
        <v>4.3650000000000002</v>
      </c>
      <c r="N2341" s="21">
        <f>IF(-(Tabelle1[[#This Row],[80%/20% SCOP]]-5.5)/5.5=1,"n.a.",-(Tabelle1[[#This Row],[80%/20% SCOP]]-5.5)/5.5)</f>
        <v>0.20636363636363633</v>
      </c>
    </row>
    <row r="2342" spans="1:14" ht="20.100000000000001" customHeight="1" x14ac:dyDescent="0.25">
      <c r="A2342" s="24">
        <v>16006955</v>
      </c>
      <c r="B2342" s="15" t="s">
        <v>2363</v>
      </c>
      <c r="C2342" s="15" t="s">
        <v>2373</v>
      </c>
      <c r="D2342" s="16" t="s">
        <v>2</v>
      </c>
      <c r="E2342" s="17">
        <v>45</v>
      </c>
      <c r="F2342" s="18">
        <v>2.0299999999999998</v>
      </c>
      <c r="G2342" s="17">
        <v>45</v>
      </c>
      <c r="H2342" s="18">
        <v>1.35</v>
      </c>
      <c r="I2342" s="16" t="s">
        <v>109</v>
      </c>
      <c r="J2342" s="16" t="s">
        <v>4</v>
      </c>
      <c r="K2342" s="16" t="s">
        <v>4</v>
      </c>
      <c r="L2342" s="19">
        <f>IF(Tabelle1[[#This Row],[Heizleistung (55°C)]]=0,Tabelle1[[#This Row],[Heizleistung (35°C)]],(Tabelle1[[#This Row],[Heizleistung (35°C)]]+Tabelle1[[#This Row],[Heizleistung (55°C)]])/2)</f>
        <v>45</v>
      </c>
      <c r="M2342" s="20">
        <f>IF(Tabelle1[[#This Row],[Etas 55°C]]=0,0,(Tabelle1[[#This Row],[Etas 35°C]]*0.8+Tabelle1[[#This Row],[Etas 55°C]]*0.2))*2.5</f>
        <v>4.7349999999999994</v>
      </c>
      <c r="N2342" s="21">
        <f>IF(-(Tabelle1[[#This Row],[80%/20% SCOP]]-5.5)/5.5=1,"n.a.",-(Tabelle1[[#This Row],[80%/20% SCOP]]-5.5)/5.5)</f>
        <v>0.13909090909090918</v>
      </c>
    </row>
    <row r="2343" spans="1:14" ht="20.100000000000001" customHeight="1" x14ac:dyDescent="0.25">
      <c r="A2343" s="24">
        <v>16006876</v>
      </c>
      <c r="B2343" s="15" t="s">
        <v>2363</v>
      </c>
      <c r="C2343" s="15" t="s">
        <v>2374</v>
      </c>
      <c r="D2343" s="16" t="s">
        <v>2</v>
      </c>
      <c r="E2343" s="17">
        <v>7</v>
      </c>
      <c r="F2343" s="18">
        <v>2.12</v>
      </c>
      <c r="G2343" s="17">
        <v>7</v>
      </c>
      <c r="H2343" s="18">
        <v>1.48</v>
      </c>
      <c r="I2343" s="16" t="s">
        <v>109</v>
      </c>
      <c r="J2343" s="16" t="s">
        <v>4</v>
      </c>
      <c r="K2343" s="16" t="s">
        <v>4</v>
      </c>
      <c r="L2343" s="19">
        <f>IF(Tabelle1[[#This Row],[Heizleistung (55°C)]]=0,Tabelle1[[#This Row],[Heizleistung (35°C)]],(Tabelle1[[#This Row],[Heizleistung (35°C)]]+Tabelle1[[#This Row],[Heizleistung (55°C)]])/2)</f>
        <v>7</v>
      </c>
      <c r="M2343" s="20">
        <f>IF(Tabelle1[[#This Row],[Etas 55°C]]=0,0,(Tabelle1[[#This Row],[Etas 35°C]]*0.8+Tabelle1[[#This Row],[Etas 55°C]]*0.2))*2.5</f>
        <v>4.9800000000000004</v>
      </c>
      <c r="N2343" s="21">
        <f>IF(-(Tabelle1[[#This Row],[80%/20% SCOP]]-5.5)/5.5=1,"n.a.",-(Tabelle1[[#This Row],[80%/20% SCOP]]-5.5)/5.5)</f>
        <v>9.4545454545454474E-2</v>
      </c>
    </row>
    <row r="2344" spans="1:14" ht="20.100000000000001" customHeight="1" x14ac:dyDescent="0.25">
      <c r="A2344" s="24">
        <v>16006946</v>
      </c>
      <c r="B2344" s="15" t="s">
        <v>2363</v>
      </c>
      <c r="C2344" s="15" t="s">
        <v>2375</v>
      </c>
      <c r="D2344" s="16" t="s">
        <v>2</v>
      </c>
      <c r="E2344" s="17">
        <v>7</v>
      </c>
      <c r="F2344" s="18">
        <v>2.12</v>
      </c>
      <c r="G2344" s="17">
        <v>7</v>
      </c>
      <c r="H2344" s="18">
        <v>1.48</v>
      </c>
      <c r="I2344" s="16" t="s">
        <v>109</v>
      </c>
      <c r="J2344" s="16" t="s">
        <v>4</v>
      </c>
      <c r="K2344" s="16" t="s">
        <v>4</v>
      </c>
      <c r="L2344" s="19">
        <f>IF(Tabelle1[[#This Row],[Heizleistung (55°C)]]=0,Tabelle1[[#This Row],[Heizleistung (35°C)]],(Tabelle1[[#This Row],[Heizleistung (35°C)]]+Tabelle1[[#This Row],[Heizleistung (55°C)]])/2)</f>
        <v>7</v>
      </c>
      <c r="M2344" s="20">
        <f>IF(Tabelle1[[#This Row],[Etas 55°C]]=0,0,(Tabelle1[[#This Row],[Etas 35°C]]*0.8+Tabelle1[[#This Row],[Etas 55°C]]*0.2))*2.5</f>
        <v>4.9800000000000004</v>
      </c>
      <c r="N2344" s="21">
        <f>IF(-(Tabelle1[[#This Row],[80%/20% SCOP]]-5.5)/5.5=1,"n.a.",-(Tabelle1[[#This Row],[80%/20% SCOP]]-5.5)/5.5)</f>
        <v>9.4545454545454474E-2</v>
      </c>
    </row>
    <row r="2345" spans="1:14" ht="20.100000000000001" customHeight="1" x14ac:dyDescent="0.25">
      <c r="A2345" s="24">
        <v>16006953</v>
      </c>
      <c r="B2345" s="15" t="s">
        <v>2363</v>
      </c>
      <c r="C2345" s="15" t="s">
        <v>2376</v>
      </c>
      <c r="D2345" s="16" t="s">
        <v>2</v>
      </c>
      <c r="E2345" s="17">
        <v>40</v>
      </c>
      <c r="F2345" s="18">
        <v>1.97</v>
      </c>
      <c r="G2345" s="17">
        <v>35</v>
      </c>
      <c r="H2345" s="18">
        <v>1.35</v>
      </c>
      <c r="I2345" s="16" t="s">
        <v>109</v>
      </c>
      <c r="J2345" s="16" t="s">
        <v>4</v>
      </c>
      <c r="K2345" s="16" t="s">
        <v>4</v>
      </c>
      <c r="L2345" s="19">
        <f>IF(Tabelle1[[#This Row],[Heizleistung (55°C)]]=0,Tabelle1[[#This Row],[Heizleistung (35°C)]],(Tabelle1[[#This Row],[Heizleistung (35°C)]]+Tabelle1[[#This Row],[Heizleistung (55°C)]])/2)</f>
        <v>37.5</v>
      </c>
      <c r="M2345" s="20">
        <f>IF(Tabelle1[[#This Row],[Etas 55°C]]=0,0,(Tabelle1[[#This Row],[Etas 35°C]]*0.8+Tabelle1[[#This Row],[Etas 55°C]]*0.2))*2.5</f>
        <v>4.6150000000000002</v>
      </c>
      <c r="N2345" s="21">
        <f>IF(-(Tabelle1[[#This Row],[80%/20% SCOP]]-5.5)/5.5=1,"n.a.",-(Tabelle1[[#This Row],[80%/20% SCOP]]-5.5)/5.5)</f>
        <v>0.16090909090909086</v>
      </c>
    </row>
    <row r="2346" spans="1:14" ht="20.100000000000001" customHeight="1" x14ac:dyDescent="0.25">
      <c r="A2346" s="24">
        <v>16005577</v>
      </c>
      <c r="B2346" s="15" t="s">
        <v>2363</v>
      </c>
      <c r="C2346" s="15" t="s">
        <v>2377</v>
      </c>
      <c r="D2346" s="16" t="s">
        <v>2</v>
      </c>
      <c r="E2346" s="17">
        <v>12</v>
      </c>
      <c r="F2346" s="18">
        <v>1.89</v>
      </c>
      <c r="G2346" s="17">
        <v>10</v>
      </c>
      <c r="H2346" s="18">
        <v>1.25</v>
      </c>
      <c r="I2346" s="16" t="s">
        <v>109</v>
      </c>
      <c r="J2346" s="16" t="s">
        <v>15</v>
      </c>
      <c r="K2346" s="16" t="s">
        <v>4</v>
      </c>
      <c r="L2346" s="19">
        <f>IF(Tabelle1[[#This Row],[Heizleistung (55°C)]]=0,Tabelle1[[#This Row],[Heizleistung (35°C)]],(Tabelle1[[#This Row],[Heizleistung (35°C)]]+Tabelle1[[#This Row],[Heizleistung (55°C)]])/2)</f>
        <v>11</v>
      </c>
      <c r="M2346" s="20">
        <f>IF(Tabelle1[[#This Row],[Etas 55°C]]=0,0,(Tabelle1[[#This Row],[Etas 35°C]]*0.8+Tabelle1[[#This Row],[Etas 55°C]]*0.2))*2.5</f>
        <v>4.4050000000000002</v>
      </c>
      <c r="N2346" s="21">
        <f>IF(-(Tabelle1[[#This Row],[80%/20% SCOP]]-5.5)/5.5=1,"n.a.",-(Tabelle1[[#This Row],[80%/20% SCOP]]-5.5)/5.5)</f>
        <v>0.19909090909090904</v>
      </c>
    </row>
    <row r="2347" spans="1:14" ht="20.100000000000001" customHeight="1" x14ac:dyDescent="0.25">
      <c r="A2347" s="24">
        <v>16006956</v>
      </c>
      <c r="B2347" s="15" t="s">
        <v>2363</v>
      </c>
      <c r="C2347" s="15" t="s">
        <v>2378</v>
      </c>
      <c r="D2347" s="16" t="s">
        <v>2</v>
      </c>
      <c r="E2347" s="17">
        <v>45</v>
      </c>
      <c r="F2347" s="18">
        <v>2.0299999999999998</v>
      </c>
      <c r="G2347" s="17">
        <v>45</v>
      </c>
      <c r="H2347" s="18">
        <v>1.35</v>
      </c>
      <c r="I2347" s="16" t="s">
        <v>109</v>
      </c>
      <c r="J2347" s="16" t="s">
        <v>4</v>
      </c>
      <c r="K2347" s="16" t="s">
        <v>4</v>
      </c>
      <c r="L2347" s="19">
        <f>IF(Tabelle1[[#This Row],[Heizleistung (55°C)]]=0,Tabelle1[[#This Row],[Heizleistung (35°C)]],(Tabelle1[[#This Row],[Heizleistung (35°C)]]+Tabelle1[[#This Row],[Heizleistung (55°C)]])/2)</f>
        <v>45</v>
      </c>
      <c r="M2347" s="20">
        <f>IF(Tabelle1[[#This Row],[Etas 55°C]]=0,0,(Tabelle1[[#This Row],[Etas 35°C]]*0.8+Tabelle1[[#This Row],[Etas 55°C]]*0.2))*2.5</f>
        <v>4.7349999999999994</v>
      </c>
      <c r="N2347" s="21">
        <f>IF(-(Tabelle1[[#This Row],[80%/20% SCOP]]-5.5)/5.5=1,"n.a.",-(Tabelle1[[#This Row],[80%/20% SCOP]]-5.5)/5.5)</f>
        <v>0.13909090909090918</v>
      </c>
    </row>
    <row r="2348" spans="1:14" ht="20.100000000000001" customHeight="1" x14ac:dyDescent="0.25">
      <c r="A2348" s="24">
        <v>16006949</v>
      </c>
      <c r="B2348" s="15" t="s">
        <v>2363</v>
      </c>
      <c r="C2348" s="15" t="s">
        <v>2379</v>
      </c>
      <c r="D2348" s="16" t="s">
        <v>2</v>
      </c>
      <c r="E2348" s="17">
        <v>14</v>
      </c>
      <c r="F2348" s="18">
        <v>2.12</v>
      </c>
      <c r="G2348" s="17">
        <v>14</v>
      </c>
      <c r="H2348" s="18">
        <v>1.48</v>
      </c>
      <c r="I2348" s="16" t="s">
        <v>109</v>
      </c>
      <c r="J2348" s="16" t="s">
        <v>4</v>
      </c>
      <c r="K2348" s="16" t="s">
        <v>4</v>
      </c>
      <c r="L2348" s="19">
        <f>IF(Tabelle1[[#This Row],[Heizleistung (55°C)]]=0,Tabelle1[[#This Row],[Heizleistung (35°C)]],(Tabelle1[[#This Row],[Heizleistung (35°C)]]+Tabelle1[[#This Row],[Heizleistung (55°C)]])/2)</f>
        <v>14</v>
      </c>
      <c r="M2348" s="20">
        <f>IF(Tabelle1[[#This Row],[Etas 55°C]]=0,0,(Tabelle1[[#This Row],[Etas 35°C]]*0.8+Tabelle1[[#This Row],[Etas 55°C]]*0.2))*2.5</f>
        <v>4.9800000000000004</v>
      </c>
      <c r="N2348" s="21">
        <f>IF(-(Tabelle1[[#This Row],[80%/20% SCOP]]-5.5)/5.5=1,"n.a.",-(Tabelle1[[#This Row],[80%/20% SCOP]]-5.5)/5.5)</f>
        <v>9.4545454545454474E-2</v>
      </c>
    </row>
    <row r="2349" spans="1:14" ht="20.100000000000001" customHeight="1" x14ac:dyDescent="0.25">
      <c r="A2349" s="24">
        <v>16006950</v>
      </c>
      <c r="B2349" s="15" t="s">
        <v>2363</v>
      </c>
      <c r="C2349" s="15" t="s">
        <v>2380</v>
      </c>
      <c r="D2349" s="16" t="s">
        <v>2</v>
      </c>
      <c r="E2349" s="17">
        <v>14</v>
      </c>
      <c r="F2349" s="18">
        <v>2.12</v>
      </c>
      <c r="G2349" s="17">
        <v>14</v>
      </c>
      <c r="H2349" s="18">
        <v>1.48</v>
      </c>
      <c r="I2349" s="16" t="s">
        <v>109</v>
      </c>
      <c r="J2349" s="16" t="s">
        <v>4</v>
      </c>
      <c r="K2349" s="16" t="s">
        <v>4</v>
      </c>
      <c r="L2349" s="19">
        <f>IF(Tabelle1[[#This Row],[Heizleistung (55°C)]]=0,Tabelle1[[#This Row],[Heizleistung (35°C)]],(Tabelle1[[#This Row],[Heizleistung (35°C)]]+Tabelle1[[#This Row],[Heizleistung (55°C)]])/2)</f>
        <v>14</v>
      </c>
      <c r="M2349" s="20">
        <f>IF(Tabelle1[[#This Row],[Etas 55°C]]=0,0,(Tabelle1[[#This Row],[Etas 35°C]]*0.8+Tabelle1[[#This Row],[Etas 55°C]]*0.2))*2.5</f>
        <v>4.9800000000000004</v>
      </c>
      <c r="N2349" s="21">
        <f>IF(-(Tabelle1[[#This Row],[80%/20% SCOP]]-5.5)/5.5=1,"n.a.",-(Tabelle1[[#This Row],[80%/20% SCOP]]-5.5)/5.5)</f>
        <v>9.4545454545454474E-2</v>
      </c>
    </row>
    <row r="2350" spans="1:14" ht="20.100000000000001" customHeight="1" x14ac:dyDescent="0.25">
      <c r="A2350" s="24">
        <v>16013093</v>
      </c>
      <c r="B2350" s="15" t="s">
        <v>2363</v>
      </c>
      <c r="C2350" s="15" t="s">
        <v>2381</v>
      </c>
      <c r="D2350" s="16" t="s">
        <v>2</v>
      </c>
      <c r="E2350" s="17">
        <v>15</v>
      </c>
      <c r="F2350" s="18">
        <v>2.2589999999999999</v>
      </c>
      <c r="G2350" s="17">
        <v>15</v>
      </c>
      <c r="H2350" s="18">
        <v>1.6619999999999999</v>
      </c>
      <c r="I2350" s="16" t="s">
        <v>3</v>
      </c>
      <c r="J2350" s="16" t="s">
        <v>4</v>
      </c>
      <c r="K2350" s="16" t="s">
        <v>4</v>
      </c>
      <c r="L2350" s="19">
        <f>IF(Tabelle1[[#This Row],[Heizleistung (55°C)]]=0,Tabelle1[[#This Row],[Heizleistung (35°C)]],(Tabelle1[[#This Row],[Heizleistung (35°C)]]+Tabelle1[[#This Row],[Heizleistung (55°C)]])/2)</f>
        <v>15</v>
      </c>
      <c r="M2350" s="20">
        <f>IF(Tabelle1[[#This Row],[Etas 55°C]]=0,0,(Tabelle1[[#This Row],[Etas 35°C]]*0.8+Tabelle1[[#This Row],[Etas 55°C]]*0.2))*2.5</f>
        <v>5.3489999999999993</v>
      </c>
      <c r="N2350" s="21">
        <f>IF(-(Tabelle1[[#This Row],[80%/20% SCOP]]-5.5)/5.5=1,"n.a.",-(Tabelle1[[#This Row],[80%/20% SCOP]]-5.5)/5.5)</f>
        <v>2.7454545454545579E-2</v>
      </c>
    </row>
    <row r="2351" spans="1:14" ht="20.100000000000001" customHeight="1" x14ac:dyDescent="0.25">
      <c r="A2351" s="24">
        <v>16013090</v>
      </c>
      <c r="B2351" s="15" t="s">
        <v>2363</v>
      </c>
      <c r="C2351" s="15" t="s">
        <v>2382</v>
      </c>
      <c r="D2351" s="16" t="s">
        <v>2</v>
      </c>
      <c r="E2351" s="17">
        <v>18</v>
      </c>
      <c r="F2351" s="18">
        <v>2.2240000000000002</v>
      </c>
      <c r="G2351" s="17">
        <v>18</v>
      </c>
      <c r="H2351" s="18">
        <v>1.6990000000000001</v>
      </c>
      <c r="I2351" s="16" t="s">
        <v>3</v>
      </c>
      <c r="J2351" s="16" t="s">
        <v>4</v>
      </c>
      <c r="K2351" s="16" t="s">
        <v>4</v>
      </c>
      <c r="L2351" s="19">
        <f>IF(Tabelle1[[#This Row],[Heizleistung (55°C)]]=0,Tabelle1[[#This Row],[Heizleistung (35°C)]],(Tabelle1[[#This Row],[Heizleistung (35°C)]]+Tabelle1[[#This Row],[Heizleistung (55°C)]])/2)</f>
        <v>18</v>
      </c>
      <c r="M2351" s="20">
        <f>IF(Tabelle1[[#This Row],[Etas 55°C]]=0,0,(Tabelle1[[#This Row],[Etas 35°C]]*0.8+Tabelle1[[#This Row],[Etas 55°C]]*0.2))*2.5</f>
        <v>5.2975000000000003</v>
      </c>
      <c r="N2351" s="21">
        <f>IF(-(Tabelle1[[#This Row],[80%/20% SCOP]]-5.5)/5.5=1,"n.a.",-(Tabelle1[[#This Row],[80%/20% SCOP]]-5.5)/5.5)</f>
        <v>3.6818181818181757E-2</v>
      </c>
    </row>
    <row r="2352" spans="1:14" ht="20.100000000000001" customHeight="1" x14ac:dyDescent="0.25">
      <c r="A2352" s="24">
        <v>16005579</v>
      </c>
      <c r="B2352" s="15" t="s">
        <v>2363</v>
      </c>
      <c r="C2352" s="15" t="s">
        <v>2383</v>
      </c>
      <c r="D2352" s="16" t="s">
        <v>2</v>
      </c>
      <c r="E2352" s="17">
        <v>12</v>
      </c>
      <c r="F2352" s="18">
        <v>1.77</v>
      </c>
      <c r="G2352" s="17">
        <v>10</v>
      </c>
      <c r="H2352" s="18">
        <v>1.28</v>
      </c>
      <c r="I2352" s="16" t="s">
        <v>109</v>
      </c>
      <c r="J2352" s="16" t="s">
        <v>4</v>
      </c>
      <c r="K2352" s="16" t="s">
        <v>4</v>
      </c>
      <c r="L2352" s="19">
        <f>IF(Tabelle1[[#This Row],[Heizleistung (55°C)]]=0,Tabelle1[[#This Row],[Heizleistung (35°C)]],(Tabelle1[[#This Row],[Heizleistung (35°C)]]+Tabelle1[[#This Row],[Heizleistung (55°C)]])/2)</f>
        <v>11</v>
      </c>
      <c r="M2352" s="20">
        <f>IF(Tabelle1[[#This Row],[Etas 55°C]]=0,0,(Tabelle1[[#This Row],[Etas 35°C]]*0.8+Tabelle1[[#This Row],[Etas 55°C]]*0.2))*2.5</f>
        <v>4.1800000000000006</v>
      </c>
      <c r="N2352" s="21">
        <f>IF(-(Tabelle1[[#This Row],[80%/20% SCOP]]-5.5)/5.5=1,"n.a.",-(Tabelle1[[#This Row],[80%/20% SCOP]]-5.5)/5.5)</f>
        <v>0.23999999999999988</v>
      </c>
    </row>
    <row r="2353" spans="1:14" ht="20.100000000000001" customHeight="1" x14ac:dyDescent="0.25">
      <c r="A2353" s="24">
        <v>16006954</v>
      </c>
      <c r="B2353" s="15" t="s">
        <v>2363</v>
      </c>
      <c r="C2353" s="15" t="s">
        <v>2384</v>
      </c>
      <c r="D2353" s="16" t="s">
        <v>2</v>
      </c>
      <c r="E2353" s="17">
        <v>40</v>
      </c>
      <c r="F2353" s="18">
        <v>1.97</v>
      </c>
      <c r="G2353" s="17">
        <v>35</v>
      </c>
      <c r="H2353" s="18">
        <v>1.35</v>
      </c>
      <c r="I2353" s="16" t="s">
        <v>109</v>
      </c>
      <c r="J2353" s="16" t="s">
        <v>4</v>
      </c>
      <c r="K2353" s="16" t="s">
        <v>4</v>
      </c>
      <c r="L2353" s="19">
        <f>IF(Tabelle1[[#This Row],[Heizleistung (55°C)]]=0,Tabelle1[[#This Row],[Heizleistung (35°C)]],(Tabelle1[[#This Row],[Heizleistung (35°C)]]+Tabelle1[[#This Row],[Heizleistung (55°C)]])/2)</f>
        <v>37.5</v>
      </c>
      <c r="M2353" s="20">
        <f>IF(Tabelle1[[#This Row],[Etas 55°C]]=0,0,(Tabelle1[[#This Row],[Etas 35°C]]*0.8+Tabelle1[[#This Row],[Etas 55°C]]*0.2))*2.5</f>
        <v>4.6150000000000002</v>
      </c>
      <c r="N2353" s="21">
        <f>IF(-(Tabelle1[[#This Row],[80%/20% SCOP]]-5.5)/5.5=1,"n.a.",-(Tabelle1[[#This Row],[80%/20% SCOP]]-5.5)/5.5)</f>
        <v>0.16090909090909086</v>
      </c>
    </row>
    <row r="2354" spans="1:14" ht="20.100000000000001" customHeight="1" x14ac:dyDescent="0.25">
      <c r="A2354" s="24">
        <v>16005578</v>
      </c>
      <c r="B2354" s="15" t="s">
        <v>2363</v>
      </c>
      <c r="C2354" s="15" t="s">
        <v>2385</v>
      </c>
      <c r="D2354" s="16" t="s">
        <v>2</v>
      </c>
      <c r="E2354" s="17">
        <v>18</v>
      </c>
      <c r="F2354" s="18">
        <v>2.08</v>
      </c>
      <c r="G2354" s="17">
        <v>16</v>
      </c>
      <c r="H2354" s="18">
        <v>1.44</v>
      </c>
      <c r="I2354" s="16" t="s">
        <v>109</v>
      </c>
      <c r="J2354" s="16" t="s">
        <v>15</v>
      </c>
      <c r="K2354" s="16" t="s">
        <v>4</v>
      </c>
      <c r="L2354" s="19">
        <f>IF(Tabelle1[[#This Row],[Heizleistung (55°C)]]=0,Tabelle1[[#This Row],[Heizleistung (35°C)]],(Tabelle1[[#This Row],[Heizleistung (35°C)]]+Tabelle1[[#This Row],[Heizleistung (55°C)]])/2)</f>
        <v>17</v>
      </c>
      <c r="M2354" s="20">
        <f>IF(Tabelle1[[#This Row],[Etas 55°C]]=0,0,(Tabelle1[[#This Row],[Etas 35°C]]*0.8+Tabelle1[[#This Row],[Etas 55°C]]*0.2))*2.5</f>
        <v>4.8800000000000008</v>
      </c>
      <c r="N2354" s="21">
        <f>IF(-(Tabelle1[[#This Row],[80%/20% SCOP]]-5.5)/5.5=1,"n.a.",-(Tabelle1[[#This Row],[80%/20% SCOP]]-5.5)/5.5)</f>
        <v>0.11272727272727258</v>
      </c>
    </row>
    <row r="2355" spans="1:14" ht="20.100000000000001" customHeight="1" x14ac:dyDescent="0.25">
      <c r="A2355" s="24">
        <v>16005581</v>
      </c>
      <c r="B2355" s="15" t="s">
        <v>2363</v>
      </c>
      <c r="C2355" s="15" t="s">
        <v>2386</v>
      </c>
      <c r="D2355" s="16" t="s">
        <v>2</v>
      </c>
      <c r="E2355" s="17">
        <v>15</v>
      </c>
      <c r="F2355" s="18">
        <v>1.84</v>
      </c>
      <c r="G2355" s="17">
        <v>15</v>
      </c>
      <c r="H2355" s="18">
        <v>1.35</v>
      </c>
      <c r="I2355" s="16" t="s">
        <v>109</v>
      </c>
      <c r="J2355" s="16" t="s">
        <v>4</v>
      </c>
      <c r="K2355" s="16" t="s">
        <v>4</v>
      </c>
      <c r="L2355" s="19">
        <f>IF(Tabelle1[[#This Row],[Heizleistung (55°C)]]=0,Tabelle1[[#This Row],[Heizleistung (35°C)]],(Tabelle1[[#This Row],[Heizleistung (35°C)]]+Tabelle1[[#This Row],[Heizleistung (55°C)]])/2)</f>
        <v>15</v>
      </c>
      <c r="M2355" s="20">
        <f>IF(Tabelle1[[#This Row],[Etas 55°C]]=0,0,(Tabelle1[[#This Row],[Etas 35°C]]*0.8+Tabelle1[[#This Row],[Etas 55°C]]*0.2))*2.5</f>
        <v>4.3550000000000004</v>
      </c>
      <c r="N2355" s="21">
        <f>IF(-(Tabelle1[[#This Row],[80%/20% SCOP]]-5.5)/5.5=1,"n.a.",-(Tabelle1[[#This Row],[80%/20% SCOP]]-5.5)/5.5)</f>
        <v>0.20818181818181811</v>
      </c>
    </row>
    <row r="2356" spans="1:14" ht="20.100000000000001" customHeight="1" x14ac:dyDescent="0.25">
      <c r="A2356" s="24">
        <v>16007096</v>
      </c>
      <c r="B2356" s="15" t="s">
        <v>2387</v>
      </c>
      <c r="C2356" s="15" t="s">
        <v>2388</v>
      </c>
      <c r="D2356" s="16" t="s">
        <v>2</v>
      </c>
      <c r="E2356" s="17">
        <v>8.5</v>
      </c>
      <c r="F2356" s="18">
        <v>1.75</v>
      </c>
      <c r="G2356" s="17">
        <v>8</v>
      </c>
      <c r="H2356" s="18">
        <v>1.27</v>
      </c>
      <c r="I2356" s="16" t="s">
        <v>40</v>
      </c>
      <c r="J2356" s="16" t="s">
        <v>4</v>
      </c>
      <c r="K2356" s="16" t="s">
        <v>4</v>
      </c>
      <c r="L2356" s="19">
        <f>IF(Tabelle1[[#This Row],[Heizleistung (55°C)]]=0,Tabelle1[[#This Row],[Heizleistung (35°C)]],(Tabelle1[[#This Row],[Heizleistung (35°C)]]+Tabelle1[[#This Row],[Heizleistung (55°C)]])/2)</f>
        <v>8.25</v>
      </c>
      <c r="M2356" s="20">
        <f>IF(Tabelle1[[#This Row],[Etas 55°C]]=0,0,(Tabelle1[[#This Row],[Etas 35°C]]*0.8+Tabelle1[[#This Row],[Etas 55°C]]*0.2))*2.5</f>
        <v>4.1350000000000007</v>
      </c>
      <c r="N2356" s="21">
        <f>IF(-(Tabelle1[[#This Row],[80%/20% SCOP]]-5.5)/5.5=1,"n.a.",-(Tabelle1[[#This Row],[80%/20% SCOP]]-5.5)/5.5)</f>
        <v>0.24818181818181806</v>
      </c>
    </row>
    <row r="2357" spans="1:14" ht="20.100000000000001" customHeight="1" x14ac:dyDescent="0.25">
      <c r="A2357" s="24">
        <v>16007100</v>
      </c>
      <c r="B2357" s="15" t="s">
        <v>2387</v>
      </c>
      <c r="C2357" s="15" t="s">
        <v>2389</v>
      </c>
      <c r="D2357" s="16" t="s">
        <v>2</v>
      </c>
      <c r="E2357" s="17">
        <v>8</v>
      </c>
      <c r="F2357" s="18">
        <v>1.75</v>
      </c>
      <c r="G2357" s="17">
        <v>8</v>
      </c>
      <c r="H2357" s="18">
        <v>1.26</v>
      </c>
      <c r="I2357" s="16" t="s">
        <v>40</v>
      </c>
      <c r="J2357" s="16" t="s">
        <v>4</v>
      </c>
      <c r="K2357" s="16" t="s">
        <v>4</v>
      </c>
      <c r="L2357" s="19">
        <f>IF(Tabelle1[[#This Row],[Heizleistung (55°C)]]=0,Tabelle1[[#This Row],[Heizleistung (35°C)]],(Tabelle1[[#This Row],[Heizleistung (35°C)]]+Tabelle1[[#This Row],[Heizleistung (55°C)]])/2)</f>
        <v>8</v>
      </c>
      <c r="M2357" s="20">
        <f>IF(Tabelle1[[#This Row],[Etas 55°C]]=0,0,(Tabelle1[[#This Row],[Etas 35°C]]*0.8+Tabelle1[[#This Row],[Etas 55°C]]*0.2))*2.5</f>
        <v>4.1300000000000008</v>
      </c>
      <c r="N2357" s="21">
        <f>IF(-(Tabelle1[[#This Row],[80%/20% SCOP]]-5.5)/5.5=1,"n.a.",-(Tabelle1[[#This Row],[80%/20% SCOP]]-5.5)/5.5)</f>
        <v>0.24909090909090895</v>
      </c>
    </row>
    <row r="2358" spans="1:14" ht="20.100000000000001" customHeight="1" x14ac:dyDescent="0.25">
      <c r="A2358" s="24">
        <v>16007101</v>
      </c>
      <c r="B2358" s="15" t="s">
        <v>2387</v>
      </c>
      <c r="C2358" s="15" t="s">
        <v>2390</v>
      </c>
      <c r="D2358" s="16" t="s">
        <v>2</v>
      </c>
      <c r="E2358" s="17">
        <v>13</v>
      </c>
      <c r="F2358" s="18">
        <v>1.85</v>
      </c>
      <c r="G2358" s="17">
        <v>12</v>
      </c>
      <c r="H2358" s="18">
        <v>1.38</v>
      </c>
      <c r="I2358" s="16" t="s">
        <v>40</v>
      </c>
      <c r="J2358" s="16" t="s">
        <v>4</v>
      </c>
      <c r="K2358" s="16" t="s">
        <v>4</v>
      </c>
      <c r="L2358" s="19">
        <f>IF(Tabelle1[[#This Row],[Heizleistung (55°C)]]=0,Tabelle1[[#This Row],[Heizleistung (35°C)]],(Tabelle1[[#This Row],[Heizleistung (35°C)]]+Tabelle1[[#This Row],[Heizleistung (55°C)]])/2)</f>
        <v>12.5</v>
      </c>
      <c r="M2358" s="20">
        <f>IF(Tabelle1[[#This Row],[Etas 55°C]]=0,0,(Tabelle1[[#This Row],[Etas 35°C]]*0.8+Tabelle1[[#This Row],[Etas 55°C]]*0.2))*2.5</f>
        <v>4.3900000000000006</v>
      </c>
      <c r="N2358" s="21">
        <f>IF(-(Tabelle1[[#This Row],[80%/20% SCOP]]-5.5)/5.5=1,"n.a.",-(Tabelle1[[#This Row],[80%/20% SCOP]]-5.5)/5.5)</f>
        <v>0.2018181818181817</v>
      </c>
    </row>
    <row r="2359" spans="1:14" ht="20.100000000000001" customHeight="1" x14ac:dyDescent="0.25">
      <c r="A2359" s="24">
        <v>16007038</v>
      </c>
      <c r="B2359" s="15" t="s">
        <v>2387</v>
      </c>
      <c r="C2359" s="15" t="s">
        <v>2391</v>
      </c>
      <c r="D2359" s="16" t="s">
        <v>2</v>
      </c>
      <c r="E2359" s="17">
        <v>8.5</v>
      </c>
      <c r="F2359" s="18">
        <v>1.75</v>
      </c>
      <c r="G2359" s="17">
        <v>8</v>
      </c>
      <c r="H2359" s="18">
        <v>1.27</v>
      </c>
      <c r="I2359" s="16" t="s">
        <v>40</v>
      </c>
      <c r="J2359" s="16" t="s">
        <v>4</v>
      </c>
      <c r="K2359" s="16" t="s">
        <v>4</v>
      </c>
      <c r="L2359" s="19">
        <f>IF(Tabelle1[[#This Row],[Heizleistung (55°C)]]=0,Tabelle1[[#This Row],[Heizleistung (35°C)]],(Tabelle1[[#This Row],[Heizleistung (35°C)]]+Tabelle1[[#This Row],[Heizleistung (55°C)]])/2)</f>
        <v>8.25</v>
      </c>
      <c r="M2359" s="20">
        <f>IF(Tabelle1[[#This Row],[Etas 55°C]]=0,0,(Tabelle1[[#This Row],[Etas 35°C]]*0.8+Tabelle1[[#This Row],[Etas 55°C]]*0.2))*2.5</f>
        <v>4.1350000000000007</v>
      </c>
      <c r="N2359" s="21">
        <f>IF(-(Tabelle1[[#This Row],[80%/20% SCOP]]-5.5)/5.5=1,"n.a.",-(Tabelle1[[#This Row],[80%/20% SCOP]]-5.5)/5.5)</f>
        <v>0.24818181818181806</v>
      </c>
    </row>
    <row r="2360" spans="1:14" ht="20.100000000000001" customHeight="1" x14ac:dyDescent="0.25">
      <c r="A2360" s="24">
        <v>16013287</v>
      </c>
      <c r="B2360" s="15" t="s">
        <v>2387</v>
      </c>
      <c r="C2360" s="15" t="s">
        <v>2392</v>
      </c>
      <c r="D2360" s="16" t="s">
        <v>2</v>
      </c>
      <c r="E2360" s="17">
        <v>12.26</v>
      </c>
      <c r="F2360" s="18">
        <v>1.867</v>
      </c>
      <c r="G2360" s="17">
        <v>11.55</v>
      </c>
      <c r="H2360" s="18">
        <v>1.45</v>
      </c>
      <c r="I2360" s="16" t="s">
        <v>40</v>
      </c>
      <c r="J2360" s="16" t="s">
        <v>4</v>
      </c>
      <c r="K2360" s="16" t="s">
        <v>4</v>
      </c>
      <c r="L2360" s="19">
        <f>IF(Tabelle1[[#This Row],[Heizleistung (55°C)]]=0,Tabelle1[[#This Row],[Heizleistung (35°C)]],(Tabelle1[[#This Row],[Heizleistung (35°C)]]+Tabelle1[[#This Row],[Heizleistung (55°C)]])/2)</f>
        <v>11.905000000000001</v>
      </c>
      <c r="M2360" s="20">
        <f>IF(Tabelle1[[#This Row],[Etas 55°C]]=0,0,(Tabelle1[[#This Row],[Etas 35°C]]*0.8+Tabelle1[[#This Row],[Etas 55°C]]*0.2))*2.5</f>
        <v>4.4590000000000005</v>
      </c>
      <c r="N2360" s="21">
        <f>IF(-(Tabelle1[[#This Row],[80%/20% SCOP]]-5.5)/5.5=1,"n.a.",-(Tabelle1[[#This Row],[80%/20% SCOP]]-5.5)/5.5)</f>
        <v>0.18927272727272718</v>
      </c>
    </row>
    <row r="2361" spans="1:14" ht="20.100000000000001" customHeight="1" x14ac:dyDescent="0.25">
      <c r="A2361" s="24">
        <v>16007039</v>
      </c>
      <c r="B2361" s="15" t="s">
        <v>2387</v>
      </c>
      <c r="C2361" s="15" t="s">
        <v>2393</v>
      </c>
      <c r="D2361" s="16" t="s">
        <v>2</v>
      </c>
      <c r="E2361" s="17">
        <v>6</v>
      </c>
      <c r="F2361" s="18">
        <v>1.8</v>
      </c>
      <c r="G2361" s="17">
        <v>6</v>
      </c>
      <c r="H2361" s="18">
        <v>1.29</v>
      </c>
      <c r="I2361" s="16" t="s">
        <v>40</v>
      </c>
      <c r="J2361" s="16" t="s">
        <v>4</v>
      </c>
      <c r="K2361" s="16" t="s">
        <v>4</v>
      </c>
      <c r="L2361" s="19">
        <f>IF(Tabelle1[[#This Row],[Heizleistung (55°C)]]=0,Tabelle1[[#This Row],[Heizleistung (35°C)]],(Tabelle1[[#This Row],[Heizleistung (35°C)]]+Tabelle1[[#This Row],[Heizleistung (55°C)]])/2)</f>
        <v>6</v>
      </c>
      <c r="M2361" s="20">
        <f>IF(Tabelle1[[#This Row],[Etas 55°C]]=0,0,(Tabelle1[[#This Row],[Etas 35°C]]*0.8+Tabelle1[[#This Row],[Etas 55°C]]*0.2))*2.5</f>
        <v>4.2450000000000001</v>
      </c>
      <c r="N2361" s="21">
        <f>IF(-(Tabelle1[[#This Row],[80%/20% SCOP]]-5.5)/5.5=1,"n.a.",-(Tabelle1[[#This Row],[80%/20% SCOP]]-5.5)/5.5)</f>
        <v>0.22818181818181815</v>
      </c>
    </row>
    <row r="2362" spans="1:14" ht="20.100000000000001" customHeight="1" x14ac:dyDescent="0.25">
      <c r="A2362" s="24">
        <v>16007098</v>
      </c>
      <c r="B2362" s="15" t="s">
        <v>2387</v>
      </c>
      <c r="C2362" s="15" t="s">
        <v>2394</v>
      </c>
      <c r="D2362" s="16" t="s">
        <v>2</v>
      </c>
      <c r="E2362" s="17">
        <v>13</v>
      </c>
      <c r="F2362" s="18">
        <v>1.85</v>
      </c>
      <c r="G2362" s="17">
        <v>12</v>
      </c>
      <c r="H2362" s="18">
        <v>1.38</v>
      </c>
      <c r="I2362" s="16" t="s">
        <v>40</v>
      </c>
      <c r="J2362" s="16" t="s">
        <v>4</v>
      </c>
      <c r="K2362" s="16" t="s">
        <v>4</v>
      </c>
      <c r="L2362" s="19">
        <f>IF(Tabelle1[[#This Row],[Heizleistung (55°C)]]=0,Tabelle1[[#This Row],[Heizleistung (35°C)]],(Tabelle1[[#This Row],[Heizleistung (35°C)]]+Tabelle1[[#This Row],[Heizleistung (55°C)]])/2)</f>
        <v>12.5</v>
      </c>
      <c r="M2362" s="20">
        <f>IF(Tabelle1[[#This Row],[Etas 55°C]]=0,0,(Tabelle1[[#This Row],[Etas 35°C]]*0.8+Tabelle1[[#This Row],[Etas 55°C]]*0.2))*2.5</f>
        <v>4.3900000000000006</v>
      </c>
      <c r="N2362" s="21">
        <f>IF(-(Tabelle1[[#This Row],[80%/20% SCOP]]-5.5)/5.5=1,"n.a.",-(Tabelle1[[#This Row],[80%/20% SCOP]]-5.5)/5.5)</f>
        <v>0.2018181818181817</v>
      </c>
    </row>
    <row r="2363" spans="1:14" ht="20.100000000000001" customHeight="1" x14ac:dyDescent="0.25">
      <c r="A2363" s="24">
        <v>16015750</v>
      </c>
      <c r="B2363" s="15" t="s">
        <v>2387</v>
      </c>
      <c r="C2363" s="15" t="s">
        <v>2395</v>
      </c>
      <c r="D2363" s="16" t="s">
        <v>2</v>
      </c>
      <c r="E2363" s="17">
        <v>5.97</v>
      </c>
      <c r="F2363" s="18">
        <v>1.83</v>
      </c>
      <c r="G2363" s="17">
        <v>5.62</v>
      </c>
      <c r="H2363" s="18">
        <v>1.41</v>
      </c>
      <c r="I2363" s="16" t="s">
        <v>40</v>
      </c>
      <c r="J2363" s="16" t="s">
        <v>4</v>
      </c>
      <c r="K2363" s="16" t="s">
        <v>4</v>
      </c>
      <c r="L2363" s="19">
        <f>IF(Tabelle1[[#This Row],[Heizleistung (55°C)]]=0,Tabelle1[[#This Row],[Heizleistung (35°C)]],(Tabelle1[[#This Row],[Heizleistung (35°C)]]+Tabelle1[[#This Row],[Heizleistung (55°C)]])/2)</f>
        <v>5.7949999999999999</v>
      </c>
      <c r="M2363" s="20">
        <f>IF(Tabelle1[[#This Row],[Etas 55°C]]=0,0,(Tabelle1[[#This Row],[Etas 35°C]]*0.8+Tabelle1[[#This Row],[Etas 55°C]]*0.2))*2.5</f>
        <v>4.3650000000000002</v>
      </c>
      <c r="N2363" s="21">
        <f>IF(-(Tabelle1[[#This Row],[80%/20% SCOP]]-5.5)/5.5=1,"n.a.",-(Tabelle1[[#This Row],[80%/20% SCOP]]-5.5)/5.5)</f>
        <v>0.20636363636363633</v>
      </c>
    </row>
    <row r="2364" spans="1:14" ht="20.100000000000001" customHeight="1" x14ac:dyDescent="0.25">
      <c r="A2364" s="24">
        <v>16007097</v>
      </c>
      <c r="B2364" s="15" t="s">
        <v>2387</v>
      </c>
      <c r="C2364" s="15" t="s">
        <v>2396</v>
      </c>
      <c r="D2364" s="16" t="s">
        <v>2</v>
      </c>
      <c r="E2364" s="17">
        <v>8</v>
      </c>
      <c r="F2364" s="18">
        <v>1.75</v>
      </c>
      <c r="G2364" s="17">
        <v>8</v>
      </c>
      <c r="H2364" s="18">
        <v>1.26</v>
      </c>
      <c r="I2364" s="16" t="s">
        <v>40</v>
      </c>
      <c r="J2364" s="16" t="s">
        <v>4</v>
      </c>
      <c r="K2364" s="16" t="s">
        <v>4</v>
      </c>
      <c r="L2364" s="19">
        <f>IF(Tabelle1[[#This Row],[Heizleistung (55°C)]]=0,Tabelle1[[#This Row],[Heizleistung (35°C)]],(Tabelle1[[#This Row],[Heizleistung (35°C)]]+Tabelle1[[#This Row],[Heizleistung (55°C)]])/2)</f>
        <v>8</v>
      </c>
      <c r="M2364" s="20">
        <f>IF(Tabelle1[[#This Row],[Etas 55°C]]=0,0,(Tabelle1[[#This Row],[Etas 35°C]]*0.8+Tabelle1[[#This Row],[Etas 55°C]]*0.2))*2.5</f>
        <v>4.1300000000000008</v>
      </c>
      <c r="N2364" s="21">
        <f>IF(-(Tabelle1[[#This Row],[80%/20% SCOP]]-5.5)/5.5=1,"n.a.",-(Tabelle1[[#This Row],[80%/20% SCOP]]-5.5)/5.5)</f>
        <v>0.24909090909090895</v>
      </c>
    </row>
    <row r="2365" spans="1:14" ht="20.100000000000001" customHeight="1" x14ac:dyDescent="0.25">
      <c r="A2365" s="24">
        <v>16007037</v>
      </c>
      <c r="B2365" s="15" t="s">
        <v>2387</v>
      </c>
      <c r="C2365" s="15" t="s">
        <v>2397</v>
      </c>
      <c r="D2365" s="16" t="s">
        <v>2</v>
      </c>
      <c r="E2365" s="17">
        <v>7</v>
      </c>
      <c r="F2365" s="18">
        <v>1.82</v>
      </c>
      <c r="G2365" s="17">
        <v>6.4</v>
      </c>
      <c r="H2365" s="18">
        <v>1.33</v>
      </c>
      <c r="I2365" s="16" t="s">
        <v>109</v>
      </c>
      <c r="J2365" s="16" t="s">
        <v>4</v>
      </c>
      <c r="K2365" s="16" t="s">
        <v>4</v>
      </c>
      <c r="L2365" s="19">
        <f>IF(Tabelle1[[#This Row],[Heizleistung (55°C)]]=0,Tabelle1[[#This Row],[Heizleistung (35°C)]],(Tabelle1[[#This Row],[Heizleistung (35°C)]]+Tabelle1[[#This Row],[Heizleistung (55°C)]])/2)</f>
        <v>6.7</v>
      </c>
      <c r="M2365" s="20">
        <f>IF(Tabelle1[[#This Row],[Etas 55°C]]=0,0,(Tabelle1[[#This Row],[Etas 35°C]]*0.8+Tabelle1[[#This Row],[Etas 55°C]]*0.2))*2.5</f>
        <v>4.3050000000000006</v>
      </c>
      <c r="N2365" s="21">
        <f>IF(-(Tabelle1[[#This Row],[80%/20% SCOP]]-5.5)/5.5=1,"n.a.",-(Tabelle1[[#This Row],[80%/20% SCOP]]-5.5)/5.5)</f>
        <v>0.21727272727272717</v>
      </c>
    </row>
    <row r="2366" spans="1:14" ht="20.100000000000001" customHeight="1" x14ac:dyDescent="0.25">
      <c r="A2366" s="24">
        <v>16013286</v>
      </c>
      <c r="B2366" s="15" t="s">
        <v>2387</v>
      </c>
      <c r="C2366" s="15" t="s">
        <v>2398</v>
      </c>
      <c r="D2366" s="16" t="s">
        <v>2</v>
      </c>
      <c r="E2366" s="17">
        <v>15.95</v>
      </c>
      <c r="F2366" s="18">
        <v>1.8939999999999999</v>
      </c>
      <c r="G2366" s="17">
        <v>15.16</v>
      </c>
      <c r="H2366" s="18">
        <v>1.474</v>
      </c>
      <c r="I2366" s="16" t="s">
        <v>40</v>
      </c>
      <c r="J2366" s="16" t="s">
        <v>4</v>
      </c>
      <c r="K2366" s="16" t="s">
        <v>4</v>
      </c>
      <c r="L2366" s="19">
        <f>IF(Tabelle1[[#This Row],[Heizleistung (55°C)]]=0,Tabelle1[[#This Row],[Heizleistung (35°C)]],(Tabelle1[[#This Row],[Heizleistung (35°C)]]+Tabelle1[[#This Row],[Heizleistung (55°C)]])/2)</f>
        <v>15.555</v>
      </c>
      <c r="M2366" s="20">
        <f>IF(Tabelle1[[#This Row],[Etas 55°C]]=0,0,(Tabelle1[[#This Row],[Etas 35°C]]*0.8+Tabelle1[[#This Row],[Etas 55°C]]*0.2))*2.5</f>
        <v>4.5250000000000004</v>
      </c>
      <c r="N2366" s="21">
        <f>IF(-(Tabelle1[[#This Row],[80%/20% SCOP]]-5.5)/5.5=1,"n.a.",-(Tabelle1[[#This Row],[80%/20% SCOP]]-5.5)/5.5)</f>
        <v>0.17727272727272722</v>
      </c>
    </row>
    <row r="2367" spans="1:14" ht="20.100000000000001" customHeight="1" x14ac:dyDescent="0.25">
      <c r="A2367" s="24">
        <v>16007102</v>
      </c>
      <c r="B2367" s="15" t="s">
        <v>2387</v>
      </c>
      <c r="C2367" s="15" t="s">
        <v>2399</v>
      </c>
      <c r="D2367" s="16" t="s">
        <v>2</v>
      </c>
      <c r="E2367" s="17">
        <v>16</v>
      </c>
      <c r="F2367" s="18">
        <v>1.76</v>
      </c>
      <c r="G2367" s="17">
        <v>16</v>
      </c>
      <c r="H2367" s="18">
        <v>1.38</v>
      </c>
      <c r="I2367" s="16" t="s">
        <v>40</v>
      </c>
      <c r="J2367" s="16" t="s">
        <v>4</v>
      </c>
      <c r="K2367" s="16" t="s">
        <v>4</v>
      </c>
      <c r="L2367" s="19">
        <f>IF(Tabelle1[[#This Row],[Heizleistung (55°C)]]=0,Tabelle1[[#This Row],[Heizleistung (35°C)]],(Tabelle1[[#This Row],[Heizleistung (35°C)]]+Tabelle1[[#This Row],[Heizleistung (55°C)]])/2)</f>
        <v>16</v>
      </c>
      <c r="M2367" s="20">
        <f>IF(Tabelle1[[#This Row],[Etas 55°C]]=0,0,(Tabelle1[[#This Row],[Etas 35°C]]*0.8+Tabelle1[[#This Row],[Etas 55°C]]*0.2))*2.5</f>
        <v>4.2100000000000009</v>
      </c>
      <c r="N2367" s="21">
        <f>IF(-(Tabelle1[[#This Row],[80%/20% SCOP]]-5.5)/5.5=1,"n.a.",-(Tabelle1[[#This Row],[80%/20% SCOP]]-5.5)/5.5)</f>
        <v>0.23454545454545439</v>
      </c>
    </row>
    <row r="2368" spans="1:14" ht="20.100000000000001" customHeight="1" x14ac:dyDescent="0.25">
      <c r="A2368" s="24">
        <v>16007099</v>
      </c>
      <c r="B2368" s="15" t="s">
        <v>2387</v>
      </c>
      <c r="C2368" s="15" t="s">
        <v>2400</v>
      </c>
      <c r="D2368" s="16" t="s">
        <v>2</v>
      </c>
      <c r="E2368" s="17">
        <v>16</v>
      </c>
      <c r="F2368" s="18">
        <v>1.76</v>
      </c>
      <c r="G2368" s="17">
        <v>16</v>
      </c>
      <c r="H2368" s="18">
        <v>1.38</v>
      </c>
      <c r="I2368" s="16" t="s">
        <v>40</v>
      </c>
      <c r="J2368" s="16" t="s">
        <v>4</v>
      </c>
      <c r="K2368" s="16" t="s">
        <v>4</v>
      </c>
      <c r="L2368" s="19">
        <f>IF(Tabelle1[[#This Row],[Heizleistung (55°C)]]=0,Tabelle1[[#This Row],[Heizleistung (35°C)]],(Tabelle1[[#This Row],[Heizleistung (35°C)]]+Tabelle1[[#This Row],[Heizleistung (55°C)]])/2)</f>
        <v>16</v>
      </c>
      <c r="M2368" s="20">
        <f>IF(Tabelle1[[#This Row],[Etas 55°C]]=0,0,(Tabelle1[[#This Row],[Etas 35°C]]*0.8+Tabelle1[[#This Row],[Etas 55°C]]*0.2))*2.5</f>
        <v>4.2100000000000009</v>
      </c>
      <c r="N2368" s="21">
        <f>IF(-(Tabelle1[[#This Row],[80%/20% SCOP]]-5.5)/5.5=1,"n.a.",-(Tabelle1[[#This Row],[80%/20% SCOP]]-5.5)/5.5)</f>
        <v>0.23454545454545439</v>
      </c>
    </row>
    <row r="2369" spans="1:14" ht="20.100000000000001" customHeight="1" x14ac:dyDescent="0.25">
      <c r="A2369" s="24">
        <v>16007040</v>
      </c>
      <c r="B2369" s="15" t="s">
        <v>2387</v>
      </c>
      <c r="C2369" s="15" t="s">
        <v>2401</v>
      </c>
      <c r="D2369" s="16" t="s">
        <v>2</v>
      </c>
      <c r="E2369" s="17">
        <v>6</v>
      </c>
      <c r="F2369" s="18">
        <v>1.8</v>
      </c>
      <c r="G2369" s="17">
        <v>6</v>
      </c>
      <c r="H2369" s="18">
        <v>1.29</v>
      </c>
      <c r="I2369" s="16" t="s">
        <v>40</v>
      </c>
      <c r="J2369" s="16" t="s">
        <v>4</v>
      </c>
      <c r="K2369" s="16" t="s">
        <v>4</v>
      </c>
      <c r="L2369" s="19">
        <f>IF(Tabelle1[[#This Row],[Heizleistung (55°C)]]=0,Tabelle1[[#This Row],[Heizleistung (35°C)]],(Tabelle1[[#This Row],[Heizleistung (35°C)]]+Tabelle1[[#This Row],[Heizleistung (55°C)]])/2)</f>
        <v>6</v>
      </c>
      <c r="M2369" s="20">
        <f>IF(Tabelle1[[#This Row],[Etas 55°C]]=0,0,(Tabelle1[[#This Row],[Etas 35°C]]*0.8+Tabelle1[[#This Row],[Etas 55°C]]*0.2))*2.5</f>
        <v>4.2450000000000001</v>
      </c>
      <c r="N2369" s="21">
        <f>IF(-(Tabelle1[[#This Row],[80%/20% SCOP]]-5.5)/5.5=1,"n.a.",-(Tabelle1[[#This Row],[80%/20% SCOP]]-5.5)/5.5)</f>
        <v>0.22818181818181815</v>
      </c>
    </row>
    <row r="2370" spans="1:14" ht="20.100000000000001" customHeight="1" x14ac:dyDescent="0.25">
      <c r="A2370" s="24">
        <v>16017128</v>
      </c>
      <c r="B2370" s="15" t="s">
        <v>2402</v>
      </c>
      <c r="C2370" s="15" t="s">
        <v>2403</v>
      </c>
      <c r="D2370" s="16" t="s">
        <v>2</v>
      </c>
      <c r="E2370" s="17">
        <v>4.9000000000000004</v>
      </c>
      <c r="F2370" s="18">
        <v>2</v>
      </c>
      <c r="G2370" s="17">
        <v>4.9000000000000004</v>
      </c>
      <c r="H2370" s="18">
        <v>1.49</v>
      </c>
      <c r="I2370" s="16" t="s">
        <v>3</v>
      </c>
      <c r="J2370" s="16" t="s">
        <v>4</v>
      </c>
      <c r="K2370" s="16" t="s">
        <v>4</v>
      </c>
      <c r="L2370" s="19">
        <f>IF(Tabelle1[[#This Row],[Heizleistung (55°C)]]=0,Tabelle1[[#This Row],[Heizleistung (35°C)]],(Tabelle1[[#This Row],[Heizleistung (35°C)]]+Tabelle1[[#This Row],[Heizleistung (55°C)]])/2)</f>
        <v>4.9000000000000004</v>
      </c>
      <c r="M2370" s="20">
        <f>IF(Tabelle1[[#This Row],[Etas 55°C]]=0,0,(Tabelle1[[#This Row],[Etas 35°C]]*0.8+Tabelle1[[#This Row],[Etas 55°C]]*0.2))*2.5</f>
        <v>4.7450000000000001</v>
      </c>
      <c r="N2370" s="21">
        <f>IF(-(Tabelle1[[#This Row],[80%/20% SCOP]]-5.5)/5.5=1,"n.a.",-(Tabelle1[[#This Row],[80%/20% SCOP]]-5.5)/5.5)</f>
        <v>0.13727272727272724</v>
      </c>
    </row>
    <row r="2371" spans="1:14" ht="20.100000000000001" customHeight="1" x14ac:dyDescent="0.25">
      <c r="A2371" s="24">
        <v>16007272</v>
      </c>
      <c r="B2371" s="15" t="s">
        <v>2402</v>
      </c>
      <c r="C2371" s="15" t="s">
        <v>2404</v>
      </c>
      <c r="D2371" s="16" t="s">
        <v>2</v>
      </c>
      <c r="E2371" s="17">
        <v>6.52</v>
      </c>
      <c r="F2371" s="18">
        <v>1.97</v>
      </c>
      <c r="G2371" s="17">
        <v>6.07</v>
      </c>
      <c r="H2371" s="18">
        <v>1.37</v>
      </c>
      <c r="I2371" s="16" t="s">
        <v>40</v>
      </c>
      <c r="J2371" s="16" t="s">
        <v>4</v>
      </c>
      <c r="K2371" s="16" t="s">
        <v>4</v>
      </c>
      <c r="L2371" s="19">
        <f>IF(Tabelle1[[#This Row],[Heizleistung (55°C)]]=0,Tabelle1[[#This Row],[Heizleistung (35°C)]],(Tabelle1[[#This Row],[Heizleistung (35°C)]]+Tabelle1[[#This Row],[Heizleistung (55°C)]])/2)</f>
        <v>6.2949999999999999</v>
      </c>
      <c r="M2371" s="20">
        <f>IF(Tabelle1[[#This Row],[Etas 55°C]]=0,0,(Tabelle1[[#This Row],[Etas 35°C]]*0.8+Tabelle1[[#This Row],[Etas 55°C]]*0.2))*2.5</f>
        <v>4.625</v>
      </c>
      <c r="N2371" s="21">
        <f>IF(-(Tabelle1[[#This Row],[80%/20% SCOP]]-5.5)/5.5=1,"n.a.",-(Tabelle1[[#This Row],[80%/20% SCOP]]-5.5)/5.5)</f>
        <v>0.15909090909090909</v>
      </c>
    </row>
    <row r="2372" spans="1:14" ht="20.100000000000001" customHeight="1" x14ac:dyDescent="0.25">
      <c r="A2372" s="24">
        <v>16012323</v>
      </c>
      <c r="B2372" s="15" t="s">
        <v>2402</v>
      </c>
      <c r="C2372" s="15" t="s">
        <v>2405</v>
      </c>
      <c r="D2372" s="16" t="s">
        <v>2</v>
      </c>
      <c r="E2372" s="17">
        <v>10.050000000000001</v>
      </c>
      <c r="F2372" s="18">
        <v>1.9</v>
      </c>
      <c r="G2372" s="17">
        <v>9.1</v>
      </c>
      <c r="H2372" s="18">
        <v>1.4</v>
      </c>
      <c r="I2372" s="16" t="s">
        <v>40</v>
      </c>
      <c r="J2372" s="16" t="s">
        <v>4</v>
      </c>
      <c r="K2372" s="16" t="s">
        <v>4</v>
      </c>
      <c r="L2372" s="19">
        <f>IF(Tabelle1[[#This Row],[Heizleistung (55°C)]]=0,Tabelle1[[#This Row],[Heizleistung (35°C)]],(Tabelle1[[#This Row],[Heizleistung (35°C)]]+Tabelle1[[#This Row],[Heizleistung (55°C)]])/2)</f>
        <v>9.5749999999999993</v>
      </c>
      <c r="M2372" s="20">
        <f>IF(Tabelle1[[#This Row],[Etas 55°C]]=0,0,(Tabelle1[[#This Row],[Etas 35°C]]*0.8+Tabelle1[[#This Row],[Etas 55°C]]*0.2))*2.5</f>
        <v>4.5</v>
      </c>
      <c r="N2372" s="21">
        <f>IF(-(Tabelle1[[#This Row],[80%/20% SCOP]]-5.5)/5.5=1,"n.a.",-(Tabelle1[[#This Row],[80%/20% SCOP]]-5.5)/5.5)</f>
        <v>0.18181818181818182</v>
      </c>
    </row>
    <row r="2373" spans="1:14" ht="20.100000000000001" customHeight="1" x14ac:dyDescent="0.25">
      <c r="A2373" s="24">
        <v>16011898</v>
      </c>
      <c r="B2373" s="15" t="s">
        <v>2402</v>
      </c>
      <c r="C2373" s="15" t="s">
        <v>2406</v>
      </c>
      <c r="D2373" s="16" t="s">
        <v>2</v>
      </c>
      <c r="E2373" s="17">
        <v>8</v>
      </c>
      <c r="F2373" s="18">
        <v>1.98</v>
      </c>
      <c r="G2373" s="17">
        <v>6.25</v>
      </c>
      <c r="H2373" s="18">
        <v>1.35</v>
      </c>
      <c r="I2373" s="16" t="s">
        <v>40</v>
      </c>
      <c r="J2373" s="16" t="s">
        <v>4</v>
      </c>
      <c r="K2373" s="16" t="s">
        <v>4</v>
      </c>
      <c r="L2373" s="19">
        <f>IF(Tabelle1[[#This Row],[Heizleistung (55°C)]]=0,Tabelle1[[#This Row],[Heizleistung (35°C)]],(Tabelle1[[#This Row],[Heizleistung (35°C)]]+Tabelle1[[#This Row],[Heizleistung (55°C)]])/2)</f>
        <v>7.125</v>
      </c>
      <c r="M2373" s="20">
        <f>IF(Tabelle1[[#This Row],[Etas 55°C]]=0,0,(Tabelle1[[#This Row],[Etas 35°C]]*0.8+Tabelle1[[#This Row],[Etas 55°C]]*0.2))*2.5</f>
        <v>4.6349999999999998</v>
      </c>
      <c r="N2373" s="21">
        <f>IF(-(Tabelle1[[#This Row],[80%/20% SCOP]]-5.5)/5.5=1,"n.a.",-(Tabelle1[[#This Row],[80%/20% SCOP]]-5.5)/5.5)</f>
        <v>0.15727272727272731</v>
      </c>
    </row>
    <row r="2374" spans="1:14" ht="20.100000000000001" customHeight="1" x14ac:dyDescent="0.25">
      <c r="A2374" s="24">
        <v>16017130</v>
      </c>
      <c r="B2374" s="15" t="s">
        <v>2402</v>
      </c>
      <c r="C2374" s="15" t="s">
        <v>2407</v>
      </c>
      <c r="D2374" s="16" t="s">
        <v>2</v>
      </c>
      <c r="E2374" s="17">
        <v>8.8000000000000007</v>
      </c>
      <c r="F2374" s="18">
        <v>1.97</v>
      </c>
      <c r="G2374" s="17">
        <v>8.9</v>
      </c>
      <c r="H2374" s="18">
        <v>1.49</v>
      </c>
      <c r="I2374" s="16" t="s">
        <v>3</v>
      </c>
      <c r="J2374" s="16" t="s">
        <v>4</v>
      </c>
      <c r="K2374" s="16" t="s">
        <v>4</v>
      </c>
      <c r="L2374" s="19">
        <f>IF(Tabelle1[[#This Row],[Heizleistung (55°C)]]=0,Tabelle1[[#This Row],[Heizleistung (35°C)]],(Tabelle1[[#This Row],[Heizleistung (35°C)]]+Tabelle1[[#This Row],[Heizleistung (55°C)]])/2)</f>
        <v>8.8500000000000014</v>
      </c>
      <c r="M2374" s="20">
        <f>IF(Tabelle1[[#This Row],[Etas 55°C]]=0,0,(Tabelle1[[#This Row],[Etas 35°C]]*0.8+Tabelle1[[#This Row],[Etas 55°C]]*0.2))*2.5</f>
        <v>4.6850000000000005</v>
      </c>
      <c r="N2374" s="21">
        <f>IF(-(Tabelle1[[#This Row],[80%/20% SCOP]]-5.5)/5.5=1,"n.a.",-(Tabelle1[[#This Row],[80%/20% SCOP]]-5.5)/5.5)</f>
        <v>0.14818181818181808</v>
      </c>
    </row>
    <row r="2375" spans="1:14" ht="20.100000000000001" customHeight="1" x14ac:dyDescent="0.25">
      <c r="A2375" s="24">
        <v>16007270</v>
      </c>
      <c r="B2375" s="15" t="s">
        <v>2402</v>
      </c>
      <c r="C2375" s="15" t="s">
        <v>2408</v>
      </c>
      <c r="D2375" s="16" t="s">
        <v>2</v>
      </c>
      <c r="E2375" s="17">
        <v>6.54</v>
      </c>
      <c r="F2375" s="18">
        <v>1.94</v>
      </c>
      <c r="G2375" s="17">
        <v>5.88</v>
      </c>
      <c r="H2375" s="18">
        <v>1.34</v>
      </c>
      <c r="I2375" s="16" t="s">
        <v>40</v>
      </c>
      <c r="J2375" s="16" t="s">
        <v>4</v>
      </c>
      <c r="K2375" s="16" t="s">
        <v>4</v>
      </c>
      <c r="L2375" s="19">
        <f>IF(Tabelle1[[#This Row],[Heizleistung (55°C)]]=0,Tabelle1[[#This Row],[Heizleistung (35°C)]],(Tabelle1[[#This Row],[Heizleistung (35°C)]]+Tabelle1[[#This Row],[Heizleistung (55°C)]])/2)</f>
        <v>6.21</v>
      </c>
      <c r="M2375" s="20">
        <f>IF(Tabelle1[[#This Row],[Etas 55°C]]=0,0,(Tabelle1[[#This Row],[Etas 35°C]]*0.8+Tabelle1[[#This Row],[Etas 55°C]]*0.2))*2.5</f>
        <v>4.55</v>
      </c>
      <c r="N2375" s="21">
        <f>IF(-(Tabelle1[[#This Row],[80%/20% SCOP]]-5.5)/5.5=1,"n.a.",-(Tabelle1[[#This Row],[80%/20% SCOP]]-5.5)/5.5)</f>
        <v>0.17272727272727276</v>
      </c>
    </row>
    <row r="2376" spans="1:14" ht="20.100000000000001" customHeight="1" x14ac:dyDescent="0.25">
      <c r="A2376" s="24">
        <v>16014010</v>
      </c>
      <c r="B2376" s="15" t="s">
        <v>2402</v>
      </c>
      <c r="C2376" s="15" t="s">
        <v>2409</v>
      </c>
      <c r="D2376" s="16" t="s">
        <v>2</v>
      </c>
      <c r="E2376" s="17">
        <v>8.5</v>
      </c>
      <c r="F2376" s="18">
        <v>1.9</v>
      </c>
      <c r="G2376" s="17">
        <v>8</v>
      </c>
      <c r="H2376" s="18">
        <v>1.4</v>
      </c>
      <c r="I2376" s="16" t="s">
        <v>40</v>
      </c>
      <c r="J2376" s="16" t="s">
        <v>4</v>
      </c>
      <c r="K2376" s="16" t="s">
        <v>4</v>
      </c>
      <c r="L2376" s="19">
        <f>IF(Tabelle1[[#This Row],[Heizleistung (55°C)]]=0,Tabelle1[[#This Row],[Heizleistung (35°C)]],(Tabelle1[[#This Row],[Heizleistung (35°C)]]+Tabelle1[[#This Row],[Heizleistung (55°C)]])/2)</f>
        <v>8.25</v>
      </c>
      <c r="M2376" s="20">
        <f>IF(Tabelle1[[#This Row],[Etas 55°C]]=0,0,(Tabelle1[[#This Row],[Etas 35°C]]*0.8+Tabelle1[[#This Row],[Etas 55°C]]*0.2))*2.5</f>
        <v>4.5</v>
      </c>
      <c r="N2376" s="21">
        <f>IF(-(Tabelle1[[#This Row],[80%/20% SCOP]]-5.5)/5.5=1,"n.a.",-(Tabelle1[[#This Row],[80%/20% SCOP]]-5.5)/5.5)</f>
        <v>0.18181818181818182</v>
      </c>
    </row>
    <row r="2377" spans="1:14" ht="20.100000000000001" customHeight="1" x14ac:dyDescent="0.25">
      <c r="A2377" s="24">
        <v>16014015</v>
      </c>
      <c r="B2377" s="15" t="s">
        <v>2402</v>
      </c>
      <c r="C2377" s="15" t="s">
        <v>2410</v>
      </c>
      <c r="D2377" s="16" t="s">
        <v>2</v>
      </c>
      <c r="E2377" s="17">
        <v>10.199999999999999</v>
      </c>
      <c r="F2377" s="18">
        <v>1.92</v>
      </c>
      <c r="G2377" s="17">
        <v>10</v>
      </c>
      <c r="H2377" s="18">
        <v>1.36</v>
      </c>
      <c r="I2377" s="16" t="s">
        <v>40</v>
      </c>
      <c r="J2377" s="16" t="s">
        <v>4</v>
      </c>
      <c r="K2377" s="16" t="s">
        <v>4</v>
      </c>
      <c r="L2377" s="19">
        <f>IF(Tabelle1[[#This Row],[Heizleistung (55°C)]]=0,Tabelle1[[#This Row],[Heizleistung (35°C)]],(Tabelle1[[#This Row],[Heizleistung (35°C)]]+Tabelle1[[#This Row],[Heizleistung (55°C)]])/2)</f>
        <v>10.1</v>
      </c>
      <c r="M2377" s="20">
        <f>IF(Tabelle1[[#This Row],[Etas 55°C]]=0,0,(Tabelle1[[#This Row],[Etas 35°C]]*0.8+Tabelle1[[#This Row],[Etas 55°C]]*0.2))*2.5</f>
        <v>4.5200000000000005</v>
      </c>
      <c r="N2377" s="21">
        <f>IF(-(Tabelle1[[#This Row],[80%/20% SCOP]]-5.5)/5.5=1,"n.a.",-(Tabelle1[[#This Row],[80%/20% SCOP]]-5.5)/5.5)</f>
        <v>0.17818181818181811</v>
      </c>
    </row>
    <row r="2378" spans="1:14" ht="20.100000000000001" customHeight="1" x14ac:dyDescent="0.25">
      <c r="A2378" s="24">
        <v>16007269</v>
      </c>
      <c r="B2378" s="15" t="s">
        <v>2402</v>
      </c>
      <c r="C2378" s="15" t="s">
        <v>2411</v>
      </c>
      <c r="D2378" s="16" t="s">
        <v>2</v>
      </c>
      <c r="E2378" s="17">
        <v>6.09</v>
      </c>
      <c r="F2378" s="18">
        <v>1.94</v>
      </c>
      <c r="G2378" s="17">
        <v>5.37</v>
      </c>
      <c r="H2378" s="18">
        <v>1.3</v>
      </c>
      <c r="I2378" s="16" t="s">
        <v>40</v>
      </c>
      <c r="J2378" s="16" t="s">
        <v>4</v>
      </c>
      <c r="K2378" s="16" t="s">
        <v>4</v>
      </c>
      <c r="L2378" s="19">
        <f>IF(Tabelle1[[#This Row],[Heizleistung (55°C)]]=0,Tabelle1[[#This Row],[Heizleistung (35°C)]],(Tabelle1[[#This Row],[Heizleistung (35°C)]]+Tabelle1[[#This Row],[Heizleistung (55°C)]])/2)</f>
        <v>5.73</v>
      </c>
      <c r="M2378" s="20">
        <f>IF(Tabelle1[[#This Row],[Etas 55°C]]=0,0,(Tabelle1[[#This Row],[Etas 35°C]]*0.8+Tabelle1[[#This Row],[Etas 55°C]]*0.2))*2.5</f>
        <v>4.53</v>
      </c>
      <c r="N2378" s="21">
        <f>IF(-(Tabelle1[[#This Row],[80%/20% SCOP]]-5.5)/5.5=1,"n.a.",-(Tabelle1[[#This Row],[80%/20% SCOP]]-5.5)/5.5)</f>
        <v>0.17636363636363631</v>
      </c>
    </row>
    <row r="2379" spans="1:14" ht="20.100000000000001" customHeight="1" x14ac:dyDescent="0.25">
      <c r="A2379" s="24">
        <v>16012324</v>
      </c>
      <c r="B2379" s="15" t="s">
        <v>2402</v>
      </c>
      <c r="C2379" s="15" t="s">
        <v>2412</v>
      </c>
      <c r="D2379" s="16" t="s">
        <v>2</v>
      </c>
      <c r="E2379" s="17">
        <v>12.05</v>
      </c>
      <c r="F2379" s="18">
        <v>1.88</v>
      </c>
      <c r="G2379" s="17">
        <v>11.22</v>
      </c>
      <c r="H2379" s="18">
        <v>1.35</v>
      </c>
      <c r="I2379" s="16" t="s">
        <v>40</v>
      </c>
      <c r="J2379" s="16" t="s">
        <v>4</v>
      </c>
      <c r="K2379" s="16" t="s">
        <v>4</v>
      </c>
      <c r="L2379" s="19">
        <f>IF(Tabelle1[[#This Row],[Heizleistung (55°C)]]=0,Tabelle1[[#This Row],[Heizleistung (35°C)]],(Tabelle1[[#This Row],[Heizleistung (35°C)]]+Tabelle1[[#This Row],[Heizleistung (55°C)]])/2)</f>
        <v>11.635000000000002</v>
      </c>
      <c r="M2379" s="20">
        <f>IF(Tabelle1[[#This Row],[Etas 55°C]]=0,0,(Tabelle1[[#This Row],[Etas 35°C]]*0.8+Tabelle1[[#This Row],[Etas 55°C]]*0.2))*2.5</f>
        <v>4.4350000000000005</v>
      </c>
      <c r="N2379" s="21">
        <f>IF(-(Tabelle1[[#This Row],[80%/20% SCOP]]-5.5)/5.5=1,"n.a.",-(Tabelle1[[#This Row],[80%/20% SCOP]]-5.5)/5.5)</f>
        <v>0.19363636363636355</v>
      </c>
    </row>
    <row r="2380" spans="1:14" ht="20.100000000000001" customHeight="1" x14ac:dyDescent="0.25">
      <c r="A2380" s="24">
        <v>16014011</v>
      </c>
      <c r="B2380" s="15" t="s">
        <v>2402</v>
      </c>
      <c r="C2380" s="15" t="s">
        <v>2413</v>
      </c>
      <c r="D2380" s="16" t="s">
        <v>2</v>
      </c>
      <c r="E2380" s="17">
        <v>9.5</v>
      </c>
      <c r="F2380" s="18">
        <v>1.87</v>
      </c>
      <c r="G2380" s="17">
        <v>9.1</v>
      </c>
      <c r="H2380" s="18">
        <v>1.35</v>
      </c>
      <c r="I2380" s="16" t="s">
        <v>40</v>
      </c>
      <c r="J2380" s="16" t="s">
        <v>4</v>
      </c>
      <c r="K2380" s="16" t="s">
        <v>4</v>
      </c>
      <c r="L2380" s="19">
        <f>IF(Tabelle1[[#This Row],[Heizleistung (55°C)]]=0,Tabelle1[[#This Row],[Heizleistung (35°C)]],(Tabelle1[[#This Row],[Heizleistung (35°C)]]+Tabelle1[[#This Row],[Heizleistung (55°C)]])/2)</f>
        <v>9.3000000000000007</v>
      </c>
      <c r="M2380" s="20">
        <f>IF(Tabelle1[[#This Row],[Etas 55°C]]=0,0,(Tabelle1[[#This Row],[Etas 35°C]]*0.8+Tabelle1[[#This Row],[Etas 55°C]]*0.2))*2.5</f>
        <v>4.4150000000000009</v>
      </c>
      <c r="N2380" s="21">
        <f>IF(-(Tabelle1[[#This Row],[80%/20% SCOP]]-5.5)/5.5=1,"n.a.",-(Tabelle1[[#This Row],[80%/20% SCOP]]-5.5)/5.5)</f>
        <v>0.1972727272727271</v>
      </c>
    </row>
    <row r="2381" spans="1:14" ht="20.100000000000001" customHeight="1" x14ac:dyDescent="0.25">
      <c r="A2381" s="24">
        <v>16014017</v>
      </c>
      <c r="B2381" s="15" t="s">
        <v>2402</v>
      </c>
      <c r="C2381" s="15" t="s">
        <v>2414</v>
      </c>
      <c r="D2381" s="16" t="s">
        <v>2</v>
      </c>
      <c r="E2381" s="17">
        <v>13</v>
      </c>
      <c r="F2381" s="18">
        <v>1.76</v>
      </c>
      <c r="G2381" s="17">
        <v>12.5</v>
      </c>
      <c r="H2381" s="18">
        <v>1.31</v>
      </c>
      <c r="I2381" s="16" t="s">
        <v>40</v>
      </c>
      <c r="J2381" s="16" t="s">
        <v>4</v>
      </c>
      <c r="K2381" s="16" t="s">
        <v>4</v>
      </c>
      <c r="L2381" s="19">
        <f>IF(Tabelle1[[#This Row],[Heizleistung (55°C)]]=0,Tabelle1[[#This Row],[Heizleistung (35°C)]],(Tabelle1[[#This Row],[Heizleistung (35°C)]]+Tabelle1[[#This Row],[Heizleistung (55°C)]])/2)</f>
        <v>12.75</v>
      </c>
      <c r="M2381" s="20">
        <f>IF(Tabelle1[[#This Row],[Etas 55°C]]=0,0,(Tabelle1[[#This Row],[Etas 35°C]]*0.8+Tabelle1[[#This Row],[Etas 55°C]]*0.2))*2.5</f>
        <v>4.1750000000000007</v>
      </c>
      <c r="N2381" s="21">
        <f>IF(-(Tabelle1[[#This Row],[80%/20% SCOP]]-5.5)/5.5=1,"n.a.",-(Tabelle1[[#This Row],[80%/20% SCOP]]-5.5)/5.5)</f>
        <v>0.24090909090909077</v>
      </c>
    </row>
    <row r="2382" spans="1:14" ht="20.100000000000001" customHeight="1" x14ac:dyDescent="0.25">
      <c r="A2382" s="24">
        <v>16014014</v>
      </c>
      <c r="B2382" s="15" t="s">
        <v>2402</v>
      </c>
      <c r="C2382" s="15" t="s">
        <v>2415</v>
      </c>
      <c r="D2382" s="16" t="s">
        <v>2</v>
      </c>
      <c r="E2382" s="17">
        <v>9.1999999999999993</v>
      </c>
      <c r="F2382" s="18">
        <v>1.93</v>
      </c>
      <c r="G2382" s="17">
        <v>9.1999999999999993</v>
      </c>
      <c r="H2382" s="18">
        <v>1.42</v>
      </c>
      <c r="I2382" s="16" t="s">
        <v>40</v>
      </c>
      <c r="J2382" s="16" t="s">
        <v>4</v>
      </c>
      <c r="K2382" s="16" t="s">
        <v>4</v>
      </c>
      <c r="L2382" s="19">
        <f>IF(Tabelle1[[#This Row],[Heizleistung (55°C)]]=0,Tabelle1[[#This Row],[Heizleistung (35°C)]],(Tabelle1[[#This Row],[Heizleistung (35°C)]]+Tabelle1[[#This Row],[Heizleistung (55°C)]])/2)</f>
        <v>9.1999999999999993</v>
      </c>
      <c r="M2382" s="20">
        <f>IF(Tabelle1[[#This Row],[Etas 55°C]]=0,0,(Tabelle1[[#This Row],[Etas 35°C]]*0.8+Tabelle1[[#This Row],[Etas 55°C]]*0.2))*2.5</f>
        <v>4.57</v>
      </c>
      <c r="N2382" s="21">
        <f>IF(-(Tabelle1[[#This Row],[80%/20% SCOP]]-5.5)/5.5=1,"n.a.",-(Tabelle1[[#This Row],[80%/20% SCOP]]-5.5)/5.5)</f>
        <v>0.16909090909090904</v>
      </c>
    </row>
    <row r="2383" spans="1:14" ht="20.100000000000001" customHeight="1" x14ac:dyDescent="0.25">
      <c r="A2383" s="24">
        <v>16014013</v>
      </c>
      <c r="B2383" s="15" t="s">
        <v>2402</v>
      </c>
      <c r="C2383" s="15" t="s">
        <v>2416</v>
      </c>
      <c r="D2383" s="16" t="s">
        <v>2</v>
      </c>
      <c r="E2383" s="17">
        <v>13</v>
      </c>
      <c r="F2383" s="18">
        <v>1.77</v>
      </c>
      <c r="G2383" s="17">
        <v>12.5</v>
      </c>
      <c r="H2383" s="18">
        <v>1.28</v>
      </c>
      <c r="I2383" s="16" t="s">
        <v>40</v>
      </c>
      <c r="J2383" s="16" t="s">
        <v>4</v>
      </c>
      <c r="K2383" s="16" t="s">
        <v>4</v>
      </c>
      <c r="L2383" s="19">
        <f>IF(Tabelle1[[#This Row],[Heizleistung (55°C)]]=0,Tabelle1[[#This Row],[Heizleistung (35°C)]],(Tabelle1[[#This Row],[Heizleistung (35°C)]]+Tabelle1[[#This Row],[Heizleistung (55°C)]])/2)</f>
        <v>12.75</v>
      </c>
      <c r="M2383" s="20">
        <f>IF(Tabelle1[[#This Row],[Etas 55°C]]=0,0,(Tabelle1[[#This Row],[Etas 35°C]]*0.8+Tabelle1[[#This Row],[Etas 55°C]]*0.2))*2.5</f>
        <v>4.1800000000000006</v>
      </c>
      <c r="N2383" s="21">
        <f>IF(-(Tabelle1[[#This Row],[80%/20% SCOP]]-5.5)/5.5=1,"n.a.",-(Tabelle1[[#This Row],[80%/20% SCOP]]-5.5)/5.5)</f>
        <v>0.23999999999999988</v>
      </c>
    </row>
    <row r="2384" spans="1:14" ht="20.100000000000001" customHeight="1" x14ac:dyDescent="0.25">
      <c r="A2384" s="24">
        <v>16017129</v>
      </c>
      <c r="B2384" s="15" t="s">
        <v>2402</v>
      </c>
      <c r="C2384" s="15" t="s">
        <v>2417</v>
      </c>
      <c r="D2384" s="16" t="s">
        <v>2</v>
      </c>
      <c r="E2384" s="17">
        <v>7.8</v>
      </c>
      <c r="F2384" s="18">
        <v>1.99</v>
      </c>
      <c r="G2384" s="17">
        <v>7.8</v>
      </c>
      <c r="H2384" s="18">
        <v>1.54</v>
      </c>
      <c r="I2384" s="16" t="s">
        <v>3</v>
      </c>
      <c r="J2384" s="16" t="s">
        <v>4</v>
      </c>
      <c r="K2384" s="16" t="s">
        <v>4</v>
      </c>
      <c r="L2384" s="19">
        <f>IF(Tabelle1[[#This Row],[Heizleistung (55°C)]]=0,Tabelle1[[#This Row],[Heizleistung (35°C)]],(Tabelle1[[#This Row],[Heizleistung (35°C)]]+Tabelle1[[#This Row],[Heizleistung (55°C)]])/2)</f>
        <v>7.8</v>
      </c>
      <c r="M2384" s="20">
        <f>IF(Tabelle1[[#This Row],[Etas 55°C]]=0,0,(Tabelle1[[#This Row],[Etas 35°C]]*0.8+Tabelle1[[#This Row],[Etas 55°C]]*0.2))*2.5</f>
        <v>4.75</v>
      </c>
      <c r="N2384" s="21">
        <f>IF(-(Tabelle1[[#This Row],[80%/20% SCOP]]-5.5)/5.5=1,"n.a.",-(Tabelle1[[#This Row],[80%/20% SCOP]]-5.5)/5.5)</f>
        <v>0.13636363636363635</v>
      </c>
    </row>
    <row r="2385" spans="1:14" ht="20.100000000000001" customHeight="1" x14ac:dyDescent="0.25">
      <c r="A2385" s="24">
        <v>16012326</v>
      </c>
      <c r="B2385" s="15" t="s">
        <v>2402</v>
      </c>
      <c r="C2385" s="15" t="s">
        <v>2418</v>
      </c>
      <c r="D2385" s="16" t="s">
        <v>2</v>
      </c>
      <c r="E2385" s="17">
        <v>16.149999999999999</v>
      </c>
      <c r="F2385" s="18">
        <v>1.77</v>
      </c>
      <c r="G2385" s="17">
        <v>15.16</v>
      </c>
      <c r="H2385" s="18">
        <v>1.28</v>
      </c>
      <c r="I2385" s="16" t="s">
        <v>40</v>
      </c>
      <c r="J2385" s="16" t="s">
        <v>4</v>
      </c>
      <c r="K2385" s="16" t="s">
        <v>4</v>
      </c>
      <c r="L2385" s="19">
        <f>IF(Tabelle1[[#This Row],[Heizleistung (55°C)]]=0,Tabelle1[[#This Row],[Heizleistung (35°C)]],(Tabelle1[[#This Row],[Heizleistung (35°C)]]+Tabelle1[[#This Row],[Heizleistung (55°C)]])/2)</f>
        <v>15.654999999999999</v>
      </c>
      <c r="M2385" s="20">
        <f>IF(Tabelle1[[#This Row],[Etas 55°C]]=0,0,(Tabelle1[[#This Row],[Etas 35°C]]*0.8+Tabelle1[[#This Row],[Etas 55°C]]*0.2))*2.5</f>
        <v>4.1800000000000006</v>
      </c>
      <c r="N2385" s="21">
        <f>IF(-(Tabelle1[[#This Row],[80%/20% SCOP]]-5.5)/5.5=1,"n.a.",-(Tabelle1[[#This Row],[80%/20% SCOP]]-5.5)/5.5)</f>
        <v>0.23999999999999988</v>
      </c>
    </row>
    <row r="2386" spans="1:14" ht="20.100000000000001" customHeight="1" x14ac:dyDescent="0.25">
      <c r="A2386" s="24">
        <v>16017752</v>
      </c>
      <c r="B2386" s="15" t="s">
        <v>2402</v>
      </c>
      <c r="C2386" s="15" t="s">
        <v>2419</v>
      </c>
      <c r="D2386" s="16" t="s">
        <v>2</v>
      </c>
      <c r="E2386" s="17">
        <v>3.59</v>
      </c>
      <c r="F2386" s="18">
        <v>1.86</v>
      </c>
      <c r="G2386" s="17">
        <v>3.53</v>
      </c>
      <c r="H2386" s="18">
        <v>1.38</v>
      </c>
      <c r="I2386" s="16" t="s">
        <v>3</v>
      </c>
      <c r="J2386" s="16" t="s">
        <v>4</v>
      </c>
      <c r="K2386" s="16" t="s">
        <v>15</v>
      </c>
      <c r="L2386" s="19">
        <f>IF(Tabelle1[[#This Row],[Heizleistung (55°C)]]=0,Tabelle1[[#This Row],[Heizleistung (35°C)]],(Tabelle1[[#This Row],[Heizleistung (35°C)]]+Tabelle1[[#This Row],[Heizleistung (55°C)]])/2)</f>
        <v>3.5599999999999996</v>
      </c>
      <c r="M2386" s="20">
        <f>IF(Tabelle1[[#This Row],[Etas 55°C]]=0,0,(Tabelle1[[#This Row],[Etas 35°C]]*0.8+Tabelle1[[#This Row],[Etas 55°C]]*0.2))*2.5</f>
        <v>4.41</v>
      </c>
      <c r="N2386" s="21">
        <f>IF(-(Tabelle1[[#This Row],[80%/20% SCOP]]-5.5)/5.5=1,"n.a.",-(Tabelle1[[#This Row],[80%/20% SCOP]]-5.5)/5.5)</f>
        <v>0.19818181818181815</v>
      </c>
    </row>
    <row r="2387" spans="1:14" ht="20.100000000000001" customHeight="1" x14ac:dyDescent="0.25">
      <c r="A2387" s="24">
        <v>16006800</v>
      </c>
      <c r="B2387" s="15" t="s">
        <v>2420</v>
      </c>
      <c r="C2387" s="15" t="s">
        <v>2421</v>
      </c>
      <c r="D2387" s="16" t="s">
        <v>2</v>
      </c>
      <c r="E2387" s="17">
        <v>16</v>
      </c>
      <c r="F2387" s="18">
        <v>1.53</v>
      </c>
      <c r="G2387" s="17">
        <v>15</v>
      </c>
      <c r="H2387" s="18">
        <v>1.28</v>
      </c>
      <c r="I2387" s="16" t="s">
        <v>3</v>
      </c>
      <c r="J2387" s="16" t="s">
        <v>4</v>
      </c>
      <c r="K2387" s="16" t="s">
        <v>15</v>
      </c>
      <c r="L2387" s="19">
        <f>IF(Tabelle1[[#This Row],[Heizleistung (55°C)]]=0,Tabelle1[[#This Row],[Heizleistung (35°C)]],(Tabelle1[[#This Row],[Heizleistung (35°C)]]+Tabelle1[[#This Row],[Heizleistung (55°C)]])/2)</f>
        <v>15.5</v>
      </c>
      <c r="M2387" s="20">
        <f>IF(Tabelle1[[#This Row],[Etas 55°C]]=0,0,(Tabelle1[[#This Row],[Etas 35°C]]*0.8+Tabelle1[[#This Row],[Etas 55°C]]*0.2))*2.5</f>
        <v>3.7000000000000006</v>
      </c>
      <c r="N2387" s="21">
        <f>IF(-(Tabelle1[[#This Row],[80%/20% SCOP]]-5.5)/5.5=1,"n.a.",-(Tabelle1[[#This Row],[80%/20% SCOP]]-5.5)/5.5)</f>
        <v>0.32727272727272716</v>
      </c>
    </row>
    <row r="2388" spans="1:14" ht="20.100000000000001" customHeight="1" x14ac:dyDescent="0.25">
      <c r="A2388" s="24">
        <v>16006801</v>
      </c>
      <c r="B2388" s="15" t="s">
        <v>2420</v>
      </c>
      <c r="C2388" s="15" t="s">
        <v>2422</v>
      </c>
      <c r="D2388" s="16" t="s">
        <v>2</v>
      </c>
      <c r="E2388" s="17">
        <v>12</v>
      </c>
      <c r="F2388" s="18">
        <v>1.53</v>
      </c>
      <c r="G2388" s="17">
        <v>11</v>
      </c>
      <c r="H2388" s="18">
        <v>1.29</v>
      </c>
      <c r="I2388" s="16" t="s">
        <v>3</v>
      </c>
      <c r="J2388" s="16" t="s">
        <v>4</v>
      </c>
      <c r="K2388" s="16" t="s">
        <v>15</v>
      </c>
      <c r="L2388" s="19">
        <f>IF(Tabelle1[[#This Row],[Heizleistung (55°C)]]=0,Tabelle1[[#This Row],[Heizleistung (35°C)]],(Tabelle1[[#This Row],[Heizleistung (35°C)]]+Tabelle1[[#This Row],[Heizleistung (55°C)]])/2)</f>
        <v>11.5</v>
      </c>
      <c r="M2388" s="20">
        <f>IF(Tabelle1[[#This Row],[Etas 55°C]]=0,0,(Tabelle1[[#This Row],[Etas 35°C]]*0.8+Tabelle1[[#This Row],[Etas 55°C]]*0.2))*2.5</f>
        <v>3.7050000000000005</v>
      </c>
      <c r="N2388" s="21">
        <f>IF(-(Tabelle1[[#This Row],[80%/20% SCOP]]-5.5)/5.5=1,"n.a.",-(Tabelle1[[#This Row],[80%/20% SCOP]]-5.5)/5.5)</f>
        <v>0.32636363636363624</v>
      </c>
    </row>
    <row r="2389" spans="1:14" ht="20.100000000000001" customHeight="1" x14ac:dyDescent="0.25">
      <c r="A2389" s="24">
        <v>16006803</v>
      </c>
      <c r="B2389" s="15" t="s">
        <v>2420</v>
      </c>
      <c r="C2389" s="15" t="s">
        <v>2423</v>
      </c>
      <c r="D2389" s="16" t="s">
        <v>2</v>
      </c>
      <c r="E2389" s="17">
        <v>8</v>
      </c>
      <c r="F2389" s="18">
        <v>1.899</v>
      </c>
      <c r="G2389" s="17">
        <v>7</v>
      </c>
      <c r="H2389" s="18">
        <v>1.3720000000000001</v>
      </c>
      <c r="I2389" s="16" t="s">
        <v>3</v>
      </c>
      <c r="J2389" s="16" t="s">
        <v>4</v>
      </c>
      <c r="K2389" s="16" t="s">
        <v>15</v>
      </c>
      <c r="L2389" s="19">
        <f>IF(Tabelle1[[#This Row],[Heizleistung (55°C)]]=0,Tabelle1[[#This Row],[Heizleistung (35°C)]],(Tabelle1[[#This Row],[Heizleistung (35°C)]]+Tabelle1[[#This Row],[Heizleistung (55°C)]])/2)</f>
        <v>7.5</v>
      </c>
      <c r="M2389" s="20">
        <f>IF(Tabelle1[[#This Row],[Etas 55°C]]=0,0,(Tabelle1[[#This Row],[Etas 35°C]]*0.8+Tabelle1[[#This Row],[Etas 55°C]]*0.2))*2.5</f>
        <v>4.484</v>
      </c>
      <c r="N2389" s="21">
        <f>IF(-(Tabelle1[[#This Row],[80%/20% SCOP]]-5.5)/5.5=1,"n.a.",-(Tabelle1[[#This Row],[80%/20% SCOP]]-5.5)/5.5)</f>
        <v>0.18472727272727274</v>
      </c>
    </row>
    <row r="2390" spans="1:14" ht="20.100000000000001" customHeight="1" x14ac:dyDescent="0.25">
      <c r="A2390" s="24">
        <v>16013751</v>
      </c>
      <c r="B2390" s="15" t="s">
        <v>2420</v>
      </c>
      <c r="C2390" s="15" t="s">
        <v>2424</v>
      </c>
      <c r="D2390" s="16" t="s">
        <v>2</v>
      </c>
      <c r="E2390" s="17">
        <v>10.77</v>
      </c>
      <c r="F2390" s="18">
        <v>1.84</v>
      </c>
      <c r="G2390" s="17">
        <v>10.33</v>
      </c>
      <c r="H2390" s="18">
        <v>1.44</v>
      </c>
      <c r="I2390" s="16" t="s">
        <v>3</v>
      </c>
      <c r="J2390" s="16" t="s">
        <v>15</v>
      </c>
      <c r="K2390" s="16" t="s">
        <v>15</v>
      </c>
      <c r="L2390" s="19">
        <f>IF(Tabelle1[[#This Row],[Heizleistung (55°C)]]=0,Tabelle1[[#This Row],[Heizleistung (35°C)]],(Tabelle1[[#This Row],[Heizleistung (35°C)]]+Tabelle1[[#This Row],[Heizleistung (55°C)]])/2)</f>
        <v>10.55</v>
      </c>
      <c r="M2390" s="20">
        <f>IF(Tabelle1[[#This Row],[Etas 55°C]]=0,0,(Tabelle1[[#This Row],[Etas 35°C]]*0.8+Tabelle1[[#This Row],[Etas 55°C]]*0.2))*2.5</f>
        <v>4.4000000000000004</v>
      </c>
      <c r="N2390" s="21">
        <f>IF(-(Tabelle1[[#This Row],[80%/20% SCOP]]-5.5)/5.5=1,"n.a.",-(Tabelle1[[#This Row],[80%/20% SCOP]]-5.5)/5.5)</f>
        <v>0.19999999999999993</v>
      </c>
    </row>
    <row r="2391" spans="1:14" ht="20.100000000000001" customHeight="1" x14ac:dyDescent="0.25">
      <c r="A2391" s="24">
        <v>16006802</v>
      </c>
      <c r="B2391" s="15" t="s">
        <v>2420</v>
      </c>
      <c r="C2391" s="15" t="s">
        <v>2425</v>
      </c>
      <c r="D2391" s="16" t="s">
        <v>2</v>
      </c>
      <c r="E2391" s="17">
        <v>7.88</v>
      </c>
      <c r="F2391" s="18">
        <v>1.766</v>
      </c>
      <c r="G2391" s="17">
        <v>5.59</v>
      </c>
      <c r="H2391" s="18">
        <v>1.294</v>
      </c>
      <c r="I2391" s="16" t="s">
        <v>3</v>
      </c>
      <c r="J2391" s="16" t="s">
        <v>4</v>
      </c>
      <c r="K2391" s="16" t="s">
        <v>15</v>
      </c>
      <c r="L2391" s="19">
        <f>IF(Tabelle1[[#This Row],[Heizleistung (55°C)]]=0,Tabelle1[[#This Row],[Heizleistung (35°C)]],(Tabelle1[[#This Row],[Heizleistung (35°C)]]+Tabelle1[[#This Row],[Heizleistung (55°C)]])/2)</f>
        <v>6.7349999999999994</v>
      </c>
      <c r="M2391" s="20">
        <f>IF(Tabelle1[[#This Row],[Etas 55°C]]=0,0,(Tabelle1[[#This Row],[Etas 35°C]]*0.8+Tabelle1[[#This Row],[Etas 55°C]]*0.2))*2.5</f>
        <v>4.1790000000000003</v>
      </c>
      <c r="N2391" s="21">
        <f>IF(-(Tabelle1[[#This Row],[80%/20% SCOP]]-5.5)/5.5=1,"n.a.",-(Tabelle1[[#This Row],[80%/20% SCOP]]-5.5)/5.5)</f>
        <v>0.24018181818181814</v>
      </c>
    </row>
    <row r="2392" spans="1:14" ht="20.100000000000001" customHeight="1" x14ac:dyDescent="0.25">
      <c r="A2392" s="24">
        <v>16006882</v>
      </c>
      <c r="B2392" s="15" t="s">
        <v>2426</v>
      </c>
      <c r="C2392" s="15" t="s">
        <v>2427</v>
      </c>
      <c r="D2392" s="16" t="s">
        <v>2</v>
      </c>
      <c r="E2392" s="17">
        <v>13.6</v>
      </c>
      <c r="F2392" s="18">
        <v>1.61</v>
      </c>
      <c r="G2392" s="17">
        <v>11.7</v>
      </c>
      <c r="H2392" s="18">
        <v>1.27</v>
      </c>
      <c r="I2392" s="16" t="s">
        <v>109</v>
      </c>
      <c r="J2392" s="16" t="s">
        <v>4</v>
      </c>
      <c r="K2392" s="16" t="s">
        <v>4</v>
      </c>
      <c r="L2392" s="19">
        <f>IF(Tabelle1[[#This Row],[Heizleistung (55°C)]]=0,Tabelle1[[#This Row],[Heizleistung (35°C)]],(Tabelle1[[#This Row],[Heizleistung (35°C)]]+Tabelle1[[#This Row],[Heizleistung (55°C)]])/2)</f>
        <v>12.649999999999999</v>
      </c>
      <c r="M2392" s="20">
        <f>IF(Tabelle1[[#This Row],[Etas 55°C]]=0,0,(Tabelle1[[#This Row],[Etas 35°C]]*0.8+Tabelle1[[#This Row],[Etas 55°C]]*0.2))*2.5</f>
        <v>3.8550000000000004</v>
      </c>
      <c r="N2392" s="21">
        <f>IF(-(Tabelle1[[#This Row],[80%/20% SCOP]]-5.5)/5.5=1,"n.a.",-(Tabelle1[[#This Row],[80%/20% SCOP]]-5.5)/5.5)</f>
        <v>0.29909090909090902</v>
      </c>
    </row>
    <row r="2393" spans="1:14" ht="20.100000000000001" customHeight="1" x14ac:dyDescent="0.25">
      <c r="A2393" s="24">
        <v>16017636</v>
      </c>
      <c r="B2393" s="15" t="s">
        <v>2426</v>
      </c>
      <c r="C2393" s="15" t="s">
        <v>2428</v>
      </c>
      <c r="D2393" s="16" t="s">
        <v>2</v>
      </c>
      <c r="E2393" s="17">
        <v>18</v>
      </c>
      <c r="F2393" s="18">
        <v>1.732</v>
      </c>
      <c r="G2393" s="17">
        <v>16</v>
      </c>
      <c r="H2393" s="18">
        <v>1.2589999999999999</v>
      </c>
      <c r="I2393" s="16" t="s">
        <v>40</v>
      </c>
      <c r="J2393" s="16" t="s">
        <v>4</v>
      </c>
      <c r="K2393" s="16" t="s">
        <v>4</v>
      </c>
      <c r="L2393" s="19">
        <f>IF(Tabelle1[[#This Row],[Heizleistung (55°C)]]=0,Tabelle1[[#This Row],[Heizleistung (35°C)]],(Tabelle1[[#This Row],[Heizleistung (35°C)]]+Tabelle1[[#This Row],[Heizleistung (55°C)]])/2)</f>
        <v>17</v>
      </c>
      <c r="M2393" s="20">
        <f>IF(Tabelle1[[#This Row],[Etas 55°C]]=0,0,(Tabelle1[[#This Row],[Etas 35°C]]*0.8+Tabelle1[[#This Row],[Etas 55°C]]*0.2))*2.5</f>
        <v>4.0935000000000006</v>
      </c>
      <c r="N2393" s="21">
        <f>IF(-(Tabelle1[[#This Row],[80%/20% SCOP]]-5.5)/5.5=1,"n.a.",-(Tabelle1[[#This Row],[80%/20% SCOP]]-5.5)/5.5)</f>
        <v>0.25572727272727264</v>
      </c>
    </row>
    <row r="2394" spans="1:14" ht="20.100000000000001" customHeight="1" x14ac:dyDescent="0.25">
      <c r="A2394" s="24">
        <v>16006804</v>
      </c>
      <c r="B2394" s="15" t="s">
        <v>2426</v>
      </c>
      <c r="C2394" s="15" t="s">
        <v>2429</v>
      </c>
      <c r="D2394" s="16" t="s">
        <v>2</v>
      </c>
      <c r="E2394" s="17">
        <v>14</v>
      </c>
      <c r="F2394" s="18">
        <v>1.51</v>
      </c>
      <c r="G2394" s="17">
        <v>12.6</v>
      </c>
      <c r="H2394" s="18">
        <v>1.38</v>
      </c>
      <c r="I2394" s="16" t="s">
        <v>109</v>
      </c>
      <c r="J2394" s="16" t="s">
        <v>4</v>
      </c>
      <c r="K2394" s="16" t="s">
        <v>4</v>
      </c>
      <c r="L2394" s="19">
        <f>IF(Tabelle1[[#This Row],[Heizleistung (55°C)]]=0,Tabelle1[[#This Row],[Heizleistung (35°C)]],(Tabelle1[[#This Row],[Heizleistung (35°C)]]+Tabelle1[[#This Row],[Heizleistung (55°C)]])/2)</f>
        <v>13.3</v>
      </c>
      <c r="M2394" s="20">
        <f>IF(Tabelle1[[#This Row],[Etas 55°C]]=0,0,(Tabelle1[[#This Row],[Etas 35°C]]*0.8+Tabelle1[[#This Row],[Etas 55°C]]*0.2))*2.5</f>
        <v>3.7100000000000004</v>
      </c>
      <c r="N2394" s="21">
        <f>IF(-(Tabelle1[[#This Row],[80%/20% SCOP]]-5.5)/5.5=1,"n.a.",-(Tabelle1[[#This Row],[80%/20% SCOP]]-5.5)/5.5)</f>
        <v>0.32545454545454539</v>
      </c>
    </row>
    <row r="2395" spans="1:14" ht="20.100000000000001" customHeight="1" x14ac:dyDescent="0.25">
      <c r="A2395" s="24">
        <v>16006881</v>
      </c>
      <c r="B2395" s="15" t="s">
        <v>2426</v>
      </c>
      <c r="C2395" s="15" t="s">
        <v>2430</v>
      </c>
      <c r="D2395" s="16" t="s">
        <v>2</v>
      </c>
      <c r="E2395" s="17">
        <v>10.9</v>
      </c>
      <c r="F2395" s="18">
        <v>1.84</v>
      </c>
      <c r="G2395" s="17">
        <v>9.4</v>
      </c>
      <c r="H2395" s="18">
        <v>1.44</v>
      </c>
      <c r="I2395" s="16" t="s">
        <v>109</v>
      </c>
      <c r="J2395" s="16" t="s">
        <v>4</v>
      </c>
      <c r="K2395" s="16" t="s">
        <v>4</v>
      </c>
      <c r="L2395" s="19">
        <f>IF(Tabelle1[[#This Row],[Heizleistung (55°C)]]=0,Tabelle1[[#This Row],[Heizleistung (35°C)]],(Tabelle1[[#This Row],[Heizleistung (35°C)]]+Tabelle1[[#This Row],[Heizleistung (55°C)]])/2)</f>
        <v>10.15</v>
      </c>
      <c r="M2395" s="20">
        <f>IF(Tabelle1[[#This Row],[Etas 55°C]]=0,0,(Tabelle1[[#This Row],[Etas 35°C]]*0.8+Tabelle1[[#This Row],[Etas 55°C]]*0.2))*2.5</f>
        <v>4.4000000000000004</v>
      </c>
      <c r="N2395" s="21">
        <f>IF(-(Tabelle1[[#This Row],[80%/20% SCOP]]-5.5)/5.5=1,"n.a.",-(Tabelle1[[#This Row],[80%/20% SCOP]]-5.5)/5.5)</f>
        <v>0.19999999999999993</v>
      </c>
    </row>
    <row r="2396" spans="1:14" ht="20.100000000000001" customHeight="1" x14ac:dyDescent="0.25">
      <c r="A2396" s="24">
        <v>16006805</v>
      </c>
      <c r="B2396" s="15" t="s">
        <v>2426</v>
      </c>
      <c r="C2396" s="15" t="s">
        <v>2431</v>
      </c>
      <c r="D2396" s="16" t="s">
        <v>2</v>
      </c>
      <c r="E2396" s="17">
        <v>16</v>
      </c>
      <c r="F2396" s="18">
        <v>1.49</v>
      </c>
      <c r="G2396" s="17">
        <v>14.4</v>
      </c>
      <c r="H2396" s="18">
        <v>1.36</v>
      </c>
      <c r="I2396" s="16" t="s">
        <v>109</v>
      </c>
      <c r="J2396" s="16" t="s">
        <v>4</v>
      </c>
      <c r="K2396" s="16" t="s">
        <v>4</v>
      </c>
      <c r="L2396" s="19">
        <f>IF(Tabelle1[[#This Row],[Heizleistung (55°C)]]=0,Tabelle1[[#This Row],[Heizleistung (35°C)]],(Tabelle1[[#This Row],[Heizleistung (35°C)]]+Tabelle1[[#This Row],[Heizleistung (55°C)]])/2)</f>
        <v>15.2</v>
      </c>
      <c r="M2396" s="20">
        <f>IF(Tabelle1[[#This Row],[Etas 55°C]]=0,0,(Tabelle1[[#This Row],[Etas 35°C]]*0.8+Tabelle1[[#This Row],[Etas 55°C]]*0.2))*2.5</f>
        <v>3.66</v>
      </c>
      <c r="N2396" s="21">
        <f>IF(-(Tabelle1[[#This Row],[80%/20% SCOP]]-5.5)/5.5=1,"n.a.",-(Tabelle1[[#This Row],[80%/20% SCOP]]-5.5)/5.5)</f>
        <v>0.33454545454545453</v>
      </c>
    </row>
    <row r="2397" spans="1:14" ht="20.100000000000001" customHeight="1" x14ac:dyDescent="0.25">
      <c r="A2397" s="24">
        <v>16006877</v>
      </c>
      <c r="B2397" s="15" t="s">
        <v>2426</v>
      </c>
      <c r="C2397" s="15" t="s">
        <v>2432</v>
      </c>
      <c r="D2397" s="16" t="s">
        <v>2</v>
      </c>
      <c r="E2397" s="17">
        <v>14.5</v>
      </c>
      <c r="F2397" s="18">
        <v>1.51</v>
      </c>
      <c r="G2397" s="17">
        <v>13.1</v>
      </c>
      <c r="H2397" s="18">
        <v>1.38</v>
      </c>
      <c r="I2397" s="16" t="s">
        <v>109</v>
      </c>
      <c r="J2397" s="16" t="s">
        <v>4</v>
      </c>
      <c r="K2397" s="16" t="s">
        <v>4</v>
      </c>
      <c r="L2397" s="19">
        <f>IF(Tabelle1[[#This Row],[Heizleistung (55°C)]]=0,Tabelle1[[#This Row],[Heizleistung (35°C)]],(Tabelle1[[#This Row],[Heizleistung (35°C)]]+Tabelle1[[#This Row],[Heizleistung (55°C)]])/2)</f>
        <v>13.8</v>
      </c>
      <c r="M2397" s="20">
        <f>IF(Tabelle1[[#This Row],[Etas 55°C]]=0,0,(Tabelle1[[#This Row],[Etas 35°C]]*0.8+Tabelle1[[#This Row],[Etas 55°C]]*0.2))*2.5</f>
        <v>3.7100000000000004</v>
      </c>
      <c r="N2397" s="21">
        <f>IF(-(Tabelle1[[#This Row],[80%/20% SCOP]]-5.5)/5.5=1,"n.a.",-(Tabelle1[[#This Row],[80%/20% SCOP]]-5.5)/5.5)</f>
        <v>0.32545454545454539</v>
      </c>
    </row>
    <row r="2398" spans="1:14" ht="20.100000000000001" customHeight="1" x14ac:dyDescent="0.25">
      <c r="A2398" s="24">
        <v>16006880</v>
      </c>
      <c r="B2398" s="15" t="s">
        <v>2426</v>
      </c>
      <c r="C2398" s="15" t="s">
        <v>2433</v>
      </c>
      <c r="D2398" s="16" t="s">
        <v>2</v>
      </c>
      <c r="E2398" s="17">
        <v>8</v>
      </c>
      <c r="F2398" s="18">
        <v>1.75</v>
      </c>
      <c r="G2398" s="17">
        <v>6.9</v>
      </c>
      <c r="H2398" s="18">
        <v>1.38</v>
      </c>
      <c r="I2398" s="16" t="s">
        <v>109</v>
      </c>
      <c r="J2398" s="16" t="s">
        <v>4</v>
      </c>
      <c r="K2398" s="16" t="s">
        <v>4</v>
      </c>
      <c r="L2398" s="19">
        <f>IF(Tabelle1[[#This Row],[Heizleistung (55°C)]]=0,Tabelle1[[#This Row],[Heizleistung (35°C)]],(Tabelle1[[#This Row],[Heizleistung (35°C)]]+Tabelle1[[#This Row],[Heizleistung (55°C)]])/2)</f>
        <v>7.45</v>
      </c>
      <c r="M2398" s="20">
        <f>IF(Tabelle1[[#This Row],[Etas 55°C]]=0,0,(Tabelle1[[#This Row],[Etas 35°C]]*0.8+Tabelle1[[#This Row],[Etas 55°C]]*0.2))*2.5</f>
        <v>4.1900000000000004</v>
      </c>
      <c r="N2398" s="21">
        <f>IF(-(Tabelle1[[#This Row],[80%/20% SCOP]]-5.5)/5.5=1,"n.a.",-(Tabelle1[[#This Row],[80%/20% SCOP]]-5.5)/5.5)</f>
        <v>0.23818181818181811</v>
      </c>
    </row>
    <row r="2399" spans="1:14" ht="20.100000000000001" customHeight="1" x14ac:dyDescent="0.25">
      <c r="A2399" s="24">
        <v>16006808</v>
      </c>
      <c r="B2399" s="15" t="s">
        <v>2426</v>
      </c>
      <c r="C2399" s="15" t="s">
        <v>2434</v>
      </c>
      <c r="D2399" s="16" t="s">
        <v>2</v>
      </c>
      <c r="E2399" s="17">
        <v>8.5</v>
      </c>
      <c r="F2399" s="18">
        <v>1.45</v>
      </c>
      <c r="G2399" s="17">
        <v>7.7</v>
      </c>
      <c r="H2399" s="18">
        <v>1.33</v>
      </c>
      <c r="I2399" s="16" t="s">
        <v>109</v>
      </c>
      <c r="J2399" s="16" t="s">
        <v>4</v>
      </c>
      <c r="K2399" s="16" t="s">
        <v>4</v>
      </c>
      <c r="L2399" s="19">
        <f>IF(Tabelle1[[#This Row],[Heizleistung (55°C)]]=0,Tabelle1[[#This Row],[Heizleistung (35°C)]],(Tabelle1[[#This Row],[Heizleistung (35°C)]]+Tabelle1[[#This Row],[Heizleistung (55°C)]])/2)</f>
        <v>8.1</v>
      </c>
      <c r="M2399" s="20">
        <f>IF(Tabelle1[[#This Row],[Etas 55°C]]=0,0,(Tabelle1[[#This Row],[Etas 35°C]]*0.8+Tabelle1[[#This Row],[Etas 55°C]]*0.2))*2.5</f>
        <v>3.5649999999999999</v>
      </c>
      <c r="N2399" s="21">
        <f>IF(-(Tabelle1[[#This Row],[80%/20% SCOP]]-5.5)/5.5=1,"n.a.",-(Tabelle1[[#This Row],[80%/20% SCOP]]-5.5)/5.5)</f>
        <v>0.35181818181818181</v>
      </c>
    </row>
    <row r="2400" spans="1:14" ht="20.100000000000001" customHeight="1" x14ac:dyDescent="0.25">
      <c r="A2400" s="24">
        <v>16009689</v>
      </c>
      <c r="B2400" s="15" t="s">
        <v>2426</v>
      </c>
      <c r="C2400" s="15" t="s">
        <v>2435</v>
      </c>
      <c r="D2400" s="16" t="s">
        <v>2</v>
      </c>
      <c r="E2400" s="17">
        <v>13</v>
      </c>
      <c r="F2400" s="18">
        <v>1.51</v>
      </c>
      <c r="G2400" s="17">
        <v>11.7</v>
      </c>
      <c r="H2400" s="18">
        <v>1.38</v>
      </c>
      <c r="I2400" s="16" t="s">
        <v>109</v>
      </c>
      <c r="J2400" s="16" t="s">
        <v>4</v>
      </c>
      <c r="K2400" s="16" t="s">
        <v>4</v>
      </c>
      <c r="L2400" s="19">
        <f>IF(Tabelle1[[#This Row],[Heizleistung (55°C)]]=0,Tabelle1[[#This Row],[Heizleistung (35°C)]],(Tabelle1[[#This Row],[Heizleistung (35°C)]]+Tabelle1[[#This Row],[Heizleistung (55°C)]])/2)</f>
        <v>12.35</v>
      </c>
      <c r="M2400" s="20">
        <f>IF(Tabelle1[[#This Row],[Etas 55°C]]=0,0,(Tabelle1[[#This Row],[Etas 35°C]]*0.8+Tabelle1[[#This Row],[Etas 55°C]]*0.2))*2.5</f>
        <v>3.7100000000000004</v>
      </c>
      <c r="N2400" s="21">
        <f>IF(-(Tabelle1[[#This Row],[80%/20% SCOP]]-5.5)/5.5=1,"n.a.",-(Tabelle1[[#This Row],[80%/20% SCOP]]-5.5)/5.5)</f>
        <v>0.32545454545454539</v>
      </c>
    </row>
    <row r="2401" spans="1:14" ht="20.100000000000001" customHeight="1" x14ac:dyDescent="0.25">
      <c r="A2401" s="24">
        <v>16017637</v>
      </c>
      <c r="B2401" s="15" t="s">
        <v>2426</v>
      </c>
      <c r="C2401" s="15" t="s">
        <v>2436</v>
      </c>
      <c r="D2401" s="16" t="s">
        <v>2</v>
      </c>
      <c r="E2401" s="17">
        <v>18</v>
      </c>
      <c r="F2401" s="18">
        <v>1.6870000000000001</v>
      </c>
      <c r="G2401" s="17">
        <v>16</v>
      </c>
      <c r="H2401" s="18">
        <v>1.2629999999999999</v>
      </c>
      <c r="I2401" s="16" t="s">
        <v>40</v>
      </c>
      <c r="J2401" s="16" t="s">
        <v>4</v>
      </c>
      <c r="K2401" s="16" t="s">
        <v>4</v>
      </c>
      <c r="L2401" s="19">
        <f>IF(Tabelle1[[#This Row],[Heizleistung (55°C)]]=0,Tabelle1[[#This Row],[Heizleistung (35°C)]],(Tabelle1[[#This Row],[Heizleistung (35°C)]]+Tabelle1[[#This Row],[Heizleistung (55°C)]])/2)</f>
        <v>17</v>
      </c>
      <c r="M2401" s="20">
        <f>IF(Tabelle1[[#This Row],[Etas 55°C]]=0,0,(Tabelle1[[#This Row],[Etas 35°C]]*0.8+Tabelle1[[#This Row],[Etas 55°C]]*0.2))*2.5</f>
        <v>4.0055000000000005</v>
      </c>
      <c r="N2401" s="21">
        <f>IF(-(Tabelle1[[#This Row],[80%/20% SCOP]]-5.5)/5.5=1,"n.a.",-(Tabelle1[[#This Row],[80%/20% SCOP]]-5.5)/5.5)</f>
        <v>0.27172727272727265</v>
      </c>
    </row>
    <row r="2402" spans="1:14" ht="20.100000000000001" customHeight="1" x14ac:dyDescent="0.25">
      <c r="A2402" s="24">
        <v>16006809</v>
      </c>
      <c r="B2402" s="15" t="s">
        <v>2426</v>
      </c>
      <c r="C2402" s="15" t="s">
        <v>2437</v>
      </c>
      <c r="D2402" s="16" t="s">
        <v>2</v>
      </c>
      <c r="E2402" s="17">
        <v>11.5</v>
      </c>
      <c r="F2402" s="18">
        <v>1.48</v>
      </c>
      <c r="G2402" s="17">
        <v>10.4</v>
      </c>
      <c r="H2402" s="18">
        <v>1.35</v>
      </c>
      <c r="I2402" s="16" t="s">
        <v>109</v>
      </c>
      <c r="J2402" s="16" t="s">
        <v>4</v>
      </c>
      <c r="K2402" s="16" t="s">
        <v>4</v>
      </c>
      <c r="L2402" s="19">
        <f>IF(Tabelle1[[#This Row],[Heizleistung (55°C)]]=0,Tabelle1[[#This Row],[Heizleistung (35°C)]],(Tabelle1[[#This Row],[Heizleistung (35°C)]]+Tabelle1[[#This Row],[Heizleistung (55°C)]])/2)</f>
        <v>10.95</v>
      </c>
      <c r="M2402" s="20">
        <f>IF(Tabelle1[[#This Row],[Etas 55°C]]=0,0,(Tabelle1[[#This Row],[Etas 35°C]]*0.8+Tabelle1[[#This Row],[Etas 55°C]]*0.2))*2.5</f>
        <v>3.6349999999999998</v>
      </c>
      <c r="N2402" s="21">
        <f>IF(-(Tabelle1[[#This Row],[80%/20% SCOP]]-5.5)/5.5=1,"n.a.",-(Tabelle1[[#This Row],[80%/20% SCOP]]-5.5)/5.5)</f>
        <v>0.33909090909090911</v>
      </c>
    </row>
    <row r="2403" spans="1:14" ht="20.100000000000001" customHeight="1" x14ac:dyDescent="0.25">
      <c r="A2403" s="24">
        <v>16009688</v>
      </c>
      <c r="B2403" s="15" t="s">
        <v>2426</v>
      </c>
      <c r="C2403" s="15" t="s">
        <v>2438</v>
      </c>
      <c r="D2403" s="16" t="s">
        <v>2</v>
      </c>
      <c r="E2403" s="17">
        <v>19</v>
      </c>
      <c r="F2403" s="18">
        <v>1.49</v>
      </c>
      <c r="G2403" s="17">
        <v>17.100000000000001</v>
      </c>
      <c r="H2403" s="18">
        <v>1.36</v>
      </c>
      <c r="I2403" s="16" t="s">
        <v>109</v>
      </c>
      <c r="J2403" s="16" t="s">
        <v>4</v>
      </c>
      <c r="K2403" s="16" t="s">
        <v>4</v>
      </c>
      <c r="L2403" s="19">
        <f>IF(Tabelle1[[#This Row],[Heizleistung (55°C)]]=0,Tabelle1[[#This Row],[Heizleistung (35°C)]],(Tabelle1[[#This Row],[Heizleistung (35°C)]]+Tabelle1[[#This Row],[Heizleistung (55°C)]])/2)</f>
        <v>18.05</v>
      </c>
      <c r="M2403" s="20">
        <f>IF(Tabelle1[[#This Row],[Etas 55°C]]=0,0,(Tabelle1[[#This Row],[Etas 35°C]]*0.8+Tabelle1[[#This Row],[Etas 55°C]]*0.2))*2.5</f>
        <v>3.66</v>
      </c>
      <c r="N2403" s="21">
        <f>IF(-(Tabelle1[[#This Row],[80%/20% SCOP]]-5.5)/5.5=1,"n.a.",-(Tabelle1[[#This Row],[80%/20% SCOP]]-5.5)/5.5)</f>
        <v>0.33454545454545453</v>
      </c>
    </row>
    <row r="2404" spans="1:14" ht="20.100000000000001" customHeight="1" x14ac:dyDescent="0.25">
      <c r="A2404" s="24">
        <v>16010652</v>
      </c>
      <c r="B2404" s="15" t="s">
        <v>2439</v>
      </c>
      <c r="C2404" s="15" t="s">
        <v>2440</v>
      </c>
      <c r="D2404" s="16" t="s">
        <v>2</v>
      </c>
      <c r="E2404" s="17">
        <v>1015</v>
      </c>
      <c r="F2404" s="18">
        <v>1.8480000000000001</v>
      </c>
      <c r="G2404" s="17">
        <v>10.26</v>
      </c>
      <c r="H2404" s="18">
        <v>1.417</v>
      </c>
      <c r="I2404" s="16" t="s">
        <v>3</v>
      </c>
      <c r="J2404" s="16" t="s">
        <v>4</v>
      </c>
      <c r="K2404" s="16" t="s">
        <v>15</v>
      </c>
      <c r="L2404" s="19">
        <f>IF(Tabelle1[[#This Row],[Heizleistung (55°C)]]=0,Tabelle1[[#This Row],[Heizleistung (35°C)]],(Tabelle1[[#This Row],[Heizleistung (35°C)]]+Tabelle1[[#This Row],[Heizleistung (55°C)]])/2)</f>
        <v>512.63</v>
      </c>
      <c r="M2404" s="20">
        <f>IF(Tabelle1[[#This Row],[Etas 55°C]]=0,0,(Tabelle1[[#This Row],[Etas 35°C]]*0.8+Tabelle1[[#This Row],[Etas 55°C]]*0.2))*2.5</f>
        <v>4.4045000000000005</v>
      </c>
      <c r="N2404" s="21">
        <f>IF(-(Tabelle1[[#This Row],[80%/20% SCOP]]-5.5)/5.5=1,"n.a.",-(Tabelle1[[#This Row],[80%/20% SCOP]]-5.5)/5.5)</f>
        <v>0.1991818181818181</v>
      </c>
    </row>
    <row r="2405" spans="1:14" ht="20.100000000000001" customHeight="1" x14ac:dyDescent="0.25">
      <c r="A2405" s="24">
        <v>16010653</v>
      </c>
      <c r="B2405" s="15" t="s">
        <v>2439</v>
      </c>
      <c r="C2405" s="15" t="s">
        <v>2441</v>
      </c>
      <c r="D2405" s="16" t="s">
        <v>2</v>
      </c>
      <c r="E2405" s="17">
        <v>16.48</v>
      </c>
      <c r="F2405" s="18">
        <v>1.857</v>
      </c>
      <c r="G2405" s="17">
        <v>16.5</v>
      </c>
      <c r="H2405" s="18">
        <v>1.431</v>
      </c>
      <c r="I2405" s="16" t="s">
        <v>3</v>
      </c>
      <c r="J2405" s="16" t="s">
        <v>4</v>
      </c>
      <c r="K2405" s="16" t="s">
        <v>15</v>
      </c>
      <c r="L2405" s="19">
        <f>IF(Tabelle1[[#This Row],[Heizleistung (55°C)]]=0,Tabelle1[[#This Row],[Heizleistung (35°C)]],(Tabelle1[[#This Row],[Heizleistung (35°C)]]+Tabelle1[[#This Row],[Heizleistung (55°C)]])/2)</f>
        <v>16.490000000000002</v>
      </c>
      <c r="M2405" s="20">
        <f>IF(Tabelle1[[#This Row],[Etas 55°C]]=0,0,(Tabelle1[[#This Row],[Etas 35°C]]*0.8+Tabelle1[[#This Row],[Etas 55°C]]*0.2))*2.5</f>
        <v>4.4295</v>
      </c>
      <c r="N2405" s="21">
        <f>IF(-(Tabelle1[[#This Row],[80%/20% SCOP]]-5.5)/5.5=1,"n.a.",-(Tabelle1[[#This Row],[80%/20% SCOP]]-5.5)/5.5)</f>
        <v>0.19463636363636364</v>
      </c>
    </row>
    <row r="2406" spans="1:14" ht="20.100000000000001" customHeight="1" x14ac:dyDescent="0.25">
      <c r="A2406" s="24">
        <v>16010629</v>
      </c>
      <c r="B2406" s="15" t="s">
        <v>2439</v>
      </c>
      <c r="C2406" s="15" t="s">
        <v>2442</v>
      </c>
      <c r="D2406" s="16" t="s">
        <v>2</v>
      </c>
      <c r="E2406" s="17">
        <v>6.21</v>
      </c>
      <c r="F2406" s="18">
        <v>1.891</v>
      </c>
      <c r="G2406" s="17">
        <v>6.05</v>
      </c>
      <c r="H2406" s="18">
        <v>1.4379999999999999</v>
      </c>
      <c r="I2406" s="16" t="s">
        <v>3</v>
      </c>
      <c r="J2406" s="16" t="s">
        <v>4</v>
      </c>
      <c r="K2406" s="16" t="s">
        <v>15</v>
      </c>
      <c r="L2406" s="19">
        <f>IF(Tabelle1[[#This Row],[Heizleistung (55°C)]]=0,Tabelle1[[#This Row],[Heizleistung (35°C)]],(Tabelle1[[#This Row],[Heizleistung (35°C)]]+Tabelle1[[#This Row],[Heizleistung (55°C)]])/2)</f>
        <v>6.13</v>
      </c>
      <c r="M2406" s="20">
        <f>IF(Tabelle1[[#This Row],[Etas 55°C]]=0,0,(Tabelle1[[#This Row],[Etas 35°C]]*0.8+Tabelle1[[#This Row],[Etas 55°C]]*0.2))*2.5</f>
        <v>4.5010000000000003</v>
      </c>
      <c r="N2406" s="21">
        <f>IF(-(Tabelle1[[#This Row],[80%/20% SCOP]]-5.5)/5.5=1,"n.a.",-(Tabelle1[[#This Row],[80%/20% SCOP]]-5.5)/5.5)</f>
        <v>0.18163636363636357</v>
      </c>
    </row>
    <row r="2407" spans="1:14" ht="20.100000000000001" customHeight="1" x14ac:dyDescent="0.25">
      <c r="A2407" s="24">
        <v>16018484</v>
      </c>
      <c r="B2407" s="15" t="s">
        <v>2443</v>
      </c>
      <c r="C2407" s="15" t="s">
        <v>2444</v>
      </c>
      <c r="D2407" s="16" t="s">
        <v>2</v>
      </c>
      <c r="E2407" s="17">
        <v>5.92</v>
      </c>
      <c r="F2407" s="18">
        <v>1.78</v>
      </c>
      <c r="G2407" s="17">
        <v>5.17</v>
      </c>
      <c r="H2407" s="18">
        <v>1.5049999999999999</v>
      </c>
      <c r="I2407" s="16" t="s">
        <v>3</v>
      </c>
      <c r="J2407" s="16" t="s">
        <v>4</v>
      </c>
      <c r="K2407" s="16" t="s">
        <v>25</v>
      </c>
      <c r="L2407" s="19">
        <f>IF(Tabelle1[[#This Row],[Heizleistung (55°C)]]=0,Tabelle1[[#This Row],[Heizleistung (35°C)]],(Tabelle1[[#This Row],[Heizleistung (35°C)]]+Tabelle1[[#This Row],[Heizleistung (55°C)]])/2)</f>
        <v>5.5449999999999999</v>
      </c>
      <c r="M2407" s="20">
        <f>IF(Tabelle1[[#This Row],[Etas 55°C]]=0,0,(Tabelle1[[#This Row],[Etas 35°C]]*0.8+Tabelle1[[#This Row],[Etas 55°C]]*0.2))*2.5</f>
        <v>4.3125</v>
      </c>
      <c r="N2407" s="21">
        <f>IF(-(Tabelle1[[#This Row],[80%/20% SCOP]]-5.5)/5.5=1,"n.a.",-(Tabelle1[[#This Row],[80%/20% SCOP]]-5.5)/5.5)</f>
        <v>0.21590909090909091</v>
      </c>
    </row>
    <row r="2408" spans="1:14" ht="20.100000000000001" customHeight="1" x14ac:dyDescent="0.25">
      <c r="A2408" s="24">
        <v>16006893</v>
      </c>
      <c r="B2408" s="15" t="s">
        <v>2443</v>
      </c>
      <c r="C2408" s="15" t="s">
        <v>2445</v>
      </c>
      <c r="D2408" s="16" t="s">
        <v>2</v>
      </c>
      <c r="E2408" s="17">
        <v>12</v>
      </c>
      <c r="F2408" s="18">
        <v>1.718</v>
      </c>
      <c r="G2408" s="17">
        <v>11.8</v>
      </c>
      <c r="H2408" s="18">
        <v>1.286</v>
      </c>
      <c r="I2408" s="16" t="s">
        <v>355</v>
      </c>
      <c r="J2408" s="16" t="s">
        <v>4</v>
      </c>
      <c r="K2408" s="16" t="s">
        <v>25</v>
      </c>
      <c r="L2408" s="19">
        <f>IF(Tabelle1[[#This Row],[Heizleistung (55°C)]]=0,Tabelle1[[#This Row],[Heizleistung (35°C)]],(Tabelle1[[#This Row],[Heizleistung (35°C)]]+Tabelle1[[#This Row],[Heizleistung (55°C)]])/2)</f>
        <v>11.9</v>
      </c>
      <c r="M2408" s="20">
        <f>IF(Tabelle1[[#This Row],[Etas 55°C]]=0,0,(Tabelle1[[#This Row],[Etas 35°C]]*0.8+Tabelle1[[#This Row],[Etas 55°C]]*0.2))*2.5</f>
        <v>4.0790000000000006</v>
      </c>
      <c r="N2408" s="21">
        <f>IF(-(Tabelle1[[#This Row],[80%/20% SCOP]]-5.5)/5.5=1,"n.a.",-(Tabelle1[[#This Row],[80%/20% SCOP]]-5.5)/5.5)</f>
        <v>0.25836363636363624</v>
      </c>
    </row>
    <row r="2409" spans="1:14" ht="20.100000000000001" customHeight="1" x14ac:dyDescent="0.25">
      <c r="A2409" s="24">
        <v>16006892</v>
      </c>
      <c r="B2409" s="15" t="s">
        <v>2443</v>
      </c>
      <c r="C2409" s="15" t="s">
        <v>2446</v>
      </c>
      <c r="D2409" s="16" t="s">
        <v>2</v>
      </c>
      <c r="E2409" s="17">
        <v>6</v>
      </c>
      <c r="F2409" s="18">
        <v>1.738</v>
      </c>
      <c r="G2409" s="17">
        <v>5.7</v>
      </c>
      <c r="H2409" s="18">
        <v>1.298</v>
      </c>
      <c r="I2409" s="16" t="s">
        <v>355</v>
      </c>
      <c r="J2409" s="16" t="s">
        <v>4</v>
      </c>
      <c r="K2409" s="16" t="s">
        <v>25</v>
      </c>
      <c r="L2409" s="19">
        <f>IF(Tabelle1[[#This Row],[Heizleistung (55°C)]]=0,Tabelle1[[#This Row],[Heizleistung (35°C)]],(Tabelle1[[#This Row],[Heizleistung (35°C)]]+Tabelle1[[#This Row],[Heizleistung (55°C)]])/2)</f>
        <v>5.85</v>
      </c>
      <c r="M2409" s="20">
        <f>IF(Tabelle1[[#This Row],[Etas 55°C]]=0,0,(Tabelle1[[#This Row],[Etas 35°C]]*0.8+Tabelle1[[#This Row],[Etas 55°C]]*0.2))*2.5</f>
        <v>4.125</v>
      </c>
      <c r="N2409" s="21">
        <f>IF(-(Tabelle1[[#This Row],[80%/20% SCOP]]-5.5)/5.5=1,"n.a.",-(Tabelle1[[#This Row],[80%/20% SCOP]]-5.5)/5.5)</f>
        <v>0.25</v>
      </c>
    </row>
    <row r="2410" spans="1:14" ht="20.100000000000001" customHeight="1" x14ac:dyDescent="0.25">
      <c r="A2410" s="24">
        <v>16010197</v>
      </c>
      <c r="B2410" s="15" t="s">
        <v>2443</v>
      </c>
      <c r="C2410" s="15" t="s">
        <v>2447</v>
      </c>
      <c r="D2410" s="16" t="s">
        <v>2</v>
      </c>
      <c r="E2410" s="17">
        <v>9.4</v>
      </c>
      <c r="F2410" s="18">
        <v>1.681</v>
      </c>
      <c r="G2410" s="17">
        <v>10.75</v>
      </c>
      <c r="H2410" s="18">
        <v>1.272</v>
      </c>
      <c r="I2410" s="16" t="s">
        <v>355</v>
      </c>
      <c r="J2410" s="16" t="s">
        <v>4</v>
      </c>
      <c r="K2410" s="16" t="s">
        <v>25</v>
      </c>
      <c r="L2410" s="19">
        <f>IF(Tabelle1[[#This Row],[Heizleistung (55°C)]]=0,Tabelle1[[#This Row],[Heizleistung (35°C)]],(Tabelle1[[#This Row],[Heizleistung (35°C)]]+Tabelle1[[#This Row],[Heizleistung (55°C)]])/2)</f>
        <v>10.074999999999999</v>
      </c>
      <c r="M2410" s="20">
        <f>IF(Tabelle1[[#This Row],[Etas 55°C]]=0,0,(Tabelle1[[#This Row],[Etas 35°C]]*0.8+Tabelle1[[#This Row],[Etas 55°C]]*0.2))*2.5</f>
        <v>3.9980000000000002</v>
      </c>
      <c r="N2410" s="21">
        <f>IF(-(Tabelle1[[#This Row],[80%/20% SCOP]]-5.5)/5.5=1,"n.a.",-(Tabelle1[[#This Row],[80%/20% SCOP]]-5.5)/5.5)</f>
        <v>0.27309090909090905</v>
      </c>
    </row>
    <row r="2411" spans="1:14" ht="20.100000000000001" customHeight="1" x14ac:dyDescent="0.25">
      <c r="A2411" s="24">
        <v>16018486</v>
      </c>
      <c r="B2411" s="15" t="s">
        <v>2443</v>
      </c>
      <c r="C2411" s="15" t="s">
        <v>2448</v>
      </c>
      <c r="D2411" s="16" t="s">
        <v>2</v>
      </c>
      <c r="E2411" s="17">
        <v>14.67</v>
      </c>
      <c r="F2411" s="18">
        <v>1.9179999999999999</v>
      </c>
      <c r="G2411" s="17">
        <v>12.71</v>
      </c>
      <c r="H2411" s="18">
        <v>1.6259999999999999</v>
      </c>
      <c r="I2411" s="16" t="s">
        <v>3</v>
      </c>
      <c r="J2411" s="16" t="s">
        <v>4</v>
      </c>
      <c r="K2411" s="16" t="s">
        <v>25</v>
      </c>
      <c r="L2411" s="19">
        <f>IF(Tabelle1[[#This Row],[Heizleistung (55°C)]]=0,Tabelle1[[#This Row],[Heizleistung (35°C)]],(Tabelle1[[#This Row],[Heizleistung (35°C)]]+Tabelle1[[#This Row],[Heizleistung (55°C)]])/2)</f>
        <v>13.690000000000001</v>
      </c>
      <c r="M2411" s="20">
        <f>IF(Tabelle1[[#This Row],[Etas 55°C]]=0,0,(Tabelle1[[#This Row],[Etas 35°C]]*0.8+Tabelle1[[#This Row],[Etas 55°C]]*0.2))*2.5</f>
        <v>4.649</v>
      </c>
      <c r="N2411" s="21">
        <f>IF(-(Tabelle1[[#This Row],[80%/20% SCOP]]-5.5)/5.5=1,"n.a.",-(Tabelle1[[#This Row],[80%/20% SCOP]]-5.5)/5.5)</f>
        <v>0.15472727272727271</v>
      </c>
    </row>
    <row r="2412" spans="1:14" ht="20.100000000000001" customHeight="1" x14ac:dyDescent="0.25">
      <c r="A2412" s="24">
        <v>16018487</v>
      </c>
      <c r="B2412" s="15" t="s">
        <v>2443</v>
      </c>
      <c r="C2412" s="15" t="s">
        <v>2449</v>
      </c>
      <c r="D2412" s="16" t="s">
        <v>2</v>
      </c>
      <c r="E2412" s="17">
        <v>19.41</v>
      </c>
      <c r="F2412" s="18">
        <v>1.907</v>
      </c>
      <c r="G2412" s="17">
        <v>17.2</v>
      </c>
      <c r="H2412" s="18">
        <v>1.623</v>
      </c>
      <c r="I2412" s="16" t="s">
        <v>3</v>
      </c>
      <c r="J2412" s="16" t="s">
        <v>4</v>
      </c>
      <c r="K2412" s="16" t="s">
        <v>25</v>
      </c>
      <c r="L2412" s="19">
        <f>IF(Tabelle1[[#This Row],[Heizleistung (55°C)]]=0,Tabelle1[[#This Row],[Heizleistung (35°C)]],(Tabelle1[[#This Row],[Heizleistung (35°C)]]+Tabelle1[[#This Row],[Heizleistung (55°C)]])/2)</f>
        <v>18.305</v>
      </c>
      <c r="M2412" s="20">
        <f>IF(Tabelle1[[#This Row],[Etas 55°C]]=0,0,(Tabelle1[[#This Row],[Etas 35°C]]*0.8+Tabelle1[[#This Row],[Etas 55°C]]*0.2))*2.5</f>
        <v>4.6255000000000006</v>
      </c>
      <c r="N2412" s="21">
        <f>IF(-(Tabelle1[[#This Row],[80%/20% SCOP]]-5.5)/5.5=1,"n.a.",-(Tabelle1[[#This Row],[80%/20% SCOP]]-5.5)/5.5)</f>
        <v>0.15899999999999989</v>
      </c>
    </row>
    <row r="2413" spans="1:14" ht="20.100000000000001" customHeight="1" x14ac:dyDescent="0.25">
      <c r="A2413" s="24">
        <v>16018485</v>
      </c>
      <c r="B2413" s="15" t="s">
        <v>2443</v>
      </c>
      <c r="C2413" s="15" t="s">
        <v>2450</v>
      </c>
      <c r="D2413" s="16" t="s">
        <v>2</v>
      </c>
      <c r="E2413" s="17">
        <v>9.3800000000000008</v>
      </c>
      <c r="F2413" s="18">
        <v>1.871</v>
      </c>
      <c r="G2413" s="17">
        <v>8.2200000000000006</v>
      </c>
      <c r="H2413" s="18">
        <v>1.571</v>
      </c>
      <c r="I2413" s="16" t="s">
        <v>3</v>
      </c>
      <c r="J2413" s="16" t="s">
        <v>4</v>
      </c>
      <c r="K2413" s="16" t="s">
        <v>25</v>
      </c>
      <c r="L2413" s="19">
        <f>IF(Tabelle1[[#This Row],[Heizleistung (55°C)]]=0,Tabelle1[[#This Row],[Heizleistung (35°C)]],(Tabelle1[[#This Row],[Heizleistung (35°C)]]+Tabelle1[[#This Row],[Heizleistung (55°C)]])/2)</f>
        <v>8.8000000000000007</v>
      </c>
      <c r="M2413" s="20">
        <f>IF(Tabelle1[[#This Row],[Etas 55°C]]=0,0,(Tabelle1[[#This Row],[Etas 35°C]]*0.8+Tabelle1[[#This Row],[Etas 55°C]]*0.2))*2.5</f>
        <v>4.5275000000000007</v>
      </c>
      <c r="N2413" s="21">
        <f>IF(-(Tabelle1[[#This Row],[80%/20% SCOP]]-5.5)/5.5=1,"n.a.",-(Tabelle1[[#This Row],[80%/20% SCOP]]-5.5)/5.5)</f>
        <v>0.17681818181818168</v>
      </c>
    </row>
    <row r="2414" spans="1:14" ht="20.100000000000001" customHeight="1" x14ac:dyDescent="0.25">
      <c r="A2414" s="24">
        <v>16007128</v>
      </c>
      <c r="B2414" s="15" t="s">
        <v>2451</v>
      </c>
      <c r="C2414" s="15" t="s">
        <v>2452</v>
      </c>
      <c r="D2414" s="16" t="s">
        <v>2</v>
      </c>
      <c r="E2414" s="17">
        <v>5.61</v>
      </c>
      <c r="F2414" s="18">
        <v>1.81</v>
      </c>
      <c r="G2414" s="17">
        <v>5.34</v>
      </c>
      <c r="H2414" s="18">
        <v>1.3</v>
      </c>
      <c r="I2414" s="16" t="s">
        <v>109</v>
      </c>
      <c r="J2414" s="16" t="s">
        <v>4</v>
      </c>
      <c r="K2414" s="16" t="s">
        <v>4</v>
      </c>
      <c r="L2414" s="19">
        <f>IF(Tabelle1[[#This Row],[Heizleistung (55°C)]]=0,Tabelle1[[#This Row],[Heizleistung (35°C)]],(Tabelle1[[#This Row],[Heizleistung (35°C)]]+Tabelle1[[#This Row],[Heizleistung (55°C)]])/2)</f>
        <v>5.4749999999999996</v>
      </c>
      <c r="M2414" s="20">
        <f>IF(Tabelle1[[#This Row],[Etas 55°C]]=0,0,(Tabelle1[[#This Row],[Etas 35°C]]*0.8+Tabelle1[[#This Row],[Etas 55°C]]*0.2))*2.5</f>
        <v>4.2700000000000005</v>
      </c>
      <c r="N2414" s="21">
        <f>IF(-(Tabelle1[[#This Row],[80%/20% SCOP]]-5.5)/5.5=1,"n.a.",-(Tabelle1[[#This Row],[80%/20% SCOP]]-5.5)/5.5)</f>
        <v>0.22363636363636355</v>
      </c>
    </row>
    <row r="2415" spans="1:14" ht="20.100000000000001" customHeight="1" x14ac:dyDescent="0.25">
      <c r="A2415" s="24">
        <v>16007201</v>
      </c>
      <c r="B2415" s="15" t="s">
        <v>2451</v>
      </c>
      <c r="C2415" s="15" t="s">
        <v>2453</v>
      </c>
      <c r="D2415" s="16" t="s">
        <v>2</v>
      </c>
      <c r="E2415" s="17">
        <v>9.85</v>
      </c>
      <c r="F2415" s="18">
        <v>2.02</v>
      </c>
      <c r="G2415" s="17">
        <v>9.58</v>
      </c>
      <c r="H2415" s="18">
        <v>1.54</v>
      </c>
      <c r="I2415" s="16" t="s">
        <v>3</v>
      </c>
      <c r="J2415" s="16" t="s">
        <v>4</v>
      </c>
      <c r="K2415" s="16" t="s">
        <v>4</v>
      </c>
      <c r="L2415" s="19">
        <f>IF(Tabelle1[[#This Row],[Heizleistung (55°C)]]=0,Tabelle1[[#This Row],[Heizleistung (35°C)]],(Tabelle1[[#This Row],[Heizleistung (35°C)]]+Tabelle1[[#This Row],[Heizleistung (55°C)]])/2)</f>
        <v>9.7149999999999999</v>
      </c>
      <c r="M2415" s="20">
        <f>IF(Tabelle1[[#This Row],[Etas 55°C]]=0,0,(Tabelle1[[#This Row],[Etas 35°C]]*0.8+Tabelle1[[#This Row],[Etas 55°C]]*0.2))*2.5</f>
        <v>4.8100000000000005</v>
      </c>
      <c r="N2415" s="21">
        <f>IF(-(Tabelle1[[#This Row],[80%/20% SCOP]]-5.5)/5.5=1,"n.a.",-(Tabelle1[[#This Row],[80%/20% SCOP]]-5.5)/5.5)</f>
        <v>0.12545454545454537</v>
      </c>
    </row>
    <row r="2416" spans="1:14" ht="20.100000000000001" customHeight="1" x14ac:dyDescent="0.25">
      <c r="A2416" s="24">
        <v>16007202</v>
      </c>
      <c r="B2416" s="15" t="s">
        <v>2451</v>
      </c>
      <c r="C2416" s="15" t="s">
        <v>2454</v>
      </c>
      <c r="D2416" s="16" t="s">
        <v>2</v>
      </c>
      <c r="E2416" s="17">
        <v>12</v>
      </c>
      <c r="F2416" s="18">
        <v>2.2000000000000002</v>
      </c>
      <c r="G2416" s="17">
        <v>10.5</v>
      </c>
      <c r="H2416" s="18">
        <v>1.61</v>
      </c>
      <c r="I2416" s="16" t="s">
        <v>3</v>
      </c>
      <c r="J2416" s="16" t="s">
        <v>4</v>
      </c>
      <c r="K2416" s="16" t="s">
        <v>4</v>
      </c>
      <c r="L2416" s="19">
        <f>IF(Tabelle1[[#This Row],[Heizleistung (55°C)]]=0,Tabelle1[[#This Row],[Heizleistung (35°C)]],(Tabelle1[[#This Row],[Heizleistung (35°C)]]+Tabelle1[[#This Row],[Heizleistung (55°C)]])/2)</f>
        <v>11.25</v>
      </c>
      <c r="M2416" s="20">
        <f>IF(Tabelle1[[#This Row],[Etas 55°C]]=0,0,(Tabelle1[[#This Row],[Etas 35°C]]*0.8+Tabelle1[[#This Row],[Etas 55°C]]*0.2))*2.5</f>
        <v>5.205000000000001</v>
      </c>
      <c r="N2416" s="21">
        <f>IF(-(Tabelle1[[#This Row],[80%/20% SCOP]]-5.5)/5.5=1,"n.a.",-(Tabelle1[[#This Row],[80%/20% SCOP]]-5.5)/5.5)</f>
        <v>5.3636363636363461E-2</v>
      </c>
    </row>
    <row r="2417" spans="1:14" ht="20.100000000000001" customHeight="1" x14ac:dyDescent="0.25">
      <c r="A2417" s="24">
        <v>16007206</v>
      </c>
      <c r="B2417" s="15" t="s">
        <v>2451</v>
      </c>
      <c r="C2417" s="15" t="s">
        <v>2455</v>
      </c>
      <c r="D2417" s="16" t="s">
        <v>2</v>
      </c>
      <c r="E2417" s="17">
        <v>21</v>
      </c>
      <c r="F2417" s="18">
        <v>2.25</v>
      </c>
      <c r="G2417" s="17">
        <v>19</v>
      </c>
      <c r="H2417" s="18">
        <v>1.65</v>
      </c>
      <c r="I2417" s="16" t="s">
        <v>3</v>
      </c>
      <c r="J2417" s="16" t="s">
        <v>4</v>
      </c>
      <c r="K2417" s="16" t="s">
        <v>4</v>
      </c>
      <c r="L2417" s="19">
        <f>IF(Tabelle1[[#This Row],[Heizleistung (55°C)]]=0,Tabelle1[[#This Row],[Heizleistung (35°C)]],(Tabelle1[[#This Row],[Heizleistung (35°C)]]+Tabelle1[[#This Row],[Heizleistung (55°C)]])/2)</f>
        <v>20</v>
      </c>
      <c r="M2417" s="20">
        <f>IF(Tabelle1[[#This Row],[Etas 55°C]]=0,0,(Tabelle1[[#This Row],[Etas 35°C]]*0.8+Tabelle1[[#This Row],[Etas 55°C]]*0.2))*2.5</f>
        <v>5.3249999999999993</v>
      </c>
      <c r="N2417" s="21">
        <f>IF(-(Tabelle1[[#This Row],[80%/20% SCOP]]-5.5)/5.5=1,"n.a.",-(Tabelle1[[#This Row],[80%/20% SCOP]]-5.5)/5.5)</f>
        <v>3.1818181818181947E-2</v>
      </c>
    </row>
    <row r="2418" spans="1:14" ht="20.100000000000001" customHeight="1" x14ac:dyDescent="0.25">
      <c r="A2418" s="24">
        <v>16007126</v>
      </c>
      <c r="B2418" s="15" t="s">
        <v>2451</v>
      </c>
      <c r="C2418" s="15" t="s">
        <v>2456</v>
      </c>
      <c r="D2418" s="16" t="s">
        <v>2</v>
      </c>
      <c r="E2418" s="17">
        <v>13.8</v>
      </c>
      <c r="F2418" s="18">
        <v>2.06</v>
      </c>
      <c r="G2418" s="17">
        <v>12.4</v>
      </c>
      <c r="H2418" s="18">
        <v>1.52</v>
      </c>
      <c r="I2418" s="16" t="s">
        <v>109</v>
      </c>
      <c r="J2418" s="16" t="s">
        <v>4</v>
      </c>
      <c r="K2418" s="16" t="s">
        <v>4</v>
      </c>
      <c r="L2418" s="19">
        <f>IF(Tabelle1[[#This Row],[Heizleistung (55°C)]]=0,Tabelle1[[#This Row],[Heizleistung (35°C)]],(Tabelle1[[#This Row],[Heizleistung (35°C)]]+Tabelle1[[#This Row],[Heizleistung (55°C)]])/2)</f>
        <v>13.100000000000001</v>
      </c>
      <c r="M2418" s="20">
        <f>IF(Tabelle1[[#This Row],[Etas 55°C]]=0,0,(Tabelle1[[#This Row],[Etas 35°C]]*0.8+Tabelle1[[#This Row],[Etas 55°C]]*0.2))*2.5</f>
        <v>4.8800000000000008</v>
      </c>
      <c r="N2418" s="21">
        <f>IF(-(Tabelle1[[#This Row],[80%/20% SCOP]]-5.5)/5.5=1,"n.a.",-(Tabelle1[[#This Row],[80%/20% SCOP]]-5.5)/5.5)</f>
        <v>0.11272727272727258</v>
      </c>
    </row>
    <row r="2419" spans="1:14" ht="20.100000000000001" customHeight="1" x14ac:dyDescent="0.25">
      <c r="A2419" s="24">
        <v>16007135</v>
      </c>
      <c r="B2419" s="15" t="s">
        <v>2451</v>
      </c>
      <c r="C2419" s="15" t="s">
        <v>2457</v>
      </c>
      <c r="D2419" s="16" t="s">
        <v>2</v>
      </c>
      <c r="E2419" s="17">
        <v>7.73</v>
      </c>
      <c r="F2419" s="18">
        <v>2.06</v>
      </c>
      <c r="G2419" s="17">
        <v>7.21</v>
      </c>
      <c r="H2419" s="18">
        <v>1.53</v>
      </c>
      <c r="I2419" s="16" t="s">
        <v>3</v>
      </c>
      <c r="J2419" s="16" t="s">
        <v>4</v>
      </c>
      <c r="K2419" s="16" t="s">
        <v>4</v>
      </c>
      <c r="L2419" s="19">
        <f>IF(Tabelle1[[#This Row],[Heizleistung (55°C)]]=0,Tabelle1[[#This Row],[Heizleistung (35°C)]],(Tabelle1[[#This Row],[Heizleistung (35°C)]]+Tabelle1[[#This Row],[Heizleistung (55°C)]])/2)</f>
        <v>7.4700000000000006</v>
      </c>
      <c r="M2419" s="20">
        <f>IF(Tabelle1[[#This Row],[Etas 55°C]]=0,0,(Tabelle1[[#This Row],[Etas 35°C]]*0.8+Tabelle1[[#This Row],[Etas 55°C]]*0.2))*2.5</f>
        <v>4.8850000000000007</v>
      </c>
      <c r="N2419" s="21">
        <f>IF(-(Tabelle1[[#This Row],[80%/20% SCOP]]-5.5)/5.5=1,"n.a.",-(Tabelle1[[#This Row],[80%/20% SCOP]]-5.5)/5.5)</f>
        <v>0.11181818181818169</v>
      </c>
    </row>
    <row r="2420" spans="1:14" ht="20.100000000000001" customHeight="1" x14ac:dyDescent="0.25">
      <c r="A2420" s="24">
        <v>16016562</v>
      </c>
      <c r="B2420" s="15" t="s">
        <v>2451</v>
      </c>
      <c r="C2420" s="15" t="s">
        <v>2458</v>
      </c>
      <c r="D2420" s="16" t="s">
        <v>2</v>
      </c>
      <c r="E2420" s="17">
        <v>32.5</v>
      </c>
      <c r="F2420" s="18">
        <v>2.02</v>
      </c>
      <c r="G2420" s="17">
        <v>31</v>
      </c>
      <c r="H2420" s="18">
        <v>1.55</v>
      </c>
      <c r="I2420" s="16" t="s">
        <v>3</v>
      </c>
      <c r="J2420" s="16" t="s">
        <v>4</v>
      </c>
      <c r="K2420" s="16" t="s">
        <v>4</v>
      </c>
      <c r="L2420" s="19">
        <f>IF(Tabelle1[[#This Row],[Heizleistung (55°C)]]=0,Tabelle1[[#This Row],[Heizleistung (35°C)]],(Tabelle1[[#This Row],[Heizleistung (35°C)]]+Tabelle1[[#This Row],[Heizleistung (55°C)]])/2)</f>
        <v>31.75</v>
      </c>
      <c r="M2420" s="20">
        <f>IF(Tabelle1[[#This Row],[Etas 55°C]]=0,0,(Tabelle1[[#This Row],[Etas 35°C]]*0.8+Tabelle1[[#This Row],[Etas 55°C]]*0.2))*2.5</f>
        <v>4.8150000000000004</v>
      </c>
      <c r="N2420" s="21">
        <f>IF(-(Tabelle1[[#This Row],[80%/20% SCOP]]-5.5)/5.5=1,"n.a.",-(Tabelle1[[#This Row],[80%/20% SCOP]]-5.5)/5.5)</f>
        <v>0.12454545454545447</v>
      </c>
    </row>
    <row r="2421" spans="1:14" ht="20.100000000000001" customHeight="1" x14ac:dyDescent="0.25">
      <c r="A2421" s="24">
        <v>16007200</v>
      </c>
      <c r="B2421" s="15" t="s">
        <v>2451</v>
      </c>
      <c r="C2421" s="15" t="s">
        <v>2459</v>
      </c>
      <c r="D2421" s="16" t="s">
        <v>2</v>
      </c>
      <c r="E2421" s="17">
        <v>7.73</v>
      </c>
      <c r="F2421" s="18">
        <v>2.06</v>
      </c>
      <c r="G2421" s="17">
        <v>7.21</v>
      </c>
      <c r="H2421" s="18">
        <v>1.53</v>
      </c>
      <c r="I2421" s="16" t="s">
        <v>3</v>
      </c>
      <c r="J2421" s="16" t="s">
        <v>4</v>
      </c>
      <c r="K2421" s="16" t="s">
        <v>4</v>
      </c>
      <c r="L2421" s="19">
        <f>IF(Tabelle1[[#This Row],[Heizleistung (55°C)]]=0,Tabelle1[[#This Row],[Heizleistung (35°C)]],(Tabelle1[[#This Row],[Heizleistung (35°C)]]+Tabelle1[[#This Row],[Heizleistung (55°C)]])/2)</f>
        <v>7.4700000000000006</v>
      </c>
      <c r="M2421" s="20">
        <f>IF(Tabelle1[[#This Row],[Etas 55°C]]=0,0,(Tabelle1[[#This Row],[Etas 35°C]]*0.8+Tabelle1[[#This Row],[Etas 55°C]]*0.2))*2.5</f>
        <v>4.8850000000000007</v>
      </c>
      <c r="N2421" s="21">
        <f>IF(-(Tabelle1[[#This Row],[80%/20% SCOP]]-5.5)/5.5=1,"n.a.",-(Tabelle1[[#This Row],[80%/20% SCOP]]-5.5)/5.5)</f>
        <v>0.11181818181818169</v>
      </c>
    </row>
    <row r="2422" spans="1:14" ht="20.100000000000001" customHeight="1" x14ac:dyDescent="0.25">
      <c r="A2422" s="24">
        <v>16016563</v>
      </c>
      <c r="B2422" s="15" t="s">
        <v>2451</v>
      </c>
      <c r="C2422" s="15" t="s">
        <v>2460</v>
      </c>
      <c r="D2422" s="16" t="s">
        <v>2</v>
      </c>
      <c r="E2422" s="17">
        <v>41.9</v>
      </c>
      <c r="F2422" s="18">
        <v>2.1</v>
      </c>
      <c r="G2422" s="17">
        <v>38.299999999999997</v>
      </c>
      <c r="H2422" s="18">
        <v>1.63</v>
      </c>
      <c r="I2422" s="16" t="s">
        <v>3</v>
      </c>
      <c r="J2422" s="16" t="s">
        <v>4</v>
      </c>
      <c r="K2422" s="16" t="s">
        <v>4</v>
      </c>
      <c r="L2422" s="19">
        <f>IF(Tabelle1[[#This Row],[Heizleistung (55°C)]]=0,Tabelle1[[#This Row],[Heizleistung (35°C)]],(Tabelle1[[#This Row],[Heizleistung (35°C)]]+Tabelle1[[#This Row],[Heizleistung (55°C)]])/2)</f>
        <v>40.099999999999994</v>
      </c>
      <c r="M2422" s="20">
        <f>IF(Tabelle1[[#This Row],[Etas 55°C]]=0,0,(Tabelle1[[#This Row],[Etas 35°C]]*0.8+Tabelle1[[#This Row],[Etas 55°C]]*0.2))*2.5</f>
        <v>5.0150000000000006</v>
      </c>
      <c r="N2422" s="21">
        <f>IF(-(Tabelle1[[#This Row],[80%/20% SCOP]]-5.5)/5.5=1,"n.a.",-(Tabelle1[[#This Row],[80%/20% SCOP]]-5.5)/5.5)</f>
        <v>8.8181818181818084E-2</v>
      </c>
    </row>
    <row r="2423" spans="1:14" ht="20.100000000000001" customHeight="1" x14ac:dyDescent="0.25">
      <c r="A2423" s="24">
        <v>16007217</v>
      </c>
      <c r="B2423" s="15" t="s">
        <v>2451</v>
      </c>
      <c r="C2423" s="15" t="s">
        <v>2461</v>
      </c>
      <c r="D2423" s="16" t="s">
        <v>2</v>
      </c>
      <c r="E2423" s="17">
        <v>9.85</v>
      </c>
      <c r="F2423" s="18">
        <v>2.02</v>
      </c>
      <c r="G2423" s="17">
        <v>9.58</v>
      </c>
      <c r="H2423" s="18">
        <v>1.54</v>
      </c>
      <c r="I2423" s="16" t="s">
        <v>3</v>
      </c>
      <c r="J2423" s="16" t="s">
        <v>4</v>
      </c>
      <c r="K2423" s="16" t="s">
        <v>4</v>
      </c>
      <c r="L2423" s="19">
        <f>IF(Tabelle1[[#This Row],[Heizleistung (55°C)]]=0,Tabelle1[[#This Row],[Heizleistung (35°C)]],(Tabelle1[[#This Row],[Heizleistung (35°C)]]+Tabelle1[[#This Row],[Heizleistung (55°C)]])/2)</f>
        <v>9.7149999999999999</v>
      </c>
      <c r="M2423" s="20">
        <f>IF(Tabelle1[[#This Row],[Etas 55°C]]=0,0,(Tabelle1[[#This Row],[Etas 35°C]]*0.8+Tabelle1[[#This Row],[Etas 55°C]]*0.2))*2.5</f>
        <v>4.8100000000000005</v>
      </c>
      <c r="N2423" s="21">
        <f>IF(-(Tabelle1[[#This Row],[80%/20% SCOP]]-5.5)/5.5=1,"n.a.",-(Tabelle1[[#This Row],[80%/20% SCOP]]-5.5)/5.5)</f>
        <v>0.12545454545454537</v>
      </c>
    </row>
    <row r="2424" spans="1:14" ht="20.100000000000001" customHeight="1" x14ac:dyDescent="0.25">
      <c r="A2424" s="24">
        <v>16007118</v>
      </c>
      <c r="B2424" s="15" t="s">
        <v>2451</v>
      </c>
      <c r="C2424" s="15" t="s">
        <v>2462</v>
      </c>
      <c r="D2424" s="16" t="s">
        <v>2</v>
      </c>
      <c r="E2424" s="17">
        <v>10.199999999999999</v>
      </c>
      <c r="F2424" s="18">
        <v>1.8</v>
      </c>
      <c r="G2424" s="17">
        <v>8.1999999999999993</v>
      </c>
      <c r="H2424" s="18">
        <v>1.36</v>
      </c>
      <c r="I2424" s="16" t="s">
        <v>109</v>
      </c>
      <c r="J2424" s="16" t="s">
        <v>4</v>
      </c>
      <c r="K2424" s="16" t="s">
        <v>4</v>
      </c>
      <c r="L2424" s="19">
        <f>IF(Tabelle1[[#This Row],[Heizleistung (55°C)]]=0,Tabelle1[[#This Row],[Heizleistung (35°C)]],(Tabelle1[[#This Row],[Heizleistung (35°C)]]+Tabelle1[[#This Row],[Heizleistung (55°C)]])/2)</f>
        <v>9.1999999999999993</v>
      </c>
      <c r="M2424" s="20">
        <f>IF(Tabelle1[[#This Row],[Etas 55°C]]=0,0,(Tabelle1[[#This Row],[Etas 35°C]]*0.8+Tabelle1[[#This Row],[Etas 55°C]]*0.2))*2.5</f>
        <v>4.28</v>
      </c>
      <c r="N2424" s="21">
        <f>IF(-(Tabelle1[[#This Row],[80%/20% SCOP]]-5.5)/5.5=1,"n.a.",-(Tabelle1[[#This Row],[80%/20% SCOP]]-5.5)/5.5)</f>
        <v>0.22181818181818178</v>
      </c>
    </row>
    <row r="2425" spans="1:14" ht="20.100000000000001" customHeight="1" x14ac:dyDescent="0.25">
      <c r="A2425" s="24">
        <v>16007119</v>
      </c>
      <c r="B2425" s="15" t="s">
        <v>2451</v>
      </c>
      <c r="C2425" s="15" t="s">
        <v>2463</v>
      </c>
      <c r="D2425" s="16" t="s">
        <v>2</v>
      </c>
      <c r="E2425" s="17">
        <v>9</v>
      </c>
      <c r="F2425" s="18">
        <v>1.76</v>
      </c>
      <c r="G2425" s="17">
        <v>8.5</v>
      </c>
      <c r="H2425" s="18">
        <v>1.35</v>
      </c>
      <c r="I2425" s="16" t="s">
        <v>109</v>
      </c>
      <c r="J2425" s="16" t="s">
        <v>4</v>
      </c>
      <c r="K2425" s="16" t="s">
        <v>4</v>
      </c>
      <c r="L2425" s="19">
        <f>IF(Tabelle1[[#This Row],[Heizleistung (55°C)]]=0,Tabelle1[[#This Row],[Heizleistung (35°C)]],(Tabelle1[[#This Row],[Heizleistung (35°C)]]+Tabelle1[[#This Row],[Heizleistung (55°C)]])/2)</f>
        <v>8.75</v>
      </c>
      <c r="M2425" s="20">
        <f>IF(Tabelle1[[#This Row],[Etas 55°C]]=0,0,(Tabelle1[[#This Row],[Etas 35°C]]*0.8+Tabelle1[[#This Row],[Etas 55°C]]*0.2))*2.5</f>
        <v>4.1950000000000003</v>
      </c>
      <c r="N2425" s="21">
        <f>IF(-(Tabelle1[[#This Row],[80%/20% SCOP]]-5.5)/5.5=1,"n.a.",-(Tabelle1[[#This Row],[80%/20% SCOP]]-5.5)/5.5)</f>
        <v>0.23727272727272722</v>
      </c>
    </row>
    <row r="2426" spans="1:14" ht="20.100000000000001" customHeight="1" x14ac:dyDescent="0.25">
      <c r="A2426" s="24">
        <v>16007120</v>
      </c>
      <c r="B2426" s="15" t="s">
        <v>2451</v>
      </c>
      <c r="C2426" s="15" t="s">
        <v>2464</v>
      </c>
      <c r="D2426" s="16" t="s">
        <v>2</v>
      </c>
      <c r="E2426" s="17">
        <v>9</v>
      </c>
      <c r="F2426" s="18">
        <v>1.76</v>
      </c>
      <c r="G2426" s="17">
        <v>8.5</v>
      </c>
      <c r="H2426" s="18">
        <v>1.35</v>
      </c>
      <c r="I2426" s="16" t="s">
        <v>109</v>
      </c>
      <c r="J2426" s="16" t="s">
        <v>4</v>
      </c>
      <c r="K2426" s="16" t="s">
        <v>4</v>
      </c>
      <c r="L2426" s="19">
        <f>IF(Tabelle1[[#This Row],[Heizleistung (55°C)]]=0,Tabelle1[[#This Row],[Heizleistung (35°C)]],(Tabelle1[[#This Row],[Heizleistung (35°C)]]+Tabelle1[[#This Row],[Heizleistung (55°C)]])/2)</f>
        <v>8.75</v>
      </c>
      <c r="M2426" s="20">
        <f>IF(Tabelle1[[#This Row],[Etas 55°C]]=0,0,(Tabelle1[[#This Row],[Etas 35°C]]*0.8+Tabelle1[[#This Row],[Etas 55°C]]*0.2))*2.5</f>
        <v>4.1950000000000003</v>
      </c>
      <c r="N2426" s="21">
        <f>IF(-(Tabelle1[[#This Row],[80%/20% SCOP]]-5.5)/5.5=1,"n.a.",-(Tabelle1[[#This Row],[80%/20% SCOP]]-5.5)/5.5)</f>
        <v>0.23727272727272722</v>
      </c>
    </row>
    <row r="2427" spans="1:14" ht="20.100000000000001" customHeight="1" x14ac:dyDescent="0.25">
      <c r="A2427" s="24">
        <v>16011665</v>
      </c>
      <c r="B2427" s="15" t="s">
        <v>2465</v>
      </c>
      <c r="C2427" s="15" t="s">
        <v>2466</v>
      </c>
      <c r="D2427" s="16" t="s">
        <v>2</v>
      </c>
      <c r="E2427" s="17">
        <v>18</v>
      </c>
      <c r="F2427" s="18">
        <v>1.78</v>
      </c>
      <c r="G2427" s="17">
        <v>14</v>
      </c>
      <c r="H2427" s="18">
        <v>1.39</v>
      </c>
      <c r="I2427" s="16" t="s">
        <v>508</v>
      </c>
      <c r="J2427" s="16" t="s">
        <v>4</v>
      </c>
      <c r="K2427" s="16" t="s">
        <v>25</v>
      </c>
      <c r="L2427" s="19">
        <f>IF(Tabelle1[[#This Row],[Heizleistung (55°C)]]=0,Tabelle1[[#This Row],[Heizleistung (35°C)]],(Tabelle1[[#This Row],[Heizleistung (35°C)]]+Tabelle1[[#This Row],[Heizleistung (55°C)]])/2)</f>
        <v>16</v>
      </c>
      <c r="M2427" s="20">
        <f>IF(Tabelle1[[#This Row],[Etas 55°C]]=0,0,(Tabelle1[[#This Row],[Etas 35°C]]*0.8+Tabelle1[[#This Row],[Etas 55°C]]*0.2))*2.5</f>
        <v>4.2550000000000008</v>
      </c>
      <c r="N2427" s="21">
        <f>IF(-(Tabelle1[[#This Row],[80%/20% SCOP]]-5.5)/5.5=1,"n.a.",-(Tabelle1[[#This Row],[80%/20% SCOP]]-5.5)/5.5)</f>
        <v>0.22636363636363621</v>
      </c>
    </row>
    <row r="2428" spans="1:14" ht="20.100000000000001" customHeight="1" x14ac:dyDescent="0.25">
      <c r="A2428" s="24">
        <v>16011663</v>
      </c>
      <c r="B2428" s="15" t="s">
        <v>2465</v>
      </c>
      <c r="C2428" s="15" t="s">
        <v>2467</v>
      </c>
      <c r="D2428" s="16" t="s">
        <v>2</v>
      </c>
      <c r="E2428" s="17">
        <v>14</v>
      </c>
      <c r="F2428" s="18">
        <v>1.78</v>
      </c>
      <c r="G2428" s="17">
        <v>10</v>
      </c>
      <c r="H2428" s="18">
        <v>1.4</v>
      </c>
      <c r="I2428" s="16" t="s">
        <v>508</v>
      </c>
      <c r="J2428" s="16" t="s">
        <v>4</v>
      </c>
      <c r="K2428" s="16" t="s">
        <v>25</v>
      </c>
      <c r="L2428" s="19">
        <f>IF(Tabelle1[[#This Row],[Heizleistung (55°C)]]=0,Tabelle1[[#This Row],[Heizleistung (35°C)]],(Tabelle1[[#This Row],[Heizleistung (35°C)]]+Tabelle1[[#This Row],[Heizleistung (55°C)]])/2)</f>
        <v>12</v>
      </c>
      <c r="M2428" s="20">
        <f>IF(Tabelle1[[#This Row],[Etas 55°C]]=0,0,(Tabelle1[[#This Row],[Etas 35°C]]*0.8+Tabelle1[[#This Row],[Etas 55°C]]*0.2))*2.5</f>
        <v>4.2600000000000007</v>
      </c>
      <c r="N2428" s="21">
        <f>IF(-(Tabelle1[[#This Row],[80%/20% SCOP]]-5.5)/5.5=1,"n.a.",-(Tabelle1[[#This Row],[80%/20% SCOP]]-5.5)/5.5)</f>
        <v>0.22545454545454532</v>
      </c>
    </row>
    <row r="2429" spans="1:14" ht="20.100000000000001" customHeight="1" x14ac:dyDescent="0.25">
      <c r="A2429" s="24">
        <v>16011369</v>
      </c>
      <c r="B2429" s="15" t="s">
        <v>2465</v>
      </c>
      <c r="C2429" s="15" t="s">
        <v>2468</v>
      </c>
      <c r="D2429" s="16" t="s">
        <v>2</v>
      </c>
      <c r="E2429" s="17">
        <v>12</v>
      </c>
      <c r="F2429" s="18">
        <v>1.67</v>
      </c>
      <c r="G2429" s="17">
        <v>8</v>
      </c>
      <c r="H2429" s="18">
        <v>1.36</v>
      </c>
      <c r="I2429" s="16" t="s">
        <v>508</v>
      </c>
      <c r="J2429" s="16" t="s">
        <v>4</v>
      </c>
      <c r="K2429" s="16" t="s">
        <v>25</v>
      </c>
      <c r="L2429" s="19">
        <f>IF(Tabelle1[[#This Row],[Heizleistung (55°C)]]=0,Tabelle1[[#This Row],[Heizleistung (35°C)]],(Tabelle1[[#This Row],[Heizleistung (35°C)]]+Tabelle1[[#This Row],[Heizleistung (55°C)]])/2)</f>
        <v>10</v>
      </c>
      <c r="M2429" s="20">
        <f>IF(Tabelle1[[#This Row],[Etas 55°C]]=0,0,(Tabelle1[[#This Row],[Etas 35°C]]*0.8+Tabelle1[[#This Row],[Etas 55°C]]*0.2))*2.5</f>
        <v>4.0200000000000005</v>
      </c>
      <c r="N2429" s="21">
        <f>IF(-(Tabelle1[[#This Row],[80%/20% SCOP]]-5.5)/5.5=1,"n.a.",-(Tabelle1[[#This Row],[80%/20% SCOP]]-5.5)/5.5)</f>
        <v>0.26909090909090899</v>
      </c>
    </row>
    <row r="2430" spans="1:14" ht="20.100000000000001" customHeight="1" x14ac:dyDescent="0.25">
      <c r="A2430" s="24">
        <v>16011666</v>
      </c>
      <c r="B2430" s="15" t="s">
        <v>2465</v>
      </c>
      <c r="C2430" s="15" t="s">
        <v>2469</v>
      </c>
      <c r="D2430" s="16" t="s">
        <v>2</v>
      </c>
      <c r="E2430" s="17">
        <v>20</v>
      </c>
      <c r="F2430" s="18">
        <v>1.76</v>
      </c>
      <c r="G2430" s="17">
        <v>15</v>
      </c>
      <c r="H2430" s="18">
        <v>1.38</v>
      </c>
      <c r="I2430" s="16" t="s">
        <v>508</v>
      </c>
      <c r="J2430" s="16" t="s">
        <v>4</v>
      </c>
      <c r="K2430" s="16" t="s">
        <v>25</v>
      </c>
      <c r="L2430" s="19">
        <f>IF(Tabelle1[[#This Row],[Heizleistung (55°C)]]=0,Tabelle1[[#This Row],[Heizleistung (35°C)]],(Tabelle1[[#This Row],[Heizleistung (35°C)]]+Tabelle1[[#This Row],[Heizleistung (55°C)]])/2)</f>
        <v>17.5</v>
      </c>
      <c r="M2430" s="20">
        <f>IF(Tabelle1[[#This Row],[Etas 55°C]]=0,0,(Tabelle1[[#This Row],[Etas 35°C]]*0.8+Tabelle1[[#This Row],[Etas 55°C]]*0.2))*2.5</f>
        <v>4.2100000000000009</v>
      </c>
      <c r="N2430" s="21">
        <f>IF(-(Tabelle1[[#This Row],[80%/20% SCOP]]-5.5)/5.5=1,"n.a.",-(Tabelle1[[#This Row],[80%/20% SCOP]]-5.5)/5.5)</f>
        <v>0.23454545454545439</v>
      </c>
    </row>
    <row r="2431" spans="1:14" ht="20.100000000000001" customHeight="1" x14ac:dyDescent="0.25">
      <c r="A2431" s="24">
        <v>16011615</v>
      </c>
      <c r="B2431" s="15" t="s">
        <v>2465</v>
      </c>
      <c r="C2431" s="15" t="s">
        <v>2470</v>
      </c>
      <c r="D2431" s="16" t="s">
        <v>2</v>
      </c>
      <c r="E2431" s="17">
        <v>9</v>
      </c>
      <c r="F2431" s="18">
        <v>1.6779999999999999</v>
      </c>
      <c r="G2431" s="17">
        <v>7</v>
      </c>
      <c r="H2431" s="18">
        <v>1.256</v>
      </c>
      <c r="I2431" s="16" t="s">
        <v>508</v>
      </c>
      <c r="J2431" s="16" t="s">
        <v>4</v>
      </c>
      <c r="K2431" s="16" t="s">
        <v>25</v>
      </c>
      <c r="L2431" s="19">
        <f>IF(Tabelle1[[#This Row],[Heizleistung (55°C)]]=0,Tabelle1[[#This Row],[Heizleistung (35°C)]],(Tabelle1[[#This Row],[Heizleistung (35°C)]]+Tabelle1[[#This Row],[Heizleistung (55°C)]])/2)</f>
        <v>8</v>
      </c>
      <c r="M2431" s="20">
        <f>IF(Tabelle1[[#This Row],[Etas 55°C]]=0,0,(Tabelle1[[#This Row],[Etas 35°C]]*0.8+Tabelle1[[#This Row],[Etas 55°C]]*0.2))*2.5</f>
        <v>3.9840000000000004</v>
      </c>
      <c r="N2431" s="21">
        <f>IF(-(Tabelle1[[#This Row],[80%/20% SCOP]]-5.5)/5.5=1,"n.a.",-(Tabelle1[[#This Row],[80%/20% SCOP]]-5.5)/5.5)</f>
        <v>0.27563636363636357</v>
      </c>
    </row>
    <row r="2432" spans="1:14" ht="20.100000000000001" customHeight="1" x14ac:dyDescent="0.25">
      <c r="A2432" s="24">
        <v>16011664</v>
      </c>
      <c r="B2432" s="15" t="s">
        <v>2465</v>
      </c>
      <c r="C2432" s="15" t="s">
        <v>2471</v>
      </c>
      <c r="D2432" s="16" t="s">
        <v>2</v>
      </c>
      <c r="E2432" s="17">
        <v>16</v>
      </c>
      <c r="F2432" s="18">
        <v>1.79</v>
      </c>
      <c r="G2432" s="17">
        <v>13</v>
      </c>
      <c r="H2432" s="18">
        <v>1.39</v>
      </c>
      <c r="I2432" s="16" t="s">
        <v>508</v>
      </c>
      <c r="J2432" s="16" t="s">
        <v>4</v>
      </c>
      <c r="K2432" s="16" t="s">
        <v>25</v>
      </c>
      <c r="L2432" s="19">
        <f>IF(Tabelle1[[#This Row],[Heizleistung (55°C)]]=0,Tabelle1[[#This Row],[Heizleistung (35°C)]],(Tabelle1[[#This Row],[Heizleistung (35°C)]]+Tabelle1[[#This Row],[Heizleistung (55°C)]])/2)</f>
        <v>14.5</v>
      </c>
      <c r="M2432" s="20">
        <f>IF(Tabelle1[[#This Row],[Etas 55°C]]=0,0,(Tabelle1[[#This Row],[Etas 35°C]]*0.8+Tabelle1[[#This Row],[Etas 55°C]]*0.2))*2.5</f>
        <v>4.2750000000000004</v>
      </c>
      <c r="N2432" s="21">
        <f>IF(-(Tabelle1[[#This Row],[80%/20% SCOP]]-5.5)/5.5=1,"n.a.",-(Tabelle1[[#This Row],[80%/20% SCOP]]-5.5)/5.5)</f>
        <v>0.22272727272727266</v>
      </c>
    </row>
    <row r="2433" spans="1:14" ht="20.100000000000001" customHeight="1" x14ac:dyDescent="0.25">
      <c r="A2433" s="24">
        <v>16007346</v>
      </c>
      <c r="B2433" s="15" t="s">
        <v>2472</v>
      </c>
      <c r="C2433" s="15" t="s">
        <v>2473</v>
      </c>
      <c r="D2433" s="16" t="s">
        <v>2</v>
      </c>
      <c r="E2433" s="17">
        <v>21.8</v>
      </c>
      <c r="F2433" s="18">
        <v>1.96</v>
      </c>
      <c r="G2433" s="17">
        <v>20.6</v>
      </c>
      <c r="H2433" s="18">
        <v>1.57</v>
      </c>
      <c r="I2433" s="16" t="s">
        <v>109</v>
      </c>
      <c r="J2433" s="16" t="s">
        <v>4</v>
      </c>
      <c r="K2433" s="16" t="s">
        <v>4</v>
      </c>
      <c r="L2433" s="19">
        <f>IF(Tabelle1[[#This Row],[Heizleistung (55°C)]]=0,Tabelle1[[#This Row],[Heizleistung (35°C)]],(Tabelle1[[#This Row],[Heizleistung (35°C)]]+Tabelle1[[#This Row],[Heizleistung (55°C)]])/2)</f>
        <v>21.200000000000003</v>
      </c>
      <c r="M2433" s="20">
        <f>IF(Tabelle1[[#This Row],[Etas 55°C]]=0,0,(Tabelle1[[#This Row],[Etas 35°C]]*0.8+Tabelle1[[#This Row],[Etas 55°C]]*0.2))*2.5</f>
        <v>4.7050000000000001</v>
      </c>
      <c r="N2433" s="21">
        <f>IF(-(Tabelle1[[#This Row],[80%/20% SCOP]]-5.5)/5.5=1,"n.a.",-(Tabelle1[[#This Row],[80%/20% SCOP]]-5.5)/5.5)</f>
        <v>0.14454545454545453</v>
      </c>
    </row>
    <row r="2434" spans="1:14" ht="20.100000000000001" customHeight="1" x14ac:dyDescent="0.25">
      <c r="A2434" s="24">
        <v>16007347</v>
      </c>
      <c r="B2434" s="15" t="s">
        <v>2472</v>
      </c>
      <c r="C2434" s="15" t="s">
        <v>2474</v>
      </c>
      <c r="D2434" s="16" t="s">
        <v>2</v>
      </c>
      <c r="E2434" s="17">
        <v>34.299999999999997</v>
      </c>
      <c r="F2434" s="18">
        <v>1.79</v>
      </c>
      <c r="G2434" s="17">
        <v>35</v>
      </c>
      <c r="H2434" s="18">
        <v>1.39</v>
      </c>
      <c r="I2434" s="16" t="s">
        <v>109</v>
      </c>
      <c r="J2434" s="16" t="s">
        <v>4</v>
      </c>
      <c r="K2434" s="16" t="s">
        <v>4</v>
      </c>
      <c r="L2434" s="19">
        <f>IF(Tabelle1[[#This Row],[Heizleistung (55°C)]]=0,Tabelle1[[#This Row],[Heizleistung (35°C)]],(Tabelle1[[#This Row],[Heizleistung (35°C)]]+Tabelle1[[#This Row],[Heizleistung (55°C)]])/2)</f>
        <v>34.65</v>
      </c>
      <c r="M2434" s="20">
        <f>IF(Tabelle1[[#This Row],[Etas 55°C]]=0,0,(Tabelle1[[#This Row],[Etas 35°C]]*0.8+Tabelle1[[#This Row],[Etas 55°C]]*0.2))*2.5</f>
        <v>4.2750000000000004</v>
      </c>
      <c r="N2434" s="21">
        <f>IF(-(Tabelle1[[#This Row],[80%/20% SCOP]]-5.5)/5.5=1,"n.a.",-(Tabelle1[[#This Row],[80%/20% SCOP]]-5.5)/5.5)</f>
        <v>0.22272727272727266</v>
      </c>
    </row>
    <row r="2435" spans="1:14" ht="20.100000000000001" customHeight="1" x14ac:dyDescent="0.25">
      <c r="A2435" s="24">
        <v>16007592</v>
      </c>
      <c r="B2435" s="15" t="s">
        <v>2472</v>
      </c>
      <c r="C2435" s="15" t="s">
        <v>2475</v>
      </c>
      <c r="D2435" s="16" t="s">
        <v>2</v>
      </c>
      <c r="E2435" s="17">
        <v>21</v>
      </c>
      <c r="F2435" s="18">
        <v>2.25</v>
      </c>
      <c r="G2435" s="17">
        <v>19</v>
      </c>
      <c r="H2435" s="18">
        <v>1.65</v>
      </c>
      <c r="I2435" s="16" t="s">
        <v>3</v>
      </c>
      <c r="J2435" s="16" t="s">
        <v>4</v>
      </c>
      <c r="K2435" s="16" t="s">
        <v>4</v>
      </c>
      <c r="L2435" s="19">
        <f>IF(Tabelle1[[#This Row],[Heizleistung (55°C)]]=0,Tabelle1[[#This Row],[Heizleistung (35°C)]],(Tabelle1[[#This Row],[Heizleistung (35°C)]]+Tabelle1[[#This Row],[Heizleistung (55°C)]])/2)</f>
        <v>20</v>
      </c>
      <c r="M2435" s="20">
        <f>IF(Tabelle1[[#This Row],[Etas 55°C]]=0,0,(Tabelle1[[#This Row],[Etas 35°C]]*0.8+Tabelle1[[#This Row],[Etas 55°C]]*0.2))*2.5</f>
        <v>5.3249999999999993</v>
      </c>
      <c r="N2435" s="21">
        <f>IF(-(Tabelle1[[#This Row],[80%/20% SCOP]]-5.5)/5.5=1,"n.a.",-(Tabelle1[[#This Row],[80%/20% SCOP]]-5.5)/5.5)</f>
        <v>3.1818181818181947E-2</v>
      </c>
    </row>
    <row r="2436" spans="1:14" ht="20.100000000000001" customHeight="1" x14ac:dyDescent="0.25">
      <c r="A2436" s="24">
        <v>16017722</v>
      </c>
      <c r="B2436" s="15" t="s">
        <v>2472</v>
      </c>
      <c r="C2436" s="15" t="s">
        <v>2476</v>
      </c>
      <c r="D2436" s="16" t="s">
        <v>2</v>
      </c>
      <c r="E2436" s="17">
        <v>10</v>
      </c>
      <c r="F2436" s="18">
        <v>2.0299999999999998</v>
      </c>
      <c r="G2436" s="17">
        <v>10</v>
      </c>
      <c r="H2436" s="18">
        <v>1.54</v>
      </c>
      <c r="I2436" s="16" t="s">
        <v>3</v>
      </c>
      <c r="J2436" s="16" t="s">
        <v>4</v>
      </c>
      <c r="K2436" s="16" t="s">
        <v>4</v>
      </c>
      <c r="L2436" s="19">
        <f>IF(Tabelle1[[#This Row],[Heizleistung (55°C)]]=0,Tabelle1[[#This Row],[Heizleistung (35°C)]],(Tabelle1[[#This Row],[Heizleistung (35°C)]]+Tabelle1[[#This Row],[Heizleistung (55°C)]])/2)</f>
        <v>10</v>
      </c>
      <c r="M2436" s="20">
        <f>IF(Tabelle1[[#This Row],[Etas 55°C]]=0,0,(Tabelle1[[#This Row],[Etas 35°C]]*0.8+Tabelle1[[#This Row],[Etas 55°C]]*0.2))*2.5</f>
        <v>4.83</v>
      </c>
      <c r="N2436" s="21">
        <f>IF(-(Tabelle1[[#This Row],[80%/20% SCOP]]-5.5)/5.5=1,"n.a.",-(Tabelle1[[#This Row],[80%/20% SCOP]]-5.5)/5.5)</f>
        <v>0.12181818181818181</v>
      </c>
    </row>
    <row r="2437" spans="1:14" ht="20.100000000000001" customHeight="1" x14ac:dyDescent="0.25">
      <c r="A2437" s="24">
        <v>16007405</v>
      </c>
      <c r="B2437" s="15" t="s">
        <v>2472</v>
      </c>
      <c r="C2437" s="15" t="s">
        <v>2477</v>
      </c>
      <c r="D2437" s="16" t="s">
        <v>2</v>
      </c>
      <c r="E2437" s="17">
        <v>13.4</v>
      </c>
      <c r="F2437" s="18">
        <v>1.82</v>
      </c>
      <c r="G2437" s="17">
        <v>13.2</v>
      </c>
      <c r="H2437" s="18">
        <v>1.41</v>
      </c>
      <c r="I2437" s="16" t="s">
        <v>109</v>
      </c>
      <c r="J2437" s="16" t="s">
        <v>4</v>
      </c>
      <c r="K2437" s="16" t="s">
        <v>4</v>
      </c>
      <c r="L2437" s="19">
        <f>IF(Tabelle1[[#This Row],[Heizleistung (55°C)]]=0,Tabelle1[[#This Row],[Heizleistung (35°C)]],(Tabelle1[[#This Row],[Heizleistung (35°C)]]+Tabelle1[[#This Row],[Heizleistung (55°C)]])/2)</f>
        <v>13.3</v>
      </c>
      <c r="M2437" s="20">
        <f>IF(Tabelle1[[#This Row],[Etas 55°C]]=0,0,(Tabelle1[[#This Row],[Etas 35°C]]*0.8+Tabelle1[[#This Row],[Etas 55°C]]*0.2))*2.5</f>
        <v>4.3450000000000006</v>
      </c>
      <c r="N2437" s="21">
        <f>IF(-(Tabelle1[[#This Row],[80%/20% SCOP]]-5.5)/5.5=1,"n.a.",-(Tabelle1[[#This Row],[80%/20% SCOP]]-5.5)/5.5)</f>
        <v>0.20999999999999988</v>
      </c>
    </row>
    <row r="2438" spans="1:14" ht="20.100000000000001" customHeight="1" x14ac:dyDescent="0.25">
      <c r="A2438" s="24">
        <v>16007600</v>
      </c>
      <c r="B2438" s="15" t="s">
        <v>2472</v>
      </c>
      <c r="C2438" s="15" t="s">
        <v>2478</v>
      </c>
      <c r="D2438" s="16" t="s">
        <v>2</v>
      </c>
      <c r="E2438" s="17">
        <v>12</v>
      </c>
      <c r="F2438" s="18">
        <v>2.2000000000000002</v>
      </c>
      <c r="G2438" s="17">
        <v>11</v>
      </c>
      <c r="H2438" s="18">
        <v>1.65</v>
      </c>
      <c r="I2438" s="16" t="s">
        <v>3</v>
      </c>
      <c r="J2438" s="16" t="s">
        <v>4</v>
      </c>
      <c r="K2438" s="16" t="s">
        <v>4</v>
      </c>
      <c r="L2438" s="19">
        <f>IF(Tabelle1[[#This Row],[Heizleistung (55°C)]]=0,Tabelle1[[#This Row],[Heizleistung (35°C)]],(Tabelle1[[#This Row],[Heizleistung (35°C)]]+Tabelle1[[#This Row],[Heizleistung (55°C)]])/2)</f>
        <v>11.5</v>
      </c>
      <c r="M2438" s="20">
        <f>IF(Tabelle1[[#This Row],[Etas 55°C]]=0,0,(Tabelle1[[#This Row],[Etas 35°C]]*0.8+Tabelle1[[#This Row],[Etas 55°C]]*0.2))*2.5</f>
        <v>5.2250000000000005</v>
      </c>
      <c r="N2438" s="21">
        <f>IF(-(Tabelle1[[#This Row],[80%/20% SCOP]]-5.5)/5.5=1,"n.a.",-(Tabelle1[[#This Row],[80%/20% SCOP]]-5.5)/5.5)</f>
        <v>4.9999999999999906E-2</v>
      </c>
    </row>
    <row r="2439" spans="1:14" ht="20.100000000000001" customHeight="1" x14ac:dyDescent="0.25">
      <c r="A2439" s="24">
        <v>16007466</v>
      </c>
      <c r="B2439" s="15" t="s">
        <v>2472</v>
      </c>
      <c r="C2439" s="15" t="s">
        <v>2479</v>
      </c>
      <c r="D2439" s="16" t="s">
        <v>2</v>
      </c>
      <c r="E2439" s="17">
        <v>9.9</v>
      </c>
      <c r="F2439" s="18">
        <v>2.0299999999999998</v>
      </c>
      <c r="G2439" s="17">
        <v>9.6</v>
      </c>
      <c r="H2439" s="18">
        <v>1.58</v>
      </c>
      <c r="I2439" s="16" t="s">
        <v>3</v>
      </c>
      <c r="J2439" s="16" t="s">
        <v>4</v>
      </c>
      <c r="K2439" s="16" t="s">
        <v>4</v>
      </c>
      <c r="L2439" s="19">
        <f>IF(Tabelle1[[#This Row],[Heizleistung (55°C)]]=0,Tabelle1[[#This Row],[Heizleistung (35°C)]],(Tabelle1[[#This Row],[Heizleistung (35°C)]]+Tabelle1[[#This Row],[Heizleistung (55°C)]])/2)</f>
        <v>9.75</v>
      </c>
      <c r="M2439" s="20">
        <f>IF(Tabelle1[[#This Row],[Etas 55°C]]=0,0,(Tabelle1[[#This Row],[Etas 35°C]]*0.8+Tabelle1[[#This Row],[Etas 55°C]]*0.2))*2.5</f>
        <v>4.8499999999999996</v>
      </c>
      <c r="N2439" s="21">
        <f>IF(-(Tabelle1[[#This Row],[80%/20% SCOP]]-5.5)/5.5=1,"n.a.",-(Tabelle1[[#This Row],[80%/20% SCOP]]-5.5)/5.5)</f>
        <v>0.11818181818181825</v>
      </c>
    </row>
    <row r="2440" spans="1:14" ht="20.100000000000001" customHeight="1" x14ac:dyDescent="0.25">
      <c r="A2440" s="24">
        <v>16007399</v>
      </c>
      <c r="B2440" s="15" t="s">
        <v>2472</v>
      </c>
      <c r="C2440" s="15" t="s">
        <v>2480</v>
      </c>
      <c r="D2440" s="16" t="s">
        <v>2</v>
      </c>
      <c r="E2440" s="17">
        <v>8.9</v>
      </c>
      <c r="F2440" s="18">
        <v>1.77</v>
      </c>
      <c r="G2440" s="17">
        <v>8.1</v>
      </c>
      <c r="H2440" s="18">
        <v>1.4</v>
      </c>
      <c r="I2440" s="16" t="s">
        <v>109</v>
      </c>
      <c r="J2440" s="16" t="s">
        <v>4</v>
      </c>
      <c r="K2440" s="16" t="s">
        <v>4</v>
      </c>
      <c r="L2440" s="19">
        <f>IF(Tabelle1[[#This Row],[Heizleistung (55°C)]]=0,Tabelle1[[#This Row],[Heizleistung (35°C)]],(Tabelle1[[#This Row],[Heizleistung (35°C)]]+Tabelle1[[#This Row],[Heizleistung (55°C)]])/2)</f>
        <v>8.5</v>
      </c>
      <c r="M2440" s="20">
        <f>IF(Tabelle1[[#This Row],[Etas 55°C]]=0,0,(Tabelle1[[#This Row],[Etas 35°C]]*0.8+Tabelle1[[#This Row],[Etas 55°C]]*0.2))*2.5</f>
        <v>4.24</v>
      </c>
      <c r="N2440" s="21">
        <f>IF(-(Tabelle1[[#This Row],[80%/20% SCOP]]-5.5)/5.5=1,"n.a.",-(Tabelle1[[#This Row],[80%/20% SCOP]]-5.5)/5.5)</f>
        <v>0.22909090909090904</v>
      </c>
    </row>
    <row r="2441" spans="1:14" ht="20.100000000000001" customHeight="1" x14ac:dyDescent="0.25">
      <c r="A2441" s="24">
        <v>16007464</v>
      </c>
      <c r="B2441" s="15" t="s">
        <v>2472</v>
      </c>
      <c r="C2441" s="15" t="s">
        <v>2481</v>
      </c>
      <c r="D2441" s="16" t="s">
        <v>2</v>
      </c>
      <c r="E2441" s="17">
        <v>9.9</v>
      </c>
      <c r="F2441" s="18">
        <v>2.0299999999999998</v>
      </c>
      <c r="G2441" s="17">
        <v>9.6</v>
      </c>
      <c r="H2441" s="18">
        <v>1.58</v>
      </c>
      <c r="I2441" s="16" t="s">
        <v>3</v>
      </c>
      <c r="J2441" s="16" t="s">
        <v>4</v>
      </c>
      <c r="K2441" s="16" t="s">
        <v>4</v>
      </c>
      <c r="L2441" s="19">
        <f>IF(Tabelle1[[#This Row],[Heizleistung (55°C)]]=0,Tabelle1[[#This Row],[Heizleistung (35°C)]],(Tabelle1[[#This Row],[Heizleistung (35°C)]]+Tabelle1[[#This Row],[Heizleistung (55°C)]])/2)</f>
        <v>9.75</v>
      </c>
      <c r="M2441" s="20">
        <f>IF(Tabelle1[[#This Row],[Etas 55°C]]=0,0,(Tabelle1[[#This Row],[Etas 35°C]]*0.8+Tabelle1[[#This Row],[Etas 55°C]]*0.2))*2.5</f>
        <v>4.8499999999999996</v>
      </c>
      <c r="N2441" s="21">
        <f>IF(-(Tabelle1[[#This Row],[80%/20% SCOP]]-5.5)/5.5=1,"n.a.",-(Tabelle1[[#This Row],[80%/20% SCOP]]-5.5)/5.5)</f>
        <v>0.11818181818181825</v>
      </c>
    </row>
    <row r="2442" spans="1:14" ht="20.100000000000001" customHeight="1" x14ac:dyDescent="0.25">
      <c r="A2442" s="24">
        <v>16007348</v>
      </c>
      <c r="B2442" s="15" t="s">
        <v>2472</v>
      </c>
      <c r="C2442" s="15" t="s">
        <v>2482</v>
      </c>
      <c r="D2442" s="16" t="s">
        <v>2</v>
      </c>
      <c r="E2442" s="17">
        <v>16.600000000000001</v>
      </c>
      <c r="F2442" s="18">
        <v>1.98</v>
      </c>
      <c r="G2442" s="17">
        <v>15.1</v>
      </c>
      <c r="H2442" s="18">
        <v>1.58</v>
      </c>
      <c r="I2442" s="16" t="s">
        <v>109</v>
      </c>
      <c r="J2442" s="16" t="s">
        <v>4</v>
      </c>
      <c r="K2442" s="16" t="s">
        <v>4</v>
      </c>
      <c r="L2442" s="19">
        <f>IF(Tabelle1[[#This Row],[Heizleistung (55°C)]]=0,Tabelle1[[#This Row],[Heizleistung (35°C)]],(Tabelle1[[#This Row],[Heizleistung (35°C)]]+Tabelle1[[#This Row],[Heizleistung (55°C)]])/2)</f>
        <v>15.850000000000001</v>
      </c>
      <c r="M2442" s="20">
        <f>IF(Tabelle1[[#This Row],[Etas 55°C]]=0,0,(Tabelle1[[#This Row],[Etas 35°C]]*0.8+Tabelle1[[#This Row],[Etas 55°C]]*0.2))*2.5</f>
        <v>4.75</v>
      </c>
      <c r="N2442" s="21">
        <f>IF(-(Tabelle1[[#This Row],[80%/20% SCOP]]-5.5)/5.5=1,"n.a.",-(Tabelle1[[#This Row],[80%/20% SCOP]]-5.5)/5.5)</f>
        <v>0.13636363636363635</v>
      </c>
    </row>
    <row r="2443" spans="1:14" ht="20.100000000000001" customHeight="1" x14ac:dyDescent="0.25">
      <c r="A2443" s="24">
        <v>16007456</v>
      </c>
      <c r="B2443" s="15" t="s">
        <v>2472</v>
      </c>
      <c r="C2443" s="15" t="s">
        <v>2483</v>
      </c>
      <c r="D2443" s="16" t="s">
        <v>2</v>
      </c>
      <c r="E2443" s="17">
        <v>51</v>
      </c>
      <c r="F2443" s="18">
        <v>1.6</v>
      </c>
      <c r="G2443" s="17">
        <v>50</v>
      </c>
      <c r="H2443" s="18">
        <v>1.25</v>
      </c>
      <c r="I2443" s="16" t="s">
        <v>109</v>
      </c>
      <c r="J2443" s="16" t="s">
        <v>4</v>
      </c>
      <c r="K2443" s="16" t="s">
        <v>4</v>
      </c>
      <c r="L2443" s="19">
        <f>IF(Tabelle1[[#This Row],[Heizleistung (55°C)]]=0,Tabelle1[[#This Row],[Heizleistung (35°C)]],(Tabelle1[[#This Row],[Heizleistung (35°C)]]+Tabelle1[[#This Row],[Heizleistung (55°C)]])/2)</f>
        <v>50.5</v>
      </c>
      <c r="M2443" s="20">
        <f>IF(Tabelle1[[#This Row],[Etas 55°C]]=0,0,(Tabelle1[[#This Row],[Etas 35°C]]*0.8+Tabelle1[[#This Row],[Etas 55°C]]*0.2))*2.5</f>
        <v>3.8250000000000006</v>
      </c>
      <c r="N2443" s="21">
        <f>IF(-(Tabelle1[[#This Row],[80%/20% SCOP]]-5.5)/5.5=1,"n.a.",-(Tabelle1[[#This Row],[80%/20% SCOP]]-5.5)/5.5)</f>
        <v>0.30454545454545445</v>
      </c>
    </row>
    <row r="2444" spans="1:14" ht="20.100000000000001" customHeight="1" x14ac:dyDescent="0.25">
      <c r="A2444" s="24">
        <v>16007465</v>
      </c>
      <c r="B2444" s="15" t="s">
        <v>2472</v>
      </c>
      <c r="C2444" s="15" t="s">
        <v>2484</v>
      </c>
      <c r="D2444" s="16" t="s">
        <v>2</v>
      </c>
      <c r="E2444" s="17">
        <v>7.7</v>
      </c>
      <c r="F2444" s="18">
        <v>2.0699999999999998</v>
      </c>
      <c r="G2444" s="17">
        <v>6.8</v>
      </c>
      <c r="H2444" s="18">
        <v>1.58</v>
      </c>
      <c r="I2444" s="16" t="s">
        <v>3</v>
      </c>
      <c r="J2444" s="16" t="s">
        <v>4</v>
      </c>
      <c r="K2444" s="16" t="s">
        <v>4</v>
      </c>
      <c r="L2444" s="19">
        <f>IF(Tabelle1[[#This Row],[Heizleistung (55°C)]]=0,Tabelle1[[#This Row],[Heizleistung (35°C)]],(Tabelle1[[#This Row],[Heizleistung (35°C)]]+Tabelle1[[#This Row],[Heizleistung (55°C)]])/2)</f>
        <v>7.25</v>
      </c>
      <c r="M2444" s="20">
        <f>IF(Tabelle1[[#This Row],[Etas 55°C]]=0,0,(Tabelle1[[#This Row],[Etas 35°C]]*0.8+Tabelle1[[#This Row],[Etas 55°C]]*0.2))*2.5</f>
        <v>4.93</v>
      </c>
      <c r="N2444" s="21">
        <f>IF(-(Tabelle1[[#This Row],[80%/20% SCOP]]-5.5)/5.5=1,"n.a.",-(Tabelle1[[#This Row],[80%/20% SCOP]]-5.5)/5.5)</f>
        <v>0.10363636363636369</v>
      </c>
    </row>
    <row r="2445" spans="1:14" ht="20.100000000000001" customHeight="1" x14ac:dyDescent="0.25">
      <c r="A2445" s="24">
        <v>16007463</v>
      </c>
      <c r="B2445" s="15" t="s">
        <v>2472</v>
      </c>
      <c r="C2445" s="15" t="s">
        <v>2485</v>
      </c>
      <c r="D2445" s="16" t="s">
        <v>2</v>
      </c>
      <c r="E2445" s="17">
        <v>7.7</v>
      </c>
      <c r="F2445" s="18">
        <v>2.0699999999999998</v>
      </c>
      <c r="G2445" s="17">
        <v>6.8</v>
      </c>
      <c r="H2445" s="18">
        <v>1.58</v>
      </c>
      <c r="I2445" s="16" t="s">
        <v>3</v>
      </c>
      <c r="J2445" s="16" t="s">
        <v>4</v>
      </c>
      <c r="K2445" s="16" t="s">
        <v>4</v>
      </c>
      <c r="L2445" s="19">
        <f>IF(Tabelle1[[#This Row],[Heizleistung (55°C)]]=0,Tabelle1[[#This Row],[Heizleistung (35°C)]],(Tabelle1[[#This Row],[Heizleistung (35°C)]]+Tabelle1[[#This Row],[Heizleistung (55°C)]])/2)</f>
        <v>7.25</v>
      </c>
      <c r="M2445" s="20">
        <f>IF(Tabelle1[[#This Row],[Etas 55°C]]=0,0,(Tabelle1[[#This Row],[Etas 35°C]]*0.8+Tabelle1[[#This Row],[Etas 55°C]]*0.2))*2.5</f>
        <v>4.93</v>
      </c>
      <c r="N2445" s="21">
        <f>IF(-(Tabelle1[[#This Row],[80%/20% SCOP]]-5.5)/5.5=1,"n.a.",-(Tabelle1[[#This Row],[80%/20% SCOP]]-5.5)/5.5)</f>
        <v>0.10363636363636369</v>
      </c>
    </row>
    <row r="2446" spans="1:14" ht="20.100000000000001" customHeight="1" x14ac:dyDescent="0.25">
      <c r="A2446" s="24">
        <v>16007520</v>
      </c>
      <c r="B2446" s="15" t="s">
        <v>2472</v>
      </c>
      <c r="C2446" s="15" t="s">
        <v>2486</v>
      </c>
      <c r="D2446" s="16" t="s">
        <v>2</v>
      </c>
      <c r="E2446" s="17">
        <v>14</v>
      </c>
      <c r="F2446" s="18">
        <v>2.0699999999999998</v>
      </c>
      <c r="G2446" s="17">
        <v>11</v>
      </c>
      <c r="H2446" s="18">
        <v>1.57</v>
      </c>
      <c r="I2446" s="16" t="s">
        <v>109</v>
      </c>
      <c r="J2446" s="16" t="s">
        <v>4</v>
      </c>
      <c r="K2446" s="16" t="s">
        <v>4</v>
      </c>
      <c r="L2446" s="19">
        <f>IF(Tabelle1[[#This Row],[Heizleistung (55°C)]]=0,Tabelle1[[#This Row],[Heizleistung (35°C)]],(Tabelle1[[#This Row],[Heizleistung (35°C)]]+Tabelle1[[#This Row],[Heizleistung (55°C)]])/2)</f>
        <v>12.5</v>
      </c>
      <c r="M2446" s="20">
        <f>IF(Tabelle1[[#This Row],[Etas 55°C]]=0,0,(Tabelle1[[#This Row],[Etas 35°C]]*0.8+Tabelle1[[#This Row],[Etas 55°C]]*0.2))*2.5</f>
        <v>4.9249999999999998</v>
      </c>
      <c r="N2446" s="21">
        <f>IF(-(Tabelle1[[#This Row],[80%/20% SCOP]]-5.5)/5.5=1,"n.a.",-(Tabelle1[[#This Row],[80%/20% SCOP]]-5.5)/5.5)</f>
        <v>0.10454545454545458</v>
      </c>
    </row>
    <row r="2447" spans="1:14" ht="20.100000000000001" customHeight="1" x14ac:dyDescent="0.25">
      <c r="A2447" s="24">
        <v>16007468</v>
      </c>
      <c r="B2447" s="15" t="s">
        <v>2472</v>
      </c>
      <c r="C2447" s="15" t="s">
        <v>2487</v>
      </c>
      <c r="D2447" s="16" t="s">
        <v>2</v>
      </c>
      <c r="E2447" s="17">
        <v>5</v>
      </c>
      <c r="F2447" s="18">
        <v>2.0299999999999998</v>
      </c>
      <c r="G2447" s="17">
        <v>4</v>
      </c>
      <c r="H2447" s="18">
        <v>1.52</v>
      </c>
      <c r="I2447" s="16" t="s">
        <v>109</v>
      </c>
      <c r="J2447" s="16" t="s">
        <v>4</v>
      </c>
      <c r="K2447" s="16" t="s">
        <v>4</v>
      </c>
      <c r="L2447" s="19">
        <f>IF(Tabelle1[[#This Row],[Heizleistung (55°C)]]=0,Tabelle1[[#This Row],[Heizleistung (35°C)]],(Tabelle1[[#This Row],[Heizleistung (35°C)]]+Tabelle1[[#This Row],[Heizleistung (55°C)]])/2)</f>
        <v>4.5</v>
      </c>
      <c r="M2447" s="20">
        <f>IF(Tabelle1[[#This Row],[Etas 55°C]]=0,0,(Tabelle1[[#This Row],[Etas 35°C]]*0.8+Tabelle1[[#This Row],[Etas 55°C]]*0.2))*2.5</f>
        <v>4.82</v>
      </c>
      <c r="N2447" s="21">
        <f>IF(-(Tabelle1[[#This Row],[80%/20% SCOP]]-5.5)/5.5=1,"n.a.",-(Tabelle1[[#This Row],[80%/20% SCOP]]-5.5)/5.5)</f>
        <v>0.12363636363636359</v>
      </c>
    </row>
    <row r="2448" spans="1:14" ht="20.100000000000001" customHeight="1" x14ac:dyDescent="0.25">
      <c r="A2448" s="24">
        <v>16007406</v>
      </c>
      <c r="B2448" s="15" t="s">
        <v>2472</v>
      </c>
      <c r="C2448" s="15" t="s">
        <v>2488</v>
      </c>
      <c r="D2448" s="16" t="s">
        <v>2</v>
      </c>
      <c r="E2448" s="17">
        <v>5.6</v>
      </c>
      <c r="F2448" s="18">
        <v>1.81</v>
      </c>
      <c r="G2448" s="17">
        <v>4.4000000000000004</v>
      </c>
      <c r="H2448" s="18">
        <v>1.34</v>
      </c>
      <c r="I2448" s="16" t="s">
        <v>109</v>
      </c>
      <c r="J2448" s="16" t="s">
        <v>4</v>
      </c>
      <c r="K2448" s="16" t="s">
        <v>4</v>
      </c>
      <c r="L2448" s="19">
        <f>IF(Tabelle1[[#This Row],[Heizleistung (55°C)]]=0,Tabelle1[[#This Row],[Heizleistung (35°C)]],(Tabelle1[[#This Row],[Heizleistung (35°C)]]+Tabelle1[[#This Row],[Heizleistung (55°C)]])/2)</f>
        <v>5</v>
      </c>
      <c r="M2448" s="20">
        <f>IF(Tabelle1[[#This Row],[Etas 55°C]]=0,0,(Tabelle1[[#This Row],[Etas 35°C]]*0.8+Tabelle1[[#This Row],[Etas 55°C]]*0.2))*2.5</f>
        <v>4.2900000000000009</v>
      </c>
      <c r="N2448" s="21">
        <f>IF(-(Tabelle1[[#This Row],[80%/20% SCOP]]-5.5)/5.5=1,"n.a.",-(Tabelle1[[#This Row],[80%/20% SCOP]]-5.5)/5.5)</f>
        <v>0.21999999999999983</v>
      </c>
    </row>
    <row r="2449" spans="1:14" ht="20.100000000000001" customHeight="1" x14ac:dyDescent="0.25">
      <c r="A2449" s="24">
        <v>16017721</v>
      </c>
      <c r="B2449" s="15" t="s">
        <v>2472</v>
      </c>
      <c r="C2449" s="15" t="s">
        <v>2489</v>
      </c>
      <c r="D2449" s="16" t="s">
        <v>2</v>
      </c>
      <c r="E2449" s="17">
        <v>10</v>
      </c>
      <c r="F2449" s="18">
        <v>2.0299999999999998</v>
      </c>
      <c r="G2449" s="17">
        <v>10</v>
      </c>
      <c r="H2449" s="18">
        <v>1.54</v>
      </c>
      <c r="I2449" s="16" t="s">
        <v>3</v>
      </c>
      <c r="J2449" s="16" t="s">
        <v>4</v>
      </c>
      <c r="K2449" s="16" t="s">
        <v>4</v>
      </c>
      <c r="L2449" s="19">
        <f>IF(Tabelle1[[#This Row],[Heizleistung (55°C)]]=0,Tabelle1[[#This Row],[Heizleistung (35°C)]],(Tabelle1[[#This Row],[Heizleistung (35°C)]]+Tabelle1[[#This Row],[Heizleistung (55°C)]])/2)</f>
        <v>10</v>
      </c>
      <c r="M2449" s="20">
        <f>IF(Tabelle1[[#This Row],[Etas 55°C]]=0,0,(Tabelle1[[#This Row],[Etas 35°C]]*0.8+Tabelle1[[#This Row],[Etas 55°C]]*0.2))*2.5</f>
        <v>4.83</v>
      </c>
      <c r="N2449" s="21">
        <f>IF(-(Tabelle1[[#This Row],[80%/20% SCOP]]-5.5)/5.5=1,"n.a.",-(Tabelle1[[#This Row],[80%/20% SCOP]]-5.5)/5.5)</f>
        <v>0.12181818181818181</v>
      </c>
    </row>
    <row r="2450" spans="1:14" ht="20.100000000000001" customHeight="1" x14ac:dyDescent="0.25">
      <c r="A2450" s="24">
        <v>16007402</v>
      </c>
      <c r="B2450" s="15" t="s">
        <v>2472</v>
      </c>
      <c r="C2450" s="15" t="s">
        <v>2490</v>
      </c>
      <c r="D2450" s="16" t="s">
        <v>2</v>
      </c>
      <c r="E2450" s="17">
        <v>8.9</v>
      </c>
      <c r="F2450" s="18">
        <v>1.77</v>
      </c>
      <c r="G2450" s="17">
        <v>8.1</v>
      </c>
      <c r="H2450" s="18">
        <v>1.4</v>
      </c>
      <c r="I2450" s="16" t="s">
        <v>109</v>
      </c>
      <c r="J2450" s="16" t="s">
        <v>4</v>
      </c>
      <c r="K2450" s="16" t="s">
        <v>4</v>
      </c>
      <c r="L2450" s="19">
        <f>IF(Tabelle1[[#This Row],[Heizleistung (55°C)]]=0,Tabelle1[[#This Row],[Heizleistung (35°C)]],(Tabelle1[[#This Row],[Heizleistung (35°C)]]+Tabelle1[[#This Row],[Heizleistung (55°C)]])/2)</f>
        <v>8.5</v>
      </c>
      <c r="M2450" s="20">
        <f>IF(Tabelle1[[#This Row],[Etas 55°C]]=0,0,(Tabelle1[[#This Row],[Etas 35°C]]*0.8+Tabelle1[[#This Row],[Etas 55°C]]*0.2))*2.5</f>
        <v>4.24</v>
      </c>
      <c r="N2450" s="21">
        <f>IF(-(Tabelle1[[#This Row],[80%/20% SCOP]]-5.5)/5.5=1,"n.a.",-(Tabelle1[[#This Row],[80%/20% SCOP]]-5.5)/5.5)</f>
        <v>0.22909090909090904</v>
      </c>
    </row>
    <row r="2451" spans="1:14" ht="20.100000000000001" customHeight="1" x14ac:dyDescent="0.25">
      <c r="A2451" s="24">
        <v>16017642</v>
      </c>
      <c r="B2451" s="15" t="s">
        <v>2472</v>
      </c>
      <c r="C2451" s="15" t="s">
        <v>2491</v>
      </c>
      <c r="D2451" s="16" t="s">
        <v>2</v>
      </c>
      <c r="E2451" s="17">
        <v>8</v>
      </c>
      <c r="F2451" s="18">
        <v>2.0699999999999998</v>
      </c>
      <c r="G2451" s="17">
        <v>7</v>
      </c>
      <c r="H2451" s="18">
        <v>1.54</v>
      </c>
      <c r="I2451" s="16" t="s">
        <v>3</v>
      </c>
      <c r="J2451" s="16" t="s">
        <v>4</v>
      </c>
      <c r="K2451" s="16" t="s">
        <v>4</v>
      </c>
      <c r="L2451" s="19">
        <f>IF(Tabelle1[[#This Row],[Heizleistung (55°C)]]=0,Tabelle1[[#This Row],[Heizleistung (35°C)]],(Tabelle1[[#This Row],[Heizleistung (35°C)]]+Tabelle1[[#This Row],[Heizleistung (55°C)]])/2)</f>
        <v>7.5</v>
      </c>
      <c r="M2451" s="20">
        <f>IF(Tabelle1[[#This Row],[Etas 55°C]]=0,0,(Tabelle1[[#This Row],[Etas 35°C]]*0.8+Tabelle1[[#This Row],[Etas 55°C]]*0.2))*2.5</f>
        <v>4.91</v>
      </c>
      <c r="N2451" s="21">
        <f>IF(-(Tabelle1[[#This Row],[80%/20% SCOP]]-5.5)/5.5=1,"n.a.",-(Tabelle1[[#This Row],[80%/20% SCOP]]-5.5)/5.5)</f>
        <v>0.10727272727272724</v>
      </c>
    </row>
    <row r="2452" spans="1:14" ht="20.100000000000001" customHeight="1" x14ac:dyDescent="0.25">
      <c r="A2452" s="24">
        <v>16010723</v>
      </c>
      <c r="B2452" s="15" t="s">
        <v>2472</v>
      </c>
      <c r="C2452" s="15" t="s">
        <v>2492</v>
      </c>
      <c r="D2452" s="16" t="s">
        <v>2</v>
      </c>
      <c r="E2452" s="17">
        <v>42</v>
      </c>
      <c r="F2452" s="18">
        <v>2</v>
      </c>
      <c r="G2452" s="17">
        <v>38</v>
      </c>
      <c r="H2452" s="18">
        <v>1.6</v>
      </c>
      <c r="I2452" s="16" t="s">
        <v>3</v>
      </c>
      <c r="J2452" s="16" t="s">
        <v>4</v>
      </c>
      <c r="K2452" s="16" t="s">
        <v>4</v>
      </c>
      <c r="L2452" s="19">
        <f>IF(Tabelle1[[#This Row],[Heizleistung (55°C)]]=0,Tabelle1[[#This Row],[Heizleistung (35°C)]],(Tabelle1[[#This Row],[Heizleistung (35°C)]]+Tabelle1[[#This Row],[Heizleistung (55°C)]])/2)</f>
        <v>40</v>
      </c>
      <c r="M2452" s="20">
        <f>IF(Tabelle1[[#This Row],[Etas 55°C]]=0,0,(Tabelle1[[#This Row],[Etas 35°C]]*0.8+Tabelle1[[#This Row],[Etas 55°C]]*0.2))*2.5</f>
        <v>4.8000000000000007</v>
      </c>
      <c r="N2452" s="21">
        <f>IF(-(Tabelle1[[#This Row],[80%/20% SCOP]]-5.5)/5.5=1,"n.a.",-(Tabelle1[[#This Row],[80%/20% SCOP]]-5.5)/5.5)</f>
        <v>0.12727272727272715</v>
      </c>
    </row>
    <row r="2453" spans="1:14" ht="20.100000000000001" customHeight="1" x14ac:dyDescent="0.25">
      <c r="A2453" s="24">
        <v>16016344</v>
      </c>
      <c r="B2453" s="15" t="s">
        <v>2493</v>
      </c>
      <c r="C2453" s="15" t="s">
        <v>2494</v>
      </c>
      <c r="D2453" s="16" t="s">
        <v>2</v>
      </c>
      <c r="E2453" s="17">
        <v>8.4</v>
      </c>
      <c r="F2453" s="18">
        <v>1.752</v>
      </c>
      <c r="G2453" s="17">
        <v>8</v>
      </c>
      <c r="H2453" s="18">
        <v>1.3029999999999999</v>
      </c>
      <c r="I2453" s="16" t="s">
        <v>3</v>
      </c>
      <c r="J2453" s="16" t="s">
        <v>4</v>
      </c>
      <c r="K2453" s="16" t="s">
        <v>4</v>
      </c>
      <c r="L2453" s="19">
        <f>IF(Tabelle1[[#This Row],[Heizleistung (55°C)]]=0,Tabelle1[[#This Row],[Heizleistung (35°C)]],(Tabelle1[[#This Row],[Heizleistung (35°C)]]+Tabelle1[[#This Row],[Heizleistung (55°C)]])/2)</f>
        <v>8.1999999999999993</v>
      </c>
      <c r="M2453" s="20">
        <f>IF(Tabelle1[[#This Row],[Etas 55°C]]=0,0,(Tabelle1[[#This Row],[Etas 35°C]]*0.8+Tabelle1[[#This Row],[Etas 55°C]]*0.2))*2.5</f>
        <v>4.1555</v>
      </c>
      <c r="N2453" s="21">
        <f>IF(-(Tabelle1[[#This Row],[80%/20% SCOP]]-5.5)/5.5=1,"n.a.",-(Tabelle1[[#This Row],[80%/20% SCOP]]-5.5)/5.5)</f>
        <v>0.24445454545454545</v>
      </c>
    </row>
    <row r="2454" spans="1:14" ht="20.100000000000001" customHeight="1" x14ac:dyDescent="0.25">
      <c r="A2454" s="24">
        <v>16014813</v>
      </c>
      <c r="B2454" s="15" t="s">
        <v>2493</v>
      </c>
      <c r="C2454" s="15" t="s">
        <v>2495</v>
      </c>
      <c r="D2454" s="16" t="s">
        <v>2</v>
      </c>
      <c r="E2454" s="17">
        <v>7.51</v>
      </c>
      <c r="F2454" s="18">
        <v>2.0990000000000002</v>
      </c>
      <c r="G2454" s="17">
        <v>6.84</v>
      </c>
      <c r="H2454" s="18">
        <v>1.4670000000000001</v>
      </c>
      <c r="I2454" s="16" t="s">
        <v>3</v>
      </c>
      <c r="J2454" s="16" t="s">
        <v>4</v>
      </c>
      <c r="K2454" s="16" t="s">
        <v>4</v>
      </c>
      <c r="L2454" s="19">
        <f>IF(Tabelle1[[#This Row],[Heizleistung (55°C)]]=0,Tabelle1[[#This Row],[Heizleistung (35°C)]],(Tabelle1[[#This Row],[Heizleistung (35°C)]]+Tabelle1[[#This Row],[Heizleistung (55°C)]])/2)</f>
        <v>7.1749999999999998</v>
      </c>
      <c r="M2454" s="20">
        <f>IF(Tabelle1[[#This Row],[Etas 55°C]]=0,0,(Tabelle1[[#This Row],[Etas 35°C]]*0.8+Tabelle1[[#This Row],[Etas 55°C]]*0.2))*2.5</f>
        <v>4.9315000000000007</v>
      </c>
      <c r="N2454" s="21">
        <f>IF(-(Tabelle1[[#This Row],[80%/20% SCOP]]-5.5)/5.5=1,"n.a.",-(Tabelle1[[#This Row],[80%/20% SCOP]]-5.5)/5.5)</f>
        <v>0.10336363636363624</v>
      </c>
    </row>
    <row r="2455" spans="1:14" ht="20.100000000000001" customHeight="1" x14ac:dyDescent="0.25">
      <c r="A2455" s="24">
        <v>16016329</v>
      </c>
      <c r="B2455" s="15" t="s">
        <v>2493</v>
      </c>
      <c r="C2455" s="15" t="s">
        <v>2496</v>
      </c>
      <c r="D2455" s="16" t="s">
        <v>2</v>
      </c>
      <c r="E2455" s="17">
        <v>8.1999999999999993</v>
      </c>
      <c r="F2455" s="18">
        <v>1.903</v>
      </c>
      <c r="G2455" s="17">
        <v>7.5</v>
      </c>
      <c r="H2455" s="18">
        <v>1.423</v>
      </c>
      <c r="I2455" s="16" t="s">
        <v>3</v>
      </c>
      <c r="J2455" s="16" t="s">
        <v>4</v>
      </c>
      <c r="K2455" s="16" t="s">
        <v>4</v>
      </c>
      <c r="L2455" s="19">
        <f>IF(Tabelle1[[#This Row],[Heizleistung (55°C)]]=0,Tabelle1[[#This Row],[Heizleistung (35°C)]],(Tabelle1[[#This Row],[Heizleistung (35°C)]]+Tabelle1[[#This Row],[Heizleistung (55°C)]])/2)</f>
        <v>7.85</v>
      </c>
      <c r="M2455" s="20">
        <f>IF(Tabelle1[[#This Row],[Etas 55°C]]=0,0,(Tabelle1[[#This Row],[Etas 35°C]]*0.8+Tabelle1[[#This Row],[Etas 55°C]]*0.2))*2.5</f>
        <v>4.5175000000000001</v>
      </c>
      <c r="N2455" s="21">
        <f>IF(-(Tabelle1[[#This Row],[80%/20% SCOP]]-5.5)/5.5=1,"n.a.",-(Tabelle1[[#This Row],[80%/20% SCOP]]-5.5)/5.5)</f>
        <v>0.17863636363636362</v>
      </c>
    </row>
    <row r="2456" spans="1:14" ht="20.100000000000001" customHeight="1" x14ac:dyDescent="0.25">
      <c r="A2456" s="24">
        <v>16016345</v>
      </c>
      <c r="B2456" s="15" t="s">
        <v>2493</v>
      </c>
      <c r="C2456" s="15" t="s">
        <v>2497</v>
      </c>
      <c r="D2456" s="16" t="s">
        <v>2</v>
      </c>
      <c r="E2456" s="17">
        <v>8.4</v>
      </c>
      <c r="F2456" s="18">
        <v>1.752</v>
      </c>
      <c r="G2456" s="17">
        <v>8</v>
      </c>
      <c r="H2456" s="18">
        <v>1.3029999999999999</v>
      </c>
      <c r="I2456" s="16" t="s">
        <v>3</v>
      </c>
      <c r="J2456" s="16" t="s">
        <v>4</v>
      </c>
      <c r="K2456" s="16" t="s">
        <v>4</v>
      </c>
      <c r="L2456" s="19">
        <f>IF(Tabelle1[[#This Row],[Heizleistung (55°C)]]=0,Tabelle1[[#This Row],[Heizleistung (35°C)]],(Tabelle1[[#This Row],[Heizleistung (35°C)]]+Tabelle1[[#This Row],[Heizleistung (55°C)]])/2)</f>
        <v>8.1999999999999993</v>
      </c>
      <c r="M2456" s="20">
        <f>IF(Tabelle1[[#This Row],[Etas 55°C]]=0,0,(Tabelle1[[#This Row],[Etas 35°C]]*0.8+Tabelle1[[#This Row],[Etas 55°C]]*0.2))*2.5</f>
        <v>4.1555</v>
      </c>
      <c r="N2456" s="21">
        <f>IF(-(Tabelle1[[#This Row],[80%/20% SCOP]]-5.5)/5.5=1,"n.a.",-(Tabelle1[[#This Row],[80%/20% SCOP]]-5.5)/5.5)</f>
        <v>0.24445454545454545</v>
      </c>
    </row>
    <row r="2457" spans="1:14" ht="20.100000000000001" customHeight="1" x14ac:dyDescent="0.25">
      <c r="A2457" s="24">
        <v>16016342</v>
      </c>
      <c r="B2457" s="15" t="s">
        <v>2493</v>
      </c>
      <c r="C2457" s="15" t="s">
        <v>2498</v>
      </c>
      <c r="D2457" s="16" t="s">
        <v>2</v>
      </c>
      <c r="E2457" s="17">
        <v>8.4</v>
      </c>
      <c r="F2457" s="18">
        <v>1.752</v>
      </c>
      <c r="G2457" s="17">
        <v>8</v>
      </c>
      <c r="H2457" s="18">
        <v>1.3029999999999999</v>
      </c>
      <c r="I2457" s="16" t="s">
        <v>3</v>
      </c>
      <c r="J2457" s="16" t="s">
        <v>4</v>
      </c>
      <c r="K2457" s="16" t="s">
        <v>4</v>
      </c>
      <c r="L2457" s="19">
        <f>IF(Tabelle1[[#This Row],[Heizleistung (55°C)]]=0,Tabelle1[[#This Row],[Heizleistung (35°C)]],(Tabelle1[[#This Row],[Heizleistung (35°C)]]+Tabelle1[[#This Row],[Heizleistung (55°C)]])/2)</f>
        <v>8.1999999999999993</v>
      </c>
      <c r="M2457" s="20">
        <f>IF(Tabelle1[[#This Row],[Etas 55°C]]=0,0,(Tabelle1[[#This Row],[Etas 35°C]]*0.8+Tabelle1[[#This Row],[Etas 55°C]]*0.2))*2.5</f>
        <v>4.1555</v>
      </c>
      <c r="N2457" s="21">
        <f>IF(-(Tabelle1[[#This Row],[80%/20% SCOP]]-5.5)/5.5=1,"n.a.",-(Tabelle1[[#This Row],[80%/20% SCOP]]-5.5)/5.5)</f>
        <v>0.24445454545454545</v>
      </c>
    </row>
    <row r="2458" spans="1:14" ht="20.100000000000001" customHeight="1" x14ac:dyDescent="0.25">
      <c r="A2458" s="24">
        <v>16016330</v>
      </c>
      <c r="B2458" s="15" t="s">
        <v>2493</v>
      </c>
      <c r="C2458" s="15" t="s">
        <v>2499</v>
      </c>
      <c r="D2458" s="16" t="s">
        <v>2</v>
      </c>
      <c r="E2458" s="17">
        <v>8.1999999999999993</v>
      </c>
      <c r="F2458" s="18">
        <v>1.835</v>
      </c>
      <c r="G2458" s="17">
        <v>7.5</v>
      </c>
      <c r="H2458" s="18">
        <v>1.3720000000000001</v>
      </c>
      <c r="I2458" s="16" t="s">
        <v>3</v>
      </c>
      <c r="J2458" s="16" t="s">
        <v>4</v>
      </c>
      <c r="K2458" s="16" t="s">
        <v>4</v>
      </c>
      <c r="L2458" s="19">
        <f>IF(Tabelle1[[#This Row],[Heizleistung (55°C)]]=0,Tabelle1[[#This Row],[Heizleistung (35°C)]],(Tabelle1[[#This Row],[Heizleistung (35°C)]]+Tabelle1[[#This Row],[Heizleistung (55°C)]])/2)</f>
        <v>7.85</v>
      </c>
      <c r="M2458" s="20">
        <f>IF(Tabelle1[[#This Row],[Etas 55°C]]=0,0,(Tabelle1[[#This Row],[Etas 35°C]]*0.8+Tabelle1[[#This Row],[Etas 55°C]]*0.2))*2.5</f>
        <v>4.3559999999999999</v>
      </c>
      <c r="N2458" s="21">
        <f>IF(-(Tabelle1[[#This Row],[80%/20% SCOP]]-5.5)/5.5=1,"n.a.",-(Tabelle1[[#This Row],[80%/20% SCOP]]-5.5)/5.5)</f>
        <v>0.20800000000000002</v>
      </c>
    </row>
    <row r="2459" spans="1:14" ht="20.100000000000001" customHeight="1" x14ac:dyDescent="0.25">
      <c r="A2459" s="24">
        <v>16016337</v>
      </c>
      <c r="B2459" s="15" t="s">
        <v>2493</v>
      </c>
      <c r="C2459" s="15" t="s">
        <v>2500</v>
      </c>
      <c r="D2459" s="16" t="s">
        <v>2</v>
      </c>
      <c r="E2459" s="17">
        <v>8.1999999999999993</v>
      </c>
      <c r="F2459" s="18">
        <v>1.827</v>
      </c>
      <c r="G2459" s="17">
        <v>8.6999999999999993</v>
      </c>
      <c r="H2459" s="18">
        <v>1.411</v>
      </c>
      <c r="I2459" s="16" t="s">
        <v>3</v>
      </c>
      <c r="J2459" s="16" t="s">
        <v>4</v>
      </c>
      <c r="K2459" s="16" t="s">
        <v>4</v>
      </c>
      <c r="L2459" s="19">
        <f>IF(Tabelle1[[#This Row],[Heizleistung (55°C)]]=0,Tabelle1[[#This Row],[Heizleistung (35°C)]],(Tabelle1[[#This Row],[Heizleistung (35°C)]]+Tabelle1[[#This Row],[Heizleistung (55°C)]])/2)</f>
        <v>8.4499999999999993</v>
      </c>
      <c r="M2459" s="20">
        <f>IF(Tabelle1[[#This Row],[Etas 55°C]]=0,0,(Tabelle1[[#This Row],[Etas 35°C]]*0.8+Tabelle1[[#This Row],[Etas 55°C]]*0.2))*2.5</f>
        <v>4.3594999999999997</v>
      </c>
      <c r="N2459" s="21">
        <f>IF(-(Tabelle1[[#This Row],[80%/20% SCOP]]-5.5)/5.5=1,"n.a.",-(Tabelle1[[#This Row],[80%/20% SCOP]]-5.5)/5.5)</f>
        <v>0.20736363636363642</v>
      </c>
    </row>
    <row r="2460" spans="1:14" ht="20.100000000000001" customHeight="1" x14ac:dyDescent="0.25">
      <c r="A2460" s="24">
        <v>16014808</v>
      </c>
      <c r="B2460" s="15" t="s">
        <v>2493</v>
      </c>
      <c r="C2460" s="15" t="s">
        <v>2501</v>
      </c>
      <c r="D2460" s="16" t="s">
        <v>2</v>
      </c>
      <c r="E2460" s="17">
        <v>7.51</v>
      </c>
      <c r="F2460" s="18">
        <v>2.0990000000000002</v>
      </c>
      <c r="G2460" s="17">
        <v>6.84</v>
      </c>
      <c r="H2460" s="18">
        <v>1.4670000000000001</v>
      </c>
      <c r="I2460" s="16" t="s">
        <v>3</v>
      </c>
      <c r="J2460" s="16" t="s">
        <v>4</v>
      </c>
      <c r="K2460" s="16" t="s">
        <v>4</v>
      </c>
      <c r="L2460" s="19">
        <f>IF(Tabelle1[[#This Row],[Heizleistung (55°C)]]=0,Tabelle1[[#This Row],[Heizleistung (35°C)]],(Tabelle1[[#This Row],[Heizleistung (35°C)]]+Tabelle1[[#This Row],[Heizleistung (55°C)]])/2)</f>
        <v>7.1749999999999998</v>
      </c>
      <c r="M2460" s="20">
        <f>IF(Tabelle1[[#This Row],[Etas 55°C]]=0,0,(Tabelle1[[#This Row],[Etas 35°C]]*0.8+Tabelle1[[#This Row],[Etas 55°C]]*0.2))*2.5</f>
        <v>4.9315000000000007</v>
      </c>
      <c r="N2460" s="21">
        <f>IF(-(Tabelle1[[#This Row],[80%/20% SCOP]]-5.5)/5.5=1,"n.a.",-(Tabelle1[[#This Row],[80%/20% SCOP]]-5.5)/5.5)</f>
        <v>0.10336363636363624</v>
      </c>
    </row>
    <row r="2461" spans="1:14" ht="20.100000000000001" customHeight="1" x14ac:dyDescent="0.25">
      <c r="A2461" s="24">
        <v>16016331</v>
      </c>
      <c r="B2461" s="15" t="s">
        <v>2493</v>
      </c>
      <c r="C2461" s="15" t="s">
        <v>2502</v>
      </c>
      <c r="D2461" s="16" t="s">
        <v>2</v>
      </c>
      <c r="E2461" s="17">
        <v>8.1999999999999993</v>
      </c>
      <c r="F2461" s="18">
        <v>1.835</v>
      </c>
      <c r="G2461" s="17">
        <v>7.5</v>
      </c>
      <c r="H2461" s="18">
        <v>1.3720000000000001</v>
      </c>
      <c r="I2461" s="16" t="s">
        <v>3</v>
      </c>
      <c r="J2461" s="16" t="s">
        <v>4</v>
      </c>
      <c r="K2461" s="16" t="s">
        <v>4</v>
      </c>
      <c r="L2461" s="19">
        <f>IF(Tabelle1[[#This Row],[Heizleistung (55°C)]]=0,Tabelle1[[#This Row],[Heizleistung (35°C)]],(Tabelle1[[#This Row],[Heizleistung (35°C)]]+Tabelle1[[#This Row],[Heizleistung (55°C)]])/2)</f>
        <v>7.85</v>
      </c>
      <c r="M2461" s="20">
        <f>IF(Tabelle1[[#This Row],[Etas 55°C]]=0,0,(Tabelle1[[#This Row],[Etas 35°C]]*0.8+Tabelle1[[#This Row],[Etas 55°C]]*0.2))*2.5</f>
        <v>4.3559999999999999</v>
      </c>
      <c r="N2461" s="21">
        <f>IF(-(Tabelle1[[#This Row],[80%/20% SCOP]]-5.5)/5.5=1,"n.a.",-(Tabelle1[[#This Row],[80%/20% SCOP]]-5.5)/5.5)</f>
        <v>0.20800000000000002</v>
      </c>
    </row>
    <row r="2462" spans="1:14" ht="20.100000000000001" customHeight="1" x14ac:dyDescent="0.25">
      <c r="A2462" s="24">
        <v>16014811</v>
      </c>
      <c r="B2462" s="15" t="s">
        <v>2493</v>
      </c>
      <c r="C2462" s="15" t="s">
        <v>2503</v>
      </c>
      <c r="D2462" s="16" t="s">
        <v>2</v>
      </c>
      <c r="E2462" s="17">
        <v>7.51</v>
      </c>
      <c r="F2462" s="18">
        <v>2.0990000000000002</v>
      </c>
      <c r="G2462" s="17">
        <v>6.84</v>
      </c>
      <c r="H2462" s="18">
        <v>1.4670000000000001</v>
      </c>
      <c r="I2462" s="16" t="s">
        <v>3</v>
      </c>
      <c r="J2462" s="16" t="s">
        <v>4</v>
      </c>
      <c r="K2462" s="16" t="s">
        <v>4</v>
      </c>
      <c r="L2462" s="19">
        <f>IF(Tabelle1[[#This Row],[Heizleistung (55°C)]]=0,Tabelle1[[#This Row],[Heizleistung (35°C)]],(Tabelle1[[#This Row],[Heizleistung (35°C)]]+Tabelle1[[#This Row],[Heizleistung (55°C)]])/2)</f>
        <v>7.1749999999999998</v>
      </c>
      <c r="M2462" s="20">
        <f>IF(Tabelle1[[#This Row],[Etas 55°C]]=0,0,(Tabelle1[[#This Row],[Etas 35°C]]*0.8+Tabelle1[[#This Row],[Etas 55°C]]*0.2))*2.5</f>
        <v>4.9315000000000007</v>
      </c>
      <c r="N2462" s="21">
        <f>IF(-(Tabelle1[[#This Row],[80%/20% SCOP]]-5.5)/5.5=1,"n.a.",-(Tabelle1[[#This Row],[80%/20% SCOP]]-5.5)/5.5)</f>
        <v>0.10336363636363624</v>
      </c>
    </row>
    <row r="2463" spans="1:14" ht="20.100000000000001" customHeight="1" x14ac:dyDescent="0.25">
      <c r="A2463" s="24">
        <v>16016340</v>
      </c>
      <c r="B2463" s="15" t="s">
        <v>2493</v>
      </c>
      <c r="C2463" s="15" t="s">
        <v>2504</v>
      </c>
      <c r="D2463" s="16" t="s">
        <v>2</v>
      </c>
      <c r="E2463" s="17">
        <v>8.1999999999999993</v>
      </c>
      <c r="F2463" s="18">
        <v>1.712</v>
      </c>
      <c r="G2463" s="17">
        <v>8.6999999999999993</v>
      </c>
      <c r="H2463" s="18">
        <v>1.323</v>
      </c>
      <c r="I2463" s="16" t="s">
        <v>3</v>
      </c>
      <c r="J2463" s="16" t="s">
        <v>4</v>
      </c>
      <c r="K2463" s="16" t="s">
        <v>4</v>
      </c>
      <c r="L2463" s="19">
        <f>IF(Tabelle1[[#This Row],[Heizleistung (55°C)]]=0,Tabelle1[[#This Row],[Heizleistung (35°C)]],(Tabelle1[[#This Row],[Heizleistung (35°C)]]+Tabelle1[[#This Row],[Heizleistung (55°C)]])/2)</f>
        <v>8.4499999999999993</v>
      </c>
      <c r="M2463" s="20">
        <f>IF(Tabelle1[[#This Row],[Etas 55°C]]=0,0,(Tabelle1[[#This Row],[Etas 35°C]]*0.8+Tabelle1[[#This Row],[Etas 55°C]]*0.2))*2.5</f>
        <v>4.0855000000000006</v>
      </c>
      <c r="N2463" s="21">
        <f>IF(-(Tabelle1[[#This Row],[80%/20% SCOP]]-5.5)/5.5=1,"n.a.",-(Tabelle1[[#This Row],[80%/20% SCOP]]-5.5)/5.5)</f>
        <v>0.25718181818181807</v>
      </c>
    </row>
    <row r="2464" spans="1:14" ht="20.100000000000001" customHeight="1" x14ac:dyDescent="0.25">
      <c r="A2464" s="24">
        <v>16014807</v>
      </c>
      <c r="B2464" s="15" t="s">
        <v>2493</v>
      </c>
      <c r="C2464" s="15" t="s">
        <v>2505</v>
      </c>
      <c r="D2464" s="16" t="s">
        <v>2</v>
      </c>
      <c r="E2464" s="17">
        <v>7.51</v>
      </c>
      <c r="F2464" s="18">
        <v>2.0990000000000002</v>
      </c>
      <c r="G2464" s="17">
        <v>6.84</v>
      </c>
      <c r="H2464" s="18">
        <v>1.4670000000000001</v>
      </c>
      <c r="I2464" s="16" t="s">
        <v>3</v>
      </c>
      <c r="J2464" s="16" t="s">
        <v>4</v>
      </c>
      <c r="K2464" s="16" t="s">
        <v>4</v>
      </c>
      <c r="L2464" s="19">
        <f>IF(Tabelle1[[#This Row],[Heizleistung (55°C)]]=0,Tabelle1[[#This Row],[Heizleistung (35°C)]],(Tabelle1[[#This Row],[Heizleistung (35°C)]]+Tabelle1[[#This Row],[Heizleistung (55°C)]])/2)</f>
        <v>7.1749999999999998</v>
      </c>
      <c r="M2464" s="20">
        <f>IF(Tabelle1[[#This Row],[Etas 55°C]]=0,0,(Tabelle1[[#This Row],[Etas 35°C]]*0.8+Tabelle1[[#This Row],[Etas 55°C]]*0.2))*2.5</f>
        <v>4.9315000000000007</v>
      </c>
      <c r="N2464" s="21">
        <f>IF(-(Tabelle1[[#This Row],[80%/20% SCOP]]-5.5)/5.5=1,"n.a.",-(Tabelle1[[#This Row],[80%/20% SCOP]]-5.5)/5.5)</f>
        <v>0.10336363636363624</v>
      </c>
    </row>
    <row r="2465" spans="1:14" ht="20.100000000000001" customHeight="1" x14ac:dyDescent="0.25">
      <c r="A2465" s="24">
        <v>16016348</v>
      </c>
      <c r="B2465" s="15" t="s">
        <v>2493</v>
      </c>
      <c r="C2465" s="15" t="s">
        <v>2506</v>
      </c>
      <c r="D2465" s="16" t="s">
        <v>2</v>
      </c>
      <c r="E2465" s="17">
        <v>8.4</v>
      </c>
      <c r="F2465" s="18">
        <v>1.637</v>
      </c>
      <c r="G2465" s="17"/>
      <c r="H2465" s="16"/>
      <c r="I2465" s="16" t="s">
        <v>3</v>
      </c>
      <c r="J2465" s="16" t="s">
        <v>4</v>
      </c>
      <c r="K2465" s="16" t="s">
        <v>4</v>
      </c>
      <c r="L2465" s="19">
        <f>IF(Tabelle1[[#This Row],[Heizleistung (55°C)]]=0,Tabelle1[[#This Row],[Heizleistung (35°C)]],(Tabelle1[[#This Row],[Heizleistung (35°C)]]+Tabelle1[[#This Row],[Heizleistung (55°C)]])/2)</f>
        <v>8.4</v>
      </c>
      <c r="M2465" s="20">
        <f>IF(Tabelle1[[#This Row],[Etas 55°C]]=0,0,(Tabelle1[[#This Row],[Etas 35°C]]*0.8+Tabelle1[[#This Row],[Etas 55°C]]*0.2))*2.5</f>
        <v>0</v>
      </c>
      <c r="N2465" s="21" t="str">
        <f>IF(-(Tabelle1[[#This Row],[80%/20% SCOP]]-5.5)/5.5=1,"n.a.",-(Tabelle1[[#This Row],[80%/20% SCOP]]-5.5)/5.5)</f>
        <v>n.a.</v>
      </c>
    </row>
    <row r="2466" spans="1:14" ht="20.100000000000001" customHeight="1" x14ac:dyDescent="0.25">
      <c r="A2466" s="24">
        <v>16016328</v>
      </c>
      <c r="B2466" s="15" t="s">
        <v>2493</v>
      </c>
      <c r="C2466" s="15" t="s">
        <v>2507</v>
      </c>
      <c r="D2466" s="16" t="s">
        <v>2</v>
      </c>
      <c r="E2466" s="17">
        <v>8.1999999999999993</v>
      </c>
      <c r="F2466" s="18">
        <v>1.903</v>
      </c>
      <c r="G2466" s="17">
        <v>7.5</v>
      </c>
      <c r="H2466" s="18">
        <v>1.423</v>
      </c>
      <c r="I2466" s="16" t="s">
        <v>3</v>
      </c>
      <c r="J2466" s="16" t="s">
        <v>4</v>
      </c>
      <c r="K2466" s="16" t="s">
        <v>4</v>
      </c>
      <c r="L2466" s="19">
        <f>IF(Tabelle1[[#This Row],[Heizleistung (55°C)]]=0,Tabelle1[[#This Row],[Heizleistung (35°C)]],(Tabelle1[[#This Row],[Heizleistung (35°C)]]+Tabelle1[[#This Row],[Heizleistung (55°C)]])/2)</f>
        <v>7.85</v>
      </c>
      <c r="M2466" s="20">
        <f>IF(Tabelle1[[#This Row],[Etas 55°C]]=0,0,(Tabelle1[[#This Row],[Etas 35°C]]*0.8+Tabelle1[[#This Row],[Etas 55°C]]*0.2))*2.5</f>
        <v>4.5175000000000001</v>
      </c>
      <c r="N2466" s="21">
        <f>IF(-(Tabelle1[[#This Row],[80%/20% SCOP]]-5.5)/5.5=1,"n.a.",-(Tabelle1[[#This Row],[80%/20% SCOP]]-5.5)/5.5)</f>
        <v>0.17863636363636362</v>
      </c>
    </row>
    <row r="2467" spans="1:14" ht="20.100000000000001" customHeight="1" x14ac:dyDescent="0.25">
      <c r="A2467" s="24">
        <v>16016327</v>
      </c>
      <c r="B2467" s="15" t="s">
        <v>2493</v>
      </c>
      <c r="C2467" s="15" t="s">
        <v>2508</v>
      </c>
      <c r="D2467" s="16" t="s">
        <v>2</v>
      </c>
      <c r="E2467" s="17">
        <v>8.1999999999999993</v>
      </c>
      <c r="F2467" s="18">
        <v>1.903</v>
      </c>
      <c r="G2467" s="17">
        <v>7.5</v>
      </c>
      <c r="H2467" s="18">
        <v>1.423</v>
      </c>
      <c r="I2467" s="16" t="s">
        <v>3</v>
      </c>
      <c r="J2467" s="16" t="s">
        <v>4</v>
      </c>
      <c r="K2467" s="16" t="s">
        <v>4</v>
      </c>
      <c r="L2467" s="19">
        <f>IF(Tabelle1[[#This Row],[Heizleistung (55°C)]]=0,Tabelle1[[#This Row],[Heizleistung (35°C)]],(Tabelle1[[#This Row],[Heizleistung (35°C)]]+Tabelle1[[#This Row],[Heizleistung (55°C)]])/2)</f>
        <v>7.85</v>
      </c>
      <c r="M2467" s="20">
        <f>IF(Tabelle1[[#This Row],[Etas 55°C]]=0,0,(Tabelle1[[#This Row],[Etas 35°C]]*0.8+Tabelle1[[#This Row],[Etas 55°C]]*0.2))*2.5</f>
        <v>4.5175000000000001</v>
      </c>
      <c r="N2467" s="21">
        <f>IF(-(Tabelle1[[#This Row],[80%/20% SCOP]]-5.5)/5.5=1,"n.a.",-(Tabelle1[[#This Row],[80%/20% SCOP]]-5.5)/5.5)</f>
        <v>0.17863636363636362</v>
      </c>
    </row>
    <row r="2468" spans="1:14" ht="20.100000000000001" customHeight="1" x14ac:dyDescent="0.25">
      <c r="A2468" s="24">
        <v>16016333</v>
      </c>
      <c r="B2468" s="15" t="s">
        <v>2493</v>
      </c>
      <c r="C2468" s="15" t="s">
        <v>2509</v>
      </c>
      <c r="D2468" s="16" t="s">
        <v>2</v>
      </c>
      <c r="E2468" s="17">
        <v>8.1999999999999993</v>
      </c>
      <c r="F2468" s="18">
        <v>1.7829999999999999</v>
      </c>
      <c r="G2468" s="17">
        <v>7.5</v>
      </c>
      <c r="H2468" s="18">
        <v>1.3340000000000001</v>
      </c>
      <c r="I2468" s="16" t="s">
        <v>3</v>
      </c>
      <c r="J2468" s="16" t="s">
        <v>4</v>
      </c>
      <c r="K2468" s="16" t="s">
        <v>4</v>
      </c>
      <c r="L2468" s="19">
        <f>IF(Tabelle1[[#This Row],[Heizleistung (55°C)]]=0,Tabelle1[[#This Row],[Heizleistung (35°C)]],(Tabelle1[[#This Row],[Heizleistung (35°C)]]+Tabelle1[[#This Row],[Heizleistung (55°C)]])/2)</f>
        <v>7.85</v>
      </c>
      <c r="M2468" s="20">
        <f>IF(Tabelle1[[#This Row],[Etas 55°C]]=0,0,(Tabelle1[[#This Row],[Etas 35°C]]*0.8+Tabelle1[[#This Row],[Etas 55°C]]*0.2))*2.5</f>
        <v>4.2330000000000005</v>
      </c>
      <c r="N2468" s="21">
        <f>IF(-(Tabelle1[[#This Row],[80%/20% SCOP]]-5.5)/5.5=1,"n.a.",-(Tabelle1[[#This Row],[80%/20% SCOP]]-5.5)/5.5)</f>
        <v>0.23036363636363627</v>
      </c>
    </row>
    <row r="2469" spans="1:14" ht="20.100000000000001" customHeight="1" x14ac:dyDescent="0.25">
      <c r="A2469" s="24">
        <v>16016339</v>
      </c>
      <c r="B2469" s="15" t="s">
        <v>2493</v>
      </c>
      <c r="C2469" s="15" t="s">
        <v>2510</v>
      </c>
      <c r="D2469" s="16" t="s">
        <v>2</v>
      </c>
      <c r="E2469" s="17">
        <v>8.1999999999999993</v>
      </c>
      <c r="F2469" s="18">
        <v>1.76</v>
      </c>
      <c r="G2469" s="17">
        <v>8.6999999999999993</v>
      </c>
      <c r="H2469" s="18">
        <v>1.359</v>
      </c>
      <c r="I2469" s="16" t="s">
        <v>3</v>
      </c>
      <c r="J2469" s="16" t="s">
        <v>4</v>
      </c>
      <c r="K2469" s="16" t="s">
        <v>4</v>
      </c>
      <c r="L2469" s="19">
        <f>IF(Tabelle1[[#This Row],[Heizleistung (55°C)]]=0,Tabelle1[[#This Row],[Heizleistung (35°C)]],(Tabelle1[[#This Row],[Heizleistung (35°C)]]+Tabelle1[[#This Row],[Heizleistung (55°C)]])/2)</f>
        <v>8.4499999999999993</v>
      </c>
      <c r="M2469" s="20">
        <f>IF(Tabelle1[[#This Row],[Etas 55°C]]=0,0,(Tabelle1[[#This Row],[Etas 35°C]]*0.8+Tabelle1[[#This Row],[Etas 55°C]]*0.2))*2.5</f>
        <v>4.1995000000000005</v>
      </c>
      <c r="N2469" s="21">
        <f>IF(-(Tabelle1[[#This Row],[80%/20% SCOP]]-5.5)/5.5=1,"n.a.",-(Tabelle1[[#This Row],[80%/20% SCOP]]-5.5)/5.5)</f>
        <v>0.23645454545454536</v>
      </c>
    </row>
    <row r="2470" spans="1:14" ht="20.100000000000001" customHeight="1" x14ac:dyDescent="0.25">
      <c r="A2470" s="24">
        <v>16016349</v>
      </c>
      <c r="B2470" s="15" t="s">
        <v>2493</v>
      </c>
      <c r="C2470" s="15" t="s">
        <v>2511</v>
      </c>
      <c r="D2470" s="16" t="s">
        <v>2</v>
      </c>
      <c r="E2470" s="17">
        <v>8.4</v>
      </c>
      <c r="F2470" s="18">
        <v>1.637</v>
      </c>
      <c r="G2470" s="17"/>
      <c r="H2470" s="16"/>
      <c r="I2470" s="16" t="s">
        <v>3</v>
      </c>
      <c r="J2470" s="16" t="s">
        <v>4</v>
      </c>
      <c r="K2470" s="16" t="s">
        <v>4</v>
      </c>
      <c r="L2470" s="19">
        <f>IF(Tabelle1[[#This Row],[Heizleistung (55°C)]]=0,Tabelle1[[#This Row],[Heizleistung (35°C)]],(Tabelle1[[#This Row],[Heizleistung (35°C)]]+Tabelle1[[#This Row],[Heizleistung (55°C)]])/2)</f>
        <v>8.4</v>
      </c>
      <c r="M2470" s="20">
        <f>IF(Tabelle1[[#This Row],[Etas 55°C]]=0,0,(Tabelle1[[#This Row],[Etas 35°C]]*0.8+Tabelle1[[#This Row],[Etas 55°C]]*0.2))*2.5</f>
        <v>0</v>
      </c>
      <c r="N2470" s="21" t="str">
        <f>IF(-(Tabelle1[[#This Row],[80%/20% SCOP]]-5.5)/5.5=1,"n.a.",-(Tabelle1[[#This Row],[80%/20% SCOP]]-5.5)/5.5)</f>
        <v>n.a.</v>
      </c>
    </row>
    <row r="2471" spans="1:14" ht="20.100000000000001" customHeight="1" x14ac:dyDescent="0.25">
      <c r="A2471" s="24">
        <v>16016334</v>
      </c>
      <c r="B2471" s="15" t="s">
        <v>2493</v>
      </c>
      <c r="C2471" s="15" t="s">
        <v>2512</v>
      </c>
      <c r="D2471" s="16" t="s">
        <v>2</v>
      </c>
      <c r="E2471" s="17">
        <v>8.1999999999999993</v>
      </c>
      <c r="F2471" s="18">
        <v>1.827</v>
      </c>
      <c r="G2471" s="17">
        <v>8.6999999999999993</v>
      </c>
      <c r="H2471" s="18">
        <v>1.411</v>
      </c>
      <c r="I2471" s="16" t="s">
        <v>3</v>
      </c>
      <c r="J2471" s="16" t="s">
        <v>4</v>
      </c>
      <c r="K2471" s="16" t="s">
        <v>4</v>
      </c>
      <c r="L2471" s="19">
        <f>IF(Tabelle1[[#This Row],[Heizleistung (55°C)]]=0,Tabelle1[[#This Row],[Heizleistung (35°C)]],(Tabelle1[[#This Row],[Heizleistung (35°C)]]+Tabelle1[[#This Row],[Heizleistung (55°C)]])/2)</f>
        <v>8.4499999999999993</v>
      </c>
      <c r="M2471" s="20">
        <f>IF(Tabelle1[[#This Row],[Etas 55°C]]=0,0,(Tabelle1[[#This Row],[Etas 35°C]]*0.8+Tabelle1[[#This Row],[Etas 55°C]]*0.2))*2.5</f>
        <v>4.3594999999999997</v>
      </c>
      <c r="N2471" s="21">
        <f>IF(-(Tabelle1[[#This Row],[80%/20% SCOP]]-5.5)/5.5=1,"n.a.",-(Tabelle1[[#This Row],[80%/20% SCOP]]-5.5)/5.5)</f>
        <v>0.20736363636363642</v>
      </c>
    </row>
    <row r="2472" spans="1:14" ht="20.100000000000001" customHeight="1" x14ac:dyDescent="0.25">
      <c r="A2472" s="24">
        <v>16016335</v>
      </c>
      <c r="B2472" s="15" t="s">
        <v>2493</v>
      </c>
      <c r="C2472" s="15" t="s">
        <v>2513</v>
      </c>
      <c r="D2472" s="16" t="s">
        <v>2</v>
      </c>
      <c r="E2472" s="17">
        <v>8.1999999999999993</v>
      </c>
      <c r="F2472" s="18">
        <v>1.827</v>
      </c>
      <c r="G2472" s="17">
        <v>8.6999999999999993</v>
      </c>
      <c r="H2472" s="18">
        <v>1.411</v>
      </c>
      <c r="I2472" s="16" t="s">
        <v>3</v>
      </c>
      <c r="J2472" s="16" t="s">
        <v>4</v>
      </c>
      <c r="K2472" s="16" t="s">
        <v>4</v>
      </c>
      <c r="L2472" s="19">
        <f>IF(Tabelle1[[#This Row],[Heizleistung (55°C)]]=0,Tabelle1[[#This Row],[Heizleistung (35°C)]],(Tabelle1[[#This Row],[Heizleistung (35°C)]]+Tabelle1[[#This Row],[Heizleistung (55°C)]])/2)</f>
        <v>8.4499999999999993</v>
      </c>
      <c r="M2472" s="20">
        <f>IF(Tabelle1[[#This Row],[Etas 55°C]]=0,0,(Tabelle1[[#This Row],[Etas 35°C]]*0.8+Tabelle1[[#This Row],[Etas 55°C]]*0.2))*2.5</f>
        <v>4.3594999999999997</v>
      </c>
      <c r="N2472" s="21">
        <f>IF(-(Tabelle1[[#This Row],[80%/20% SCOP]]-5.5)/5.5=1,"n.a.",-(Tabelle1[[#This Row],[80%/20% SCOP]]-5.5)/5.5)</f>
        <v>0.20736363636363642</v>
      </c>
    </row>
    <row r="2473" spans="1:14" ht="20.100000000000001" customHeight="1" x14ac:dyDescent="0.25">
      <c r="A2473" s="24">
        <v>16016332</v>
      </c>
      <c r="B2473" s="15" t="s">
        <v>2493</v>
      </c>
      <c r="C2473" s="15" t="s">
        <v>2514</v>
      </c>
      <c r="D2473" s="16" t="s">
        <v>2</v>
      </c>
      <c r="E2473" s="17">
        <v>8.1999999999999993</v>
      </c>
      <c r="F2473" s="18">
        <v>1.7829999999999999</v>
      </c>
      <c r="G2473" s="17">
        <v>7.5</v>
      </c>
      <c r="H2473" s="18">
        <v>1.3340000000000001</v>
      </c>
      <c r="I2473" s="16" t="s">
        <v>3</v>
      </c>
      <c r="J2473" s="16" t="s">
        <v>4</v>
      </c>
      <c r="K2473" s="16" t="s">
        <v>4</v>
      </c>
      <c r="L2473" s="19">
        <f>IF(Tabelle1[[#This Row],[Heizleistung (55°C)]]=0,Tabelle1[[#This Row],[Heizleistung (35°C)]],(Tabelle1[[#This Row],[Heizleistung (35°C)]]+Tabelle1[[#This Row],[Heizleistung (55°C)]])/2)</f>
        <v>7.85</v>
      </c>
      <c r="M2473" s="20">
        <f>IF(Tabelle1[[#This Row],[Etas 55°C]]=0,0,(Tabelle1[[#This Row],[Etas 35°C]]*0.8+Tabelle1[[#This Row],[Etas 55°C]]*0.2))*2.5</f>
        <v>4.2330000000000005</v>
      </c>
      <c r="N2473" s="21">
        <f>IF(-(Tabelle1[[#This Row],[80%/20% SCOP]]-5.5)/5.5=1,"n.a.",-(Tabelle1[[#This Row],[80%/20% SCOP]]-5.5)/5.5)</f>
        <v>0.23036363636363627</v>
      </c>
    </row>
    <row r="2474" spans="1:14" ht="20.100000000000001" customHeight="1" x14ac:dyDescent="0.25">
      <c r="A2474" s="24">
        <v>16014812</v>
      </c>
      <c r="B2474" s="15" t="s">
        <v>2493</v>
      </c>
      <c r="C2474" s="15" t="s">
        <v>2515</v>
      </c>
      <c r="D2474" s="16" t="s">
        <v>2</v>
      </c>
      <c r="E2474" s="17">
        <v>7.51</v>
      </c>
      <c r="F2474" s="18">
        <v>2.0990000000000002</v>
      </c>
      <c r="G2474" s="17">
        <v>6.84</v>
      </c>
      <c r="H2474" s="18">
        <v>1.4670000000000001</v>
      </c>
      <c r="I2474" s="16" t="s">
        <v>3</v>
      </c>
      <c r="J2474" s="16" t="s">
        <v>4</v>
      </c>
      <c r="K2474" s="16" t="s">
        <v>4</v>
      </c>
      <c r="L2474" s="19">
        <f>IF(Tabelle1[[#This Row],[Heizleistung (55°C)]]=0,Tabelle1[[#This Row],[Heizleistung (35°C)]],(Tabelle1[[#This Row],[Heizleistung (35°C)]]+Tabelle1[[#This Row],[Heizleistung (55°C)]])/2)</f>
        <v>7.1749999999999998</v>
      </c>
      <c r="M2474" s="20">
        <f>IF(Tabelle1[[#This Row],[Etas 55°C]]=0,0,(Tabelle1[[#This Row],[Etas 35°C]]*0.8+Tabelle1[[#This Row],[Etas 55°C]]*0.2))*2.5</f>
        <v>4.9315000000000007</v>
      </c>
      <c r="N2474" s="21">
        <f>IF(-(Tabelle1[[#This Row],[80%/20% SCOP]]-5.5)/5.5=1,"n.a.",-(Tabelle1[[#This Row],[80%/20% SCOP]]-5.5)/5.5)</f>
        <v>0.10336363636363624</v>
      </c>
    </row>
    <row r="2475" spans="1:14" ht="20.100000000000001" customHeight="1" x14ac:dyDescent="0.25">
      <c r="A2475" s="24">
        <v>16016341</v>
      </c>
      <c r="B2475" s="15" t="s">
        <v>2493</v>
      </c>
      <c r="C2475" s="15" t="s">
        <v>2516</v>
      </c>
      <c r="D2475" s="16" t="s">
        <v>2</v>
      </c>
      <c r="E2475" s="17">
        <v>8.1999999999999993</v>
      </c>
      <c r="F2475" s="18">
        <v>1.712</v>
      </c>
      <c r="G2475" s="17">
        <v>8.6999999999999993</v>
      </c>
      <c r="H2475" s="18">
        <v>1.323</v>
      </c>
      <c r="I2475" s="16" t="s">
        <v>3</v>
      </c>
      <c r="J2475" s="16" t="s">
        <v>4</v>
      </c>
      <c r="K2475" s="16" t="s">
        <v>4</v>
      </c>
      <c r="L2475" s="19">
        <f>IF(Tabelle1[[#This Row],[Heizleistung (55°C)]]=0,Tabelle1[[#This Row],[Heizleistung (35°C)]],(Tabelle1[[#This Row],[Heizleistung (35°C)]]+Tabelle1[[#This Row],[Heizleistung (55°C)]])/2)</f>
        <v>8.4499999999999993</v>
      </c>
      <c r="M2475" s="20">
        <f>IF(Tabelle1[[#This Row],[Etas 55°C]]=0,0,(Tabelle1[[#This Row],[Etas 35°C]]*0.8+Tabelle1[[#This Row],[Etas 55°C]]*0.2))*2.5</f>
        <v>4.0855000000000006</v>
      </c>
      <c r="N2475" s="21">
        <f>IF(-(Tabelle1[[#This Row],[80%/20% SCOP]]-5.5)/5.5=1,"n.a.",-(Tabelle1[[#This Row],[80%/20% SCOP]]-5.5)/5.5)</f>
        <v>0.25718181818181807</v>
      </c>
    </row>
    <row r="2476" spans="1:14" ht="20.100000000000001" customHeight="1" x14ac:dyDescent="0.25">
      <c r="A2476" s="24">
        <v>16014810</v>
      </c>
      <c r="B2476" s="15" t="s">
        <v>2493</v>
      </c>
      <c r="C2476" s="15" t="s">
        <v>2517</v>
      </c>
      <c r="D2476" s="16" t="s">
        <v>2</v>
      </c>
      <c r="E2476" s="17">
        <v>7.51</v>
      </c>
      <c r="F2476" s="18">
        <v>2.0990000000000002</v>
      </c>
      <c r="G2476" s="17">
        <v>6.84</v>
      </c>
      <c r="H2476" s="18">
        <v>1.4670000000000001</v>
      </c>
      <c r="I2476" s="16" t="s">
        <v>3</v>
      </c>
      <c r="J2476" s="16" t="s">
        <v>4</v>
      </c>
      <c r="K2476" s="16" t="s">
        <v>4</v>
      </c>
      <c r="L2476" s="19">
        <f>IF(Tabelle1[[#This Row],[Heizleistung (55°C)]]=0,Tabelle1[[#This Row],[Heizleistung (35°C)]],(Tabelle1[[#This Row],[Heizleistung (35°C)]]+Tabelle1[[#This Row],[Heizleistung (55°C)]])/2)</f>
        <v>7.1749999999999998</v>
      </c>
      <c r="M2476" s="20">
        <f>IF(Tabelle1[[#This Row],[Etas 55°C]]=0,0,(Tabelle1[[#This Row],[Etas 35°C]]*0.8+Tabelle1[[#This Row],[Etas 55°C]]*0.2))*2.5</f>
        <v>4.9315000000000007</v>
      </c>
      <c r="N2476" s="21">
        <f>IF(-(Tabelle1[[#This Row],[80%/20% SCOP]]-5.5)/5.5=1,"n.a.",-(Tabelle1[[#This Row],[80%/20% SCOP]]-5.5)/5.5)</f>
        <v>0.10336363636363624</v>
      </c>
    </row>
    <row r="2477" spans="1:14" ht="20.100000000000001" customHeight="1" x14ac:dyDescent="0.25">
      <c r="A2477" s="24">
        <v>16016336</v>
      </c>
      <c r="B2477" s="15" t="s">
        <v>2493</v>
      </c>
      <c r="C2477" s="15" t="s">
        <v>2518</v>
      </c>
      <c r="D2477" s="16" t="s">
        <v>2</v>
      </c>
      <c r="E2477" s="17">
        <v>8.1999999999999993</v>
      </c>
      <c r="F2477" s="18">
        <v>1.827</v>
      </c>
      <c r="G2477" s="17">
        <v>8.6999999999999993</v>
      </c>
      <c r="H2477" s="18">
        <v>1.411</v>
      </c>
      <c r="I2477" s="16" t="s">
        <v>3</v>
      </c>
      <c r="J2477" s="16" t="s">
        <v>4</v>
      </c>
      <c r="K2477" s="16" t="s">
        <v>4</v>
      </c>
      <c r="L2477" s="19">
        <f>IF(Tabelle1[[#This Row],[Heizleistung (55°C)]]=0,Tabelle1[[#This Row],[Heizleistung (35°C)]],(Tabelle1[[#This Row],[Heizleistung (35°C)]]+Tabelle1[[#This Row],[Heizleistung (55°C)]])/2)</f>
        <v>8.4499999999999993</v>
      </c>
      <c r="M2477" s="20">
        <f>IF(Tabelle1[[#This Row],[Etas 55°C]]=0,0,(Tabelle1[[#This Row],[Etas 35°C]]*0.8+Tabelle1[[#This Row],[Etas 55°C]]*0.2))*2.5</f>
        <v>4.3594999999999997</v>
      </c>
      <c r="N2477" s="21">
        <f>IF(-(Tabelle1[[#This Row],[80%/20% SCOP]]-5.5)/5.5=1,"n.a.",-(Tabelle1[[#This Row],[80%/20% SCOP]]-5.5)/5.5)</f>
        <v>0.20736363636363642</v>
      </c>
    </row>
    <row r="2478" spans="1:14" ht="20.100000000000001" customHeight="1" x14ac:dyDescent="0.25">
      <c r="A2478" s="24">
        <v>16014809</v>
      </c>
      <c r="B2478" s="15" t="s">
        <v>2493</v>
      </c>
      <c r="C2478" s="15" t="s">
        <v>2519</v>
      </c>
      <c r="D2478" s="16" t="s">
        <v>2</v>
      </c>
      <c r="E2478" s="17">
        <v>7.51</v>
      </c>
      <c r="F2478" s="18">
        <v>2.0990000000000002</v>
      </c>
      <c r="G2478" s="17">
        <v>6.84</v>
      </c>
      <c r="H2478" s="18">
        <v>1.4670000000000001</v>
      </c>
      <c r="I2478" s="16" t="s">
        <v>3</v>
      </c>
      <c r="J2478" s="16" t="s">
        <v>4</v>
      </c>
      <c r="K2478" s="16" t="s">
        <v>4</v>
      </c>
      <c r="L2478" s="19">
        <f>IF(Tabelle1[[#This Row],[Heizleistung (55°C)]]=0,Tabelle1[[#This Row],[Heizleistung (35°C)]],(Tabelle1[[#This Row],[Heizleistung (35°C)]]+Tabelle1[[#This Row],[Heizleistung (55°C)]])/2)</f>
        <v>7.1749999999999998</v>
      </c>
      <c r="M2478" s="20">
        <f>IF(Tabelle1[[#This Row],[Etas 55°C]]=0,0,(Tabelle1[[#This Row],[Etas 35°C]]*0.8+Tabelle1[[#This Row],[Etas 55°C]]*0.2))*2.5</f>
        <v>4.9315000000000007</v>
      </c>
      <c r="N2478" s="21">
        <f>IF(-(Tabelle1[[#This Row],[80%/20% SCOP]]-5.5)/5.5=1,"n.a.",-(Tabelle1[[#This Row],[80%/20% SCOP]]-5.5)/5.5)</f>
        <v>0.10336363636363624</v>
      </c>
    </row>
    <row r="2479" spans="1:14" ht="20.100000000000001" customHeight="1" x14ac:dyDescent="0.25">
      <c r="A2479" s="24">
        <v>16016346</v>
      </c>
      <c r="B2479" s="15" t="s">
        <v>2493</v>
      </c>
      <c r="C2479" s="15" t="s">
        <v>2520</v>
      </c>
      <c r="D2479" s="16" t="s">
        <v>2</v>
      </c>
      <c r="E2479" s="17">
        <v>8.4</v>
      </c>
      <c r="F2479" s="18">
        <v>1.6859999999999999</v>
      </c>
      <c r="G2479" s="17">
        <v>8</v>
      </c>
      <c r="H2479" s="18">
        <v>1.256</v>
      </c>
      <c r="I2479" s="16" t="s">
        <v>3</v>
      </c>
      <c r="J2479" s="16" t="s">
        <v>4</v>
      </c>
      <c r="K2479" s="16" t="s">
        <v>4</v>
      </c>
      <c r="L2479" s="19">
        <f>IF(Tabelle1[[#This Row],[Heizleistung (55°C)]]=0,Tabelle1[[#This Row],[Heizleistung (35°C)]],(Tabelle1[[#This Row],[Heizleistung (35°C)]]+Tabelle1[[#This Row],[Heizleistung (55°C)]])/2)</f>
        <v>8.1999999999999993</v>
      </c>
      <c r="M2479" s="20">
        <f>IF(Tabelle1[[#This Row],[Etas 55°C]]=0,0,(Tabelle1[[#This Row],[Etas 35°C]]*0.8+Tabelle1[[#This Row],[Etas 55°C]]*0.2))*2.5</f>
        <v>4</v>
      </c>
      <c r="N2479" s="21">
        <f>IF(-(Tabelle1[[#This Row],[80%/20% SCOP]]-5.5)/5.5=1,"n.a.",-(Tabelle1[[#This Row],[80%/20% SCOP]]-5.5)/5.5)</f>
        <v>0.27272727272727271</v>
      </c>
    </row>
    <row r="2480" spans="1:14" ht="20.100000000000001" customHeight="1" x14ac:dyDescent="0.25">
      <c r="A2480" s="24">
        <v>16016347</v>
      </c>
      <c r="B2480" s="15" t="s">
        <v>2493</v>
      </c>
      <c r="C2480" s="15" t="s">
        <v>2521</v>
      </c>
      <c r="D2480" s="16" t="s">
        <v>2</v>
      </c>
      <c r="E2480" s="17">
        <v>8.4</v>
      </c>
      <c r="F2480" s="18">
        <v>1.6859999999999999</v>
      </c>
      <c r="G2480" s="17">
        <v>8</v>
      </c>
      <c r="H2480" s="18">
        <v>1.256</v>
      </c>
      <c r="I2480" s="16" t="s">
        <v>3</v>
      </c>
      <c r="J2480" s="16" t="s">
        <v>4</v>
      </c>
      <c r="K2480" s="16" t="s">
        <v>4</v>
      </c>
      <c r="L2480" s="19">
        <f>IF(Tabelle1[[#This Row],[Heizleistung (55°C)]]=0,Tabelle1[[#This Row],[Heizleistung (35°C)]],(Tabelle1[[#This Row],[Heizleistung (35°C)]]+Tabelle1[[#This Row],[Heizleistung (55°C)]])/2)</f>
        <v>8.1999999999999993</v>
      </c>
      <c r="M2480" s="20">
        <f>IF(Tabelle1[[#This Row],[Etas 55°C]]=0,0,(Tabelle1[[#This Row],[Etas 35°C]]*0.8+Tabelle1[[#This Row],[Etas 55°C]]*0.2))*2.5</f>
        <v>4</v>
      </c>
      <c r="N2480" s="21">
        <f>IF(-(Tabelle1[[#This Row],[80%/20% SCOP]]-5.5)/5.5=1,"n.a.",-(Tabelle1[[#This Row],[80%/20% SCOP]]-5.5)/5.5)</f>
        <v>0.27272727272727271</v>
      </c>
    </row>
    <row r="2481" spans="1:14" ht="20.100000000000001" customHeight="1" x14ac:dyDescent="0.25">
      <c r="A2481" s="24">
        <v>16016343</v>
      </c>
      <c r="B2481" s="15" t="s">
        <v>2493</v>
      </c>
      <c r="C2481" s="15" t="s">
        <v>2522</v>
      </c>
      <c r="D2481" s="16" t="s">
        <v>2</v>
      </c>
      <c r="E2481" s="17">
        <v>8.4</v>
      </c>
      <c r="F2481" s="18">
        <v>1.752</v>
      </c>
      <c r="G2481" s="17">
        <v>8</v>
      </c>
      <c r="H2481" s="18">
        <v>1.3029999999999999</v>
      </c>
      <c r="I2481" s="16" t="s">
        <v>3</v>
      </c>
      <c r="J2481" s="16" t="s">
        <v>4</v>
      </c>
      <c r="K2481" s="16" t="s">
        <v>4</v>
      </c>
      <c r="L2481" s="19">
        <f>IF(Tabelle1[[#This Row],[Heizleistung (55°C)]]=0,Tabelle1[[#This Row],[Heizleistung (35°C)]],(Tabelle1[[#This Row],[Heizleistung (35°C)]]+Tabelle1[[#This Row],[Heizleistung (55°C)]])/2)</f>
        <v>8.1999999999999993</v>
      </c>
      <c r="M2481" s="20">
        <f>IF(Tabelle1[[#This Row],[Etas 55°C]]=0,0,(Tabelle1[[#This Row],[Etas 35°C]]*0.8+Tabelle1[[#This Row],[Etas 55°C]]*0.2))*2.5</f>
        <v>4.1555</v>
      </c>
      <c r="N2481" s="21">
        <f>IF(-(Tabelle1[[#This Row],[80%/20% SCOP]]-5.5)/5.5=1,"n.a.",-(Tabelle1[[#This Row],[80%/20% SCOP]]-5.5)/5.5)</f>
        <v>0.24445454545454545</v>
      </c>
    </row>
    <row r="2482" spans="1:14" ht="20.100000000000001" customHeight="1" x14ac:dyDescent="0.25">
      <c r="A2482" s="24">
        <v>16016338</v>
      </c>
      <c r="B2482" s="15" t="s">
        <v>2493</v>
      </c>
      <c r="C2482" s="15" t="s">
        <v>2523</v>
      </c>
      <c r="D2482" s="16" t="s">
        <v>2</v>
      </c>
      <c r="E2482" s="17">
        <v>8.1999999999999993</v>
      </c>
      <c r="F2482" s="18">
        <v>1.76</v>
      </c>
      <c r="G2482" s="17">
        <v>8.6999999999999993</v>
      </c>
      <c r="H2482" s="18">
        <v>1.359</v>
      </c>
      <c r="I2482" s="16" t="s">
        <v>3</v>
      </c>
      <c r="J2482" s="16" t="s">
        <v>4</v>
      </c>
      <c r="K2482" s="16" t="s">
        <v>4</v>
      </c>
      <c r="L2482" s="19">
        <f>IF(Tabelle1[[#This Row],[Heizleistung (55°C)]]=0,Tabelle1[[#This Row],[Heizleistung (35°C)]],(Tabelle1[[#This Row],[Heizleistung (35°C)]]+Tabelle1[[#This Row],[Heizleistung (55°C)]])/2)</f>
        <v>8.4499999999999993</v>
      </c>
      <c r="M2482" s="20">
        <f>IF(Tabelle1[[#This Row],[Etas 55°C]]=0,0,(Tabelle1[[#This Row],[Etas 35°C]]*0.8+Tabelle1[[#This Row],[Etas 55°C]]*0.2))*2.5</f>
        <v>4.1995000000000005</v>
      </c>
      <c r="N2482" s="21">
        <f>IF(-(Tabelle1[[#This Row],[80%/20% SCOP]]-5.5)/5.5=1,"n.a.",-(Tabelle1[[#This Row],[80%/20% SCOP]]-5.5)/5.5)</f>
        <v>0.23645454545454536</v>
      </c>
    </row>
    <row r="2483" spans="1:14" ht="20.100000000000001" customHeight="1" x14ac:dyDescent="0.25">
      <c r="A2483" s="24">
        <v>16016326</v>
      </c>
      <c r="B2483" s="15" t="s">
        <v>2493</v>
      </c>
      <c r="C2483" s="15" t="s">
        <v>2524</v>
      </c>
      <c r="D2483" s="16" t="s">
        <v>2</v>
      </c>
      <c r="E2483" s="17">
        <v>8.1999999999999993</v>
      </c>
      <c r="F2483" s="18">
        <v>1.903</v>
      </c>
      <c r="G2483" s="17">
        <v>7.5</v>
      </c>
      <c r="H2483" s="18">
        <v>1.423</v>
      </c>
      <c r="I2483" s="16" t="s">
        <v>3</v>
      </c>
      <c r="J2483" s="16" t="s">
        <v>4</v>
      </c>
      <c r="K2483" s="16" t="s">
        <v>4</v>
      </c>
      <c r="L2483" s="19">
        <f>IF(Tabelle1[[#This Row],[Heizleistung (55°C)]]=0,Tabelle1[[#This Row],[Heizleistung (35°C)]],(Tabelle1[[#This Row],[Heizleistung (35°C)]]+Tabelle1[[#This Row],[Heizleistung (55°C)]])/2)</f>
        <v>7.85</v>
      </c>
      <c r="M2483" s="20">
        <f>IF(Tabelle1[[#This Row],[Etas 55°C]]=0,0,(Tabelle1[[#This Row],[Etas 35°C]]*0.8+Tabelle1[[#This Row],[Etas 55°C]]*0.2))*2.5</f>
        <v>4.5175000000000001</v>
      </c>
      <c r="N2483" s="21">
        <f>IF(-(Tabelle1[[#This Row],[80%/20% SCOP]]-5.5)/5.5=1,"n.a.",-(Tabelle1[[#This Row],[80%/20% SCOP]]-5.5)/5.5)</f>
        <v>0.17863636363636362</v>
      </c>
    </row>
    <row r="2484" spans="1:14" ht="20.100000000000001" customHeight="1" x14ac:dyDescent="0.25">
      <c r="A2484" s="24">
        <v>16014806</v>
      </c>
      <c r="B2484" s="15" t="s">
        <v>2493</v>
      </c>
      <c r="C2484" s="15" t="s">
        <v>2525</v>
      </c>
      <c r="D2484" s="16" t="s">
        <v>2</v>
      </c>
      <c r="E2484" s="17">
        <v>7.51</v>
      </c>
      <c r="F2484" s="18">
        <v>2.0990000000000002</v>
      </c>
      <c r="G2484" s="17">
        <v>6.84</v>
      </c>
      <c r="H2484" s="18">
        <v>1.4670000000000001</v>
      </c>
      <c r="I2484" s="16" t="s">
        <v>3</v>
      </c>
      <c r="J2484" s="16" t="s">
        <v>4</v>
      </c>
      <c r="K2484" s="16" t="s">
        <v>4</v>
      </c>
      <c r="L2484" s="19">
        <f>IF(Tabelle1[[#This Row],[Heizleistung (55°C)]]=0,Tabelle1[[#This Row],[Heizleistung (35°C)]],(Tabelle1[[#This Row],[Heizleistung (35°C)]]+Tabelle1[[#This Row],[Heizleistung (55°C)]])/2)</f>
        <v>7.1749999999999998</v>
      </c>
      <c r="M2484" s="20">
        <f>IF(Tabelle1[[#This Row],[Etas 55°C]]=0,0,(Tabelle1[[#This Row],[Etas 35°C]]*0.8+Tabelle1[[#This Row],[Etas 55°C]]*0.2))*2.5</f>
        <v>4.9315000000000007</v>
      </c>
      <c r="N2484" s="21">
        <f>IF(-(Tabelle1[[#This Row],[80%/20% SCOP]]-5.5)/5.5=1,"n.a.",-(Tabelle1[[#This Row],[80%/20% SCOP]]-5.5)/5.5)</f>
        <v>0.10336363636363624</v>
      </c>
    </row>
    <row r="2485" spans="1:14" ht="20.100000000000001" customHeight="1" x14ac:dyDescent="0.25">
      <c r="A2485" s="24">
        <v>16015868</v>
      </c>
      <c r="B2485" s="15" t="s">
        <v>2526</v>
      </c>
      <c r="C2485" s="15" t="s">
        <v>2527</v>
      </c>
      <c r="D2485" s="16" t="s">
        <v>2</v>
      </c>
      <c r="E2485" s="17">
        <v>9</v>
      </c>
      <c r="F2485" s="18">
        <v>2.09</v>
      </c>
      <c r="G2485" s="17">
        <v>9</v>
      </c>
      <c r="H2485" s="18">
        <v>1.57</v>
      </c>
      <c r="I2485" s="16" t="s">
        <v>3</v>
      </c>
      <c r="J2485" s="16" t="s">
        <v>4</v>
      </c>
      <c r="K2485" s="16" t="s">
        <v>4</v>
      </c>
      <c r="L2485" s="19">
        <f>IF(Tabelle1[[#This Row],[Heizleistung (55°C)]]=0,Tabelle1[[#This Row],[Heizleistung (35°C)]],(Tabelle1[[#This Row],[Heizleistung (35°C)]]+Tabelle1[[#This Row],[Heizleistung (55°C)]])/2)</f>
        <v>9</v>
      </c>
      <c r="M2485" s="20">
        <f>IF(Tabelle1[[#This Row],[Etas 55°C]]=0,0,(Tabelle1[[#This Row],[Etas 35°C]]*0.8+Tabelle1[[#This Row],[Etas 55°C]]*0.2))*2.5</f>
        <v>4.9649999999999999</v>
      </c>
      <c r="N2485" s="21">
        <f>IF(-(Tabelle1[[#This Row],[80%/20% SCOP]]-5.5)/5.5=1,"n.a.",-(Tabelle1[[#This Row],[80%/20% SCOP]]-5.5)/5.5)</f>
        <v>9.7272727272727302E-2</v>
      </c>
    </row>
    <row r="2486" spans="1:14" ht="20.100000000000001" customHeight="1" x14ac:dyDescent="0.25">
      <c r="A2486" s="24">
        <v>16015869</v>
      </c>
      <c r="B2486" s="15" t="s">
        <v>2526</v>
      </c>
      <c r="C2486" s="15" t="s">
        <v>2528</v>
      </c>
      <c r="D2486" s="16" t="s">
        <v>2</v>
      </c>
      <c r="E2486" s="17">
        <v>14</v>
      </c>
      <c r="F2486" s="18">
        <v>2.1</v>
      </c>
      <c r="G2486" s="17">
        <v>14</v>
      </c>
      <c r="H2486" s="18">
        <v>1.59</v>
      </c>
      <c r="I2486" s="16" t="s">
        <v>3</v>
      </c>
      <c r="J2486" s="16" t="s">
        <v>4</v>
      </c>
      <c r="K2486" s="16" t="s">
        <v>4</v>
      </c>
      <c r="L2486" s="19">
        <f>IF(Tabelle1[[#This Row],[Heizleistung (55°C)]]=0,Tabelle1[[#This Row],[Heizleistung (35°C)]],(Tabelle1[[#This Row],[Heizleistung (35°C)]]+Tabelle1[[#This Row],[Heizleistung (55°C)]])/2)</f>
        <v>14</v>
      </c>
      <c r="M2486" s="20">
        <f>IF(Tabelle1[[#This Row],[Etas 55°C]]=0,0,(Tabelle1[[#This Row],[Etas 35°C]]*0.8+Tabelle1[[#This Row],[Etas 55°C]]*0.2))*2.5</f>
        <v>4.995000000000001</v>
      </c>
      <c r="N2486" s="21">
        <f>IF(-(Tabelle1[[#This Row],[80%/20% SCOP]]-5.5)/5.5=1,"n.a.",-(Tabelle1[[#This Row],[80%/20% SCOP]]-5.5)/5.5)</f>
        <v>9.1818181818181632E-2</v>
      </c>
    </row>
    <row r="2487" spans="1:14" ht="20.100000000000001" customHeight="1" x14ac:dyDescent="0.25">
      <c r="A2487" s="24">
        <v>16018190</v>
      </c>
      <c r="B2487" s="15" t="s">
        <v>2529</v>
      </c>
      <c r="C2487" s="15" t="s">
        <v>2530</v>
      </c>
      <c r="D2487" s="16" t="s">
        <v>2</v>
      </c>
      <c r="E2487" s="17">
        <v>9.1999999999999993</v>
      </c>
      <c r="F2487" s="18">
        <v>1.927</v>
      </c>
      <c r="G2487" s="17">
        <v>9.1199999999999992</v>
      </c>
      <c r="H2487" s="18">
        <v>1.4510000000000001</v>
      </c>
      <c r="I2487" s="16" t="s">
        <v>3</v>
      </c>
      <c r="J2487" s="16" t="s">
        <v>4</v>
      </c>
      <c r="K2487" s="16" t="s">
        <v>15</v>
      </c>
      <c r="L2487" s="19">
        <f>IF(Tabelle1[[#This Row],[Heizleistung (55°C)]]=0,Tabelle1[[#This Row],[Heizleistung (35°C)]],(Tabelle1[[#This Row],[Heizleistung (35°C)]]+Tabelle1[[#This Row],[Heizleistung (55°C)]])/2)</f>
        <v>9.16</v>
      </c>
      <c r="M2487" s="20">
        <f>IF(Tabelle1[[#This Row],[Etas 55°C]]=0,0,(Tabelle1[[#This Row],[Etas 35°C]]*0.8+Tabelle1[[#This Row],[Etas 55°C]]*0.2))*2.5</f>
        <v>4.5795000000000003</v>
      </c>
      <c r="N2487" s="21">
        <f>IF(-(Tabelle1[[#This Row],[80%/20% SCOP]]-5.5)/5.5=1,"n.a.",-(Tabelle1[[#This Row],[80%/20% SCOP]]-5.5)/5.5)</f>
        <v>0.1673636363636363</v>
      </c>
    </row>
    <row r="2488" spans="1:14" ht="20.100000000000001" customHeight="1" x14ac:dyDescent="0.25">
      <c r="A2488" s="24">
        <v>16018226</v>
      </c>
      <c r="B2488" s="15" t="s">
        <v>2529</v>
      </c>
      <c r="C2488" s="15" t="s">
        <v>2531</v>
      </c>
      <c r="D2488" s="16" t="s">
        <v>2</v>
      </c>
      <c r="E2488" s="17">
        <v>12.19</v>
      </c>
      <c r="F2488" s="18">
        <v>1.8759999999999999</v>
      </c>
      <c r="G2488" s="17">
        <v>12.2</v>
      </c>
      <c r="H2488" s="18">
        <v>1.462</v>
      </c>
      <c r="I2488" s="16" t="s">
        <v>3</v>
      </c>
      <c r="J2488" s="16" t="s">
        <v>4</v>
      </c>
      <c r="K2488" s="16" t="s">
        <v>15</v>
      </c>
      <c r="L2488" s="19">
        <f>IF(Tabelle1[[#This Row],[Heizleistung (55°C)]]=0,Tabelle1[[#This Row],[Heizleistung (35°C)]],(Tabelle1[[#This Row],[Heizleistung (35°C)]]+Tabelle1[[#This Row],[Heizleistung (55°C)]])/2)</f>
        <v>12.195</v>
      </c>
      <c r="M2488" s="20">
        <f>IF(Tabelle1[[#This Row],[Etas 55°C]]=0,0,(Tabelle1[[#This Row],[Etas 35°C]]*0.8+Tabelle1[[#This Row],[Etas 55°C]]*0.2))*2.5</f>
        <v>4.4829999999999997</v>
      </c>
      <c r="N2488" s="21">
        <f>IF(-(Tabelle1[[#This Row],[80%/20% SCOP]]-5.5)/5.5=1,"n.a.",-(Tabelle1[[#This Row],[80%/20% SCOP]]-5.5)/5.5)</f>
        <v>0.18490909090909097</v>
      </c>
    </row>
    <row r="2489" spans="1:14" ht="20.100000000000001" customHeight="1" x14ac:dyDescent="0.25">
      <c r="A2489" s="24">
        <v>16018183</v>
      </c>
      <c r="B2489" s="15" t="s">
        <v>2529</v>
      </c>
      <c r="C2489" s="15" t="s">
        <v>2532</v>
      </c>
      <c r="D2489" s="16" t="s">
        <v>2</v>
      </c>
      <c r="E2489" s="17">
        <v>6.3</v>
      </c>
      <c r="F2489" s="18">
        <v>1.853</v>
      </c>
      <c r="G2489" s="17">
        <v>6.06</v>
      </c>
      <c r="H2489" s="18">
        <v>1.4550000000000001</v>
      </c>
      <c r="I2489" s="16" t="s">
        <v>3</v>
      </c>
      <c r="J2489" s="16" t="s">
        <v>4</v>
      </c>
      <c r="K2489" s="16" t="s">
        <v>15</v>
      </c>
      <c r="L2489" s="19">
        <f>IF(Tabelle1[[#This Row],[Heizleistung (55°C)]]=0,Tabelle1[[#This Row],[Heizleistung (35°C)]],(Tabelle1[[#This Row],[Heizleistung (35°C)]]+Tabelle1[[#This Row],[Heizleistung (55°C)]])/2)</f>
        <v>6.18</v>
      </c>
      <c r="M2489" s="20">
        <f>IF(Tabelle1[[#This Row],[Etas 55°C]]=0,0,(Tabelle1[[#This Row],[Etas 35°C]]*0.8+Tabelle1[[#This Row],[Etas 55°C]]*0.2))*2.5</f>
        <v>4.4335000000000004</v>
      </c>
      <c r="N2489" s="21">
        <f>IF(-(Tabelle1[[#This Row],[80%/20% SCOP]]-5.5)/5.5=1,"n.a.",-(Tabelle1[[#This Row],[80%/20% SCOP]]-5.5)/5.5)</f>
        <v>0.19390909090909084</v>
      </c>
    </row>
    <row r="2490" spans="1:14" ht="20.100000000000001" customHeight="1" x14ac:dyDescent="0.25">
      <c r="A2490" s="24">
        <v>16007686</v>
      </c>
      <c r="B2490" s="15" t="s">
        <v>2533</v>
      </c>
      <c r="C2490" s="15" t="s">
        <v>2534</v>
      </c>
      <c r="D2490" s="16" t="s">
        <v>2</v>
      </c>
      <c r="E2490" s="17">
        <v>12</v>
      </c>
      <c r="F2490" s="18">
        <v>1.8939999999999999</v>
      </c>
      <c r="G2490" s="17">
        <v>11.6</v>
      </c>
      <c r="H2490" s="18">
        <v>1.351</v>
      </c>
      <c r="I2490" s="16" t="s">
        <v>40</v>
      </c>
      <c r="J2490" s="16" t="s">
        <v>4</v>
      </c>
      <c r="K2490" s="16" t="s">
        <v>4</v>
      </c>
      <c r="L2490" s="19">
        <f>IF(Tabelle1[[#This Row],[Heizleistung (55°C)]]=0,Tabelle1[[#This Row],[Heizleistung (35°C)]],(Tabelle1[[#This Row],[Heizleistung (35°C)]]+Tabelle1[[#This Row],[Heizleistung (55°C)]])/2)</f>
        <v>11.8</v>
      </c>
      <c r="M2490" s="20">
        <f>IF(Tabelle1[[#This Row],[Etas 55°C]]=0,0,(Tabelle1[[#This Row],[Etas 35°C]]*0.8+Tabelle1[[#This Row],[Etas 55°C]]*0.2))*2.5</f>
        <v>4.4634999999999998</v>
      </c>
      <c r="N2490" s="21">
        <f>IF(-(Tabelle1[[#This Row],[80%/20% SCOP]]-5.5)/5.5=1,"n.a.",-(Tabelle1[[#This Row],[80%/20% SCOP]]-5.5)/5.5)</f>
        <v>0.18845454545454549</v>
      </c>
    </row>
    <row r="2491" spans="1:14" ht="20.100000000000001" customHeight="1" x14ac:dyDescent="0.25">
      <c r="A2491" s="24">
        <v>16007682</v>
      </c>
      <c r="B2491" s="15" t="s">
        <v>2533</v>
      </c>
      <c r="C2491" s="15" t="s">
        <v>2535</v>
      </c>
      <c r="D2491" s="16" t="s">
        <v>2</v>
      </c>
      <c r="E2491" s="17">
        <v>5.5</v>
      </c>
      <c r="F2491" s="18">
        <v>1.91</v>
      </c>
      <c r="G2491" s="17">
        <v>4.4000000000000004</v>
      </c>
      <c r="H2491" s="18">
        <v>1.2949999999999999</v>
      </c>
      <c r="I2491" s="16" t="s">
        <v>40</v>
      </c>
      <c r="J2491" s="16" t="s">
        <v>4</v>
      </c>
      <c r="K2491" s="16" t="s">
        <v>4</v>
      </c>
      <c r="L2491" s="19">
        <f>IF(Tabelle1[[#This Row],[Heizleistung (55°C)]]=0,Tabelle1[[#This Row],[Heizleistung (35°C)]],(Tabelle1[[#This Row],[Heizleistung (35°C)]]+Tabelle1[[#This Row],[Heizleistung (55°C)]])/2)</f>
        <v>4.95</v>
      </c>
      <c r="M2491" s="20">
        <f>IF(Tabelle1[[#This Row],[Etas 55°C]]=0,0,(Tabelle1[[#This Row],[Etas 35°C]]*0.8+Tabelle1[[#This Row],[Etas 55°C]]*0.2))*2.5</f>
        <v>4.4674999999999994</v>
      </c>
      <c r="N2491" s="21">
        <f>IF(-(Tabelle1[[#This Row],[80%/20% SCOP]]-5.5)/5.5=1,"n.a.",-(Tabelle1[[#This Row],[80%/20% SCOP]]-5.5)/5.5)</f>
        <v>0.18772727272727285</v>
      </c>
    </row>
    <row r="2492" spans="1:14" ht="20.100000000000001" customHeight="1" x14ac:dyDescent="0.25">
      <c r="A2492" s="24">
        <v>16006679</v>
      </c>
      <c r="B2492" s="15" t="s">
        <v>2533</v>
      </c>
      <c r="C2492" s="15" t="s">
        <v>2536</v>
      </c>
      <c r="D2492" s="16" t="s">
        <v>2</v>
      </c>
      <c r="E2492" s="17">
        <v>8</v>
      </c>
      <c r="F2492" s="18">
        <v>1.83</v>
      </c>
      <c r="G2492" s="17">
        <v>6.7</v>
      </c>
      <c r="H2492" s="18">
        <v>1.31</v>
      </c>
      <c r="I2492" s="16" t="s">
        <v>40</v>
      </c>
      <c r="J2492" s="16" t="s">
        <v>4</v>
      </c>
      <c r="K2492" s="16" t="s">
        <v>4</v>
      </c>
      <c r="L2492" s="19">
        <f>IF(Tabelle1[[#This Row],[Heizleistung (55°C)]]=0,Tabelle1[[#This Row],[Heizleistung (35°C)]],(Tabelle1[[#This Row],[Heizleistung (35°C)]]+Tabelle1[[#This Row],[Heizleistung (55°C)]])/2)</f>
        <v>7.35</v>
      </c>
      <c r="M2492" s="20">
        <f>IF(Tabelle1[[#This Row],[Etas 55°C]]=0,0,(Tabelle1[[#This Row],[Etas 35°C]]*0.8+Tabelle1[[#This Row],[Etas 55°C]]*0.2))*2.5</f>
        <v>4.3150000000000004</v>
      </c>
      <c r="N2492" s="21">
        <f>IF(-(Tabelle1[[#This Row],[80%/20% SCOP]]-5.5)/5.5=1,"n.a.",-(Tabelle1[[#This Row],[80%/20% SCOP]]-5.5)/5.5)</f>
        <v>0.21545454545454537</v>
      </c>
    </row>
    <row r="2493" spans="1:14" ht="20.100000000000001" customHeight="1" x14ac:dyDescent="0.25">
      <c r="A2493" s="24">
        <v>16006672</v>
      </c>
      <c r="B2493" s="15" t="s">
        <v>2533</v>
      </c>
      <c r="C2493" s="15" t="s">
        <v>2537</v>
      </c>
      <c r="D2493" s="16" t="s">
        <v>2</v>
      </c>
      <c r="E2493" s="17">
        <v>9.1999999999999993</v>
      </c>
      <c r="F2493" s="18">
        <v>2.048</v>
      </c>
      <c r="G2493" s="17">
        <v>7.7</v>
      </c>
      <c r="H2493" s="18">
        <v>1.3660000000000001</v>
      </c>
      <c r="I2493" s="16" t="s">
        <v>40</v>
      </c>
      <c r="J2493" s="16" t="s">
        <v>4</v>
      </c>
      <c r="K2493" s="16" t="s">
        <v>4</v>
      </c>
      <c r="L2493" s="19">
        <f>IF(Tabelle1[[#This Row],[Heizleistung (55°C)]]=0,Tabelle1[[#This Row],[Heizleistung (35°C)]],(Tabelle1[[#This Row],[Heizleistung (35°C)]]+Tabelle1[[#This Row],[Heizleistung (55°C)]])/2)</f>
        <v>8.4499999999999993</v>
      </c>
      <c r="M2493" s="20">
        <f>IF(Tabelle1[[#This Row],[Etas 55°C]]=0,0,(Tabelle1[[#This Row],[Etas 35°C]]*0.8+Tabelle1[[#This Row],[Etas 55°C]]*0.2))*2.5</f>
        <v>4.7790000000000008</v>
      </c>
      <c r="N2493" s="21">
        <f>IF(-(Tabelle1[[#This Row],[80%/20% SCOP]]-5.5)/5.5=1,"n.a.",-(Tabelle1[[#This Row],[80%/20% SCOP]]-5.5)/5.5)</f>
        <v>0.13109090909090895</v>
      </c>
    </row>
    <row r="2494" spans="1:14" ht="20.100000000000001" customHeight="1" x14ac:dyDescent="0.25">
      <c r="A2494" s="24">
        <v>16007742</v>
      </c>
      <c r="B2494" s="15" t="s">
        <v>2533</v>
      </c>
      <c r="C2494" s="15" t="s">
        <v>2538</v>
      </c>
      <c r="D2494" s="16" t="s">
        <v>2</v>
      </c>
      <c r="E2494" s="17">
        <v>18</v>
      </c>
      <c r="F2494" s="18">
        <v>1.81</v>
      </c>
      <c r="G2494" s="17">
        <v>17.7</v>
      </c>
      <c r="H2494" s="18">
        <v>1.25</v>
      </c>
      <c r="I2494" s="16" t="s">
        <v>40</v>
      </c>
      <c r="J2494" s="16" t="s">
        <v>4</v>
      </c>
      <c r="K2494" s="16" t="s">
        <v>4</v>
      </c>
      <c r="L2494" s="19">
        <f>IF(Tabelle1[[#This Row],[Heizleistung (55°C)]]=0,Tabelle1[[#This Row],[Heizleistung (35°C)]],(Tabelle1[[#This Row],[Heizleistung (35°C)]]+Tabelle1[[#This Row],[Heizleistung (55°C)]])/2)</f>
        <v>17.850000000000001</v>
      </c>
      <c r="M2494" s="20">
        <f>IF(Tabelle1[[#This Row],[Etas 55°C]]=0,0,(Tabelle1[[#This Row],[Etas 35°C]]*0.8+Tabelle1[[#This Row],[Etas 55°C]]*0.2))*2.5</f>
        <v>4.2450000000000001</v>
      </c>
      <c r="N2494" s="21">
        <f>IF(-(Tabelle1[[#This Row],[80%/20% SCOP]]-5.5)/5.5=1,"n.a.",-(Tabelle1[[#This Row],[80%/20% SCOP]]-5.5)/5.5)</f>
        <v>0.22818181818181815</v>
      </c>
    </row>
    <row r="2495" spans="1:14" ht="20.100000000000001" customHeight="1" x14ac:dyDescent="0.25">
      <c r="A2495" s="24">
        <v>16007752</v>
      </c>
      <c r="B2495" s="15" t="s">
        <v>2533</v>
      </c>
      <c r="C2495" s="15" t="s">
        <v>2539</v>
      </c>
      <c r="D2495" s="16" t="s">
        <v>2</v>
      </c>
      <c r="E2495" s="17">
        <v>12</v>
      </c>
      <c r="F2495" s="18">
        <v>1.893</v>
      </c>
      <c r="G2495" s="17">
        <v>11.6</v>
      </c>
      <c r="H2495" s="18">
        <v>1.351</v>
      </c>
      <c r="I2495" s="16" t="s">
        <v>40</v>
      </c>
      <c r="J2495" s="16" t="s">
        <v>4</v>
      </c>
      <c r="K2495" s="16" t="s">
        <v>4</v>
      </c>
      <c r="L2495" s="19">
        <f>IF(Tabelle1[[#This Row],[Heizleistung (55°C)]]=0,Tabelle1[[#This Row],[Heizleistung (35°C)]],(Tabelle1[[#This Row],[Heizleistung (35°C)]]+Tabelle1[[#This Row],[Heizleistung (55°C)]])/2)</f>
        <v>11.8</v>
      </c>
      <c r="M2495" s="20">
        <f>IF(Tabelle1[[#This Row],[Etas 55°C]]=0,0,(Tabelle1[[#This Row],[Etas 35°C]]*0.8+Tabelle1[[#This Row],[Etas 55°C]]*0.2))*2.5</f>
        <v>4.4615000000000009</v>
      </c>
      <c r="N2495" s="21">
        <f>IF(-(Tabelle1[[#This Row],[80%/20% SCOP]]-5.5)/5.5=1,"n.a.",-(Tabelle1[[#This Row],[80%/20% SCOP]]-5.5)/5.5)</f>
        <v>0.18881818181818166</v>
      </c>
    </row>
    <row r="2496" spans="1:14" ht="20.100000000000001" customHeight="1" x14ac:dyDescent="0.25">
      <c r="A2496" s="24">
        <v>16007755</v>
      </c>
      <c r="B2496" s="15" t="s">
        <v>2533</v>
      </c>
      <c r="C2496" s="15" t="s">
        <v>2540</v>
      </c>
      <c r="D2496" s="16" t="s">
        <v>2</v>
      </c>
      <c r="E2496" s="17">
        <v>5.5</v>
      </c>
      <c r="F2496" s="18">
        <v>1.91</v>
      </c>
      <c r="G2496" s="17">
        <v>4.4000000000000004</v>
      </c>
      <c r="H2496" s="18">
        <v>1.2949999999999999</v>
      </c>
      <c r="I2496" s="16" t="s">
        <v>40</v>
      </c>
      <c r="J2496" s="16" t="s">
        <v>4</v>
      </c>
      <c r="K2496" s="16" t="s">
        <v>4</v>
      </c>
      <c r="L2496" s="19">
        <f>IF(Tabelle1[[#This Row],[Heizleistung (55°C)]]=0,Tabelle1[[#This Row],[Heizleistung (35°C)]],(Tabelle1[[#This Row],[Heizleistung (35°C)]]+Tabelle1[[#This Row],[Heizleistung (55°C)]])/2)</f>
        <v>4.95</v>
      </c>
      <c r="M2496" s="20">
        <f>IF(Tabelle1[[#This Row],[Etas 55°C]]=0,0,(Tabelle1[[#This Row],[Etas 35°C]]*0.8+Tabelle1[[#This Row],[Etas 55°C]]*0.2))*2.5</f>
        <v>4.4674999999999994</v>
      </c>
      <c r="N2496" s="21">
        <f>IF(-(Tabelle1[[#This Row],[80%/20% SCOP]]-5.5)/5.5=1,"n.a.",-(Tabelle1[[#This Row],[80%/20% SCOP]]-5.5)/5.5)</f>
        <v>0.18772727272727285</v>
      </c>
    </row>
    <row r="2497" spans="1:14" ht="20.100000000000001" customHeight="1" x14ac:dyDescent="0.25">
      <c r="A2497" s="24">
        <v>16007753</v>
      </c>
      <c r="B2497" s="15" t="s">
        <v>2533</v>
      </c>
      <c r="C2497" s="15" t="s">
        <v>2541</v>
      </c>
      <c r="D2497" s="16" t="s">
        <v>2</v>
      </c>
      <c r="E2497" s="17">
        <v>13.7</v>
      </c>
      <c r="F2497" s="18">
        <v>1.8560000000000001</v>
      </c>
      <c r="G2497" s="17">
        <v>12.1</v>
      </c>
      <c r="H2497" s="18">
        <v>1.3560000000000001</v>
      </c>
      <c r="I2497" s="16" t="s">
        <v>40</v>
      </c>
      <c r="J2497" s="16" t="s">
        <v>4</v>
      </c>
      <c r="K2497" s="16" t="s">
        <v>4</v>
      </c>
      <c r="L2497" s="19">
        <f>IF(Tabelle1[[#This Row],[Heizleistung (55°C)]]=0,Tabelle1[[#This Row],[Heizleistung (35°C)]],(Tabelle1[[#This Row],[Heizleistung (35°C)]]+Tabelle1[[#This Row],[Heizleistung (55°C)]])/2)</f>
        <v>12.899999999999999</v>
      </c>
      <c r="M2497" s="20">
        <f>IF(Tabelle1[[#This Row],[Etas 55°C]]=0,0,(Tabelle1[[#This Row],[Etas 35°C]]*0.8+Tabelle1[[#This Row],[Etas 55°C]]*0.2))*2.5</f>
        <v>4.3900000000000006</v>
      </c>
      <c r="N2497" s="21">
        <f>IF(-(Tabelle1[[#This Row],[80%/20% SCOP]]-5.5)/5.5=1,"n.a.",-(Tabelle1[[#This Row],[80%/20% SCOP]]-5.5)/5.5)</f>
        <v>0.2018181818181817</v>
      </c>
    </row>
    <row r="2498" spans="1:14" ht="20.100000000000001" customHeight="1" x14ac:dyDescent="0.25">
      <c r="A2498" s="24">
        <v>16006666</v>
      </c>
      <c r="B2498" s="15" t="s">
        <v>2533</v>
      </c>
      <c r="C2498" s="15" t="s">
        <v>2542</v>
      </c>
      <c r="D2498" s="16" t="s">
        <v>2</v>
      </c>
      <c r="E2498" s="17">
        <v>5.5</v>
      </c>
      <c r="F2498" s="18">
        <v>1.91</v>
      </c>
      <c r="G2498" s="17">
        <v>4.4000000000000004</v>
      </c>
      <c r="H2498" s="18">
        <v>1.2949999999999999</v>
      </c>
      <c r="I2498" s="16" t="s">
        <v>40</v>
      </c>
      <c r="J2498" s="16" t="s">
        <v>4</v>
      </c>
      <c r="K2498" s="16" t="s">
        <v>4</v>
      </c>
      <c r="L2498" s="19">
        <f>IF(Tabelle1[[#This Row],[Heizleistung (55°C)]]=0,Tabelle1[[#This Row],[Heizleistung (35°C)]],(Tabelle1[[#This Row],[Heizleistung (35°C)]]+Tabelle1[[#This Row],[Heizleistung (55°C)]])/2)</f>
        <v>4.95</v>
      </c>
      <c r="M2498" s="20">
        <f>IF(Tabelle1[[#This Row],[Etas 55°C]]=0,0,(Tabelle1[[#This Row],[Etas 35°C]]*0.8+Tabelle1[[#This Row],[Etas 55°C]]*0.2))*2.5</f>
        <v>4.4674999999999994</v>
      </c>
      <c r="N2498" s="21">
        <f>IF(-(Tabelle1[[#This Row],[80%/20% SCOP]]-5.5)/5.5=1,"n.a.",-(Tabelle1[[#This Row],[80%/20% SCOP]]-5.5)/5.5)</f>
        <v>0.18772727272727285</v>
      </c>
    </row>
    <row r="2499" spans="1:14" ht="20.100000000000001" customHeight="1" x14ac:dyDescent="0.25">
      <c r="A2499" s="24">
        <v>16006670</v>
      </c>
      <c r="B2499" s="15" t="s">
        <v>2533</v>
      </c>
      <c r="C2499" s="15" t="s">
        <v>2543</v>
      </c>
      <c r="D2499" s="16" t="s">
        <v>2</v>
      </c>
      <c r="E2499" s="17">
        <v>8.1</v>
      </c>
      <c r="F2499" s="18">
        <v>2.056</v>
      </c>
      <c r="G2499" s="17">
        <v>6.6</v>
      </c>
      <c r="H2499" s="18">
        <v>1.3149999999999999</v>
      </c>
      <c r="I2499" s="16" t="s">
        <v>40</v>
      </c>
      <c r="J2499" s="16" t="s">
        <v>4</v>
      </c>
      <c r="K2499" s="16" t="s">
        <v>4</v>
      </c>
      <c r="L2499" s="19">
        <f>IF(Tabelle1[[#This Row],[Heizleistung (55°C)]]=0,Tabelle1[[#This Row],[Heizleistung (35°C)]],(Tabelle1[[#This Row],[Heizleistung (35°C)]]+Tabelle1[[#This Row],[Heizleistung (55°C)]])/2)</f>
        <v>7.35</v>
      </c>
      <c r="M2499" s="20">
        <f>IF(Tabelle1[[#This Row],[Etas 55°C]]=0,0,(Tabelle1[[#This Row],[Etas 35°C]]*0.8+Tabelle1[[#This Row],[Etas 55°C]]*0.2))*2.5</f>
        <v>4.7694999999999999</v>
      </c>
      <c r="N2499" s="21">
        <f>IF(-(Tabelle1[[#This Row],[80%/20% SCOP]]-5.5)/5.5=1,"n.a.",-(Tabelle1[[#This Row],[80%/20% SCOP]]-5.5)/5.5)</f>
        <v>0.13281818181818184</v>
      </c>
    </row>
    <row r="2500" spans="1:14" ht="20.100000000000001" customHeight="1" x14ac:dyDescent="0.25">
      <c r="A2500" s="24">
        <v>16007683</v>
      </c>
      <c r="B2500" s="15" t="s">
        <v>2533</v>
      </c>
      <c r="C2500" s="15" t="s">
        <v>2544</v>
      </c>
      <c r="D2500" s="16" t="s">
        <v>2</v>
      </c>
      <c r="E2500" s="17">
        <v>6.8</v>
      </c>
      <c r="F2500" s="18">
        <v>1.95</v>
      </c>
      <c r="G2500" s="17">
        <v>5.7</v>
      </c>
      <c r="H2500" s="18">
        <v>1.379</v>
      </c>
      <c r="I2500" s="16" t="s">
        <v>40</v>
      </c>
      <c r="J2500" s="16" t="s">
        <v>4</v>
      </c>
      <c r="K2500" s="16" t="s">
        <v>4</v>
      </c>
      <c r="L2500" s="19">
        <f>IF(Tabelle1[[#This Row],[Heizleistung (55°C)]]=0,Tabelle1[[#This Row],[Heizleistung (35°C)]],(Tabelle1[[#This Row],[Heizleistung (35°C)]]+Tabelle1[[#This Row],[Heizleistung (55°C)]])/2)</f>
        <v>6.25</v>
      </c>
      <c r="M2500" s="20">
        <f>IF(Tabelle1[[#This Row],[Etas 55°C]]=0,0,(Tabelle1[[#This Row],[Etas 35°C]]*0.8+Tabelle1[[#This Row],[Etas 55°C]]*0.2))*2.5</f>
        <v>4.5895000000000001</v>
      </c>
      <c r="N2500" s="21">
        <f>IF(-(Tabelle1[[#This Row],[80%/20% SCOP]]-5.5)/5.5=1,"n.a.",-(Tabelle1[[#This Row],[80%/20% SCOP]]-5.5)/5.5)</f>
        <v>0.16554545454545452</v>
      </c>
    </row>
    <row r="2501" spans="1:14" ht="20.100000000000001" customHeight="1" x14ac:dyDescent="0.25">
      <c r="A2501" s="24">
        <v>16018176</v>
      </c>
      <c r="B2501" s="15" t="s">
        <v>2533</v>
      </c>
      <c r="C2501" s="15" t="s">
        <v>2545</v>
      </c>
      <c r="D2501" s="16" t="s">
        <v>2</v>
      </c>
      <c r="E2501" s="17">
        <v>14</v>
      </c>
      <c r="F2501" s="18">
        <v>1.82</v>
      </c>
      <c r="G2501" s="17">
        <v>14</v>
      </c>
      <c r="H2501" s="18">
        <v>1.41</v>
      </c>
      <c r="I2501" s="16" t="s">
        <v>3</v>
      </c>
      <c r="J2501" s="16" t="s">
        <v>4</v>
      </c>
      <c r="K2501" s="16" t="s">
        <v>4</v>
      </c>
      <c r="L2501" s="19">
        <f>IF(Tabelle1[[#This Row],[Heizleistung (55°C)]]=0,Tabelle1[[#This Row],[Heizleistung (35°C)]],(Tabelle1[[#This Row],[Heizleistung (35°C)]]+Tabelle1[[#This Row],[Heizleistung (55°C)]])/2)</f>
        <v>14</v>
      </c>
      <c r="M2501" s="20">
        <f>IF(Tabelle1[[#This Row],[Etas 55°C]]=0,0,(Tabelle1[[#This Row],[Etas 35°C]]*0.8+Tabelle1[[#This Row],[Etas 55°C]]*0.2))*2.5</f>
        <v>4.3450000000000006</v>
      </c>
      <c r="N2501" s="21">
        <f>IF(-(Tabelle1[[#This Row],[80%/20% SCOP]]-5.5)/5.5=1,"n.a.",-(Tabelle1[[#This Row],[80%/20% SCOP]]-5.5)/5.5)</f>
        <v>0.20999999999999988</v>
      </c>
    </row>
    <row r="2502" spans="1:14" ht="20.100000000000001" customHeight="1" x14ac:dyDescent="0.25">
      <c r="A2502" s="24">
        <v>16018175</v>
      </c>
      <c r="B2502" s="15" t="s">
        <v>2533</v>
      </c>
      <c r="C2502" s="15" t="s">
        <v>2546</v>
      </c>
      <c r="D2502" s="16" t="s">
        <v>2</v>
      </c>
      <c r="E2502" s="17">
        <v>12.1</v>
      </c>
      <c r="F2502" s="18">
        <v>1.83</v>
      </c>
      <c r="G2502" s="17">
        <v>12</v>
      </c>
      <c r="H2502" s="18">
        <v>1.41</v>
      </c>
      <c r="I2502" s="16" t="s">
        <v>3</v>
      </c>
      <c r="J2502" s="16" t="s">
        <v>4</v>
      </c>
      <c r="K2502" s="16" t="s">
        <v>4</v>
      </c>
      <c r="L2502" s="19">
        <f>IF(Tabelle1[[#This Row],[Heizleistung (55°C)]]=0,Tabelle1[[#This Row],[Heizleistung (35°C)]],(Tabelle1[[#This Row],[Heizleistung (35°C)]]+Tabelle1[[#This Row],[Heizleistung (55°C)]])/2)</f>
        <v>12.05</v>
      </c>
      <c r="M2502" s="20">
        <f>IF(Tabelle1[[#This Row],[Etas 55°C]]=0,0,(Tabelle1[[#This Row],[Etas 35°C]]*0.8+Tabelle1[[#This Row],[Etas 55°C]]*0.2))*2.5</f>
        <v>4.3650000000000002</v>
      </c>
      <c r="N2502" s="21">
        <f>IF(-(Tabelle1[[#This Row],[80%/20% SCOP]]-5.5)/5.5=1,"n.a.",-(Tabelle1[[#This Row],[80%/20% SCOP]]-5.5)/5.5)</f>
        <v>0.20636363636363633</v>
      </c>
    </row>
    <row r="2503" spans="1:14" ht="20.100000000000001" customHeight="1" x14ac:dyDescent="0.25">
      <c r="A2503" s="24">
        <v>16006664</v>
      </c>
      <c r="B2503" s="15" t="s">
        <v>2533</v>
      </c>
      <c r="C2503" s="15" t="s">
        <v>2547</v>
      </c>
      <c r="D2503" s="16" t="s">
        <v>2</v>
      </c>
      <c r="E2503" s="17">
        <v>12</v>
      </c>
      <c r="F2503" s="18">
        <v>1.893</v>
      </c>
      <c r="G2503" s="17">
        <v>11.6</v>
      </c>
      <c r="H2503" s="18">
        <v>1.351</v>
      </c>
      <c r="I2503" s="16" t="s">
        <v>40</v>
      </c>
      <c r="J2503" s="16" t="s">
        <v>4</v>
      </c>
      <c r="K2503" s="16" t="s">
        <v>4</v>
      </c>
      <c r="L2503" s="19">
        <f>IF(Tabelle1[[#This Row],[Heizleistung (55°C)]]=0,Tabelle1[[#This Row],[Heizleistung (35°C)]],(Tabelle1[[#This Row],[Heizleistung (35°C)]]+Tabelle1[[#This Row],[Heizleistung (55°C)]])/2)</f>
        <v>11.8</v>
      </c>
      <c r="M2503" s="20">
        <f>IF(Tabelle1[[#This Row],[Etas 55°C]]=0,0,(Tabelle1[[#This Row],[Etas 35°C]]*0.8+Tabelle1[[#This Row],[Etas 55°C]]*0.2))*2.5</f>
        <v>4.4615000000000009</v>
      </c>
      <c r="N2503" s="21">
        <f>IF(-(Tabelle1[[#This Row],[80%/20% SCOP]]-5.5)/5.5=1,"n.a.",-(Tabelle1[[#This Row],[80%/20% SCOP]]-5.5)/5.5)</f>
        <v>0.18881818181818166</v>
      </c>
    </row>
    <row r="2504" spans="1:14" ht="20.100000000000001" customHeight="1" x14ac:dyDescent="0.25">
      <c r="A2504" s="24">
        <v>16007740</v>
      </c>
      <c r="B2504" s="15" t="s">
        <v>2533</v>
      </c>
      <c r="C2504" s="15" t="s">
        <v>2548</v>
      </c>
      <c r="D2504" s="16" t="s">
        <v>2</v>
      </c>
      <c r="E2504" s="17">
        <v>13.7</v>
      </c>
      <c r="F2504" s="18">
        <v>1.8560000000000001</v>
      </c>
      <c r="G2504" s="17">
        <v>12.1</v>
      </c>
      <c r="H2504" s="18">
        <v>1.3560000000000001</v>
      </c>
      <c r="I2504" s="16" t="s">
        <v>40</v>
      </c>
      <c r="J2504" s="16" t="s">
        <v>4</v>
      </c>
      <c r="K2504" s="16" t="s">
        <v>4</v>
      </c>
      <c r="L2504" s="19">
        <f>IF(Tabelle1[[#This Row],[Heizleistung (55°C)]]=0,Tabelle1[[#This Row],[Heizleistung (35°C)]],(Tabelle1[[#This Row],[Heizleistung (35°C)]]+Tabelle1[[#This Row],[Heizleistung (55°C)]])/2)</f>
        <v>12.899999999999999</v>
      </c>
      <c r="M2504" s="20">
        <f>IF(Tabelle1[[#This Row],[Etas 55°C]]=0,0,(Tabelle1[[#This Row],[Etas 35°C]]*0.8+Tabelle1[[#This Row],[Etas 55°C]]*0.2))*2.5</f>
        <v>4.3900000000000006</v>
      </c>
      <c r="N2504" s="21">
        <f>IF(-(Tabelle1[[#This Row],[80%/20% SCOP]]-5.5)/5.5=1,"n.a.",-(Tabelle1[[#This Row],[80%/20% SCOP]]-5.5)/5.5)</f>
        <v>0.2018181818181817</v>
      </c>
    </row>
    <row r="2505" spans="1:14" ht="20.100000000000001" customHeight="1" x14ac:dyDescent="0.25">
      <c r="A2505" s="24">
        <v>16007750</v>
      </c>
      <c r="B2505" s="15" t="s">
        <v>2533</v>
      </c>
      <c r="C2505" s="15" t="s">
        <v>2549</v>
      </c>
      <c r="D2505" s="16" t="s">
        <v>2</v>
      </c>
      <c r="E2505" s="17">
        <v>13.7</v>
      </c>
      <c r="F2505" s="18">
        <v>1.857</v>
      </c>
      <c r="G2505" s="17">
        <v>12.1</v>
      </c>
      <c r="H2505" s="18">
        <v>1.3560000000000001</v>
      </c>
      <c r="I2505" s="16" t="s">
        <v>40</v>
      </c>
      <c r="J2505" s="16" t="s">
        <v>4</v>
      </c>
      <c r="K2505" s="16" t="s">
        <v>4</v>
      </c>
      <c r="L2505" s="19">
        <f>IF(Tabelle1[[#This Row],[Heizleistung (55°C)]]=0,Tabelle1[[#This Row],[Heizleistung (35°C)]],(Tabelle1[[#This Row],[Heizleistung (35°C)]]+Tabelle1[[#This Row],[Heizleistung (55°C)]])/2)</f>
        <v>12.899999999999999</v>
      </c>
      <c r="M2505" s="20">
        <f>IF(Tabelle1[[#This Row],[Etas 55°C]]=0,0,(Tabelle1[[#This Row],[Etas 35°C]]*0.8+Tabelle1[[#This Row],[Etas 55°C]]*0.2))*2.5</f>
        <v>4.3920000000000003</v>
      </c>
      <c r="N2505" s="21">
        <f>IF(-(Tabelle1[[#This Row],[80%/20% SCOP]]-5.5)/5.5=1,"n.a.",-(Tabelle1[[#This Row],[80%/20% SCOP]]-5.5)/5.5)</f>
        <v>0.20145454545454539</v>
      </c>
    </row>
    <row r="2506" spans="1:14" ht="20.100000000000001" customHeight="1" x14ac:dyDescent="0.25">
      <c r="A2506" s="24">
        <v>16018173</v>
      </c>
      <c r="B2506" s="15" t="s">
        <v>2533</v>
      </c>
      <c r="C2506" s="15" t="s">
        <v>2550</v>
      </c>
      <c r="D2506" s="16" t="s">
        <v>2</v>
      </c>
      <c r="E2506" s="17">
        <v>8</v>
      </c>
      <c r="F2506" s="18">
        <v>2.04</v>
      </c>
      <c r="G2506" s="17">
        <v>6.8</v>
      </c>
      <c r="H2506" s="18">
        <v>1.49</v>
      </c>
      <c r="I2506" s="16" t="s">
        <v>3</v>
      </c>
      <c r="J2506" s="16" t="s">
        <v>4</v>
      </c>
      <c r="K2506" s="16" t="s">
        <v>4</v>
      </c>
      <c r="L2506" s="19">
        <f>IF(Tabelle1[[#This Row],[Heizleistung (55°C)]]=0,Tabelle1[[#This Row],[Heizleistung (35°C)]],(Tabelle1[[#This Row],[Heizleistung (35°C)]]+Tabelle1[[#This Row],[Heizleistung (55°C)]])/2)</f>
        <v>7.4</v>
      </c>
      <c r="M2506" s="20">
        <f>IF(Tabelle1[[#This Row],[Etas 55°C]]=0,0,(Tabelle1[[#This Row],[Etas 35°C]]*0.8+Tabelle1[[#This Row],[Etas 55°C]]*0.2))*2.5</f>
        <v>4.8250000000000002</v>
      </c>
      <c r="N2506" s="21">
        <f>IF(-(Tabelle1[[#This Row],[80%/20% SCOP]]-5.5)/5.5=1,"n.a.",-(Tabelle1[[#This Row],[80%/20% SCOP]]-5.5)/5.5)</f>
        <v>0.1227272727272727</v>
      </c>
    </row>
    <row r="2507" spans="1:14" ht="20.100000000000001" customHeight="1" x14ac:dyDescent="0.25">
      <c r="A2507" s="24">
        <v>16007738</v>
      </c>
      <c r="B2507" s="15" t="s">
        <v>2533</v>
      </c>
      <c r="C2507" s="15" t="s">
        <v>2551</v>
      </c>
      <c r="D2507" s="16" t="s">
        <v>2</v>
      </c>
      <c r="E2507" s="17">
        <v>15.2</v>
      </c>
      <c r="F2507" s="18">
        <v>1.8169999999999999</v>
      </c>
      <c r="G2507" s="17">
        <v>13</v>
      </c>
      <c r="H2507" s="18">
        <v>1.333</v>
      </c>
      <c r="I2507" s="16" t="s">
        <v>40</v>
      </c>
      <c r="J2507" s="16" t="s">
        <v>4</v>
      </c>
      <c r="K2507" s="16" t="s">
        <v>4</v>
      </c>
      <c r="L2507" s="19">
        <f>IF(Tabelle1[[#This Row],[Heizleistung (55°C)]]=0,Tabelle1[[#This Row],[Heizleistung (35°C)]],(Tabelle1[[#This Row],[Heizleistung (35°C)]]+Tabelle1[[#This Row],[Heizleistung (55°C)]])/2)</f>
        <v>14.1</v>
      </c>
      <c r="M2507" s="20">
        <f>IF(Tabelle1[[#This Row],[Etas 55°C]]=0,0,(Tabelle1[[#This Row],[Etas 35°C]]*0.8+Tabelle1[[#This Row],[Etas 55°C]]*0.2))*2.5</f>
        <v>4.3004999999999995</v>
      </c>
      <c r="N2507" s="21">
        <f>IF(-(Tabelle1[[#This Row],[80%/20% SCOP]]-5.5)/5.5=1,"n.a.",-(Tabelle1[[#This Row],[80%/20% SCOP]]-5.5)/5.5)</f>
        <v>0.21809090909090917</v>
      </c>
    </row>
    <row r="2508" spans="1:14" ht="20.100000000000001" customHeight="1" x14ac:dyDescent="0.25">
      <c r="A2508" s="24">
        <v>16007678</v>
      </c>
      <c r="B2508" s="15" t="s">
        <v>2533</v>
      </c>
      <c r="C2508" s="15" t="s">
        <v>2552</v>
      </c>
      <c r="D2508" s="16" t="s">
        <v>2</v>
      </c>
      <c r="E2508" s="17">
        <v>9.1999999999999993</v>
      </c>
      <c r="F2508" s="18">
        <v>2.048</v>
      </c>
      <c r="G2508" s="17">
        <v>7.7</v>
      </c>
      <c r="H2508" s="18">
        <v>1.357</v>
      </c>
      <c r="I2508" s="16" t="s">
        <v>40</v>
      </c>
      <c r="J2508" s="16" t="s">
        <v>4</v>
      </c>
      <c r="K2508" s="16" t="s">
        <v>4</v>
      </c>
      <c r="L2508" s="19">
        <f>IF(Tabelle1[[#This Row],[Heizleistung (55°C)]]=0,Tabelle1[[#This Row],[Heizleistung (35°C)]],(Tabelle1[[#This Row],[Heizleistung (35°C)]]+Tabelle1[[#This Row],[Heizleistung (55°C)]])/2)</f>
        <v>8.4499999999999993</v>
      </c>
      <c r="M2508" s="20">
        <f>IF(Tabelle1[[#This Row],[Etas 55°C]]=0,0,(Tabelle1[[#This Row],[Etas 35°C]]*0.8+Tabelle1[[#This Row],[Etas 55°C]]*0.2))*2.5</f>
        <v>4.7745000000000006</v>
      </c>
      <c r="N2508" s="21">
        <f>IF(-(Tabelle1[[#This Row],[80%/20% SCOP]]-5.5)/5.5=1,"n.a.",-(Tabelle1[[#This Row],[80%/20% SCOP]]-5.5)/5.5)</f>
        <v>0.13190909090909078</v>
      </c>
    </row>
    <row r="2509" spans="1:14" ht="20.100000000000001" customHeight="1" x14ac:dyDescent="0.25">
      <c r="A2509" s="24">
        <v>16007739</v>
      </c>
      <c r="B2509" s="15" t="s">
        <v>2533</v>
      </c>
      <c r="C2509" s="15" t="s">
        <v>2553</v>
      </c>
      <c r="D2509" s="16" t="s">
        <v>2</v>
      </c>
      <c r="E2509" s="17">
        <v>12</v>
      </c>
      <c r="F2509" s="18">
        <v>1.893</v>
      </c>
      <c r="G2509" s="17">
        <v>11.6</v>
      </c>
      <c r="H2509" s="18">
        <v>1.351</v>
      </c>
      <c r="I2509" s="16" t="s">
        <v>40</v>
      </c>
      <c r="J2509" s="16" t="s">
        <v>4</v>
      </c>
      <c r="K2509" s="16" t="s">
        <v>4</v>
      </c>
      <c r="L2509" s="19">
        <f>IF(Tabelle1[[#This Row],[Heizleistung (55°C)]]=0,Tabelle1[[#This Row],[Heizleistung (35°C)]],(Tabelle1[[#This Row],[Heizleistung (35°C)]]+Tabelle1[[#This Row],[Heizleistung (55°C)]])/2)</f>
        <v>11.8</v>
      </c>
      <c r="M2509" s="20">
        <f>IF(Tabelle1[[#This Row],[Etas 55°C]]=0,0,(Tabelle1[[#This Row],[Etas 35°C]]*0.8+Tabelle1[[#This Row],[Etas 55°C]]*0.2))*2.5</f>
        <v>4.4615000000000009</v>
      </c>
      <c r="N2509" s="21">
        <f>IF(-(Tabelle1[[#This Row],[80%/20% SCOP]]-5.5)/5.5=1,"n.a.",-(Tabelle1[[#This Row],[80%/20% SCOP]]-5.5)/5.5)</f>
        <v>0.18881818181818166</v>
      </c>
    </row>
    <row r="2510" spans="1:14" ht="20.100000000000001" customHeight="1" x14ac:dyDescent="0.25">
      <c r="A2510" s="24">
        <v>16006680</v>
      </c>
      <c r="B2510" s="15" t="s">
        <v>2533</v>
      </c>
      <c r="C2510" s="15" t="s">
        <v>2554</v>
      </c>
      <c r="D2510" s="16" t="s">
        <v>2</v>
      </c>
      <c r="E2510" s="17">
        <v>9.1999999999999993</v>
      </c>
      <c r="F2510" s="18">
        <v>2.06</v>
      </c>
      <c r="G2510" s="17">
        <v>7.7</v>
      </c>
      <c r="H2510" s="18">
        <v>1.39</v>
      </c>
      <c r="I2510" s="16" t="s">
        <v>40</v>
      </c>
      <c r="J2510" s="16" t="s">
        <v>4</v>
      </c>
      <c r="K2510" s="16" t="s">
        <v>4</v>
      </c>
      <c r="L2510" s="19">
        <f>IF(Tabelle1[[#This Row],[Heizleistung (55°C)]]=0,Tabelle1[[#This Row],[Heizleistung (35°C)]],(Tabelle1[[#This Row],[Heizleistung (35°C)]]+Tabelle1[[#This Row],[Heizleistung (55°C)]])/2)</f>
        <v>8.4499999999999993</v>
      </c>
      <c r="M2510" s="20">
        <f>IF(Tabelle1[[#This Row],[Etas 55°C]]=0,0,(Tabelle1[[#This Row],[Etas 35°C]]*0.8+Tabelle1[[#This Row],[Etas 55°C]]*0.2))*2.5</f>
        <v>4.8150000000000004</v>
      </c>
      <c r="N2510" s="21">
        <f>IF(-(Tabelle1[[#This Row],[80%/20% SCOP]]-5.5)/5.5=1,"n.a.",-(Tabelle1[[#This Row],[80%/20% SCOP]]-5.5)/5.5)</f>
        <v>0.12454545454545447</v>
      </c>
    </row>
    <row r="2511" spans="1:14" ht="20.100000000000001" customHeight="1" x14ac:dyDescent="0.25">
      <c r="A2511" s="24">
        <v>16006681</v>
      </c>
      <c r="B2511" s="15" t="s">
        <v>2533</v>
      </c>
      <c r="C2511" s="15" t="s">
        <v>2555</v>
      </c>
      <c r="D2511" s="16" t="s">
        <v>2</v>
      </c>
      <c r="E2511" s="17">
        <v>11.5</v>
      </c>
      <c r="F2511" s="18">
        <v>1.89</v>
      </c>
      <c r="G2511" s="17">
        <v>10.9</v>
      </c>
      <c r="H2511" s="18">
        <v>1.38</v>
      </c>
      <c r="I2511" s="16" t="s">
        <v>40</v>
      </c>
      <c r="J2511" s="16" t="s">
        <v>4</v>
      </c>
      <c r="K2511" s="16" t="s">
        <v>4</v>
      </c>
      <c r="L2511" s="19">
        <f>IF(Tabelle1[[#This Row],[Heizleistung (55°C)]]=0,Tabelle1[[#This Row],[Heizleistung (35°C)]],(Tabelle1[[#This Row],[Heizleistung (35°C)]]+Tabelle1[[#This Row],[Heizleistung (55°C)]])/2)</f>
        <v>11.2</v>
      </c>
      <c r="M2511" s="20">
        <f>IF(Tabelle1[[#This Row],[Etas 55°C]]=0,0,(Tabelle1[[#This Row],[Etas 35°C]]*0.8+Tabelle1[[#This Row],[Etas 55°C]]*0.2))*2.5</f>
        <v>4.47</v>
      </c>
      <c r="N2511" s="21">
        <f>IF(-(Tabelle1[[#This Row],[80%/20% SCOP]]-5.5)/5.5=1,"n.a.",-(Tabelle1[[#This Row],[80%/20% SCOP]]-5.5)/5.5)</f>
        <v>0.18727272727272731</v>
      </c>
    </row>
    <row r="2512" spans="1:14" ht="20.100000000000001" customHeight="1" x14ac:dyDescent="0.25">
      <c r="A2512" s="24">
        <v>16006676</v>
      </c>
      <c r="B2512" s="15" t="s">
        <v>2533</v>
      </c>
      <c r="C2512" s="15" t="s">
        <v>2556</v>
      </c>
      <c r="D2512" s="16" t="s">
        <v>2</v>
      </c>
      <c r="E2512" s="17">
        <v>12</v>
      </c>
      <c r="F2512" s="18">
        <v>1.893</v>
      </c>
      <c r="G2512" s="17">
        <v>11.6</v>
      </c>
      <c r="H2512" s="18">
        <v>1.351</v>
      </c>
      <c r="I2512" s="16" t="s">
        <v>40</v>
      </c>
      <c r="J2512" s="16" t="s">
        <v>4</v>
      </c>
      <c r="K2512" s="16" t="s">
        <v>4</v>
      </c>
      <c r="L2512" s="19">
        <f>IF(Tabelle1[[#This Row],[Heizleistung (55°C)]]=0,Tabelle1[[#This Row],[Heizleistung (35°C)]],(Tabelle1[[#This Row],[Heizleistung (35°C)]]+Tabelle1[[#This Row],[Heizleistung (55°C)]])/2)</f>
        <v>11.8</v>
      </c>
      <c r="M2512" s="20">
        <f>IF(Tabelle1[[#This Row],[Etas 55°C]]=0,0,(Tabelle1[[#This Row],[Etas 35°C]]*0.8+Tabelle1[[#This Row],[Etas 55°C]]*0.2))*2.5</f>
        <v>4.4615000000000009</v>
      </c>
      <c r="N2512" s="21">
        <f>IF(-(Tabelle1[[#This Row],[80%/20% SCOP]]-5.5)/5.5=1,"n.a.",-(Tabelle1[[#This Row],[80%/20% SCOP]]-5.5)/5.5)</f>
        <v>0.18881818181818166</v>
      </c>
    </row>
    <row r="2513" spans="1:14" ht="20.100000000000001" customHeight="1" x14ac:dyDescent="0.25">
      <c r="A2513" s="24">
        <v>16006668</v>
      </c>
      <c r="B2513" s="15" t="s">
        <v>2533</v>
      </c>
      <c r="C2513" s="15" t="s">
        <v>2557</v>
      </c>
      <c r="D2513" s="16" t="s">
        <v>2</v>
      </c>
      <c r="E2513" s="17">
        <v>6.8</v>
      </c>
      <c r="F2513" s="18">
        <v>1.95</v>
      </c>
      <c r="G2513" s="17">
        <v>5.7</v>
      </c>
      <c r="H2513" s="18">
        <v>1.379</v>
      </c>
      <c r="I2513" s="16" t="s">
        <v>40</v>
      </c>
      <c r="J2513" s="16" t="s">
        <v>4</v>
      </c>
      <c r="K2513" s="16" t="s">
        <v>4</v>
      </c>
      <c r="L2513" s="19">
        <f>IF(Tabelle1[[#This Row],[Heizleistung (55°C)]]=0,Tabelle1[[#This Row],[Heizleistung (35°C)]],(Tabelle1[[#This Row],[Heizleistung (35°C)]]+Tabelle1[[#This Row],[Heizleistung (55°C)]])/2)</f>
        <v>6.25</v>
      </c>
      <c r="M2513" s="20">
        <f>IF(Tabelle1[[#This Row],[Etas 55°C]]=0,0,(Tabelle1[[#This Row],[Etas 35°C]]*0.8+Tabelle1[[#This Row],[Etas 55°C]]*0.2))*2.5</f>
        <v>4.5895000000000001</v>
      </c>
      <c r="N2513" s="21">
        <f>IF(-(Tabelle1[[#This Row],[80%/20% SCOP]]-5.5)/5.5=1,"n.a.",-(Tabelle1[[#This Row],[80%/20% SCOP]]-5.5)/5.5)</f>
        <v>0.16554545454545452</v>
      </c>
    </row>
    <row r="2514" spans="1:14" ht="20.100000000000001" customHeight="1" x14ac:dyDescent="0.25">
      <c r="A2514" s="24">
        <v>16007684</v>
      </c>
      <c r="B2514" s="15" t="s">
        <v>2533</v>
      </c>
      <c r="C2514" s="15" t="s">
        <v>2558</v>
      </c>
      <c r="D2514" s="16" t="s">
        <v>2</v>
      </c>
      <c r="E2514" s="17">
        <v>8.1</v>
      </c>
      <c r="F2514" s="18">
        <v>2.056</v>
      </c>
      <c r="G2514" s="17">
        <v>6.6</v>
      </c>
      <c r="H2514" s="18">
        <v>1.3160000000000001</v>
      </c>
      <c r="I2514" s="16" t="s">
        <v>40</v>
      </c>
      <c r="J2514" s="16" t="s">
        <v>4</v>
      </c>
      <c r="K2514" s="16" t="s">
        <v>4</v>
      </c>
      <c r="L2514" s="19">
        <f>IF(Tabelle1[[#This Row],[Heizleistung (55°C)]]=0,Tabelle1[[#This Row],[Heizleistung (35°C)]],(Tabelle1[[#This Row],[Heizleistung (35°C)]]+Tabelle1[[#This Row],[Heizleistung (55°C)]])/2)</f>
        <v>7.35</v>
      </c>
      <c r="M2514" s="20">
        <f>IF(Tabelle1[[#This Row],[Etas 55°C]]=0,0,(Tabelle1[[#This Row],[Etas 35°C]]*0.8+Tabelle1[[#This Row],[Etas 55°C]]*0.2))*2.5</f>
        <v>4.7700000000000005</v>
      </c>
      <c r="N2514" s="21">
        <f>IF(-(Tabelle1[[#This Row],[80%/20% SCOP]]-5.5)/5.5=1,"n.a.",-(Tabelle1[[#This Row],[80%/20% SCOP]]-5.5)/5.5)</f>
        <v>0.13272727272727264</v>
      </c>
    </row>
    <row r="2515" spans="1:14" ht="20.100000000000001" customHeight="1" x14ac:dyDescent="0.25">
      <c r="A2515" s="24">
        <v>16007676</v>
      </c>
      <c r="B2515" s="15" t="s">
        <v>2533</v>
      </c>
      <c r="C2515" s="15" t="s">
        <v>2559</v>
      </c>
      <c r="D2515" s="16" t="s">
        <v>2</v>
      </c>
      <c r="E2515" s="17">
        <v>6.8</v>
      </c>
      <c r="F2515" s="18">
        <v>1.95</v>
      </c>
      <c r="G2515" s="17">
        <v>5.7</v>
      </c>
      <c r="H2515" s="18">
        <v>1.379</v>
      </c>
      <c r="I2515" s="16" t="s">
        <v>40</v>
      </c>
      <c r="J2515" s="16" t="s">
        <v>4</v>
      </c>
      <c r="K2515" s="16" t="s">
        <v>4</v>
      </c>
      <c r="L2515" s="19">
        <f>IF(Tabelle1[[#This Row],[Heizleistung (55°C)]]=0,Tabelle1[[#This Row],[Heizleistung (35°C)]],(Tabelle1[[#This Row],[Heizleistung (35°C)]]+Tabelle1[[#This Row],[Heizleistung (55°C)]])/2)</f>
        <v>6.25</v>
      </c>
      <c r="M2515" s="20">
        <f>IF(Tabelle1[[#This Row],[Etas 55°C]]=0,0,(Tabelle1[[#This Row],[Etas 35°C]]*0.8+Tabelle1[[#This Row],[Etas 55°C]]*0.2))*2.5</f>
        <v>4.5895000000000001</v>
      </c>
      <c r="N2515" s="21">
        <f>IF(-(Tabelle1[[#This Row],[80%/20% SCOP]]-5.5)/5.5=1,"n.a.",-(Tabelle1[[#This Row],[80%/20% SCOP]]-5.5)/5.5)</f>
        <v>0.16554545454545452</v>
      </c>
    </row>
    <row r="2516" spans="1:14" ht="20.100000000000001" customHeight="1" x14ac:dyDescent="0.25">
      <c r="A2516" s="24">
        <v>16006673</v>
      </c>
      <c r="B2516" s="15" t="s">
        <v>2533</v>
      </c>
      <c r="C2516" s="15" t="s">
        <v>2560</v>
      </c>
      <c r="D2516" s="16" t="s">
        <v>2</v>
      </c>
      <c r="E2516" s="17">
        <v>12</v>
      </c>
      <c r="F2516" s="18">
        <v>1.8939999999999999</v>
      </c>
      <c r="G2516" s="17">
        <v>11.6</v>
      </c>
      <c r="H2516" s="18">
        <v>1.351</v>
      </c>
      <c r="I2516" s="16" t="s">
        <v>40</v>
      </c>
      <c r="J2516" s="16" t="s">
        <v>4</v>
      </c>
      <c r="K2516" s="16" t="s">
        <v>4</v>
      </c>
      <c r="L2516" s="19">
        <f>IF(Tabelle1[[#This Row],[Heizleistung (55°C)]]=0,Tabelle1[[#This Row],[Heizleistung (35°C)]],(Tabelle1[[#This Row],[Heizleistung (35°C)]]+Tabelle1[[#This Row],[Heizleistung (55°C)]])/2)</f>
        <v>11.8</v>
      </c>
      <c r="M2516" s="20">
        <f>IF(Tabelle1[[#This Row],[Etas 55°C]]=0,0,(Tabelle1[[#This Row],[Etas 35°C]]*0.8+Tabelle1[[#This Row],[Etas 55°C]]*0.2))*2.5</f>
        <v>4.4634999999999998</v>
      </c>
      <c r="N2516" s="21">
        <f>IF(-(Tabelle1[[#This Row],[80%/20% SCOP]]-5.5)/5.5=1,"n.a.",-(Tabelle1[[#This Row],[80%/20% SCOP]]-5.5)/5.5)</f>
        <v>0.18845454545454549</v>
      </c>
    </row>
    <row r="2517" spans="1:14" ht="20.100000000000001" customHeight="1" x14ac:dyDescent="0.25">
      <c r="A2517" s="24">
        <v>16006669</v>
      </c>
      <c r="B2517" s="15" t="s">
        <v>2533</v>
      </c>
      <c r="C2517" s="15" t="s">
        <v>2561</v>
      </c>
      <c r="D2517" s="16" t="s">
        <v>2</v>
      </c>
      <c r="E2517" s="17">
        <v>8.1</v>
      </c>
      <c r="F2517" s="18">
        <v>2.056</v>
      </c>
      <c r="G2517" s="17">
        <v>6.6</v>
      </c>
      <c r="H2517" s="18">
        <v>1.3149999999999999</v>
      </c>
      <c r="I2517" s="16" t="s">
        <v>40</v>
      </c>
      <c r="J2517" s="16" t="s">
        <v>4</v>
      </c>
      <c r="K2517" s="16" t="s">
        <v>4</v>
      </c>
      <c r="L2517" s="19">
        <f>IF(Tabelle1[[#This Row],[Heizleistung (55°C)]]=0,Tabelle1[[#This Row],[Heizleistung (35°C)]],(Tabelle1[[#This Row],[Heizleistung (35°C)]]+Tabelle1[[#This Row],[Heizleistung (55°C)]])/2)</f>
        <v>7.35</v>
      </c>
      <c r="M2517" s="20">
        <f>IF(Tabelle1[[#This Row],[Etas 55°C]]=0,0,(Tabelle1[[#This Row],[Etas 35°C]]*0.8+Tabelle1[[#This Row],[Etas 55°C]]*0.2))*2.5</f>
        <v>4.7694999999999999</v>
      </c>
      <c r="N2517" s="21">
        <f>IF(-(Tabelle1[[#This Row],[80%/20% SCOP]]-5.5)/5.5=1,"n.a.",-(Tabelle1[[#This Row],[80%/20% SCOP]]-5.5)/5.5)</f>
        <v>0.13281818181818184</v>
      </c>
    </row>
    <row r="2518" spans="1:14" ht="20.100000000000001" customHeight="1" x14ac:dyDescent="0.25">
      <c r="A2518" s="24">
        <v>16006677</v>
      </c>
      <c r="B2518" s="15" t="s">
        <v>2533</v>
      </c>
      <c r="C2518" s="15" t="s">
        <v>2562</v>
      </c>
      <c r="D2518" s="16" t="s">
        <v>2</v>
      </c>
      <c r="E2518" s="17">
        <v>13.7</v>
      </c>
      <c r="F2518" s="18">
        <v>1.8560000000000001</v>
      </c>
      <c r="G2518" s="17">
        <v>12.1</v>
      </c>
      <c r="H2518" s="18">
        <v>1.3560000000000001</v>
      </c>
      <c r="I2518" s="16" t="s">
        <v>40</v>
      </c>
      <c r="J2518" s="16" t="s">
        <v>4</v>
      </c>
      <c r="K2518" s="16" t="s">
        <v>4</v>
      </c>
      <c r="L2518" s="19">
        <f>IF(Tabelle1[[#This Row],[Heizleistung (55°C)]]=0,Tabelle1[[#This Row],[Heizleistung (35°C)]],(Tabelle1[[#This Row],[Heizleistung (35°C)]]+Tabelle1[[#This Row],[Heizleistung (55°C)]])/2)</f>
        <v>12.899999999999999</v>
      </c>
      <c r="M2518" s="20">
        <f>IF(Tabelle1[[#This Row],[Etas 55°C]]=0,0,(Tabelle1[[#This Row],[Etas 35°C]]*0.8+Tabelle1[[#This Row],[Etas 55°C]]*0.2))*2.5</f>
        <v>4.3900000000000006</v>
      </c>
      <c r="N2518" s="21">
        <f>IF(-(Tabelle1[[#This Row],[80%/20% SCOP]]-5.5)/5.5=1,"n.a.",-(Tabelle1[[#This Row],[80%/20% SCOP]]-5.5)/5.5)</f>
        <v>0.2018181818181817</v>
      </c>
    </row>
    <row r="2519" spans="1:14" ht="20.100000000000001" customHeight="1" x14ac:dyDescent="0.25">
      <c r="A2519" s="24">
        <v>16007747</v>
      </c>
      <c r="B2519" s="15" t="s">
        <v>2533</v>
      </c>
      <c r="C2519" s="15" t="s">
        <v>2563</v>
      </c>
      <c r="D2519" s="16" t="s">
        <v>2</v>
      </c>
      <c r="E2519" s="17">
        <v>8.1</v>
      </c>
      <c r="F2519" s="18">
        <v>2.056</v>
      </c>
      <c r="G2519" s="17">
        <v>6.6</v>
      </c>
      <c r="H2519" s="18">
        <v>1.3160000000000001</v>
      </c>
      <c r="I2519" s="16" t="s">
        <v>40</v>
      </c>
      <c r="J2519" s="16" t="s">
        <v>4</v>
      </c>
      <c r="K2519" s="16" t="s">
        <v>4</v>
      </c>
      <c r="L2519" s="19">
        <f>IF(Tabelle1[[#This Row],[Heizleistung (55°C)]]=0,Tabelle1[[#This Row],[Heizleistung (35°C)]],(Tabelle1[[#This Row],[Heizleistung (35°C)]]+Tabelle1[[#This Row],[Heizleistung (55°C)]])/2)</f>
        <v>7.35</v>
      </c>
      <c r="M2519" s="20">
        <f>IF(Tabelle1[[#This Row],[Etas 55°C]]=0,0,(Tabelle1[[#This Row],[Etas 35°C]]*0.8+Tabelle1[[#This Row],[Etas 55°C]]*0.2))*2.5</f>
        <v>4.7700000000000005</v>
      </c>
      <c r="N2519" s="21">
        <f>IF(-(Tabelle1[[#This Row],[80%/20% SCOP]]-5.5)/5.5=1,"n.a.",-(Tabelle1[[#This Row],[80%/20% SCOP]]-5.5)/5.5)</f>
        <v>0.13272727272727264</v>
      </c>
    </row>
    <row r="2520" spans="1:14" ht="20.100000000000001" customHeight="1" x14ac:dyDescent="0.25">
      <c r="A2520" s="24">
        <v>16006734</v>
      </c>
      <c r="B2520" s="15" t="s">
        <v>2533</v>
      </c>
      <c r="C2520" s="15" t="s">
        <v>2564</v>
      </c>
      <c r="D2520" s="16" t="s">
        <v>2</v>
      </c>
      <c r="E2520" s="17">
        <v>11.3</v>
      </c>
      <c r="F2520" s="18">
        <v>1.88</v>
      </c>
      <c r="G2520" s="17">
        <v>11</v>
      </c>
      <c r="H2520" s="18">
        <v>1.41</v>
      </c>
      <c r="I2520" s="16" t="s">
        <v>40</v>
      </c>
      <c r="J2520" s="16" t="s">
        <v>4</v>
      </c>
      <c r="K2520" s="16" t="s">
        <v>4</v>
      </c>
      <c r="L2520" s="19">
        <f>IF(Tabelle1[[#This Row],[Heizleistung (55°C)]]=0,Tabelle1[[#This Row],[Heizleistung (35°C)]],(Tabelle1[[#This Row],[Heizleistung (35°C)]]+Tabelle1[[#This Row],[Heizleistung (55°C)]])/2)</f>
        <v>11.15</v>
      </c>
      <c r="M2520" s="20">
        <f>IF(Tabelle1[[#This Row],[Etas 55°C]]=0,0,(Tabelle1[[#This Row],[Etas 35°C]]*0.8+Tabelle1[[#This Row],[Etas 55°C]]*0.2))*2.5</f>
        <v>4.4649999999999999</v>
      </c>
      <c r="N2520" s="21">
        <f>IF(-(Tabelle1[[#This Row],[80%/20% SCOP]]-5.5)/5.5=1,"n.a.",-(Tabelle1[[#This Row],[80%/20% SCOP]]-5.5)/5.5)</f>
        <v>0.1881818181818182</v>
      </c>
    </row>
    <row r="2521" spans="1:14" ht="20.100000000000001" customHeight="1" x14ac:dyDescent="0.25">
      <c r="A2521" s="24">
        <v>16006678</v>
      </c>
      <c r="B2521" s="15" t="s">
        <v>2533</v>
      </c>
      <c r="C2521" s="15" t="s">
        <v>2565</v>
      </c>
      <c r="D2521" s="16" t="s">
        <v>2</v>
      </c>
      <c r="E2521" s="17">
        <v>15.2</v>
      </c>
      <c r="F2521" s="18">
        <v>1.8160000000000001</v>
      </c>
      <c r="G2521" s="17">
        <v>13</v>
      </c>
      <c r="H2521" s="18">
        <v>1.3320000000000001</v>
      </c>
      <c r="I2521" s="16" t="s">
        <v>40</v>
      </c>
      <c r="J2521" s="16" t="s">
        <v>4</v>
      </c>
      <c r="K2521" s="16" t="s">
        <v>4</v>
      </c>
      <c r="L2521" s="19">
        <f>IF(Tabelle1[[#This Row],[Heizleistung (55°C)]]=0,Tabelle1[[#This Row],[Heizleistung (35°C)]],(Tabelle1[[#This Row],[Heizleistung (35°C)]]+Tabelle1[[#This Row],[Heizleistung (55°C)]])/2)</f>
        <v>14.1</v>
      </c>
      <c r="M2521" s="20">
        <f>IF(Tabelle1[[#This Row],[Etas 55°C]]=0,0,(Tabelle1[[#This Row],[Etas 35°C]]*0.8+Tabelle1[[#This Row],[Etas 55°C]]*0.2))*2.5</f>
        <v>4.298</v>
      </c>
      <c r="N2521" s="21">
        <f>IF(-(Tabelle1[[#This Row],[80%/20% SCOP]]-5.5)/5.5=1,"n.a.",-(Tabelle1[[#This Row],[80%/20% SCOP]]-5.5)/5.5)</f>
        <v>0.21854545454545454</v>
      </c>
    </row>
    <row r="2522" spans="1:14" ht="20.100000000000001" customHeight="1" x14ac:dyDescent="0.25">
      <c r="A2522" s="24">
        <v>16006675</v>
      </c>
      <c r="B2522" s="15" t="s">
        <v>2533</v>
      </c>
      <c r="C2522" s="15" t="s">
        <v>2566</v>
      </c>
      <c r="D2522" s="16" t="s">
        <v>2</v>
      </c>
      <c r="E2522" s="17">
        <v>15.2</v>
      </c>
      <c r="F2522" s="18">
        <v>1.8169999999999999</v>
      </c>
      <c r="G2522" s="17">
        <v>13</v>
      </c>
      <c r="H2522" s="18">
        <v>1.333</v>
      </c>
      <c r="I2522" s="16" t="s">
        <v>40</v>
      </c>
      <c r="J2522" s="16" t="s">
        <v>4</v>
      </c>
      <c r="K2522" s="16" t="s">
        <v>4</v>
      </c>
      <c r="L2522" s="19">
        <f>IF(Tabelle1[[#This Row],[Heizleistung (55°C)]]=0,Tabelle1[[#This Row],[Heizleistung (35°C)]],(Tabelle1[[#This Row],[Heizleistung (35°C)]]+Tabelle1[[#This Row],[Heizleistung (55°C)]])/2)</f>
        <v>14.1</v>
      </c>
      <c r="M2522" s="20">
        <f>IF(Tabelle1[[#This Row],[Etas 55°C]]=0,0,(Tabelle1[[#This Row],[Etas 35°C]]*0.8+Tabelle1[[#This Row],[Etas 55°C]]*0.2))*2.5</f>
        <v>4.3004999999999995</v>
      </c>
      <c r="N2522" s="21">
        <f>IF(-(Tabelle1[[#This Row],[80%/20% SCOP]]-5.5)/5.5=1,"n.a.",-(Tabelle1[[#This Row],[80%/20% SCOP]]-5.5)/5.5)</f>
        <v>0.21809090909090917</v>
      </c>
    </row>
    <row r="2523" spans="1:14" ht="20.100000000000001" customHeight="1" x14ac:dyDescent="0.25">
      <c r="A2523" s="24">
        <v>16007743</v>
      </c>
      <c r="B2523" s="15" t="s">
        <v>2533</v>
      </c>
      <c r="C2523" s="15" t="s">
        <v>2567</v>
      </c>
      <c r="D2523" s="16" t="s">
        <v>2</v>
      </c>
      <c r="E2523" s="17">
        <v>22.3</v>
      </c>
      <c r="F2523" s="18">
        <v>1.78</v>
      </c>
      <c r="G2523" s="17">
        <v>22.4</v>
      </c>
      <c r="H2523" s="18">
        <v>1.26</v>
      </c>
      <c r="I2523" s="16" t="s">
        <v>40</v>
      </c>
      <c r="J2523" s="16" t="s">
        <v>4</v>
      </c>
      <c r="K2523" s="16" t="s">
        <v>4</v>
      </c>
      <c r="L2523" s="19">
        <f>IF(Tabelle1[[#This Row],[Heizleistung (55°C)]]=0,Tabelle1[[#This Row],[Heizleistung (35°C)]],(Tabelle1[[#This Row],[Heizleistung (35°C)]]+Tabelle1[[#This Row],[Heizleistung (55°C)]])/2)</f>
        <v>22.35</v>
      </c>
      <c r="M2523" s="20">
        <f>IF(Tabelle1[[#This Row],[Etas 55°C]]=0,0,(Tabelle1[[#This Row],[Etas 35°C]]*0.8+Tabelle1[[#This Row],[Etas 55°C]]*0.2))*2.5</f>
        <v>4.1900000000000004</v>
      </c>
      <c r="N2523" s="21">
        <f>IF(-(Tabelle1[[#This Row],[80%/20% SCOP]]-5.5)/5.5=1,"n.a.",-(Tabelle1[[#This Row],[80%/20% SCOP]]-5.5)/5.5)</f>
        <v>0.23818181818181811</v>
      </c>
    </row>
    <row r="2524" spans="1:14" ht="20.100000000000001" customHeight="1" x14ac:dyDescent="0.25">
      <c r="A2524" s="24">
        <v>16006735</v>
      </c>
      <c r="B2524" s="15" t="s">
        <v>2533</v>
      </c>
      <c r="C2524" s="15" t="s">
        <v>2568</v>
      </c>
      <c r="D2524" s="16" t="s">
        <v>2</v>
      </c>
      <c r="E2524" s="17">
        <v>13.2</v>
      </c>
      <c r="F2524" s="18">
        <v>1.84</v>
      </c>
      <c r="G2524" s="17">
        <v>12.4</v>
      </c>
      <c r="H2524" s="18">
        <v>1.42</v>
      </c>
      <c r="I2524" s="16" t="s">
        <v>40</v>
      </c>
      <c r="J2524" s="16" t="s">
        <v>4</v>
      </c>
      <c r="K2524" s="16" t="s">
        <v>4</v>
      </c>
      <c r="L2524" s="19">
        <f>IF(Tabelle1[[#This Row],[Heizleistung (55°C)]]=0,Tabelle1[[#This Row],[Heizleistung (35°C)]],(Tabelle1[[#This Row],[Heizleistung (35°C)]]+Tabelle1[[#This Row],[Heizleistung (55°C)]])/2)</f>
        <v>12.8</v>
      </c>
      <c r="M2524" s="20">
        <f>IF(Tabelle1[[#This Row],[Etas 55°C]]=0,0,(Tabelle1[[#This Row],[Etas 35°C]]*0.8+Tabelle1[[#This Row],[Etas 55°C]]*0.2))*2.5</f>
        <v>4.3900000000000006</v>
      </c>
      <c r="N2524" s="21">
        <f>IF(-(Tabelle1[[#This Row],[80%/20% SCOP]]-5.5)/5.5=1,"n.a.",-(Tabelle1[[#This Row],[80%/20% SCOP]]-5.5)/5.5)</f>
        <v>0.2018181818181817</v>
      </c>
    </row>
    <row r="2525" spans="1:14" ht="20.100000000000001" customHeight="1" x14ac:dyDescent="0.25">
      <c r="A2525" s="24">
        <v>16007754</v>
      </c>
      <c r="B2525" s="15" t="s">
        <v>2533</v>
      </c>
      <c r="C2525" s="15" t="s">
        <v>2569</v>
      </c>
      <c r="D2525" s="16" t="s">
        <v>2</v>
      </c>
      <c r="E2525" s="17">
        <v>15.2</v>
      </c>
      <c r="F2525" s="18">
        <v>1.8160000000000001</v>
      </c>
      <c r="G2525" s="17">
        <v>13</v>
      </c>
      <c r="H2525" s="18">
        <v>1.3320000000000001</v>
      </c>
      <c r="I2525" s="16" t="s">
        <v>40</v>
      </c>
      <c r="J2525" s="16" t="s">
        <v>4</v>
      </c>
      <c r="K2525" s="16" t="s">
        <v>4</v>
      </c>
      <c r="L2525" s="19">
        <f>IF(Tabelle1[[#This Row],[Heizleistung (55°C)]]=0,Tabelle1[[#This Row],[Heizleistung (35°C)]],(Tabelle1[[#This Row],[Heizleistung (35°C)]]+Tabelle1[[#This Row],[Heizleistung (55°C)]])/2)</f>
        <v>14.1</v>
      </c>
      <c r="M2525" s="20">
        <f>IF(Tabelle1[[#This Row],[Etas 55°C]]=0,0,(Tabelle1[[#This Row],[Etas 35°C]]*0.8+Tabelle1[[#This Row],[Etas 55°C]]*0.2))*2.5</f>
        <v>4.298</v>
      </c>
      <c r="N2525" s="21">
        <f>IF(-(Tabelle1[[#This Row],[80%/20% SCOP]]-5.5)/5.5=1,"n.a.",-(Tabelle1[[#This Row],[80%/20% SCOP]]-5.5)/5.5)</f>
        <v>0.21854545454545454</v>
      </c>
    </row>
    <row r="2526" spans="1:14" ht="20.100000000000001" customHeight="1" x14ac:dyDescent="0.25">
      <c r="A2526" s="24">
        <v>16018178</v>
      </c>
      <c r="B2526" s="15" t="s">
        <v>2533</v>
      </c>
      <c r="C2526" s="15" t="s">
        <v>2570</v>
      </c>
      <c r="D2526" s="16" t="s">
        <v>2</v>
      </c>
      <c r="E2526" s="17">
        <v>39</v>
      </c>
      <c r="F2526" s="18">
        <v>1.651</v>
      </c>
      <c r="G2526" s="17">
        <v>39</v>
      </c>
      <c r="H2526" s="18">
        <v>1.325</v>
      </c>
      <c r="I2526" s="16" t="s">
        <v>3</v>
      </c>
      <c r="J2526" s="16" t="s">
        <v>4</v>
      </c>
      <c r="K2526" s="16" t="s">
        <v>4</v>
      </c>
      <c r="L2526" s="19">
        <f>IF(Tabelle1[[#This Row],[Heizleistung (55°C)]]=0,Tabelle1[[#This Row],[Heizleistung (35°C)]],(Tabelle1[[#This Row],[Heizleistung (35°C)]]+Tabelle1[[#This Row],[Heizleistung (55°C)]])/2)</f>
        <v>39</v>
      </c>
      <c r="M2526" s="20">
        <f>IF(Tabelle1[[#This Row],[Etas 55°C]]=0,0,(Tabelle1[[#This Row],[Etas 35°C]]*0.8+Tabelle1[[#This Row],[Etas 55°C]]*0.2))*2.5</f>
        <v>3.964500000000001</v>
      </c>
      <c r="N2526" s="21">
        <f>IF(-(Tabelle1[[#This Row],[80%/20% SCOP]]-5.5)/5.5=1,"n.a.",-(Tabelle1[[#This Row],[80%/20% SCOP]]-5.5)/5.5)</f>
        <v>0.27918181818181798</v>
      </c>
    </row>
    <row r="2527" spans="1:14" ht="20.100000000000001" customHeight="1" x14ac:dyDescent="0.25">
      <c r="A2527" s="24">
        <v>16007751</v>
      </c>
      <c r="B2527" s="15" t="s">
        <v>2533</v>
      </c>
      <c r="C2527" s="15" t="s">
        <v>2571</v>
      </c>
      <c r="D2527" s="16" t="s">
        <v>2</v>
      </c>
      <c r="E2527" s="17">
        <v>15.2</v>
      </c>
      <c r="F2527" s="18">
        <v>1.8169999999999999</v>
      </c>
      <c r="G2527" s="17">
        <v>13</v>
      </c>
      <c r="H2527" s="18">
        <v>1.333</v>
      </c>
      <c r="I2527" s="16" t="s">
        <v>40</v>
      </c>
      <c r="J2527" s="16" t="s">
        <v>4</v>
      </c>
      <c r="K2527" s="16" t="s">
        <v>4</v>
      </c>
      <c r="L2527" s="19">
        <f>IF(Tabelle1[[#This Row],[Heizleistung (55°C)]]=0,Tabelle1[[#This Row],[Heizleistung (35°C)]],(Tabelle1[[#This Row],[Heizleistung (35°C)]]+Tabelle1[[#This Row],[Heizleistung (55°C)]])/2)</f>
        <v>14.1</v>
      </c>
      <c r="M2527" s="20">
        <f>IF(Tabelle1[[#This Row],[Etas 55°C]]=0,0,(Tabelle1[[#This Row],[Etas 35°C]]*0.8+Tabelle1[[#This Row],[Etas 55°C]]*0.2))*2.5</f>
        <v>4.3004999999999995</v>
      </c>
      <c r="N2527" s="21">
        <f>IF(-(Tabelle1[[#This Row],[80%/20% SCOP]]-5.5)/5.5=1,"n.a.",-(Tabelle1[[#This Row],[80%/20% SCOP]]-5.5)/5.5)</f>
        <v>0.21809090909090917</v>
      </c>
    </row>
    <row r="2528" spans="1:14" ht="20.100000000000001" customHeight="1" x14ac:dyDescent="0.25">
      <c r="A2528" s="24">
        <v>16006733</v>
      </c>
      <c r="B2528" s="15" t="s">
        <v>2533</v>
      </c>
      <c r="C2528" s="15" t="s">
        <v>2572</v>
      </c>
      <c r="D2528" s="16" t="s">
        <v>2</v>
      </c>
      <c r="E2528" s="17">
        <v>15</v>
      </c>
      <c r="F2528" s="18">
        <v>1.83</v>
      </c>
      <c r="G2528" s="17">
        <v>14.1</v>
      </c>
      <c r="H2528" s="18">
        <v>1.48</v>
      </c>
      <c r="I2528" s="16" t="s">
        <v>40</v>
      </c>
      <c r="J2528" s="16" t="s">
        <v>4</v>
      </c>
      <c r="K2528" s="16" t="s">
        <v>4</v>
      </c>
      <c r="L2528" s="19">
        <f>IF(Tabelle1[[#This Row],[Heizleistung (55°C)]]=0,Tabelle1[[#This Row],[Heizleistung (35°C)]],(Tabelle1[[#This Row],[Heizleistung (35°C)]]+Tabelle1[[#This Row],[Heizleistung (55°C)]])/2)</f>
        <v>14.55</v>
      </c>
      <c r="M2528" s="20">
        <f>IF(Tabelle1[[#This Row],[Etas 55°C]]=0,0,(Tabelle1[[#This Row],[Etas 35°C]]*0.8+Tabelle1[[#This Row],[Etas 55°C]]*0.2))*2.5</f>
        <v>4.4000000000000004</v>
      </c>
      <c r="N2528" s="21">
        <f>IF(-(Tabelle1[[#This Row],[80%/20% SCOP]]-5.5)/5.5=1,"n.a.",-(Tabelle1[[#This Row],[80%/20% SCOP]]-5.5)/5.5)</f>
        <v>0.19999999999999993</v>
      </c>
    </row>
    <row r="2529" spans="1:14" ht="20.100000000000001" customHeight="1" x14ac:dyDescent="0.25">
      <c r="A2529" s="24">
        <v>16006665</v>
      </c>
      <c r="B2529" s="15" t="s">
        <v>2533</v>
      </c>
      <c r="C2529" s="15" t="s">
        <v>2573</v>
      </c>
      <c r="D2529" s="16" t="s">
        <v>2</v>
      </c>
      <c r="E2529" s="17">
        <v>5.5</v>
      </c>
      <c r="F2529" s="18">
        <v>1.91</v>
      </c>
      <c r="G2529" s="17">
        <v>4.4000000000000004</v>
      </c>
      <c r="H2529" s="18">
        <v>1.2949999999999999</v>
      </c>
      <c r="I2529" s="16" t="s">
        <v>40</v>
      </c>
      <c r="J2529" s="16" t="s">
        <v>4</v>
      </c>
      <c r="K2529" s="16" t="s">
        <v>4</v>
      </c>
      <c r="L2529" s="19">
        <f>IF(Tabelle1[[#This Row],[Heizleistung (55°C)]]=0,Tabelle1[[#This Row],[Heizleistung (35°C)]],(Tabelle1[[#This Row],[Heizleistung (35°C)]]+Tabelle1[[#This Row],[Heizleistung (55°C)]])/2)</f>
        <v>4.95</v>
      </c>
      <c r="M2529" s="20">
        <f>IF(Tabelle1[[#This Row],[Etas 55°C]]=0,0,(Tabelle1[[#This Row],[Etas 35°C]]*0.8+Tabelle1[[#This Row],[Etas 55°C]]*0.2))*2.5</f>
        <v>4.4674999999999994</v>
      </c>
      <c r="N2529" s="21">
        <f>IF(-(Tabelle1[[#This Row],[80%/20% SCOP]]-5.5)/5.5=1,"n.a.",-(Tabelle1[[#This Row],[80%/20% SCOP]]-5.5)/5.5)</f>
        <v>0.18772727272727285</v>
      </c>
    </row>
    <row r="2530" spans="1:14" ht="20.100000000000001" customHeight="1" x14ac:dyDescent="0.25">
      <c r="A2530" s="24">
        <v>16007749</v>
      </c>
      <c r="B2530" s="15" t="s">
        <v>2533</v>
      </c>
      <c r="C2530" s="15" t="s">
        <v>2574</v>
      </c>
      <c r="D2530" s="16" t="s">
        <v>2</v>
      </c>
      <c r="E2530" s="17">
        <v>12</v>
      </c>
      <c r="F2530" s="18">
        <v>1.8939999999999999</v>
      </c>
      <c r="G2530" s="17">
        <v>11.6</v>
      </c>
      <c r="H2530" s="18">
        <v>1.351</v>
      </c>
      <c r="I2530" s="16" t="s">
        <v>40</v>
      </c>
      <c r="J2530" s="16" t="s">
        <v>4</v>
      </c>
      <c r="K2530" s="16" t="s">
        <v>4</v>
      </c>
      <c r="L2530" s="19">
        <f>IF(Tabelle1[[#This Row],[Heizleistung (55°C)]]=0,Tabelle1[[#This Row],[Heizleistung (35°C)]],(Tabelle1[[#This Row],[Heizleistung (35°C)]]+Tabelle1[[#This Row],[Heizleistung (55°C)]])/2)</f>
        <v>11.8</v>
      </c>
      <c r="M2530" s="20">
        <f>IF(Tabelle1[[#This Row],[Etas 55°C]]=0,0,(Tabelle1[[#This Row],[Etas 35°C]]*0.8+Tabelle1[[#This Row],[Etas 55°C]]*0.2))*2.5</f>
        <v>4.4634999999999998</v>
      </c>
      <c r="N2530" s="21">
        <f>IF(-(Tabelle1[[#This Row],[80%/20% SCOP]]-5.5)/5.5=1,"n.a.",-(Tabelle1[[#This Row],[80%/20% SCOP]]-5.5)/5.5)</f>
        <v>0.18845454545454549</v>
      </c>
    </row>
    <row r="2531" spans="1:14" ht="20.100000000000001" customHeight="1" x14ac:dyDescent="0.25">
      <c r="A2531" s="24">
        <v>16007681</v>
      </c>
      <c r="B2531" s="15" t="s">
        <v>2533</v>
      </c>
      <c r="C2531" s="15" t="s">
        <v>2575</v>
      </c>
      <c r="D2531" s="16" t="s">
        <v>2</v>
      </c>
      <c r="E2531" s="17">
        <v>15.2</v>
      </c>
      <c r="F2531" s="18">
        <v>1.8160000000000001</v>
      </c>
      <c r="G2531" s="17">
        <v>13</v>
      </c>
      <c r="H2531" s="18">
        <v>1.3320000000000001</v>
      </c>
      <c r="I2531" s="16" t="s">
        <v>40</v>
      </c>
      <c r="J2531" s="16" t="s">
        <v>4</v>
      </c>
      <c r="K2531" s="16" t="s">
        <v>4</v>
      </c>
      <c r="L2531" s="19">
        <f>IF(Tabelle1[[#This Row],[Heizleistung (55°C)]]=0,Tabelle1[[#This Row],[Heizleistung (35°C)]],(Tabelle1[[#This Row],[Heizleistung (35°C)]]+Tabelle1[[#This Row],[Heizleistung (55°C)]])/2)</f>
        <v>14.1</v>
      </c>
      <c r="M2531" s="20">
        <f>IF(Tabelle1[[#This Row],[Etas 55°C]]=0,0,(Tabelle1[[#This Row],[Etas 35°C]]*0.8+Tabelle1[[#This Row],[Etas 55°C]]*0.2))*2.5</f>
        <v>4.298</v>
      </c>
      <c r="N2531" s="21">
        <f>IF(-(Tabelle1[[#This Row],[80%/20% SCOP]]-5.5)/5.5=1,"n.a.",-(Tabelle1[[#This Row],[80%/20% SCOP]]-5.5)/5.5)</f>
        <v>0.21854545454545454</v>
      </c>
    </row>
    <row r="2532" spans="1:14" ht="20.100000000000001" customHeight="1" x14ac:dyDescent="0.25">
      <c r="A2532" s="24">
        <v>16007741</v>
      </c>
      <c r="B2532" s="15" t="s">
        <v>2533</v>
      </c>
      <c r="C2532" s="15" t="s">
        <v>2576</v>
      </c>
      <c r="D2532" s="16" t="s">
        <v>2</v>
      </c>
      <c r="E2532" s="17">
        <v>15.2</v>
      </c>
      <c r="F2532" s="18">
        <v>1.8160000000000001</v>
      </c>
      <c r="G2532" s="17">
        <v>13</v>
      </c>
      <c r="H2532" s="18">
        <v>1.3320000000000001</v>
      </c>
      <c r="I2532" s="16" t="s">
        <v>40</v>
      </c>
      <c r="J2532" s="16" t="s">
        <v>4</v>
      </c>
      <c r="K2532" s="16" t="s">
        <v>4</v>
      </c>
      <c r="L2532" s="19">
        <f>IF(Tabelle1[[#This Row],[Heizleistung (55°C)]]=0,Tabelle1[[#This Row],[Heizleistung (35°C)]],(Tabelle1[[#This Row],[Heizleistung (35°C)]]+Tabelle1[[#This Row],[Heizleistung (55°C)]])/2)</f>
        <v>14.1</v>
      </c>
      <c r="M2532" s="20">
        <f>IF(Tabelle1[[#This Row],[Etas 55°C]]=0,0,(Tabelle1[[#This Row],[Etas 35°C]]*0.8+Tabelle1[[#This Row],[Etas 55°C]]*0.2))*2.5</f>
        <v>4.298</v>
      </c>
      <c r="N2532" s="21">
        <f>IF(-(Tabelle1[[#This Row],[80%/20% SCOP]]-5.5)/5.5=1,"n.a.",-(Tabelle1[[#This Row],[80%/20% SCOP]]-5.5)/5.5)</f>
        <v>0.21854545454545454</v>
      </c>
    </row>
    <row r="2533" spans="1:14" ht="20.100000000000001" customHeight="1" x14ac:dyDescent="0.25">
      <c r="A2533" s="24">
        <v>16006663</v>
      </c>
      <c r="B2533" s="15" t="s">
        <v>2533</v>
      </c>
      <c r="C2533" s="15" t="s">
        <v>2577</v>
      </c>
      <c r="D2533" s="16" t="s">
        <v>2</v>
      </c>
      <c r="E2533" s="17">
        <v>15.2</v>
      </c>
      <c r="F2533" s="18">
        <v>1.8169999999999999</v>
      </c>
      <c r="G2533" s="17">
        <v>13</v>
      </c>
      <c r="H2533" s="18">
        <v>1.333</v>
      </c>
      <c r="I2533" s="16" t="s">
        <v>40</v>
      </c>
      <c r="J2533" s="16" t="s">
        <v>4</v>
      </c>
      <c r="K2533" s="16" t="s">
        <v>4</v>
      </c>
      <c r="L2533" s="19">
        <f>IF(Tabelle1[[#This Row],[Heizleistung (55°C)]]=0,Tabelle1[[#This Row],[Heizleistung (35°C)]],(Tabelle1[[#This Row],[Heizleistung (35°C)]]+Tabelle1[[#This Row],[Heizleistung (55°C)]])/2)</f>
        <v>14.1</v>
      </c>
      <c r="M2533" s="20">
        <f>IF(Tabelle1[[#This Row],[Etas 55°C]]=0,0,(Tabelle1[[#This Row],[Etas 35°C]]*0.8+Tabelle1[[#This Row],[Etas 55°C]]*0.2))*2.5</f>
        <v>4.3004999999999995</v>
      </c>
      <c r="N2533" s="21">
        <f>IF(-(Tabelle1[[#This Row],[80%/20% SCOP]]-5.5)/5.5=1,"n.a.",-(Tabelle1[[#This Row],[80%/20% SCOP]]-5.5)/5.5)</f>
        <v>0.21809090909090917</v>
      </c>
    </row>
    <row r="2534" spans="1:14" ht="20.100000000000001" customHeight="1" x14ac:dyDescent="0.25">
      <c r="A2534" s="24">
        <v>16006671</v>
      </c>
      <c r="B2534" s="15" t="s">
        <v>2533</v>
      </c>
      <c r="C2534" s="15" t="s">
        <v>2578</v>
      </c>
      <c r="D2534" s="16" t="s">
        <v>2</v>
      </c>
      <c r="E2534" s="17">
        <v>9.1999999999999993</v>
      </c>
      <c r="F2534" s="18">
        <v>2.048</v>
      </c>
      <c r="G2534" s="17">
        <v>7.7</v>
      </c>
      <c r="H2534" s="18">
        <v>1.3660000000000001</v>
      </c>
      <c r="I2534" s="16" t="s">
        <v>40</v>
      </c>
      <c r="J2534" s="16" t="s">
        <v>4</v>
      </c>
      <c r="K2534" s="16" t="s">
        <v>4</v>
      </c>
      <c r="L2534" s="19">
        <f>IF(Tabelle1[[#This Row],[Heizleistung (55°C)]]=0,Tabelle1[[#This Row],[Heizleistung (35°C)]],(Tabelle1[[#This Row],[Heizleistung (35°C)]]+Tabelle1[[#This Row],[Heizleistung (55°C)]])/2)</f>
        <v>8.4499999999999993</v>
      </c>
      <c r="M2534" s="20">
        <f>IF(Tabelle1[[#This Row],[Etas 55°C]]=0,0,(Tabelle1[[#This Row],[Etas 35°C]]*0.8+Tabelle1[[#This Row],[Etas 55°C]]*0.2))*2.5</f>
        <v>4.7790000000000008</v>
      </c>
      <c r="N2534" s="21">
        <f>IF(-(Tabelle1[[#This Row],[80%/20% SCOP]]-5.5)/5.5=1,"n.a.",-(Tabelle1[[#This Row],[80%/20% SCOP]]-5.5)/5.5)</f>
        <v>0.13109090909090895</v>
      </c>
    </row>
    <row r="2535" spans="1:14" ht="20.100000000000001" customHeight="1" x14ac:dyDescent="0.25">
      <c r="A2535" s="24">
        <v>16007680</v>
      </c>
      <c r="B2535" s="15" t="s">
        <v>2533</v>
      </c>
      <c r="C2535" s="15" t="s">
        <v>2579</v>
      </c>
      <c r="D2535" s="16" t="s">
        <v>2</v>
      </c>
      <c r="E2535" s="17">
        <v>13.7</v>
      </c>
      <c r="F2535" s="18">
        <v>1.8560000000000001</v>
      </c>
      <c r="G2535" s="17">
        <v>12.1</v>
      </c>
      <c r="H2535" s="18">
        <v>1.3560000000000001</v>
      </c>
      <c r="I2535" s="16" t="s">
        <v>40</v>
      </c>
      <c r="J2535" s="16" t="s">
        <v>4</v>
      </c>
      <c r="K2535" s="16" t="s">
        <v>4</v>
      </c>
      <c r="L2535" s="19">
        <f>IF(Tabelle1[[#This Row],[Heizleistung (55°C)]]=0,Tabelle1[[#This Row],[Heizleistung (35°C)]],(Tabelle1[[#This Row],[Heizleistung (35°C)]]+Tabelle1[[#This Row],[Heizleistung (55°C)]])/2)</f>
        <v>12.899999999999999</v>
      </c>
      <c r="M2535" s="20">
        <f>IF(Tabelle1[[#This Row],[Etas 55°C]]=0,0,(Tabelle1[[#This Row],[Etas 35°C]]*0.8+Tabelle1[[#This Row],[Etas 55°C]]*0.2))*2.5</f>
        <v>4.3900000000000006</v>
      </c>
      <c r="N2535" s="21">
        <f>IF(-(Tabelle1[[#This Row],[80%/20% SCOP]]-5.5)/5.5=1,"n.a.",-(Tabelle1[[#This Row],[80%/20% SCOP]]-5.5)/5.5)</f>
        <v>0.2018181818181817</v>
      </c>
    </row>
    <row r="2536" spans="1:14" ht="20.100000000000001" customHeight="1" x14ac:dyDescent="0.25">
      <c r="A2536" s="24">
        <v>16007675</v>
      </c>
      <c r="B2536" s="15" t="s">
        <v>2533</v>
      </c>
      <c r="C2536" s="15" t="s">
        <v>2580</v>
      </c>
      <c r="D2536" s="16" t="s">
        <v>2</v>
      </c>
      <c r="E2536" s="17">
        <v>5.5</v>
      </c>
      <c r="F2536" s="18">
        <v>1.91</v>
      </c>
      <c r="G2536" s="17">
        <v>4.4000000000000004</v>
      </c>
      <c r="H2536" s="18">
        <v>1.2949999999999999</v>
      </c>
      <c r="I2536" s="16" t="s">
        <v>40</v>
      </c>
      <c r="J2536" s="16" t="s">
        <v>4</v>
      </c>
      <c r="K2536" s="16" t="s">
        <v>4</v>
      </c>
      <c r="L2536" s="19">
        <f>IF(Tabelle1[[#This Row],[Heizleistung (55°C)]]=0,Tabelle1[[#This Row],[Heizleistung (35°C)]],(Tabelle1[[#This Row],[Heizleistung (35°C)]]+Tabelle1[[#This Row],[Heizleistung (55°C)]])/2)</f>
        <v>4.95</v>
      </c>
      <c r="M2536" s="20">
        <f>IF(Tabelle1[[#This Row],[Etas 55°C]]=0,0,(Tabelle1[[#This Row],[Etas 35°C]]*0.8+Tabelle1[[#This Row],[Etas 55°C]]*0.2))*2.5</f>
        <v>4.4674999999999994</v>
      </c>
      <c r="N2536" s="21">
        <f>IF(-(Tabelle1[[#This Row],[80%/20% SCOP]]-5.5)/5.5=1,"n.a.",-(Tabelle1[[#This Row],[80%/20% SCOP]]-5.5)/5.5)</f>
        <v>0.18772727272727285</v>
      </c>
    </row>
    <row r="2537" spans="1:14" ht="20.100000000000001" customHeight="1" x14ac:dyDescent="0.25">
      <c r="A2537" s="24">
        <v>16006662</v>
      </c>
      <c r="B2537" s="15" t="s">
        <v>2533</v>
      </c>
      <c r="C2537" s="15" t="s">
        <v>2581</v>
      </c>
      <c r="D2537" s="16" t="s">
        <v>2</v>
      </c>
      <c r="E2537" s="17">
        <v>13.7</v>
      </c>
      <c r="F2537" s="18">
        <v>1.857</v>
      </c>
      <c r="G2537" s="17">
        <v>12.1</v>
      </c>
      <c r="H2537" s="18">
        <v>1.3560000000000001</v>
      </c>
      <c r="I2537" s="16" t="s">
        <v>40</v>
      </c>
      <c r="J2537" s="16" t="s">
        <v>4</v>
      </c>
      <c r="K2537" s="16" t="s">
        <v>4</v>
      </c>
      <c r="L2537" s="19">
        <f>IF(Tabelle1[[#This Row],[Heizleistung (55°C)]]=0,Tabelle1[[#This Row],[Heizleistung (35°C)]],(Tabelle1[[#This Row],[Heizleistung (35°C)]]+Tabelle1[[#This Row],[Heizleistung (55°C)]])/2)</f>
        <v>12.899999999999999</v>
      </c>
      <c r="M2537" s="20">
        <f>IF(Tabelle1[[#This Row],[Etas 55°C]]=0,0,(Tabelle1[[#This Row],[Etas 35°C]]*0.8+Tabelle1[[#This Row],[Etas 55°C]]*0.2))*2.5</f>
        <v>4.3920000000000003</v>
      </c>
      <c r="N2537" s="21">
        <f>IF(-(Tabelle1[[#This Row],[80%/20% SCOP]]-5.5)/5.5=1,"n.a.",-(Tabelle1[[#This Row],[80%/20% SCOP]]-5.5)/5.5)</f>
        <v>0.20145454545454539</v>
      </c>
    </row>
    <row r="2538" spans="1:14" ht="20.100000000000001" customHeight="1" x14ac:dyDescent="0.25">
      <c r="A2538" s="24">
        <v>16007685</v>
      </c>
      <c r="B2538" s="15" t="s">
        <v>2533</v>
      </c>
      <c r="C2538" s="15" t="s">
        <v>2582</v>
      </c>
      <c r="D2538" s="16" t="s">
        <v>2</v>
      </c>
      <c r="E2538" s="17">
        <v>9.1999999999999993</v>
      </c>
      <c r="F2538" s="18">
        <v>2.048</v>
      </c>
      <c r="G2538" s="17">
        <v>7.7</v>
      </c>
      <c r="H2538" s="18">
        <v>1.357</v>
      </c>
      <c r="I2538" s="16" t="s">
        <v>40</v>
      </c>
      <c r="J2538" s="16" t="s">
        <v>4</v>
      </c>
      <c r="K2538" s="16" t="s">
        <v>4</v>
      </c>
      <c r="L2538" s="19">
        <f>IF(Tabelle1[[#This Row],[Heizleistung (55°C)]]=0,Tabelle1[[#This Row],[Heizleistung (35°C)]],(Tabelle1[[#This Row],[Heizleistung (35°C)]]+Tabelle1[[#This Row],[Heizleistung (55°C)]])/2)</f>
        <v>8.4499999999999993</v>
      </c>
      <c r="M2538" s="20">
        <f>IF(Tabelle1[[#This Row],[Etas 55°C]]=0,0,(Tabelle1[[#This Row],[Etas 35°C]]*0.8+Tabelle1[[#This Row],[Etas 55°C]]*0.2))*2.5</f>
        <v>4.7745000000000006</v>
      </c>
      <c r="N2538" s="21">
        <f>IF(-(Tabelle1[[#This Row],[80%/20% SCOP]]-5.5)/5.5=1,"n.a.",-(Tabelle1[[#This Row],[80%/20% SCOP]]-5.5)/5.5)</f>
        <v>0.13190909090909078</v>
      </c>
    </row>
    <row r="2539" spans="1:14" ht="20.100000000000001" customHeight="1" x14ac:dyDescent="0.25">
      <c r="A2539" s="24">
        <v>16007748</v>
      </c>
      <c r="B2539" s="15" t="s">
        <v>2533</v>
      </c>
      <c r="C2539" s="15" t="s">
        <v>2583</v>
      </c>
      <c r="D2539" s="16" t="s">
        <v>2</v>
      </c>
      <c r="E2539" s="17">
        <v>9.1999999999999993</v>
      </c>
      <c r="F2539" s="18">
        <v>2.048</v>
      </c>
      <c r="G2539" s="17">
        <v>7.7</v>
      </c>
      <c r="H2539" s="18">
        <v>1.357</v>
      </c>
      <c r="I2539" s="16" t="s">
        <v>40</v>
      </c>
      <c r="J2539" s="16" t="s">
        <v>4</v>
      </c>
      <c r="K2539" s="16" t="s">
        <v>4</v>
      </c>
      <c r="L2539" s="19">
        <f>IF(Tabelle1[[#This Row],[Heizleistung (55°C)]]=0,Tabelle1[[#This Row],[Heizleistung (35°C)]],(Tabelle1[[#This Row],[Heizleistung (35°C)]]+Tabelle1[[#This Row],[Heizleistung (55°C)]])/2)</f>
        <v>8.4499999999999993</v>
      </c>
      <c r="M2539" s="20">
        <f>IF(Tabelle1[[#This Row],[Etas 55°C]]=0,0,(Tabelle1[[#This Row],[Etas 35°C]]*0.8+Tabelle1[[#This Row],[Etas 55°C]]*0.2))*2.5</f>
        <v>4.7745000000000006</v>
      </c>
      <c r="N2539" s="21">
        <f>IF(-(Tabelle1[[#This Row],[80%/20% SCOP]]-5.5)/5.5=1,"n.a.",-(Tabelle1[[#This Row],[80%/20% SCOP]]-5.5)/5.5)</f>
        <v>0.13190909090909078</v>
      </c>
    </row>
    <row r="2540" spans="1:14" ht="20.100000000000001" customHeight="1" x14ac:dyDescent="0.25">
      <c r="A2540" s="24">
        <v>16007679</v>
      </c>
      <c r="B2540" s="15" t="s">
        <v>2533</v>
      </c>
      <c r="C2540" s="15" t="s">
        <v>2584</v>
      </c>
      <c r="D2540" s="16" t="s">
        <v>2</v>
      </c>
      <c r="E2540" s="17">
        <v>12</v>
      </c>
      <c r="F2540" s="18">
        <v>1.8939999999999999</v>
      </c>
      <c r="G2540" s="17">
        <v>11.6</v>
      </c>
      <c r="H2540" s="18">
        <v>1.351</v>
      </c>
      <c r="I2540" s="16" t="s">
        <v>40</v>
      </c>
      <c r="J2540" s="16" t="s">
        <v>4</v>
      </c>
      <c r="K2540" s="16" t="s">
        <v>4</v>
      </c>
      <c r="L2540" s="19">
        <f>IF(Tabelle1[[#This Row],[Heizleistung (55°C)]]=0,Tabelle1[[#This Row],[Heizleistung (35°C)]],(Tabelle1[[#This Row],[Heizleistung (35°C)]]+Tabelle1[[#This Row],[Heizleistung (55°C)]])/2)</f>
        <v>11.8</v>
      </c>
      <c r="M2540" s="20">
        <f>IF(Tabelle1[[#This Row],[Etas 55°C]]=0,0,(Tabelle1[[#This Row],[Etas 35°C]]*0.8+Tabelle1[[#This Row],[Etas 55°C]]*0.2))*2.5</f>
        <v>4.4634999999999998</v>
      </c>
      <c r="N2540" s="21">
        <f>IF(-(Tabelle1[[#This Row],[80%/20% SCOP]]-5.5)/5.5=1,"n.a.",-(Tabelle1[[#This Row],[80%/20% SCOP]]-5.5)/5.5)</f>
        <v>0.18845454545454549</v>
      </c>
    </row>
    <row r="2541" spans="1:14" ht="20.100000000000001" customHeight="1" x14ac:dyDescent="0.25">
      <c r="A2541" s="24">
        <v>16006682</v>
      </c>
      <c r="B2541" s="15" t="s">
        <v>2533</v>
      </c>
      <c r="C2541" s="15" t="s">
        <v>2585</v>
      </c>
      <c r="D2541" s="16" t="s">
        <v>2</v>
      </c>
      <c r="E2541" s="17">
        <v>13.5</v>
      </c>
      <c r="F2541" s="18">
        <v>1.81</v>
      </c>
      <c r="G2541" s="17">
        <v>12.7</v>
      </c>
      <c r="H2541" s="18">
        <v>1.37</v>
      </c>
      <c r="I2541" s="16" t="s">
        <v>40</v>
      </c>
      <c r="J2541" s="16" t="s">
        <v>4</v>
      </c>
      <c r="K2541" s="16" t="s">
        <v>4</v>
      </c>
      <c r="L2541" s="19">
        <f>IF(Tabelle1[[#This Row],[Heizleistung (55°C)]]=0,Tabelle1[[#This Row],[Heizleistung (35°C)]],(Tabelle1[[#This Row],[Heizleistung (35°C)]]+Tabelle1[[#This Row],[Heizleistung (55°C)]])/2)</f>
        <v>13.1</v>
      </c>
      <c r="M2541" s="20">
        <f>IF(Tabelle1[[#This Row],[Etas 55°C]]=0,0,(Tabelle1[[#This Row],[Etas 35°C]]*0.8+Tabelle1[[#This Row],[Etas 55°C]]*0.2))*2.5</f>
        <v>4.3050000000000006</v>
      </c>
      <c r="N2541" s="21">
        <f>IF(-(Tabelle1[[#This Row],[80%/20% SCOP]]-5.5)/5.5=1,"n.a.",-(Tabelle1[[#This Row],[80%/20% SCOP]]-5.5)/5.5)</f>
        <v>0.21727272727272717</v>
      </c>
    </row>
    <row r="2542" spans="1:14" ht="20.100000000000001" customHeight="1" x14ac:dyDescent="0.25">
      <c r="A2542" s="24">
        <v>16006667</v>
      </c>
      <c r="B2542" s="15" t="s">
        <v>2533</v>
      </c>
      <c r="C2542" s="15" t="s">
        <v>2586</v>
      </c>
      <c r="D2542" s="16" t="s">
        <v>2</v>
      </c>
      <c r="E2542" s="17">
        <v>6.8</v>
      </c>
      <c r="F2542" s="18">
        <v>1.95</v>
      </c>
      <c r="G2542" s="17">
        <v>5.7</v>
      </c>
      <c r="H2542" s="18">
        <v>1.379</v>
      </c>
      <c r="I2542" s="16" t="s">
        <v>40</v>
      </c>
      <c r="J2542" s="16" t="s">
        <v>4</v>
      </c>
      <c r="K2542" s="16" t="s">
        <v>4</v>
      </c>
      <c r="L2542" s="19">
        <f>IF(Tabelle1[[#This Row],[Heizleistung (55°C)]]=0,Tabelle1[[#This Row],[Heizleistung (35°C)]],(Tabelle1[[#This Row],[Heizleistung (35°C)]]+Tabelle1[[#This Row],[Heizleistung (55°C)]])/2)</f>
        <v>6.25</v>
      </c>
      <c r="M2542" s="20">
        <f>IF(Tabelle1[[#This Row],[Etas 55°C]]=0,0,(Tabelle1[[#This Row],[Etas 35°C]]*0.8+Tabelle1[[#This Row],[Etas 55°C]]*0.2))*2.5</f>
        <v>4.5895000000000001</v>
      </c>
      <c r="N2542" s="21">
        <f>IF(-(Tabelle1[[#This Row],[80%/20% SCOP]]-5.5)/5.5=1,"n.a.",-(Tabelle1[[#This Row],[80%/20% SCOP]]-5.5)/5.5)</f>
        <v>0.16554545454545452</v>
      </c>
    </row>
    <row r="2543" spans="1:14" ht="20.100000000000001" customHeight="1" x14ac:dyDescent="0.25">
      <c r="A2543" s="24">
        <v>16007677</v>
      </c>
      <c r="B2543" s="15" t="s">
        <v>2533</v>
      </c>
      <c r="C2543" s="15" t="s">
        <v>2587</v>
      </c>
      <c r="D2543" s="16" t="s">
        <v>2</v>
      </c>
      <c r="E2543" s="17">
        <v>8.1</v>
      </c>
      <c r="F2543" s="18">
        <v>2.056</v>
      </c>
      <c r="G2543" s="17">
        <v>6.6</v>
      </c>
      <c r="H2543" s="18">
        <v>1.3160000000000001</v>
      </c>
      <c r="I2543" s="16" t="s">
        <v>40</v>
      </c>
      <c r="J2543" s="16" t="s">
        <v>4</v>
      </c>
      <c r="K2543" s="16" t="s">
        <v>4</v>
      </c>
      <c r="L2543" s="19">
        <f>IF(Tabelle1[[#This Row],[Heizleistung (55°C)]]=0,Tabelle1[[#This Row],[Heizleistung (35°C)]],(Tabelle1[[#This Row],[Heizleistung (35°C)]]+Tabelle1[[#This Row],[Heizleistung (55°C)]])/2)</f>
        <v>7.35</v>
      </c>
      <c r="M2543" s="20">
        <f>IF(Tabelle1[[#This Row],[Etas 55°C]]=0,0,(Tabelle1[[#This Row],[Etas 35°C]]*0.8+Tabelle1[[#This Row],[Etas 55°C]]*0.2))*2.5</f>
        <v>4.7700000000000005</v>
      </c>
      <c r="N2543" s="21">
        <f>IF(-(Tabelle1[[#This Row],[80%/20% SCOP]]-5.5)/5.5=1,"n.a.",-(Tabelle1[[#This Row],[80%/20% SCOP]]-5.5)/5.5)</f>
        <v>0.13272727272727264</v>
      </c>
    </row>
    <row r="2544" spans="1:14" ht="20.100000000000001" customHeight="1" x14ac:dyDescent="0.25">
      <c r="A2544" s="24">
        <v>16007758</v>
      </c>
      <c r="B2544" s="15" t="s">
        <v>2533</v>
      </c>
      <c r="C2544" s="15" t="s">
        <v>2588</v>
      </c>
      <c r="D2544" s="16" t="s">
        <v>2</v>
      </c>
      <c r="E2544" s="17">
        <v>13.7</v>
      </c>
      <c r="F2544" s="18">
        <v>1.857</v>
      </c>
      <c r="G2544" s="17">
        <v>12.1</v>
      </c>
      <c r="H2544" s="18">
        <v>1.3560000000000001</v>
      </c>
      <c r="I2544" s="16" t="s">
        <v>40</v>
      </c>
      <c r="J2544" s="16" t="s">
        <v>4</v>
      </c>
      <c r="K2544" s="16" t="s">
        <v>4</v>
      </c>
      <c r="L2544" s="19">
        <f>IF(Tabelle1[[#This Row],[Heizleistung (55°C)]]=0,Tabelle1[[#This Row],[Heizleistung (35°C)]],(Tabelle1[[#This Row],[Heizleistung (35°C)]]+Tabelle1[[#This Row],[Heizleistung (55°C)]])/2)</f>
        <v>12.899999999999999</v>
      </c>
      <c r="M2544" s="20">
        <f>IF(Tabelle1[[#This Row],[Etas 55°C]]=0,0,(Tabelle1[[#This Row],[Etas 35°C]]*0.8+Tabelle1[[#This Row],[Etas 55°C]]*0.2))*2.5</f>
        <v>4.3920000000000003</v>
      </c>
      <c r="N2544" s="21">
        <f>IF(-(Tabelle1[[#This Row],[80%/20% SCOP]]-5.5)/5.5=1,"n.a.",-(Tabelle1[[#This Row],[80%/20% SCOP]]-5.5)/5.5)</f>
        <v>0.20145454545454539</v>
      </c>
    </row>
    <row r="2545" spans="1:14" ht="20.100000000000001" customHeight="1" x14ac:dyDescent="0.25">
      <c r="A2545" s="24">
        <v>16006674</v>
      </c>
      <c r="B2545" s="15" t="s">
        <v>2533</v>
      </c>
      <c r="C2545" s="15" t="s">
        <v>2589</v>
      </c>
      <c r="D2545" s="16" t="s">
        <v>2</v>
      </c>
      <c r="E2545" s="17">
        <v>13.7</v>
      </c>
      <c r="F2545" s="18">
        <v>1.857</v>
      </c>
      <c r="G2545" s="17">
        <v>12.1</v>
      </c>
      <c r="H2545" s="18">
        <v>1.3560000000000001</v>
      </c>
      <c r="I2545" s="16" t="s">
        <v>40</v>
      </c>
      <c r="J2545" s="16" t="s">
        <v>4</v>
      </c>
      <c r="K2545" s="16" t="s">
        <v>4</v>
      </c>
      <c r="L2545" s="19">
        <f>IF(Tabelle1[[#This Row],[Heizleistung (55°C)]]=0,Tabelle1[[#This Row],[Heizleistung (35°C)]],(Tabelle1[[#This Row],[Heizleistung (35°C)]]+Tabelle1[[#This Row],[Heizleistung (55°C)]])/2)</f>
        <v>12.899999999999999</v>
      </c>
      <c r="M2545" s="20">
        <f>IF(Tabelle1[[#This Row],[Etas 55°C]]=0,0,(Tabelle1[[#This Row],[Etas 35°C]]*0.8+Tabelle1[[#This Row],[Etas 55°C]]*0.2))*2.5</f>
        <v>4.3920000000000003</v>
      </c>
      <c r="N2545" s="21">
        <f>IF(-(Tabelle1[[#This Row],[80%/20% SCOP]]-5.5)/5.5=1,"n.a.",-(Tabelle1[[#This Row],[80%/20% SCOP]]-5.5)/5.5)</f>
        <v>0.20145454545454539</v>
      </c>
    </row>
    <row r="2546" spans="1:14" ht="20.100000000000001" customHeight="1" x14ac:dyDescent="0.25">
      <c r="A2546" s="24">
        <v>16007746</v>
      </c>
      <c r="B2546" s="15" t="s">
        <v>2533</v>
      </c>
      <c r="C2546" s="15" t="s">
        <v>2590</v>
      </c>
      <c r="D2546" s="16" t="s">
        <v>2</v>
      </c>
      <c r="E2546" s="17">
        <v>6.8</v>
      </c>
      <c r="F2546" s="18">
        <v>1.95</v>
      </c>
      <c r="G2546" s="17">
        <v>5.7</v>
      </c>
      <c r="H2546" s="18">
        <v>1.379</v>
      </c>
      <c r="I2546" s="16" t="s">
        <v>40</v>
      </c>
      <c r="J2546" s="16" t="s">
        <v>4</v>
      </c>
      <c r="K2546" s="16" t="s">
        <v>4</v>
      </c>
      <c r="L2546" s="19">
        <f>IF(Tabelle1[[#This Row],[Heizleistung (55°C)]]=0,Tabelle1[[#This Row],[Heizleistung (35°C)]],(Tabelle1[[#This Row],[Heizleistung (35°C)]]+Tabelle1[[#This Row],[Heizleistung (55°C)]])/2)</f>
        <v>6.25</v>
      </c>
      <c r="M2546" s="20">
        <f>IF(Tabelle1[[#This Row],[Etas 55°C]]=0,0,(Tabelle1[[#This Row],[Etas 35°C]]*0.8+Tabelle1[[#This Row],[Etas 55°C]]*0.2))*2.5</f>
        <v>4.5895000000000001</v>
      </c>
      <c r="N2546" s="21">
        <f>IF(-(Tabelle1[[#This Row],[80%/20% SCOP]]-5.5)/5.5=1,"n.a.",-(Tabelle1[[#This Row],[80%/20% SCOP]]-5.5)/5.5)</f>
        <v>0.16554545454545452</v>
      </c>
    </row>
    <row r="2547" spans="1:14" ht="20.100000000000001" customHeight="1" x14ac:dyDescent="0.25">
      <c r="A2547" s="24">
        <v>16006736</v>
      </c>
      <c r="B2547" s="15" t="s">
        <v>2533</v>
      </c>
      <c r="C2547" s="15" t="s">
        <v>2591</v>
      </c>
      <c r="D2547" s="16" t="s">
        <v>2</v>
      </c>
      <c r="E2547" s="17">
        <v>14.9</v>
      </c>
      <c r="F2547" s="18">
        <v>1.92</v>
      </c>
      <c r="G2547" s="17">
        <v>12.8</v>
      </c>
      <c r="H2547" s="18">
        <v>1.43</v>
      </c>
      <c r="I2547" s="16" t="s">
        <v>40</v>
      </c>
      <c r="J2547" s="16" t="s">
        <v>4</v>
      </c>
      <c r="K2547" s="16" t="s">
        <v>4</v>
      </c>
      <c r="L2547" s="19">
        <f>IF(Tabelle1[[#This Row],[Heizleistung (55°C)]]=0,Tabelle1[[#This Row],[Heizleistung (35°C)]],(Tabelle1[[#This Row],[Heizleistung (35°C)]]+Tabelle1[[#This Row],[Heizleistung (55°C)]])/2)</f>
        <v>13.850000000000001</v>
      </c>
      <c r="M2547" s="20">
        <f>IF(Tabelle1[[#This Row],[Etas 55°C]]=0,0,(Tabelle1[[#This Row],[Etas 35°C]]*0.8+Tabelle1[[#This Row],[Etas 55°C]]*0.2))*2.5</f>
        <v>4.5549999999999997</v>
      </c>
      <c r="N2547" s="21">
        <f>IF(-(Tabelle1[[#This Row],[80%/20% SCOP]]-5.5)/5.5=1,"n.a.",-(Tabelle1[[#This Row],[80%/20% SCOP]]-5.5)/5.5)</f>
        <v>0.17181818181818187</v>
      </c>
    </row>
    <row r="2548" spans="1:14" ht="20.100000000000001" customHeight="1" x14ac:dyDescent="0.25">
      <c r="A2548" s="24">
        <v>16006646</v>
      </c>
      <c r="B2548" s="15" t="s">
        <v>2592</v>
      </c>
      <c r="C2548" s="15" t="s">
        <v>2593</v>
      </c>
      <c r="D2548" s="16" t="s">
        <v>2</v>
      </c>
      <c r="E2548" s="17">
        <v>14</v>
      </c>
      <c r="F2548" s="18">
        <v>1.82</v>
      </c>
      <c r="G2548" s="17">
        <v>12</v>
      </c>
      <c r="H2548" s="18">
        <v>1.32</v>
      </c>
      <c r="I2548" s="16" t="s">
        <v>109</v>
      </c>
      <c r="J2548" s="16" t="s">
        <v>4</v>
      </c>
      <c r="K2548" s="16" t="s">
        <v>15</v>
      </c>
      <c r="L2548" s="19">
        <f>IF(Tabelle1[[#This Row],[Heizleistung (55°C)]]=0,Tabelle1[[#This Row],[Heizleistung (35°C)]],(Tabelle1[[#This Row],[Heizleistung (35°C)]]+Tabelle1[[#This Row],[Heizleistung (55°C)]])/2)</f>
        <v>13</v>
      </c>
      <c r="M2548" s="20">
        <f>IF(Tabelle1[[#This Row],[Etas 55°C]]=0,0,(Tabelle1[[#This Row],[Etas 35°C]]*0.8+Tabelle1[[#This Row],[Etas 55°C]]*0.2))*2.5</f>
        <v>4.3000000000000007</v>
      </c>
      <c r="N2548" s="21">
        <f>IF(-(Tabelle1[[#This Row],[80%/20% SCOP]]-5.5)/5.5=1,"n.a.",-(Tabelle1[[#This Row],[80%/20% SCOP]]-5.5)/5.5)</f>
        <v>0.21818181818181806</v>
      </c>
    </row>
    <row r="2549" spans="1:14" ht="20.100000000000001" customHeight="1" x14ac:dyDescent="0.25">
      <c r="A2549" s="24">
        <v>16006732</v>
      </c>
      <c r="B2549" s="15" t="s">
        <v>2592</v>
      </c>
      <c r="C2549" s="15" t="s">
        <v>2594</v>
      </c>
      <c r="D2549" s="16" t="s">
        <v>2</v>
      </c>
      <c r="E2549" s="17">
        <v>18</v>
      </c>
      <c r="F2549" s="18">
        <v>1.56</v>
      </c>
      <c r="G2549" s="17">
        <v>18</v>
      </c>
      <c r="H2549" s="18">
        <v>1.25</v>
      </c>
      <c r="I2549" s="16" t="s">
        <v>40</v>
      </c>
      <c r="J2549" s="16" t="s">
        <v>4</v>
      </c>
      <c r="K2549" s="16" t="s">
        <v>15</v>
      </c>
      <c r="L2549" s="19">
        <f>IF(Tabelle1[[#This Row],[Heizleistung (55°C)]]=0,Tabelle1[[#This Row],[Heizleistung (35°C)]],(Tabelle1[[#This Row],[Heizleistung (35°C)]]+Tabelle1[[#This Row],[Heizleistung (55°C)]])/2)</f>
        <v>18</v>
      </c>
      <c r="M2549" s="20">
        <f>IF(Tabelle1[[#This Row],[Etas 55°C]]=0,0,(Tabelle1[[#This Row],[Etas 35°C]]*0.8+Tabelle1[[#This Row],[Etas 55°C]]*0.2))*2.5</f>
        <v>3.7450000000000006</v>
      </c>
      <c r="N2549" s="21">
        <f>IF(-(Tabelle1[[#This Row],[80%/20% SCOP]]-5.5)/5.5=1,"n.a.",-(Tabelle1[[#This Row],[80%/20% SCOP]]-5.5)/5.5)</f>
        <v>0.31909090909090898</v>
      </c>
    </row>
    <row r="2550" spans="1:14" ht="20.100000000000001" customHeight="1" x14ac:dyDescent="0.25">
      <c r="A2550" s="24">
        <v>16017779</v>
      </c>
      <c r="B2550" s="15" t="s">
        <v>2592</v>
      </c>
      <c r="C2550" s="15" t="s">
        <v>2595</v>
      </c>
      <c r="D2550" s="16" t="s">
        <v>2</v>
      </c>
      <c r="E2550" s="17">
        <v>14</v>
      </c>
      <c r="F2550" s="18">
        <v>1.79</v>
      </c>
      <c r="G2550" s="17">
        <v>14</v>
      </c>
      <c r="H2550" s="18">
        <v>1.31</v>
      </c>
      <c r="I2550" s="16" t="s">
        <v>3</v>
      </c>
      <c r="J2550" s="16" t="s">
        <v>4</v>
      </c>
      <c r="K2550" s="16" t="s">
        <v>4</v>
      </c>
      <c r="L2550" s="19">
        <f>IF(Tabelle1[[#This Row],[Heizleistung (55°C)]]=0,Tabelle1[[#This Row],[Heizleistung (35°C)]],(Tabelle1[[#This Row],[Heizleistung (35°C)]]+Tabelle1[[#This Row],[Heizleistung (55°C)]])/2)</f>
        <v>14</v>
      </c>
      <c r="M2550" s="20">
        <f>IF(Tabelle1[[#This Row],[Etas 55°C]]=0,0,(Tabelle1[[#This Row],[Etas 35°C]]*0.8+Tabelle1[[#This Row],[Etas 55°C]]*0.2))*2.5</f>
        <v>4.2350000000000003</v>
      </c>
      <c r="N2550" s="21">
        <f>IF(-(Tabelle1[[#This Row],[80%/20% SCOP]]-5.5)/5.5=1,"n.a.",-(Tabelle1[[#This Row],[80%/20% SCOP]]-5.5)/5.5)</f>
        <v>0.22999999999999995</v>
      </c>
    </row>
    <row r="2551" spans="1:14" ht="20.100000000000001" customHeight="1" x14ac:dyDescent="0.25">
      <c r="A2551" s="24">
        <v>16006656</v>
      </c>
      <c r="B2551" s="15" t="s">
        <v>2592</v>
      </c>
      <c r="C2551" s="15" t="s">
        <v>2596</v>
      </c>
      <c r="D2551" s="16" t="s">
        <v>2</v>
      </c>
      <c r="E2551" s="17">
        <v>16</v>
      </c>
      <c r="F2551" s="18">
        <v>1.61</v>
      </c>
      <c r="G2551" s="17">
        <v>14</v>
      </c>
      <c r="H2551" s="18">
        <v>1.34</v>
      </c>
      <c r="I2551" s="16" t="s">
        <v>109</v>
      </c>
      <c r="J2551" s="16" t="s">
        <v>4</v>
      </c>
      <c r="K2551" s="16" t="s">
        <v>15</v>
      </c>
      <c r="L2551" s="19">
        <f>IF(Tabelle1[[#This Row],[Heizleistung (55°C)]]=0,Tabelle1[[#This Row],[Heizleistung (35°C)]],(Tabelle1[[#This Row],[Heizleistung (35°C)]]+Tabelle1[[#This Row],[Heizleistung (55°C)]])/2)</f>
        <v>15</v>
      </c>
      <c r="M2551" s="20">
        <f>IF(Tabelle1[[#This Row],[Etas 55°C]]=0,0,(Tabelle1[[#This Row],[Etas 35°C]]*0.8+Tabelle1[[#This Row],[Etas 55°C]]*0.2))*2.5</f>
        <v>3.8900000000000006</v>
      </c>
      <c r="N2551" s="21">
        <f>IF(-(Tabelle1[[#This Row],[80%/20% SCOP]]-5.5)/5.5=1,"n.a.",-(Tabelle1[[#This Row],[80%/20% SCOP]]-5.5)/5.5)</f>
        <v>0.29272727272727261</v>
      </c>
    </row>
    <row r="2552" spans="1:14" ht="20.100000000000001" customHeight="1" x14ac:dyDescent="0.25">
      <c r="A2552" s="24">
        <v>16007736</v>
      </c>
      <c r="B2552" s="15" t="s">
        <v>2592</v>
      </c>
      <c r="C2552" s="15" t="s">
        <v>2597</v>
      </c>
      <c r="D2552" s="16" t="s">
        <v>2</v>
      </c>
      <c r="E2552" s="17">
        <v>11</v>
      </c>
      <c r="F2552" s="18">
        <v>1.81</v>
      </c>
      <c r="G2552" s="17">
        <v>10</v>
      </c>
      <c r="H2552" s="18">
        <v>1.35</v>
      </c>
      <c r="I2552" s="16" t="s">
        <v>109</v>
      </c>
      <c r="J2552" s="16" t="s">
        <v>4</v>
      </c>
      <c r="K2552" s="16" t="s">
        <v>15</v>
      </c>
      <c r="L2552" s="19">
        <f>IF(Tabelle1[[#This Row],[Heizleistung (55°C)]]=0,Tabelle1[[#This Row],[Heizleistung (35°C)]],(Tabelle1[[#This Row],[Heizleistung (35°C)]]+Tabelle1[[#This Row],[Heizleistung (55°C)]])/2)</f>
        <v>10.5</v>
      </c>
      <c r="M2552" s="20">
        <f>IF(Tabelle1[[#This Row],[Etas 55°C]]=0,0,(Tabelle1[[#This Row],[Etas 35°C]]*0.8+Tabelle1[[#This Row],[Etas 55°C]]*0.2))*2.5</f>
        <v>4.2950000000000008</v>
      </c>
      <c r="N2552" s="21">
        <f>IF(-(Tabelle1[[#This Row],[80%/20% SCOP]]-5.5)/5.5=1,"n.a.",-(Tabelle1[[#This Row],[80%/20% SCOP]]-5.5)/5.5)</f>
        <v>0.21909090909090895</v>
      </c>
    </row>
    <row r="2553" spans="1:14" ht="20.100000000000001" customHeight="1" x14ac:dyDescent="0.25">
      <c r="A2553" s="24">
        <v>16017773</v>
      </c>
      <c r="B2553" s="15" t="s">
        <v>2592</v>
      </c>
      <c r="C2553" s="15" t="s">
        <v>2598</v>
      </c>
      <c r="D2553" s="16" t="s">
        <v>2</v>
      </c>
      <c r="E2553" s="17">
        <v>14</v>
      </c>
      <c r="F2553" s="18">
        <v>1.79</v>
      </c>
      <c r="G2553" s="17">
        <v>14</v>
      </c>
      <c r="H2553" s="18">
        <v>1.31</v>
      </c>
      <c r="I2553" s="16" t="s">
        <v>3</v>
      </c>
      <c r="J2553" s="16" t="s">
        <v>4</v>
      </c>
      <c r="K2553" s="16" t="s">
        <v>4</v>
      </c>
      <c r="L2553" s="19">
        <f>IF(Tabelle1[[#This Row],[Heizleistung (55°C)]]=0,Tabelle1[[#This Row],[Heizleistung (35°C)]],(Tabelle1[[#This Row],[Heizleistung (35°C)]]+Tabelle1[[#This Row],[Heizleistung (55°C)]])/2)</f>
        <v>14</v>
      </c>
      <c r="M2553" s="20">
        <f>IF(Tabelle1[[#This Row],[Etas 55°C]]=0,0,(Tabelle1[[#This Row],[Etas 35°C]]*0.8+Tabelle1[[#This Row],[Etas 55°C]]*0.2))*2.5</f>
        <v>4.2350000000000003</v>
      </c>
      <c r="N2553" s="21">
        <f>IF(-(Tabelle1[[#This Row],[80%/20% SCOP]]-5.5)/5.5=1,"n.a.",-(Tabelle1[[#This Row],[80%/20% SCOP]]-5.5)/5.5)</f>
        <v>0.22999999999999995</v>
      </c>
    </row>
    <row r="2554" spans="1:14" ht="20.100000000000001" customHeight="1" x14ac:dyDescent="0.25">
      <c r="A2554" s="24">
        <v>16017763</v>
      </c>
      <c r="B2554" s="15" t="s">
        <v>2592</v>
      </c>
      <c r="C2554" s="15" t="s">
        <v>2599</v>
      </c>
      <c r="D2554" s="16" t="s">
        <v>2</v>
      </c>
      <c r="E2554" s="17">
        <v>4</v>
      </c>
      <c r="F2554" s="18">
        <v>1.77</v>
      </c>
      <c r="G2554" s="17">
        <v>4</v>
      </c>
      <c r="H2554" s="18">
        <v>1.27</v>
      </c>
      <c r="I2554" s="16" t="s">
        <v>3</v>
      </c>
      <c r="J2554" s="16" t="s">
        <v>4</v>
      </c>
      <c r="K2554" s="16" t="s">
        <v>4</v>
      </c>
      <c r="L2554" s="19">
        <f>IF(Tabelle1[[#This Row],[Heizleistung (55°C)]]=0,Tabelle1[[#This Row],[Heizleistung (35°C)]],(Tabelle1[[#This Row],[Heizleistung (35°C)]]+Tabelle1[[#This Row],[Heizleistung (55°C)]])/2)</f>
        <v>4</v>
      </c>
      <c r="M2554" s="20">
        <f>IF(Tabelle1[[#This Row],[Etas 55°C]]=0,0,(Tabelle1[[#This Row],[Etas 35°C]]*0.8+Tabelle1[[#This Row],[Etas 55°C]]*0.2))*2.5</f>
        <v>4.1750000000000007</v>
      </c>
      <c r="N2554" s="21">
        <f>IF(-(Tabelle1[[#This Row],[80%/20% SCOP]]-5.5)/5.5=1,"n.a.",-(Tabelle1[[#This Row],[80%/20% SCOP]]-5.5)/5.5)</f>
        <v>0.24090909090909077</v>
      </c>
    </row>
    <row r="2555" spans="1:14" ht="20.100000000000001" customHeight="1" x14ac:dyDescent="0.25">
      <c r="A2555" s="24">
        <v>16017778</v>
      </c>
      <c r="B2555" s="15" t="s">
        <v>2592</v>
      </c>
      <c r="C2555" s="15" t="s">
        <v>2600</v>
      </c>
      <c r="D2555" s="16" t="s">
        <v>2</v>
      </c>
      <c r="E2555" s="17">
        <v>12</v>
      </c>
      <c r="F2555" s="18">
        <v>1.78</v>
      </c>
      <c r="G2555" s="17">
        <v>12</v>
      </c>
      <c r="H2555" s="18">
        <v>1.39</v>
      </c>
      <c r="I2555" s="16" t="s">
        <v>3</v>
      </c>
      <c r="J2555" s="16" t="s">
        <v>4</v>
      </c>
      <c r="K2555" s="16" t="s">
        <v>4</v>
      </c>
      <c r="L2555" s="19">
        <f>IF(Tabelle1[[#This Row],[Heizleistung (55°C)]]=0,Tabelle1[[#This Row],[Heizleistung (35°C)]],(Tabelle1[[#This Row],[Heizleistung (35°C)]]+Tabelle1[[#This Row],[Heizleistung (55°C)]])/2)</f>
        <v>12</v>
      </c>
      <c r="M2555" s="20">
        <f>IF(Tabelle1[[#This Row],[Etas 55°C]]=0,0,(Tabelle1[[#This Row],[Etas 35°C]]*0.8+Tabelle1[[#This Row],[Etas 55°C]]*0.2))*2.5</f>
        <v>4.2550000000000008</v>
      </c>
      <c r="N2555" s="21">
        <f>IF(-(Tabelle1[[#This Row],[80%/20% SCOP]]-5.5)/5.5=1,"n.a.",-(Tabelle1[[#This Row],[80%/20% SCOP]]-5.5)/5.5)</f>
        <v>0.22636363636363621</v>
      </c>
    </row>
    <row r="2556" spans="1:14" ht="20.100000000000001" customHeight="1" x14ac:dyDescent="0.25">
      <c r="A2556" s="24">
        <v>16006648</v>
      </c>
      <c r="B2556" s="15" t="s">
        <v>2592</v>
      </c>
      <c r="C2556" s="15" t="s">
        <v>2601</v>
      </c>
      <c r="D2556" s="16" t="s">
        <v>2</v>
      </c>
      <c r="E2556" s="17">
        <v>4</v>
      </c>
      <c r="F2556" s="18">
        <v>1.8</v>
      </c>
      <c r="G2556" s="17">
        <v>4</v>
      </c>
      <c r="H2556" s="18">
        <v>1.3</v>
      </c>
      <c r="I2556" s="16" t="s">
        <v>40</v>
      </c>
      <c r="J2556" s="16" t="s">
        <v>4</v>
      </c>
      <c r="K2556" s="16" t="s">
        <v>15</v>
      </c>
      <c r="L2556" s="19">
        <f>IF(Tabelle1[[#This Row],[Heizleistung (55°C)]]=0,Tabelle1[[#This Row],[Heizleistung (35°C)]],(Tabelle1[[#This Row],[Heizleistung (35°C)]]+Tabelle1[[#This Row],[Heizleistung (55°C)]])/2)</f>
        <v>4</v>
      </c>
      <c r="M2556" s="20">
        <f>IF(Tabelle1[[#This Row],[Etas 55°C]]=0,0,(Tabelle1[[#This Row],[Etas 35°C]]*0.8+Tabelle1[[#This Row],[Etas 55°C]]*0.2))*2.5</f>
        <v>4.25</v>
      </c>
      <c r="N2556" s="21">
        <f>IF(-(Tabelle1[[#This Row],[80%/20% SCOP]]-5.5)/5.5=1,"n.a.",-(Tabelle1[[#This Row],[80%/20% SCOP]]-5.5)/5.5)</f>
        <v>0.22727272727272727</v>
      </c>
    </row>
    <row r="2557" spans="1:14" ht="20.100000000000001" customHeight="1" x14ac:dyDescent="0.25">
      <c r="A2557" s="24">
        <v>16009249</v>
      </c>
      <c r="B2557" s="15" t="s">
        <v>2592</v>
      </c>
      <c r="C2557" s="15" t="s">
        <v>2602</v>
      </c>
      <c r="D2557" s="16" t="s">
        <v>2</v>
      </c>
      <c r="E2557" s="17">
        <v>13</v>
      </c>
      <c r="F2557" s="18">
        <v>1.63</v>
      </c>
      <c r="G2557" s="17">
        <v>13</v>
      </c>
      <c r="H2557" s="18">
        <v>1.28</v>
      </c>
      <c r="I2557" s="16" t="s">
        <v>40</v>
      </c>
      <c r="J2557" s="16" t="s">
        <v>4</v>
      </c>
      <c r="K2557" s="16" t="s">
        <v>15</v>
      </c>
      <c r="L2557" s="19">
        <f>IF(Tabelle1[[#This Row],[Heizleistung (55°C)]]=0,Tabelle1[[#This Row],[Heizleistung (35°C)]],(Tabelle1[[#This Row],[Heizleistung (35°C)]]+Tabelle1[[#This Row],[Heizleistung (55°C)]])/2)</f>
        <v>13</v>
      </c>
      <c r="M2557" s="20">
        <f>IF(Tabelle1[[#This Row],[Etas 55°C]]=0,0,(Tabelle1[[#This Row],[Etas 35°C]]*0.8+Tabelle1[[#This Row],[Etas 55°C]]*0.2))*2.5</f>
        <v>3.9000000000000004</v>
      </c>
      <c r="N2557" s="21">
        <f>IF(-(Tabelle1[[#This Row],[80%/20% SCOP]]-5.5)/5.5=1,"n.a.",-(Tabelle1[[#This Row],[80%/20% SCOP]]-5.5)/5.5)</f>
        <v>0.29090909090909084</v>
      </c>
    </row>
    <row r="2558" spans="1:14" ht="20.100000000000001" customHeight="1" x14ac:dyDescent="0.25">
      <c r="A2558" s="24">
        <v>16016418</v>
      </c>
      <c r="B2558" s="15" t="s">
        <v>2592</v>
      </c>
      <c r="C2558" s="15" t="s">
        <v>2603</v>
      </c>
      <c r="D2558" s="16" t="s">
        <v>2</v>
      </c>
      <c r="E2558" s="17">
        <v>3.5</v>
      </c>
      <c r="F2558" s="18">
        <v>1.75</v>
      </c>
      <c r="G2558" s="17">
        <v>3.5</v>
      </c>
      <c r="H2558" s="18">
        <v>1.25</v>
      </c>
      <c r="I2558" s="16" t="s">
        <v>40</v>
      </c>
      <c r="J2558" s="16" t="s">
        <v>4</v>
      </c>
      <c r="K2558" s="16" t="s">
        <v>15</v>
      </c>
      <c r="L2558" s="19">
        <f>IF(Tabelle1[[#This Row],[Heizleistung (55°C)]]=0,Tabelle1[[#This Row],[Heizleistung (35°C)]],(Tabelle1[[#This Row],[Heizleistung (35°C)]]+Tabelle1[[#This Row],[Heizleistung (55°C)]])/2)</f>
        <v>3.5</v>
      </c>
      <c r="M2558" s="20">
        <f>IF(Tabelle1[[#This Row],[Etas 55°C]]=0,0,(Tabelle1[[#This Row],[Etas 35°C]]*0.8+Tabelle1[[#This Row],[Etas 55°C]]*0.2))*2.5</f>
        <v>4.125</v>
      </c>
      <c r="N2558" s="21">
        <f>IF(-(Tabelle1[[#This Row],[80%/20% SCOP]]-5.5)/5.5=1,"n.a.",-(Tabelle1[[#This Row],[80%/20% SCOP]]-5.5)/5.5)</f>
        <v>0.25</v>
      </c>
    </row>
    <row r="2559" spans="1:14" ht="20.100000000000001" customHeight="1" x14ac:dyDescent="0.25">
      <c r="A2559" s="24">
        <v>16010828</v>
      </c>
      <c r="B2559" s="15" t="s">
        <v>2592</v>
      </c>
      <c r="C2559" s="15" t="s">
        <v>2604</v>
      </c>
      <c r="D2559" s="16" t="s">
        <v>2</v>
      </c>
      <c r="E2559" s="17">
        <v>14</v>
      </c>
      <c r="F2559" s="18">
        <v>1.74</v>
      </c>
      <c r="G2559" s="17">
        <v>14</v>
      </c>
      <c r="H2559" s="18">
        <v>1.31</v>
      </c>
      <c r="I2559" s="16" t="s">
        <v>109</v>
      </c>
      <c r="J2559" s="16" t="s">
        <v>4</v>
      </c>
      <c r="K2559" s="16" t="s">
        <v>15</v>
      </c>
      <c r="L2559" s="19">
        <f>IF(Tabelle1[[#This Row],[Heizleistung (55°C)]]=0,Tabelle1[[#This Row],[Heizleistung (35°C)]],(Tabelle1[[#This Row],[Heizleistung (35°C)]]+Tabelle1[[#This Row],[Heizleistung (55°C)]])/2)</f>
        <v>14</v>
      </c>
      <c r="M2559" s="20">
        <f>IF(Tabelle1[[#This Row],[Etas 55°C]]=0,0,(Tabelle1[[#This Row],[Etas 35°C]]*0.8+Tabelle1[[#This Row],[Etas 55°C]]*0.2))*2.5</f>
        <v>4.1350000000000007</v>
      </c>
      <c r="N2559" s="21">
        <f>IF(-(Tabelle1[[#This Row],[80%/20% SCOP]]-5.5)/5.5=1,"n.a.",-(Tabelle1[[#This Row],[80%/20% SCOP]]-5.5)/5.5)</f>
        <v>0.24818181818181806</v>
      </c>
    </row>
    <row r="2560" spans="1:14" ht="20.100000000000001" customHeight="1" x14ac:dyDescent="0.25">
      <c r="A2560" s="24">
        <v>16006726</v>
      </c>
      <c r="B2560" s="15" t="s">
        <v>2592</v>
      </c>
      <c r="C2560" s="15" t="s">
        <v>2605</v>
      </c>
      <c r="D2560" s="16" t="s">
        <v>2</v>
      </c>
      <c r="E2560" s="17">
        <v>13</v>
      </c>
      <c r="F2560" s="18">
        <v>1.75</v>
      </c>
      <c r="G2560" s="17">
        <v>13</v>
      </c>
      <c r="H2560" s="18">
        <v>1.33</v>
      </c>
      <c r="I2560" s="16" t="s">
        <v>40</v>
      </c>
      <c r="J2560" s="16" t="s">
        <v>4</v>
      </c>
      <c r="K2560" s="16" t="s">
        <v>15</v>
      </c>
      <c r="L2560" s="19">
        <f>IF(Tabelle1[[#This Row],[Heizleistung (55°C)]]=0,Tabelle1[[#This Row],[Heizleistung (35°C)]],(Tabelle1[[#This Row],[Heizleistung (35°C)]]+Tabelle1[[#This Row],[Heizleistung (55°C)]])/2)</f>
        <v>13</v>
      </c>
      <c r="M2560" s="20">
        <f>IF(Tabelle1[[#This Row],[Etas 55°C]]=0,0,(Tabelle1[[#This Row],[Etas 35°C]]*0.8+Tabelle1[[#This Row],[Etas 55°C]]*0.2))*2.5</f>
        <v>4.165</v>
      </c>
      <c r="N2560" s="21">
        <f>IF(-(Tabelle1[[#This Row],[80%/20% SCOP]]-5.5)/5.5=1,"n.a.",-(Tabelle1[[#This Row],[80%/20% SCOP]]-5.5)/5.5)</f>
        <v>0.24272727272727271</v>
      </c>
    </row>
    <row r="2561" spans="1:14" ht="20.100000000000001" customHeight="1" x14ac:dyDescent="0.25">
      <c r="A2561" s="24">
        <v>16006715</v>
      </c>
      <c r="B2561" s="15" t="s">
        <v>2592</v>
      </c>
      <c r="C2561" s="15" t="s">
        <v>2606</v>
      </c>
      <c r="D2561" s="16" t="s">
        <v>2</v>
      </c>
      <c r="E2561" s="17">
        <v>4</v>
      </c>
      <c r="F2561" s="18">
        <v>1.8</v>
      </c>
      <c r="G2561" s="17">
        <v>4</v>
      </c>
      <c r="H2561" s="18">
        <v>1.3</v>
      </c>
      <c r="I2561" s="16" t="s">
        <v>40</v>
      </c>
      <c r="J2561" s="16" t="s">
        <v>4</v>
      </c>
      <c r="K2561" s="16" t="s">
        <v>15</v>
      </c>
      <c r="L2561" s="19">
        <f>IF(Tabelle1[[#This Row],[Heizleistung (55°C)]]=0,Tabelle1[[#This Row],[Heizleistung (35°C)]],(Tabelle1[[#This Row],[Heizleistung (35°C)]]+Tabelle1[[#This Row],[Heizleistung (55°C)]])/2)</f>
        <v>4</v>
      </c>
      <c r="M2561" s="20">
        <f>IF(Tabelle1[[#This Row],[Etas 55°C]]=0,0,(Tabelle1[[#This Row],[Etas 35°C]]*0.8+Tabelle1[[#This Row],[Etas 55°C]]*0.2))*2.5</f>
        <v>4.25</v>
      </c>
      <c r="N2561" s="21">
        <f>IF(-(Tabelle1[[#This Row],[80%/20% SCOP]]-5.5)/5.5=1,"n.a.",-(Tabelle1[[#This Row],[80%/20% SCOP]]-5.5)/5.5)</f>
        <v>0.22727272727272727</v>
      </c>
    </row>
    <row r="2562" spans="1:14" ht="20.100000000000001" customHeight="1" x14ac:dyDescent="0.25">
      <c r="A2562" s="24">
        <v>16010826</v>
      </c>
      <c r="B2562" s="15" t="s">
        <v>2592</v>
      </c>
      <c r="C2562" s="15" t="s">
        <v>2607</v>
      </c>
      <c r="D2562" s="16" t="s">
        <v>2</v>
      </c>
      <c r="E2562" s="17">
        <v>16</v>
      </c>
      <c r="F2562" s="18">
        <v>1.52</v>
      </c>
      <c r="G2562" s="17">
        <v>16</v>
      </c>
      <c r="H2562" s="18">
        <v>1.26</v>
      </c>
      <c r="I2562" s="16" t="s">
        <v>109</v>
      </c>
      <c r="J2562" s="16" t="s">
        <v>4</v>
      </c>
      <c r="K2562" s="16" t="s">
        <v>15</v>
      </c>
      <c r="L2562" s="19">
        <f>IF(Tabelle1[[#This Row],[Heizleistung (55°C)]]=0,Tabelle1[[#This Row],[Heizleistung (35°C)]],(Tabelle1[[#This Row],[Heizleistung (35°C)]]+Tabelle1[[#This Row],[Heizleistung (55°C)]])/2)</f>
        <v>16</v>
      </c>
      <c r="M2562" s="20">
        <f>IF(Tabelle1[[#This Row],[Etas 55°C]]=0,0,(Tabelle1[[#This Row],[Etas 35°C]]*0.8+Tabelle1[[#This Row],[Etas 55°C]]*0.2))*2.5</f>
        <v>3.6700000000000004</v>
      </c>
      <c r="N2562" s="21">
        <f>IF(-(Tabelle1[[#This Row],[80%/20% SCOP]]-5.5)/5.5=1,"n.a.",-(Tabelle1[[#This Row],[80%/20% SCOP]]-5.5)/5.5)</f>
        <v>0.33272727272727265</v>
      </c>
    </row>
    <row r="2563" spans="1:14" ht="20.100000000000001" customHeight="1" x14ac:dyDescent="0.25">
      <c r="A2563" s="24">
        <v>16010914</v>
      </c>
      <c r="B2563" s="15" t="s">
        <v>2592</v>
      </c>
      <c r="C2563" s="15" t="s">
        <v>2608</v>
      </c>
      <c r="D2563" s="16" t="s">
        <v>2</v>
      </c>
      <c r="E2563" s="17">
        <v>16</v>
      </c>
      <c r="F2563" s="18">
        <v>1.5</v>
      </c>
      <c r="G2563" s="17">
        <v>16</v>
      </c>
      <c r="H2563" s="18">
        <v>1.25</v>
      </c>
      <c r="I2563" s="16" t="s">
        <v>109</v>
      </c>
      <c r="J2563" s="16" t="s">
        <v>4</v>
      </c>
      <c r="K2563" s="16" t="s">
        <v>15</v>
      </c>
      <c r="L2563" s="19">
        <f>IF(Tabelle1[[#This Row],[Heizleistung (55°C)]]=0,Tabelle1[[#This Row],[Heizleistung (35°C)]],(Tabelle1[[#This Row],[Heizleistung (35°C)]]+Tabelle1[[#This Row],[Heizleistung (55°C)]])/2)</f>
        <v>16</v>
      </c>
      <c r="M2563" s="20">
        <f>IF(Tabelle1[[#This Row],[Etas 55°C]]=0,0,(Tabelle1[[#This Row],[Etas 35°C]]*0.8+Tabelle1[[#This Row],[Etas 55°C]]*0.2))*2.5</f>
        <v>3.6250000000000004</v>
      </c>
      <c r="N2563" s="21">
        <f>IF(-(Tabelle1[[#This Row],[80%/20% SCOP]]-5.5)/5.5=1,"n.a.",-(Tabelle1[[#This Row],[80%/20% SCOP]]-5.5)/5.5)</f>
        <v>0.34090909090909083</v>
      </c>
    </row>
    <row r="2564" spans="1:14" ht="20.100000000000001" customHeight="1" x14ac:dyDescent="0.25">
      <c r="A2564" s="24">
        <v>16017780</v>
      </c>
      <c r="B2564" s="15" t="s">
        <v>2592</v>
      </c>
      <c r="C2564" s="15" t="s">
        <v>2609</v>
      </c>
      <c r="D2564" s="16" t="s">
        <v>2</v>
      </c>
      <c r="E2564" s="17">
        <v>10</v>
      </c>
      <c r="F2564" s="18">
        <v>1.78</v>
      </c>
      <c r="G2564" s="17">
        <v>10</v>
      </c>
      <c r="H2564" s="18">
        <v>1.43</v>
      </c>
      <c r="I2564" s="16" t="s">
        <v>3</v>
      </c>
      <c r="J2564" s="16" t="s">
        <v>4</v>
      </c>
      <c r="K2564" s="16" t="s">
        <v>4</v>
      </c>
      <c r="L2564" s="19">
        <f>IF(Tabelle1[[#This Row],[Heizleistung (55°C)]]=0,Tabelle1[[#This Row],[Heizleistung (35°C)]],(Tabelle1[[#This Row],[Heizleistung (35°C)]]+Tabelle1[[#This Row],[Heizleistung (55°C)]])/2)</f>
        <v>10</v>
      </c>
      <c r="M2564" s="20">
        <f>IF(Tabelle1[[#This Row],[Etas 55°C]]=0,0,(Tabelle1[[#This Row],[Etas 35°C]]*0.8+Tabelle1[[#This Row],[Etas 55°C]]*0.2))*2.5</f>
        <v>4.2750000000000004</v>
      </c>
      <c r="N2564" s="21">
        <f>IF(-(Tabelle1[[#This Row],[80%/20% SCOP]]-5.5)/5.5=1,"n.a.",-(Tabelle1[[#This Row],[80%/20% SCOP]]-5.5)/5.5)</f>
        <v>0.22272727272727266</v>
      </c>
    </row>
    <row r="2565" spans="1:14" ht="20.100000000000001" customHeight="1" x14ac:dyDescent="0.25">
      <c r="A2565" s="24">
        <v>16017782</v>
      </c>
      <c r="B2565" s="15" t="s">
        <v>2592</v>
      </c>
      <c r="C2565" s="15" t="s">
        <v>2610</v>
      </c>
      <c r="D2565" s="16" t="s">
        <v>2</v>
      </c>
      <c r="E2565" s="17">
        <v>14</v>
      </c>
      <c r="F2565" s="18">
        <v>1.79</v>
      </c>
      <c r="G2565" s="17">
        <v>14</v>
      </c>
      <c r="H2565" s="18">
        <v>1.31</v>
      </c>
      <c r="I2565" s="16" t="s">
        <v>3</v>
      </c>
      <c r="J2565" s="16" t="s">
        <v>4</v>
      </c>
      <c r="K2565" s="16" t="s">
        <v>4</v>
      </c>
      <c r="L2565" s="19">
        <f>IF(Tabelle1[[#This Row],[Heizleistung (55°C)]]=0,Tabelle1[[#This Row],[Heizleistung (35°C)]],(Tabelle1[[#This Row],[Heizleistung (35°C)]]+Tabelle1[[#This Row],[Heizleistung (55°C)]])/2)</f>
        <v>14</v>
      </c>
      <c r="M2565" s="20">
        <f>IF(Tabelle1[[#This Row],[Etas 55°C]]=0,0,(Tabelle1[[#This Row],[Etas 35°C]]*0.8+Tabelle1[[#This Row],[Etas 55°C]]*0.2))*2.5</f>
        <v>4.2350000000000003</v>
      </c>
      <c r="N2565" s="21">
        <f>IF(-(Tabelle1[[#This Row],[80%/20% SCOP]]-5.5)/5.5=1,"n.a.",-(Tabelle1[[#This Row],[80%/20% SCOP]]-5.5)/5.5)</f>
        <v>0.22999999999999995</v>
      </c>
    </row>
    <row r="2566" spans="1:14" ht="20.100000000000001" customHeight="1" x14ac:dyDescent="0.25">
      <c r="A2566" s="24">
        <v>16017776</v>
      </c>
      <c r="B2566" s="15" t="s">
        <v>2592</v>
      </c>
      <c r="C2566" s="15" t="s">
        <v>2611</v>
      </c>
      <c r="D2566" s="16" t="s">
        <v>2</v>
      </c>
      <c r="E2566" s="17">
        <v>8</v>
      </c>
      <c r="F2566" s="18">
        <v>1.84</v>
      </c>
      <c r="G2566" s="17">
        <v>8.6</v>
      </c>
      <c r="H2566" s="18">
        <v>1.35</v>
      </c>
      <c r="I2566" s="16" t="s">
        <v>3</v>
      </c>
      <c r="J2566" s="16" t="s">
        <v>4</v>
      </c>
      <c r="K2566" s="16" t="s">
        <v>4</v>
      </c>
      <c r="L2566" s="19">
        <f>IF(Tabelle1[[#This Row],[Heizleistung (55°C)]]=0,Tabelle1[[#This Row],[Heizleistung (35°C)]],(Tabelle1[[#This Row],[Heizleistung (35°C)]]+Tabelle1[[#This Row],[Heizleistung (55°C)]])/2)</f>
        <v>8.3000000000000007</v>
      </c>
      <c r="M2566" s="20">
        <f>IF(Tabelle1[[#This Row],[Etas 55°C]]=0,0,(Tabelle1[[#This Row],[Etas 35°C]]*0.8+Tabelle1[[#This Row],[Etas 55°C]]*0.2))*2.5</f>
        <v>4.3550000000000004</v>
      </c>
      <c r="N2566" s="21">
        <f>IF(-(Tabelle1[[#This Row],[80%/20% SCOP]]-5.5)/5.5=1,"n.a.",-(Tabelle1[[#This Row],[80%/20% SCOP]]-5.5)/5.5)</f>
        <v>0.20818181818181811</v>
      </c>
    </row>
    <row r="2567" spans="1:14" ht="20.100000000000001" customHeight="1" x14ac:dyDescent="0.25">
      <c r="A2567" s="24">
        <v>16017761</v>
      </c>
      <c r="B2567" s="15" t="s">
        <v>2592</v>
      </c>
      <c r="C2567" s="15" t="s">
        <v>2612</v>
      </c>
      <c r="D2567" s="16" t="s">
        <v>2</v>
      </c>
      <c r="E2567" s="17">
        <v>12</v>
      </c>
      <c r="F2567" s="18">
        <v>1.78</v>
      </c>
      <c r="G2567" s="17">
        <v>12</v>
      </c>
      <c r="H2567" s="18">
        <v>1.39</v>
      </c>
      <c r="I2567" s="16" t="s">
        <v>3</v>
      </c>
      <c r="J2567" s="16" t="s">
        <v>4</v>
      </c>
      <c r="K2567" s="16" t="s">
        <v>4</v>
      </c>
      <c r="L2567" s="19">
        <f>IF(Tabelle1[[#This Row],[Heizleistung (55°C)]]=0,Tabelle1[[#This Row],[Heizleistung (35°C)]],(Tabelle1[[#This Row],[Heizleistung (35°C)]]+Tabelle1[[#This Row],[Heizleistung (55°C)]])/2)</f>
        <v>12</v>
      </c>
      <c r="M2567" s="20">
        <f>IF(Tabelle1[[#This Row],[Etas 55°C]]=0,0,(Tabelle1[[#This Row],[Etas 35°C]]*0.8+Tabelle1[[#This Row],[Etas 55°C]]*0.2))*2.5</f>
        <v>4.2550000000000008</v>
      </c>
      <c r="N2567" s="21">
        <f>IF(-(Tabelle1[[#This Row],[80%/20% SCOP]]-5.5)/5.5=1,"n.a.",-(Tabelle1[[#This Row],[80%/20% SCOP]]-5.5)/5.5)</f>
        <v>0.22636363636363621</v>
      </c>
    </row>
    <row r="2568" spans="1:14" ht="20.100000000000001" customHeight="1" x14ac:dyDescent="0.25">
      <c r="A2568" s="24">
        <v>16010825</v>
      </c>
      <c r="B2568" s="15" t="s">
        <v>2592</v>
      </c>
      <c r="C2568" s="15" t="s">
        <v>2613</v>
      </c>
      <c r="D2568" s="16" t="s">
        <v>2</v>
      </c>
      <c r="E2568" s="17">
        <v>14</v>
      </c>
      <c r="F2568" s="18">
        <v>1.74</v>
      </c>
      <c r="G2568" s="17">
        <v>14</v>
      </c>
      <c r="H2568" s="18">
        <v>1.31</v>
      </c>
      <c r="I2568" s="16" t="s">
        <v>109</v>
      </c>
      <c r="J2568" s="16" t="s">
        <v>4</v>
      </c>
      <c r="K2568" s="16" t="s">
        <v>15</v>
      </c>
      <c r="L2568" s="19">
        <f>IF(Tabelle1[[#This Row],[Heizleistung (55°C)]]=0,Tabelle1[[#This Row],[Heizleistung (35°C)]],(Tabelle1[[#This Row],[Heizleistung (35°C)]]+Tabelle1[[#This Row],[Heizleistung (55°C)]])/2)</f>
        <v>14</v>
      </c>
      <c r="M2568" s="20">
        <f>IF(Tabelle1[[#This Row],[Etas 55°C]]=0,0,(Tabelle1[[#This Row],[Etas 35°C]]*0.8+Tabelle1[[#This Row],[Etas 55°C]]*0.2))*2.5</f>
        <v>4.1350000000000007</v>
      </c>
      <c r="N2568" s="21">
        <f>IF(-(Tabelle1[[#This Row],[80%/20% SCOP]]-5.5)/5.5=1,"n.a.",-(Tabelle1[[#This Row],[80%/20% SCOP]]-5.5)/5.5)</f>
        <v>0.24818181818181806</v>
      </c>
    </row>
    <row r="2569" spans="1:14" ht="20.100000000000001" customHeight="1" x14ac:dyDescent="0.25">
      <c r="A2569" s="24">
        <v>16007734</v>
      </c>
      <c r="B2569" s="15" t="s">
        <v>2592</v>
      </c>
      <c r="C2569" s="15" t="s">
        <v>2614</v>
      </c>
      <c r="D2569" s="16" t="s">
        <v>2</v>
      </c>
      <c r="E2569" s="17">
        <v>6</v>
      </c>
      <c r="F2569" s="18">
        <v>1.77</v>
      </c>
      <c r="G2569" s="17">
        <v>5</v>
      </c>
      <c r="H2569" s="18">
        <v>1.27</v>
      </c>
      <c r="I2569" s="16" t="s">
        <v>40</v>
      </c>
      <c r="J2569" s="16" t="s">
        <v>4</v>
      </c>
      <c r="K2569" s="16" t="s">
        <v>15</v>
      </c>
      <c r="L2569" s="19">
        <f>IF(Tabelle1[[#This Row],[Heizleistung (55°C)]]=0,Tabelle1[[#This Row],[Heizleistung (35°C)]],(Tabelle1[[#This Row],[Heizleistung (35°C)]]+Tabelle1[[#This Row],[Heizleistung (55°C)]])/2)</f>
        <v>5.5</v>
      </c>
      <c r="M2569" s="20">
        <f>IF(Tabelle1[[#This Row],[Etas 55°C]]=0,0,(Tabelle1[[#This Row],[Etas 35°C]]*0.8+Tabelle1[[#This Row],[Etas 55°C]]*0.2))*2.5</f>
        <v>4.1750000000000007</v>
      </c>
      <c r="N2569" s="21">
        <f>IF(-(Tabelle1[[#This Row],[80%/20% SCOP]]-5.5)/5.5=1,"n.a.",-(Tabelle1[[#This Row],[80%/20% SCOP]]-5.5)/5.5)</f>
        <v>0.24090909090909077</v>
      </c>
    </row>
    <row r="2570" spans="1:14" ht="20.100000000000001" customHeight="1" x14ac:dyDescent="0.25">
      <c r="A2570" s="24">
        <v>16017781</v>
      </c>
      <c r="B2570" s="15" t="s">
        <v>2592</v>
      </c>
      <c r="C2570" s="15" t="s">
        <v>2615</v>
      </c>
      <c r="D2570" s="16" t="s">
        <v>2</v>
      </c>
      <c r="E2570" s="17">
        <v>12</v>
      </c>
      <c r="F2570" s="18">
        <v>1.78</v>
      </c>
      <c r="G2570" s="17">
        <v>12</v>
      </c>
      <c r="H2570" s="18">
        <v>1.39</v>
      </c>
      <c r="I2570" s="16" t="s">
        <v>3</v>
      </c>
      <c r="J2570" s="16" t="s">
        <v>4</v>
      </c>
      <c r="K2570" s="16" t="s">
        <v>4</v>
      </c>
      <c r="L2570" s="19">
        <f>IF(Tabelle1[[#This Row],[Heizleistung (55°C)]]=0,Tabelle1[[#This Row],[Heizleistung (35°C)]],(Tabelle1[[#This Row],[Heizleistung (35°C)]]+Tabelle1[[#This Row],[Heizleistung (55°C)]])/2)</f>
        <v>12</v>
      </c>
      <c r="M2570" s="20">
        <f>IF(Tabelle1[[#This Row],[Etas 55°C]]=0,0,(Tabelle1[[#This Row],[Etas 35°C]]*0.8+Tabelle1[[#This Row],[Etas 55°C]]*0.2))*2.5</f>
        <v>4.2550000000000008</v>
      </c>
      <c r="N2570" s="21">
        <f>IF(-(Tabelle1[[#This Row],[80%/20% SCOP]]-5.5)/5.5=1,"n.a.",-(Tabelle1[[#This Row],[80%/20% SCOP]]-5.5)/5.5)</f>
        <v>0.22636363636363621</v>
      </c>
    </row>
    <row r="2571" spans="1:14" ht="20.100000000000001" customHeight="1" x14ac:dyDescent="0.25">
      <c r="A2571" s="24">
        <v>16006728</v>
      </c>
      <c r="B2571" s="15" t="s">
        <v>2592</v>
      </c>
      <c r="C2571" s="15" t="s">
        <v>2616</v>
      </c>
      <c r="D2571" s="16" t="s">
        <v>2</v>
      </c>
      <c r="E2571" s="17">
        <v>13</v>
      </c>
      <c r="F2571" s="18">
        <v>1.75</v>
      </c>
      <c r="G2571" s="17">
        <v>13</v>
      </c>
      <c r="H2571" s="18">
        <v>1.33</v>
      </c>
      <c r="I2571" s="16" t="s">
        <v>40</v>
      </c>
      <c r="J2571" s="16" t="s">
        <v>4</v>
      </c>
      <c r="K2571" s="16" t="s">
        <v>15</v>
      </c>
      <c r="L2571" s="19">
        <f>IF(Tabelle1[[#This Row],[Heizleistung (55°C)]]=0,Tabelle1[[#This Row],[Heizleistung (35°C)]],(Tabelle1[[#This Row],[Heizleistung (35°C)]]+Tabelle1[[#This Row],[Heizleistung (55°C)]])/2)</f>
        <v>13</v>
      </c>
      <c r="M2571" s="20">
        <f>IF(Tabelle1[[#This Row],[Etas 55°C]]=0,0,(Tabelle1[[#This Row],[Etas 35°C]]*0.8+Tabelle1[[#This Row],[Etas 55°C]]*0.2))*2.5</f>
        <v>4.165</v>
      </c>
      <c r="N2571" s="21">
        <f>IF(-(Tabelle1[[#This Row],[80%/20% SCOP]]-5.5)/5.5=1,"n.a.",-(Tabelle1[[#This Row],[80%/20% SCOP]]-5.5)/5.5)</f>
        <v>0.24272727272727271</v>
      </c>
    </row>
    <row r="2572" spans="1:14" ht="20.100000000000001" customHeight="1" x14ac:dyDescent="0.25">
      <c r="A2572" s="24">
        <v>16006644</v>
      </c>
      <c r="B2572" s="15" t="s">
        <v>2592</v>
      </c>
      <c r="C2572" s="15" t="s">
        <v>2617</v>
      </c>
      <c r="D2572" s="16" t="s">
        <v>2</v>
      </c>
      <c r="E2572" s="17">
        <v>16</v>
      </c>
      <c r="F2572" s="18">
        <v>1.62</v>
      </c>
      <c r="G2572" s="17">
        <v>14</v>
      </c>
      <c r="H2572" s="18">
        <v>1.34</v>
      </c>
      <c r="I2572" s="16" t="s">
        <v>109</v>
      </c>
      <c r="J2572" s="16" t="s">
        <v>4</v>
      </c>
      <c r="K2572" s="16" t="s">
        <v>15</v>
      </c>
      <c r="L2572" s="19">
        <f>IF(Tabelle1[[#This Row],[Heizleistung (55°C)]]=0,Tabelle1[[#This Row],[Heizleistung (35°C)]],(Tabelle1[[#This Row],[Heizleistung (35°C)]]+Tabelle1[[#This Row],[Heizleistung (55°C)]])/2)</f>
        <v>15</v>
      </c>
      <c r="M2572" s="20">
        <f>IF(Tabelle1[[#This Row],[Etas 55°C]]=0,0,(Tabelle1[[#This Row],[Etas 35°C]]*0.8+Tabelle1[[#This Row],[Etas 55°C]]*0.2))*2.5</f>
        <v>3.9100000000000006</v>
      </c>
      <c r="N2572" s="21">
        <f>IF(-(Tabelle1[[#This Row],[80%/20% SCOP]]-5.5)/5.5=1,"n.a.",-(Tabelle1[[#This Row],[80%/20% SCOP]]-5.5)/5.5)</f>
        <v>0.28909090909090901</v>
      </c>
    </row>
    <row r="2573" spans="1:14" ht="20.100000000000001" customHeight="1" x14ac:dyDescent="0.25">
      <c r="A2573" s="24">
        <v>16017772</v>
      </c>
      <c r="B2573" s="15" t="s">
        <v>2592</v>
      </c>
      <c r="C2573" s="15" t="s">
        <v>2618</v>
      </c>
      <c r="D2573" s="16" t="s">
        <v>2</v>
      </c>
      <c r="E2573" s="17">
        <v>14</v>
      </c>
      <c r="F2573" s="18">
        <v>1.78</v>
      </c>
      <c r="G2573" s="17">
        <v>12</v>
      </c>
      <c r="H2573" s="18">
        <v>1.39</v>
      </c>
      <c r="I2573" s="16" t="s">
        <v>3</v>
      </c>
      <c r="J2573" s="16" t="s">
        <v>4</v>
      </c>
      <c r="K2573" s="16" t="s">
        <v>4</v>
      </c>
      <c r="L2573" s="19">
        <f>IF(Tabelle1[[#This Row],[Heizleistung (55°C)]]=0,Tabelle1[[#This Row],[Heizleistung (35°C)]],(Tabelle1[[#This Row],[Heizleistung (35°C)]]+Tabelle1[[#This Row],[Heizleistung (55°C)]])/2)</f>
        <v>13</v>
      </c>
      <c r="M2573" s="20">
        <f>IF(Tabelle1[[#This Row],[Etas 55°C]]=0,0,(Tabelle1[[#This Row],[Etas 35°C]]*0.8+Tabelle1[[#This Row],[Etas 55°C]]*0.2))*2.5</f>
        <v>4.2550000000000008</v>
      </c>
      <c r="N2573" s="21">
        <f>IF(-(Tabelle1[[#This Row],[80%/20% SCOP]]-5.5)/5.5=1,"n.a.",-(Tabelle1[[#This Row],[80%/20% SCOP]]-5.5)/5.5)</f>
        <v>0.22636363636363621</v>
      </c>
    </row>
    <row r="2574" spans="1:14" ht="20.100000000000001" customHeight="1" x14ac:dyDescent="0.25">
      <c r="A2574" s="24">
        <v>16006731</v>
      </c>
      <c r="B2574" s="15" t="s">
        <v>2592</v>
      </c>
      <c r="C2574" s="15" t="s">
        <v>2619</v>
      </c>
      <c r="D2574" s="16" t="s">
        <v>2</v>
      </c>
      <c r="E2574" s="17">
        <v>16</v>
      </c>
      <c r="F2574" s="18">
        <v>1.56</v>
      </c>
      <c r="G2574" s="17">
        <v>16</v>
      </c>
      <c r="H2574" s="18">
        <v>1.25</v>
      </c>
      <c r="I2574" s="16" t="s">
        <v>40</v>
      </c>
      <c r="J2574" s="16" t="s">
        <v>4</v>
      </c>
      <c r="K2574" s="16" t="s">
        <v>15</v>
      </c>
      <c r="L2574" s="19">
        <f>IF(Tabelle1[[#This Row],[Heizleistung (55°C)]]=0,Tabelle1[[#This Row],[Heizleistung (35°C)]],(Tabelle1[[#This Row],[Heizleistung (35°C)]]+Tabelle1[[#This Row],[Heizleistung (55°C)]])/2)</f>
        <v>16</v>
      </c>
      <c r="M2574" s="20">
        <f>IF(Tabelle1[[#This Row],[Etas 55°C]]=0,0,(Tabelle1[[#This Row],[Etas 35°C]]*0.8+Tabelle1[[#This Row],[Etas 55°C]]*0.2))*2.5</f>
        <v>3.7450000000000006</v>
      </c>
      <c r="N2574" s="21">
        <f>IF(-(Tabelle1[[#This Row],[80%/20% SCOP]]-5.5)/5.5=1,"n.a.",-(Tabelle1[[#This Row],[80%/20% SCOP]]-5.5)/5.5)</f>
        <v>0.31909090909090898</v>
      </c>
    </row>
    <row r="2575" spans="1:14" ht="20.100000000000001" customHeight="1" x14ac:dyDescent="0.25">
      <c r="A2575" s="24">
        <v>16018383</v>
      </c>
      <c r="B2575" s="15" t="s">
        <v>2592</v>
      </c>
      <c r="C2575" s="15" t="s">
        <v>2620</v>
      </c>
      <c r="D2575" s="16" t="s">
        <v>2</v>
      </c>
      <c r="E2575" s="17">
        <v>4.3</v>
      </c>
      <c r="F2575" s="18">
        <v>1.75</v>
      </c>
      <c r="G2575" s="17">
        <v>4.3</v>
      </c>
      <c r="H2575" s="18">
        <v>1.25</v>
      </c>
      <c r="I2575" s="16" t="s">
        <v>40</v>
      </c>
      <c r="J2575" s="16" t="s">
        <v>4</v>
      </c>
      <c r="K2575" s="16" t="s">
        <v>4</v>
      </c>
      <c r="L2575" s="19">
        <f>IF(Tabelle1[[#This Row],[Heizleistung (55°C)]]=0,Tabelle1[[#This Row],[Heizleistung (35°C)]],(Tabelle1[[#This Row],[Heizleistung (35°C)]]+Tabelle1[[#This Row],[Heizleistung (55°C)]])/2)</f>
        <v>4.3</v>
      </c>
      <c r="M2575" s="20">
        <f>IF(Tabelle1[[#This Row],[Etas 55°C]]=0,0,(Tabelle1[[#This Row],[Etas 35°C]]*0.8+Tabelle1[[#This Row],[Etas 55°C]]*0.2))*2.5</f>
        <v>4.125</v>
      </c>
      <c r="N2575" s="21">
        <f>IF(-(Tabelle1[[#This Row],[80%/20% SCOP]]-5.5)/5.5=1,"n.a.",-(Tabelle1[[#This Row],[80%/20% SCOP]]-5.5)/5.5)</f>
        <v>0.25</v>
      </c>
    </row>
    <row r="2576" spans="1:14" ht="20.100000000000001" customHeight="1" x14ac:dyDescent="0.25">
      <c r="A2576" s="24">
        <v>16017770</v>
      </c>
      <c r="B2576" s="15" t="s">
        <v>2592</v>
      </c>
      <c r="C2576" s="15" t="s">
        <v>2621</v>
      </c>
      <c r="D2576" s="16" t="s">
        <v>2</v>
      </c>
      <c r="E2576" s="17">
        <v>14</v>
      </c>
      <c r="F2576" s="18">
        <v>1.79</v>
      </c>
      <c r="G2576" s="17">
        <v>14</v>
      </c>
      <c r="H2576" s="18">
        <v>1.31</v>
      </c>
      <c r="I2576" s="16" t="s">
        <v>3</v>
      </c>
      <c r="J2576" s="16" t="s">
        <v>4</v>
      </c>
      <c r="K2576" s="16" t="s">
        <v>4</v>
      </c>
      <c r="L2576" s="19">
        <f>IF(Tabelle1[[#This Row],[Heizleistung (55°C)]]=0,Tabelle1[[#This Row],[Heizleistung (35°C)]],(Tabelle1[[#This Row],[Heizleistung (35°C)]]+Tabelle1[[#This Row],[Heizleistung (55°C)]])/2)</f>
        <v>14</v>
      </c>
      <c r="M2576" s="20">
        <f>IF(Tabelle1[[#This Row],[Etas 55°C]]=0,0,(Tabelle1[[#This Row],[Etas 35°C]]*0.8+Tabelle1[[#This Row],[Etas 55°C]]*0.2))*2.5</f>
        <v>4.2350000000000003</v>
      </c>
      <c r="N2576" s="21">
        <f>IF(-(Tabelle1[[#This Row],[80%/20% SCOP]]-5.5)/5.5=1,"n.a.",-(Tabelle1[[#This Row],[80%/20% SCOP]]-5.5)/5.5)</f>
        <v>0.22999999999999995</v>
      </c>
    </row>
    <row r="2577" spans="1:14" ht="20.100000000000001" customHeight="1" x14ac:dyDescent="0.25">
      <c r="A2577" s="24">
        <v>16016416</v>
      </c>
      <c r="B2577" s="15" t="s">
        <v>2592</v>
      </c>
      <c r="C2577" s="15" t="s">
        <v>2622</v>
      </c>
      <c r="D2577" s="16" t="s">
        <v>2</v>
      </c>
      <c r="E2577" s="17">
        <v>6</v>
      </c>
      <c r="F2577" s="18">
        <v>1.75</v>
      </c>
      <c r="G2577" s="17">
        <v>5</v>
      </c>
      <c r="H2577" s="18">
        <v>1.25</v>
      </c>
      <c r="I2577" s="16" t="s">
        <v>40</v>
      </c>
      <c r="J2577" s="16" t="s">
        <v>4</v>
      </c>
      <c r="K2577" s="16" t="s">
        <v>15</v>
      </c>
      <c r="L2577" s="19">
        <f>IF(Tabelle1[[#This Row],[Heizleistung (55°C)]]=0,Tabelle1[[#This Row],[Heizleistung (35°C)]],(Tabelle1[[#This Row],[Heizleistung (35°C)]]+Tabelle1[[#This Row],[Heizleistung (55°C)]])/2)</f>
        <v>5.5</v>
      </c>
      <c r="M2577" s="20">
        <f>IF(Tabelle1[[#This Row],[Etas 55°C]]=0,0,(Tabelle1[[#This Row],[Etas 35°C]]*0.8+Tabelle1[[#This Row],[Etas 55°C]]*0.2))*2.5</f>
        <v>4.125</v>
      </c>
      <c r="N2577" s="21">
        <f>IF(-(Tabelle1[[#This Row],[80%/20% SCOP]]-5.5)/5.5=1,"n.a.",-(Tabelle1[[#This Row],[80%/20% SCOP]]-5.5)/5.5)</f>
        <v>0.25</v>
      </c>
    </row>
    <row r="2578" spans="1:14" ht="20.100000000000001" customHeight="1" x14ac:dyDescent="0.25">
      <c r="A2578" s="24">
        <v>16016423</v>
      </c>
      <c r="B2578" s="15" t="s">
        <v>2592</v>
      </c>
      <c r="C2578" s="15" t="s">
        <v>2623</v>
      </c>
      <c r="D2578" s="16" t="s">
        <v>2</v>
      </c>
      <c r="E2578" s="17">
        <v>7</v>
      </c>
      <c r="F2578" s="18">
        <v>1.75</v>
      </c>
      <c r="G2578" s="17">
        <v>6</v>
      </c>
      <c r="H2578" s="18">
        <v>1.25</v>
      </c>
      <c r="I2578" s="16" t="s">
        <v>40</v>
      </c>
      <c r="J2578" s="16" t="s">
        <v>4</v>
      </c>
      <c r="K2578" s="16" t="s">
        <v>15</v>
      </c>
      <c r="L2578" s="19">
        <f>IF(Tabelle1[[#This Row],[Heizleistung (55°C)]]=0,Tabelle1[[#This Row],[Heizleistung (35°C)]],(Tabelle1[[#This Row],[Heizleistung (35°C)]]+Tabelle1[[#This Row],[Heizleistung (55°C)]])/2)</f>
        <v>6.5</v>
      </c>
      <c r="M2578" s="20">
        <f>IF(Tabelle1[[#This Row],[Etas 55°C]]=0,0,(Tabelle1[[#This Row],[Etas 35°C]]*0.8+Tabelle1[[#This Row],[Etas 55°C]]*0.2))*2.5</f>
        <v>4.125</v>
      </c>
      <c r="N2578" s="21">
        <f>IF(-(Tabelle1[[#This Row],[80%/20% SCOP]]-5.5)/5.5=1,"n.a.",-(Tabelle1[[#This Row],[80%/20% SCOP]]-5.5)/5.5)</f>
        <v>0.25</v>
      </c>
    </row>
    <row r="2579" spans="1:14" ht="20.100000000000001" customHeight="1" x14ac:dyDescent="0.25">
      <c r="A2579" s="24">
        <v>16006727</v>
      </c>
      <c r="B2579" s="15" t="s">
        <v>2592</v>
      </c>
      <c r="C2579" s="15" t="s">
        <v>2624</v>
      </c>
      <c r="D2579" s="16" t="s">
        <v>2</v>
      </c>
      <c r="E2579" s="17">
        <v>13</v>
      </c>
      <c r="F2579" s="18">
        <v>1.63</v>
      </c>
      <c r="G2579" s="17">
        <v>13</v>
      </c>
      <c r="H2579" s="18">
        <v>1.28</v>
      </c>
      <c r="I2579" s="16" t="s">
        <v>40</v>
      </c>
      <c r="J2579" s="16" t="s">
        <v>4</v>
      </c>
      <c r="K2579" s="16" t="s">
        <v>15</v>
      </c>
      <c r="L2579" s="19">
        <f>IF(Tabelle1[[#This Row],[Heizleistung (55°C)]]=0,Tabelle1[[#This Row],[Heizleistung (35°C)]],(Tabelle1[[#This Row],[Heizleistung (35°C)]]+Tabelle1[[#This Row],[Heizleistung (55°C)]])/2)</f>
        <v>13</v>
      </c>
      <c r="M2579" s="20">
        <f>IF(Tabelle1[[#This Row],[Etas 55°C]]=0,0,(Tabelle1[[#This Row],[Etas 35°C]]*0.8+Tabelle1[[#This Row],[Etas 55°C]]*0.2))*2.5</f>
        <v>3.9000000000000004</v>
      </c>
      <c r="N2579" s="21">
        <f>IF(-(Tabelle1[[#This Row],[80%/20% SCOP]]-5.5)/5.5=1,"n.a.",-(Tabelle1[[#This Row],[80%/20% SCOP]]-5.5)/5.5)</f>
        <v>0.29090909090909084</v>
      </c>
    </row>
    <row r="2580" spans="1:14" ht="20.100000000000001" customHeight="1" x14ac:dyDescent="0.25">
      <c r="A2580" s="24">
        <v>16016414</v>
      </c>
      <c r="B2580" s="15" t="s">
        <v>2592</v>
      </c>
      <c r="C2580" s="15" t="s">
        <v>2625</v>
      </c>
      <c r="D2580" s="16" t="s">
        <v>2</v>
      </c>
      <c r="E2580" s="17">
        <v>3.5</v>
      </c>
      <c r="F2580" s="18">
        <v>1.75</v>
      </c>
      <c r="G2580" s="17">
        <v>3.5</v>
      </c>
      <c r="H2580" s="18">
        <v>1.25</v>
      </c>
      <c r="I2580" s="16" t="s">
        <v>40</v>
      </c>
      <c r="J2580" s="16" t="s">
        <v>4</v>
      </c>
      <c r="K2580" s="16" t="s">
        <v>15</v>
      </c>
      <c r="L2580" s="19">
        <f>IF(Tabelle1[[#This Row],[Heizleistung (55°C)]]=0,Tabelle1[[#This Row],[Heizleistung (35°C)]],(Tabelle1[[#This Row],[Heizleistung (35°C)]]+Tabelle1[[#This Row],[Heizleistung (55°C)]])/2)</f>
        <v>3.5</v>
      </c>
      <c r="M2580" s="20">
        <f>IF(Tabelle1[[#This Row],[Etas 55°C]]=0,0,(Tabelle1[[#This Row],[Etas 35°C]]*0.8+Tabelle1[[#This Row],[Etas 55°C]]*0.2))*2.5</f>
        <v>4.125</v>
      </c>
      <c r="N2580" s="21">
        <f>IF(-(Tabelle1[[#This Row],[80%/20% SCOP]]-5.5)/5.5=1,"n.a.",-(Tabelle1[[#This Row],[80%/20% SCOP]]-5.5)/5.5)</f>
        <v>0.25</v>
      </c>
    </row>
    <row r="2581" spans="1:14" ht="20.100000000000001" customHeight="1" x14ac:dyDescent="0.25">
      <c r="A2581" s="24">
        <v>16017745</v>
      </c>
      <c r="B2581" s="15" t="s">
        <v>2592</v>
      </c>
      <c r="C2581" s="15" t="s">
        <v>2626</v>
      </c>
      <c r="D2581" s="16" t="s">
        <v>2</v>
      </c>
      <c r="E2581" s="17">
        <v>12</v>
      </c>
      <c r="F2581" s="18">
        <v>1.76</v>
      </c>
      <c r="G2581" s="17">
        <v>12</v>
      </c>
      <c r="H2581" s="18">
        <v>1.27</v>
      </c>
      <c r="I2581" s="16" t="s">
        <v>40</v>
      </c>
      <c r="J2581" s="16" t="s">
        <v>4</v>
      </c>
      <c r="K2581" s="16" t="s">
        <v>4</v>
      </c>
      <c r="L2581" s="19">
        <f>IF(Tabelle1[[#This Row],[Heizleistung (55°C)]]=0,Tabelle1[[#This Row],[Heizleistung (35°C)]],(Tabelle1[[#This Row],[Heizleistung (35°C)]]+Tabelle1[[#This Row],[Heizleistung (55°C)]])/2)</f>
        <v>12</v>
      </c>
      <c r="M2581" s="20">
        <f>IF(Tabelle1[[#This Row],[Etas 55°C]]=0,0,(Tabelle1[[#This Row],[Etas 35°C]]*0.8+Tabelle1[[#This Row],[Etas 55°C]]*0.2))*2.5</f>
        <v>4.1550000000000002</v>
      </c>
      <c r="N2581" s="21">
        <f>IF(-(Tabelle1[[#This Row],[80%/20% SCOP]]-5.5)/5.5=1,"n.a.",-(Tabelle1[[#This Row],[80%/20% SCOP]]-5.5)/5.5)</f>
        <v>0.24454545454545451</v>
      </c>
    </row>
    <row r="2582" spans="1:14" ht="20.100000000000001" customHeight="1" x14ac:dyDescent="0.25">
      <c r="A2582" s="24">
        <v>16017769</v>
      </c>
      <c r="B2582" s="15" t="s">
        <v>2592</v>
      </c>
      <c r="C2582" s="15" t="s">
        <v>2627</v>
      </c>
      <c r="D2582" s="16" t="s">
        <v>2</v>
      </c>
      <c r="E2582" s="17">
        <v>14</v>
      </c>
      <c r="F2582" s="18">
        <v>1.78</v>
      </c>
      <c r="G2582" s="17">
        <v>12</v>
      </c>
      <c r="H2582" s="18">
        <v>1.39</v>
      </c>
      <c r="I2582" s="16" t="s">
        <v>3</v>
      </c>
      <c r="J2582" s="16" t="s">
        <v>4</v>
      </c>
      <c r="K2582" s="16" t="s">
        <v>4</v>
      </c>
      <c r="L2582" s="19">
        <f>IF(Tabelle1[[#This Row],[Heizleistung (55°C)]]=0,Tabelle1[[#This Row],[Heizleistung (35°C)]],(Tabelle1[[#This Row],[Heizleistung (35°C)]]+Tabelle1[[#This Row],[Heizleistung (55°C)]])/2)</f>
        <v>13</v>
      </c>
      <c r="M2582" s="20">
        <f>IF(Tabelle1[[#This Row],[Etas 55°C]]=0,0,(Tabelle1[[#This Row],[Etas 35°C]]*0.8+Tabelle1[[#This Row],[Etas 55°C]]*0.2))*2.5</f>
        <v>4.2550000000000008</v>
      </c>
      <c r="N2582" s="21">
        <f>IF(-(Tabelle1[[#This Row],[80%/20% SCOP]]-5.5)/5.5=1,"n.a.",-(Tabelle1[[#This Row],[80%/20% SCOP]]-5.5)/5.5)</f>
        <v>0.22636363636363621</v>
      </c>
    </row>
    <row r="2583" spans="1:14" ht="20.100000000000001" customHeight="1" x14ac:dyDescent="0.25">
      <c r="A2583" s="24">
        <v>16017733</v>
      </c>
      <c r="B2583" s="15" t="s">
        <v>2592</v>
      </c>
      <c r="C2583" s="15" t="s">
        <v>2628</v>
      </c>
      <c r="D2583" s="16" t="s">
        <v>2</v>
      </c>
      <c r="E2583" s="17">
        <v>8.5</v>
      </c>
      <c r="F2583" s="18">
        <v>1.77</v>
      </c>
      <c r="G2583" s="17">
        <v>8</v>
      </c>
      <c r="H2583" s="18">
        <v>1.29</v>
      </c>
      <c r="I2583" s="16" t="s">
        <v>40</v>
      </c>
      <c r="J2583" s="16" t="s">
        <v>4</v>
      </c>
      <c r="K2583" s="16" t="s">
        <v>4</v>
      </c>
      <c r="L2583" s="19">
        <f>IF(Tabelle1[[#This Row],[Heizleistung (55°C)]]=0,Tabelle1[[#This Row],[Heizleistung (35°C)]],(Tabelle1[[#This Row],[Heizleistung (35°C)]]+Tabelle1[[#This Row],[Heizleistung (55°C)]])/2)</f>
        <v>8.25</v>
      </c>
      <c r="M2583" s="20">
        <f>IF(Tabelle1[[#This Row],[Etas 55°C]]=0,0,(Tabelle1[[#This Row],[Etas 35°C]]*0.8+Tabelle1[[#This Row],[Etas 55°C]]*0.2))*2.5</f>
        <v>4.1850000000000005</v>
      </c>
      <c r="N2583" s="21">
        <f>IF(-(Tabelle1[[#This Row],[80%/20% SCOP]]-5.5)/5.5=1,"n.a.",-(Tabelle1[[#This Row],[80%/20% SCOP]]-5.5)/5.5)</f>
        <v>0.23909090909090899</v>
      </c>
    </row>
    <row r="2584" spans="1:14" ht="20.100000000000001" customHeight="1" x14ac:dyDescent="0.25">
      <c r="A2584" s="24">
        <v>16007737</v>
      </c>
      <c r="B2584" s="15" t="s">
        <v>2592</v>
      </c>
      <c r="C2584" s="15" t="s">
        <v>2629</v>
      </c>
      <c r="D2584" s="16" t="s">
        <v>2</v>
      </c>
      <c r="E2584" s="17">
        <v>14</v>
      </c>
      <c r="F2584" s="18">
        <v>1.83</v>
      </c>
      <c r="G2584" s="17">
        <v>12</v>
      </c>
      <c r="H2584" s="18">
        <v>1.33</v>
      </c>
      <c r="I2584" s="16" t="s">
        <v>109</v>
      </c>
      <c r="J2584" s="16" t="s">
        <v>4</v>
      </c>
      <c r="K2584" s="16" t="s">
        <v>15</v>
      </c>
      <c r="L2584" s="19">
        <f>IF(Tabelle1[[#This Row],[Heizleistung (55°C)]]=0,Tabelle1[[#This Row],[Heizleistung (35°C)]],(Tabelle1[[#This Row],[Heizleistung (35°C)]]+Tabelle1[[#This Row],[Heizleistung (55°C)]])/2)</f>
        <v>13</v>
      </c>
      <c r="M2584" s="20">
        <f>IF(Tabelle1[[#This Row],[Etas 55°C]]=0,0,(Tabelle1[[#This Row],[Etas 35°C]]*0.8+Tabelle1[[#This Row],[Etas 55°C]]*0.2))*2.5</f>
        <v>4.3250000000000002</v>
      </c>
      <c r="N2584" s="21">
        <f>IF(-(Tabelle1[[#This Row],[80%/20% SCOP]]-5.5)/5.5=1,"n.a.",-(Tabelle1[[#This Row],[80%/20% SCOP]]-5.5)/5.5)</f>
        <v>0.2136363636363636</v>
      </c>
    </row>
    <row r="2585" spans="1:14" ht="20.100000000000001" customHeight="1" x14ac:dyDescent="0.25">
      <c r="A2585" s="24">
        <v>16007390</v>
      </c>
      <c r="B2585" s="15" t="s">
        <v>2592</v>
      </c>
      <c r="C2585" s="15" t="s">
        <v>2630</v>
      </c>
      <c r="D2585" s="16" t="s">
        <v>2</v>
      </c>
      <c r="E2585" s="17">
        <v>8</v>
      </c>
      <c r="F2585" s="18">
        <v>1.77</v>
      </c>
      <c r="G2585" s="17">
        <v>8</v>
      </c>
      <c r="H2585" s="18">
        <v>1.25</v>
      </c>
      <c r="I2585" s="16" t="s">
        <v>40</v>
      </c>
      <c r="J2585" s="16" t="s">
        <v>4</v>
      </c>
      <c r="K2585" s="16" t="s">
        <v>15</v>
      </c>
      <c r="L2585" s="19">
        <f>IF(Tabelle1[[#This Row],[Heizleistung (55°C)]]=0,Tabelle1[[#This Row],[Heizleistung (35°C)]],(Tabelle1[[#This Row],[Heizleistung (35°C)]]+Tabelle1[[#This Row],[Heizleistung (55°C)]])/2)</f>
        <v>8</v>
      </c>
      <c r="M2585" s="20">
        <f>IF(Tabelle1[[#This Row],[Etas 55°C]]=0,0,(Tabelle1[[#This Row],[Etas 35°C]]*0.8+Tabelle1[[#This Row],[Etas 55°C]]*0.2))*2.5</f>
        <v>4.165</v>
      </c>
      <c r="N2585" s="21">
        <f>IF(-(Tabelle1[[#This Row],[80%/20% SCOP]]-5.5)/5.5=1,"n.a.",-(Tabelle1[[#This Row],[80%/20% SCOP]]-5.5)/5.5)</f>
        <v>0.24272727272727271</v>
      </c>
    </row>
    <row r="2586" spans="1:14" ht="20.100000000000001" customHeight="1" x14ac:dyDescent="0.25">
      <c r="A2586" s="24">
        <v>16006653</v>
      </c>
      <c r="B2586" s="15" t="s">
        <v>2592</v>
      </c>
      <c r="C2586" s="15" t="s">
        <v>2631</v>
      </c>
      <c r="D2586" s="16" t="s">
        <v>2</v>
      </c>
      <c r="E2586" s="17">
        <v>16</v>
      </c>
      <c r="F2586" s="18">
        <v>1.62</v>
      </c>
      <c r="G2586" s="17">
        <v>14</v>
      </c>
      <c r="H2586" s="18">
        <v>1.34</v>
      </c>
      <c r="I2586" s="16" t="s">
        <v>109</v>
      </c>
      <c r="J2586" s="16" t="s">
        <v>4</v>
      </c>
      <c r="K2586" s="16" t="s">
        <v>15</v>
      </c>
      <c r="L2586" s="19">
        <f>IF(Tabelle1[[#This Row],[Heizleistung (55°C)]]=0,Tabelle1[[#This Row],[Heizleistung (35°C)]],(Tabelle1[[#This Row],[Heizleistung (35°C)]]+Tabelle1[[#This Row],[Heizleistung (55°C)]])/2)</f>
        <v>15</v>
      </c>
      <c r="M2586" s="20">
        <f>IF(Tabelle1[[#This Row],[Etas 55°C]]=0,0,(Tabelle1[[#This Row],[Etas 35°C]]*0.8+Tabelle1[[#This Row],[Etas 55°C]]*0.2))*2.5</f>
        <v>3.9100000000000006</v>
      </c>
      <c r="N2586" s="21">
        <f>IF(-(Tabelle1[[#This Row],[80%/20% SCOP]]-5.5)/5.5=1,"n.a.",-(Tabelle1[[#This Row],[80%/20% SCOP]]-5.5)/5.5)</f>
        <v>0.28909090909090901</v>
      </c>
    </row>
    <row r="2587" spans="1:14" ht="20.100000000000001" customHeight="1" x14ac:dyDescent="0.25">
      <c r="A2587" s="24">
        <v>16017739</v>
      </c>
      <c r="B2587" s="15" t="s">
        <v>2592</v>
      </c>
      <c r="C2587" s="15" t="s">
        <v>2632</v>
      </c>
      <c r="D2587" s="16" t="s">
        <v>2</v>
      </c>
      <c r="E2587" s="17">
        <v>10</v>
      </c>
      <c r="F2587" s="18">
        <v>1.77</v>
      </c>
      <c r="G2587" s="17">
        <v>10</v>
      </c>
      <c r="H2587" s="18">
        <v>1.29</v>
      </c>
      <c r="I2587" s="16" t="s">
        <v>40</v>
      </c>
      <c r="J2587" s="16" t="s">
        <v>4</v>
      </c>
      <c r="K2587" s="16" t="s">
        <v>4</v>
      </c>
      <c r="L2587" s="19">
        <f>IF(Tabelle1[[#This Row],[Heizleistung (55°C)]]=0,Tabelle1[[#This Row],[Heizleistung (35°C)]],(Tabelle1[[#This Row],[Heizleistung (35°C)]]+Tabelle1[[#This Row],[Heizleistung (55°C)]])/2)</f>
        <v>10</v>
      </c>
      <c r="M2587" s="20">
        <f>IF(Tabelle1[[#This Row],[Etas 55°C]]=0,0,(Tabelle1[[#This Row],[Etas 35°C]]*0.8+Tabelle1[[#This Row],[Etas 55°C]]*0.2))*2.5</f>
        <v>4.1850000000000005</v>
      </c>
      <c r="N2587" s="21">
        <f>IF(-(Tabelle1[[#This Row],[80%/20% SCOP]]-5.5)/5.5=1,"n.a.",-(Tabelle1[[#This Row],[80%/20% SCOP]]-5.5)/5.5)</f>
        <v>0.23909090909090899</v>
      </c>
    </row>
    <row r="2588" spans="1:14" ht="20.100000000000001" customHeight="1" x14ac:dyDescent="0.25">
      <c r="A2588" s="24">
        <v>16017740</v>
      </c>
      <c r="B2588" s="15" t="s">
        <v>2592</v>
      </c>
      <c r="C2588" s="15" t="s">
        <v>2633</v>
      </c>
      <c r="D2588" s="16" t="s">
        <v>2</v>
      </c>
      <c r="E2588" s="17">
        <v>12</v>
      </c>
      <c r="F2588" s="18">
        <v>1.76</v>
      </c>
      <c r="G2588" s="17">
        <v>12</v>
      </c>
      <c r="H2588" s="18">
        <v>1.27</v>
      </c>
      <c r="I2588" s="16" t="s">
        <v>40</v>
      </c>
      <c r="J2588" s="16" t="s">
        <v>4</v>
      </c>
      <c r="K2588" s="16" t="s">
        <v>4</v>
      </c>
      <c r="L2588" s="19">
        <f>IF(Tabelle1[[#This Row],[Heizleistung (55°C)]]=0,Tabelle1[[#This Row],[Heizleistung (35°C)]],(Tabelle1[[#This Row],[Heizleistung (35°C)]]+Tabelle1[[#This Row],[Heizleistung (55°C)]])/2)</f>
        <v>12</v>
      </c>
      <c r="M2588" s="20">
        <f>IF(Tabelle1[[#This Row],[Etas 55°C]]=0,0,(Tabelle1[[#This Row],[Etas 35°C]]*0.8+Tabelle1[[#This Row],[Etas 55°C]]*0.2))*2.5</f>
        <v>4.1550000000000002</v>
      </c>
      <c r="N2588" s="21">
        <f>IF(-(Tabelle1[[#This Row],[80%/20% SCOP]]-5.5)/5.5=1,"n.a.",-(Tabelle1[[#This Row],[80%/20% SCOP]]-5.5)/5.5)</f>
        <v>0.24454545454545451</v>
      </c>
    </row>
    <row r="2589" spans="1:14" ht="20.100000000000001" customHeight="1" x14ac:dyDescent="0.25">
      <c r="A2589" s="24">
        <v>16017760</v>
      </c>
      <c r="B2589" s="15" t="s">
        <v>2592</v>
      </c>
      <c r="C2589" s="15" t="s">
        <v>2634</v>
      </c>
      <c r="D2589" s="16" t="s">
        <v>2</v>
      </c>
      <c r="E2589" s="17">
        <v>10</v>
      </c>
      <c r="F2589" s="18">
        <v>1.78</v>
      </c>
      <c r="G2589" s="17">
        <v>10</v>
      </c>
      <c r="H2589" s="18">
        <v>1.43</v>
      </c>
      <c r="I2589" s="16" t="s">
        <v>3</v>
      </c>
      <c r="J2589" s="16" t="s">
        <v>4</v>
      </c>
      <c r="K2589" s="16" t="s">
        <v>4</v>
      </c>
      <c r="L2589" s="19">
        <f>IF(Tabelle1[[#This Row],[Heizleistung (55°C)]]=0,Tabelle1[[#This Row],[Heizleistung (35°C)]],(Tabelle1[[#This Row],[Heizleistung (35°C)]]+Tabelle1[[#This Row],[Heizleistung (55°C)]])/2)</f>
        <v>10</v>
      </c>
      <c r="M2589" s="20">
        <f>IF(Tabelle1[[#This Row],[Etas 55°C]]=0,0,(Tabelle1[[#This Row],[Etas 35°C]]*0.8+Tabelle1[[#This Row],[Etas 55°C]]*0.2))*2.5</f>
        <v>4.2750000000000004</v>
      </c>
      <c r="N2589" s="21">
        <f>IF(-(Tabelle1[[#This Row],[80%/20% SCOP]]-5.5)/5.5=1,"n.a.",-(Tabelle1[[#This Row],[80%/20% SCOP]]-5.5)/5.5)</f>
        <v>0.22272727272727266</v>
      </c>
    </row>
    <row r="2590" spans="1:14" ht="20.100000000000001" customHeight="1" x14ac:dyDescent="0.25">
      <c r="A2590" s="24">
        <v>16017768</v>
      </c>
      <c r="B2590" s="15" t="s">
        <v>2592</v>
      </c>
      <c r="C2590" s="15" t="s">
        <v>2635</v>
      </c>
      <c r="D2590" s="16" t="s">
        <v>2</v>
      </c>
      <c r="E2590" s="17">
        <v>10</v>
      </c>
      <c r="F2590" s="18">
        <v>1.79</v>
      </c>
      <c r="G2590" s="17">
        <v>10</v>
      </c>
      <c r="H2590" s="18">
        <v>1.43</v>
      </c>
      <c r="I2590" s="16" t="s">
        <v>3</v>
      </c>
      <c r="J2590" s="16" t="s">
        <v>4</v>
      </c>
      <c r="K2590" s="16" t="s">
        <v>4</v>
      </c>
      <c r="L2590" s="19">
        <f>IF(Tabelle1[[#This Row],[Heizleistung (55°C)]]=0,Tabelle1[[#This Row],[Heizleistung (35°C)]],(Tabelle1[[#This Row],[Heizleistung (35°C)]]+Tabelle1[[#This Row],[Heizleistung (55°C)]])/2)</f>
        <v>10</v>
      </c>
      <c r="M2590" s="20">
        <f>IF(Tabelle1[[#This Row],[Etas 55°C]]=0,0,(Tabelle1[[#This Row],[Etas 35°C]]*0.8+Tabelle1[[#This Row],[Etas 55°C]]*0.2))*2.5</f>
        <v>4.2950000000000008</v>
      </c>
      <c r="N2590" s="21">
        <f>IF(-(Tabelle1[[#This Row],[80%/20% SCOP]]-5.5)/5.5=1,"n.a.",-(Tabelle1[[#This Row],[80%/20% SCOP]]-5.5)/5.5)</f>
        <v>0.21909090909090895</v>
      </c>
    </row>
    <row r="2591" spans="1:14" ht="20.100000000000001" customHeight="1" x14ac:dyDescent="0.25">
      <c r="A2591" s="24">
        <v>16016419</v>
      </c>
      <c r="B2591" s="15" t="s">
        <v>2592</v>
      </c>
      <c r="C2591" s="15" t="s">
        <v>2636</v>
      </c>
      <c r="D2591" s="16" t="s">
        <v>2</v>
      </c>
      <c r="E2591" s="17">
        <v>4</v>
      </c>
      <c r="F2591" s="18">
        <v>1.75</v>
      </c>
      <c r="G2591" s="17">
        <v>4</v>
      </c>
      <c r="H2591" s="18">
        <v>1.25</v>
      </c>
      <c r="I2591" s="16" t="s">
        <v>40</v>
      </c>
      <c r="J2591" s="16" t="s">
        <v>4</v>
      </c>
      <c r="K2591" s="16" t="s">
        <v>15</v>
      </c>
      <c r="L2591" s="19">
        <f>IF(Tabelle1[[#This Row],[Heizleistung (55°C)]]=0,Tabelle1[[#This Row],[Heizleistung (35°C)]],(Tabelle1[[#This Row],[Heizleistung (35°C)]]+Tabelle1[[#This Row],[Heizleistung (55°C)]])/2)</f>
        <v>4</v>
      </c>
      <c r="M2591" s="20">
        <f>IF(Tabelle1[[#This Row],[Etas 55°C]]=0,0,(Tabelle1[[#This Row],[Etas 35°C]]*0.8+Tabelle1[[#This Row],[Etas 55°C]]*0.2))*2.5</f>
        <v>4.125</v>
      </c>
      <c r="N2591" s="21">
        <f>IF(-(Tabelle1[[#This Row],[80%/20% SCOP]]-5.5)/5.5=1,"n.a.",-(Tabelle1[[#This Row],[80%/20% SCOP]]-5.5)/5.5)</f>
        <v>0.25</v>
      </c>
    </row>
    <row r="2592" spans="1:14" ht="20.100000000000001" customHeight="1" x14ac:dyDescent="0.25">
      <c r="A2592" s="24">
        <v>16016420</v>
      </c>
      <c r="B2592" s="15" t="s">
        <v>2592</v>
      </c>
      <c r="C2592" s="15" t="s">
        <v>2637</v>
      </c>
      <c r="D2592" s="16" t="s">
        <v>2</v>
      </c>
      <c r="E2592" s="17">
        <v>6</v>
      </c>
      <c r="F2592" s="18">
        <v>1.75</v>
      </c>
      <c r="G2592" s="17">
        <v>5</v>
      </c>
      <c r="H2592" s="18">
        <v>1.25</v>
      </c>
      <c r="I2592" s="16" t="s">
        <v>40</v>
      </c>
      <c r="J2592" s="16" t="s">
        <v>4</v>
      </c>
      <c r="K2592" s="16" t="s">
        <v>15</v>
      </c>
      <c r="L2592" s="19">
        <f>IF(Tabelle1[[#This Row],[Heizleistung (55°C)]]=0,Tabelle1[[#This Row],[Heizleistung (35°C)]],(Tabelle1[[#This Row],[Heizleistung (35°C)]]+Tabelle1[[#This Row],[Heizleistung (55°C)]])/2)</f>
        <v>5.5</v>
      </c>
      <c r="M2592" s="20">
        <f>IF(Tabelle1[[#This Row],[Etas 55°C]]=0,0,(Tabelle1[[#This Row],[Etas 35°C]]*0.8+Tabelle1[[#This Row],[Etas 55°C]]*0.2))*2.5</f>
        <v>4.125</v>
      </c>
      <c r="N2592" s="21">
        <f>IF(-(Tabelle1[[#This Row],[80%/20% SCOP]]-5.5)/5.5=1,"n.a.",-(Tabelle1[[#This Row],[80%/20% SCOP]]-5.5)/5.5)</f>
        <v>0.25</v>
      </c>
    </row>
    <row r="2593" spans="1:14" ht="20.100000000000001" customHeight="1" x14ac:dyDescent="0.25">
      <c r="A2593" s="24">
        <v>16017762</v>
      </c>
      <c r="B2593" s="15" t="s">
        <v>2592</v>
      </c>
      <c r="C2593" s="15" t="s">
        <v>2638</v>
      </c>
      <c r="D2593" s="16" t="s">
        <v>2</v>
      </c>
      <c r="E2593" s="17">
        <v>14</v>
      </c>
      <c r="F2593" s="18">
        <v>1.79</v>
      </c>
      <c r="G2593" s="17">
        <v>14</v>
      </c>
      <c r="H2593" s="18">
        <v>1.31</v>
      </c>
      <c r="I2593" s="16" t="s">
        <v>3</v>
      </c>
      <c r="J2593" s="16" t="s">
        <v>4</v>
      </c>
      <c r="K2593" s="16" t="s">
        <v>4</v>
      </c>
      <c r="L2593" s="19">
        <f>IF(Tabelle1[[#This Row],[Heizleistung (55°C)]]=0,Tabelle1[[#This Row],[Heizleistung (35°C)]],(Tabelle1[[#This Row],[Heizleistung (35°C)]]+Tabelle1[[#This Row],[Heizleistung (55°C)]])/2)</f>
        <v>14</v>
      </c>
      <c r="M2593" s="20">
        <f>IF(Tabelle1[[#This Row],[Etas 55°C]]=0,0,(Tabelle1[[#This Row],[Etas 35°C]]*0.8+Tabelle1[[#This Row],[Etas 55°C]]*0.2))*2.5</f>
        <v>4.2350000000000003</v>
      </c>
      <c r="N2593" s="21">
        <f>IF(-(Tabelle1[[#This Row],[80%/20% SCOP]]-5.5)/5.5=1,"n.a.",-(Tabelle1[[#This Row],[80%/20% SCOP]]-5.5)/5.5)</f>
        <v>0.22999999999999995</v>
      </c>
    </row>
    <row r="2594" spans="1:14" ht="20.100000000000001" customHeight="1" x14ac:dyDescent="0.25">
      <c r="A2594" s="24">
        <v>16006651</v>
      </c>
      <c r="B2594" s="15" t="s">
        <v>2592</v>
      </c>
      <c r="C2594" s="15" t="s">
        <v>2639</v>
      </c>
      <c r="D2594" s="16" t="s">
        <v>2</v>
      </c>
      <c r="E2594" s="17">
        <v>11</v>
      </c>
      <c r="F2594" s="18">
        <v>1.81</v>
      </c>
      <c r="G2594" s="17">
        <v>10</v>
      </c>
      <c r="H2594" s="18">
        <v>1.35</v>
      </c>
      <c r="I2594" s="16" t="s">
        <v>109</v>
      </c>
      <c r="J2594" s="16" t="s">
        <v>4</v>
      </c>
      <c r="K2594" s="16" t="s">
        <v>15</v>
      </c>
      <c r="L2594" s="19">
        <f>IF(Tabelle1[[#This Row],[Heizleistung (55°C)]]=0,Tabelle1[[#This Row],[Heizleistung (35°C)]],(Tabelle1[[#This Row],[Heizleistung (35°C)]]+Tabelle1[[#This Row],[Heizleistung (55°C)]])/2)</f>
        <v>10.5</v>
      </c>
      <c r="M2594" s="20">
        <f>IF(Tabelle1[[#This Row],[Etas 55°C]]=0,0,(Tabelle1[[#This Row],[Etas 35°C]]*0.8+Tabelle1[[#This Row],[Etas 55°C]]*0.2))*2.5</f>
        <v>4.2950000000000008</v>
      </c>
      <c r="N2594" s="21">
        <f>IF(-(Tabelle1[[#This Row],[80%/20% SCOP]]-5.5)/5.5=1,"n.a.",-(Tabelle1[[#This Row],[80%/20% SCOP]]-5.5)/5.5)</f>
        <v>0.21909090909090895</v>
      </c>
    </row>
    <row r="2595" spans="1:14" ht="20.100000000000001" customHeight="1" x14ac:dyDescent="0.25">
      <c r="A2595" s="24">
        <v>16010917</v>
      </c>
      <c r="B2595" s="15" t="s">
        <v>2592</v>
      </c>
      <c r="C2595" s="15" t="s">
        <v>2640</v>
      </c>
      <c r="D2595" s="16" t="s">
        <v>2</v>
      </c>
      <c r="E2595" s="17">
        <v>16</v>
      </c>
      <c r="F2595" s="18">
        <v>1.5</v>
      </c>
      <c r="G2595" s="17">
        <v>16</v>
      </c>
      <c r="H2595" s="18">
        <v>1.25</v>
      </c>
      <c r="I2595" s="16" t="s">
        <v>109</v>
      </c>
      <c r="J2595" s="16" t="s">
        <v>4</v>
      </c>
      <c r="K2595" s="16" t="s">
        <v>15</v>
      </c>
      <c r="L2595" s="19">
        <f>IF(Tabelle1[[#This Row],[Heizleistung (55°C)]]=0,Tabelle1[[#This Row],[Heizleistung (35°C)]],(Tabelle1[[#This Row],[Heizleistung (35°C)]]+Tabelle1[[#This Row],[Heizleistung (55°C)]])/2)</f>
        <v>16</v>
      </c>
      <c r="M2595" s="20">
        <f>IF(Tabelle1[[#This Row],[Etas 55°C]]=0,0,(Tabelle1[[#This Row],[Etas 35°C]]*0.8+Tabelle1[[#This Row],[Etas 55°C]]*0.2))*2.5</f>
        <v>3.6250000000000004</v>
      </c>
      <c r="N2595" s="21">
        <f>IF(-(Tabelle1[[#This Row],[80%/20% SCOP]]-5.5)/5.5=1,"n.a.",-(Tabelle1[[#This Row],[80%/20% SCOP]]-5.5)/5.5)</f>
        <v>0.34090909090909083</v>
      </c>
    </row>
    <row r="2596" spans="1:14" ht="20.100000000000001" customHeight="1" x14ac:dyDescent="0.25">
      <c r="A2596" s="24">
        <v>16017738</v>
      </c>
      <c r="B2596" s="15" t="s">
        <v>2592</v>
      </c>
      <c r="C2596" s="15" t="s">
        <v>2641</v>
      </c>
      <c r="D2596" s="16" t="s">
        <v>2</v>
      </c>
      <c r="E2596" s="17">
        <v>8.5</v>
      </c>
      <c r="F2596" s="18">
        <v>1.77</v>
      </c>
      <c r="G2596" s="17">
        <v>8</v>
      </c>
      <c r="H2596" s="18">
        <v>1.29</v>
      </c>
      <c r="I2596" s="16" t="s">
        <v>40</v>
      </c>
      <c r="J2596" s="16" t="s">
        <v>4</v>
      </c>
      <c r="K2596" s="16" t="s">
        <v>4</v>
      </c>
      <c r="L2596" s="19">
        <f>IF(Tabelle1[[#This Row],[Heizleistung (55°C)]]=0,Tabelle1[[#This Row],[Heizleistung (35°C)]],(Tabelle1[[#This Row],[Heizleistung (35°C)]]+Tabelle1[[#This Row],[Heizleistung (55°C)]])/2)</f>
        <v>8.25</v>
      </c>
      <c r="M2596" s="20">
        <f>IF(Tabelle1[[#This Row],[Etas 55°C]]=0,0,(Tabelle1[[#This Row],[Etas 35°C]]*0.8+Tabelle1[[#This Row],[Etas 55°C]]*0.2))*2.5</f>
        <v>4.1850000000000005</v>
      </c>
      <c r="N2596" s="21">
        <f>IF(-(Tabelle1[[#This Row],[80%/20% SCOP]]-5.5)/5.5=1,"n.a.",-(Tabelle1[[#This Row],[80%/20% SCOP]]-5.5)/5.5)</f>
        <v>0.23909090909090899</v>
      </c>
    </row>
    <row r="2597" spans="1:14" ht="20.100000000000001" customHeight="1" x14ac:dyDescent="0.25">
      <c r="A2597" s="24">
        <v>16009247</v>
      </c>
      <c r="B2597" s="15" t="s">
        <v>2592</v>
      </c>
      <c r="C2597" s="15" t="s">
        <v>2642</v>
      </c>
      <c r="D2597" s="16" t="s">
        <v>2</v>
      </c>
      <c r="E2597" s="17">
        <v>16</v>
      </c>
      <c r="F2597" s="18">
        <v>1.61</v>
      </c>
      <c r="G2597" s="17">
        <v>14</v>
      </c>
      <c r="H2597" s="18">
        <v>1.34</v>
      </c>
      <c r="I2597" s="16" t="s">
        <v>109</v>
      </c>
      <c r="J2597" s="16" t="s">
        <v>4</v>
      </c>
      <c r="K2597" s="16" t="s">
        <v>15</v>
      </c>
      <c r="L2597" s="19">
        <f>IF(Tabelle1[[#This Row],[Heizleistung (55°C)]]=0,Tabelle1[[#This Row],[Heizleistung (35°C)]],(Tabelle1[[#This Row],[Heizleistung (35°C)]]+Tabelle1[[#This Row],[Heizleistung (55°C)]])/2)</f>
        <v>15</v>
      </c>
      <c r="M2597" s="20">
        <f>IF(Tabelle1[[#This Row],[Etas 55°C]]=0,0,(Tabelle1[[#This Row],[Etas 35°C]]*0.8+Tabelle1[[#This Row],[Etas 55°C]]*0.2))*2.5</f>
        <v>3.8900000000000006</v>
      </c>
      <c r="N2597" s="21">
        <f>IF(-(Tabelle1[[#This Row],[80%/20% SCOP]]-5.5)/5.5=1,"n.a.",-(Tabelle1[[#This Row],[80%/20% SCOP]]-5.5)/5.5)</f>
        <v>0.29272727272727261</v>
      </c>
    </row>
    <row r="2598" spans="1:14" ht="20.100000000000001" customHeight="1" x14ac:dyDescent="0.25">
      <c r="A2598" s="24">
        <v>16010882</v>
      </c>
      <c r="B2598" s="15" t="s">
        <v>2592</v>
      </c>
      <c r="C2598" s="15" t="s">
        <v>2643</v>
      </c>
      <c r="D2598" s="16" t="s">
        <v>2</v>
      </c>
      <c r="E2598" s="17">
        <v>14</v>
      </c>
      <c r="F2598" s="18">
        <v>1.71</v>
      </c>
      <c r="G2598" s="17">
        <v>14</v>
      </c>
      <c r="H2598" s="18">
        <v>1.29</v>
      </c>
      <c r="I2598" s="16" t="s">
        <v>109</v>
      </c>
      <c r="J2598" s="16" t="s">
        <v>4</v>
      </c>
      <c r="K2598" s="16" t="s">
        <v>15</v>
      </c>
      <c r="L2598" s="19">
        <f>IF(Tabelle1[[#This Row],[Heizleistung (55°C)]]=0,Tabelle1[[#This Row],[Heizleistung (35°C)]],(Tabelle1[[#This Row],[Heizleistung (35°C)]]+Tabelle1[[#This Row],[Heizleistung (55°C)]])/2)</f>
        <v>14</v>
      </c>
      <c r="M2598" s="20">
        <f>IF(Tabelle1[[#This Row],[Etas 55°C]]=0,0,(Tabelle1[[#This Row],[Etas 35°C]]*0.8+Tabelle1[[#This Row],[Etas 55°C]]*0.2))*2.5</f>
        <v>4.0650000000000004</v>
      </c>
      <c r="N2598" s="21">
        <f>IF(-(Tabelle1[[#This Row],[80%/20% SCOP]]-5.5)/5.5=1,"n.a.",-(Tabelle1[[#This Row],[80%/20% SCOP]]-5.5)/5.5)</f>
        <v>0.26090909090909081</v>
      </c>
    </row>
    <row r="2599" spans="1:14" ht="20.100000000000001" customHeight="1" x14ac:dyDescent="0.25">
      <c r="A2599" s="24">
        <v>16017749</v>
      </c>
      <c r="B2599" s="15" t="s">
        <v>2592</v>
      </c>
      <c r="C2599" s="15" t="s">
        <v>2644</v>
      </c>
      <c r="D2599" s="16" t="s">
        <v>2</v>
      </c>
      <c r="E2599" s="17">
        <v>12</v>
      </c>
      <c r="F2599" s="18">
        <v>1.76</v>
      </c>
      <c r="G2599" s="17">
        <v>12</v>
      </c>
      <c r="H2599" s="18">
        <v>1.27</v>
      </c>
      <c r="I2599" s="16" t="s">
        <v>40</v>
      </c>
      <c r="J2599" s="16" t="s">
        <v>4</v>
      </c>
      <c r="K2599" s="16" t="s">
        <v>4</v>
      </c>
      <c r="L2599" s="19">
        <f>IF(Tabelle1[[#This Row],[Heizleistung (55°C)]]=0,Tabelle1[[#This Row],[Heizleistung (35°C)]],(Tabelle1[[#This Row],[Heizleistung (35°C)]]+Tabelle1[[#This Row],[Heizleistung (55°C)]])/2)</f>
        <v>12</v>
      </c>
      <c r="M2599" s="20">
        <f>IF(Tabelle1[[#This Row],[Etas 55°C]]=0,0,(Tabelle1[[#This Row],[Etas 35°C]]*0.8+Tabelle1[[#This Row],[Etas 55°C]]*0.2))*2.5</f>
        <v>4.1550000000000002</v>
      </c>
      <c r="N2599" s="21">
        <f>IF(-(Tabelle1[[#This Row],[80%/20% SCOP]]-5.5)/5.5=1,"n.a.",-(Tabelle1[[#This Row],[80%/20% SCOP]]-5.5)/5.5)</f>
        <v>0.24454545454545451</v>
      </c>
    </row>
    <row r="2600" spans="1:14" ht="20.100000000000001" customHeight="1" x14ac:dyDescent="0.25">
      <c r="A2600" s="24">
        <v>16017759</v>
      </c>
      <c r="B2600" s="15" t="s">
        <v>2592</v>
      </c>
      <c r="C2600" s="15" t="s">
        <v>2645</v>
      </c>
      <c r="D2600" s="16" t="s">
        <v>2</v>
      </c>
      <c r="E2600" s="17">
        <v>14</v>
      </c>
      <c r="F2600" s="18">
        <v>1.79</v>
      </c>
      <c r="G2600" s="17">
        <v>14</v>
      </c>
      <c r="H2600" s="18">
        <v>1.31</v>
      </c>
      <c r="I2600" s="16" t="s">
        <v>3</v>
      </c>
      <c r="J2600" s="16" t="s">
        <v>4</v>
      </c>
      <c r="K2600" s="16" t="s">
        <v>4</v>
      </c>
      <c r="L2600" s="19">
        <f>IF(Tabelle1[[#This Row],[Heizleistung (55°C)]]=0,Tabelle1[[#This Row],[Heizleistung (35°C)]],(Tabelle1[[#This Row],[Heizleistung (35°C)]]+Tabelle1[[#This Row],[Heizleistung (55°C)]])/2)</f>
        <v>14</v>
      </c>
      <c r="M2600" s="20">
        <f>IF(Tabelle1[[#This Row],[Etas 55°C]]=0,0,(Tabelle1[[#This Row],[Etas 35°C]]*0.8+Tabelle1[[#This Row],[Etas 55°C]]*0.2))*2.5</f>
        <v>4.2350000000000003</v>
      </c>
      <c r="N2600" s="21">
        <f>IF(-(Tabelle1[[#This Row],[80%/20% SCOP]]-5.5)/5.5=1,"n.a.",-(Tabelle1[[#This Row],[80%/20% SCOP]]-5.5)/5.5)</f>
        <v>0.22999999999999995</v>
      </c>
    </row>
    <row r="2601" spans="1:14" ht="20.100000000000001" customHeight="1" x14ac:dyDescent="0.25">
      <c r="A2601" s="24">
        <v>16007387</v>
      </c>
      <c r="B2601" s="15" t="s">
        <v>2592</v>
      </c>
      <c r="C2601" s="15" t="s">
        <v>2646</v>
      </c>
      <c r="D2601" s="16" t="s">
        <v>2</v>
      </c>
      <c r="E2601" s="17">
        <v>4</v>
      </c>
      <c r="F2601" s="18">
        <v>1.81</v>
      </c>
      <c r="G2601" s="17">
        <v>4</v>
      </c>
      <c r="H2601" s="18">
        <v>1.33</v>
      </c>
      <c r="I2601" s="16" t="s">
        <v>40</v>
      </c>
      <c r="J2601" s="16" t="s">
        <v>4</v>
      </c>
      <c r="K2601" s="16" t="s">
        <v>15</v>
      </c>
      <c r="L2601" s="19">
        <f>IF(Tabelle1[[#This Row],[Heizleistung (55°C)]]=0,Tabelle1[[#This Row],[Heizleistung (35°C)]],(Tabelle1[[#This Row],[Heizleistung (35°C)]]+Tabelle1[[#This Row],[Heizleistung (55°C)]])/2)</f>
        <v>4</v>
      </c>
      <c r="M2601" s="20">
        <f>IF(Tabelle1[[#This Row],[Etas 55°C]]=0,0,(Tabelle1[[#This Row],[Etas 35°C]]*0.8+Tabelle1[[#This Row],[Etas 55°C]]*0.2))*2.5</f>
        <v>4.2850000000000001</v>
      </c>
      <c r="N2601" s="21">
        <f>IF(-(Tabelle1[[#This Row],[80%/20% SCOP]]-5.5)/5.5=1,"n.a.",-(Tabelle1[[#This Row],[80%/20% SCOP]]-5.5)/5.5)</f>
        <v>0.22090909090909089</v>
      </c>
    </row>
    <row r="2602" spans="1:14" ht="20.100000000000001" customHeight="1" x14ac:dyDescent="0.25">
      <c r="A2602" s="24">
        <v>16017757</v>
      </c>
      <c r="B2602" s="15" t="s">
        <v>2592</v>
      </c>
      <c r="C2602" s="15" t="s">
        <v>2647</v>
      </c>
      <c r="D2602" s="16" t="s">
        <v>2</v>
      </c>
      <c r="E2602" s="17">
        <v>10</v>
      </c>
      <c r="F2602" s="18">
        <v>1.78</v>
      </c>
      <c r="G2602" s="17">
        <v>10</v>
      </c>
      <c r="H2602" s="18">
        <v>1.43</v>
      </c>
      <c r="I2602" s="16" t="s">
        <v>3</v>
      </c>
      <c r="J2602" s="16" t="s">
        <v>4</v>
      </c>
      <c r="K2602" s="16" t="s">
        <v>4</v>
      </c>
      <c r="L2602" s="19">
        <f>IF(Tabelle1[[#This Row],[Heizleistung (55°C)]]=0,Tabelle1[[#This Row],[Heizleistung (35°C)]],(Tabelle1[[#This Row],[Heizleistung (35°C)]]+Tabelle1[[#This Row],[Heizleistung (55°C)]])/2)</f>
        <v>10</v>
      </c>
      <c r="M2602" s="20">
        <f>IF(Tabelle1[[#This Row],[Etas 55°C]]=0,0,(Tabelle1[[#This Row],[Etas 35°C]]*0.8+Tabelle1[[#This Row],[Etas 55°C]]*0.2))*2.5</f>
        <v>4.2750000000000004</v>
      </c>
      <c r="N2602" s="21">
        <f>IF(-(Tabelle1[[#This Row],[80%/20% SCOP]]-5.5)/5.5=1,"n.a.",-(Tabelle1[[#This Row],[80%/20% SCOP]]-5.5)/5.5)</f>
        <v>0.22272727272727266</v>
      </c>
    </row>
    <row r="2603" spans="1:14" ht="20.100000000000001" customHeight="1" x14ac:dyDescent="0.25">
      <c r="A2603" s="24">
        <v>16006652</v>
      </c>
      <c r="B2603" s="15" t="s">
        <v>2592</v>
      </c>
      <c r="C2603" s="15" t="s">
        <v>2648</v>
      </c>
      <c r="D2603" s="16" t="s">
        <v>2</v>
      </c>
      <c r="E2603" s="17">
        <v>14</v>
      </c>
      <c r="F2603" s="18">
        <v>1.83</v>
      </c>
      <c r="G2603" s="17">
        <v>12</v>
      </c>
      <c r="H2603" s="18">
        <v>1.33</v>
      </c>
      <c r="I2603" s="16" t="s">
        <v>109</v>
      </c>
      <c r="J2603" s="16" t="s">
        <v>4</v>
      </c>
      <c r="K2603" s="16" t="s">
        <v>15</v>
      </c>
      <c r="L2603" s="19">
        <f>IF(Tabelle1[[#This Row],[Heizleistung (55°C)]]=0,Tabelle1[[#This Row],[Heizleistung (35°C)]],(Tabelle1[[#This Row],[Heizleistung (35°C)]]+Tabelle1[[#This Row],[Heizleistung (55°C)]])/2)</f>
        <v>13</v>
      </c>
      <c r="M2603" s="20">
        <f>IF(Tabelle1[[#This Row],[Etas 55°C]]=0,0,(Tabelle1[[#This Row],[Etas 35°C]]*0.8+Tabelle1[[#This Row],[Etas 55°C]]*0.2))*2.5</f>
        <v>4.3250000000000002</v>
      </c>
      <c r="N2603" s="21">
        <f>IF(-(Tabelle1[[#This Row],[80%/20% SCOP]]-5.5)/5.5=1,"n.a.",-(Tabelle1[[#This Row],[80%/20% SCOP]]-5.5)/5.5)</f>
        <v>0.2136363636363636</v>
      </c>
    </row>
    <row r="2604" spans="1:14" ht="20.100000000000001" customHeight="1" x14ac:dyDescent="0.25">
      <c r="A2604" s="24">
        <v>16010829</v>
      </c>
      <c r="B2604" s="15" t="s">
        <v>2592</v>
      </c>
      <c r="C2604" s="15" t="s">
        <v>2649</v>
      </c>
      <c r="D2604" s="16" t="s">
        <v>2</v>
      </c>
      <c r="E2604" s="17">
        <v>16</v>
      </c>
      <c r="F2604" s="18">
        <v>1.52</v>
      </c>
      <c r="G2604" s="17">
        <v>16</v>
      </c>
      <c r="H2604" s="18">
        <v>1.26</v>
      </c>
      <c r="I2604" s="16" t="s">
        <v>109</v>
      </c>
      <c r="J2604" s="16" t="s">
        <v>4</v>
      </c>
      <c r="K2604" s="16" t="s">
        <v>15</v>
      </c>
      <c r="L2604" s="19">
        <f>IF(Tabelle1[[#This Row],[Heizleistung (55°C)]]=0,Tabelle1[[#This Row],[Heizleistung (35°C)]],(Tabelle1[[#This Row],[Heizleistung (35°C)]]+Tabelle1[[#This Row],[Heizleistung (55°C)]])/2)</f>
        <v>16</v>
      </c>
      <c r="M2604" s="20">
        <f>IF(Tabelle1[[#This Row],[Etas 55°C]]=0,0,(Tabelle1[[#This Row],[Etas 35°C]]*0.8+Tabelle1[[#This Row],[Etas 55°C]]*0.2))*2.5</f>
        <v>3.6700000000000004</v>
      </c>
      <c r="N2604" s="21">
        <f>IF(-(Tabelle1[[#This Row],[80%/20% SCOP]]-5.5)/5.5=1,"n.a.",-(Tabelle1[[#This Row],[80%/20% SCOP]]-5.5)/5.5)</f>
        <v>0.33272727272727265</v>
      </c>
    </row>
    <row r="2605" spans="1:14" ht="20.100000000000001" customHeight="1" x14ac:dyDescent="0.25">
      <c r="A2605" s="24">
        <v>16016421</v>
      </c>
      <c r="B2605" s="15" t="s">
        <v>2592</v>
      </c>
      <c r="C2605" s="15" t="s">
        <v>2650</v>
      </c>
      <c r="D2605" s="16" t="s">
        <v>2</v>
      </c>
      <c r="E2605" s="17">
        <v>7</v>
      </c>
      <c r="F2605" s="18">
        <v>1.75</v>
      </c>
      <c r="G2605" s="17">
        <v>6</v>
      </c>
      <c r="H2605" s="18">
        <v>1.25</v>
      </c>
      <c r="I2605" s="16" t="s">
        <v>40</v>
      </c>
      <c r="J2605" s="16" t="s">
        <v>4</v>
      </c>
      <c r="K2605" s="16" t="s">
        <v>15</v>
      </c>
      <c r="L2605" s="19">
        <f>IF(Tabelle1[[#This Row],[Heizleistung (55°C)]]=0,Tabelle1[[#This Row],[Heizleistung (35°C)]],(Tabelle1[[#This Row],[Heizleistung (35°C)]]+Tabelle1[[#This Row],[Heizleistung (55°C)]])/2)</f>
        <v>6.5</v>
      </c>
      <c r="M2605" s="20">
        <f>IF(Tabelle1[[#This Row],[Etas 55°C]]=0,0,(Tabelle1[[#This Row],[Etas 35°C]]*0.8+Tabelle1[[#This Row],[Etas 55°C]]*0.2))*2.5</f>
        <v>4.125</v>
      </c>
      <c r="N2605" s="21">
        <f>IF(-(Tabelle1[[#This Row],[80%/20% SCOP]]-5.5)/5.5=1,"n.a.",-(Tabelle1[[#This Row],[80%/20% SCOP]]-5.5)/5.5)</f>
        <v>0.25</v>
      </c>
    </row>
    <row r="2606" spans="1:14" ht="20.100000000000001" customHeight="1" x14ac:dyDescent="0.25">
      <c r="A2606" s="24">
        <v>16006799</v>
      </c>
      <c r="B2606" s="15" t="s">
        <v>2592</v>
      </c>
      <c r="C2606" s="15" t="s">
        <v>2651</v>
      </c>
      <c r="D2606" s="16" t="s">
        <v>2</v>
      </c>
      <c r="E2606" s="17">
        <v>18</v>
      </c>
      <c r="F2606" s="18">
        <v>1.56</v>
      </c>
      <c r="G2606" s="17">
        <v>18</v>
      </c>
      <c r="H2606" s="18">
        <v>1.25</v>
      </c>
      <c r="I2606" s="16" t="s">
        <v>40</v>
      </c>
      <c r="J2606" s="16" t="s">
        <v>4</v>
      </c>
      <c r="K2606" s="16" t="s">
        <v>15</v>
      </c>
      <c r="L2606" s="19">
        <f>IF(Tabelle1[[#This Row],[Heizleistung (55°C)]]=0,Tabelle1[[#This Row],[Heizleistung (35°C)]],(Tabelle1[[#This Row],[Heizleistung (35°C)]]+Tabelle1[[#This Row],[Heizleistung (55°C)]])/2)</f>
        <v>18</v>
      </c>
      <c r="M2606" s="20">
        <f>IF(Tabelle1[[#This Row],[Etas 55°C]]=0,0,(Tabelle1[[#This Row],[Etas 35°C]]*0.8+Tabelle1[[#This Row],[Etas 55°C]]*0.2))*2.5</f>
        <v>3.7450000000000006</v>
      </c>
      <c r="N2606" s="21">
        <f>IF(-(Tabelle1[[#This Row],[80%/20% SCOP]]-5.5)/5.5=1,"n.a.",-(Tabelle1[[#This Row],[80%/20% SCOP]]-5.5)/5.5)</f>
        <v>0.31909090909090898</v>
      </c>
    </row>
    <row r="2607" spans="1:14" ht="20.100000000000001" customHeight="1" x14ac:dyDescent="0.25">
      <c r="A2607" s="24">
        <v>16016417</v>
      </c>
      <c r="B2607" s="15" t="s">
        <v>2592</v>
      </c>
      <c r="C2607" s="15" t="s">
        <v>2652</v>
      </c>
      <c r="D2607" s="16" t="s">
        <v>2</v>
      </c>
      <c r="E2607" s="17">
        <v>7</v>
      </c>
      <c r="F2607" s="18">
        <v>1.75</v>
      </c>
      <c r="G2607" s="17">
        <v>6</v>
      </c>
      <c r="H2607" s="18">
        <v>1.25</v>
      </c>
      <c r="I2607" s="16" t="s">
        <v>40</v>
      </c>
      <c r="J2607" s="16" t="s">
        <v>4</v>
      </c>
      <c r="K2607" s="16" t="s">
        <v>15</v>
      </c>
      <c r="L2607" s="19">
        <f>IF(Tabelle1[[#This Row],[Heizleistung (55°C)]]=0,Tabelle1[[#This Row],[Heizleistung (35°C)]],(Tabelle1[[#This Row],[Heizleistung (35°C)]]+Tabelle1[[#This Row],[Heizleistung (55°C)]])/2)</f>
        <v>6.5</v>
      </c>
      <c r="M2607" s="20">
        <f>IF(Tabelle1[[#This Row],[Etas 55°C]]=0,0,(Tabelle1[[#This Row],[Etas 35°C]]*0.8+Tabelle1[[#This Row],[Etas 55°C]]*0.2))*2.5</f>
        <v>4.125</v>
      </c>
      <c r="N2607" s="21">
        <f>IF(-(Tabelle1[[#This Row],[80%/20% SCOP]]-5.5)/5.5=1,"n.a.",-(Tabelle1[[#This Row],[80%/20% SCOP]]-5.5)/5.5)</f>
        <v>0.25</v>
      </c>
    </row>
    <row r="2608" spans="1:14" ht="20.100000000000001" customHeight="1" x14ac:dyDescent="0.25">
      <c r="A2608" s="24">
        <v>16006649</v>
      </c>
      <c r="B2608" s="15" t="s">
        <v>2592</v>
      </c>
      <c r="C2608" s="15" t="s">
        <v>2653</v>
      </c>
      <c r="D2608" s="16" t="s">
        <v>2</v>
      </c>
      <c r="E2608" s="17">
        <v>6</v>
      </c>
      <c r="F2608" s="18">
        <v>1.77</v>
      </c>
      <c r="G2608" s="17">
        <v>5</v>
      </c>
      <c r="H2608" s="18">
        <v>1.27</v>
      </c>
      <c r="I2608" s="16" t="s">
        <v>40</v>
      </c>
      <c r="J2608" s="16" t="s">
        <v>4</v>
      </c>
      <c r="K2608" s="16" t="s">
        <v>15</v>
      </c>
      <c r="L2608" s="19">
        <f>IF(Tabelle1[[#This Row],[Heizleistung (55°C)]]=0,Tabelle1[[#This Row],[Heizleistung (35°C)]],(Tabelle1[[#This Row],[Heizleistung (35°C)]]+Tabelle1[[#This Row],[Heizleistung (55°C)]])/2)</f>
        <v>5.5</v>
      </c>
      <c r="M2608" s="20">
        <f>IF(Tabelle1[[#This Row],[Etas 55°C]]=0,0,(Tabelle1[[#This Row],[Etas 35°C]]*0.8+Tabelle1[[#This Row],[Etas 55°C]]*0.2))*2.5</f>
        <v>4.1750000000000007</v>
      </c>
      <c r="N2608" s="21">
        <f>IF(-(Tabelle1[[#This Row],[80%/20% SCOP]]-5.5)/5.5=1,"n.a.",-(Tabelle1[[#This Row],[80%/20% SCOP]]-5.5)/5.5)</f>
        <v>0.24090909090909077</v>
      </c>
    </row>
    <row r="2609" spans="1:14" ht="20.100000000000001" customHeight="1" x14ac:dyDescent="0.25">
      <c r="A2609" s="24">
        <v>16006730</v>
      </c>
      <c r="B2609" s="15" t="s">
        <v>2592</v>
      </c>
      <c r="C2609" s="15" t="s">
        <v>2654</v>
      </c>
      <c r="D2609" s="16" t="s">
        <v>2</v>
      </c>
      <c r="E2609" s="17">
        <v>13</v>
      </c>
      <c r="F2609" s="18">
        <v>1.63</v>
      </c>
      <c r="G2609" s="17">
        <v>13</v>
      </c>
      <c r="H2609" s="18">
        <v>1.28</v>
      </c>
      <c r="I2609" s="16" t="s">
        <v>40</v>
      </c>
      <c r="J2609" s="16" t="s">
        <v>4</v>
      </c>
      <c r="K2609" s="16" t="s">
        <v>15</v>
      </c>
      <c r="L2609" s="19">
        <f>IF(Tabelle1[[#This Row],[Heizleistung (55°C)]]=0,Tabelle1[[#This Row],[Heizleistung (35°C)]],(Tabelle1[[#This Row],[Heizleistung (35°C)]]+Tabelle1[[#This Row],[Heizleistung (55°C)]])/2)</f>
        <v>13</v>
      </c>
      <c r="M2609" s="20">
        <f>IF(Tabelle1[[#This Row],[Etas 55°C]]=0,0,(Tabelle1[[#This Row],[Etas 35°C]]*0.8+Tabelle1[[#This Row],[Etas 55°C]]*0.2))*2.5</f>
        <v>3.9000000000000004</v>
      </c>
      <c r="N2609" s="21">
        <f>IF(-(Tabelle1[[#This Row],[80%/20% SCOP]]-5.5)/5.5=1,"n.a.",-(Tabelle1[[#This Row],[80%/20% SCOP]]-5.5)/5.5)</f>
        <v>0.29090909090909084</v>
      </c>
    </row>
    <row r="2610" spans="1:14" ht="20.100000000000001" customHeight="1" x14ac:dyDescent="0.25">
      <c r="A2610" s="24">
        <v>16018381</v>
      </c>
      <c r="B2610" s="15" t="s">
        <v>2592</v>
      </c>
      <c r="C2610" s="15" t="s">
        <v>2655</v>
      </c>
      <c r="D2610" s="16" t="s">
        <v>2</v>
      </c>
      <c r="E2610" s="17">
        <v>3.5</v>
      </c>
      <c r="F2610" s="18">
        <v>1.75</v>
      </c>
      <c r="G2610" s="17">
        <v>3.5</v>
      </c>
      <c r="H2610" s="18">
        <v>1.25</v>
      </c>
      <c r="I2610" s="16" t="s">
        <v>40</v>
      </c>
      <c r="J2610" s="16" t="s">
        <v>4</v>
      </c>
      <c r="K2610" s="16" t="s">
        <v>4</v>
      </c>
      <c r="L2610" s="19">
        <f>IF(Tabelle1[[#This Row],[Heizleistung (55°C)]]=0,Tabelle1[[#This Row],[Heizleistung (35°C)]],(Tabelle1[[#This Row],[Heizleistung (35°C)]]+Tabelle1[[#This Row],[Heizleistung (55°C)]])/2)</f>
        <v>3.5</v>
      </c>
      <c r="M2610" s="20">
        <f>IF(Tabelle1[[#This Row],[Etas 55°C]]=0,0,(Tabelle1[[#This Row],[Etas 35°C]]*0.8+Tabelle1[[#This Row],[Etas 55°C]]*0.2))*2.5</f>
        <v>4.125</v>
      </c>
      <c r="N2610" s="21">
        <f>IF(-(Tabelle1[[#This Row],[80%/20% SCOP]]-5.5)/5.5=1,"n.a.",-(Tabelle1[[#This Row],[80%/20% SCOP]]-5.5)/5.5)</f>
        <v>0.25</v>
      </c>
    </row>
    <row r="2611" spans="1:14" ht="20.100000000000001" customHeight="1" x14ac:dyDescent="0.25">
      <c r="A2611" s="24">
        <v>16017747</v>
      </c>
      <c r="B2611" s="15" t="s">
        <v>2592</v>
      </c>
      <c r="C2611" s="15" t="s">
        <v>2656</v>
      </c>
      <c r="D2611" s="16" t="s">
        <v>2</v>
      </c>
      <c r="E2611" s="17">
        <v>8.5</v>
      </c>
      <c r="F2611" s="18">
        <v>1.77</v>
      </c>
      <c r="G2611" s="17">
        <v>8</v>
      </c>
      <c r="H2611" s="18">
        <v>1.29</v>
      </c>
      <c r="I2611" s="16" t="s">
        <v>40</v>
      </c>
      <c r="J2611" s="16" t="s">
        <v>4</v>
      </c>
      <c r="K2611" s="16" t="s">
        <v>4</v>
      </c>
      <c r="L2611" s="19">
        <f>IF(Tabelle1[[#This Row],[Heizleistung (55°C)]]=0,Tabelle1[[#This Row],[Heizleistung (35°C)]],(Tabelle1[[#This Row],[Heizleistung (35°C)]]+Tabelle1[[#This Row],[Heizleistung (55°C)]])/2)</f>
        <v>8.25</v>
      </c>
      <c r="M2611" s="20">
        <f>IF(Tabelle1[[#This Row],[Etas 55°C]]=0,0,(Tabelle1[[#This Row],[Etas 35°C]]*0.8+Tabelle1[[#This Row],[Etas 55°C]]*0.2))*2.5</f>
        <v>4.1850000000000005</v>
      </c>
      <c r="N2611" s="21">
        <f>IF(-(Tabelle1[[#This Row],[80%/20% SCOP]]-5.5)/5.5=1,"n.a.",-(Tabelle1[[#This Row],[80%/20% SCOP]]-5.5)/5.5)</f>
        <v>0.23909090909090899</v>
      </c>
    </row>
    <row r="2612" spans="1:14" ht="20.100000000000001" customHeight="1" x14ac:dyDescent="0.25">
      <c r="A2612" s="24">
        <v>16016422</v>
      </c>
      <c r="B2612" s="15" t="s">
        <v>2592</v>
      </c>
      <c r="C2612" s="15" t="s">
        <v>2657</v>
      </c>
      <c r="D2612" s="16" t="s">
        <v>2</v>
      </c>
      <c r="E2612" s="17">
        <v>4</v>
      </c>
      <c r="F2612" s="18">
        <v>1.75</v>
      </c>
      <c r="G2612" s="17">
        <v>4</v>
      </c>
      <c r="H2612" s="18">
        <v>1.25</v>
      </c>
      <c r="I2612" s="16" t="s">
        <v>40</v>
      </c>
      <c r="J2612" s="16" t="s">
        <v>4</v>
      </c>
      <c r="K2612" s="16" t="s">
        <v>15</v>
      </c>
      <c r="L2612" s="19">
        <f>IF(Tabelle1[[#This Row],[Heizleistung (55°C)]]=0,Tabelle1[[#This Row],[Heizleistung (35°C)]],(Tabelle1[[#This Row],[Heizleistung (35°C)]]+Tabelle1[[#This Row],[Heizleistung (55°C)]])/2)</f>
        <v>4</v>
      </c>
      <c r="M2612" s="20">
        <f>IF(Tabelle1[[#This Row],[Etas 55°C]]=0,0,(Tabelle1[[#This Row],[Etas 35°C]]*0.8+Tabelle1[[#This Row],[Etas 55°C]]*0.2))*2.5</f>
        <v>4.125</v>
      </c>
      <c r="N2612" s="21">
        <f>IF(-(Tabelle1[[#This Row],[80%/20% SCOP]]-5.5)/5.5=1,"n.a.",-(Tabelle1[[#This Row],[80%/20% SCOP]]-5.5)/5.5)</f>
        <v>0.25</v>
      </c>
    </row>
    <row r="2613" spans="1:14" ht="20.100000000000001" customHeight="1" x14ac:dyDescent="0.25">
      <c r="A2613" s="24">
        <v>16017767</v>
      </c>
      <c r="B2613" s="15" t="s">
        <v>2592</v>
      </c>
      <c r="C2613" s="15" t="s">
        <v>2658</v>
      </c>
      <c r="D2613" s="16" t="s">
        <v>2</v>
      </c>
      <c r="E2613" s="17">
        <v>8</v>
      </c>
      <c r="F2613" s="18">
        <v>1.84</v>
      </c>
      <c r="G2613" s="17">
        <v>8.6</v>
      </c>
      <c r="H2613" s="18">
        <v>1.35</v>
      </c>
      <c r="I2613" s="16" t="s">
        <v>3</v>
      </c>
      <c r="J2613" s="16" t="s">
        <v>4</v>
      </c>
      <c r="K2613" s="16" t="s">
        <v>4</v>
      </c>
      <c r="L2613" s="19">
        <f>IF(Tabelle1[[#This Row],[Heizleistung (55°C)]]=0,Tabelle1[[#This Row],[Heizleistung (35°C)]],(Tabelle1[[#This Row],[Heizleistung (35°C)]]+Tabelle1[[#This Row],[Heizleistung (55°C)]])/2)</f>
        <v>8.3000000000000007</v>
      </c>
      <c r="M2613" s="20">
        <f>IF(Tabelle1[[#This Row],[Etas 55°C]]=0,0,(Tabelle1[[#This Row],[Etas 35°C]]*0.8+Tabelle1[[#This Row],[Etas 55°C]]*0.2))*2.5</f>
        <v>4.3550000000000004</v>
      </c>
      <c r="N2613" s="21">
        <f>IF(-(Tabelle1[[#This Row],[80%/20% SCOP]]-5.5)/5.5=1,"n.a.",-(Tabelle1[[#This Row],[80%/20% SCOP]]-5.5)/5.5)</f>
        <v>0.20818181818181811</v>
      </c>
    </row>
    <row r="2614" spans="1:14" ht="20.100000000000001" customHeight="1" x14ac:dyDescent="0.25">
      <c r="A2614" s="24">
        <v>16017741</v>
      </c>
      <c r="B2614" s="15" t="s">
        <v>2592</v>
      </c>
      <c r="C2614" s="15" t="s">
        <v>2659</v>
      </c>
      <c r="D2614" s="16" t="s">
        <v>2</v>
      </c>
      <c r="E2614" s="17">
        <v>14</v>
      </c>
      <c r="F2614" s="18">
        <v>1.76</v>
      </c>
      <c r="G2614" s="17">
        <v>14</v>
      </c>
      <c r="H2614" s="18">
        <v>1.27</v>
      </c>
      <c r="I2614" s="16" t="s">
        <v>40</v>
      </c>
      <c r="J2614" s="16" t="s">
        <v>4</v>
      </c>
      <c r="K2614" s="16" t="s">
        <v>4</v>
      </c>
      <c r="L2614" s="19">
        <f>IF(Tabelle1[[#This Row],[Heizleistung (55°C)]]=0,Tabelle1[[#This Row],[Heizleistung (35°C)]],(Tabelle1[[#This Row],[Heizleistung (35°C)]]+Tabelle1[[#This Row],[Heizleistung (55°C)]])/2)</f>
        <v>14</v>
      </c>
      <c r="M2614" s="20">
        <f>IF(Tabelle1[[#This Row],[Etas 55°C]]=0,0,(Tabelle1[[#This Row],[Etas 35°C]]*0.8+Tabelle1[[#This Row],[Etas 55°C]]*0.2))*2.5</f>
        <v>4.1550000000000002</v>
      </c>
      <c r="N2614" s="21">
        <f>IF(-(Tabelle1[[#This Row],[80%/20% SCOP]]-5.5)/5.5=1,"n.a.",-(Tabelle1[[#This Row],[80%/20% SCOP]]-5.5)/5.5)</f>
        <v>0.24454545454545451</v>
      </c>
    </row>
    <row r="2615" spans="1:14" ht="20.100000000000001" customHeight="1" x14ac:dyDescent="0.25">
      <c r="A2615" s="24">
        <v>16017743</v>
      </c>
      <c r="B2615" s="15" t="s">
        <v>2592</v>
      </c>
      <c r="C2615" s="15" t="s">
        <v>2660</v>
      </c>
      <c r="D2615" s="16" t="s">
        <v>2</v>
      </c>
      <c r="E2615" s="17">
        <v>8.5</v>
      </c>
      <c r="F2615" s="18">
        <v>1.77</v>
      </c>
      <c r="G2615" s="17">
        <v>8</v>
      </c>
      <c r="H2615" s="18">
        <v>1.29</v>
      </c>
      <c r="I2615" s="16" t="s">
        <v>40</v>
      </c>
      <c r="J2615" s="16" t="s">
        <v>4</v>
      </c>
      <c r="K2615" s="16" t="s">
        <v>4</v>
      </c>
      <c r="L2615" s="19">
        <f>IF(Tabelle1[[#This Row],[Heizleistung (55°C)]]=0,Tabelle1[[#This Row],[Heizleistung (35°C)]],(Tabelle1[[#This Row],[Heizleistung (35°C)]]+Tabelle1[[#This Row],[Heizleistung (55°C)]])/2)</f>
        <v>8.25</v>
      </c>
      <c r="M2615" s="20">
        <f>IF(Tabelle1[[#This Row],[Etas 55°C]]=0,0,(Tabelle1[[#This Row],[Etas 35°C]]*0.8+Tabelle1[[#This Row],[Etas 55°C]]*0.2))*2.5</f>
        <v>4.1850000000000005</v>
      </c>
      <c r="N2615" s="21">
        <f>IF(-(Tabelle1[[#This Row],[80%/20% SCOP]]-5.5)/5.5=1,"n.a.",-(Tabelle1[[#This Row],[80%/20% SCOP]]-5.5)/5.5)</f>
        <v>0.23909090909090899</v>
      </c>
    </row>
    <row r="2616" spans="1:14" ht="20.100000000000001" customHeight="1" x14ac:dyDescent="0.25">
      <c r="A2616" s="24">
        <v>16017777</v>
      </c>
      <c r="B2616" s="15" t="s">
        <v>2592</v>
      </c>
      <c r="C2616" s="15" t="s">
        <v>2661</v>
      </c>
      <c r="D2616" s="16" t="s">
        <v>2</v>
      </c>
      <c r="E2616" s="17">
        <v>10</v>
      </c>
      <c r="F2616" s="18">
        <v>1.78</v>
      </c>
      <c r="G2616" s="17">
        <v>10</v>
      </c>
      <c r="H2616" s="18">
        <v>1.43</v>
      </c>
      <c r="I2616" s="16" t="s">
        <v>3</v>
      </c>
      <c r="J2616" s="16" t="s">
        <v>4</v>
      </c>
      <c r="K2616" s="16" t="s">
        <v>4</v>
      </c>
      <c r="L2616" s="19">
        <f>IF(Tabelle1[[#This Row],[Heizleistung (55°C)]]=0,Tabelle1[[#This Row],[Heizleistung (35°C)]],(Tabelle1[[#This Row],[Heizleistung (35°C)]]+Tabelle1[[#This Row],[Heizleistung (55°C)]])/2)</f>
        <v>10</v>
      </c>
      <c r="M2616" s="20">
        <f>IF(Tabelle1[[#This Row],[Etas 55°C]]=0,0,(Tabelle1[[#This Row],[Etas 35°C]]*0.8+Tabelle1[[#This Row],[Etas 55°C]]*0.2))*2.5</f>
        <v>4.2750000000000004</v>
      </c>
      <c r="N2616" s="21">
        <f>IF(-(Tabelle1[[#This Row],[80%/20% SCOP]]-5.5)/5.5=1,"n.a.",-(Tabelle1[[#This Row],[80%/20% SCOP]]-5.5)/5.5)</f>
        <v>0.22272727272727266</v>
      </c>
    </row>
    <row r="2617" spans="1:14" ht="20.100000000000001" customHeight="1" x14ac:dyDescent="0.25">
      <c r="A2617" s="24">
        <v>16017744</v>
      </c>
      <c r="B2617" s="15" t="s">
        <v>2592</v>
      </c>
      <c r="C2617" s="15" t="s">
        <v>2662</v>
      </c>
      <c r="D2617" s="16" t="s">
        <v>2</v>
      </c>
      <c r="E2617" s="17">
        <v>10</v>
      </c>
      <c r="F2617" s="18">
        <v>1.77</v>
      </c>
      <c r="G2617" s="17">
        <v>10</v>
      </c>
      <c r="H2617" s="18">
        <v>1.29</v>
      </c>
      <c r="I2617" s="16" t="s">
        <v>40</v>
      </c>
      <c r="J2617" s="16" t="s">
        <v>4</v>
      </c>
      <c r="K2617" s="16" t="s">
        <v>4</v>
      </c>
      <c r="L2617" s="19">
        <f>IF(Tabelle1[[#This Row],[Heizleistung (55°C)]]=0,Tabelle1[[#This Row],[Heizleistung (35°C)]],(Tabelle1[[#This Row],[Heizleistung (35°C)]]+Tabelle1[[#This Row],[Heizleistung (55°C)]])/2)</f>
        <v>10</v>
      </c>
      <c r="M2617" s="20">
        <f>IF(Tabelle1[[#This Row],[Etas 55°C]]=0,0,(Tabelle1[[#This Row],[Etas 35°C]]*0.8+Tabelle1[[#This Row],[Etas 55°C]]*0.2))*2.5</f>
        <v>4.1850000000000005</v>
      </c>
      <c r="N2617" s="21">
        <f>IF(-(Tabelle1[[#This Row],[80%/20% SCOP]]-5.5)/5.5=1,"n.a.",-(Tabelle1[[#This Row],[80%/20% SCOP]]-5.5)/5.5)</f>
        <v>0.23909090909090899</v>
      </c>
    </row>
    <row r="2618" spans="1:14" ht="20.100000000000001" customHeight="1" x14ac:dyDescent="0.25">
      <c r="A2618" s="24">
        <v>16006655</v>
      </c>
      <c r="B2618" s="15" t="s">
        <v>2592</v>
      </c>
      <c r="C2618" s="15" t="s">
        <v>2663</v>
      </c>
      <c r="D2618" s="16" t="s">
        <v>2</v>
      </c>
      <c r="E2618" s="17">
        <v>14</v>
      </c>
      <c r="F2618" s="18">
        <v>1.82</v>
      </c>
      <c r="G2618" s="17">
        <v>12</v>
      </c>
      <c r="H2618" s="18">
        <v>1.32</v>
      </c>
      <c r="I2618" s="16" t="s">
        <v>109</v>
      </c>
      <c r="J2618" s="16" t="s">
        <v>4</v>
      </c>
      <c r="K2618" s="16" t="s">
        <v>15</v>
      </c>
      <c r="L2618" s="19">
        <f>IF(Tabelle1[[#This Row],[Heizleistung (55°C)]]=0,Tabelle1[[#This Row],[Heizleistung (35°C)]],(Tabelle1[[#This Row],[Heizleistung (35°C)]]+Tabelle1[[#This Row],[Heizleistung (55°C)]])/2)</f>
        <v>13</v>
      </c>
      <c r="M2618" s="20">
        <f>IF(Tabelle1[[#This Row],[Etas 55°C]]=0,0,(Tabelle1[[#This Row],[Etas 35°C]]*0.8+Tabelle1[[#This Row],[Etas 55°C]]*0.2))*2.5</f>
        <v>4.3000000000000007</v>
      </c>
      <c r="N2618" s="21">
        <f>IF(-(Tabelle1[[#This Row],[80%/20% SCOP]]-5.5)/5.5=1,"n.a.",-(Tabelle1[[#This Row],[80%/20% SCOP]]-5.5)/5.5)</f>
        <v>0.21818181818181806</v>
      </c>
    </row>
    <row r="2619" spans="1:14" ht="20.100000000000001" customHeight="1" x14ac:dyDescent="0.25">
      <c r="A2619" s="24">
        <v>16017737</v>
      </c>
      <c r="B2619" s="15" t="s">
        <v>2592</v>
      </c>
      <c r="C2619" s="15" t="s">
        <v>2664</v>
      </c>
      <c r="D2619" s="16" t="s">
        <v>2</v>
      </c>
      <c r="E2619" s="17">
        <v>14</v>
      </c>
      <c r="F2619" s="18">
        <v>1.76</v>
      </c>
      <c r="G2619" s="17">
        <v>14</v>
      </c>
      <c r="H2619" s="18">
        <v>1.27</v>
      </c>
      <c r="I2619" s="16" t="s">
        <v>40</v>
      </c>
      <c r="J2619" s="16" t="s">
        <v>4</v>
      </c>
      <c r="K2619" s="16" t="s">
        <v>4</v>
      </c>
      <c r="L2619" s="19">
        <f>IF(Tabelle1[[#This Row],[Heizleistung (55°C)]]=0,Tabelle1[[#This Row],[Heizleistung (35°C)]],(Tabelle1[[#This Row],[Heizleistung (35°C)]]+Tabelle1[[#This Row],[Heizleistung (55°C)]])/2)</f>
        <v>14</v>
      </c>
      <c r="M2619" s="20">
        <f>IF(Tabelle1[[#This Row],[Etas 55°C]]=0,0,(Tabelle1[[#This Row],[Etas 35°C]]*0.8+Tabelle1[[#This Row],[Etas 55°C]]*0.2))*2.5</f>
        <v>4.1550000000000002</v>
      </c>
      <c r="N2619" s="21">
        <f>IF(-(Tabelle1[[#This Row],[80%/20% SCOP]]-5.5)/5.5=1,"n.a.",-(Tabelle1[[#This Row],[80%/20% SCOP]]-5.5)/5.5)</f>
        <v>0.24454545454545451</v>
      </c>
    </row>
    <row r="2620" spans="1:14" ht="20.100000000000001" customHeight="1" x14ac:dyDescent="0.25">
      <c r="A2620" s="24">
        <v>16006645</v>
      </c>
      <c r="B2620" s="15" t="s">
        <v>2592</v>
      </c>
      <c r="C2620" s="15" t="s">
        <v>2665</v>
      </c>
      <c r="D2620" s="16" t="s">
        <v>2</v>
      </c>
      <c r="E2620" s="17">
        <v>11</v>
      </c>
      <c r="F2620" s="18">
        <v>1.8</v>
      </c>
      <c r="G2620" s="17">
        <v>10</v>
      </c>
      <c r="H2620" s="18">
        <v>1.35</v>
      </c>
      <c r="I2620" s="16" t="s">
        <v>109</v>
      </c>
      <c r="J2620" s="16" t="s">
        <v>4</v>
      </c>
      <c r="K2620" s="16" t="s">
        <v>15</v>
      </c>
      <c r="L2620" s="19">
        <f>IF(Tabelle1[[#This Row],[Heizleistung (55°C)]]=0,Tabelle1[[#This Row],[Heizleistung (35°C)]],(Tabelle1[[#This Row],[Heizleistung (35°C)]]+Tabelle1[[#This Row],[Heizleistung (55°C)]])/2)</f>
        <v>10.5</v>
      </c>
      <c r="M2620" s="20">
        <f>IF(Tabelle1[[#This Row],[Etas 55°C]]=0,0,(Tabelle1[[#This Row],[Etas 35°C]]*0.8+Tabelle1[[#This Row],[Etas 55°C]]*0.2))*2.5</f>
        <v>4.2750000000000004</v>
      </c>
      <c r="N2620" s="21">
        <f>IF(-(Tabelle1[[#This Row],[80%/20% SCOP]]-5.5)/5.5=1,"n.a.",-(Tabelle1[[#This Row],[80%/20% SCOP]]-5.5)/5.5)</f>
        <v>0.22272727272727266</v>
      </c>
    </row>
    <row r="2621" spans="1:14" ht="20.100000000000001" customHeight="1" x14ac:dyDescent="0.25">
      <c r="A2621" s="24">
        <v>16017748</v>
      </c>
      <c r="B2621" s="15" t="s">
        <v>2592</v>
      </c>
      <c r="C2621" s="15" t="s">
        <v>2666</v>
      </c>
      <c r="D2621" s="16" t="s">
        <v>2</v>
      </c>
      <c r="E2621" s="17">
        <v>10</v>
      </c>
      <c r="F2621" s="18">
        <v>1.77</v>
      </c>
      <c r="G2621" s="17">
        <v>10</v>
      </c>
      <c r="H2621" s="18">
        <v>1.29</v>
      </c>
      <c r="I2621" s="16" t="s">
        <v>40</v>
      </c>
      <c r="J2621" s="16" t="s">
        <v>4</v>
      </c>
      <c r="K2621" s="16" t="s">
        <v>4</v>
      </c>
      <c r="L2621" s="19">
        <f>IF(Tabelle1[[#This Row],[Heizleistung (55°C)]]=0,Tabelle1[[#This Row],[Heizleistung (35°C)]],(Tabelle1[[#This Row],[Heizleistung (35°C)]]+Tabelle1[[#This Row],[Heizleistung (55°C)]])/2)</f>
        <v>10</v>
      </c>
      <c r="M2621" s="20">
        <f>IF(Tabelle1[[#This Row],[Etas 55°C]]=0,0,(Tabelle1[[#This Row],[Etas 35°C]]*0.8+Tabelle1[[#This Row],[Etas 55°C]]*0.2))*2.5</f>
        <v>4.1850000000000005</v>
      </c>
      <c r="N2621" s="21">
        <f>IF(-(Tabelle1[[#This Row],[80%/20% SCOP]]-5.5)/5.5=1,"n.a.",-(Tabelle1[[#This Row],[80%/20% SCOP]]-5.5)/5.5)</f>
        <v>0.23909090909090899</v>
      </c>
    </row>
    <row r="2622" spans="1:14" ht="20.100000000000001" customHeight="1" x14ac:dyDescent="0.25">
      <c r="A2622" s="24">
        <v>16017771</v>
      </c>
      <c r="B2622" s="15" t="s">
        <v>2592</v>
      </c>
      <c r="C2622" s="15" t="s">
        <v>2667</v>
      </c>
      <c r="D2622" s="16" t="s">
        <v>2</v>
      </c>
      <c r="E2622" s="17">
        <v>10</v>
      </c>
      <c r="F2622" s="18">
        <v>1.78</v>
      </c>
      <c r="G2622" s="17">
        <v>10</v>
      </c>
      <c r="H2622" s="18">
        <v>1.43</v>
      </c>
      <c r="I2622" s="16" t="s">
        <v>3</v>
      </c>
      <c r="J2622" s="16" t="s">
        <v>4</v>
      </c>
      <c r="K2622" s="16" t="s">
        <v>4</v>
      </c>
      <c r="L2622" s="19">
        <f>IF(Tabelle1[[#This Row],[Heizleistung (55°C)]]=0,Tabelle1[[#This Row],[Heizleistung (35°C)]],(Tabelle1[[#This Row],[Heizleistung (35°C)]]+Tabelle1[[#This Row],[Heizleistung (55°C)]])/2)</f>
        <v>10</v>
      </c>
      <c r="M2622" s="20">
        <f>IF(Tabelle1[[#This Row],[Etas 55°C]]=0,0,(Tabelle1[[#This Row],[Etas 35°C]]*0.8+Tabelle1[[#This Row],[Etas 55°C]]*0.2))*2.5</f>
        <v>4.2750000000000004</v>
      </c>
      <c r="N2622" s="21">
        <f>IF(-(Tabelle1[[#This Row],[80%/20% SCOP]]-5.5)/5.5=1,"n.a.",-(Tabelle1[[#This Row],[80%/20% SCOP]]-5.5)/5.5)</f>
        <v>0.22272727272727266</v>
      </c>
    </row>
    <row r="2623" spans="1:14" ht="20.100000000000001" customHeight="1" x14ac:dyDescent="0.25">
      <c r="A2623" s="24">
        <v>16017746</v>
      </c>
      <c r="B2623" s="15" t="s">
        <v>2592</v>
      </c>
      <c r="C2623" s="15" t="s">
        <v>2668</v>
      </c>
      <c r="D2623" s="16" t="s">
        <v>2</v>
      </c>
      <c r="E2623" s="17">
        <v>14</v>
      </c>
      <c r="F2623" s="18">
        <v>1.76</v>
      </c>
      <c r="G2623" s="17">
        <v>14</v>
      </c>
      <c r="H2623" s="18">
        <v>1.27</v>
      </c>
      <c r="I2623" s="16" t="s">
        <v>40</v>
      </c>
      <c r="J2623" s="16" t="s">
        <v>4</v>
      </c>
      <c r="K2623" s="16" t="s">
        <v>4</v>
      </c>
      <c r="L2623" s="19">
        <f>IF(Tabelle1[[#This Row],[Heizleistung (55°C)]]=0,Tabelle1[[#This Row],[Heizleistung (35°C)]],(Tabelle1[[#This Row],[Heizleistung (35°C)]]+Tabelle1[[#This Row],[Heizleistung (55°C)]])/2)</f>
        <v>14</v>
      </c>
      <c r="M2623" s="20">
        <f>IF(Tabelle1[[#This Row],[Etas 55°C]]=0,0,(Tabelle1[[#This Row],[Etas 35°C]]*0.8+Tabelle1[[#This Row],[Etas 55°C]]*0.2))*2.5</f>
        <v>4.1550000000000002</v>
      </c>
      <c r="N2623" s="21">
        <f>IF(-(Tabelle1[[#This Row],[80%/20% SCOP]]-5.5)/5.5=1,"n.a.",-(Tabelle1[[#This Row],[80%/20% SCOP]]-5.5)/5.5)</f>
        <v>0.24454545454545451</v>
      </c>
    </row>
    <row r="2624" spans="1:14" ht="20.100000000000001" customHeight="1" x14ac:dyDescent="0.25">
      <c r="A2624" s="24">
        <v>16018385</v>
      </c>
      <c r="B2624" s="15" t="s">
        <v>2592</v>
      </c>
      <c r="C2624" s="15" t="s">
        <v>2669</v>
      </c>
      <c r="D2624" s="16" t="s">
        <v>2</v>
      </c>
      <c r="E2624" s="17">
        <v>6</v>
      </c>
      <c r="F2624" s="18">
        <v>1.75</v>
      </c>
      <c r="G2624" s="17">
        <v>6</v>
      </c>
      <c r="H2624" s="18">
        <v>1.25</v>
      </c>
      <c r="I2624" s="16" t="s">
        <v>40</v>
      </c>
      <c r="J2624" s="16" t="s">
        <v>4</v>
      </c>
      <c r="K2624" s="16" t="s">
        <v>4</v>
      </c>
      <c r="L2624" s="19">
        <f>IF(Tabelle1[[#This Row],[Heizleistung (55°C)]]=0,Tabelle1[[#This Row],[Heizleistung (35°C)]],(Tabelle1[[#This Row],[Heizleistung (35°C)]]+Tabelle1[[#This Row],[Heizleistung (55°C)]])/2)</f>
        <v>6</v>
      </c>
      <c r="M2624" s="20">
        <f>IF(Tabelle1[[#This Row],[Etas 55°C]]=0,0,(Tabelle1[[#This Row],[Etas 35°C]]*0.8+Tabelle1[[#This Row],[Etas 55°C]]*0.2))*2.5</f>
        <v>4.125</v>
      </c>
      <c r="N2624" s="21">
        <f>IF(-(Tabelle1[[#This Row],[80%/20% SCOP]]-5.5)/5.5=1,"n.a.",-(Tabelle1[[#This Row],[80%/20% SCOP]]-5.5)/5.5)</f>
        <v>0.25</v>
      </c>
    </row>
    <row r="2625" spans="1:14" ht="20.100000000000001" customHeight="1" x14ac:dyDescent="0.25">
      <c r="A2625" s="24">
        <v>16018382</v>
      </c>
      <c r="B2625" s="15" t="s">
        <v>2592</v>
      </c>
      <c r="C2625" s="15" t="s">
        <v>2670</v>
      </c>
      <c r="D2625" s="16" t="s">
        <v>2</v>
      </c>
      <c r="E2625" s="17">
        <v>3.5</v>
      </c>
      <c r="F2625" s="18">
        <v>1.75</v>
      </c>
      <c r="G2625" s="17">
        <v>3.5</v>
      </c>
      <c r="H2625" s="18">
        <v>1.25</v>
      </c>
      <c r="I2625" s="16" t="s">
        <v>40</v>
      </c>
      <c r="J2625" s="16" t="s">
        <v>4</v>
      </c>
      <c r="K2625" s="16" t="s">
        <v>4</v>
      </c>
      <c r="L2625" s="19">
        <f>IF(Tabelle1[[#This Row],[Heizleistung (55°C)]]=0,Tabelle1[[#This Row],[Heizleistung (35°C)]],(Tabelle1[[#This Row],[Heizleistung (35°C)]]+Tabelle1[[#This Row],[Heizleistung (55°C)]])/2)</f>
        <v>3.5</v>
      </c>
      <c r="M2625" s="20">
        <f>IF(Tabelle1[[#This Row],[Etas 55°C]]=0,0,(Tabelle1[[#This Row],[Etas 35°C]]*0.8+Tabelle1[[#This Row],[Etas 55°C]]*0.2))*2.5</f>
        <v>4.125</v>
      </c>
      <c r="N2625" s="21">
        <f>IF(-(Tabelle1[[#This Row],[80%/20% SCOP]]-5.5)/5.5=1,"n.a.",-(Tabelle1[[#This Row],[80%/20% SCOP]]-5.5)/5.5)</f>
        <v>0.25</v>
      </c>
    </row>
    <row r="2626" spans="1:14" ht="20.100000000000001" customHeight="1" x14ac:dyDescent="0.25">
      <c r="A2626" s="24">
        <v>16017756</v>
      </c>
      <c r="B2626" s="15" t="s">
        <v>2592</v>
      </c>
      <c r="C2626" s="15" t="s">
        <v>2671</v>
      </c>
      <c r="D2626" s="16" t="s">
        <v>2</v>
      </c>
      <c r="E2626" s="17">
        <v>8</v>
      </c>
      <c r="F2626" s="18">
        <v>1.84</v>
      </c>
      <c r="G2626" s="17">
        <v>8.6</v>
      </c>
      <c r="H2626" s="18">
        <v>1.35</v>
      </c>
      <c r="I2626" s="16" t="s">
        <v>3</v>
      </c>
      <c r="J2626" s="16" t="s">
        <v>4</v>
      </c>
      <c r="K2626" s="16" t="s">
        <v>4</v>
      </c>
      <c r="L2626" s="19">
        <f>IF(Tabelle1[[#This Row],[Heizleistung (55°C)]]=0,Tabelle1[[#This Row],[Heizleistung (35°C)]],(Tabelle1[[#This Row],[Heizleistung (35°C)]]+Tabelle1[[#This Row],[Heizleistung (55°C)]])/2)</f>
        <v>8.3000000000000007</v>
      </c>
      <c r="M2626" s="20">
        <f>IF(Tabelle1[[#This Row],[Etas 55°C]]=0,0,(Tabelle1[[#This Row],[Etas 35°C]]*0.8+Tabelle1[[#This Row],[Etas 55°C]]*0.2))*2.5</f>
        <v>4.3550000000000004</v>
      </c>
      <c r="N2626" s="21">
        <f>IF(-(Tabelle1[[#This Row],[80%/20% SCOP]]-5.5)/5.5=1,"n.a.",-(Tabelle1[[#This Row],[80%/20% SCOP]]-5.5)/5.5)</f>
        <v>0.20818181818181811</v>
      </c>
    </row>
    <row r="2627" spans="1:14" ht="20.100000000000001" customHeight="1" x14ac:dyDescent="0.25">
      <c r="A2627" s="24">
        <v>16006654</v>
      </c>
      <c r="B2627" s="15" t="s">
        <v>2592</v>
      </c>
      <c r="C2627" s="15" t="s">
        <v>2672</v>
      </c>
      <c r="D2627" s="16" t="s">
        <v>2</v>
      </c>
      <c r="E2627" s="17">
        <v>11</v>
      </c>
      <c r="F2627" s="18">
        <v>1.8</v>
      </c>
      <c r="G2627" s="17">
        <v>10</v>
      </c>
      <c r="H2627" s="18">
        <v>1.35</v>
      </c>
      <c r="I2627" s="16" t="s">
        <v>109</v>
      </c>
      <c r="J2627" s="16" t="s">
        <v>4</v>
      </c>
      <c r="K2627" s="16" t="s">
        <v>15</v>
      </c>
      <c r="L2627" s="19">
        <f>IF(Tabelle1[[#This Row],[Heizleistung (55°C)]]=0,Tabelle1[[#This Row],[Heizleistung (35°C)]],(Tabelle1[[#This Row],[Heizleistung (35°C)]]+Tabelle1[[#This Row],[Heizleistung (55°C)]])/2)</f>
        <v>10.5</v>
      </c>
      <c r="M2627" s="20">
        <f>IF(Tabelle1[[#This Row],[Etas 55°C]]=0,0,(Tabelle1[[#This Row],[Etas 35°C]]*0.8+Tabelle1[[#This Row],[Etas 55°C]]*0.2))*2.5</f>
        <v>4.2750000000000004</v>
      </c>
      <c r="N2627" s="21">
        <f>IF(-(Tabelle1[[#This Row],[80%/20% SCOP]]-5.5)/5.5=1,"n.a.",-(Tabelle1[[#This Row],[80%/20% SCOP]]-5.5)/5.5)</f>
        <v>0.22272727272727266</v>
      </c>
    </row>
    <row r="2628" spans="1:14" ht="20.100000000000001" customHeight="1" x14ac:dyDescent="0.25">
      <c r="A2628" s="24">
        <v>16017774</v>
      </c>
      <c r="B2628" s="15" t="s">
        <v>2592</v>
      </c>
      <c r="C2628" s="15" t="s">
        <v>2673</v>
      </c>
      <c r="D2628" s="16" t="s">
        <v>2</v>
      </c>
      <c r="E2628" s="17">
        <v>4</v>
      </c>
      <c r="F2628" s="18">
        <v>1.77</v>
      </c>
      <c r="G2628" s="17">
        <v>4</v>
      </c>
      <c r="H2628" s="18">
        <v>1.27</v>
      </c>
      <c r="I2628" s="16" t="s">
        <v>3</v>
      </c>
      <c r="J2628" s="16" t="s">
        <v>4</v>
      </c>
      <c r="K2628" s="16" t="s">
        <v>4</v>
      </c>
      <c r="L2628" s="19">
        <f>IF(Tabelle1[[#This Row],[Heizleistung (55°C)]]=0,Tabelle1[[#This Row],[Heizleistung (35°C)]],(Tabelle1[[#This Row],[Heizleistung (35°C)]]+Tabelle1[[#This Row],[Heizleistung (55°C)]])/2)</f>
        <v>4</v>
      </c>
      <c r="M2628" s="20">
        <f>IF(Tabelle1[[#This Row],[Etas 55°C]]=0,0,(Tabelle1[[#This Row],[Etas 35°C]]*0.8+Tabelle1[[#This Row],[Etas 55°C]]*0.2))*2.5</f>
        <v>4.1750000000000007</v>
      </c>
      <c r="N2628" s="21">
        <f>IF(-(Tabelle1[[#This Row],[80%/20% SCOP]]-5.5)/5.5=1,"n.a.",-(Tabelle1[[#This Row],[80%/20% SCOP]]-5.5)/5.5)</f>
        <v>0.24090909090909077</v>
      </c>
    </row>
    <row r="2629" spans="1:14" ht="20.100000000000001" customHeight="1" x14ac:dyDescent="0.25">
      <c r="A2629" s="24">
        <v>16017735</v>
      </c>
      <c r="B2629" s="15" t="s">
        <v>2592</v>
      </c>
      <c r="C2629" s="15" t="s">
        <v>2674</v>
      </c>
      <c r="D2629" s="16" t="s">
        <v>2</v>
      </c>
      <c r="E2629" s="17">
        <v>10</v>
      </c>
      <c r="F2629" s="18">
        <v>1.77</v>
      </c>
      <c r="G2629" s="17">
        <v>10</v>
      </c>
      <c r="H2629" s="18">
        <v>1.29</v>
      </c>
      <c r="I2629" s="16" t="s">
        <v>40</v>
      </c>
      <c r="J2629" s="16" t="s">
        <v>4</v>
      </c>
      <c r="K2629" s="16" t="s">
        <v>4</v>
      </c>
      <c r="L2629" s="19">
        <f>IF(Tabelle1[[#This Row],[Heizleistung (55°C)]]=0,Tabelle1[[#This Row],[Heizleistung (35°C)]],(Tabelle1[[#This Row],[Heizleistung (35°C)]]+Tabelle1[[#This Row],[Heizleistung (55°C)]])/2)</f>
        <v>10</v>
      </c>
      <c r="M2629" s="20">
        <f>IF(Tabelle1[[#This Row],[Etas 55°C]]=0,0,(Tabelle1[[#This Row],[Etas 35°C]]*0.8+Tabelle1[[#This Row],[Etas 55°C]]*0.2))*2.5</f>
        <v>4.1850000000000005</v>
      </c>
      <c r="N2629" s="21">
        <f>IF(-(Tabelle1[[#This Row],[80%/20% SCOP]]-5.5)/5.5=1,"n.a.",-(Tabelle1[[#This Row],[80%/20% SCOP]]-5.5)/5.5)</f>
        <v>0.23909090909090899</v>
      </c>
    </row>
    <row r="2630" spans="1:14" ht="20.100000000000001" customHeight="1" x14ac:dyDescent="0.25">
      <c r="A2630" s="24">
        <v>16007735</v>
      </c>
      <c r="B2630" s="15" t="s">
        <v>2592</v>
      </c>
      <c r="C2630" s="15" t="s">
        <v>2675</v>
      </c>
      <c r="D2630" s="16" t="s">
        <v>2</v>
      </c>
      <c r="E2630" s="17">
        <v>7</v>
      </c>
      <c r="F2630" s="18">
        <v>1.77</v>
      </c>
      <c r="G2630" s="17">
        <v>6</v>
      </c>
      <c r="H2630" s="18">
        <v>1.25</v>
      </c>
      <c r="I2630" s="16" t="s">
        <v>40</v>
      </c>
      <c r="J2630" s="16" t="s">
        <v>4</v>
      </c>
      <c r="K2630" s="16" t="s">
        <v>15</v>
      </c>
      <c r="L2630" s="19">
        <f>IF(Tabelle1[[#This Row],[Heizleistung (55°C)]]=0,Tabelle1[[#This Row],[Heizleistung (35°C)]],(Tabelle1[[#This Row],[Heizleistung (35°C)]]+Tabelle1[[#This Row],[Heizleistung (55°C)]])/2)</f>
        <v>6.5</v>
      </c>
      <c r="M2630" s="20">
        <f>IF(Tabelle1[[#This Row],[Etas 55°C]]=0,0,(Tabelle1[[#This Row],[Etas 35°C]]*0.8+Tabelle1[[#This Row],[Etas 55°C]]*0.2))*2.5</f>
        <v>4.165</v>
      </c>
      <c r="N2630" s="21">
        <f>IF(-(Tabelle1[[#This Row],[80%/20% SCOP]]-5.5)/5.5=1,"n.a.",-(Tabelle1[[#This Row],[80%/20% SCOP]]-5.5)/5.5)</f>
        <v>0.24272727272727271</v>
      </c>
    </row>
    <row r="2631" spans="1:14" ht="20.100000000000001" customHeight="1" x14ac:dyDescent="0.25">
      <c r="A2631" s="24">
        <v>16018384</v>
      </c>
      <c r="B2631" s="15" t="s">
        <v>2592</v>
      </c>
      <c r="C2631" s="15" t="s">
        <v>2676</v>
      </c>
      <c r="D2631" s="16" t="s">
        <v>2</v>
      </c>
      <c r="E2631" s="17">
        <v>4.3</v>
      </c>
      <c r="F2631" s="18">
        <v>1.75</v>
      </c>
      <c r="G2631" s="17">
        <v>4.3</v>
      </c>
      <c r="H2631" s="18">
        <v>1.25</v>
      </c>
      <c r="I2631" s="16" t="s">
        <v>40</v>
      </c>
      <c r="J2631" s="16" t="s">
        <v>4</v>
      </c>
      <c r="K2631" s="16" t="s">
        <v>4</v>
      </c>
      <c r="L2631" s="19">
        <f>IF(Tabelle1[[#This Row],[Heizleistung (55°C)]]=0,Tabelle1[[#This Row],[Heizleistung (35°C)]],(Tabelle1[[#This Row],[Heizleistung (35°C)]]+Tabelle1[[#This Row],[Heizleistung (55°C)]])/2)</f>
        <v>4.3</v>
      </c>
      <c r="M2631" s="20">
        <f>IF(Tabelle1[[#This Row],[Etas 55°C]]=0,0,(Tabelle1[[#This Row],[Etas 35°C]]*0.8+Tabelle1[[#This Row],[Etas 55°C]]*0.2))*2.5</f>
        <v>4.125</v>
      </c>
      <c r="N2631" s="21">
        <f>IF(-(Tabelle1[[#This Row],[80%/20% SCOP]]-5.5)/5.5=1,"n.a.",-(Tabelle1[[#This Row],[80%/20% SCOP]]-5.5)/5.5)</f>
        <v>0.25</v>
      </c>
    </row>
    <row r="2632" spans="1:14" ht="20.100000000000001" customHeight="1" x14ac:dyDescent="0.25">
      <c r="A2632" s="24">
        <v>16017736</v>
      </c>
      <c r="B2632" s="15" t="s">
        <v>2592</v>
      </c>
      <c r="C2632" s="15" t="s">
        <v>2677</v>
      </c>
      <c r="D2632" s="16" t="s">
        <v>2</v>
      </c>
      <c r="E2632" s="17">
        <v>12</v>
      </c>
      <c r="F2632" s="18">
        <v>1.76</v>
      </c>
      <c r="G2632" s="17">
        <v>12</v>
      </c>
      <c r="H2632" s="18">
        <v>1.27</v>
      </c>
      <c r="I2632" s="16" t="s">
        <v>40</v>
      </c>
      <c r="J2632" s="16" t="s">
        <v>4</v>
      </c>
      <c r="K2632" s="16" t="s">
        <v>4</v>
      </c>
      <c r="L2632" s="19">
        <f>IF(Tabelle1[[#This Row],[Heizleistung (55°C)]]=0,Tabelle1[[#This Row],[Heizleistung (35°C)]],(Tabelle1[[#This Row],[Heizleistung (35°C)]]+Tabelle1[[#This Row],[Heizleistung (55°C)]])/2)</f>
        <v>12</v>
      </c>
      <c r="M2632" s="20">
        <f>IF(Tabelle1[[#This Row],[Etas 55°C]]=0,0,(Tabelle1[[#This Row],[Etas 35°C]]*0.8+Tabelle1[[#This Row],[Etas 55°C]]*0.2))*2.5</f>
        <v>4.1550000000000002</v>
      </c>
      <c r="N2632" s="21">
        <f>IF(-(Tabelle1[[#This Row],[80%/20% SCOP]]-5.5)/5.5=1,"n.a.",-(Tabelle1[[#This Row],[80%/20% SCOP]]-5.5)/5.5)</f>
        <v>0.24454545454545451</v>
      </c>
    </row>
    <row r="2633" spans="1:14" ht="20.100000000000001" customHeight="1" x14ac:dyDescent="0.25">
      <c r="A2633" s="24">
        <v>16018388</v>
      </c>
      <c r="B2633" s="15" t="s">
        <v>2592</v>
      </c>
      <c r="C2633" s="15" t="s">
        <v>2678</v>
      </c>
      <c r="D2633" s="16" t="s">
        <v>2</v>
      </c>
      <c r="E2633" s="17">
        <v>8</v>
      </c>
      <c r="F2633" s="18">
        <v>1.75</v>
      </c>
      <c r="G2633" s="17">
        <v>8</v>
      </c>
      <c r="H2633" s="18">
        <v>1.25</v>
      </c>
      <c r="I2633" s="16" t="s">
        <v>40</v>
      </c>
      <c r="J2633" s="16" t="s">
        <v>4</v>
      </c>
      <c r="K2633" s="16" t="s">
        <v>4</v>
      </c>
      <c r="L2633" s="19">
        <f>IF(Tabelle1[[#This Row],[Heizleistung (55°C)]]=0,Tabelle1[[#This Row],[Heizleistung (35°C)]],(Tabelle1[[#This Row],[Heizleistung (35°C)]]+Tabelle1[[#This Row],[Heizleistung (55°C)]])/2)</f>
        <v>8</v>
      </c>
      <c r="M2633" s="20">
        <f>IF(Tabelle1[[#This Row],[Etas 55°C]]=0,0,(Tabelle1[[#This Row],[Etas 35°C]]*0.8+Tabelle1[[#This Row],[Etas 55°C]]*0.2))*2.5</f>
        <v>4.125</v>
      </c>
      <c r="N2633" s="21">
        <f>IF(-(Tabelle1[[#This Row],[80%/20% SCOP]]-5.5)/5.5=1,"n.a.",-(Tabelle1[[#This Row],[80%/20% SCOP]]-5.5)/5.5)</f>
        <v>0.25</v>
      </c>
    </row>
    <row r="2634" spans="1:14" ht="20.100000000000001" customHeight="1" x14ac:dyDescent="0.25">
      <c r="A2634" s="24">
        <v>16016415</v>
      </c>
      <c r="B2634" s="15" t="s">
        <v>2592</v>
      </c>
      <c r="C2634" s="15" t="s">
        <v>2679</v>
      </c>
      <c r="D2634" s="16" t="s">
        <v>2</v>
      </c>
      <c r="E2634" s="17">
        <v>4</v>
      </c>
      <c r="F2634" s="18">
        <v>1.75</v>
      </c>
      <c r="G2634" s="17">
        <v>4</v>
      </c>
      <c r="H2634" s="18">
        <v>1.25</v>
      </c>
      <c r="I2634" s="16" t="s">
        <v>40</v>
      </c>
      <c r="J2634" s="16" t="s">
        <v>4</v>
      </c>
      <c r="K2634" s="16" t="s">
        <v>15</v>
      </c>
      <c r="L2634" s="19">
        <f>IF(Tabelle1[[#This Row],[Heizleistung (55°C)]]=0,Tabelle1[[#This Row],[Heizleistung (35°C)]],(Tabelle1[[#This Row],[Heizleistung (35°C)]]+Tabelle1[[#This Row],[Heizleistung (55°C)]])/2)</f>
        <v>4</v>
      </c>
      <c r="M2634" s="20">
        <f>IF(Tabelle1[[#This Row],[Etas 55°C]]=0,0,(Tabelle1[[#This Row],[Etas 35°C]]*0.8+Tabelle1[[#This Row],[Etas 55°C]]*0.2))*2.5</f>
        <v>4.125</v>
      </c>
      <c r="N2634" s="21">
        <f>IF(-(Tabelle1[[#This Row],[80%/20% SCOP]]-5.5)/5.5=1,"n.a.",-(Tabelle1[[#This Row],[80%/20% SCOP]]-5.5)/5.5)</f>
        <v>0.25</v>
      </c>
    </row>
    <row r="2635" spans="1:14" ht="20.100000000000001" customHeight="1" x14ac:dyDescent="0.25">
      <c r="A2635" s="24">
        <v>16017758</v>
      </c>
      <c r="B2635" s="15" t="s">
        <v>2592</v>
      </c>
      <c r="C2635" s="15" t="s">
        <v>2680</v>
      </c>
      <c r="D2635" s="16" t="s">
        <v>2</v>
      </c>
      <c r="E2635" s="17">
        <v>12</v>
      </c>
      <c r="F2635" s="18">
        <v>1.78</v>
      </c>
      <c r="G2635" s="17">
        <v>12</v>
      </c>
      <c r="H2635" s="18">
        <v>1.39</v>
      </c>
      <c r="I2635" s="16" t="s">
        <v>3</v>
      </c>
      <c r="J2635" s="16" t="s">
        <v>4</v>
      </c>
      <c r="K2635" s="16" t="s">
        <v>4</v>
      </c>
      <c r="L2635" s="19">
        <f>IF(Tabelle1[[#This Row],[Heizleistung (55°C)]]=0,Tabelle1[[#This Row],[Heizleistung (35°C)]],(Tabelle1[[#This Row],[Heizleistung (35°C)]]+Tabelle1[[#This Row],[Heizleistung (55°C)]])/2)</f>
        <v>12</v>
      </c>
      <c r="M2635" s="20">
        <f>IF(Tabelle1[[#This Row],[Etas 55°C]]=0,0,(Tabelle1[[#This Row],[Etas 35°C]]*0.8+Tabelle1[[#This Row],[Etas 55°C]]*0.2))*2.5</f>
        <v>4.2550000000000008</v>
      </c>
      <c r="N2635" s="21">
        <f>IF(-(Tabelle1[[#This Row],[80%/20% SCOP]]-5.5)/5.5=1,"n.a.",-(Tabelle1[[#This Row],[80%/20% SCOP]]-5.5)/5.5)</f>
        <v>0.22636363636363621</v>
      </c>
    </row>
    <row r="2636" spans="1:14" ht="20.100000000000001" customHeight="1" x14ac:dyDescent="0.25">
      <c r="A2636" s="24">
        <v>16018387</v>
      </c>
      <c r="B2636" s="15" t="s">
        <v>2592</v>
      </c>
      <c r="C2636" s="15" t="s">
        <v>2681</v>
      </c>
      <c r="D2636" s="16" t="s">
        <v>2</v>
      </c>
      <c r="E2636" s="17">
        <v>8</v>
      </c>
      <c r="F2636" s="18">
        <v>1.75</v>
      </c>
      <c r="G2636" s="17">
        <v>8</v>
      </c>
      <c r="H2636" s="18">
        <v>1.25</v>
      </c>
      <c r="I2636" s="16" t="s">
        <v>40</v>
      </c>
      <c r="J2636" s="16" t="s">
        <v>4</v>
      </c>
      <c r="K2636" s="16" t="s">
        <v>4</v>
      </c>
      <c r="L2636" s="19">
        <f>IF(Tabelle1[[#This Row],[Heizleistung (55°C)]]=0,Tabelle1[[#This Row],[Heizleistung (35°C)]],(Tabelle1[[#This Row],[Heizleistung (35°C)]]+Tabelle1[[#This Row],[Heizleistung (55°C)]])/2)</f>
        <v>8</v>
      </c>
      <c r="M2636" s="20">
        <f>IF(Tabelle1[[#This Row],[Etas 55°C]]=0,0,(Tabelle1[[#This Row],[Etas 35°C]]*0.8+Tabelle1[[#This Row],[Etas 55°C]]*0.2))*2.5</f>
        <v>4.125</v>
      </c>
      <c r="N2636" s="21">
        <f>IF(-(Tabelle1[[#This Row],[80%/20% SCOP]]-5.5)/5.5=1,"n.a.",-(Tabelle1[[#This Row],[80%/20% SCOP]]-5.5)/5.5)</f>
        <v>0.25</v>
      </c>
    </row>
    <row r="2637" spans="1:14" ht="20.100000000000001" customHeight="1" x14ac:dyDescent="0.25">
      <c r="A2637" s="24">
        <v>16017750</v>
      </c>
      <c r="B2637" s="15" t="s">
        <v>2592</v>
      </c>
      <c r="C2637" s="15" t="s">
        <v>2682</v>
      </c>
      <c r="D2637" s="16" t="s">
        <v>2</v>
      </c>
      <c r="E2637" s="17">
        <v>14</v>
      </c>
      <c r="F2637" s="18">
        <v>1.76</v>
      </c>
      <c r="G2637" s="17">
        <v>14</v>
      </c>
      <c r="H2637" s="18">
        <v>1.27</v>
      </c>
      <c r="I2637" s="16" t="s">
        <v>40</v>
      </c>
      <c r="J2637" s="16" t="s">
        <v>4</v>
      </c>
      <c r="K2637" s="16" t="s">
        <v>4</v>
      </c>
      <c r="L2637" s="19">
        <f>IF(Tabelle1[[#This Row],[Heizleistung (55°C)]]=0,Tabelle1[[#This Row],[Heizleistung (35°C)]],(Tabelle1[[#This Row],[Heizleistung (35°C)]]+Tabelle1[[#This Row],[Heizleistung (55°C)]])/2)</f>
        <v>14</v>
      </c>
      <c r="M2637" s="20">
        <f>IF(Tabelle1[[#This Row],[Etas 55°C]]=0,0,(Tabelle1[[#This Row],[Etas 35°C]]*0.8+Tabelle1[[#This Row],[Etas 55°C]]*0.2))*2.5</f>
        <v>4.1550000000000002</v>
      </c>
      <c r="N2637" s="21">
        <f>IF(-(Tabelle1[[#This Row],[80%/20% SCOP]]-5.5)/5.5=1,"n.a.",-(Tabelle1[[#This Row],[80%/20% SCOP]]-5.5)/5.5)</f>
        <v>0.24454545454545451</v>
      </c>
    </row>
    <row r="2638" spans="1:14" ht="20.100000000000001" customHeight="1" x14ac:dyDescent="0.25">
      <c r="A2638" s="24">
        <v>16006729</v>
      </c>
      <c r="B2638" s="15" t="s">
        <v>2592</v>
      </c>
      <c r="C2638" s="15" t="s">
        <v>2683</v>
      </c>
      <c r="D2638" s="16" t="s">
        <v>2</v>
      </c>
      <c r="E2638" s="17">
        <v>13</v>
      </c>
      <c r="F2638" s="18">
        <v>1.75</v>
      </c>
      <c r="G2638" s="17">
        <v>13</v>
      </c>
      <c r="H2638" s="18">
        <v>1.33</v>
      </c>
      <c r="I2638" s="16" t="s">
        <v>40</v>
      </c>
      <c r="J2638" s="16" t="s">
        <v>4</v>
      </c>
      <c r="K2638" s="16" t="s">
        <v>15</v>
      </c>
      <c r="L2638" s="19">
        <f>IF(Tabelle1[[#This Row],[Heizleistung (55°C)]]=0,Tabelle1[[#This Row],[Heizleistung (35°C)]],(Tabelle1[[#This Row],[Heizleistung (35°C)]]+Tabelle1[[#This Row],[Heizleistung (55°C)]])/2)</f>
        <v>13</v>
      </c>
      <c r="M2638" s="20">
        <f>IF(Tabelle1[[#This Row],[Etas 55°C]]=0,0,(Tabelle1[[#This Row],[Etas 35°C]]*0.8+Tabelle1[[#This Row],[Etas 55°C]]*0.2))*2.5</f>
        <v>4.165</v>
      </c>
      <c r="N2638" s="21">
        <f>IF(-(Tabelle1[[#This Row],[80%/20% SCOP]]-5.5)/5.5=1,"n.a.",-(Tabelle1[[#This Row],[80%/20% SCOP]]-5.5)/5.5)</f>
        <v>0.24272727272727271</v>
      </c>
    </row>
    <row r="2639" spans="1:14" ht="20.100000000000001" customHeight="1" x14ac:dyDescent="0.25">
      <c r="A2639" s="24">
        <v>16018386</v>
      </c>
      <c r="B2639" s="15" t="s">
        <v>2592</v>
      </c>
      <c r="C2639" s="15" t="s">
        <v>2684</v>
      </c>
      <c r="D2639" s="16" t="s">
        <v>2</v>
      </c>
      <c r="E2639" s="17">
        <v>6</v>
      </c>
      <c r="F2639" s="18">
        <v>1.75</v>
      </c>
      <c r="G2639" s="17">
        <v>6</v>
      </c>
      <c r="H2639" s="18">
        <v>1.25</v>
      </c>
      <c r="I2639" s="16" t="s">
        <v>40</v>
      </c>
      <c r="J2639" s="16" t="s">
        <v>4</v>
      </c>
      <c r="K2639" s="16" t="s">
        <v>4</v>
      </c>
      <c r="L2639" s="19">
        <f>IF(Tabelle1[[#This Row],[Heizleistung (55°C)]]=0,Tabelle1[[#This Row],[Heizleistung (35°C)]],(Tabelle1[[#This Row],[Heizleistung (35°C)]]+Tabelle1[[#This Row],[Heizleistung (55°C)]])/2)</f>
        <v>6</v>
      </c>
      <c r="M2639" s="20">
        <f>IF(Tabelle1[[#This Row],[Etas 55°C]]=0,0,(Tabelle1[[#This Row],[Etas 35°C]]*0.8+Tabelle1[[#This Row],[Etas 55°C]]*0.2))*2.5</f>
        <v>4.125</v>
      </c>
      <c r="N2639" s="21">
        <f>IF(-(Tabelle1[[#This Row],[80%/20% SCOP]]-5.5)/5.5=1,"n.a.",-(Tabelle1[[#This Row],[80%/20% SCOP]]-5.5)/5.5)</f>
        <v>0.25</v>
      </c>
    </row>
    <row r="2640" spans="1:14" ht="20.100000000000001" customHeight="1" x14ac:dyDescent="0.25">
      <c r="A2640" s="24">
        <v>16006650</v>
      </c>
      <c r="B2640" s="15" t="s">
        <v>2592</v>
      </c>
      <c r="C2640" s="15" t="s">
        <v>2685</v>
      </c>
      <c r="D2640" s="16" t="s">
        <v>2</v>
      </c>
      <c r="E2640" s="17">
        <v>7</v>
      </c>
      <c r="F2640" s="18">
        <v>1.77</v>
      </c>
      <c r="G2640" s="17">
        <v>6</v>
      </c>
      <c r="H2640" s="18">
        <v>1.25</v>
      </c>
      <c r="I2640" s="16" t="s">
        <v>40</v>
      </c>
      <c r="J2640" s="16" t="s">
        <v>4</v>
      </c>
      <c r="K2640" s="16" t="s">
        <v>15</v>
      </c>
      <c r="L2640" s="19">
        <f>IF(Tabelle1[[#This Row],[Heizleistung (55°C)]]=0,Tabelle1[[#This Row],[Heizleistung (35°C)]],(Tabelle1[[#This Row],[Heizleistung (35°C)]]+Tabelle1[[#This Row],[Heizleistung (55°C)]])/2)</f>
        <v>6.5</v>
      </c>
      <c r="M2640" s="20">
        <f>IF(Tabelle1[[#This Row],[Etas 55°C]]=0,0,(Tabelle1[[#This Row],[Etas 35°C]]*0.8+Tabelle1[[#This Row],[Etas 55°C]]*0.2))*2.5</f>
        <v>4.165</v>
      </c>
      <c r="N2640" s="21">
        <f>IF(-(Tabelle1[[#This Row],[80%/20% SCOP]]-5.5)/5.5=1,"n.a.",-(Tabelle1[[#This Row],[80%/20% SCOP]]-5.5)/5.5)</f>
        <v>0.24272727272727271</v>
      </c>
    </row>
    <row r="2641" spans="1:14" ht="20.100000000000001" customHeight="1" x14ac:dyDescent="0.25">
      <c r="A2641" s="24">
        <v>16017754</v>
      </c>
      <c r="B2641" s="15" t="s">
        <v>2592</v>
      </c>
      <c r="C2641" s="15" t="s">
        <v>2686</v>
      </c>
      <c r="D2641" s="16" t="s">
        <v>2</v>
      </c>
      <c r="E2641" s="17">
        <v>4</v>
      </c>
      <c r="F2641" s="18">
        <v>1.77</v>
      </c>
      <c r="G2641" s="17">
        <v>4</v>
      </c>
      <c r="H2641" s="18">
        <v>1.27</v>
      </c>
      <c r="I2641" s="16" t="s">
        <v>3</v>
      </c>
      <c r="J2641" s="16" t="s">
        <v>4</v>
      </c>
      <c r="K2641" s="16" t="s">
        <v>4</v>
      </c>
      <c r="L2641" s="19">
        <f>IF(Tabelle1[[#This Row],[Heizleistung (55°C)]]=0,Tabelle1[[#This Row],[Heizleistung (35°C)]],(Tabelle1[[#This Row],[Heizleistung (35°C)]]+Tabelle1[[#This Row],[Heizleistung (55°C)]])/2)</f>
        <v>4</v>
      </c>
      <c r="M2641" s="20">
        <f>IF(Tabelle1[[#This Row],[Etas 55°C]]=0,0,(Tabelle1[[#This Row],[Etas 35°C]]*0.8+Tabelle1[[#This Row],[Etas 55°C]]*0.2))*2.5</f>
        <v>4.1750000000000007</v>
      </c>
      <c r="N2641" s="21">
        <f>IF(-(Tabelle1[[#This Row],[80%/20% SCOP]]-5.5)/5.5=1,"n.a.",-(Tabelle1[[#This Row],[80%/20% SCOP]]-5.5)/5.5)</f>
        <v>0.24090909090909077</v>
      </c>
    </row>
    <row r="2642" spans="1:14" ht="20.100000000000001" customHeight="1" x14ac:dyDescent="0.25">
      <c r="A2642" s="24">
        <v>16010916</v>
      </c>
      <c r="B2642" s="15" t="s">
        <v>2592</v>
      </c>
      <c r="C2642" s="15" t="s">
        <v>2687</v>
      </c>
      <c r="D2642" s="16" t="s">
        <v>2</v>
      </c>
      <c r="E2642" s="17">
        <v>14</v>
      </c>
      <c r="F2642" s="18">
        <v>1.71</v>
      </c>
      <c r="G2642" s="17">
        <v>14</v>
      </c>
      <c r="H2642" s="18">
        <v>1.29</v>
      </c>
      <c r="I2642" s="16" t="s">
        <v>109</v>
      </c>
      <c r="J2642" s="16" t="s">
        <v>4</v>
      </c>
      <c r="K2642" s="16" t="s">
        <v>15</v>
      </c>
      <c r="L2642" s="19">
        <f>IF(Tabelle1[[#This Row],[Heizleistung (55°C)]]=0,Tabelle1[[#This Row],[Heizleistung (35°C)]],(Tabelle1[[#This Row],[Heizleistung (35°C)]]+Tabelle1[[#This Row],[Heizleistung (55°C)]])/2)</f>
        <v>14</v>
      </c>
      <c r="M2642" s="20">
        <f>IF(Tabelle1[[#This Row],[Etas 55°C]]=0,0,(Tabelle1[[#This Row],[Etas 35°C]]*0.8+Tabelle1[[#This Row],[Etas 55°C]]*0.2))*2.5</f>
        <v>4.0650000000000004</v>
      </c>
      <c r="N2642" s="21">
        <f>IF(-(Tabelle1[[#This Row],[80%/20% SCOP]]-5.5)/5.5=1,"n.a.",-(Tabelle1[[#This Row],[80%/20% SCOP]]-5.5)/5.5)</f>
        <v>0.26090909090909081</v>
      </c>
    </row>
    <row r="2643" spans="1:14" ht="20.100000000000001" customHeight="1" x14ac:dyDescent="0.25">
      <c r="A2643" s="24">
        <v>16018548</v>
      </c>
      <c r="B2643" s="15" t="s">
        <v>2688</v>
      </c>
      <c r="C2643" s="15" t="s">
        <v>2689</v>
      </c>
      <c r="D2643" s="16" t="s">
        <v>2</v>
      </c>
      <c r="E2643" s="17">
        <v>123.9</v>
      </c>
      <c r="F2643" s="18">
        <v>1.5449999999999999</v>
      </c>
      <c r="G2643" s="17"/>
      <c r="H2643" s="16"/>
      <c r="I2643" s="16" t="s">
        <v>355</v>
      </c>
      <c r="J2643" s="16" t="s">
        <v>4</v>
      </c>
      <c r="K2643" s="16" t="s">
        <v>25</v>
      </c>
      <c r="L2643" s="19">
        <f>IF(Tabelle1[[#This Row],[Heizleistung (55°C)]]=0,Tabelle1[[#This Row],[Heizleistung (35°C)]],(Tabelle1[[#This Row],[Heizleistung (35°C)]]+Tabelle1[[#This Row],[Heizleistung (55°C)]])/2)</f>
        <v>123.9</v>
      </c>
      <c r="M2643" s="20">
        <f>IF(Tabelle1[[#This Row],[Etas 55°C]]=0,0,(Tabelle1[[#This Row],[Etas 35°C]]*0.8+Tabelle1[[#This Row],[Etas 55°C]]*0.2))*2.5</f>
        <v>0</v>
      </c>
      <c r="N2643" s="21" t="str">
        <f>IF(-(Tabelle1[[#This Row],[80%/20% SCOP]]-5.5)/5.5=1,"n.a.",-(Tabelle1[[#This Row],[80%/20% SCOP]]-5.5)/5.5)</f>
        <v>n.a.</v>
      </c>
    </row>
    <row r="2644" spans="1:14" ht="20.100000000000001" customHeight="1" x14ac:dyDescent="0.25">
      <c r="A2644" s="24">
        <v>16018549</v>
      </c>
      <c r="B2644" s="15" t="s">
        <v>2688</v>
      </c>
      <c r="C2644" s="15" t="s">
        <v>2690</v>
      </c>
      <c r="D2644" s="16" t="s">
        <v>2</v>
      </c>
      <c r="E2644" s="17">
        <v>42.29</v>
      </c>
      <c r="F2644" s="18">
        <v>1.56</v>
      </c>
      <c r="G2644" s="17"/>
      <c r="H2644" s="16"/>
      <c r="I2644" s="16" t="s">
        <v>355</v>
      </c>
      <c r="J2644" s="16" t="s">
        <v>4</v>
      </c>
      <c r="K2644" s="16" t="s">
        <v>25</v>
      </c>
      <c r="L2644" s="19">
        <f>IF(Tabelle1[[#This Row],[Heizleistung (55°C)]]=0,Tabelle1[[#This Row],[Heizleistung (35°C)]],(Tabelle1[[#This Row],[Heizleistung (35°C)]]+Tabelle1[[#This Row],[Heizleistung (55°C)]])/2)</f>
        <v>42.29</v>
      </c>
      <c r="M2644" s="20">
        <f>IF(Tabelle1[[#This Row],[Etas 55°C]]=0,0,(Tabelle1[[#This Row],[Etas 35°C]]*0.8+Tabelle1[[#This Row],[Etas 55°C]]*0.2))*2.5</f>
        <v>0</v>
      </c>
      <c r="N2644" s="21" t="str">
        <f>IF(-(Tabelle1[[#This Row],[80%/20% SCOP]]-5.5)/5.5=1,"n.a.",-(Tabelle1[[#This Row],[80%/20% SCOP]]-5.5)/5.5)</f>
        <v>n.a.</v>
      </c>
    </row>
    <row r="2645" spans="1:14" ht="20.100000000000001" customHeight="1" x14ac:dyDescent="0.25">
      <c r="A2645" s="24">
        <v>16018847</v>
      </c>
      <c r="B2645" s="15" t="s">
        <v>2688</v>
      </c>
      <c r="C2645" s="15" t="s">
        <v>2691</v>
      </c>
      <c r="D2645" s="16" t="s">
        <v>2</v>
      </c>
      <c r="E2645" s="17">
        <v>105.2</v>
      </c>
      <c r="F2645" s="18">
        <v>1.61</v>
      </c>
      <c r="G2645" s="17"/>
      <c r="H2645" s="16"/>
      <c r="I2645" s="16" t="s">
        <v>355</v>
      </c>
      <c r="J2645" s="16" t="s">
        <v>4</v>
      </c>
      <c r="K2645" s="16" t="s">
        <v>25</v>
      </c>
      <c r="L2645" s="19">
        <f>IF(Tabelle1[[#This Row],[Heizleistung (55°C)]]=0,Tabelle1[[#This Row],[Heizleistung (35°C)]],(Tabelle1[[#This Row],[Heizleistung (35°C)]]+Tabelle1[[#This Row],[Heizleistung (55°C)]])/2)</f>
        <v>105.2</v>
      </c>
      <c r="M2645" s="20">
        <f>IF(Tabelle1[[#This Row],[Etas 55°C]]=0,0,(Tabelle1[[#This Row],[Etas 35°C]]*0.8+Tabelle1[[#This Row],[Etas 55°C]]*0.2))*2.5</f>
        <v>0</v>
      </c>
      <c r="N2645" s="21" t="str">
        <f>IF(-(Tabelle1[[#This Row],[80%/20% SCOP]]-5.5)/5.5=1,"n.a.",-(Tabelle1[[#This Row],[80%/20% SCOP]]-5.5)/5.5)</f>
        <v>n.a.</v>
      </c>
    </row>
    <row r="2646" spans="1:14" ht="20.100000000000001" customHeight="1" x14ac:dyDescent="0.25">
      <c r="A2646" s="24">
        <v>16012593</v>
      </c>
      <c r="B2646" s="15" t="s">
        <v>2688</v>
      </c>
      <c r="C2646" s="15" t="s">
        <v>2692</v>
      </c>
      <c r="D2646" s="16" t="s">
        <v>2</v>
      </c>
      <c r="E2646" s="17">
        <v>7.9</v>
      </c>
      <c r="F2646" s="18">
        <v>2.04</v>
      </c>
      <c r="G2646" s="17">
        <v>7.3</v>
      </c>
      <c r="H2646" s="18">
        <v>1.4359999999999999</v>
      </c>
      <c r="I2646" s="16" t="s">
        <v>40</v>
      </c>
      <c r="J2646" s="16" t="s">
        <v>4</v>
      </c>
      <c r="K2646" s="16" t="s">
        <v>4</v>
      </c>
      <c r="L2646" s="19">
        <f>IF(Tabelle1[[#This Row],[Heizleistung (55°C)]]=0,Tabelle1[[#This Row],[Heizleistung (35°C)]],(Tabelle1[[#This Row],[Heizleistung (35°C)]]+Tabelle1[[#This Row],[Heizleistung (55°C)]])/2)</f>
        <v>7.6</v>
      </c>
      <c r="M2646" s="20">
        <f>IF(Tabelle1[[#This Row],[Etas 55°C]]=0,0,(Tabelle1[[#This Row],[Etas 35°C]]*0.8+Tabelle1[[#This Row],[Etas 55°C]]*0.2))*2.5</f>
        <v>4.798</v>
      </c>
      <c r="N2646" s="21">
        <f>IF(-(Tabelle1[[#This Row],[80%/20% SCOP]]-5.5)/5.5=1,"n.a.",-(Tabelle1[[#This Row],[80%/20% SCOP]]-5.5)/5.5)</f>
        <v>0.12763636363636363</v>
      </c>
    </row>
    <row r="2647" spans="1:14" ht="20.100000000000001" customHeight="1" x14ac:dyDescent="0.25">
      <c r="A2647" s="24">
        <v>16018374</v>
      </c>
      <c r="B2647" s="15" t="s">
        <v>2688</v>
      </c>
      <c r="C2647" s="15" t="s">
        <v>2693</v>
      </c>
      <c r="D2647" s="16" t="s">
        <v>2</v>
      </c>
      <c r="E2647" s="17">
        <v>233.3</v>
      </c>
      <c r="F2647" s="18">
        <v>1.61</v>
      </c>
      <c r="G2647" s="17"/>
      <c r="H2647" s="16"/>
      <c r="I2647" s="16" t="s">
        <v>355</v>
      </c>
      <c r="J2647" s="16" t="s">
        <v>4</v>
      </c>
      <c r="K2647" s="16" t="s">
        <v>25</v>
      </c>
      <c r="L2647" s="19">
        <f>IF(Tabelle1[[#This Row],[Heizleistung (55°C)]]=0,Tabelle1[[#This Row],[Heizleistung (35°C)]],(Tabelle1[[#This Row],[Heizleistung (35°C)]]+Tabelle1[[#This Row],[Heizleistung (55°C)]])/2)</f>
        <v>233.3</v>
      </c>
      <c r="M2647" s="20">
        <f>IF(Tabelle1[[#This Row],[Etas 55°C]]=0,0,(Tabelle1[[#This Row],[Etas 35°C]]*0.8+Tabelle1[[#This Row],[Etas 55°C]]*0.2))*2.5</f>
        <v>0</v>
      </c>
      <c r="N2647" s="21" t="str">
        <f>IF(-(Tabelle1[[#This Row],[80%/20% SCOP]]-5.5)/5.5=1,"n.a.",-(Tabelle1[[#This Row],[80%/20% SCOP]]-5.5)/5.5)</f>
        <v>n.a.</v>
      </c>
    </row>
    <row r="2648" spans="1:14" ht="20.100000000000001" customHeight="1" x14ac:dyDescent="0.25">
      <c r="A2648" s="24">
        <v>16012610</v>
      </c>
      <c r="B2648" s="15" t="s">
        <v>2688</v>
      </c>
      <c r="C2648" s="15" t="s">
        <v>2694</v>
      </c>
      <c r="D2648" s="16" t="s">
        <v>2</v>
      </c>
      <c r="E2648" s="17">
        <v>6.8</v>
      </c>
      <c r="F2648" s="18">
        <v>1.95</v>
      </c>
      <c r="G2648" s="17">
        <v>5.7</v>
      </c>
      <c r="H2648" s="18">
        <v>1.38</v>
      </c>
      <c r="I2648" s="16" t="s">
        <v>40</v>
      </c>
      <c r="J2648" s="16" t="s">
        <v>4</v>
      </c>
      <c r="K2648" s="16" t="s">
        <v>4</v>
      </c>
      <c r="L2648" s="19">
        <f>IF(Tabelle1[[#This Row],[Heizleistung (55°C)]]=0,Tabelle1[[#This Row],[Heizleistung (35°C)]],(Tabelle1[[#This Row],[Heizleistung (35°C)]]+Tabelle1[[#This Row],[Heizleistung (55°C)]])/2)</f>
        <v>6.25</v>
      </c>
      <c r="M2648" s="20">
        <f>IF(Tabelle1[[#This Row],[Etas 55°C]]=0,0,(Tabelle1[[#This Row],[Etas 35°C]]*0.8+Tabelle1[[#This Row],[Etas 55°C]]*0.2))*2.5</f>
        <v>4.59</v>
      </c>
      <c r="N2648" s="21">
        <f>IF(-(Tabelle1[[#This Row],[80%/20% SCOP]]-5.5)/5.5=1,"n.a.",-(Tabelle1[[#This Row],[80%/20% SCOP]]-5.5)/5.5)</f>
        <v>0.16545454545454549</v>
      </c>
    </row>
    <row r="2649" spans="1:14" ht="20.100000000000001" customHeight="1" x14ac:dyDescent="0.25">
      <c r="A2649" s="24">
        <v>16012595</v>
      </c>
      <c r="B2649" s="15" t="s">
        <v>2688</v>
      </c>
      <c r="C2649" s="15" t="s">
        <v>2695</v>
      </c>
      <c r="D2649" s="16" t="s">
        <v>2</v>
      </c>
      <c r="E2649" s="17">
        <v>12.3</v>
      </c>
      <c r="F2649" s="18">
        <v>2.0009999999999999</v>
      </c>
      <c r="G2649" s="17">
        <v>12.5</v>
      </c>
      <c r="H2649" s="18">
        <v>1.4159999999999999</v>
      </c>
      <c r="I2649" s="16" t="s">
        <v>40</v>
      </c>
      <c r="J2649" s="16" t="s">
        <v>4</v>
      </c>
      <c r="K2649" s="16" t="s">
        <v>4</v>
      </c>
      <c r="L2649" s="19">
        <f>IF(Tabelle1[[#This Row],[Heizleistung (55°C)]]=0,Tabelle1[[#This Row],[Heizleistung (35°C)]],(Tabelle1[[#This Row],[Heizleistung (35°C)]]+Tabelle1[[#This Row],[Heizleistung (55°C)]])/2)</f>
        <v>12.4</v>
      </c>
      <c r="M2649" s="20">
        <f>IF(Tabelle1[[#This Row],[Etas 55°C]]=0,0,(Tabelle1[[#This Row],[Etas 35°C]]*0.8+Tabelle1[[#This Row],[Etas 55°C]]*0.2))*2.5</f>
        <v>4.71</v>
      </c>
      <c r="N2649" s="21">
        <f>IF(-(Tabelle1[[#This Row],[80%/20% SCOP]]-5.5)/5.5=1,"n.a.",-(Tabelle1[[#This Row],[80%/20% SCOP]]-5.5)/5.5)</f>
        <v>0.14363636363636365</v>
      </c>
    </row>
    <row r="2650" spans="1:14" ht="20.100000000000001" customHeight="1" x14ac:dyDescent="0.25">
      <c r="A2650" s="24">
        <v>16016876</v>
      </c>
      <c r="B2650" s="15" t="s">
        <v>2688</v>
      </c>
      <c r="C2650" s="15" t="s">
        <v>2696</v>
      </c>
      <c r="D2650" s="16" t="s">
        <v>2</v>
      </c>
      <c r="E2650" s="17">
        <v>285</v>
      </c>
      <c r="F2650" s="18">
        <v>1.6319999999999999</v>
      </c>
      <c r="G2650" s="17"/>
      <c r="H2650" s="16"/>
      <c r="I2650" s="16" t="s">
        <v>355</v>
      </c>
      <c r="J2650" s="16" t="s">
        <v>4</v>
      </c>
      <c r="K2650" s="16" t="s">
        <v>25</v>
      </c>
      <c r="L2650" s="19">
        <f>IF(Tabelle1[[#This Row],[Heizleistung (55°C)]]=0,Tabelle1[[#This Row],[Heizleistung (35°C)]],(Tabelle1[[#This Row],[Heizleistung (35°C)]]+Tabelle1[[#This Row],[Heizleistung (55°C)]])/2)</f>
        <v>285</v>
      </c>
      <c r="M2650" s="20">
        <f>IF(Tabelle1[[#This Row],[Etas 55°C]]=0,0,(Tabelle1[[#This Row],[Etas 35°C]]*0.8+Tabelle1[[#This Row],[Etas 55°C]]*0.2))*2.5</f>
        <v>0</v>
      </c>
      <c r="N2650" s="21" t="str">
        <f>IF(-(Tabelle1[[#This Row],[80%/20% SCOP]]-5.5)/5.5=1,"n.a.",-(Tabelle1[[#This Row],[80%/20% SCOP]]-5.5)/5.5)</f>
        <v>n.a.</v>
      </c>
    </row>
    <row r="2651" spans="1:14" ht="20.100000000000001" customHeight="1" x14ac:dyDescent="0.25">
      <c r="A2651" s="24">
        <v>16012608</v>
      </c>
      <c r="B2651" s="15" t="s">
        <v>2688</v>
      </c>
      <c r="C2651" s="15" t="s">
        <v>2697</v>
      </c>
      <c r="D2651" s="16" t="s">
        <v>2</v>
      </c>
      <c r="E2651" s="17">
        <v>6.8</v>
      </c>
      <c r="F2651" s="18">
        <v>1.95</v>
      </c>
      <c r="G2651" s="17">
        <v>5.7</v>
      </c>
      <c r="H2651" s="18">
        <v>1.38</v>
      </c>
      <c r="I2651" s="16" t="s">
        <v>40</v>
      </c>
      <c r="J2651" s="16" t="s">
        <v>4</v>
      </c>
      <c r="K2651" s="16" t="s">
        <v>4</v>
      </c>
      <c r="L2651" s="19">
        <f>IF(Tabelle1[[#This Row],[Heizleistung (55°C)]]=0,Tabelle1[[#This Row],[Heizleistung (35°C)]],(Tabelle1[[#This Row],[Heizleistung (35°C)]]+Tabelle1[[#This Row],[Heizleistung (55°C)]])/2)</f>
        <v>6.25</v>
      </c>
      <c r="M2651" s="20">
        <f>IF(Tabelle1[[#This Row],[Etas 55°C]]=0,0,(Tabelle1[[#This Row],[Etas 35°C]]*0.8+Tabelle1[[#This Row],[Etas 55°C]]*0.2))*2.5</f>
        <v>4.59</v>
      </c>
      <c r="N2651" s="21">
        <f>IF(-(Tabelle1[[#This Row],[80%/20% SCOP]]-5.5)/5.5=1,"n.a.",-(Tabelle1[[#This Row],[80%/20% SCOP]]-5.5)/5.5)</f>
        <v>0.16545454545454549</v>
      </c>
    </row>
    <row r="2652" spans="1:14" ht="20.100000000000001" customHeight="1" x14ac:dyDescent="0.25">
      <c r="A2652" s="24">
        <v>16012601</v>
      </c>
      <c r="B2652" s="15" t="s">
        <v>2688</v>
      </c>
      <c r="C2652" s="15" t="s">
        <v>2698</v>
      </c>
      <c r="D2652" s="16" t="s">
        <v>2</v>
      </c>
      <c r="E2652" s="17">
        <v>18</v>
      </c>
      <c r="F2652" s="18">
        <v>1.81</v>
      </c>
      <c r="G2652" s="17">
        <v>17.7</v>
      </c>
      <c r="H2652" s="18">
        <v>1.25</v>
      </c>
      <c r="I2652" s="16" t="s">
        <v>40</v>
      </c>
      <c r="J2652" s="16" t="s">
        <v>4</v>
      </c>
      <c r="K2652" s="16" t="s">
        <v>4</v>
      </c>
      <c r="L2652" s="19">
        <f>IF(Tabelle1[[#This Row],[Heizleistung (55°C)]]=0,Tabelle1[[#This Row],[Heizleistung (35°C)]],(Tabelle1[[#This Row],[Heizleistung (35°C)]]+Tabelle1[[#This Row],[Heizleistung (55°C)]])/2)</f>
        <v>17.850000000000001</v>
      </c>
      <c r="M2652" s="20">
        <f>IF(Tabelle1[[#This Row],[Etas 55°C]]=0,0,(Tabelle1[[#This Row],[Etas 35°C]]*0.8+Tabelle1[[#This Row],[Etas 55°C]]*0.2))*2.5</f>
        <v>4.2450000000000001</v>
      </c>
      <c r="N2652" s="21">
        <f>IF(-(Tabelle1[[#This Row],[80%/20% SCOP]]-5.5)/5.5=1,"n.a.",-(Tabelle1[[#This Row],[80%/20% SCOP]]-5.5)/5.5)</f>
        <v>0.22818181818181815</v>
      </c>
    </row>
    <row r="2653" spans="1:14" ht="20.100000000000001" customHeight="1" x14ac:dyDescent="0.25">
      <c r="A2653" s="24">
        <v>16012600</v>
      </c>
      <c r="B2653" s="15" t="s">
        <v>2688</v>
      </c>
      <c r="C2653" s="15" t="s">
        <v>2699</v>
      </c>
      <c r="D2653" s="16" t="s">
        <v>2</v>
      </c>
      <c r="E2653" s="17">
        <v>15.2</v>
      </c>
      <c r="F2653" s="18">
        <v>1.905</v>
      </c>
      <c r="G2653" s="17">
        <v>14.7</v>
      </c>
      <c r="H2653" s="18">
        <v>1.407</v>
      </c>
      <c r="I2653" s="16" t="s">
        <v>40</v>
      </c>
      <c r="J2653" s="16" t="s">
        <v>4</v>
      </c>
      <c r="K2653" s="16" t="s">
        <v>4</v>
      </c>
      <c r="L2653" s="19">
        <f>IF(Tabelle1[[#This Row],[Heizleistung (55°C)]]=0,Tabelle1[[#This Row],[Heizleistung (35°C)]],(Tabelle1[[#This Row],[Heizleistung (35°C)]]+Tabelle1[[#This Row],[Heizleistung (55°C)]])/2)</f>
        <v>14.95</v>
      </c>
      <c r="M2653" s="20">
        <f>IF(Tabelle1[[#This Row],[Etas 55°C]]=0,0,(Tabelle1[[#This Row],[Etas 35°C]]*0.8+Tabelle1[[#This Row],[Etas 55°C]]*0.2))*2.5</f>
        <v>4.5135000000000005</v>
      </c>
      <c r="N2653" s="21">
        <f>IF(-(Tabelle1[[#This Row],[80%/20% SCOP]]-5.5)/5.5=1,"n.a.",-(Tabelle1[[#This Row],[80%/20% SCOP]]-5.5)/5.5)</f>
        <v>0.17936363636363628</v>
      </c>
    </row>
    <row r="2654" spans="1:14" ht="20.100000000000001" customHeight="1" x14ac:dyDescent="0.25">
      <c r="A2654" s="24">
        <v>16012622</v>
      </c>
      <c r="B2654" s="15" t="s">
        <v>2688</v>
      </c>
      <c r="C2654" s="15" t="s">
        <v>2700</v>
      </c>
      <c r="D2654" s="16" t="s">
        <v>2</v>
      </c>
      <c r="E2654" s="17">
        <v>15.2</v>
      </c>
      <c r="F2654" s="18">
        <v>1.82</v>
      </c>
      <c r="G2654" s="17">
        <v>13</v>
      </c>
      <c r="H2654" s="18">
        <v>1.33</v>
      </c>
      <c r="I2654" s="16" t="s">
        <v>40</v>
      </c>
      <c r="J2654" s="16" t="s">
        <v>4</v>
      </c>
      <c r="K2654" s="16" t="s">
        <v>4</v>
      </c>
      <c r="L2654" s="19">
        <f>IF(Tabelle1[[#This Row],[Heizleistung (55°C)]]=0,Tabelle1[[#This Row],[Heizleistung (35°C)]],(Tabelle1[[#This Row],[Heizleistung (35°C)]]+Tabelle1[[#This Row],[Heizleistung (55°C)]])/2)</f>
        <v>14.1</v>
      </c>
      <c r="M2654" s="20">
        <f>IF(Tabelle1[[#This Row],[Etas 55°C]]=0,0,(Tabelle1[[#This Row],[Etas 35°C]]*0.8+Tabelle1[[#This Row],[Etas 55°C]]*0.2))*2.5</f>
        <v>4.3050000000000006</v>
      </c>
      <c r="N2654" s="21">
        <f>IF(-(Tabelle1[[#This Row],[80%/20% SCOP]]-5.5)/5.5=1,"n.a.",-(Tabelle1[[#This Row],[80%/20% SCOP]]-5.5)/5.5)</f>
        <v>0.21727272727272717</v>
      </c>
    </row>
    <row r="2655" spans="1:14" ht="20.100000000000001" customHeight="1" x14ac:dyDescent="0.25">
      <c r="A2655" s="24">
        <v>16016875</v>
      </c>
      <c r="B2655" s="15" t="s">
        <v>2688</v>
      </c>
      <c r="C2655" s="15" t="s">
        <v>2701</v>
      </c>
      <c r="D2655" s="16" t="s">
        <v>2</v>
      </c>
      <c r="E2655" s="17">
        <v>288</v>
      </c>
      <c r="F2655" s="18">
        <v>1.4990000000000001</v>
      </c>
      <c r="G2655" s="17"/>
      <c r="H2655" s="16"/>
      <c r="I2655" s="16" t="s">
        <v>355</v>
      </c>
      <c r="J2655" s="16" t="s">
        <v>4</v>
      </c>
      <c r="K2655" s="16" t="s">
        <v>25</v>
      </c>
      <c r="L2655" s="19">
        <f>IF(Tabelle1[[#This Row],[Heizleistung (55°C)]]=0,Tabelle1[[#This Row],[Heizleistung (35°C)]],(Tabelle1[[#This Row],[Heizleistung (35°C)]]+Tabelle1[[#This Row],[Heizleistung (55°C)]])/2)</f>
        <v>288</v>
      </c>
      <c r="M2655" s="20">
        <f>IF(Tabelle1[[#This Row],[Etas 55°C]]=0,0,(Tabelle1[[#This Row],[Etas 35°C]]*0.8+Tabelle1[[#This Row],[Etas 55°C]]*0.2))*2.5</f>
        <v>0</v>
      </c>
      <c r="N2655" s="21" t="str">
        <f>IF(-(Tabelle1[[#This Row],[80%/20% SCOP]]-5.5)/5.5=1,"n.a.",-(Tabelle1[[#This Row],[80%/20% SCOP]]-5.5)/5.5)</f>
        <v>n.a.</v>
      </c>
    </row>
    <row r="2656" spans="1:14" ht="20.100000000000001" customHeight="1" x14ac:dyDescent="0.25">
      <c r="A2656" s="24">
        <v>16012606</v>
      </c>
      <c r="B2656" s="15" t="s">
        <v>2688</v>
      </c>
      <c r="C2656" s="15" t="s">
        <v>2702</v>
      </c>
      <c r="D2656" s="16" t="s">
        <v>2</v>
      </c>
      <c r="E2656" s="17">
        <v>5.5</v>
      </c>
      <c r="F2656" s="18">
        <v>1.91</v>
      </c>
      <c r="G2656" s="17">
        <v>4.4000000000000004</v>
      </c>
      <c r="H2656" s="18">
        <v>1.3</v>
      </c>
      <c r="I2656" s="16" t="s">
        <v>40</v>
      </c>
      <c r="J2656" s="16" t="s">
        <v>4</v>
      </c>
      <c r="K2656" s="16" t="s">
        <v>4</v>
      </c>
      <c r="L2656" s="19">
        <f>IF(Tabelle1[[#This Row],[Heizleistung (55°C)]]=0,Tabelle1[[#This Row],[Heizleistung (35°C)]],(Tabelle1[[#This Row],[Heizleistung (35°C)]]+Tabelle1[[#This Row],[Heizleistung (55°C)]])/2)</f>
        <v>4.95</v>
      </c>
      <c r="M2656" s="20">
        <f>IF(Tabelle1[[#This Row],[Etas 55°C]]=0,0,(Tabelle1[[#This Row],[Etas 35°C]]*0.8+Tabelle1[[#This Row],[Etas 55°C]]*0.2))*2.5</f>
        <v>4.47</v>
      </c>
      <c r="N2656" s="21">
        <f>IF(-(Tabelle1[[#This Row],[80%/20% SCOP]]-5.5)/5.5=1,"n.a.",-(Tabelle1[[#This Row],[80%/20% SCOP]]-5.5)/5.5)</f>
        <v>0.18727272727272731</v>
      </c>
    </row>
    <row r="2657" spans="1:14" ht="20.100000000000001" customHeight="1" x14ac:dyDescent="0.25">
      <c r="A2657" s="24">
        <v>16018373</v>
      </c>
      <c r="B2657" s="15" t="s">
        <v>2688</v>
      </c>
      <c r="C2657" s="15" t="s">
        <v>2703</v>
      </c>
      <c r="D2657" s="16" t="s">
        <v>2</v>
      </c>
      <c r="E2657" s="17">
        <v>245.7</v>
      </c>
      <c r="F2657" s="18">
        <v>1.61</v>
      </c>
      <c r="G2657" s="17"/>
      <c r="H2657" s="16"/>
      <c r="I2657" s="16" t="s">
        <v>355</v>
      </c>
      <c r="J2657" s="16" t="s">
        <v>4</v>
      </c>
      <c r="K2657" s="16" t="s">
        <v>25</v>
      </c>
      <c r="L2657" s="19">
        <f>IF(Tabelle1[[#This Row],[Heizleistung (55°C)]]=0,Tabelle1[[#This Row],[Heizleistung (35°C)]],(Tabelle1[[#This Row],[Heizleistung (35°C)]]+Tabelle1[[#This Row],[Heizleistung (55°C)]])/2)</f>
        <v>245.7</v>
      </c>
      <c r="M2657" s="20">
        <f>IF(Tabelle1[[#This Row],[Etas 55°C]]=0,0,(Tabelle1[[#This Row],[Etas 35°C]]*0.8+Tabelle1[[#This Row],[Etas 55°C]]*0.2))*2.5</f>
        <v>0</v>
      </c>
      <c r="N2657" s="21" t="str">
        <f>IF(-(Tabelle1[[#This Row],[80%/20% SCOP]]-5.5)/5.5=1,"n.a.",-(Tabelle1[[#This Row],[80%/20% SCOP]]-5.5)/5.5)</f>
        <v>n.a.</v>
      </c>
    </row>
    <row r="2658" spans="1:14" ht="20.100000000000001" customHeight="1" x14ac:dyDescent="0.25">
      <c r="A2658" s="24">
        <v>16017269</v>
      </c>
      <c r="B2658" s="15" t="s">
        <v>2688</v>
      </c>
      <c r="C2658" s="15" t="s">
        <v>2704</v>
      </c>
      <c r="D2658" s="16" t="s">
        <v>2</v>
      </c>
      <c r="E2658" s="17">
        <v>31.2</v>
      </c>
      <c r="F2658" s="18">
        <v>1.61</v>
      </c>
      <c r="G2658" s="17"/>
      <c r="H2658" s="16"/>
      <c r="I2658" s="16" t="s">
        <v>355</v>
      </c>
      <c r="J2658" s="16" t="s">
        <v>4</v>
      </c>
      <c r="K2658" s="16" t="s">
        <v>25</v>
      </c>
      <c r="L2658" s="19">
        <f>IF(Tabelle1[[#This Row],[Heizleistung (55°C)]]=0,Tabelle1[[#This Row],[Heizleistung (35°C)]],(Tabelle1[[#This Row],[Heizleistung (35°C)]]+Tabelle1[[#This Row],[Heizleistung (55°C)]])/2)</f>
        <v>31.2</v>
      </c>
      <c r="M2658" s="20">
        <f>IF(Tabelle1[[#This Row],[Etas 55°C]]=0,0,(Tabelle1[[#This Row],[Etas 35°C]]*0.8+Tabelle1[[#This Row],[Etas 55°C]]*0.2))*2.5</f>
        <v>0</v>
      </c>
      <c r="N2658" s="21" t="str">
        <f>IF(-(Tabelle1[[#This Row],[80%/20% SCOP]]-5.5)/5.5=1,"n.a.",-(Tabelle1[[#This Row],[80%/20% SCOP]]-5.5)/5.5)</f>
        <v>n.a.</v>
      </c>
    </row>
    <row r="2659" spans="1:14" ht="20.100000000000001" customHeight="1" x14ac:dyDescent="0.25">
      <c r="A2659" s="24">
        <v>16012612</v>
      </c>
      <c r="B2659" s="15" t="s">
        <v>2688</v>
      </c>
      <c r="C2659" s="15" t="s">
        <v>2705</v>
      </c>
      <c r="D2659" s="16" t="s">
        <v>2</v>
      </c>
      <c r="E2659" s="17">
        <v>8.1</v>
      </c>
      <c r="F2659" s="18">
        <v>2.0499999999999998</v>
      </c>
      <c r="G2659" s="17">
        <v>6.6</v>
      </c>
      <c r="H2659" s="18">
        <v>1.32</v>
      </c>
      <c r="I2659" s="16" t="s">
        <v>40</v>
      </c>
      <c r="J2659" s="16" t="s">
        <v>4</v>
      </c>
      <c r="K2659" s="16" t="s">
        <v>4</v>
      </c>
      <c r="L2659" s="19">
        <f>IF(Tabelle1[[#This Row],[Heizleistung (55°C)]]=0,Tabelle1[[#This Row],[Heizleistung (35°C)]],(Tabelle1[[#This Row],[Heizleistung (35°C)]]+Tabelle1[[#This Row],[Heizleistung (55°C)]])/2)</f>
        <v>7.35</v>
      </c>
      <c r="M2659" s="20">
        <f>IF(Tabelle1[[#This Row],[Etas 55°C]]=0,0,(Tabelle1[[#This Row],[Etas 35°C]]*0.8+Tabelle1[[#This Row],[Etas 55°C]]*0.2))*2.5</f>
        <v>4.76</v>
      </c>
      <c r="N2659" s="21">
        <f>IF(-(Tabelle1[[#This Row],[80%/20% SCOP]]-5.5)/5.5=1,"n.a.",-(Tabelle1[[#This Row],[80%/20% SCOP]]-5.5)/5.5)</f>
        <v>0.13454545454545458</v>
      </c>
    </row>
    <row r="2660" spans="1:14" ht="20.100000000000001" customHeight="1" x14ac:dyDescent="0.25">
      <c r="A2660" s="24">
        <v>16012596</v>
      </c>
      <c r="B2660" s="15" t="s">
        <v>2688</v>
      </c>
      <c r="C2660" s="15" t="s">
        <v>2706</v>
      </c>
      <c r="D2660" s="16" t="s">
        <v>2</v>
      </c>
      <c r="E2660" s="17">
        <v>12.3</v>
      </c>
      <c r="F2660" s="18">
        <v>2.0019999999999998</v>
      </c>
      <c r="G2660" s="17">
        <v>12.5</v>
      </c>
      <c r="H2660" s="18">
        <v>1.4159999999999999</v>
      </c>
      <c r="I2660" s="16" t="s">
        <v>40</v>
      </c>
      <c r="J2660" s="16" t="s">
        <v>4</v>
      </c>
      <c r="K2660" s="16" t="s">
        <v>4</v>
      </c>
      <c r="L2660" s="19">
        <f>IF(Tabelle1[[#This Row],[Heizleistung (55°C)]]=0,Tabelle1[[#This Row],[Heizleistung (35°C)]],(Tabelle1[[#This Row],[Heizleistung (35°C)]]+Tabelle1[[#This Row],[Heizleistung (55°C)]])/2)</f>
        <v>12.4</v>
      </c>
      <c r="M2660" s="20">
        <f>IF(Tabelle1[[#This Row],[Etas 55°C]]=0,0,(Tabelle1[[#This Row],[Etas 35°C]]*0.8+Tabelle1[[#This Row],[Etas 55°C]]*0.2))*2.5</f>
        <v>4.7119999999999997</v>
      </c>
      <c r="N2660" s="21">
        <f>IF(-(Tabelle1[[#This Row],[80%/20% SCOP]]-5.5)/5.5=1,"n.a.",-(Tabelle1[[#This Row],[80%/20% SCOP]]-5.5)/5.5)</f>
        <v>0.14327272727272733</v>
      </c>
    </row>
    <row r="2661" spans="1:14" ht="20.100000000000001" customHeight="1" x14ac:dyDescent="0.25">
      <c r="A2661" s="24">
        <v>16012591</v>
      </c>
      <c r="B2661" s="15" t="s">
        <v>2688</v>
      </c>
      <c r="C2661" s="15" t="s">
        <v>2707</v>
      </c>
      <c r="D2661" s="16" t="s">
        <v>2</v>
      </c>
      <c r="E2661" s="17">
        <v>5.5</v>
      </c>
      <c r="F2661" s="18">
        <v>1.91</v>
      </c>
      <c r="G2661" s="17">
        <v>4.4000000000000004</v>
      </c>
      <c r="H2661" s="18">
        <v>1.2949999999999999</v>
      </c>
      <c r="I2661" s="16" t="s">
        <v>40</v>
      </c>
      <c r="J2661" s="16" t="s">
        <v>4</v>
      </c>
      <c r="K2661" s="16" t="s">
        <v>4</v>
      </c>
      <c r="L2661" s="19">
        <f>IF(Tabelle1[[#This Row],[Heizleistung (55°C)]]=0,Tabelle1[[#This Row],[Heizleistung (35°C)]],(Tabelle1[[#This Row],[Heizleistung (35°C)]]+Tabelle1[[#This Row],[Heizleistung (55°C)]])/2)</f>
        <v>4.95</v>
      </c>
      <c r="M2661" s="20">
        <f>IF(Tabelle1[[#This Row],[Etas 55°C]]=0,0,(Tabelle1[[#This Row],[Etas 35°C]]*0.8+Tabelle1[[#This Row],[Etas 55°C]]*0.2))*2.5</f>
        <v>4.4674999999999994</v>
      </c>
      <c r="N2661" s="21">
        <f>IF(-(Tabelle1[[#This Row],[80%/20% SCOP]]-5.5)/5.5=1,"n.a.",-(Tabelle1[[#This Row],[80%/20% SCOP]]-5.5)/5.5)</f>
        <v>0.18772727272727285</v>
      </c>
    </row>
    <row r="2662" spans="1:14" ht="20.100000000000001" customHeight="1" x14ac:dyDescent="0.25">
      <c r="A2662" s="24">
        <v>16012618</v>
      </c>
      <c r="B2662" s="15" t="s">
        <v>2688</v>
      </c>
      <c r="C2662" s="15" t="s">
        <v>2708</v>
      </c>
      <c r="D2662" s="16" t="s">
        <v>2</v>
      </c>
      <c r="E2662" s="17">
        <v>12</v>
      </c>
      <c r="F2662" s="18">
        <v>1.89</v>
      </c>
      <c r="G2662" s="17">
        <v>11.6</v>
      </c>
      <c r="H2662" s="18">
        <v>1.35</v>
      </c>
      <c r="I2662" s="16" t="s">
        <v>40</v>
      </c>
      <c r="J2662" s="16" t="s">
        <v>4</v>
      </c>
      <c r="K2662" s="16" t="s">
        <v>4</v>
      </c>
      <c r="L2662" s="19">
        <f>IF(Tabelle1[[#This Row],[Heizleistung (55°C)]]=0,Tabelle1[[#This Row],[Heizleistung (35°C)]],(Tabelle1[[#This Row],[Heizleistung (35°C)]]+Tabelle1[[#This Row],[Heizleistung (55°C)]])/2)</f>
        <v>11.8</v>
      </c>
      <c r="M2662" s="20">
        <f>IF(Tabelle1[[#This Row],[Etas 55°C]]=0,0,(Tabelle1[[#This Row],[Etas 35°C]]*0.8+Tabelle1[[#This Row],[Etas 55°C]]*0.2))*2.5</f>
        <v>4.4550000000000001</v>
      </c>
      <c r="N2662" s="21">
        <f>IF(-(Tabelle1[[#This Row],[80%/20% SCOP]]-5.5)/5.5=1,"n.a.",-(Tabelle1[[#This Row],[80%/20% SCOP]]-5.5)/5.5)</f>
        <v>0.18999999999999997</v>
      </c>
    </row>
    <row r="2663" spans="1:14" ht="20.100000000000001" customHeight="1" x14ac:dyDescent="0.25">
      <c r="A2663" s="24">
        <v>16012621</v>
      </c>
      <c r="B2663" s="15" t="s">
        <v>2688</v>
      </c>
      <c r="C2663" s="15" t="s">
        <v>2709</v>
      </c>
      <c r="D2663" s="16" t="s">
        <v>2</v>
      </c>
      <c r="E2663" s="17">
        <v>15.2</v>
      </c>
      <c r="F2663" s="18">
        <v>1.82</v>
      </c>
      <c r="G2663" s="17">
        <v>13</v>
      </c>
      <c r="H2663" s="18">
        <v>1.33</v>
      </c>
      <c r="I2663" s="16" t="s">
        <v>40</v>
      </c>
      <c r="J2663" s="16" t="s">
        <v>4</v>
      </c>
      <c r="K2663" s="16" t="s">
        <v>4</v>
      </c>
      <c r="L2663" s="19">
        <f>IF(Tabelle1[[#This Row],[Heizleistung (55°C)]]=0,Tabelle1[[#This Row],[Heizleistung (35°C)]],(Tabelle1[[#This Row],[Heizleistung (35°C)]]+Tabelle1[[#This Row],[Heizleistung (55°C)]])/2)</f>
        <v>14.1</v>
      </c>
      <c r="M2663" s="20">
        <f>IF(Tabelle1[[#This Row],[Etas 55°C]]=0,0,(Tabelle1[[#This Row],[Etas 35°C]]*0.8+Tabelle1[[#This Row],[Etas 55°C]]*0.2))*2.5</f>
        <v>4.3050000000000006</v>
      </c>
      <c r="N2663" s="21">
        <f>IF(-(Tabelle1[[#This Row],[80%/20% SCOP]]-5.5)/5.5=1,"n.a.",-(Tabelle1[[#This Row],[80%/20% SCOP]]-5.5)/5.5)</f>
        <v>0.21727272727272717</v>
      </c>
    </row>
    <row r="2664" spans="1:14" ht="20.100000000000001" customHeight="1" x14ac:dyDescent="0.25">
      <c r="A2664" s="24">
        <v>16012605</v>
      </c>
      <c r="B2664" s="15" t="s">
        <v>2688</v>
      </c>
      <c r="C2664" s="15" t="s">
        <v>2710</v>
      </c>
      <c r="D2664" s="16" t="s">
        <v>2</v>
      </c>
      <c r="E2664" s="17">
        <v>5.5</v>
      </c>
      <c r="F2664" s="18">
        <v>1.91</v>
      </c>
      <c r="G2664" s="17">
        <v>4.4000000000000004</v>
      </c>
      <c r="H2664" s="18">
        <v>1.3</v>
      </c>
      <c r="I2664" s="16" t="s">
        <v>40</v>
      </c>
      <c r="J2664" s="16" t="s">
        <v>4</v>
      </c>
      <c r="K2664" s="16" t="s">
        <v>4</v>
      </c>
      <c r="L2664" s="19">
        <f>IF(Tabelle1[[#This Row],[Heizleistung (55°C)]]=0,Tabelle1[[#This Row],[Heizleistung (35°C)]],(Tabelle1[[#This Row],[Heizleistung (35°C)]]+Tabelle1[[#This Row],[Heizleistung (55°C)]])/2)</f>
        <v>4.95</v>
      </c>
      <c r="M2664" s="20">
        <f>IF(Tabelle1[[#This Row],[Etas 55°C]]=0,0,(Tabelle1[[#This Row],[Etas 35°C]]*0.8+Tabelle1[[#This Row],[Etas 55°C]]*0.2))*2.5</f>
        <v>4.47</v>
      </c>
      <c r="N2664" s="21">
        <f>IF(-(Tabelle1[[#This Row],[80%/20% SCOP]]-5.5)/5.5=1,"n.a.",-(Tabelle1[[#This Row],[80%/20% SCOP]]-5.5)/5.5)</f>
        <v>0.18727272727272731</v>
      </c>
    </row>
    <row r="2665" spans="1:14" ht="20.100000000000001" customHeight="1" x14ac:dyDescent="0.25">
      <c r="A2665" s="24">
        <v>16018540</v>
      </c>
      <c r="B2665" s="15" t="s">
        <v>2688</v>
      </c>
      <c r="C2665" s="15" t="s">
        <v>2711</v>
      </c>
      <c r="D2665" s="16" t="s">
        <v>2</v>
      </c>
      <c r="E2665" s="17">
        <v>280.5</v>
      </c>
      <c r="F2665" s="18">
        <v>1.59</v>
      </c>
      <c r="G2665" s="17"/>
      <c r="H2665" s="16"/>
      <c r="I2665" s="16" t="s">
        <v>355</v>
      </c>
      <c r="J2665" s="16" t="s">
        <v>4</v>
      </c>
      <c r="K2665" s="16" t="s">
        <v>25</v>
      </c>
      <c r="L2665" s="19">
        <f>IF(Tabelle1[[#This Row],[Heizleistung (55°C)]]=0,Tabelle1[[#This Row],[Heizleistung (35°C)]],(Tabelle1[[#This Row],[Heizleistung (35°C)]]+Tabelle1[[#This Row],[Heizleistung (55°C)]])/2)</f>
        <v>280.5</v>
      </c>
      <c r="M2665" s="20">
        <f>IF(Tabelle1[[#This Row],[Etas 55°C]]=0,0,(Tabelle1[[#This Row],[Etas 35°C]]*0.8+Tabelle1[[#This Row],[Etas 55°C]]*0.2))*2.5</f>
        <v>0</v>
      </c>
      <c r="N2665" s="21" t="str">
        <f>IF(-(Tabelle1[[#This Row],[80%/20% SCOP]]-5.5)/5.5=1,"n.a.",-(Tabelle1[[#This Row],[80%/20% SCOP]]-5.5)/5.5)</f>
        <v>n.a.</v>
      </c>
    </row>
    <row r="2666" spans="1:14" ht="20.100000000000001" customHeight="1" x14ac:dyDescent="0.25">
      <c r="A2666" s="24">
        <v>16018541</v>
      </c>
      <c r="B2666" s="15" t="s">
        <v>2688</v>
      </c>
      <c r="C2666" s="15" t="s">
        <v>2712</v>
      </c>
      <c r="D2666" s="16" t="s">
        <v>2</v>
      </c>
      <c r="E2666" s="17">
        <v>260</v>
      </c>
      <c r="F2666" s="18">
        <v>1.59</v>
      </c>
      <c r="G2666" s="17"/>
      <c r="H2666" s="16"/>
      <c r="I2666" s="16" t="s">
        <v>355</v>
      </c>
      <c r="J2666" s="16" t="s">
        <v>4</v>
      </c>
      <c r="K2666" s="16" t="s">
        <v>25</v>
      </c>
      <c r="L2666" s="19">
        <f>IF(Tabelle1[[#This Row],[Heizleistung (55°C)]]=0,Tabelle1[[#This Row],[Heizleistung (35°C)]],(Tabelle1[[#This Row],[Heizleistung (35°C)]]+Tabelle1[[#This Row],[Heizleistung (55°C)]])/2)</f>
        <v>260</v>
      </c>
      <c r="M2666" s="20">
        <f>IF(Tabelle1[[#This Row],[Etas 55°C]]=0,0,(Tabelle1[[#This Row],[Etas 35°C]]*0.8+Tabelle1[[#This Row],[Etas 55°C]]*0.2))*2.5</f>
        <v>0</v>
      </c>
      <c r="N2666" s="21" t="str">
        <f>IF(-(Tabelle1[[#This Row],[80%/20% SCOP]]-5.5)/5.5=1,"n.a.",-(Tabelle1[[#This Row],[80%/20% SCOP]]-5.5)/5.5)</f>
        <v>n.a.</v>
      </c>
    </row>
    <row r="2667" spans="1:14" ht="20.100000000000001" customHeight="1" x14ac:dyDescent="0.25">
      <c r="A2667" s="24">
        <v>16012615</v>
      </c>
      <c r="B2667" s="15" t="s">
        <v>2688</v>
      </c>
      <c r="C2667" s="15" t="s">
        <v>2713</v>
      </c>
      <c r="D2667" s="16" t="s">
        <v>2</v>
      </c>
      <c r="E2667" s="17">
        <v>9.1999999999999993</v>
      </c>
      <c r="F2667" s="18">
        <v>2.0499999999999998</v>
      </c>
      <c r="G2667" s="17">
        <v>7.7</v>
      </c>
      <c r="H2667" s="18">
        <v>1.37</v>
      </c>
      <c r="I2667" s="16" t="s">
        <v>40</v>
      </c>
      <c r="J2667" s="16" t="s">
        <v>4</v>
      </c>
      <c r="K2667" s="16" t="s">
        <v>4</v>
      </c>
      <c r="L2667" s="19">
        <f>IF(Tabelle1[[#This Row],[Heizleistung (55°C)]]=0,Tabelle1[[#This Row],[Heizleistung (35°C)]],(Tabelle1[[#This Row],[Heizleistung (35°C)]]+Tabelle1[[#This Row],[Heizleistung (55°C)]])/2)</f>
        <v>8.4499999999999993</v>
      </c>
      <c r="M2667" s="20">
        <f>IF(Tabelle1[[#This Row],[Etas 55°C]]=0,0,(Tabelle1[[#This Row],[Etas 35°C]]*0.8+Tabelle1[[#This Row],[Etas 55°C]]*0.2))*2.5</f>
        <v>4.7850000000000001</v>
      </c>
      <c r="N2667" s="21">
        <f>IF(-(Tabelle1[[#This Row],[80%/20% SCOP]]-5.5)/5.5=1,"n.a.",-(Tabelle1[[#This Row],[80%/20% SCOP]]-5.5)/5.5)</f>
        <v>0.12999999999999998</v>
      </c>
    </row>
    <row r="2668" spans="1:14" ht="20.100000000000001" customHeight="1" x14ac:dyDescent="0.25">
      <c r="A2668" s="24">
        <v>16018551</v>
      </c>
      <c r="B2668" s="15" t="s">
        <v>2688</v>
      </c>
      <c r="C2668" s="15" t="s">
        <v>2714</v>
      </c>
      <c r="D2668" s="16" t="s">
        <v>2</v>
      </c>
      <c r="E2668" s="17">
        <v>54.66</v>
      </c>
      <c r="F2668" s="18">
        <v>1.65</v>
      </c>
      <c r="G2668" s="17"/>
      <c r="H2668" s="16"/>
      <c r="I2668" s="16" t="s">
        <v>355</v>
      </c>
      <c r="J2668" s="16" t="s">
        <v>4</v>
      </c>
      <c r="K2668" s="16" t="s">
        <v>25</v>
      </c>
      <c r="L2668" s="19">
        <f>IF(Tabelle1[[#This Row],[Heizleistung (55°C)]]=0,Tabelle1[[#This Row],[Heizleistung (35°C)]],(Tabelle1[[#This Row],[Heizleistung (35°C)]]+Tabelle1[[#This Row],[Heizleistung (55°C)]])/2)</f>
        <v>54.66</v>
      </c>
      <c r="M2668" s="20">
        <f>IF(Tabelle1[[#This Row],[Etas 55°C]]=0,0,(Tabelle1[[#This Row],[Etas 35°C]]*0.8+Tabelle1[[#This Row],[Etas 55°C]]*0.2))*2.5</f>
        <v>0</v>
      </c>
      <c r="N2668" s="21" t="str">
        <f>IF(-(Tabelle1[[#This Row],[80%/20% SCOP]]-5.5)/5.5=1,"n.a.",-(Tabelle1[[#This Row],[80%/20% SCOP]]-5.5)/5.5)</f>
        <v>n.a.</v>
      </c>
    </row>
    <row r="2669" spans="1:14" ht="20.100000000000001" customHeight="1" x14ac:dyDescent="0.25">
      <c r="A2669" s="24">
        <v>16012613</v>
      </c>
      <c r="B2669" s="15" t="s">
        <v>2688</v>
      </c>
      <c r="C2669" s="15" t="s">
        <v>2715</v>
      </c>
      <c r="D2669" s="16" t="s">
        <v>2</v>
      </c>
      <c r="E2669" s="17">
        <v>8.1</v>
      </c>
      <c r="F2669" s="18">
        <v>2.0499999999999998</v>
      </c>
      <c r="G2669" s="17">
        <v>6.6</v>
      </c>
      <c r="H2669" s="18">
        <v>1.32</v>
      </c>
      <c r="I2669" s="16" t="s">
        <v>40</v>
      </c>
      <c r="J2669" s="16" t="s">
        <v>4</v>
      </c>
      <c r="K2669" s="16" t="s">
        <v>4</v>
      </c>
      <c r="L2669" s="19">
        <f>IF(Tabelle1[[#This Row],[Heizleistung (55°C)]]=0,Tabelle1[[#This Row],[Heizleistung (35°C)]],(Tabelle1[[#This Row],[Heizleistung (35°C)]]+Tabelle1[[#This Row],[Heizleistung (55°C)]])/2)</f>
        <v>7.35</v>
      </c>
      <c r="M2669" s="20">
        <f>IF(Tabelle1[[#This Row],[Etas 55°C]]=0,0,(Tabelle1[[#This Row],[Etas 35°C]]*0.8+Tabelle1[[#This Row],[Etas 55°C]]*0.2))*2.5</f>
        <v>4.76</v>
      </c>
      <c r="N2669" s="21">
        <f>IF(-(Tabelle1[[#This Row],[80%/20% SCOP]]-5.5)/5.5=1,"n.a.",-(Tabelle1[[#This Row],[80%/20% SCOP]]-5.5)/5.5)</f>
        <v>0.13454545454545458</v>
      </c>
    </row>
    <row r="2670" spans="1:14" ht="20.100000000000001" customHeight="1" x14ac:dyDescent="0.25">
      <c r="A2670" s="24">
        <v>16012619</v>
      </c>
      <c r="B2670" s="15" t="s">
        <v>2688</v>
      </c>
      <c r="C2670" s="15" t="s">
        <v>2716</v>
      </c>
      <c r="D2670" s="16" t="s">
        <v>2</v>
      </c>
      <c r="E2670" s="17">
        <v>13.7</v>
      </c>
      <c r="F2670" s="18">
        <v>1.86</v>
      </c>
      <c r="G2670" s="17">
        <v>12.1</v>
      </c>
      <c r="H2670" s="18">
        <v>1.36</v>
      </c>
      <c r="I2670" s="16" t="s">
        <v>40</v>
      </c>
      <c r="J2670" s="16" t="s">
        <v>4</v>
      </c>
      <c r="K2670" s="16" t="s">
        <v>4</v>
      </c>
      <c r="L2670" s="19">
        <f>IF(Tabelle1[[#This Row],[Heizleistung (55°C)]]=0,Tabelle1[[#This Row],[Heizleistung (35°C)]],(Tabelle1[[#This Row],[Heizleistung (35°C)]]+Tabelle1[[#This Row],[Heizleistung (55°C)]])/2)</f>
        <v>12.899999999999999</v>
      </c>
      <c r="M2670" s="20">
        <f>IF(Tabelle1[[#This Row],[Etas 55°C]]=0,0,(Tabelle1[[#This Row],[Etas 35°C]]*0.8+Tabelle1[[#This Row],[Etas 55°C]]*0.2))*2.5</f>
        <v>4.4000000000000004</v>
      </c>
      <c r="N2670" s="21">
        <f>IF(-(Tabelle1[[#This Row],[80%/20% SCOP]]-5.5)/5.5=1,"n.a.",-(Tabelle1[[#This Row],[80%/20% SCOP]]-5.5)/5.5)</f>
        <v>0.19999999999999993</v>
      </c>
    </row>
    <row r="2671" spans="1:14" ht="20.100000000000001" customHeight="1" x14ac:dyDescent="0.25">
      <c r="A2671" s="24">
        <v>16016878</v>
      </c>
      <c r="B2671" s="15" t="s">
        <v>2688</v>
      </c>
      <c r="C2671" s="15" t="s">
        <v>2717</v>
      </c>
      <c r="D2671" s="16" t="s">
        <v>2</v>
      </c>
      <c r="E2671" s="17">
        <v>351</v>
      </c>
      <c r="F2671" s="18">
        <v>1.585</v>
      </c>
      <c r="G2671" s="17"/>
      <c r="H2671" s="16"/>
      <c r="I2671" s="16" t="s">
        <v>355</v>
      </c>
      <c r="J2671" s="16" t="s">
        <v>4</v>
      </c>
      <c r="K2671" s="16" t="s">
        <v>25</v>
      </c>
      <c r="L2671" s="19">
        <f>IF(Tabelle1[[#This Row],[Heizleistung (55°C)]]=0,Tabelle1[[#This Row],[Heizleistung (35°C)]],(Tabelle1[[#This Row],[Heizleistung (35°C)]]+Tabelle1[[#This Row],[Heizleistung (55°C)]])/2)</f>
        <v>351</v>
      </c>
      <c r="M2671" s="20">
        <f>IF(Tabelle1[[#This Row],[Etas 55°C]]=0,0,(Tabelle1[[#This Row],[Etas 35°C]]*0.8+Tabelle1[[#This Row],[Etas 55°C]]*0.2))*2.5</f>
        <v>0</v>
      </c>
      <c r="N2671" s="21" t="str">
        <f>IF(-(Tabelle1[[#This Row],[80%/20% SCOP]]-5.5)/5.5=1,"n.a.",-(Tabelle1[[#This Row],[80%/20% SCOP]]-5.5)/5.5)</f>
        <v>n.a.</v>
      </c>
    </row>
    <row r="2672" spans="1:14" ht="20.100000000000001" customHeight="1" x14ac:dyDescent="0.25">
      <c r="A2672" s="24">
        <v>16006824</v>
      </c>
      <c r="B2672" s="15" t="s">
        <v>2688</v>
      </c>
      <c r="C2672" s="15" t="s">
        <v>2718</v>
      </c>
      <c r="D2672" s="16" t="s">
        <v>2</v>
      </c>
      <c r="E2672" s="17">
        <v>92.5</v>
      </c>
      <c r="F2672" s="18">
        <v>1.4590000000000001</v>
      </c>
      <c r="G2672" s="17"/>
      <c r="H2672" s="16"/>
      <c r="I2672" s="16" t="s">
        <v>355</v>
      </c>
      <c r="J2672" s="16" t="s">
        <v>4</v>
      </c>
      <c r="K2672" s="16" t="s">
        <v>4</v>
      </c>
      <c r="L2672" s="19">
        <f>IF(Tabelle1[[#This Row],[Heizleistung (55°C)]]=0,Tabelle1[[#This Row],[Heizleistung (35°C)]],(Tabelle1[[#This Row],[Heizleistung (35°C)]]+Tabelle1[[#This Row],[Heizleistung (55°C)]])/2)</f>
        <v>92.5</v>
      </c>
      <c r="M2672" s="20">
        <f>IF(Tabelle1[[#This Row],[Etas 55°C]]=0,0,(Tabelle1[[#This Row],[Etas 35°C]]*0.8+Tabelle1[[#This Row],[Etas 55°C]]*0.2))*2.5</f>
        <v>0</v>
      </c>
      <c r="N2672" s="21" t="str">
        <f>IF(-(Tabelle1[[#This Row],[80%/20% SCOP]]-5.5)/5.5=1,"n.a.",-(Tabelle1[[#This Row],[80%/20% SCOP]]-5.5)/5.5)</f>
        <v>n.a.</v>
      </c>
    </row>
    <row r="2673" spans="1:14" ht="20.100000000000001" customHeight="1" x14ac:dyDescent="0.25">
      <c r="A2673" s="24">
        <v>16015832</v>
      </c>
      <c r="B2673" s="15" t="s">
        <v>2688</v>
      </c>
      <c r="C2673" s="15" t="s">
        <v>2719</v>
      </c>
      <c r="D2673" s="16" t="s">
        <v>2</v>
      </c>
      <c r="E2673" s="17">
        <v>68.3</v>
      </c>
      <c r="F2673" s="18">
        <v>1.5449999999999999</v>
      </c>
      <c r="G2673" s="17"/>
      <c r="H2673" s="16"/>
      <c r="I2673" s="16" t="s">
        <v>355</v>
      </c>
      <c r="J2673" s="16" t="s">
        <v>4</v>
      </c>
      <c r="K2673" s="16" t="s">
        <v>4</v>
      </c>
      <c r="L2673" s="19">
        <f>IF(Tabelle1[[#This Row],[Heizleistung (55°C)]]=0,Tabelle1[[#This Row],[Heizleistung (35°C)]],(Tabelle1[[#This Row],[Heizleistung (35°C)]]+Tabelle1[[#This Row],[Heizleistung (55°C)]])/2)</f>
        <v>68.3</v>
      </c>
      <c r="M2673" s="20">
        <f>IF(Tabelle1[[#This Row],[Etas 55°C]]=0,0,(Tabelle1[[#This Row],[Etas 35°C]]*0.8+Tabelle1[[#This Row],[Etas 55°C]]*0.2))*2.5</f>
        <v>0</v>
      </c>
      <c r="N2673" s="21" t="str">
        <f>IF(-(Tabelle1[[#This Row],[80%/20% SCOP]]-5.5)/5.5=1,"n.a.",-(Tabelle1[[#This Row],[80%/20% SCOP]]-5.5)/5.5)</f>
        <v>n.a.</v>
      </c>
    </row>
    <row r="2674" spans="1:14" ht="20.100000000000001" customHeight="1" x14ac:dyDescent="0.25">
      <c r="A2674" s="24">
        <v>16012597</v>
      </c>
      <c r="B2674" s="15" t="s">
        <v>2688</v>
      </c>
      <c r="C2674" s="15" t="s">
        <v>2720</v>
      </c>
      <c r="D2674" s="16" t="s">
        <v>2</v>
      </c>
      <c r="E2674" s="17">
        <v>14.2</v>
      </c>
      <c r="F2674" s="18">
        <v>1.925</v>
      </c>
      <c r="G2674" s="17">
        <v>14.2</v>
      </c>
      <c r="H2674" s="18">
        <v>1.4179999999999999</v>
      </c>
      <c r="I2674" s="16" t="s">
        <v>40</v>
      </c>
      <c r="J2674" s="16" t="s">
        <v>4</v>
      </c>
      <c r="K2674" s="16" t="s">
        <v>4</v>
      </c>
      <c r="L2674" s="19">
        <f>IF(Tabelle1[[#This Row],[Heizleistung (55°C)]]=0,Tabelle1[[#This Row],[Heizleistung (35°C)]],(Tabelle1[[#This Row],[Heizleistung (35°C)]]+Tabelle1[[#This Row],[Heizleistung (55°C)]])/2)</f>
        <v>14.2</v>
      </c>
      <c r="M2674" s="20">
        <f>IF(Tabelle1[[#This Row],[Etas 55°C]]=0,0,(Tabelle1[[#This Row],[Etas 35°C]]*0.8+Tabelle1[[#This Row],[Etas 55°C]]*0.2))*2.5</f>
        <v>4.5590000000000002</v>
      </c>
      <c r="N2674" s="21">
        <f>IF(-(Tabelle1[[#This Row],[80%/20% SCOP]]-5.5)/5.5=1,"n.a.",-(Tabelle1[[#This Row],[80%/20% SCOP]]-5.5)/5.5)</f>
        <v>0.17109090909090907</v>
      </c>
    </row>
    <row r="2675" spans="1:14" ht="20.100000000000001" customHeight="1" x14ac:dyDescent="0.25">
      <c r="A2675" s="24">
        <v>16016874</v>
      </c>
      <c r="B2675" s="15" t="s">
        <v>2688</v>
      </c>
      <c r="C2675" s="15" t="s">
        <v>2721</v>
      </c>
      <c r="D2675" s="16" t="s">
        <v>2</v>
      </c>
      <c r="E2675" s="17">
        <v>219</v>
      </c>
      <c r="F2675" s="18">
        <v>1.607</v>
      </c>
      <c r="G2675" s="17"/>
      <c r="H2675" s="16"/>
      <c r="I2675" s="16" t="s">
        <v>355</v>
      </c>
      <c r="J2675" s="16" t="s">
        <v>4</v>
      </c>
      <c r="K2675" s="16" t="s">
        <v>25</v>
      </c>
      <c r="L2675" s="19">
        <f>IF(Tabelle1[[#This Row],[Heizleistung (55°C)]]=0,Tabelle1[[#This Row],[Heizleistung (35°C)]],(Tabelle1[[#This Row],[Heizleistung (35°C)]]+Tabelle1[[#This Row],[Heizleistung (55°C)]])/2)</f>
        <v>219</v>
      </c>
      <c r="M2675" s="20">
        <f>IF(Tabelle1[[#This Row],[Etas 55°C]]=0,0,(Tabelle1[[#This Row],[Etas 35°C]]*0.8+Tabelle1[[#This Row],[Etas 55°C]]*0.2))*2.5</f>
        <v>0</v>
      </c>
      <c r="N2675" s="21" t="str">
        <f>IF(-(Tabelle1[[#This Row],[80%/20% SCOP]]-5.5)/5.5=1,"n.a.",-(Tabelle1[[#This Row],[80%/20% SCOP]]-5.5)/5.5)</f>
        <v>n.a.</v>
      </c>
    </row>
    <row r="2676" spans="1:14" ht="20.100000000000001" customHeight="1" x14ac:dyDescent="0.25">
      <c r="A2676" s="24">
        <v>16012598</v>
      </c>
      <c r="B2676" s="15" t="s">
        <v>2688</v>
      </c>
      <c r="C2676" s="15" t="s">
        <v>2722</v>
      </c>
      <c r="D2676" s="16" t="s">
        <v>2</v>
      </c>
      <c r="E2676" s="17">
        <v>14.2</v>
      </c>
      <c r="F2676" s="18">
        <v>1.925</v>
      </c>
      <c r="G2676" s="17">
        <v>14.2</v>
      </c>
      <c r="H2676" s="18">
        <v>1.4179999999999999</v>
      </c>
      <c r="I2676" s="16" t="s">
        <v>40</v>
      </c>
      <c r="J2676" s="16" t="s">
        <v>4</v>
      </c>
      <c r="K2676" s="16" t="s">
        <v>4</v>
      </c>
      <c r="L2676" s="19">
        <f>IF(Tabelle1[[#This Row],[Heizleistung (55°C)]]=0,Tabelle1[[#This Row],[Heizleistung (35°C)]],(Tabelle1[[#This Row],[Heizleistung (35°C)]]+Tabelle1[[#This Row],[Heizleistung (55°C)]])/2)</f>
        <v>14.2</v>
      </c>
      <c r="M2676" s="20">
        <f>IF(Tabelle1[[#This Row],[Etas 55°C]]=0,0,(Tabelle1[[#This Row],[Etas 35°C]]*0.8+Tabelle1[[#This Row],[Etas 55°C]]*0.2))*2.5</f>
        <v>4.5590000000000002</v>
      </c>
      <c r="N2676" s="21">
        <f>IF(-(Tabelle1[[#This Row],[80%/20% SCOP]]-5.5)/5.5=1,"n.a.",-(Tabelle1[[#This Row],[80%/20% SCOP]]-5.5)/5.5)</f>
        <v>0.17109090909090907</v>
      </c>
    </row>
    <row r="2677" spans="1:14" ht="20.100000000000001" customHeight="1" x14ac:dyDescent="0.25">
      <c r="A2677" s="24">
        <v>16012616</v>
      </c>
      <c r="B2677" s="15" t="s">
        <v>2688</v>
      </c>
      <c r="C2677" s="15" t="s">
        <v>2723</v>
      </c>
      <c r="D2677" s="16" t="s">
        <v>2</v>
      </c>
      <c r="E2677" s="17">
        <v>9.1999999999999993</v>
      </c>
      <c r="F2677" s="18">
        <v>2.0499999999999998</v>
      </c>
      <c r="G2677" s="17">
        <v>7.7</v>
      </c>
      <c r="H2677" s="18">
        <v>1.37</v>
      </c>
      <c r="I2677" s="16" t="s">
        <v>40</v>
      </c>
      <c r="J2677" s="16" t="s">
        <v>4</v>
      </c>
      <c r="K2677" s="16" t="s">
        <v>4</v>
      </c>
      <c r="L2677" s="19">
        <f>IF(Tabelle1[[#This Row],[Heizleistung (55°C)]]=0,Tabelle1[[#This Row],[Heizleistung (35°C)]],(Tabelle1[[#This Row],[Heizleistung (35°C)]]+Tabelle1[[#This Row],[Heizleistung (55°C)]])/2)</f>
        <v>8.4499999999999993</v>
      </c>
      <c r="M2677" s="20">
        <f>IF(Tabelle1[[#This Row],[Etas 55°C]]=0,0,(Tabelle1[[#This Row],[Etas 35°C]]*0.8+Tabelle1[[#This Row],[Etas 55°C]]*0.2))*2.5</f>
        <v>4.7850000000000001</v>
      </c>
      <c r="N2677" s="21">
        <f>IF(-(Tabelle1[[#This Row],[80%/20% SCOP]]-5.5)/5.5=1,"n.a.",-(Tabelle1[[#This Row],[80%/20% SCOP]]-5.5)/5.5)</f>
        <v>0.12999999999999998</v>
      </c>
    </row>
    <row r="2678" spans="1:14" ht="20.100000000000001" customHeight="1" x14ac:dyDescent="0.25">
      <c r="A2678" s="24">
        <v>16012592</v>
      </c>
      <c r="B2678" s="15" t="s">
        <v>2688</v>
      </c>
      <c r="C2678" s="15" t="s">
        <v>2724</v>
      </c>
      <c r="D2678" s="16" t="s">
        <v>2</v>
      </c>
      <c r="E2678" s="17">
        <v>6.5</v>
      </c>
      <c r="F2678" s="18">
        <v>2.0179999999999998</v>
      </c>
      <c r="G2678" s="17">
        <v>6.4</v>
      </c>
      <c r="H2678" s="18">
        <v>1.407</v>
      </c>
      <c r="I2678" s="16" t="s">
        <v>40</v>
      </c>
      <c r="J2678" s="16" t="s">
        <v>4</v>
      </c>
      <c r="K2678" s="16" t="s">
        <v>4</v>
      </c>
      <c r="L2678" s="19">
        <f>IF(Tabelle1[[#This Row],[Heizleistung (55°C)]]=0,Tabelle1[[#This Row],[Heizleistung (35°C)]],(Tabelle1[[#This Row],[Heizleistung (35°C)]]+Tabelle1[[#This Row],[Heizleistung (55°C)]])/2)</f>
        <v>6.45</v>
      </c>
      <c r="M2678" s="20">
        <f>IF(Tabelle1[[#This Row],[Etas 55°C]]=0,0,(Tabelle1[[#This Row],[Etas 35°C]]*0.8+Tabelle1[[#This Row],[Etas 55°C]]*0.2))*2.5</f>
        <v>4.7394999999999996</v>
      </c>
      <c r="N2678" s="21">
        <f>IF(-(Tabelle1[[#This Row],[80%/20% SCOP]]-5.5)/5.5=1,"n.a.",-(Tabelle1[[#This Row],[80%/20% SCOP]]-5.5)/5.5)</f>
        <v>0.13827272727272735</v>
      </c>
    </row>
    <row r="2679" spans="1:14" ht="20.100000000000001" customHeight="1" x14ac:dyDescent="0.25">
      <c r="A2679" s="24">
        <v>16017270</v>
      </c>
      <c r="B2679" s="15" t="s">
        <v>2688</v>
      </c>
      <c r="C2679" s="15" t="s">
        <v>2725</v>
      </c>
      <c r="D2679" s="16" t="s">
        <v>2</v>
      </c>
      <c r="E2679" s="17">
        <v>33.9</v>
      </c>
      <c r="F2679" s="18">
        <v>1.6559999999999999</v>
      </c>
      <c r="G2679" s="17"/>
      <c r="H2679" s="16"/>
      <c r="I2679" s="16" t="s">
        <v>355</v>
      </c>
      <c r="J2679" s="16" t="s">
        <v>4</v>
      </c>
      <c r="K2679" s="16" t="s">
        <v>25</v>
      </c>
      <c r="L2679" s="19">
        <f>IF(Tabelle1[[#This Row],[Heizleistung (55°C)]]=0,Tabelle1[[#This Row],[Heizleistung (35°C)]],(Tabelle1[[#This Row],[Heizleistung (35°C)]]+Tabelle1[[#This Row],[Heizleistung (55°C)]])/2)</f>
        <v>33.9</v>
      </c>
      <c r="M2679" s="20">
        <f>IF(Tabelle1[[#This Row],[Etas 55°C]]=0,0,(Tabelle1[[#This Row],[Etas 35°C]]*0.8+Tabelle1[[#This Row],[Etas 55°C]]*0.2))*2.5</f>
        <v>0</v>
      </c>
      <c r="N2679" s="21" t="str">
        <f>IF(-(Tabelle1[[#This Row],[80%/20% SCOP]]-5.5)/5.5=1,"n.a.",-(Tabelle1[[#This Row],[80%/20% SCOP]]-5.5)/5.5)</f>
        <v>n.a.</v>
      </c>
    </row>
    <row r="2680" spans="1:14" ht="20.100000000000001" customHeight="1" x14ac:dyDescent="0.25">
      <c r="A2680" s="24">
        <v>16012614</v>
      </c>
      <c r="B2680" s="15" t="s">
        <v>2688</v>
      </c>
      <c r="C2680" s="15" t="s">
        <v>2726</v>
      </c>
      <c r="D2680" s="16" t="s">
        <v>2</v>
      </c>
      <c r="E2680" s="17">
        <v>9.1999999999999993</v>
      </c>
      <c r="F2680" s="18">
        <v>2.0499999999999998</v>
      </c>
      <c r="G2680" s="17">
        <v>7.7</v>
      </c>
      <c r="H2680" s="18">
        <v>1.37</v>
      </c>
      <c r="I2680" s="16" t="s">
        <v>40</v>
      </c>
      <c r="J2680" s="16" t="s">
        <v>4</v>
      </c>
      <c r="K2680" s="16" t="s">
        <v>4</v>
      </c>
      <c r="L2680" s="19">
        <f>IF(Tabelle1[[#This Row],[Heizleistung (55°C)]]=0,Tabelle1[[#This Row],[Heizleistung (35°C)]],(Tabelle1[[#This Row],[Heizleistung (35°C)]]+Tabelle1[[#This Row],[Heizleistung (55°C)]])/2)</f>
        <v>8.4499999999999993</v>
      </c>
      <c r="M2680" s="20">
        <f>IF(Tabelle1[[#This Row],[Etas 55°C]]=0,0,(Tabelle1[[#This Row],[Etas 35°C]]*0.8+Tabelle1[[#This Row],[Etas 55°C]]*0.2))*2.5</f>
        <v>4.7850000000000001</v>
      </c>
      <c r="N2680" s="21">
        <f>IF(-(Tabelle1[[#This Row],[80%/20% SCOP]]-5.5)/5.5=1,"n.a.",-(Tabelle1[[#This Row],[80%/20% SCOP]]-5.5)/5.5)</f>
        <v>0.12999999999999998</v>
      </c>
    </row>
    <row r="2681" spans="1:14" ht="20.100000000000001" customHeight="1" x14ac:dyDescent="0.25">
      <c r="A2681" s="24">
        <v>16012609</v>
      </c>
      <c r="B2681" s="15" t="s">
        <v>2688</v>
      </c>
      <c r="C2681" s="15" t="s">
        <v>2727</v>
      </c>
      <c r="D2681" s="16" t="s">
        <v>2</v>
      </c>
      <c r="E2681" s="17">
        <v>6.8</v>
      </c>
      <c r="F2681" s="18">
        <v>1.95</v>
      </c>
      <c r="G2681" s="17">
        <v>5.7</v>
      </c>
      <c r="H2681" s="18">
        <v>1.38</v>
      </c>
      <c r="I2681" s="16" t="s">
        <v>40</v>
      </c>
      <c r="J2681" s="16" t="s">
        <v>4</v>
      </c>
      <c r="K2681" s="16" t="s">
        <v>4</v>
      </c>
      <c r="L2681" s="19">
        <f>IF(Tabelle1[[#This Row],[Heizleistung (55°C)]]=0,Tabelle1[[#This Row],[Heizleistung (35°C)]],(Tabelle1[[#This Row],[Heizleistung (35°C)]]+Tabelle1[[#This Row],[Heizleistung (55°C)]])/2)</f>
        <v>6.25</v>
      </c>
      <c r="M2681" s="20">
        <f>IF(Tabelle1[[#This Row],[Etas 55°C]]=0,0,(Tabelle1[[#This Row],[Etas 35°C]]*0.8+Tabelle1[[#This Row],[Etas 55°C]]*0.2))*2.5</f>
        <v>4.59</v>
      </c>
      <c r="N2681" s="21">
        <f>IF(-(Tabelle1[[#This Row],[80%/20% SCOP]]-5.5)/5.5=1,"n.a.",-(Tabelle1[[#This Row],[80%/20% SCOP]]-5.5)/5.5)</f>
        <v>0.16545454545454549</v>
      </c>
    </row>
    <row r="2682" spans="1:14" ht="20.100000000000001" customHeight="1" x14ac:dyDescent="0.25">
      <c r="A2682" s="24">
        <v>16012617</v>
      </c>
      <c r="B2682" s="15" t="s">
        <v>2688</v>
      </c>
      <c r="C2682" s="15" t="s">
        <v>2728</v>
      </c>
      <c r="D2682" s="16" t="s">
        <v>2</v>
      </c>
      <c r="E2682" s="17">
        <v>12</v>
      </c>
      <c r="F2682" s="18">
        <v>1.89</v>
      </c>
      <c r="G2682" s="17">
        <v>11.6</v>
      </c>
      <c r="H2682" s="18">
        <v>1.35</v>
      </c>
      <c r="I2682" s="16" t="s">
        <v>40</v>
      </c>
      <c r="J2682" s="16" t="s">
        <v>4</v>
      </c>
      <c r="K2682" s="16" t="s">
        <v>4</v>
      </c>
      <c r="L2682" s="19">
        <f>IF(Tabelle1[[#This Row],[Heizleistung (55°C)]]=0,Tabelle1[[#This Row],[Heizleistung (35°C)]],(Tabelle1[[#This Row],[Heizleistung (35°C)]]+Tabelle1[[#This Row],[Heizleistung (55°C)]])/2)</f>
        <v>11.8</v>
      </c>
      <c r="M2682" s="20">
        <f>IF(Tabelle1[[#This Row],[Etas 55°C]]=0,0,(Tabelle1[[#This Row],[Etas 35°C]]*0.8+Tabelle1[[#This Row],[Etas 55°C]]*0.2))*2.5</f>
        <v>4.4550000000000001</v>
      </c>
      <c r="N2682" s="21">
        <f>IF(-(Tabelle1[[#This Row],[80%/20% SCOP]]-5.5)/5.5=1,"n.a.",-(Tabelle1[[#This Row],[80%/20% SCOP]]-5.5)/5.5)</f>
        <v>0.18999999999999997</v>
      </c>
    </row>
    <row r="2683" spans="1:14" ht="20.100000000000001" customHeight="1" x14ac:dyDescent="0.25">
      <c r="A2683" s="24">
        <v>16018372</v>
      </c>
      <c r="B2683" s="15" t="s">
        <v>2688</v>
      </c>
      <c r="C2683" s="15" t="s">
        <v>2729</v>
      </c>
      <c r="D2683" s="16" t="s">
        <v>2</v>
      </c>
      <c r="E2683" s="17">
        <v>114.6</v>
      </c>
      <c r="F2683" s="18">
        <v>1.62</v>
      </c>
      <c r="G2683" s="17"/>
      <c r="H2683" s="16"/>
      <c r="I2683" s="16" t="s">
        <v>355</v>
      </c>
      <c r="J2683" s="16" t="s">
        <v>4</v>
      </c>
      <c r="K2683" s="16" t="s">
        <v>25</v>
      </c>
      <c r="L2683" s="19">
        <f>IF(Tabelle1[[#This Row],[Heizleistung (55°C)]]=0,Tabelle1[[#This Row],[Heizleistung (35°C)]],(Tabelle1[[#This Row],[Heizleistung (35°C)]]+Tabelle1[[#This Row],[Heizleistung (55°C)]])/2)</f>
        <v>114.6</v>
      </c>
      <c r="M2683" s="20">
        <f>IF(Tabelle1[[#This Row],[Etas 55°C]]=0,0,(Tabelle1[[#This Row],[Etas 35°C]]*0.8+Tabelle1[[#This Row],[Etas 55°C]]*0.2))*2.5</f>
        <v>0</v>
      </c>
      <c r="N2683" s="21" t="str">
        <f>IF(-(Tabelle1[[#This Row],[80%/20% SCOP]]-5.5)/5.5=1,"n.a.",-(Tabelle1[[#This Row],[80%/20% SCOP]]-5.5)/5.5)</f>
        <v>n.a.</v>
      </c>
    </row>
    <row r="2684" spans="1:14" ht="20.100000000000001" customHeight="1" x14ac:dyDescent="0.25">
      <c r="A2684" s="24">
        <v>16012607</v>
      </c>
      <c r="B2684" s="15" t="s">
        <v>2688</v>
      </c>
      <c r="C2684" s="15" t="s">
        <v>2730</v>
      </c>
      <c r="D2684" s="16" t="s">
        <v>2</v>
      </c>
      <c r="E2684" s="17">
        <v>5.5</v>
      </c>
      <c r="F2684" s="18">
        <v>1.91</v>
      </c>
      <c r="G2684" s="17">
        <v>4.4000000000000004</v>
      </c>
      <c r="H2684" s="18">
        <v>1.3</v>
      </c>
      <c r="I2684" s="16" t="s">
        <v>40</v>
      </c>
      <c r="J2684" s="16" t="s">
        <v>4</v>
      </c>
      <c r="K2684" s="16" t="s">
        <v>4</v>
      </c>
      <c r="L2684" s="19">
        <f>IF(Tabelle1[[#This Row],[Heizleistung (55°C)]]=0,Tabelle1[[#This Row],[Heizleistung (35°C)]],(Tabelle1[[#This Row],[Heizleistung (35°C)]]+Tabelle1[[#This Row],[Heizleistung (55°C)]])/2)</f>
        <v>4.95</v>
      </c>
      <c r="M2684" s="20">
        <f>IF(Tabelle1[[#This Row],[Etas 55°C]]=0,0,(Tabelle1[[#This Row],[Etas 35°C]]*0.8+Tabelle1[[#This Row],[Etas 55°C]]*0.2))*2.5</f>
        <v>4.47</v>
      </c>
      <c r="N2684" s="21">
        <f>IF(-(Tabelle1[[#This Row],[80%/20% SCOP]]-5.5)/5.5=1,"n.a.",-(Tabelle1[[#This Row],[80%/20% SCOP]]-5.5)/5.5)</f>
        <v>0.18727272727272731</v>
      </c>
    </row>
    <row r="2685" spans="1:14" ht="20.100000000000001" customHeight="1" x14ac:dyDescent="0.25">
      <c r="A2685" s="24">
        <v>16018550</v>
      </c>
      <c r="B2685" s="15" t="s">
        <v>2688</v>
      </c>
      <c r="C2685" s="15" t="s">
        <v>2731</v>
      </c>
      <c r="D2685" s="16" t="s">
        <v>2</v>
      </c>
      <c r="E2685" s="17">
        <v>49.38</v>
      </c>
      <c r="F2685" s="18">
        <v>1.6659999999999999</v>
      </c>
      <c r="G2685" s="17"/>
      <c r="H2685" s="16"/>
      <c r="I2685" s="16" t="s">
        <v>355</v>
      </c>
      <c r="J2685" s="16" t="s">
        <v>4</v>
      </c>
      <c r="K2685" s="16" t="s">
        <v>25</v>
      </c>
      <c r="L2685" s="19">
        <f>IF(Tabelle1[[#This Row],[Heizleistung (55°C)]]=0,Tabelle1[[#This Row],[Heizleistung (35°C)]],(Tabelle1[[#This Row],[Heizleistung (35°C)]]+Tabelle1[[#This Row],[Heizleistung (55°C)]])/2)</f>
        <v>49.38</v>
      </c>
      <c r="M2685" s="20">
        <f>IF(Tabelle1[[#This Row],[Etas 55°C]]=0,0,(Tabelle1[[#This Row],[Etas 35°C]]*0.8+Tabelle1[[#This Row],[Etas 55°C]]*0.2))*2.5</f>
        <v>0</v>
      </c>
      <c r="N2685" s="21" t="str">
        <f>IF(-(Tabelle1[[#This Row],[80%/20% SCOP]]-5.5)/5.5=1,"n.a.",-(Tabelle1[[#This Row],[80%/20% SCOP]]-5.5)/5.5)</f>
        <v>n.a.</v>
      </c>
    </row>
    <row r="2686" spans="1:14" ht="20.100000000000001" customHeight="1" x14ac:dyDescent="0.25">
      <c r="A2686" s="24">
        <v>16012620</v>
      </c>
      <c r="B2686" s="15" t="s">
        <v>2688</v>
      </c>
      <c r="C2686" s="15" t="s">
        <v>2732</v>
      </c>
      <c r="D2686" s="16" t="s">
        <v>2</v>
      </c>
      <c r="E2686" s="17">
        <v>13.7</v>
      </c>
      <c r="F2686" s="18">
        <v>1.86</v>
      </c>
      <c r="G2686" s="17">
        <v>12.1</v>
      </c>
      <c r="H2686" s="18">
        <v>1.36</v>
      </c>
      <c r="I2686" s="16" t="s">
        <v>40</v>
      </c>
      <c r="J2686" s="16" t="s">
        <v>4</v>
      </c>
      <c r="K2686" s="16" t="s">
        <v>4</v>
      </c>
      <c r="L2686" s="19">
        <f>IF(Tabelle1[[#This Row],[Heizleistung (55°C)]]=0,Tabelle1[[#This Row],[Heizleistung (35°C)]],(Tabelle1[[#This Row],[Heizleistung (35°C)]]+Tabelle1[[#This Row],[Heizleistung (55°C)]])/2)</f>
        <v>12.899999999999999</v>
      </c>
      <c r="M2686" s="20">
        <f>IF(Tabelle1[[#This Row],[Etas 55°C]]=0,0,(Tabelle1[[#This Row],[Etas 35°C]]*0.8+Tabelle1[[#This Row],[Etas 55°C]]*0.2))*2.5</f>
        <v>4.4000000000000004</v>
      </c>
      <c r="N2686" s="21">
        <f>IF(-(Tabelle1[[#This Row],[80%/20% SCOP]]-5.5)/5.5=1,"n.a.",-(Tabelle1[[#This Row],[80%/20% SCOP]]-5.5)/5.5)</f>
        <v>0.19999999999999993</v>
      </c>
    </row>
    <row r="2687" spans="1:14" ht="20.100000000000001" customHeight="1" x14ac:dyDescent="0.25">
      <c r="A2687" s="24">
        <v>16017271</v>
      </c>
      <c r="B2687" s="15" t="s">
        <v>2688</v>
      </c>
      <c r="C2687" s="15" t="s">
        <v>2733</v>
      </c>
      <c r="D2687" s="16" t="s">
        <v>2</v>
      </c>
      <c r="E2687" s="17">
        <v>38.1</v>
      </c>
      <c r="F2687" s="18">
        <v>1.61</v>
      </c>
      <c r="G2687" s="17"/>
      <c r="H2687" s="16"/>
      <c r="I2687" s="16" t="s">
        <v>355</v>
      </c>
      <c r="J2687" s="16" t="s">
        <v>4</v>
      </c>
      <c r="K2687" s="16" t="s">
        <v>25</v>
      </c>
      <c r="L2687" s="19">
        <f>IF(Tabelle1[[#This Row],[Heizleistung (55°C)]]=0,Tabelle1[[#This Row],[Heizleistung (35°C)]],(Tabelle1[[#This Row],[Heizleistung (35°C)]]+Tabelle1[[#This Row],[Heizleistung (55°C)]])/2)</f>
        <v>38.1</v>
      </c>
      <c r="M2687" s="20">
        <f>IF(Tabelle1[[#This Row],[Etas 55°C]]=0,0,(Tabelle1[[#This Row],[Etas 35°C]]*0.8+Tabelle1[[#This Row],[Etas 55°C]]*0.2))*2.5</f>
        <v>0</v>
      </c>
      <c r="N2687" s="21" t="str">
        <f>IF(-(Tabelle1[[#This Row],[80%/20% SCOP]]-5.5)/5.5=1,"n.a.",-(Tabelle1[[#This Row],[80%/20% SCOP]]-5.5)/5.5)</f>
        <v>n.a.</v>
      </c>
    </row>
    <row r="2688" spans="1:14" ht="20.100000000000001" customHeight="1" x14ac:dyDescent="0.25">
      <c r="A2688" s="24">
        <v>16012594</v>
      </c>
      <c r="B2688" s="15" t="s">
        <v>2688</v>
      </c>
      <c r="C2688" s="15" t="s">
        <v>2734</v>
      </c>
      <c r="D2688" s="16" t="s">
        <v>2</v>
      </c>
      <c r="E2688" s="17">
        <v>9.1</v>
      </c>
      <c r="F2688" s="18">
        <v>2.0190000000000001</v>
      </c>
      <c r="G2688" s="17">
        <v>8.1999999999999993</v>
      </c>
      <c r="H2688" s="18">
        <v>1.4550000000000001</v>
      </c>
      <c r="I2688" s="16" t="s">
        <v>40</v>
      </c>
      <c r="J2688" s="16" t="s">
        <v>4</v>
      </c>
      <c r="K2688" s="16" t="s">
        <v>4</v>
      </c>
      <c r="L2688" s="19">
        <f>IF(Tabelle1[[#This Row],[Heizleistung (55°C)]]=0,Tabelle1[[#This Row],[Heizleistung (35°C)]],(Tabelle1[[#This Row],[Heizleistung (35°C)]]+Tabelle1[[#This Row],[Heizleistung (55°C)]])/2)</f>
        <v>8.6499999999999986</v>
      </c>
      <c r="M2688" s="20">
        <f>IF(Tabelle1[[#This Row],[Etas 55°C]]=0,0,(Tabelle1[[#This Row],[Etas 35°C]]*0.8+Tabelle1[[#This Row],[Etas 55°C]]*0.2))*2.5</f>
        <v>4.7655000000000003</v>
      </c>
      <c r="N2688" s="21">
        <f>IF(-(Tabelle1[[#This Row],[80%/20% SCOP]]-5.5)/5.5=1,"n.a.",-(Tabelle1[[#This Row],[80%/20% SCOP]]-5.5)/5.5)</f>
        <v>0.1335454545454545</v>
      </c>
    </row>
    <row r="2689" spans="1:14" ht="20.100000000000001" customHeight="1" x14ac:dyDescent="0.25">
      <c r="A2689" s="24">
        <v>16006825</v>
      </c>
      <c r="B2689" s="15" t="s">
        <v>2688</v>
      </c>
      <c r="C2689" s="15" t="s">
        <v>2735</v>
      </c>
      <c r="D2689" s="16" t="s">
        <v>2</v>
      </c>
      <c r="E2689" s="17">
        <v>106.8</v>
      </c>
      <c r="F2689" s="18">
        <v>1.4550000000000001</v>
      </c>
      <c r="G2689" s="17"/>
      <c r="H2689" s="16"/>
      <c r="I2689" s="16" t="s">
        <v>355</v>
      </c>
      <c r="J2689" s="16" t="s">
        <v>4</v>
      </c>
      <c r="K2689" s="16" t="s">
        <v>4</v>
      </c>
      <c r="L2689" s="19">
        <f>IF(Tabelle1[[#This Row],[Heizleistung (55°C)]]=0,Tabelle1[[#This Row],[Heizleistung (35°C)]],(Tabelle1[[#This Row],[Heizleistung (35°C)]]+Tabelle1[[#This Row],[Heizleistung (55°C)]])/2)</f>
        <v>106.8</v>
      </c>
      <c r="M2689" s="20">
        <f>IF(Tabelle1[[#This Row],[Etas 55°C]]=0,0,(Tabelle1[[#This Row],[Etas 35°C]]*0.8+Tabelle1[[#This Row],[Etas 55°C]]*0.2))*2.5</f>
        <v>0</v>
      </c>
      <c r="N2689" s="21" t="str">
        <f>IF(-(Tabelle1[[#This Row],[80%/20% SCOP]]-5.5)/5.5=1,"n.a.",-(Tabelle1[[#This Row],[80%/20% SCOP]]-5.5)/5.5)</f>
        <v>n.a.</v>
      </c>
    </row>
    <row r="2690" spans="1:14" ht="20.100000000000001" customHeight="1" x14ac:dyDescent="0.25">
      <c r="A2690" s="24">
        <v>16016877</v>
      </c>
      <c r="B2690" s="15" t="s">
        <v>2688</v>
      </c>
      <c r="C2690" s="15" t="s">
        <v>2736</v>
      </c>
      <c r="D2690" s="16" t="s">
        <v>2</v>
      </c>
      <c r="E2690" s="17">
        <v>355</v>
      </c>
      <c r="F2690" s="18">
        <v>1.466</v>
      </c>
      <c r="G2690" s="17"/>
      <c r="H2690" s="16"/>
      <c r="I2690" s="16" t="s">
        <v>355</v>
      </c>
      <c r="J2690" s="16" t="s">
        <v>4</v>
      </c>
      <c r="K2690" s="16" t="s">
        <v>25</v>
      </c>
      <c r="L2690" s="19">
        <f>IF(Tabelle1[[#This Row],[Heizleistung (55°C)]]=0,Tabelle1[[#This Row],[Heizleistung (35°C)]],(Tabelle1[[#This Row],[Heizleistung (35°C)]]+Tabelle1[[#This Row],[Heizleistung (55°C)]])/2)</f>
        <v>355</v>
      </c>
      <c r="M2690" s="20">
        <f>IF(Tabelle1[[#This Row],[Etas 55°C]]=0,0,(Tabelle1[[#This Row],[Etas 35°C]]*0.8+Tabelle1[[#This Row],[Etas 55°C]]*0.2))*2.5</f>
        <v>0</v>
      </c>
      <c r="N2690" s="21" t="str">
        <f>IF(-(Tabelle1[[#This Row],[80%/20% SCOP]]-5.5)/5.5=1,"n.a.",-(Tabelle1[[#This Row],[80%/20% SCOP]]-5.5)/5.5)</f>
        <v>n.a.</v>
      </c>
    </row>
    <row r="2691" spans="1:14" ht="20.100000000000001" customHeight="1" x14ac:dyDescent="0.25">
      <c r="A2691" s="24">
        <v>16006826</v>
      </c>
      <c r="B2691" s="15" t="s">
        <v>2688</v>
      </c>
      <c r="C2691" s="15" t="s">
        <v>2737</v>
      </c>
      <c r="D2691" s="16" t="s">
        <v>2</v>
      </c>
      <c r="E2691" s="17">
        <v>126.6</v>
      </c>
      <c r="F2691" s="18">
        <v>1.45</v>
      </c>
      <c r="G2691" s="17"/>
      <c r="H2691" s="16"/>
      <c r="I2691" s="16" t="s">
        <v>355</v>
      </c>
      <c r="J2691" s="16" t="s">
        <v>4</v>
      </c>
      <c r="K2691" s="16" t="s">
        <v>4</v>
      </c>
      <c r="L2691" s="19">
        <f>IF(Tabelle1[[#This Row],[Heizleistung (55°C)]]=0,Tabelle1[[#This Row],[Heizleistung (35°C)]],(Tabelle1[[#This Row],[Heizleistung (35°C)]]+Tabelle1[[#This Row],[Heizleistung (55°C)]])/2)</f>
        <v>126.6</v>
      </c>
      <c r="M2691" s="20">
        <f>IF(Tabelle1[[#This Row],[Etas 55°C]]=0,0,(Tabelle1[[#This Row],[Etas 35°C]]*0.8+Tabelle1[[#This Row],[Etas 55°C]]*0.2))*2.5</f>
        <v>0</v>
      </c>
      <c r="N2691" s="21" t="str">
        <f>IF(-(Tabelle1[[#This Row],[80%/20% SCOP]]-5.5)/5.5=1,"n.a.",-(Tabelle1[[#This Row],[80%/20% SCOP]]-5.5)/5.5)</f>
        <v>n.a.</v>
      </c>
    </row>
    <row r="2692" spans="1:14" ht="20.100000000000001" customHeight="1" x14ac:dyDescent="0.25">
      <c r="A2692" s="24">
        <v>16016873</v>
      </c>
      <c r="B2692" s="15" t="s">
        <v>2688</v>
      </c>
      <c r="C2692" s="15" t="s">
        <v>2738</v>
      </c>
      <c r="D2692" s="16" t="s">
        <v>2</v>
      </c>
      <c r="E2692" s="17">
        <v>222</v>
      </c>
      <c r="F2692" s="18">
        <v>1.4910000000000001</v>
      </c>
      <c r="G2692" s="17"/>
      <c r="H2692" s="16"/>
      <c r="I2692" s="16" t="s">
        <v>355</v>
      </c>
      <c r="J2692" s="16" t="s">
        <v>4</v>
      </c>
      <c r="K2692" s="16" t="s">
        <v>25</v>
      </c>
      <c r="L2692" s="19">
        <f>IF(Tabelle1[[#This Row],[Heizleistung (55°C)]]=0,Tabelle1[[#This Row],[Heizleistung (35°C)]],(Tabelle1[[#This Row],[Heizleistung (35°C)]]+Tabelle1[[#This Row],[Heizleistung (55°C)]])/2)</f>
        <v>222</v>
      </c>
      <c r="M2692" s="20">
        <f>IF(Tabelle1[[#This Row],[Etas 55°C]]=0,0,(Tabelle1[[#This Row],[Etas 35°C]]*0.8+Tabelle1[[#This Row],[Etas 55°C]]*0.2))*2.5</f>
        <v>0</v>
      </c>
      <c r="N2692" s="21" t="str">
        <f>IF(-(Tabelle1[[#This Row],[80%/20% SCOP]]-5.5)/5.5=1,"n.a.",-(Tabelle1[[#This Row],[80%/20% SCOP]]-5.5)/5.5)</f>
        <v>n.a.</v>
      </c>
    </row>
    <row r="2693" spans="1:14" ht="20.100000000000001" customHeight="1" x14ac:dyDescent="0.25">
      <c r="A2693" s="24">
        <v>16012611</v>
      </c>
      <c r="B2693" s="15" t="s">
        <v>2688</v>
      </c>
      <c r="C2693" s="15" t="s">
        <v>2739</v>
      </c>
      <c r="D2693" s="16" t="s">
        <v>2</v>
      </c>
      <c r="E2693" s="17">
        <v>8.1</v>
      </c>
      <c r="F2693" s="18">
        <v>2.0499999999999998</v>
      </c>
      <c r="G2693" s="17">
        <v>6.6</v>
      </c>
      <c r="H2693" s="18">
        <v>1.32</v>
      </c>
      <c r="I2693" s="16" t="s">
        <v>40</v>
      </c>
      <c r="J2693" s="16" t="s">
        <v>4</v>
      </c>
      <c r="K2693" s="16" t="s">
        <v>4</v>
      </c>
      <c r="L2693" s="19">
        <f>IF(Tabelle1[[#This Row],[Heizleistung (55°C)]]=0,Tabelle1[[#This Row],[Heizleistung (35°C)]],(Tabelle1[[#This Row],[Heizleistung (35°C)]]+Tabelle1[[#This Row],[Heizleistung (55°C)]])/2)</f>
        <v>7.35</v>
      </c>
      <c r="M2693" s="20">
        <f>IF(Tabelle1[[#This Row],[Etas 55°C]]=0,0,(Tabelle1[[#This Row],[Etas 35°C]]*0.8+Tabelle1[[#This Row],[Etas 55°C]]*0.2))*2.5</f>
        <v>4.76</v>
      </c>
      <c r="N2693" s="21">
        <f>IF(-(Tabelle1[[#This Row],[80%/20% SCOP]]-5.5)/5.5=1,"n.a.",-(Tabelle1[[#This Row],[80%/20% SCOP]]-5.5)/5.5)</f>
        <v>0.13454545454545458</v>
      </c>
    </row>
    <row r="2694" spans="1:14" ht="20.100000000000001" customHeight="1" x14ac:dyDescent="0.25">
      <c r="A2694" s="24">
        <v>16018547</v>
      </c>
      <c r="B2694" s="15" t="s">
        <v>2688</v>
      </c>
      <c r="C2694" s="15" t="s">
        <v>2740</v>
      </c>
      <c r="D2694" s="16" t="s">
        <v>2</v>
      </c>
      <c r="E2694" s="17">
        <v>134.80000000000001</v>
      </c>
      <c r="F2694" s="18">
        <v>1.5940000000000001</v>
      </c>
      <c r="G2694" s="17"/>
      <c r="H2694" s="16"/>
      <c r="I2694" s="16" t="s">
        <v>355</v>
      </c>
      <c r="J2694" s="16" t="s">
        <v>4</v>
      </c>
      <c r="K2694" s="16" t="s">
        <v>25</v>
      </c>
      <c r="L2694" s="19">
        <f>IF(Tabelle1[[#This Row],[Heizleistung (55°C)]]=0,Tabelle1[[#This Row],[Heizleistung (35°C)]],(Tabelle1[[#This Row],[Heizleistung (35°C)]]+Tabelle1[[#This Row],[Heizleistung (55°C)]])/2)</f>
        <v>134.80000000000001</v>
      </c>
      <c r="M2694" s="20">
        <f>IF(Tabelle1[[#This Row],[Etas 55°C]]=0,0,(Tabelle1[[#This Row],[Etas 35°C]]*0.8+Tabelle1[[#This Row],[Etas 55°C]]*0.2))*2.5</f>
        <v>0</v>
      </c>
      <c r="N2694" s="21" t="str">
        <f>IF(-(Tabelle1[[#This Row],[80%/20% SCOP]]-5.5)/5.5=1,"n.a.",-(Tabelle1[[#This Row],[80%/20% SCOP]]-5.5)/5.5)</f>
        <v>n.a.</v>
      </c>
    </row>
    <row r="2695" spans="1:14" ht="20.100000000000001" customHeight="1" x14ac:dyDescent="0.25">
      <c r="A2695" s="24">
        <v>16012602</v>
      </c>
      <c r="B2695" s="15" t="s">
        <v>2688</v>
      </c>
      <c r="C2695" s="15" t="s">
        <v>2741</v>
      </c>
      <c r="D2695" s="16" t="s">
        <v>2</v>
      </c>
      <c r="E2695" s="17">
        <v>22.3</v>
      </c>
      <c r="F2695" s="18">
        <v>1.78</v>
      </c>
      <c r="G2695" s="17">
        <v>22.4</v>
      </c>
      <c r="H2695" s="18">
        <v>1.26</v>
      </c>
      <c r="I2695" s="16" t="s">
        <v>40</v>
      </c>
      <c r="J2695" s="16" t="s">
        <v>4</v>
      </c>
      <c r="K2695" s="16" t="s">
        <v>4</v>
      </c>
      <c r="L2695" s="19">
        <f>IF(Tabelle1[[#This Row],[Heizleistung (55°C)]]=0,Tabelle1[[#This Row],[Heizleistung (35°C)]],(Tabelle1[[#This Row],[Heizleistung (35°C)]]+Tabelle1[[#This Row],[Heizleistung (55°C)]])/2)</f>
        <v>22.35</v>
      </c>
      <c r="M2695" s="20">
        <f>IF(Tabelle1[[#This Row],[Etas 55°C]]=0,0,(Tabelle1[[#This Row],[Etas 35°C]]*0.8+Tabelle1[[#This Row],[Etas 55°C]]*0.2))*2.5</f>
        <v>4.1900000000000004</v>
      </c>
      <c r="N2695" s="21">
        <f>IF(-(Tabelle1[[#This Row],[80%/20% SCOP]]-5.5)/5.5=1,"n.a.",-(Tabelle1[[#This Row],[80%/20% SCOP]]-5.5)/5.5)</f>
        <v>0.23818181818181811</v>
      </c>
    </row>
    <row r="2696" spans="1:14" ht="20.100000000000001" customHeight="1" x14ac:dyDescent="0.25">
      <c r="A2696" s="24">
        <v>16009226</v>
      </c>
      <c r="B2696" s="15" t="s">
        <v>2688</v>
      </c>
      <c r="C2696" s="15" t="s">
        <v>2742</v>
      </c>
      <c r="D2696" s="16" t="s">
        <v>2</v>
      </c>
      <c r="E2696" s="17">
        <v>118.3</v>
      </c>
      <c r="F2696" s="18">
        <v>1.4590000000000001</v>
      </c>
      <c r="G2696" s="17"/>
      <c r="H2696" s="16"/>
      <c r="I2696" s="16" t="s">
        <v>355</v>
      </c>
      <c r="J2696" s="16" t="s">
        <v>4</v>
      </c>
      <c r="K2696" s="16" t="s">
        <v>4</v>
      </c>
      <c r="L2696" s="19">
        <f>IF(Tabelle1[[#This Row],[Heizleistung (55°C)]]=0,Tabelle1[[#This Row],[Heizleistung (35°C)]],(Tabelle1[[#This Row],[Heizleistung (35°C)]]+Tabelle1[[#This Row],[Heizleistung (55°C)]])/2)</f>
        <v>118.3</v>
      </c>
      <c r="M2696" s="20">
        <f>IF(Tabelle1[[#This Row],[Etas 55°C]]=0,0,(Tabelle1[[#This Row],[Etas 35°C]]*0.8+Tabelle1[[#This Row],[Etas 55°C]]*0.2))*2.5</f>
        <v>0</v>
      </c>
      <c r="N2696" s="21" t="str">
        <f>IF(-(Tabelle1[[#This Row],[80%/20% SCOP]]-5.5)/5.5=1,"n.a.",-(Tabelle1[[#This Row],[80%/20% SCOP]]-5.5)/5.5)</f>
        <v>n.a.</v>
      </c>
    </row>
    <row r="2697" spans="1:14" ht="20.100000000000001" customHeight="1" x14ac:dyDescent="0.25">
      <c r="A2697" s="24">
        <v>16012599</v>
      </c>
      <c r="B2697" s="15" t="s">
        <v>2688</v>
      </c>
      <c r="C2697" s="15" t="s">
        <v>2743</v>
      </c>
      <c r="D2697" s="16" t="s">
        <v>2</v>
      </c>
      <c r="E2697" s="17">
        <v>15.2</v>
      </c>
      <c r="F2697" s="18">
        <v>1.905</v>
      </c>
      <c r="G2697" s="17">
        <v>14.7</v>
      </c>
      <c r="H2697" s="18">
        <v>1.4059999999999999</v>
      </c>
      <c r="I2697" s="16" t="s">
        <v>40</v>
      </c>
      <c r="J2697" s="16" t="s">
        <v>4</v>
      </c>
      <c r="K2697" s="16" t="s">
        <v>4</v>
      </c>
      <c r="L2697" s="19">
        <f>IF(Tabelle1[[#This Row],[Heizleistung (55°C)]]=0,Tabelle1[[#This Row],[Heizleistung (35°C)]],(Tabelle1[[#This Row],[Heizleistung (35°C)]]+Tabelle1[[#This Row],[Heizleistung (55°C)]])/2)</f>
        <v>14.95</v>
      </c>
      <c r="M2697" s="20">
        <f>IF(Tabelle1[[#This Row],[Etas 55°C]]=0,0,(Tabelle1[[#This Row],[Etas 35°C]]*0.8+Tabelle1[[#This Row],[Etas 55°C]]*0.2))*2.5</f>
        <v>4.5129999999999999</v>
      </c>
      <c r="N2697" s="21">
        <f>IF(-(Tabelle1[[#This Row],[80%/20% SCOP]]-5.5)/5.5=1,"n.a.",-(Tabelle1[[#This Row],[80%/20% SCOP]]-5.5)/5.5)</f>
        <v>0.17945454545454548</v>
      </c>
    </row>
    <row r="2698" spans="1:14" ht="20.100000000000001" customHeight="1" x14ac:dyDescent="0.25">
      <c r="A2698" s="24">
        <v>16006823</v>
      </c>
      <c r="B2698" s="15" t="s">
        <v>2688</v>
      </c>
      <c r="C2698" s="15" t="s">
        <v>2744</v>
      </c>
      <c r="D2698" s="16" t="s">
        <v>2</v>
      </c>
      <c r="E2698" s="17">
        <v>63</v>
      </c>
      <c r="F2698" s="18">
        <v>1.4710000000000001</v>
      </c>
      <c r="G2698" s="17"/>
      <c r="H2698" s="16"/>
      <c r="I2698" s="16" t="s">
        <v>355</v>
      </c>
      <c r="J2698" s="16" t="s">
        <v>4</v>
      </c>
      <c r="K2698" s="16" t="s">
        <v>4</v>
      </c>
      <c r="L2698" s="19">
        <f>IF(Tabelle1[[#This Row],[Heizleistung (55°C)]]=0,Tabelle1[[#This Row],[Heizleistung (35°C)]],(Tabelle1[[#This Row],[Heizleistung (35°C)]]+Tabelle1[[#This Row],[Heizleistung (55°C)]])/2)</f>
        <v>63</v>
      </c>
      <c r="M2698" s="20">
        <f>IF(Tabelle1[[#This Row],[Etas 55°C]]=0,0,(Tabelle1[[#This Row],[Etas 35°C]]*0.8+Tabelle1[[#This Row],[Etas 55°C]]*0.2))*2.5</f>
        <v>0</v>
      </c>
      <c r="N2698" s="21" t="str">
        <f>IF(-(Tabelle1[[#This Row],[80%/20% SCOP]]-5.5)/5.5=1,"n.a.",-(Tabelle1[[#This Row],[80%/20% SCOP]]-5.5)/5.5)</f>
        <v>n.a.</v>
      </c>
    </row>
    <row r="2699" spans="1:14" ht="20.100000000000001" customHeight="1" x14ac:dyDescent="0.25">
      <c r="A2699" s="24">
        <v>16006995</v>
      </c>
      <c r="B2699" s="15" t="s">
        <v>2745</v>
      </c>
      <c r="C2699" s="15" t="s">
        <v>2746</v>
      </c>
      <c r="D2699" s="16" t="s">
        <v>2</v>
      </c>
      <c r="E2699" s="17">
        <v>167</v>
      </c>
      <c r="F2699" s="18">
        <v>1.46</v>
      </c>
      <c r="G2699" s="17"/>
      <c r="H2699" s="16"/>
      <c r="I2699" s="16" t="s">
        <v>40</v>
      </c>
      <c r="J2699" s="16" t="s">
        <v>15</v>
      </c>
      <c r="K2699" s="16" t="s">
        <v>15</v>
      </c>
      <c r="L2699" s="19">
        <f>IF(Tabelle1[[#This Row],[Heizleistung (55°C)]]=0,Tabelle1[[#This Row],[Heizleistung (35°C)]],(Tabelle1[[#This Row],[Heizleistung (35°C)]]+Tabelle1[[#This Row],[Heizleistung (55°C)]])/2)</f>
        <v>167</v>
      </c>
      <c r="M2699" s="20">
        <f>IF(Tabelle1[[#This Row],[Etas 55°C]]=0,0,(Tabelle1[[#This Row],[Etas 35°C]]*0.8+Tabelle1[[#This Row],[Etas 55°C]]*0.2))*2.5</f>
        <v>0</v>
      </c>
      <c r="N2699" s="21" t="str">
        <f>IF(-(Tabelle1[[#This Row],[80%/20% SCOP]]-5.5)/5.5=1,"n.a.",-(Tabelle1[[#This Row],[80%/20% SCOP]]-5.5)/5.5)</f>
        <v>n.a.</v>
      </c>
    </row>
    <row r="2700" spans="1:14" ht="20.100000000000001" customHeight="1" x14ac:dyDescent="0.25">
      <c r="A2700" s="24">
        <v>16010143</v>
      </c>
      <c r="B2700" s="15" t="s">
        <v>2745</v>
      </c>
      <c r="C2700" s="15" t="s">
        <v>2747</v>
      </c>
      <c r="D2700" s="16" t="s">
        <v>2</v>
      </c>
      <c r="E2700" s="17">
        <v>15.2</v>
      </c>
      <c r="F2700" s="18">
        <v>1.82</v>
      </c>
      <c r="G2700" s="17">
        <v>13</v>
      </c>
      <c r="H2700" s="18">
        <v>1.33</v>
      </c>
      <c r="I2700" s="16" t="s">
        <v>40</v>
      </c>
      <c r="J2700" s="16" t="s">
        <v>4</v>
      </c>
      <c r="K2700" s="16" t="s">
        <v>4</v>
      </c>
      <c r="L2700" s="19">
        <f>IF(Tabelle1[[#This Row],[Heizleistung (55°C)]]=0,Tabelle1[[#This Row],[Heizleistung (35°C)]],(Tabelle1[[#This Row],[Heizleistung (35°C)]]+Tabelle1[[#This Row],[Heizleistung (55°C)]])/2)</f>
        <v>14.1</v>
      </c>
      <c r="M2700" s="20">
        <f>IF(Tabelle1[[#This Row],[Etas 55°C]]=0,0,(Tabelle1[[#This Row],[Etas 35°C]]*0.8+Tabelle1[[#This Row],[Etas 55°C]]*0.2))*2.5</f>
        <v>4.3050000000000006</v>
      </c>
      <c r="N2700" s="21">
        <f>IF(-(Tabelle1[[#This Row],[80%/20% SCOP]]-5.5)/5.5=1,"n.a.",-(Tabelle1[[#This Row],[80%/20% SCOP]]-5.5)/5.5)</f>
        <v>0.21727272727272717</v>
      </c>
    </row>
    <row r="2701" spans="1:14" ht="20.100000000000001" customHeight="1" x14ac:dyDescent="0.25">
      <c r="A2701" s="24">
        <v>16013451</v>
      </c>
      <c r="B2701" s="15" t="s">
        <v>2745</v>
      </c>
      <c r="C2701" s="15" t="s">
        <v>2748</v>
      </c>
      <c r="D2701" s="16" t="s">
        <v>2</v>
      </c>
      <c r="E2701" s="17">
        <v>8</v>
      </c>
      <c r="F2701" s="18">
        <v>2.048</v>
      </c>
      <c r="G2701" s="17">
        <v>6.8</v>
      </c>
      <c r="H2701" s="18">
        <v>1.4970000000000001</v>
      </c>
      <c r="I2701" s="16" t="s">
        <v>3</v>
      </c>
      <c r="J2701" s="16" t="s">
        <v>4</v>
      </c>
      <c r="K2701" s="16" t="s">
        <v>4</v>
      </c>
      <c r="L2701" s="19">
        <f>IF(Tabelle1[[#This Row],[Heizleistung (55°C)]]=0,Tabelle1[[#This Row],[Heizleistung (35°C)]],(Tabelle1[[#This Row],[Heizleistung (35°C)]]+Tabelle1[[#This Row],[Heizleistung (55°C)]])/2)</f>
        <v>7.4</v>
      </c>
      <c r="M2701" s="20">
        <f>IF(Tabelle1[[#This Row],[Etas 55°C]]=0,0,(Tabelle1[[#This Row],[Etas 35°C]]*0.8+Tabelle1[[#This Row],[Etas 55°C]]*0.2))*2.5</f>
        <v>4.8445</v>
      </c>
      <c r="N2701" s="21">
        <f>IF(-(Tabelle1[[#This Row],[80%/20% SCOP]]-5.5)/5.5=1,"n.a.",-(Tabelle1[[#This Row],[80%/20% SCOP]]-5.5)/5.5)</f>
        <v>0.11918181818181818</v>
      </c>
    </row>
    <row r="2702" spans="1:14" ht="20.100000000000001" customHeight="1" x14ac:dyDescent="0.25">
      <c r="A2702" s="24">
        <v>16012882</v>
      </c>
      <c r="B2702" s="15" t="s">
        <v>2745</v>
      </c>
      <c r="C2702" s="15" t="s">
        <v>2749</v>
      </c>
      <c r="D2702" s="16" t="s">
        <v>2</v>
      </c>
      <c r="E2702" s="17">
        <v>49</v>
      </c>
      <c r="F2702" s="18">
        <v>1.58</v>
      </c>
      <c r="G2702" s="17"/>
      <c r="H2702" s="16"/>
      <c r="I2702" s="16" t="s">
        <v>40</v>
      </c>
      <c r="J2702" s="16" t="s">
        <v>15</v>
      </c>
      <c r="K2702" s="16" t="s">
        <v>4</v>
      </c>
      <c r="L2702" s="19">
        <f>IF(Tabelle1[[#This Row],[Heizleistung (55°C)]]=0,Tabelle1[[#This Row],[Heizleistung (35°C)]],(Tabelle1[[#This Row],[Heizleistung (35°C)]]+Tabelle1[[#This Row],[Heizleistung (55°C)]])/2)</f>
        <v>49</v>
      </c>
      <c r="M2702" s="20">
        <f>IF(Tabelle1[[#This Row],[Etas 55°C]]=0,0,(Tabelle1[[#This Row],[Etas 35°C]]*0.8+Tabelle1[[#This Row],[Etas 55°C]]*0.2))*2.5</f>
        <v>0</v>
      </c>
      <c r="N2702" s="21" t="str">
        <f>IF(-(Tabelle1[[#This Row],[80%/20% SCOP]]-5.5)/5.5=1,"n.a.",-(Tabelle1[[#This Row],[80%/20% SCOP]]-5.5)/5.5)</f>
        <v>n.a.</v>
      </c>
    </row>
    <row r="2703" spans="1:14" ht="20.100000000000001" customHeight="1" x14ac:dyDescent="0.25">
      <c r="A2703" s="24">
        <v>16014603</v>
      </c>
      <c r="B2703" s="15" t="s">
        <v>2745</v>
      </c>
      <c r="C2703" s="15" t="s">
        <v>2750</v>
      </c>
      <c r="D2703" s="16" t="s">
        <v>2</v>
      </c>
      <c r="E2703" s="17">
        <v>73.8</v>
      </c>
      <c r="F2703" s="18">
        <v>1.83</v>
      </c>
      <c r="G2703" s="17">
        <v>76</v>
      </c>
      <c r="H2703" s="18">
        <v>1.34</v>
      </c>
      <c r="I2703" s="16" t="s">
        <v>40</v>
      </c>
      <c r="J2703" s="16" t="s">
        <v>15</v>
      </c>
      <c r="K2703" s="16" t="s">
        <v>4</v>
      </c>
      <c r="L2703" s="19">
        <f>IF(Tabelle1[[#This Row],[Heizleistung (55°C)]]=0,Tabelle1[[#This Row],[Heizleistung (35°C)]],(Tabelle1[[#This Row],[Heizleistung (35°C)]]+Tabelle1[[#This Row],[Heizleistung (55°C)]])/2)</f>
        <v>74.900000000000006</v>
      </c>
      <c r="M2703" s="20">
        <f>IF(Tabelle1[[#This Row],[Etas 55°C]]=0,0,(Tabelle1[[#This Row],[Etas 35°C]]*0.8+Tabelle1[[#This Row],[Etas 55°C]]*0.2))*2.5</f>
        <v>4.33</v>
      </c>
      <c r="N2703" s="21">
        <f>IF(-(Tabelle1[[#This Row],[80%/20% SCOP]]-5.5)/5.5=1,"n.a.",-(Tabelle1[[#This Row],[80%/20% SCOP]]-5.5)/5.5)</f>
        <v>0.21272727272727271</v>
      </c>
    </row>
    <row r="2704" spans="1:14" ht="20.100000000000001" customHeight="1" x14ac:dyDescent="0.25">
      <c r="A2704" s="24">
        <v>16010271</v>
      </c>
      <c r="B2704" s="15" t="s">
        <v>2745</v>
      </c>
      <c r="C2704" s="15" t="s">
        <v>2751</v>
      </c>
      <c r="D2704" s="16" t="s">
        <v>2</v>
      </c>
      <c r="E2704" s="17">
        <v>230</v>
      </c>
      <c r="F2704" s="18">
        <v>1.61</v>
      </c>
      <c r="G2704" s="17"/>
      <c r="H2704" s="16"/>
      <c r="I2704" s="16" t="s">
        <v>40</v>
      </c>
      <c r="J2704" s="16" t="s">
        <v>15</v>
      </c>
      <c r="K2704" s="16" t="s">
        <v>15</v>
      </c>
      <c r="L2704" s="19">
        <f>IF(Tabelle1[[#This Row],[Heizleistung (55°C)]]=0,Tabelle1[[#This Row],[Heizleistung (35°C)]],(Tabelle1[[#This Row],[Heizleistung (35°C)]]+Tabelle1[[#This Row],[Heizleistung (55°C)]])/2)</f>
        <v>230</v>
      </c>
      <c r="M2704" s="20">
        <f>IF(Tabelle1[[#This Row],[Etas 55°C]]=0,0,(Tabelle1[[#This Row],[Etas 35°C]]*0.8+Tabelle1[[#This Row],[Etas 55°C]]*0.2))*2.5</f>
        <v>0</v>
      </c>
      <c r="N2704" s="21" t="str">
        <f>IF(-(Tabelle1[[#This Row],[80%/20% SCOP]]-5.5)/5.5=1,"n.a.",-(Tabelle1[[#This Row],[80%/20% SCOP]]-5.5)/5.5)</f>
        <v>n.a.</v>
      </c>
    </row>
    <row r="2705" spans="1:14" ht="20.100000000000001" customHeight="1" x14ac:dyDescent="0.25">
      <c r="A2705" s="24">
        <v>16006996</v>
      </c>
      <c r="B2705" s="15" t="s">
        <v>2745</v>
      </c>
      <c r="C2705" s="15" t="s">
        <v>2752</v>
      </c>
      <c r="D2705" s="16" t="s">
        <v>2</v>
      </c>
      <c r="E2705" s="17">
        <v>216</v>
      </c>
      <c r="F2705" s="18">
        <v>1.54</v>
      </c>
      <c r="G2705" s="17"/>
      <c r="H2705" s="16"/>
      <c r="I2705" s="16" t="s">
        <v>40</v>
      </c>
      <c r="J2705" s="16" t="s">
        <v>15</v>
      </c>
      <c r="K2705" s="16" t="s">
        <v>15</v>
      </c>
      <c r="L2705" s="19">
        <f>IF(Tabelle1[[#This Row],[Heizleistung (55°C)]]=0,Tabelle1[[#This Row],[Heizleistung (35°C)]],(Tabelle1[[#This Row],[Heizleistung (35°C)]]+Tabelle1[[#This Row],[Heizleistung (55°C)]])/2)</f>
        <v>216</v>
      </c>
      <c r="M2705" s="20">
        <f>IF(Tabelle1[[#This Row],[Etas 55°C]]=0,0,(Tabelle1[[#This Row],[Etas 35°C]]*0.8+Tabelle1[[#This Row],[Etas 55°C]]*0.2))*2.5</f>
        <v>0</v>
      </c>
      <c r="N2705" s="21" t="str">
        <f>IF(-(Tabelle1[[#This Row],[80%/20% SCOP]]-5.5)/5.5=1,"n.a.",-(Tabelle1[[#This Row],[80%/20% SCOP]]-5.5)/5.5)</f>
        <v>n.a.</v>
      </c>
    </row>
    <row r="2706" spans="1:14" ht="20.100000000000001" customHeight="1" x14ac:dyDescent="0.25">
      <c r="A2706" s="24">
        <v>16012322</v>
      </c>
      <c r="B2706" s="15" t="s">
        <v>2745</v>
      </c>
      <c r="C2706" s="15" t="s">
        <v>2753</v>
      </c>
      <c r="D2706" s="16" t="s">
        <v>2</v>
      </c>
      <c r="E2706" s="17">
        <v>68.099999999999994</v>
      </c>
      <c r="F2706" s="18">
        <v>1.62</v>
      </c>
      <c r="G2706" s="17"/>
      <c r="H2706" s="16"/>
      <c r="I2706" s="16" t="s">
        <v>40</v>
      </c>
      <c r="J2706" s="16" t="s">
        <v>15</v>
      </c>
      <c r="K2706" s="16" t="s">
        <v>4</v>
      </c>
      <c r="L2706" s="19">
        <f>IF(Tabelle1[[#This Row],[Heizleistung (55°C)]]=0,Tabelle1[[#This Row],[Heizleistung (35°C)]],(Tabelle1[[#This Row],[Heizleistung (35°C)]]+Tabelle1[[#This Row],[Heizleistung (55°C)]])/2)</f>
        <v>68.099999999999994</v>
      </c>
      <c r="M2706" s="20">
        <f>IF(Tabelle1[[#This Row],[Etas 55°C]]=0,0,(Tabelle1[[#This Row],[Etas 35°C]]*0.8+Tabelle1[[#This Row],[Etas 55°C]]*0.2))*2.5</f>
        <v>0</v>
      </c>
      <c r="N2706" s="21" t="str">
        <f>IF(-(Tabelle1[[#This Row],[80%/20% SCOP]]-5.5)/5.5=1,"n.a.",-(Tabelle1[[#This Row],[80%/20% SCOP]]-5.5)/5.5)</f>
        <v>n.a.</v>
      </c>
    </row>
    <row r="2707" spans="1:14" ht="20.100000000000001" customHeight="1" x14ac:dyDescent="0.25">
      <c r="A2707" s="24">
        <v>16010201</v>
      </c>
      <c r="B2707" s="15" t="s">
        <v>2745</v>
      </c>
      <c r="C2707" s="15" t="s">
        <v>2754</v>
      </c>
      <c r="D2707" s="16" t="s">
        <v>2</v>
      </c>
      <c r="E2707" s="17">
        <v>9.1999999999999993</v>
      </c>
      <c r="F2707" s="18">
        <v>2.0499999999999998</v>
      </c>
      <c r="G2707" s="17">
        <v>7.7</v>
      </c>
      <c r="H2707" s="18">
        <v>1.37</v>
      </c>
      <c r="I2707" s="16" t="s">
        <v>40</v>
      </c>
      <c r="J2707" s="16" t="s">
        <v>4</v>
      </c>
      <c r="K2707" s="16" t="s">
        <v>4</v>
      </c>
      <c r="L2707" s="19">
        <f>IF(Tabelle1[[#This Row],[Heizleistung (55°C)]]=0,Tabelle1[[#This Row],[Heizleistung (35°C)]],(Tabelle1[[#This Row],[Heizleistung (35°C)]]+Tabelle1[[#This Row],[Heizleistung (55°C)]])/2)</f>
        <v>8.4499999999999993</v>
      </c>
      <c r="M2707" s="20">
        <f>IF(Tabelle1[[#This Row],[Etas 55°C]]=0,0,(Tabelle1[[#This Row],[Etas 35°C]]*0.8+Tabelle1[[#This Row],[Etas 55°C]]*0.2))*2.5</f>
        <v>4.7850000000000001</v>
      </c>
      <c r="N2707" s="21">
        <f>IF(-(Tabelle1[[#This Row],[80%/20% SCOP]]-5.5)/5.5=1,"n.a.",-(Tabelle1[[#This Row],[80%/20% SCOP]]-5.5)/5.5)</f>
        <v>0.12999999999999998</v>
      </c>
    </row>
    <row r="2708" spans="1:14" ht="20.100000000000001" customHeight="1" x14ac:dyDescent="0.25">
      <c r="A2708" s="24">
        <v>16013453</v>
      </c>
      <c r="B2708" s="15" t="s">
        <v>2745</v>
      </c>
      <c r="C2708" s="15" t="s">
        <v>2755</v>
      </c>
      <c r="D2708" s="16" t="s">
        <v>2</v>
      </c>
      <c r="E2708" s="17">
        <v>12.1</v>
      </c>
      <c r="F2708" s="18">
        <v>1.84</v>
      </c>
      <c r="G2708" s="17">
        <v>12</v>
      </c>
      <c r="H2708" s="18">
        <v>1.4179999999999999</v>
      </c>
      <c r="I2708" s="16" t="s">
        <v>3</v>
      </c>
      <c r="J2708" s="16" t="s">
        <v>4</v>
      </c>
      <c r="K2708" s="16" t="s">
        <v>4</v>
      </c>
      <c r="L2708" s="19">
        <f>IF(Tabelle1[[#This Row],[Heizleistung (55°C)]]=0,Tabelle1[[#This Row],[Heizleistung (35°C)]],(Tabelle1[[#This Row],[Heizleistung (35°C)]]+Tabelle1[[#This Row],[Heizleistung (55°C)]])/2)</f>
        <v>12.05</v>
      </c>
      <c r="M2708" s="20">
        <f>IF(Tabelle1[[#This Row],[Etas 55°C]]=0,0,(Tabelle1[[#This Row],[Etas 35°C]]*0.8+Tabelle1[[#This Row],[Etas 55°C]]*0.2))*2.5</f>
        <v>4.3890000000000011</v>
      </c>
      <c r="N2708" s="21">
        <f>IF(-(Tabelle1[[#This Row],[80%/20% SCOP]]-5.5)/5.5=1,"n.a.",-(Tabelle1[[#This Row],[80%/20% SCOP]]-5.5)/5.5)</f>
        <v>0.20199999999999979</v>
      </c>
    </row>
    <row r="2709" spans="1:14" ht="20.100000000000001" customHeight="1" x14ac:dyDescent="0.25">
      <c r="A2709" s="24">
        <v>16006981</v>
      </c>
      <c r="B2709" s="15" t="s">
        <v>2745</v>
      </c>
      <c r="C2709" s="15" t="s">
        <v>2756</v>
      </c>
      <c r="D2709" s="16" t="s">
        <v>2</v>
      </c>
      <c r="E2709" s="17">
        <v>18</v>
      </c>
      <c r="F2709" s="18">
        <v>1.81</v>
      </c>
      <c r="G2709" s="17">
        <v>18</v>
      </c>
      <c r="H2709" s="18">
        <v>1.25</v>
      </c>
      <c r="I2709" s="16" t="s">
        <v>40</v>
      </c>
      <c r="J2709" s="16" t="s">
        <v>4</v>
      </c>
      <c r="K2709" s="16" t="s">
        <v>4</v>
      </c>
      <c r="L2709" s="19">
        <f>IF(Tabelle1[[#This Row],[Heizleistung (55°C)]]=0,Tabelle1[[#This Row],[Heizleistung (35°C)]],(Tabelle1[[#This Row],[Heizleistung (35°C)]]+Tabelle1[[#This Row],[Heizleistung (55°C)]])/2)</f>
        <v>18</v>
      </c>
      <c r="M2709" s="20">
        <f>IF(Tabelle1[[#This Row],[Etas 55°C]]=0,0,(Tabelle1[[#This Row],[Etas 35°C]]*0.8+Tabelle1[[#This Row],[Etas 55°C]]*0.2))*2.5</f>
        <v>4.2450000000000001</v>
      </c>
      <c r="N2709" s="21">
        <f>IF(-(Tabelle1[[#This Row],[80%/20% SCOP]]-5.5)/5.5=1,"n.a.",-(Tabelle1[[#This Row],[80%/20% SCOP]]-5.5)/5.5)</f>
        <v>0.22818181818181815</v>
      </c>
    </row>
    <row r="2710" spans="1:14" ht="20.100000000000001" customHeight="1" x14ac:dyDescent="0.25">
      <c r="A2710" s="24">
        <v>16015004</v>
      </c>
      <c r="B2710" s="15" t="s">
        <v>2745</v>
      </c>
      <c r="C2710" s="15" t="s">
        <v>2757</v>
      </c>
      <c r="D2710" s="16" t="s">
        <v>2</v>
      </c>
      <c r="E2710" s="17">
        <v>161</v>
      </c>
      <c r="F2710" s="18">
        <v>1.66</v>
      </c>
      <c r="G2710" s="17"/>
      <c r="H2710" s="16"/>
      <c r="I2710" s="16" t="s">
        <v>40</v>
      </c>
      <c r="J2710" s="16" t="s">
        <v>15</v>
      </c>
      <c r="K2710" s="16" t="s">
        <v>4</v>
      </c>
      <c r="L2710" s="19">
        <f>IF(Tabelle1[[#This Row],[Heizleistung (55°C)]]=0,Tabelle1[[#This Row],[Heizleistung (35°C)]],(Tabelle1[[#This Row],[Heizleistung (35°C)]]+Tabelle1[[#This Row],[Heizleistung (55°C)]])/2)</f>
        <v>161</v>
      </c>
      <c r="M2710" s="20">
        <f>IF(Tabelle1[[#This Row],[Etas 55°C]]=0,0,(Tabelle1[[#This Row],[Etas 35°C]]*0.8+Tabelle1[[#This Row],[Etas 55°C]]*0.2))*2.5</f>
        <v>0</v>
      </c>
      <c r="N2710" s="21" t="str">
        <f>IF(-(Tabelle1[[#This Row],[80%/20% SCOP]]-5.5)/5.5=1,"n.a.",-(Tabelle1[[#This Row],[80%/20% SCOP]]-5.5)/5.5)</f>
        <v>n.a.</v>
      </c>
    </row>
    <row r="2711" spans="1:14" ht="20.100000000000001" customHeight="1" x14ac:dyDescent="0.25">
      <c r="A2711" s="24">
        <v>16012320</v>
      </c>
      <c r="B2711" s="15" t="s">
        <v>2745</v>
      </c>
      <c r="C2711" s="15" t="s">
        <v>2758</v>
      </c>
      <c r="D2711" s="16" t="s">
        <v>2</v>
      </c>
      <c r="E2711" s="17"/>
      <c r="F2711" s="16"/>
      <c r="G2711" s="17">
        <v>58</v>
      </c>
      <c r="H2711" s="18">
        <v>1.25</v>
      </c>
      <c r="I2711" s="16" t="s">
        <v>40</v>
      </c>
      <c r="J2711" s="16" t="s">
        <v>15</v>
      </c>
      <c r="K2711" s="16" t="s">
        <v>4</v>
      </c>
      <c r="L2711" s="19">
        <f>IF(Tabelle1[[#This Row],[Heizleistung (55°C)]]=0,Tabelle1[[#This Row],[Heizleistung (35°C)]],(Tabelle1[[#This Row],[Heizleistung (35°C)]]+Tabelle1[[#This Row],[Heizleistung (55°C)]])/2)</f>
        <v>29</v>
      </c>
      <c r="M2711" s="20">
        <f>IF(Tabelle1[[#This Row],[Etas 55°C]]=0,0,(Tabelle1[[#This Row],[Etas 35°C]]*0.8+Tabelle1[[#This Row],[Etas 55°C]]*0.2))*2.5</f>
        <v>0.625</v>
      </c>
      <c r="N2711" s="21">
        <f>IF(-(Tabelle1[[#This Row],[80%/20% SCOP]]-5.5)/5.5=1,"n.a.",-(Tabelle1[[#This Row],[80%/20% SCOP]]-5.5)/5.5)</f>
        <v>0.88636363636363635</v>
      </c>
    </row>
    <row r="2712" spans="1:14" ht="20.100000000000001" customHeight="1" x14ac:dyDescent="0.25">
      <c r="A2712" s="24">
        <v>16012321</v>
      </c>
      <c r="B2712" s="15" t="s">
        <v>2745</v>
      </c>
      <c r="C2712" s="15" t="s">
        <v>2759</v>
      </c>
      <c r="D2712" s="16" t="s">
        <v>2</v>
      </c>
      <c r="E2712" s="17"/>
      <c r="F2712" s="16"/>
      <c r="G2712" s="17">
        <v>62.6</v>
      </c>
      <c r="H2712" s="18">
        <v>1.25</v>
      </c>
      <c r="I2712" s="16" t="s">
        <v>40</v>
      </c>
      <c r="J2712" s="16" t="s">
        <v>15</v>
      </c>
      <c r="K2712" s="16" t="s">
        <v>4</v>
      </c>
      <c r="L2712" s="19">
        <f>IF(Tabelle1[[#This Row],[Heizleistung (55°C)]]=0,Tabelle1[[#This Row],[Heizleistung (35°C)]],(Tabelle1[[#This Row],[Heizleistung (35°C)]]+Tabelle1[[#This Row],[Heizleistung (55°C)]])/2)</f>
        <v>31.3</v>
      </c>
      <c r="M2712" s="20">
        <f>IF(Tabelle1[[#This Row],[Etas 55°C]]=0,0,(Tabelle1[[#This Row],[Etas 35°C]]*0.8+Tabelle1[[#This Row],[Etas 55°C]]*0.2))*2.5</f>
        <v>0.625</v>
      </c>
      <c r="N2712" s="21">
        <f>IF(-(Tabelle1[[#This Row],[80%/20% SCOP]]-5.5)/5.5=1,"n.a.",-(Tabelle1[[#This Row],[80%/20% SCOP]]-5.5)/5.5)</f>
        <v>0.88636363636363635</v>
      </c>
    </row>
    <row r="2713" spans="1:14" ht="20.100000000000001" customHeight="1" x14ac:dyDescent="0.25">
      <c r="A2713" s="24">
        <v>16012319</v>
      </c>
      <c r="B2713" s="15" t="s">
        <v>2745</v>
      </c>
      <c r="C2713" s="15" t="s">
        <v>2760</v>
      </c>
      <c r="D2713" s="16" t="s">
        <v>2</v>
      </c>
      <c r="E2713" s="17"/>
      <c r="F2713" s="16"/>
      <c r="G2713" s="17">
        <v>40.299999999999997</v>
      </c>
      <c r="H2713" s="18">
        <v>1.25</v>
      </c>
      <c r="I2713" s="16" t="s">
        <v>40</v>
      </c>
      <c r="J2713" s="16" t="s">
        <v>15</v>
      </c>
      <c r="K2713" s="16" t="s">
        <v>4</v>
      </c>
      <c r="L2713" s="19">
        <f>IF(Tabelle1[[#This Row],[Heizleistung (55°C)]]=0,Tabelle1[[#This Row],[Heizleistung (35°C)]],(Tabelle1[[#This Row],[Heizleistung (35°C)]]+Tabelle1[[#This Row],[Heizleistung (55°C)]])/2)</f>
        <v>20.149999999999999</v>
      </c>
      <c r="M2713" s="20">
        <f>IF(Tabelle1[[#This Row],[Etas 55°C]]=0,0,(Tabelle1[[#This Row],[Etas 35°C]]*0.8+Tabelle1[[#This Row],[Etas 55°C]]*0.2))*2.5</f>
        <v>0.625</v>
      </c>
      <c r="N2713" s="21">
        <f>IF(-(Tabelle1[[#This Row],[80%/20% SCOP]]-5.5)/5.5=1,"n.a.",-(Tabelle1[[#This Row],[80%/20% SCOP]]-5.5)/5.5)</f>
        <v>0.88636363636363635</v>
      </c>
    </row>
    <row r="2714" spans="1:14" ht="20.100000000000001" customHeight="1" x14ac:dyDescent="0.25">
      <c r="A2714" s="24">
        <v>16014991</v>
      </c>
      <c r="B2714" s="15" t="s">
        <v>2745</v>
      </c>
      <c r="C2714" s="15" t="s">
        <v>2761</v>
      </c>
      <c r="D2714" s="16" t="s">
        <v>2</v>
      </c>
      <c r="E2714" s="17">
        <v>40.1</v>
      </c>
      <c r="F2714" s="18">
        <v>1.77</v>
      </c>
      <c r="G2714" s="17">
        <v>37</v>
      </c>
      <c r="H2714" s="18">
        <v>1.39</v>
      </c>
      <c r="I2714" s="16" t="s">
        <v>3</v>
      </c>
      <c r="J2714" s="16" t="s">
        <v>4</v>
      </c>
      <c r="K2714" s="16" t="s">
        <v>4</v>
      </c>
      <c r="L2714" s="19">
        <f>IF(Tabelle1[[#This Row],[Heizleistung (55°C)]]=0,Tabelle1[[#This Row],[Heizleistung (35°C)]],(Tabelle1[[#This Row],[Heizleistung (35°C)]]+Tabelle1[[#This Row],[Heizleistung (55°C)]])/2)</f>
        <v>38.549999999999997</v>
      </c>
      <c r="M2714" s="20">
        <f>IF(Tabelle1[[#This Row],[Etas 55°C]]=0,0,(Tabelle1[[#This Row],[Etas 35°C]]*0.8+Tabelle1[[#This Row],[Etas 55°C]]*0.2))*2.5</f>
        <v>4.2350000000000003</v>
      </c>
      <c r="N2714" s="21">
        <f>IF(-(Tabelle1[[#This Row],[80%/20% SCOP]]-5.5)/5.5=1,"n.a.",-(Tabelle1[[#This Row],[80%/20% SCOP]]-5.5)/5.5)</f>
        <v>0.22999999999999995</v>
      </c>
    </row>
    <row r="2715" spans="1:14" ht="20.100000000000001" customHeight="1" x14ac:dyDescent="0.25">
      <c r="A2715" s="24">
        <v>16014993</v>
      </c>
      <c r="B2715" s="15" t="s">
        <v>2745</v>
      </c>
      <c r="C2715" s="15" t="s">
        <v>2762</v>
      </c>
      <c r="D2715" s="16" t="s">
        <v>2</v>
      </c>
      <c r="E2715" s="17">
        <v>50.4</v>
      </c>
      <c r="F2715" s="18">
        <v>1.69</v>
      </c>
      <c r="G2715" s="17">
        <v>47.4</v>
      </c>
      <c r="H2715" s="18">
        <v>1.33</v>
      </c>
      <c r="I2715" s="16" t="s">
        <v>3</v>
      </c>
      <c r="J2715" s="16" t="s">
        <v>4</v>
      </c>
      <c r="K2715" s="16" t="s">
        <v>4</v>
      </c>
      <c r="L2715" s="19">
        <f>IF(Tabelle1[[#This Row],[Heizleistung (55°C)]]=0,Tabelle1[[#This Row],[Heizleistung (35°C)]],(Tabelle1[[#This Row],[Heizleistung (35°C)]]+Tabelle1[[#This Row],[Heizleistung (55°C)]])/2)</f>
        <v>48.9</v>
      </c>
      <c r="M2715" s="20">
        <f>IF(Tabelle1[[#This Row],[Etas 55°C]]=0,0,(Tabelle1[[#This Row],[Etas 35°C]]*0.8+Tabelle1[[#This Row],[Etas 55°C]]*0.2))*2.5</f>
        <v>4.0449999999999999</v>
      </c>
      <c r="N2715" s="21">
        <f>IF(-(Tabelle1[[#This Row],[80%/20% SCOP]]-5.5)/5.5=1,"n.a.",-(Tabelle1[[#This Row],[80%/20% SCOP]]-5.5)/5.5)</f>
        <v>0.26454545454545458</v>
      </c>
    </row>
    <row r="2716" spans="1:14" ht="20.100000000000001" customHeight="1" x14ac:dyDescent="0.25">
      <c r="A2716" s="24">
        <v>16010270</v>
      </c>
      <c r="B2716" s="15" t="s">
        <v>2745</v>
      </c>
      <c r="C2716" s="15" t="s">
        <v>2763</v>
      </c>
      <c r="D2716" s="16" t="s">
        <v>2</v>
      </c>
      <c r="E2716" s="17">
        <v>198</v>
      </c>
      <c r="F2716" s="18">
        <v>1.53</v>
      </c>
      <c r="G2716" s="17"/>
      <c r="H2716" s="16"/>
      <c r="I2716" s="16" t="s">
        <v>40</v>
      </c>
      <c r="J2716" s="16" t="s">
        <v>15</v>
      </c>
      <c r="K2716" s="16" t="s">
        <v>15</v>
      </c>
      <c r="L2716" s="19">
        <f>IF(Tabelle1[[#This Row],[Heizleistung (55°C)]]=0,Tabelle1[[#This Row],[Heizleistung (35°C)]],(Tabelle1[[#This Row],[Heizleistung (35°C)]]+Tabelle1[[#This Row],[Heizleistung (55°C)]])/2)</f>
        <v>198</v>
      </c>
      <c r="M2716" s="20">
        <f>IF(Tabelle1[[#This Row],[Etas 55°C]]=0,0,(Tabelle1[[#This Row],[Etas 35°C]]*0.8+Tabelle1[[#This Row],[Etas 55°C]]*0.2))*2.5</f>
        <v>0</v>
      </c>
      <c r="N2716" s="21" t="str">
        <f>IF(-(Tabelle1[[#This Row],[80%/20% SCOP]]-5.5)/5.5=1,"n.a.",-(Tabelle1[[#This Row],[80%/20% SCOP]]-5.5)/5.5)</f>
        <v>n.a.</v>
      </c>
    </row>
    <row r="2717" spans="1:14" ht="20.100000000000001" customHeight="1" x14ac:dyDescent="0.25">
      <c r="A2717" s="24">
        <v>16007066</v>
      </c>
      <c r="B2717" s="15" t="s">
        <v>2745</v>
      </c>
      <c r="C2717" s="15" t="s">
        <v>2764</v>
      </c>
      <c r="D2717" s="16" t="s">
        <v>2</v>
      </c>
      <c r="E2717" s="17">
        <v>18</v>
      </c>
      <c r="F2717" s="18">
        <v>1.81</v>
      </c>
      <c r="G2717" s="17">
        <v>17.7</v>
      </c>
      <c r="H2717" s="18">
        <v>1.25</v>
      </c>
      <c r="I2717" s="16" t="s">
        <v>40</v>
      </c>
      <c r="J2717" s="16" t="s">
        <v>4</v>
      </c>
      <c r="K2717" s="16" t="s">
        <v>4</v>
      </c>
      <c r="L2717" s="19">
        <f>IF(Tabelle1[[#This Row],[Heizleistung (55°C)]]=0,Tabelle1[[#This Row],[Heizleistung (35°C)]],(Tabelle1[[#This Row],[Heizleistung (35°C)]]+Tabelle1[[#This Row],[Heizleistung (55°C)]])/2)</f>
        <v>17.850000000000001</v>
      </c>
      <c r="M2717" s="20">
        <f>IF(Tabelle1[[#This Row],[Etas 55°C]]=0,0,(Tabelle1[[#This Row],[Etas 35°C]]*0.8+Tabelle1[[#This Row],[Etas 55°C]]*0.2))*2.5</f>
        <v>4.2450000000000001</v>
      </c>
      <c r="N2717" s="21">
        <f>IF(-(Tabelle1[[#This Row],[80%/20% SCOP]]-5.5)/5.5=1,"n.a.",-(Tabelle1[[#This Row],[80%/20% SCOP]]-5.5)/5.5)</f>
        <v>0.22818181818181815</v>
      </c>
    </row>
    <row r="2718" spans="1:14" ht="20.100000000000001" customHeight="1" x14ac:dyDescent="0.25">
      <c r="A2718" s="24">
        <v>16015006</v>
      </c>
      <c r="B2718" s="15" t="s">
        <v>2745</v>
      </c>
      <c r="C2718" s="15" t="s">
        <v>2765</v>
      </c>
      <c r="D2718" s="16" t="s">
        <v>2</v>
      </c>
      <c r="E2718" s="17">
        <v>177</v>
      </c>
      <c r="F2718" s="18">
        <v>1.61</v>
      </c>
      <c r="G2718" s="17"/>
      <c r="H2718" s="16"/>
      <c r="I2718" s="16" t="s">
        <v>40</v>
      </c>
      <c r="J2718" s="16" t="s">
        <v>15</v>
      </c>
      <c r="K2718" s="16" t="s">
        <v>4</v>
      </c>
      <c r="L2718" s="19">
        <f>IF(Tabelle1[[#This Row],[Heizleistung (55°C)]]=0,Tabelle1[[#This Row],[Heizleistung (35°C)]],(Tabelle1[[#This Row],[Heizleistung (35°C)]]+Tabelle1[[#This Row],[Heizleistung (55°C)]])/2)</f>
        <v>177</v>
      </c>
      <c r="M2718" s="20">
        <f>IF(Tabelle1[[#This Row],[Etas 55°C]]=0,0,(Tabelle1[[#This Row],[Etas 35°C]]*0.8+Tabelle1[[#This Row],[Etas 55°C]]*0.2))*2.5</f>
        <v>0</v>
      </c>
      <c r="N2718" s="21" t="str">
        <f>IF(-(Tabelle1[[#This Row],[80%/20% SCOP]]-5.5)/5.5=1,"n.a.",-(Tabelle1[[#This Row],[80%/20% SCOP]]-5.5)/5.5)</f>
        <v>n.a.</v>
      </c>
    </row>
    <row r="2719" spans="1:14" ht="20.100000000000001" customHeight="1" x14ac:dyDescent="0.25">
      <c r="A2719" s="24">
        <v>16014996</v>
      </c>
      <c r="B2719" s="15" t="s">
        <v>2745</v>
      </c>
      <c r="C2719" s="15" t="s">
        <v>2766</v>
      </c>
      <c r="D2719" s="16" t="s">
        <v>2</v>
      </c>
      <c r="E2719" s="17">
        <v>70.2</v>
      </c>
      <c r="F2719" s="18">
        <v>1.85</v>
      </c>
      <c r="G2719" s="17">
        <v>65.900000000000006</v>
      </c>
      <c r="H2719" s="18">
        <v>1.42</v>
      </c>
      <c r="I2719" s="16" t="s">
        <v>3</v>
      </c>
      <c r="J2719" s="16" t="s">
        <v>4</v>
      </c>
      <c r="K2719" s="16" t="s">
        <v>4</v>
      </c>
      <c r="L2719" s="19">
        <f>IF(Tabelle1[[#This Row],[Heizleistung (55°C)]]=0,Tabelle1[[#This Row],[Heizleistung (35°C)]],(Tabelle1[[#This Row],[Heizleistung (35°C)]]+Tabelle1[[#This Row],[Heizleistung (55°C)]])/2)</f>
        <v>68.050000000000011</v>
      </c>
      <c r="M2719" s="20">
        <f>IF(Tabelle1[[#This Row],[Etas 55°C]]=0,0,(Tabelle1[[#This Row],[Etas 35°C]]*0.8+Tabelle1[[#This Row],[Etas 55°C]]*0.2))*2.5</f>
        <v>4.41</v>
      </c>
      <c r="N2719" s="21">
        <f>IF(-(Tabelle1[[#This Row],[80%/20% SCOP]]-5.5)/5.5=1,"n.a.",-(Tabelle1[[#This Row],[80%/20% SCOP]]-5.5)/5.5)</f>
        <v>0.19818181818181815</v>
      </c>
    </row>
    <row r="2720" spans="1:14" ht="20.100000000000001" customHeight="1" x14ac:dyDescent="0.25">
      <c r="A2720" s="24">
        <v>16015001</v>
      </c>
      <c r="B2720" s="15" t="s">
        <v>2745</v>
      </c>
      <c r="C2720" s="15" t="s">
        <v>2767</v>
      </c>
      <c r="D2720" s="16" t="s">
        <v>2</v>
      </c>
      <c r="E2720" s="17">
        <v>127</v>
      </c>
      <c r="F2720" s="18">
        <v>1.6</v>
      </c>
      <c r="G2720" s="17"/>
      <c r="H2720" s="16"/>
      <c r="I2720" s="16" t="s">
        <v>40</v>
      </c>
      <c r="J2720" s="16" t="s">
        <v>15</v>
      </c>
      <c r="K2720" s="16" t="s">
        <v>4</v>
      </c>
      <c r="L2720" s="19">
        <f>IF(Tabelle1[[#This Row],[Heizleistung (55°C)]]=0,Tabelle1[[#This Row],[Heizleistung (35°C)]],(Tabelle1[[#This Row],[Heizleistung (35°C)]]+Tabelle1[[#This Row],[Heizleistung (55°C)]])/2)</f>
        <v>127</v>
      </c>
      <c r="M2720" s="20">
        <f>IF(Tabelle1[[#This Row],[Etas 55°C]]=0,0,(Tabelle1[[#This Row],[Etas 35°C]]*0.8+Tabelle1[[#This Row],[Etas 55°C]]*0.2))*2.5</f>
        <v>0</v>
      </c>
      <c r="N2720" s="21" t="str">
        <f>IF(-(Tabelle1[[#This Row],[80%/20% SCOP]]-5.5)/5.5=1,"n.a.",-(Tabelle1[[#This Row],[80%/20% SCOP]]-5.5)/5.5)</f>
        <v>n.a.</v>
      </c>
    </row>
    <row r="2721" spans="1:14" ht="20.100000000000001" customHeight="1" x14ac:dyDescent="0.25">
      <c r="A2721" s="24">
        <v>16015003</v>
      </c>
      <c r="B2721" s="15" t="s">
        <v>2745</v>
      </c>
      <c r="C2721" s="15" t="s">
        <v>2768</v>
      </c>
      <c r="D2721" s="16" t="s">
        <v>2</v>
      </c>
      <c r="E2721" s="17">
        <v>153</v>
      </c>
      <c r="F2721" s="18">
        <v>1.63</v>
      </c>
      <c r="G2721" s="17"/>
      <c r="H2721" s="16"/>
      <c r="I2721" s="16" t="s">
        <v>40</v>
      </c>
      <c r="J2721" s="16" t="s">
        <v>15</v>
      </c>
      <c r="K2721" s="16" t="s">
        <v>4</v>
      </c>
      <c r="L2721" s="19">
        <f>IF(Tabelle1[[#This Row],[Heizleistung (55°C)]]=0,Tabelle1[[#This Row],[Heizleistung (35°C)]],(Tabelle1[[#This Row],[Heizleistung (35°C)]]+Tabelle1[[#This Row],[Heizleistung (55°C)]])/2)</f>
        <v>153</v>
      </c>
      <c r="M2721" s="20">
        <f>IF(Tabelle1[[#This Row],[Etas 55°C]]=0,0,(Tabelle1[[#This Row],[Etas 35°C]]*0.8+Tabelle1[[#This Row],[Etas 55°C]]*0.2))*2.5</f>
        <v>0</v>
      </c>
      <c r="N2721" s="21" t="str">
        <f>IF(-(Tabelle1[[#This Row],[80%/20% SCOP]]-5.5)/5.5=1,"n.a.",-(Tabelle1[[#This Row],[80%/20% SCOP]]-5.5)/5.5)</f>
        <v>n.a.</v>
      </c>
    </row>
    <row r="2722" spans="1:14" ht="20.100000000000001" customHeight="1" x14ac:dyDescent="0.25">
      <c r="A2722" s="24">
        <v>16010273</v>
      </c>
      <c r="B2722" s="15" t="s">
        <v>2745</v>
      </c>
      <c r="C2722" s="15" t="s">
        <v>2769</v>
      </c>
      <c r="D2722" s="16" t="s">
        <v>2</v>
      </c>
      <c r="E2722" s="17">
        <v>344</v>
      </c>
      <c r="F2722" s="18">
        <v>1.61</v>
      </c>
      <c r="G2722" s="17"/>
      <c r="H2722" s="16"/>
      <c r="I2722" s="16" t="s">
        <v>40</v>
      </c>
      <c r="J2722" s="16" t="s">
        <v>15</v>
      </c>
      <c r="K2722" s="16" t="s">
        <v>15</v>
      </c>
      <c r="L2722" s="19">
        <f>IF(Tabelle1[[#This Row],[Heizleistung (55°C)]]=0,Tabelle1[[#This Row],[Heizleistung (35°C)]],(Tabelle1[[#This Row],[Heizleistung (35°C)]]+Tabelle1[[#This Row],[Heizleistung (55°C)]])/2)</f>
        <v>344</v>
      </c>
      <c r="M2722" s="20">
        <f>IF(Tabelle1[[#This Row],[Etas 55°C]]=0,0,(Tabelle1[[#This Row],[Etas 35°C]]*0.8+Tabelle1[[#This Row],[Etas 55°C]]*0.2))*2.5</f>
        <v>0</v>
      </c>
      <c r="N2722" s="21" t="str">
        <f>IF(-(Tabelle1[[#This Row],[80%/20% SCOP]]-5.5)/5.5=1,"n.a.",-(Tabelle1[[#This Row],[80%/20% SCOP]]-5.5)/5.5)</f>
        <v>n.a.</v>
      </c>
    </row>
    <row r="2723" spans="1:14" ht="20.100000000000001" customHeight="1" x14ac:dyDescent="0.25">
      <c r="A2723" s="24">
        <v>16006982</v>
      </c>
      <c r="B2723" s="15" t="s">
        <v>2745</v>
      </c>
      <c r="C2723" s="15" t="s">
        <v>2770</v>
      </c>
      <c r="D2723" s="16" t="s">
        <v>2</v>
      </c>
      <c r="E2723" s="17">
        <v>22.3</v>
      </c>
      <c r="F2723" s="18">
        <v>1.782</v>
      </c>
      <c r="G2723" s="17">
        <v>22</v>
      </c>
      <c r="H2723" s="18">
        <v>1.26</v>
      </c>
      <c r="I2723" s="16" t="s">
        <v>40</v>
      </c>
      <c r="J2723" s="16" t="s">
        <v>4</v>
      </c>
      <c r="K2723" s="16" t="s">
        <v>4</v>
      </c>
      <c r="L2723" s="19">
        <f>IF(Tabelle1[[#This Row],[Heizleistung (55°C)]]=0,Tabelle1[[#This Row],[Heizleistung (35°C)]],(Tabelle1[[#This Row],[Heizleistung (35°C)]]+Tabelle1[[#This Row],[Heizleistung (55°C)]])/2)</f>
        <v>22.15</v>
      </c>
      <c r="M2723" s="20">
        <f>IF(Tabelle1[[#This Row],[Etas 55°C]]=0,0,(Tabelle1[[#This Row],[Etas 35°C]]*0.8+Tabelle1[[#This Row],[Etas 55°C]]*0.2))*2.5</f>
        <v>4.1940000000000008</v>
      </c>
      <c r="N2723" s="21">
        <f>IF(-(Tabelle1[[#This Row],[80%/20% SCOP]]-5.5)/5.5=1,"n.a.",-(Tabelle1[[#This Row],[80%/20% SCOP]]-5.5)/5.5)</f>
        <v>0.23745454545454531</v>
      </c>
    </row>
    <row r="2724" spans="1:14" ht="20.100000000000001" customHeight="1" x14ac:dyDescent="0.25">
      <c r="A2724" s="24">
        <v>16012884</v>
      </c>
      <c r="B2724" s="15" t="s">
        <v>2745</v>
      </c>
      <c r="C2724" s="15" t="s">
        <v>2771</v>
      </c>
      <c r="D2724" s="16" t="s">
        <v>2</v>
      </c>
      <c r="E2724" s="17">
        <v>57</v>
      </c>
      <c r="F2724" s="18">
        <v>1.6</v>
      </c>
      <c r="G2724" s="17"/>
      <c r="H2724" s="16"/>
      <c r="I2724" s="16" t="s">
        <v>40</v>
      </c>
      <c r="J2724" s="16" t="s">
        <v>15</v>
      </c>
      <c r="K2724" s="16" t="s">
        <v>4</v>
      </c>
      <c r="L2724" s="19">
        <f>IF(Tabelle1[[#This Row],[Heizleistung (55°C)]]=0,Tabelle1[[#This Row],[Heizleistung (35°C)]],(Tabelle1[[#This Row],[Heizleistung (35°C)]]+Tabelle1[[#This Row],[Heizleistung (55°C)]])/2)</f>
        <v>57</v>
      </c>
      <c r="M2724" s="20">
        <f>IF(Tabelle1[[#This Row],[Etas 55°C]]=0,0,(Tabelle1[[#This Row],[Etas 35°C]]*0.8+Tabelle1[[#This Row],[Etas 55°C]]*0.2))*2.5</f>
        <v>0</v>
      </c>
      <c r="N2724" s="21" t="str">
        <f>IF(-(Tabelle1[[#This Row],[80%/20% SCOP]]-5.5)/5.5=1,"n.a.",-(Tabelle1[[#This Row],[80%/20% SCOP]]-5.5)/5.5)</f>
        <v>n.a.</v>
      </c>
    </row>
    <row r="2725" spans="1:14" ht="20.100000000000001" customHeight="1" x14ac:dyDescent="0.25">
      <c r="A2725" s="24">
        <v>16014992</v>
      </c>
      <c r="B2725" s="15" t="s">
        <v>2745</v>
      </c>
      <c r="C2725" s="15" t="s">
        <v>2772</v>
      </c>
      <c r="D2725" s="16" t="s">
        <v>2</v>
      </c>
      <c r="E2725" s="17">
        <v>46.8</v>
      </c>
      <c r="F2725" s="18">
        <v>1.75</v>
      </c>
      <c r="G2725" s="17">
        <v>42.9</v>
      </c>
      <c r="H2725" s="18">
        <v>1.37</v>
      </c>
      <c r="I2725" s="16" t="s">
        <v>3</v>
      </c>
      <c r="J2725" s="16" t="s">
        <v>4</v>
      </c>
      <c r="K2725" s="16" t="s">
        <v>4</v>
      </c>
      <c r="L2725" s="19">
        <f>IF(Tabelle1[[#This Row],[Heizleistung (55°C)]]=0,Tabelle1[[#This Row],[Heizleistung (35°C)]],(Tabelle1[[#This Row],[Heizleistung (35°C)]]+Tabelle1[[#This Row],[Heizleistung (55°C)]])/2)</f>
        <v>44.849999999999994</v>
      </c>
      <c r="M2725" s="20">
        <f>IF(Tabelle1[[#This Row],[Etas 55°C]]=0,0,(Tabelle1[[#This Row],[Etas 35°C]]*0.8+Tabelle1[[#This Row],[Etas 55°C]]*0.2))*2.5</f>
        <v>4.1850000000000005</v>
      </c>
      <c r="N2725" s="21">
        <f>IF(-(Tabelle1[[#This Row],[80%/20% SCOP]]-5.5)/5.5=1,"n.a.",-(Tabelle1[[#This Row],[80%/20% SCOP]]-5.5)/5.5)</f>
        <v>0.23909090909090899</v>
      </c>
    </row>
    <row r="2726" spans="1:14" ht="20.100000000000001" customHeight="1" x14ac:dyDescent="0.25">
      <c r="A2726" s="24">
        <v>16007065</v>
      </c>
      <c r="B2726" s="15" t="s">
        <v>2745</v>
      </c>
      <c r="C2726" s="15" t="s">
        <v>2773</v>
      </c>
      <c r="D2726" s="16" t="s">
        <v>2</v>
      </c>
      <c r="E2726" s="17">
        <v>12</v>
      </c>
      <c r="F2726" s="18">
        <v>1.89</v>
      </c>
      <c r="G2726" s="17">
        <v>12.1</v>
      </c>
      <c r="H2726" s="18">
        <v>1.35</v>
      </c>
      <c r="I2726" s="16" t="s">
        <v>40</v>
      </c>
      <c r="J2726" s="16" t="s">
        <v>4</v>
      </c>
      <c r="K2726" s="16" t="s">
        <v>4</v>
      </c>
      <c r="L2726" s="19">
        <f>IF(Tabelle1[[#This Row],[Heizleistung (55°C)]]=0,Tabelle1[[#This Row],[Heizleistung (35°C)]],(Tabelle1[[#This Row],[Heizleistung (35°C)]]+Tabelle1[[#This Row],[Heizleistung (55°C)]])/2)</f>
        <v>12.05</v>
      </c>
      <c r="M2726" s="20">
        <f>IF(Tabelle1[[#This Row],[Etas 55°C]]=0,0,(Tabelle1[[#This Row],[Etas 35°C]]*0.8+Tabelle1[[#This Row],[Etas 55°C]]*0.2))*2.5</f>
        <v>4.4550000000000001</v>
      </c>
      <c r="N2726" s="21">
        <f>IF(-(Tabelle1[[#This Row],[80%/20% SCOP]]-5.5)/5.5=1,"n.a.",-(Tabelle1[[#This Row],[80%/20% SCOP]]-5.5)/5.5)</f>
        <v>0.18999999999999997</v>
      </c>
    </row>
    <row r="2727" spans="1:14" ht="20.100000000000001" customHeight="1" x14ac:dyDescent="0.25">
      <c r="A2727" s="24">
        <v>16010272</v>
      </c>
      <c r="B2727" s="15" t="s">
        <v>2745</v>
      </c>
      <c r="C2727" s="15" t="s">
        <v>2774</v>
      </c>
      <c r="D2727" s="16" t="s">
        <v>2</v>
      </c>
      <c r="E2727" s="17">
        <v>288</v>
      </c>
      <c r="F2727" s="18">
        <v>1.59</v>
      </c>
      <c r="G2727" s="17"/>
      <c r="H2727" s="16"/>
      <c r="I2727" s="16" t="s">
        <v>40</v>
      </c>
      <c r="J2727" s="16" t="s">
        <v>15</v>
      </c>
      <c r="K2727" s="16" t="s">
        <v>15</v>
      </c>
      <c r="L2727" s="19">
        <f>IF(Tabelle1[[#This Row],[Heizleistung (55°C)]]=0,Tabelle1[[#This Row],[Heizleistung (35°C)]],(Tabelle1[[#This Row],[Heizleistung (35°C)]]+Tabelle1[[#This Row],[Heizleistung (55°C)]])/2)</f>
        <v>288</v>
      </c>
      <c r="M2727" s="20">
        <f>IF(Tabelle1[[#This Row],[Etas 55°C]]=0,0,(Tabelle1[[#This Row],[Etas 35°C]]*0.8+Tabelle1[[#This Row],[Etas 55°C]]*0.2))*2.5</f>
        <v>0</v>
      </c>
      <c r="N2727" s="21" t="str">
        <f>IF(-(Tabelle1[[#This Row],[80%/20% SCOP]]-5.5)/5.5=1,"n.a.",-(Tabelle1[[#This Row],[80%/20% SCOP]]-5.5)/5.5)</f>
        <v>n.a.</v>
      </c>
    </row>
    <row r="2728" spans="1:14" ht="20.100000000000001" customHeight="1" x14ac:dyDescent="0.25">
      <c r="A2728" s="24">
        <v>16012883</v>
      </c>
      <c r="B2728" s="15" t="s">
        <v>2745</v>
      </c>
      <c r="C2728" s="15" t="s">
        <v>2775</v>
      </c>
      <c r="D2728" s="16" t="s">
        <v>2</v>
      </c>
      <c r="E2728" s="17">
        <v>53</v>
      </c>
      <c r="F2728" s="18">
        <v>1.6</v>
      </c>
      <c r="G2728" s="17"/>
      <c r="H2728" s="16"/>
      <c r="I2728" s="16" t="s">
        <v>40</v>
      </c>
      <c r="J2728" s="16" t="s">
        <v>15</v>
      </c>
      <c r="K2728" s="16" t="s">
        <v>4</v>
      </c>
      <c r="L2728" s="19">
        <f>IF(Tabelle1[[#This Row],[Heizleistung (55°C)]]=0,Tabelle1[[#This Row],[Heizleistung (35°C)]],(Tabelle1[[#This Row],[Heizleistung (35°C)]]+Tabelle1[[#This Row],[Heizleistung (55°C)]])/2)</f>
        <v>53</v>
      </c>
      <c r="M2728" s="20">
        <f>IF(Tabelle1[[#This Row],[Etas 55°C]]=0,0,(Tabelle1[[#This Row],[Etas 35°C]]*0.8+Tabelle1[[#This Row],[Etas 55°C]]*0.2))*2.5</f>
        <v>0</v>
      </c>
      <c r="N2728" s="21" t="str">
        <f>IF(-(Tabelle1[[#This Row],[80%/20% SCOP]]-5.5)/5.5=1,"n.a.",-(Tabelle1[[#This Row],[80%/20% SCOP]]-5.5)/5.5)</f>
        <v>n.a.</v>
      </c>
    </row>
    <row r="2729" spans="1:14" ht="20.100000000000001" customHeight="1" x14ac:dyDescent="0.25">
      <c r="A2729" s="24">
        <v>16007060</v>
      </c>
      <c r="B2729" s="15" t="s">
        <v>2745</v>
      </c>
      <c r="C2729" s="15" t="s">
        <v>2776</v>
      </c>
      <c r="D2729" s="16" t="s">
        <v>2</v>
      </c>
      <c r="E2729" s="17">
        <v>381</v>
      </c>
      <c r="F2729" s="18">
        <v>1.64</v>
      </c>
      <c r="G2729" s="17"/>
      <c r="H2729" s="16"/>
      <c r="I2729" s="16" t="s">
        <v>40</v>
      </c>
      <c r="J2729" s="16" t="s">
        <v>15</v>
      </c>
      <c r="K2729" s="16" t="s">
        <v>15</v>
      </c>
      <c r="L2729" s="19">
        <f>IF(Tabelle1[[#This Row],[Heizleistung (55°C)]]=0,Tabelle1[[#This Row],[Heizleistung (35°C)]],(Tabelle1[[#This Row],[Heizleistung (35°C)]]+Tabelle1[[#This Row],[Heizleistung (55°C)]])/2)</f>
        <v>381</v>
      </c>
      <c r="M2729" s="20">
        <f>IF(Tabelle1[[#This Row],[Etas 55°C]]=0,0,(Tabelle1[[#This Row],[Etas 35°C]]*0.8+Tabelle1[[#This Row],[Etas 55°C]]*0.2))*2.5</f>
        <v>0</v>
      </c>
      <c r="N2729" s="21" t="str">
        <f>IF(-(Tabelle1[[#This Row],[80%/20% SCOP]]-5.5)/5.5=1,"n.a.",-(Tabelle1[[#This Row],[80%/20% SCOP]]-5.5)/5.5)</f>
        <v>n.a.</v>
      </c>
    </row>
    <row r="2730" spans="1:14" ht="20.100000000000001" customHeight="1" x14ac:dyDescent="0.25">
      <c r="A2730" s="24">
        <v>16014995</v>
      </c>
      <c r="B2730" s="15" t="s">
        <v>2745</v>
      </c>
      <c r="C2730" s="15" t="s">
        <v>2777</v>
      </c>
      <c r="D2730" s="16" t="s">
        <v>2</v>
      </c>
      <c r="E2730" s="17">
        <v>61</v>
      </c>
      <c r="F2730" s="18">
        <v>1.63</v>
      </c>
      <c r="G2730" s="17">
        <v>55.7</v>
      </c>
      <c r="H2730" s="18">
        <v>1.31</v>
      </c>
      <c r="I2730" s="16" t="s">
        <v>3</v>
      </c>
      <c r="J2730" s="16" t="s">
        <v>4</v>
      </c>
      <c r="K2730" s="16" t="s">
        <v>4</v>
      </c>
      <c r="L2730" s="19">
        <f>IF(Tabelle1[[#This Row],[Heizleistung (55°C)]]=0,Tabelle1[[#This Row],[Heizleistung (35°C)]],(Tabelle1[[#This Row],[Heizleistung (35°C)]]+Tabelle1[[#This Row],[Heizleistung (55°C)]])/2)</f>
        <v>58.35</v>
      </c>
      <c r="M2730" s="20">
        <f>IF(Tabelle1[[#This Row],[Etas 55°C]]=0,0,(Tabelle1[[#This Row],[Etas 35°C]]*0.8+Tabelle1[[#This Row],[Etas 55°C]]*0.2))*2.5</f>
        <v>3.915</v>
      </c>
      <c r="N2730" s="21">
        <f>IF(-(Tabelle1[[#This Row],[80%/20% SCOP]]-5.5)/5.5=1,"n.a.",-(Tabelle1[[#This Row],[80%/20% SCOP]]-5.5)/5.5)</f>
        <v>0.28818181818181815</v>
      </c>
    </row>
    <row r="2731" spans="1:14" ht="20.100000000000001" customHeight="1" x14ac:dyDescent="0.25">
      <c r="A2731" s="24">
        <v>16012892</v>
      </c>
      <c r="B2731" s="15" t="s">
        <v>2745</v>
      </c>
      <c r="C2731" s="15" t="s">
        <v>2778</v>
      </c>
      <c r="D2731" s="16" t="s">
        <v>2</v>
      </c>
      <c r="E2731" s="17">
        <v>80</v>
      </c>
      <c r="F2731" s="18">
        <v>1.59</v>
      </c>
      <c r="G2731" s="17"/>
      <c r="H2731" s="16"/>
      <c r="I2731" s="16" t="s">
        <v>40</v>
      </c>
      <c r="J2731" s="16" t="s">
        <v>15</v>
      </c>
      <c r="K2731" s="16" t="s">
        <v>4</v>
      </c>
      <c r="L2731" s="19">
        <f>IF(Tabelle1[[#This Row],[Heizleistung (55°C)]]=0,Tabelle1[[#This Row],[Heizleistung (35°C)]],(Tabelle1[[#This Row],[Heizleistung (35°C)]]+Tabelle1[[#This Row],[Heizleistung (55°C)]])/2)</f>
        <v>80</v>
      </c>
      <c r="M2731" s="20">
        <f>IF(Tabelle1[[#This Row],[Etas 55°C]]=0,0,(Tabelle1[[#This Row],[Etas 35°C]]*0.8+Tabelle1[[#This Row],[Etas 55°C]]*0.2))*2.5</f>
        <v>0</v>
      </c>
      <c r="N2731" s="21" t="str">
        <f>IF(-(Tabelle1[[#This Row],[80%/20% SCOP]]-5.5)/5.5=1,"n.a.",-(Tabelle1[[#This Row],[80%/20% SCOP]]-5.5)/5.5)</f>
        <v>n.a.</v>
      </c>
    </row>
    <row r="2732" spans="1:14" ht="20.100000000000001" customHeight="1" x14ac:dyDescent="0.25">
      <c r="A2732" s="24">
        <v>16009659</v>
      </c>
      <c r="B2732" s="15" t="s">
        <v>2745</v>
      </c>
      <c r="C2732" s="15" t="s">
        <v>2779</v>
      </c>
      <c r="D2732" s="16" t="s">
        <v>2</v>
      </c>
      <c r="E2732" s="17">
        <v>13.7</v>
      </c>
      <c r="F2732" s="18">
        <v>1.86</v>
      </c>
      <c r="G2732" s="17">
        <v>12.1</v>
      </c>
      <c r="H2732" s="18">
        <v>1.35</v>
      </c>
      <c r="I2732" s="16" t="s">
        <v>40</v>
      </c>
      <c r="J2732" s="16" t="s">
        <v>4</v>
      </c>
      <c r="K2732" s="16" t="s">
        <v>4</v>
      </c>
      <c r="L2732" s="19">
        <f>IF(Tabelle1[[#This Row],[Heizleistung (55°C)]]=0,Tabelle1[[#This Row],[Heizleistung (35°C)]],(Tabelle1[[#This Row],[Heizleistung (35°C)]]+Tabelle1[[#This Row],[Heizleistung (55°C)]])/2)</f>
        <v>12.899999999999999</v>
      </c>
      <c r="M2732" s="20">
        <f>IF(Tabelle1[[#This Row],[Etas 55°C]]=0,0,(Tabelle1[[#This Row],[Etas 35°C]]*0.8+Tabelle1[[#This Row],[Etas 55°C]]*0.2))*2.5</f>
        <v>4.3950000000000005</v>
      </c>
      <c r="N2732" s="21">
        <f>IF(-(Tabelle1[[#This Row],[80%/20% SCOP]]-5.5)/5.5=1,"n.a.",-(Tabelle1[[#This Row],[80%/20% SCOP]]-5.5)/5.5)</f>
        <v>0.20090909090909082</v>
      </c>
    </row>
    <row r="2733" spans="1:14" ht="20.100000000000001" customHeight="1" x14ac:dyDescent="0.25">
      <c r="A2733" s="24">
        <v>16014994</v>
      </c>
      <c r="B2733" s="15" t="s">
        <v>2745</v>
      </c>
      <c r="C2733" s="15" t="s">
        <v>2780</v>
      </c>
      <c r="D2733" s="16" t="s">
        <v>2</v>
      </c>
      <c r="E2733" s="17">
        <v>55.8</v>
      </c>
      <c r="F2733" s="18">
        <v>1.66</v>
      </c>
      <c r="G2733" s="17">
        <v>1.2</v>
      </c>
      <c r="H2733" s="18">
        <v>1.32</v>
      </c>
      <c r="I2733" s="16" t="s">
        <v>3</v>
      </c>
      <c r="J2733" s="16" t="s">
        <v>4</v>
      </c>
      <c r="K2733" s="16" t="s">
        <v>4</v>
      </c>
      <c r="L2733" s="19">
        <f>IF(Tabelle1[[#This Row],[Heizleistung (55°C)]]=0,Tabelle1[[#This Row],[Heizleistung (35°C)]],(Tabelle1[[#This Row],[Heizleistung (35°C)]]+Tabelle1[[#This Row],[Heizleistung (55°C)]])/2)</f>
        <v>28.5</v>
      </c>
      <c r="M2733" s="20">
        <f>IF(Tabelle1[[#This Row],[Etas 55°C]]=0,0,(Tabelle1[[#This Row],[Etas 35°C]]*0.8+Tabelle1[[#This Row],[Etas 55°C]]*0.2))*2.5</f>
        <v>3.9800000000000004</v>
      </c>
      <c r="N2733" s="21">
        <f>IF(-(Tabelle1[[#This Row],[80%/20% SCOP]]-5.5)/5.5=1,"n.a.",-(Tabelle1[[#This Row],[80%/20% SCOP]]-5.5)/5.5)</f>
        <v>0.27636363636363631</v>
      </c>
    </row>
    <row r="2734" spans="1:14" ht="20.100000000000001" customHeight="1" x14ac:dyDescent="0.25">
      <c r="A2734" s="24">
        <v>16007062</v>
      </c>
      <c r="B2734" s="15" t="s">
        <v>2745</v>
      </c>
      <c r="C2734" s="15" t="s">
        <v>2781</v>
      </c>
      <c r="D2734" s="16" t="s">
        <v>2</v>
      </c>
      <c r="E2734" s="17">
        <v>5.5</v>
      </c>
      <c r="F2734" s="18">
        <v>1.91</v>
      </c>
      <c r="G2734" s="17">
        <v>4.4000000000000004</v>
      </c>
      <c r="H2734" s="18">
        <v>1.29</v>
      </c>
      <c r="I2734" s="16" t="s">
        <v>40</v>
      </c>
      <c r="J2734" s="16" t="s">
        <v>4</v>
      </c>
      <c r="K2734" s="16" t="s">
        <v>4</v>
      </c>
      <c r="L2734" s="19">
        <f>IF(Tabelle1[[#This Row],[Heizleistung (55°C)]]=0,Tabelle1[[#This Row],[Heizleistung (35°C)]],(Tabelle1[[#This Row],[Heizleistung (35°C)]]+Tabelle1[[#This Row],[Heizleistung (55°C)]])/2)</f>
        <v>4.95</v>
      </c>
      <c r="M2734" s="20">
        <f>IF(Tabelle1[[#This Row],[Etas 55°C]]=0,0,(Tabelle1[[#This Row],[Etas 35°C]]*0.8+Tabelle1[[#This Row],[Etas 55°C]]*0.2))*2.5</f>
        <v>4.4649999999999999</v>
      </c>
      <c r="N2734" s="21">
        <f>IF(-(Tabelle1[[#This Row],[80%/20% SCOP]]-5.5)/5.5=1,"n.a.",-(Tabelle1[[#This Row],[80%/20% SCOP]]-5.5)/5.5)</f>
        <v>0.1881818181818182</v>
      </c>
    </row>
    <row r="2735" spans="1:14" ht="20.100000000000001" customHeight="1" x14ac:dyDescent="0.25">
      <c r="A2735" s="24">
        <v>16014604</v>
      </c>
      <c r="B2735" s="15" t="s">
        <v>2745</v>
      </c>
      <c r="C2735" s="15" t="s">
        <v>2782</v>
      </c>
      <c r="D2735" s="16" t="s">
        <v>2</v>
      </c>
      <c r="E2735" s="17">
        <v>78</v>
      </c>
      <c r="F2735" s="18">
        <v>1.81</v>
      </c>
      <c r="G2735" s="17">
        <v>79</v>
      </c>
      <c r="H2735" s="18">
        <v>1.32</v>
      </c>
      <c r="I2735" s="16" t="s">
        <v>40</v>
      </c>
      <c r="J2735" s="16" t="s">
        <v>15</v>
      </c>
      <c r="K2735" s="16" t="s">
        <v>4</v>
      </c>
      <c r="L2735" s="19">
        <f>IF(Tabelle1[[#This Row],[Heizleistung (55°C)]]=0,Tabelle1[[#This Row],[Heizleistung (35°C)]],(Tabelle1[[#This Row],[Heizleistung (35°C)]]+Tabelle1[[#This Row],[Heizleistung (55°C)]])/2)</f>
        <v>78.5</v>
      </c>
      <c r="M2735" s="20">
        <f>IF(Tabelle1[[#This Row],[Etas 55°C]]=0,0,(Tabelle1[[#This Row],[Etas 35°C]]*0.8+Tabelle1[[#This Row],[Etas 55°C]]*0.2))*2.5</f>
        <v>4.28</v>
      </c>
      <c r="N2735" s="21">
        <f>IF(-(Tabelle1[[#This Row],[80%/20% SCOP]]-5.5)/5.5=1,"n.a.",-(Tabelle1[[#This Row],[80%/20% SCOP]]-5.5)/5.5)</f>
        <v>0.22181818181818178</v>
      </c>
    </row>
    <row r="2736" spans="1:14" ht="20.100000000000001" customHeight="1" x14ac:dyDescent="0.25">
      <c r="A2736" s="24">
        <v>16012881</v>
      </c>
      <c r="B2736" s="15" t="s">
        <v>2745</v>
      </c>
      <c r="C2736" s="15" t="s">
        <v>2783</v>
      </c>
      <c r="D2736" s="16" t="s">
        <v>2</v>
      </c>
      <c r="E2736" s="17">
        <v>41</v>
      </c>
      <c r="F2736" s="18">
        <v>1.59</v>
      </c>
      <c r="G2736" s="17"/>
      <c r="H2736" s="16"/>
      <c r="I2736" s="16" t="s">
        <v>40</v>
      </c>
      <c r="J2736" s="16" t="s">
        <v>15</v>
      </c>
      <c r="K2736" s="16" t="s">
        <v>4</v>
      </c>
      <c r="L2736" s="19">
        <f>IF(Tabelle1[[#This Row],[Heizleistung (55°C)]]=0,Tabelle1[[#This Row],[Heizleistung (35°C)]],(Tabelle1[[#This Row],[Heizleistung (35°C)]]+Tabelle1[[#This Row],[Heizleistung (55°C)]])/2)</f>
        <v>41</v>
      </c>
      <c r="M2736" s="20">
        <f>IF(Tabelle1[[#This Row],[Etas 55°C]]=0,0,(Tabelle1[[#This Row],[Etas 35°C]]*0.8+Tabelle1[[#This Row],[Etas 55°C]]*0.2))*2.5</f>
        <v>0</v>
      </c>
      <c r="N2736" s="21" t="str">
        <f>IF(-(Tabelle1[[#This Row],[80%/20% SCOP]]-5.5)/5.5=1,"n.a.",-(Tabelle1[[#This Row],[80%/20% SCOP]]-5.5)/5.5)</f>
        <v>n.a.</v>
      </c>
    </row>
    <row r="2737" spans="1:14" ht="20.100000000000001" customHeight="1" x14ac:dyDescent="0.25">
      <c r="A2737" s="24">
        <v>16012317</v>
      </c>
      <c r="B2737" s="15" t="s">
        <v>2745</v>
      </c>
      <c r="C2737" s="15" t="s">
        <v>2784</v>
      </c>
      <c r="D2737" s="16" t="s">
        <v>2</v>
      </c>
      <c r="E2737" s="17"/>
      <c r="F2737" s="16"/>
      <c r="G2737" s="17">
        <v>33.200000000000003</v>
      </c>
      <c r="H2737" s="18">
        <v>1.27</v>
      </c>
      <c r="I2737" s="16" t="s">
        <v>40</v>
      </c>
      <c r="J2737" s="16" t="s">
        <v>15</v>
      </c>
      <c r="K2737" s="16" t="s">
        <v>4</v>
      </c>
      <c r="L2737" s="19">
        <f>IF(Tabelle1[[#This Row],[Heizleistung (55°C)]]=0,Tabelle1[[#This Row],[Heizleistung (35°C)]],(Tabelle1[[#This Row],[Heizleistung (35°C)]]+Tabelle1[[#This Row],[Heizleistung (55°C)]])/2)</f>
        <v>16.600000000000001</v>
      </c>
      <c r="M2737" s="20">
        <f>IF(Tabelle1[[#This Row],[Etas 55°C]]=0,0,(Tabelle1[[#This Row],[Etas 35°C]]*0.8+Tabelle1[[#This Row],[Etas 55°C]]*0.2))*2.5</f>
        <v>0.63500000000000001</v>
      </c>
      <c r="N2737" s="21">
        <f>IF(-(Tabelle1[[#This Row],[80%/20% SCOP]]-5.5)/5.5=1,"n.a.",-(Tabelle1[[#This Row],[80%/20% SCOP]]-5.5)/5.5)</f>
        <v>0.88454545454545463</v>
      </c>
    </row>
    <row r="2738" spans="1:14" ht="20.100000000000001" customHeight="1" x14ac:dyDescent="0.25">
      <c r="A2738" s="24">
        <v>16007064</v>
      </c>
      <c r="B2738" s="15" t="s">
        <v>2745</v>
      </c>
      <c r="C2738" s="15" t="s">
        <v>2785</v>
      </c>
      <c r="D2738" s="16" t="s">
        <v>2</v>
      </c>
      <c r="E2738" s="17">
        <v>8.1</v>
      </c>
      <c r="F2738" s="18">
        <v>2.0499999999999998</v>
      </c>
      <c r="G2738" s="17">
        <v>6.6</v>
      </c>
      <c r="H2738" s="18">
        <v>1.31</v>
      </c>
      <c r="I2738" s="16" t="s">
        <v>40</v>
      </c>
      <c r="J2738" s="16" t="s">
        <v>4</v>
      </c>
      <c r="K2738" s="16" t="s">
        <v>4</v>
      </c>
      <c r="L2738" s="19">
        <f>IF(Tabelle1[[#This Row],[Heizleistung (55°C)]]=0,Tabelle1[[#This Row],[Heizleistung (35°C)]],(Tabelle1[[#This Row],[Heizleistung (35°C)]]+Tabelle1[[#This Row],[Heizleistung (55°C)]])/2)</f>
        <v>7.35</v>
      </c>
      <c r="M2738" s="20">
        <f>IF(Tabelle1[[#This Row],[Etas 55°C]]=0,0,(Tabelle1[[#This Row],[Etas 35°C]]*0.8+Tabelle1[[#This Row],[Etas 55°C]]*0.2))*2.5</f>
        <v>4.7549999999999999</v>
      </c>
      <c r="N2738" s="21">
        <f>IF(-(Tabelle1[[#This Row],[80%/20% SCOP]]-5.5)/5.5=1,"n.a.",-(Tabelle1[[#This Row],[80%/20% SCOP]]-5.5)/5.5)</f>
        <v>0.13545454545454547</v>
      </c>
    </row>
    <row r="2739" spans="1:14" ht="20.100000000000001" customHeight="1" x14ac:dyDescent="0.25">
      <c r="A2739" s="24">
        <v>16015000</v>
      </c>
      <c r="B2739" s="15" t="s">
        <v>2745</v>
      </c>
      <c r="C2739" s="15" t="s">
        <v>2786</v>
      </c>
      <c r="D2739" s="16" t="s">
        <v>2</v>
      </c>
      <c r="E2739" s="17">
        <v>120</v>
      </c>
      <c r="F2739" s="18">
        <v>1.63</v>
      </c>
      <c r="G2739" s="17"/>
      <c r="H2739" s="16"/>
      <c r="I2739" s="16" t="s">
        <v>40</v>
      </c>
      <c r="J2739" s="16" t="s">
        <v>15</v>
      </c>
      <c r="K2739" s="16" t="s">
        <v>4</v>
      </c>
      <c r="L2739" s="19">
        <f>IF(Tabelle1[[#This Row],[Heizleistung (55°C)]]=0,Tabelle1[[#This Row],[Heizleistung (35°C)]],(Tabelle1[[#This Row],[Heizleistung (35°C)]]+Tabelle1[[#This Row],[Heizleistung (55°C)]])/2)</f>
        <v>120</v>
      </c>
      <c r="M2739" s="20">
        <f>IF(Tabelle1[[#This Row],[Etas 55°C]]=0,0,(Tabelle1[[#This Row],[Etas 35°C]]*0.8+Tabelle1[[#This Row],[Etas 55°C]]*0.2))*2.5</f>
        <v>0</v>
      </c>
      <c r="N2739" s="21" t="str">
        <f>IF(-(Tabelle1[[#This Row],[80%/20% SCOP]]-5.5)/5.5=1,"n.a.",-(Tabelle1[[#This Row],[80%/20% SCOP]]-5.5)/5.5)</f>
        <v>n.a.</v>
      </c>
    </row>
    <row r="2740" spans="1:14" ht="20.100000000000001" customHeight="1" x14ac:dyDescent="0.25">
      <c r="A2740" s="24">
        <v>16015002</v>
      </c>
      <c r="B2740" s="15" t="s">
        <v>2745</v>
      </c>
      <c r="C2740" s="15" t="s">
        <v>2787</v>
      </c>
      <c r="D2740" s="16" t="s">
        <v>2</v>
      </c>
      <c r="E2740" s="17">
        <v>140</v>
      </c>
      <c r="F2740" s="18">
        <v>1.65</v>
      </c>
      <c r="G2740" s="17"/>
      <c r="H2740" s="16"/>
      <c r="I2740" s="16" t="s">
        <v>40</v>
      </c>
      <c r="J2740" s="16" t="s">
        <v>15</v>
      </c>
      <c r="K2740" s="16" t="s">
        <v>4</v>
      </c>
      <c r="L2740" s="19">
        <f>IF(Tabelle1[[#This Row],[Heizleistung (55°C)]]=0,Tabelle1[[#This Row],[Heizleistung (35°C)]],(Tabelle1[[#This Row],[Heizleistung (35°C)]]+Tabelle1[[#This Row],[Heizleistung (55°C)]])/2)</f>
        <v>140</v>
      </c>
      <c r="M2740" s="20">
        <f>IF(Tabelle1[[#This Row],[Etas 55°C]]=0,0,(Tabelle1[[#This Row],[Etas 35°C]]*0.8+Tabelle1[[#This Row],[Etas 55°C]]*0.2))*2.5</f>
        <v>0</v>
      </c>
      <c r="N2740" s="21" t="str">
        <f>IF(-(Tabelle1[[#This Row],[80%/20% SCOP]]-5.5)/5.5=1,"n.a.",-(Tabelle1[[#This Row],[80%/20% SCOP]]-5.5)/5.5)</f>
        <v>n.a.</v>
      </c>
    </row>
    <row r="2741" spans="1:14" ht="20.100000000000001" customHeight="1" x14ac:dyDescent="0.25">
      <c r="A2741" s="24">
        <v>16013452</v>
      </c>
      <c r="B2741" s="15" t="s">
        <v>2745</v>
      </c>
      <c r="C2741" s="15" t="s">
        <v>2788</v>
      </c>
      <c r="D2741" s="16" t="s">
        <v>2</v>
      </c>
      <c r="E2741" s="17">
        <v>9.1999999999999993</v>
      </c>
      <c r="F2741" s="18">
        <v>1.998</v>
      </c>
      <c r="G2741" s="17">
        <v>7.8</v>
      </c>
      <c r="H2741" s="18">
        <v>1.498</v>
      </c>
      <c r="I2741" s="16" t="s">
        <v>3</v>
      </c>
      <c r="J2741" s="16" t="s">
        <v>4</v>
      </c>
      <c r="K2741" s="16" t="s">
        <v>4</v>
      </c>
      <c r="L2741" s="19">
        <f>IF(Tabelle1[[#This Row],[Heizleistung (55°C)]]=0,Tabelle1[[#This Row],[Heizleistung (35°C)]],(Tabelle1[[#This Row],[Heizleistung (35°C)]]+Tabelle1[[#This Row],[Heizleistung (55°C)]])/2)</f>
        <v>8.5</v>
      </c>
      <c r="M2741" s="20">
        <f>IF(Tabelle1[[#This Row],[Etas 55°C]]=0,0,(Tabelle1[[#This Row],[Etas 35°C]]*0.8+Tabelle1[[#This Row],[Etas 55°C]]*0.2))*2.5</f>
        <v>4.7450000000000001</v>
      </c>
      <c r="N2741" s="21">
        <f>IF(-(Tabelle1[[#This Row],[80%/20% SCOP]]-5.5)/5.5=1,"n.a.",-(Tabelle1[[#This Row],[80%/20% SCOP]]-5.5)/5.5)</f>
        <v>0.13727272727272724</v>
      </c>
    </row>
    <row r="2742" spans="1:14" ht="20.100000000000001" customHeight="1" x14ac:dyDescent="0.25">
      <c r="A2742" s="24">
        <v>16007059</v>
      </c>
      <c r="B2742" s="15" t="s">
        <v>2745</v>
      </c>
      <c r="C2742" s="15" t="s">
        <v>2789</v>
      </c>
      <c r="D2742" s="16" t="s">
        <v>2</v>
      </c>
      <c r="E2742" s="17">
        <v>320</v>
      </c>
      <c r="F2742" s="18">
        <v>1.57</v>
      </c>
      <c r="G2742" s="17"/>
      <c r="H2742" s="16"/>
      <c r="I2742" s="16" t="s">
        <v>40</v>
      </c>
      <c r="J2742" s="16" t="s">
        <v>15</v>
      </c>
      <c r="K2742" s="16" t="s">
        <v>15</v>
      </c>
      <c r="L2742" s="19">
        <f>IF(Tabelle1[[#This Row],[Heizleistung (55°C)]]=0,Tabelle1[[#This Row],[Heizleistung (35°C)]],(Tabelle1[[#This Row],[Heizleistung (35°C)]]+Tabelle1[[#This Row],[Heizleistung (55°C)]])/2)</f>
        <v>320</v>
      </c>
      <c r="M2742" s="20">
        <f>IF(Tabelle1[[#This Row],[Etas 55°C]]=0,0,(Tabelle1[[#This Row],[Etas 35°C]]*0.8+Tabelle1[[#This Row],[Etas 55°C]]*0.2))*2.5</f>
        <v>0</v>
      </c>
      <c r="N2742" s="21" t="str">
        <f>IF(-(Tabelle1[[#This Row],[80%/20% SCOP]]-5.5)/5.5=1,"n.a.",-(Tabelle1[[#This Row],[80%/20% SCOP]]-5.5)/5.5)</f>
        <v>n.a.</v>
      </c>
    </row>
    <row r="2743" spans="1:14" ht="20.100000000000001" customHeight="1" x14ac:dyDescent="0.25">
      <c r="A2743" s="24">
        <v>16007063</v>
      </c>
      <c r="B2743" s="15" t="s">
        <v>2745</v>
      </c>
      <c r="C2743" s="15" t="s">
        <v>2790</v>
      </c>
      <c r="D2743" s="16" t="s">
        <v>2</v>
      </c>
      <c r="E2743" s="17">
        <v>6.8</v>
      </c>
      <c r="F2743" s="18">
        <v>1.95</v>
      </c>
      <c r="G2743" s="17">
        <v>5.7</v>
      </c>
      <c r="H2743" s="18">
        <v>1.38</v>
      </c>
      <c r="I2743" s="16" t="s">
        <v>40</v>
      </c>
      <c r="J2743" s="16" t="s">
        <v>4</v>
      </c>
      <c r="K2743" s="16" t="s">
        <v>4</v>
      </c>
      <c r="L2743" s="19">
        <f>IF(Tabelle1[[#This Row],[Heizleistung (55°C)]]=0,Tabelle1[[#This Row],[Heizleistung (35°C)]],(Tabelle1[[#This Row],[Heizleistung (35°C)]]+Tabelle1[[#This Row],[Heizleistung (55°C)]])/2)</f>
        <v>6.25</v>
      </c>
      <c r="M2743" s="20">
        <f>IF(Tabelle1[[#This Row],[Etas 55°C]]=0,0,(Tabelle1[[#This Row],[Etas 35°C]]*0.8+Tabelle1[[#This Row],[Etas 55°C]]*0.2))*2.5</f>
        <v>4.59</v>
      </c>
      <c r="N2743" s="21">
        <f>IF(-(Tabelle1[[#This Row],[80%/20% SCOP]]-5.5)/5.5=1,"n.a.",-(Tabelle1[[#This Row],[80%/20% SCOP]]-5.5)/5.5)</f>
        <v>0.16545454545454549</v>
      </c>
    </row>
    <row r="2744" spans="1:14" ht="20.100000000000001" customHeight="1" x14ac:dyDescent="0.25">
      <c r="A2744" s="24">
        <v>16014999</v>
      </c>
      <c r="B2744" s="15" t="s">
        <v>2745</v>
      </c>
      <c r="C2744" s="15" t="s">
        <v>2791</v>
      </c>
      <c r="D2744" s="16" t="s">
        <v>2</v>
      </c>
      <c r="E2744" s="17">
        <v>97</v>
      </c>
      <c r="F2744" s="18">
        <v>1.62</v>
      </c>
      <c r="G2744" s="17"/>
      <c r="H2744" s="16"/>
      <c r="I2744" s="16" t="s">
        <v>40</v>
      </c>
      <c r="J2744" s="16" t="s">
        <v>15</v>
      </c>
      <c r="K2744" s="16" t="s">
        <v>4</v>
      </c>
      <c r="L2744" s="19">
        <f>IF(Tabelle1[[#This Row],[Heizleistung (55°C)]]=0,Tabelle1[[#This Row],[Heizleistung (35°C)]],(Tabelle1[[#This Row],[Heizleistung (35°C)]]+Tabelle1[[#This Row],[Heizleistung (55°C)]])/2)</f>
        <v>97</v>
      </c>
      <c r="M2744" s="20">
        <f>IF(Tabelle1[[#This Row],[Etas 55°C]]=0,0,(Tabelle1[[#This Row],[Etas 35°C]]*0.8+Tabelle1[[#This Row],[Etas 55°C]]*0.2))*2.5</f>
        <v>0</v>
      </c>
      <c r="N2744" s="21" t="str">
        <f>IF(-(Tabelle1[[#This Row],[80%/20% SCOP]]-5.5)/5.5=1,"n.a.",-(Tabelle1[[#This Row],[80%/20% SCOP]]-5.5)/5.5)</f>
        <v>n.a.</v>
      </c>
    </row>
    <row r="2745" spans="1:14" ht="20.100000000000001" customHeight="1" x14ac:dyDescent="0.25">
      <c r="A2745" s="24">
        <v>16014998</v>
      </c>
      <c r="B2745" s="15" t="s">
        <v>2745</v>
      </c>
      <c r="C2745" s="15" t="s">
        <v>2792</v>
      </c>
      <c r="D2745" s="16" t="s">
        <v>2</v>
      </c>
      <c r="E2745" s="17">
        <v>92</v>
      </c>
      <c r="F2745" s="18">
        <v>1.63</v>
      </c>
      <c r="G2745" s="17"/>
      <c r="H2745" s="16"/>
      <c r="I2745" s="16" t="s">
        <v>40</v>
      </c>
      <c r="J2745" s="16" t="s">
        <v>15</v>
      </c>
      <c r="K2745" s="16" t="s">
        <v>4</v>
      </c>
      <c r="L2745" s="19">
        <f>IF(Tabelle1[[#This Row],[Heizleistung (55°C)]]=0,Tabelle1[[#This Row],[Heizleistung (35°C)]],(Tabelle1[[#This Row],[Heizleistung (35°C)]]+Tabelle1[[#This Row],[Heizleistung (55°C)]])/2)</f>
        <v>92</v>
      </c>
      <c r="M2745" s="20">
        <f>IF(Tabelle1[[#This Row],[Etas 55°C]]=0,0,(Tabelle1[[#This Row],[Etas 35°C]]*0.8+Tabelle1[[#This Row],[Etas 55°C]]*0.2))*2.5</f>
        <v>0</v>
      </c>
      <c r="N2745" s="21" t="str">
        <f>IF(-(Tabelle1[[#This Row],[80%/20% SCOP]]-5.5)/5.5=1,"n.a.",-(Tabelle1[[#This Row],[80%/20% SCOP]]-5.5)/5.5)</f>
        <v>n.a.</v>
      </c>
    </row>
    <row r="2746" spans="1:14" ht="20.100000000000001" customHeight="1" x14ac:dyDescent="0.25">
      <c r="A2746" s="24">
        <v>16012318</v>
      </c>
      <c r="B2746" s="15" t="s">
        <v>2745</v>
      </c>
      <c r="C2746" s="15" t="s">
        <v>2793</v>
      </c>
      <c r="D2746" s="16" t="s">
        <v>2</v>
      </c>
      <c r="E2746" s="17"/>
      <c r="F2746" s="16"/>
      <c r="G2746" s="17">
        <v>37.299999999999997</v>
      </c>
      <c r="H2746" s="18">
        <v>1.25</v>
      </c>
      <c r="I2746" s="16" t="s">
        <v>40</v>
      </c>
      <c r="J2746" s="16" t="s">
        <v>15</v>
      </c>
      <c r="K2746" s="16" t="s">
        <v>4</v>
      </c>
      <c r="L2746" s="19">
        <f>IF(Tabelle1[[#This Row],[Heizleistung (55°C)]]=0,Tabelle1[[#This Row],[Heizleistung (35°C)]],(Tabelle1[[#This Row],[Heizleistung (35°C)]]+Tabelle1[[#This Row],[Heizleistung (55°C)]])/2)</f>
        <v>18.649999999999999</v>
      </c>
      <c r="M2746" s="20">
        <f>IF(Tabelle1[[#This Row],[Etas 55°C]]=0,0,(Tabelle1[[#This Row],[Etas 35°C]]*0.8+Tabelle1[[#This Row],[Etas 55°C]]*0.2))*2.5</f>
        <v>0.625</v>
      </c>
      <c r="N2746" s="21">
        <f>IF(-(Tabelle1[[#This Row],[80%/20% SCOP]]-5.5)/5.5=1,"n.a.",-(Tabelle1[[#This Row],[80%/20% SCOP]]-5.5)/5.5)</f>
        <v>0.88636363636363635</v>
      </c>
    </row>
    <row r="2747" spans="1:14" ht="20.100000000000001" customHeight="1" x14ac:dyDescent="0.25">
      <c r="A2747" s="24">
        <v>16013455</v>
      </c>
      <c r="B2747" s="15" t="s">
        <v>2745</v>
      </c>
      <c r="C2747" s="15" t="s">
        <v>2794</v>
      </c>
      <c r="D2747" s="16" t="s">
        <v>2</v>
      </c>
      <c r="E2747" s="17">
        <v>14.7</v>
      </c>
      <c r="F2747" s="18">
        <v>1.806</v>
      </c>
      <c r="G2747" s="17">
        <v>14.4</v>
      </c>
      <c r="H2747" s="18">
        <v>1.399</v>
      </c>
      <c r="I2747" s="16" t="s">
        <v>3</v>
      </c>
      <c r="J2747" s="16" t="s">
        <v>4</v>
      </c>
      <c r="K2747" s="16" t="s">
        <v>4</v>
      </c>
      <c r="L2747" s="19">
        <f>IF(Tabelle1[[#This Row],[Heizleistung (55°C)]]=0,Tabelle1[[#This Row],[Heizleistung (35°C)]],(Tabelle1[[#This Row],[Heizleistung (35°C)]]+Tabelle1[[#This Row],[Heizleistung (55°C)]])/2)</f>
        <v>14.55</v>
      </c>
      <c r="M2747" s="20">
        <f>IF(Tabelle1[[#This Row],[Etas 55°C]]=0,0,(Tabelle1[[#This Row],[Etas 35°C]]*0.8+Tabelle1[[#This Row],[Etas 55°C]]*0.2))*2.5</f>
        <v>4.3115000000000006</v>
      </c>
      <c r="N2747" s="21">
        <f>IF(-(Tabelle1[[#This Row],[80%/20% SCOP]]-5.5)/5.5=1,"n.a.",-(Tabelle1[[#This Row],[80%/20% SCOP]]-5.5)/5.5)</f>
        <v>0.216090909090909</v>
      </c>
    </row>
    <row r="2748" spans="1:14" ht="20.100000000000001" customHeight="1" x14ac:dyDescent="0.25">
      <c r="A2748" s="24">
        <v>16015005</v>
      </c>
      <c r="B2748" s="15" t="s">
        <v>2745</v>
      </c>
      <c r="C2748" s="15" t="s">
        <v>2795</v>
      </c>
      <c r="D2748" s="16" t="s">
        <v>2</v>
      </c>
      <c r="E2748" s="17">
        <v>170</v>
      </c>
      <c r="F2748" s="18">
        <v>1.63</v>
      </c>
      <c r="G2748" s="17"/>
      <c r="H2748" s="16"/>
      <c r="I2748" s="16" t="s">
        <v>40</v>
      </c>
      <c r="J2748" s="16" t="s">
        <v>15</v>
      </c>
      <c r="K2748" s="16" t="s">
        <v>4</v>
      </c>
      <c r="L2748" s="19">
        <f>IF(Tabelle1[[#This Row],[Heizleistung (55°C)]]=0,Tabelle1[[#This Row],[Heizleistung (35°C)]],(Tabelle1[[#This Row],[Heizleistung (35°C)]]+Tabelle1[[#This Row],[Heizleistung (55°C)]])/2)</f>
        <v>170</v>
      </c>
      <c r="M2748" s="20">
        <f>IF(Tabelle1[[#This Row],[Etas 55°C]]=0,0,(Tabelle1[[#This Row],[Etas 35°C]]*0.8+Tabelle1[[#This Row],[Etas 55°C]]*0.2))*2.5</f>
        <v>0</v>
      </c>
      <c r="N2748" s="21" t="str">
        <f>IF(-(Tabelle1[[#This Row],[80%/20% SCOP]]-5.5)/5.5=1,"n.a.",-(Tabelle1[[#This Row],[80%/20% SCOP]]-5.5)/5.5)</f>
        <v>n.a.</v>
      </c>
    </row>
    <row r="2749" spans="1:14" ht="20.100000000000001" customHeight="1" x14ac:dyDescent="0.25">
      <c r="A2749" s="24">
        <v>16007067</v>
      </c>
      <c r="B2749" s="15" t="s">
        <v>2745</v>
      </c>
      <c r="C2749" s="15" t="s">
        <v>2796</v>
      </c>
      <c r="D2749" s="16" t="s">
        <v>2</v>
      </c>
      <c r="E2749" s="17">
        <v>22.3</v>
      </c>
      <c r="F2749" s="18">
        <v>1.79</v>
      </c>
      <c r="G2749" s="17">
        <v>22.4</v>
      </c>
      <c r="H2749" s="18">
        <v>1.26</v>
      </c>
      <c r="I2749" s="16" t="s">
        <v>40</v>
      </c>
      <c r="J2749" s="16" t="s">
        <v>4</v>
      </c>
      <c r="K2749" s="16" t="s">
        <v>4</v>
      </c>
      <c r="L2749" s="19">
        <f>IF(Tabelle1[[#This Row],[Heizleistung (55°C)]]=0,Tabelle1[[#This Row],[Heizleistung (35°C)]],(Tabelle1[[#This Row],[Heizleistung (35°C)]]+Tabelle1[[#This Row],[Heizleistung (55°C)]])/2)</f>
        <v>22.35</v>
      </c>
      <c r="M2749" s="20">
        <f>IF(Tabelle1[[#This Row],[Etas 55°C]]=0,0,(Tabelle1[[#This Row],[Etas 35°C]]*0.8+Tabelle1[[#This Row],[Etas 55°C]]*0.2))*2.5</f>
        <v>4.2100000000000009</v>
      </c>
      <c r="N2749" s="21">
        <f>IF(-(Tabelle1[[#This Row],[80%/20% SCOP]]-5.5)/5.5=1,"n.a.",-(Tabelle1[[#This Row],[80%/20% SCOP]]-5.5)/5.5)</f>
        <v>0.23454545454545439</v>
      </c>
    </row>
    <row r="2750" spans="1:14" ht="20.100000000000001" customHeight="1" x14ac:dyDescent="0.25">
      <c r="A2750" s="24">
        <v>16013454</v>
      </c>
      <c r="B2750" s="15" t="s">
        <v>2745</v>
      </c>
      <c r="C2750" s="15" t="s">
        <v>2797</v>
      </c>
      <c r="D2750" s="16" t="s">
        <v>2</v>
      </c>
      <c r="E2750" s="17">
        <v>13.7</v>
      </c>
      <c r="F2750" s="18">
        <v>1.8240000000000001</v>
      </c>
      <c r="G2750" s="17">
        <v>13</v>
      </c>
      <c r="H2750" s="18">
        <v>1.419</v>
      </c>
      <c r="I2750" s="16" t="s">
        <v>3</v>
      </c>
      <c r="J2750" s="16" t="s">
        <v>4</v>
      </c>
      <c r="K2750" s="16" t="s">
        <v>4</v>
      </c>
      <c r="L2750" s="19">
        <f>IF(Tabelle1[[#This Row],[Heizleistung (55°C)]]=0,Tabelle1[[#This Row],[Heizleistung (35°C)]],(Tabelle1[[#This Row],[Heizleistung (35°C)]]+Tabelle1[[#This Row],[Heizleistung (55°C)]])/2)</f>
        <v>13.35</v>
      </c>
      <c r="M2750" s="20">
        <f>IF(Tabelle1[[#This Row],[Etas 55°C]]=0,0,(Tabelle1[[#This Row],[Etas 35°C]]*0.8+Tabelle1[[#This Row],[Etas 55°C]]*0.2))*2.5</f>
        <v>4.3574999999999999</v>
      </c>
      <c r="N2750" s="21">
        <f>IF(-(Tabelle1[[#This Row],[80%/20% SCOP]]-5.5)/5.5=1,"n.a.",-(Tabelle1[[#This Row],[80%/20% SCOP]]-5.5)/5.5)</f>
        <v>0.20772727272727273</v>
      </c>
    </row>
    <row r="2751" spans="1:14" ht="20.100000000000001" customHeight="1" x14ac:dyDescent="0.25">
      <c r="A2751" s="24">
        <v>16010274</v>
      </c>
      <c r="B2751" s="15" t="s">
        <v>2745</v>
      </c>
      <c r="C2751" s="15" t="s">
        <v>2798</v>
      </c>
      <c r="D2751" s="16" t="s">
        <v>2</v>
      </c>
      <c r="E2751" s="17">
        <v>420</v>
      </c>
      <c r="F2751" s="18">
        <v>1.59</v>
      </c>
      <c r="G2751" s="17"/>
      <c r="H2751" s="16"/>
      <c r="I2751" s="16" t="s">
        <v>40</v>
      </c>
      <c r="J2751" s="16" t="s">
        <v>15</v>
      </c>
      <c r="K2751" s="16" t="s">
        <v>15</v>
      </c>
      <c r="L2751" s="19">
        <f>IF(Tabelle1[[#This Row],[Heizleistung (55°C)]]=0,Tabelle1[[#This Row],[Heizleistung (35°C)]],(Tabelle1[[#This Row],[Heizleistung (35°C)]]+Tabelle1[[#This Row],[Heizleistung (55°C)]])/2)</f>
        <v>420</v>
      </c>
      <c r="M2751" s="20">
        <f>IF(Tabelle1[[#This Row],[Etas 55°C]]=0,0,(Tabelle1[[#This Row],[Etas 35°C]]*0.8+Tabelle1[[#This Row],[Etas 55°C]]*0.2))*2.5</f>
        <v>0</v>
      </c>
      <c r="N2751" s="21" t="str">
        <f>IF(-(Tabelle1[[#This Row],[80%/20% SCOP]]-5.5)/5.5=1,"n.a.",-(Tabelle1[[#This Row],[80%/20% SCOP]]-5.5)/5.5)</f>
        <v>n.a.</v>
      </c>
    </row>
    <row r="2752" spans="1:14" ht="20.100000000000001" customHeight="1" x14ac:dyDescent="0.25">
      <c r="A2752" s="24">
        <v>16014997</v>
      </c>
      <c r="B2752" s="15" t="s">
        <v>2745</v>
      </c>
      <c r="C2752" s="15" t="s">
        <v>2799</v>
      </c>
      <c r="D2752" s="16" t="s">
        <v>2</v>
      </c>
      <c r="E2752" s="17">
        <v>84.4</v>
      </c>
      <c r="F2752" s="18">
        <v>1.79</v>
      </c>
      <c r="G2752" s="17">
        <v>76.599999999999994</v>
      </c>
      <c r="H2752" s="18">
        <v>1.41</v>
      </c>
      <c r="I2752" s="16" t="s">
        <v>3</v>
      </c>
      <c r="J2752" s="16" t="s">
        <v>4</v>
      </c>
      <c r="K2752" s="16" t="s">
        <v>4</v>
      </c>
      <c r="L2752" s="19">
        <f>IF(Tabelle1[[#This Row],[Heizleistung (55°C)]]=0,Tabelle1[[#This Row],[Heizleistung (35°C)]],(Tabelle1[[#This Row],[Heizleistung (35°C)]]+Tabelle1[[#This Row],[Heizleistung (55°C)]])/2)</f>
        <v>80.5</v>
      </c>
      <c r="M2752" s="20">
        <f>IF(Tabelle1[[#This Row],[Etas 55°C]]=0,0,(Tabelle1[[#This Row],[Etas 35°C]]*0.8+Tabelle1[[#This Row],[Etas 55°C]]*0.2))*2.5</f>
        <v>4.2850000000000001</v>
      </c>
      <c r="N2752" s="21">
        <f>IF(-(Tabelle1[[#This Row],[80%/20% SCOP]]-5.5)/5.5=1,"n.a.",-(Tabelle1[[#This Row],[80%/20% SCOP]]-5.5)/5.5)</f>
        <v>0.22090909090909089</v>
      </c>
    </row>
    <row r="2753" spans="1:14" ht="20.100000000000001" customHeight="1" x14ac:dyDescent="0.25">
      <c r="A2753" s="24">
        <v>16012314</v>
      </c>
      <c r="B2753" s="15" t="s">
        <v>2745</v>
      </c>
      <c r="C2753" s="15" t="s">
        <v>2800</v>
      </c>
      <c r="D2753" s="16" t="s">
        <v>2</v>
      </c>
      <c r="E2753" s="17"/>
      <c r="F2753" s="16"/>
      <c r="G2753" s="17">
        <v>16.8</v>
      </c>
      <c r="H2753" s="18">
        <v>1.27</v>
      </c>
      <c r="I2753" s="16" t="s">
        <v>40</v>
      </c>
      <c r="J2753" s="16" t="s">
        <v>15</v>
      </c>
      <c r="K2753" s="16" t="s">
        <v>4</v>
      </c>
      <c r="L2753" s="19">
        <f>IF(Tabelle1[[#This Row],[Heizleistung (55°C)]]=0,Tabelle1[[#This Row],[Heizleistung (35°C)]],(Tabelle1[[#This Row],[Heizleistung (35°C)]]+Tabelle1[[#This Row],[Heizleistung (55°C)]])/2)</f>
        <v>8.4</v>
      </c>
      <c r="M2753" s="20">
        <f>IF(Tabelle1[[#This Row],[Etas 55°C]]=0,0,(Tabelle1[[#This Row],[Etas 35°C]]*0.8+Tabelle1[[#This Row],[Etas 55°C]]*0.2))*2.5</f>
        <v>0.63500000000000001</v>
      </c>
      <c r="N2753" s="21">
        <f>IF(-(Tabelle1[[#This Row],[80%/20% SCOP]]-5.5)/5.5=1,"n.a.",-(Tabelle1[[#This Row],[80%/20% SCOP]]-5.5)/5.5)</f>
        <v>0.88454545454545463</v>
      </c>
    </row>
    <row r="2754" spans="1:14" ht="20.100000000000001" customHeight="1" x14ac:dyDescent="0.25">
      <c r="A2754" s="24">
        <v>16007058</v>
      </c>
      <c r="B2754" s="15" t="s">
        <v>2745</v>
      </c>
      <c r="C2754" s="15" t="s">
        <v>2801</v>
      </c>
      <c r="D2754" s="16" t="s">
        <v>2</v>
      </c>
      <c r="E2754" s="17">
        <v>252</v>
      </c>
      <c r="F2754" s="18">
        <v>1.6</v>
      </c>
      <c r="G2754" s="17"/>
      <c r="H2754" s="16"/>
      <c r="I2754" s="16" t="s">
        <v>40</v>
      </c>
      <c r="J2754" s="16" t="s">
        <v>15</v>
      </c>
      <c r="K2754" s="16" t="s">
        <v>15</v>
      </c>
      <c r="L2754" s="19">
        <f>IF(Tabelle1[[#This Row],[Heizleistung (55°C)]]=0,Tabelle1[[#This Row],[Heizleistung (35°C)]],(Tabelle1[[#This Row],[Heizleistung (35°C)]]+Tabelle1[[#This Row],[Heizleistung (55°C)]])/2)</f>
        <v>252</v>
      </c>
      <c r="M2754" s="20">
        <f>IF(Tabelle1[[#This Row],[Etas 55°C]]=0,0,(Tabelle1[[#This Row],[Etas 35°C]]*0.8+Tabelle1[[#This Row],[Etas 55°C]]*0.2))*2.5</f>
        <v>0</v>
      </c>
      <c r="N2754" s="21" t="str">
        <f>IF(-(Tabelle1[[#This Row],[80%/20% SCOP]]-5.5)/5.5=1,"n.a.",-(Tabelle1[[#This Row],[80%/20% SCOP]]-5.5)/5.5)</f>
        <v>n.a.</v>
      </c>
    </row>
    <row r="2755" spans="1:14" ht="20.100000000000001" customHeight="1" x14ac:dyDescent="0.25">
      <c r="A2755" s="24">
        <v>16006754</v>
      </c>
      <c r="B2755" s="15" t="s">
        <v>2802</v>
      </c>
      <c r="C2755" s="15" t="s">
        <v>2803</v>
      </c>
      <c r="D2755" s="16" t="s">
        <v>2</v>
      </c>
      <c r="E2755" s="17">
        <v>5</v>
      </c>
      <c r="F2755" s="18">
        <v>2.0019999999999998</v>
      </c>
      <c r="G2755" s="17">
        <v>6</v>
      </c>
      <c r="H2755" s="18">
        <v>1.4019999999999999</v>
      </c>
      <c r="I2755" s="16" t="s">
        <v>40</v>
      </c>
      <c r="J2755" s="16" t="s">
        <v>4</v>
      </c>
      <c r="K2755" s="16" t="s">
        <v>15</v>
      </c>
      <c r="L2755" s="19">
        <f>IF(Tabelle1[[#This Row],[Heizleistung (55°C)]]=0,Tabelle1[[#This Row],[Heizleistung (35°C)]],(Tabelle1[[#This Row],[Heizleistung (35°C)]]+Tabelle1[[#This Row],[Heizleistung (55°C)]])/2)</f>
        <v>5.5</v>
      </c>
      <c r="M2755" s="20">
        <f>IF(Tabelle1[[#This Row],[Etas 55°C]]=0,0,(Tabelle1[[#This Row],[Etas 35°C]]*0.8+Tabelle1[[#This Row],[Etas 55°C]]*0.2))*2.5</f>
        <v>4.7050000000000001</v>
      </c>
      <c r="N2755" s="21">
        <f>IF(-(Tabelle1[[#This Row],[80%/20% SCOP]]-5.5)/5.5=1,"n.a.",-(Tabelle1[[#This Row],[80%/20% SCOP]]-5.5)/5.5)</f>
        <v>0.14454545454545453</v>
      </c>
    </row>
    <row r="2756" spans="1:14" ht="20.100000000000001" customHeight="1" x14ac:dyDescent="0.25">
      <c r="A2756" s="24">
        <v>16006742</v>
      </c>
      <c r="B2756" s="15" t="s">
        <v>2802</v>
      </c>
      <c r="C2756" s="15" t="s">
        <v>2804</v>
      </c>
      <c r="D2756" s="16" t="s">
        <v>2</v>
      </c>
      <c r="E2756" s="17">
        <v>8</v>
      </c>
      <c r="F2756" s="18">
        <v>1.9</v>
      </c>
      <c r="G2756" s="17">
        <v>8.3000000000000007</v>
      </c>
      <c r="H2756" s="18">
        <v>1.48</v>
      </c>
      <c r="I2756" s="16" t="s">
        <v>109</v>
      </c>
      <c r="J2756" s="16" t="s">
        <v>4</v>
      </c>
      <c r="K2756" s="16" t="s">
        <v>15</v>
      </c>
      <c r="L2756" s="19">
        <f>IF(Tabelle1[[#This Row],[Heizleistung (55°C)]]=0,Tabelle1[[#This Row],[Heizleistung (35°C)]],(Tabelle1[[#This Row],[Heizleistung (35°C)]]+Tabelle1[[#This Row],[Heizleistung (55°C)]])/2)</f>
        <v>8.15</v>
      </c>
      <c r="M2756" s="20">
        <f>IF(Tabelle1[[#This Row],[Etas 55°C]]=0,0,(Tabelle1[[#This Row],[Etas 35°C]]*0.8+Tabelle1[[#This Row],[Etas 55°C]]*0.2))*2.5</f>
        <v>4.54</v>
      </c>
      <c r="N2756" s="21">
        <f>IF(-(Tabelle1[[#This Row],[80%/20% SCOP]]-5.5)/5.5=1,"n.a.",-(Tabelle1[[#This Row],[80%/20% SCOP]]-5.5)/5.5)</f>
        <v>0.17454545454545453</v>
      </c>
    </row>
    <row r="2757" spans="1:14" ht="20.100000000000001" customHeight="1" x14ac:dyDescent="0.25">
      <c r="A2757" s="24">
        <v>16006740</v>
      </c>
      <c r="B2757" s="15" t="s">
        <v>2802</v>
      </c>
      <c r="C2757" s="15" t="s">
        <v>2805</v>
      </c>
      <c r="D2757" s="16" t="s">
        <v>2</v>
      </c>
      <c r="E2757" s="17">
        <v>12</v>
      </c>
      <c r="F2757" s="18">
        <v>1.74</v>
      </c>
      <c r="G2757" s="17">
        <v>10</v>
      </c>
      <c r="H2757" s="18">
        <v>1.32</v>
      </c>
      <c r="I2757" s="16" t="s">
        <v>109</v>
      </c>
      <c r="J2757" s="16" t="s">
        <v>4</v>
      </c>
      <c r="K2757" s="16" t="s">
        <v>15</v>
      </c>
      <c r="L2757" s="19">
        <f>IF(Tabelle1[[#This Row],[Heizleistung (55°C)]]=0,Tabelle1[[#This Row],[Heizleistung (35°C)]],(Tabelle1[[#This Row],[Heizleistung (35°C)]]+Tabelle1[[#This Row],[Heizleistung (55°C)]])/2)</f>
        <v>11</v>
      </c>
      <c r="M2757" s="20">
        <f>IF(Tabelle1[[#This Row],[Etas 55°C]]=0,0,(Tabelle1[[#This Row],[Etas 35°C]]*0.8+Tabelle1[[#This Row],[Etas 55°C]]*0.2))*2.5</f>
        <v>4.1400000000000006</v>
      </c>
      <c r="N2757" s="21">
        <f>IF(-(Tabelle1[[#This Row],[80%/20% SCOP]]-5.5)/5.5=1,"n.a.",-(Tabelle1[[#This Row],[80%/20% SCOP]]-5.5)/5.5)</f>
        <v>0.24727272727272717</v>
      </c>
    </row>
    <row r="2758" spans="1:14" ht="20.100000000000001" customHeight="1" x14ac:dyDescent="0.25">
      <c r="A2758" s="24">
        <v>16006739</v>
      </c>
      <c r="B2758" s="15" t="s">
        <v>2802</v>
      </c>
      <c r="C2758" s="15" t="s">
        <v>2806</v>
      </c>
      <c r="D2758" s="16" t="s">
        <v>2</v>
      </c>
      <c r="E2758" s="17">
        <v>8</v>
      </c>
      <c r="F2758" s="18">
        <v>1.72</v>
      </c>
      <c r="G2758" s="17">
        <v>7</v>
      </c>
      <c r="H2758" s="18">
        <v>1.27</v>
      </c>
      <c r="I2758" s="16" t="s">
        <v>109</v>
      </c>
      <c r="J2758" s="16" t="s">
        <v>4</v>
      </c>
      <c r="K2758" s="16" t="s">
        <v>15</v>
      </c>
      <c r="L2758" s="19">
        <f>IF(Tabelle1[[#This Row],[Heizleistung (55°C)]]=0,Tabelle1[[#This Row],[Heizleistung (35°C)]],(Tabelle1[[#This Row],[Heizleistung (35°C)]]+Tabelle1[[#This Row],[Heizleistung (55°C)]])/2)</f>
        <v>7.5</v>
      </c>
      <c r="M2758" s="20">
        <f>IF(Tabelle1[[#This Row],[Etas 55°C]]=0,0,(Tabelle1[[#This Row],[Etas 35°C]]*0.8+Tabelle1[[#This Row],[Etas 55°C]]*0.2))*2.5</f>
        <v>4.0750000000000002</v>
      </c>
      <c r="N2758" s="21">
        <f>IF(-(Tabelle1[[#This Row],[80%/20% SCOP]]-5.5)/5.5=1,"n.a.",-(Tabelle1[[#This Row],[80%/20% SCOP]]-5.5)/5.5)</f>
        <v>0.25909090909090904</v>
      </c>
    </row>
    <row r="2759" spans="1:14" ht="20.100000000000001" customHeight="1" x14ac:dyDescent="0.25">
      <c r="A2759" s="24">
        <v>16006743</v>
      </c>
      <c r="B2759" s="15" t="s">
        <v>2802</v>
      </c>
      <c r="C2759" s="15" t="s">
        <v>2807</v>
      </c>
      <c r="D2759" s="16" t="s">
        <v>2</v>
      </c>
      <c r="E2759" s="17">
        <v>11</v>
      </c>
      <c r="F2759" s="18">
        <v>1.99</v>
      </c>
      <c r="G2759" s="17">
        <v>12.3</v>
      </c>
      <c r="H2759" s="18">
        <v>1.53</v>
      </c>
      <c r="I2759" s="16" t="s">
        <v>109</v>
      </c>
      <c r="J2759" s="16" t="s">
        <v>4</v>
      </c>
      <c r="K2759" s="16" t="s">
        <v>15</v>
      </c>
      <c r="L2759" s="19">
        <f>IF(Tabelle1[[#This Row],[Heizleistung (55°C)]]=0,Tabelle1[[#This Row],[Heizleistung (35°C)]],(Tabelle1[[#This Row],[Heizleistung (35°C)]]+Tabelle1[[#This Row],[Heizleistung (55°C)]])/2)</f>
        <v>11.65</v>
      </c>
      <c r="M2759" s="20">
        <f>IF(Tabelle1[[#This Row],[Etas 55°C]]=0,0,(Tabelle1[[#This Row],[Etas 35°C]]*0.8+Tabelle1[[#This Row],[Etas 55°C]]*0.2))*2.5</f>
        <v>4.7450000000000001</v>
      </c>
      <c r="N2759" s="21">
        <f>IF(-(Tabelle1[[#This Row],[80%/20% SCOP]]-5.5)/5.5=1,"n.a.",-(Tabelle1[[#This Row],[80%/20% SCOP]]-5.5)/5.5)</f>
        <v>0.13727272727272724</v>
      </c>
    </row>
    <row r="2760" spans="1:14" ht="20.100000000000001" customHeight="1" x14ac:dyDescent="0.25">
      <c r="A2760" s="24">
        <v>16015858</v>
      </c>
      <c r="B2760" s="15" t="s">
        <v>2802</v>
      </c>
      <c r="C2760" s="15" t="s">
        <v>2808</v>
      </c>
      <c r="D2760" s="16" t="s">
        <v>2</v>
      </c>
      <c r="E2760" s="17">
        <v>5.3</v>
      </c>
      <c r="F2760" s="18">
        <v>1.96</v>
      </c>
      <c r="G2760" s="17">
        <v>5.3</v>
      </c>
      <c r="H2760" s="18">
        <v>1.46</v>
      </c>
      <c r="I2760" s="16" t="s">
        <v>3</v>
      </c>
      <c r="J2760" s="16" t="s">
        <v>4</v>
      </c>
      <c r="K2760" s="16" t="s">
        <v>4</v>
      </c>
      <c r="L2760" s="19">
        <f>IF(Tabelle1[[#This Row],[Heizleistung (55°C)]]=0,Tabelle1[[#This Row],[Heizleistung (35°C)]],(Tabelle1[[#This Row],[Heizleistung (35°C)]]+Tabelle1[[#This Row],[Heizleistung (55°C)]])/2)</f>
        <v>5.3</v>
      </c>
      <c r="M2760" s="20">
        <f>IF(Tabelle1[[#This Row],[Etas 55°C]]=0,0,(Tabelle1[[#This Row],[Etas 35°C]]*0.8+Tabelle1[[#This Row],[Etas 55°C]]*0.2))*2.5</f>
        <v>4.6500000000000004</v>
      </c>
      <c r="N2760" s="21">
        <f>IF(-(Tabelle1[[#This Row],[80%/20% SCOP]]-5.5)/5.5=1,"n.a.",-(Tabelle1[[#This Row],[80%/20% SCOP]]-5.5)/5.5)</f>
        <v>0.15454545454545449</v>
      </c>
    </row>
    <row r="2761" spans="1:14" ht="20.100000000000001" customHeight="1" x14ac:dyDescent="0.25">
      <c r="A2761" s="24">
        <v>16009196</v>
      </c>
      <c r="B2761" s="15" t="s">
        <v>2802</v>
      </c>
      <c r="C2761" s="15" t="s">
        <v>2809</v>
      </c>
      <c r="D2761" s="16" t="s">
        <v>2</v>
      </c>
      <c r="E2761" s="17">
        <v>15</v>
      </c>
      <c r="F2761" s="18">
        <v>1.76</v>
      </c>
      <c r="G2761" s="17">
        <v>14</v>
      </c>
      <c r="H2761" s="18">
        <v>1.34</v>
      </c>
      <c r="I2761" s="16" t="s">
        <v>109</v>
      </c>
      <c r="J2761" s="16" t="s">
        <v>4</v>
      </c>
      <c r="K2761" s="16" t="s">
        <v>15</v>
      </c>
      <c r="L2761" s="19">
        <f>IF(Tabelle1[[#This Row],[Heizleistung (55°C)]]=0,Tabelle1[[#This Row],[Heizleistung (35°C)]],(Tabelle1[[#This Row],[Heizleistung (35°C)]]+Tabelle1[[#This Row],[Heizleistung (55°C)]])/2)</f>
        <v>14.5</v>
      </c>
      <c r="M2761" s="20">
        <f>IF(Tabelle1[[#This Row],[Etas 55°C]]=0,0,(Tabelle1[[#This Row],[Etas 35°C]]*0.8+Tabelle1[[#This Row],[Etas 55°C]]*0.2))*2.5</f>
        <v>4.1900000000000004</v>
      </c>
      <c r="N2761" s="21">
        <f>IF(-(Tabelle1[[#This Row],[80%/20% SCOP]]-5.5)/5.5=1,"n.a.",-(Tabelle1[[#This Row],[80%/20% SCOP]]-5.5)/5.5)</f>
        <v>0.23818181818181811</v>
      </c>
    </row>
    <row r="2762" spans="1:14" ht="20.100000000000001" customHeight="1" x14ac:dyDescent="0.25">
      <c r="A2762" s="24">
        <v>16015859</v>
      </c>
      <c r="B2762" s="15" t="s">
        <v>2802</v>
      </c>
      <c r="C2762" s="15" t="s">
        <v>2810</v>
      </c>
      <c r="D2762" s="16" t="s">
        <v>2</v>
      </c>
      <c r="E2762" s="17">
        <v>6.8</v>
      </c>
      <c r="F2762" s="18">
        <v>1.95</v>
      </c>
      <c r="G2762" s="17">
        <v>7.6</v>
      </c>
      <c r="H2762" s="18">
        <v>1.5</v>
      </c>
      <c r="I2762" s="16" t="s">
        <v>3</v>
      </c>
      <c r="J2762" s="16" t="s">
        <v>4</v>
      </c>
      <c r="K2762" s="16" t="s">
        <v>4</v>
      </c>
      <c r="L2762" s="19">
        <f>IF(Tabelle1[[#This Row],[Heizleistung (55°C)]]=0,Tabelle1[[#This Row],[Heizleistung (35°C)]],(Tabelle1[[#This Row],[Heizleistung (35°C)]]+Tabelle1[[#This Row],[Heizleistung (55°C)]])/2)</f>
        <v>7.1999999999999993</v>
      </c>
      <c r="M2762" s="20">
        <f>IF(Tabelle1[[#This Row],[Etas 55°C]]=0,0,(Tabelle1[[#This Row],[Etas 35°C]]*0.8+Tabelle1[[#This Row],[Etas 55°C]]*0.2))*2.5</f>
        <v>4.6500000000000004</v>
      </c>
      <c r="N2762" s="21">
        <f>IF(-(Tabelle1[[#This Row],[80%/20% SCOP]]-5.5)/5.5=1,"n.a.",-(Tabelle1[[#This Row],[80%/20% SCOP]]-5.5)/5.5)</f>
        <v>0.15454545454545449</v>
      </c>
    </row>
    <row r="2763" spans="1:14" ht="20.100000000000001" customHeight="1" x14ac:dyDescent="0.25">
      <c r="A2763" s="24">
        <v>16010609</v>
      </c>
      <c r="B2763" s="15" t="s">
        <v>2802</v>
      </c>
      <c r="C2763" s="15" t="s">
        <v>2811</v>
      </c>
      <c r="D2763" s="16" t="s">
        <v>2</v>
      </c>
      <c r="E2763" s="17">
        <v>5</v>
      </c>
      <c r="F2763" s="18">
        <v>1.88</v>
      </c>
      <c r="G2763" s="17">
        <v>5</v>
      </c>
      <c r="H2763" s="18">
        <v>1.31</v>
      </c>
      <c r="I2763" s="16" t="s">
        <v>109</v>
      </c>
      <c r="J2763" s="16" t="s">
        <v>4</v>
      </c>
      <c r="K2763" s="16" t="s">
        <v>15</v>
      </c>
      <c r="L2763" s="19">
        <f>IF(Tabelle1[[#This Row],[Heizleistung (55°C)]]=0,Tabelle1[[#This Row],[Heizleistung (35°C)]],(Tabelle1[[#This Row],[Heizleistung (35°C)]]+Tabelle1[[#This Row],[Heizleistung (55°C)]])/2)</f>
        <v>5</v>
      </c>
      <c r="M2763" s="20">
        <f>IF(Tabelle1[[#This Row],[Etas 55°C]]=0,0,(Tabelle1[[#This Row],[Etas 35°C]]*0.8+Tabelle1[[#This Row],[Etas 55°C]]*0.2))*2.5</f>
        <v>4.415</v>
      </c>
      <c r="N2763" s="21">
        <f>IF(-(Tabelle1[[#This Row],[80%/20% SCOP]]-5.5)/5.5=1,"n.a.",-(Tabelle1[[#This Row],[80%/20% SCOP]]-5.5)/5.5)</f>
        <v>0.19727272727272727</v>
      </c>
    </row>
    <row r="2764" spans="1:14" ht="20.100000000000001" customHeight="1" x14ac:dyDescent="0.25">
      <c r="A2764" s="24">
        <v>16006741</v>
      </c>
      <c r="B2764" s="15" t="s">
        <v>2802</v>
      </c>
      <c r="C2764" s="15" t="s">
        <v>2812</v>
      </c>
      <c r="D2764" s="16" t="s">
        <v>2</v>
      </c>
      <c r="E2764" s="17">
        <v>5.9</v>
      </c>
      <c r="F2764" s="18">
        <v>1.89</v>
      </c>
      <c r="G2764" s="17">
        <v>6.3</v>
      </c>
      <c r="H2764" s="18">
        <v>1.47</v>
      </c>
      <c r="I2764" s="16" t="s">
        <v>109</v>
      </c>
      <c r="J2764" s="16" t="s">
        <v>4</v>
      </c>
      <c r="K2764" s="16" t="s">
        <v>15</v>
      </c>
      <c r="L2764" s="19">
        <f>IF(Tabelle1[[#This Row],[Heizleistung (55°C)]]=0,Tabelle1[[#This Row],[Heizleistung (35°C)]],(Tabelle1[[#This Row],[Heizleistung (35°C)]]+Tabelle1[[#This Row],[Heizleistung (55°C)]])/2)</f>
        <v>6.1</v>
      </c>
      <c r="M2764" s="20">
        <f>IF(Tabelle1[[#This Row],[Etas 55°C]]=0,0,(Tabelle1[[#This Row],[Etas 35°C]]*0.8+Tabelle1[[#This Row],[Etas 55°C]]*0.2))*2.5</f>
        <v>4.5150000000000006</v>
      </c>
      <c r="N2764" s="21">
        <f>IF(-(Tabelle1[[#This Row],[80%/20% SCOP]]-5.5)/5.5=1,"n.a.",-(Tabelle1[[#This Row],[80%/20% SCOP]]-5.5)/5.5)</f>
        <v>0.179090909090909</v>
      </c>
    </row>
    <row r="2765" spans="1:14" ht="20.100000000000001" customHeight="1" x14ac:dyDescent="0.25">
      <c r="A2765" s="24">
        <v>16006737</v>
      </c>
      <c r="B2765" s="15" t="s">
        <v>2802</v>
      </c>
      <c r="C2765" s="15" t="s">
        <v>2813</v>
      </c>
      <c r="D2765" s="16" t="s">
        <v>2</v>
      </c>
      <c r="E2765" s="17">
        <v>8</v>
      </c>
      <c r="F2765" s="18">
        <v>1.72</v>
      </c>
      <c r="G2765" s="17">
        <v>7</v>
      </c>
      <c r="H2765" s="18">
        <v>1.27</v>
      </c>
      <c r="I2765" s="16" t="s">
        <v>109</v>
      </c>
      <c r="J2765" s="16" t="s">
        <v>4</v>
      </c>
      <c r="K2765" s="16" t="s">
        <v>15</v>
      </c>
      <c r="L2765" s="19">
        <f>IF(Tabelle1[[#This Row],[Heizleistung (55°C)]]=0,Tabelle1[[#This Row],[Heizleistung (35°C)]],(Tabelle1[[#This Row],[Heizleistung (35°C)]]+Tabelle1[[#This Row],[Heizleistung (55°C)]])/2)</f>
        <v>7.5</v>
      </c>
      <c r="M2765" s="20">
        <f>IF(Tabelle1[[#This Row],[Etas 55°C]]=0,0,(Tabelle1[[#This Row],[Etas 35°C]]*0.8+Tabelle1[[#This Row],[Etas 55°C]]*0.2))*2.5</f>
        <v>4.0750000000000002</v>
      </c>
      <c r="N2765" s="21">
        <f>IF(-(Tabelle1[[#This Row],[80%/20% SCOP]]-5.5)/5.5=1,"n.a.",-(Tabelle1[[#This Row],[80%/20% SCOP]]-5.5)/5.5)</f>
        <v>0.25909090909090904</v>
      </c>
    </row>
    <row r="2766" spans="1:14" ht="20.100000000000001" customHeight="1" x14ac:dyDescent="0.25">
      <c r="A2766" s="24">
        <v>16006744</v>
      </c>
      <c r="B2766" s="15" t="s">
        <v>2802</v>
      </c>
      <c r="C2766" s="15" t="s">
        <v>2814</v>
      </c>
      <c r="D2766" s="16" t="s">
        <v>2</v>
      </c>
      <c r="E2766" s="17">
        <v>11</v>
      </c>
      <c r="F2766" s="18">
        <v>1.99</v>
      </c>
      <c r="G2766" s="17">
        <v>12.3</v>
      </c>
      <c r="H2766" s="18">
        <v>1.53</v>
      </c>
      <c r="I2766" s="16" t="s">
        <v>109</v>
      </c>
      <c r="J2766" s="16" t="s">
        <v>4</v>
      </c>
      <c r="K2766" s="16" t="s">
        <v>15</v>
      </c>
      <c r="L2766" s="19">
        <f>IF(Tabelle1[[#This Row],[Heizleistung (55°C)]]=0,Tabelle1[[#This Row],[Heizleistung (35°C)]],(Tabelle1[[#This Row],[Heizleistung (35°C)]]+Tabelle1[[#This Row],[Heizleistung (55°C)]])/2)</f>
        <v>11.65</v>
      </c>
      <c r="M2766" s="20">
        <f>IF(Tabelle1[[#This Row],[Etas 55°C]]=0,0,(Tabelle1[[#This Row],[Etas 35°C]]*0.8+Tabelle1[[#This Row],[Etas 55°C]]*0.2))*2.5</f>
        <v>4.7450000000000001</v>
      </c>
      <c r="N2766" s="21">
        <f>IF(-(Tabelle1[[#This Row],[80%/20% SCOP]]-5.5)/5.5=1,"n.a.",-(Tabelle1[[#This Row],[80%/20% SCOP]]-5.5)/5.5)</f>
        <v>0.13727272727272724</v>
      </c>
    </row>
    <row r="2767" spans="1:14" ht="20.100000000000001" customHeight="1" x14ac:dyDescent="0.25">
      <c r="A2767" s="24">
        <v>16006738</v>
      </c>
      <c r="B2767" s="15" t="s">
        <v>2802</v>
      </c>
      <c r="C2767" s="15" t="s">
        <v>2815</v>
      </c>
      <c r="D2767" s="16" t="s">
        <v>2</v>
      </c>
      <c r="E2767" s="17">
        <v>12</v>
      </c>
      <c r="F2767" s="18">
        <v>1.74</v>
      </c>
      <c r="G2767" s="17">
        <v>10</v>
      </c>
      <c r="H2767" s="18">
        <v>1.32</v>
      </c>
      <c r="I2767" s="16" t="s">
        <v>109</v>
      </c>
      <c r="J2767" s="16" t="s">
        <v>4</v>
      </c>
      <c r="K2767" s="16" t="s">
        <v>15</v>
      </c>
      <c r="L2767" s="19">
        <f>IF(Tabelle1[[#This Row],[Heizleistung (55°C)]]=0,Tabelle1[[#This Row],[Heizleistung (35°C)]],(Tabelle1[[#This Row],[Heizleistung (35°C)]]+Tabelle1[[#This Row],[Heizleistung (55°C)]])/2)</f>
        <v>11</v>
      </c>
      <c r="M2767" s="20">
        <f>IF(Tabelle1[[#This Row],[Etas 55°C]]=0,0,(Tabelle1[[#This Row],[Etas 35°C]]*0.8+Tabelle1[[#This Row],[Etas 55°C]]*0.2))*2.5</f>
        <v>4.1400000000000006</v>
      </c>
      <c r="N2767" s="21">
        <f>IF(-(Tabelle1[[#This Row],[80%/20% SCOP]]-5.5)/5.5=1,"n.a.",-(Tabelle1[[#This Row],[80%/20% SCOP]]-5.5)/5.5)</f>
        <v>0.24727272727272717</v>
      </c>
    </row>
    <row r="2768" spans="1:14" ht="20.100000000000001" customHeight="1" x14ac:dyDescent="0.25">
      <c r="A2768" s="24">
        <v>16015574</v>
      </c>
      <c r="B2768" s="15" t="s">
        <v>2816</v>
      </c>
      <c r="C2768" s="15" t="s">
        <v>2817</v>
      </c>
      <c r="D2768" s="16" t="s">
        <v>2</v>
      </c>
      <c r="E2768" s="17">
        <v>15.21</v>
      </c>
      <c r="F2768" s="18">
        <v>2.1659999999999999</v>
      </c>
      <c r="G2768" s="17">
        <v>16.2</v>
      </c>
      <c r="H2768" s="18">
        <v>1.6220000000000001</v>
      </c>
      <c r="I2768" s="16" t="s">
        <v>3</v>
      </c>
      <c r="J2768" s="16" t="s">
        <v>4</v>
      </c>
      <c r="K2768" s="16" t="s">
        <v>4</v>
      </c>
      <c r="L2768" s="19">
        <f>IF(Tabelle1[[#This Row],[Heizleistung (55°C)]]=0,Tabelle1[[#This Row],[Heizleistung (35°C)]],(Tabelle1[[#This Row],[Heizleistung (35°C)]]+Tabelle1[[#This Row],[Heizleistung (55°C)]])/2)</f>
        <v>15.705</v>
      </c>
      <c r="M2768" s="20">
        <f>IF(Tabelle1[[#This Row],[Etas 55°C]]=0,0,(Tabelle1[[#This Row],[Etas 35°C]]*0.8+Tabelle1[[#This Row],[Etas 55°C]]*0.2))*2.5</f>
        <v>5.1429999999999998</v>
      </c>
      <c r="N2768" s="21">
        <f>IF(-(Tabelle1[[#This Row],[80%/20% SCOP]]-5.5)/5.5=1,"n.a.",-(Tabelle1[[#This Row],[80%/20% SCOP]]-5.5)/5.5)</f>
        <v>6.4909090909090944E-2</v>
      </c>
    </row>
    <row r="2769" spans="1:14" ht="20.100000000000001" customHeight="1" x14ac:dyDescent="0.25">
      <c r="A2769" s="24">
        <v>16007290</v>
      </c>
      <c r="B2769" s="15" t="s">
        <v>2816</v>
      </c>
      <c r="C2769" s="15" t="s">
        <v>2818</v>
      </c>
      <c r="D2769" s="16" t="s">
        <v>2</v>
      </c>
      <c r="E2769" s="17">
        <v>8</v>
      </c>
      <c r="F2769" s="18">
        <v>1.8939999999999999</v>
      </c>
      <c r="G2769" s="17">
        <v>8</v>
      </c>
      <c r="H2769" s="18">
        <v>1.373</v>
      </c>
      <c r="I2769" s="16" t="s">
        <v>109</v>
      </c>
      <c r="J2769" s="16" t="s">
        <v>4</v>
      </c>
      <c r="K2769" s="16" t="s">
        <v>4</v>
      </c>
      <c r="L2769" s="19">
        <f>IF(Tabelle1[[#This Row],[Heizleistung (55°C)]]=0,Tabelle1[[#This Row],[Heizleistung (35°C)]],(Tabelle1[[#This Row],[Heizleistung (35°C)]]+Tabelle1[[#This Row],[Heizleistung (55°C)]])/2)</f>
        <v>8</v>
      </c>
      <c r="M2769" s="20">
        <f>IF(Tabelle1[[#This Row],[Etas 55°C]]=0,0,(Tabelle1[[#This Row],[Etas 35°C]]*0.8+Tabelle1[[#This Row],[Etas 55°C]]*0.2))*2.5</f>
        <v>4.4744999999999999</v>
      </c>
      <c r="N2769" s="21">
        <f>IF(-(Tabelle1[[#This Row],[80%/20% SCOP]]-5.5)/5.5=1,"n.a.",-(Tabelle1[[#This Row],[80%/20% SCOP]]-5.5)/5.5)</f>
        <v>0.18645454545454546</v>
      </c>
    </row>
    <row r="2770" spans="1:14" ht="20.100000000000001" customHeight="1" x14ac:dyDescent="0.25">
      <c r="A2770" s="24">
        <v>16018194</v>
      </c>
      <c r="B2770" s="15" t="s">
        <v>2816</v>
      </c>
      <c r="C2770" s="15" t="s">
        <v>2819</v>
      </c>
      <c r="D2770" s="16" t="s">
        <v>2</v>
      </c>
      <c r="E2770" s="17">
        <v>6.1</v>
      </c>
      <c r="F2770" s="18">
        <v>2.11</v>
      </c>
      <c r="G2770" s="17">
        <v>6.1</v>
      </c>
      <c r="H2770" s="18">
        <v>1.58</v>
      </c>
      <c r="I2770" s="16" t="s">
        <v>3</v>
      </c>
      <c r="J2770" s="16" t="s">
        <v>4</v>
      </c>
      <c r="K2770" s="16" t="s">
        <v>4</v>
      </c>
      <c r="L2770" s="19">
        <f>IF(Tabelle1[[#This Row],[Heizleistung (55°C)]]=0,Tabelle1[[#This Row],[Heizleistung (35°C)]],(Tabelle1[[#This Row],[Heizleistung (35°C)]]+Tabelle1[[#This Row],[Heizleistung (55°C)]])/2)</f>
        <v>6.1</v>
      </c>
      <c r="M2770" s="20">
        <f>IF(Tabelle1[[#This Row],[Etas 55°C]]=0,0,(Tabelle1[[#This Row],[Etas 35°C]]*0.8+Tabelle1[[#This Row],[Etas 55°C]]*0.2))*2.5</f>
        <v>5.01</v>
      </c>
      <c r="N2770" s="21">
        <f>IF(-(Tabelle1[[#This Row],[80%/20% SCOP]]-5.5)/5.5=1,"n.a.",-(Tabelle1[[#This Row],[80%/20% SCOP]]-5.5)/5.5)</f>
        <v>8.9090909090909123E-2</v>
      </c>
    </row>
    <row r="2771" spans="1:14" ht="20.100000000000001" customHeight="1" x14ac:dyDescent="0.25">
      <c r="A2771" s="24">
        <v>16018196</v>
      </c>
      <c r="B2771" s="15" t="s">
        <v>2816</v>
      </c>
      <c r="C2771" s="15" t="s">
        <v>2820</v>
      </c>
      <c r="D2771" s="16" t="s">
        <v>2</v>
      </c>
      <c r="E2771" s="17">
        <v>14.1</v>
      </c>
      <c r="F2771" s="18">
        <v>1.92</v>
      </c>
      <c r="G2771" s="17">
        <v>14.1</v>
      </c>
      <c r="H2771" s="18">
        <v>1.51</v>
      </c>
      <c r="I2771" s="16" t="s">
        <v>3</v>
      </c>
      <c r="J2771" s="16" t="s">
        <v>4</v>
      </c>
      <c r="K2771" s="16" t="s">
        <v>4</v>
      </c>
      <c r="L2771" s="19">
        <f>IF(Tabelle1[[#This Row],[Heizleistung (55°C)]]=0,Tabelle1[[#This Row],[Heizleistung (35°C)]],(Tabelle1[[#This Row],[Heizleistung (35°C)]]+Tabelle1[[#This Row],[Heizleistung (55°C)]])/2)</f>
        <v>14.1</v>
      </c>
      <c r="M2771" s="20">
        <f>IF(Tabelle1[[#This Row],[Etas 55°C]]=0,0,(Tabelle1[[#This Row],[Etas 35°C]]*0.8+Tabelle1[[#This Row],[Etas 55°C]]*0.2))*2.5</f>
        <v>4.5950000000000006</v>
      </c>
      <c r="N2771" s="21">
        <f>IF(-(Tabelle1[[#This Row],[80%/20% SCOP]]-5.5)/5.5=1,"n.a.",-(Tabelle1[[#This Row],[80%/20% SCOP]]-5.5)/5.5)</f>
        <v>0.16454545454545444</v>
      </c>
    </row>
    <row r="2772" spans="1:14" ht="20.100000000000001" customHeight="1" x14ac:dyDescent="0.25">
      <c r="A2772" s="24">
        <v>16017076</v>
      </c>
      <c r="B2772" s="15" t="s">
        <v>2816</v>
      </c>
      <c r="C2772" s="15" t="s">
        <v>2821</v>
      </c>
      <c r="D2772" s="16" t="s">
        <v>2</v>
      </c>
      <c r="E2772" s="17">
        <v>7.09</v>
      </c>
      <c r="F2772" s="18">
        <v>2.2440000000000002</v>
      </c>
      <c r="G2772" s="17">
        <v>7.12</v>
      </c>
      <c r="H2772" s="18">
        <v>1.659</v>
      </c>
      <c r="I2772" s="16" t="s">
        <v>3</v>
      </c>
      <c r="J2772" s="16" t="s">
        <v>4</v>
      </c>
      <c r="K2772" s="16" t="s">
        <v>4</v>
      </c>
      <c r="L2772" s="19">
        <f>IF(Tabelle1[[#This Row],[Heizleistung (55°C)]]=0,Tabelle1[[#This Row],[Heizleistung (35°C)]],(Tabelle1[[#This Row],[Heizleistung (35°C)]]+Tabelle1[[#This Row],[Heizleistung (55°C)]])/2)</f>
        <v>7.1050000000000004</v>
      </c>
      <c r="M2772" s="20">
        <f>IF(Tabelle1[[#This Row],[Etas 55°C]]=0,0,(Tabelle1[[#This Row],[Etas 35°C]]*0.8+Tabelle1[[#This Row],[Etas 55°C]]*0.2))*2.5</f>
        <v>5.3175000000000008</v>
      </c>
      <c r="N2772" s="21">
        <f>IF(-(Tabelle1[[#This Row],[80%/20% SCOP]]-5.5)/5.5=1,"n.a.",-(Tabelle1[[#This Row],[80%/20% SCOP]]-5.5)/5.5)</f>
        <v>3.3181818181818042E-2</v>
      </c>
    </row>
    <row r="2773" spans="1:14" ht="20.100000000000001" customHeight="1" x14ac:dyDescent="0.25">
      <c r="A2773" s="24">
        <v>16007234</v>
      </c>
      <c r="B2773" s="15" t="s">
        <v>2816</v>
      </c>
      <c r="C2773" s="15" t="s">
        <v>2822</v>
      </c>
      <c r="D2773" s="16" t="s">
        <v>2</v>
      </c>
      <c r="E2773" s="17">
        <v>16</v>
      </c>
      <c r="F2773" s="18">
        <v>1.946</v>
      </c>
      <c r="G2773" s="17">
        <v>16</v>
      </c>
      <c r="H2773" s="18">
        <v>1.4379999999999999</v>
      </c>
      <c r="I2773" s="16" t="s">
        <v>109</v>
      </c>
      <c r="J2773" s="16" t="s">
        <v>4</v>
      </c>
      <c r="K2773" s="16" t="s">
        <v>4</v>
      </c>
      <c r="L2773" s="19">
        <f>IF(Tabelle1[[#This Row],[Heizleistung (55°C)]]=0,Tabelle1[[#This Row],[Heizleistung (35°C)]],(Tabelle1[[#This Row],[Heizleistung (35°C)]]+Tabelle1[[#This Row],[Heizleistung (55°C)]])/2)</f>
        <v>16</v>
      </c>
      <c r="M2773" s="20">
        <f>IF(Tabelle1[[#This Row],[Etas 55°C]]=0,0,(Tabelle1[[#This Row],[Etas 35°C]]*0.8+Tabelle1[[#This Row],[Etas 55°C]]*0.2))*2.5</f>
        <v>4.6109999999999998</v>
      </c>
      <c r="N2773" s="21">
        <f>IF(-(Tabelle1[[#This Row],[80%/20% SCOP]]-5.5)/5.5=1,"n.a.",-(Tabelle1[[#This Row],[80%/20% SCOP]]-5.5)/5.5)</f>
        <v>0.16163636363636369</v>
      </c>
    </row>
    <row r="2774" spans="1:14" ht="20.100000000000001" customHeight="1" x14ac:dyDescent="0.25">
      <c r="A2774" s="24">
        <v>16015573</v>
      </c>
      <c r="B2774" s="15" t="s">
        <v>2816</v>
      </c>
      <c r="C2774" s="15" t="s">
        <v>2823</v>
      </c>
      <c r="D2774" s="16" t="s">
        <v>2</v>
      </c>
      <c r="E2774" s="17">
        <v>10.08</v>
      </c>
      <c r="F2774" s="18">
        <v>2.25</v>
      </c>
      <c r="G2774" s="17">
        <v>10.050000000000001</v>
      </c>
      <c r="H2774" s="18">
        <v>1.698</v>
      </c>
      <c r="I2774" s="16" t="s">
        <v>3</v>
      </c>
      <c r="J2774" s="16" t="s">
        <v>4</v>
      </c>
      <c r="K2774" s="16" t="s">
        <v>4</v>
      </c>
      <c r="L2774" s="19">
        <f>IF(Tabelle1[[#This Row],[Heizleistung (55°C)]]=0,Tabelle1[[#This Row],[Heizleistung (35°C)]],(Tabelle1[[#This Row],[Heizleistung (35°C)]]+Tabelle1[[#This Row],[Heizleistung (55°C)]])/2)</f>
        <v>10.065000000000001</v>
      </c>
      <c r="M2774" s="20">
        <f>IF(Tabelle1[[#This Row],[Etas 55°C]]=0,0,(Tabelle1[[#This Row],[Etas 35°C]]*0.8+Tabelle1[[#This Row],[Etas 55°C]]*0.2))*2.5</f>
        <v>5.3490000000000002</v>
      </c>
      <c r="N2774" s="21">
        <f>IF(-(Tabelle1[[#This Row],[80%/20% SCOP]]-5.5)/5.5=1,"n.a.",-(Tabelle1[[#This Row],[80%/20% SCOP]]-5.5)/5.5)</f>
        <v>2.7454545454545419E-2</v>
      </c>
    </row>
    <row r="2775" spans="1:14" ht="20.100000000000001" customHeight="1" x14ac:dyDescent="0.25">
      <c r="A2775" s="24">
        <v>16007293</v>
      </c>
      <c r="B2775" s="15" t="s">
        <v>2816</v>
      </c>
      <c r="C2775" s="15" t="s">
        <v>2824</v>
      </c>
      <c r="D2775" s="16" t="s">
        <v>2</v>
      </c>
      <c r="E2775" s="17">
        <v>10.92</v>
      </c>
      <c r="F2775" s="18">
        <v>2.214</v>
      </c>
      <c r="G2775" s="17">
        <v>10.6</v>
      </c>
      <c r="H2775" s="18">
        <v>1.5209999999999999</v>
      </c>
      <c r="I2775" s="16" t="s">
        <v>40</v>
      </c>
      <c r="J2775" s="16" t="s">
        <v>4</v>
      </c>
      <c r="K2775" s="16" t="s">
        <v>4</v>
      </c>
      <c r="L2775" s="19">
        <f>IF(Tabelle1[[#This Row],[Heizleistung (55°C)]]=0,Tabelle1[[#This Row],[Heizleistung (35°C)]],(Tabelle1[[#This Row],[Heizleistung (35°C)]]+Tabelle1[[#This Row],[Heizleistung (55°C)]])/2)</f>
        <v>10.76</v>
      </c>
      <c r="M2775" s="20">
        <f>IF(Tabelle1[[#This Row],[Etas 55°C]]=0,0,(Tabelle1[[#This Row],[Etas 35°C]]*0.8+Tabelle1[[#This Row],[Etas 55°C]]*0.2))*2.5</f>
        <v>5.1885000000000003</v>
      </c>
      <c r="N2775" s="21">
        <f>IF(-(Tabelle1[[#This Row],[80%/20% SCOP]]-5.5)/5.5=1,"n.a.",-(Tabelle1[[#This Row],[80%/20% SCOP]]-5.5)/5.5)</f>
        <v>5.6636363636363575E-2</v>
      </c>
    </row>
    <row r="2776" spans="1:14" ht="20.100000000000001" customHeight="1" x14ac:dyDescent="0.25">
      <c r="A2776" s="24">
        <v>16007294</v>
      </c>
      <c r="B2776" s="15" t="s">
        <v>2816</v>
      </c>
      <c r="C2776" s="15" t="s">
        <v>2825</v>
      </c>
      <c r="D2776" s="16" t="s">
        <v>2</v>
      </c>
      <c r="E2776" s="17">
        <v>15.89</v>
      </c>
      <c r="F2776" s="18">
        <v>2.1219999999999999</v>
      </c>
      <c r="G2776" s="17">
        <v>14.73</v>
      </c>
      <c r="H2776" s="18">
        <v>1.5189999999999999</v>
      </c>
      <c r="I2776" s="16" t="s">
        <v>40</v>
      </c>
      <c r="J2776" s="16" t="s">
        <v>4</v>
      </c>
      <c r="K2776" s="16" t="s">
        <v>4</v>
      </c>
      <c r="L2776" s="19">
        <f>IF(Tabelle1[[#This Row],[Heizleistung (55°C)]]=0,Tabelle1[[#This Row],[Heizleistung (35°C)]],(Tabelle1[[#This Row],[Heizleistung (35°C)]]+Tabelle1[[#This Row],[Heizleistung (55°C)]])/2)</f>
        <v>15.31</v>
      </c>
      <c r="M2776" s="20">
        <f>IF(Tabelle1[[#This Row],[Etas 55°C]]=0,0,(Tabelle1[[#This Row],[Etas 35°C]]*0.8+Tabelle1[[#This Row],[Etas 55°C]]*0.2))*2.5</f>
        <v>5.0034999999999998</v>
      </c>
      <c r="N2776" s="21">
        <f>IF(-(Tabelle1[[#This Row],[80%/20% SCOP]]-5.5)/5.5=1,"n.a.",-(Tabelle1[[#This Row],[80%/20% SCOP]]-5.5)/5.5)</f>
        <v>9.0272727272727296E-2</v>
      </c>
    </row>
    <row r="2777" spans="1:14" ht="20.100000000000001" customHeight="1" x14ac:dyDescent="0.25">
      <c r="A2777" s="24">
        <v>16007233</v>
      </c>
      <c r="B2777" s="15" t="s">
        <v>2816</v>
      </c>
      <c r="C2777" s="15" t="s">
        <v>2826</v>
      </c>
      <c r="D2777" s="16" t="s">
        <v>2</v>
      </c>
      <c r="E2777" s="17">
        <v>8</v>
      </c>
      <c r="F2777" s="18">
        <v>1.9059999999999999</v>
      </c>
      <c r="G2777" s="17">
        <v>8</v>
      </c>
      <c r="H2777" s="18">
        <v>1.3779999999999999</v>
      </c>
      <c r="I2777" s="16" t="s">
        <v>109</v>
      </c>
      <c r="J2777" s="16" t="s">
        <v>4</v>
      </c>
      <c r="K2777" s="16" t="s">
        <v>4</v>
      </c>
      <c r="L2777" s="19">
        <f>IF(Tabelle1[[#This Row],[Heizleistung (55°C)]]=0,Tabelle1[[#This Row],[Heizleistung (35°C)]],(Tabelle1[[#This Row],[Heizleistung (35°C)]]+Tabelle1[[#This Row],[Heizleistung (55°C)]])/2)</f>
        <v>8</v>
      </c>
      <c r="M2777" s="20">
        <f>IF(Tabelle1[[#This Row],[Etas 55°C]]=0,0,(Tabelle1[[#This Row],[Etas 35°C]]*0.8+Tabelle1[[#This Row],[Etas 55°C]]*0.2))*2.5</f>
        <v>4.5010000000000003</v>
      </c>
      <c r="N2777" s="21">
        <f>IF(-(Tabelle1[[#This Row],[80%/20% SCOP]]-5.5)/5.5=1,"n.a.",-(Tabelle1[[#This Row],[80%/20% SCOP]]-5.5)/5.5)</f>
        <v>0.18163636363636357</v>
      </c>
    </row>
    <row r="2778" spans="1:14" ht="20.100000000000001" customHeight="1" x14ac:dyDescent="0.25">
      <c r="A2778" s="24">
        <v>16018195</v>
      </c>
      <c r="B2778" s="15" t="s">
        <v>2816</v>
      </c>
      <c r="C2778" s="15" t="s">
        <v>2827</v>
      </c>
      <c r="D2778" s="16" t="s">
        <v>2</v>
      </c>
      <c r="E2778" s="17">
        <v>10.1</v>
      </c>
      <c r="F2778" s="18">
        <v>2.0299999999999998</v>
      </c>
      <c r="G2778" s="17">
        <v>10.1</v>
      </c>
      <c r="H2778" s="18">
        <v>1.55</v>
      </c>
      <c r="I2778" s="16" t="s">
        <v>3</v>
      </c>
      <c r="J2778" s="16" t="s">
        <v>4</v>
      </c>
      <c r="K2778" s="16" t="s">
        <v>4</v>
      </c>
      <c r="L2778" s="19">
        <f>IF(Tabelle1[[#This Row],[Heizleistung (55°C)]]=0,Tabelle1[[#This Row],[Heizleistung (35°C)]],(Tabelle1[[#This Row],[Heizleistung (35°C)]]+Tabelle1[[#This Row],[Heizleistung (55°C)]])/2)</f>
        <v>10.1</v>
      </c>
      <c r="M2778" s="20">
        <f>IF(Tabelle1[[#This Row],[Etas 55°C]]=0,0,(Tabelle1[[#This Row],[Etas 35°C]]*0.8+Tabelle1[[#This Row],[Etas 55°C]]*0.2))*2.5</f>
        <v>4.835</v>
      </c>
      <c r="N2778" s="21">
        <f>IF(-(Tabelle1[[#This Row],[80%/20% SCOP]]-5.5)/5.5=1,"n.a.",-(Tabelle1[[#This Row],[80%/20% SCOP]]-5.5)/5.5)</f>
        <v>0.12090909090909091</v>
      </c>
    </row>
    <row r="2779" spans="1:14" ht="20.100000000000001" customHeight="1" x14ac:dyDescent="0.25">
      <c r="A2779" s="24">
        <v>16007292</v>
      </c>
      <c r="B2779" s="15" t="s">
        <v>2816</v>
      </c>
      <c r="C2779" s="15" t="s">
        <v>2828</v>
      </c>
      <c r="D2779" s="16" t="s">
        <v>2</v>
      </c>
      <c r="E2779" s="17">
        <v>7.06</v>
      </c>
      <c r="F2779" s="18">
        <v>2.109</v>
      </c>
      <c r="G2779" s="17">
        <v>6.33</v>
      </c>
      <c r="H2779" s="18">
        <v>1.5049999999999999</v>
      </c>
      <c r="I2779" s="16" t="s">
        <v>40</v>
      </c>
      <c r="J2779" s="16" t="s">
        <v>4</v>
      </c>
      <c r="K2779" s="16" t="s">
        <v>4</v>
      </c>
      <c r="L2779" s="19">
        <f>IF(Tabelle1[[#This Row],[Heizleistung (55°C)]]=0,Tabelle1[[#This Row],[Heizleistung (35°C)]],(Tabelle1[[#This Row],[Heizleistung (35°C)]]+Tabelle1[[#This Row],[Heizleistung (55°C)]])/2)</f>
        <v>6.6950000000000003</v>
      </c>
      <c r="M2779" s="20">
        <f>IF(Tabelle1[[#This Row],[Etas 55°C]]=0,0,(Tabelle1[[#This Row],[Etas 35°C]]*0.8+Tabelle1[[#This Row],[Etas 55°C]]*0.2))*2.5</f>
        <v>4.9704999999999995</v>
      </c>
      <c r="N2779" s="21">
        <f>IF(-(Tabelle1[[#This Row],[80%/20% SCOP]]-5.5)/5.5=1,"n.a.",-(Tabelle1[[#This Row],[80%/20% SCOP]]-5.5)/5.5)</f>
        <v>9.6272727272727371E-2</v>
      </c>
    </row>
    <row r="2780" spans="1:14" ht="20.100000000000001" customHeight="1" x14ac:dyDescent="0.25">
      <c r="A2780" s="24">
        <v>16007291</v>
      </c>
      <c r="B2780" s="15" t="s">
        <v>2816</v>
      </c>
      <c r="C2780" s="15" t="s">
        <v>2829</v>
      </c>
      <c r="D2780" s="16" t="s">
        <v>2</v>
      </c>
      <c r="E2780" s="17">
        <v>16</v>
      </c>
      <c r="F2780" s="18">
        <v>1.911</v>
      </c>
      <c r="G2780" s="17">
        <v>16</v>
      </c>
      <c r="H2780" s="18">
        <v>1.399</v>
      </c>
      <c r="I2780" s="16" t="s">
        <v>109</v>
      </c>
      <c r="J2780" s="16" t="s">
        <v>4</v>
      </c>
      <c r="K2780" s="16" t="s">
        <v>4</v>
      </c>
      <c r="L2780" s="19">
        <f>IF(Tabelle1[[#This Row],[Heizleistung (55°C)]]=0,Tabelle1[[#This Row],[Heizleistung (35°C)]],(Tabelle1[[#This Row],[Heizleistung (35°C)]]+Tabelle1[[#This Row],[Heizleistung (55°C)]])/2)</f>
        <v>16</v>
      </c>
      <c r="M2780" s="20">
        <f>IF(Tabelle1[[#This Row],[Etas 55°C]]=0,0,(Tabelle1[[#This Row],[Etas 35°C]]*0.8+Tabelle1[[#This Row],[Etas 55°C]]*0.2))*2.5</f>
        <v>4.5215000000000005</v>
      </c>
      <c r="N2780" s="21">
        <f>IF(-(Tabelle1[[#This Row],[80%/20% SCOP]]-5.5)/5.5=1,"n.a.",-(Tabelle1[[#This Row],[80%/20% SCOP]]-5.5)/5.5)</f>
        <v>0.17790909090909082</v>
      </c>
    </row>
    <row r="2781" spans="1:14" ht="20.100000000000001" customHeight="1" x14ac:dyDescent="0.25">
      <c r="A2781" s="24">
        <v>16014418</v>
      </c>
      <c r="B2781" s="15" t="s">
        <v>2830</v>
      </c>
      <c r="C2781" s="15" t="s">
        <v>2831</v>
      </c>
      <c r="D2781" s="16" t="s">
        <v>2</v>
      </c>
      <c r="E2781" s="17">
        <v>6.8</v>
      </c>
      <c r="F2781" s="18">
        <v>2</v>
      </c>
      <c r="G2781" s="17">
        <v>5.7</v>
      </c>
      <c r="H2781" s="18">
        <v>1.41</v>
      </c>
      <c r="I2781" s="16" t="s">
        <v>40</v>
      </c>
      <c r="J2781" s="16" t="s">
        <v>4</v>
      </c>
      <c r="K2781" s="16" t="s">
        <v>15</v>
      </c>
      <c r="L2781" s="19">
        <f>IF(Tabelle1[[#This Row],[Heizleistung (55°C)]]=0,Tabelle1[[#This Row],[Heizleistung (35°C)]],(Tabelle1[[#This Row],[Heizleistung (35°C)]]+Tabelle1[[#This Row],[Heizleistung (55°C)]])/2)</f>
        <v>6.25</v>
      </c>
      <c r="M2781" s="20">
        <f>IF(Tabelle1[[#This Row],[Etas 55°C]]=0,0,(Tabelle1[[#This Row],[Etas 35°C]]*0.8+Tabelle1[[#This Row],[Etas 55°C]]*0.2))*2.5</f>
        <v>4.7050000000000001</v>
      </c>
      <c r="N2781" s="21">
        <f>IF(-(Tabelle1[[#This Row],[80%/20% SCOP]]-5.5)/5.5=1,"n.a.",-(Tabelle1[[#This Row],[80%/20% SCOP]]-5.5)/5.5)</f>
        <v>0.14454545454545453</v>
      </c>
    </row>
    <row r="2782" spans="1:14" ht="20.100000000000001" customHeight="1" x14ac:dyDescent="0.25">
      <c r="A2782" s="24">
        <v>16014425</v>
      </c>
      <c r="B2782" s="15" t="s">
        <v>2830</v>
      </c>
      <c r="C2782" s="15" t="s">
        <v>2832</v>
      </c>
      <c r="D2782" s="16" t="s">
        <v>2</v>
      </c>
      <c r="E2782" s="17">
        <v>15.2</v>
      </c>
      <c r="F2782" s="18">
        <v>1.86</v>
      </c>
      <c r="G2782" s="17">
        <v>13</v>
      </c>
      <c r="H2782" s="18">
        <v>1.36</v>
      </c>
      <c r="I2782" s="16" t="s">
        <v>40</v>
      </c>
      <c r="J2782" s="16" t="s">
        <v>4</v>
      </c>
      <c r="K2782" s="16" t="s">
        <v>15</v>
      </c>
      <c r="L2782" s="19">
        <f>IF(Tabelle1[[#This Row],[Heizleistung (55°C)]]=0,Tabelle1[[#This Row],[Heizleistung (35°C)]],(Tabelle1[[#This Row],[Heizleistung (35°C)]]+Tabelle1[[#This Row],[Heizleistung (55°C)]])/2)</f>
        <v>14.1</v>
      </c>
      <c r="M2782" s="20">
        <f>IF(Tabelle1[[#This Row],[Etas 55°C]]=0,0,(Tabelle1[[#This Row],[Etas 35°C]]*0.8+Tabelle1[[#This Row],[Etas 55°C]]*0.2))*2.5</f>
        <v>4.4000000000000004</v>
      </c>
      <c r="N2782" s="21">
        <f>IF(-(Tabelle1[[#This Row],[80%/20% SCOP]]-5.5)/5.5=1,"n.a.",-(Tabelle1[[#This Row],[80%/20% SCOP]]-5.5)/5.5)</f>
        <v>0.19999999999999993</v>
      </c>
    </row>
    <row r="2783" spans="1:14" ht="20.100000000000001" customHeight="1" x14ac:dyDescent="0.25">
      <c r="A2783" s="24">
        <v>16014421</v>
      </c>
      <c r="B2783" s="15" t="s">
        <v>2830</v>
      </c>
      <c r="C2783" s="15" t="s">
        <v>2833</v>
      </c>
      <c r="D2783" s="16" t="s">
        <v>2</v>
      </c>
      <c r="E2783" s="17">
        <v>9.1999999999999993</v>
      </c>
      <c r="F2783" s="18">
        <v>2.0499999999999998</v>
      </c>
      <c r="G2783" s="17">
        <v>7.7</v>
      </c>
      <c r="H2783" s="18">
        <v>1.37</v>
      </c>
      <c r="I2783" s="16" t="s">
        <v>40</v>
      </c>
      <c r="J2783" s="16" t="s">
        <v>4</v>
      </c>
      <c r="K2783" s="16" t="s">
        <v>15</v>
      </c>
      <c r="L2783" s="19">
        <f>IF(Tabelle1[[#This Row],[Heizleistung (55°C)]]=0,Tabelle1[[#This Row],[Heizleistung (35°C)]],(Tabelle1[[#This Row],[Heizleistung (35°C)]]+Tabelle1[[#This Row],[Heizleistung (55°C)]])/2)</f>
        <v>8.4499999999999993</v>
      </c>
      <c r="M2783" s="20">
        <f>IF(Tabelle1[[#This Row],[Etas 55°C]]=0,0,(Tabelle1[[#This Row],[Etas 35°C]]*0.8+Tabelle1[[#This Row],[Etas 55°C]]*0.2))*2.5</f>
        <v>4.7850000000000001</v>
      </c>
      <c r="N2783" s="21">
        <f>IF(-(Tabelle1[[#This Row],[80%/20% SCOP]]-5.5)/5.5=1,"n.a.",-(Tabelle1[[#This Row],[80%/20% SCOP]]-5.5)/5.5)</f>
        <v>0.12999999999999998</v>
      </c>
    </row>
    <row r="2784" spans="1:14" ht="20.100000000000001" customHeight="1" x14ac:dyDescent="0.25">
      <c r="A2784" s="24">
        <v>16014424</v>
      </c>
      <c r="B2784" s="15" t="s">
        <v>2830</v>
      </c>
      <c r="C2784" s="15" t="s">
        <v>2834</v>
      </c>
      <c r="D2784" s="16" t="s">
        <v>2</v>
      </c>
      <c r="E2784" s="17">
        <v>13.7</v>
      </c>
      <c r="F2784" s="18">
        <v>1.91</v>
      </c>
      <c r="G2784" s="17">
        <v>12.1</v>
      </c>
      <c r="H2784" s="18">
        <v>1.38</v>
      </c>
      <c r="I2784" s="16" t="s">
        <v>40</v>
      </c>
      <c r="J2784" s="16" t="s">
        <v>4</v>
      </c>
      <c r="K2784" s="16" t="s">
        <v>15</v>
      </c>
      <c r="L2784" s="19">
        <f>IF(Tabelle1[[#This Row],[Heizleistung (55°C)]]=0,Tabelle1[[#This Row],[Heizleistung (35°C)]],(Tabelle1[[#This Row],[Heizleistung (35°C)]]+Tabelle1[[#This Row],[Heizleistung (55°C)]])/2)</f>
        <v>12.899999999999999</v>
      </c>
      <c r="M2784" s="20">
        <f>IF(Tabelle1[[#This Row],[Etas 55°C]]=0,0,(Tabelle1[[#This Row],[Etas 35°C]]*0.8+Tabelle1[[#This Row],[Etas 55°C]]*0.2))*2.5</f>
        <v>4.51</v>
      </c>
      <c r="N2784" s="21">
        <f>IF(-(Tabelle1[[#This Row],[80%/20% SCOP]]-5.5)/5.5=1,"n.a.",-(Tabelle1[[#This Row],[80%/20% SCOP]]-5.5)/5.5)</f>
        <v>0.18000000000000005</v>
      </c>
    </row>
    <row r="2785" spans="1:14" ht="20.100000000000001" customHeight="1" x14ac:dyDescent="0.25">
      <c r="A2785" s="24">
        <v>16014404</v>
      </c>
      <c r="B2785" s="15" t="s">
        <v>2830</v>
      </c>
      <c r="C2785" s="15" t="s">
        <v>2835</v>
      </c>
      <c r="D2785" s="16" t="s">
        <v>2</v>
      </c>
      <c r="E2785" s="17">
        <v>7.19</v>
      </c>
      <c r="F2785" s="18">
        <v>2.04</v>
      </c>
      <c r="G2785" s="17">
        <v>5.84</v>
      </c>
      <c r="H2785" s="18">
        <v>1.32</v>
      </c>
      <c r="I2785" s="16" t="s">
        <v>40</v>
      </c>
      <c r="J2785" s="16" t="s">
        <v>4</v>
      </c>
      <c r="K2785" s="16" t="s">
        <v>15</v>
      </c>
      <c r="L2785" s="19">
        <f>IF(Tabelle1[[#This Row],[Heizleistung (55°C)]]=0,Tabelle1[[#This Row],[Heizleistung (35°C)]],(Tabelle1[[#This Row],[Heizleistung (35°C)]]+Tabelle1[[#This Row],[Heizleistung (55°C)]])/2)</f>
        <v>6.5150000000000006</v>
      </c>
      <c r="M2785" s="20">
        <f>IF(Tabelle1[[#This Row],[Etas 55°C]]=0,0,(Tabelle1[[#This Row],[Etas 35°C]]*0.8+Tabelle1[[#This Row],[Etas 55°C]]*0.2))*2.5</f>
        <v>4.74</v>
      </c>
      <c r="N2785" s="21">
        <f>IF(-(Tabelle1[[#This Row],[80%/20% SCOP]]-5.5)/5.5=1,"n.a.",-(Tabelle1[[#This Row],[80%/20% SCOP]]-5.5)/5.5)</f>
        <v>0.13818181818181816</v>
      </c>
    </row>
    <row r="2786" spans="1:14" ht="20.100000000000001" customHeight="1" x14ac:dyDescent="0.25">
      <c r="A2786" s="24">
        <v>16014423</v>
      </c>
      <c r="B2786" s="15" t="s">
        <v>2830</v>
      </c>
      <c r="C2786" s="15" t="s">
        <v>2836</v>
      </c>
      <c r="D2786" s="16" t="s">
        <v>2</v>
      </c>
      <c r="E2786" s="17">
        <v>12</v>
      </c>
      <c r="F2786" s="18">
        <v>1.95</v>
      </c>
      <c r="G2786" s="17">
        <v>11.6</v>
      </c>
      <c r="H2786" s="18">
        <v>1.38</v>
      </c>
      <c r="I2786" s="16" t="s">
        <v>40</v>
      </c>
      <c r="J2786" s="16" t="s">
        <v>4</v>
      </c>
      <c r="K2786" s="16" t="s">
        <v>15</v>
      </c>
      <c r="L2786" s="19">
        <f>IF(Tabelle1[[#This Row],[Heizleistung (55°C)]]=0,Tabelle1[[#This Row],[Heizleistung (35°C)]],(Tabelle1[[#This Row],[Heizleistung (35°C)]]+Tabelle1[[#This Row],[Heizleistung (55°C)]])/2)</f>
        <v>11.8</v>
      </c>
      <c r="M2786" s="20">
        <f>IF(Tabelle1[[#This Row],[Etas 55°C]]=0,0,(Tabelle1[[#This Row],[Etas 35°C]]*0.8+Tabelle1[[#This Row],[Etas 55°C]]*0.2))*2.5</f>
        <v>4.59</v>
      </c>
      <c r="N2786" s="21">
        <f>IF(-(Tabelle1[[#This Row],[80%/20% SCOP]]-5.5)/5.5=1,"n.a.",-(Tabelle1[[#This Row],[80%/20% SCOP]]-5.5)/5.5)</f>
        <v>0.16545454545454549</v>
      </c>
    </row>
    <row r="2787" spans="1:14" ht="20.100000000000001" customHeight="1" x14ac:dyDescent="0.25">
      <c r="A2787" s="24">
        <v>16014420</v>
      </c>
      <c r="B2787" s="15" t="s">
        <v>2830</v>
      </c>
      <c r="C2787" s="15" t="s">
        <v>2837</v>
      </c>
      <c r="D2787" s="16" t="s">
        <v>2</v>
      </c>
      <c r="E2787" s="17">
        <v>7.19</v>
      </c>
      <c r="F2787" s="18">
        <v>2.04</v>
      </c>
      <c r="G2787" s="17">
        <v>5.84</v>
      </c>
      <c r="H2787" s="18">
        <v>1.32</v>
      </c>
      <c r="I2787" s="16" t="s">
        <v>40</v>
      </c>
      <c r="J2787" s="16" t="s">
        <v>4</v>
      </c>
      <c r="K2787" s="16" t="s">
        <v>15</v>
      </c>
      <c r="L2787" s="19">
        <f>IF(Tabelle1[[#This Row],[Heizleistung (55°C)]]=0,Tabelle1[[#This Row],[Heizleistung (35°C)]],(Tabelle1[[#This Row],[Heizleistung (35°C)]]+Tabelle1[[#This Row],[Heizleistung (55°C)]])/2)</f>
        <v>6.5150000000000006</v>
      </c>
      <c r="M2787" s="20">
        <f>IF(Tabelle1[[#This Row],[Etas 55°C]]=0,0,(Tabelle1[[#This Row],[Etas 35°C]]*0.8+Tabelle1[[#This Row],[Etas 55°C]]*0.2))*2.5</f>
        <v>4.74</v>
      </c>
      <c r="N2787" s="21">
        <f>IF(-(Tabelle1[[#This Row],[80%/20% SCOP]]-5.5)/5.5=1,"n.a.",-(Tabelle1[[#This Row],[80%/20% SCOP]]-5.5)/5.5)</f>
        <v>0.13818181818181816</v>
      </c>
    </row>
    <row r="2788" spans="1:14" ht="20.100000000000001" customHeight="1" x14ac:dyDescent="0.25">
      <c r="A2788" s="24">
        <v>16014409</v>
      </c>
      <c r="B2788" s="15" t="s">
        <v>2830</v>
      </c>
      <c r="C2788" s="15" t="s">
        <v>2838</v>
      </c>
      <c r="D2788" s="16" t="s">
        <v>2</v>
      </c>
      <c r="E2788" s="17">
        <v>21</v>
      </c>
      <c r="F2788" s="18">
        <v>1.8</v>
      </c>
      <c r="G2788" s="17">
        <v>22</v>
      </c>
      <c r="H2788" s="18">
        <v>1.28</v>
      </c>
      <c r="I2788" s="16" t="s">
        <v>40</v>
      </c>
      <c r="J2788" s="16" t="s">
        <v>4</v>
      </c>
      <c r="K2788" s="16" t="s">
        <v>15</v>
      </c>
      <c r="L2788" s="19">
        <f>IF(Tabelle1[[#This Row],[Heizleistung (55°C)]]=0,Tabelle1[[#This Row],[Heizleistung (35°C)]],(Tabelle1[[#This Row],[Heizleistung (35°C)]]+Tabelle1[[#This Row],[Heizleistung (55°C)]])/2)</f>
        <v>21.5</v>
      </c>
      <c r="M2788" s="20">
        <f>IF(Tabelle1[[#This Row],[Etas 55°C]]=0,0,(Tabelle1[[#This Row],[Etas 35°C]]*0.8+Tabelle1[[#This Row],[Etas 55°C]]*0.2))*2.5</f>
        <v>4.24</v>
      </c>
      <c r="N2788" s="21">
        <f>IF(-(Tabelle1[[#This Row],[80%/20% SCOP]]-5.5)/5.5=1,"n.a.",-(Tabelle1[[#This Row],[80%/20% SCOP]]-5.5)/5.5)</f>
        <v>0.22909090909090904</v>
      </c>
    </row>
    <row r="2789" spans="1:14" ht="20.100000000000001" customHeight="1" x14ac:dyDescent="0.25">
      <c r="A2789" s="24">
        <v>16014417</v>
      </c>
      <c r="B2789" s="15" t="s">
        <v>2830</v>
      </c>
      <c r="C2789" s="15" t="s">
        <v>2839</v>
      </c>
      <c r="D2789" s="16" t="s">
        <v>2</v>
      </c>
      <c r="E2789" s="17">
        <v>6.8</v>
      </c>
      <c r="F2789" s="18">
        <v>2</v>
      </c>
      <c r="G2789" s="17">
        <v>5.7</v>
      </c>
      <c r="H2789" s="18">
        <v>1.41</v>
      </c>
      <c r="I2789" s="16" t="s">
        <v>40</v>
      </c>
      <c r="J2789" s="16" t="s">
        <v>4</v>
      </c>
      <c r="K2789" s="16" t="s">
        <v>15</v>
      </c>
      <c r="L2789" s="19">
        <f>IF(Tabelle1[[#This Row],[Heizleistung (55°C)]]=0,Tabelle1[[#This Row],[Heizleistung (35°C)]],(Tabelle1[[#This Row],[Heizleistung (35°C)]]+Tabelle1[[#This Row],[Heizleistung (55°C)]])/2)</f>
        <v>6.25</v>
      </c>
      <c r="M2789" s="20">
        <f>IF(Tabelle1[[#This Row],[Etas 55°C]]=0,0,(Tabelle1[[#This Row],[Etas 35°C]]*0.8+Tabelle1[[#This Row],[Etas 55°C]]*0.2))*2.5</f>
        <v>4.7050000000000001</v>
      </c>
      <c r="N2789" s="21">
        <f>IF(-(Tabelle1[[#This Row],[80%/20% SCOP]]-5.5)/5.5=1,"n.a.",-(Tabelle1[[#This Row],[80%/20% SCOP]]-5.5)/5.5)</f>
        <v>0.14454545454545453</v>
      </c>
    </row>
    <row r="2790" spans="1:14" ht="20.100000000000001" customHeight="1" x14ac:dyDescent="0.25">
      <c r="A2790" s="24">
        <v>16014419</v>
      </c>
      <c r="B2790" s="15" t="s">
        <v>2830</v>
      </c>
      <c r="C2790" s="15" t="s">
        <v>2840</v>
      </c>
      <c r="D2790" s="16" t="s">
        <v>2</v>
      </c>
      <c r="E2790" s="17">
        <v>7.19</v>
      </c>
      <c r="F2790" s="18">
        <v>2.04</v>
      </c>
      <c r="G2790" s="17">
        <v>5.84</v>
      </c>
      <c r="H2790" s="18">
        <v>1.32</v>
      </c>
      <c r="I2790" s="16" t="s">
        <v>40</v>
      </c>
      <c r="J2790" s="16" t="s">
        <v>4</v>
      </c>
      <c r="K2790" s="16" t="s">
        <v>15</v>
      </c>
      <c r="L2790" s="19">
        <f>IF(Tabelle1[[#This Row],[Heizleistung (55°C)]]=0,Tabelle1[[#This Row],[Heizleistung (35°C)]],(Tabelle1[[#This Row],[Heizleistung (35°C)]]+Tabelle1[[#This Row],[Heizleistung (55°C)]])/2)</f>
        <v>6.5150000000000006</v>
      </c>
      <c r="M2790" s="20">
        <f>IF(Tabelle1[[#This Row],[Etas 55°C]]=0,0,(Tabelle1[[#This Row],[Etas 35°C]]*0.8+Tabelle1[[#This Row],[Etas 55°C]]*0.2))*2.5</f>
        <v>4.74</v>
      </c>
      <c r="N2790" s="21">
        <f>IF(-(Tabelle1[[#This Row],[80%/20% SCOP]]-5.5)/5.5=1,"n.a.",-(Tabelle1[[#This Row],[80%/20% SCOP]]-5.5)/5.5)</f>
        <v>0.13818181818181816</v>
      </c>
    </row>
    <row r="2791" spans="1:14" ht="20.100000000000001" customHeight="1" x14ac:dyDescent="0.25">
      <c r="A2791" s="24">
        <v>16014405</v>
      </c>
      <c r="B2791" s="15" t="s">
        <v>2830</v>
      </c>
      <c r="C2791" s="15" t="s">
        <v>2841</v>
      </c>
      <c r="D2791" s="16" t="s">
        <v>2</v>
      </c>
      <c r="E2791" s="17">
        <v>9.1999999999999993</v>
      </c>
      <c r="F2791" s="18">
        <v>2.0499999999999998</v>
      </c>
      <c r="G2791" s="17">
        <v>7.7</v>
      </c>
      <c r="H2791" s="18">
        <v>1.37</v>
      </c>
      <c r="I2791" s="16" t="s">
        <v>40</v>
      </c>
      <c r="J2791" s="16" t="s">
        <v>4</v>
      </c>
      <c r="K2791" s="16" t="s">
        <v>15</v>
      </c>
      <c r="L2791" s="19">
        <f>IF(Tabelle1[[#This Row],[Heizleistung (55°C)]]=0,Tabelle1[[#This Row],[Heizleistung (35°C)]],(Tabelle1[[#This Row],[Heizleistung (35°C)]]+Tabelle1[[#This Row],[Heizleistung (55°C)]])/2)</f>
        <v>8.4499999999999993</v>
      </c>
      <c r="M2791" s="20">
        <f>IF(Tabelle1[[#This Row],[Etas 55°C]]=0,0,(Tabelle1[[#This Row],[Etas 35°C]]*0.8+Tabelle1[[#This Row],[Etas 55°C]]*0.2))*2.5</f>
        <v>4.7850000000000001</v>
      </c>
      <c r="N2791" s="21">
        <f>IF(-(Tabelle1[[#This Row],[80%/20% SCOP]]-5.5)/5.5=1,"n.a.",-(Tabelle1[[#This Row],[80%/20% SCOP]]-5.5)/5.5)</f>
        <v>0.12999999999999998</v>
      </c>
    </row>
    <row r="2792" spans="1:14" ht="20.100000000000001" customHeight="1" x14ac:dyDescent="0.25">
      <c r="A2792" s="24">
        <v>16014375</v>
      </c>
      <c r="B2792" s="15" t="s">
        <v>2830</v>
      </c>
      <c r="C2792" s="15" t="s">
        <v>2842</v>
      </c>
      <c r="D2792" s="16" t="s">
        <v>2</v>
      </c>
      <c r="E2792" s="17">
        <v>9</v>
      </c>
      <c r="F2792" s="18">
        <v>1.732</v>
      </c>
      <c r="G2792" s="17">
        <v>9</v>
      </c>
      <c r="H2792" s="18">
        <v>1.3759999999999999</v>
      </c>
      <c r="I2792" s="16" t="s">
        <v>3</v>
      </c>
      <c r="J2792" s="16" t="s">
        <v>4</v>
      </c>
      <c r="K2792" s="16" t="s">
        <v>15</v>
      </c>
      <c r="L2792" s="19">
        <f>IF(Tabelle1[[#This Row],[Heizleistung (55°C)]]=0,Tabelle1[[#This Row],[Heizleistung (35°C)]],(Tabelle1[[#This Row],[Heizleistung (35°C)]]+Tabelle1[[#This Row],[Heizleistung (55°C)]])/2)</f>
        <v>9</v>
      </c>
      <c r="M2792" s="20">
        <f>IF(Tabelle1[[#This Row],[Etas 55°C]]=0,0,(Tabelle1[[#This Row],[Etas 35°C]]*0.8+Tabelle1[[#This Row],[Etas 55°C]]*0.2))*2.5</f>
        <v>4.1520000000000001</v>
      </c>
      <c r="N2792" s="21">
        <f>IF(-(Tabelle1[[#This Row],[80%/20% SCOP]]-5.5)/5.5=1,"n.a.",-(Tabelle1[[#This Row],[80%/20% SCOP]]-5.5)/5.5)</f>
        <v>0.24509090909090905</v>
      </c>
    </row>
    <row r="2793" spans="1:14" ht="20.100000000000001" customHeight="1" x14ac:dyDescent="0.25">
      <c r="A2793" s="24">
        <v>16014414</v>
      </c>
      <c r="B2793" s="15" t="s">
        <v>2830</v>
      </c>
      <c r="C2793" s="15" t="s">
        <v>2843</v>
      </c>
      <c r="D2793" s="16" t="s">
        <v>2</v>
      </c>
      <c r="E2793" s="17">
        <v>12</v>
      </c>
      <c r="F2793" s="18">
        <v>1.95</v>
      </c>
      <c r="G2793" s="17">
        <v>11.6</v>
      </c>
      <c r="H2793" s="18">
        <v>1.38</v>
      </c>
      <c r="I2793" s="16" t="s">
        <v>40</v>
      </c>
      <c r="J2793" s="16" t="s">
        <v>4</v>
      </c>
      <c r="K2793" s="16" t="s">
        <v>15</v>
      </c>
      <c r="L2793" s="19">
        <f>IF(Tabelle1[[#This Row],[Heizleistung (55°C)]]=0,Tabelle1[[#This Row],[Heizleistung (35°C)]],(Tabelle1[[#This Row],[Heizleistung (35°C)]]+Tabelle1[[#This Row],[Heizleistung (55°C)]])/2)</f>
        <v>11.8</v>
      </c>
      <c r="M2793" s="20">
        <f>IF(Tabelle1[[#This Row],[Etas 55°C]]=0,0,(Tabelle1[[#This Row],[Etas 35°C]]*0.8+Tabelle1[[#This Row],[Etas 55°C]]*0.2))*2.5</f>
        <v>4.59</v>
      </c>
      <c r="N2793" s="21">
        <f>IF(-(Tabelle1[[#This Row],[80%/20% SCOP]]-5.5)/5.5=1,"n.a.",-(Tabelle1[[#This Row],[80%/20% SCOP]]-5.5)/5.5)</f>
        <v>0.16545454545454549</v>
      </c>
    </row>
    <row r="2794" spans="1:14" ht="20.100000000000001" customHeight="1" x14ac:dyDescent="0.25">
      <c r="A2794" s="24">
        <v>16014422</v>
      </c>
      <c r="B2794" s="15" t="s">
        <v>2830</v>
      </c>
      <c r="C2794" s="15" t="s">
        <v>2844</v>
      </c>
      <c r="D2794" s="16" t="s">
        <v>2</v>
      </c>
      <c r="E2794" s="17">
        <v>9.1999999999999993</v>
      </c>
      <c r="F2794" s="18">
        <v>2.0499999999999998</v>
      </c>
      <c r="G2794" s="17">
        <v>7.7</v>
      </c>
      <c r="H2794" s="18">
        <v>1.37</v>
      </c>
      <c r="I2794" s="16" t="s">
        <v>40</v>
      </c>
      <c r="J2794" s="16" t="s">
        <v>4</v>
      </c>
      <c r="K2794" s="16" t="s">
        <v>15</v>
      </c>
      <c r="L2794" s="19">
        <f>IF(Tabelle1[[#This Row],[Heizleistung (55°C)]]=0,Tabelle1[[#This Row],[Heizleistung (35°C)]],(Tabelle1[[#This Row],[Heizleistung (35°C)]]+Tabelle1[[#This Row],[Heizleistung (55°C)]])/2)</f>
        <v>8.4499999999999993</v>
      </c>
      <c r="M2794" s="20">
        <f>IF(Tabelle1[[#This Row],[Etas 55°C]]=0,0,(Tabelle1[[#This Row],[Etas 35°C]]*0.8+Tabelle1[[#This Row],[Etas 55°C]]*0.2))*2.5</f>
        <v>4.7850000000000001</v>
      </c>
      <c r="N2794" s="21">
        <f>IF(-(Tabelle1[[#This Row],[80%/20% SCOP]]-5.5)/5.5=1,"n.a.",-(Tabelle1[[#This Row],[80%/20% SCOP]]-5.5)/5.5)</f>
        <v>0.12999999999999998</v>
      </c>
    </row>
    <row r="2795" spans="1:14" ht="20.100000000000001" customHeight="1" x14ac:dyDescent="0.25">
      <c r="A2795" s="24">
        <v>16014406</v>
      </c>
      <c r="B2795" s="15" t="s">
        <v>2830</v>
      </c>
      <c r="C2795" s="15" t="s">
        <v>2845</v>
      </c>
      <c r="D2795" s="16" t="s">
        <v>2</v>
      </c>
      <c r="E2795" s="17">
        <v>12</v>
      </c>
      <c r="F2795" s="18">
        <v>1.95</v>
      </c>
      <c r="G2795" s="17">
        <v>11.6</v>
      </c>
      <c r="H2795" s="18">
        <v>1.38</v>
      </c>
      <c r="I2795" s="16" t="s">
        <v>40</v>
      </c>
      <c r="J2795" s="16" t="s">
        <v>4</v>
      </c>
      <c r="K2795" s="16" t="s">
        <v>15</v>
      </c>
      <c r="L2795" s="19">
        <f>IF(Tabelle1[[#This Row],[Heizleistung (55°C)]]=0,Tabelle1[[#This Row],[Heizleistung (35°C)]],(Tabelle1[[#This Row],[Heizleistung (35°C)]]+Tabelle1[[#This Row],[Heizleistung (55°C)]])/2)</f>
        <v>11.8</v>
      </c>
      <c r="M2795" s="20">
        <f>IF(Tabelle1[[#This Row],[Etas 55°C]]=0,0,(Tabelle1[[#This Row],[Etas 35°C]]*0.8+Tabelle1[[#This Row],[Etas 55°C]]*0.2))*2.5</f>
        <v>4.59</v>
      </c>
      <c r="N2795" s="21">
        <f>IF(-(Tabelle1[[#This Row],[80%/20% SCOP]]-5.5)/5.5=1,"n.a.",-(Tabelle1[[#This Row],[80%/20% SCOP]]-5.5)/5.5)</f>
        <v>0.16545454545454549</v>
      </c>
    </row>
    <row r="2796" spans="1:14" ht="20.100000000000001" customHeight="1" x14ac:dyDescent="0.25">
      <c r="A2796" s="24">
        <v>16014412</v>
      </c>
      <c r="B2796" s="15" t="s">
        <v>2830</v>
      </c>
      <c r="C2796" s="15" t="s">
        <v>2846</v>
      </c>
      <c r="D2796" s="16" t="s">
        <v>2</v>
      </c>
      <c r="E2796" s="17">
        <v>7.19</v>
      </c>
      <c r="F2796" s="18">
        <v>2.04</v>
      </c>
      <c r="G2796" s="17">
        <v>5.84</v>
      </c>
      <c r="H2796" s="18">
        <v>1.32</v>
      </c>
      <c r="I2796" s="16" t="s">
        <v>40</v>
      </c>
      <c r="J2796" s="16" t="s">
        <v>4</v>
      </c>
      <c r="K2796" s="16" t="s">
        <v>15</v>
      </c>
      <c r="L2796" s="19">
        <f>IF(Tabelle1[[#This Row],[Heizleistung (55°C)]]=0,Tabelle1[[#This Row],[Heizleistung (35°C)]],(Tabelle1[[#This Row],[Heizleistung (35°C)]]+Tabelle1[[#This Row],[Heizleistung (55°C)]])/2)</f>
        <v>6.5150000000000006</v>
      </c>
      <c r="M2796" s="20">
        <f>IF(Tabelle1[[#This Row],[Etas 55°C]]=0,0,(Tabelle1[[#This Row],[Etas 35°C]]*0.8+Tabelle1[[#This Row],[Etas 55°C]]*0.2))*2.5</f>
        <v>4.74</v>
      </c>
      <c r="N2796" s="21">
        <f>IF(-(Tabelle1[[#This Row],[80%/20% SCOP]]-5.5)/5.5=1,"n.a.",-(Tabelle1[[#This Row],[80%/20% SCOP]]-5.5)/5.5)</f>
        <v>0.13818181818181816</v>
      </c>
    </row>
    <row r="2797" spans="1:14" ht="20.100000000000001" customHeight="1" x14ac:dyDescent="0.25">
      <c r="A2797" s="24">
        <v>16014416</v>
      </c>
      <c r="B2797" s="15" t="s">
        <v>2830</v>
      </c>
      <c r="C2797" s="15" t="s">
        <v>2847</v>
      </c>
      <c r="D2797" s="16" t="s">
        <v>2</v>
      </c>
      <c r="E2797" s="17">
        <v>15.2</v>
      </c>
      <c r="F2797" s="18">
        <v>1.86</v>
      </c>
      <c r="G2797" s="17">
        <v>13</v>
      </c>
      <c r="H2797" s="18">
        <v>1.36</v>
      </c>
      <c r="I2797" s="16" t="s">
        <v>40</v>
      </c>
      <c r="J2797" s="16" t="s">
        <v>4</v>
      </c>
      <c r="K2797" s="16" t="s">
        <v>15</v>
      </c>
      <c r="L2797" s="19">
        <f>IF(Tabelle1[[#This Row],[Heizleistung (55°C)]]=0,Tabelle1[[#This Row],[Heizleistung (35°C)]],(Tabelle1[[#This Row],[Heizleistung (35°C)]]+Tabelle1[[#This Row],[Heizleistung (55°C)]])/2)</f>
        <v>14.1</v>
      </c>
      <c r="M2797" s="20">
        <f>IF(Tabelle1[[#This Row],[Etas 55°C]]=0,0,(Tabelle1[[#This Row],[Etas 35°C]]*0.8+Tabelle1[[#This Row],[Etas 55°C]]*0.2))*2.5</f>
        <v>4.4000000000000004</v>
      </c>
      <c r="N2797" s="21">
        <f>IF(-(Tabelle1[[#This Row],[80%/20% SCOP]]-5.5)/5.5=1,"n.a.",-(Tabelle1[[#This Row],[80%/20% SCOP]]-5.5)/5.5)</f>
        <v>0.19999999999999993</v>
      </c>
    </row>
    <row r="2798" spans="1:14" ht="20.100000000000001" customHeight="1" x14ac:dyDescent="0.25">
      <c r="A2798" s="24">
        <v>16014415</v>
      </c>
      <c r="B2798" s="15" t="s">
        <v>2830</v>
      </c>
      <c r="C2798" s="15" t="s">
        <v>2848</v>
      </c>
      <c r="D2798" s="16" t="s">
        <v>2</v>
      </c>
      <c r="E2798" s="17">
        <v>13.7</v>
      </c>
      <c r="F2798" s="18">
        <v>1.91</v>
      </c>
      <c r="G2798" s="17">
        <v>12.1</v>
      </c>
      <c r="H2798" s="18">
        <v>1.38</v>
      </c>
      <c r="I2798" s="16" t="s">
        <v>40</v>
      </c>
      <c r="J2798" s="16" t="s">
        <v>4</v>
      </c>
      <c r="K2798" s="16" t="s">
        <v>15</v>
      </c>
      <c r="L2798" s="19">
        <f>IF(Tabelle1[[#This Row],[Heizleistung (55°C)]]=0,Tabelle1[[#This Row],[Heizleistung (35°C)]],(Tabelle1[[#This Row],[Heizleistung (35°C)]]+Tabelle1[[#This Row],[Heizleistung (55°C)]])/2)</f>
        <v>12.899999999999999</v>
      </c>
      <c r="M2798" s="20">
        <f>IF(Tabelle1[[#This Row],[Etas 55°C]]=0,0,(Tabelle1[[#This Row],[Etas 35°C]]*0.8+Tabelle1[[#This Row],[Etas 55°C]]*0.2))*2.5</f>
        <v>4.51</v>
      </c>
      <c r="N2798" s="21">
        <f>IF(-(Tabelle1[[#This Row],[80%/20% SCOP]]-5.5)/5.5=1,"n.a.",-(Tabelle1[[#This Row],[80%/20% SCOP]]-5.5)/5.5)</f>
        <v>0.18000000000000005</v>
      </c>
    </row>
    <row r="2799" spans="1:14" ht="20.100000000000001" customHeight="1" x14ac:dyDescent="0.25">
      <c r="A2799" s="24">
        <v>16014413</v>
      </c>
      <c r="B2799" s="15" t="s">
        <v>2830</v>
      </c>
      <c r="C2799" s="15" t="s">
        <v>2849</v>
      </c>
      <c r="D2799" s="16" t="s">
        <v>2</v>
      </c>
      <c r="E2799" s="17">
        <v>9.1999999999999993</v>
      </c>
      <c r="F2799" s="18">
        <v>2.0499999999999998</v>
      </c>
      <c r="G2799" s="17">
        <v>7.7</v>
      </c>
      <c r="H2799" s="18">
        <v>1.37</v>
      </c>
      <c r="I2799" s="16" t="s">
        <v>40</v>
      </c>
      <c r="J2799" s="16" t="s">
        <v>4</v>
      </c>
      <c r="K2799" s="16" t="s">
        <v>15</v>
      </c>
      <c r="L2799" s="19">
        <f>IF(Tabelle1[[#This Row],[Heizleistung (55°C)]]=0,Tabelle1[[#This Row],[Heizleistung (35°C)]],(Tabelle1[[#This Row],[Heizleistung (35°C)]]+Tabelle1[[#This Row],[Heizleistung (55°C)]])/2)</f>
        <v>8.4499999999999993</v>
      </c>
      <c r="M2799" s="20">
        <f>IF(Tabelle1[[#This Row],[Etas 55°C]]=0,0,(Tabelle1[[#This Row],[Etas 35°C]]*0.8+Tabelle1[[#This Row],[Etas 55°C]]*0.2))*2.5</f>
        <v>4.7850000000000001</v>
      </c>
      <c r="N2799" s="21">
        <f>IF(-(Tabelle1[[#This Row],[80%/20% SCOP]]-5.5)/5.5=1,"n.a.",-(Tabelle1[[#This Row],[80%/20% SCOP]]-5.5)/5.5)</f>
        <v>0.12999999999999998</v>
      </c>
    </row>
    <row r="2800" spans="1:14" ht="20.100000000000001" customHeight="1" x14ac:dyDescent="0.25">
      <c r="A2800" s="24">
        <v>16014408</v>
      </c>
      <c r="B2800" s="15" t="s">
        <v>2830</v>
      </c>
      <c r="C2800" s="15" t="s">
        <v>2850</v>
      </c>
      <c r="D2800" s="16" t="s">
        <v>2</v>
      </c>
      <c r="E2800" s="17">
        <v>15.2</v>
      </c>
      <c r="F2800" s="18">
        <v>1.86</v>
      </c>
      <c r="G2800" s="17">
        <v>13</v>
      </c>
      <c r="H2800" s="18">
        <v>1.36</v>
      </c>
      <c r="I2800" s="16" t="s">
        <v>40</v>
      </c>
      <c r="J2800" s="16" t="s">
        <v>4</v>
      </c>
      <c r="K2800" s="16" t="s">
        <v>15</v>
      </c>
      <c r="L2800" s="19">
        <f>IF(Tabelle1[[#This Row],[Heizleistung (55°C)]]=0,Tabelle1[[#This Row],[Heizleistung (35°C)]],(Tabelle1[[#This Row],[Heizleistung (35°C)]]+Tabelle1[[#This Row],[Heizleistung (55°C)]])/2)</f>
        <v>14.1</v>
      </c>
      <c r="M2800" s="20">
        <f>IF(Tabelle1[[#This Row],[Etas 55°C]]=0,0,(Tabelle1[[#This Row],[Etas 35°C]]*0.8+Tabelle1[[#This Row],[Etas 55°C]]*0.2))*2.5</f>
        <v>4.4000000000000004</v>
      </c>
      <c r="N2800" s="21">
        <f>IF(-(Tabelle1[[#This Row],[80%/20% SCOP]]-5.5)/5.5=1,"n.a.",-(Tabelle1[[#This Row],[80%/20% SCOP]]-5.5)/5.5)</f>
        <v>0.19999999999999993</v>
      </c>
    </row>
    <row r="2801" spans="1:14" ht="20.100000000000001" customHeight="1" x14ac:dyDescent="0.25">
      <c r="A2801" s="24">
        <v>16014411</v>
      </c>
      <c r="B2801" s="15" t="s">
        <v>2830</v>
      </c>
      <c r="C2801" s="15" t="s">
        <v>2851</v>
      </c>
      <c r="D2801" s="16" t="s">
        <v>2</v>
      </c>
      <c r="E2801" s="17">
        <v>6.8</v>
      </c>
      <c r="F2801" s="18">
        <v>2</v>
      </c>
      <c r="G2801" s="17">
        <v>5.7</v>
      </c>
      <c r="H2801" s="18">
        <v>1.41</v>
      </c>
      <c r="I2801" s="16" t="s">
        <v>40</v>
      </c>
      <c r="J2801" s="16" t="s">
        <v>4</v>
      </c>
      <c r="K2801" s="16" t="s">
        <v>15</v>
      </c>
      <c r="L2801" s="19">
        <f>IF(Tabelle1[[#This Row],[Heizleistung (55°C)]]=0,Tabelle1[[#This Row],[Heizleistung (35°C)]],(Tabelle1[[#This Row],[Heizleistung (35°C)]]+Tabelle1[[#This Row],[Heizleistung (55°C)]])/2)</f>
        <v>6.25</v>
      </c>
      <c r="M2801" s="20">
        <f>IF(Tabelle1[[#This Row],[Etas 55°C]]=0,0,(Tabelle1[[#This Row],[Etas 35°C]]*0.8+Tabelle1[[#This Row],[Etas 55°C]]*0.2))*2.5</f>
        <v>4.7050000000000001</v>
      </c>
      <c r="N2801" s="21">
        <f>IF(-(Tabelle1[[#This Row],[80%/20% SCOP]]-5.5)/5.5=1,"n.a.",-(Tabelle1[[#This Row],[80%/20% SCOP]]-5.5)/5.5)</f>
        <v>0.14454545454545453</v>
      </c>
    </row>
    <row r="2802" spans="1:14" ht="20.100000000000001" customHeight="1" x14ac:dyDescent="0.25">
      <c r="A2802" s="24">
        <v>16014407</v>
      </c>
      <c r="B2802" s="15" t="s">
        <v>2830</v>
      </c>
      <c r="C2802" s="15" t="s">
        <v>2852</v>
      </c>
      <c r="D2802" s="16" t="s">
        <v>2</v>
      </c>
      <c r="E2802" s="17">
        <v>13.7</v>
      </c>
      <c r="F2802" s="18">
        <v>1.91</v>
      </c>
      <c r="G2802" s="17">
        <v>12.1</v>
      </c>
      <c r="H2802" s="18">
        <v>1.38</v>
      </c>
      <c r="I2802" s="16" t="s">
        <v>40</v>
      </c>
      <c r="J2802" s="16" t="s">
        <v>4</v>
      </c>
      <c r="K2802" s="16" t="s">
        <v>15</v>
      </c>
      <c r="L2802" s="19">
        <f>IF(Tabelle1[[#This Row],[Heizleistung (55°C)]]=0,Tabelle1[[#This Row],[Heizleistung (35°C)]],(Tabelle1[[#This Row],[Heizleistung (35°C)]]+Tabelle1[[#This Row],[Heizleistung (55°C)]])/2)</f>
        <v>12.899999999999999</v>
      </c>
      <c r="M2802" s="20">
        <f>IF(Tabelle1[[#This Row],[Etas 55°C]]=0,0,(Tabelle1[[#This Row],[Etas 35°C]]*0.8+Tabelle1[[#This Row],[Etas 55°C]]*0.2))*2.5</f>
        <v>4.51</v>
      </c>
      <c r="N2802" s="21">
        <f>IF(-(Tabelle1[[#This Row],[80%/20% SCOP]]-5.5)/5.5=1,"n.a.",-(Tabelle1[[#This Row],[80%/20% SCOP]]-5.5)/5.5)</f>
        <v>0.18000000000000005</v>
      </c>
    </row>
    <row r="2803" spans="1:14" ht="20.100000000000001" customHeight="1" x14ac:dyDescent="0.25">
      <c r="A2803" s="24">
        <v>16014403</v>
      </c>
      <c r="B2803" s="15" t="s">
        <v>2830</v>
      </c>
      <c r="C2803" s="15" t="s">
        <v>2853</v>
      </c>
      <c r="D2803" s="16" t="s">
        <v>2</v>
      </c>
      <c r="E2803" s="17">
        <v>6.8</v>
      </c>
      <c r="F2803" s="18">
        <v>2</v>
      </c>
      <c r="G2803" s="17">
        <v>5.7</v>
      </c>
      <c r="H2803" s="18">
        <v>1.41</v>
      </c>
      <c r="I2803" s="16" t="s">
        <v>40</v>
      </c>
      <c r="J2803" s="16" t="s">
        <v>4</v>
      </c>
      <c r="K2803" s="16" t="s">
        <v>15</v>
      </c>
      <c r="L2803" s="19">
        <f>IF(Tabelle1[[#This Row],[Heizleistung (55°C)]]=0,Tabelle1[[#This Row],[Heizleistung (35°C)]],(Tabelle1[[#This Row],[Heizleistung (35°C)]]+Tabelle1[[#This Row],[Heizleistung (55°C)]])/2)</f>
        <v>6.25</v>
      </c>
      <c r="M2803" s="20">
        <f>IF(Tabelle1[[#This Row],[Etas 55°C]]=0,0,(Tabelle1[[#This Row],[Etas 35°C]]*0.8+Tabelle1[[#This Row],[Etas 55°C]]*0.2))*2.5</f>
        <v>4.7050000000000001</v>
      </c>
      <c r="N2803" s="21">
        <f>IF(-(Tabelle1[[#This Row],[80%/20% SCOP]]-5.5)/5.5=1,"n.a.",-(Tabelle1[[#This Row],[80%/20% SCOP]]-5.5)/5.5)</f>
        <v>0.14454545454545453</v>
      </c>
    </row>
    <row r="2804" spans="1:14" ht="20.100000000000001" customHeight="1" x14ac:dyDescent="0.25">
      <c r="A2804" s="24">
        <v>16014376</v>
      </c>
      <c r="B2804" s="15" t="s">
        <v>2830</v>
      </c>
      <c r="C2804" s="15" t="s">
        <v>2854</v>
      </c>
      <c r="D2804" s="16" t="s">
        <v>2</v>
      </c>
      <c r="E2804" s="17">
        <v>12.6</v>
      </c>
      <c r="F2804" s="18">
        <v>1.6080000000000001</v>
      </c>
      <c r="G2804" s="17">
        <v>12.38</v>
      </c>
      <c r="H2804" s="18">
        <v>1.302</v>
      </c>
      <c r="I2804" s="16" t="s">
        <v>3</v>
      </c>
      <c r="J2804" s="16" t="s">
        <v>4</v>
      </c>
      <c r="K2804" s="16" t="s">
        <v>15</v>
      </c>
      <c r="L2804" s="19">
        <f>IF(Tabelle1[[#This Row],[Heizleistung (55°C)]]=0,Tabelle1[[#This Row],[Heizleistung (35°C)]],(Tabelle1[[#This Row],[Heizleistung (35°C)]]+Tabelle1[[#This Row],[Heizleistung (55°C)]])/2)</f>
        <v>12.49</v>
      </c>
      <c r="M2804" s="20">
        <f>IF(Tabelle1[[#This Row],[Etas 55°C]]=0,0,(Tabelle1[[#This Row],[Etas 35°C]]*0.8+Tabelle1[[#This Row],[Etas 55°C]]*0.2))*2.5</f>
        <v>3.8670000000000004</v>
      </c>
      <c r="N2804" s="21">
        <f>IF(-(Tabelle1[[#This Row],[80%/20% SCOP]]-5.5)/5.5=1,"n.a.",-(Tabelle1[[#This Row],[80%/20% SCOP]]-5.5)/5.5)</f>
        <v>0.29690909090909084</v>
      </c>
    </row>
    <row r="2805" spans="1:14" ht="20.100000000000001" customHeight="1" x14ac:dyDescent="0.25">
      <c r="A2805" s="24">
        <v>16007475</v>
      </c>
      <c r="B2805" s="15" t="s">
        <v>2855</v>
      </c>
      <c r="C2805" s="15" t="s">
        <v>2856</v>
      </c>
      <c r="D2805" s="16" t="s">
        <v>2</v>
      </c>
      <c r="E2805" s="17">
        <v>25.6</v>
      </c>
      <c r="F2805" s="18">
        <v>1.64</v>
      </c>
      <c r="G2805" s="17">
        <v>27.3</v>
      </c>
      <c r="H2805" s="18">
        <v>1.38</v>
      </c>
      <c r="I2805" s="16" t="s">
        <v>324</v>
      </c>
      <c r="J2805" s="16" t="s">
        <v>4</v>
      </c>
      <c r="K2805" s="16" t="s">
        <v>4</v>
      </c>
      <c r="L2805" s="19">
        <f>IF(Tabelle1[[#This Row],[Heizleistung (55°C)]]=0,Tabelle1[[#This Row],[Heizleistung (35°C)]],(Tabelle1[[#This Row],[Heizleistung (35°C)]]+Tabelle1[[#This Row],[Heizleistung (55°C)]])/2)</f>
        <v>26.450000000000003</v>
      </c>
      <c r="M2805" s="20">
        <f>IF(Tabelle1[[#This Row],[Etas 55°C]]=0,0,(Tabelle1[[#This Row],[Etas 35°C]]*0.8+Tabelle1[[#This Row],[Etas 55°C]]*0.2))*2.5</f>
        <v>3.97</v>
      </c>
      <c r="N2805" s="21">
        <f>IF(-(Tabelle1[[#This Row],[80%/20% SCOP]]-5.5)/5.5=1,"n.a.",-(Tabelle1[[#This Row],[80%/20% SCOP]]-5.5)/5.5)</f>
        <v>0.27818181818181814</v>
      </c>
    </row>
    <row r="2806" spans="1:14" ht="20.100000000000001" customHeight="1" x14ac:dyDescent="0.25">
      <c r="A2806" s="24">
        <v>16007606</v>
      </c>
      <c r="B2806" s="15" t="s">
        <v>2855</v>
      </c>
      <c r="C2806" s="15" t="s">
        <v>2857</v>
      </c>
      <c r="D2806" s="16" t="s">
        <v>2</v>
      </c>
      <c r="E2806" s="17">
        <v>5.9</v>
      </c>
      <c r="F2806" s="18">
        <v>1.89</v>
      </c>
      <c r="G2806" s="17">
        <v>6.3</v>
      </c>
      <c r="H2806" s="18">
        <v>1.47</v>
      </c>
      <c r="I2806" s="16" t="s">
        <v>109</v>
      </c>
      <c r="J2806" s="16" t="s">
        <v>4</v>
      </c>
      <c r="K2806" s="16" t="s">
        <v>4</v>
      </c>
      <c r="L2806" s="19">
        <f>IF(Tabelle1[[#This Row],[Heizleistung (55°C)]]=0,Tabelle1[[#This Row],[Heizleistung (35°C)]],(Tabelle1[[#This Row],[Heizleistung (35°C)]]+Tabelle1[[#This Row],[Heizleistung (55°C)]])/2)</f>
        <v>6.1</v>
      </c>
      <c r="M2806" s="20">
        <f>IF(Tabelle1[[#This Row],[Etas 55°C]]=0,0,(Tabelle1[[#This Row],[Etas 35°C]]*0.8+Tabelle1[[#This Row],[Etas 55°C]]*0.2))*2.5</f>
        <v>4.5150000000000006</v>
      </c>
      <c r="N2806" s="21">
        <f>IF(-(Tabelle1[[#This Row],[80%/20% SCOP]]-5.5)/5.5=1,"n.a.",-(Tabelle1[[#This Row],[80%/20% SCOP]]-5.5)/5.5)</f>
        <v>0.179090909090909</v>
      </c>
    </row>
    <row r="2807" spans="1:14" ht="20.100000000000001" customHeight="1" x14ac:dyDescent="0.25">
      <c r="A2807" s="24">
        <v>16007608</v>
      </c>
      <c r="B2807" s="15" t="s">
        <v>2855</v>
      </c>
      <c r="C2807" s="15" t="s">
        <v>2858</v>
      </c>
      <c r="D2807" s="16" t="s">
        <v>2</v>
      </c>
      <c r="E2807" s="17">
        <v>11</v>
      </c>
      <c r="F2807" s="18">
        <v>1.99</v>
      </c>
      <c r="G2807" s="17">
        <v>12.3</v>
      </c>
      <c r="H2807" s="18">
        <v>1.53</v>
      </c>
      <c r="I2807" s="16" t="s">
        <v>109</v>
      </c>
      <c r="J2807" s="16" t="s">
        <v>4</v>
      </c>
      <c r="K2807" s="16" t="s">
        <v>4</v>
      </c>
      <c r="L2807" s="19">
        <f>IF(Tabelle1[[#This Row],[Heizleistung (55°C)]]=0,Tabelle1[[#This Row],[Heizleistung (35°C)]],(Tabelle1[[#This Row],[Heizleistung (35°C)]]+Tabelle1[[#This Row],[Heizleistung (55°C)]])/2)</f>
        <v>11.65</v>
      </c>
      <c r="M2807" s="20">
        <f>IF(Tabelle1[[#This Row],[Etas 55°C]]=0,0,(Tabelle1[[#This Row],[Etas 35°C]]*0.8+Tabelle1[[#This Row],[Etas 55°C]]*0.2))*2.5</f>
        <v>4.7450000000000001</v>
      </c>
      <c r="N2807" s="21">
        <f>IF(-(Tabelle1[[#This Row],[80%/20% SCOP]]-5.5)/5.5=1,"n.a.",-(Tabelle1[[#This Row],[80%/20% SCOP]]-5.5)/5.5)</f>
        <v>0.13727272727272724</v>
      </c>
    </row>
    <row r="2808" spans="1:14" ht="20.100000000000001" customHeight="1" x14ac:dyDescent="0.25">
      <c r="A2808" s="24">
        <v>16007476</v>
      </c>
      <c r="B2808" s="15" t="s">
        <v>2855</v>
      </c>
      <c r="C2808" s="15" t="s">
        <v>2859</v>
      </c>
      <c r="D2808" s="16" t="s">
        <v>2</v>
      </c>
      <c r="E2808" s="17">
        <v>6.9</v>
      </c>
      <c r="F2808" s="18">
        <v>1.75</v>
      </c>
      <c r="G2808" s="17">
        <v>7.3</v>
      </c>
      <c r="H2808" s="18">
        <v>1.47</v>
      </c>
      <c r="I2808" s="16" t="s">
        <v>324</v>
      </c>
      <c r="J2808" s="16" t="s">
        <v>4</v>
      </c>
      <c r="K2808" s="16" t="s">
        <v>4</v>
      </c>
      <c r="L2808" s="19">
        <f>IF(Tabelle1[[#This Row],[Heizleistung (55°C)]]=0,Tabelle1[[#This Row],[Heizleistung (35°C)]],(Tabelle1[[#This Row],[Heizleistung (35°C)]]+Tabelle1[[#This Row],[Heizleistung (55°C)]])/2)</f>
        <v>7.1</v>
      </c>
      <c r="M2808" s="20">
        <f>IF(Tabelle1[[#This Row],[Etas 55°C]]=0,0,(Tabelle1[[#This Row],[Etas 35°C]]*0.8+Tabelle1[[#This Row],[Etas 55°C]]*0.2))*2.5</f>
        <v>4.2350000000000003</v>
      </c>
      <c r="N2808" s="21">
        <f>IF(-(Tabelle1[[#This Row],[80%/20% SCOP]]-5.5)/5.5=1,"n.a.",-(Tabelle1[[#This Row],[80%/20% SCOP]]-5.5)/5.5)</f>
        <v>0.22999999999999995</v>
      </c>
    </row>
    <row r="2809" spans="1:14" ht="20.100000000000001" customHeight="1" x14ac:dyDescent="0.25">
      <c r="A2809" s="24">
        <v>16007607</v>
      </c>
      <c r="B2809" s="15" t="s">
        <v>2855</v>
      </c>
      <c r="C2809" s="15" t="s">
        <v>2860</v>
      </c>
      <c r="D2809" s="16" t="s">
        <v>2</v>
      </c>
      <c r="E2809" s="17">
        <v>8</v>
      </c>
      <c r="F2809" s="18">
        <v>1.9</v>
      </c>
      <c r="G2809" s="17">
        <v>8.3000000000000007</v>
      </c>
      <c r="H2809" s="18">
        <v>1.48</v>
      </c>
      <c r="I2809" s="16" t="s">
        <v>109</v>
      </c>
      <c r="J2809" s="16" t="s">
        <v>4</v>
      </c>
      <c r="K2809" s="16" t="s">
        <v>4</v>
      </c>
      <c r="L2809" s="19">
        <f>IF(Tabelle1[[#This Row],[Heizleistung (55°C)]]=0,Tabelle1[[#This Row],[Heizleistung (35°C)]],(Tabelle1[[#This Row],[Heizleistung (35°C)]]+Tabelle1[[#This Row],[Heizleistung (55°C)]])/2)</f>
        <v>8.15</v>
      </c>
      <c r="M2809" s="20">
        <f>IF(Tabelle1[[#This Row],[Etas 55°C]]=0,0,(Tabelle1[[#This Row],[Etas 35°C]]*0.8+Tabelle1[[#This Row],[Etas 55°C]]*0.2))*2.5</f>
        <v>4.54</v>
      </c>
      <c r="N2809" s="21">
        <f>IF(-(Tabelle1[[#This Row],[80%/20% SCOP]]-5.5)/5.5=1,"n.a.",-(Tabelle1[[#This Row],[80%/20% SCOP]]-5.5)/5.5)</f>
        <v>0.17454545454545453</v>
      </c>
    </row>
    <row r="2810" spans="1:14" ht="20.100000000000001" customHeight="1" x14ac:dyDescent="0.25">
      <c r="A2810" s="24">
        <v>16007472</v>
      </c>
      <c r="B2810" s="15" t="s">
        <v>2855</v>
      </c>
      <c r="C2810" s="15" t="s">
        <v>2861</v>
      </c>
      <c r="D2810" s="16" t="s">
        <v>2</v>
      </c>
      <c r="E2810" s="17">
        <v>11.9</v>
      </c>
      <c r="F2810" s="18">
        <v>1.79</v>
      </c>
      <c r="G2810" s="17">
        <v>12.6</v>
      </c>
      <c r="H2810" s="18">
        <v>1.49</v>
      </c>
      <c r="I2810" s="16" t="s">
        <v>324</v>
      </c>
      <c r="J2810" s="16" t="s">
        <v>4</v>
      </c>
      <c r="K2810" s="16" t="s">
        <v>4</v>
      </c>
      <c r="L2810" s="19">
        <f>IF(Tabelle1[[#This Row],[Heizleistung (55°C)]]=0,Tabelle1[[#This Row],[Heizleistung (35°C)]],(Tabelle1[[#This Row],[Heizleistung (35°C)]]+Tabelle1[[#This Row],[Heizleistung (55°C)]])/2)</f>
        <v>12.25</v>
      </c>
      <c r="M2810" s="20">
        <f>IF(Tabelle1[[#This Row],[Etas 55°C]]=0,0,(Tabelle1[[#This Row],[Etas 35°C]]*0.8+Tabelle1[[#This Row],[Etas 55°C]]*0.2))*2.5</f>
        <v>4.3250000000000002</v>
      </c>
      <c r="N2810" s="21">
        <f>IF(-(Tabelle1[[#This Row],[80%/20% SCOP]]-5.5)/5.5=1,"n.a.",-(Tabelle1[[#This Row],[80%/20% SCOP]]-5.5)/5.5)</f>
        <v>0.2136363636363636</v>
      </c>
    </row>
    <row r="2811" spans="1:14" ht="20.100000000000001" customHeight="1" x14ac:dyDescent="0.25">
      <c r="A2811" s="24">
        <v>16007473</v>
      </c>
      <c r="B2811" s="15" t="s">
        <v>2855</v>
      </c>
      <c r="C2811" s="15" t="s">
        <v>2862</v>
      </c>
      <c r="D2811" s="16" t="s">
        <v>2</v>
      </c>
      <c r="E2811" s="17">
        <v>16.100000000000001</v>
      </c>
      <c r="F2811" s="18">
        <v>1.72</v>
      </c>
      <c r="G2811" s="17">
        <v>17</v>
      </c>
      <c r="H2811" s="18">
        <v>1.43</v>
      </c>
      <c r="I2811" s="16" t="s">
        <v>324</v>
      </c>
      <c r="J2811" s="16" t="s">
        <v>4</v>
      </c>
      <c r="K2811" s="16" t="s">
        <v>4</v>
      </c>
      <c r="L2811" s="19">
        <f>IF(Tabelle1[[#This Row],[Heizleistung (55°C)]]=0,Tabelle1[[#This Row],[Heizleistung (35°C)]],(Tabelle1[[#This Row],[Heizleistung (35°C)]]+Tabelle1[[#This Row],[Heizleistung (55°C)]])/2)</f>
        <v>16.55</v>
      </c>
      <c r="M2811" s="20">
        <f>IF(Tabelle1[[#This Row],[Etas 55°C]]=0,0,(Tabelle1[[#This Row],[Etas 35°C]]*0.8+Tabelle1[[#This Row],[Etas 55°C]]*0.2))*2.5</f>
        <v>4.1550000000000002</v>
      </c>
      <c r="N2811" s="21">
        <f>IF(-(Tabelle1[[#This Row],[80%/20% SCOP]]-5.5)/5.5=1,"n.a.",-(Tabelle1[[#This Row],[80%/20% SCOP]]-5.5)/5.5)</f>
        <v>0.24454545454545451</v>
      </c>
    </row>
    <row r="2812" spans="1:14" ht="20.100000000000001" customHeight="1" x14ac:dyDescent="0.25">
      <c r="A2812" s="24">
        <v>16007471</v>
      </c>
      <c r="B2812" s="15" t="s">
        <v>2855</v>
      </c>
      <c r="C2812" s="15" t="s">
        <v>2863</v>
      </c>
      <c r="D2812" s="16" t="s">
        <v>2</v>
      </c>
      <c r="E2812" s="17">
        <v>8.6</v>
      </c>
      <c r="F2812" s="18">
        <v>1.73</v>
      </c>
      <c r="G2812" s="17">
        <v>9.1</v>
      </c>
      <c r="H2812" s="18">
        <v>1.45</v>
      </c>
      <c r="I2812" s="16" t="s">
        <v>324</v>
      </c>
      <c r="J2812" s="16" t="s">
        <v>4</v>
      </c>
      <c r="K2812" s="16" t="s">
        <v>4</v>
      </c>
      <c r="L2812" s="19">
        <f>IF(Tabelle1[[#This Row],[Heizleistung (55°C)]]=0,Tabelle1[[#This Row],[Heizleistung (35°C)]],(Tabelle1[[#This Row],[Heizleistung (35°C)]]+Tabelle1[[#This Row],[Heizleistung (55°C)]])/2)</f>
        <v>8.85</v>
      </c>
      <c r="M2812" s="20">
        <f>IF(Tabelle1[[#This Row],[Etas 55°C]]=0,0,(Tabelle1[[#This Row],[Etas 35°C]]*0.8+Tabelle1[[#This Row],[Etas 55°C]]*0.2))*2.5</f>
        <v>4.1850000000000005</v>
      </c>
      <c r="N2812" s="21">
        <f>IF(-(Tabelle1[[#This Row],[80%/20% SCOP]]-5.5)/5.5=1,"n.a.",-(Tabelle1[[#This Row],[80%/20% SCOP]]-5.5)/5.5)</f>
        <v>0.23909090909090899</v>
      </c>
    </row>
    <row r="2813" spans="1:14" ht="20.100000000000001" customHeight="1" x14ac:dyDescent="0.25">
      <c r="A2813" s="24">
        <v>16007609</v>
      </c>
      <c r="B2813" s="15" t="s">
        <v>2855</v>
      </c>
      <c r="C2813" s="15" t="s">
        <v>2864</v>
      </c>
      <c r="D2813" s="16" t="s">
        <v>2</v>
      </c>
      <c r="E2813" s="17">
        <v>11</v>
      </c>
      <c r="F2813" s="18">
        <v>1.99</v>
      </c>
      <c r="G2813" s="17">
        <v>12.3</v>
      </c>
      <c r="H2813" s="18">
        <v>1.53</v>
      </c>
      <c r="I2813" s="16" t="s">
        <v>109</v>
      </c>
      <c r="J2813" s="16" t="s">
        <v>4</v>
      </c>
      <c r="K2813" s="16" t="s">
        <v>4</v>
      </c>
      <c r="L2813" s="19">
        <f>IF(Tabelle1[[#This Row],[Heizleistung (55°C)]]=0,Tabelle1[[#This Row],[Heizleistung (35°C)]],(Tabelle1[[#This Row],[Heizleistung (35°C)]]+Tabelle1[[#This Row],[Heizleistung (55°C)]])/2)</f>
        <v>11.65</v>
      </c>
      <c r="M2813" s="20">
        <f>IF(Tabelle1[[#This Row],[Etas 55°C]]=0,0,(Tabelle1[[#This Row],[Etas 35°C]]*0.8+Tabelle1[[#This Row],[Etas 55°C]]*0.2))*2.5</f>
        <v>4.7450000000000001</v>
      </c>
      <c r="N2813" s="21">
        <f>IF(-(Tabelle1[[#This Row],[80%/20% SCOP]]-5.5)/5.5=1,"n.a.",-(Tabelle1[[#This Row],[80%/20% SCOP]]-5.5)/5.5)</f>
        <v>0.13727272727272724</v>
      </c>
    </row>
    <row r="2814" spans="1:14" ht="20.100000000000001" customHeight="1" x14ac:dyDescent="0.25">
      <c r="A2814" s="24">
        <v>16007474</v>
      </c>
      <c r="B2814" s="15" t="s">
        <v>2855</v>
      </c>
      <c r="C2814" s="15" t="s">
        <v>2865</v>
      </c>
      <c r="D2814" s="16" t="s">
        <v>2</v>
      </c>
      <c r="E2814" s="17">
        <v>19.7</v>
      </c>
      <c r="F2814" s="18">
        <v>1.67</v>
      </c>
      <c r="G2814" s="17">
        <v>20.399999999999999</v>
      </c>
      <c r="H2814" s="18">
        <v>1.4</v>
      </c>
      <c r="I2814" s="16" t="s">
        <v>324</v>
      </c>
      <c r="J2814" s="16" t="s">
        <v>4</v>
      </c>
      <c r="K2814" s="16" t="s">
        <v>4</v>
      </c>
      <c r="L2814" s="19">
        <f>IF(Tabelle1[[#This Row],[Heizleistung (55°C)]]=0,Tabelle1[[#This Row],[Heizleistung (35°C)]],(Tabelle1[[#This Row],[Heizleistung (35°C)]]+Tabelle1[[#This Row],[Heizleistung (55°C)]])/2)</f>
        <v>20.049999999999997</v>
      </c>
      <c r="M2814" s="20">
        <f>IF(Tabelle1[[#This Row],[Etas 55°C]]=0,0,(Tabelle1[[#This Row],[Etas 35°C]]*0.8+Tabelle1[[#This Row],[Etas 55°C]]*0.2))*2.5</f>
        <v>4.04</v>
      </c>
      <c r="N2814" s="21">
        <f>IF(-(Tabelle1[[#This Row],[80%/20% SCOP]]-5.5)/5.5=1,"n.a.",-(Tabelle1[[#This Row],[80%/20% SCOP]]-5.5)/5.5)</f>
        <v>0.26545454545454544</v>
      </c>
    </row>
    <row r="2815" spans="1:14" ht="20.100000000000001" customHeight="1" x14ac:dyDescent="0.25">
      <c r="A2815" s="24">
        <v>16018348</v>
      </c>
      <c r="B2815" s="15" t="s">
        <v>2866</v>
      </c>
      <c r="C2815" s="15" t="s">
        <v>2867</v>
      </c>
      <c r="D2815" s="16" t="s">
        <v>2</v>
      </c>
      <c r="E2815" s="17">
        <v>13.85</v>
      </c>
      <c r="F2815" s="18">
        <v>1.835</v>
      </c>
      <c r="G2815" s="17">
        <v>12.3</v>
      </c>
      <c r="H2815" s="18">
        <v>1.5409999999999999</v>
      </c>
      <c r="I2815" s="16" t="s">
        <v>3</v>
      </c>
      <c r="J2815" s="16" t="s">
        <v>4</v>
      </c>
      <c r="K2815" s="16" t="s">
        <v>4</v>
      </c>
      <c r="L2815" s="19">
        <f>IF(Tabelle1[[#This Row],[Heizleistung (55°C)]]=0,Tabelle1[[#This Row],[Heizleistung (35°C)]],(Tabelle1[[#This Row],[Heizleistung (35°C)]]+Tabelle1[[#This Row],[Heizleistung (55°C)]])/2)</f>
        <v>13.074999999999999</v>
      </c>
      <c r="M2815" s="20">
        <f>IF(Tabelle1[[#This Row],[Etas 55°C]]=0,0,(Tabelle1[[#This Row],[Etas 35°C]]*0.8+Tabelle1[[#This Row],[Etas 55°C]]*0.2))*2.5</f>
        <v>4.4405000000000001</v>
      </c>
      <c r="N2815" s="21">
        <f>IF(-(Tabelle1[[#This Row],[80%/20% SCOP]]-5.5)/5.5=1,"n.a.",-(Tabelle1[[#This Row],[80%/20% SCOP]]-5.5)/5.5)</f>
        <v>0.19263636363636361</v>
      </c>
    </row>
    <row r="2816" spans="1:14" ht="20.100000000000001" customHeight="1" x14ac:dyDescent="0.25">
      <c r="A2816" s="24">
        <v>16018347</v>
      </c>
      <c r="B2816" s="15" t="s">
        <v>2866</v>
      </c>
      <c r="C2816" s="15" t="s">
        <v>2868</v>
      </c>
      <c r="D2816" s="16" t="s">
        <v>2</v>
      </c>
      <c r="E2816" s="17">
        <v>10.08</v>
      </c>
      <c r="F2816" s="18">
        <v>1.8260000000000001</v>
      </c>
      <c r="G2816" s="17">
        <v>10.02</v>
      </c>
      <c r="H2816" s="18">
        <v>1.502</v>
      </c>
      <c r="I2816" s="16" t="s">
        <v>3</v>
      </c>
      <c r="J2816" s="16" t="s">
        <v>4</v>
      </c>
      <c r="K2816" s="16" t="s">
        <v>4</v>
      </c>
      <c r="L2816" s="19">
        <f>IF(Tabelle1[[#This Row],[Heizleistung (55°C)]]=0,Tabelle1[[#This Row],[Heizleistung (35°C)]],(Tabelle1[[#This Row],[Heizleistung (35°C)]]+Tabelle1[[#This Row],[Heizleistung (55°C)]])/2)</f>
        <v>10.050000000000001</v>
      </c>
      <c r="M2816" s="20">
        <f>IF(Tabelle1[[#This Row],[Etas 55°C]]=0,0,(Tabelle1[[#This Row],[Etas 35°C]]*0.8+Tabelle1[[#This Row],[Etas 55°C]]*0.2))*2.5</f>
        <v>4.4030000000000005</v>
      </c>
      <c r="N2816" s="21">
        <f>IF(-(Tabelle1[[#This Row],[80%/20% SCOP]]-5.5)/5.5=1,"n.a.",-(Tabelle1[[#This Row],[80%/20% SCOP]]-5.5)/5.5)</f>
        <v>0.19945454545454536</v>
      </c>
    </row>
    <row r="2817" spans="1:14" ht="20.100000000000001" customHeight="1" x14ac:dyDescent="0.25">
      <c r="A2817" s="24">
        <v>16018346</v>
      </c>
      <c r="B2817" s="15" t="s">
        <v>2866</v>
      </c>
      <c r="C2817" s="15" t="s">
        <v>2869</v>
      </c>
      <c r="D2817" s="16" t="s">
        <v>2</v>
      </c>
      <c r="E2817" s="17">
        <v>8.98</v>
      </c>
      <c r="F2817" s="18">
        <v>1.802</v>
      </c>
      <c r="G2817" s="17">
        <v>8.15</v>
      </c>
      <c r="H2817" s="18">
        <v>1.5009999999999999</v>
      </c>
      <c r="I2817" s="16" t="s">
        <v>3</v>
      </c>
      <c r="J2817" s="16" t="s">
        <v>4</v>
      </c>
      <c r="K2817" s="16" t="s">
        <v>4</v>
      </c>
      <c r="L2817" s="19">
        <f>IF(Tabelle1[[#This Row],[Heizleistung (55°C)]]=0,Tabelle1[[#This Row],[Heizleistung (35°C)]],(Tabelle1[[#This Row],[Heizleistung (35°C)]]+Tabelle1[[#This Row],[Heizleistung (55°C)]])/2)</f>
        <v>8.5650000000000013</v>
      </c>
      <c r="M2817" s="20">
        <f>IF(Tabelle1[[#This Row],[Etas 55°C]]=0,0,(Tabelle1[[#This Row],[Etas 35°C]]*0.8+Tabelle1[[#This Row],[Etas 55°C]]*0.2))*2.5</f>
        <v>4.3545000000000007</v>
      </c>
      <c r="N2817" s="21">
        <f>IF(-(Tabelle1[[#This Row],[80%/20% SCOP]]-5.5)/5.5=1,"n.a.",-(Tabelle1[[#This Row],[80%/20% SCOP]]-5.5)/5.5)</f>
        <v>0.20827272727272714</v>
      </c>
    </row>
    <row r="2818" spans="1:14" ht="20.100000000000001" customHeight="1" x14ac:dyDescent="0.25">
      <c r="A2818" s="24">
        <v>16018351</v>
      </c>
      <c r="B2818" s="15" t="s">
        <v>2866</v>
      </c>
      <c r="C2818" s="15" t="s">
        <v>2870</v>
      </c>
      <c r="D2818" s="16" t="s">
        <v>2</v>
      </c>
      <c r="E2818" s="17">
        <v>21.71</v>
      </c>
      <c r="F2818" s="18">
        <v>1.8660000000000001</v>
      </c>
      <c r="G2818" s="17">
        <v>17.25</v>
      </c>
      <c r="H2818" s="18">
        <v>1.552</v>
      </c>
      <c r="I2818" s="16" t="s">
        <v>3</v>
      </c>
      <c r="J2818" s="16" t="s">
        <v>4</v>
      </c>
      <c r="K2818" s="16" t="s">
        <v>4</v>
      </c>
      <c r="L2818" s="19">
        <f>IF(Tabelle1[[#This Row],[Heizleistung (55°C)]]=0,Tabelle1[[#This Row],[Heizleistung (35°C)]],(Tabelle1[[#This Row],[Heizleistung (35°C)]]+Tabelle1[[#This Row],[Heizleistung (55°C)]])/2)</f>
        <v>19.48</v>
      </c>
      <c r="M2818" s="20">
        <f>IF(Tabelle1[[#This Row],[Etas 55°C]]=0,0,(Tabelle1[[#This Row],[Etas 35°C]]*0.8+Tabelle1[[#This Row],[Etas 55°C]]*0.2))*2.5</f>
        <v>4.508</v>
      </c>
      <c r="N2818" s="21">
        <f>IF(-(Tabelle1[[#This Row],[80%/20% SCOP]]-5.5)/5.5=1,"n.a.",-(Tabelle1[[#This Row],[80%/20% SCOP]]-5.5)/5.5)</f>
        <v>0.18036363636363636</v>
      </c>
    </row>
    <row r="2819" spans="1:14" ht="20.100000000000001" customHeight="1" x14ac:dyDescent="0.25">
      <c r="A2819" s="24">
        <v>16012199</v>
      </c>
      <c r="B2819" s="15" t="s">
        <v>2871</v>
      </c>
      <c r="C2819" s="15" t="s">
        <v>2872</v>
      </c>
      <c r="D2819" s="16" t="s">
        <v>2</v>
      </c>
      <c r="E2819" s="17">
        <v>6.2</v>
      </c>
      <c r="F2819" s="18">
        <v>1.5720000000000001</v>
      </c>
      <c r="G2819" s="17">
        <v>6.28</v>
      </c>
      <c r="H2819" s="18">
        <v>1.27</v>
      </c>
      <c r="I2819" s="16" t="s">
        <v>3</v>
      </c>
      <c r="J2819" s="16" t="s">
        <v>4</v>
      </c>
      <c r="K2819" s="16" t="s">
        <v>15</v>
      </c>
      <c r="L2819" s="19">
        <f>IF(Tabelle1[[#This Row],[Heizleistung (55°C)]]=0,Tabelle1[[#This Row],[Heizleistung (35°C)]],(Tabelle1[[#This Row],[Heizleistung (35°C)]]+Tabelle1[[#This Row],[Heizleistung (55°C)]])/2)</f>
        <v>6.24</v>
      </c>
      <c r="M2819" s="20">
        <f>IF(Tabelle1[[#This Row],[Etas 55°C]]=0,0,(Tabelle1[[#This Row],[Etas 35°C]]*0.8+Tabelle1[[#This Row],[Etas 55°C]]*0.2))*2.5</f>
        <v>3.7789999999999999</v>
      </c>
      <c r="N2819" s="21">
        <f>IF(-(Tabelle1[[#This Row],[80%/20% SCOP]]-5.5)/5.5=1,"n.a.",-(Tabelle1[[#This Row],[80%/20% SCOP]]-5.5)/5.5)</f>
        <v>0.31290909090909091</v>
      </c>
    </row>
    <row r="2820" spans="1:14" ht="20.100000000000001" customHeight="1" x14ac:dyDescent="0.25">
      <c r="A2820" s="24">
        <v>16012201</v>
      </c>
      <c r="B2820" s="15" t="s">
        <v>2871</v>
      </c>
      <c r="C2820" s="15" t="s">
        <v>2873</v>
      </c>
      <c r="D2820" s="16" t="s">
        <v>2</v>
      </c>
      <c r="E2820" s="17">
        <v>12.1</v>
      </c>
      <c r="F2820" s="18">
        <v>1.601</v>
      </c>
      <c r="G2820" s="17">
        <v>11.42</v>
      </c>
      <c r="H2820" s="18">
        <v>1.25</v>
      </c>
      <c r="I2820" s="16" t="s">
        <v>3</v>
      </c>
      <c r="J2820" s="16" t="s">
        <v>4</v>
      </c>
      <c r="K2820" s="16" t="s">
        <v>15</v>
      </c>
      <c r="L2820" s="19">
        <f>IF(Tabelle1[[#This Row],[Heizleistung (55°C)]]=0,Tabelle1[[#This Row],[Heizleistung (35°C)]],(Tabelle1[[#This Row],[Heizleistung (35°C)]]+Tabelle1[[#This Row],[Heizleistung (55°C)]])/2)</f>
        <v>11.76</v>
      </c>
      <c r="M2820" s="20">
        <f>IF(Tabelle1[[#This Row],[Etas 55°C]]=0,0,(Tabelle1[[#This Row],[Etas 35°C]]*0.8+Tabelle1[[#This Row],[Etas 55°C]]*0.2))*2.5</f>
        <v>3.8270000000000004</v>
      </c>
      <c r="N2820" s="21">
        <f>IF(-(Tabelle1[[#This Row],[80%/20% SCOP]]-5.5)/5.5=1,"n.a.",-(Tabelle1[[#This Row],[80%/20% SCOP]]-5.5)/5.5)</f>
        <v>0.30418181818181811</v>
      </c>
    </row>
    <row r="2821" spans="1:14" ht="20.100000000000001" customHeight="1" x14ac:dyDescent="0.25">
      <c r="A2821" s="24">
        <v>16012202</v>
      </c>
      <c r="B2821" s="15" t="s">
        <v>2871</v>
      </c>
      <c r="C2821" s="15" t="s">
        <v>2874</v>
      </c>
      <c r="D2821" s="16" t="s">
        <v>2</v>
      </c>
      <c r="E2821" s="17">
        <v>14.58</v>
      </c>
      <c r="F2821" s="18">
        <v>1.6020000000000001</v>
      </c>
      <c r="G2821" s="17">
        <v>13.9</v>
      </c>
      <c r="H2821" s="18">
        <v>1.3120000000000001</v>
      </c>
      <c r="I2821" s="16" t="s">
        <v>3</v>
      </c>
      <c r="J2821" s="16" t="s">
        <v>4</v>
      </c>
      <c r="K2821" s="16" t="s">
        <v>15</v>
      </c>
      <c r="L2821" s="19">
        <f>IF(Tabelle1[[#This Row],[Heizleistung (55°C)]]=0,Tabelle1[[#This Row],[Heizleistung (35°C)]],(Tabelle1[[#This Row],[Heizleistung (35°C)]]+Tabelle1[[#This Row],[Heizleistung (55°C)]])/2)</f>
        <v>14.24</v>
      </c>
      <c r="M2821" s="20">
        <f>IF(Tabelle1[[#This Row],[Etas 55°C]]=0,0,(Tabelle1[[#This Row],[Etas 35°C]]*0.8+Tabelle1[[#This Row],[Etas 55°C]]*0.2))*2.5</f>
        <v>3.8600000000000003</v>
      </c>
      <c r="N2821" s="21">
        <f>IF(-(Tabelle1[[#This Row],[80%/20% SCOP]]-5.5)/5.5=1,"n.a.",-(Tabelle1[[#This Row],[80%/20% SCOP]]-5.5)/5.5)</f>
        <v>0.2981818181818181</v>
      </c>
    </row>
    <row r="2822" spans="1:14" ht="20.100000000000001" customHeight="1" x14ac:dyDescent="0.25">
      <c r="A2822" s="24">
        <v>16015200</v>
      </c>
      <c r="B2822" s="15" t="s">
        <v>2875</v>
      </c>
      <c r="C2822" s="15" t="s">
        <v>2876</v>
      </c>
      <c r="D2822" s="16" t="s">
        <v>2</v>
      </c>
      <c r="E2822" s="17">
        <v>12.4</v>
      </c>
      <c r="F2822" s="18">
        <v>1.8580000000000001</v>
      </c>
      <c r="G2822" s="17">
        <v>11.9</v>
      </c>
      <c r="H2822" s="18">
        <v>1.4370000000000001</v>
      </c>
      <c r="I2822" s="16" t="s">
        <v>3</v>
      </c>
      <c r="J2822" s="16" t="s">
        <v>4</v>
      </c>
      <c r="K2822" s="16" t="s">
        <v>4</v>
      </c>
      <c r="L2822" s="19">
        <f>IF(Tabelle1[[#This Row],[Heizleistung (55°C)]]=0,Tabelle1[[#This Row],[Heizleistung (35°C)]],(Tabelle1[[#This Row],[Heizleistung (35°C)]]+Tabelle1[[#This Row],[Heizleistung (55°C)]])/2)</f>
        <v>12.15</v>
      </c>
      <c r="M2822" s="20">
        <f>IF(Tabelle1[[#This Row],[Etas 55°C]]=0,0,(Tabelle1[[#This Row],[Etas 35°C]]*0.8+Tabelle1[[#This Row],[Etas 55°C]]*0.2))*2.5</f>
        <v>4.4345000000000008</v>
      </c>
      <c r="N2822" s="21">
        <f>IF(-(Tabelle1[[#This Row],[80%/20% SCOP]]-5.5)/5.5=1,"n.a.",-(Tabelle1[[#This Row],[80%/20% SCOP]]-5.5)/5.5)</f>
        <v>0.19372727272727258</v>
      </c>
    </row>
    <row r="2823" spans="1:14" ht="20.100000000000001" customHeight="1" x14ac:dyDescent="0.25">
      <c r="A2823" s="24">
        <v>16015199</v>
      </c>
      <c r="B2823" s="15" t="s">
        <v>2875</v>
      </c>
      <c r="C2823" s="15" t="s">
        <v>2877</v>
      </c>
      <c r="D2823" s="16" t="s">
        <v>2</v>
      </c>
      <c r="E2823" s="17">
        <v>6.6</v>
      </c>
      <c r="F2823" s="18">
        <v>1.861</v>
      </c>
      <c r="G2823" s="17">
        <v>6.4</v>
      </c>
      <c r="H2823" s="18">
        <v>1.383</v>
      </c>
      <c r="I2823" s="16" t="s">
        <v>3</v>
      </c>
      <c r="J2823" s="16" t="s">
        <v>4</v>
      </c>
      <c r="K2823" s="16" t="s">
        <v>4</v>
      </c>
      <c r="L2823" s="19">
        <f>IF(Tabelle1[[#This Row],[Heizleistung (55°C)]]=0,Tabelle1[[#This Row],[Heizleistung (35°C)]],(Tabelle1[[#This Row],[Heizleistung (35°C)]]+Tabelle1[[#This Row],[Heizleistung (55°C)]])/2)</f>
        <v>6.5</v>
      </c>
      <c r="M2823" s="20">
        <f>IF(Tabelle1[[#This Row],[Etas 55°C]]=0,0,(Tabelle1[[#This Row],[Etas 35°C]]*0.8+Tabelle1[[#This Row],[Etas 55°C]]*0.2))*2.5</f>
        <v>4.4135</v>
      </c>
      <c r="N2823" s="21">
        <f>IF(-(Tabelle1[[#This Row],[80%/20% SCOP]]-5.5)/5.5=1,"n.a.",-(Tabelle1[[#This Row],[80%/20% SCOP]]-5.5)/5.5)</f>
        <v>0.19754545454545455</v>
      </c>
    </row>
    <row r="2824" spans="1:14" ht="20.100000000000001" customHeight="1" x14ac:dyDescent="0.25">
      <c r="A2824" s="24">
        <v>16015201</v>
      </c>
      <c r="B2824" s="15" t="s">
        <v>2875</v>
      </c>
      <c r="C2824" s="15" t="s">
        <v>2878</v>
      </c>
      <c r="D2824" s="16" t="s">
        <v>2</v>
      </c>
      <c r="E2824" s="17">
        <v>14.6</v>
      </c>
      <c r="F2824" s="18">
        <v>1.847</v>
      </c>
      <c r="G2824" s="17">
        <v>16.600000000000001</v>
      </c>
      <c r="H2824" s="18">
        <v>1.421</v>
      </c>
      <c r="I2824" s="16" t="s">
        <v>3</v>
      </c>
      <c r="J2824" s="16" t="s">
        <v>4</v>
      </c>
      <c r="K2824" s="16" t="s">
        <v>4</v>
      </c>
      <c r="L2824" s="19">
        <f>IF(Tabelle1[[#This Row],[Heizleistung (55°C)]]=0,Tabelle1[[#This Row],[Heizleistung (35°C)]],(Tabelle1[[#This Row],[Heizleistung (35°C)]]+Tabelle1[[#This Row],[Heizleistung (55°C)]])/2)</f>
        <v>15.600000000000001</v>
      </c>
      <c r="M2824" s="20">
        <f>IF(Tabelle1[[#This Row],[Etas 55°C]]=0,0,(Tabelle1[[#This Row],[Etas 35°C]]*0.8+Tabelle1[[#This Row],[Etas 55°C]]*0.2))*2.5</f>
        <v>4.4045000000000005</v>
      </c>
      <c r="N2824" s="21">
        <f>IF(-(Tabelle1[[#This Row],[80%/20% SCOP]]-5.5)/5.5=1,"n.a.",-(Tabelle1[[#This Row],[80%/20% SCOP]]-5.5)/5.5)</f>
        <v>0.1991818181818181</v>
      </c>
    </row>
    <row r="2825" spans="1:14" ht="20.100000000000001" customHeight="1" x14ac:dyDescent="0.25">
      <c r="A2825" s="24">
        <v>16016856</v>
      </c>
      <c r="B2825" s="15" t="s">
        <v>2879</v>
      </c>
      <c r="C2825" s="15" t="s">
        <v>2880</v>
      </c>
      <c r="D2825" s="16" t="s">
        <v>2</v>
      </c>
      <c r="E2825" s="17">
        <v>12</v>
      </c>
      <c r="F2825" s="18">
        <v>2.21</v>
      </c>
      <c r="G2825" s="17">
        <v>11</v>
      </c>
      <c r="H2825" s="18">
        <v>1.62</v>
      </c>
      <c r="I2825" s="16" t="s">
        <v>3</v>
      </c>
      <c r="J2825" s="16" t="s">
        <v>4</v>
      </c>
      <c r="K2825" s="16" t="s">
        <v>4</v>
      </c>
      <c r="L2825" s="19">
        <f>IF(Tabelle1[[#This Row],[Heizleistung (55°C)]]=0,Tabelle1[[#This Row],[Heizleistung (35°C)]],(Tabelle1[[#This Row],[Heizleistung (35°C)]]+Tabelle1[[#This Row],[Heizleistung (55°C)]])/2)</f>
        <v>11.5</v>
      </c>
      <c r="M2825" s="20">
        <f>IF(Tabelle1[[#This Row],[Etas 55°C]]=0,0,(Tabelle1[[#This Row],[Etas 35°C]]*0.8+Tabelle1[[#This Row],[Etas 55°C]]*0.2))*2.5</f>
        <v>5.23</v>
      </c>
      <c r="N2825" s="21">
        <f>IF(-(Tabelle1[[#This Row],[80%/20% SCOP]]-5.5)/5.5=1,"n.a.",-(Tabelle1[[#This Row],[80%/20% SCOP]]-5.5)/5.5)</f>
        <v>4.9090909090909012E-2</v>
      </c>
    </row>
    <row r="2826" spans="1:14" ht="20.100000000000001" customHeight="1" x14ac:dyDescent="0.25">
      <c r="A2826" s="24">
        <v>16016853</v>
      </c>
      <c r="B2826" s="15" t="s">
        <v>2879</v>
      </c>
      <c r="C2826" s="15" t="s">
        <v>2881</v>
      </c>
      <c r="D2826" s="16" t="s">
        <v>2</v>
      </c>
      <c r="E2826" s="17">
        <v>7.7</v>
      </c>
      <c r="F2826" s="18">
        <v>2.0699999999999998</v>
      </c>
      <c r="G2826" s="17">
        <v>6.8</v>
      </c>
      <c r="H2826" s="18">
        <v>1.54</v>
      </c>
      <c r="I2826" s="16" t="s">
        <v>3</v>
      </c>
      <c r="J2826" s="16" t="s">
        <v>4</v>
      </c>
      <c r="K2826" s="16" t="s">
        <v>4</v>
      </c>
      <c r="L2826" s="19">
        <f>IF(Tabelle1[[#This Row],[Heizleistung (55°C)]]=0,Tabelle1[[#This Row],[Heizleistung (35°C)]],(Tabelle1[[#This Row],[Heizleistung (35°C)]]+Tabelle1[[#This Row],[Heizleistung (55°C)]])/2)</f>
        <v>7.25</v>
      </c>
      <c r="M2826" s="20">
        <f>IF(Tabelle1[[#This Row],[Etas 55°C]]=0,0,(Tabelle1[[#This Row],[Etas 35°C]]*0.8+Tabelle1[[#This Row],[Etas 55°C]]*0.2))*2.5</f>
        <v>4.91</v>
      </c>
      <c r="N2826" s="21">
        <f>IF(-(Tabelle1[[#This Row],[80%/20% SCOP]]-5.5)/5.5=1,"n.a.",-(Tabelle1[[#This Row],[80%/20% SCOP]]-5.5)/5.5)</f>
        <v>0.10727272727272724</v>
      </c>
    </row>
    <row r="2827" spans="1:14" ht="20.100000000000001" customHeight="1" x14ac:dyDescent="0.25">
      <c r="A2827" s="24">
        <v>16016857</v>
      </c>
      <c r="B2827" s="15" t="s">
        <v>2879</v>
      </c>
      <c r="C2827" s="15" t="s">
        <v>2882</v>
      </c>
      <c r="D2827" s="16" t="s">
        <v>2</v>
      </c>
      <c r="E2827" s="17">
        <v>21</v>
      </c>
      <c r="F2827" s="18">
        <v>2.25</v>
      </c>
      <c r="G2827" s="17">
        <v>19</v>
      </c>
      <c r="H2827" s="18">
        <v>1.65</v>
      </c>
      <c r="I2827" s="16" t="s">
        <v>3</v>
      </c>
      <c r="J2827" s="16" t="s">
        <v>4</v>
      </c>
      <c r="K2827" s="16" t="s">
        <v>4</v>
      </c>
      <c r="L2827" s="19">
        <f>IF(Tabelle1[[#This Row],[Heizleistung (55°C)]]=0,Tabelle1[[#This Row],[Heizleistung (35°C)]],(Tabelle1[[#This Row],[Heizleistung (35°C)]]+Tabelle1[[#This Row],[Heizleistung (55°C)]])/2)</f>
        <v>20</v>
      </c>
      <c r="M2827" s="20">
        <f>IF(Tabelle1[[#This Row],[Etas 55°C]]=0,0,(Tabelle1[[#This Row],[Etas 35°C]]*0.8+Tabelle1[[#This Row],[Etas 55°C]]*0.2))*2.5</f>
        <v>5.3249999999999993</v>
      </c>
      <c r="N2827" s="21">
        <f>IF(-(Tabelle1[[#This Row],[80%/20% SCOP]]-5.5)/5.5=1,"n.a.",-(Tabelle1[[#This Row],[80%/20% SCOP]]-5.5)/5.5)</f>
        <v>3.1818181818181947E-2</v>
      </c>
    </row>
    <row r="2828" spans="1:14" ht="20.100000000000001" customHeight="1" x14ac:dyDescent="0.25">
      <c r="A2828" s="24">
        <v>16016854</v>
      </c>
      <c r="B2828" s="15" t="s">
        <v>2879</v>
      </c>
      <c r="C2828" s="15" t="s">
        <v>2883</v>
      </c>
      <c r="D2828" s="16" t="s">
        <v>2</v>
      </c>
      <c r="E2828" s="17">
        <v>9.9</v>
      </c>
      <c r="F2828" s="18">
        <v>2.0299999999999998</v>
      </c>
      <c r="G2828" s="17">
        <v>9.6</v>
      </c>
      <c r="H2828" s="18">
        <v>1.54</v>
      </c>
      <c r="I2828" s="16" t="s">
        <v>3</v>
      </c>
      <c r="J2828" s="16" t="s">
        <v>4</v>
      </c>
      <c r="K2828" s="16" t="s">
        <v>4</v>
      </c>
      <c r="L2828" s="19">
        <f>IF(Tabelle1[[#This Row],[Heizleistung (55°C)]]=0,Tabelle1[[#This Row],[Heizleistung (35°C)]],(Tabelle1[[#This Row],[Heizleistung (35°C)]]+Tabelle1[[#This Row],[Heizleistung (55°C)]])/2)</f>
        <v>9.75</v>
      </c>
      <c r="M2828" s="20">
        <f>IF(Tabelle1[[#This Row],[Etas 55°C]]=0,0,(Tabelle1[[#This Row],[Etas 35°C]]*0.8+Tabelle1[[#This Row],[Etas 55°C]]*0.2))*2.5</f>
        <v>4.83</v>
      </c>
      <c r="N2828" s="21">
        <f>IF(-(Tabelle1[[#This Row],[80%/20% SCOP]]-5.5)/5.5=1,"n.a.",-(Tabelle1[[#This Row],[80%/20% SCOP]]-5.5)/5.5)</f>
        <v>0.12181818181818181</v>
      </c>
    </row>
    <row r="2829" spans="1:14" ht="20.100000000000001" customHeight="1" x14ac:dyDescent="0.25">
      <c r="A2829" s="24">
        <v>16016855</v>
      </c>
      <c r="B2829" s="15" t="s">
        <v>2879</v>
      </c>
      <c r="C2829" s="15" t="s">
        <v>2884</v>
      </c>
      <c r="D2829" s="16" t="s">
        <v>2</v>
      </c>
      <c r="E2829" s="17">
        <v>9.9</v>
      </c>
      <c r="F2829" s="18">
        <v>2.0299999999999998</v>
      </c>
      <c r="G2829" s="17">
        <v>9.6</v>
      </c>
      <c r="H2829" s="18">
        <v>1.54</v>
      </c>
      <c r="I2829" s="16" t="s">
        <v>3</v>
      </c>
      <c r="J2829" s="16" t="s">
        <v>4</v>
      </c>
      <c r="K2829" s="16" t="s">
        <v>4</v>
      </c>
      <c r="L2829" s="19">
        <f>IF(Tabelle1[[#This Row],[Heizleistung (55°C)]]=0,Tabelle1[[#This Row],[Heizleistung (35°C)]],(Tabelle1[[#This Row],[Heizleistung (35°C)]]+Tabelle1[[#This Row],[Heizleistung (55°C)]])/2)</f>
        <v>9.75</v>
      </c>
      <c r="M2829" s="20">
        <f>IF(Tabelle1[[#This Row],[Etas 55°C]]=0,0,(Tabelle1[[#This Row],[Etas 35°C]]*0.8+Tabelle1[[#This Row],[Etas 55°C]]*0.2))*2.5</f>
        <v>4.83</v>
      </c>
      <c r="N2829" s="21">
        <f>IF(-(Tabelle1[[#This Row],[80%/20% SCOP]]-5.5)/5.5=1,"n.a.",-(Tabelle1[[#This Row],[80%/20% SCOP]]-5.5)/5.5)</f>
        <v>0.12181818181818181</v>
      </c>
    </row>
    <row r="2830" spans="1:14" ht="20.100000000000001" customHeight="1" x14ac:dyDescent="0.25">
      <c r="A2830" s="24">
        <v>16016852</v>
      </c>
      <c r="B2830" s="15" t="s">
        <v>2879</v>
      </c>
      <c r="C2830" s="15" t="s">
        <v>2885</v>
      </c>
      <c r="D2830" s="16" t="s">
        <v>2</v>
      </c>
      <c r="E2830" s="17">
        <v>7.7</v>
      </c>
      <c r="F2830" s="18">
        <v>2.0699999999999998</v>
      </c>
      <c r="G2830" s="17">
        <v>6.8</v>
      </c>
      <c r="H2830" s="18">
        <v>1.54</v>
      </c>
      <c r="I2830" s="16" t="s">
        <v>3</v>
      </c>
      <c r="J2830" s="16" t="s">
        <v>4</v>
      </c>
      <c r="K2830" s="16" t="s">
        <v>4</v>
      </c>
      <c r="L2830" s="19">
        <f>IF(Tabelle1[[#This Row],[Heizleistung (55°C)]]=0,Tabelle1[[#This Row],[Heizleistung (35°C)]],(Tabelle1[[#This Row],[Heizleistung (35°C)]]+Tabelle1[[#This Row],[Heizleistung (55°C)]])/2)</f>
        <v>7.25</v>
      </c>
      <c r="M2830" s="20">
        <f>IF(Tabelle1[[#This Row],[Etas 55°C]]=0,0,(Tabelle1[[#This Row],[Etas 35°C]]*0.8+Tabelle1[[#This Row],[Etas 55°C]]*0.2))*2.5</f>
        <v>4.91</v>
      </c>
      <c r="N2830" s="21">
        <f>IF(-(Tabelle1[[#This Row],[80%/20% SCOP]]-5.5)/5.5=1,"n.a.",-(Tabelle1[[#This Row],[80%/20% SCOP]]-5.5)/5.5)</f>
        <v>0.10727272727272724</v>
      </c>
    </row>
    <row r="2831" spans="1:14" ht="20.100000000000001" customHeight="1" x14ac:dyDescent="0.25">
      <c r="A2831" s="24">
        <v>16007772</v>
      </c>
      <c r="B2831" s="15" t="s">
        <v>2886</v>
      </c>
      <c r="C2831" s="15" t="s">
        <v>2888</v>
      </c>
      <c r="D2831" s="16" t="s">
        <v>2</v>
      </c>
      <c r="E2831" s="17">
        <v>8</v>
      </c>
      <c r="F2831" s="18">
        <v>2.23</v>
      </c>
      <c r="G2831" s="17">
        <v>8</v>
      </c>
      <c r="H2831" s="18">
        <v>1.76</v>
      </c>
      <c r="I2831" s="16" t="s">
        <v>3</v>
      </c>
      <c r="J2831" s="16" t="s">
        <v>4</v>
      </c>
      <c r="K2831" s="16" t="s">
        <v>4</v>
      </c>
      <c r="L2831" s="19">
        <f>IF(Tabelle1[[#This Row],[Heizleistung (55°C)]]=0,Tabelle1[[#This Row],[Heizleistung (35°C)]],(Tabelle1[[#This Row],[Heizleistung (35°C)]]+Tabelle1[[#This Row],[Heizleistung (55°C)]])/2)</f>
        <v>8</v>
      </c>
      <c r="M2831" s="20">
        <f>IF(Tabelle1[[#This Row],[Etas 55°C]]=0,0,(Tabelle1[[#This Row],[Etas 35°C]]*0.8+Tabelle1[[#This Row],[Etas 55°C]]*0.2))*2.5</f>
        <v>5.34</v>
      </c>
      <c r="N2831" s="21">
        <f>IF(-(Tabelle1[[#This Row],[80%/20% SCOP]]-5.5)/5.5=1,"n.a.",-(Tabelle1[[#This Row],[80%/20% SCOP]]-5.5)/5.5)</f>
        <v>2.9090909090909115E-2</v>
      </c>
    </row>
    <row r="2832" spans="1:14" ht="20.100000000000001" customHeight="1" x14ac:dyDescent="0.25">
      <c r="A2832" s="24">
        <v>16015075</v>
      </c>
      <c r="B2832" s="15" t="s">
        <v>2886</v>
      </c>
      <c r="C2832" s="15" t="s">
        <v>2889</v>
      </c>
      <c r="D2832" s="16" t="s">
        <v>2</v>
      </c>
      <c r="E2832" s="17">
        <v>10</v>
      </c>
      <c r="F2832" s="18">
        <v>2.355</v>
      </c>
      <c r="G2832" s="17">
        <v>9.9</v>
      </c>
      <c r="H2832" s="18">
        <v>1.7470000000000001</v>
      </c>
      <c r="I2832" s="16" t="s">
        <v>3</v>
      </c>
      <c r="J2832" s="16" t="s">
        <v>4</v>
      </c>
      <c r="K2832" s="16" t="s">
        <v>4</v>
      </c>
      <c r="L2832" s="19">
        <f>IF(Tabelle1[[#This Row],[Heizleistung (55°C)]]=0,Tabelle1[[#This Row],[Heizleistung (35°C)]],(Tabelle1[[#This Row],[Heizleistung (35°C)]]+Tabelle1[[#This Row],[Heizleistung (55°C)]])/2)</f>
        <v>9.9499999999999993</v>
      </c>
      <c r="M2832" s="20">
        <f>IF(Tabelle1[[#This Row],[Etas 55°C]]=0,0,(Tabelle1[[#This Row],[Etas 35°C]]*0.8+Tabelle1[[#This Row],[Etas 55°C]]*0.2))*2.5</f>
        <v>5.5834999999999999</v>
      </c>
      <c r="N2832" s="21">
        <f>IF(-(Tabelle1[[#This Row],[80%/20% SCOP]]-5.5)/5.5=1,"n.a.",-(Tabelle1[[#This Row],[80%/20% SCOP]]-5.5)/5.5)</f>
        <v>-1.5181818181818164E-2</v>
      </c>
    </row>
    <row r="2833" spans="1:14" ht="20.100000000000001" customHeight="1" x14ac:dyDescent="0.25">
      <c r="A2833" s="24">
        <v>16007773</v>
      </c>
      <c r="B2833" s="15" t="s">
        <v>2886</v>
      </c>
      <c r="C2833" s="15" t="s">
        <v>2887</v>
      </c>
      <c r="D2833" s="16" t="s">
        <v>2</v>
      </c>
      <c r="E2833" s="17">
        <v>12</v>
      </c>
      <c r="F2833" s="18">
        <v>2.4089999999999998</v>
      </c>
      <c r="G2833" s="17">
        <v>12</v>
      </c>
      <c r="H2833" s="18">
        <v>1.7969999999999999</v>
      </c>
      <c r="I2833" s="16" t="s">
        <v>3</v>
      </c>
      <c r="J2833" s="16" t="s">
        <v>4</v>
      </c>
      <c r="K2833" s="16" t="s">
        <v>4</v>
      </c>
      <c r="L2833" s="19">
        <f>IF(Tabelle1[[#This Row],[Heizleistung (55°C)]]=0,Tabelle1[[#This Row],[Heizleistung (35°C)]],(Tabelle1[[#This Row],[Heizleistung (35°C)]]+Tabelle1[[#This Row],[Heizleistung (55°C)]])/2)</f>
        <v>12</v>
      </c>
      <c r="M2833" s="20">
        <f>IF(Tabelle1[[#This Row],[Etas 55°C]]=0,0,(Tabelle1[[#This Row],[Etas 35°C]]*0.8+Tabelle1[[#This Row],[Etas 55°C]]*0.2))*2.5</f>
        <v>5.7164999999999999</v>
      </c>
      <c r="N2833" s="21">
        <f>IF(-(Tabelle1[[#This Row],[80%/20% SCOP]]-5.5)/5.5=1,"n.a.",-(Tabelle1[[#This Row],[80%/20% SCOP]]-5.5)/5.5)</f>
        <v>-3.9363636363636351E-2</v>
      </c>
    </row>
    <row r="2834" spans="1:14" ht="20.100000000000001" customHeight="1" x14ac:dyDescent="0.25">
      <c r="A2834" s="24">
        <v>16009639</v>
      </c>
      <c r="B2834" s="15" t="s">
        <v>2886</v>
      </c>
      <c r="C2834" s="15" t="s">
        <v>2892</v>
      </c>
      <c r="D2834" s="16" t="s">
        <v>2</v>
      </c>
      <c r="E2834" s="17">
        <v>15</v>
      </c>
      <c r="F2834" s="18">
        <v>2.2599999999999998</v>
      </c>
      <c r="G2834" s="17">
        <v>15</v>
      </c>
      <c r="H2834" s="18">
        <v>1.76</v>
      </c>
      <c r="I2834" s="16" t="s">
        <v>3</v>
      </c>
      <c r="J2834" s="16" t="s">
        <v>4</v>
      </c>
      <c r="K2834" s="16" t="s">
        <v>4</v>
      </c>
      <c r="L2834" s="19">
        <f>IF(Tabelle1[[#This Row],[Heizleistung (55°C)]]=0,Tabelle1[[#This Row],[Heizleistung (35°C)]],(Tabelle1[[#This Row],[Heizleistung (35°C)]]+Tabelle1[[#This Row],[Heizleistung (55°C)]])/2)</f>
        <v>15</v>
      </c>
      <c r="M2834" s="20">
        <f>IF(Tabelle1[[#This Row],[Etas 55°C]]=0,0,(Tabelle1[[#This Row],[Etas 35°C]]*0.8+Tabelle1[[#This Row],[Etas 55°C]]*0.2))*2.5</f>
        <v>5.3999999999999995</v>
      </c>
      <c r="N2834" s="21">
        <f>IF(-(Tabelle1[[#This Row],[80%/20% SCOP]]-5.5)/5.5=1,"n.a.",-(Tabelle1[[#This Row],[80%/20% SCOP]]-5.5)/5.5)</f>
        <v>1.8181818181818278E-2</v>
      </c>
    </row>
    <row r="2835" spans="1:14" ht="20.100000000000001" customHeight="1" x14ac:dyDescent="0.25">
      <c r="A2835" s="24">
        <v>16015074</v>
      </c>
      <c r="B2835" s="15" t="s">
        <v>2886</v>
      </c>
      <c r="C2835" s="15" t="s">
        <v>2890</v>
      </c>
      <c r="D2835" s="16" t="s">
        <v>2</v>
      </c>
      <c r="E2835" s="17">
        <v>20</v>
      </c>
      <c r="F2835" s="18">
        <v>2.2400000000000002</v>
      </c>
      <c r="G2835" s="17">
        <v>20</v>
      </c>
      <c r="H2835" s="18">
        <v>1.76</v>
      </c>
      <c r="I2835" s="16" t="s">
        <v>3</v>
      </c>
      <c r="J2835" s="16" t="s">
        <v>4</v>
      </c>
      <c r="K2835" s="16" t="s">
        <v>4</v>
      </c>
      <c r="L2835" s="19">
        <f>IF(Tabelle1[[#This Row],[Heizleistung (55°C)]]=0,Tabelle1[[#This Row],[Heizleistung (35°C)]],(Tabelle1[[#This Row],[Heizleistung (35°C)]]+Tabelle1[[#This Row],[Heizleistung (55°C)]])/2)</f>
        <v>20</v>
      </c>
      <c r="M2835" s="20">
        <f>IF(Tabelle1[[#This Row],[Etas 55°C]]=0,0,(Tabelle1[[#This Row],[Etas 35°C]]*0.8+Tabelle1[[#This Row],[Etas 55°C]]*0.2))*2.5</f>
        <v>5.36</v>
      </c>
      <c r="N2835" s="21">
        <f>IF(-(Tabelle1[[#This Row],[80%/20% SCOP]]-5.5)/5.5=1,"n.a.",-(Tabelle1[[#This Row],[80%/20% SCOP]]-5.5)/5.5)</f>
        <v>2.5454545454545396E-2</v>
      </c>
    </row>
    <row r="2836" spans="1:14" ht="20.100000000000001" customHeight="1" x14ac:dyDescent="0.25">
      <c r="A2836" s="24">
        <v>16018011</v>
      </c>
      <c r="B2836" s="15" t="s">
        <v>2886</v>
      </c>
      <c r="C2836" s="15" t="s">
        <v>2891</v>
      </c>
      <c r="D2836" s="16" t="s">
        <v>2</v>
      </c>
      <c r="E2836" s="17">
        <v>32</v>
      </c>
      <c r="F2836" s="18">
        <v>2.39</v>
      </c>
      <c r="G2836" s="17">
        <v>32</v>
      </c>
      <c r="H2836" s="18">
        <v>1.79</v>
      </c>
      <c r="I2836" s="16" t="s">
        <v>3</v>
      </c>
      <c r="J2836" s="16" t="s">
        <v>4</v>
      </c>
      <c r="K2836" s="16" t="s">
        <v>4</v>
      </c>
      <c r="L2836" s="19">
        <f>IF(Tabelle1[[#This Row],[Heizleistung (55°C)]]=0,Tabelle1[[#This Row],[Heizleistung (35°C)]],(Tabelle1[[#This Row],[Heizleistung (35°C)]]+Tabelle1[[#This Row],[Heizleistung (55°C)]])/2)</f>
        <v>32</v>
      </c>
      <c r="M2836" s="20">
        <f>IF(Tabelle1[[#This Row],[Etas 55°C]]=0,0,(Tabelle1[[#This Row],[Etas 35°C]]*0.8+Tabelle1[[#This Row],[Etas 55°C]]*0.2))*2.5</f>
        <v>5.6749999999999998</v>
      </c>
      <c r="N2836" s="21">
        <f>IF(-(Tabelle1[[#This Row],[80%/20% SCOP]]-5.5)/5.5=1,"n.a.",-(Tabelle1[[#This Row],[80%/20% SCOP]]-5.5)/5.5)</f>
        <v>-3.1818181818181787E-2</v>
      </c>
    </row>
    <row r="2837" spans="1:14" ht="20.100000000000001" customHeight="1" x14ac:dyDescent="0.25">
      <c r="A2837" s="24">
        <v>16007306</v>
      </c>
      <c r="B2837" s="15" t="s">
        <v>2893</v>
      </c>
      <c r="C2837" s="15" t="s">
        <v>2894</v>
      </c>
      <c r="D2837" s="16" t="s">
        <v>2</v>
      </c>
      <c r="E2837" s="17">
        <v>15</v>
      </c>
      <c r="F2837" s="18">
        <v>1.78</v>
      </c>
      <c r="G2837" s="17">
        <v>16</v>
      </c>
      <c r="H2837" s="18">
        <v>1.35</v>
      </c>
      <c r="I2837" s="16" t="s">
        <v>40</v>
      </c>
      <c r="J2837" s="16" t="s">
        <v>4</v>
      </c>
      <c r="K2837" s="16" t="s">
        <v>4</v>
      </c>
      <c r="L2837" s="19">
        <f>IF(Tabelle1[[#This Row],[Heizleistung (55°C)]]=0,Tabelle1[[#This Row],[Heizleistung (35°C)]],(Tabelle1[[#This Row],[Heizleistung (35°C)]]+Tabelle1[[#This Row],[Heizleistung (55°C)]])/2)</f>
        <v>15.5</v>
      </c>
      <c r="M2837" s="20">
        <f>IF(Tabelle1[[#This Row],[Etas 55°C]]=0,0,(Tabelle1[[#This Row],[Etas 35°C]]*0.8+Tabelle1[[#This Row],[Etas 55°C]]*0.2))*2.5</f>
        <v>4.2350000000000003</v>
      </c>
      <c r="N2837" s="21">
        <f>IF(-(Tabelle1[[#This Row],[80%/20% SCOP]]-5.5)/5.5=1,"n.a.",-(Tabelle1[[#This Row],[80%/20% SCOP]]-5.5)/5.5)</f>
        <v>0.22999999999999995</v>
      </c>
    </row>
    <row r="2838" spans="1:14" ht="20.100000000000001" customHeight="1" x14ac:dyDescent="0.25">
      <c r="A2838" s="24">
        <v>16007302</v>
      </c>
      <c r="B2838" s="15" t="s">
        <v>2893</v>
      </c>
      <c r="C2838" s="15" t="s">
        <v>2895</v>
      </c>
      <c r="D2838" s="16" t="s">
        <v>2</v>
      </c>
      <c r="E2838" s="17">
        <v>6</v>
      </c>
      <c r="F2838" s="18">
        <v>1.76</v>
      </c>
      <c r="G2838" s="17">
        <v>7</v>
      </c>
      <c r="H2838" s="18">
        <v>1.25</v>
      </c>
      <c r="I2838" s="16" t="s">
        <v>40</v>
      </c>
      <c r="J2838" s="16" t="s">
        <v>4</v>
      </c>
      <c r="K2838" s="16" t="s">
        <v>4</v>
      </c>
      <c r="L2838" s="19">
        <f>IF(Tabelle1[[#This Row],[Heizleistung (55°C)]]=0,Tabelle1[[#This Row],[Heizleistung (35°C)]],(Tabelle1[[#This Row],[Heizleistung (35°C)]]+Tabelle1[[#This Row],[Heizleistung (55°C)]])/2)</f>
        <v>6.5</v>
      </c>
      <c r="M2838" s="20">
        <f>IF(Tabelle1[[#This Row],[Etas 55°C]]=0,0,(Tabelle1[[#This Row],[Etas 35°C]]*0.8+Tabelle1[[#This Row],[Etas 55°C]]*0.2))*2.5</f>
        <v>4.1450000000000005</v>
      </c>
      <c r="N2838" s="21">
        <f>IF(-(Tabelle1[[#This Row],[80%/20% SCOP]]-5.5)/5.5=1,"n.a.",-(Tabelle1[[#This Row],[80%/20% SCOP]]-5.5)/5.5)</f>
        <v>0.24636363636363628</v>
      </c>
    </row>
    <row r="2839" spans="1:14" ht="20.100000000000001" customHeight="1" x14ac:dyDescent="0.25">
      <c r="A2839" s="24">
        <v>16016405</v>
      </c>
      <c r="B2839" s="15" t="s">
        <v>2893</v>
      </c>
      <c r="C2839" s="15" t="s">
        <v>2896</v>
      </c>
      <c r="D2839" s="16" t="s">
        <v>2</v>
      </c>
      <c r="E2839" s="17">
        <v>6</v>
      </c>
      <c r="F2839" s="18">
        <v>2.0499999999999998</v>
      </c>
      <c r="G2839" s="17">
        <v>7.2</v>
      </c>
      <c r="H2839" s="18">
        <v>1.51</v>
      </c>
      <c r="I2839" s="16" t="s">
        <v>3</v>
      </c>
      <c r="J2839" s="16" t="s">
        <v>4</v>
      </c>
      <c r="K2839" s="16" t="s">
        <v>4</v>
      </c>
      <c r="L2839" s="19">
        <f>IF(Tabelle1[[#This Row],[Heizleistung (55°C)]]=0,Tabelle1[[#This Row],[Heizleistung (35°C)]],(Tabelle1[[#This Row],[Heizleistung (35°C)]]+Tabelle1[[#This Row],[Heizleistung (55°C)]])/2)</f>
        <v>6.6</v>
      </c>
      <c r="M2839" s="20">
        <f>IF(Tabelle1[[#This Row],[Etas 55°C]]=0,0,(Tabelle1[[#This Row],[Etas 35°C]]*0.8+Tabelle1[[#This Row],[Etas 55°C]]*0.2))*2.5</f>
        <v>4.8549999999999995</v>
      </c>
      <c r="N2839" s="21">
        <f>IF(-(Tabelle1[[#This Row],[80%/20% SCOP]]-5.5)/5.5=1,"n.a.",-(Tabelle1[[#This Row],[80%/20% SCOP]]-5.5)/5.5)</f>
        <v>0.11727272727272736</v>
      </c>
    </row>
    <row r="2840" spans="1:14" ht="20.100000000000001" customHeight="1" x14ac:dyDescent="0.25">
      <c r="A2840" s="24">
        <v>16013619</v>
      </c>
      <c r="B2840" s="15" t="s">
        <v>2893</v>
      </c>
      <c r="C2840" s="15" t="s">
        <v>2897</v>
      </c>
      <c r="D2840" s="16" t="s">
        <v>2</v>
      </c>
      <c r="E2840" s="17">
        <v>10</v>
      </c>
      <c r="F2840" s="18">
        <v>2.15</v>
      </c>
      <c r="G2840" s="17">
        <v>10</v>
      </c>
      <c r="H2840" s="18">
        <v>1.56</v>
      </c>
      <c r="I2840" s="16" t="s">
        <v>3</v>
      </c>
      <c r="J2840" s="16" t="s">
        <v>4</v>
      </c>
      <c r="K2840" s="16" t="s">
        <v>4</v>
      </c>
      <c r="L2840" s="19">
        <f>IF(Tabelle1[[#This Row],[Heizleistung (55°C)]]=0,Tabelle1[[#This Row],[Heizleistung (35°C)]],(Tabelle1[[#This Row],[Heizleistung (35°C)]]+Tabelle1[[#This Row],[Heizleistung (55°C)]])/2)</f>
        <v>10</v>
      </c>
      <c r="M2840" s="20">
        <f>IF(Tabelle1[[#This Row],[Etas 55°C]]=0,0,(Tabelle1[[#This Row],[Etas 35°C]]*0.8+Tabelle1[[#This Row],[Etas 55°C]]*0.2))*2.5</f>
        <v>5.08</v>
      </c>
      <c r="N2840" s="21">
        <f>IF(-(Tabelle1[[#This Row],[80%/20% SCOP]]-5.5)/5.5=1,"n.a.",-(Tabelle1[[#This Row],[80%/20% SCOP]]-5.5)/5.5)</f>
        <v>7.6363636363636356E-2</v>
      </c>
    </row>
    <row r="2841" spans="1:14" ht="20.100000000000001" customHeight="1" x14ac:dyDescent="0.25">
      <c r="A2841" s="24">
        <v>16007314</v>
      </c>
      <c r="B2841" s="15" t="s">
        <v>2893</v>
      </c>
      <c r="C2841" s="15" t="s">
        <v>2898</v>
      </c>
      <c r="D2841" s="16" t="s">
        <v>2</v>
      </c>
      <c r="E2841" s="17">
        <v>12</v>
      </c>
      <c r="F2841" s="18">
        <v>1.81</v>
      </c>
      <c r="G2841" s="17">
        <v>12</v>
      </c>
      <c r="H2841" s="18">
        <v>1.37</v>
      </c>
      <c r="I2841" s="16" t="s">
        <v>40</v>
      </c>
      <c r="J2841" s="16" t="s">
        <v>15</v>
      </c>
      <c r="K2841" s="16" t="s">
        <v>4</v>
      </c>
      <c r="L2841" s="19">
        <f>IF(Tabelle1[[#This Row],[Heizleistung (55°C)]]=0,Tabelle1[[#This Row],[Heizleistung (35°C)]],(Tabelle1[[#This Row],[Heizleistung (35°C)]]+Tabelle1[[#This Row],[Heizleistung (55°C)]])/2)</f>
        <v>12</v>
      </c>
      <c r="M2841" s="20">
        <f>IF(Tabelle1[[#This Row],[Etas 55°C]]=0,0,(Tabelle1[[#This Row],[Etas 35°C]]*0.8+Tabelle1[[#This Row],[Etas 55°C]]*0.2))*2.5</f>
        <v>4.3050000000000006</v>
      </c>
      <c r="N2841" s="21">
        <f>IF(-(Tabelle1[[#This Row],[80%/20% SCOP]]-5.5)/5.5=1,"n.a.",-(Tabelle1[[#This Row],[80%/20% SCOP]]-5.5)/5.5)</f>
        <v>0.21727272727272717</v>
      </c>
    </row>
    <row r="2842" spans="1:14" ht="20.100000000000001" customHeight="1" x14ac:dyDescent="0.25">
      <c r="A2842" s="24">
        <v>16007318</v>
      </c>
      <c r="B2842" s="15" t="s">
        <v>2893</v>
      </c>
      <c r="C2842" s="15" t="s">
        <v>2899</v>
      </c>
      <c r="D2842" s="16" t="s">
        <v>2</v>
      </c>
      <c r="E2842" s="17">
        <v>7</v>
      </c>
      <c r="F2842" s="18">
        <v>1.83</v>
      </c>
      <c r="G2842" s="17">
        <v>7</v>
      </c>
      <c r="H2842" s="18">
        <v>1.26</v>
      </c>
      <c r="I2842" s="16" t="s">
        <v>40</v>
      </c>
      <c r="J2842" s="16" t="s">
        <v>4</v>
      </c>
      <c r="K2842" s="16" t="s">
        <v>4</v>
      </c>
      <c r="L2842" s="19">
        <f>IF(Tabelle1[[#This Row],[Heizleistung (55°C)]]=0,Tabelle1[[#This Row],[Heizleistung (35°C)]],(Tabelle1[[#This Row],[Heizleistung (35°C)]]+Tabelle1[[#This Row],[Heizleistung (55°C)]])/2)</f>
        <v>7</v>
      </c>
      <c r="M2842" s="20">
        <f>IF(Tabelle1[[#This Row],[Etas 55°C]]=0,0,(Tabelle1[[#This Row],[Etas 35°C]]*0.8+Tabelle1[[#This Row],[Etas 55°C]]*0.2))*2.5</f>
        <v>4.2900000000000009</v>
      </c>
      <c r="N2842" s="21">
        <f>IF(-(Tabelle1[[#This Row],[80%/20% SCOP]]-5.5)/5.5=1,"n.a.",-(Tabelle1[[#This Row],[80%/20% SCOP]]-5.5)/5.5)</f>
        <v>0.21999999999999983</v>
      </c>
    </row>
    <row r="2843" spans="1:14" ht="20.100000000000001" customHeight="1" x14ac:dyDescent="0.25">
      <c r="A2843" s="24">
        <v>16016408</v>
      </c>
      <c r="B2843" s="15" t="s">
        <v>2893</v>
      </c>
      <c r="C2843" s="15" t="s">
        <v>2900</v>
      </c>
      <c r="D2843" s="16" t="s">
        <v>2</v>
      </c>
      <c r="E2843" s="17">
        <v>5.7</v>
      </c>
      <c r="F2843" s="18">
        <v>2.0699999999999998</v>
      </c>
      <c r="G2843" s="17">
        <v>7.2</v>
      </c>
      <c r="H2843" s="18">
        <v>1.51</v>
      </c>
      <c r="I2843" s="16" t="s">
        <v>3</v>
      </c>
      <c r="J2843" s="16" t="s">
        <v>4</v>
      </c>
      <c r="K2843" s="16" t="s">
        <v>4</v>
      </c>
      <c r="L2843" s="19">
        <f>IF(Tabelle1[[#This Row],[Heizleistung (55°C)]]=0,Tabelle1[[#This Row],[Heizleistung (35°C)]],(Tabelle1[[#This Row],[Heizleistung (35°C)]]+Tabelle1[[#This Row],[Heizleistung (55°C)]])/2)</f>
        <v>6.45</v>
      </c>
      <c r="M2843" s="20">
        <f>IF(Tabelle1[[#This Row],[Etas 55°C]]=0,0,(Tabelle1[[#This Row],[Etas 35°C]]*0.8+Tabelle1[[#This Row],[Etas 55°C]]*0.2))*2.5</f>
        <v>4.8949999999999996</v>
      </c>
      <c r="N2843" s="21">
        <f>IF(-(Tabelle1[[#This Row],[80%/20% SCOP]]-5.5)/5.5=1,"n.a.",-(Tabelle1[[#This Row],[80%/20% SCOP]]-5.5)/5.5)</f>
        <v>0.11000000000000008</v>
      </c>
    </row>
    <row r="2844" spans="1:14" ht="20.100000000000001" customHeight="1" x14ac:dyDescent="0.25">
      <c r="A2844" s="24">
        <v>16016401</v>
      </c>
      <c r="B2844" s="15" t="s">
        <v>2893</v>
      </c>
      <c r="C2844" s="15" t="s">
        <v>2901</v>
      </c>
      <c r="D2844" s="16" t="s">
        <v>2</v>
      </c>
      <c r="E2844" s="17">
        <v>11.7</v>
      </c>
      <c r="F2844" s="18">
        <v>2.0099999999999998</v>
      </c>
      <c r="G2844" s="17">
        <v>11.7</v>
      </c>
      <c r="H2844" s="18">
        <v>1.54</v>
      </c>
      <c r="I2844" s="16" t="s">
        <v>3</v>
      </c>
      <c r="J2844" s="16" t="s">
        <v>4</v>
      </c>
      <c r="K2844" s="16" t="s">
        <v>4</v>
      </c>
      <c r="L2844" s="19">
        <f>IF(Tabelle1[[#This Row],[Heizleistung (55°C)]]=0,Tabelle1[[#This Row],[Heizleistung (35°C)]],(Tabelle1[[#This Row],[Heizleistung (35°C)]]+Tabelle1[[#This Row],[Heizleistung (55°C)]])/2)</f>
        <v>11.7</v>
      </c>
      <c r="M2844" s="20">
        <f>IF(Tabelle1[[#This Row],[Etas 55°C]]=0,0,(Tabelle1[[#This Row],[Etas 35°C]]*0.8+Tabelle1[[#This Row],[Etas 55°C]]*0.2))*2.5</f>
        <v>4.79</v>
      </c>
      <c r="N2844" s="21">
        <f>IF(-(Tabelle1[[#This Row],[80%/20% SCOP]]-5.5)/5.5=1,"n.a.",-(Tabelle1[[#This Row],[80%/20% SCOP]]-5.5)/5.5)</f>
        <v>0.12909090909090909</v>
      </c>
    </row>
    <row r="2845" spans="1:14" ht="20.100000000000001" customHeight="1" x14ac:dyDescent="0.25">
      <c r="A2845" s="24">
        <v>16007308</v>
      </c>
      <c r="B2845" s="15" t="s">
        <v>2893</v>
      </c>
      <c r="C2845" s="15" t="s">
        <v>2902</v>
      </c>
      <c r="D2845" s="16" t="s">
        <v>2</v>
      </c>
      <c r="E2845" s="17">
        <v>13</v>
      </c>
      <c r="F2845" s="18">
        <v>1.8</v>
      </c>
      <c r="G2845" s="17">
        <v>14</v>
      </c>
      <c r="H2845" s="18">
        <v>1.36</v>
      </c>
      <c r="I2845" s="16" t="s">
        <v>40</v>
      </c>
      <c r="J2845" s="16" t="s">
        <v>15</v>
      </c>
      <c r="K2845" s="16" t="s">
        <v>4</v>
      </c>
      <c r="L2845" s="19">
        <f>IF(Tabelle1[[#This Row],[Heizleistung (55°C)]]=0,Tabelle1[[#This Row],[Heizleistung (35°C)]],(Tabelle1[[#This Row],[Heizleistung (35°C)]]+Tabelle1[[#This Row],[Heizleistung (55°C)]])/2)</f>
        <v>13.5</v>
      </c>
      <c r="M2845" s="20">
        <f>IF(Tabelle1[[#This Row],[Etas 55°C]]=0,0,(Tabelle1[[#This Row],[Etas 35°C]]*0.8+Tabelle1[[#This Row],[Etas 55°C]]*0.2))*2.5</f>
        <v>4.28</v>
      </c>
      <c r="N2845" s="21">
        <f>IF(-(Tabelle1[[#This Row],[80%/20% SCOP]]-5.5)/5.5=1,"n.a.",-(Tabelle1[[#This Row],[80%/20% SCOP]]-5.5)/5.5)</f>
        <v>0.22181818181818178</v>
      </c>
    </row>
    <row r="2846" spans="1:14" ht="20.100000000000001" customHeight="1" x14ac:dyDescent="0.25">
      <c r="A2846" s="24">
        <v>16009185</v>
      </c>
      <c r="B2846" s="15" t="s">
        <v>2893</v>
      </c>
      <c r="C2846" s="15" t="s">
        <v>2903</v>
      </c>
      <c r="D2846" s="16" t="s">
        <v>2</v>
      </c>
      <c r="E2846" s="17">
        <v>6</v>
      </c>
      <c r="F2846" s="18">
        <v>1.79</v>
      </c>
      <c r="G2846" s="17">
        <v>7</v>
      </c>
      <c r="H2846" s="18">
        <v>1.25</v>
      </c>
      <c r="I2846" s="16" t="s">
        <v>40</v>
      </c>
      <c r="J2846" s="16" t="s">
        <v>4</v>
      </c>
      <c r="K2846" s="16" t="s">
        <v>4</v>
      </c>
      <c r="L2846" s="19">
        <f>IF(Tabelle1[[#This Row],[Heizleistung (55°C)]]=0,Tabelle1[[#This Row],[Heizleistung (35°C)]],(Tabelle1[[#This Row],[Heizleistung (35°C)]]+Tabelle1[[#This Row],[Heizleistung (55°C)]])/2)</f>
        <v>6.5</v>
      </c>
      <c r="M2846" s="20">
        <f>IF(Tabelle1[[#This Row],[Etas 55°C]]=0,0,(Tabelle1[[#This Row],[Etas 35°C]]*0.8+Tabelle1[[#This Row],[Etas 55°C]]*0.2))*2.5</f>
        <v>4.2050000000000001</v>
      </c>
      <c r="N2846" s="21">
        <f>IF(-(Tabelle1[[#This Row],[80%/20% SCOP]]-5.5)/5.5=1,"n.a.",-(Tabelle1[[#This Row],[80%/20% SCOP]]-5.5)/5.5)</f>
        <v>0.23545454545454544</v>
      </c>
    </row>
    <row r="2847" spans="1:14" ht="20.100000000000001" customHeight="1" x14ac:dyDescent="0.25">
      <c r="A2847" s="24">
        <v>16017698</v>
      </c>
      <c r="B2847" s="15" t="s">
        <v>2893</v>
      </c>
      <c r="C2847" s="15" t="s">
        <v>2904</v>
      </c>
      <c r="D2847" s="16" t="s">
        <v>2</v>
      </c>
      <c r="E2847" s="17">
        <v>9</v>
      </c>
      <c r="F2847" s="18">
        <v>2.0499999999999998</v>
      </c>
      <c r="G2847" s="17">
        <v>8</v>
      </c>
      <c r="H2847" s="18">
        <v>1.51</v>
      </c>
      <c r="I2847" s="16" t="s">
        <v>3</v>
      </c>
      <c r="J2847" s="16" t="s">
        <v>4</v>
      </c>
      <c r="K2847" s="16" t="s">
        <v>4</v>
      </c>
      <c r="L2847" s="19">
        <f>IF(Tabelle1[[#This Row],[Heizleistung (55°C)]]=0,Tabelle1[[#This Row],[Heizleistung (35°C)]],(Tabelle1[[#This Row],[Heizleistung (35°C)]]+Tabelle1[[#This Row],[Heizleistung (55°C)]])/2)</f>
        <v>8.5</v>
      </c>
      <c r="M2847" s="20">
        <f>IF(Tabelle1[[#This Row],[Etas 55°C]]=0,0,(Tabelle1[[#This Row],[Etas 35°C]]*0.8+Tabelle1[[#This Row],[Etas 55°C]]*0.2))*2.5</f>
        <v>4.8549999999999995</v>
      </c>
      <c r="N2847" s="21">
        <f>IF(-(Tabelle1[[#This Row],[80%/20% SCOP]]-5.5)/5.5=1,"n.a.",-(Tabelle1[[#This Row],[80%/20% SCOP]]-5.5)/5.5)</f>
        <v>0.11727272727272736</v>
      </c>
    </row>
    <row r="2848" spans="1:14" ht="20.100000000000001" customHeight="1" x14ac:dyDescent="0.25">
      <c r="A2848" s="24">
        <v>16013620</v>
      </c>
      <c r="B2848" s="15" t="s">
        <v>2893</v>
      </c>
      <c r="C2848" s="15" t="s">
        <v>2905</v>
      </c>
      <c r="D2848" s="16" t="s">
        <v>2</v>
      </c>
      <c r="E2848" s="17">
        <v>11</v>
      </c>
      <c r="F2848" s="18">
        <v>2.12</v>
      </c>
      <c r="G2848" s="17">
        <v>11</v>
      </c>
      <c r="H2848" s="18">
        <v>1.55</v>
      </c>
      <c r="I2848" s="16" t="s">
        <v>3</v>
      </c>
      <c r="J2848" s="16" t="s">
        <v>4</v>
      </c>
      <c r="K2848" s="16" t="s">
        <v>4</v>
      </c>
      <c r="L2848" s="19">
        <f>IF(Tabelle1[[#This Row],[Heizleistung (55°C)]]=0,Tabelle1[[#This Row],[Heizleistung (35°C)]],(Tabelle1[[#This Row],[Heizleistung (35°C)]]+Tabelle1[[#This Row],[Heizleistung (55°C)]])/2)</f>
        <v>11</v>
      </c>
      <c r="M2848" s="20">
        <f>IF(Tabelle1[[#This Row],[Etas 55°C]]=0,0,(Tabelle1[[#This Row],[Etas 35°C]]*0.8+Tabelle1[[#This Row],[Etas 55°C]]*0.2))*2.5</f>
        <v>5.0150000000000006</v>
      </c>
      <c r="N2848" s="21">
        <f>IF(-(Tabelle1[[#This Row],[80%/20% SCOP]]-5.5)/5.5=1,"n.a.",-(Tabelle1[[#This Row],[80%/20% SCOP]]-5.5)/5.5)</f>
        <v>8.8181818181818084E-2</v>
      </c>
    </row>
    <row r="2849" spans="1:14" ht="20.100000000000001" customHeight="1" x14ac:dyDescent="0.25">
      <c r="A2849" s="24">
        <v>16007307</v>
      </c>
      <c r="B2849" s="15" t="s">
        <v>2893</v>
      </c>
      <c r="C2849" s="15" t="s">
        <v>2906</v>
      </c>
      <c r="D2849" s="16" t="s">
        <v>2</v>
      </c>
      <c r="E2849" s="17">
        <v>12</v>
      </c>
      <c r="F2849" s="18">
        <v>1.81</v>
      </c>
      <c r="G2849" s="17">
        <v>12</v>
      </c>
      <c r="H2849" s="18">
        <v>1.37</v>
      </c>
      <c r="I2849" s="16" t="s">
        <v>40</v>
      </c>
      <c r="J2849" s="16" t="s">
        <v>15</v>
      </c>
      <c r="K2849" s="16" t="s">
        <v>4</v>
      </c>
      <c r="L2849" s="19">
        <f>IF(Tabelle1[[#This Row],[Heizleistung (55°C)]]=0,Tabelle1[[#This Row],[Heizleistung (35°C)]],(Tabelle1[[#This Row],[Heizleistung (35°C)]]+Tabelle1[[#This Row],[Heizleistung (55°C)]])/2)</f>
        <v>12</v>
      </c>
      <c r="M2849" s="20">
        <f>IF(Tabelle1[[#This Row],[Etas 55°C]]=0,0,(Tabelle1[[#This Row],[Etas 35°C]]*0.8+Tabelle1[[#This Row],[Etas 55°C]]*0.2))*2.5</f>
        <v>4.3050000000000006</v>
      </c>
      <c r="N2849" s="21">
        <f>IF(-(Tabelle1[[#This Row],[80%/20% SCOP]]-5.5)/5.5=1,"n.a.",-(Tabelle1[[#This Row],[80%/20% SCOP]]-5.5)/5.5)</f>
        <v>0.21727272727272717</v>
      </c>
    </row>
    <row r="2850" spans="1:14" ht="20.100000000000001" customHeight="1" x14ac:dyDescent="0.25">
      <c r="A2850" s="24">
        <v>16007305</v>
      </c>
      <c r="B2850" s="15" t="s">
        <v>2893</v>
      </c>
      <c r="C2850" s="15" t="s">
        <v>2907</v>
      </c>
      <c r="D2850" s="16" t="s">
        <v>2</v>
      </c>
      <c r="E2850" s="17">
        <v>13</v>
      </c>
      <c r="F2850" s="18">
        <v>1.82</v>
      </c>
      <c r="G2850" s="17">
        <v>14</v>
      </c>
      <c r="H2850" s="18">
        <v>1.35</v>
      </c>
      <c r="I2850" s="16" t="s">
        <v>40</v>
      </c>
      <c r="J2850" s="16" t="s">
        <v>4</v>
      </c>
      <c r="K2850" s="16" t="s">
        <v>4</v>
      </c>
      <c r="L2850" s="19">
        <f>IF(Tabelle1[[#This Row],[Heizleistung (55°C)]]=0,Tabelle1[[#This Row],[Heizleistung (35°C)]],(Tabelle1[[#This Row],[Heizleistung (35°C)]]+Tabelle1[[#This Row],[Heizleistung (55°C)]])/2)</f>
        <v>13.5</v>
      </c>
      <c r="M2850" s="20">
        <f>IF(Tabelle1[[#This Row],[Etas 55°C]]=0,0,(Tabelle1[[#This Row],[Etas 35°C]]*0.8+Tabelle1[[#This Row],[Etas 55°C]]*0.2))*2.5</f>
        <v>4.3150000000000004</v>
      </c>
      <c r="N2850" s="21">
        <f>IF(-(Tabelle1[[#This Row],[80%/20% SCOP]]-5.5)/5.5=1,"n.a.",-(Tabelle1[[#This Row],[80%/20% SCOP]]-5.5)/5.5)</f>
        <v>0.21545454545454537</v>
      </c>
    </row>
    <row r="2851" spans="1:14" ht="20.100000000000001" customHeight="1" x14ac:dyDescent="0.25">
      <c r="A2851" s="24">
        <v>16006770</v>
      </c>
      <c r="B2851" s="15" t="s">
        <v>2893</v>
      </c>
      <c r="C2851" s="15" t="s">
        <v>2908</v>
      </c>
      <c r="D2851" s="16" t="s">
        <v>2</v>
      </c>
      <c r="E2851" s="17">
        <v>6</v>
      </c>
      <c r="F2851" s="18">
        <v>1.83</v>
      </c>
      <c r="G2851" s="17">
        <v>6</v>
      </c>
      <c r="H2851" s="18">
        <v>1.26</v>
      </c>
      <c r="I2851" s="16" t="s">
        <v>40</v>
      </c>
      <c r="J2851" s="16" t="s">
        <v>4</v>
      </c>
      <c r="K2851" s="16" t="s">
        <v>4</v>
      </c>
      <c r="L2851" s="19">
        <f>IF(Tabelle1[[#This Row],[Heizleistung (55°C)]]=0,Tabelle1[[#This Row],[Heizleistung (35°C)]],(Tabelle1[[#This Row],[Heizleistung (35°C)]]+Tabelle1[[#This Row],[Heizleistung (55°C)]])/2)</f>
        <v>6</v>
      </c>
      <c r="M2851" s="20">
        <f>IF(Tabelle1[[#This Row],[Etas 55°C]]=0,0,(Tabelle1[[#This Row],[Etas 35°C]]*0.8+Tabelle1[[#This Row],[Etas 55°C]]*0.2))*2.5</f>
        <v>4.2900000000000009</v>
      </c>
      <c r="N2851" s="21">
        <f>IF(-(Tabelle1[[#This Row],[80%/20% SCOP]]-5.5)/5.5=1,"n.a.",-(Tabelle1[[#This Row],[80%/20% SCOP]]-5.5)/5.5)</f>
        <v>0.21999999999999983</v>
      </c>
    </row>
    <row r="2852" spans="1:14" ht="20.100000000000001" customHeight="1" x14ac:dyDescent="0.25">
      <c r="A2852" s="24">
        <v>16009189</v>
      </c>
      <c r="B2852" s="15" t="s">
        <v>2893</v>
      </c>
      <c r="C2852" s="15" t="s">
        <v>2909</v>
      </c>
      <c r="D2852" s="16" t="s">
        <v>2</v>
      </c>
      <c r="E2852" s="17">
        <v>6</v>
      </c>
      <c r="F2852" s="18">
        <v>1.83</v>
      </c>
      <c r="G2852" s="17">
        <v>6</v>
      </c>
      <c r="H2852" s="18">
        <v>1.26</v>
      </c>
      <c r="I2852" s="16" t="s">
        <v>40</v>
      </c>
      <c r="J2852" s="16" t="s">
        <v>4</v>
      </c>
      <c r="K2852" s="16" t="s">
        <v>4</v>
      </c>
      <c r="L2852" s="19">
        <f>IF(Tabelle1[[#This Row],[Heizleistung (55°C)]]=0,Tabelle1[[#This Row],[Heizleistung (35°C)]],(Tabelle1[[#This Row],[Heizleistung (35°C)]]+Tabelle1[[#This Row],[Heizleistung (55°C)]])/2)</f>
        <v>6</v>
      </c>
      <c r="M2852" s="20">
        <f>IF(Tabelle1[[#This Row],[Etas 55°C]]=0,0,(Tabelle1[[#This Row],[Etas 35°C]]*0.8+Tabelle1[[#This Row],[Etas 55°C]]*0.2))*2.5</f>
        <v>4.2900000000000009</v>
      </c>
      <c r="N2852" s="21">
        <f>IF(-(Tabelle1[[#This Row],[80%/20% SCOP]]-5.5)/5.5=1,"n.a.",-(Tabelle1[[#This Row],[80%/20% SCOP]]-5.5)/5.5)</f>
        <v>0.21999999999999983</v>
      </c>
    </row>
    <row r="2853" spans="1:14" ht="20.100000000000001" customHeight="1" x14ac:dyDescent="0.25">
      <c r="A2853" s="24">
        <v>16013618</v>
      </c>
      <c r="B2853" s="15" t="s">
        <v>2893</v>
      </c>
      <c r="C2853" s="15" t="s">
        <v>2910</v>
      </c>
      <c r="D2853" s="16" t="s">
        <v>2</v>
      </c>
      <c r="E2853" s="17">
        <v>9</v>
      </c>
      <c r="F2853" s="18">
        <v>2.06</v>
      </c>
      <c r="G2853" s="17">
        <v>9</v>
      </c>
      <c r="H2853" s="18">
        <v>1.47</v>
      </c>
      <c r="I2853" s="16" t="s">
        <v>3</v>
      </c>
      <c r="J2853" s="16" t="s">
        <v>4</v>
      </c>
      <c r="K2853" s="16" t="s">
        <v>4</v>
      </c>
      <c r="L2853" s="19">
        <f>IF(Tabelle1[[#This Row],[Heizleistung (55°C)]]=0,Tabelle1[[#This Row],[Heizleistung (35°C)]],(Tabelle1[[#This Row],[Heizleistung (35°C)]]+Tabelle1[[#This Row],[Heizleistung (55°C)]])/2)</f>
        <v>9</v>
      </c>
      <c r="M2853" s="20">
        <f>IF(Tabelle1[[#This Row],[Etas 55°C]]=0,0,(Tabelle1[[#This Row],[Etas 35°C]]*0.8+Tabelle1[[#This Row],[Etas 55°C]]*0.2))*2.5</f>
        <v>4.8550000000000004</v>
      </c>
      <c r="N2853" s="21">
        <f>IF(-(Tabelle1[[#This Row],[80%/20% SCOP]]-5.5)/5.5=1,"n.a.",-(Tabelle1[[#This Row],[80%/20% SCOP]]-5.5)/5.5)</f>
        <v>0.1172727272727272</v>
      </c>
    </row>
    <row r="2854" spans="1:14" ht="20.100000000000001" customHeight="1" x14ac:dyDescent="0.25">
      <c r="A2854" s="24">
        <v>16009186</v>
      </c>
      <c r="B2854" s="15" t="s">
        <v>2893</v>
      </c>
      <c r="C2854" s="15" t="s">
        <v>2911</v>
      </c>
      <c r="D2854" s="16" t="s">
        <v>2</v>
      </c>
      <c r="E2854" s="17">
        <v>4</v>
      </c>
      <c r="F2854" s="18">
        <v>1.83</v>
      </c>
      <c r="G2854" s="17">
        <v>6</v>
      </c>
      <c r="H2854" s="18">
        <v>1.26</v>
      </c>
      <c r="I2854" s="16" t="s">
        <v>40</v>
      </c>
      <c r="J2854" s="16" t="s">
        <v>4</v>
      </c>
      <c r="K2854" s="16" t="s">
        <v>4</v>
      </c>
      <c r="L2854" s="19">
        <f>IF(Tabelle1[[#This Row],[Heizleistung (55°C)]]=0,Tabelle1[[#This Row],[Heizleistung (35°C)]],(Tabelle1[[#This Row],[Heizleistung (35°C)]]+Tabelle1[[#This Row],[Heizleistung (55°C)]])/2)</f>
        <v>5</v>
      </c>
      <c r="M2854" s="20">
        <f>IF(Tabelle1[[#This Row],[Etas 55°C]]=0,0,(Tabelle1[[#This Row],[Etas 35°C]]*0.8+Tabelle1[[#This Row],[Etas 55°C]]*0.2))*2.5</f>
        <v>4.2900000000000009</v>
      </c>
      <c r="N2854" s="21">
        <f>IF(-(Tabelle1[[#This Row],[80%/20% SCOP]]-5.5)/5.5=1,"n.a.",-(Tabelle1[[#This Row],[80%/20% SCOP]]-5.5)/5.5)</f>
        <v>0.21999999999999983</v>
      </c>
    </row>
    <row r="2855" spans="1:14" ht="20.100000000000001" customHeight="1" x14ac:dyDescent="0.25">
      <c r="A2855" s="24">
        <v>16016399</v>
      </c>
      <c r="B2855" s="15" t="s">
        <v>2893</v>
      </c>
      <c r="C2855" s="15" t="s">
        <v>2912</v>
      </c>
      <c r="D2855" s="16" t="s">
        <v>2</v>
      </c>
      <c r="E2855" s="17">
        <v>10</v>
      </c>
      <c r="F2855" s="18">
        <v>2.15</v>
      </c>
      <c r="G2855" s="17">
        <v>10</v>
      </c>
      <c r="H2855" s="18">
        <v>1.56</v>
      </c>
      <c r="I2855" s="16" t="s">
        <v>3</v>
      </c>
      <c r="J2855" s="16" t="s">
        <v>4</v>
      </c>
      <c r="K2855" s="16" t="s">
        <v>4</v>
      </c>
      <c r="L2855" s="19">
        <f>IF(Tabelle1[[#This Row],[Heizleistung (55°C)]]=0,Tabelle1[[#This Row],[Heizleistung (35°C)]],(Tabelle1[[#This Row],[Heizleistung (35°C)]]+Tabelle1[[#This Row],[Heizleistung (55°C)]])/2)</f>
        <v>10</v>
      </c>
      <c r="M2855" s="20">
        <f>IF(Tabelle1[[#This Row],[Etas 55°C]]=0,0,(Tabelle1[[#This Row],[Etas 35°C]]*0.8+Tabelle1[[#This Row],[Etas 55°C]]*0.2))*2.5</f>
        <v>5.08</v>
      </c>
      <c r="N2855" s="21">
        <f>IF(-(Tabelle1[[#This Row],[80%/20% SCOP]]-5.5)/5.5=1,"n.a.",-(Tabelle1[[#This Row],[80%/20% SCOP]]-5.5)/5.5)</f>
        <v>7.6363636363636356E-2</v>
      </c>
    </row>
    <row r="2856" spans="1:14" ht="20.100000000000001" customHeight="1" x14ac:dyDescent="0.25">
      <c r="A2856" s="24">
        <v>16017276</v>
      </c>
      <c r="B2856" s="15" t="s">
        <v>2893</v>
      </c>
      <c r="C2856" s="15" t="s">
        <v>2913</v>
      </c>
      <c r="D2856" s="16" t="s">
        <v>2</v>
      </c>
      <c r="E2856" s="17">
        <v>14</v>
      </c>
      <c r="F2856" s="18">
        <v>1.82</v>
      </c>
      <c r="G2856" s="17">
        <v>11.5</v>
      </c>
      <c r="H2856" s="18">
        <v>1.35</v>
      </c>
      <c r="I2856" s="16" t="s">
        <v>40</v>
      </c>
      <c r="J2856" s="16" t="s">
        <v>4</v>
      </c>
      <c r="K2856" s="16" t="s">
        <v>4</v>
      </c>
      <c r="L2856" s="19">
        <f>IF(Tabelle1[[#This Row],[Heizleistung (55°C)]]=0,Tabelle1[[#This Row],[Heizleistung (35°C)]],(Tabelle1[[#This Row],[Heizleistung (35°C)]]+Tabelle1[[#This Row],[Heizleistung (55°C)]])/2)</f>
        <v>12.75</v>
      </c>
      <c r="M2856" s="20">
        <f>IF(Tabelle1[[#This Row],[Etas 55°C]]=0,0,(Tabelle1[[#This Row],[Etas 35°C]]*0.8+Tabelle1[[#This Row],[Etas 55°C]]*0.2))*2.5</f>
        <v>4.3150000000000004</v>
      </c>
      <c r="N2856" s="21">
        <f>IF(-(Tabelle1[[#This Row],[80%/20% SCOP]]-5.5)/5.5=1,"n.a.",-(Tabelle1[[#This Row],[80%/20% SCOP]]-5.5)/5.5)</f>
        <v>0.21545454545454537</v>
      </c>
    </row>
    <row r="2857" spans="1:14" ht="20.100000000000001" customHeight="1" x14ac:dyDescent="0.25">
      <c r="A2857" s="24">
        <v>16017275</v>
      </c>
      <c r="B2857" s="15" t="s">
        <v>2893</v>
      </c>
      <c r="C2857" s="15" t="s">
        <v>2914</v>
      </c>
      <c r="D2857" s="16" t="s">
        <v>2</v>
      </c>
      <c r="E2857" s="17">
        <v>12</v>
      </c>
      <c r="F2857" s="18">
        <v>1.84</v>
      </c>
      <c r="G2857" s="17">
        <v>11</v>
      </c>
      <c r="H2857" s="18">
        <v>1.36</v>
      </c>
      <c r="I2857" s="16" t="s">
        <v>40</v>
      </c>
      <c r="J2857" s="16" t="s">
        <v>4</v>
      </c>
      <c r="K2857" s="16" t="s">
        <v>4</v>
      </c>
      <c r="L2857" s="19">
        <f>IF(Tabelle1[[#This Row],[Heizleistung (55°C)]]=0,Tabelle1[[#This Row],[Heizleistung (35°C)]],(Tabelle1[[#This Row],[Heizleistung (35°C)]]+Tabelle1[[#This Row],[Heizleistung (55°C)]])/2)</f>
        <v>11.5</v>
      </c>
      <c r="M2857" s="20">
        <f>IF(Tabelle1[[#This Row],[Etas 55°C]]=0,0,(Tabelle1[[#This Row],[Etas 35°C]]*0.8+Tabelle1[[#This Row],[Etas 55°C]]*0.2))*2.5</f>
        <v>4.3600000000000003</v>
      </c>
      <c r="N2857" s="21">
        <f>IF(-(Tabelle1[[#This Row],[80%/20% SCOP]]-5.5)/5.5=1,"n.a.",-(Tabelle1[[#This Row],[80%/20% SCOP]]-5.5)/5.5)</f>
        <v>0.20727272727272722</v>
      </c>
    </row>
    <row r="2858" spans="1:14" ht="20.100000000000001" customHeight="1" x14ac:dyDescent="0.25">
      <c r="A2858" s="24">
        <v>16015161</v>
      </c>
      <c r="B2858" s="15" t="s">
        <v>2893</v>
      </c>
      <c r="C2858" s="15" t="s">
        <v>2915</v>
      </c>
      <c r="D2858" s="16" t="s">
        <v>2</v>
      </c>
      <c r="E2858" s="17">
        <v>10</v>
      </c>
      <c r="F2858" s="18">
        <v>2.15</v>
      </c>
      <c r="G2858" s="17">
        <v>10</v>
      </c>
      <c r="H2858" s="18">
        <v>1.56</v>
      </c>
      <c r="I2858" s="16" t="s">
        <v>3</v>
      </c>
      <c r="J2858" s="16" t="s">
        <v>4</v>
      </c>
      <c r="K2858" s="16" t="s">
        <v>4</v>
      </c>
      <c r="L2858" s="19">
        <f>IF(Tabelle1[[#This Row],[Heizleistung (55°C)]]=0,Tabelle1[[#This Row],[Heizleistung (35°C)]],(Tabelle1[[#This Row],[Heizleistung (35°C)]]+Tabelle1[[#This Row],[Heizleistung (55°C)]])/2)</f>
        <v>10</v>
      </c>
      <c r="M2858" s="20">
        <f>IF(Tabelle1[[#This Row],[Etas 55°C]]=0,0,(Tabelle1[[#This Row],[Etas 35°C]]*0.8+Tabelle1[[#This Row],[Etas 55°C]]*0.2))*2.5</f>
        <v>5.08</v>
      </c>
      <c r="N2858" s="21">
        <f>IF(-(Tabelle1[[#This Row],[80%/20% SCOP]]-5.5)/5.5=1,"n.a.",-(Tabelle1[[#This Row],[80%/20% SCOP]]-5.5)/5.5)</f>
        <v>7.6363636363636356E-2</v>
      </c>
    </row>
    <row r="2859" spans="1:14" ht="20.100000000000001" customHeight="1" x14ac:dyDescent="0.25">
      <c r="A2859" s="24">
        <v>16016400</v>
      </c>
      <c r="B2859" s="15" t="s">
        <v>2893</v>
      </c>
      <c r="C2859" s="15" t="s">
        <v>2916</v>
      </c>
      <c r="D2859" s="16" t="s">
        <v>2</v>
      </c>
      <c r="E2859" s="17">
        <v>11</v>
      </c>
      <c r="F2859" s="18">
        <v>2.12</v>
      </c>
      <c r="G2859" s="17">
        <v>11</v>
      </c>
      <c r="H2859" s="18">
        <v>1.55</v>
      </c>
      <c r="I2859" s="16" t="s">
        <v>3</v>
      </c>
      <c r="J2859" s="16" t="s">
        <v>4</v>
      </c>
      <c r="K2859" s="16" t="s">
        <v>4</v>
      </c>
      <c r="L2859" s="19">
        <f>IF(Tabelle1[[#This Row],[Heizleistung (55°C)]]=0,Tabelle1[[#This Row],[Heizleistung (35°C)]],(Tabelle1[[#This Row],[Heizleistung (35°C)]]+Tabelle1[[#This Row],[Heizleistung (55°C)]])/2)</f>
        <v>11</v>
      </c>
      <c r="M2859" s="20">
        <f>IF(Tabelle1[[#This Row],[Etas 55°C]]=0,0,(Tabelle1[[#This Row],[Etas 35°C]]*0.8+Tabelle1[[#This Row],[Etas 55°C]]*0.2))*2.5</f>
        <v>5.0150000000000006</v>
      </c>
      <c r="N2859" s="21">
        <f>IF(-(Tabelle1[[#This Row],[80%/20% SCOP]]-5.5)/5.5=1,"n.a.",-(Tabelle1[[#This Row],[80%/20% SCOP]]-5.5)/5.5)</f>
        <v>8.8181818181818084E-2</v>
      </c>
    </row>
    <row r="2860" spans="1:14" ht="20.100000000000001" customHeight="1" x14ac:dyDescent="0.25">
      <c r="A2860" s="24">
        <v>16017274</v>
      </c>
      <c r="B2860" s="15" t="s">
        <v>2893</v>
      </c>
      <c r="C2860" s="15" t="s">
        <v>2917</v>
      </c>
      <c r="D2860" s="16" t="s">
        <v>2</v>
      </c>
      <c r="E2860" s="17">
        <v>7</v>
      </c>
      <c r="F2860" s="18">
        <v>1.76</v>
      </c>
      <c r="G2860" s="17">
        <v>6.8</v>
      </c>
      <c r="H2860" s="18">
        <v>1.25</v>
      </c>
      <c r="I2860" s="16" t="s">
        <v>40</v>
      </c>
      <c r="J2860" s="16" t="s">
        <v>4</v>
      </c>
      <c r="K2860" s="16" t="s">
        <v>4</v>
      </c>
      <c r="L2860" s="19">
        <f>IF(Tabelle1[[#This Row],[Heizleistung (55°C)]]=0,Tabelle1[[#This Row],[Heizleistung (35°C)]],(Tabelle1[[#This Row],[Heizleistung (35°C)]]+Tabelle1[[#This Row],[Heizleistung (55°C)]])/2)</f>
        <v>6.9</v>
      </c>
      <c r="M2860" s="20">
        <f>IF(Tabelle1[[#This Row],[Etas 55°C]]=0,0,(Tabelle1[[#This Row],[Etas 35°C]]*0.8+Tabelle1[[#This Row],[Etas 55°C]]*0.2))*2.5</f>
        <v>4.1450000000000005</v>
      </c>
      <c r="N2860" s="21">
        <f>IF(-(Tabelle1[[#This Row],[80%/20% SCOP]]-5.5)/5.5=1,"n.a.",-(Tabelle1[[#This Row],[80%/20% SCOP]]-5.5)/5.5)</f>
        <v>0.24636363636363628</v>
      </c>
    </row>
    <row r="2861" spans="1:14" ht="20.100000000000001" customHeight="1" x14ac:dyDescent="0.25">
      <c r="A2861" s="24">
        <v>16013621</v>
      </c>
      <c r="B2861" s="15" t="s">
        <v>2893</v>
      </c>
      <c r="C2861" s="15" t="s">
        <v>2918</v>
      </c>
      <c r="D2861" s="16" t="s">
        <v>2</v>
      </c>
      <c r="E2861" s="17">
        <v>12</v>
      </c>
      <c r="F2861" s="18">
        <v>2.0099999999999998</v>
      </c>
      <c r="G2861" s="17">
        <v>12</v>
      </c>
      <c r="H2861" s="18">
        <v>1.54</v>
      </c>
      <c r="I2861" s="16" t="s">
        <v>3</v>
      </c>
      <c r="J2861" s="16" t="s">
        <v>4</v>
      </c>
      <c r="K2861" s="16" t="s">
        <v>4</v>
      </c>
      <c r="L2861" s="19">
        <f>IF(Tabelle1[[#This Row],[Heizleistung (55°C)]]=0,Tabelle1[[#This Row],[Heizleistung (35°C)]],(Tabelle1[[#This Row],[Heizleistung (35°C)]]+Tabelle1[[#This Row],[Heizleistung (55°C)]])/2)</f>
        <v>12</v>
      </c>
      <c r="M2861" s="20">
        <f>IF(Tabelle1[[#This Row],[Etas 55°C]]=0,0,(Tabelle1[[#This Row],[Etas 35°C]]*0.8+Tabelle1[[#This Row],[Etas 55°C]]*0.2))*2.5</f>
        <v>4.79</v>
      </c>
      <c r="N2861" s="21">
        <f>IF(-(Tabelle1[[#This Row],[80%/20% SCOP]]-5.5)/5.5=1,"n.a.",-(Tabelle1[[#This Row],[80%/20% SCOP]]-5.5)/5.5)</f>
        <v>0.12909090909090909</v>
      </c>
    </row>
    <row r="2862" spans="1:14" ht="20.100000000000001" customHeight="1" x14ac:dyDescent="0.25">
      <c r="A2862" s="24">
        <v>16016409</v>
      </c>
      <c r="B2862" s="15" t="s">
        <v>2893</v>
      </c>
      <c r="C2862" s="15" t="s">
        <v>2919</v>
      </c>
      <c r="D2862" s="16" t="s">
        <v>2</v>
      </c>
      <c r="E2862" s="17">
        <v>6</v>
      </c>
      <c r="F2862" s="18">
        <v>2.0499999999999998</v>
      </c>
      <c r="G2862" s="17">
        <v>7.2</v>
      </c>
      <c r="H2862" s="18">
        <v>1.51</v>
      </c>
      <c r="I2862" s="16" t="s">
        <v>3</v>
      </c>
      <c r="J2862" s="16" t="s">
        <v>4</v>
      </c>
      <c r="K2862" s="16" t="s">
        <v>4</v>
      </c>
      <c r="L2862" s="19">
        <f>IF(Tabelle1[[#This Row],[Heizleistung (55°C)]]=0,Tabelle1[[#This Row],[Heizleistung (35°C)]],(Tabelle1[[#This Row],[Heizleistung (35°C)]]+Tabelle1[[#This Row],[Heizleistung (55°C)]])/2)</f>
        <v>6.6</v>
      </c>
      <c r="M2862" s="20">
        <f>IF(Tabelle1[[#This Row],[Etas 55°C]]=0,0,(Tabelle1[[#This Row],[Etas 35°C]]*0.8+Tabelle1[[#This Row],[Etas 55°C]]*0.2))*2.5</f>
        <v>4.8549999999999995</v>
      </c>
      <c r="N2862" s="21">
        <f>IF(-(Tabelle1[[#This Row],[80%/20% SCOP]]-5.5)/5.5=1,"n.a.",-(Tabelle1[[#This Row],[80%/20% SCOP]]-5.5)/5.5)</f>
        <v>0.11727272727272736</v>
      </c>
    </row>
    <row r="2863" spans="1:14" ht="20.100000000000001" customHeight="1" x14ac:dyDescent="0.25">
      <c r="A2863" s="24">
        <v>16009188</v>
      </c>
      <c r="B2863" s="15" t="s">
        <v>2893</v>
      </c>
      <c r="C2863" s="15" t="s">
        <v>2920</v>
      </c>
      <c r="D2863" s="16" t="s">
        <v>2</v>
      </c>
      <c r="E2863" s="17">
        <v>6</v>
      </c>
      <c r="F2863" s="18">
        <v>1.83</v>
      </c>
      <c r="G2863" s="17">
        <v>6</v>
      </c>
      <c r="H2863" s="18">
        <v>1.26</v>
      </c>
      <c r="I2863" s="16" t="s">
        <v>40</v>
      </c>
      <c r="J2863" s="16" t="s">
        <v>4</v>
      </c>
      <c r="K2863" s="16" t="s">
        <v>4</v>
      </c>
      <c r="L2863" s="19">
        <f>IF(Tabelle1[[#This Row],[Heizleistung (55°C)]]=0,Tabelle1[[#This Row],[Heizleistung (35°C)]],(Tabelle1[[#This Row],[Heizleistung (35°C)]]+Tabelle1[[#This Row],[Heizleistung (55°C)]])/2)</f>
        <v>6</v>
      </c>
      <c r="M2863" s="20">
        <f>IF(Tabelle1[[#This Row],[Etas 55°C]]=0,0,(Tabelle1[[#This Row],[Etas 35°C]]*0.8+Tabelle1[[#This Row],[Etas 55°C]]*0.2))*2.5</f>
        <v>4.2900000000000009</v>
      </c>
      <c r="N2863" s="21">
        <f>IF(-(Tabelle1[[#This Row],[80%/20% SCOP]]-5.5)/5.5=1,"n.a.",-(Tabelle1[[#This Row],[80%/20% SCOP]]-5.5)/5.5)</f>
        <v>0.21999999999999983</v>
      </c>
    </row>
    <row r="2864" spans="1:14" ht="20.100000000000001" customHeight="1" x14ac:dyDescent="0.25">
      <c r="A2864" s="24">
        <v>16007253</v>
      </c>
      <c r="B2864" s="15" t="s">
        <v>2893</v>
      </c>
      <c r="C2864" s="15" t="s">
        <v>2921</v>
      </c>
      <c r="D2864" s="16" t="s">
        <v>2</v>
      </c>
      <c r="E2864" s="17">
        <v>5</v>
      </c>
      <c r="F2864" s="18">
        <v>1.75</v>
      </c>
      <c r="G2864" s="17">
        <v>5</v>
      </c>
      <c r="H2864" s="18">
        <v>1.25</v>
      </c>
      <c r="I2864" s="16" t="s">
        <v>40</v>
      </c>
      <c r="J2864" s="16" t="s">
        <v>4</v>
      </c>
      <c r="K2864" s="16" t="s">
        <v>4</v>
      </c>
      <c r="L2864" s="19">
        <f>IF(Tabelle1[[#This Row],[Heizleistung (55°C)]]=0,Tabelle1[[#This Row],[Heizleistung (35°C)]],(Tabelle1[[#This Row],[Heizleistung (35°C)]]+Tabelle1[[#This Row],[Heizleistung (55°C)]])/2)</f>
        <v>5</v>
      </c>
      <c r="M2864" s="20">
        <f>IF(Tabelle1[[#This Row],[Etas 55°C]]=0,0,(Tabelle1[[#This Row],[Etas 35°C]]*0.8+Tabelle1[[#This Row],[Etas 55°C]]*0.2))*2.5</f>
        <v>4.125</v>
      </c>
      <c r="N2864" s="21">
        <f>IF(-(Tabelle1[[#This Row],[80%/20% SCOP]]-5.5)/5.5=1,"n.a.",-(Tabelle1[[#This Row],[80%/20% SCOP]]-5.5)/5.5)</f>
        <v>0.25</v>
      </c>
    </row>
    <row r="2865" spans="1:14" ht="20.100000000000001" customHeight="1" x14ac:dyDescent="0.25">
      <c r="A2865" s="24">
        <v>16017273</v>
      </c>
      <c r="B2865" s="15" t="s">
        <v>2893</v>
      </c>
      <c r="C2865" s="15" t="s">
        <v>2922</v>
      </c>
      <c r="D2865" s="16" t="s">
        <v>2</v>
      </c>
      <c r="E2865" s="17">
        <v>5.5</v>
      </c>
      <c r="F2865" s="18">
        <v>1.75</v>
      </c>
      <c r="G2865" s="17">
        <v>6.7</v>
      </c>
      <c r="H2865" s="18">
        <v>1.25</v>
      </c>
      <c r="I2865" s="16" t="s">
        <v>40</v>
      </c>
      <c r="J2865" s="16" t="s">
        <v>4</v>
      </c>
      <c r="K2865" s="16" t="s">
        <v>4</v>
      </c>
      <c r="L2865" s="19">
        <f>IF(Tabelle1[[#This Row],[Heizleistung (55°C)]]=0,Tabelle1[[#This Row],[Heizleistung (35°C)]],(Tabelle1[[#This Row],[Heizleistung (35°C)]]+Tabelle1[[#This Row],[Heizleistung (55°C)]])/2)</f>
        <v>6.1</v>
      </c>
      <c r="M2865" s="20">
        <f>IF(Tabelle1[[#This Row],[Etas 55°C]]=0,0,(Tabelle1[[#This Row],[Etas 35°C]]*0.8+Tabelle1[[#This Row],[Etas 55°C]]*0.2))*2.5</f>
        <v>4.125</v>
      </c>
      <c r="N2865" s="21">
        <f>IF(-(Tabelle1[[#This Row],[80%/20% SCOP]]-5.5)/5.5=1,"n.a.",-(Tabelle1[[#This Row],[80%/20% SCOP]]-5.5)/5.5)</f>
        <v>0.25</v>
      </c>
    </row>
    <row r="2866" spans="1:14" ht="20.100000000000001" customHeight="1" x14ac:dyDescent="0.25">
      <c r="A2866" s="24">
        <v>16006769</v>
      </c>
      <c r="B2866" s="15" t="s">
        <v>2893</v>
      </c>
      <c r="C2866" s="15" t="s">
        <v>2923</v>
      </c>
      <c r="D2866" s="16" t="s">
        <v>2</v>
      </c>
      <c r="E2866" s="17">
        <v>6</v>
      </c>
      <c r="F2866" s="18">
        <v>1.83</v>
      </c>
      <c r="G2866" s="17">
        <v>6</v>
      </c>
      <c r="H2866" s="18">
        <v>1.26</v>
      </c>
      <c r="I2866" s="16" t="s">
        <v>40</v>
      </c>
      <c r="J2866" s="16" t="s">
        <v>4</v>
      </c>
      <c r="K2866" s="16" t="s">
        <v>4</v>
      </c>
      <c r="L2866" s="19">
        <f>IF(Tabelle1[[#This Row],[Heizleistung (55°C)]]=0,Tabelle1[[#This Row],[Heizleistung (35°C)]],(Tabelle1[[#This Row],[Heizleistung (35°C)]]+Tabelle1[[#This Row],[Heizleistung (55°C)]])/2)</f>
        <v>6</v>
      </c>
      <c r="M2866" s="20">
        <f>IF(Tabelle1[[#This Row],[Etas 55°C]]=0,0,(Tabelle1[[#This Row],[Etas 35°C]]*0.8+Tabelle1[[#This Row],[Etas 55°C]]*0.2))*2.5</f>
        <v>4.2900000000000009</v>
      </c>
      <c r="N2866" s="21">
        <f>IF(-(Tabelle1[[#This Row],[80%/20% SCOP]]-5.5)/5.5=1,"n.a.",-(Tabelle1[[#This Row],[80%/20% SCOP]]-5.5)/5.5)</f>
        <v>0.21999999999999983</v>
      </c>
    </row>
    <row r="2867" spans="1:14" ht="20.100000000000001" customHeight="1" x14ac:dyDescent="0.25">
      <c r="A2867" s="24">
        <v>16015160</v>
      </c>
      <c r="B2867" s="15" t="s">
        <v>2893</v>
      </c>
      <c r="C2867" s="15" t="s">
        <v>2924</v>
      </c>
      <c r="D2867" s="16" t="s">
        <v>2</v>
      </c>
      <c r="E2867" s="17">
        <v>9</v>
      </c>
      <c r="F2867" s="18">
        <v>2.06</v>
      </c>
      <c r="G2867" s="17">
        <v>9</v>
      </c>
      <c r="H2867" s="18">
        <v>1.47</v>
      </c>
      <c r="I2867" s="16" t="s">
        <v>3</v>
      </c>
      <c r="J2867" s="16" t="s">
        <v>4</v>
      </c>
      <c r="K2867" s="16" t="s">
        <v>4</v>
      </c>
      <c r="L2867" s="19">
        <f>IF(Tabelle1[[#This Row],[Heizleistung (55°C)]]=0,Tabelle1[[#This Row],[Heizleistung (35°C)]],(Tabelle1[[#This Row],[Heizleistung (35°C)]]+Tabelle1[[#This Row],[Heizleistung (55°C)]])/2)</f>
        <v>9</v>
      </c>
      <c r="M2867" s="20">
        <f>IF(Tabelle1[[#This Row],[Etas 55°C]]=0,0,(Tabelle1[[#This Row],[Etas 35°C]]*0.8+Tabelle1[[#This Row],[Etas 55°C]]*0.2))*2.5</f>
        <v>4.8550000000000004</v>
      </c>
      <c r="N2867" s="21">
        <f>IF(-(Tabelle1[[#This Row],[80%/20% SCOP]]-5.5)/5.5=1,"n.a.",-(Tabelle1[[#This Row],[80%/20% SCOP]]-5.5)/5.5)</f>
        <v>0.1172727272727272</v>
      </c>
    </row>
    <row r="2868" spans="1:14" ht="20.100000000000001" customHeight="1" x14ac:dyDescent="0.25">
      <c r="A2868" s="24">
        <v>16017696</v>
      </c>
      <c r="B2868" s="15" t="s">
        <v>2893</v>
      </c>
      <c r="C2868" s="15" t="s">
        <v>2925</v>
      </c>
      <c r="D2868" s="16" t="s">
        <v>2</v>
      </c>
      <c r="E2868" s="17">
        <v>7</v>
      </c>
      <c r="F2868" s="18">
        <v>2.0699999999999998</v>
      </c>
      <c r="G2868" s="17">
        <v>7</v>
      </c>
      <c r="H2868" s="18">
        <v>1.51</v>
      </c>
      <c r="I2868" s="16" t="s">
        <v>3</v>
      </c>
      <c r="J2868" s="16" t="s">
        <v>4</v>
      </c>
      <c r="K2868" s="16" t="s">
        <v>4</v>
      </c>
      <c r="L2868" s="19">
        <f>IF(Tabelle1[[#This Row],[Heizleistung (55°C)]]=0,Tabelle1[[#This Row],[Heizleistung (35°C)]],(Tabelle1[[#This Row],[Heizleistung (35°C)]]+Tabelle1[[#This Row],[Heizleistung (55°C)]])/2)</f>
        <v>7</v>
      </c>
      <c r="M2868" s="20">
        <f>IF(Tabelle1[[#This Row],[Etas 55°C]]=0,0,(Tabelle1[[#This Row],[Etas 35°C]]*0.8+Tabelle1[[#This Row],[Etas 55°C]]*0.2))*2.5</f>
        <v>4.8949999999999996</v>
      </c>
      <c r="N2868" s="21">
        <f>IF(-(Tabelle1[[#This Row],[80%/20% SCOP]]-5.5)/5.5=1,"n.a.",-(Tabelle1[[#This Row],[80%/20% SCOP]]-5.5)/5.5)</f>
        <v>0.11000000000000008</v>
      </c>
    </row>
    <row r="2869" spans="1:14" ht="20.100000000000001" customHeight="1" x14ac:dyDescent="0.25">
      <c r="A2869" s="24">
        <v>16007316</v>
      </c>
      <c r="B2869" s="15" t="s">
        <v>2893</v>
      </c>
      <c r="C2869" s="15" t="s">
        <v>2926</v>
      </c>
      <c r="D2869" s="16" t="s">
        <v>2</v>
      </c>
      <c r="E2869" s="17">
        <v>16</v>
      </c>
      <c r="F2869" s="18">
        <v>1.79</v>
      </c>
      <c r="G2869" s="17">
        <v>16</v>
      </c>
      <c r="H2869" s="18">
        <v>1.35</v>
      </c>
      <c r="I2869" s="16" t="s">
        <v>40</v>
      </c>
      <c r="J2869" s="16" t="s">
        <v>15</v>
      </c>
      <c r="K2869" s="16" t="s">
        <v>4</v>
      </c>
      <c r="L2869" s="19">
        <f>IF(Tabelle1[[#This Row],[Heizleistung (55°C)]]=0,Tabelle1[[#This Row],[Heizleistung (35°C)]],(Tabelle1[[#This Row],[Heizleistung (35°C)]]+Tabelle1[[#This Row],[Heizleistung (55°C)]])/2)</f>
        <v>16</v>
      </c>
      <c r="M2869" s="20">
        <f>IF(Tabelle1[[#This Row],[Etas 55°C]]=0,0,(Tabelle1[[#This Row],[Etas 35°C]]*0.8+Tabelle1[[#This Row],[Etas 55°C]]*0.2))*2.5</f>
        <v>4.2550000000000008</v>
      </c>
      <c r="N2869" s="21">
        <f>IF(-(Tabelle1[[#This Row],[80%/20% SCOP]]-5.5)/5.5=1,"n.a.",-(Tabelle1[[#This Row],[80%/20% SCOP]]-5.5)/5.5)</f>
        <v>0.22636363636363621</v>
      </c>
    </row>
    <row r="2870" spans="1:14" ht="20.100000000000001" customHeight="1" x14ac:dyDescent="0.25">
      <c r="A2870" s="24">
        <v>16016407</v>
      </c>
      <c r="B2870" s="15" t="s">
        <v>2893</v>
      </c>
      <c r="C2870" s="15" t="s">
        <v>2927</v>
      </c>
      <c r="D2870" s="16" t="s">
        <v>2</v>
      </c>
      <c r="E2870" s="17">
        <v>6</v>
      </c>
      <c r="F2870" s="18">
        <v>2.0499999999999998</v>
      </c>
      <c r="G2870" s="17">
        <v>7.2</v>
      </c>
      <c r="H2870" s="18">
        <v>1.51</v>
      </c>
      <c r="I2870" s="16" t="s">
        <v>3</v>
      </c>
      <c r="J2870" s="16" t="s">
        <v>4</v>
      </c>
      <c r="K2870" s="16" t="s">
        <v>4</v>
      </c>
      <c r="L2870" s="19">
        <f>IF(Tabelle1[[#This Row],[Heizleistung (55°C)]]=0,Tabelle1[[#This Row],[Heizleistung (35°C)]],(Tabelle1[[#This Row],[Heizleistung (35°C)]]+Tabelle1[[#This Row],[Heizleistung (55°C)]])/2)</f>
        <v>6.6</v>
      </c>
      <c r="M2870" s="20">
        <f>IF(Tabelle1[[#This Row],[Etas 55°C]]=0,0,(Tabelle1[[#This Row],[Etas 35°C]]*0.8+Tabelle1[[#This Row],[Etas 55°C]]*0.2))*2.5</f>
        <v>4.8549999999999995</v>
      </c>
      <c r="N2870" s="21">
        <f>IF(-(Tabelle1[[#This Row],[80%/20% SCOP]]-5.5)/5.5=1,"n.a.",-(Tabelle1[[#This Row],[80%/20% SCOP]]-5.5)/5.5)</f>
        <v>0.11727272727272736</v>
      </c>
    </row>
    <row r="2871" spans="1:14" ht="20.100000000000001" customHeight="1" x14ac:dyDescent="0.25">
      <c r="A2871" s="24">
        <v>16007304</v>
      </c>
      <c r="B2871" s="15" t="s">
        <v>2893</v>
      </c>
      <c r="C2871" s="15" t="s">
        <v>2928</v>
      </c>
      <c r="D2871" s="16" t="s">
        <v>2</v>
      </c>
      <c r="E2871" s="17">
        <v>12</v>
      </c>
      <c r="F2871" s="18">
        <v>1.84</v>
      </c>
      <c r="G2871" s="17">
        <v>12</v>
      </c>
      <c r="H2871" s="18">
        <v>1.36</v>
      </c>
      <c r="I2871" s="16" t="s">
        <v>40</v>
      </c>
      <c r="J2871" s="16" t="s">
        <v>4</v>
      </c>
      <c r="K2871" s="16" t="s">
        <v>4</v>
      </c>
      <c r="L2871" s="19">
        <f>IF(Tabelle1[[#This Row],[Heizleistung (55°C)]]=0,Tabelle1[[#This Row],[Heizleistung (35°C)]],(Tabelle1[[#This Row],[Heizleistung (35°C)]]+Tabelle1[[#This Row],[Heizleistung (55°C)]])/2)</f>
        <v>12</v>
      </c>
      <c r="M2871" s="20">
        <f>IF(Tabelle1[[#This Row],[Etas 55°C]]=0,0,(Tabelle1[[#This Row],[Etas 35°C]]*0.8+Tabelle1[[#This Row],[Etas 55°C]]*0.2))*2.5</f>
        <v>4.3600000000000003</v>
      </c>
      <c r="N2871" s="21">
        <f>IF(-(Tabelle1[[#This Row],[80%/20% SCOP]]-5.5)/5.5=1,"n.a.",-(Tabelle1[[#This Row],[80%/20% SCOP]]-5.5)/5.5)</f>
        <v>0.20727272727272722</v>
      </c>
    </row>
    <row r="2872" spans="1:14" ht="20.100000000000001" customHeight="1" x14ac:dyDescent="0.25">
      <c r="A2872" s="24">
        <v>16016403</v>
      </c>
      <c r="B2872" s="15" t="s">
        <v>2893</v>
      </c>
      <c r="C2872" s="15" t="s">
        <v>2929</v>
      </c>
      <c r="D2872" s="16" t="s">
        <v>2</v>
      </c>
      <c r="E2872" s="17">
        <v>6</v>
      </c>
      <c r="F2872" s="18">
        <v>2.0499999999999998</v>
      </c>
      <c r="G2872" s="17">
        <v>7.2</v>
      </c>
      <c r="H2872" s="18">
        <v>1.51</v>
      </c>
      <c r="I2872" s="16" t="s">
        <v>3</v>
      </c>
      <c r="J2872" s="16" t="s">
        <v>4</v>
      </c>
      <c r="K2872" s="16" t="s">
        <v>4</v>
      </c>
      <c r="L2872" s="19">
        <f>IF(Tabelle1[[#This Row],[Heizleistung (55°C)]]=0,Tabelle1[[#This Row],[Heizleistung (35°C)]],(Tabelle1[[#This Row],[Heizleistung (35°C)]]+Tabelle1[[#This Row],[Heizleistung (55°C)]])/2)</f>
        <v>6.6</v>
      </c>
      <c r="M2872" s="20">
        <f>IF(Tabelle1[[#This Row],[Etas 55°C]]=0,0,(Tabelle1[[#This Row],[Etas 35°C]]*0.8+Tabelle1[[#This Row],[Etas 55°C]]*0.2))*2.5</f>
        <v>4.8549999999999995</v>
      </c>
      <c r="N2872" s="21">
        <f>IF(-(Tabelle1[[#This Row],[80%/20% SCOP]]-5.5)/5.5=1,"n.a.",-(Tabelle1[[#This Row],[80%/20% SCOP]]-5.5)/5.5)</f>
        <v>0.11727272727272736</v>
      </c>
    </row>
    <row r="2873" spans="1:14" ht="20.100000000000001" customHeight="1" x14ac:dyDescent="0.25">
      <c r="A2873" s="24">
        <v>16016404</v>
      </c>
      <c r="B2873" s="15" t="s">
        <v>2893</v>
      </c>
      <c r="C2873" s="15" t="s">
        <v>2930</v>
      </c>
      <c r="D2873" s="16" t="s">
        <v>2</v>
      </c>
      <c r="E2873" s="17">
        <v>5.7</v>
      </c>
      <c r="F2873" s="18">
        <v>2.0699999999999998</v>
      </c>
      <c r="G2873" s="17">
        <v>7.2</v>
      </c>
      <c r="H2873" s="18">
        <v>1.51</v>
      </c>
      <c r="I2873" s="16" t="s">
        <v>3</v>
      </c>
      <c r="J2873" s="16" t="s">
        <v>4</v>
      </c>
      <c r="K2873" s="16" t="s">
        <v>4</v>
      </c>
      <c r="L2873" s="19">
        <f>IF(Tabelle1[[#This Row],[Heizleistung (55°C)]]=0,Tabelle1[[#This Row],[Heizleistung (35°C)]],(Tabelle1[[#This Row],[Heizleistung (35°C)]]+Tabelle1[[#This Row],[Heizleistung (55°C)]])/2)</f>
        <v>6.45</v>
      </c>
      <c r="M2873" s="20">
        <f>IF(Tabelle1[[#This Row],[Etas 55°C]]=0,0,(Tabelle1[[#This Row],[Etas 35°C]]*0.8+Tabelle1[[#This Row],[Etas 55°C]]*0.2))*2.5</f>
        <v>4.8949999999999996</v>
      </c>
      <c r="N2873" s="21">
        <f>IF(-(Tabelle1[[#This Row],[80%/20% SCOP]]-5.5)/5.5=1,"n.a.",-(Tabelle1[[#This Row],[80%/20% SCOP]]-5.5)/5.5)</f>
        <v>0.11000000000000008</v>
      </c>
    </row>
    <row r="2874" spans="1:14" ht="20.100000000000001" customHeight="1" x14ac:dyDescent="0.25">
      <c r="A2874" s="24">
        <v>16009187</v>
      </c>
      <c r="B2874" s="15" t="s">
        <v>2893</v>
      </c>
      <c r="C2874" s="15" t="s">
        <v>2931</v>
      </c>
      <c r="D2874" s="16" t="s">
        <v>2</v>
      </c>
      <c r="E2874" s="17">
        <v>4</v>
      </c>
      <c r="F2874" s="18">
        <v>1.83</v>
      </c>
      <c r="G2874" s="17">
        <v>6</v>
      </c>
      <c r="H2874" s="18">
        <v>1.26</v>
      </c>
      <c r="I2874" s="16" t="s">
        <v>40</v>
      </c>
      <c r="J2874" s="16" t="s">
        <v>4</v>
      </c>
      <c r="K2874" s="16" t="s">
        <v>4</v>
      </c>
      <c r="L2874" s="19">
        <f>IF(Tabelle1[[#This Row],[Heizleistung (55°C)]]=0,Tabelle1[[#This Row],[Heizleistung (35°C)]],(Tabelle1[[#This Row],[Heizleistung (35°C)]]+Tabelle1[[#This Row],[Heizleistung (55°C)]])/2)</f>
        <v>5</v>
      </c>
      <c r="M2874" s="20">
        <f>IF(Tabelle1[[#This Row],[Etas 55°C]]=0,0,(Tabelle1[[#This Row],[Etas 35°C]]*0.8+Tabelle1[[#This Row],[Etas 55°C]]*0.2))*2.5</f>
        <v>4.2900000000000009</v>
      </c>
      <c r="N2874" s="21">
        <f>IF(-(Tabelle1[[#This Row],[80%/20% SCOP]]-5.5)/5.5=1,"n.a.",-(Tabelle1[[#This Row],[80%/20% SCOP]]-5.5)/5.5)</f>
        <v>0.21999999999999983</v>
      </c>
    </row>
    <row r="2875" spans="1:14" ht="20.100000000000001" customHeight="1" x14ac:dyDescent="0.25">
      <c r="A2875" s="24">
        <v>16016406</v>
      </c>
      <c r="B2875" s="15" t="s">
        <v>2893</v>
      </c>
      <c r="C2875" s="15" t="s">
        <v>2932</v>
      </c>
      <c r="D2875" s="16" t="s">
        <v>2</v>
      </c>
      <c r="E2875" s="17">
        <v>5.7</v>
      </c>
      <c r="F2875" s="18">
        <v>2.0699999999999998</v>
      </c>
      <c r="G2875" s="17">
        <v>7.2</v>
      </c>
      <c r="H2875" s="18">
        <v>1.51</v>
      </c>
      <c r="I2875" s="16" t="s">
        <v>3</v>
      </c>
      <c r="J2875" s="16" t="s">
        <v>4</v>
      </c>
      <c r="K2875" s="16" t="s">
        <v>4</v>
      </c>
      <c r="L2875" s="19">
        <f>IF(Tabelle1[[#This Row],[Heizleistung (55°C)]]=0,Tabelle1[[#This Row],[Heizleistung (35°C)]],(Tabelle1[[#This Row],[Heizleistung (35°C)]]+Tabelle1[[#This Row],[Heizleistung (55°C)]])/2)</f>
        <v>6.45</v>
      </c>
      <c r="M2875" s="20">
        <f>IF(Tabelle1[[#This Row],[Etas 55°C]]=0,0,(Tabelle1[[#This Row],[Etas 35°C]]*0.8+Tabelle1[[#This Row],[Etas 55°C]]*0.2))*2.5</f>
        <v>4.8949999999999996</v>
      </c>
      <c r="N2875" s="21">
        <f>IF(-(Tabelle1[[#This Row],[80%/20% SCOP]]-5.5)/5.5=1,"n.a.",-(Tabelle1[[#This Row],[80%/20% SCOP]]-5.5)/5.5)</f>
        <v>0.11000000000000008</v>
      </c>
    </row>
    <row r="2876" spans="1:14" ht="20.100000000000001" customHeight="1" x14ac:dyDescent="0.25">
      <c r="A2876" s="24">
        <v>16017697</v>
      </c>
      <c r="B2876" s="15" t="s">
        <v>2893</v>
      </c>
      <c r="C2876" s="15" t="s">
        <v>2933</v>
      </c>
      <c r="D2876" s="16" t="s">
        <v>2</v>
      </c>
      <c r="E2876" s="17">
        <v>7</v>
      </c>
      <c r="F2876" s="18">
        <v>2.0699999999999998</v>
      </c>
      <c r="G2876" s="17">
        <v>7</v>
      </c>
      <c r="H2876" s="18">
        <v>1.51</v>
      </c>
      <c r="I2876" s="16" t="s">
        <v>3</v>
      </c>
      <c r="J2876" s="16" t="s">
        <v>4</v>
      </c>
      <c r="K2876" s="16" t="s">
        <v>4</v>
      </c>
      <c r="L2876" s="19">
        <f>IF(Tabelle1[[#This Row],[Heizleistung (55°C)]]=0,Tabelle1[[#This Row],[Heizleistung (35°C)]],(Tabelle1[[#This Row],[Heizleistung (35°C)]]+Tabelle1[[#This Row],[Heizleistung (55°C)]])/2)</f>
        <v>7</v>
      </c>
      <c r="M2876" s="20">
        <f>IF(Tabelle1[[#This Row],[Etas 55°C]]=0,0,(Tabelle1[[#This Row],[Etas 35°C]]*0.8+Tabelle1[[#This Row],[Etas 55°C]]*0.2))*2.5</f>
        <v>4.8949999999999996</v>
      </c>
      <c r="N2876" s="21">
        <f>IF(-(Tabelle1[[#This Row],[80%/20% SCOP]]-5.5)/5.5=1,"n.a.",-(Tabelle1[[#This Row],[80%/20% SCOP]]-5.5)/5.5)</f>
        <v>0.11000000000000008</v>
      </c>
    </row>
    <row r="2877" spans="1:14" ht="20.100000000000001" customHeight="1" x14ac:dyDescent="0.25">
      <c r="A2877" s="24">
        <v>16015163</v>
      </c>
      <c r="B2877" s="15" t="s">
        <v>2893</v>
      </c>
      <c r="C2877" s="15" t="s">
        <v>2934</v>
      </c>
      <c r="D2877" s="16" t="s">
        <v>2</v>
      </c>
      <c r="E2877" s="17">
        <v>12</v>
      </c>
      <c r="F2877" s="18">
        <v>2.0099999999999998</v>
      </c>
      <c r="G2877" s="17">
        <v>12</v>
      </c>
      <c r="H2877" s="18">
        <v>1.54</v>
      </c>
      <c r="I2877" s="16" t="s">
        <v>3</v>
      </c>
      <c r="J2877" s="16" t="s">
        <v>4</v>
      </c>
      <c r="K2877" s="16" t="s">
        <v>4</v>
      </c>
      <c r="L2877" s="19">
        <f>IF(Tabelle1[[#This Row],[Heizleistung (55°C)]]=0,Tabelle1[[#This Row],[Heizleistung (35°C)]],(Tabelle1[[#This Row],[Heizleistung (35°C)]]+Tabelle1[[#This Row],[Heizleistung (55°C)]])/2)</f>
        <v>12</v>
      </c>
      <c r="M2877" s="20">
        <f>IF(Tabelle1[[#This Row],[Etas 55°C]]=0,0,(Tabelle1[[#This Row],[Etas 35°C]]*0.8+Tabelle1[[#This Row],[Etas 55°C]]*0.2))*2.5</f>
        <v>4.79</v>
      </c>
      <c r="N2877" s="21">
        <f>IF(-(Tabelle1[[#This Row],[80%/20% SCOP]]-5.5)/5.5=1,"n.a.",-(Tabelle1[[#This Row],[80%/20% SCOP]]-5.5)/5.5)</f>
        <v>0.12909090909090909</v>
      </c>
    </row>
    <row r="2878" spans="1:14" ht="20.100000000000001" customHeight="1" x14ac:dyDescent="0.25">
      <c r="A2878" s="24">
        <v>16007319</v>
      </c>
      <c r="B2878" s="15" t="s">
        <v>2893</v>
      </c>
      <c r="C2878" s="15" t="s">
        <v>2935</v>
      </c>
      <c r="D2878" s="16" t="s">
        <v>2</v>
      </c>
      <c r="E2878" s="17">
        <v>9</v>
      </c>
      <c r="F2878" s="18">
        <v>1.83</v>
      </c>
      <c r="G2878" s="17">
        <v>9</v>
      </c>
      <c r="H2878" s="18">
        <v>1.26</v>
      </c>
      <c r="I2878" s="16" t="s">
        <v>40</v>
      </c>
      <c r="J2878" s="16" t="s">
        <v>4</v>
      </c>
      <c r="K2878" s="16" t="s">
        <v>4</v>
      </c>
      <c r="L2878" s="19">
        <f>IF(Tabelle1[[#This Row],[Heizleistung (55°C)]]=0,Tabelle1[[#This Row],[Heizleistung (35°C)]],(Tabelle1[[#This Row],[Heizleistung (35°C)]]+Tabelle1[[#This Row],[Heizleistung (55°C)]])/2)</f>
        <v>9</v>
      </c>
      <c r="M2878" s="20">
        <f>IF(Tabelle1[[#This Row],[Etas 55°C]]=0,0,(Tabelle1[[#This Row],[Etas 35°C]]*0.8+Tabelle1[[#This Row],[Etas 55°C]]*0.2))*2.5</f>
        <v>4.2900000000000009</v>
      </c>
      <c r="N2878" s="21">
        <f>IF(-(Tabelle1[[#This Row],[80%/20% SCOP]]-5.5)/5.5=1,"n.a.",-(Tabelle1[[#This Row],[80%/20% SCOP]]-5.5)/5.5)</f>
        <v>0.21999999999999983</v>
      </c>
    </row>
    <row r="2879" spans="1:14" ht="20.100000000000001" customHeight="1" x14ac:dyDescent="0.25">
      <c r="A2879" s="24">
        <v>16013623</v>
      </c>
      <c r="B2879" s="15" t="s">
        <v>2893</v>
      </c>
      <c r="C2879" s="15" t="s">
        <v>2936</v>
      </c>
      <c r="D2879" s="16" t="s">
        <v>2</v>
      </c>
      <c r="E2879" s="17">
        <v>11</v>
      </c>
      <c r="F2879" s="18">
        <v>2.12</v>
      </c>
      <c r="G2879" s="17">
        <v>11</v>
      </c>
      <c r="H2879" s="18">
        <v>1.55</v>
      </c>
      <c r="I2879" s="16" t="s">
        <v>3</v>
      </c>
      <c r="J2879" s="16" t="s">
        <v>4</v>
      </c>
      <c r="K2879" s="16" t="s">
        <v>4</v>
      </c>
      <c r="L2879" s="19">
        <f>IF(Tabelle1[[#This Row],[Heizleistung (55°C)]]=0,Tabelle1[[#This Row],[Heizleistung (35°C)]],(Tabelle1[[#This Row],[Heizleistung (35°C)]]+Tabelle1[[#This Row],[Heizleistung (55°C)]])/2)</f>
        <v>11</v>
      </c>
      <c r="M2879" s="20">
        <f>IF(Tabelle1[[#This Row],[Etas 55°C]]=0,0,(Tabelle1[[#This Row],[Etas 35°C]]*0.8+Tabelle1[[#This Row],[Etas 55°C]]*0.2))*2.5</f>
        <v>5.0150000000000006</v>
      </c>
      <c r="N2879" s="21">
        <f>IF(-(Tabelle1[[#This Row],[80%/20% SCOP]]-5.5)/5.5=1,"n.a.",-(Tabelle1[[#This Row],[80%/20% SCOP]]-5.5)/5.5)</f>
        <v>8.8181818181818084E-2</v>
      </c>
    </row>
    <row r="2880" spans="1:14" ht="20.100000000000001" customHeight="1" x14ac:dyDescent="0.25">
      <c r="A2880" s="24">
        <v>16013622</v>
      </c>
      <c r="B2880" s="15" t="s">
        <v>2893</v>
      </c>
      <c r="C2880" s="15" t="s">
        <v>2937</v>
      </c>
      <c r="D2880" s="16" t="s">
        <v>2</v>
      </c>
      <c r="E2880" s="17">
        <v>10</v>
      </c>
      <c r="F2880" s="18">
        <v>2.15</v>
      </c>
      <c r="G2880" s="17">
        <v>10</v>
      </c>
      <c r="H2880" s="18">
        <v>1.56</v>
      </c>
      <c r="I2880" s="16" t="s">
        <v>3</v>
      </c>
      <c r="J2880" s="16" t="s">
        <v>4</v>
      </c>
      <c r="K2880" s="16" t="s">
        <v>4</v>
      </c>
      <c r="L2880" s="19">
        <f>IF(Tabelle1[[#This Row],[Heizleistung (55°C)]]=0,Tabelle1[[#This Row],[Heizleistung (35°C)]],(Tabelle1[[#This Row],[Heizleistung (35°C)]]+Tabelle1[[#This Row],[Heizleistung (55°C)]])/2)</f>
        <v>10</v>
      </c>
      <c r="M2880" s="20">
        <f>IF(Tabelle1[[#This Row],[Etas 55°C]]=0,0,(Tabelle1[[#This Row],[Etas 35°C]]*0.8+Tabelle1[[#This Row],[Etas 55°C]]*0.2))*2.5</f>
        <v>5.08</v>
      </c>
      <c r="N2880" s="21">
        <f>IF(-(Tabelle1[[#This Row],[80%/20% SCOP]]-5.5)/5.5=1,"n.a.",-(Tabelle1[[#This Row],[80%/20% SCOP]]-5.5)/5.5)</f>
        <v>7.6363636363636356E-2</v>
      </c>
    </row>
    <row r="2881" spans="1:14" ht="20.100000000000001" customHeight="1" x14ac:dyDescent="0.25">
      <c r="A2881" s="24">
        <v>16017699</v>
      </c>
      <c r="B2881" s="15" t="s">
        <v>2893</v>
      </c>
      <c r="C2881" s="15" t="s">
        <v>2938</v>
      </c>
      <c r="D2881" s="16" t="s">
        <v>2</v>
      </c>
      <c r="E2881" s="17">
        <v>9</v>
      </c>
      <c r="F2881" s="18">
        <v>2.0499999999999998</v>
      </c>
      <c r="G2881" s="17">
        <v>8</v>
      </c>
      <c r="H2881" s="18">
        <v>1.51</v>
      </c>
      <c r="I2881" s="16" t="s">
        <v>3</v>
      </c>
      <c r="J2881" s="16" t="s">
        <v>4</v>
      </c>
      <c r="K2881" s="16" t="s">
        <v>4</v>
      </c>
      <c r="L2881" s="19">
        <f>IF(Tabelle1[[#This Row],[Heizleistung (55°C)]]=0,Tabelle1[[#This Row],[Heizleistung (35°C)]],(Tabelle1[[#This Row],[Heizleistung (35°C)]]+Tabelle1[[#This Row],[Heizleistung (55°C)]])/2)</f>
        <v>8.5</v>
      </c>
      <c r="M2881" s="20">
        <f>IF(Tabelle1[[#This Row],[Etas 55°C]]=0,0,(Tabelle1[[#This Row],[Etas 35°C]]*0.8+Tabelle1[[#This Row],[Etas 55°C]]*0.2))*2.5</f>
        <v>4.8549999999999995</v>
      </c>
      <c r="N2881" s="21">
        <f>IF(-(Tabelle1[[#This Row],[80%/20% SCOP]]-5.5)/5.5=1,"n.a.",-(Tabelle1[[#This Row],[80%/20% SCOP]]-5.5)/5.5)</f>
        <v>0.11727272727272736</v>
      </c>
    </row>
    <row r="2882" spans="1:14" ht="20.100000000000001" customHeight="1" x14ac:dyDescent="0.25">
      <c r="A2882" s="24">
        <v>16017278</v>
      </c>
      <c r="B2882" s="15" t="s">
        <v>2893</v>
      </c>
      <c r="C2882" s="15" t="s">
        <v>2939</v>
      </c>
      <c r="D2882" s="16" t="s">
        <v>2</v>
      </c>
      <c r="E2882" s="17">
        <v>9</v>
      </c>
      <c r="F2882" s="18">
        <v>1.79</v>
      </c>
      <c r="G2882" s="17">
        <v>6.9</v>
      </c>
      <c r="H2882" s="18">
        <v>1.25</v>
      </c>
      <c r="I2882" s="16" t="s">
        <v>40</v>
      </c>
      <c r="J2882" s="16" t="s">
        <v>4</v>
      </c>
      <c r="K2882" s="16" t="s">
        <v>4</v>
      </c>
      <c r="L2882" s="19">
        <f>IF(Tabelle1[[#This Row],[Heizleistung (55°C)]]=0,Tabelle1[[#This Row],[Heizleistung (35°C)]],(Tabelle1[[#This Row],[Heizleistung (35°C)]]+Tabelle1[[#This Row],[Heizleistung (55°C)]])/2)</f>
        <v>7.95</v>
      </c>
      <c r="M2882" s="20">
        <f>IF(Tabelle1[[#This Row],[Etas 55°C]]=0,0,(Tabelle1[[#This Row],[Etas 35°C]]*0.8+Tabelle1[[#This Row],[Etas 55°C]]*0.2))*2.5</f>
        <v>4.2050000000000001</v>
      </c>
      <c r="N2882" s="21">
        <f>IF(-(Tabelle1[[#This Row],[80%/20% SCOP]]-5.5)/5.5=1,"n.a.",-(Tabelle1[[#This Row],[80%/20% SCOP]]-5.5)/5.5)</f>
        <v>0.23545454545454544</v>
      </c>
    </row>
    <row r="2883" spans="1:14" ht="20.100000000000001" customHeight="1" x14ac:dyDescent="0.25">
      <c r="A2883" s="24">
        <v>16007303</v>
      </c>
      <c r="B2883" s="15" t="s">
        <v>2893</v>
      </c>
      <c r="C2883" s="15" t="s">
        <v>2940</v>
      </c>
      <c r="D2883" s="16" t="s">
        <v>2</v>
      </c>
      <c r="E2883" s="17">
        <v>8</v>
      </c>
      <c r="F2883" s="18">
        <v>1.79</v>
      </c>
      <c r="G2883" s="17">
        <v>9</v>
      </c>
      <c r="H2883" s="18">
        <v>1.25</v>
      </c>
      <c r="I2883" s="16" t="s">
        <v>40</v>
      </c>
      <c r="J2883" s="16" t="s">
        <v>4</v>
      </c>
      <c r="K2883" s="16" t="s">
        <v>4</v>
      </c>
      <c r="L2883" s="19">
        <f>IF(Tabelle1[[#This Row],[Heizleistung (55°C)]]=0,Tabelle1[[#This Row],[Heizleistung (35°C)]],(Tabelle1[[#This Row],[Heizleistung (35°C)]]+Tabelle1[[#This Row],[Heizleistung (55°C)]])/2)</f>
        <v>8.5</v>
      </c>
      <c r="M2883" s="20">
        <f>IF(Tabelle1[[#This Row],[Etas 55°C]]=0,0,(Tabelle1[[#This Row],[Etas 35°C]]*0.8+Tabelle1[[#This Row],[Etas 55°C]]*0.2))*2.5</f>
        <v>4.2050000000000001</v>
      </c>
      <c r="N2883" s="21">
        <f>IF(-(Tabelle1[[#This Row],[80%/20% SCOP]]-5.5)/5.5=1,"n.a.",-(Tabelle1[[#This Row],[80%/20% SCOP]]-5.5)/5.5)</f>
        <v>0.23545454545454544</v>
      </c>
    </row>
    <row r="2884" spans="1:14" ht="20.100000000000001" customHeight="1" x14ac:dyDescent="0.25">
      <c r="A2884" s="24">
        <v>16017277</v>
      </c>
      <c r="B2884" s="15" t="s">
        <v>2893</v>
      </c>
      <c r="C2884" s="15" t="s">
        <v>2941</v>
      </c>
      <c r="D2884" s="16" t="s">
        <v>2</v>
      </c>
      <c r="E2884" s="17">
        <v>16</v>
      </c>
      <c r="F2884" s="18">
        <v>1.78</v>
      </c>
      <c r="G2884" s="17">
        <v>12</v>
      </c>
      <c r="H2884" s="18">
        <v>1.35</v>
      </c>
      <c r="I2884" s="16" t="s">
        <v>40</v>
      </c>
      <c r="J2884" s="16" t="s">
        <v>4</v>
      </c>
      <c r="K2884" s="16" t="s">
        <v>4</v>
      </c>
      <c r="L2884" s="19">
        <f>IF(Tabelle1[[#This Row],[Heizleistung (55°C)]]=0,Tabelle1[[#This Row],[Heizleistung (35°C)]],(Tabelle1[[#This Row],[Heizleistung (35°C)]]+Tabelle1[[#This Row],[Heizleistung (55°C)]])/2)</f>
        <v>14</v>
      </c>
      <c r="M2884" s="20">
        <f>IF(Tabelle1[[#This Row],[Etas 55°C]]=0,0,(Tabelle1[[#This Row],[Etas 35°C]]*0.8+Tabelle1[[#This Row],[Etas 55°C]]*0.2))*2.5</f>
        <v>4.2350000000000003</v>
      </c>
      <c r="N2884" s="21">
        <f>IF(-(Tabelle1[[#This Row],[80%/20% SCOP]]-5.5)/5.5=1,"n.a.",-(Tabelle1[[#This Row],[80%/20% SCOP]]-5.5)/5.5)</f>
        <v>0.22999999999999995</v>
      </c>
    </row>
    <row r="2885" spans="1:14" ht="20.100000000000001" customHeight="1" x14ac:dyDescent="0.25">
      <c r="A2885" s="24">
        <v>16007309</v>
      </c>
      <c r="B2885" s="15" t="s">
        <v>2893</v>
      </c>
      <c r="C2885" s="15" t="s">
        <v>2942</v>
      </c>
      <c r="D2885" s="16" t="s">
        <v>2</v>
      </c>
      <c r="E2885" s="17">
        <v>15</v>
      </c>
      <c r="F2885" s="18">
        <v>1.79</v>
      </c>
      <c r="G2885" s="17">
        <v>16</v>
      </c>
      <c r="H2885" s="18">
        <v>1.35</v>
      </c>
      <c r="I2885" s="16" t="s">
        <v>40</v>
      </c>
      <c r="J2885" s="16" t="s">
        <v>15</v>
      </c>
      <c r="K2885" s="16" t="s">
        <v>4</v>
      </c>
      <c r="L2885" s="19">
        <f>IF(Tabelle1[[#This Row],[Heizleistung (55°C)]]=0,Tabelle1[[#This Row],[Heizleistung (35°C)]],(Tabelle1[[#This Row],[Heizleistung (35°C)]]+Tabelle1[[#This Row],[Heizleistung (55°C)]])/2)</f>
        <v>15.5</v>
      </c>
      <c r="M2885" s="20">
        <f>IF(Tabelle1[[#This Row],[Etas 55°C]]=0,0,(Tabelle1[[#This Row],[Etas 35°C]]*0.8+Tabelle1[[#This Row],[Etas 55°C]]*0.2))*2.5</f>
        <v>4.2550000000000008</v>
      </c>
      <c r="N2885" s="21">
        <f>IF(-(Tabelle1[[#This Row],[80%/20% SCOP]]-5.5)/5.5=1,"n.a.",-(Tabelle1[[#This Row],[80%/20% SCOP]]-5.5)/5.5)</f>
        <v>0.22636363636363621</v>
      </c>
    </row>
    <row r="2886" spans="1:14" ht="20.100000000000001" customHeight="1" x14ac:dyDescent="0.25">
      <c r="A2886" s="24">
        <v>16006771</v>
      </c>
      <c r="B2886" s="15" t="s">
        <v>2893</v>
      </c>
      <c r="C2886" s="15" t="s">
        <v>2943</v>
      </c>
      <c r="D2886" s="16" t="s">
        <v>2</v>
      </c>
      <c r="E2886" s="17">
        <v>6</v>
      </c>
      <c r="F2886" s="18">
        <v>1.83</v>
      </c>
      <c r="G2886" s="17">
        <v>6</v>
      </c>
      <c r="H2886" s="18">
        <v>1.26</v>
      </c>
      <c r="I2886" s="16" t="s">
        <v>40</v>
      </c>
      <c r="J2886" s="16" t="s">
        <v>4</v>
      </c>
      <c r="K2886" s="16" t="s">
        <v>4</v>
      </c>
      <c r="L2886" s="19">
        <f>IF(Tabelle1[[#This Row],[Heizleistung (55°C)]]=0,Tabelle1[[#This Row],[Heizleistung (35°C)]],(Tabelle1[[#This Row],[Heizleistung (35°C)]]+Tabelle1[[#This Row],[Heizleistung (55°C)]])/2)</f>
        <v>6</v>
      </c>
      <c r="M2886" s="20">
        <f>IF(Tabelle1[[#This Row],[Etas 55°C]]=0,0,(Tabelle1[[#This Row],[Etas 35°C]]*0.8+Tabelle1[[#This Row],[Etas 55°C]]*0.2))*2.5</f>
        <v>4.2900000000000009</v>
      </c>
      <c r="N2886" s="21">
        <f>IF(-(Tabelle1[[#This Row],[80%/20% SCOP]]-5.5)/5.5=1,"n.a.",-(Tabelle1[[#This Row],[80%/20% SCOP]]-5.5)/5.5)</f>
        <v>0.21999999999999983</v>
      </c>
    </row>
    <row r="2887" spans="1:14" ht="20.100000000000001" customHeight="1" x14ac:dyDescent="0.25">
      <c r="A2887" s="24">
        <v>16017272</v>
      </c>
      <c r="B2887" s="15" t="s">
        <v>2893</v>
      </c>
      <c r="C2887" s="15" t="s">
        <v>2944</v>
      </c>
      <c r="D2887" s="16" t="s">
        <v>2</v>
      </c>
      <c r="E2887" s="17">
        <v>51</v>
      </c>
      <c r="F2887" s="18">
        <v>1.67</v>
      </c>
      <c r="G2887" s="17">
        <v>51</v>
      </c>
      <c r="H2887" s="18">
        <v>1.25</v>
      </c>
      <c r="I2887" s="16" t="s">
        <v>40</v>
      </c>
      <c r="J2887" s="16" t="s">
        <v>4</v>
      </c>
      <c r="K2887" s="16" t="s">
        <v>4</v>
      </c>
      <c r="L2887" s="19">
        <f>IF(Tabelle1[[#This Row],[Heizleistung (55°C)]]=0,Tabelle1[[#This Row],[Heizleistung (35°C)]],(Tabelle1[[#This Row],[Heizleistung (35°C)]]+Tabelle1[[#This Row],[Heizleistung (55°C)]])/2)</f>
        <v>51</v>
      </c>
      <c r="M2887" s="20">
        <f>IF(Tabelle1[[#This Row],[Etas 55°C]]=0,0,(Tabelle1[[#This Row],[Etas 35°C]]*0.8+Tabelle1[[#This Row],[Etas 55°C]]*0.2))*2.5</f>
        <v>3.9650000000000003</v>
      </c>
      <c r="N2887" s="21">
        <f>IF(-(Tabelle1[[#This Row],[80%/20% SCOP]]-5.5)/5.5=1,"n.a.",-(Tabelle1[[#This Row],[80%/20% SCOP]]-5.5)/5.5)</f>
        <v>0.27909090909090906</v>
      </c>
    </row>
    <row r="2888" spans="1:14" ht="20.100000000000001" customHeight="1" x14ac:dyDescent="0.25">
      <c r="A2888" s="24">
        <v>16007317</v>
      </c>
      <c r="B2888" s="15" t="s">
        <v>2893</v>
      </c>
      <c r="C2888" s="15" t="s">
        <v>2945</v>
      </c>
      <c r="D2888" s="16" t="s">
        <v>2</v>
      </c>
      <c r="E2888" s="17">
        <v>5.5</v>
      </c>
      <c r="F2888" s="18">
        <v>1.83</v>
      </c>
      <c r="G2888" s="17">
        <v>5.5</v>
      </c>
      <c r="H2888" s="18">
        <v>1.26</v>
      </c>
      <c r="I2888" s="16" t="s">
        <v>40</v>
      </c>
      <c r="J2888" s="16" t="s">
        <v>4</v>
      </c>
      <c r="K2888" s="16" t="s">
        <v>4</v>
      </c>
      <c r="L2888" s="19">
        <f>IF(Tabelle1[[#This Row],[Heizleistung (55°C)]]=0,Tabelle1[[#This Row],[Heizleistung (35°C)]],(Tabelle1[[#This Row],[Heizleistung (35°C)]]+Tabelle1[[#This Row],[Heizleistung (55°C)]])/2)</f>
        <v>5.5</v>
      </c>
      <c r="M2888" s="20">
        <f>IF(Tabelle1[[#This Row],[Etas 55°C]]=0,0,(Tabelle1[[#This Row],[Etas 35°C]]*0.8+Tabelle1[[#This Row],[Etas 55°C]]*0.2))*2.5</f>
        <v>4.2900000000000009</v>
      </c>
      <c r="N2888" s="21">
        <f>IF(-(Tabelle1[[#This Row],[80%/20% SCOP]]-5.5)/5.5=1,"n.a.",-(Tabelle1[[#This Row],[80%/20% SCOP]]-5.5)/5.5)</f>
        <v>0.21999999999999983</v>
      </c>
    </row>
    <row r="2889" spans="1:14" ht="20.100000000000001" customHeight="1" x14ac:dyDescent="0.25">
      <c r="A2889" s="24">
        <v>16015162</v>
      </c>
      <c r="B2889" s="15" t="s">
        <v>2893</v>
      </c>
      <c r="C2889" s="15" t="s">
        <v>2946</v>
      </c>
      <c r="D2889" s="16" t="s">
        <v>2</v>
      </c>
      <c r="E2889" s="17">
        <v>11</v>
      </c>
      <c r="F2889" s="18">
        <v>2.12</v>
      </c>
      <c r="G2889" s="17">
        <v>11</v>
      </c>
      <c r="H2889" s="18">
        <v>1.55</v>
      </c>
      <c r="I2889" s="16" t="s">
        <v>3</v>
      </c>
      <c r="J2889" s="16" t="s">
        <v>4</v>
      </c>
      <c r="K2889" s="16" t="s">
        <v>4</v>
      </c>
      <c r="L2889" s="19">
        <f>IF(Tabelle1[[#This Row],[Heizleistung (55°C)]]=0,Tabelle1[[#This Row],[Heizleistung (35°C)]],(Tabelle1[[#This Row],[Heizleistung (35°C)]]+Tabelle1[[#This Row],[Heizleistung (55°C)]])/2)</f>
        <v>11</v>
      </c>
      <c r="M2889" s="20">
        <f>IF(Tabelle1[[#This Row],[Etas 55°C]]=0,0,(Tabelle1[[#This Row],[Etas 35°C]]*0.8+Tabelle1[[#This Row],[Etas 55°C]]*0.2))*2.5</f>
        <v>5.0150000000000006</v>
      </c>
      <c r="N2889" s="21">
        <f>IF(-(Tabelle1[[#This Row],[80%/20% SCOP]]-5.5)/5.5=1,"n.a.",-(Tabelle1[[#This Row],[80%/20% SCOP]]-5.5)/5.5)</f>
        <v>8.8181818181818084E-2</v>
      </c>
    </row>
    <row r="2890" spans="1:14" ht="20.100000000000001" customHeight="1" x14ac:dyDescent="0.25">
      <c r="A2890" s="24">
        <v>16013624</v>
      </c>
      <c r="B2890" s="15" t="s">
        <v>2893</v>
      </c>
      <c r="C2890" s="15" t="s">
        <v>2947</v>
      </c>
      <c r="D2890" s="16" t="s">
        <v>2</v>
      </c>
      <c r="E2890" s="17">
        <v>12</v>
      </c>
      <c r="F2890" s="18">
        <v>2.0099999999999998</v>
      </c>
      <c r="G2890" s="17">
        <v>12</v>
      </c>
      <c r="H2890" s="18">
        <v>1.54</v>
      </c>
      <c r="I2890" s="16" t="s">
        <v>3</v>
      </c>
      <c r="J2890" s="16" t="s">
        <v>4</v>
      </c>
      <c r="K2890" s="16" t="s">
        <v>4</v>
      </c>
      <c r="L2890" s="19">
        <f>IF(Tabelle1[[#This Row],[Heizleistung (55°C)]]=0,Tabelle1[[#This Row],[Heizleistung (35°C)]],(Tabelle1[[#This Row],[Heizleistung (35°C)]]+Tabelle1[[#This Row],[Heizleistung (55°C)]])/2)</f>
        <v>12</v>
      </c>
      <c r="M2890" s="20">
        <f>IF(Tabelle1[[#This Row],[Etas 55°C]]=0,0,(Tabelle1[[#This Row],[Etas 35°C]]*0.8+Tabelle1[[#This Row],[Etas 55°C]]*0.2))*2.5</f>
        <v>4.79</v>
      </c>
      <c r="N2890" s="21">
        <f>IF(-(Tabelle1[[#This Row],[80%/20% SCOP]]-5.5)/5.5=1,"n.a.",-(Tabelle1[[#This Row],[80%/20% SCOP]]-5.5)/5.5)</f>
        <v>0.12909090909090909</v>
      </c>
    </row>
    <row r="2891" spans="1:14" ht="20.100000000000001" customHeight="1" x14ac:dyDescent="0.25">
      <c r="A2891" s="24">
        <v>16007315</v>
      </c>
      <c r="B2891" s="15" t="s">
        <v>2893</v>
      </c>
      <c r="C2891" s="15" t="s">
        <v>2948</v>
      </c>
      <c r="D2891" s="16" t="s">
        <v>2</v>
      </c>
      <c r="E2891" s="17">
        <v>14</v>
      </c>
      <c r="F2891" s="18">
        <v>1.8</v>
      </c>
      <c r="G2891" s="17">
        <v>14</v>
      </c>
      <c r="H2891" s="18">
        <v>1.36</v>
      </c>
      <c r="I2891" s="16" t="s">
        <v>40</v>
      </c>
      <c r="J2891" s="16" t="s">
        <v>15</v>
      </c>
      <c r="K2891" s="16" t="s">
        <v>4</v>
      </c>
      <c r="L2891" s="19">
        <f>IF(Tabelle1[[#This Row],[Heizleistung (55°C)]]=0,Tabelle1[[#This Row],[Heizleistung (35°C)]],(Tabelle1[[#This Row],[Heizleistung (35°C)]]+Tabelle1[[#This Row],[Heizleistung (55°C)]])/2)</f>
        <v>14</v>
      </c>
      <c r="M2891" s="20">
        <f>IF(Tabelle1[[#This Row],[Etas 55°C]]=0,0,(Tabelle1[[#This Row],[Etas 35°C]]*0.8+Tabelle1[[#This Row],[Etas 55°C]]*0.2))*2.5</f>
        <v>4.28</v>
      </c>
      <c r="N2891" s="21">
        <f>IF(-(Tabelle1[[#This Row],[80%/20% SCOP]]-5.5)/5.5=1,"n.a.",-(Tabelle1[[#This Row],[80%/20% SCOP]]-5.5)/5.5)</f>
        <v>0.22181818181818178</v>
      </c>
    </row>
    <row r="2892" spans="1:14" ht="20.100000000000001" customHeight="1" x14ac:dyDescent="0.25">
      <c r="A2892" s="24">
        <v>16016402</v>
      </c>
      <c r="B2892" s="15" t="s">
        <v>2893</v>
      </c>
      <c r="C2892" s="15" t="s">
        <v>2949</v>
      </c>
      <c r="D2892" s="16" t="s">
        <v>2</v>
      </c>
      <c r="E2892" s="17">
        <v>5.7</v>
      </c>
      <c r="F2892" s="18">
        <v>2.0699999999999998</v>
      </c>
      <c r="G2892" s="17">
        <v>7.2</v>
      </c>
      <c r="H2892" s="18">
        <v>1.51</v>
      </c>
      <c r="I2892" s="16" t="s">
        <v>3</v>
      </c>
      <c r="J2892" s="16" t="s">
        <v>4</v>
      </c>
      <c r="K2892" s="16" t="s">
        <v>4</v>
      </c>
      <c r="L2892" s="19">
        <f>IF(Tabelle1[[#This Row],[Heizleistung (55°C)]]=0,Tabelle1[[#This Row],[Heizleistung (35°C)]],(Tabelle1[[#This Row],[Heizleistung (35°C)]]+Tabelle1[[#This Row],[Heizleistung (55°C)]])/2)</f>
        <v>6.45</v>
      </c>
      <c r="M2892" s="20">
        <f>IF(Tabelle1[[#This Row],[Etas 55°C]]=0,0,(Tabelle1[[#This Row],[Etas 35°C]]*0.8+Tabelle1[[#This Row],[Etas 55°C]]*0.2))*2.5</f>
        <v>4.8949999999999996</v>
      </c>
      <c r="N2892" s="21">
        <f>IF(-(Tabelle1[[#This Row],[80%/20% SCOP]]-5.5)/5.5=1,"n.a.",-(Tabelle1[[#This Row],[80%/20% SCOP]]-5.5)/5.5)</f>
        <v>0.11000000000000008</v>
      </c>
    </row>
    <row r="2893" spans="1:14" ht="20.100000000000001" customHeight="1" x14ac:dyDescent="0.25">
      <c r="A2893" s="24">
        <v>16007364</v>
      </c>
      <c r="B2893" s="15" t="s">
        <v>2950</v>
      </c>
      <c r="C2893" s="15" t="s">
        <v>2951</v>
      </c>
      <c r="D2893" s="16" t="s">
        <v>2</v>
      </c>
      <c r="E2893" s="17">
        <v>8.9</v>
      </c>
      <c r="F2893" s="18">
        <v>1.83</v>
      </c>
      <c r="G2893" s="17">
        <v>8.1</v>
      </c>
      <c r="H2893" s="18">
        <v>1.31</v>
      </c>
      <c r="I2893" s="16" t="s">
        <v>40</v>
      </c>
      <c r="J2893" s="16" t="s">
        <v>4</v>
      </c>
      <c r="K2893" s="16" t="s">
        <v>4</v>
      </c>
      <c r="L2893" s="19">
        <f>IF(Tabelle1[[#This Row],[Heizleistung (55°C)]]=0,Tabelle1[[#This Row],[Heizleistung (35°C)]],(Tabelle1[[#This Row],[Heizleistung (35°C)]]+Tabelle1[[#This Row],[Heizleistung (55°C)]])/2)</f>
        <v>8.5</v>
      </c>
      <c r="M2893" s="20">
        <f>IF(Tabelle1[[#This Row],[Etas 55°C]]=0,0,(Tabelle1[[#This Row],[Etas 35°C]]*0.8+Tabelle1[[#This Row],[Etas 55°C]]*0.2))*2.5</f>
        <v>4.3150000000000004</v>
      </c>
      <c r="N2893" s="21">
        <f>IF(-(Tabelle1[[#This Row],[80%/20% SCOP]]-5.5)/5.5=1,"n.a.",-(Tabelle1[[#This Row],[80%/20% SCOP]]-5.5)/5.5)</f>
        <v>0.21545454545454537</v>
      </c>
    </row>
    <row r="2894" spans="1:14" ht="20.100000000000001" customHeight="1" x14ac:dyDescent="0.25">
      <c r="A2894" s="24">
        <v>16017466</v>
      </c>
      <c r="B2894" s="15" t="s">
        <v>2950</v>
      </c>
      <c r="C2894" s="15" t="s">
        <v>2952</v>
      </c>
      <c r="D2894" s="16" t="s">
        <v>2</v>
      </c>
      <c r="E2894" s="17">
        <v>16.5</v>
      </c>
      <c r="F2894" s="18">
        <v>2.1640000000000001</v>
      </c>
      <c r="G2894" s="17">
        <v>15.85</v>
      </c>
      <c r="H2894" s="18">
        <v>1.5860000000000001</v>
      </c>
      <c r="I2894" s="16" t="s">
        <v>3</v>
      </c>
      <c r="J2894" s="16" t="s">
        <v>4</v>
      </c>
      <c r="K2894" s="16" t="s">
        <v>4</v>
      </c>
      <c r="L2894" s="19">
        <f>IF(Tabelle1[[#This Row],[Heizleistung (55°C)]]=0,Tabelle1[[#This Row],[Heizleistung (35°C)]],(Tabelle1[[#This Row],[Heizleistung (35°C)]]+Tabelle1[[#This Row],[Heizleistung (55°C)]])/2)</f>
        <v>16.175000000000001</v>
      </c>
      <c r="M2894" s="20">
        <f>IF(Tabelle1[[#This Row],[Etas 55°C]]=0,0,(Tabelle1[[#This Row],[Etas 35°C]]*0.8+Tabelle1[[#This Row],[Etas 55°C]]*0.2))*2.5</f>
        <v>5.1210000000000013</v>
      </c>
      <c r="N2894" s="21">
        <f>IF(-(Tabelle1[[#This Row],[80%/20% SCOP]]-5.5)/5.5=1,"n.a.",-(Tabelle1[[#This Row],[80%/20% SCOP]]-5.5)/5.5)</f>
        <v>6.890909090909067E-2</v>
      </c>
    </row>
    <row r="2895" spans="1:14" ht="20.100000000000001" customHeight="1" x14ac:dyDescent="0.25">
      <c r="A2895" s="24">
        <v>16007366</v>
      </c>
      <c r="B2895" s="15" t="s">
        <v>2950</v>
      </c>
      <c r="C2895" s="15" t="s">
        <v>2953</v>
      </c>
      <c r="D2895" s="16" t="s">
        <v>2</v>
      </c>
      <c r="E2895" s="17">
        <v>18.899999999999999</v>
      </c>
      <c r="F2895" s="18">
        <v>1.79</v>
      </c>
      <c r="G2895" s="17">
        <v>16.600000000000001</v>
      </c>
      <c r="H2895" s="18">
        <v>1.39</v>
      </c>
      <c r="I2895" s="16" t="s">
        <v>40</v>
      </c>
      <c r="J2895" s="16" t="s">
        <v>4</v>
      </c>
      <c r="K2895" s="16" t="s">
        <v>4</v>
      </c>
      <c r="L2895" s="19">
        <f>IF(Tabelle1[[#This Row],[Heizleistung (55°C)]]=0,Tabelle1[[#This Row],[Heizleistung (35°C)]],(Tabelle1[[#This Row],[Heizleistung (35°C)]]+Tabelle1[[#This Row],[Heizleistung (55°C)]])/2)</f>
        <v>17.75</v>
      </c>
      <c r="M2895" s="20">
        <f>IF(Tabelle1[[#This Row],[Etas 55°C]]=0,0,(Tabelle1[[#This Row],[Etas 35°C]]*0.8+Tabelle1[[#This Row],[Etas 55°C]]*0.2))*2.5</f>
        <v>4.2750000000000004</v>
      </c>
      <c r="N2895" s="21">
        <f>IF(-(Tabelle1[[#This Row],[80%/20% SCOP]]-5.5)/5.5=1,"n.a.",-(Tabelle1[[#This Row],[80%/20% SCOP]]-5.5)/5.5)</f>
        <v>0.22272727272727266</v>
      </c>
    </row>
    <row r="2896" spans="1:14" ht="20.100000000000001" customHeight="1" x14ac:dyDescent="0.25">
      <c r="A2896" s="24">
        <v>16007365</v>
      </c>
      <c r="B2896" s="15" t="s">
        <v>2950</v>
      </c>
      <c r="C2896" s="15" t="s">
        <v>2954</v>
      </c>
      <c r="D2896" s="16" t="s">
        <v>2</v>
      </c>
      <c r="E2896" s="17">
        <v>16.3</v>
      </c>
      <c r="F2896" s="18">
        <v>1.79</v>
      </c>
      <c r="G2896" s="17">
        <v>15.6</v>
      </c>
      <c r="H2896" s="18">
        <v>1.39</v>
      </c>
      <c r="I2896" s="16" t="s">
        <v>40</v>
      </c>
      <c r="J2896" s="16" t="s">
        <v>4</v>
      </c>
      <c r="K2896" s="16" t="s">
        <v>4</v>
      </c>
      <c r="L2896" s="19">
        <f>IF(Tabelle1[[#This Row],[Heizleistung (55°C)]]=0,Tabelle1[[#This Row],[Heizleistung (35°C)]],(Tabelle1[[#This Row],[Heizleistung (35°C)]]+Tabelle1[[#This Row],[Heizleistung (55°C)]])/2)</f>
        <v>15.95</v>
      </c>
      <c r="M2896" s="20">
        <f>IF(Tabelle1[[#This Row],[Etas 55°C]]=0,0,(Tabelle1[[#This Row],[Etas 35°C]]*0.8+Tabelle1[[#This Row],[Etas 55°C]]*0.2))*2.5</f>
        <v>4.2750000000000004</v>
      </c>
      <c r="N2896" s="21">
        <f>IF(-(Tabelle1[[#This Row],[80%/20% SCOP]]-5.5)/5.5=1,"n.a.",-(Tabelle1[[#This Row],[80%/20% SCOP]]-5.5)/5.5)</f>
        <v>0.22272727272727266</v>
      </c>
    </row>
    <row r="2897" spans="1:14" ht="20.100000000000001" customHeight="1" x14ac:dyDescent="0.25">
      <c r="A2897" s="24">
        <v>16017465</v>
      </c>
      <c r="B2897" s="15" t="s">
        <v>2950</v>
      </c>
      <c r="C2897" s="15" t="s">
        <v>2955</v>
      </c>
      <c r="D2897" s="16" t="s">
        <v>2</v>
      </c>
      <c r="E2897" s="17">
        <v>12.9</v>
      </c>
      <c r="F2897" s="18">
        <v>1.966</v>
      </c>
      <c r="G2897" s="17">
        <v>11.3</v>
      </c>
      <c r="H2897" s="18">
        <v>1.409</v>
      </c>
      <c r="I2897" s="16" t="s">
        <v>3</v>
      </c>
      <c r="J2897" s="16" t="s">
        <v>4</v>
      </c>
      <c r="K2897" s="16" t="s">
        <v>4</v>
      </c>
      <c r="L2897" s="19">
        <f>IF(Tabelle1[[#This Row],[Heizleistung (55°C)]]=0,Tabelle1[[#This Row],[Heizleistung (35°C)]],(Tabelle1[[#This Row],[Heizleistung (35°C)]]+Tabelle1[[#This Row],[Heizleistung (55°C)]])/2)</f>
        <v>12.100000000000001</v>
      </c>
      <c r="M2897" s="20">
        <f>IF(Tabelle1[[#This Row],[Etas 55°C]]=0,0,(Tabelle1[[#This Row],[Etas 35°C]]*0.8+Tabelle1[[#This Row],[Etas 55°C]]*0.2))*2.5</f>
        <v>4.6364999999999998</v>
      </c>
      <c r="N2897" s="21">
        <f>IF(-(Tabelle1[[#This Row],[80%/20% SCOP]]-5.5)/5.5=1,"n.a.",-(Tabelle1[[#This Row],[80%/20% SCOP]]-5.5)/5.5)</f>
        <v>0.15700000000000003</v>
      </c>
    </row>
    <row r="2898" spans="1:14" ht="20.100000000000001" customHeight="1" x14ac:dyDescent="0.25">
      <c r="A2898" s="24">
        <v>16017464</v>
      </c>
      <c r="B2898" s="15" t="s">
        <v>2950</v>
      </c>
      <c r="C2898" s="15" t="s">
        <v>2956</v>
      </c>
      <c r="D2898" s="16" t="s">
        <v>2</v>
      </c>
      <c r="E2898" s="17">
        <v>9.6</v>
      </c>
      <c r="F2898" s="18">
        <v>1.9950000000000001</v>
      </c>
      <c r="G2898" s="17">
        <v>8.6999999999999993</v>
      </c>
      <c r="H2898" s="18">
        <v>1.4650000000000001</v>
      </c>
      <c r="I2898" s="16" t="s">
        <v>3</v>
      </c>
      <c r="J2898" s="16" t="s">
        <v>4</v>
      </c>
      <c r="K2898" s="16" t="s">
        <v>4</v>
      </c>
      <c r="L2898" s="19">
        <f>IF(Tabelle1[[#This Row],[Heizleistung (55°C)]]=0,Tabelle1[[#This Row],[Heizleistung (35°C)]],(Tabelle1[[#This Row],[Heizleistung (35°C)]]+Tabelle1[[#This Row],[Heizleistung (55°C)]])/2)</f>
        <v>9.1499999999999986</v>
      </c>
      <c r="M2898" s="20">
        <f>IF(Tabelle1[[#This Row],[Etas 55°C]]=0,0,(Tabelle1[[#This Row],[Etas 35°C]]*0.8+Tabelle1[[#This Row],[Etas 55°C]]*0.2))*2.5</f>
        <v>4.7225000000000001</v>
      </c>
      <c r="N2898" s="21">
        <f>IF(-(Tabelle1[[#This Row],[80%/20% SCOP]]-5.5)/5.5=1,"n.a.",-(Tabelle1[[#This Row],[80%/20% SCOP]]-5.5)/5.5)</f>
        <v>0.14136363636363633</v>
      </c>
    </row>
    <row r="2899" spans="1:14" ht="20.100000000000001" customHeight="1" x14ac:dyDescent="0.25">
      <c r="A2899" s="24">
        <v>16010289</v>
      </c>
      <c r="B2899" s="15" t="s">
        <v>2950</v>
      </c>
      <c r="C2899" s="15" t="s">
        <v>2957</v>
      </c>
      <c r="D2899" s="16" t="s">
        <v>2</v>
      </c>
      <c r="E2899" s="17">
        <v>6.21</v>
      </c>
      <c r="F2899" s="18">
        <v>1.83</v>
      </c>
      <c r="G2899" s="17">
        <v>6.1</v>
      </c>
      <c r="H2899" s="18">
        <v>1.31</v>
      </c>
      <c r="I2899" s="16" t="s">
        <v>40</v>
      </c>
      <c r="J2899" s="16" t="s">
        <v>4</v>
      </c>
      <c r="K2899" s="16" t="s">
        <v>4</v>
      </c>
      <c r="L2899" s="19">
        <f>IF(Tabelle1[[#This Row],[Heizleistung (55°C)]]=0,Tabelle1[[#This Row],[Heizleistung (35°C)]],(Tabelle1[[#This Row],[Heizleistung (35°C)]]+Tabelle1[[#This Row],[Heizleistung (55°C)]])/2)</f>
        <v>6.1549999999999994</v>
      </c>
      <c r="M2899" s="20">
        <f>IF(Tabelle1[[#This Row],[Etas 55°C]]=0,0,(Tabelle1[[#This Row],[Etas 35°C]]*0.8+Tabelle1[[#This Row],[Etas 55°C]]*0.2))*2.5</f>
        <v>4.3150000000000004</v>
      </c>
      <c r="N2899" s="21">
        <f>IF(-(Tabelle1[[#This Row],[80%/20% SCOP]]-5.5)/5.5=1,"n.a.",-(Tabelle1[[#This Row],[80%/20% SCOP]]-5.5)/5.5)</f>
        <v>0.21545454545454537</v>
      </c>
    </row>
    <row r="2900" spans="1:14" ht="20.100000000000001" customHeight="1" x14ac:dyDescent="0.25">
      <c r="A2900" s="24">
        <v>16016972</v>
      </c>
      <c r="B2900" s="15" t="s">
        <v>2958</v>
      </c>
      <c r="C2900" s="15" t="s">
        <v>2959</v>
      </c>
      <c r="D2900" s="16" t="s">
        <v>2</v>
      </c>
      <c r="E2900" s="17">
        <v>8.1</v>
      </c>
      <c r="F2900" s="18">
        <v>1.98</v>
      </c>
      <c r="G2900" s="17">
        <v>6.6</v>
      </c>
      <c r="H2900" s="18">
        <v>1.52</v>
      </c>
      <c r="I2900" s="16" t="s">
        <v>3</v>
      </c>
      <c r="J2900" s="16" t="s">
        <v>4</v>
      </c>
      <c r="K2900" s="16" t="s">
        <v>4</v>
      </c>
      <c r="L2900" s="19">
        <f>IF(Tabelle1[[#This Row],[Heizleistung (55°C)]]=0,Tabelle1[[#This Row],[Heizleistung (35°C)]],(Tabelle1[[#This Row],[Heizleistung (35°C)]]+Tabelle1[[#This Row],[Heizleistung (55°C)]])/2)</f>
        <v>7.35</v>
      </c>
      <c r="M2900" s="20">
        <f>IF(Tabelle1[[#This Row],[Etas 55°C]]=0,0,(Tabelle1[[#This Row],[Etas 35°C]]*0.8+Tabelle1[[#This Row],[Etas 55°C]]*0.2))*2.5</f>
        <v>4.7200000000000006</v>
      </c>
      <c r="N2900" s="21">
        <f>IF(-(Tabelle1[[#This Row],[80%/20% SCOP]]-5.5)/5.5=1,"n.a.",-(Tabelle1[[#This Row],[80%/20% SCOP]]-5.5)/5.5)</f>
        <v>0.1418181818181817</v>
      </c>
    </row>
    <row r="2901" spans="1:14" ht="20.100000000000001" customHeight="1" x14ac:dyDescent="0.25">
      <c r="A2901" s="24">
        <v>16016975</v>
      </c>
      <c r="B2901" s="15" t="s">
        <v>2958</v>
      </c>
      <c r="C2901" s="15" t="s">
        <v>2960</v>
      </c>
      <c r="D2901" s="16" t="s">
        <v>2</v>
      </c>
      <c r="E2901" s="17">
        <v>14.5</v>
      </c>
      <c r="F2901" s="18">
        <v>1.86</v>
      </c>
      <c r="G2901" s="17">
        <v>14</v>
      </c>
      <c r="H2901" s="18">
        <v>1.5</v>
      </c>
      <c r="I2901" s="16" t="s">
        <v>3</v>
      </c>
      <c r="J2901" s="16" t="s">
        <v>4</v>
      </c>
      <c r="K2901" s="16" t="s">
        <v>4</v>
      </c>
      <c r="L2901" s="19">
        <f>IF(Tabelle1[[#This Row],[Heizleistung (55°C)]]=0,Tabelle1[[#This Row],[Heizleistung (35°C)]],(Tabelle1[[#This Row],[Heizleistung (35°C)]]+Tabelle1[[#This Row],[Heizleistung (55°C)]])/2)</f>
        <v>14.25</v>
      </c>
      <c r="M2901" s="20">
        <f>IF(Tabelle1[[#This Row],[Etas 55°C]]=0,0,(Tabelle1[[#This Row],[Etas 35°C]]*0.8+Tabelle1[[#This Row],[Etas 55°C]]*0.2))*2.5</f>
        <v>4.4700000000000006</v>
      </c>
      <c r="N2901" s="21">
        <f>IF(-(Tabelle1[[#This Row],[80%/20% SCOP]]-5.5)/5.5=1,"n.a.",-(Tabelle1[[#This Row],[80%/20% SCOP]]-5.5)/5.5)</f>
        <v>0.18727272727272715</v>
      </c>
    </row>
    <row r="2902" spans="1:14" ht="20.100000000000001" customHeight="1" x14ac:dyDescent="0.25">
      <c r="A2902" s="24">
        <v>16016974</v>
      </c>
      <c r="B2902" s="15" t="s">
        <v>2958</v>
      </c>
      <c r="C2902" s="15" t="s">
        <v>2961</v>
      </c>
      <c r="D2902" s="16" t="s">
        <v>2</v>
      </c>
      <c r="E2902" s="17">
        <v>12.2</v>
      </c>
      <c r="F2902" s="18">
        <v>1.86</v>
      </c>
      <c r="G2902" s="17">
        <v>12</v>
      </c>
      <c r="H2902" s="18">
        <v>1.5</v>
      </c>
      <c r="I2902" s="16" t="s">
        <v>3</v>
      </c>
      <c r="J2902" s="16" t="s">
        <v>4</v>
      </c>
      <c r="K2902" s="16" t="s">
        <v>4</v>
      </c>
      <c r="L2902" s="19">
        <f>IF(Tabelle1[[#This Row],[Heizleistung (55°C)]]=0,Tabelle1[[#This Row],[Heizleistung (35°C)]],(Tabelle1[[#This Row],[Heizleistung (35°C)]]+Tabelle1[[#This Row],[Heizleistung (55°C)]])/2)</f>
        <v>12.1</v>
      </c>
      <c r="M2902" s="20">
        <f>IF(Tabelle1[[#This Row],[Etas 55°C]]=0,0,(Tabelle1[[#This Row],[Etas 35°C]]*0.8+Tabelle1[[#This Row],[Etas 55°C]]*0.2))*2.5</f>
        <v>4.4700000000000006</v>
      </c>
      <c r="N2902" s="21">
        <f>IF(-(Tabelle1[[#This Row],[80%/20% SCOP]]-5.5)/5.5=1,"n.a.",-(Tabelle1[[#This Row],[80%/20% SCOP]]-5.5)/5.5)</f>
        <v>0.18727272727272715</v>
      </c>
    </row>
    <row r="2903" spans="1:14" ht="20.100000000000001" customHeight="1" x14ac:dyDescent="0.25">
      <c r="A2903" s="24">
        <v>16016968</v>
      </c>
      <c r="B2903" s="15" t="s">
        <v>2958</v>
      </c>
      <c r="C2903" s="15" t="s">
        <v>2962</v>
      </c>
      <c r="D2903" s="16" t="s">
        <v>2</v>
      </c>
      <c r="E2903" s="17">
        <v>9.1999999999999993</v>
      </c>
      <c r="F2903" s="18">
        <v>2.0299999999999998</v>
      </c>
      <c r="G2903" s="17">
        <v>7.7</v>
      </c>
      <c r="H2903" s="18">
        <v>1.54</v>
      </c>
      <c r="I2903" s="16" t="s">
        <v>3</v>
      </c>
      <c r="J2903" s="16" t="s">
        <v>4</v>
      </c>
      <c r="K2903" s="16" t="s">
        <v>4</v>
      </c>
      <c r="L2903" s="19">
        <f>IF(Tabelle1[[#This Row],[Heizleistung (55°C)]]=0,Tabelle1[[#This Row],[Heizleistung (35°C)]],(Tabelle1[[#This Row],[Heizleistung (35°C)]]+Tabelle1[[#This Row],[Heizleistung (55°C)]])/2)</f>
        <v>8.4499999999999993</v>
      </c>
      <c r="M2903" s="20">
        <f>IF(Tabelle1[[#This Row],[Etas 55°C]]=0,0,(Tabelle1[[#This Row],[Etas 35°C]]*0.8+Tabelle1[[#This Row],[Etas 55°C]]*0.2))*2.5</f>
        <v>4.83</v>
      </c>
      <c r="N2903" s="21">
        <f>IF(-(Tabelle1[[#This Row],[80%/20% SCOP]]-5.5)/5.5=1,"n.a.",-(Tabelle1[[#This Row],[80%/20% SCOP]]-5.5)/5.5)</f>
        <v>0.12181818181818181</v>
      </c>
    </row>
    <row r="2904" spans="1:14" ht="20.100000000000001" customHeight="1" x14ac:dyDescent="0.25">
      <c r="A2904" s="24">
        <v>16016967</v>
      </c>
      <c r="B2904" s="15" t="s">
        <v>2958</v>
      </c>
      <c r="C2904" s="15" t="s">
        <v>2963</v>
      </c>
      <c r="D2904" s="16" t="s">
        <v>2</v>
      </c>
      <c r="E2904" s="17">
        <v>8.1</v>
      </c>
      <c r="F2904" s="18">
        <v>1.98</v>
      </c>
      <c r="G2904" s="17">
        <v>6.6</v>
      </c>
      <c r="H2904" s="18">
        <v>1.52</v>
      </c>
      <c r="I2904" s="16" t="s">
        <v>3</v>
      </c>
      <c r="J2904" s="16" t="s">
        <v>4</v>
      </c>
      <c r="K2904" s="16" t="s">
        <v>4</v>
      </c>
      <c r="L2904" s="19">
        <f>IF(Tabelle1[[#This Row],[Heizleistung (55°C)]]=0,Tabelle1[[#This Row],[Heizleistung (35°C)]],(Tabelle1[[#This Row],[Heizleistung (35°C)]]+Tabelle1[[#This Row],[Heizleistung (55°C)]])/2)</f>
        <v>7.35</v>
      </c>
      <c r="M2904" s="20">
        <f>IF(Tabelle1[[#This Row],[Etas 55°C]]=0,0,(Tabelle1[[#This Row],[Etas 35°C]]*0.8+Tabelle1[[#This Row],[Etas 55°C]]*0.2))*2.5</f>
        <v>4.7200000000000006</v>
      </c>
      <c r="N2904" s="21">
        <f>IF(-(Tabelle1[[#This Row],[80%/20% SCOP]]-5.5)/5.5=1,"n.a.",-(Tabelle1[[#This Row],[80%/20% SCOP]]-5.5)/5.5)</f>
        <v>0.1418181818181817</v>
      </c>
    </row>
    <row r="2905" spans="1:14" ht="20.100000000000001" customHeight="1" x14ac:dyDescent="0.25">
      <c r="A2905" s="24">
        <v>16016973</v>
      </c>
      <c r="B2905" s="15" t="s">
        <v>2958</v>
      </c>
      <c r="C2905" s="15" t="s">
        <v>2964</v>
      </c>
      <c r="D2905" s="16" t="s">
        <v>2</v>
      </c>
      <c r="E2905" s="17">
        <v>9.1999999999999993</v>
      </c>
      <c r="F2905" s="18">
        <v>2.0299999999999998</v>
      </c>
      <c r="G2905" s="17">
        <v>7.7</v>
      </c>
      <c r="H2905" s="18">
        <v>1.54</v>
      </c>
      <c r="I2905" s="16" t="s">
        <v>3</v>
      </c>
      <c r="J2905" s="16" t="s">
        <v>4</v>
      </c>
      <c r="K2905" s="16" t="s">
        <v>4</v>
      </c>
      <c r="L2905" s="19">
        <f>IF(Tabelle1[[#This Row],[Heizleistung (55°C)]]=0,Tabelle1[[#This Row],[Heizleistung (35°C)]],(Tabelle1[[#This Row],[Heizleistung (35°C)]]+Tabelle1[[#This Row],[Heizleistung (55°C)]])/2)</f>
        <v>8.4499999999999993</v>
      </c>
      <c r="M2905" s="20">
        <f>IF(Tabelle1[[#This Row],[Etas 55°C]]=0,0,(Tabelle1[[#This Row],[Etas 35°C]]*0.8+Tabelle1[[#This Row],[Etas 55°C]]*0.2))*2.5</f>
        <v>4.83</v>
      </c>
      <c r="N2905" s="21">
        <f>IF(-(Tabelle1[[#This Row],[80%/20% SCOP]]-5.5)/5.5=1,"n.a.",-(Tabelle1[[#This Row],[80%/20% SCOP]]-5.5)/5.5)</f>
        <v>0.12181818181818181</v>
      </c>
    </row>
    <row r="2906" spans="1:14" ht="20.100000000000001" customHeight="1" x14ac:dyDescent="0.25">
      <c r="A2906" s="24">
        <v>16016971</v>
      </c>
      <c r="B2906" s="15" t="s">
        <v>2958</v>
      </c>
      <c r="C2906" s="15" t="s">
        <v>2965</v>
      </c>
      <c r="D2906" s="16" t="s">
        <v>2</v>
      </c>
      <c r="E2906" s="17">
        <v>15.5</v>
      </c>
      <c r="F2906" s="18">
        <v>1.88</v>
      </c>
      <c r="G2906" s="17">
        <v>14</v>
      </c>
      <c r="H2906" s="18">
        <v>1.5</v>
      </c>
      <c r="I2906" s="16" t="s">
        <v>3</v>
      </c>
      <c r="J2906" s="16" t="s">
        <v>4</v>
      </c>
      <c r="K2906" s="16" t="s">
        <v>4</v>
      </c>
      <c r="L2906" s="19">
        <f>IF(Tabelle1[[#This Row],[Heizleistung (55°C)]]=0,Tabelle1[[#This Row],[Heizleistung (35°C)]],(Tabelle1[[#This Row],[Heizleistung (35°C)]]+Tabelle1[[#This Row],[Heizleistung (55°C)]])/2)</f>
        <v>14.75</v>
      </c>
      <c r="M2906" s="20">
        <f>IF(Tabelle1[[#This Row],[Etas 55°C]]=0,0,(Tabelle1[[#This Row],[Etas 35°C]]*0.8+Tabelle1[[#This Row],[Etas 55°C]]*0.2))*2.5</f>
        <v>4.51</v>
      </c>
      <c r="N2906" s="21">
        <f>IF(-(Tabelle1[[#This Row],[80%/20% SCOP]]-5.5)/5.5=1,"n.a.",-(Tabelle1[[#This Row],[80%/20% SCOP]]-5.5)/5.5)</f>
        <v>0.18000000000000005</v>
      </c>
    </row>
    <row r="2907" spans="1:14" ht="20.100000000000001" customHeight="1" x14ac:dyDescent="0.25">
      <c r="A2907" s="24">
        <v>16016966</v>
      </c>
      <c r="B2907" s="15" t="s">
        <v>2958</v>
      </c>
      <c r="C2907" s="15" t="s">
        <v>2966</v>
      </c>
      <c r="D2907" s="16" t="s">
        <v>2</v>
      </c>
      <c r="E2907" s="17">
        <v>6.8</v>
      </c>
      <c r="F2907" s="18">
        <v>1.94</v>
      </c>
      <c r="G2907" s="17">
        <v>6.3</v>
      </c>
      <c r="H2907" s="18">
        <v>1.51</v>
      </c>
      <c r="I2907" s="16" t="s">
        <v>3</v>
      </c>
      <c r="J2907" s="16" t="s">
        <v>4</v>
      </c>
      <c r="K2907" s="16" t="s">
        <v>4</v>
      </c>
      <c r="L2907" s="19">
        <f>IF(Tabelle1[[#This Row],[Heizleistung (55°C)]]=0,Tabelle1[[#This Row],[Heizleistung (35°C)]],(Tabelle1[[#This Row],[Heizleistung (35°C)]]+Tabelle1[[#This Row],[Heizleistung (55°C)]])/2)</f>
        <v>6.55</v>
      </c>
      <c r="M2907" s="20">
        <f>IF(Tabelle1[[#This Row],[Etas 55°C]]=0,0,(Tabelle1[[#This Row],[Etas 35°C]]*0.8+Tabelle1[[#This Row],[Etas 55°C]]*0.2))*2.5</f>
        <v>4.6349999999999998</v>
      </c>
      <c r="N2907" s="21">
        <f>IF(-(Tabelle1[[#This Row],[80%/20% SCOP]]-5.5)/5.5=1,"n.a.",-(Tabelle1[[#This Row],[80%/20% SCOP]]-5.5)/5.5)</f>
        <v>0.15727272727272731</v>
      </c>
    </row>
    <row r="2908" spans="1:14" ht="20.100000000000001" customHeight="1" x14ac:dyDescent="0.25">
      <c r="A2908" s="24">
        <v>16016965</v>
      </c>
      <c r="B2908" s="15" t="s">
        <v>2958</v>
      </c>
      <c r="C2908" s="15" t="s">
        <v>2967</v>
      </c>
      <c r="D2908" s="16" t="s">
        <v>2</v>
      </c>
      <c r="E2908" s="17">
        <v>5.5</v>
      </c>
      <c r="F2908" s="18">
        <v>1.95</v>
      </c>
      <c r="G2908" s="17">
        <v>5.5</v>
      </c>
      <c r="H2908" s="18">
        <v>1.51</v>
      </c>
      <c r="I2908" s="16" t="s">
        <v>3</v>
      </c>
      <c r="J2908" s="16" t="s">
        <v>4</v>
      </c>
      <c r="K2908" s="16" t="s">
        <v>4</v>
      </c>
      <c r="L2908" s="19">
        <f>IF(Tabelle1[[#This Row],[Heizleistung (55°C)]]=0,Tabelle1[[#This Row],[Heizleistung (35°C)]],(Tabelle1[[#This Row],[Heizleistung (35°C)]]+Tabelle1[[#This Row],[Heizleistung (55°C)]])/2)</f>
        <v>5.5</v>
      </c>
      <c r="M2908" s="20">
        <f>IF(Tabelle1[[#This Row],[Etas 55°C]]=0,0,(Tabelle1[[#This Row],[Etas 35°C]]*0.8+Tabelle1[[#This Row],[Etas 55°C]]*0.2))*2.5</f>
        <v>4.6550000000000002</v>
      </c>
      <c r="N2908" s="21">
        <f>IF(-(Tabelle1[[#This Row],[80%/20% SCOP]]-5.5)/5.5=1,"n.a.",-(Tabelle1[[#This Row],[80%/20% SCOP]]-5.5)/5.5)</f>
        <v>0.1536363636363636</v>
      </c>
    </row>
    <row r="2909" spans="1:14" ht="20.100000000000001" customHeight="1" x14ac:dyDescent="0.25">
      <c r="A2909" s="24">
        <v>16016976</v>
      </c>
      <c r="B2909" s="15" t="s">
        <v>2958</v>
      </c>
      <c r="C2909" s="15" t="s">
        <v>2968</v>
      </c>
      <c r="D2909" s="16" t="s">
        <v>2</v>
      </c>
      <c r="E2909" s="17">
        <v>15.5</v>
      </c>
      <c r="F2909" s="18">
        <v>1.88</v>
      </c>
      <c r="G2909" s="17">
        <v>14</v>
      </c>
      <c r="H2909" s="18">
        <v>1.5</v>
      </c>
      <c r="I2909" s="16" t="s">
        <v>3</v>
      </c>
      <c r="J2909" s="16" t="s">
        <v>4</v>
      </c>
      <c r="K2909" s="16" t="s">
        <v>4</v>
      </c>
      <c r="L2909" s="19">
        <f>IF(Tabelle1[[#This Row],[Heizleistung (55°C)]]=0,Tabelle1[[#This Row],[Heizleistung (35°C)]],(Tabelle1[[#This Row],[Heizleistung (35°C)]]+Tabelle1[[#This Row],[Heizleistung (55°C)]])/2)</f>
        <v>14.75</v>
      </c>
      <c r="M2909" s="20">
        <f>IF(Tabelle1[[#This Row],[Etas 55°C]]=0,0,(Tabelle1[[#This Row],[Etas 35°C]]*0.8+Tabelle1[[#This Row],[Etas 55°C]]*0.2))*2.5</f>
        <v>4.51</v>
      </c>
      <c r="N2909" s="21">
        <f>IF(-(Tabelle1[[#This Row],[80%/20% SCOP]]-5.5)/5.5=1,"n.a.",-(Tabelle1[[#This Row],[80%/20% SCOP]]-5.5)/5.5)</f>
        <v>0.18000000000000005</v>
      </c>
    </row>
    <row r="2910" spans="1:14" ht="20.100000000000001" customHeight="1" x14ac:dyDescent="0.25">
      <c r="A2910" s="24">
        <v>16016970</v>
      </c>
      <c r="B2910" s="15" t="s">
        <v>2958</v>
      </c>
      <c r="C2910" s="15" t="s">
        <v>2969</v>
      </c>
      <c r="D2910" s="16" t="s">
        <v>2</v>
      </c>
      <c r="E2910" s="17">
        <v>14.5</v>
      </c>
      <c r="F2910" s="18">
        <v>1.86</v>
      </c>
      <c r="G2910" s="17">
        <v>14</v>
      </c>
      <c r="H2910" s="18">
        <v>1.5</v>
      </c>
      <c r="I2910" s="16" t="s">
        <v>3</v>
      </c>
      <c r="J2910" s="16" t="s">
        <v>4</v>
      </c>
      <c r="K2910" s="16" t="s">
        <v>4</v>
      </c>
      <c r="L2910" s="19">
        <f>IF(Tabelle1[[#This Row],[Heizleistung (55°C)]]=0,Tabelle1[[#This Row],[Heizleistung (35°C)]],(Tabelle1[[#This Row],[Heizleistung (35°C)]]+Tabelle1[[#This Row],[Heizleistung (55°C)]])/2)</f>
        <v>14.25</v>
      </c>
      <c r="M2910" s="20">
        <f>IF(Tabelle1[[#This Row],[Etas 55°C]]=0,0,(Tabelle1[[#This Row],[Etas 35°C]]*0.8+Tabelle1[[#This Row],[Etas 55°C]]*0.2))*2.5</f>
        <v>4.4700000000000006</v>
      </c>
      <c r="N2910" s="21">
        <f>IF(-(Tabelle1[[#This Row],[80%/20% SCOP]]-5.5)/5.5=1,"n.a.",-(Tabelle1[[#This Row],[80%/20% SCOP]]-5.5)/5.5)</f>
        <v>0.18727272727272715</v>
      </c>
    </row>
    <row r="2911" spans="1:14" ht="20.100000000000001" customHeight="1" x14ac:dyDescent="0.25">
      <c r="A2911" s="24">
        <v>16016969</v>
      </c>
      <c r="B2911" s="15" t="s">
        <v>2958</v>
      </c>
      <c r="C2911" s="15" t="s">
        <v>2970</v>
      </c>
      <c r="D2911" s="16" t="s">
        <v>2</v>
      </c>
      <c r="E2911" s="17">
        <v>12.2</v>
      </c>
      <c r="F2911" s="18">
        <v>1.86</v>
      </c>
      <c r="G2911" s="17">
        <v>12</v>
      </c>
      <c r="H2911" s="18">
        <v>1.5</v>
      </c>
      <c r="I2911" s="16" t="s">
        <v>3</v>
      </c>
      <c r="J2911" s="16" t="s">
        <v>4</v>
      </c>
      <c r="K2911" s="16" t="s">
        <v>4</v>
      </c>
      <c r="L2911" s="19">
        <f>IF(Tabelle1[[#This Row],[Heizleistung (55°C)]]=0,Tabelle1[[#This Row],[Heizleistung (35°C)]],(Tabelle1[[#This Row],[Heizleistung (35°C)]]+Tabelle1[[#This Row],[Heizleistung (55°C)]])/2)</f>
        <v>12.1</v>
      </c>
      <c r="M2911" s="20">
        <f>IF(Tabelle1[[#This Row],[Etas 55°C]]=0,0,(Tabelle1[[#This Row],[Etas 35°C]]*0.8+Tabelle1[[#This Row],[Etas 55°C]]*0.2))*2.5</f>
        <v>4.4700000000000006</v>
      </c>
      <c r="N2911" s="21">
        <f>IF(-(Tabelle1[[#This Row],[80%/20% SCOP]]-5.5)/5.5=1,"n.a.",-(Tabelle1[[#This Row],[80%/20% SCOP]]-5.5)/5.5)</f>
        <v>0.18727272727272715</v>
      </c>
    </row>
    <row r="2912" spans="1:14" ht="20.100000000000001" customHeight="1" x14ac:dyDescent="0.25">
      <c r="A2912" s="24">
        <v>16000434</v>
      </c>
      <c r="B2912" s="15" t="s">
        <v>2971</v>
      </c>
      <c r="C2912" s="15" t="s">
        <v>2972</v>
      </c>
      <c r="D2912" s="16" t="s">
        <v>2</v>
      </c>
      <c r="E2912" s="17">
        <v>27</v>
      </c>
      <c r="F2912" s="18">
        <v>2.0350000000000001</v>
      </c>
      <c r="G2912" s="17">
        <v>26.9</v>
      </c>
      <c r="H2912" s="18">
        <v>1.5329999999999999</v>
      </c>
      <c r="I2912" s="16" t="s">
        <v>109</v>
      </c>
      <c r="J2912" s="16" t="s">
        <v>4</v>
      </c>
      <c r="K2912" s="16" t="s">
        <v>4</v>
      </c>
      <c r="L2912" s="19">
        <f>IF(Tabelle1[[#This Row],[Heizleistung (55°C)]]=0,Tabelle1[[#This Row],[Heizleistung (35°C)]],(Tabelle1[[#This Row],[Heizleistung (35°C)]]+Tabelle1[[#This Row],[Heizleistung (55°C)]])/2)</f>
        <v>26.95</v>
      </c>
      <c r="M2912" s="20">
        <f>IF(Tabelle1[[#This Row],[Etas 55°C]]=0,0,(Tabelle1[[#This Row],[Etas 35°C]]*0.8+Tabelle1[[#This Row],[Etas 55°C]]*0.2))*2.5</f>
        <v>4.8365</v>
      </c>
      <c r="N2912" s="21">
        <f>IF(-(Tabelle1[[#This Row],[80%/20% SCOP]]-5.5)/5.5=1,"n.a.",-(Tabelle1[[#This Row],[80%/20% SCOP]]-5.5)/5.5)</f>
        <v>0.12063636363636364</v>
      </c>
    </row>
    <row r="2913" spans="1:14" ht="20.100000000000001" customHeight="1" x14ac:dyDescent="0.25">
      <c r="A2913" s="24">
        <v>16014151</v>
      </c>
      <c r="B2913" s="15" t="s">
        <v>2971</v>
      </c>
      <c r="C2913" s="15" t="s">
        <v>2973</v>
      </c>
      <c r="D2913" s="16" t="s">
        <v>2</v>
      </c>
      <c r="E2913" s="17">
        <v>16</v>
      </c>
      <c r="F2913" s="18">
        <v>2.0339999999999998</v>
      </c>
      <c r="G2913" s="17">
        <v>15.4</v>
      </c>
      <c r="H2913" s="18">
        <v>1.546</v>
      </c>
      <c r="I2913" s="16" t="s">
        <v>3</v>
      </c>
      <c r="J2913" s="16" t="s">
        <v>4</v>
      </c>
      <c r="K2913" s="16" t="s">
        <v>15</v>
      </c>
      <c r="L2913" s="19">
        <f>IF(Tabelle1[[#This Row],[Heizleistung (55°C)]]=0,Tabelle1[[#This Row],[Heizleistung (35°C)]],(Tabelle1[[#This Row],[Heizleistung (35°C)]]+Tabelle1[[#This Row],[Heizleistung (55°C)]])/2)</f>
        <v>15.7</v>
      </c>
      <c r="M2913" s="20">
        <f>IF(Tabelle1[[#This Row],[Etas 55°C]]=0,0,(Tabelle1[[#This Row],[Etas 35°C]]*0.8+Tabelle1[[#This Row],[Etas 55°C]]*0.2))*2.5</f>
        <v>4.8409999999999993</v>
      </c>
      <c r="N2913" s="21">
        <f>IF(-(Tabelle1[[#This Row],[80%/20% SCOP]]-5.5)/5.5=1,"n.a.",-(Tabelle1[[#This Row],[80%/20% SCOP]]-5.5)/5.5)</f>
        <v>0.11981818181818195</v>
      </c>
    </row>
    <row r="2914" spans="1:14" ht="20.100000000000001" customHeight="1" x14ac:dyDescent="0.25">
      <c r="A2914" s="24">
        <v>16015582</v>
      </c>
      <c r="B2914" s="15" t="s">
        <v>2971</v>
      </c>
      <c r="C2914" s="15" t="s">
        <v>2974</v>
      </c>
      <c r="D2914" s="16" t="s">
        <v>2</v>
      </c>
      <c r="E2914" s="17">
        <v>9.4</v>
      </c>
      <c r="F2914" s="18">
        <v>2.0699999999999998</v>
      </c>
      <c r="G2914" s="17">
        <v>8.8000000000000007</v>
      </c>
      <c r="H2914" s="18">
        <v>1.5820000000000001</v>
      </c>
      <c r="I2914" s="16" t="s">
        <v>3</v>
      </c>
      <c r="J2914" s="16" t="s">
        <v>4</v>
      </c>
      <c r="K2914" s="16" t="s">
        <v>15</v>
      </c>
      <c r="L2914" s="19">
        <f>IF(Tabelle1[[#This Row],[Heizleistung (55°C)]]=0,Tabelle1[[#This Row],[Heizleistung (35°C)]],(Tabelle1[[#This Row],[Heizleistung (35°C)]]+Tabelle1[[#This Row],[Heizleistung (55°C)]])/2)</f>
        <v>9.1000000000000014</v>
      </c>
      <c r="M2914" s="20">
        <f>IF(Tabelle1[[#This Row],[Etas 55°C]]=0,0,(Tabelle1[[#This Row],[Etas 35°C]]*0.8+Tabelle1[[#This Row],[Etas 55°C]]*0.2))*2.5</f>
        <v>4.931</v>
      </c>
      <c r="N2914" s="21">
        <f>IF(-(Tabelle1[[#This Row],[80%/20% SCOP]]-5.5)/5.5=1,"n.a.",-(Tabelle1[[#This Row],[80%/20% SCOP]]-5.5)/5.5)</f>
        <v>0.10345454545454545</v>
      </c>
    </row>
    <row r="2915" spans="1:14" ht="20.100000000000001" customHeight="1" x14ac:dyDescent="0.25">
      <c r="A2915" s="24">
        <v>16016881</v>
      </c>
      <c r="B2915" s="15" t="s">
        <v>2971</v>
      </c>
      <c r="C2915" s="15" t="s">
        <v>2975</v>
      </c>
      <c r="D2915" s="16" t="s">
        <v>2</v>
      </c>
      <c r="E2915" s="17">
        <v>15.9</v>
      </c>
      <c r="F2915" s="18">
        <v>1.8420000000000001</v>
      </c>
      <c r="G2915" s="17">
        <v>15.8</v>
      </c>
      <c r="H2915" s="18">
        <v>1.4019999999999999</v>
      </c>
      <c r="I2915" s="16" t="s">
        <v>3</v>
      </c>
      <c r="J2915" s="16" t="s">
        <v>4</v>
      </c>
      <c r="K2915" s="16" t="s">
        <v>15</v>
      </c>
      <c r="L2915" s="19">
        <f>IF(Tabelle1[[#This Row],[Heizleistung (55°C)]]=0,Tabelle1[[#This Row],[Heizleistung (35°C)]],(Tabelle1[[#This Row],[Heizleistung (35°C)]]+Tabelle1[[#This Row],[Heizleistung (55°C)]])/2)</f>
        <v>15.850000000000001</v>
      </c>
      <c r="M2915" s="20">
        <f>IF(Tabelle1[[#This Row],[Etas 55°C]]=0,0,(Tabelle1[[#This Row],[Etas 35°C]]*0.8+Tabelle1[[#This Row],[Etas 55°C]]*0.2))*2.5</f>
        <v>4.3850000000000007</v>
      </c>
      <c r="N2915" s="21">
        <f>IF(-(Tabelle1[[#This Row],[80%/20% SCOP]]-5.5)/5.5=1,"n.a.",-(Tabelle1[[#This Row],[80%/20% SCOP]]-5.5)/5.5)</f>
        <v>0.20272727272727262</v>
      </c>
    </row>
    <row r="2916" spans="1:14" ht="20.100000000000001" customHeight="1" x14ac:dyDescent="0.25">
      <c r="A2916" s="24">
        <v>16000439</v>
      </c>
      <c r="B2916" s="15" t="s">
        <v>2971</v>
      </c>
      <c r="C2916" s="15" t="s">
        <v>2976</v>
      </c>
      <c r="D2916" s="16" t="s">
        <v>2</v>
      </c>
      <c r="E2916" s="17">
        <v>17</v>
      </c>
      <c r="F2916" s="18">
        <v>1.7989999999999999</v>
      </c>
      <c r="G2916" s="17">
        <v>16</v>
      </c>
      <c r="H2916" s="18">
        <v>1.5</v>
      </c>
      <c r="I2916" s="16" t="s">
        <v>508</v>
      </c>
      <c r="J2916" s="16" t="s">
        <v>4</v>
      </c>
      <c r="K2916" s="16" t="s">
        <v>4</v>
      </c>
      <c r="L2916" s="19">
        <f>IF(Tabelle1[[#This Row],[Heizleistung (55°C)]]=0,Tabelle1[[#This Row],[Heizleistung (35°C)]],(Tabelle1[[#This Row],[Heizleistung (35°C)]]+Tabelle1[[#This Row],[Heizleistung (55°C)]])/2)</f>
        <v>16.5</v>
      </c>
      <c r="M2916" s="20">
        <f>IF(Tabelle1[[#This Row],[Etas 55°C]]=0,0,(Tabelle1[[#This Row],[Etas 35°C]]*0.8+Tabelle1[[#This Row],[Etas 55°C]]*0.2))*2.5</f>
        <v>4.3479999999999999</v>
      </c>
      <c r="N2916" s="21">
        <f>IF(-(Tabelle1[[#This Row],[80%/20% SCOP]]-5.5)/5.5=1,"n.a.",-(Tabelle1[[#This Row],[80%/20% SCOP]]-5.5)/5.5)</f>
        <v>0.20945454545454548</v>
      </c>
    </row>
    <row r="2917" spans="1:14" ht="20.100000000000001" customHeight="1" x14ac:dyDescent="0.25">
      <c r="A2917" s="24">
        <v>16000440</v>
      </c>
      <c r="B2917" s="15" t="s">
        <v>2971</v>
      </c>
      <c r="C2917" s="15" t="s">
        <v>2977</v>
      </c>
      <c r="D2917" s="16" t="s">
        <v>2</v>
      </c>
      <c r="E2917" s="17">
        <v>10</v>
      </c>
      <c r="F2917" s="18">
        <v>1.95</v>
      </c>
      <c r="G2917" s="17">
        <v>9</v>
      </c>
      <c r="H2917" s="18">
        <v>1.5</v>
      </c>
      <c r="I2917" s="16" t="s">
        <v>508</v>
      </c>
      <c r="J2917" s="16" t="s">
        <v>4</v>
      </c>
      <c r="K2917" s="16" t="s">
        <v>4</v>
      </c>
      <c r="L2917" s="19">
        <f>IF(Tabelle1[[#This Row],[Heizleistung (55°C)]]=0,Tabelle1[[#This Row],[Heizleistung (35°C)]],(Tabelle1[[#This Row],[Heizleistung (35°C)]]+Tabelle1[[#This Row],[Heizleistung (55°C)]])/2)</f>
        <v>9.5</v>
      </c>
      <c r="M2917" s="20">
        <f>IF(Tabelle1[[#This Row],[Etas 55°C]]=0,0,(Tabelle1[[#This Row],[Etas 35°C]]*0.8+Tabelle1[[#This Row],[Etas 55°C]]*0.2))*2.5</f>
        <v>4.6500000000000004</v>
      </c>
      <c r="N2917" s="21">
        <f>IF(-(Tabelle1[[#This Row],[80%/20% SCOP]]-5.5)/5.5=1,"n.a.",-(Tabelle1[[#This Row],[80%/20% SCOP]]-5.5)/5.5)</f>
        <v>0.15454545454545449</v>
      </c>
    </row>
    <row r="2918" spans="1:14" ht="20.100000000000001" customHeight="1" x14ac:dyDescent="0.25">
      <c r="A2918" s="24">
        <v>16015584</v>
      </c>
      <c r="B2918" s="15" t="s">
        <v>2971</v>
      </c>
      <c r="C2918" s="15" t="s">
        <v>2978</v>
      </c>
      <c r="D2918" s="16" t="s">
        <v>2</v>
      </c>
      <c r="E2918" s="17">
        <v>16</v>
      </c>
      <c r="F2918" s="18">
        <v>2.0339999999999998</v>
      </c>
      <c r="G2918" s="17">
        <v>15.4</v>
      </c>
      <c r="H2918" s="18">
        <v>1.546</v>
      </c>
      <c r="I2918" s="16" t="s">
        <v>3</v>
      </c>
      <c r="J2918" s="16" t="s">
        <v>4</v>
      </c>
      <c r="K2918" s="16" t="s">
        <v>15</v>
      </c>
      <c r="L2918" s="19">
        <f>IF(Tabelle1[[#This Row],[Heizleistung (55°C)]]=0,Tabelle1[[#This Row],[Heizleistung (35°C)]],(Tabelle1[[#This Row],[Heizleistung (35°C)]]+Tabelle1[[#This Row],[Heizleistung (55°C)]])/2)</f>
        <v>15.7</v>
      </c>
      <c r="M2918" s="20">
        <f>IF(Tabelle1[[#This Row],[Etas 55°C]]=0,0,(Tabelle1[[#This Row],[Etas 35°C]]*0.8+Tabelle1[[#This Row],[Etas 55°C]]*0.2))*2.5</f>
        <v>4.8409999999999993</v>
      </c>
      <c r="N2918" s="21">
        <f>IF(-(Tabelle1[[#This Row],[80%/20% SCOP]]-5.5)/5.5=1,"n.a.",-(Tabelle1[[#This Row],[80%/20% SCOP]]-5.5)/5.5)</f>
        <v>0.11981818181818195</v>
      </c>
    </row>
    <row r="2919" spans="1:14" ht="20.100000000000001" customHeight="1" x14ac:dyDescent="0.25">
      <c r="A2919" s="24">
        <v>16014149</v>
      </c>
      <c r="B2919" s="15" t="s">
        <v>2971</v>
      </c>
      <c r="C2919" s="15" t="s">
        <v>2979</v>
      </c>
      <c r="D2919" s="16" t="s">
        <v>2</v>
      </c>
      <c r="E2919" s="17">
        <v>9.4</v>
      </c>
      <c r="F2919" s="18">
        <v>2.0699999999999998</v>
      </c>
      <c r="G2919" s="17">
        <v>8.8000000000000007</v>
      </c>
      <c r="H2919" s="18">
        <v>1.5820000000000001</v>
      </c>
      <c r="I2919" s="16" t="s">
        <v>3</v>
      </c>
      <c r="J2919" s="16" t="s">
        <v>4</v>
      </c>
      <c r="K2919" s="16" t="s">
        <v>15</v>
      </c>
      <c r="L2919" s="19">
        <f>IF(Tabelle1[[#This Row],[Heizleistung (55°C)]]=0,Tabelle1[[#This Row],[Heizleistung (35°C)]],(Tabelle1[[#This Row],[Heizleistung (35°C)]]+Tabelle1[[#This Row],[Heizleistung (55°C)]])/2)</f>
        <v>9.1000000000000014</v>
      </c>
      <c r="M2919" s="20">
        <f>IF(Tabelle1[[#This Row],[Etas 55°C]]=0,0,(Tabelle1[[#This Row],[Etas 35°C]]*0.8+Tabelle1[[#This Row],[Etas 55°C]]*0.2))*2.5</f>
        <v>4.931</v>
      </c>
      <c r="N2919" s="21">
        <f>IF(-(Tabelle1[[#This Row],[80%/20% SCOP]]-5.5)/5.5=1,"n.a.",-(Tabelle1[[#This Row],[80%/20% SCOP]]-5.5)/5.5)</f>
        <v>0.10345454545454545</v>
      </c>
    </row>
    <row r="2920" spans="1:14" ht="20.100000000000001" customHeight="1" x14ac:dyDescent="0.25">
      <c r="A2920" s="24">
        <v>16000433</v>
      </c>
      <c r="B2920" s="15" t="s">
        <v>2971</v>
      </c>
      <c r="C2920" s="15" t="s">
        <v>2980</v>
      </c>
      <c r="D2920" s="16" t="s">
        <v>2</v>
      </c>
      <c r="E2920" s="17">
        <v>19.399999999999999</v>
      </c>
      <c r="F2920" s="18">
        <v>2.16</v>
      </c>
      <c r="G2920" s="17">
        <v>18.399999999999999</v>
      </c>
      <c r="H2920" s="18">
        <v>1.64</v>
      </c>
      <c r="I2920" s="16" t="s">
        <v>109</v>
      </c>
      <c r="J2920" s="16" t="s">
        <v>4</v>
      </c>
      <c r="K2920" s="16" t="s">
        <v>4</v>
      </c>
      <c r="L2920" s="19">
        <f>IF(Tabelle1[[#This Row],[Heizleistung (55°C)]]=0,Tabelle1[[#This Row],[Heizleistung (35°C)]],(Tabelle1[[#This Row],[Heizleistung (35°C)]]+Tabelle1[[#This Row],[Heizleistung (55°C)]])/2)</f>
        <v>18.899999999999999</v>
      </c>
      <c r="M2920" s="20">
        <f>IF(Tabelle1[[#This Row],[Etas 55°C]]=0,0,(Tabelle1[[#This Row],[Etas 35°C]]*0.8+Tabelle1[[#This Row],[Etas 55°C]]*0.2))*2.5</f>
        <v>5.1400000000000006</v>
      </c>
      <c r="N2920" s="21">
        <f>IF(-(Tabelle1[[#This Row],[80%/20% SCOP]]-5.5)/5.5=1,"n.a.",-(Tabelle1[[#This Row],[80%/20% SCOP]]-5.5)/5.5)</f>
        <v>6.5454545454545349E-2</v>
      </c>
    </row>
    <row r="2921" spans="1:14" ht="20.100000000000001" customHeight="1" x14ac:dyDescent="0.25">
      <c r="A2921" s="24">
        <v>16015583</v>
      </c>
      <c r="B2921" s="15" t="s">
        <v>2971</v>
      </c>
      <c r="C2921" s="15" t="s">
        <v>2981</v>
      </c>
      <c r="D2921" s="16" t="s">
        <v>2</v>
      </c>
      <c r="E2921" s="17">
        <v>10.7</v>
      </c>
      <c r="F2921" s="18">
        <v>2.1579999999999999</v>
      </c>
      <c r="G2921" s="17">
        <v>10.5</v>
      </c>
      <c r="H2921" s="18">
        <v>1.69</v>
      </c>
      <c r="I2921" s="16" t="s">
        <v>3</v>
      </c>
      <c r="J2921" s="16" t="s">
        <v>4</v>
      </c>
      <c r="K2921" s="16" t="s">
        <v>15</v>
      </c>
      <c r="L2921" s="19">
        <f>IF(Tabelle1[[#This Row],[Heizleistung (55°C)]]=0,Tabelle1[[#This Row],[Heizleistung (35°C)]],(Tabelle1[[#This Row],[Heizleistung (35°C)]]+Tabelle1[[#This Row],[Heizleistung (55°C)]])/2)</f>
        <v>10.6</v>
      </c>
      <c r="M2921" s="20">
        <f>IF(Tabelle1[[#This Row],[Etas 55°C]]=0,0,(Tabelle1[[#This Row],[Etas 35°C]]*0.8+Tabelle1[[#This Row],[Etas 55°C]]*0.2))*2.5</f>
        <v>5.1609999999999996</v>
      </c>
      <c r="N2921" s="21">
        <f>IF(-(Tabelle1[[#This Row],[80%/20% SCOP]]-5.5)/5.5=1,"n.a.",-(Tabelle1[[#This Row],[80%/20% SCOP]]-5.5)/5.5)</f>
        <v>6.1636363636363711E-2</v>
      </c>
    </row>
    <row r="2922" spans="1:14" ht="20.100000000000001" customHeight="1" x14ac:dyDescent="0.25">
      <c r="A2922" s="24">
        <v>16000431</v>
      </c>
      <c r="B2922" s="15" t="s">
        <v>2971</v>
      </c>
      <c r="C2922" s="15" t="s">
        <v>2982</v>
      </c>
      <c r="D2922" s="16" t="s">
        <v>2</v>
      </c>
      <c r="E2922" s="17">
        <v>10</v>
      </c>
      <c r="F2922" s="18">
        <v>1.8</v>
      </c>
      <c r="G2922" s="17">
        <v>9</v>
      </c>
      <c r="H2922" s="18">
        <v>1.43</v>
      </c>
      <c r="I2922" s="16" t="s">
        <v>109</v>
      </c>
      <c r="J2922" s="16" t="s">
        <v>4</v>
      </c>
      <c r="K2922" s="16" t="s">
        <v>4</v>
      </c>
      <c r="L2922" s="19">
        <f>IF(Tabelle1[[#This Row],[Heizleistung (55°C)]]=0,Tabelle1[[#This Row],[Heizleistung (35°C)]],(Tabelle1[[#This Row],[Heizleistung (35°C)]]+Tabelle1[[#This Row],[Heizleistung (55°C)]])/2)</f>
        <v>9.5</v>
      </c>
      <c r="M2922" s="20">
        <f>IF(Tabelle1[[#This Row],[Etas 55°C]]=0,0,(Tabelle1[[#This Row],[Etas 35°C]]*0.8+Tabelle1[[#This Row],[Etas 55°C]]*0.2))*2.5</f>
        <v>4.3150000000000004</v>
      </c>
      <c r="N2922" s="21">
        <f>IF(-(Tabelle1[[#This Row],[80%/20% SCOP]]-5.5)/5.5=1,"n.a.",-(Tabelle1[[#This Row],[80%/20% SCOP]]-5.5)/5.5)</f>
        <v>0.21545454545454537</v>
      </c>
    </row>
    <row r="2923" spans="1:14" ht="20.100000000000001" customHeight="1" x14ac:dyDescent="0.25">
      <c r="A2923" s="24">
        <v>16016880</v>
      </c>
      <c r="B2923" s="15" t="s">
        <v>2971</v>
      </c>
      <c r="C2923" s="15" t="s">
        <v>2983</v>
      </c>
      <c r="D2923" s="16" t="s">
        <v>2</v>
      </c>
      <c r="E2923" s="17">
        <v>9.73</v>
      </c>
      <c r="F2923" s="18">
        <v>1.8580000000000001</v>
      </c>
      <c r="G2923" s="17">
        <v>9.36</v>
      </c>
      <c r="H2923" s="18">
        <v>1.45</v>
      </c>
      <c r="I2923" s="16" t="s">
        <v>3</v>
      </c>
      <c r="J2923" s="16" t="s">
        <v>4</v>
      </c>
      <c r="K2923" s="16" t="s">
        <v>15</v>
      </c>
      <c r="L2923" s="19">
        <f>IF(Tabelle1[[#This Row],[Heizleistung (55°C)]]=0,Tabelle1[[#This Row],[Heizleistung (35°C)]],(Tabelle1[[#This Row],[Heizleistung (35°C)]]+Tabelle1[[#This Row],[Heizleistung (55°C)]])/2)</f>
        <v>9.5449999999999999</v>
      </c>
      <c r="M2923" s="20">
        <f>IF(Tabelle1[[#This Row],[Etas 55°C]]=0,0,(Tabelle1[[#This Row],[Etas 35°C]]*0.8+Tabelle1[[#This Row],[Etas 55°C]]*0.2))*2.5</f>
        <v>4.4410000000000007</v>
      </c>
      <c r="N2923" s="21">
        <f>IF(-(Tabelle1[[#This Row],[80%/20% SCOP]]-5.5)/5.5=1,"n.a.",-(Tabelle1[[#This Row],[80%/20% SCOP]]-5.5)/5.5)</f>
        <v>0.19254545454545441</v>
      </c>
    </row>
    <row r="2924" spans="1:14" ht="20.100000000000001" customHeight="1" x14ac:dyDescent="0.25">
      <c r="A2924" s="24">
        <v>16014150</v>
      </c>
      <c r="B2924" s="15" t="s">
        <v>2971</v>
      </c>
      <c r="C2924" s="15" t="s">
        <v>2984</v>
      </c>
      <c r="D2924" s="16" t="s">
        <v>2</v>
      </c>
      <c r="E2924" s="17">
        <v>10.7</v>
      </c>
      <c r="F2924" s="18">
        <v>2.1579999999999999</v>
      </c>
      <c r="G2924" s="17">
        <v>10.5</v>
      </c>
      <c r="H2924" s="18">
        <v>1.69</v>
      </c>
      <c r="I2924" s="16" t="s">
        <v>3</v>
      </c>
      <c r="J2924" s="16" t="s">
        <v>4</v>
      </c>
      <c r="K2924" s="16" t="s">
        <v>15</v>
      </c>
      <c r="L2924" s="19">
        <f>IF(Tabelle1[[#This Row],[Heizleistung (55°C)]]=0,Tabelle1[[#This Row],[Heizleistung (35°C)]],(Tabelle1[[#This Row],[Heizleistung (35°C)]]+Tabelle1[[#This Row],[Heizleistung (55°C)]])/2)</f>
        <v>10.6</v>
      </c>
      <c r="M2924" s="20">
        <f>IF(Tabelle1[[#This Row],[Etas 55°C]]=0,0,(Tabelle1[[#This Row],[Etas 35°C]]*0.8+Tabelle1[[#This Row],[Etas 55°C]]*0.2))*2.5</f>
        <v>5.1609999999999996</v>
      </c>
      <c r="N2924" s="21">
        <f>IF(-(Tabelle1[[#This Row],[80%/20% SCOP]]-5.5)/5.5=1,"n.a.",-(Tabelle1[[#This Row],[80%/20% SCOP]]-5.5)/5.5)</f>
        <v>6.1636363636363711E-2</v>
      </c>
    </row>
    <row r="2925" spans="1:14" ht="20.100000000000001" customHeight="1" x14ac:dyDescent="0.25">
      <c r="A2925" s="24">
        <v>16000432</v>
      </c>
      <c r="B2925" s="15" t="s">
        <v>2971</v>
      </c>
      <c r="C2925" s="15" t="s">
        <v>2985</v>
      </c>
      <c r="D2925" s="16" t="s">
        <v>2</v>
      </c>
      <c r="E2925" s="17">
        <v>15</v>
      </c>
      <c r="F2925" s="18">
        <v>1.79</v>
      </c>
      <c r="G2925" s="17">
        <v>14</v>
      </c>
      <c r="H2925" s="18">
        <v>1.41</v>
      </c>
      <c r="I2925" s="16" t="s">
        <v>109</v>
      </c>
      <c r="J2925" s="16" t="s">
        <v>4</v>
      </c>
      <c r="K2925" s="16" t="s">
        <v>4</v>
      </c>
      <c r="L2925" s="19">
        <f>IF(Tabelle1[[#This Row],[Heizleistung (55°C)]]=0,Tabelle1[[#This Row],[Heizleistung (35°C)]],(Tabelle1[[#This Row],[Heizleistung (35°C)]]+Tabelle1[[#This Row],[Heizleistung (55°C)]])/2)</f>
        <v>14.5</v>
      </c>
      <c r="M2925" s="20">
        <f>IF(Tabelle1[[#This Row],[Etas 55°C]]=0,0,(Tabelle1[[#This Row],[Etas 35°C]]*0.8+Tabelle1[[#This Row],[Etas 55°C]]*0.2))*2.5</f>
        <v>4.2850000000000001</v>
      </c>
      <c r="N2925" s="21">
        <f>IF(-(Tabelle1[[#This Row],[80%/20% SCOP]]-5.5)/5.5=1,"n.a.",-(Tabelle1[[#This Row],[80%/20% SCOP]]-5.5)/5.5)</f>
        <v>0.22090909090909089</v>
      </c>
    </row>
    <row r="2926" spans="1:14" ht="20.100000000000001" customHeight="1" x14ac:dyDescent="0.25">
      <c r="A2926" s="24">
        <v>16015575</v>
      </c>
      <c r="B2926" s="15" t="s">
        <v>2971</v>
      </c>
      <c r="C2926" s="15" t="s">
        <v>2986</v>
      </c>
      <c r="D2926" s="16" t="s">
        <v>2</v>
      </c>
      <c r="E2926" s="17">
        <v>5.9</v>
      </c>
      <c r="F2926" s="18">
        <v>1.85</v>
      </c>
      <c r="G2926" s="17">
        <v>5.8</v>
      </c>
      <c r="H2926" s="18">
        <v>1.3979999999999999</v>
      </c>
      <c r="I2926" s="16" t="s">
        <v>3</v>
      </c>
      <c r="J2926" s="16" t="s">
        <v>4</v>
      </c>
      <c r="K2926" s="16" t="s">
        <v>15</v>
      </c>
      <c r="L2926" s="19">
        <f>IF(Tabelle1[[#This Row],[Heizleistung (55°C)]]=0,Tabelle1[[#This Row],[Heizleistung (35°C)]],(Tabelle1[[#This Row],[Heizleistung (35°C)]]+Tabelle1[[#This Row],[Heizleistung (55°C)]])/2)</f>
        <v>5.85</v>
      </c>
      <c r="M2926" s="20">
        <f>IF(Tabelle1[[#This Row],[Etas 55°C]]=0,0,(Tabelle1[[#This Row],[Etas 35°C]]*0.8+Tabelle1[[#This Row],[Etas 55°C]]*0.2))*2.5</f>
        <v>4.3990000000000009</v>
      </c>
      <c r="N2926" s="21">
        <f>IF(-(Tabelle1[[#This Row],[80%/20% SCOP]]-5.5)/5.5=1,"n.a.",-(Tabelle1[[#This Row],[80%/20% SCOP]]-5.5)/5.5)</f>
        <v>0.20018181818181802</v>
      </c>
    </row>
    <row r="2927" spans="1:14" ht="20.100000000000001" customHeight="1" x14ac:dyDescent="0.25">
      <c r="A2927" s="24">
        <v>16018143</v>
      </c>
      <c r="B2927" s="15" t="s">
        <v>2971</v>
      </c>
      <c r="C2927" s="15" t="s">
        <v>2987</v>
      </c>
      <c r="D2927" s="16" t="s">
        <v>2</v>
      </c>
      <c r="E2927" s="17">
        <v>19.22</v>
      </c>
      <c r="F2927" s="18">
        <v>2.069</v>
      </c>
      <c r="G2927" s="17">
        <v>18.899999999999999</v>
      </c>
      <c r="H2927" s="18">
        <v>1.542</v>
      </c>
      <c r="I2927" s="16" t="s">
        <v>3</v>
      </c>
      <c r="J2927" s="16" t="s">
        <v>4</v>
      </c>
      <c r="K2927" s="16" t="s">
        <v>4</v>
      </c>
      <c r="L2927" s="19">
        <f>IF(Tabelle1[[#This Row],[Heizleistung (55°C)]]=0,Tabelle1[[#This Row],[Heizleistung (35°C)]],(Tabelle1[[#This Row],[Heizleistung (35°C)]]+Tabelle1[[#This Row],[Heizleistung (55°C)]])/2)</f>
        <v>19.059999999999999</v>
      </c>
      <c r="M2927" s="20">
        <f>IF(Tabelle1[[#This Row],[Etas 55°C]]=0,0,(Tabelle1[[#This Row],[Etas 35°C]]*0.8+Tabelle1[[#This Row],[Etas 55°C]]*0.2))*2.5</f>
        <v>4.9089999999999998</v>
      </c>
      <c r="N2927" s="21">
        <f>IF(-(Tabelle1[[#This Row],[80%/20% SCOP]]-5.5)/5.5=1,"n.a.",-(Tabelle1[[#This Row],[80%/20% SCOP]]-5.5)/5.5)</f>
        <v>0.10745454545454548</v>
      </c>
    </row>
    <row r="2928" spans="1:14" ht="20.100000000000001" customHeight="1" x14ac:dyDescent="0.25">
      <c r="A2928" s="24">
        <v>16012081</v>
      </c>
      <c r="B2928" s="15" t="s">
        <v>2988</v>
      </c>
      <c r="C2928" s="15" t="s">
        <v>2989</v>
      </c>
      <c r="D2928" s="16" t="s">
        <v>2</v>
      </c>
      <c r="E2928" s="17">
        <v>14.6</v>
      </c>
      <c r="F2928" s="18">
        <v>1.8029999999999999</v>
      </c>
      <c r="G2928" s="17">
        <v>14.9</v>
      </c>
      <c r="H2928" s="18">
        <v>1.3280000000000001</v>
      </c>
      <c r="I2928" s="16" t="s">
        <v>40</v>
      </c>
      <c r="J2928" s="16" t="s">
        <v>4</v>
      </c>
      <c r="K2928" s="16" t="s">
        <v>15</v>
      </c>
      <c r="L2928" s="19">
        <f>IF(Tabelle1[[#This Row],[Heizleistung (55°C)]]=0,Tabelle1[[#This Row],[Heizleistung (35°C)]],(Tabelle1[[#This Row],[Heizleistung (35°C)]]+Tabelle1[[#This Row],[Heizleistung (55°C)]])/2)</f>
        <v>14.75</v>
      </c>
      <c r="M2928" s="20">
        <f>IF(Tabelle1[[#This Row],[Etas 55°C]]=0,0,(Tabelle1[[#This Row],[Etas 35°C]]*0.8+Tabelle1[[#This Row],[Etas 55°C]]*0.2))*2.5</f>
        <v>4.2700000000000005</v>
      </c>
      <c r="N2928" s="21">
        <f>IF(-(Tabelle1[[#This Row],[80%/20% SCOP]]-5.5)/5.5=1,"n.a.",-(Tabelle1[[#This Row],[80%/20% SCOP]]-5.5)/5.5)</f>
        <v>0.22363636363636355</v>
      </c>
    </row>
    <row r="2929" spans="1:14" ht="20.100000000000001" customHeight="1" x14ac:dyDescent="0.25">
      <c r="A2929" s="24">
        <v>16010522</v>
      </c>
      <c r="B2929" s="15" t="s">
        <v>2988</v>
      </c>
      <c r="C2929" s="15" t="s">
        <v>2990</v>
      </c>
      <c r="D2929" s="16" t="s">
        <v>2</v>
      </c>
      <c r="E2929" s="17">
        <v>5</v>
      </c>
      <c r="F2929" s="18">
        <v>1.92</v>
      </c>
      <c r="G2929" s="17">
        <v>5</v>
      </c>
      <c r="H2929" s="18">
        <v>1.37</v>
      </c>
      <c r="I2929" s="16" t="s">
        <v>40</v>
      </c>
      <c r="J2929" s="16" t="s">
        <v>4</v>
      </c>
      <c r="K2929" s="16" t="s">
        <v>4</v>
      </c>
      <c r="L2929" s="19">
        <f>IF(Tabelle1[[#This Row],[Heizleistung (55°C)]]=0,Tabelle1[[#This Row],[Heizleistung (35°C)]],(Tabelle1[[#This Row],[Heizleistung (35°C)]]+Tabelle1[[#This Row],[Heizleistung (55°C)]])/2)</f>
        <v>5</v>
      </c>
      <c r="M2929" s="20">
        <f>IF(Tabelle1[[#This Row],[Etas 55°C]]=0,0,(Tabelle1[[#This Row],[Etas 35°C]]*0.8+Tabelle1[[#This Row],[Etas 55°C]]*0.2))*2.5</f>
        <v>4.5250000000000004</v>
      </c>
      <c r="N2929" s="21">
        <f>IF(-(Tabelle1[[#This Row],[80%/20% SCOP]]-5.5)/5.5=1,"n.a.",-(Tabelle1[[#This Row],[80%/20% SCOP]]-5.5)/5.5)</f>
        <v>0.17727272727272722</v>
      </c>
    </row>
    <row r="2930" spans="1:14" ht="20.100000000000001" customHeight="1" x14ac:dyDescent="0.25">
      <c r="A2930" s="24">
        <v>16010524</v>
      </c>
      <c r="B2930" s="15" t="s">
        <v>2988</v>
      </c>
      <c r="C2930" s="15" t="s">
        <v>2991</v>
      </c>
      <c r="D2930" s="16" t="s">
        <v>2</v>
      </c>
      <c r="E2930" s="17">
        <v>6</v>
      </c>
      <c r="F2930" s="18">
        <v>1.81</v>
      </c>
      <c r="G2930" s="17">
        <v>5</v>
      </c>
      <c r="H2930" s="18">
        <v>1.28</v>
      </c>
      <c r="I2930" s="16" t="s">
        <v>40</v>
      </c>
      <c r="J2930" s="16" t="s">
        <v>15</v>
      </c>
      <c r="K2930" s="16" t="s">
        <v>4</v>
      </c>
      <c r="L2930" s="19">
        <f>IF(Tabelle1[[#This Row],[Heizleistung (55°C)]]=0,Tabelle1[[#This Row],[Heizleistung (35°C)]],(Tabelle1[[#This Row],[Heizleistung (35°C)]]+Tabelle1[[#This Row],[Heizleistung (55°C)]])/2)</f>
        <v>5.5</v>
      </c>
      <c r="M2930" s="20">
        <f>IF(Tabelle1[[#This Row],[Etas 55°C]]=0,0,(Tabelle1[[#This Row],[Etas 35°C]]*0.8+Tabelle1[[#This Row],[Etas 55°C]]*0.2))*2.5</f>
        <v>4.2600000000000007</v>
      </c>
      <c r="N2930" s="21">
        <f>IF(-(Tabelle1[[#This Row],[80%/20% SCOP]]-5.5)/5.5=1,"n.a.",-(Tabelle1[[#This Row],[80%/20% SCOP]]-5.5)/5.5)</f>
        <v>0.22545454545454532</v>
      </c>
    </row>
    <row r="2931" spans="1:14" ht="20.100000000000001" customHeight="1" x14ac:dyDescent="0.25">
      <c r="A2931" s="24">
        <v>16010518</v>
      </c>
      <c r="B2931" s="15" t="s">
        <v>2988</v>
      </c>
      <c r="C2931" s="15" t="s">
        <v>2992</v>
      </c>
      <c r="D2931" s="16" t="s">
        <v>2</v>
      </c>
      <c r="E2931" s="17">
        <v>13</v>
      </c>
      <c r="F2931" s="18">
        <v>1.79</v>
      </c>
      <c r="G2931" s="17">
        <v>14</v>
      </c>
      <c r="H2931" s="18">
        <v>1.38</v>
      </c>
      <c r="I2931" s="16" t="s">
        <v>40</v>
      </c>
      <c r="J2931" s="16" t="s">
        <v>4</v>
      </c>
      <c r="K2931" s="16" t="s">
        <v>4</v>
      </c>
      <c r="L2931" s="19">
        <f>IF(Tabelle1[[#This Row],[Heizleistung (55°C)]]=0,Tabelle1[[#This Row],[Heizleistung (35°C)]],(Tabelle1[[#This Row],[Heizleistung (35°C)]]+Tabelle1[[#This Row],[Heizleistung (55°C)]])/2)</f>
        <v>13.5</v>
      </c>
      <c r="M2931" s="20">
        <f>IF(Tabelle1[[#This Row],[Etas 55°C]]=0,0,(Tabelle1[[#This Row],[Etas 35°C]]*0.8+Tabelle1[[#This Row],[Etas 55°C]]*0.2))*2.5</f>
        <v>4.2700000000000005</v>
      </c>
      <c r="N2931" s="21">
        <f>IF(-(Tabelle1[[#This Row],[80%/20% SCOP]]-5.5)/5.5=1,"n.a.",-(Tabelle1[[#This Row],[80%/20% SCOP]]-5.5)/5.5)</f>
        <v>0.22363636363636355</v>
      </c>
    </row>
    <row r="2932" spans="1:14" ht="20.100000000000001" customHeight="1" x14ac:dyDescent="0.25">
      <c r="A2932" s="24">
        <v>16010507</v>
      </c>
      <c r="B2932" s="15" t="s">
        <v>2988</v>
      </c>
      <c r="C2932" s="15" t="s">
        <v>2993</v>
      </c>
      <c r="D2932" s="16" t="s">
        <v>2</v>
      </c>
      <c r="E2932" s="17">
        <v>12</v>
      </c>
      <c r="F2932" s="18">
        <v>1.75</v>
      </c>
      <c r="G2932" s="17">
        <v>13</v>
      </c>
      <c r="H2932" s="18">
        <v>1.31</v>
      </c>
      <c r="I2932" s="16" t="s">
        <v>40</v>
      </c>
      <c r="J2932" s="16" t="s">
        <v>15</v>
      </c>
      <c r="K2932" s="16" t="s">
        <v>4</v>
      </c>
      <c r="L2932" s="19">
        <f>IF(Tabelle1[[#This Row],[Heizleistung (55°C)]]=0,Tabelle1[[#This Row],[Heizleistung (35°C)]],(Tabelle1[[#This Row],[Heizleistung (35°C)]]+Tabelle1[[#This Row],[Heizleistung (55°C)]])/2)</f>
        <v>12.5</v>
      </c>
      <c r="M2932" s="20">
        <f>IF(Tabelle1[[#This Row],[Etas 55°C]]=0,0,(Tabelle1[[#This Row],[Etas 35°C]]*0.8+Tabelle1[[#This Row],[Etas 55°C]]*0.2))*2.5</f>
        <v>4.1550000000000002</v>
      </c>
      <c r="N2932" s="21">
        <f>IF(-(Tabelle1[[#This Row],[80%/20% SCOP]]-5.5)/5.5=1,"n.a.",-(Tabelle1[[#This Row],[80%/20% SCOP]]-5.5)/5.5)</f>
        <v>0.24454545454545451</v>
      </c>
    </row>
    <row r="2933" spans="1:14" ht="20.100000000000001" customHeight="1" x14ac:dyDescent="0.25">
      <c r="A2933" s="24">
        <v>16013611</v>
      </c>
      <c r="B2933" s="15" t="s">
        <v>2988</v>
      </c>
      <c r="C2933" s="15" t="s">
        <v>2994</v>
      </c>
      <c r="D2933" s="16" t="s">
        <v>2</v>
      </c>
      <c r="E2933" s="17">
        <v>12.1</v>
      </c>
      <c r="F2933" s="18">
        <v>1.8680000000000001</v>
      </c>
      <c r="G2933" s="17">
        <v>12.5</v>
      </c>
      <c r="H2933" s="18">
        <v>1.45</v>
      </c>
      <c r="I2933" s="16" t="s">
        <v>3</v>
      </c>
      <c r="J2933" s="16" t="s">
        <v>4</v>
      </c>
      <c r="K2933" s="16" t="s">
        <v>4</v>
      </c>
      <c r="L2933" s="19">
        <f>IF(Tabelle1[[#This Row],[Heizleistung (55°C)]]=0,Tabelle1[[#This Row],[Heizleistung (35°C)]],(Tabelle1[[#This Row],[Heizleistung (35°C)]]+Tabelle1[[#This Row],[Heizleistung (55°C)]])/2)</f>
        <v>12.3</v>
      </c>
      <c r="M2933" s="20">
        <f>IF(Tabelle1[[#This Row],[Etas 55°C]]=0,0,(Tabelle1[[#This Row],[Etas 35°C]]*0.8+Tabelle1[[#This Row],[Etas 55°C]]*0.2))*2.5</f>
        <v>4.4610000000000003</v>
      </c>
      <c r="N2933" s="21">
        <f>IF(-(Tabelle1[[#This Row],[80%/20% SCOP]]-5.5)/5.5=1,"n.a.",-(Tabelle1[[#This Row],[80%/20% SCOP]]-5.5)/5.5)</f>
        <v>0.18890909090909086</v>
      </c>
    </row>
    <row r="2934" spans="1:14" ht="20.100000000000001" customHeight="1" x14ac:dyDescent="0.25">
      <c r="A2934" s="24">
        <v>16010514</v>
      </c>
      <c r="B2934" s="15" t="s">
        <v>2988</v>
      </c>
      <c r="C2934" s="15" t="s">
        <v>2995</v>
      </c>
      <c r="D2934" s="16" t="s">
        <v>2</v>
      </c>
      <c r="E2934" s="17">
        <v>13</v>
      </c>
      <c r="F2934" s="18">
        <v>1.75</v>
      </c>
      <c r="G2934" s="17">
        <v>13</v>
      </c>
      <c r="H2934" s="18">
        <v>1.31</v>
      </c>
      <c r="I2934" s="16" t="s">
        <v>40</v>
      </c>
      <c r="J2934" s="16" t="s">
        <v>15</v>
      </c>
      <c r="K2934" s="16" t="s">
        <v>4</v>
      </c>
      <c r="L2934" s="19">
        <f>IF(Tabelle1[[#This Row],[Heizleistung (55°C)]]=0,Tabelle1[[#This Row],[Heizleistung (35°C)]],(Tabelle1[[#This Row],[Heizleistung (35°C)]]+Tabelle1[[#This Row],[Heizleistung (55°C)]])/2)</f>
        <v>13</v>
      </c>
      <c r="M2934" s="20">
        <f>IF(Tabelle1[[#This Row],[Etas 55°C]]=0,0,(Tabelle1[[#This Row],[Etas 35°C]]*0.8+Tabelle1[[#This Row],[Etas 55°C]]*0.2))*2.5</f>
        <v>4.1550000000000002</v>
      </c>
      <c r="N2934" s="21">
        <f>IF(-(Tabelle1[[#This Row],[80%/20% SCOP]]-5.5)/5.5=1,"n.a.",-(Tabelle1[[#This Row],[80%/20% SCOP]]-5.5)/5.5)</f>
        <v>0.24454545454545451</v>
      </c>
    </row>
    <row r="2935" spans="1:14" ht="20.100000000000001" customHeight="1" x14ac:dyDescent="0.25">
      <c r="A2935" s="24">
        <v>16010516</v>
      </c>
      <c r="B2935" s="15" t="s">
        <v>2988</v>
      </c>
      <c r="C2935" s="15" t="s">
        <v>2996</v>
      </c>
      <c r="D2935" s="16" t="s">
        <v>2</v>
      </c>
      <c r="E2935" s="17">
        <v>13</v>
      </c>
      <c r="F2935" s="18">
        <v>1.75</v>
      </c>
      <c r="G2935" s="17">
        <v>13</v>
      </c>
      <c r="H2935" s="18">
        <v>1.32</v>
      </c>
      <c r="I2935" s="16" t="s">
        <v>40</v>
      </c>
      <c r="J2935" s="16" t="s">
        <v>15</v>
      </c>
      <c r="K2935" s="16" t="s">
        <v>4</v>
      </c>
      <c r="L2935" s="19">
        <f>IF(Tabelle1[[#This Row],[Heizleistung (55°C)]]=0,Tabelle1[[#This Row],[Heizleistung (35°C)]],(Tabelle1[[#This Row],[Heizleistung (35°C)]]+Tabelle1[[#This Row],[Heizleistung (55°C)]])/2)</f>
        <v>13</v>
      </c>
      <c r="M2935" s="20">
        <f>IF(Tabelle1[[#This Row],[Etas 55°C]]=0,0,(Tabelle1[[#This Row],[Etas 35°C]]*0.8+Tabelle1[[#This Row],[Etas 55°C]]*0.2))*2.5</f>
        <v>4.16</v>
      </c>
      <c r="N2935" s="21">
        <f>IF(-(Tabelle1[[#This Row],[80%/20% SCOP]]-5.5)/5.5=1,"n.a.",-(Tabelle1[[#This Row],[80%/20% SCOP]]-5.5)/5.5)</f>
        <v>0.24363636363636362</v>
      </c>
    </row>
    <row r="2936" spans="1:14" ht="20.100000000000001" customHeight="1" x14ac:dyDescent="0.25">
      <c r="A2936" s="24">
        <v>16010527</v>
      </c>
      <c r="B2936" s="15" t="s">
        <v>2988</v>
      </c>
      <c r="C2936" s="15" t="s">
        <v>2997</v>
      </c>
      <c r="D2936" s="16" t="s">
        <v>2</v>
      </c>
      <c r="E2936" s="17">
        <v>8</v>
      </c>
      <c r="F2936" s="18">
        <v>1.78</v>
      </c>
      <c r="G2936" s="17">
        <v>9</v>
      </c>
      <c r="H2936" s="18">
        <v>1.36</v>
      </c>
      <c r="I2936" s="16" t="s">
        <v>40</v>
      </c>
      <c r="J2936" s="16" t="s">
        <v>15</v>
      </c>
      <c r="K2936" s="16" t="s">
        <v>4</v>
      </c>
      <c r="L2936" s="19">
        <f>IF(Tabelle1[[#This Row],[Heizleistung (55°C)]]=0,Tabelle1[[#This Row],[Heizleistung (35°C)]],(Tabelle1[[#This Row],[Heizleistung (35°C)]]+Tabelle1[[#This Row],[Heizleistung (55°C)]])/2)</f>
        <v>8.5</v>
      </c>
      <c r="M2936" s="20">
        <f>IF(Tabelle1[[#This Row],[Etas 55°C]]=0,0,(Tabelle1[[#This Row],[Etas 35°C]]*0.8+Tabelle1[[#This Row],[Etas 55°C]]*0.2))*2.5</f>
        <v>4.24</v>
      </c>
      <c r="N2936" s="21">
        <f>IF(-(Tabelle1[[#This Row],[80%/20% SCOP]]-5.5)/5.5=1,"n.a.",-(Tabelle1[[#This Row],[80%/20% SCOP]]-5.5)/5.5)</f>
        <v>0.22909090909090904</v>
      </c>
    </row>
    <row r="2937" spans="1:14" ht="20.100000000000001" customHeight="1" x14ac:dyDescent="0.25">
      <c r="A2937" s="24">
        <v>16010557</v>
      </c>
      <c r="B2937" s="15" t="s">
        <v>2988</v>
      </c>
      <c r="C2937" s="15" t="s">
        <v>2998</v>
      </c>
      <c r="D2937" s="16" t="s">
        <v>2</v>
      </c>
      <c r="E2937" s="17">
        <v>11</v>
      </c>
      <c r="F2937" s="18">
        <v>1.82</v>
      </c>
      <c r="G2937" s="17">
        <v>11</v>
      </c>
      <c r="H2937" s="18">
        <v>1.26</v>
      </c>
      <c r="I2937" s="16" t="s">
        <v>40</v>
      </c>
      <c r="J2937" s="16" t="s">
        <v>15</v>
      </c>
      <c r="K2937" s="16" t="s">
        <v>4</v>
      </c>
      <c r="L2937" s="19">
        <f>IF(Tabelle1[[#This Row],[Heizleistung (55°C)]]=0,Tabelle1[[#This Row],[Heizleistung (35°C)]],(Tabelle1[[#This Row],[Heizleistung (35°C)]]+Tabelle1[[#This Row],[Heizleistung (55°C)]])/2)</f>
        <v>11</v>
      </c>
      <c r="M2937" s="20">
        <f>IF(Tabelle1[[#This Row],[Etas 55°C]]=0,0,(Tabelle1[[#This Row],[Etas 35°C]]*0.8+Tabelle1[[#This Row],[Etas 55°C]]*0.2))*2.5</f>
        <v>4.2700000000000005</v>
      </c>
      <c r="N2937" s="21">
        <f>IF(-(Tabelle1[[#This Row],[80%/20% SCOP]]-5.5)/5.5=1,"n.a.",-(Tabelle1[[#This Row],[80%/20% SCOP]]-5.5)/5.5)</f>
        <v>0.22363636363636355</v>
      </c>
    </row>
    <row r="2938" spans="1:14" ht="20.100000000000001" customHeight="1" x14ac:dyDescent="0.25">
      <c r="A2938" s="24">
        <v>16010531</v>
      </c>
      <c r="B2938" s="15" t="s">
        <v>2988</v>
      </c>
      <c r="C2938" s="15" t="s">
        <v>2999</v>
      </c>
      <c r="D2938" s="16" t="s">
        <v>2</v>
      </c>
      <c r="E2938" s="17">
        <v>8</v>
      </c>
      <c r="F2938" s="18">
        <v>1.77</v>
      </c>
      <c r="G2938" s="17">
        <v>9</v>
      </c>
      <c r="H2938" s="18">
        <v>1.45</v>
      </c>
      <c r="I2938" s="16" t="s">
        <v>40</v>
      </c>
      <c r="J2938" s="16" t="s">
        <v>4</v>
      </c>
      <c r="K2938" s="16" t="s">
        <v>4</v>
      </c>
      <c r="L2938" s="19">
        <f>IF(Tabelle1[[#This Row],[Heizleistung (55°C)]]=0,Tabelle1[[#This Row],[Heizleistung (35°C)]],(Tabelle1[[#This Row],[Heizleistung (35°C)]]+Tabelle1[[#This Row],[Heizleistung (55°C)]])/2)</f>
        <v>8.5</v>
      </c>
      <c r="M2938" s="20">
        <f>IF(Tabelle1[[#This Row],[Etas 55°C]]=0,0,(Tabelle1[[#This Row],[Etas 35°C]]*0.8+Tabelle1[[#This Row],[Etas 55°C]]*0.2))*2.5</f>
        <v>4.2650000000000006</v>
      </c>
      <c r="N2938" s="21">
        <f>IF(-(Tabelle1[[#This Row],[80%/20% SCOP]]-5.5)/5.5=1,"n.a.",-(Tabelle1[[#This Row],[80%/20% SCOP]]-5.5)/5.5)</f>
        <v>0.22454545454545444</v>
      </c>
    </row>
    <row r="2939" spans="1:14" ht="20.100000000000001" customHeight="1" x14ac:dyDescent="0.25">
      <c r="A2939" s="24">
        <v>16010525</v>
      </c>
      <c r="B2939" s="15" t="s">
        <v>2988</v>
      </c>
      <c r="C2939" s="15" t="s">
        <v>3000</v>
      </c>
      <c r="D2939" s="16" t="s">
        <v>2</v>
      </c>
      <c r="E2939" s="17">
        <v>6</v>
      </c>
      <c r="F2939" s="18">
        <v>1.99</v>
      </c>
      <c r="G2939" s="17">
        <v>5</v>
      </c>
      <c r="H2939" s="18">
        <v>1.37</v>
      </c>
      <c r="I2939" s="16" t="s">
        <v>40</v>
      </c>
      <c r="J2939" s="16" t="s">
        <v>4</v>
      </c>
      <c r="K2939" s="16" t="s">
        <v>4</v>
      </c>
      <c r="L2939" s="19">
        <f>IF(Tabelle1[[#This Row],[Heizleistung (55°C)]]=0,Tabelle1[[#This Row],[Heizleistung (35°C)]],(Tabelle1[[#This Row],[Heizleistung (35°C)]]+Tabelle1[[#This Row],[Heizleistung (55°C)]])/2)</f>
        <v>5.5</v>
      </c>
      <c r="M2939" s="20">
        <f>IF(Tabelle1[[#This Row],[Etas 55°C]]=0,0,(Tabelle1[[#This Row],[Etas 35°C]]*0.8+Tabelle1[[#This Row],[Etas 55°C]]*0.2))*2.5</f>
        <v>4.665</v>
      </c>
      <c r="N2939" s="21">
        <f>IF(-(Tabelle1[[#This Row],[80%/20% SCOP]]-5.5)/5.5=1,"n.a.",-(Tabelle1[[#This Row],[80%/20% SCOP]]-5.5)/5.5)</f>
        <v>0.15181818181818182</v>
      </c>
    </row>
    <row r="2940" spans="1:14" ht="20.100000000000001" customHeight="1" x14ac:dyDescent="0.25">
      <c r="A2940" s="24">
        <v>16011228</v>
      </c>
      <c r="B2940" s="15" t="s">
        <v>2988</v>
      </c>
      <c r="C2940" s="15" t="s">
        <v>3001</v>
      </c>
      <c r="D2940" s="16" t="s">
        <v>2</v>
      </c>
      <c r="E2940" s="17">
        <v>11</v>
      </c>
      <c r="F2940" s="18">
        <v>1.76</v>
      </c>
      <c r="G2940" s="17">
        <v>11</v>
      </c>
      <c r="H2940" s="18">
        <v>1.26</v>
      </c>
      <c r="I2940" s="16" t="s">
        <v>40</v>
      </c>
      <c r="J2940" s="16" t="s">
        <v>15</v>
      </c>
      <c r="K2940" s="16" t="s">
        <v>4</v>
      </c>
      <c r="L2940" s="19">
        <f>IF(Tabelle1[[#This Row],[Heizleistung (55°C)]]=0,Tabelle1[[#This Row],[Heizleistung (35°C)]],(Tabelle1[[#This Row],[Heizleistung (35°C)]]+Tabelle1[[#This Row],[Heizleistung (55°C)]])/2)</f>
        <v>11</v>
      </c>
      <c r="M2940" s="20">
        <f>IF(Tabelle1[[#This Row],[Etas 55°C]]=0,0,(Tabelle1[[#This Row],[Etas 35°C]]*0.8+Tabelle1[[#This Row],[Etas 55°C]]*0.2))*2.5</f>
        <v>4.1500000000000004</v>
      </c>
      <c r="N2940" s="21">
        <f>IF(-(Tabelle1[[#This Row],[80%/20% SCOP]]-5.5)/5.5=1,"n.a.",-(Tabelle1[[#This Row],[80%/20% SCOP]]-5.5)/5.5)</f>
        <v>0.2454545454545454</v>
      </c>
    </row>
    <row r="2941" spans="1:14" ht="20.100000000000001" customHeight="1" x14ac:dyDescent="0.25">
      <c r="A2941" s="24">
        <v>16010505</v>
      </c>
      <c r="B2941" s="15" t="s">
        <v>2988</v>
      </c>
      <c r="C2941" s="15" t="s">
        <v>3002</v>
      </c>
      <c r="D2941" s="16" t="s">
        <v>2</v>
      </c>
      <c r="E2941" s="17">
        <v>12</v>
      </c>
      <c r="F2941" s="18">
        <v>1.8</v>
      </c>
      <c r="G2941" s="17">
        <v>12</v>
      </c>
      <c r="H2941" s="18">
        <v>1.37</v>
      </c>
      <c r="I2941" s="16" t="s">
        <v>40</v>
      </c>
      <c r="J2941" s="16" t="s">
        <v>4</v>
      </c>
      <c r="K2941" s="16" t="s">
        <v>4</v>
      </c>
      <c r="L2941" s="19">
        <f>IF(Tabelle1[[#This Row],[Heizleistung (55°C)]]=0,Tabelle1[[#This Row],[Heizleistung (35°C)]],(Tabelle1[[#This Row],[Heizleistung (35°C)]]+Tabelle1[[#This Row],[Heizleistung (55°C)]])/2)</f>
        <v>12</v>
      </c>
      <c r="M2941" s="20">
        <f>IF(Tabelle1[[#This Row],[Etas 55°C]]=0,0,(Tabelle1[[#This Row],[Etas 35°C]]*0.8+Tabelle1[[#This Row],[Etas 55°C]]*0.2))*2.5</f>
        <v>4.2850000000000001</v>
      </c>
      <c r="N2941" s="21">
        <f>IF(-(Tabelle1[[#This Row],[80%/20% SCOP]]-5.5)/5.5=1,"n.a.",-(Tabelle1[[#This Row],[80%/20% SCOP]]-5.5)/5.5)</f>
        <v>0.22090909090909089</v>
      </c>
    </row>
    <row r="2942" spans="1:14" ht="20.100000000000001" customHeight="1" x14ac:dyDescent="0.25">
      <c r="A2942" s="24">
        <v>16013612</v>
      </c>
      <c r="B2942" s="15" t="s">
        <v>2988</v>
      </c>
      <c r="C2942" s="15" t="s">
        <v>3003</v>
      </c>
      <c r="D2942" s="16" t="s">
        <v>2</v>
      </c>
      <c r="E2942" s="17">
        <v>18.399999999999999</v>
      </c>
      <c r="F2942" s="18">
        <v>1.885</v>
      </c>
      <c r="G2942" s="17">
        <v>18.3</v>
      </c>
      <c r="H2942" s="18">
        <v>1.452</v>
      </c>
      <c r="I2942" s="16" t="s">
        <v>3</v>
      </c>
      <c r="J2942" s="16" t="s">
        <v>4</v>
      </c>
      <c r="K2942" s="16" t="s">
        <v>4</v>
      </c>
      <c r="L2942" s="19">
        <f>IF(Tabelle1[[#This Row],[Heizleistung (55°C)]]=0,Tabelle1[[#This Row],[Heizleistung (35°C)]],(Tabelle1[[#This Row],[Heizleistung (35°C)]]+Tabelle1[[#This Row],[Heizleistung (55°C)]])/2)</f>
        <v>18.350000000000001</v>
      </c>
      <c r="M2942" s="20">
        <f>IF(Tabelle1[[#This Row],[Etas 55°C]]=0,0,(Tabelle1[[#This Row],[Etas 35°C]]*0.8+Tabelle1[[#This Row],[Etas 55°C]]*0.2))*2.5</f>
        <v>4.4960000000000004</v>
      </c>
      <c r="N2942" s="21">
        <f>IF(-(Tabelle1[[#This Row],[80%/20% SCOP]]-5.5)/5.5=1,"n.a.",-(Tabelle1[[#This Row],[80%/20% SCOP]]-5.5)/5.5)</f>
        <v>0.18254545454545446</v>
      </c>
    </row>
    <row r="2943" spans="1:14" ht="20.100000000000001" customHeight="1" x14ac:dyDescent="0.25">
      <c r="A2943" s="24">
        <v>16013610</v>
      </c>
      <c r="B2943" s="15" t="s">
        <v>2988</v>
      </c>
      <c r="C2943" s="15" t="s">
        <v>3004</v>
      </c>
      <c r="D2943" s="16" t="s">
        <v>2</v>
      </c>
      <c r="E2943" s="17">
        <v>12.4</v>
      </c>
      <c r="F2943" s="18">
        <v>1.879</v>
      </c>
      <c r="G2943" s="17">
        <v>12.4</v>
      </c>
      <c r="H2943" s="18">
        <v>1.476</v>
      </c>
      <c r="I2943" s="16" t="s">
        <v>3</v>
      </c>
      <c r="J2943" s="16" t="s">
        <v>4</v>
      </c>
      <c r="K2943" s="16" t="s">
        <v>4</v>
      </c>
      <c r="L2943" s="19">
        <f>IF(Tabelle1[[#This Row],[Heizleistung (55°C)]]=0,Tabelle1[[#This Row],[Heizleistung (35°C)]],(Tabelle1[[#This Row],[Heizleistung (35°C)]]+Tabelle1[[#This Row],[Heizleistung (55°C)]])/2)</f>
        <v>12.4</v>
      </c>
      <c r="M2943" s="20">
        <f>IF(Tabelle1[[#This Row],[Etas 55°C]]=0,0,(Tabelle1[[#This Row],[Etas 35°C]]*0.8+Tabelle1[[#This Row],[Etas 55°C]]*0.2))*2.5</f>
        <v>4.4960000000000004</v>
      </c>
      <c r="N2943" s="21">
        <f>IF(-(Tabelle1[[#This Row],[80%/20% SCOP]]-5.5)/5.5=1,"n.a.",-(Tabelle1[[#This Row],[80%/20% SCOP]]-5.5)/5.5)</f>
        <v>0.18254545454545446</v>
      </c>
    </row>
    <row r="2944" spans="1:14" ht="20.100000000000001" customHeight="1" x14ac:dyDescent="0.25">
      <c r="A2944" s="24">
        <v>16010526</v>
      </c>
      <c r="B2944" s="15" t="s">
        <v>2988</v>
      </c>
      <c r="C2944" s="15" t="s">
        <v>3005</v>
      </c>
      <c r="D2944" s="16" t="s">
        <v>2</v>
      </c>
      <c r="E2944" s="17">
        <v>6</v>
      </c>
      <c r="F2944" s="18">
        <v>1.99</v>
      </c>
      <c r="G2944" s="17">
        <v>5</v>
      </c>
      <c r="H2944" s="18">
        <v>1.37</v>
      </c>
      <c r="I2944" s="16" t="s">
        <v>40</v>
      </c>
      <c r="J2944" s="16" t="s">
        <v>4</v>
      </c>
      <c r="K2944" s="16" t="s">
        <v>4</v>
      </c>
      <c r="L2944" s="19">
        <f>IF(Tabelle1[[#This Row],[Heizleistung (55°C)]]=0,Tabelle1[[#This Row],[Heizleistung (35°C)]],(Tabelle1[[#This Row],[Heizleistung (35°C)]]+Tabelle1[[#This Row],[Heizleistung (55°C)]])/2)</f>
        <v>5.5</v>
      </c>
      <c r="M2944" s="20">
        <f>IF(Tabelle1[[#This Row],[Etas 55°C]]=0,0,(Tabelle1[[#This Row],[Etas 35°C]]*0.8+Tabelle1[[#This Row],[Etas 55°C]]*0.2))*2.5</f>
        <v>4.665</v>
      </c>
      <c r="N2944" s="21">
        <f>IF(-(Tabelle1[[#This Row],[80%/20% SCOP]]-5.5)/5.5=1,"n.a.",-(Tabelle1[[#This Row],[80%/20% SCOP]]-5.5)/5.5)</f>
        <v>0.15181818181818182</v>
      </c>
    </row>
    <row r="2945" spans="1:14" ht="20.100000000000001" customHeight="1" x14ac:dyDescent="0.25">
      <c r="A2945" s="24">
        <v>16012080</v>
      </c>
      <c r="B2945" s="15" t="s">
        <v>2988</v>
      </c>
      <c r="C2945" s="15" t="s">
        <v>3006</v>
      </c>
      <c r="D2945" s="16" t="s">
        <v>2</v>
      </c>
      <c r="E2945" s="17">
        <v>12.38</v>
      </c>
      <c r="F2945" s="18">
        <v>1.879</v>
      </c>
      <c r="G2945" s="17">
        <v>12.4</v>
      </c>
      <c r="H2945" s="18">
        <v>1.476</v>
      </c>
      <c r="I2945" s="16" t="s">
        <v>3</v>
      </c>
      <c r="J2945" s="16" t="s">
        <v>4</v>
      </c>
      <c r="K2945" s="16" t="s">
        <v>15</v>
      </c>
      <c r="L2945" s="19">
        <f>IF(Tabelle1[[#This Row],[Heizleistung (55°C)]]=0,Tabelle1[[#This Row],[Heizleistung (35°C)]],(Tabelle1[[#This Row],[Heizleistung (35°C)]]+Tabelle1[[#This Row],[Heizleistung (55°C)]])/2)</f>
        <v>12.39</v>
      </c>
      <c r="M2945" s="20">
        <f>IF(Tabelle1[[#This Row],[Etas 55°C]]=0,0,(Tabelle1[[#This Row],[Etas 35°C]]*0.8+Tabelle1[[#This Row],[Etas 55°C]]*0.2))*2.5</f>
        <v>4.4960000000000004</v>
      </c>
      <c r="N2945" s="21">
        <f>IF(-(Tabelle1[[#This Row],[80%/20% SCOP]]-5.5)/5.5=1,"n.a.",-(Tabelle1[[#This Row],[80%/20% SCOP]]-5.5)/5.5)</f>
        <v>0.18254545454545446</v>
      </c>
    </row>
    <row r="2946" spans="1:14" ht="20.100000000000001" customHeight="1" x14ac:dyDescent="0.25">
      <c r="A2946" s="24">
        <v>16010528</v>
      </c>
      <c r="B2946" s="15" t="s">
        <v>2988</v>
      </c>
      <c r="C2946" s="15" t="s">
        <v>3007</v>
      </c>
      <c r="D2946" s="16" t="s">
        <v>2</v>
      </c>
      <c r="E2946" s="17">
        <v>8</v>
      </c>
      <c r="F2946" s="18">
        <v>1.78</v>
      </c>
      <c r="G2946" s="17">
        <v>9</v>
      </c>
      <c r="H2946" s="18">
        <v>1.36</v>
      </c>
      <c r="I2946" s="16" t="s">
        <v>40</v>
      </c>
      <c r="J2946" s="16" t="s">
        <v>15</v>
      </c>
      <c r="K2946" s="16" t="s">
        <v>4</v>
      </c>
      <c r="L2946" s="19">
        <f>IF(Tabelle1[[#This Row],[Heizleistung (55°C)]]=0,Tabelle1[[#This Row],[Heizleistung (35°C)]],(Tabelle1[[#This Row],[Heizleistung (35°C)]]+Tabelle1[[#This Row],[Heizleistung (55°C)]])/2)</f>
        <v>8.5</v>
      </c>
      <c r="M2946" s="20">
        <f>IF(Tabelle1[[#This Row],[Etas 55°C]]=0,0,(Tabelle1[[#This Row],[Etas 35°C]]*0.8+Tabelle1[[#This Row],[Etas 55°C]]*0.2))*2.5</f>
        <v>4.24</v>
      </c>
      <c r="N2946" s="21">
        <f>IF(-(Tabelle1[[#This Row],[80%/20% SCOP]]-5.5)/5.5=1,"n.a.",-(Tabelle1[[#This Row],[80%/20% SCOP]]-5.5)/5.5)</f>
        <v>0.22909090909090904</v>
      </c>
    </row>
    <row r="2947" spans="1:14" ht="20.100000000000001" customHeight="1" x14ac:dyDescent="0.25">
      <c r="A2947" s="24">
        <v>16010506</v>
      </c>
      <c r="B2947" s="15" t="s">
        <v>2988</v>
      </c>
      <c r="C2947" s="15" t="s">
        <v>3008</v>
      </c>
      <c r="D2947" s="16" t="s">
        <v>2</v>
      </c>
      <c r="E2947" s="17">
        <v>12</v>
      </c>
      <c r="F2947" s="18">
        <v>1.83</v>
      </c>
      <c r="G2947" s="17">
        <v>13</v>
      </c>
      <c r="H2947" s="18">
        <v>1.37</v>
      </c>
      <c r="I2947" s="16" t="s">
        <v>40</v>
      </c>
      <c r="J2947" s="16" t="s">
        <v>15</v>
      </c>
      <c r="K2947" s="16" t="s">
        <v>4</v>
      </c>
      <c r="L2947" s="19">
        <f>IF(Tabelle1[[#This Row],[Heizleistung (55°C)]]=0,Tabelle1[[#This Row],[Heizleistung (35°C)]],(Tabelle1[[#This Row],[Heizleistung (35°C)]]+Tabelle1[[#This Row],[Heizleistung (55°C)]])/2)</f>
        <v>12.5</v>
      </c>
      <c r="M2947" s="20">
        <f>IF(Tabelle1[[#This Row],[Etas 55°C]]=0,0,(Tabelle1[[#This Row],[Etas 35°C]]*0.8+Tabelle1[[#This Row],[Etas 55°C]]*0.2))*2.5</f>
        <v>4.3450000000000006</v>
      </c>
      <c r="N2947" s="21">
        <f>IF(-(Tabelle1[[#This Row],[80%/20% SCOP]]-5.5)/5.5=1,"n.a.",-(Tabelle1[[#This Row],[80%/20% SCOP]]-5.5)/5.5)</f>
        <v>0.20999999999999988</v>
      </c>
    </row>
    <row r="2948" spans="1:14" ht="20.100000000000001" customHeight="1" x14ac:dyDescent="0.25">
      <c r="A2948" s="24">
        <v>16011277</v>
      </c>
      <c r="B2948" s="15" t="s">
        <v>2988</v>
      </c>
      <c r="C2948" s="15" t="s">
        <v>3009</v>
      </c>
      <c r="D2948" s="16" t="s">
        <v>2</v>
      </c>
      <c r="E2948" s="17">
        <v>12</v>
      </c>
      <c r="F2948" s="18">
        <v>1.8</v>
      </c>
      <c r="G2948" s="17">
        <v>12</v>
      </c>
      <c r="H2948" s="18">
        <v>1.37</v>
      </c>
      <c r="I2948" s="16" t="s">
        <v>40</v>
      </c>
      <c r="J2948" s="16" t="s">
        <v>4</v>
      </c>
      <c r="K2948" s="16" t="s">
        <v>4</v>
      </c>
      <c r="L2948" s="19">
        <f>IF(Tabelle1[[#This Row],[Heizleistung (55°C)]]=0,Tabelle1[[#This Row],[Heizleistung (35°C)]],(Tabelle1[[#This Row],[Heizleistung (35°C)]]+Tabelle1[[#This Row],[Heizleistung (55°C)]])/2)</f>
        <v>12</v>
      </c>
      <c r="M2948" s="20">
        <f>IF(Tabelle1[[#This Row],[Etas 55°C]]=0,0,(Tabelle1[[#This Row],[Etas 35°C]]*0.8+Tabelle1[[#This Row],[Etas 55°C]]*0.2))*2.5</f>
        <v>4.2850000000000001</v>
      </c>
      <c r="N2948" s="21">
        <f>IF(-(Tabelle1[[#This Row],[80%/20% SCOP]]-5.5)/5.5=1,"n.a.",-(Tabelle1[[#This Row],[80%/20% SCOP]]-5.5)/5.5)</f>
        <v>0.22090909090909089</v>
      </c>
    </row>
    <row r="2949" spans="1:14" ht="20.100000000000001" customHeight="1" x14ac:dyDescent="0.25">
      <c r="A2949" s="24">
        <v>16012082</v>
      </c>
      <c r="B2949" s="15" t="s">
        <v>2988</v>
      </c>
      <c r="C2949" s="15" t="s">
        <v>3010</v>
      </c>
      <c r="D2949" s="16" t="s">
        <v>2</v>
      </c>
      <c r="E2949" s="17">
        <v>18.63</v>
      </c>
      <c r="F2949" s="18">
        <v>1.837</v>
      </c>
      <c r="G2949" s="17">
        <v>18.68</v>
      </c>
      <c r="H2949" s="18">
        <v>1.349</v>
      </c>
      <c r="I2949" s="16" t="s">
        <v>40</v>
      </c>
      <c r="J2949" s="16" t="s">
        <v>4</v>
      </c>
      <c r="K2949" s="16" t="s">
        <v>15</v>
      </c>
      <c r="L2949" s="19">
        <f>IF(Tabelle1[[#This Row],[Heizleistung (55°C)]]=0,Tabelle1[[#This Row],[Heizleistung (35°C)]],(Tabelle1[[#This Row],[Heizleistung (35°C)]]+Tabelle1[[#This Row],[Heizleistung (55°C)]])/2)</f>
        <v>18.655000000000001</v>
      </c>
      <c r="M2949" s="20">
        <f>IF(Tabelle1[[#This Row],[Etas 55°C]]=0,0,(Tabelle1[[#This Row],[Etas 35°C]]*0.8+Tabelle1[[#This Row],[Etas 55°C]]*0.2))*2.5</f>
        <v>4.3485000000000005</v>
      </c>
      <c r="N2949" s="21">
        <f>IF(-(Tabelle1[[#This Row],[80%/20% SCOP]]-5.5)/5.5=1,"n.a.",-(Tabelle1[[#This Row],[80%/20% SCOP]]-5.5)/5.5)</f>
        <v>0.20936363636363628</v>
      </c>
    </row>
    <row r="2950" spans="1:14" ht="20.100000000000001" customHeight="1" x14ac:dyDescent="0.25">
      <c r="A2950" s="24">
        <v>16016950</v>
      </c>
      <c r="B2950" s="15" t="s">
        <v>2988</v>
      </c>
      <c r="C2950" s="15" t="s">
        <v>3011</v>
      </c>
      <c r="D2950" s="16" t="s">
        <v>2</v>
      </c>
      <c r="E2950" s="17">
        <v>8.23</v>
      </c>
      <c r="F2950" s="18">
        <v>1.94</v>
      </c>
      <c r="G2950" s="17">
        <v>8.1199999999999992</v>
      </c>
      <c r="H2950" s="18">
        <v>1.46</v>
      </c>
      <c r="I2950" s="16" t="s">
        <v>3</v>
      </c>
      <c r="J2950" s="16" t="s">
        <v>4</v>
      </c>
      <c r="K2950" s="16" t="s">
        <v>4</v>
      </c>
      <c r="L2950" s="19">
        <f>IF(Tabelle1[[#This Row],[Heizleistung (55°C)]]=0,Tabelle1[[#This Row],[Heizleistung (35°C)]],(Tabelle1[[#This Row],[Heizleistung (35°C)]]+Tabelle1[[#This Row],[Heizleistung (55°C)]])/2)</f>
        <v>8.1750000000000007</v>
      </c>
      <c r="M2950" s="20">
        <f>IF(Tabelle1[[#This Row],[Etas 55°C]]=0,0,(Tabelle1[[#This Row],[Etas 35°C]]*0.8+Tabelle1[[#This Row],[Etas 55°C]]*0.2))*2.5</f>
        <v>4.6100000000000003</v>
      </c>
      <c r="N2950" s="21">
        <f>IF(-(Tabelle1[[#This Row],[80%/20% SCOP]]-5.5)/5.5=1,"n.a.",-(Tabelle1[[#This Row],[80%/20% SCOP]]-5.5)/5.5)</f>
        <v>0.16181818181818175</v>
      </c>
    </row>
    <row r="2951" spans="1:14" ht="20.100000000000001" customHeight="1" x14ac:dyDescent="0.25">
      <c r="A2951" s="24">
        <v>16010523</v>
      </c>
      <c r="B2951" s="15" t="s">
        <v>2988</v>
      </c>
      <c r="C2951" s="15" t="s">
        <v>3012</v>
      </c>
      <c r="D2951" s="16" t="s">
        <v>2</v>
      </c>
      <c r="E2951" s="17">
        <v>5</v>
      </c>
      <c r="F2951" s="18">
        <v>1.92</v>
      </c>
      <c r="G2951" s="17">
        <v>5</v>
      </c>
      <c r="H2951" s="18">
        <v>1.37</v>
      </c>
      <c r="I2951" s="16" t="s">
        <v>40</v>
      </c>
      <c r="J2951" s="16" t="s">
        <v>4</v>
      </c>
      <c r="K2951" s="16" t="s">
        <v>4</v>
      </c>
      <c r="L2951" s="19">
        <f>IF(Tabelle1[[#This Row],[Heizleistung (55°C)]]=0,Tabelle1[[#This Row],[Heizleistung (35°C)]],(Tabelle1[[#This Row],[Heizleistung (35°C)]]+Tabelle1[[#This Row],[Heizleistung (55°C)]])/2)</f>
        <v>5</v>
      </c>
      <c r="M2951" s="20">
        <f>IF(Tabelle1[[#This Row],[Etas 55°C]]=0,0,(Tabelle1[[#This Row],[Etas 35°C]]*0.8+Tabelle1[[#This Row],[Etas 55°C]]*0.2))*2.5</f>
        <v>4.5250000000000004</v>
      </c>
      <c r="N2951" s="21">
        <f>IF(-(Tabelle1[[#This Row],[80%/20% SCOP]]-5.5)/5.5=1,"n.a.",-(Tabelle1[[#This Row],[80%/20% SCOP]]-5.5)/5.5)</f>
        <v>0.17727272727272722</v>
      </c>
    </row>
    <row r="2952" spans="1:14" ht="20.100000000000001" customHeight="1" x14ac:dyDescent="0.25">
      <c r="A2952" s="24">
        <v>16010560</v>
      </c>
      <c r="B2952" s="15" t="s">
        <v>2988</v>
      </c>
      <c r="C2952" s="15" t="s">
        <v>3013</v>
      </c>
      <c r="D2952" s="16" t="s">
        <v>2</v>
      </c>
      <c r="E2952" s="17">
        <v>12</v>
      </c>
      <c r="F2952" s="18">
        <v>1.88</v>
      </c>
      <c r="G2952" s="17">
        <v>12</v>
      </c>
      <c r="H2952" s="18">
        <v>1.44</v>
      </c>
      <c r="I2952" s="16" t="s">
        <v>40</v>
      </c>
      <c r="J2952" s="16" t="s">
        <v>4</v>
      </c>
      <c r="K2952" s="16" t="s">
        <v>4</v>
      </c>
      <c r="L2952" s="19">
        <f>IF(Tabelle1[[#This Row],[Heizleistung (55°C)]]=0,Tabelle1[[#This Row],[Heizleistung (35°C)]],(Tabelle1[[#This Row],[Heizleistung (35°C)]]+Tabelle1[[#This Row],[Heizleistung (55°C)]])/2)</f>
        <v>12</v>
      </c>
      <c r="M2952" s="20">
        <f>IF(Tabelle1[[#This Row],[Etas 55°C]]=0,0,(Tabelle1[[#This Row],[Etas 35°C]]*0.8+Tabelle1[[#This Row],[Etas 55°C]]*0.2))*2.5</f>
        <v>4.4800000000000004</v>
      </c>
      <c r="N2952" s="21">
        <f>IF(-(Tabelle1[[#This Row],[80%/20% SCOP]]-5.5)/5.5=1,"n.a.",-(Tabelle1[[#This Row],[80%/20% SCOP]]-5.5)/5.5)</f>
        <v>0.18545454545454537</v>
      </c>
    </row>
    <row r="2953" spans="1:14" ht="20.100000000000001" customHeight="1" x14ac:dyDescent="0.25">
      <c r="A2953" s="24">
        <v>16010508</v>
      </c>
      <c r="B2953" s="15" t="s">
        <v>2988</v>
      </c>
      <c r="C2953" s="15" t="s">
        <v>3014</v>
      </c>
      <c r="D2953" s="16" t="s">
        <v>2</v>
      </c>
      <c r="E2953" s="17">
        <v>12</v>
      </c>
      <c r="F2953" s="18">
        <v>1.83</v>
      </c>
      <c r="G2953" s="17">
        <v>13</v>
      </c>
      <c r="H2953" s="18">
        <v>1.37</v>
      </c>
      <c r="I2953" s="16" t="s">
        <v>40</v>
      </c>
      <c r="J2953" s="16" t="s">
        <v>15</v>
      </c>
      <c r="K2953" s="16" t="s">
        <v>4</v>
      </c>
      <c r="L2953" s="19">
        <f>IF(Tabelle1[[#This Row],[Heizleistung (55°C)]]=0,Tabelle1[[#This Row],[Heizleistung (35°C)]],(Tabelle1[[#This Row],[Heizleistung (35°C)]]+Tabelle1[[#This Row],[Heizleistung (55°C)]])/2)</f>
        <v>12.5</v>
      </c>
      <c r="M2953" s="20">
        <f>IF(Tabelle1[[#This Row],[Etas 55°C]]=0,0,(Tabelle1[[#This Row],[Etas 35°C]]*0.8+Tabelle1[[#This Row],[Etas 55°C]]*0.2))*2.5</f>
        <v>4.3450000000000006</v>
      </c>
      <c r="N2953" s="21">
        <f>IF(-(Tabelle1[[#This Row],[80%/20% SCOP]]-5.5)/5.5=1,"n.a.",-(Tabelle1[[#This Row],[80%/20% SCOP]]-5.5)/5.5)</f>
        <v>0.20999999999999988</v>
      </c>
    </row>
    <row r="2954" spans="1:14" ht="20.100000000000001" customHeight="1" x14ac:dyDescent="0.25">
      <c r="A2954" s="24">
        <v>16010554</v>
      </c>
      <c r="B2954" s="15" t="s">
        <v>2988</v>
      </c>
      <c r="C2954" s="15" t="s">
        <v>3015</v>
      </c>
      <c r="D2954" s="16" t="s">
        <v>2</v>
      </c>
      <c r="E2954" s="17">
        <v>9</v>
      </c>
      <c r="F2954" s="18">
        <v>1.89</v>
      </c>
      <c r="G2954" s="17">
        <v>10</v>
      </c>
      <c r="H2954" s="18">
        <v>1.4</v>
      </c>
      <c r="I2954" s="16" t="s">
        <v>40</v>
      </c>
      <c r="J2954" s="16" t="s">
        <v>4</v>
      </c>
      <c r="K2954" s="16" t="s">
        <v>4</v>
      </c>
      <c r="L2954" s="19">
        <f>IF(Tabelle1[[#This Row],[Heizleistung (55°C)]]=0,Tabelle1[[#This Row],[Heizleistung (35°C)]],(Tabelle1[[#This Row],[Heizleistung (35°C)]]+Tabelle1[[#This Row],[Heizleistung (55°C)]])/2)</f>
        <v>9.5</v>
      </c>
      <c r="M2954" s="20">
        <f>IF(Tabelle1[[#This Row],[Etas 55°C]]=0,0,(Tabelle1[[#This Row],[Etas 35°C]]*0.8+Tabelle1[[#This Row],[Etas 55°C]]*0.2))*2.5</f>
        <v>4.4800000000000004</v>
      </c>
      <c r="N2954" s="21">
        <f>IF(-(Tabelle1[[#This Row],[80%/20% SCOP]]-5.5)/5.5=1,"n.a.",-(Tabelle1[[#This Row],[80%/20% SCOP]]-5.5)/5.5)</f>
        <v>0.18545454545454537</v>
      </c>
    </row>
    <row r="2955" spans="1:14" ht="20.100000000000001" customHeight="1" x14ac:dyDescent="0.25">
      <c r="A2955" s="24">
        <v>16010504</v>
      </c>
      <c r="B2955" s="15" t="s">
        <v>2988</v>
      </c>
      <c r="C2955" s="15" t="s">
        <v>3016</v>
      </c>
      <c r="D2955" s="16" t="s">
        <v>2</v>
      </c>
      <c r="E2955" s="17">
        <v>12</v>
      </c>
      <c r="F2955" s="18">
        <v>1.88</v>
      </c>
      <c r="G2955" s="17">
        <v>12</v>
      </c>
      <c r="H2955" s="18">
        <v>1.44</v>
      </c>
      <c r="I2955" s="16" t="s">
        <v>40</v>
      </c>
      <c r="J2955" s="16" t="s">
        <v>4</v>
      </c>
      <c r="K2955" s="16" t="s">
        <v>4</v>
      </c>
      <c r="L2955" s="19">
        <f>IF(Tabelle1[[#This Row],[Heizleistung (55°C)]]=0,Tabelle1[[#This Row],[Heizleistung (35°C)]],(Tabelle1[[#This Row],[Heizleistung (35°C)]]+Tabelle1[[#This Row],[Heizleistung (55°C)]])/2)</f>
        <v>12</v>
      </c>
      <c r="M2955" s="20">
        <f>IF(Tabelle1[[#This Row],[Etas 55°C]]=0,0,(Tabelle1[[#This Row],[Etas 35°C]]*0.8+Tabelle1[[#This Row],[Etas 55°C]]*0.2))*2.5</f>
        <v>4.4800000000000004</v>
      </c>
      <c r="N2955" s="21">
        <f>IF(-(Tabelle1[[#This Row],[80%/20% SCOP]]-5.5)/5.5=1,"n.a.",-(Tabelle1[[#This Row],[80%/20% SCOP]]-5.5)/5.5)</f>
        <v>0.18545454545454537</v>
      </c>
    </row>
    <row r="2956" spans="1:14" ht="20.100000000000001" customHeight="1" x14ac:dyDescent="0.25">
      <c r="A2956" s="24">
        <v>16010520</v>
      </c>
      <c r="B2956" s="15" t="s">
        <v>2988</v>
      </c>
      <c r="C2956" s="15" t="s">
        <v>3017</v>
      </c>
      <c r="D2956" s="16" t="s">
        <v>2</v>
      </c>
      <c r="E2956" s="17">
        <v>13</v>
      </c>
      <c r="F2956" s="18">
        <v>1.79</v>
      </c>
      <c r="G2956" s="17">
        <v>14</v>
      </c>
      <c r="H2956" s="18">
        <v>1.38</v>
      </c>
      <c r="I2956" s="16" t="s">
        <v>40</v>
      </c>
      <c r="J2956" s="16" t="s">
        <v>4</v>
      </c>
      <c r="K2956" s="16" t="s">
        <v>4</v>
      </c>
      <c r="L2956" s="19">
        <f>IF(Tabelle1[[#This Row],[Heizleistung (55°C)]]=0,Tabelle1[[#This Row],[Heizleistung (35°C)]],(Tabelle1[[#This Row],[Heizleistung (35°C)]]+Tabelle1[[#This Row],[Heizleistung (55°C)]])/2)</f>
        <v>13.5</v>
      </c>
      <c r="M2956" s="20">
        <f>IF(Tabelle1[[#This Row],[Etas 55°C]]=0,0,(Tabelle1[[#This Row],[Etas 35°C]]*0.8+Tabelle1[[#This Row],[Etas 55°C]]*0.2))*2.5</f>
        <v>4.2700000000000005</v>
      </c>
      <c r="N2956" s="21">
        <f>IF(-(Tabelle1[[#This Row],[80%/20% SCOP]]-5.5)/5.5=1,"n.a.",-(Tabelle1[[#This Row],[80%/20% SCOP]]-5.5)/5.5)</f>
        <v>0.22363636363636355</v>
      </c>
    </row>
    <row r="2957" spans="1:14" ht="20.100000000000001" customHeight="1" x14ac:dyDescent="0.25">
      <c r="A2957" s="24">
        <v>16010513</v>
      </c>
      <c r="B2957" s="15" t="s">
        <v>2988</v>
      </c>
      <c r="C2957" s="15" t="s">
        <v>3018</v>
      </c>
      <c r="D2957" s="16" t="s">
        <v>2</v>
      </c>
      <c r="E2957" s="17">
        <v>13</v>
      </c>
      <c r="F2957" s="18">
        <v>1.81</v>
      </c>
      <c r="G2957" s="17">
        <v>13</v>
      </c>
      <c r="H2957" s="18">
        <v>1.37</v>
      </c>
      <c r="I2957" s="16" t="s">
        <v>40</v>
      </c>
      <c r="J2957" s="16" t="s">
        <v>15</v>
      </c>
      <c r="K2957" s="16" t="s">
        <v>4</v>
      </c>
      <c r="L2957" s="19">
        <f>IF(Tabelle1[[#This Row],[Heizleistung (55°C)]]=0,Tabelle1[[#This Row],[Heizleistung (35°C)]],(Tabelle1[[#This Row],[Heizleistung (35°C)]]+Tabelle1[[#This Row],[Heizleistung (55°C)]])/2)</f>
        <v>13</v>
      </c>
      <c r="M2957" s="20">
        <f>IF(Tabelle1[[#This Row],[Etas 55°C]]=0,0,(Tabelle1[[#This Row],[Etas 35°C]]*0.8+Tabelle1[[#This Row],[Etas 55°C]]*0.2))*2.5</f>
        <v>4.3050000000000006</v>
      </c>
      <c r="N2957" s="21">
        <f>IF(-(Tabelle1[[#This Row],[80%/20% SCOP]]-5.5)/5.5=1,"n.a.",-(Tabelle1[[#This Row],[80%/20% SCOP]]-5.5)/5.5)</f>
        <v>0.21727272727272717</v>
      </c>
    </row>
    <row r="2958" spans="1:14" ht="20.100000000000001" customHeight="1" x14ac:dyDescent="0.25">
      <c r="A2958" s="24">
        <v>16010529</v>
      </c>
      <c r="B2958" s="15" t="s">
        <v>2988</v>
      </c>
      <c r="C2958" s="15" t="s">
        <v>3019</v>
      </c>
      <c r="D2958" s="16" t="s">
        <v>2</v>
      </c>
      <c r="E2958" s="17">
        <v>8</v>
      </c>
      <c r="F2958" s="18">
        <v>1.77</v>
      </c>
      <c r="G2958" s="17">
        <v>9</v>
      </c>
      <c r="H2958" s="18">
        <v>1.45</v>
      </c>
      <c r="I2958" s="16" t="s">
        <v>40</v>
      </c>
      <c r="J2958" s="16" t="s">
        <v>4</v>
      </c>
      <c r="K2958" s="16" t="s">
        <v>4</v>
      </c>
      <c r="L2958" s="19">
        <f>IF(Tabelle1[[#This Row],[Heizleistung (55°C)]]=0,Tabelle1[[#This Row],[Heizleistung (35°C)]],(Tabelle1[[#This Row],[Heizleistung (35°C)]]+Tabelle1[[#This Row],[Heizleistung (55°C)]])/2)</f>
        <v>8.5</v>
      </c>
      <c r="M2958" s="20">
        <f>IF(Tabelle1[[#This Row],[Etas 55°C]]=0,0,(Tabelle1[[#This Row],[Etas 35°C]]*0.8+Tabelle1[[#This Row],[Etas 55°C]]*0.2))*2.5</f>
        <v>4.2650000000000006</v>
      </c>
      <c r="N2958" s="21">
        <f>IF(-(Tabelle1[[#This Row],[80%/20% SCOP]]-5.5)/5.5=1,"n.a.",-(Tabelle1[[#This Row],[80%/20% SCOP]]-5.5)/5.5)</f>
        <v>0.22454545454545444</v>
      </c>
    </row>
    <row r="2959" spans="1:14" ht="20.100000000000001" customHeight="1" x14ac:dyDescent="0.25">
      <c r="A2959" s="24">
        <v>16010553</v>
      </c>
      <c r="B2959" s="15" t="s">
        <v>2988</v>
      </c>
      <c r="C2959" s="15" t="s">
        <v>3020</v>
      </c>
      <c r="D2959" s="16" t="s">
        <v>2</v>
      </c>
      <c r="E2959" s="17">
        <v>9</v>
      </c>
      <c r="F2959" s="18">
        <v>1.76</v>
      </c>
      <c r="G2959" s="17">
        <v>10</v>
      </c>
      <c r="H2959" s="18">
        <v>1.35</v>
      </c>
      <c r="I2959" s="16" t="s">
        <v>40</v>
      </c>
      <c r="J2959" s="16" t="s">
        <v>4</v>
      </c>
      <c r="K2959" s="16" t="s">
        <v>4</v>
      </c>
      <c r="L2959" s="19">
        <f>IF(Tabelle1[[#This Row],[Heizleistung (55°C)]]=0,Tabelle1[[#This Row],[Heizleistung (35°C)]],(Tabelle1[[#This Row],[Heizleistung (35°C)]]+Tabelle1[[#This Row],[Heizleistung (55°C)]])/2)</f>
        <v>9.5</v>
      </c>
      <c r="M2959" s="20">
        <f>IF(Tabelle1[[#This Row],[Etas 55°C]]=0,0,(Tabelle1[[#This Row],[Etas 35°C]]*0.8+Tabelle1[[#This Row],[Etas 55°C]]*0.2))*2.5</f>
        <v>4.1950000000000003</v>
      </c>
      <c r="N2959" s="21">
        <f>IF(-(Tabelle1[[#This Row],[80%/20% SCOP]]-5.5)/5.5=1,"n.a.",-(Tabelle1[[#This Row],[80%/20% SCOP]]-5.5)/5.5)</f>
        <v>0.23727272727272722</v>
      </c>
    </row>
    <row r="2960" spans="1:14" ht="20.100000000000001" customHeight="1" x14ac:dyDescent="0.25">
      <c r="A2960" s="24">
        <v>16010550</v>
      </c>
      <c r="B2960" s="15" t="s">
        <v>2988</v>
      </c>
      <c r="C2960" s="15" t="s">
        <v>3021</v>
      </c>
      <c r="D2960" s="16" t="s">
        <v>2</v>
      </c>
      <c r="E2960" s="17">
        <v>9</v>
      </c>
      <c r="F2960" s="18">
        <v>1.85</v>
      </c>
      <c r="G2960" s="17">
        <v>10</v>
      </c>
      <c r="H2960" s="18">
        <v>1.36</v>
      </c>
      <c r="I2960" s="16" t="s">
        <v>40</v>
      </c>
      <c r="J2960" s="16" t="s">
        <v>15</v>
      </c>
      <c r="K2960" s="16" t="s">
        <v>4</v>
      </c>
      <c r="L2960" s="19">
        <f>IF(Tabelle1[[#This Row],[Heizleistung (55°C)]]=0,Tabelle1[[#This Row],[Heizleistung (35°C)]],(Tabelle1[[#This Row],[Heizleistung (35°C)]]+Tabelle1[[#This Row],[Heizleistung (55°C)]])/2)</f>
        <v>9.5</v>
      </c>
      <c r="M2960" s="20">
        <f>IF(Tabelle1[[#This Row],[Etas 55°C]]=0,0,(Tabelle1[[#This Row],[Etas 35°C]]*0.8+Tabelle1[[#This Row],[Etas 55°C]]*0.2))*2.5</f>
        <v>4.3800000000000008</v>
      </c>
      <c r="N2960" s="21">
        <f>IF(-(Tabelle1[[#This Row],[80%/20% SCOP]]-5.5)/5.5=1,"n.a.",-(Tabelle1[[#This Row],[80%/20% SCOP]]-5.5)/5.5)</f>
        <v>0.2036363636363635</v>
      </c>
    </row>
    <row r="2961" spans="1:14" ht="20.100000000000001" customHeight="1" x14ac:dyDescent="0.25">
      <c r="A2961" s="24">
        <v>16010556</v>
      </c>
      <c r="B2961" s="15" t="s">
        <v>2988</v>
      </c>
      <c r="C2961" s="15" t="s">
        <v>3022</v>
      </c>
      <c r="D2961" s="16" t="s">
        <v>2</v>
      </c>
      <c r="E2961" s="17">
        <v>9</v>
      </c>
      <c r="F2961" s="18">
        <v>1.89</v>
      </c>
      <c r="G2961" s="17">
        <v>10</v>
      </c>
      <c r="H2961" s="18">
        <v>1.4</v>
      </c>
      <c r="I2961" s="16" t="s">
        <v>40</v>
      </c>
      <c r="J2961" s="16" t="s">
        <v>4</v>
      </c>
      <c r="K2961" s="16" t="s">
        <v>4</v>
      </c>
      <c r="L2961" s="19">
        <f>IF(Tabelle1[[#This Row],[Heizleistung (55°C)]]=0,Tabelle1[[#This Row],[Heizleistung (35°C)]],(Tabelle1[[#This Row],[Heizleistung (35°C)]]+Tabelle1[[#This Row],[Heizleistung (55°C)]])/2)</f>
        <v>9.5</v>
      </c>
      <c r="M2961" s="20">
        <f>IF(Tabelle1[[#This Row],[Etas 55°C]]=0,0,(Tabelle1[[#This Row],[Etas 35°C]]*0.8+Tabelle1[[#This Row],[Etas 55°C]]*0.2))*2.5</f>
        <v>4.4800000000000004</v>
      </c>
      <c r="N2961" s="21">
        <f>IF(-(Tabelle1[[#This Row],[80%/20% SCOP]]-5.5)/5.5=1,"n.a.",-(Tabelle1[[#This Row],[80%/20% SCOP]]-5.5)/5.5)</f>
        <v>0.18545454545454537</v>
      </c>
    </row>
    <row r="2962" spans="1:14" ht="20.100000000000001" customHeight="1" x14ac:dyDescent="0.25">
      <c r="A2962" s="24">
        <v>16010512</v>
      </c>
      <c r="B2962" s="15" t="s">
        <v>2988</v>
      </c>
      <c r="C2962" s="15" t="s">
        <v>3023</v>
      </c>
      <c r="D2962" s="16" t="s">
        <v>2</v>
      </c>
      <c r="E2962" s="17">
        <v>13</v>
      </c>
      <c r="F2962" s="18">
        <v>1.79</v>
      </c>
      <c r="G2962" s="17">
        <v>13</v>
      </c>
      <c r="H2962" s="18">
        <v>1.38</v>
      </c>
      <c r="I2962" s="16" t="s">
        <v>40</v>
      </c>
      <c r="J2962" s="16" t="s">
        <v>4</v>
      </c>
      <c r="K2962" s="16" t="s">
        <v>4</v>
      </c>
      <c r="L2962" s="19">
        <f>IF(Tabelle1[[#This Row],[Heizleistung (55°C)]]=0,Tabelle1[[#This Row],[Heizleistung (35°C)]],(Tabelle1[[#This Row],[Heizleistung (35°C)]]+Tabelle1[[#This Row],[Heizleistung (55°C)]])/2)</f>
        <v>13</v>
      </c>
      <c r="M2962" s="20">
        <f>IF(Tabelle1[[#This Row],[Etas 55°C]]=0,0,(Tabelle1[[#This Row],[Etas 35°C]]*0.8+Tabelle1[[#This Row],[Etas 55°C]]*0.2))*2.5</f>
        <v>4.2700000000000005</v>
      </c>
      <c r="N2962" s="21">
        <f>IF(-(Tabelle1[[#This Row],[80%/20% SCOP]]-5.5)/5.5=1,"n.a.",-(Tabelle1[[#This Row],[80%/20% SCOP]]-5.5)/5.5)</f>
        <v>0.22363636363636355</v>
      </c>
    </row>
    <row r="2963" spans="1:14" ht="20.100000000000001" customHeight="1" x14ac:dyDescent="0.25">
      <c r="A2963" s="24">
        <v>16010519</v>
      </c>
      <c r="B2963" s="15" t="s">
        <v>2988</v>
      </c>
      <c r="C2963" s="15" t="s">
        <v>3024</v>
      </c>
      <c r="D2963" s="16" t="s">
        <v>2</v>
      </c>
      <c r="E2963" s="17">
        <v>14</v>
      </c>
      <c r="F2963" s="18">
        <v>1.84</v>
      </c>
      <c r="G2963" s="17">
        <v>14</v>
      </c>
      <c r="H2963" s="18">
        <v>1.45</v>
      </c>
      <c r="I2963" s="16" t="s">
        <v>40</v>
      </c>
      <c r="J2963" s="16" t="s">
        <v>4</v>
      </c>
      <c r="K2963" s="16" t="s">
        <v>4</v>
      </c>
      <c r="L2963" s="19">
        <f>IF(Tabelle1[[#This Row],[Heizleistung (55°C)]]=0,Tabelle1[[#This Row],[Heizleistung (35°C)]],(Tabelle1[[#This Row],[Heizleistung (35°C)]]+Tabelle1[[#This Row],[Heizleistung (55°C)]])/2)</f>
        <v>14</v>
      </c>
      <c r="M2963" s="20">
        <f>IF(Tabelle1[[#This Row],[Etas 55°C]]=0,0,(Tabelle1[[#This Row],[Etas 35°C]]*0.8+Tabelle1[[#This Row],[Etas 55°C]]*0.2))*2.5</f>
        <v>4.4050000000000002</v>
      </c>
      <c r="N2963" s="21">
        <f>IF(-(Tabelle1[[#This Row],[80%/20% SCOP]]-5.5)/5.5=1,"n.a.",-(Tabelle1[[#This Row],[80%/20% SCOP]]-5.5)/5.5)</f>
        <v>0.19909090909090904</v>
      </c>
    </row>
    <row r="2964" spans="1:14" ht="20.100000000000001" customHeight="1" x14ac:dyDescent="0.25">
      <c r="A2964" s="24">
        <v>16010511</v>
      </c>
      <c r="B2964" s="15" t="s">
        <v>2988</v>
      </c>
      <c r="C2964" s="15" t="s">
        <v>3025</v>
      </c>
      <c r="D2964" s="16" t="s">
        <v>2</v>
      </c>
      <c r="E2964" s="17">
        <v>13</v>
      </c>
      <c r="F2964" s="18">
        <v>1.85</v>
      </c>
      <c r="G2964" s="17">
        <v>13</v>
      </c>
      <c r="H2964" s="18">
        <v>1.45</v>
      </c>
      <c r="I2964" s="16" t="s">
        <v>40</v>
      </c>
      <c r="J2964" s="16" t="s">
        <v>4</v>
      </c>
      <c r="K2964" s="16" t="s">
        <v>4</v>
      </c>
      <c r="L2964" s="19">
        <f>IF(Tabelle1[[#This Row],[Heizleistung (55°C)]]=0,Tabelle1[[#This Row],[Heizleistung (35°C)]],(Tabelle1[[#This Row],[Heizleistung (35°C)]]+Tabelle1[[#This Row],[Heizleistung (55°C)]])/2)</f>
        <v>13</v>
      </c>
      <c r="M2964" s="20">
        <f>IF(Tabelle1[[#This Row],[Etas 55°C]]=0,0,(Tabelle1[[#This Row],[Etas 35°C]]*0.8+Tabelle1[[#This Row],[Etas 55°C]]*0.2))*2.5</f>
        <v>4.4250000000000007</v>
      </c>
      <c r="N2964" s="21">
        <f>IF(-(Tabelle1[[#This Row],[80%/20% SCOP]]-5.5)/5.5=1,"n.a.",-(Tabelle1[[#This Row],[80%/20% SCOP]]-5.5)/5.5)</f>
        <v>0.19545454545454533</v>
      </c>
    </row>
    <row r="2965" spans="1:14" ht="20.100000000000001" customHeight="1" x14ac:dyDescent="0.25">
      <c r="A2965" s="24">
        <v>16011226</v>
      </c>
      <c r="B2965" s="15" t="s">
        <v>2988</v>
      </c>
      <c r="C2965" s="15" t="s">
        <v>3026</v>
      </c>
      <c r="D2965" s="16" t="s">
        <v>2</v>
      </c>
      <c r="E2965" s="17">
        <v>7</v>
      </c>
      <c r="F2965" s="18">
        <v>1.81</v>
      </c>
      <c r="G2965" s="17">
        <v>7</v>
      </c>
      <c r="H2965" s="18">
        <v>1.29</v>
      </c>
      <c r="I2965" s="16" t="s">
        <v>40</v>
      </c>
      <c r="J2965" s="16" t="s">
        <v>15</v>
      </c>
      <c r="K2965" s="16" t="s">
        <v>4</v>
      </c>
      <c r="L2965" s="19">
        <f>IF(Tabelle1[[#This Row],[Heizleistung (55°C)]]=0,Tabelle1[[#This Row],[Heizleistung (35°C)]],(Tabelle1[[#This Row],[Heizleistung (35°C)]]+Tabelle1[[#This Row],[Heizleistung (55°C)]])/2)</f>
        <v>7</v>
      </c>
      <c r="M2965" s="20">
        <f>IF(Tabelle1[[#This Row],[Etas 55°C]]=0,0,(Tabelle1[[#This Row],[Etas 35°C]]*0.8+Tabelle1[[#This Row],[Etas 55°C]]*0.2))*2.5</f>
        <v>4.2650000000000006</v>
      </c>
      <c r="N2965" s="21">
        <f>IF(-(Tabelle1[[#This Row],[80%/20% SCOP]]-5.5)/5.5=1,"n.a.",-(Tabelle1[[#This Row],[80%/20% SCOP]]-5.5)/5.5)</f>
        <v>0.22454545454545444</v>
      </c>
    </row>
    <row r="2966" spans="1:14" ht="20.100000000000001" customHeight="1" x14ac:dyDescent="0.25">
      <c r="A2966" s="24">
        <v>16011272</v>
      </c>
      <c r="B2966" s="15" t="s">
        <v>2988</v>
      </c>
      <c r="C2966" s="15" t="s">
        <v>3027</v>
      </c>
      <c r="D2966" s="16" t="s">
        <v>2</v>
      </c>
      <c r="E2966" s="17">
        <v>5</v>
      </c>
      <c r="F2966" s="18">
        <v>1.83</v>
      </c>
      <c r="G2966" s="17">
        <v>5</v>
      </c>
      <c r="H2966" s="18">
        <v>1.28</v>
      </c>
      <c r="I2966" s="16" t="s">
        <v>40</v>
      </c>
      <c r="J2966" s="16" t="s">
        <v>15</v>
      </c>
      <c r="K2966" s="16" t="s">
        <v>4</v>
      </c>
      <c r="L2966" s="19">
        <f>IF(Tabelle1[[#This Row],[Heizleistung (55°C)]]=0,Tabelle1[[#This Row],[Heizleistung (35°C)]],(Tabelle1[[#This Row],[Heizleistung (35°C)]]+Tabelle1[[#This Row],[Heizleistung (55°C)]])/2)</f>
        <v>5</v>
      </c>
      <c r="M2966" s="20">
        <f>IF(Tabelle1[[#This Row],[Etas 55°C]]=0,0,(Tabelle1[[#This Row],[Etas 35°C]]*0.8+Tabelle1[[#This Row],[Etas 55°C]]*0.2))*2.5</f>
        <v>4.3000000000000007</v>
      </c>
      <c r="N2966" s="21">
        <f>IF(-(Tabelle1[[#This Row],[80%/20% SCOP]]-5.5)/5.5=1,"n.a.",-(Tabelle1[[#This Row],[80%/20% SCOP]]-5.5)/5.5)</f>
        <v>0.21818181818181806</v>
      </c>
    </row>
    <row r="2967" spans="1:14" ht="20.100000000000001" customHeight="1" x14ac:dyDescent="0.25">
      <c r="A2967" s="24">
        <v>16010549</v>
      </c>
      <c r="B2967" s="15" t="s">
        <v>2988</v>
      </c>
      <c r="C2967" s="15" t="s">
        <v>3028</v>
      </c>
      <c r="D2967" s="16" t="s">
        <v>2</v>
      </c>
      <c r="E2967" s="17">
        <v>9</v>
      </c>
      <c r="F2967" s="18">
        <v>1.81</v>
      </c>
      <c r="G2967" s="17">
        <v>8</v>
      </c>
      <c r="H2967" s="18">
        <v>1.27</v>
      </c>
      <c r="I2967" s="16" t="s">
        <v>40</v>
      </c>
      <c r="J2967" s="16" t="s">
        <v>15</v>
      </c>
      <c r="K2967" s="16" t="s">
        <v>4</v>
      </c>
      <c r="L2967" s="19">
        <f>IF(Tabelle1[[#This Row],[Heizleistung (55°C)]]=0,Tabelle1[[#This Row],[Heizleistung (35°C)]],(Tabelle1[[#This Row],[Heizleistung (35°C)]]+Tabelle1[[#This Row],[Heizleistung (55°C)]])/2)</f>
        <v>8.5</v>
      </c>
      <c r="M2967" s="20">
        <f>IF(Tabelle1[[#This Row],[Etas 55°C]]=0,0,(Tabelle1[[#This Row],[Etas 35°C]]*0.8+Tabelle1[[#This Row],[Etas 55°C]]*0.2))*2.5</f>
        <v>4.2550000000000008</v>
      </c>
      <c r="N2967" s="21">
        <f>IF(-(Tabelle1[[#This Row],[80%/20% SCOP]]-5.5)/5.5=1,"n.a.",-(Tabelle1[[#This Row],[80%/20% SCOP]]-5.5)/5.5)</f>
        <v>0.22636363636363621</v>
      </c>
    </row>
    <row r="2968" spans="1:14" ht="20.100000000000001" customHeight="1" x14ac:dyDescent="0.25">
      <c r="A2968" s="24">
        <v>16010509</v>
      </c>
      <c r="B2968" s="15" t="s">
        <v>2988</v>
      </c>
      <c r="C2968" s="15" t="s">
        <v>3029</v>
      </c>
      <c r="D2968" s="16" t="s">
        <v>2</v>
      </c>
      <c r="E2968" s="17">
        <v>12</v>
      </c>
      <c r="F2968" s="18">
        <v>1.75</v>
      </c>
      <c r="G2968" s="17">
        <v>13</v>
      </c>
      <c r="H2968" s="18">
        <v>1.32</v>
      </c>
      <c r="I2968" s="16" t="s">
        <v>40</v>
      </c>
      <c r="J2968" s="16" t="s">
        <v>15</v>
      </c>
      <c r="K2968" s="16" t="s">
        <v>4</v>
      </c>
      <c r="L2968" s="19">
        <f>IF(Tabelle1[[#This Row],[Heizleistung (55°C)]]=0,Tabelle1[[#This Row],[Heizleistung (35°C)]],(Tabelle1[[#This Row],[Heizleistung (35°C)]]+Tabelle1[[#This Row],[Heizleistung (55°C)]])/2)</f>
        <v>12.5</v>
      </c>
      <c r="M2968" s="20">
        <f>IF(Tabelle1[[#This Row],[Etas 55°C]]=0,0,(Tabelle1[[#This Row],[Etas 35°C]]*0.8+Tabelle1[[#This Row],[Etas 55°C]]*0.2))*2.5</f>
        <v>4.16</v>
      </c>
      <c r="N2968" s="21">
        <f>IF(-(Tabelle1[[#This Row],[80%/20% SCOP]]-5.5)/5.5=1,"n.a.",-(Tabelle1[[#This Row],[80%/20% SCOP]]-5.5)/5.5)</f>
        <v>0.24363636363636362</v>
      </c>
    </row>
    <row r="2969" spans="1:14" ht="20.100000000000001" customHeight="1" x14ac:dyDescent="0.25">
      <c r="A2969" s="24">
        <v>16010515</v>
      </c>
      <c r="B2969" s="15" t="s">
        <v>2988</v>
      </c>
      <c r="C2969" s="15" t="s">
        <v>3030</v>
      </c>
      <c r="D2969" s="16" t="s">
        <v>2</v>
      </c>
      <c r="E2969" s="17">
        <v>13</v>
      </c>
      <c r="F2969" s="18">
        <v>1.81</v>
      </c>
      <c r="G2969" s="17">
        <v>13</v>
      </c>
      <c r="H2969" s="18">
        <v>1.37</v>
      </c>
      <c r="I2969" s="16" t="s">
        <v>40</v>
      </c>
      <c r="J2969" s="16" t="s">
        <v>15</v>
      </c>
      <c r="K2969" s="16" t="s">
        <v>4</v>
      </c>
      <c r="L2969" s="19">
        <f>IF(Tabelle1[[#This Row],[Heizleistung (55°C)]]=0,Tabelle1[[#This Row],[Heizleistung (35°C)]],(Tabelle1[[#This Row],[Heizleistung (35°C)]]+Tabelle1[[#This Row],[Heizleistung (55°C)]])/2)</f>
        <v>13</v>
      </c>
      <c r="M2969" s="20">
        <f>IF(Tabelle1[[#This Row],[Etas 55°C]]=0,0,(Tabelle1[[#This Row],[Etas 35°C]]*0.8+Tabelle1[[#This Row],[Etas 55°C]]*0.2))*2.5</f>
        <v>4.3050000000000006</v>
      </c>
      <c r="N2969" s="21">
        <f>IF(-(Tabelle1[[#This Row],[80%/20% SCOP]]-5.5)/5.5=1,"n.a.",-(Tabelle1[[#This Row],[80%/20% SCOP]]-5.5)/5.5)</f>
        <v>0.21727272727272717</v>
      </c>
    </row>
    <row r="2970" spans="1:14" ht="20.100000000000001" customHeight="1" x14ac:dyDescent="0.25">
      <c r="A2970" s="24">
        <v>16010530</v>
      </c>
      <c r="B2970" s="15" t="s">
        <v>2988</v>
      </c>
      <c r="C2970" s="15" t="s">
        <v>3031</v>
      </c>
      <c r="D2970" s="16" t="s">
        <v>2</v>
      </c>
      <c r="E2970" s="17">
        <v>8</v>
      </c>
      <c r="F2970" s="18">
        <v>1.76</v>
      </c>
      <c r="G2970" s="17">
        <v>9</v>
      </c>
      <c r="H2970" s="18">
        <v>1.35</v>
      </c>
      <c r="I2970" s="16" t="s">
        <v>40</v>
      </c>
      <c r="J2970" s="16" t="s">
        <v>4</v>
      </c>
      <c r="K2970" s="16" t="s">
        <v>4</v>
      </c>
      <c r="L2970" s="19">
        <f>IF(Tabelle1[[#This Row],[Heizleistung (55°C)]]=0,Tabelle1[[#This Row],[Heizleistung (35°C)]],(Tabelle1[[#This Row],[Heizleistung (35°C)]]+Tabelle1[[#This Row],[Heizleistung (55°C)]])/2)</f>
        <v>8.5</v>
      </c>
      <c r="M2970" s="20">
        <f>IF(Tabelle1[[#This Row],[Etas 55°C]]=0,0,(Tabelle1[[#This Row],[Etas 35°C]]*0.8+Tabelle1[[#This Row],[Etas 55°C]]*0.2))*2.5</f>
        <v>4.1950000000000003</v>
      </c>
      <c r="N2970" s="21">
        <f>IF(-(Tabelle1[[#This Row],[80%/20% SCOP]]-5.5)/5.5=1,"n.a.",-(Tabelle1[[#This Row],[80%/20% SCOP]]-5.5)/5.5)</f>
        <v>0.23727272727272722</v>
      </c>
    </row>
    <row r="2971" spans="1:14" ht="20.100000000000001" customHeight="1" x14ac:dyDescent="0.25">
      <c r="A2971" s="24">
        <v>16010510</v>
      </c>
      <c r="B2971" s="15" t="s">
        <v>2988</v>
      </c>
      <c r="C2971" s="15" t="s">
        <v>3032</v>
      </c>
      <c r="D2971" s="16" t="s">
        <v>2</v>
      </c>
      <c r="E2971" s="17">
        <v>13</v>
      </c>
      <c r="F2971" s="18">
        <v>1.79</v>
      </c>
      <c r="G2971" s="17">
        <v>13</v>
      </c>
      <c r="H2971" s="18">
        <v>1.38</v>
      </c>
      <c r="I2971" s="16" t="s">
        <v>40</v>
      </c>
      <c r="J2971" s="16" t="s">
        <v>4</v>
      </c>
      <c r="K2971" s="16" t="s">
        <v>4</v>
      </c>
      <c r="L2971" s="19">
        <f>IF(Tabelle1[[#This Row],[Heizleistung (55°C)]]=0,Tabelle1[[#This Row],[Heizleistung (35°C)]],(Tabelle1[[#This Row],[Heizleistung (35°C)]]+Tabelle1[[#This Row],[Heizleistung (55°C)]])/2)</f>
        <v>13</v>
      </c>
      <c r="M2971" s="20">
        <f>IF(Tabelle1[[#This Row],[Etas 55°C]]=0,0,(Tabelle1[[#This Row],[Etas 35°C]]*0.8+Tabelle1[[#This Row],[Etas 55°C]]*0.2))*2.5</f>
        <v>4.2700000000000005</v>
      </c>
      <c r="N2971" s="21">
        <f>IF(-(Tabelle1[[#This Row],[80%/20% SCOP]]-5.5)/5.5=1,"n.a.",-(Tabelle1[[#This Row],[80%/20% SCOP]]-5.5)/5.5)</f>
        <v>0.22363636363636355</v>
      </c>
    </row>
    <row r="2972" spans="1:14" ht="20.100000000000001" customHeight="1" x14ac:dyDescent="0.25">
      <c r="A2972" s="24">
        <v>16010532</v>
      </c>
      <c r="B2972" s="15" t="s">
        <v>2988</v>
      </c>
      <c r="C2972" s="15" t="s">
        <v>3033</v>
      </c>
      <c r="D2972" s="16" t="s">
        <v>2</v>
      </c>
      <c r="E2972" s="17">
        <v>8</v>
      </c>
      <c r="F2972" s="18">
        <v>1.76</v>
      </c>
      <c r="G2972" s="17">
        <v>9</v>
      </c>
      <c r="H2972" s="18">
        <v>1.35</v>
      </c>
      <c r="I2972" s="16" t="s">
        <v>40</v>
      </c>
      <c r="J2972" s="16" t="s">
        <v>4</v>
      </c>
      <c r="K2972" s="16" t="s">
        <v>4</v>
      </c>
      <c r="L2972" s="19">
        <f>IF(Tabelle1[[#This Row],[Heizleistung (55°C)]]=0,Tabelle1[[#This Row],[Heizleistung (35°C)]],(Tabelle1[[#This Row],[Heizleistung (35°C)]]+Tabelle1[[#This Row],[Heizleistung (55°C)]])/2)</f>
        <v>8.5</v>
      </c>
      <c r="M2972" s="20">
        <f>IF(Tabelle1[[#This Row],[Etas 55°C]]=0,0,(Tabelle1[[#This Row],[Etas 35°C]]*0.8+Tabelle1[[#This Row],[Etas 55°C]]*0.2))*2.5</f>
        <v>4.1950000000000003</v>
      </c>
      <c r="N2972" s="21">
        <f>IF(-(Tabelle1[[#This Row],[80%/20% SCOP]]-5.5)/5.5=1,"n.a.",-(Tabelle1[[#This Row],[80%/20% SCOP]]-5.5)/5.5)</f>
        <v>0.23727272727272722</v>
      </c>
    </row>
    <row r="2973" spans="1:14" ht="20.100000000000001" customHeight="1" x14ac:dyDescent="0.25">
      <c r="A2973" s="24">
        <v>16013609</v>
      </c>
      <c r="B2973" s="15" t="s">
        <v>2988</v>
      </c>
      <c r="C2973" s="15" t="s">
        <v>3034</v>
      </c>
      <c r="D2973" s="16" t="s">
        <v>2</v>
      </c>
      <c r="E2973" s="17">
        <v>6.1</v>
      </c>
      <c r="F2973" s="18">
        <v>1.9019999999999999</v>
      </c>
      <c r="G2973" s="17">
        <v>6.1</v>
      </c>
      <c r="H2973" s="18">
        <v>1.4550000000000001</v>
      </c>
      <c r="I2973" s="16" t="s">
        <v>3</v>
      </c>
      <c r="J2973" s="16" t="s">
        <v>4</v>
      </c>
      <c r="K2973" s="16" t="s">
        <v>4</v>
      </c>
      <c r="L2973" s="19">
        <f>IF(Tabelle1[[#This Row],[Heizleistung (55°C)]]=0,Tabelle1[[#This Row],[Heizleistung (35°C)]],(Tabelle1[[#This Row],[Heizleistung (35°C)]]+Tabelle1[[#This Row],[Heizleistung (55°C)]])/2)</f>
        <v>6.1</v>
      </c>
      <c r="M2973" s="20">
        <f>IF(Tabelle1[[#This Row],[Etas 55°C]]=0,0,(Tabelle1[[#This Row],[Etas 35°C]]*0.8+Tabelle1[[#This Row],[Etas 55°C]]*0.2))*2.5</f>
        <v>4.5315000000000003</v>
      </c>
      <c r="N2973" s="21">
        <f>IF(-(Tabelle1[[#This Row],[80%/20% SCOP]]-5.5)/5.5=1,"n.a.",-(Tabelle1[[#This Row],[80%/20% SCOP]]-5.5)/5.5)</f>
        <v>0.17609090909090905</v>
      </c>
    </row>
    <row r="2974" spans="1:14" ht="20.100000000000001" customHeight="1" x14ac:dyDescent="0.25">
      <c r="A2974" s="24">
        <v>16012079</v>
      </c>
      <c r="B2974" s="15" t="s">
        <v>2988</v>
      </c>
      <c r="C2974" s="15" t="s">
        <v>3035</v>
      </c>
      <c r="D2974" s="16" t="s">
        <v>2</v>
      </c>
      <c r="E2974" s="17">
        <v>10.4</v>
      </c>
      <c r="F2974" s="18">
        <v>1.7889999999999999</v>
      </c>
      <c r="G2974" s="17">
        <v>9.3000000000000007</v>
      </c>
      <c r="H2974" s="18">
        <v>1.335</v>
      </c>
      <c r="I2974" s="16" t="s">
        <v>40</v>
      </c>
      <c r="J2974" s="16" t="s">
        <v>4</v>
      </c>
      <c r="K2974" s="16" t="s">
        <v>15</v>
      </c>
      <c r="L2974" s="19">
        <f>IF(Tabelle1[[#This Row],[Heizleistung (55°C)]]=0,Tabelle1[[#This Row],[Heizleistung (35°C)]],(Tabelle1[[#This Row],[Heizleistung (35°C)]]+Tabelle1[[#This Row],[Heizleistung (55°C)]])/2)</f>
        <v>9.8500000000000014</v>
      </c>
      <c r="M2974" s="20">
        <f>IF(Tabelle1[[#This Row],[Etas 55°C]]=0,0,(Tabelle1[[#This Row],[Etas 35°C]]*0.8+Tabelle1[[#This Row],[Etas 55°C]]*0.2))*2.5</f>
        <v>4.2454999999999998</v>
      </c>
      <c r="N2974" s="21">
        <f>IF(-(Tabelle1[[#This Row],[80%/20% SCOP]]-5.5)/5.5=1,"n.a.",-(Tabelle1[[#This Row],[80%/20% SCOP]]-5.5)/5.5)</f>
        <v>0.22809090909090912</v>
      </c>
    </row>
    <row r="2975" spans="1:14" ht="20.100000000000001" customHeight="1" x14ac:dyDescent="0.25">
      <c r="A2975" s="24">
        <v>16015083</v>
      </c>
      <c r="B2975" s="15" t="s">
        <v>2988</v>
      </c>
      <c r="C2975" s="15" t="s">
        <v>3036</v>
      </c>
      <c r="D2975" s="16" t="s">
        <v>2</v>
      </c>
      <c r="E2975" s="17">
        <v>35.4</v>
      </c>
      <c r="F2975" s="18">
        <v>1.5589999999999999</v>
      </c>
      <c r="G2975" s="17">
        <v>32.11</v>
      </c>
      <c r="H2975" s="18">
        <v>1.3</v>
      </c>
      <c r="I2975" s="16" t="s">
        <v>3</v>
      </c>
      <c r="J2975" s="16" t="s">
        <v>4</v>
      </c>
      <c r="K2975" s="16" t="s">
        <v>4</v>
      </c>
      <c r="L2975" s="19">
        <f>IF(Tabelle1[[#This Row],[Heizleistung (55°C)]]=0,Tabelle1[[#This Row],[Heizleistung (35°C)]],(Tabelle1[[#This Row],[Heizleistung (35°C)]]+Tabelle1[[#This Row],[Heizleistung (55°C)]])/2)</f>
        <v>33.754999999999995</v>
      </c>
      <c r="M2975" s="20">
        <f>IF(Tabelle1[[#This Row],[Etas 55°C]]=0,0,(Tabelle1[[#This Row],[Etas 35°C]]*0.8+Tabelle1[[#This Row],[Etas 55°C]]*0.2))*2.5</f>
        <v>3.7680000000000002</v>
      </c>
      <c r="N2975" s="21">
        <f>IF(-(Tabelle1[[#This Row],[80%/20% SCOP]]-5.5)/5.5=1,"n.a.",-(Tabelle1[[#This Row],[80%/20% SCOP]]-5.5)/5.5)</f>
        <v>0.31490909090909086</v>
      </c>
    </row>
    <row r="2976" spans="1:14" ht="20.100000000000001" customHeight="1" x14ac:dyDescent="0.25">
      <c r="A2976" s="24">
        <v>16010552</v>
      </c>
      <c r="B2976" s="15" t="s">
        <v>2988</v>
      </c>
      <c r="C2976" s="15" t="s">
        <v>3037</v>
      </c>
      <c r="D2976" s="16" t="s">
        <v>2</v>
      </c>
      <c r="E2976" s="17">
        <v>9</v>
      </c>
      <c r="F2976" s="18">
        <v>1.85</v>
      </c>
      <c r="G2976" s="17">
        <v>10</v>
      </c>
      <c r="H2976" s="18">
        <v>1.36</v>
      </c>
      <c r="I2976" s="16" t="s">
        <v>40</v>
      </c>
      <c r="J2976" s="16" t="s">
        <v>15</v>
      </c>
      <c r="K2976" s="16" t="s">
        <v>4</v>
      </c>
      <c r="L2976" s="19">
        <f>IF(Tabelle1[[#This Row],[Heizleistung (55°C)]]=0,Tabelle1[[#This Row],[Heizleistung (35°C)]],(Tabelle1[[#This Row],[Heizleistung (35°C)]]+Tabelle1[[#This Row],[Heizleistung (55°C)]])/2)</f>
        <v>9.5</v>
      </c>
      <c r="M2976" s="20">
        <f>IF(Tabelle1[[#This Row],[Etas 55°C]]=0,0,(Tabelle1[[#This Row],[Etas 35°C]]*0.8+Tabelle1[[#This Row],[Etas 55°C]]*0.2))*2.5</f>
        <v>4.3800000000000008</v>
      </c>
      <c r="N2976" s="21">
        <f>IF(-(Tabelle1[[#This Row],[80%/20% SCOP]]-5.5)/5.5=1,"n.a.",-(Tabelle1[[#This Row],[80%/20% SCOP]]-5.5)/5.5)</f>
        <v>0.2036363636363635</v>
      </c>
    </row>
    <row r="2977" spans="1:14" ht="20.100000000000001" customHeight="1" x14ac:dyDescent="0.25">
      <c r="A2977" s="24">
        <v>16013613</v>
      </c>
      <c r="B2977" s="15" t="s">
        <v>2988</v>
      </c>
      <c r="C2977" s="15" t="s">
        <v>3038</v>
      </c>
      <c r="D2977" s="16" t="s">
        <v>2</v>
      </c>
      <c r="E2977" s="17">
        <v>23.9</v>
      </c>
      <c r="F2977" s="18">
        <v>1.8009999999999999</v>
      </c>
      <c r="G2977" s="17">
        <v>24.3</v>
      </c>
      <c r="H2977" s="18">
        <v>1.3360000000000001</v>
      </c>
      <c r="I2977" s="16" t="s">
        <v>40</v>
      </c>
      <c r="J2977" s="16" t="s">
        <v>4</v>
      </c>
      <c r="K2977" s="16" t="s">
        <v>4</v>
      </c>
      <c r="L2977" s="19">
        <f>IF(Tabelle1[[#This Row],[Heizleistung (55°C)]]=0,Tabelle1[[#This Row],[Heizleistung (35°C)]],(Tabelle1[[#This Row],[Heizleistung (35°C)]]+Tabelle1[[#This Row],[Heizleistung (55°C)]])/2)</f>
        <v>24.1</v>
      </c>
      <c r="M2977" s="20">
        <f>IF(Tabelle1[[#This Row],[Etas 55°C]]=0,0,(Tabelle1[[#This Row],[Etas 35°C]]*0.8+Tabelle1[[#This Row],[Etas 55°C]]*0.2))*2.5</f>
        <v>4.2700000000000005</v>
      </c>
      <c r="N2977" s="21">
        <f>IF(-(Tabelle1[[#This Row],[80%/20% SCOP]]-5.5)/5.5=1,"n.a.",-(Tabelle1[[#This Row],[80%/20% SCOP]]-5.5)/5.5)</f>
        <v>0.22363636363636355</v>
      </c>
    </row>
    <row r="2978" spans="1:14" ht="20.100000000000001" customHeight="1" x14ac:dyDescent="0.25">
      <c r="A2978" s="24">
        <v>16010555</v>
      </c>
      <c r="B2978" s="15" t="s">
        <v>2988</v>
      </c>
      <c r="C2978" s="15" t="s">
        <v>3039</v>
      </c>
      <c r="D2978" s="16" t="s">
        <v>2</v>
      </c>
      <c r="E2978" s="17">
        <v>9</v>
      </c>
      <c r="F2978" s="18">
        <v>1.76</v>
      </c>
      <c r="G2978" s="17">
        <v>10</v>
      </c>
      <c r="H2978" s="18">
        <v>1.35</v>
      </c>
      <c r="I2978" s="16" t="s">
        <v>40</v>
      </c>
      <c r="J2978" s="16" t="s">
        <v>4</v>
      </c>
      <c r="K2978" s="16" t="s">
        <v>4</v>
      </c>
      <c r="L2978" s="19">
        <f>IF(Tabelle1[[#This Row],[Heizleistung (55°C)]]=0,Tabelle1[[#This Row],[Heizleistung (35°C)]],(Tabelle1[[#This Row],[Heizleistung (35°C)]]+Tabelle1[[#This Row],[Heizleistung (55°C)]])/2)</f>
        <v>9.5</v>
      </c>
      <c r="M2978" s="20">
        <f>IF(Tabelle1[[#This Row],[Etas 55°C]]=0,0,(Tabelle1[[#This Row],[Etas 35°C]]*0.8+Tabelle1[[#This Row],[Etas 55°C]]*0.2))*2.5</f>
        <v>4.1950000000000003</v>
      </c>
      <c r="N2978" s="21">
        <f>IF(-(Tabelle1[[#This Row],[80%/20% SCOP]]-5.5)/5.5=1,"n.a.",-(Tabelle1[[#This Row],[80%/20% SCOP]]-5.5)/5.5)</f>
        <v>0.23727272727272722</v>
      </c>
    </row>
    <row r="2979" spans="1:14" ht="20.100000000000001" customHeight="1" x14ac:dyDescent="0.25">
      <c r="A2979" s="24">
        <v>16011225</v>
      </c>
      <c r="B2979" s="15" t="s">
        <v>2988</v>
      </c>
      <c r="C2979" s="15" t="s">
        <v>3040</v>
      </c>
      <c r="D2979" s="16" t="s">
        <v>2</v>
      </c>
      <c r="E2979" s="17">
        <v>13</v>
      </c>
      <c r="F2979" s="18">
        <v>1.85</v>
      </c>
      <c r="G2979" s="17">
        <v>13</v>
      </c>
      <c r="H2979" s="18">
        <v>1.45</v>
      </c>
      <c r="I2979" s="16" t="s">
        <v>40</v>
      </c>
      <c r="J2979" s="16" t="s">
        <v>4</v>
      </c>
      <c r="K2979" s="16" t="s">
        <v>4</v>
      </c>
      <c r="L2979" s="19">
        <f>IF(Tabelle1[[#This Row],[Heizleistung (55°C)]]=0,Tabelle1[[#This Row],[Heizleistung (35°C)]],(Tabelle1[[#This Row],[Heizleistung (35°C)]]+Tabelle1[[#This Row],[Heizleistung (55°C)]])/2)</f>
        <v>13</v>
      </c>
      <c r="M2979" s="20">
        <f>IF(Tabelle1[[#This Row],[Etas 55°C]]=0,0,(Tabelle1[[#This Row],[Etas 35°C]]*0.8+Tabelle1[[#This Row],[Etas 55°C]]*0.2))*2.5</f>
        <v>4.4250000000000007</v>
      </c>
      <c r="N2979" s="21">
        <f>IF(-(Tabelle1[[#This Row],[80%/20% SCOP]]-5.5)/5.5=1,"n.a.",-(Tabelle1[[#This Row],[80%/20% SCOP]]-5.5)/5.5)</f>
        <v>0.19545454545454533</v>
      </c>
    </row>
    <row r="2980" spans="1:14" ht="20.100000000000001" customHeight="1" x14ac:dyDescent="0.25">
      <c r="A2980" s="24">
        <v>16010558</v>
      </c>
      <c r="B2980" s="15" t="s">
        <v>2988</v>
      </c>
      <c r="C2980" s="15" t="s">
        <v>3041</v>
      </c>
      <c r="D2980" s="16" t="s">
        <v>2</v>
      </c>
      <c r="E2980" s="17">
        <v>11</v>
      </c>
      <c r="F2980" s="18">
        <v>1.82</v>
      </c>
      <c r="G2980" s="17">
        <v>11</v>
      </c>
      <c r="H2980" s="18">
        <v>1.26</v>
      </c>
      <c r="I2980" s="16" t="s">
        <v>40</v>
      </c>
      <c r="J2980" s="16" t="s">
        <v>15</v>
      </c>
      <c r="K2980" s="16" t="s">
        <v>4</v>
      </c>
      <c r="L2980" s="19">
        <f>IF(Tabelle1[[#This Row],[Heizleistung (55°C)]]=0,Tabelle1[[#This Row],[Heizleistung (35°C)]],(Tabelle1[[#This Row],[Heizleistung (35°C)]]+Tabelle1[[#This Row],[Heizleistung (55°C)]])/2)</f>
        <v>11</v>
      </c>
      <c r="M2980" s="20">
        <f>IF(Tabelle1[[#This Row],[Etas 55°C]]=0,0,(Tabelle1[[#This Row],[Etas 35°C]]*0.8+Tabelle1[[#This Row],[Etas 55°C]]*0.2))*2.5</f>
        <v>4.2700000000000005</v>
      </c>
      <c r="N2980" s="21">
        <f>IF(-(Tabelle1[[#This Row],[80%/20% SCOP]]-5.5)/5.5=1,"n.a.",-(Tabelle1[[#This Row],[80%/20% SCOP]]-5.5)/5.5)</f>
        <v>0.22363636363636355</v>
      </c>
    </row>
    <row r="2981" spans="1:14" ht="20.100000000000001" customHeight="1" x14ac:dyDescent="0.25">
      <c r="A2981" s="24">
        <v>16010517</v>
      </c>
      <c r="B2981" s="15" t="s">
        <v>2988</v>
      </c>
      <c r="C2981" s="15" t="s">
        <v>3042</v>
      </c>
      <c r="D2981" s="16" t="s">
        <v>2</v>
      </c>
      <c r="E2981" s="17">
        <v>14</v>
      </c>
      <c r="F2981" s="18">
        <v>1.84</v>
      </c>
      <c r="G2981" s="17">
        <v>14</v>
      </c>
      <c r="H2981" s="18">
        <v>1.45</v>
      </c>
      <c r="I2981" s="16" t="s">
        <v>40</v>
      </c>
      <c r="J2981" s="16" t="s">
        <v>4</v>
      </c>
      <c r="K2981" s="16" t="s">
        <v>4</v>
      </c>
      <c r="L2981" s="19">
        <f>IF(Tabelle1[[#This Row],[Heizleistung (55°C)]]=0,Tabelle1[[#This Row],[Heizleistung (35°C)]],(Tabelle1[[#This Row],[Heizleistung (35°C)]]+Tabelle1[[#This Row],[Heizleistung (55°C)]])/2)</f>
        <v>14</v>
      </c>
      <c r="M2981" s="20">
        <f>IF(Tabelle1[[#This Row],[Etas 55°C]]=0,0,(Tabelle1[[#This Row],[Etas 35°C]]*0.8+Tabelle1[[#This Row],[Etas 55°C]]*0.2))*2.5</f>
        <v>4.4050000000000002</v>
      </c>
      <c r="N2981" s="21">
        <f>IF(-(Tabelle1[[#This Row],[80%/20% SCOP]]-5.5)/5.5=1,"n.a.",-(Tabelle1[[#This Row],[80%/20% SCOP]]-5.5)/5.5)</f>
        <v>0.19909090909090904</v>
      </c>
    </row>
    <row r="2982" spans="1:14" ht="20.100000000000001" customHeight="1" x14ac:dyDescent="0.25">
      <c r="A2982" s="24">
        <v>16010559</v>
      </c>
      <c r="B2982" s="15" t="s">
        <v>2988</v>
      </c>
      <c r="C2982" s="15" t="s">
        <v>3043</v>
      </c>
      <c r="D2982" s="16" t="s">
        <v>2</v>
      </c>
      <c r="E2982" s="17">
        <v>11</v>
      </c>
      <c r="F2982" s="18">
        <v>1.76</v>
      </c>
      <c r="G2982" s="17">
        <v>11</v>
      </c>
      <c r="H2982" s="18">
        <v>1.26</v>
      </c>
      <c r="I2982" s="16" t="s">
        <v>40</v>
      </c>
      <c r="J2982" s="16" t="s">
        <v>15</v>
      </c>
      <c r="K2982" s="16" t="s">
        <v>4</v>
      </c>
      <c r="L2982" s="19">
        <f>IF(Tabelle1[[#This Row],[Heizleistung (55°C)]]=0,Tabelle1[[#This Row],[Heizleistung (35°C)]],(Tabelle1[[#This Row],[Heizleistung (35°C)]]+Tabelle1[[#This Row],[Heizleistung (55°C)]])/2)</f>
        <v>11</v>
      </c>
      <c r="M2982" s="20">
        <f>IF(Tabelle1[[#This Row],[Etas 55°C]]=0,0,(Tabelle1[[#This Row],[Etas 35°C]]*0.8+Tabelle1[[#This Row],[Etas 55°C]]*0.2))*2.5</f>
        <v>4.1500000000000004</v>
      </c>
      <c r="N2982" s="21">
        <f>IF(-(Tabelle1[[#This Row],[80%/20% SCOP]]-5.5)/5.5=1,"n.a.",-(Tabelle1[[#This Row],[80%/20% SCOP]]-5.5)/5.5)</f>
        <v>0.2454545454545454</v>
      </c>
    </row>
    <row r="2983" spans="1:14" ht="20.100000000000001" customHeight="1" x14ac:dyDescent="0.25">
      <c r="A2983" s="24">
        <v>16013144</v>
      </c>
      <c r="B2983" s="15" t="s">
        <v>3044</v>
      </c>
      <c r="C2983" s="15" t="s">
        <v>3045</v>
      </c>
      <c r="D2983" s="16" t="s">
        <v>2</v>
      </c>
      <c r="E2983" s="17">
        <v>6</v>
      </c>
      <c r="F2983" s="18">
        <v>1.92</v>
      </c>
      <c r="G2983" s="17">
        <v>5</v>
      </c>
      <c r="H2983" s="18">
        <v>1.25</v>
      </c>
      <c r="I2983" s="16" t="s">
        <v>40</v>
      </c>
      <c r="J2983" s="16" t="s">
        <v>4</v>
      </c>
      <c r="K2983" s="16" t="s">
        <v>4</v>
      </c>
      <c r="L2983" s="19">
        <f>IF(Tabelle1[[#This Row],[Heizleistung (55°C)]]=0,Tabelle1[[#This Row],[Heizleistung (35°C)]],(Tabelle1[[#This Row],[Heizleistung (35°C)]]+Tabelle1[[#This Row],[Heizleistung (55°C)]])/2)</f>
        <v>5.5</v>
      </c>
      <c r="M2983" s="20">
        <f>IF(Tabelle1[[#This Row],[Etas 55°C]]=0,0,(Tabelle1[[#This Row],[Etas 35°C]]*0.8+Tabelle1[[#This Row],[Etas 55°C]]*0.2))*2.5</f>
        <v>4.4649999999999999</v>
      </c>
      <c r="N2983" s="21">
        <f>IF(-(Tabelle1[[#This Row],[80%/20% SCOP]]-5.5)/5.5=1,"n.a.",-(Tabelle1[[#This Row],[80%/20% SCOP]]-5.5)/5.5)</f>
        <v>0.1881818181818182</v>
      </c>
    </row>
    <row r="2984" spans="1:14" ht="20.100000000000001" customHeight="1" x14ac:dyDescent="0.25">
      <c r="A2984" s="24">
        <v>16003166</v>
      </c>
      <c r="B2984" s="15" t="s">
        <v>3044</v>
      </c>
      <c r="C2984" s="15" t="s">
        <v>3046</v>
      </c>
      <c r="D2984" s="16" t="s">
        <v>2</v>
      </c>
      <c r="E2984" s="17">
        <v>5</v>
      </c>
      <c r="F2984" s="18">
        <v>1.72</v>
      </c>
      <c r="G2984" s="17">
        <v>5</v>
      </c>
      <c r="H2984" s="18">
        <v>1.27</v>
      </c>
      <c r="I2984" s="16" t="s">
        <v>109</v>
      </c>
      <c r="J2984" s="16" t="s">
        <v>4</v>
      </c>
      <c r="K2984" s="16" t="s">
        <v>4</v>
      </c>
      <c r="L2984" s="19">
        <f>IF(Tabelle1[[#This Row],[Heizleistung (55°C)]]=0,Tabelle1[[#This Row],[Heizleistung (35°C)]],(Tabelle1[[#This Row],[Heizleistung (35°C)]]+Tabelle1[[#This Row],[Heizleistung (55°C)]])/2)</f>
        <v>5</v>
      </c>
      <c r="M2984" s="20">
        <f>IF(Tabelle1[[#This Row],[Etas 55°C]]=0,0,(Tabelle1[[#This Row],[Etas 35°C]]*0.8+Tabelle1[[#This Row],[Etas 55°C]]*0.2))*2.5</f>
        <v>4.0750000000000002</v>
      </c>
      <c r="N2984" s="21">
        <f>IF(-(Tabelle1[[#This Row],[80%/20% SCOP]]-5.5)/5.5=1,"n.a.",-(Tabelle1[[#This Row],[80%/20% SCOP]]-5.5)/5.5)</f>
        <v>0.25909090909090904</v>
      </c>
    </row>
    <row r="2985" spans="1:14" ht="20.100000000000001" customHeight="1" x14ac:dyDescent="0.25">
      <c r="A2985" s="24">
        <v>16017681</v>
      </c>
      <c r="B2985" s="15" t="s">
        <v>3044</v>
      </c>
      <c r="C2985" s="15" t="s">
        <v>3047</v>
      </c>
      <c r="D2985" s="16" t="s">
        <v>2</v>
      </c>
      <c r="E2985" s="17">
        <v>17</v>
      </c>
      <c r="F2985" s="18">
        <v>1.7470000000000001</v>
      </c>
      <c r="G2985" s="17">
        <v>17</v>
      </c>
      <c r="H2985" s="18">
        <v>1.3460000000000001</v>
      </c>
      <c r="I2985" s="16" t="s">
        <v>109</v>
      </c>
      <c r="J2985" s="16" t="s">
        <v>15</v>
      </c>
      <c r="K2985" s="16" t="s">
        <v>4</v>
      </c>
      <c r="L2985" s="19">
        <f>IF(Tabelle1[[#This Row],[Heizleistung (55°C)]]=0,Tabelle1[[#This Row],[Heizleistung (35°C)]],(Tabelle1[[#This Row],[Heizleistung (35°C)]]+Tabelle1[[#This Row],[Heizleistung (55°C)]])/2)</f>
        <v>17</v>
      </c>
      <c r="M2985" s="20">
        <f>IF(Tabelle1[[#This Row],[Etas 55°C]]=0,0,(Tabelle1[[#This Row],[Etas 35°C]]*0.8+Tabelle1[[#This Row],[Etas 55°C]]*0.2))*2.5</f>
        <v>4.1670000000000007</v>
      </c>
      <c r="N2985" s="21">
        <f>IF(-(Tabelle1[[#This Row],[80%/20% SCOP]]-5.5)/5.5=1,"n.a.",-(Tabelle1[[#This Row],[80%/20% SCOP]]-5.5)/5.5)</f>
        <v>0.24236363636363623</v>
      </c>
    </row>
    <row r="2986" spans="1:14" ht="20.100000000000001" customHeight="1" x14ac:dyDescent="0.25">
      <c r="A2986" s="24">
        <v>16003227</v>
      </c>
      <c r="B2986" s="15" t="s">
        <v>3044</v>
      </c>
      <c r="C2986" s="15" t="s">
        <v>3048</v>
      </c>
      <c r="D2986" s="16" t="s">
        <v>2</v>
      </c>
      <c r="E2986" s="17">
        <v>17</v>
      </c>
      <c r="F2986" s="18">
        <v>1.82</v>
      </c>
      <c r="G2986" s="17">
        <v>17</v>
      </c>
      <c r="H2986" s="18">
        <v>1.53</v>
      </c>
      <c r="I2986" s="16" t="s">
        <v>109</v>
      </c>
      <c r="J2986" s="16" t="s">
        <v>4</v>
      </c>
      <c r="K2986" s="16" t="s">
        <v>4</v>
      </c>
      <c r="L2986" s="19">
        <f>IF(Tabelle1[[#This Row],[Heizleistung (55°C)]]=0,Tabelle1[[#This Row],[Heizleistung (35°C)]],(Tabelle1[[#This Row],[Heizleistung (35°C)]]+Tabelle1[[#This Row],[Heizleistung (55°C)]])/2)</f>
        <v>17</v>
      </c>
      <c r="M2986" s="20">
        <f>IF(Tabelle1[[#This Row],[Etas 55°C]]=0,0,(Tabelle1[[#This Row],[Etas 35°C]]*0.8+Tabelle1[[#This Row],[Etas 55°C]]*0.2))*2.5</f>
        <v>4.4050000000000002</v>
      </c>
      <c r="N2986" s="21">
        <f>IF(-(Tabelle1[[#This Row],[80%/20% SCOP]]-5.5)/5.5=1,"n.a.",-(Tabelle1[[#This Row],[80%/20% SCOP]]-5.5)/5.5)</f>
        <v>0.19909090909090904</v>
      </c>
    </row>
    <row r="2987" spans="1:14" ht="20.100000000000001" customHeight="1" x14ac:dyDescent="0.25">
      <c r="A2987" s="24">
        <v>16011453</v>
      </c>
      <c r="B2987" s="15" t="s">
        <v>3044</v>
      </c>
      <c r="C2987" s="15" t="s">
        <v>3049</v>
      </c>
      <c r="D2987" s="16" t="s">
        <v>2</v>
      </c>
      <c r="E2987" s="17">
        <v>15</v>
      </c>
      <c r="F2987" s="18">
        <v>1.65</v>
      </c>
      <c r="G2987" s="17">
        <v>13</v>
      </c>
      <c r="H2987" s="18">
        <v>1.3</v>
      </c>
      <c r="I2987" s="16" t="s">
        <v>109</v>
      </c>
      <c r="J2987" s="16" t="s">
        <v>4</v>
      </c>
      <c r="K2987" s="16" t="s">
        <v>4</v>
      </c>
      <c r="L2987" s="19">
        <f>IF(Tabelle1[[#This Row],[Heizleistung (55°C)]]=0,Tabelle1[[#This Row],[Heizleistung (35°C)]],(Tabelle1[[#This Row],[Heizleistung (35°C)]]+Tabelle1[[#This Row],[Heizleistung (55°C)]])/2)</f>
        <v>14</v>
      </c>
      <c r="M2987" s="20">
        <f>IF(Tabelle1[[#This Row],[Etas 55°C]]=0,0,(Tabelle1[[#This Row],[Etas 35°C]]*0.8+Tabelle1[[#This Row],[Etas 55°C]]*0.2))*2.5</f>
        <v>3.95</v>
      </c>
      <c r="N2987" s="21">
        <f>IF(-(Tabelle1[[#This Row],[80%/20% SCOP]]-5.5)/5.5=1,"n.a.",-(Tabelle1[[#This Row],[80%/20% SCOP]]-5.5)/5.5)</f>
        <v>0.2818181818181818</v>
      </c>
    </row>
    <row r="2988" spans="1:14" ht="20.100000000000001" customHeight="1" x14ac:dyDescent="0.25">
      <c r="A2988" s="24">
        <v>16011896</v>
      </c>
      <c r="B2988" s="15" t="s">
        <v>3044</v>
      </c>
      <c r="C2988" s="15" t="s">
        <v>3050</v>
      </c>
      <c r="D2988" s="16" t="s">
        <v>2</v>
      </c>
      <c r="E2988" s="17">
        <v>7</v>
      </c>
      <c r="F2988" s="18">
        <v>1.87</v>
      </c>
      <c r="G2988" s="17">
        <v>7</v>
      </c>
      <c r="H2988" s="18">
        <v>1.25</v>
      </c>
      <c r="I2988" s="16" t="s">
        <v>40</v>
      </c>
      <c r="J2988" s="16" t="s">
        <v>4</v>
      </c>
      <c r="K2988" s="16" t="s">
        <v>4</v>
      </c>
      <c r="L2988" s="19">
        <f>IF(Tabelle1[[#This Row],[Heizleistung (55°C)]]=0,Tabelle1[[#This Row],[Heizleistung (35°C)]],(Tabelle1[[#This Row],[Heizleistung (35°C)]]+Tabelle1[[#This Row],[Heizleistung (55°C)]])/2)</f>
        <v>7</v>
      </c>
      <c r="M2988" s="20">
        <f>IF(Tabelle1[[#This Row],[Etas 55°C]]=0,0,(Tabelle1[[#This Row],[Etas 35°C]]*0.8+Tabelle1[[#This Row],[Etas 55°C]]*0.2))*2.5</f>
        <v>4.3650000000000002</v>
      </c>
      <c r="N2988" s="21">
        <f>IF(-(Tabelle1[[#This Row],[80%/20% SCOP]]-5.5)/5.5=1,"n.a.",-(Tabelle1[[#This Row],[80%/20% SCOP]]-5.5)/5.5)</f>
        <v>0.20636363636363633</v>
      </c>
    </row>
    <row r="2989" spans="1:14" ht="20.100000000000001" customHeight="1" x14ac:dyDescent="0.25">
      <c r="A2989" s="24">
        <v>16011895</v>
      </c>
      <c r="B2989" s="15" t="s">
        <v>3044</v>
      </c>
      <c r="C2989" s="15" t="s">
        <v>3051</v>
      </c>
      <c r="D2989" s="16" t="s">
        <v>2</v>
      </c>
      <c r="E2989" s="17">
        <v>7</v>
      </c>
      <c r="F2989" s="18">
        <v>1.87</v>
      </c>
      <c r="G2989" s="17">
        <v>7</v>
      </c>
      <c r="H2989" s="18">
        <v>1.25</v>
      </c>
      <c r="I2989" s="16" t="s">
        <v>40</v>
      </c>
      <c r="J2989" s="16" t="s">
        <v>4</v>
      </c>
      <c r="K2989" s="16" t="s">
        <v>4</v>
      </c>
      <c r="L2989" s="19">
        <f>IF(Tabelle1[[#This Row],[Heizleistung (55°C)]]=0,Tabelle1[[#This Row],[Heizleistung (35°C)]],(Tabelle1[[#This Row],[Heizleistung (35°C)]]+Tabelle1[[#This Row],[Heizleistung (55°C)]])/2)</f>
        <v>7</v>
      </c>
      <c r="M2989" s="20">
        <f>IF(Tabelle1[[#This Row],[Etas 55°C]]=0,0,(Tabelle1[[#This Row],[Etas 35°C]]*0.8+Tabelle1[[#This Row],[Etas 55°C]]*0.2))*2.5</f>
        <v>4.3650000000000002</v>
      </c>
      <c r="N2989" s="21">
        <f>IF(-(Tabelle1[[#This Row],[80%/20% SCOP]]-5.5)/5.5=1,"n.a.",-(Tabelle1[[#This Row],[80%/20% SCOP]]-5.5)/5.5)</f>
        <v>0.20636363636363633</v>
      </c>
    </row>
    <row r="2990" spans="1:14" ht="20.100000000000001" customHeight="1" x14ac:dyDescent="0.25">
      <c r="A2990" s="24">
        <v>16003270</v>
      </c>
      <c r="B2990" s="15" t="s">
        <v>3044</v>
      </c>
      <c r="C2990" s="15" t="s">
        <v>3052</v>
      </c>
      <c r="D2990" s="16" t="s">
        <v>2</v>
      </c>
      <c r="E2990" s="17">
        <v>36</v>
      </c>
      <c r="F2990" s="18">
        <v>1.57</v>
      </c>
      <c r="G2990" s="17">
        <v>35</v>
      </c>
      <c r="H2990" s="18">
        <v>1.35</v>
      </c>
      <c r="I2990" s="16" t="s">
        <v>324</v>
      </c>
      <c r="J2990" s="16" t="s">
        <v>4</v>
      </c>
      <c r="K2990" s="16" t="s">
        <v>4</v>
      </c>
      <c r="L2990" s="19">
        <f>IF(Tabelle1[[#This Row],[Heizleistung (55°C)]]=0,Tabelle1[[#This Row],[Heizleistung (35°C)]],(Tabelle1[[#This Row],[Heizleistung (35°C)]]+Tabelle1[[#This Row],[Heizleistung (55°C)]])/2)</f>
        <v>35.5</v>
      </c>
      <c r="M2990" s="20">
        <f>IF(Tabelle1[[#This Row],[Etas 55°C]]=0,0,(Tabelle1[[#This Row],[Etas 35°C]]*0.8+Tabelle1[[#This Row],[Etas 55°C]]*0.2))*2.5</f>
        <v>3.8150000000000004</v>
      </c>
      <c r="N2990" s="21">
        <f>IF(-(Tabelle1[[#This Row],[80%/20% SCOP]]-5.5)/5.5=1,"n.a.",-(Tabelle1[[#This Row],[80%/20% SCOP]]-5.5)/5.5)</f>
        <v>0.30636363636363628</v>
      </c>
    </row>
    <row r="2991" spans="1:14" ht="20.100000000000001" customHeight="1" x14ac:dyDescent="0.25">
      <c r="A2991" s="24">
        <v>16011452</v>
      </c>
      <c r="B2991" s="15" t="s">
        <v>3044</v>
      </c>
      <c r="C2991" s="15" t="s">
        <v>3053</v>
      </c>
      <c r="D2991" s="16" t="s">
        <v>2</v>
      </c>
      <c r="E2991" s="17">
        <v>12</v>
      </c>
      <c r="F2991" s="18">
        <v>1.76</v>
      </c>
      <c r="G2991" s="17">
        <v>13</v>
      </c>
      <c r="H2991" s="18">
        <v>1.26</v>
      </c>
      <c r="I2991" s="16" t="s">
        <v>109</v>
      </c>
      <c r="J2991" s="16" t="s">
        <v>4</v>
      </c>
      <c r="K2991" s="16" t="s">
        <v>4</v>
      </c>
      <c r="L2991" s="19">
        <f>IF(Tabelle1[[#This Row],[Heizleistung (55°C)]]=0,Tabelle1[[#This Row],[Heizleistung (35°C)]],(Tabelle1[[#This Row],[Heizleistung (35°C)]]+Tabelle1[[#This Row],[Heizleistung (55°C)]])/2)</f>
        <v>12.5</v>
      </c>
      <c r="M2991" s="20">
        <f>IF(Tabelle1[[#This Row],[Etas 55°C]]=0,0,(Tabelle1[[#This Row],[Etas 35°C]]*0.8+Tabelle1[[#This Row],[Etas 55°C]]*0.2))*2.5</f>
        <v>4.1500000000000004</v>
      </c>
      <c r="N2991" s="21">
        <f>IF(-(Tabelle1[[#This Row],[80%/20% SCOP]]-5.5)/5.5=1,"n.a.",-(Tabelle1[[#This Row],[80%/20% SCOP]]-5.5)/5.5)</f>
        <v>0.2454545454545454</v>
      </c>
    </row>
    <row r="2992" spans="1:14" ht="20.100000000000001" customHeight="1" x14ac:dyDescent="0.25">
      <c r="A2992" s="24">
        <v>16017680</v>
      </c>
      <c r="B2992" s="15" t="s">
        <v>3044</v>
      </c>
      <c r="C2992" s="15" t="s">
        <v>3054</v>
      </c>
      <c r="D2992" s="16" t="s">
        <v>2</v>
      </c>
      <c r="E2992" s="17">
        <v>13</v>
      </c>
      <c r="F2992" s="18">
        <v>1.79</v>
      </c>
      <c r="G2992" s="17">
        <v>12</v>
      </c>
      <c r="H2992" s="18">
        <v>1.349</v>
      </c>
      <c r="I2992" s="16" t="s">
        <v>109</v>
      </c>
      <c r="J2992" s="16" t="s">
        <v>15</v>
      </c>
      <c r="K2992" s="16" t="s">
        <v>4</v>
      </c>
      <c r="L2992" s="19">
        <f>IF(Tabelle1[[#This Row],[Heizleistung (55°C)]]=0,Tabelle1[[#This Row],[Heizleistung (35°C)]],(Tabelle1[[#This Row],[Heizleistung (35°C)]]+Tabelle1[[#This Row],[Heizleistung (55°C)]])/2)</f>
        <v>12.5</v>
      </c>
      <c r="M2992" s="20">
        <f>IF(Tabelle1[[#This Row],[Etas 55°C]]=0,0,(Tabelle1[[#This Row],[Etas 35°C]]*0.8+Tabelle1[[#This Row],[Etas 55°C]]*0.2))*2.5</f>
        <v>4.2545000000000002</v>
      </c>
      <c r="N2992" s="21">
        <f>IF(-(Tabelle1[[#This Row],[80%/20% SCOP]]-5.5)/5.5=1,"n.a.",-(Tabelle1[[#This Row],[80%/20% SCOP]]-5.5)/5.5)</f>
        <v>0.22645454545454544</v>
      </c>
    </row>
    <row r="2993" spans="1:14" ht="20.100000000000001" customHeight="1" x14ac:dyDescent="0.25">
      <c r="A2993" s="24">
        <v>16003167</v>
      </c>
      <c r="B2993" s="15" t="s">
        <v>3044</v>
      </c>
      <c r="C2993" s="15" t="s">
        <v>3055</v>
      </c>
      <c r="D2993" s="16" t="s">
        <v>2</v>
      </c>
      <c r="E2993" s="17">
        <v>7</v>
      </c>
      <c r="F2993" s="18">
        <v>1.67</v>
      </c>
      <c r="G2993" s="17">
        <v>7</v>
      </c>
      <c r="H2993" s="18">
        <v>1.27</v>
      </c>
      <c r="I2993" s="16" t="s">
        <v>109</v>
      </c>
      <c r="J2993" s="16" t="s">
        <v>4</v>
      </c>
      <c r="K2993" s="16" t="s">
        <v>4</v>
      </c>
      <c r="L2993" s="19">
        <f>IF(Tabelle1[[#This Row],[Heizleistung (55°C)]]=0,Tabelle1[[#This Row],[Heizleistung (35°C)]],(Tabelle1[[#This Row],[Heizleistung (35°C)]]+Tabelle1[[#This Row],[Heizleistung (55°C)]])/2)</f>
        <v>7</v>
      </c>
      <c r="M2993" s="20">
        <f>IF(Tabelle1[[#This Row],[Etas 55°C]]=0,0,(Tabelle1[[#This Row],[Etas 35°C]]*0.8+Tabelle1[[#This Row],[Etas 55°C]]*0.2))*2.5</f>
        <v>3.9750000000000001</v>
      </c>
      <c r="N2993" s="21">
        <f>IF(-(Tabelle1[[#This Row],[80%/20% SCOP]]-5.5)/5.5=1,"n.a.",-(Tabelle1[[#This Row],[80%/20% SCOP]]-5.5)/5.5)</f>
        <v>0.27727272727272728</v>
      </c>
    </row>
    <row r="2994" spans="1:14" ht="20.100000000000001" customHeight="1" x14ac:dyDescent="0.25">
      <c r="A2994" s="24">
        <v>16010403</v>
      </c>
      <c r="B2994" s="15" t="s">
        <v>3044</v>
      </c>
      <c r="C2994" s="15" t="s">
        <v>3056</v>
      </c>
      <c r="D2994" s="16" t="s">
        <v>2</v>
      </c>
      <c r="E2994" s="17">
        <v>10</v>
      </c>
      <c r="F2994" s="18">
        <v>1.79</v>
      </c>
      <c r="G2994" s="17">
        <v>10</v>
      </c>
      <c r="H2994" s="18">
        <v>1.32</v>
      </c>
      <c r="I2994" s="16" t="s">
        <v>109</v>
      </c>
      <c r="J2994" s="16" t="s">
        <v>4</v>
      </c>
      <c r="K2994" s="16" t="s">
        <v>4</v>
      </c>
      <c r="L2994" s="19">
        <f>IF(Tabelle1[[#This Row],[Heizleistung (55°C)]]=0,Tabelle1[[#This Row],[Heizleistung (35°C)]],(Tabelle1[[#This Row],[Heizleistung (35°C)]]+Tabelle1[[#This Row],[Heizleistung (55°C)]])/2)</f>
        <v>10</v>
      </c>
      <c r="M2994" s="20">
        <f>IF(Tabelle1[[#This Row],[Etas 55°C]]=0,0,(Tabelle1[[#This Row],[Etas 35°C]]*0.8+Tabelle1[[#This Row],[Etas 55°C]]*0.2))*2.5</f>
        <v>4.24</v>
      </c>
      <c r="N2994" s="21">
        <f>IF(-(Tabelle1[[#This Row],[80%/20% SCOP]]-5.5)/5.5=1,"n.a.",-(Tabelle1[[#This Row],[80%/20% SCOP]]-5.5)/5.5)</f>
        <v>0.22909090909090904</v>
      </c>
    </row>
    <row r="2995" spans="1:14" ht="20.100000000000001" customHeight="1" x14ac:dyDescent="0.25">
      <c r="A2995" s="24">
        <v>16013143</v>
      </c>
      <c r="B2995" s="15" t="s">
        <v>3044</v>
      </c>
      <c r="C2995" s="15" t="s">
        <v>3057</v>
      </c>
      <c r="D2995" s="16" t="s">
        <v>2</v>
      </c>
      <c r="E2995" s="17">
        <v>6</v>
      </c>
      <c r="F2995" s="18">
        <v>1.92</v>
      </c>
      <c r="G2995" s="17">
        <v>5</v>
      </c>
      <c r="H2995" s="18">
        <v>1.25</v>
      </c>
      <c r="I2995" s="16" t="s">
        <v>40</v>
      </c>
      <c r="J2995" s="16" t="s">
        <v>4</v>
      </c>
      <c r="K2995" s="16" t="s">
        <v>4</v>
      </c>
      <c r="L2995" s="19">
        <f>IF(Tabelle1[[#This Row],[Heizleistung (55°C)]]=0,Tabelle1[[#This Row],[Heizleistung (35°C)]],(Tabelle1[[#This Row],[Heizleistung (35°C)]]+Tabelle1[[#This Row],[Heizleistung (55°C)]])/2)</f>
        <v>5.5</v>
      </c>
      <c r="M2995" s="20">
        <f>IF(Tabelle1[[#This Row],[Etas 55°C]]=0,0,(Tabelle1[[#This Row],[Etas 35°C]]*0.8+Tabelle1[[#This Row],[Etas 55°C]]*0.2))*2.5</f>
        <v>4.4649999999999999</v>
      </c>
      <c r="N2995" s="21">
        <f>IF(-(Tabelle1[[#This Row],[80%/20% SCOP]]-5.5)/5.5=1,"n.a.",-(Tabelle1[[#This Row],[80%/20% SCOP]]-5.5)/5.5)</f>
        <v>0.1881818181818182</v>
      </c>
    </row>
    <row r="2996" spans="1:14" ht="20.100000000000001" customHeight="1" x14ac:dyDescent="0.25">
      <c r="A2996" s="24">
        <v>16003170</v>
      </c>
      <c r="B2996" s="15" t="s">
        <v>3044</v>
      </c>
      <c r="C2996" s="15" t="s">
        <v>3058</v>
      </c>
      <c r="D2996" s="16" t="s">
        <v>2</v>
      </c>
      <c r="E2996" s="17">
        <v>7</v>
      </c>
      <c r="F2996" s="18">
        <v>1.85</v>
      </c>
      <c r="G2996" s="17">
        <v>6</v>
      </c>
      <c r="H2996" s="18">
        <v>1.36</v>
      </c>
      <c r="I2996" s="16" t="s">
        <v>109</v>
      </c>
      <c r="J2996" s="16" t="s">
        <v>4</v>
      </c>
      <c r="K2996" s="16" t="s">
        <v>4</v>
      </c>
      <c r="L2996" s="19">
        <f>IF(Tabelle1[[#This Row],[Heizleistung (55°C)]]=0,Tabelle1[[#This Row],[Heizleistung (35°C)]],(Tabelle1[[#This Row],[Heizleistung (35°C)]]+Tabelle1[[#This Row],[Heizleistung (55°C)]])/2)</f>
        <v>6.5</v>
      </c>
      <c r="M2996" s="20">
        <f>IF(Tabelle1[[#This Row],[Etas 55°C]]=0,0,(Tabelle1[[#This Row],[Etas 35°C]]*0.8+Tabelle1[[#This Row],[Etas 55°C]]*0.2))*2.5</f>
        <v>4.3800000000000008</v>
      </c>
      <c r="N2996" s="21">
        <f>IF(-(Tabelle1[[#This Row],[80%/20% SCOP]]-5.5)/5.5=1,"n.a.",-(Tabelle1[[#This Row],[80%/20% SCOP]]-5.5)/5.5)</f>
        <v>0.2036363636363635</v>
      </c>
    </row>
    <row r="2997" spans="1:14" ht="20.100000000000001" customHeight="1" x14ac:dyDescent="0.25">
      <c r="A2997" s="24">
        <v>16013559</v>
      </c>
      <c r="B2997" s="15" t="s">
        <v>3044</v>
      </c>
      <c r="C2997" s="15" t="s">
        <v>3059</v>
      </c>
      <c r="D2997" s="16" t="s">
        <v>2</v>
      </c>
      <c r="E2997" s="17">
        <v>9</v>
      </c>
      <c r="F2997" s="18">
        <v>1.94</v>
      </c>
      <c r="G2997" s="17">
        <v>8</v>
      </c>
      <c r="H2997" s="18">
        <v>1.34</v>
      </c>
      <c r="I2997" s="16" t="s">
        <v>40</v>
      </c>
      <c r="J2997" s="16" t="s">
        <v>4</v>
      </c>
      <c r="K2997" s="16" t="s">
        <v>4</v>
      </c>
      <c r="L2997" s="19">
        <f>IF(Tabelle1[[#This Row],[Heizleistung (55°C)]]=0,Tabelle1[[#This Row],[Heizleistung (35°C)]],(Tabelle1[[#This Row],[Heizleistung (35°C)]]+Tabelle1[[#This Row],[Heizleistung (55°C)]])/2)</f>
        <v>8.5</v>
      </c>
      <c r="M2997" s="20">
        <f>IF(Tabelle1[[#This Row],[Etas 55°C]]=0,0,(Tabelle1[[#This Row],[Etas 35°C]]*0.8+Tabelle1[[#This Row],[Etas 55°C]]*0.2))*2.5</f>
        <v>4.55</v>
      </c>
      <c r="N2997" s="21">
        <f>IF(-(Tabelle1[[#This Row],[80%/20% SCOP]]-5.5)/5.5=1,"n.a.",-(Tabelle1[[#This Row],[80%/20% SCOP]]-5.5)/5.5)</f>
        <v>0.17272727272727276</v>
      </c>
    </row>
    <row r="2998" spans="1:14" ht="20.100000000000001" customHeight="1" x14ac:dyDescent="0.25">
      <c r="A2998" s="24">
        <v>16013558</v>
      </c>
      <c r="B2998" s="15" t="s">
        <v>3044</v>
      </c>
      <c r="C2998" s="15" t="s">
        <v>3060</v>
      </c>
      <c r="D2998" s="16" t="s">
        <v>2</v>
      </c>
      <c r="E2998" s="17">
        <v>9</v>
      </c>
      <c r="F2998" s="18">
        <v>1.94</v>
      </c>
      <c r="G2998" s="17">
        <v>8</v>
      </c>
      <c r="H2998" s="18">
        <v>1.34</v>
      </c>
      <c r="I2998" s="16" t="s">
        <v>40</v>
      </c>
      <c r="J2998" s="16" t="s">
        <v>4</v>
      </c>
      <c r="K2998" s="16" t="s">
        <v>4</v>
      </c>
      <c r="L2998" s="19">
        <f>IF(Tabelle1[[#This Row],[Heizleistung (55°C)]]=0,Tabelle1[[#This Row],[Heizleistung (35°C)]],(Tabelle1[[#This Row],[Heizleistung (35°C)]]+Tabelle1[[#This Row],[Heizleistung (55°C)]])/2)</f>
        <v>8.5</v>
      </c>
      <c r="M2998" s="20">
        <f>IF(Tabelle1[[#This Row],[Etas 55°C]]=0,0,(Tabelle1[[#This Row],[Etas 35°C]]*0.8+Tabelle1[[#This Row],[Etas 55°C]]*0.2))*2.5</f>
        <v>4.55</v>
      </c>
      <c r="N2998" s="21">
        <f>IF(-(Tabelle1[[#This Row],[80%/20% SCOP]]-5.5)/5.5=1,"n.a.",-(Tabelle1[[#This Row],[80%/20% SCOP]]-5.5)/5.5)</f>
        <v>0.17272727272727276</v>
      </c>
    </row>
    <row r="2999" spans="1:14" ht="20.100000000000001" customHeight="1" x14ac:dyDescent="0.25">
      <c r="A2999" s="24">
        <v>16003099</v>
      </c>
      <c r="B2999" s="15" t="s">
        <v>3044</v>
      </c>
      <c r="C2999" s="15" t="s">
        <v>3061</v>
      </c>
      <c r="D2999" s="16" t="s">
        <v>2</v>
      </c>
      <c r="E2999" s="17">
        <v>7</v>
      </c>
      <c r="F2999" s="18">
        <v>1.67</v>
      </c>
      <c r="G2999" s="17">
        <v>6</v>
      </c>
      <c r="H2999" s="18">
        <v>1.27</v>
      </c>
      <c r="I2999" s="16" t="s">
        <v>109</v>
      </c>
      <c r="J2999" s="16" t="s">
        <v>4</v>
      </c>
      <c r="K2999" s="16" t="s">
        <v>4</v>
      </c>
      <c r="L2999" s="19">
        <f>IF(Tabelle1[[#This Row],[Heizleistung (55°C)]]=0,Tabelle1[[#This Row],[Heizleistung (35°C)]],(Tabelle1[[#This Row],[Heizleistung (35°C)]]+Tabelle1[[#This Row],[Heizleistung (55°C)]])/2)</f>
        <v>6.5</v>
      </c>
      <c r="M2999" s="20">
        <f>IF(Tabelle1[[#This Row],[Etas 55°C]]=0,0,(Tabelle1[[#This Row],[Etas 35°C]]*0.8+Tabelle1[[#This Row],[Etas 55°C]]*0.2))*2.5</f>
        <v>3.9750000000000001</v>
      </c>
      <c r="N2999" s="21">
        <f>IF(-(Tabelle1[[#This Row],[80%/20% SCOP]]-5.5)/5.5=1,"n.a.",-(Tabelle1[[#This Row],[80%/20% SCOP]]-5.5)/5.5)</f>
        <v>0.27727272727272728</v>
      </c>
    </row>
    <row r="3000" spans="1:14" ht="20.100000000000001" customHeight="1" x14ac:dyDescent="0.25">
      <c r="A3000" s="24">
        <v>16003174</v>
      </c>
      <c r="B3000" s="15" t="s">
        <v>3044</v>
      </c>
      <c r="C3000" s="15" t="s">
        <v>3062</v>
      </c>
      <c r="D3000" s="16" t="s">
        <v>2</v>
      </c>
      <c r="E3000" s="17">
        <v>7</v>
      </c>
      <c r="F3000" s="18">
        <v>1.85</v>
      </c>
      <c r="G3000" s="17">
        <v>6</v>
      </c>
      <c r="H3000" s="18">
        <v>1.36</v>
      </c>
      <c r="I3000" s="16" t="s">
        <v>109</v>
      </c>
      <c r="J3000" s="16" t="s">
        <v>4</v>
      </c>
      <c r="K3000" s="16" t="s">
        <v>4</v>
      </c>
      <c r="L3000" s="19">
        <f>IF(Tabelle1[[#This Row],[Heizleistung (55°C)]]=0,Tabelle1[[#This Row],[Heizleistung (35°C)]],(Tabelle1[[#This Row],[Heizleistung (35°C)]]+Tabelle1[[#This Row],[Heizleistung (55°C)]])/2)</f>
        <v>6.5</v>
      </c>
      <c r="M3000" s="20">
        <f>IF(Tabelle1[[#This Row],[Etas 55°C]]=0,0,(Tabelle1[[#This Row],[Etas 35°C]]*0.8+Tabelle1[[#This Row],[Etas 55°C]]*0.2))*2.5</f>
        <v>4.3800000000000008</v>
      </c>
      <c r="N3000" s="21">
        <f>IF(-(Tabelle1[[#This Row],[80%/20% SCOP]]-5.5)/5.5=1,"n.a.",-(Tabelle1[[#This Row],[80%/20% SCOP]]-5.5)/5.5)</f>
        <v>0.2036363636363635</v>
      </c>
    </row>
    <row r="3001" spans="1:14" ht="20.100000000000001" customHeight="1" x14ac:dyDescent="0.25">
      <c r="A3001" s="24">
        <v>16003171</v>
      </c>
      <c r="B3001" s="15" t="s">
        <v>3044</v>
      </c>
      <c r="C3001" s="15" t="s">
        <v>3063</v>
      </c>
      <c r="D3001" s="16" t="s">
        <v>2</v>
      </c>
      <c r="E3001" s="17">
        <v>10</v>
      </c>
      <c r="F3001" s="18">
        <v>1.68</v>
      </c>
      <c r="G3001" s="17">
        <v>8</v>
      </c>
      <c r="H3001" s="18">
        <v>1.35</v>
      </c>
      <c r="I3001" s="16" t="s">
        <v>109</v>
      </c>
      <c r="J3001" s="16" t="s">
        <v>4</v>
      </c>
      <c r="K3001" s="16" t="s">
        <v>4</v>
      </c>
      <c r="L3001" s="19">
        <f>IF(Tabelle1[[#This Row],[Heizleistung (55°C)]]=0,Tabelle1[[#This Row],[Heizleistung (35°C)]],(Tabelle1[[#This Row],[Heizleistung (35°C)]]+Tabelle1[[#This Row],[Heizleistung (55°C)]])/2)</f>
        <v>9</v>
      </c>
      <c r="M3001" s="20">
        <f>IF(Tabelle1[[#This Row],[Etas 55°C]]=0,0,(Tabelle1[[#This Row],[Etas 35°C]]*0.8+Tabelle1[[#This Row],[Etas 55°C]]*0.2))*2.5</f>
        <v>4.0350000000000001</v>
      </c>
      <c r="N3001" s="21">
        <f>IF(-(Tabelle1[[#This Row],[80%/20% SCOP]]-5.5)/5.5=1,"n.a.",-(Tabelle1[[#This Row],[80%/20% SCOP]]-5.5)/5.5)</f>
        <v>0.26636363636363636</v>
      </c>
    </row>
    <row r="3002" spans="1:14" ht="20.100000000000001" customHeight="1" x14ac:dyDescent="0.25">
      <c r="A3002" s="24">
        <v>16015073</v>
      </c>
      <c r="B3002" s="15" t="s">
        <v>3044</v>
      </c>
      <c r="C3002" s="15" t="s">
        <v>3064</v>
      </c>
      <c r="D3002" s="16" t="s">
        <v>2</v>
      </c>
      <c r="E3002" s="17">
        <v>16</v>
      </c>
      <c r="F3002" s="18">
        <v>1.86</v>
      </c>
      <c r="G3002" s="17">
        <v>17</v>
      </c>
      <c r="H3002" s="18">
        <v>1.48</v>
      </c>
      <c r="I3002" s="16" t="s">
        <v>109</v>
      </c>
      <c r="J3002" s="16" t="s">
        <v>4</v>
      </c>
      <c r="K3002" s="16" t="s">
        <v>4</v>
      </c>
      <c r="L3002" s="19">
        <f>IF(Tabelle1[[#This Row],[Heizleistung (55°C)]]=0,Tabelle1[[#This Row],[Heizleistung (35°C)]],(Tabelle1[[#This Row],[Heizleistung (35°C)]]+Tabelle1[[#This Row],[Heizleistung (55°C)]])/2)</f>
        <v>16.5</v>
      </c>
      <c r="M3002" s="20">
        <f>IF(Tabelle1[[#This Row],[Etas 55°C]]=0,0,(Tabelle1[[#This Row],[Etas 35°C]]*0.8+Tabelle1[[#This Row],[Etas 55°C]]*0.2))*2.5</f>
        <v>4.4600000000000009</v>
      </c>
      <c r="N3002" s="21">
        <f>IF(-(Tabelle1[[#This Row],[80%/20% SCOP]]-5.5)/5.5=1,"n.a.",-(Tabelle1[[#This Row],[80%/20% SCOP]]-5.5)/5.5)</f>
        <v>0.18909090909090895</v>
      </c>
    </row>
    <row r="3003" spans="1:14" ht="20.100000000000001" customHeight="1" x14ac:dyDescent="0.25">
      <c r="A3003" s="24">
        <v>16011117</v>
      </c>
      <c r="B3003" s="15" t="s">
        <v>3044</v>
      </c>
      <c r="C3003" s="15" t="s">
        <v>3065</v>
      </c>
      <c r="D3003" s="16" t="s">
        <v>2</v>
      </c>
      <c r="E3003" s="17">
        <v>7</v>
      </c>
      <c r="F3003" s="18">
        <v>1.85</v>
      </c>
      <c r="G3003" s="17">
        <v>7</v>
      </c>
      <c r="H3003" s="18">
        <v>1.38</v>
      </c>
      <c r="I3003" s="16" t="s">
        <v>3</v>
      </c>
      <c r="J3003" s="16" t="s">
        <v>4</v>
      </c>
      <c r="K3003" s="16" t="s">
        <v>4</v>
      </c>
      <c r="L3003" s="19">
        <f>IF(Tabelle1[[#This Row],[Heizleistung (55°C)]]=0,Tabelle1[[#This Row],[Heizleistung (35°C)]],(Tabelle1[[#This Row],[Heizleistung (35°C)]]+Tabelle1[[#This Row],[Heizleistung (55°C)]])/2)</f>
        <v>7</v>
      </c>
      <c r="M3003" s="20">
        <f>IF(Tabelle1[[#This Row],[Etas 55°C]]=0,0,(Tabelle1[[#This Row],[Etas 35°C]]*0.8+Tabelle1[[#This Row],[Etas 55°C]]*0.2))*2.5</f>
        <v>4.3900000000000006</v>
      </c>
      <c r="N3003" s="21">
        <f>IF(-(Tabelle1[[#This Row],[80%/20% SCOP]]-5.5)/5.5=1,"n.a.",-(Tabelle1[[#This Row],[80%/20% SCOP]]-5.5)/5.5)</f>
        <v>0.2018181818181817</v>
      </c>
    </row>
    <row r="3004" spans="1:14" ht="20.100000000000001" customHeight="1" x14ac:dyDescent="0.25">
      <c r="A3004" s="24">
        <v>16016398</v>
      </c>
      <c r="B3004" s="15" t="s">
        <v>3044</v>
      </c>
      <c r="C3004" s="15" t="s">
        <v>3066</v>
      </c>
      <c r="D3004" s="16" t="s">
        <v>2</v>
      </c>
      <c r="E3004" s="17">
        <v>10</v>
      </c>
      <c r="F3004" s="18">
        <v>1.91</v>
      </c>
      <c r="G3004" s="17">
        <v>9.6</v>
      </c>
      <c r="H3004" s="18">
        <v>1.42</v>
      </c>
      <c r="I3004" s="16" t="s">
        <v>3</v>
      </c>
      <c r="J3004" s="16" t="s">
        <v>4</v>
      </c>
      <c r="K3004" s="16" t="s">
        <v>4</v>
      </c>
      <c r="L3004" s="19">
        <f>IF(Tabelle1[[#This Row],[Heizleistung (55°C)]]=0,Tabelle1[[#This Row],[Heizleistung (35°C)]],(Tabelle1[[#This Row],[Heizleistung (35°C)]]+Tabelle1[[#This Row],[Heizleistung (55°C)]])/2)</f>
        <v>9.8000000000000007</v>
      </c>
      <c r="M3004" s="20">
        <f>IF(Tabelle1[[#This Row],[Etas 55°C]]=0,0,(Tabelle1[[#This Row],[Etas 35°C]]*0.8+Tabelle1[[#This Row],[Etas 55°C]]*0.2))*2.5</f>
        <v>4.53</v>
      </c>
      <c r="N3004" s="21">
        <f>IF(-(Tabelle1[[#This Row],[80%/20% SCOP]]-5.5)/5.5=1,"n.a.",-(Tabelle1[[#This Row],[80%/20% SCOP]]-5.5)/5.5)</f>
        <v>0.17636363636363631</v>
      </c>
    </row>
    <row r="3005" spans="1:14" ht="20.100000000000001" customHeight="1" x14ac:dyDescent="0.25">
      <c r="A3005" s="24">
        <v>16018189</v>
      </c>
      <c r="B3005" s="15" t="s">
        <v>3044</v>
      </c>
      <c r="C3005" s="15" t="s">
        <v>3067</v>
      </c>
      <c r="D3005" s="16" t="s">
        <v>2</v>
      </c>
      <c r="E3005" s="17">
        <v>9.8000000000000007</v>
      </c>
      <c r="F3005" s="18">
        <v>1.95</v>
      </c>
      <c r="G3005" s="17">
        <v>9.8000000000000007</v>
      </c>
      <c r="H3005" s="18">
        <v>1.5</v>
      </c>
      <c r="I3005" s="16" t="s">
        <v>3</v>
      </c>
      <c r="J3005" s="16" t="s">
        <v>4</v>
      </c>
      <c r="K3005" s="16" t="s">
        <v>4</v>
      </c>
      <c r="L3005" s="19">
        <f>IF(Tabelle1[[#This Row],[Heizleistung (55°C)]]=0,Tabelle1[[#This Row],[Heizleistung (35°C)]],(Tabelle1[[#This Row],[Heizleistung (35°C)]]+Tabelle1[[#This Row],[Heizleistung (55°C)]])/2)</f>
        <v>9.8000000000000007</v>
      </c>
      <c r="M3005" s="20">
        <f>IF(Tabelle1[[#This Row],[Etas 55°C]]=0,0,(Tabelle1[[#This Row],[Etas 35°C]]*0.8+Tabelle1[[#This Row],[Etas 55°C]]*0.2))*2.5</f>
        <v>4.6500000000000004</v>
      </c>
      <c r="N3005" s="21">
        <f>IF(-(Tabelle1[[#This Row],[80%/20% SCOP]]-5.5)/5.5=1,"n.a.",-(Tabelle1[[#This Row],[80%/20% SCOP]]-5.5)/5.5)</f>
        <v>0.15454545454545449</v>
      </c>
    </row>
    <row r="3006" spans="1:14" ht="20.100000000000001" customHeight="1" x14ac:dyDescent="0.25">
      <c r="A3006" s="24">
        <v>16003173</v>
      </c>
      <c r="B3006" s="15" t="s">
        <v>3044</v>
      </c>
      <c r="C3006" s="15" t="s">
        <v>3068</v>
      </c>
      <c r="D3006" s="16" t="s">
        <v>2</v>
      </c>
      <c r="E3006" s="17">
        <v>15</v>
      </c>
      <c r="F3006" s="18">
        <v>1.65</v>
      </c>
      <c r="G3006" s="17">
        <v>13</v>
      </c>
      <c r="H3006" s="18">
        <v>1.32</v>
      </c>
      <c r="I3006" s="16" t="s">
        <v>109</v>
      </c>
      <c r="J3006" s="16" t="s">
        <v>4</v>
      </c>
      <c r="K3006" s="16" t="s">
        <v>4</v>
      </c>
      <c r="L3006" s="19">
        <f>IF(Tabelle1[[#This Row],[Heizleistung (55°C)]]=0,Tabelle1[[#This Row],[Heizleistung (35°C)]],(Tabelle1[[#This Row],[Heizleistung (35°C)]]+Tabelle1[[#This Row],[Heizleistung (55°C)]])/2)</f>
        <v>14</v>
      </c>
      <c r="M3006" s="20">
        <f>IF(Tabelle1[[#This Row],[Etas 55°C]]=0,0,(Tabelle1[[#This Row],[Etas 35°C]]*0.8+Tabelle1[[#This Row],[Etas 55°C]]*0.2))*2.5</f>
        <v>3.96</v>
      </c>
      <c r="N3006" s="21">
        <f>IF(-(Tabelle1[[#This Row],[80%/20% SCOP]]-5.5)/5.5=1,"n.a.",-(Tabelle1[[#This Row],[80%/20% SCOP]]-5.5)/5.5)</f>
        <v>0.28000000000000003</v>
      </c>
    </row>
    <row r="3007" spans="1:14" ht="20.100000000000001" customHeight="1" x14ac:dyDescent="0.25">
      <c r="A3007" s="24">
        <v>16003232</v>
      </c>
      <c r="B3007" s="15" t="s">
        <v>3044</v>
      </c>
      <c r="C3007" s="15" t="s">
        <v>3069</v>
      </c>
      <c r="D3007" s="16" t="s">
        <v>2</v>
      </c>
      <c r="E3007" s="17">
        <v>9</v>
      </c>
      <c r="F3007" s="18">
        <v>1.88</v>
      </c>
      <c r="G3007" s="17">
        <v>9</v>
      </c>
      <c r="H3007" s="18">
        <v>1.38</v>
      </c>
      <c r="I3007" s="16" t="s">
        <v>109</v>
      </c>
      <c r="J3007" s="16" t="s">
        <v>4</v>
      </c>
      <c r="K3007" s="16" t="s">
        <v>4</v>
      </c>
      <c r="L3007" s="19">
        <f>IF(Tabelle1[[#This Row],[Heizleistung (55°C)]]=0,Tabelle1[[#This Row],[Heizleistung (35°C)]],(Tabelle1[[#This Row],[Heizleistung (35°C)]]+Tabelle1[[#This Row],[Heizleistung (55°C)]])/2)</f>
        <v>9</v>
      </c>
      <c r="M3007" s="20">
        <f>IF(Tabelle1[[#This Row],[Etas 55°C]]=0,0,(Tabelle1[[#This Row],[Etas 35°C]]*0.8+Tabelle1[[#This Row],[Etas 55°C]]*0.2))*2.5</f>
        <v>4.45</v>
      </c>
      <c r="N3007" s="21">
        <f>IF(-(Tabelle1[[#This Row],[80%/20% SCOP]]-5.5)/5.5=1,"n.a.",-(Tabelle1[[#This Row],[80%/20% SCOP]]-5.5)/5.5)</f>
        <v>0.19090909090909089</v>
      </c>
    </row>
    <row r="3008" spans="1:14" ht="20.100000000000001" customHeight="1" x14ac:dyDescent="0.25">
      <c r="A3008" s="24">
        <v>16003218</v>
      </c>
      <c r="B3008" s="15" t="s">
        <v>3044</v>
      </c>
      <c r="C3008" s="15" t="s">
        <v>3070</v>
      </c>
      <c r="D3008" s="16" t="s">
        <v>2</v>
      </c>
      <c r="E3008" s="17">
        <v>10</v>
      </c>
      <c r="F3008" s="18">
        <v>1.68</v>
      </c>
      <c r="G3008" s="17">
        <v>8</v>
      </c>
      <c r="H3008" s="18">
        <v>1.34</v>
      </c>
      <c r="I3008" s="16" t="s">
        <v>109</v>
      </c>
      <c r="J3008" s="16" t="s">
        <v>4</v>
      </c>
      <c r="K3008" s="16" t="s">
        <v>4</v>
      </c>
      <c r="L3008" s="19">
        <f>IF(Tabelle1[[#This Row],[Heizleistung (55°C)]]=0,Tabelle1[[#This Row],[Heizleistung (35°C)]],(Tabelle1[[#This Row],[Heizleistung (35°C)]]+Tabelle1[[#This Row],[Heizleistung (55°C)]])/2)</f>
        <v>9</v>
      </c>
      <c r="M3008" s="20">
        <f>IF(Tabelle1[[#This Row],[Etas 55°C]]=0,0,(Tabelle1[[#This Row],[Etas 35°C]]*0.8+Tabelle1[[#This Row],[Etas 55°C]]*0.2))*2.5</f>
        <v>4.03</v>
      </c>
      <c r="N3008" s="21">
        <f>IF(-(Tabelle1[[#This Row],[80%/20% SCOP]]-5.5)/5.5=1,"n.a.",-(Tabelle1[[#This Row],[80%/20% SCOP]]-5.5)/5.5)</f>
        <v>0.26727272727272722</v>
      </c>
    </row>
    <row r="3009" spans="1:14" ht="20.100000000000001" customHeight="1" x14ac:dyDescent="0.25">
      <c r="A3009" s="24">
        <v>16018400</v>
      </c>
      <c r="B3009" s="15" t="s">
        <v>3044</v>
      </c>
      <c r="C3009" s="15" t="s">
        <v>3071</v>
      </c>
      <c r="D3009" s="16" t="s">
        <v>2</v>
      </c>
      <c r="E3009" s="17">
        <v>19.7</v>
      </c>
      <c r="F3009" s="18">
        <v>2.0499999999999998</v>
      </c>
      <c r="G3009" s="17">
        <v>19.8</v>
      </c>
      <c r="H3009" s="18">
        <v>1.55</v>
      </c>
      <c r="I3009" s="16" t="s">
        <v>3</v>
      </c>
      <c r="J3009" s="16" t="s">
        <v>4</v>
      </c>
      <c r="K3009" s="16" t="s">
        <v>4</v>
      </c>
      <c r="L3009" s="19">
        <f>IF(Tabelle1[[#This Row],[Heizleistung (55°C)]]=0,Tabelle1[[#This Row],[Heizleistung (35°C)]],(Tabelle1[[#This Row],[Heizleistung (35°C)]]+Tabelle1[[#This Row],[Heizleistung (55°C)]])/2)</f>
        <v>19.75</v>
      </c>
      <c r="M3009" s="20">
        <f>IF(Tabelle1[[#This Row],[Etas 55°C]]=0,0,(Tabelle1[[#This Row],[Etas 35°C]]*0.8+Tabelle1[[#This Row],[Etas 55°C]]*0.2))*2.5</f>
        <v>4.875</v>
      </c>
      <c r="N3009" s="21">
        <f>IF(-(Tabelle1[[#This Row],[80%/20% SCOP]]-5.5)/5.5=1,"n.a.",-(Tabelle1[[#This Row],[80%/20% SCOP]]-5.5)/5.5)</f>
        <v>0.11363636363636363</v>
      </c>
    </row>
    <row r="3010" spans="1:14" ht="20.100000000000001" customHeight="1" x14ac:dyDescent="0.25">
      <c r="A3010" s="24">
        <v>16003233</v>
      </c>
      <c r="B3010" s="15" t="s">
        <v>3044</v>
      </c>
      <c r="C3010" s="15" t="s">
        <v>3072</v>
      </c>
      <c r="D3010" s="16" t="s">
        <v>2</v>
      </c>
      <c r="E3010" s="17">
        <v>10</v>
      </c>
      <c r="F3010" s="18">
        <v>1.88</v>
      </c>
      <c r="G3010" s="17">
        <v>10</v>
      </c>
      <c r="H3010" s="18">
        <v>1.47</v>
      </c>
      <c r="I3010" s="16" t="s">
        <v>109</v>
      </c>
      <c r="J3010" s="16" t="s">
        <v>4</v>
      </c>
      <c r="K3010" s="16" t="s">
        <v>4</v>
      </c>
      <c r="L3010" s="19">
        <f>IF(Tabelle1[[#This Row],[Heizleistung (55°C)]]=0,Tabelle1[[#This Row],[Heizleistung (35°C)]],(Tabelle1[[#This Row],[Heizleistung (35°C)]]+Tabelle1[[#This Row],[Heizleistung (55°C)]])/2)</f>
        <v>10</v>
      </c>
      <c r="M3010" s="20">
        <f>IF(Tabelle1[[#This Row],[Etas 55°C]]=0,0,(Tabelle1[[#This Row],[Etas 35°C]]*0.8+Tabelle1[[#This Row],[Etas 55°C]]*0.2))*2.5</f>
        <v>4.4950000000000001</v>
      </c>
      <c r="N3010" s="21">
        <f>IF(-(Tabelle1[[#This Row],[80%/20% SCOP]]-5.5)/5.5=1,"n.a.",-(Tabelle1[[#This Row],[80%/20% SCOP]]-5.5)/5.5)</f>
        <v>0.18272727272727271</v>
      </c>
    </row>
    <row r="3011" spans="1:14" ht="20.100000000000001" customHeight="1" x14ac:dyDescent="0.25">
      <c r="A3011" s="24">
        <v>16011510</v>
      </c>
      <c r="B3011" s="15" t="s">
        <v>3044</v>
      </c>
      <c r="C3011" s="15" t="s">
        <v>3073</v>
      </c>
      <c r="D3011" s="16" t="s">
        <v>2</v>
      </c>
      <c r="E3011" s="17">
        <v>8</v>
      </c>
      <c r="F3011" s="18">
        <v>1.77</v>
      </c>
      <c r="G3011" s="17">
        <v>9</v>
      </c>
      <c r="H3011" s="18">
        <v>1.39</v>
      </c>
      <c r="I3011" s="16" t="s">
        <v>109</v>
      </c>
      <c r="J3011" s="16" t="s">
        <v>4</v>
      </c>
      <c r="K3011" s="16" t="s">
        <v>4</v>
      </c>
      <c r="L3011" s="19">
        <f>IF(Tabelle1[[#This Row],[Heizleistung (55°C)]]=0,Tabelle1[[#This Row],[Heizleistung (35°C)]],(Tabelle1[[#This Row],[Heizleistung (35°C)]]+Tabelle1[[#This Row],[Heizleistung (55°C)]])/2)</f>
        <v>8.5</v>
      </c>
      <c r="M3011" s="20">
        <f>IF(Tabelle1[[#This Row],[Etas 55°C]]=0,0,(Tabelle1[[#This Row],[Etas 35°C]]*0.8+Tabelle1[[#This Row],[Etas 55°C]]*0.2))*2.5</f>
        <v>4.2350000000000003</v>
      </c>
      <c r="N3011" s="21">
        <f>IF(-(Tabelle1[[#This Row],[80%/20% SCOP]]-5.5)/5.5=1,"n.a.",-(Tabelle1[[#This Row],[80%/20% SCOP]]-5.5)/5.5)</f>
        <v>0.22999999999999995</v>
      </c>
    </row>
    <row r="3012" spans="1:14" ht="20.100000000000001" customHeight="1" x14ac:dyDescent="0.25">
      <c r="A3012" s="24">
        <v>16011451</v>
      </c>
      <c r="B3012" s="15" t="s">
        <v>3044</v>
      </c>
      <c r="C3012" s="15" t="s">
        <v>3074</v>
      </c>
      <c r="D3012" s="16" t="s">
        <v>2</v>
      </c>
      <c r="E3012" s="17">
        <v>10</v>
      </c>
      <c r="F3012" s="18">
        <v>1.68</v>
      </c>
      <c r="G3012" s="17">
        <v>8</v>
      </c>
      <c r="H3012" s="18">
        <v>1.32</v>
      </c>
      <c r="I3012" s="16" t="s">
        <v>109</v>
      </c>
      <c r="J3012" s="16" t="s">
        <v>4</v>
      </c>
      <c r="K3012" s="16" t="s">
        <v>4</v>
      </c>
      <c r="L3012" s="19">
        <f>IF(Tabelle1[[#This Row],[Heizleistung (55°C)]]=0,Tabelle1[[#This Row],[Heizleistung (35°C)]],(Tabelle1[[#This Row],[Heizleistung (35°C)]]+Tabelle1[[#This Row],[Heizleistung (55°C)]])/2)</f>
        <v>9</v>
      </c>
      <c r="M3012" s="20">
        <f>IF(Tabelle1[[#This Row],[Etas 55°C]]=0,0,(Tabelle1[[#This Row],[Etas 35°C]]*0.8+Tabelle1[[#This Row],[Etas 55°C]]*0.2))*2.5</f>
        <v>4.0200000000000005</v>
      </c>
      <c r="N3012" s="21">
        <f>IF(-(Tabelle1[[#This Row],[80%/20% SCOP]]-5.5)/5.5=1,"n.a.",-(Tabelle1[[#This Row],[80%/20% SCOP]]-5.5)/5.5)</f>
        <v>0.26909090909090899</v>
      </c>
    </row>
    <row r="3013" spans="1:14" ht="20.100000000000001" customHeight="1" x14ac:dyDescent="0.25">
      <c r="A3013" s="24">
        <v>16003172</v>
      </c>
      <c r="B3013" s="15" t="s">
        <v>3044</v>
      </c>
      <c r="C3013" s="15" t="s">
        <v>3075</v>
      </c>
      <c r="D3013" s="16" t="s">
        <v>2</v>
      </c>
      <c r="E3013" s="17">
        <v>12</v>
      </c>
      <c r="F3013" s="18">
        <v>1.76</v>
      </c>
      <c r="G3013" s="17">
        <v>13</v>
      </c>
      <c r="H3013" s="18">
        <v>1.28</v>
      </c>
      <c r="I3013" s="16" t="s">
        <v>109</v>
      </c>
      <c r="J3013" s="16" t="s">
        <v>4</v>
      </c>
      <c r="K3013" s="16" t="s">
        <v>4</v>
      </c>
      <c r="L3013" s="19">
        <f>IF(Tabelle1[[#This Row],[Heizleistung (55°C)]]=0,Tabelle1[[#This Row],[Heizleistung (35°C)]],(Tabelle1[[#This Row],[Heizleistung (35°C)]]+Tabelle1[[#This Row],[Heizleistung (55°C)]])/2)</f>
        <v>12.5</v>
      </c>
      <c r="M3013" s="20">
        <f>IF(Tabelle1[[#This Row],[Etas 55°C]]=0,0,(Tabelle1[[#This Row],[Etas 35°C]]*0.8+Tabelle1[[#This Row],[Etas 55°C]]*0.2))*2.5</f>
        <v>4.16</v>
      </c>
      <c r="N3013" s="21">
        <f>IF(-(Tabelle1[[#This Row],[80%/20% SCOP]]-5.5)/5.5=1,"n.a.",-(Tabelle1[[#This Row],[80%/20% SCOP]]-5.5)/5.5)</f>
        <v>0.24363636363636362</v>
      </c>
    </row>
    <row r="3014" spans="1:14" ht="20.100000000000001" customHeight="1" x14ac:dyDescent="0.25">
      <c r="A3014" s="24">
        <v>16003228</v>
      </c>
      <c r="B3014" s="15" t="s">
        <v>3044</v>
      </c>
      <c r="C3014" s="15" t="s">
        <v>3076</v>
      </c>
      <c r="D3014" s="16" t="s">
        <v>2</v>
      </c>
      <c r="E3014" s="17">
        <v>9</v>
      </c>
      <c r="F3014" s="18">
        <v>1.88</v>
      </c>
      <c r="G3014" s="17">
        <v>9</v>
      </c>
      <c r="H3014" s="18">
        <v>1.48</v>
      </c>
      <c r="I3014" s="16" t="s">
        <v>109</v>
      </c>
      <c r="J3014" s="16" t="s">
        <v>4</v>
      </c>
      <c r="K3014" s="16" t="s">
        <v>4</v>
      </c>
      <c r="L3014" s="19">
        <f>IF(Tabelle1[[#This Row],[Heizleistung (55°C)]]=0,Tabelle1[[#This Row],[Heizleistung (35°C)]],(Tabelle1[[#This Row],[Heizleistung (35°C)]]+Tabelle1[[#This Row],[Heizleistung (55°C)]])/2)</f>
        <v>9</v>
      </c>
      <c r="M3014" s="20">
        <f>IF(Tabelle1[[#This Row],[Etas 55°C]]=0,0,(Tabelle1[[#This Row],[Etas 35°C]]*0.8+Tabelle1[[#This Row],[Etas 55°C]]*0.2))*2.5</f>
        <v>4.5</v>
      </c>
      <c r="N3014" s="21">
        <f>IF(-(Tabelle1[[#This Row],[80%/20% SCOP]]-5.5)/5.5=1,"n.a.",-(Tabelle1[[#This Row],[80%/20% SCOP]]-5.5)/5.5)</f>
        <v>0.18181818181818182</v>
      </c>
    </row>
    <row r="3015" spans="1:14" ht="20.100000000000001" customHeight="1" x14ac:dyDescent="0.25">
      <c r="A3015" s="24">
        <v>16018730</v>
      </c>
      <c r="B3015" s="15" t="s">
        <v>3044</v>
      </c>
      <c r="C3015" s="15" t="s">
        <v>3077</v>
      </c>
      <c r="D3015" s="16" t="s">
        <v>2</v>
      </c>
      <c r="E3015" s="17">
        <v>39.5</v>
      </c>
      <c r="F3015" s="18">
        <v>1.86</v>
      </c>
      <c r="G3015" s="17">
        <v>40</v>
      </c>
      <c r="H3015" s="18">
        <v>1.49</v>
      </c>
      <c r="I3015" s="16" t="s">
        <v>3</v>
      </c>
      <c r="J3015" s="16" t="s">
        <v>4</v>
      </c>
      <c r="K3015" s="16" t="s">
        <v>4</v>
      </c>
      <c r="L3015" s="19">
        <f>IF(Tabelle1[[#This Row],[Heizleistung (55°C)]]=0,Tabelle1[[#This Row],[Heizleistung (35°C)]],(Tabelle1[[#This Row],[Heizleistung (35°C)]]+Tabelle1[[#This Row],[Heizleistung (55°C)]])/2)</f>
        <v>39.75</v>
      </c>
      <c r="M3015" s="20">
        <f>IF(Tabelle1[[#This Row],[Etas 55°C]]=0,0,(Tabelle1[[#This Row],[Etas 35°C]]*0.8+Tabelle1[[#This Row],[Etas 55°C]]*0.2))*2.5</f>
        <v>4.4650000000000007</v>
      </c>
      <c r="N3015" s="21">
        <f>IF(-(Tabelle1[[#This Row],[80%/20% SCOP]]-5.5)/5.5=1,"n.a.",-(Tabelle1[[#This Row],[80%/20% SCOP]]-5.5)/5.5)</f>
        <v>0.18818181818181803</v>
      </c>
    </row>
    <row r="3016" spans="1:14" ht="20.100000000000001" customHeight="1" x14ac:dyDescent="0.25">
      <c r="A3016" s="24">
        <v>16011116</v>
      </c>
      <c r="B3016" s="15" t="s">
        <v>3044</v>
      </c>
      <c r="C3016" s="15" t="s">
        <v>3078</v>
      </c>
      <c r="D3016" s="16" t="s">
        <v>2</v>
      </c>
      <c r="E3016" s="17">
        <v>6</v>
      </c>
      <c r="F3016" s="18">
        <v>1.88</v>
      </c>
      <c r="G3016" s="17">
        <v>6</v>
      </c>
      <c r="H3016" s="18">
        <v>1.4</v>
      </c>
      <c r="I3016" s="16" t="s">
        <v>3</v>
      </c>
      <c r="J3016" s="16" t="s">
        <v>4</v>
      </c>
      <c r="K3016" s="16" t="s">
        <v>4</v>
      </c>
      <c r="L3016" s="19">
        <f>IF(Tabelle1[[#This Row],[Heizleistung (55°C)]]=0,Tabelle1[[#This Row],[Heizleistung (35°C)]],(Tabelle1[[#This Row],[Heizleistung (35°C)]]+Tabelle1[[#This Row],[Heizleistung (55°C)]])/2)</f>
        <v>6</v>
      </c>
      <c r="M3016" s="20">
        <f>IF(Tabelle1[[#This Row],[Etas 55°C]]=0,0,(Tabelle1[[#This Row],[Etas 35°C]]*0.8+Tabelle1[[#This Row],[Etas 55°C]]*0.2))*2.5</f>
        <v>4.46</v>
      </c>
      <c r="N3016" s="21">
        <f>IF(-(Tabelle1[[#This Row],[80%/20% SCOP]]-5.5)/5.5=1,"n.a.",-(Tabelle1[[#This Row],[80%/20% SCOP]]-5.5)/5.5)</f>
        <v>0.18909090909090909</v>
      </c>
    </row>
    <row r="3017" spans="1:14" ht="20.100000000000001" customHeight="1" x14ac:dyDescent="0.25">
      <c r="A3017" s="24">
        <v>16003165</v>
      </c>
      <c r="B3017" s="15" t="s">
        <v>3044</v>
      </c>
      <c r="C3017" s="15" t="s">
        <v>3079</v>
      </c>
      <c r="D3017" s="16" t="s">
        <v>2</v>
      </c>
      <c r="E3017" s="17">
        <v>7</v>
      </c>
      <c r="F3017" s="18">
        <v>1.76</v>
      </c>
      <c r="G3017" s="17">
        <v>6</v>
      </c>
      <c r="H3017" s="18">
        <v>1.29</v>
      </c>
      <c r="I3017" s="16" t="s">
        <v>109</v>
      </c>
      <c r="J3017" s="16" t="s">
        <v>4</v>
      </c>
      <c r="K3017" s="16" t="s">
        <v>4</v>
      </c>
      <c r="L3017" s="19">
        <f>IF(Tabelle1[[#This Row],[Heizleistung (55°C)]]=0,Tabelle1[[#This Row],[Heizleistung (35°C)]],(Tabelle1[[#This Row],[Heizleistung (35°C)]]+Tabelle1[[#This Row],[Heizleistung (55°C)]])/2)</f>
        <v>6.5</v>
      </c>
      <c r="M3017" s="20">
        <f>IF(Tabelle1[[#This Row],[Etas 55°C]]=0,0,(Tabelle1[[#This Row],[Etas 35°C]]*0.8+Tabelle1[[#This Row],[Etas 55°C]]*0.2))*2.5</f>
        <v>4.165</v>
      </c>
      <c r="N3017" s="21">
        <f>IF(-(Tabelle1[[#This Row],[80%/20% SCOP]]-5.5)/5.5=1,"n.a.",-(Tabelle1[[#This Row],[80%/20% SCOP]]-5.5)/5.5)</f>
        <v>0.24272727272727271</v>
      </c>
    </row>
    <row r="3018" spans="1:14" ht="20.100000000000001" customHeight="1" x14ac:dyDescent="0.25">
      <c r="A3018" s="24">
        <v>16011679</v>
      </c>
      <c r="B3018" s="15" t="s">
        <v>3080</v>
      </c>
      <c r="C3018" s="15" t="s">
        <v>3081</v>
      </c>
      <c r="D3018" s="16" t="s">
        <v>2</v>
      </c>
      <c r="E3018" s="17">
        <v>6.8</v>
      </c>
      <c r="F3018" s="18">
        <v>1.738</v>
      </c>
      <c r="G3018" s="17">
        <v>7.57</v>
      </c>
      <c r="H3018" s="18">
        <v>1.298</v>
      </c>
      <c r="I3018" s="16" t="s">
        <v>355</v>
      </c>
      <c r="J3018" s="16" t="s">
        <v>4</v>
      </c>
      <c r="K3018" s="16" t="s">
        <v>4</v>
      </c>
      <c r="L3018" s="19">
        <f>IF(Tabelle1[[#This Row],[Heizleistung (55°C)]]=0,Tabelle1[[#This Row],[Heizleistung (35°C)]],(Tabelle1[[#This Row],[Heizleistung (35°C)]]+Tabelle1[[#This Row],[Heizleistung (55°C)]])/2)</f>
        <v>7.1850000000000005</v>
      </c>
      <c r="M3018" s="20">
        <f>IF(Tabelle1[[#This Row],[Etas 55°C]]=0,0,(Tabelle1[[#This Row],[Etas 35°C]]*0.8+Tabelle1[[#This Row],[Etas 55°C]]*0.2))*2.5</f>
        <v>4.125</v>
      </c>
      <c r="N3018" s="21">
        <f>IF(-(Tabelle1[[#This Row],[80%/20% SCOP]]-5.5)/5.5=1,"n.a.",-(Tabelle1[[#This Row],[80%/20% SCOP]]-5.5)/5.5)</f>
        <v>0.25</v>
      </c>
    </row>
    <row r="3019" spans="1:14" ht="20.100000000000001" customHeight="1" x14ac:dyDescent="0.25">
      <c r="A3019" s="24">
        <v>16015877</v>
      </c>
      <c r="B3019" s="15" t="s">
        <v>3080</v>
      </c>
      <c r="C3019" s="15" t="s">
        <v>3082</v>
      </c>
      <c r="D3019" s="16" t="s">
        <v>2</v>
      </c>
      <c r="E3019" s="17">
        <v>8.1999999999999993</v>
      </c>
      <c r="F3019" s="18">
        <v>1.9910000000000001</v>
      </c>
      <c r="G3019" s="17">
        <v>8</v>
      </c>
      <c r="H3019" s="18">
        <v>1.486</v>
      </c>
      <c r="I3019" s="16" t="s">
        <v>3</v>
      </c>
      <c r="J3019" s="16" t="s">
        <v>4</v>
      </c>
      <c r="K3019" s="16" t="s">
        <v>4</v>
      </c>
      <c r="L3019" s="19">
        <f>IF(Tabelle1[[#This Row],[Heizleistung (55°C)]]=0,Tabelle1[[#This Row],[Heizleistung (35°C)]],(Tabelle1[[#This Row],[Heizleistung (35°C)]]+Tabelle1[[#This Row],[Heizleistung (55°C)]])/2)</f>
        <v>8.1</v>
      </c>
      <c r="M3019" s="20">
        <f>IF(Tabelle1[[#This Row],[Etas 55°C]]=0,0,(Tabelle1[[#This Row],[Etas 35°C]]*0.8+Tabelle1[[#This Row],[Etas 55°C]]*0.2))*2.5</f>
        <v>4.7250000000000005</v>
      </c>
      <c r="N3019" s="21">
        <f>IF(-(Tabelle1[[#This Row],[80%/20% SCOP]]-5.5)/5.5=1,"n.a.",-(Tabelle1[[#This Row],[80%/20% SCOP]]-5.5)/5.5)</f>
        <v>0.14090909090909082</v>
      </c>
    </row>
    <row r="3020" spans="1:14" ht="20.100000000000001" customHeight="1" x14ac:dyDescent="0.25">
      <c r="A3020" s="24">
        <v>16018399</v>
      </c>
      <c r="B3020" s="15" t="s">
        <v>3080</v>
      </c>
      <c r="C3020" s="15" t="s">
        <v>3083</v>
      </c>
      <c r="D3020" s="16" t="s">
        <v>2</v>
      </c>
      <c r="E3020" s="17">
        <v>5</v>
      </c>
      <c r="F3020" s="18">
        <v>1.92</v>
      </c>
      <c r="G3020" s="17">
        <v>5</v>
      </c>
      <c r="H3020" s="18">
        <v>1.39</v>
      </c>
      <c r="I3020" s="16" t="s">
        <v>3</v>
      </c>
      <c r="J3020" s="16" t="s">
        <v>4</v>
      </c>
      <c r="K3020" s="16" t="s">
        <v>4</v>
      </c>
      <c r="L3020" s="19">
        <f>IF(Tabelle1[[#This Row],[Heizleistung (55°C)]]=0,Tabelle1[[#This Row],[Heizleistung (35°C)]],(Tabelle1[[#This Row],[Heizleistung (35°C)]]+Tabelle1[[#This Row],[Heizleistung (55°C)]])/2)</f>
        <v>5</v>
      </c>
      <c r="M3020" s="20">
        <f>IF(Tabelle1[[#This Row],[Etas 55°C]]=0,0,(Tabelle1[[#This Row],[Etas 35°C]]*0.8+Tabelle1[[#This Row],[Etas 55°C]]*0.2))*2.5</f>
        <v>4.5350000000000001</v>
      </c>
      <c r="N3020" s="21">
        <f>IF(-(Tabelle1[[#This Row],[80%/20% SCOP]]-5.5)/5.5=1,"n.a.",-(Tabelle1[[#This Row],[80%/20% SCOP]]-5.5)/5.5)</f>
        <v>0.17545454545454542</v>
      </c>
    </row>
    <row r="3021" spans="1:14" ht="20.100000000000001" customHeight="1" x14ac:dyDescent="0.25">
      <c r="A3021" s="24">
        <v>16015871</v>
      </c>
      <c r="B3021" s="15" t="s">
        <v>3080</v>
      </c>
      <c r="C3021" s="15" t="s">
        <v>3084</v>
      </c>
      <c r="D3021" s="16" t="s">
        <v>2</v>
      </c>
      <c r="E3021" s="17">
        <v>16</v>
      </c>
      <c r="F3021" s="18">
        <v>1.7869999999999999</v>
      </c>
      <c r="G3021" s="17">
        <v>16.3</v>
      </c>
      <c r="H3021" s="18">
        <v>1.37</v>
      </c>
      <c r="I3021" s="16" t="s">
        <v>3</v>
      </c>
      <c r="J3021" s="16" t="s">
        <v>4</v>
      </c>
      <c r="K3021" s="16" t="s">
        <v>4</v>
      </c>
      <c r="L3021" s="19">
        <f>IF(Tabelle1[[#This Row],[Heizleistung (55°C)]]=0,Tabelle1[[#This Row],[Heizleistung (35°C)]],(Tabelle1[[#This Row],[Heizleistung (35°C)]]+Tabelle1[[#This Row],[Heizleistung (55°C)]])/2)</f>
        <v>16.149999999999999</v>
      </c>
      <c r="M3021" s="20">
        <f>IF(Tabelle1[[#This Row],[Etas 55°C]]=0,0,(Tabelle1[[#This Row],[Etas 35°C]]*0.8+Tabelle1[[#This Row],[Etas 55°C]]*0.2))*2.5</f>
        <v>4.2590000000000003</v>
      </c>
      <c r="N3021" s="21">
        <f>IF(-(Tabelle1[[#This Row],[80%/20% SCOP]]-5.5)/5.5=1,"n.a.",-(Tabelle1[[#This Row],[80%/20% SCOP]]-5.5)/5.5)</f>
        <v>0.22563636363636358</v>
      </c>
    </row>
    <row r="3022" spans="1:14" ht="20.100000000000001" customHeight="1" x14ac:dyDescent="0.25">
      <c r="A3022" s="24">
        <v>16017500</v>
      </c>
      <c r="B3022" s="15" t="s">
        <v>3080</v>
      </c>
      <c r="C3022" s="15" t="s">
        <v>3085</v>
      </c>
      <c r="D3022" s="16" t="s">
        <v>2</v>
      </c>
      <c r="E3022" s="17">
        <v>6.1</v>
      </c>
      <c r="F3022" s="18">
        <v>2.0720000000000001</v>
      </c>
      <c r="G3022" s="17">
        <v>6.1</v>
      </c>
      <c r="H3022" s="18">
        <v>1.4570000000000001</v>
      </c>
      <c r="I3022" s="16" t="s">
        <v>3</v>
      </c>
      <c r="J3022" s="16" t="s">
        <v>4</v>
      </c>
      <c r="K3022" s="16" t="s">
        <v>4</v>
      </c>
      <c r="L3022" s="19">
        <f>IF(Tabelle1[[#This Row],[Heizleistung (55°C)]]=0,Tabelle1[[#This Row],[Heizleistung (35°C)]],(Tabelle1[[#This Row],[Heizleistung (35°C)]]+Tabelle1[[#This Row],[Heizleistung (55°C)]])/2)</f>
        <v>6.1</v>
      </c>
      <c r="M3022" s="20">
        <f>IF(Tabelle1[[#This Row],[Etas 55°C]]=0,0,(Tabelle1[[#This Row],[Etas 35°C]]*0.8+Tabelle1[[#This Row],[Etas 55°C]]*0.2))*2.5</f>
        <v>4.8725000000000005</v>
      </c>
      <c r="N3022" s="21">
        <f>IF(-(Tabelle1[[#This Row],[80%/20% SCOP]]-5.5)/5.5=1,"n.a.",-(Tabelle1[[#This Row],[80%/20% SCOP]]-5.5)/5.5)</f>
        <v>0.11409090909090901</v>
      </c>
    </row>
    <row r="3023" spans="1:14" ht="20.100000000000001" customHeight="1" x14ac:dyDescent="0.25">
      <c r="A3023" s="24">
        <v>16011680</v>
      </c>
      <c r="B3023" s="15" t="s">
        <v>3080</v>
      </c>
      <c r="C3023" s="15" t="s">
        <v>3086</v>
      </c>
      <c r="D3023" s="16" t="s">
        <v>2</v>
      </c>
      <c r="E3023" s="17">
        <v>9.4</v>
      </c>
      <c r="F3023" s="18">
        <v>1.681</v>
      </c>
      <c r="G3023" s="17">
        <v>10.75</v>
      </c>
      <c r="H3023" s="18">
        <v>1.272</v>
      </c>
      <c r="I3023" s="16" t="s">
        <v>355</v>
      </c>
      <c r="J3023" s="16" t="s">
        <v>4</v>
      </c>
      <c r="K3023" s="16" t="s">
        <v>4</v>
      </c>
      <c r="L3023" s="19">
        <f>IF(Tabelle1[[#This Row],[Heizleistung (55°C)]]=0,Tabelle1[[#This Row],[Heizleistung (35°C)]],(Tabelle1[[#This Row],[Heizleistung (35°C)]]+Tabelle1[[#This Row],[Heizleistung (55°C)]])/2)</f>
        <v>10.074999999999999</v>
      </c>
      <c r="M3023" s="20">
        <f>IF(Tabelle1[[#This Row],[Etas 55°C]]=0,0,(Tabelle1[[#This Row],[Etas 35°C]]*0.8+Tabelle1[[#This Row],[Etas 55°C]]*0.2))*2.5</f>
        <v>3.9980000000000002</v>
      </c>
      <c r="N3023" s="21">
        <f>IF(-(Tabelle1[[#This Row],[80%/20% SCOP]]-5.5)/5.5=1,"n.a.",-(Tabelle1[[#This Row],[80%/20% SCOP]]-5.5)/5.5)</f>
        <v>0.27309090909090905</v>
      </c>
    </row>
    <row r="3024" spans="1:14" ht="20.100000000000001" customHeight="1" x14ac:dyDescent="0.25">
      <c r="A3024" s="24">
        <v>16011681</v>
      </c>
      <c r="B3024" s="15" t="s">
        <v>3080</v>
      </c>
      <c r="C3024" s="15" t="s">
        <v>3087</v>
      </c>
      <c r="D3024" s="16" t="s">
        <v>2</v>
      </c>
      <c r="E3024" s="17">
        <v>14.29</v>
      </c>
      <c r="F3024" s="18">
        <v>1.718</v>
      </c>
      <c r="G3024" s="17">
        <v>16.350000000000001</v>
      </c>
      <c r="H3024" s="18">
        <v>1.286</v>
      </c>
      <c r="I3024" s="16" t="s">
        <v>355</v>
      </c>
      <c r="J3024" s="16" t="s">
        <v>4</v>
      </c>
      <c r="K3024" s="16" t="s">
        <v>4</v>
      </c>
      <c r="L3024" s="19">
        <f>IF(Tabelle1[[#This Row],[Heizleistung (55°C)]]=0,Tabelle1[[#This Row],[Heizleistung (35°C)]],(Tabelle1[[#This Row],[Heizleistung (35°C)]]+Tabelle1[[#This Row],[Heizleistung (55°C)]])/2)</f>
        <v>15.32</v>
      </c>
      <c r="M3024" s="20">
        <f>IF(Tabelle1[[#This Row],[Etas 55°C]]=0,0,(Tabelle1[[#This Row],[Etas 35°C]]*0.8+Tabelle1[[#This Row],[Etas 55°C]]*0.2))*2.5</f>
        <v>4.0790000000000006</v>
      </c>
      <c r="N3024" s="21">
        <f>IF(-(Tabelle1[[#This Row],[80%/20% SCOP]]-5.5)/5.5=1,"n.a.",-(Tabelle1[[#This Row],[80%/20% SCOP]]-5.5)/5.5)</f>
        <v>0.25836363636363624</v>
      </c>
    </row>
    <row r="3025" spans="1:14" ht="20.100000000000001" customHeight="1" x14ac:dyDescent="0.25">
      <c r="A3025" s="24">
        <v>16016023</v>
      </c>
      <c r="B3025" s="15" t="s">
        <v>3080</v>
      </c>
      <c r="C3025" s="15" t="s">
        <v>3088</v>
      </c>
      <c r="D3025" s="16" t="s">
        <v>2</v>
      </c>
      <c r="E3025" s="17">
        <v>10</v>
      </c>
      <c r="F3025" s="18">
        <v>2.0009999999999999</v>
      </c>
      <c r="G3025" s="17">
        <v>10</v>
      </c>
      <c r="H3025" s="18">
        <v>1.488</v>
      </c>
      <c r="I3025" s="16" t="s">
        <v>3</v>
      </c>
      <c r="J3025" s="16" t="s">
        <v>4</v>
      </c>
      <c r="K3025" s="16" t="s">
        <v>4</v>
      </c>
      <c r="L3025" s="19">
        <f>IF(Tabelle1[[#This Row],[Heizleistung (55°C)]]=0,Tabelle1[[#This Row],[Heizleistung (35°C)]],(Tabelle1[[#This Row],[Heizleistung (35°C)]]+Tabelle1[[#This Row],[Heizleistung (55°C)]])/2)</f>
        <v>10</v>
      </c>
      <c r="M3025" s="20">
        <f>IF(Tabelle1[[#This Row],[Etas 55°C]]=0,0,(Tabelle1[[#This Row],[Etas 35°C]]*0.8+Tabelle1[[#This Row],[Etas 55°C]]*0.2))*2.5</f>
        <v>4.7460000000000004</v>
      </c>
      <c r="N3025" s="21">
        <f>IF(-(Tabelle1[[#This Row],[80%/20% SCOP]]-5.5)/5.5=1,"n.a.",-(Tabelle1[[#This Row],[80%/20% SCOP]]-5.5)/5.5)</f>
        <v>0.13709090909090901</v>
      </c>
    </row>
    <row r="3026" spans="1:14" ht="20.100000000000001" customHeight="1" x14ac:dyDescent="0.25">
      <c r="A3026" s="24">
        <v>16012528</v>
      </c>
      <c r="B3026" s="15" t="s">
        <v>3089</v>
      </c>
      <c r="C3026" s="15" t="s">
        <v>3090</v>
      </c>
      <c r="D3026" s="16" t="s">
        <v>2</v>
      </c>
      <c r="E3026" s="17">
        <v>13</v>
      </c>
      <c r="F3026" s="18">
        <v>1.81</v>
      </c>
      <c r="G3026" s="17">
        <v>13</v>
      </c>
      <c r="H3026" s="18">
        <v>1.37</v>
      </c>
      <c r="I3026" s="16" t="s">
        <v>40</v>
      </c>
      <c r="J3026" s="16" t="s">
        <v>15</v>
      </c>
      <c r="K3026" s="16" t="s">
        <v>15</v>
      </c>
      <c r="L3026" s="19">
        <f>IF(Tabelle1[[#This Row],[Heizleistung (55°C)]]=0,Tabelle1[[#This Row],[Heizleistung (35°C)]],(Tabelle1[[#This Row],[Heizleistung (35°C)]]+Tabelle1[[#This Row],[Heizleistung (55°C)]])/2)</f>
        <v>13</v>
      </c>
      <c r="M3026" s="20">
        <f>IF(Tabelle1[[#This Row],[Etas 55°C]]=0,0,(Tabelle1[[#This Row],[Etas 35°C]]*0.8+Tabelle1[[#This Row],[Etas 55°C]]*0.2))*2.5</f>
        <v>4.3050000000000006</v>
      </c>
      <c r="N3026" s="21">
        <f>IF(-(Tabelle1[[#This Row],[80%/20% SCOP]]-5.5)/5.5=1,"n.a.",-(Tabelle1[[#This Row],[80%/20% SCOP]]-5.5)/5.5)</f>
        <v>0.21727272727272717</v>
      </c>
    </row>
    <row r="3027" spans="1:14" ht="20.100000000000001" customHeight="1" x14ac:dyDescent="0.25">
      <c r="A3027" s="24">
        <v>16012538</v>
      </c>
      <c r="B3027" s="15" t="s">
        <v>3089</v>
      </c>
      <c r="C3027" s="15" t="s">
        <v>3091</v>
      </c>
      <c r="D3027" s="16" t="s">
        <v>2</v>
      </c>
      <c r="E3027" s="17">
        <v>12</v>
      </c>
      <c r="F3027" s="18">
        <v>1.8</v>
      </c>
      <c r="G3027" s="17">
        <v>12</v>
      </c>
      <c r="H3027" s="18">
        <v>1.37</v>
      </c>
      <c r="I3027" s="16" t="s">
        <v>40</v>
      </c>
      <c r="J3027" s="16" t="s">
        <v>4</v>
      </c>
      <c r="K3027" s="16" t="s">
        <v>15</v>
      </c>
      <c r="L3027" s="19">
        <f>IF(Tabelle1[[#This Row],[Heizleistung (55°C)]]=0,Tabelle1[[#This Row],[Heizleistung (35°C)]],(Tabelle1[[#This Row],[Heizleistung (35°C)]]+Tabelle1[[#This Row],[Heizleistung (55°C)]])/2)</f>
        <v>12</v>
      </c>
      <c r="M3027" s="20">
        <f>IF(Tabelle1[[#This Row],[Etas 55°C]]=0,0,(Tabelle1[[#This Row],[Etas 35°C]]*0.8+Tabelle1[[#This Row],[Etas 55°C]]*0.2))*2.5</f>
        <v>4.2850000000000001</v>
      </c>
      <c r="N3027" s="21">
        <f>IF(-(Tabelle1[[#This Row],[80%/20% SCOP]]-5.5)/5.5=1,"n.a.",-(Tabelle1[[#This Row],[80%/20% SCOP]]-5.5)/5.5)</f>
        <v>0.22090909090909089</v>
      </c>
    </row>
    <row r="3028" spans="1:14" ht="20.100000000000001" customHeight="1" x14ac:dyDescent="0.25">
      <c r="A3028" s="24">
        <v>16017059</v>
      </c>
      <c r="B3028" s="15" t="s">
        <v>3089</v>
      </c>
      <c r="C3028" s="15" t="s">
        <v>3092</v>
      </c>
      <c r="D3028" s="16" t="s">
        <v>2</v>
      </c>
      <c r="E3028" s="17">
        <v>10.26</v>
      </c>
      <c r="F3028" s="18">
        <v>1.8080000000000001</v>
      </c>
      <c r="G3028" s="17">
        <v>12.16</v>
      </c>
      <c r="H3028" s="18">
        <v>1.347</v>
      </c>
      <c r="I3028" s="16" t="s">
        <v>3</v>
      </c>
      <c r="J3028" s="16" t="s">
        <v>4</v>
      </c>
      <c r="K3028" s="16" t="s">
        <v>4</v>
      </c>
      <c r="L3028" s="19">
        <f>IF(Tabelle1[[#This Row],[Heizleistung (55°C)]]=0,Tabelle1[[#This Row],[Heizleistung (35°C)]],(Tabelle1[[#This Row],[Heizleistung (35°C)]]+Tabelle1[[#This Row],[Heizleistung (55°C)]])/2)</f>
        <v>11.21</v>
      </c>
      <c r="M3028" s="20">
        <f>IF(Tabelle1[[#This Row],[Etas 55°C]]=0,0,(Tabelle1[[#This Row],[Etas 35°C]]*0.8+Tabelle1[[#This Row],[Etas 55°C]]*0.2))*2.5</f>
        <v>4.2895000000000003</v>
      </c>
      <c r="N3028" s="21">
        <f>IF(-(Tabelle1[[#This Row],[80%/20% SCOP]]-5.5)/5.5=1,"n.a.",-(Tabelle1[[#This Row],[80%/20% SCOP]]-5.5)/5.5)</f>
        <v>0.22009090909090903</v>
      </c>
    </row>
    <row r="3029" spans="1:14" ht="20.100000000000001" customHeight="1" x14ac:dyDescent="0.25">
      <c r="A3029" s="24">
        <v>16017060</v>
      </c>
      <c r="B3029" s="15" t="s">
        <v>3089</v>
      </c>
      <c r="C3029" s="15" t="s">
        <v>3093</v>
      </c>
      <c r="D3029" s="16" t="s">
        <v>2</v>
      </c>
      <c r="E3029" s="17">
        <v>12.03</v>
      </c>
      <c r="F3029" s="18">
        <v>1.841</v>
      </c>
      <c r="G3029" s="17">
        <v>11.94</v>
      </c>
      <c r="H3029" s="18">
        <v>1.41</v>
      </c>
      <c r="I3029" s="16" t="s">
        <v>3</v>
      </c>
      <c r="J3029" s="16" t="s">
        <v>4</v>
      </c>
      <c r="K3029" s="16" t="s">
        <v>4</v>
      </c>
      <c r="L3029" s="19">
        <f>IF(Tabelle1[[#This Row],[Heizleistung (55°C)]]=0,Tabelle1[[#This Row],[Heizleistung (35°C)]],(Tabelle1[[#This Row],[Heizleistung (35°C)]]+Tabelle1[[#This Row],[Heizleistung (55°C)]])/2)</f>
        <v>11.984999999999999</v>
      </c>
      <c r="M3029" s="20">
        <f>IF(Tabelle1[[#This Row],[Etas 55°C]]=0,0,(Tabelle1[[#This Row],[Etas 35°C]]*0.8+Tabelle1[[#This Row],[Etas 55°C]]*0.2))*2.5</f>
        <v>4.3870000000000005</v>
      </c>
      <c r="N3029" s="21">
        <f>IF(-(Tabelle1[[#This Row],[80%/20% SCOP]]-5.5)/5.5=1,"n.a.",-(Tabelle1[[#This Row],[80%/20% SCOP]]-5.5)/5.5)</f>
        <v>0.20236363636363627</v>
      </c>
    </row>
    <row r="3030" spans="1:14" ht="20.100000000000001" customHeight="1" x14ac:dyDescent="0.25">
      <c r="A3030" s="24">
        <v>16012526</v>
      </c>
      <c r="B3030" s="15" t="s">
        <v>3089</v>
      </c>
      <c r="C3030" s="15" t="s">
        <v>3094</v>
      </c>
      <c r="D3030" s="16" t="s">
        <v>2</v>
      </c>
      <c r="E3030" s="17">
        <v>11</v>
      </c>
      <c r="F3030" s="18">
        <v>1.82</v>
      </c>
      <c r="G3030" s="17">
        <v>11</v>
      </c>
      <c r="H3030" s="18">
        <v>1.26</v>
      </c>
      <c r="I3030" s="16" t="s">
        <v>40</v>
      </c>
      <c r="J3030" s="16" t="s">
        <v>15</v>
      </c>
      <c r="K3030" s="16" t="s">
        <v>15</v>
      </c>
      <c r="L3030" s="19">
        <f>IF(Tabelle1[[#This Row],[Heizleistung (55°C)]]=0,Tabelle1[[#This Row],[Heizleistung (35°C)]],(Tabelle1[[#This Row],[Heizleistung (35°C)]]+Tabelle1[[#This Row],[Heizleistung (55°C)]])/2)</f>
        <v>11</v>
      </c>
      <c r="M3030" s="20">
        <f>IF(Tabelle1[[#This Row],[Etas 55°C]]=0,0,(Tabelle1[[#This Row],[Etas 35°C]]*0.8+Tabelle1[[#This Row],[Etas 55°C]]*0.2))*2.5</f>
        <v>4.2700000000000005</v>
      </c>
      <c r="N3030" s="21">
        <f>IF(-(Tabelle1[[#This Row],[80%/20% SCOP]]-5.5)/5.5=1,"n.a.",-(Tabelle1[[#This Row],[80%/20% SCOP]]-5.5)/5.5)</f>
        <v>0.22363636363636355</v>
      </c>
    </row>
    <row r="3031" spans="1:14" ht="20.100000000000001" customHeight="1" x14ac:dyDescent="0.25">
      <c r="A3031" s="24">
        <v>16012524</v>
      </c>
      <c r="B3031" s="15" t="s">
        <v>3089</v>
      </c>
      <c r="C3031" s="15" t="s">
        <v>3095</v>
      </c>
      <c r="D3031" s="16" t="s">
        <v>2</v>
      </c>
      <c r="E3031" s="17">
        <v>7</v>
      </c>
      <c r="F3031" s="18">
        <v>1.81</v>
      </c>
      <c r="G3031" s="17">
        <v>7</v>
      </c>
      <c r="H3031" s="18">
        <v>1.29</v>
      </c>
      <c r="I3031" s="16" t="s">
        <v>40</v>
      </c>
      <c r="J3031" s="16" t="s">
        <v>15</v>
      </c>
      <c r="K3031" s="16" t="s">
        <v>15</v>
      </c>
      <c r="L3031" s="19">
        <f>IF(Tabelle1[[#This Row],[Heizleistung (55°C)]]=0,Tabelle1[[#This Row],[Heizleistung (35°C)]],(Tabelle1[[#This Row],[Heizleistung (35°C)]]+Tabelle1[[#This Row],[Heizleistung (55°C)]])/2)</f>
        <v>7</v>
      </c>
      <c r="M3031" s="20">
        <f>IF(Tabelle1[[#This Row],[Etas 55°C]]=0,0,(Tabelle1[[#This Row],[Etas 35°C]]*0.8+Tabelle1[[#This Row],[Etas 55°C]]*0.2))*2.5</f>
        <v>4.2650000000000006</v>
      </c>
      <c r="N3031" s="21">
        <f>IF(-(Tabelle1[[#This Row],[80%/20% SCOP]]-5.5)/5.5=1,"n.a.",-(Tabelle1[[#This Row],[80%/20% SCOP]]-5.5)/5.5)</f>
        <v>0.22454545454545444</v>
      </c>
    </row>
    <row r="3032" spans="1:14" ht="20.100000000000001" customHeight="1" x14ac:dyDescent="0.25">
      <c r="A3032" s="24">
        <v>16012530</v>
      </c>
      <c r="B3032" s="15" t="s">
        <v>3089</v>
      </c>
      <c r="C3032" s="15" t="s">
        <v>3096</v>
      </c>
      <c r="D3032" s="16" t="s">
        <v>2</v>
      </c>
      <c r="E3032" s="17">
        <v>9</v>
      </c>
      <c r="F3032" s="18">
        <v>1.85</v>
      </c>
      <c r="G3032" s="17">
        <v>10</v>
      </c>
      <c r="H3032" s="18">
        <v>1.36</v>
      </c>
      <c r="I3032" s="16" t="s">
        <v>40</v>
      </c>
      <c r="J3032" s="16" t="s">
        <v>15</v>
      </c>
      <c r="K3032" s="16" t="s">
        <v>15</v>
      </c>
      <c r="L3032" s="19">
        <f>IF(Tabelle1[[#This Row],[Heizleistung (55°C)]]=0,Tabelle1[[#This Row],[Heizleistung (35°C)]],(Tabelle1[[#This Row],[Heizleistung (35°C)]]+Tabelle1[[#This Row],[Heizleistung (55°C)]])/2)</f>
        <v>9.5</v>
      </c>
      <c r="M3032" s="20">
        <f>IF(Tabelle1[[#This Row],[Etas 55°C]]=0,0,(Tabelle1[[#This Row],[Etas 35°C]]*0.8+Tabelle1[[#This Row],[Etas 55°C]]*0.2))*2.5</f>
        <v>4.3800000000000008</v>
      </c>
      <c r="N3032" s="21">
        <f>IF(-(Tabelle1[[#This Row],[80%/20% SCOP]]-5.5)/5.5=1,"n.a.",-(Tabelle1[[#This Row],[80%/20% SCOP]]-5.5)/5.5)</f>
        <v>0.2036363636363635</v>
      </c>
    </row>
    <row r="3033" spans="1:14" ht="20.100000000000001" customHeight="1" x14ac:dyDescent="0.25">
      <c r="A3033" s="24">
        <v>16018188</v>
      </c>
      <c r="B3033" s="15" t="s">
        <v>3089</v>
      </c>
      <c r="C3033" s="15" t="s">
        <v>3097</v>
      </c>
      <c r="D3033" s="16" t="s">
        <v>2</v>
      </c>
      <c r="E3033" s="17">
        <v>4.0199999999999996</v>
      </c>
      <c r="F3033" s="18">
        <v>1.9810000000000001</v>
      </c>
      <c r="G3033" s="17">
        <v>4.03</v>
      </c>
      <c r="H3033" s="18">
        <v>1.4450000000000001</v>
      </c>
      <c r="I3033" s="16" t="s">
        <v>3</v>
      </c>
      <c r="J3033" s="16" t="s">
        <v>4</v>
      </c>
      <c r="K3033" s="16" t="s">
        <v>4</v>
      </c>
      <c r="L3033" s="19">
        <f>IF(Tabelle1[[#This Row],[Heizleistung (55°C)]]=0,Tabelle1[[#This Row],[Heizleistung (35°C)]],(Tabelle1[[#This Row],[Heizleistung (35°C)]]+Tabelle1[[#This Row],[Heizleistung (55°C)]])/2)</f>
        <v>4.0250000000000004</v>
      </c>
      <c r="M3033" s="20">
        <f>IF(Tabelle1[[#This Row],[Etas 55°C]]=0,0,(Tabelle1[[#This Row],[Etas 35°C]]*0.8+Tabelle1[[#This Row],[Etas 55°C]]*0.2))*2.5</f>
        <v>4.6844999999999999</v>
      </c>
      <c r="N3033" s="21">
        <f>IF(-(Tabelle1[[#This Row],[80%/20% SCOP]]-5.5)/5.5=1,"n.a.",-(Tabelle1[[#This Row],[80%/20% SCOP]]-5.5)/5.5)</f>
        <v>0.14827272727272731</v>
      </c>
    </row>
    <row r="3034" spans="1:14" ht="20.100000000000001" customHeight="1" x14ac:dyDescent="0.25">
      <c r="A3034" s="24">
        <v>16012534</v>
      </c>
      <c r="B3034" s="15" t="s">
        <v>3089</v>
      </c>
      <c r="C3034" s="15" t="s">
        <v>3098</v>
      </c>
      <c r="D3034" s="16" t="s">
        <v>2</v>
      </c>
      <c r="E3034" s="17">
        <v>5</v>
      </c>
      <c r="F3034" s="18">
        <v>1.92</v>
      </c>
      <c r="G3034" s="17">
        <v>5</v>
      </c>
      <c r="H3034" s="18">
        <v>1.37</v>
      </c>
      <c r="I3034" s="16" t="s">
        <v>40</v>
      </c>
      <c r="J3034" s="16" t="s">
        <v>4</v>
      </c>
      <c r="K3034" s="16" t="s">
        <v>15</v>
      </c>
      <c r="L3034" s="19">
        <f>IF(Tabelle1[[#This Row],[Heizleistung (55°C)]]=0,Tabelle1[[#This Row],[Heizleistung (35°C)]],(Tabelle1[[#This Row],[Heizleistung (35°C)]]+Tabelle1[[#This Row],[Heizleistung (55°C)]])/2)</f>
        <v>5</v>
      </c>
      <c r="M3034" s="20">
        <f>IF(Tabelle1[[#This Row],[Etas 55°C]]=0,0,(Tabelle1[[#This Row],[Etas 35°C]]*0.8+Tabelle1[[#This Row],[Etas 55°C]]*0.2))*2.5</f>
        <v>4.5250000000000004</v>
      </c>
      <c r="N3034" s="21">
        <f>IF(-(Tabelle1[[#This Row],[80%/20% SCOP]]-5.5)/5.5=1,"n.a.",-(Tabelle1[[#This Row],[80%/20% SCOP]]-5.5)/5.5)</f>
        <v>0.17727272727272722</v>
      </c>
    </row>
    <row r="3035" spans="1:14" ht="20.100000000000001" customHeight="1" x14ac:dyDescent="0.25">
      <c r="A3035" s="24">
        <v>16017058</v>
      </c>
      <c r="B3035" s="15" t="s">
        <v>3089</v>
      </c>
      <c r="C3035" s="15" t="s">
        <v>3099</v>
      </c>
      <c r="D3035" s="16" t="s">
        <v>2</v>
      </c>
      <c r="E3035" s="17">
        <v>7.6</v>
      </c>
      <c r="F3035" s="18">
        <v>1.8160000000000001</v>
      </c>
      <c r="G3035" s="17">
        <v>8.09</v>
      </c>
      <c r="H3035" s="18">
        <v>1.3580000000000001</v>
      </c>
      <c r="I3035" s="16" t="s">
        <v>3</v>
      </c>
      <c r="J3035" s="16" t="s">
        <v>4</v>
      </c>
      <c r="K3035" s="16" t="s">
        <v>4</v>
      </c>
      <c r="L3035" s="19">
        <f>IF(Tabelle1[[#This Row],[Heizleistung (55°C)]]=0,Tabelle1[[#This Row],[Heizleistung (35°C)]],(Tabelle1[[#This Row],[Heizleistung (35°C)]]+Tabelle1[[#This Row],[Heizleistung (55°C)]])/2)</f>
        <v>7.8449999999999998</v>
      </c>
      <c r="M3035" s="20">
        <f>IF(Tabelle1[[#This Row],[Etas 55°C]]=0,0,(Tabelle1[[#This Row],[Etas 35°C]]*0.8+Tabelle1[[#This Row],[Etas 55°C]]*0.2))*2.5</f>
        <v>4.3109999999999999</v>
      </c>
      <c r="N3035" s="21">
        <f>IF(-(Tabelle1[[#This Row],[80%/20% SCOP]]-5.5)/5.5=1,"n.a.",-(Tabelle1[[#This Row],[80%/20% SCOP]]-5.5)/5.5)</f>
        <v>0.2161818181818182</v>
      </c>
    </row>
    <row r="3036" spans="1:14" ht="20.100000000000001" customHeight="1" x14ac:dyDescent="0.25">
      <c r="A3036" s="24">
        <v>16012535</v>
      </c>
      <c r="B3036" s="15" t="s">
        <v>3089</v>
      </c>
      <c r="C3036" s="15" t="s">
        <v>3100</v>
      </c>
      <c r="D3036" s="16" t="s">
        <v>2</v>
      </c>
      <c r="E3036" s="17">
        <v>6</v>
      </c>
      <c r="F3036" s="18">
        <v>1.99</v>
      </c>
      <c r="G3036" s="17">
        <v>5</v>
      </c>
      <c r="H3036" s="18">
        <v>1.37</v>
      </c>
      <c r="I3036" s="16" t="s">
        <v>40</v>
      </c>
      <c r="J3036" s="16" t="s">
        <v>4</v>
      </c>
      <c r="K3036" s="16" t="s">
        <v>15</v>
      </c>
      <c r="L3036" s="19">
        <f>IF(Tabelle1[[#This Row],[Heizleistung (55°C)]]=0,Tabelle1[[#This Row],[Heizleistung (35°C)]],(Tabelle1[[#This Row],[Heizleistung (35°C)]]+Tabelle1[[#This Row],[Heizleistung (55°C)]])/2)</f>
        <v>5.5</v>
      </c>
      <c r="M3036" s="20">
        <f>IF(Tabelle1[[#This Row],[Etas 55°C]]=0,0,(Tabelle1[[#This Row],[Etas 35°C]]*0.8+Tabelle1[[#This Row],[Etas 55°C]]*0.2))*2.5</f>
        <v>4.665</v>
      </c>
      <c r="N3036" s="21">
        <f>IF(-(Tabelle1[[#This Row],[80%/20% SCOP]]-5.5)/5.5=1,"n.a.",-(Tabelle1[[#This Row],[80%/20% SCOP]]-5.5)/5.5)</f>
        <v>0.15181818181818182</v>
      </c>
    </row>
    <row r="3037" spans="1:14" ht="20.100000000000001" customHeight="1" x14ac:dyDescent="0.25">
      <c r="A3037" s="24">
        <v>16012531</v>
      </c>
      <c r="B3037" s="15" t="s">
        <v>3089</v>
      </c>
      <c r="C3037" s="15" t="s">
        <v>3101</v>
      </c>
      <c r="D3037" s="16" t="s">
        <v>2</v>
      </c>
      <c r="E3037" s="17">
        <v>8.9</v>
      </c>
      <c r="F3037" s="18">
        <v>1.6120000000000001</v>
      </c>
      <c r="G3037" s="17">
        <v>9.1999999999999993</v>
      </c>
      <c r="H3037" s="18">
        <v>1.3009999999999999</v>
      </c>
      <c r="I3037" s="16" t="s">
        <v>40</v>
      </c>
      <c r="J3037" s="16" t="s">
        <v>15</v>
      </c>
      <c r="K3037" s="16" t="s">
        <v>15</v>
      </c>
      <c r="L3037" s="19">
        <f>IF(Tabelle1[[#This Row],[Heizleistung (55°C)]]=0,Tabelle1[[#This Row],[Heizleistung (35°C)]],(Tabelle1[[#This Row],[Heizleistung (35°C)]]+Tabelle1[[#This Row],[Heizleistung (55°C)]])/2)</f>
        <v>9.0500000000000007</v>
      </c>
      <c r="M3037" s="20">
        <f>IF(Tabelle1[[#This Row],[Etas 55°C]]=0,0,(Tabelle1[[#This Row],[Etas 35°C]]*0.8+Tabelle1[[#This Row],[Etas 55°C]]*0.2))*2.5</f>
        <v>3.8745000000000003</v>
      </c>
      <c r="N3037" s="21">
        <f>IF(-(Tabelle1[[#This Row],[80%/20% SCOP]]-5.5)/5.5=1,"n.a.",-(Tabelle1[[#This Row],[80%/20% SCOP]]-5.5)/5.5)</f>
        <v>0.2955454545454545</v>
      </c>
    </row>
    <row r="3038" spans="1:14" ht="20.100000000000001" customHeight="1" x14ac:dyDescent="0.25">
      <c r="A3038" s="24">
        <v>16012532</v>
      </c>
      <c r="B3038" s="15" t="s">
        <v>3089</v>
      </c>
      <c r="C3038" s="15" t="s">
        <v>3102</v>
      </c>
      <c r="D3038" s="16" t="s">
        <v>2</v>
      </c>
      <c r="E3038" s="17">
        <v>12</v>
      </c>
      <c r="F3038" s="18">
        <v>1.83</v>
      </c>
      <c r="G3038" s="17">
        <v>12</v>
      </c>
      <c r="H3038" s="18">
        <v>1.37</v>
      </c>
      <c r="I3038" s="16" t="s">
        <v>40</v>
      </c>
      <c r="J3038" s="16" t="s">
        <v>15</v>
      </c>
      <c r="K3038" s="16" t="s">
        <v>15</v>
      </c>
      <c r="L3038" s="19">
        <f>IF(Tabelle1[[#This Row],[Heizleistung (55°C)]]=0,Tabelle1[[#This Row],[Heizleistung (35°C)]],(Tabelle1[[#This Row],[Heizleistung (35°C)]]+Tabelle1[[#This Row],[Heizleistung (55°C)]])/2)</f>
        <v>12</v>
      </c>
      <c r="M3038" s="20">
        <f>IF(Tabelle1[[#This Row],[Etas 55°C]]=0,0,(Tabelle1[[#This Row],[Etas 35°C]]*0.8+Tabelle1[[#This Row],[Etas 55°C]]*0.2))*2.5</f>
        <v>4.3450000000000006</v>
      </c>
      <c r="N3038" s="21">
        <f>IF(-(Tabelle1[[#This Row],[80%/20% SCOP]]-5.5)/5.5=1,"n.a.",-(Tabelle1[[#This Row],[80%/20% SCOP]]-5.5)/5.5)</f>
        <v>0.20999999999999988</v>
      </c>
    </row>
    <row r="3039" spans="1:14" ht="20.100000000000001" customHeight="1" x14ac:dyDescent="0.25">
      <c r="A3039" s="24">
        <v>16012525</v>
      </c>
      <c r="B3039" s="15" t="s">
        <v>3089</v>
      </c>
      <c r="C3039" s="15" t="s">
        <v>3103</v>
      </c>
      <c r="D3039" s="16" t="s">
        <v>2</v>
      </c>
      <c r="E3039" s="17">
        <v>9</v>
      </c>
      <c r="F3039" s="18">
        <v>1.81</v>
      </c>
      <c r="G3039" s="17">
        <v>8</v>
      </c>
      <c r="H3039" s="18">
        <v>1.27</v>
      </c>
      <c r="I3039" s="16" t="s">
        <v>40</v>
      </c>
      <c r="J3039" s="16" t="s">
        <v>15</v>
      </c>
      <c r="K3039" s="16" t="s">
        <v>15</v>
      </c>
      <c r="L3039" s="19">
        <f>IF(Tabelle1[[#This Row],[Heizleistung (55°C)]]=0,Tabelle1[[#This Row],[Heizleistung (35°C)]],(Tabelle1[[#This Row],[Heizleistung (35°C)]]+Tabelle1[[#This Row],[Heizleistung (55°C)]])/2)</f>
        <v>8.5</v>
      </c>
      <c r="M3039" s="20">
        <f>IF(Tabelle1[[#This Row],[Etas 55°C]]=0,0,(Tabelle1[[#This Row],[Etas 35°C]]*0.8+Tabelle1[[#This Row],[Etas 55°C]]*0.2))*2.5</f>
        <v>4.2550000000000008</v>
      </c>
      <c r="N3039" s="21">
        <f>IF(-(Tabelle1[[#This Row],[80%/20% SCOP]]-5.5)/5.5=1,"n.a.",-(Tabelle1[[#This Row],[80%/20% SCOP]]-5.5)/5.5)</f>
        <v>0.22636363636363621</v>
      </c>
    </row>
    <row r="3040" spans="1:14" ht="20.100000000000001" customHeight="1" x14ac:dyDescent="0.25">
      <c r="A3040" s="24">
        <v>16017061</v>
      </c>
      <c r="B3040" s="15" t="s">
        <v>3089</v>
      </c>
      <c r="C3040" s="15" t="s">
        <v>3104</v>
      </c>
      <c r="D3040" s="16" t="s">
        <v>2</v>
      </c>
      <c r="E3040" s="17">
        <v>14.05</v>
      </c>
      <c r="F3040" s="18">
        <v>1.8460000000000001</v>
      </c>
      <c r="G3040" s="17">
        <v>13.46</v>
      </c>
      <c r="H3040" s="18">
        <v>1.389</v>
      </c>
      <c r="I3040" s="16" t="s">
        <v>3</v>
      </c>
      <c r="J3040" s="16" t="s">
        <v>4</v>
      </c>
      <c r="K3040" s="16" t="s">
        <v>4</v>
      </c>
      <c r="L3040" s="19">
        <f>IF(Tabelle1[[#This Row],[Heizleistung (55°C)]]=0,Tabelle1[[#This Row],[Heizleistung (35°C)]],(Tabelle1[[#This Row],[Heizleistung (35°C)]]+Tabelle1[[#This Row],[Heizleistung (55°C)]])/2)</f>
        <v>13.755000000000001</v>
      </c>
      <c r="M3040" s="20">
        <f>IF(Tabelle1[[#This Row],[Etas 55°C]]=0,0,(Tabelle1[[#This Row],[Etas 35°C]]*0.8+Tabelle1[[#This Row],[Etas 55°C]]*0.2))*2.5</f>
        <v>4.3865000000000007</v>
      </c>
      <c r="N3040" s="21">
        <f>IF(-(Tabelle1[[#This Row],[80%/20% SCOP]]-5.5)/5.5=1,"n.a.",-(Tabelle1[[#This Row],[80%/20% SCOP]]-5.5)/5.5)</f>
        <v>0.20245454545454533</v>
      </c>
    </row>
    <row r="3041" spans="1:14" ht="20.100000000000001" customHeight="1" x14ac:dyDescent="0.25">
      <c r="A3041" s="24">
        <v>16012522</v>
      </c>
      <c r="B3041" s="15" t="s">
        <v>3089</v>
      </c>
      <c r="C3041" s="15" t="s">
        <v>3105</v>
      </c>
      <c r="D3041" s="16" t="s">
        <v>2</v>
      </c>
      <c r="E3041" s="17">
        <v>5</v>
      </c>
      <c r="F3041" s="18">
        <v>1.83</v>
      </c>
      <c r="G3041" s="17">
        <v>5</v>
      </c>
      <c r="H3041" s="18">
        <v>1.28</v>
      </c>
      <c r="I3041" s="16" t="s">
        <v>40</v>
      </c>
      <c r="J3041" s="16" t="s">
        <v>15</v>
      </c>
      <c r="K3041" s="16" t="s">
        <v>15</v>
      </c>
      <c r="L3041" s="19">
        <f>IF(Tabelle1[[#This Row],[Heizleistung (55°C)]]=0,Tabelle1[[#This Row],[Heizleistung (35°C)]],(Tabelle1[[#This Row],[Heizleistung (35°C)]]+Tabelle1[[#This Row],[Heizleistung (55°C)]])/2)</f>
        <v>5</v>
      </c>
      <c r="M3041" s="20">
        <f>IF(Tabelle1[[#This Row],[Etas 55°C]]=0,0,(Tabelle1[[#This Row],[Etas 35°C]]*0.8+Tabelle1[[#This Row],[Etas 55°C]]*0.2))*2.5</f>
        <v>4.3000000000000007</v>
      </c>
      <c r="N3041" s="21">
        <f>IF(-(Tabelle1[[#This Row],[80%/20% SCOP]]-5.5)/5.5=1,"n.a.",-(Tabelle1[[#This Row],[80%/20% SCOP]]-5.5)/5.5)</f>
        <v>0.21818181818181806</v>
      </c>
    </row>
    <row r="3042" spans="1:14" ht="20.100000000000001" customHeight="1" x14ac:dyDescent="0.25">
      <c r="A3042" s="24">
        <v>16017062</v>
      </c>
      <c r="B3042" s="15" t="s">
        <v>3089</v>
      </c>
      <c r="C3042" s="15" t="s">
        <v>3106</v>
      </c>
      <c r="D3042" s="16" t="s">
        <v>2</v>
      </c>
      <c r="E3042" s="17">
        <v>15.51</v>
      </c>
      <c r="F3042" s="18">
        <v>1.86</v>
      </c>
      <c r="G3042" s="17">
        <v>15.87</v>
      </c>
      <c r="H3042" s="18">
        <v>1.3540000000000001</v>
      </c>
      <c r="I3042" s="16" t="s">
        <v>3</v>
      </c>
      <c r="J3042" s="16" t="s">
        <v>4</v>
      </c>
      <c r="K3042" s="16" t="s">
        <v>4</v>
      </c>
      <c r="L3042" s="19">
        <f>IF(Tabelle1[[#This Row],[Heizleistung (55°C)]]=0,Tabelle1[[#This Row],[Heizleistung (35°C)]],(Tabelle1[[#This Row],[Heizleistung (35°C)]]+Tabelle1[[#This Row],[Heizleistung (55°C)]])/2)</f>
        <v>15.69</v>
      </c>
      <c r="M3042" s="20">
        <f>IF(Tabelle1[[#This Row],[Etas 55°C]]=0,0,(Tabelle1[[#This Row],[Etas 35°C]]*0.8+Tabelle1[[#This Row],[Etas 55°C]]*0.2))*2.5</f>
        <v>4.3970000000000011</v>
      </c>
      <c r="N3042" s="21">
        <f>IF(-(Tabelle1[[#This Row],[80%/20% SCOP]]-5.5)/5.5=1,"n.a.",-(Tabelle1[[#This Row],[80%/20% SCOP]]-5.5)/5.5)</f>
        <v>0.20054545454545433</v>
      </c>
    </row>
    <row r="3043" spans="1:14" ht="20.100000000000001" customHeight="1" x14ac:dyDescent="0.25">
      <c r="A3043" s="24">
        <v>16012539</v>
      </c>
      <c r="B3043" s="15" t="s">
        <v>3089</v>
      </c>
      <c r="C3043" s="15" t="s">
        <v>3107</v>
      </c>
      <c r="D3043" s="16" t="s">
        <v>2</v>
      </c>
      <c r="E3043" s="17">
        <v>13</v>
      </c>
      <c r="F3043" s="18">
        <v>1.79</v>
      </c>
      <c r="G3043" s="17">
        <v>13</v>
      </c>
      <c r="H3043" s="18">
        <v>1.38</v>
      </c>
      <c r="I3043" s="16" t="s">
        <v>40</v>
      </c>
      <c r="J3043" s="16" t="s">
        <v>4</v>
      </c>
      <c r="K3043" s="16" t="s">
        <v>15</v>
      </c>
      <c r="L3043" s="19">
        <f>IF(Tabelle1[[#This Row],[Heizleistung (55°C)]]=0,Tabelle1[[#This Row],[Heizleistung (35°C)]],(Tabelle1[[#This Row],[Heizleistung (35°C)]]+Tabelle1[[#This Row],[Heizleistung (55°C)]])/2)</f>
        <v>13</v>
      </c>
      <c r="M3043" s="20">
        <f>IF(Tabelle1[[#This Row],[Etas 55°C]]=0,0,(Tabelle1[[#This Row],[Etas 35°C]]*0.8+Tabelle1[[#This Row],[Etas 55°C]]*0.2))*2.5</f>
        <v>4.2700000000000005</v>
      </c>
      <c r="N3043" s="21">
        <f>IF(-(Tabelle1[[#This Row],[80%/20% SCOP]]-5.5)/5.5=1,"n.a.",-(Tabelle1[[#This Row],[80%/20% SCOP]]-5.5)/5.5)</f>
        <v>0.22363636363636355</v>
      </c>
    </row>
    <row r="3044" spans="1:14" ht="20.100000000000001" customHeight="1" x14ac:dyDescent="0.25">
      <c r="A3044" s="24">
        <v>16012523</v>
      </c>
      <c r="B3044" s="15" t="s">
        <v>3089</v>
      </c>
      <c r="C3044" s="15" t="s">
        <v>3108</v>
      </c>
      <c r="D3044" s="16" t="s">
        <v>2</v>
      </c>
      <c r="E3044" s="17">
        <v>6</v>
      </c>
      <c r="F3044" s="18">
        <v>1.81</v>
      </c>
      <c r="G3044" s="17">
        <v>5</v>
      </c>
      <c r="H3044" s="18">
        <v>1.28</v>
      </c>
      <c r="I3044" s="16" t="s">
        <v>40</v>
      </c>
      <c r="J3044" s="16" t="s">
        <v>15</v>
      </c>
      <c r="K3044" s="16" t="s">
        <v>15</v>
      </c>
      <c r="L3044" s="19">
        <f>IF(Tabelle1[[#This Row],[Heizleistung (55°C)]]=0,Tabelle1[[#This Row],[Heizleistung (35°C)]],(Tabelle1[[#This Row],[Heizleistung (35°C)]]+Tabelle1[[#This Row],[Heizleistung (55°C)]])/2)</f>
        <v>5.5</v>
      </c>
      <c r="M3044" s="20">
        <f>IF(Tabelle1[[#This Row],[Etas 55°C]]=0,0,(Tabelle1[[#This Row],[Etas 35°C]]*0.8+Tabelle1[[#This Row],[Etas 55°C]]*0.2))*2.5</f>
        <v>4.2600000000000007</v>
      </c>
      <c r="N3044" s="21">
        <f>IF(-(Tabelle1[[#This Row],[80%/20% SCOP]]-5.5)/5.5=1,"n.a.",-(Tabelle1[[#This Row],[80%/20% SCOP]]-5.5)/5.5)</f>
        <v>0.22545454545454532</v>
      </c>
    </row>
    <row r="3045" spans="1:14" ht="20.100000000000001" customHeight="1" x14ac:dyDescent="0.25">
      <c r="A3045" s="24">
        <v>16012533</v>
      </c>
      <c r="B3045" s="15" t="s">
        <v>3089</v>
      </c>
      <c r="C3045" s="15" t="s">
        <v>3109</v>
      </c>
      <c r="D3045" s="16" t="s">
        <v>2</v>
      </c>
      <c r="E3045" s="17">
        <v>13</v>
      </c>
      <c r="F3045" s="18">
        <v>1.81</v>
      </c>
      <c r="G3045" s="17">
        <v>13</v>
      </c>
      <c r="H3045" s="18">
        <v>1.37</v>
      </c>
      <c r="I3045" s="16" t="s">
        <v>40</v>
      </c>
      <c r="J3045" s="16" t="s">
        <v>15</v>
      </c>
      <c r="K3045" s="16" t="s">
        <v>15</v>
      </c>
      <c r="L3045" s="19">
        <f>IF(Tabelle1[[#This Row],[Heizleistung (55°C)]]=0,Tabelle1[[#This Row],[Heizleistung (35°C)]],(Tabelle1[[#This Row],[Heizleistung (35°C)]]+Tabelle1[[#This Row],[Heizleistung (55°C)]])/2)</f>
        <v>13</v>
      </c>
      <c r="M3045" s="20">
        <f>IF(Tabelle1[[#This Row],[Etas 55°C]]=0,0,(Tabelle1[[#This Row],[Etas 35°C]]*0.8+Tabelle1[[#This Row],[Etas 55°C]]*0.2))*2.5</f>
        <v>4.3050000000000006</v>
      </c>
      <c r="N3045" s="21">
        <f>IF(-(Tabelle1[[#This Row],[80%/20% SCOP]]-5.5)/5.5=1,"n.a.",-(Tabelle1[[#This Row],[80%/20% SCOP]]-5.5)/5.5)</f>
        <v>0.21727272727272717</v>
      </c>
    </row>
    <row r="3046" spans="1:14" ht="20.100000000000001" customHeight="1" x14ac:dyDescent="0.25">
      <c r="A3046" s="24">
        <v>16012527</v>
      </c>
      <c r="B3046" s="15" t="s">
        <v>3089</v>
      </c>
      <c r="C3046" s="15" t="s">
        <v>3110</v>
      </c>
      <c r="D3046" s="16" t="s">
        <v>2</v>
      </c>
      <c r="E3046" s="17">
        <v>12</v>
      </c>
      <c r="F3046" s="18">
        <v>1.83</v>
      </c>
      <c r="G3046" s="17">
        <v>13</v>
      </c>
      <c r="H3046" s="18">
        <v>1.37</v>
      </c>
      <c r="I3046" s="16" t="s">
        <v>40</v>
      </c>
      <c r="J3046" s="16" t="s">
        <v>15</v>
      </c>
      <c r="K3046" s="16" t="s">
        <v>15</v>
      </c>
      <c r="L3046" s="19">
        <f>IF(Tabelle1[[#This Row],[Heizleistung (55°C)]]=0,Tabelle1[[#This Row],[Heizleistung (35°C)]],(Tabelle1[[#This Row],[Heizleistung (35°C)]]+Tabelle1[[#This Row],[Heizleistung (55°C)]])/2)</f>
        <v>12.5</v>
      </c>
      <c r="M3046" s="20">
        <f>IF(Tabelle1[[#This Row],[Etas 55°C]]=0,0,(Tabelle1[[#This Row],[Etas 35°C]]*0.8+Tabelle1[[#This Row],[Etas 55°C]]*0.2))*2.5</f>
        <v>4.3450000000000006</v>
      </c>
      <c r="N3046" s="21">
        <f>IF(-(Tabelle1[[#This Row],[80%/20% SCOP]]-5.5)/5.5=1,"n.a.",-(Tabelle1[[#This Row],[80%/20% SCOP]]-5.5)/5.5)</f>
        <v>0.20999999999999988</v>
      </c>
    </row>
    <row r="3047" spans="1:14" ht="20.100000000000001" customHeight="1" x14ac:dyDescent="0.25">
      <c r="A3047" s="24">
        <v>16012537</v>
      </c>
      <c r="B3047" s="15" t="s">
        <v>3089</v>
      </c>
      <c r="C3047" s="15" t="s">
        <v>3111</v>
      </c>
      <c r="D3047" s="16" t="s">
        <v>2</v>
      </c>
      <c r="E3047" s="17">
        <v>9</v>
      </c>
      <c r="F3047" s="18">
        <v>1.89</v>
      </c>
      <c r="G3047" s="17">
        <v>10</v>
      </c>
      <c r="H3047" s="18">
        <v>1.4</v>
      </c>
      <c r="I3047" s="16" t="s">
        <v>40</v>
      </c>
      <c r="J3047" s="16" t="s">
        <v>4</v>
      </c>
      <c r="K3047" s="16" t="s">
        <v>15</v>
      </c>
      <c r="L3047" s="19">
        <f>IF(Tabelle1[[#This Row],[Heizleistung (55°C)]]=0,Tabelle1[[#This Row],[Heizleistung (35°C)]],(Tabelle1[[#This Row],[Heizleistung (35°C)]]+Tabelle1[[#This Row],[Heizleistung (55°C)]])/2)</f>
        <v>9.5</v>
      </c>
      <c r="M3047" s="20">
        <f>IF(Tabelle1[[#This Row],[Etas 55°C]]=0,0,(Tabelle1[[#This Row],[Etas 35°C]]*0.8+Tabelle1[[#This Row],[Etas 55°C]]*0.2))*2.5</f>
        <v>4.4800000000000004</v>
      </c>
      <c r="N3047" s="21">
        <f>IF(-(Tabelle1[[#This Row],[80%/20% SCOP]]-5.5)/5.5=1,"n.a.",-(Tabelle1[[#This Row],[80%/20% SCOP]]-5.5)/5.5)</f>
        <v>0.18545454545454537</v>
      </c>
    </row>
    <row r="3048" spans="1:14" ht="20.100000000000001" customHeight="1" x14ac:dyDescent="0.25">
      <c r="A3048" s="24">
        <v>16012540</v>
      </c>
      <c r="B3048" s="15" t="s">
        <v>3089</v>
      </c>
      <c r="C3048" s="15" t="s">
        <v>3112</v>
      </c>
      <c r="D3048" s="16" t="s">
        <v>2</v>
      </c>
      <c r="E3048" s="17">
        <v>13</v>
      </c>
      <c r="F3048" s="18">
        <v>1.79</v>
      </c>
      <c r="G3048" s="17">
        <v>14</v>
      </c>
      <c r="H3048" s="18">
        <v>1.38</v>
      </c>
      <c r="I3048" s="16" t="s">
        <v>40</v>
      </c>
      <c r="J3048" s="16" t="s">
        <v>4</v>
      </c>
      <c r="K3048" s="16" t="s">
        <v>15</v>
      </c>
      <c r="L3048" s="19">
        <f>IF(Tabelle1[[#This Row],[Heizleistung (55°C)]]=0,Tabelle1[[#This Row],[Heizleistung (35°C)]],(Tabelle1[[#This Row],[Heizleistung (35°C)]]+Tabelle1[[#This Row],[Heizleistung (55°C)]])/2)</f>
        <v>13.5</v>
      </c>
      <c r="M3048" s="20">
        <f>IF(Tabelle1[[#This Row],[Etas 55°C]]=0,0,(Tabelle1[[#This Row],[Etas 35°C]]*0.8+Tabelle1[[#This Row],[Etas 55°C]]*0.2))*2.5</f>
        <v>4.2700000000000005</v>
      </c>
      <c r="N3048" s="21">
        <f>IF(-(Tabelle1[[#This Row],[80%/20% SCOP]]-5.5)/5.5=1,"n.a.",-(Tabelle1[[#This Row],[80%/20% SCOP]]-5.5)/5.5)</f>
        <v>0.22363636363636355</v>
      </c>
    </row>
    <row r="3049" spans="1:14" ht="20.100000000000001" customHeight="1" x14ac:dyDescent="0.25">
      <c r="A3049" s="24">
        <v>16017057</v>
      </c>
      <c r="B3049" s="15" t="s">
        <v>3089</v>
      </c>
      <c r="C3049" s="15" t="s">
        <v>3113</v>
      </c>
      <c r="D3049" s="16" t="s">
        <v>2</v>
      </c>
      <c r="E3049" s="17">
        <v>5.82</v>
      </c>
      <c r="F3049" s="18">
        <v>1.827</v>
      </c>
      <c r="G3049" s="17">
        <v>5.59</v>
      </c>
      <c r="H3049" s="18">
        <v>1.36</v>
      </c>
      <c r="I3049" s="16" t="s">
        <v>3</v>
      </c>
      <c r="J3049" s="16" t="s">
        <v>4</v>
      </c>
      <c r="K3049" s="16" t="s">
        <v>4</v>
      </c>
      <c r="L3049" s="19">
        <f>IF(Tabelle1[[#This Row],[Heizleistung (55°C)]]=0,Tabelle1[[#This Row],[Heizleistung (35°C)]],(Tabelle1[[#This Row],[Heizleistung (35°C)]]+Tabelle1[[#This Row],[Heizleistung (55°C)]])/2)</f>
        <v>5.7050000000000001</v>
      </c>
      <c r="M3049" s="20">
        <f>IF(Tabelle1[[#This Row],[Etas 55°C]]=0,0,(Tabelle1[[#This Row],[Etas 35°C]]*0.8+Tabelle1[[#This Row],[Etas 55°C]]*0.2))*2.5</f>
        <v>4.3339999999999996</v>
      </c>
      <c r="N3049" s="21">
        <f>IF(-(Tabelle1[[#This Row],[80%/20% SCOP]]-5.5)/5.5=1,"n.a.",-(Tabelle1[[#This Row],[80%/20% SCOP]]-5.5)/5.5)</f>
        <v>0.21200000000000008</v>
      </c>
    </row>
    <row r="3050" spans="1:14" ht="20.100000000000001" customHeight="1" x14ac:dyDescent="0.25">
      <c r="A3050" s="24">
        <v>16012536</v>
      </c>
      <c r="B3050" s="15" t="s">
        <v>3089</v>
      </c>
      <c r="C3050" s="15" t="s">
        <v>3114</v>
      </c>
      <c r="D3050" s="16" t="s">
        <v>2</v>
      </c>
      <c r="E3050" s="17">
        <v>8</v>
      </c>
      <c r="F3050" s="18">
        <v>1.77</v>
      </c>
      <c r="G3050" s="17">
        <v>9</v>
      </c>
      <c r="H3050" s="18">
        <v>1.45</v>
      </c>
      <c r="I3050" s="16" t="s">
        <v>40</v>
      </c>
      <c r="J3050" s="16" t="s">
        <v>4</v>
      </c>
      <c r="K3050" s="16" t="s">
        <v>15</v>
      </c>
      <c r="L3050" s="19">
        <f>IF(Tabelle1[[#This Row],[Heizleistung (55°C)]]=0,Tabelle1[[#This Row],[Heizleistung (35°C)]],(Tabelle1[[#This Row],[Heizleistung (35°C)]]+Tabelle1[[#This Row],[Heizleistung (55°C)]])/2)</f>
        <v>8.5</v>
      </c>
      <c r="M3050" s="20">
        <f>IF(Tabelle1[[#This Row],[Etas 55°C]]=0,0,(Tabelle1[[#This Row],[Etas 35°C]]*0.8+Tabelle1[[#This Row],[Etas 55°C]]*0.2))*2.5</f>
        <v>4.2650000000000006</v>
      </c>
      <c r="N3050" s="21">
        <f>IF(-(Tabelle1[[#This Row],[80%/20% SCOP]]-5.5)/5.5=1,"n.a.",-(Tabelle1[[#This Row],[80%/20% SCOP]]-5.5)/5.5)</f>
        <v>0.22454545454545444</v>
      </c>
    </row>
    <row r="3051" spans="1:14" ht="20.100000000000001" customHeight="1" x14ac:dyDescent="0.25">
      <c r="A3051" s="24">
        <v>16012529</v>
      </c>
      <c r="B3051" s="15" t="s">
        <v>3089</v>
      </c>
      <c r="C3051" s="15" t="s">
        <v>3115</v>
      </c>
      <c r="D3051" s="16" t="s">
        <v>2</v>
      </c>
      <c r="E3051" s="17">
        <v>8</v>
      </c>
      <c r="F3051" s="18">
        <v>1.78</v>
      </c>
      <c r="G3051" s="17">
        <v>9</v>
      </c>
      <c r="H3051" s="18">
        <v>1.36</v>
      </c>
      <c r="I3051" s="16" t="s">
        <v>40</v>
      </c>
      <c r="J3051" s="16" t="s">
        <v>15</v>
      </c>
      <c r="K3051" s="16" t="s">
        <v>15</v>
      </c>
      <c r="L3051" s="19">
        <f>IF(Tabelle1[[#This Row],[Heizleistung (55°C)]]=0,Tabelle1[[#This Row],[Heizleistung (35°C)]],(Tabelle1[[#This Row],[Heizleistung (35°C)]]+Tabelle1[[#This Row],[Heizleistung (55°C)]])/2)</f>
        <v>8.5</v>
      </c>
      <c r="M3051" s="20">
        <f>IF(Tabelle1[[#This Row],[Etas 55°C]]=0,0,(Tabelle1[[#This Row],[Etas 35°C]]*0.8+Tabelle1[[#This Row],[Etas 55°C]]*0.2))*2.5</f>
        <v>4.24</v>
      </c>
      <c r="N3051" s="21">
        <f>IF(-(Tabelle1[[#This Row],[80%/20% SCOP]]-5.5)/5.5=1,"n.a.",-(Tabelle1[[#This Row],[80%/20% SCOP]]-5.5)/5.5)</f>
        <v>0.22909090909090904</v>
      </c>
    </row>
    <row r="3052" spans="1:14" ht="20.100000000000001" customHeight="1" x14ac:dyDescent="0.25">
      <c r="A3052" s="24">
        <v>16007635</v>
      </c>
      <c r="B3052" s="15" t="s">
        <v>3116</v>
      </c>
      <c r="C3052" s="15" t="s">
        <v>3117</v>
      </c>
      <c r="D3052" s="16" t="s">
        <v>2</v>
      </c>
      <c r="E3052" s="17">
        <v>15.2</v>
      </c>
      <c r="F3052" s="18">
        <v>1.82</v>
      </c>
      <c r="G3052" s="17">
        <v>13</v>
      </c>
      <c r="H3052" s="18">
        <v>1.33</v>
      </c>
      <c r="I3052" s="16" t="s">
        <v>40</v>
      </c>
      <c r="J3052" s="16" t="s">
        <v>4</v>
      </c>
      <c r="K3052" s="16" t="s">
        <v>4</v>
      </c>
      <c r="L3052" s="19">
        <f>IF(Tabelle1[[#This Row],[Heizleistung (55°C)]]=0,Tabelle1[[#This Row],[Heizleistung (35°C)]],(Tabelle1[[#This Row],[Heizleistung (35°C)]]+Tabelle1[[#This Row],[Heizleistung (55°C)]])/2)</f>
        <v>14.1</v>
      </c>
      <c r="M3052" s="20">
        <f>IF(Tabelle1[[#This Row],[Etas 55°C]]=0,0,(Tabelle1[[#This Row],[Etas 35°C]]*0.8+Tabelle1[[#This Row],[Etas 55°C]]*0.2))*2.5</f>
        <v>4.3050000000000006</v>
      </c>
      <c r="N3052" s="21">
        <f>IF(-(Tabelle1[[#This Row],[80%/20% SCOP]]-5.5)/5.5=1,"n.a.",-(Tabelle1[[#This Row],[80%/20% SCOP]]-5.5)/5.5)</f>
        <v>0.21727272727272717</v>
      </c>
    </row>
    <row r="3053" spans="1:14" ht="20.100000000000001" customHeight="1" x14ac:dyDescent="0.25">
      <c r="A3053" s="24">
        <v>16007639</v>
      </c>
      <c r="B3053" s="15" t="s">
        <v>3116</v>
      </c>
      <c r="C3053" s="15" t="s">
        <v>3118</v>
      </c>
      <c r="D3053" s="16" t="s">
        <v>2</v>
      </c>
      <c r="E3053" s="17">
        <v>12</v>
      </c>
      <c r="F3053" s="18">
        <v>1.89</v>
      </c>
      <c r="G3053" s="17">
        <v>11.6</v>
      </c>
      <c r="H3053" s="18">
        <v>1.35</v>
      </c>
      <c r="I3053" s="16" t="s">
        <v>40</v>
      </c>
      <c r="J3053" s="16" t="s">
        <v>4</v>
      </c>
      <c r="K3053" s="16" t="s">
        <v>4</v>
      </c>
      <c r="L3053" s="19">
        <f>IF(Tabelle1[[#This Row],[Heizleistung (55°C)]]=0,Tabelle1[[#This Row],[Heizleistung (35°C)]],(Tabelle1[[#This Row],[Heizleistung (35°C)]]+Tabelle1[[#This Row],[Heizleistung (55°C)]])/2)</f>
        <v>11.8</v>
      </c>
      <c r="M3053" s="20">
        <f>IF(Tabelle1[[#This Row],[Etas 55°C]]=0,0,(Tabelle1[[#This Row],[Etas 35°C]]*0.8+Tabelle1[[#This Row],[Etas 55°C]]*0.2))*2.5</f>
        <v>4.4550000000000001</v>
      </c>
      <c r="N3053" s="21">
        <f>IF(-(Tabelle1[[#This Row],[80%/20% SCOP]]-5.5)/5.5=1,"n.a.",-(Tabelle1[[#This Row],[80%/20% SCOP]]-5.5)/5.5)</f>
        <v>0.18999999999999997</v>
      </c>
    </row>
    <row r="3054" spans="1:14" ht="20.100000000000001" customHeight="1" x14ac:dyDescent="0.25">
      <c r="A3054" s="24">
        <v>16009766</v>
      </c>
      <c r="B3054" s="15" t="s">
        <v>3116</v>
      </c>
      <c r="C3054" s="15" t="s">
        <v>3119</v>
      </c>
      <c r="D3054" s="16" t="s">
        <v>2</v>
      </c>
      <c r="E3054" s="17">
        <v>5.5</v>
      </c>
      <c r="F3054" s="18">
        <v>1.91</v>
      </c>
      <c r="G3054" s="17">
        <v>4.4000000000000004</v>
      </c>
      <c r="H3054" s="18">
        <v>1.3</v>
      </c>
      <c r="I3054" s="16" t="s">
        <v>40</v>
      </c>
      <c r="J3054" s="16" t="s">
        <v>4</v>
      </c>
      <c r="K3054" s="16" t="s">
        <v>4</v>
      </c>
      <c r="L3054" s="19">
        <f>IF(Tabelle1[[#This Row],[Heizleistung (55°C)]]=0,Tabelle1[[#This Row],[Heizleistung (35°C)]],(Tabelle1[[#This Row],[Heizleistung (35°C)]]+Tabelle1[[#This Row],[Heizleistung (55°C)]])/2)</f>
        <v>4.95</v>
      </c>
      <c r="M3054" s="20">
        <f>IF(Tabelle1[[#This Row],[Etas 55°C]]=0,0,(Tabelle1[[#This Row],[Etas 35°C]]*0.8+Tabelle1[[#This Row],[Etas 55°C]]*0.2))*2.5</f>
        <v>4.47</v>
      </c>
      <c r="N3054" s="21">
        <f>IF(-(Tabelle1[[#This Row],[80%/20% SCOP]]-5.5)/5.5=1,"n.a.",-(Tabelle1[[#This Row],[80%/20% SCOP]]-5.5)/5.5)</f>
        <v>0.18727272727272731</v>
      </c>
    </row>
    <row r="3055" spans="1:14" ht="20.100000000000001" customHeight="1" x14ac:dyDescent="0.25">
      <c r="A3055" s="24">
        <v>16017295</v>
      </c>
      <c r="B3055" s="15" t="s">
        <v>3116</v>
      </c>
      <c r="C3055" s="15" t="s">
        <v>3120</v>
      </c>
      <c r="D3055" s="16" t="s">
        <v>2</v>
      </c>
      <c r="E3055" s="17">
        <v>12</v>
      </c>
      <c r="F3055" s="18">
        <v>2.0499999999999998</v>
      </c>
      <c r="G3055" s="17">
        <v>12</v>
      </c>
      <c r="H3055" s="18">
        <v>1.54</v>
      </c>
      <c r="I3055" s="16" t="s">
        <v>40</v>
      </c>
      <c r="J3055" s="16" t="s">
        <v>4</v>
      </c>
      <c r="K3055" s="16" t="s">
        <v>4</v>
      </c>
      <c r="L3055" s="19">
        <f>IF(Tabelle1[[#This Row],[Heizleistung (55°C)]]=0,Tabelle1[[#This Row],[Heizleistung (35°C)]],(Tabelle1[[#This Row],[Heizleistung (35°C)]]+Tabelle1[[#This Row],[Heizleistung (55°C)]])/2)</f>
        <v>12</v>
      </c>
      <c r="M3055" s="20">
        <f>IF(Tabelle1[[#This Row],[Etas 55°C]]=0,0,(Tabelle1[[#This Row],[Etas 35°C]]*0.8+Tabelle1[[#This Row],[Etas 55°C]]*0.2))*2.5</f>
        <v>4.87</v>
      </c>
      <c r="N3055" s="21">
        <f>IF(-(Tabelle1[[#This Row],[80%/20% SCOP]]-5.5)/5.5=1,"n.a.",-(Tabelle1[[#This Row],[80%/20% SCOP]]-5.5)/5.5)</f>
        <v>0.11454545454545452</v>
      </c>
    </row>
    <row r="3056" spans="1:14" ht="20.100000000000001" customHeight="1" x14ac:dyDescent="0.25">
      <c r="A3056" s="24">
        <v>16015165</v>
      </c>
      <c r="B3056" s="15" t="s">
        <v>3116</v>
      </c>
      <c r="C3056" s="15" t="s">
        <v>3121</v>
      </c>
      <c r="D3056" s="16" t="s">
        <v>2</v>
      </c>
      <c r="E3056" s="17">
        <v>9.8000000000000007</v>
      </c>
      <c r="F3056" s="18">
        <v>2.1</v>
      </c>
      <c r="G3056" s="17">
        <v>10</v>
      </c>
      <c r="H3056" s="18">
        <v>1.57</v>
      </c>
      <c r="I3056" s="16" t="s">
        <v>3</v>
      </c>
      <c r="J3056" s="16" t="s">
        <v>4</v>
      </c>
      <c r="K3056" s="16" t="s">
        <v>4</v>
      </c>
      <c r="L3056" s="19">
        <f>IF(Tabelle1[[#This Row],[Heizleistung (55°C)]]=0,Tabelle1[[#This Row],[Heizleistung (35°C)]],(Tabelle1[[#This Row],[Heizleistung (35°C)]]+Tabelle1[[#This Row],[Heizleistung (55°C)]])/2)</f>
        <v>9.9</v>
      </c>
      <c r="M3056" s="20">
        <f>IF(Tabelle1[[#This Row],[Etas 55°C]]=0,0,(Tabelle1[[#This Row],[Etas 35°C]]*0.8+Tabelle1[[#This Row],[Etas 55°C]]*0.2))*2.5</f>
        <v>4.9850000000000003</v>
      </c>
      <c r="N3056" s="21">
        <f>IF(-(Tabelle1[[#This Row],[80%/20% SCOP]]-5.5)/5.5=1,"n.a.",-(Tabelle1[[#This Row],[80%/20% SCOP]]-5.5)/5.5)</f>
        <v>9.3636363636363573E-2</v>
      </c>
    </row>
    <row r="3057" spans="1:14" ht="20.100000000000001" customHeight="1" x14ac:dyDescent="0.25">
      <c r="A3057" s="24">
        <v>16014136</v>
      </c>
      <c r="B3057" s="15" t="s">
        <v>3116</v>
      </c>
      <c r="C3057" s="15" t="s">
        <v>3122</v>
      </c>
      <c r="D3057" s="16" t="s">
        <v>2</v>
      </c>
      <c r="E3057" s="17">
        <v>9.1999999999999993</v>
      </c>
      <c r="F3057" s="18">
        <v>1.99</v>
      </c>
      <c r="G3057" s="17">
        <v>7.8</v>
      </c>
      <c r="H3057" s="18">
        <v>1.49</v>
      </c>
      <c r="I3057" s="16" t="s">
        <v>3</v>
      </c>
      <c r="J3057" s="16" t="s">
        <v>4</v>
      </c>
      <c r="K3057" s="16" t="s">
        <v>4</v>
      </c>
      <c r="L3057" s="19">
        <f>IF(Tabelle1[[#This Row],[Heizleistung (55°C)]]=0,Tabelle1[[#This Row],[Heizleistung (35°C)]],(Tabelle1[[#This Row],[Heizleistung (35°C)]]+Tabelle1[[#This Row],[Heizleistung (55°C)]])/2)</f>
        <v>8.5</v>
      </c>
      <c r="M3057" s="20">
        <f>IF(Tabelle1[[#This Row],[Etas 55°C]]=0,0,(Tabelle1[[#This Row],[Etas 35°C]]*0.8+Tabelle1[[#This Row],[Etas 55°C]]*0.2))*2.5</f>
        <v>4.7250000000000005</v>
      </c>
      <c r="N3057" s="21">
        <f>IF(-(Tabelle1[[#This Row],[80%/20% SCOP]]-5.5)/5.5=1,"n.a.",-(Tabelle1[[#This Row],[80%/20% SCOP]]-5.5)/5.5)</f>
        <v>0.14090909090909082</v>
      </c>
    </row>
    <row r="3058" spans="1:14" ht="20.100000000000001" customHeight="1" x14ac:dyDescent="0.25">
      <c r="A3058" s="24">
        <v>16010146</v>
      </c>
      <c r="B3058" s="15" t="s">
        <v>3116</v>
      </c>
      <c r="C3058" s="15" t="s">
        <v>3123</v>
      </c>
      <c r="D3058" s="16" t="s">
        <v>2</v>
      </c>
      <c r="E3058" s="17">
        <v>13.7</v>
      </c>
      <c r="F3058" s="18">
        <v>1.86</v>
      </c>
      <c r="G3058" s="17">
        <v>12.1</v>
      </c>
      <c r="H3058" s="18">
        <v>1.36</v>
      </c>
      <c r="I3058" s="16" t="s">
        <v>40</v>
      </c>
      <c r="J3058" s="16" t="s">
        <v>4</v>
      </c>
      <c r="K3058" s="16" t="s">
        <v>4</v>
      </c>
      <c r="L3058" s="19">
        <f>IF(Tabelle1[[#This Row],[Heizleistung (55°C)]]=0,Tabelle1[[#This Row],[Heizleistung (35°C)]],(Tabelle1[[#This Row],[Heizleistung (35°C)]]+Tabelle1[[#This Row],[Heizleistung (55°C)]])/2)</f>
        <v>12.899999999999999</v>
      </c>
      <c r="M3058" s="20">
        <f>IF(Tabelle1[[#This Row],[Etas 55°C]]=0,0,(Tabelle1[[#This Row],[Etas 35°C]]*0.8+Tabelle1[[#This Row],[Etas 55°C]]*0.2))*2.5</f>
        <v>4.4000000000000004</v>
      </c>
      <c r="N3058" s="21">
        <f>IF(-(Tabelle1[[#This Row],[80%/20% SCOP]]-5.5)/5.5=1,"n.a.",-(Tabelle1[[#This Row],[80%/20% SCOP]]-5.5)/5.5)</f>
        <v>0.19999999999999993</v>
      </c>
    </row>
    <row r="3059" spans="1:14" ht="20.100000000000001" customHeight="1" x14ac:dyDescent="0.25">
      <c r="A3059" s="24">
        <v>16015166</v>
      </c>
      <c r="B3059" s="15" t="s">
        <v>3116</v>
      </c>
      <c r="C3059" s="15" t="s">
        <v>3124</v>
      </c>
      <c r="D3059" s="16" t="s">
        <v>2</v>
      </c>
      <c r="E3059" s="17">
        <v>12.1</v>
      </c>
      <c r="F3059" s="18">
        <v>1.94</v>
      </c>
      <c r="G3059" s="17">
        <v>12.1</v>
      </c>
      <c r="H3059" s="18">
        <v>1.55</v>
      </c>
      <c r="I3059" s="16" t="s">
        <v>3</v>
      </c>
      <c r="J3059" s="16" t="s">
        <v>4</v>
      </c>
      <c r="K3059" s="16" t="s">
        <v>4</v>
      </c>
      <c r="L3059" s="19">
        <f>IF(Tabelle1[[#This Row],[Heizleistung (55°C)]]=0,Tabelle1[[#This Row],[Heizleistung (35°C)]],(Tabelle1[[#This Row],[Heizleistung (35°C)]]+Tabelle1[[#This Row],[Heizleistung (55°C)]])/2)</f>
        <v>12.1</v>
      </c>
      <c r="M3059" s="20">
        <f>IF(Tabelle1[[#This Row],[Etas 55°C]]=0,0,(Tabelle1[[#This Row],[Etas 35°C]]*0.8+Tabelle1[[#This Row],[Etas 55°C]]*0.2))*2.5</f>
        <v>4.6550000000000002</v>
      </c>
      <c r="N3059" s="21">
        <f>IF(-(Tabelle1[[#This Row],[80%/20% SCOP]]-5.5)/5.5=1,"n.a.",-(Tabelle1[[#This Row],[80%/20% SCOP]]-5.5)/5.5)</f>
        <v>0.1536363636363636</v>
      </c>
    </row>
    <row r="3060" spans="1:14" ht="20.100000000000001" customHeight="1" x14ac:dyDescent="0.25">
      <c r="A3060" s="24">
        <v>16015872</v>
      </c>
      <c r="B3060" s="15" t="s">
        <v>3116</v>
      </c>
      <c r="C3060" s="15" t="s">
        <v>3125</v>
      </c>
      <c r="D3060" s="16" t="s">
        <v>2</v>
      </c>
      <c r="E3060" s="17">
        <v>26</v>
      </c>
      <c r="F3060" s="18">
        <v>1.9490000000000001</v>
      </c>
      <c r="G3060" s="17">
        <v>26</v>
      </c>
      <c r="H3060" s="18">
        <v>1.5069999999999999</v>
      </c>
      <c r="I3060" s="16" t="s">
        <v>3</v>
      </c>
      <c r="J3060" s="16" t="s">
        <v>4</v>
      </c>
      <c r="K3060" s="16" t="s">
        <v>4</v>
      </c>
      <c r="L3060" s="19">
        <f>IF(Tabelle1[[#This Row],[Heizleistung (55°C)]]=0,Tabelle1[[#This Row],[Heizleistung (35°C)]],(Tabelle1[[#This Row],[Heizleistung (35°C)]]+Tabelle1[[#This Row],[Heizleistung (55°C)]])/2)</f>
        <v>26</v>
      </c>
      <c r="M3060" s="20">
        <f>IF(Tabelle1[[#This Row],[Etas 55°C]]=0,0,(Tabelle1[[#This Row],[Etas 35°C]]*0.8+Tabelle1[[#This Row],[Etas 55°C]]*0.2))*2.5</f>
        <v>4.6515000000000004</v>
      </c>
      <c r="N3060" s="21">
        <f>IF(-(Tabelle1[[#This Row],[80%/20% SCOP]]-5.5)/5.5=1,"n.a.",-(Tabelle1[[#This Row],[80%/20% SCOP]]-5.5)/5.5)</f>
        <v>0.1542727272727272</v>
      </c>
    </row>
    <row r="3061" spans="1:14" ht="20.100000000000001" customHeight="1" x14ac:dyDescent="0.25">
      <c r="A3061" s="24">
        <v>16010326</v>
      </c>
      <c r="B3061" s="15" t="s">
        <v>3116</v>
      </c>
      <c r="C3061" s="15" t="s">
        <v>3126</v>
      </c>
      <c r="D3061" s="16" t="s">
        <v>2</v>
      </c>
      <c r="E3061" s="17">
        <v>9.1999999999999993</v>
      </c>
      <c r="F3061" s="18">
        <v>2.0499999999999998</v>
      </c>
      <c r="G3061" s="17">
        <v>7.7</v>
      </c>
      <c r="H3061" s="18">
        <v>1.37</v>
      </c>
      <c r="I3061" s="16" t="s">
        <v>40</v>
      </c>
      <c r="J3061" s="16" t="s">
        <v>4</v>
      </c>
      <c r="K3061" s="16" t="s">
        <v>4</v>
      </c>
      <c r="L3061" s="19">
        <f>IF(Tabelle1[[#This Row],[Heizleistung (55°C)]]=0,Tabelle1[[#This Row],[Heizleistung (35°C)]],(Tabelle1[[#This Row],[Heizleistung (35°C)]]+Tabelle1[[#This Row],[Heizleistung (55°C)]])/2)</f>
        <v>8.4499999999999993</v>
      </c>
      <c r="M3061" s="20">
        <f>IF(Tabelle1[[#This Row],[Etas 55°C]]=0,0,(Tabelle1[[#This Row],[Etas 35°C]]*0.8+Tabelle1[[#This Row],[Etas 55°C]]*0.2))*2.5</f>
        <v>4.7850000000000001</v>
      </c>
      <c r="N3061" s="21">
        <f>IF(-(Tabelle1[[#This Row],[80%/20% SCOP]]-5.5)/5.5=1,"n.a.",-(Tabelle1[[#This Row],[80%/20% SCOP]]-5.5)/5.5)</f>
        <v>0.12999999999999998</v>
      </c>
    </row>
    <row r="3062" spans="1:14" ht="20.100000000000001" customHeight="1" x14ac:dyDescent="0.25">
      <c r="A3062" s="24">
        <v>16017296</v>
      </c>
      <c r="B3062" s="15" t="s">
        <v>3116</v>
      </c>
      <c r="C3062" s="15" t="s">
        <v>3127</v>
      </c>
      <c r="D3062" s="16" t="s">
        <v>2</v>
      </c>
      <c r="E3062" s="17">
        <v>13.8</v>
      </c>
      <c r="F3062" s="18">
        <v>1.99</v>
      </c>
      <c r="G3062" s="17">
        <v>13.8</v>
      </c>
      <c r="H3062" s="18">
        <v>1.52</v>
      </c>
      <c r="I3062" s="16" t="s">
        <v>40</v>
      </c>
      <c r="J3062" s="16" t="s">
        <v>4</v>
      </c>
      <c r="K3062" s="16" t="s">
        <v>4</v>
      </c>
      <c r="L3062" s="19">
        <f>IF(Tabelle1[[#This Row],[Heizleistung (55°C)]]=0,Tabelle1[[#This Row],[Heizleistung (35°C)]],(Tabelle1[[#This Row],[Heizleistung (35°C)]]+Tabelle1[[#This Row],[Heizleistung (55°C)]])/2)</f>
        <v>13.8</v>
      </c>
      <c r="M3062" s="20">
        <f>IF(Tabelle1[[#This Row],[Etas 55°C]]=0,0,(Tabelle1[[#This Row],[Etas 35°C]]*0.8+Tabelle1[[#This Row],[Etas 55°C]]*0.2))*2.5</f>
        <v>4.74</v>
      </c>
      <c r="N3062" s="21">
        <f>IF(-(Tabelle1[[#This Row],[80%/20% SCOP]]-5.5)/5.5=1,"n.a.",-(Tabelle1[[#This Row],[80%/20% SCOP]]-5.5)/5.5)</f>
        <v>0.13818181818181816</v>
      </c>
    </row>
    <row r="3063" spans="1:14" ht="20.100000000000001" customHeight="1" x14ac:dyDescent="0.25">
      <c r="A3063" s="24">
        <v>16007638</v>
      </c>
      <c r="B3063" s="15" t="s">
        <v>3116</v>
      </c>
      <c r="C3063" s="15" t="s">
        <v>3128</v>
      </c>
      <c r="D3063" s="16" t="s">
        <v>2</v>
      </c>
      <c r="E3063" s="17">
        <v>9.1999999999999993</v>
      </c>
      <c r="F3063" s="18">
        <v>2.0499999999999998</v>
      </c>
      <c r="G3063" s="17">
        <v>7.7</v>
      </c>
      <c r="H3063" s="18">
        <v>1.37</v>
      </c>
      <c r="I3063" s="16" t="s">
        <v>40</v>
      </c>
      <c r="J3063" s="16" t="s">
        <v>4</v>
      </c>
      <c r="K3063" s="16" t="s">
        <v>4</v>
      </c>
      <c r="L3063" s="19">
        <f>IF(Tabelle1[[#This Row],[Heizleistung (55°C)]]=0,Tabelle1[[#This Row],[Heizleistung (35°C)]],(Tabelle1[[#This Row],[Heizleistung (35°C)]]+Tabelle1[[#This Row],[Heizleistung (55°C)]])/2)</f>
        <v>8.4499999999999993</v>
      </c>
      <c r="M3063" s="20">
        <f>IF(Tabelle1[[#This Row],[Etas 55°C]]=0,0,(Tabelle1[[#This Row],[Etas 35°C]]*0.8+Tabelle1[[#This Row],[Etas 55°C]]*0.2))*2.5</f>
        <v>4.7850000000000001</v>
      </c>
      <c r="N3063" s="21">
        <f>IF(-(Tabelle1[[#This Row],[80%/20% SCOP]]-5.5)/5.5=1,"n.a.",-(Tabelle1[[#This Row],[80%/20% SCOP]]-5.5)/5.5)</f>
        <v>0.12999999999999998</v>
      </c>
    </row>
    <row r="3064" spans="1:14" ht="20.100000000000001" customHeight="1" x14ac:dyDescent="0.25">
      <c r="A3064" s="24">
        <v>16014139</v>
      </c>
      <c r="B3064" s="15" t="s">
        <v>3116</v>
      </c>
      <c r="C3064" s="15" t="s">
        <v>3129</v>
      </c>
      <c r="D3064" s="16" t="s">
        <v>2</v>
      </c>
      <c r="E3064" s="17">
        <v>14.7</v>
      </c>
      <c r="F3064" s="18">
        <v>1.8</v>
      </c>
      <c r="G3064" s="17">
        <v>14.4</v>
      </c>
      <c r="H3064" s="18">
        <v>1.39</v>
      </c>
      <c r="I3064" s="16" t="s">
        <v>3</v>
      </c>
      <c r="J3064" s="16" t="s">
        <v>4</v>
      </c>
      <c r="K3064" s="16" t="s">
        <v>4</v>
      </c>
      <c r="L3064" s="19">
        <f>IF(Tabelle1[[#This Row],[Heizleistung (55°C)]]=0,Tabelle1[[#This Row],[Heizleistung (35°C)]],(Tabelle1[[#This Row],[Heizleistung (35°C)]]+Tabelle1[[#This Row],[Heizleistung (55°C)]])/2)</f>
        <v>14.55</v>
      </c>
      <c r="M3064" s="20">
        <f>IF(Tabelle1[[#This Row],[Etas 55°C]]=0,0,(Tabelle1[[#This Row],[Etas 35°C]]*0.8+Tabelle1[[#This Row],[Etas 55°C]]*0.2))*2.5</f>
        <v>4.2950000000000008</v>
      </c>
      <c r="N3064" s="21">
        <f>IF(-(Tabelle1[[#This Row],[80%/20% SCOP]]-5.5)/5.5=1,"n.a.",-(Tabelle1[[#This Row],[80%/20% SCOP]]-5.5)/5.5)</f>
        <v>0.21909090909090895</v>
      </c>
    </row>
    <row r="3065" spans="1:14" ht="20.100000000000001" customHeight="1" x14ac:dyDescent="0.25">
      <c r="A3065" s="24">
        <v>16010267</v>
      </c>
      <c r="B3065" s="15" t="s">
        <v>3116</v>
      </c>
      <c r="C3065" s="15" t="s">
        <v>3130</v>
      </c>
      <c r="D3065" s="16" t="s">
        <v>2</v>
      </c>
      <c r="E3065" s="17">
        <v>22.3</v>
      </c>
      <c r="F3065" s="18">
        <v>1.78</v>
      </c>
      <c r="G3065" s="17">
        <v>22.4</v>
      </c>
      <c r="H3065" s="18">
        <v>1.26</v>
      </c>
      <c r="I3065" s="16" t="s">
        <v>40</v>
      </c>
      <c r="J3065" s="16" t="s">
        <v>4</v>
      </c>
      <c r="K3065" s="16" t="s">
        <v>25</v>
      </c>
      <c r="L3065" s="19">
        <f>IF(Tabelle1[[#This Row],[Heizleistung (55°C)]]=0,Tabelle1[[#This Row],[Heizleistung (35°C)]],(Tabelle1[[#This Row],[Heizleistung (35°C)]]+Tabelle1[[#This Row],[Heizleistung (55°C)]])/2)</f>
        <v>22.35</v>
      </c>
      <c r="M3065" s="20">
        <f>IF(Tabelle1[[#This Row],[Etas 55°C]]=0,0,(Tabelle1[[#This Row],[Etas 35°C]]*0.8+Tabelle1[[#This Row],[Etas 55°C]]*0.2))*2.5</f>
        <v>4.1900000000000004</v>
      </c>
      <c r="N3065" s="21">
        <f>IF(-(Tabelle1[[#This Row],[80%/20% SCOP]]-5.5)/5.5=1,"n.a.",-(Tabelle1[[#This Row],[80%/20% SCOP]]-5.5)/5.5)</f>
        <v>0.23818181818181811</v>
      </c>
    </row>
    <row r="3066" spans="1:14" ht="20.100000000000001" customHeight="1" x14ac:dyDescent="0.25">
      <c r="A3066" s="24">
        <v>16015873</v>
      </c>
      <c r="B3066" s="15" t="s">
        <v>3116</v>
      </c>
      <c r="C3066" s="15" t="s">
        <v>3131</v>
      </c>
      <c r="D3066" s="16" t="s">
        <v>2</v>
      </c>
      <c r="E3066" s="17">
        <v>30</v>
      </c>
      <c r="F3066" s="18">
        <v>1.9379999999999999</v>
      </c>
      <c r="G3066" s="17">
        <v>30</v>
      </c>
      <c r="H3066" s="18">
        <v>1.4870000000000001</v>
      </c>
      <c r="I3066" s="16" t="s">
        <v>3</v>
      </c>
      <c r="J3066" s="16" t="s">
        <v>4</v>
      </c>
      <c r="K3066" s="16" t="s">
        <v>4</v>
      </c>
      <c r="L3066" s="19">
        <f>IF(Tabelle1[[#This Row],[Heizleistung (55°C)]]=0,Tabelle1[[#This Row],[Heizleistung (35°C)]],(Tabelle1[[#This Row],[Heizleistung (35°C)]]+Tabelle1[[#This Row],[Heizleistung (55°C)]])/2)</f>
        <v>30</v>
      </c>
      <c r="M3066" s="20">
        <f>IF(Tabelle1[[#This Row],[Etas 55°C]]=0,0,(Tabelle1[[#This Row],[Etas 35°C]]*0.8+Tabelle1[[#This Row],[Etas 55°C]]*0.2))*2.5</f>
        <v>4.6195000000000004</v>
      </c>
      <c r="N3066" s="21">
        <f>IF(-(Tabelle1[[#This Row],[80%/20% SCOP]]-5.5)/5.5=1,"n.a.",-(Tabelle1[[#This Row],[80%/20% SCOP]]-5.5)/5.5)</f>
        <v>0.16009090909090903</v>
      </c>
    </row>
    <row r="3067" spans="1:14" ht="20.100000000000001" customHeight="1" x14ac:dyDescent="0.25">
      <c r="A3067" s="24">
        <v>16010324</v>
      </c>
      <c r="B3067" s="15" t="s">
        <v>3116</v>
      </c>
      <c r="C3067" s="15" t="s">
        <v>3132</v>
      </c>
      <c r="D3067" s="16" t="s">
        <v>2</v>
      </c>
      <c r="E3067" s="17">
        <v>8.1</v>
      </c>
      <c r="F3067" s="18">
        <v>2.0499999999999998</v>
      </c>
      <c r="G3067" s="17">
        <v>6.6</v>
      </c>
      <c r="H3067" s="18">
        <v>1.32</v>
      </c>
      <c r="I3067" s="16" t="s">
        <v>40</v>
      </c>
      <c r="J3067" s="16" t="s">
        <v>4</v>
      </c>
      <c r="K3067" s="16" t="s">
        <v>4</v>
      </c>
      <c r="L3067" s="19">
        <f>IF(Tabelle1[[#This Row],[Heizleistung (55°C)]]=0,Tabelle1[[#This Row],[Heizleistung (35°C)]],(Tabelle1[[#This Row],[Heizleistung (35°C)]]+Tabelle1[[#This Row],[Heizleistung (55°C)]])/2)</f>
        <v>7.35</v>
      </c>
      <c r="M3067" s="20">
        <f>IF(Tabelle1[[#This Row],[Etas 55°C]]=0,0,(Tabelle1[[#This Row],[Etas 35°C]]*0.8+Tabelle1[[#This Row],[Etas 55°C]]*0.2))*2.5</f>
        <v>4.76</v>
      </c>
      <c r="N3067" s="21">
        <f>IF(-(Tabelle1[[#This Row],[80%/20% SCOP]]-5.5)/5.5=1,"n.a.",-(Tabelle1[[#This Row],[80%/20% SCOP]]-5.5)/5.5)</f>
        <v>0.13454545454545458</v>
      </c>
    </row>
    <row r="3068" spans="1:14" ht="20.100000000000001" customHeight="1" x14ac:dyDescent="0.25">
      <c r="A3068" s="24">
        <v>16010145</v>
      </c>
      <c r="B3068" s="15" t="s">
        <v>3116</v>
      </c>
      <c r="C3068" s="15" t="s">
        <v>3133</v>
      </c>
      <c r="D3068" s="16" t="s">
        <v>2</v>
      </c>
      <c r="E3068" s="17">
        <v>18</v>
      </c>
      <c r="F3068" s="18">
        <v>1.81</v>
      </c>
      <c r="G3068" s="17">
        <v>17.7</v>
      </c>
      <c r="H3068" s="18">
        <v>1.25</v>
      </c>
      <c r="I3068" s="16" t="s">
        <v>40</v>
      </c>
      <c r="J3068" s="16" t="s">
        <v>4</v>
      </c>
      <c r="K3068" s="16" t="s">
        <v>25</v>
      </c>
      <c r="L3068" s="19">
        <f>IF(Tabelle1[[#This Row],[Heizleistung (55°C)]]=0,Tabelle1[[#This Row],[Heizleistung (35°C)]],(Tabelle1[[#This Row],[Heizleistung (35°C)]]+Tabelle1[[#This Row],[Heizleistung (55°C)]])/2)</f>
        <v>17.850000000000001</v>
      </c>
      <c r="M3068" s="20">
        <f>IF(Tabelle1[[#This Row],[Etas 55°C]]=0,0,(Tabelle1[[#This Row],[Etas 35°C]]*0.8+Tabelle1[[#This Row],[Etas 55°C]]*0.2))*2.5</f>
        <v>4.2450000000000001</v>
      </c>
      <c r="N3068" s="21">
        <f>IF(-(Tabelle1[[#This Row],[80%/20% SCOP]]-5.5)/5.5=1,"n.a.",-(Tabelle1[[#This Row],[80%/20% SCOP]]-5.5)/5.5)</f>
        <v>0.22818181818181815</v>
      </c>
    </row>
    <row r="3069" spans="1:14" ht="20.100000000000001" customHeight="1" x14ac:dyDescent="0.25">
      <c r="A3069" s="24">
        <v>16010203</v>
      </c>
      <c r="B3069" s="15" t="s">
        <v>3116</v>
      </c>
      <c r="C3069" s="15" t="s">
        <v>3134</v>
      </c>
      <c r="D3069" s="16" t="s">
        <v>2</v>
      </c>
      <c r="E3069" s="17">
        <v>9.1999999999999993</v>
      </c>
      <c r="F3069" s="18">
        <v>2.0499999999999998</v>
      </c>
      <c r="G3069" s="17">
        <v>7.7</v>
      </c>
      <c r="H3069" s="18">
        <v>1.37</v>
      </c>
      <c r="I3069" s="16" t="s">
        <v>40</v>
      </c>
      <c r="J3069" s="16" t="s">
        <v>4</v>
      </c>
      <c r="K3069" s="16" t="s">
        <v>4</v>
      </c>
      <c r="L3069" s="19">
        <f>IF(Tabelle1[[#This Row],[Heizleistung (55°C)]]=0,Tabelle1[[#This Row],[Heizleistung (35°C)]],(Tabelle1[[#This Row],[Heizleistung (35°C)]]+Tabelle1[[#This Row],[Heizleistung (55°C)]])/2)</f>
        <v>8.4499999999999993</v>
      </c>
      <c r="M3069" s="20">
        <f>IF(Tabelle1[[#This Row],[Etas 55°C]]=0,0,(Tabelle1[[#This Row],[Etas 35°C]]*0.8+Tabelle1[[#This Row],[Etas 55°C]]*0.2))*2.5</f>
        <v>4.7850000000000001</v>
      </c>
      <c r="N3069" s="21">
        <f>IF(-(Tabelle1[[#This Row],[80%/20% SCOP]]-5.5)/5.5=1,"n.a.",-(Tabelle1[[#This Row],[80%/20% SCOP]]-5.5)/5.5)</f>
        <v>0.12999999999999998</v>
      </c>
    </row>
    <row r="3070" spans="1:14" ht="20.100000000000001" customHeight="1" x14ac:dyDescent="0.25">
      <c r="A3070" s="24">
        <v>16007561</v>
      </c>
      <c r="B3070" s="15" t="s">
        <v>3116</v>
      </c>
      <c r="C3070" s="15" t="s">
        <v>3135</v>
      </c>
      <c r="D3070" s="16" t="s">
        <v>2</v>
      </c>
      <c r="E3070" s="17">
        <v>6.8</v>
      </c>
      <c r="F3070" s="18">
        <v>1.95</v>
      </c>
      <c r="G3070" s="17">
        <v>5.7</v>
      </c>
      <c r="H3070" s="18">
        <v>1.38</v>
      </c>
      <c r="I3070" s="16" t="s">
        <v>40</v>
      </c>
      <c r="J3070" s="16" t="s">
        <v>4</v>
      </c>
      <c r="K3070" s="16" t="s">
        <v>25</v>
      </c>
      <c r="L3070" s="19">
        <f>IF(Tabelle1[[#This Row],[Heizleistung (55°C)]]=0,Tabelle1[[#This Row],[Heizleistung (35°C)]],(Tabelle1[[#This Row],[Heizleistung (35°C)]]+Tabelle1[[#This Row],[Heizleistung (55°C)]])/2)</f>
        <v>6.25</v>
      </c>
      <c r="M3070" s="20">
        <f>IF(Tabelle1[[#This Row],[Etas 55°C]]=0,0,(Tabelle1[[#This Row],[Etas 35°C]]*0.8+Tabelle1[[#This Row],[Etas 55°C]]*0.2))*2.5</f>
        <v>4.59</v>
      </c>
      <c r="N3070" s="21">
        <f>IF(-(Tabelle1[[#This Row],[80%/20% SCOP]]-5.5)/5.5=1,"n.a.",-(Tabelle1[[#This Row],[80%/20% SCOP]]-5.5)/5.5)</f>
        <v>0.16545454545454549</v>
      </c>
    </row>
    <row r="3071" spans="1:14" ht="20.100000000000001" customHeight="1" x14ac:dyDescent="0.25">
      <c r="A3071" s="24">
        <v>16007640</v>
      </c>
      <c r="B3071" s="15" t="s">
        <v>3116</v>
      </c>
      <c r="C3071" s="15" t="s">
        <v>3136</v>
      </c>
      <c r="D3071" s="16" t="s">
        <v>2</v>
      </c>
      <c r="E3071" s="17">
        <v>13.7</v>
      </c>
      <c r="F3071" s="18">
        <v>1.86</v>
      </c>
      <c r="G3071" s="17">
        <v>12.1</v>
      </c>
      <c r="H3071" s="18">
        <v>1.36</v>
      </c>
      <c r="I3071" s="16" t="s">
        <v>40</v>
      </c>
      <c r="J3071" s="16" t="s">
        <v>4</v>
      </c>
      <c r="K3071" s="16" t="s">
        <v>4</v>
      </c>
      <c r="L3071" s="19">
        <f>IF(Tabelle1[[#This Row],[Heizleistung (55°C)]]=0,Tabelle1[[#This Row],[Heizleistung (35°C)]],(Tabelle1[[#This Row],[Heizleistung (35°C)]]+Tabelle1[[#This Row],[Heizleistung (55°C)]])/2)</f>
        <v>12.899999999999999</v>
      </c>
      <c r="M3071" s="20">
        <f>IF(Tabelle1[[#This Row],[Etas 55°C]]=0,0,(Tabelle1[[#This Row],[Etas 35°C]]*0.8+Tabelle1[[#This Row],[Etas 55°C]]*0.2))*2.5</f>
        <v>4.4000000000000004</v>
      </c>
      <c r="N3071" s="21">
        <f>IF(-(Tabelle1[[#This Row],[80%/20% SCOP]]-5.5)/5.5=1,"n.a.",-(Tabelle1[[#This Row],[80%/20% SCOP]]-5.5)/5.5)</f>
        <v>0.19999999999999993</v>
      </c>
    </row>
    <row r="3072" spans="1:14" ht="20.100000000000001" customHeight="1" x14ac:dyDescent="0.25">
      <c r="A3072" s="24">
        <v>16010327</v>
      </c>
      <c r="B3072" s="15" t="s">
        <v>3116</v>
      </c>
      <c r="C3072" s="15" t="s">
        <v>3137</v>
      </c>
      <c r="D3072" s="16" t="s">
        <v>2</v>
      </c>
      <c r="E3072" s="17">
        <v>6.8</v>
      </c>
      <c r="F3072" s="18">
        <v>1.95</v>
      </c>
      <c r="G3072" s="17">
        <v>5.7</v>
      </c>
      <c r="H3072" s="18">
        <v>1.38</v>
      </c>
      <c r="I3072" s="16" t="s">
        <v>40</v>
      </c>
      <c r="J3072" s="16" t="s">
        <v>4</v>
      </c>
      <c r="K3072" s="16" t="s">
        <v>4</v>
      </c>
      <c r="L3072" s="19">
        <f>IF(Tabelle1[[#This Row],[Heizleistung (55°C)]]=0,Tabelle1[[#This Row],[Heizleistung (35°C)]],(Tabelle1[[#This Row],[Heizleistung (35°C)]]+Tabelle1[[#This Row],[Heizleistung (55°C)]])/2)</f>
        <v>6.25</v>
      </c>
      <c r="M3072" s="20">
        <f>IF(Tabelle1[[#This Row],[Etas 55°C]]=0,0,(Tabelle1[[#This Row],[Etas 35°C]]*0.8+Tabelle1[[#This Row],[Etas 55°C]]*0.2))*2.5</f>
        <v>4.59</v>
      </c>
      <c r="N3072" s="21">
        <f>IF(-(Tabelle1[[#This Row],[80%/20% SCOP]]-5.5)/5.5=1,"n.a.",-(Tabelle1[[#This Row],[80%/20% SCOP]]-5.5)/5.5)</f>
        <v>0.16545454545454549</v>
      </c>
    </row>
    <row r="3073" spans="1:14" ht="20.100000000000001" customHeight="1" x14ac:dyDescent="0.25">
      <c r="A3073" s="24">
        <v>16015167</v>
      </c>
      <c r="B3073" s="15" t="s">
        <v>3116</v>
      </c>
      <c r="C3073" s="15" t="s">
        <v>3138</v>
      </c>
      <c r="D3073" s="16" t="s">
        <v>2</v>
      </c>
      <c r="E3073" s="17">
        <v>14.1</v>
      </c>
      <c r="F3073" s="18">
        <v>1.87</v>
      </c>
      <c r="G3073" s="17">
        <v>13.8</v>
      </c>
      <c r="H3073" s="18">
        <v>1.51</v>
      </c>
      <c r="I3073" s="16" t="s">
        <v>3</v>
      </c>
      <c r="J3073" s="16" t="s">
        <v>4</v>
      </c>
      <c r="K3073" s="16" t="s">
        <v>4</v>
      </c>
      <c r="L3073" s="19">
        <f>IF(Tabelle1[[#This Row],[Heizleistung (55°C)]]=0,Tabelle1[[#This Row],[Heizleistung (35°C)]],(Tabelle1[[#This Row],[Heizleistung (35°C)]]+Tabelle1[[#This Row],[Heizleistung (55°C)]])/2)</f>
        <v>13.95</v>
      </c>
      <c r="M3073" s="20">
        <f>IF(Tabelle1[[#This Row],[Etas 55°C]]=0,0,(Tabelle1[[#This Row],[Etas 35°C]]*0.8+Tabelle1[[#This Row],[Etas 55°C]]*0.2))*2.5</f>
        <v>4.495000000000001</v>
      </c>
      <c r="N3073" s="21">
        <f>IF(-(Tabelle1[[#This Row],[80%/20% SCOP]]-5.5)/5.5=1,"n.a.",-(Tabelle1[[#This Row],[80%/20% SCOP]]-5.5)/5.5)</f>
        <v>0.18272727272727254</v>
      </c>
    </row>
    <row r="3074" spans="1:14" ht="20.100000000000001" customHeight="1" x14ac:dyDescent="0.25">
      <c r="A3074" s="24">
        <v>16015168</v>
      </c>
      <c r="B3074" s="15" t="s">
        <v>3116</v>
      </c>
      <c r="C3074" s="15" t="s">
        <v>3139</v>
      </c>
      <c r="D3074" s="16" t="s">
        <v>2</v>
      </c>
      <c r="E3074" s="17">
        <v>15.9</v>
      </c>
      <c r="F3074" s="18">
        <v>1.85</v>
      </c>
      <c r="G3074" s="17">
        <v>14.7</v>
      </c>
      <c r="H3074" s="18">
        <v>1.51</v>
      </c>
      <c r="I3074" s="16" t="s">
        <v>3</v>
      </c>
      <c r="J3074" s="16" t="s">
        <v>4</v>
      </c>
      <c r="K3074" s="16" t="s">
        <v>4</v>
      </c>
      <c r="L3074" s="19">
        <f>IF(Tabelle1[[#This Row],[Heizleistung (55°C)]]=0,Tabelle1[[#This Row],[Heizleistung (35°C)]],(Tabelle1[[#This Row],[Heizleistung (35°C)]]+Tabelle1[[#This Row],[Heizleistung (55°C)]])/2)</f>
        <v>15.3</v>
      </c>
      <c r="M3074" s="20">
        <f>IF(Tabelle1[[#This Row],[Etas 55°C]]=0,0,(Tabelle1[[#This Row],[Etas 35°C]]*0.8+Tabelle1[[#This Row],[Etas 55°C]]*0.2))*2.5</f>
        <v>4.455000000000001</v>
      </c>
      <c r="N3074" s="21">
        <f>IF(-(Tabelle1[[#This Row],[80%/20% SCOP]]-5.5)/5.5=1,"n.a.",-(Tabelle1[[#This Row],[80%/20% SCOP]]-5.5)/5.5)</f>
        <v>0.18999999999999984</v>
      </c>
    </row>
    <row r="3075" spans="1:14" ht="20.100000000000001" customHeight="1" x14ac:dyDescent="0.25">
      <c r="A3075" s="24">
        <v>16007629</v>
      </c>
      <c r="B3075" s="15" t="s">
        <v>3116</v>
      </c>
      <c r="C3075" s="15" t="s">
        <v>3140</v>
      </c>
      <c r="D3075" s="16" t="s">
        <v>2</v>
      </c>
      <c r="E3075" s="17">
        <v>13.7</v>
      </c>
      <c r="F3075" s="18">
        <v>1.86</v>
      </c>
      <c r="G3075" s="17">
        <v>12.1</v>
      </c>
      <c r="H3075" s="18">
        <v>1.36</v>
      </c>
      <c r="I3075" s="16" t="s">
        <v>40</v>
      </c>
      <c r="J3075" s="16" t="s">
        <v>4</v>
      </c>
      <c r="K3075" s="16" t="s">
        <v>25</v>
      </c>
      <c r="L3075" s="19">
        <f>IF(Tabelle1[[#This Row],[Heizleistung (55°C)]]=0,Tabelle1[[#This Row],[Heizleistung (35°C)]],(Tabelle1[[#This Row],[Heizleistung (35°C)]]+Tabelle1[[#This Row],[Heizleistung (55°C)]])/2)</f>
        <v>12.899999999999999</v>
      </c>
      <c r="M3075" s="20">
        <f>IF(Tabelle1[[#This Row],[Etas 55°C]]=0,0,(Tabelle1[[#This Row],[Etas 35°C]]*0.8+Tabelle1[[#This Row],[Etas 55°C]]*0.2))*2.5</f>
        <v>4.4000000000000004</v>
      </c>
      <c r="N3075" s="21">
        <f>IF(-(Tabelle1[[#This Row],[80%/20% SCOP]]-5.5)/5.5=1,"n.a.",-(Tabelle1[[#This Row],[80%/20% SCOP]]-5.5)/5.5)</f>
        <v>0.19999999999999993</v>
      </c>
    </row>
    <row r="3076" spans="1:14" ht="20.100000000000001" customHeight="1" x14ac:dyDescent="0.25">
      <c r="A3076" s="24">
        <v>16014133</v>
      </c>
      <c r="B3076" s="15" t="s">
        <v>3116</v>
      </c>
      <c r="C3076" s="15" t="s">
        <v>3141</v>
      </c>
      <c r="D3076" s="16" t="s">
        <v>2</v>
      </c>
      <c r="E3076" s="17">
        <v>5</v>
      </c>
      <c r="F3076" s="18">
        <v>1.99</v>
      </c>
      <c r="G3076" s="17">
        <v>4.9000000000000004</v>
      </c>
      <c r="H3076" s="18">
        <v>1.48</v>
      </c>
      <c r="I3076" s="16" t="s">
        <v>3</v>
      </c>
      <c r="J3076" s="16" t="s">
        <v>4</v>
      </c>
      <c r="K3076" s="16" t="s">
        <v>4</v>
      </c>
      <c r="L3076" s="19">
        <f>IF(Tabelle1[[#This Row],[Heizleistung (55°C)]]=0,Tabelle1[[#This Row],[Heizleistung (35°C)]],(Tabelle1[[#This Row],[Heizleistung (35°C)]]+Tabelle1[[#This Row],[Heizleistung (55°C)]])/2)</f>
        <v>4.95</v>
      </c>
      <c r="M3076" s="20">
        <f>IF(Tabelle1[[#This Row],[Etas 55°C]]=0,0,(Tabelle1[[#This Row],[Etas 35°C]]*0.8+Tabelle1[[#This Row],[Etas 55°C]]*0.2))*2.5</f>
        <v>4.7200000000000006</v>
      </c>
      <c r="N3076" s="21">
        <f>IF(-(Tabelle1[[#This Row],[80%/20% SCOP]]-5.5)/5.5=1,"n.a.",-(Tabelle1[[#This Row],[80%/20% SCOP]]-5.5)/5.5)</f>
        <v>0.1418181818181817</v>
      </c>
    </row>
    <row r="3077" spans="1:14" ht="20.100000000000001" customHeight="1" x14ac:dyDescent="0.25">
      <c r="A3077" s="24">
        <v>16015874</v>
      </c>
      <c r="B3077" s="15" t="s">
        <v>3116</v>
      </c>
      <c r="C3077" s="15" t="s">
        <v>3142</v>
      </c>
      <c r="D3077" s="16" t="s">
        <v>2</v>
      </c>
      <c r="E3077" s="17">
        <v>35</v>
      </c>
      <c r="F3077" s="18">
        <v>1.7629999999999999</v>
      </c>
      <c r="G3077" s="17">
        <v>35</v>
      </c>
      <c r="H3077" s="18">
        <v>1.4239999999999999</v>
      </c>
      <c r="I3077" s="16" t="s">
        <v>3</v>
      </c>
      <c r="J3077" s="16" t="s">
        <v>4</v>
      </c>
      <c r="K3077" s="16" t="s">
        <v>4</v>
      </c>
      <c r="L3077" s="19">
        <f>IF(Tabelle1[[#This Row],[Heizleistung (55°C)]]=0,Tabelle1[[#This Row],[Heizleistung (35°C)]],(Tabelle1[[#This Row],[Heizleistung (35°C)]]+Tabelle1[[#This Row],[Heizleistung (55°C)]])/2)</f>
        <v>35</v>
      </c>
      <c r="M3077" s="20">
        <f>IF(Tabelle1[[#This Row],[Etas 55°C]]=0,0,(Tabelle1[[#This Row],[Etas 35°C]]*0.8+Tabelle1[[#This Row],[Etas 55°C]]*0.2))*2.5</f>
        <v>4.2380000000000004</v>
      </c>
      <c r="N3077" s="21">
        <f>IF(-(Tabelle1[[#This Row],[80%/20% SCOP]]-5.5)/5.5=1,"n.a.",-(Tabelle1[[#This Row],[80%/20% SCOP]]-5.5)/5.5)</f>
        <v>0.22945454545454538</v>
      </c>
    </row>
    <row r="3078" spans="1:14" ht="20.100000000000001" customHeight="1" x14ac:dyDescent="0.25">
      <c r="A3078" s="24">
        <v>16007637</v>
      </c>
      <c r="B3078" s="15" t="s">
        <v>3116</v>
      </c>
      <c r="C3078" s="15" t="s">
        <v>3143</v>
      </c>
      <c r="D3078" s="16" t="s">
        <v>2</v>
      </c>
      <c r="E3078" s="17">
        <v>8.1</v>
      </c>
      <c r="F3078" s="18">
        <v>2.0499999999999998</v>
      </c>
      <c r="G3078" s="17">
        <v>6.6</v>
      </c>
      <c r="H3078" s="18">
        <v>1.32</v>
      </c>
      <c r="I3078" s="16" t="s">
        <v>40</v>
      </c>
      <c r="J3078" s="16" t="s">
        <v>4</v>
      </c>
      <c r="K3078" s="16" t="s">
        <v>4</v>
      </c>
      <c r="L3078" s="19">
        <f>IF(Tabelle1[[#This Row],[Heizleistung (55°C)]]=0,Tabelle1[[#This Row],[Heizleistung (35°C)]],(Tabelle1[[#This Row],[Heizleistung (35°C)]]+Tabelle1[[#This Row],[Heizleistung (55°C)]])/2)</f>
        <v>7.35</v>
      </c>
      <c r="M3078" s="20">
        <f>IF(Tabelle1[[#This Row],[Etas 55°C]]=0,0,(Tabelle1[[#This Row],[Etas 35°C]]*0.8+Tabelle1[[#This Row],[Etas 55°C]]*0.2))*2.5</f>
        <v>4.76</v>
      </c>
      <c r="N3078" s="21">
        <f>IF(-(Tabelle1[[#This Row],[80%/20% SCOP]]-5.5)/5.5=1,"n.a.",-(Tabelle1[[#This Row],[80%/20% SCOP]]-5.5)/5.5)</f>
        <v>0.13454545454545458</v>
      </c>
    </row>
    <row r="3079" spans="1:14" ht="20.100000000000001" customHeight="1" x14ac:dyDescent="0.25">
      <c r="A3079" s="24">
        <v>16007634</v>
      </c>
      <c r="B3079" s="15" t="s">
        <v>3116</v>
      </c>
      <c r="C3079" s="15" t="s">
        <v>3144</v>
      </c>
      <c r="D3079" s="16" t="s">
        <v>2</v>
      </c>
      <c r="E3079" s="17">
        <v>12</v>
      </c>
      <c r="F3079" s="18">
        <v>1.89</v>
      </c>
      <c r="G3079" s="17">
        <v>11.6</v>
      </c>
      <c r="H3079" s="18">
        <v>1.35</v>
      </c>
      <c r="I3079" s="16" t="s">
        <v>40</v>
      </c>
      <c r="J3079" s="16" t="s">
        <v>4</v>
      </c>
      <c r="K3079" s="16" t="s">
        <v>4</v>
      </c>
      <c r="L3079" s="19">
        <f>IF(Tabelle1[[#This Row],[Heizleistung (55°C)]]=0,Tabelle1[[#This Row],[Heizleistung (35°C)]],(Tabelle1[[#This Row],[Heizleistung (35°C)]]+Tabelle1[[#This Row],[Heizleistung (55°C)]])/2)</f>
        <v>11.8</v>
      </c>
      <c r="M3079" s="20">
        <f>IF(Tabelle1[[#This Row],[Etas 55°C]]=0,0,(Tabelle1[[#This Row],[Etas 35°C]]*0.8+Tabelle1[[#This Row],[Etas 55°C]]*0.2))*2.5</f>
        <v>4.4550000000000001</v>
      </c>
      <c r="N3079" s="21">
        <f>IF(-(Tabelle1[[#This Row],[80%/20% SCOP]]-5.5)/5.5=1,"n.a.",-(Tabelle1[[#This Row],[80%/20% SCOP]]-5.5)/5.5)</f>
        <v>0.18999999999999997</v>
      </c>
    </row>
    <row r="3080" spans="1:14" ht="20.100000000000001" customHeight="1" x14ac:dyDescent="0.25">
      <c r="A3080" s="24">
        <v>16010218</v>
      </c>
      <c r="B3080" s="15" t="s">
        <v>3116</v>
      </c>
      <c r="C3080" s="15" t="s">
        <v>3145</v>
      </c>
      <c r="D3080" s="16" t="s">
        <v>2</v>
      </c>
      <c r="E3080" s="17">
        <v>8.1</v>
      </c>
      <c r="F3080" s="18">
        <v>2.0499999999999998</v>
      </c>
      <c r="G3080" s="17">
        <v>6.6</v>
      </c>
      <c r="H3080" s="18">
        <v>1.32</v>
      </c>
      <c r="I3080" s="16" t="s">
        <v>40</v>
      </c>
      <c r="J3080" s="16" t="s">
        <v>4</v>
      </c>
      <c r="K3080" s="16" t="s">
        <v>4</v>
      </c>
      <c r="L3080" s="19">
        <f>IF(Tabelle1[[#This Row],[Heizleistung (55°C)]]=0,Tabelle1[[#This Row],[Heizleistung (35°C)]],(Tabelle1[[#This Row],[Heizleistung (35°C)]]+Tabelle1[[#This Row],[Heizleistung (55°C)]])/2)</f>
        <v>7.35</v>
      </c>
      <c r="M3080" s="20">
        <f>IF(Tabelle1[[#This Row],[Etas 55°C]]=0,0,(Tabelle1[[#This Row],[Etas 35°C]]*0.8+Tabelle1[[#This Row],[Etas 55°C]]*0.2))*2.5</f>
        <v>4.76</v>
      </c>
      <c r="N3080" s="21">
        <f>IF(-(Tabelle1[[#This Row],[80%/20% SCOP]]-5.5)/5.5=1,"n.a.",-(Tabelle1[[#This Row],[80%/20% SCOP]]-5.5)/5.5)</f>
        <v>0.13454545454545458</v>
      </c>
    </row>
    <row r="3081" spans="1:14" ht="20.100000000000001" customHeight="1" x14ac:dyDescent="0.25">
      <c r="A3081" s="24">
        <v>16014134</v>
      </c>
      <c r="B3081" s="15" t="s">
        <v>3116</v>
      </c>
      <c r="C3081" s="15" t="s">
        <v>3146</v>
      </c>
      <c r="D3081" s="16" t="s">
        <v>2</v>
      </c>
      <c r="E3081" s="17">
        <v>6.4</v>
      </c>
      <c r="F3081" s="18">
        <v>1.92</v>
      </c>
      <c r="G3081" s="17">
        <v>3.82</v>
      </c>
      <c r="H3081" s="18">
        <v>1.49</v>
      </c>
      <c r="I3081" s="16" t="s">
        <v>3</v>
      </c>
      <c r="J3081" s="16" t="s">
        <v>4</v>
      </c>
      <c r="K3081" s="16" t="s">
        <v>4</v>
      </c>
      <c r="L3081" s="19">
        <f>IF(Tabelle1[[#This Row],[Heizleistung (55°C)]]=0,Tabelle1[[#This Row],[Heizleistung (35°C)]],(Tabelle1[[#This Row],[Heizleistung (35°C)]]+Tabelle1[[#This Row],[Heizleistung (55°C)]])/2)</f>
        <v>5.1100000000000003</v>
      </c>
      <c r="M3081" s="20">
        <f>IF(Tabelle1[[#This Row],[Etas 55°C]]=0,0,(Tabelle1[[#This Row],[Etas 35°C]]*0.8+Tabelle1[[#This Row],[Etas 55°C]]*0.2))*2.5</f>
        <v>4.585</v>
      </c>
      <c r="N3081" s="21">
        <f>IF(-(Tabelle1[[#This Row],[80%/20% SCOP]]-5.5)/5.5=1,"n.a.",-(Tabelle1[[#This Row],[80%/20% SCOP]]-5.5)/5.5)</f>
        <v>0.16636363636363638</v>
      </c>
    </row>
    <row r="3082" spans="1:14" ht="20.100000000000001" customHeight="1" x14ac:dyDescent="0.25">
      <c r="A3082" s="24">
        <v>16007628</v>
      </c>
      <c r="B3082" s="15" t="s">
        <v>3116</v>
      </c>
      <c r="C3082" s="15" t="s">
        <v>3147</v>
      </c>
      <c r="D3082" s="16" t="s">
        <v>2</v>
      </c>
      <c r="E3082" s="17">
        <v>12</v>
      </c>
      <c r="F3082" s="18">
        <v>1.89</v>
      </c>
      <c r="G3082" s="17">
        <v>11.6</v>
      </c>
      <c r="H3082" s="18">
        <v>1.35</v>
      </c>
      <c r="I3082" s="16" t="s">
        <v>40</v>
      </c>
      <c r="J3082" s="16" t="s">
        <v>4</v>
      </c>
      <c r="K3082" s="16" t="s">
        <v>25</v>
      </c>
      <c r="L3082" s="19">
        <f>IF(Tabelle1[[#This Row],[Heizleistung (55°C)]]=0,Tabelle1[[#This Row],[Heizleistung (35°C)]],(Tabelle1[[#This Row],[Heizleistung (35°C)]]+Tabelle1[[#This Row],[Heizleistung (55°C)]])/2)</f>
        <v>11.8</v>
      </c>
      <c r="M3082" s="20">
        <f>IF(Tabelle1[[#This Row],[Etas 55°C]]=0,0,(Tabelle1[[#This Row],[Etas 35°C]]*0.8+Tabelle1[[#This Row],[Etas 55°C]]*0.2))*2.5</f>
        <v>4.4550000000000001</v>
      </c>
      <c r="N3082" s="21">
        <f>IF(-(Tabelle1[[#This Row],[80%/20% SCOP]]-5.5)/5.5=1,"n.a.",-(Tabelle1[[#This Row],[80%/20% SCOP]]-5.5)/5.5)</f>
        <v>0.18999999999999997</v>
      </c>
    </row>
    <row r="3083" spans="1:14" ht="20.100000000000001" customHeight="1" x14ac:dyDescent="0.25">
      <c r="A3083" s="24">
        <v>16007632</v>
      </c>
      <c r="B3083" s="15" t="s">
        <v>3116</v>
      </c>
      <c r="C3083" s="15" t="s">
        <v>3148</v>
      </c>
      <c r="D3083" s="16" t="s">
        <v>2</v>
      </c>
      <c r="E3083" s="17">
        <v>5.5</v>
      </c>
      <c r="F3083" s="18">
        <v>1.91</v>
      </c>
      <c r="G3083" s="17">
        <v>4.4000000000000004</v>
      </c>
      <c r="H3083" s="18">
        <v>1.3</v>
      </c>
      <c r="I3083" s="16" t="s">
        <v>40</v>
      </c>
      <c r="J3083" s="16" t="s">
        <v>4</v>
      </c>
      <c r="K3083" s="16" t="s">
        <v>4</v>
      </c>
      <c r="L3083" s="19">
        <f>IF(Tabelle1[[#This Row],[Heizleistung (55°C)]]=0,Tabelle1[[#This Row],[Heizleistung (35°C)]],(Tabelle1[[#This Row],[Heizleistung (35°C)]]+Tabelle1[[#This Row],[Heizleistung (55°C)]])/2)</f>
        <v>4.95</v>
      </c>
      <c r="M3083" s="20">
        <f>IF(Tabelle1[[#This Row],[Etas 55°C]]=0,0,(Tabelle1[[#This Row],[Etas 35°C]]*0.8+Tabelle1[[#This Row],[Etas 55°C]]*0.2))*2.5</f>
        <v>4.47</v>
      </c>
      <c r="N3083" s="21">
        <f>IF(-(Tabelle1[[#This Row],[80%/20% SCOP]]-5.5)/5.5=1,"n.a.",-(Tabelle1[[#This Row],[80%/20% SCOP]]-5.5)/5.5)</f>
        <v>0.18727272727272731</v>
      </c>
    </row>
    <row r="3084" spans="1:14" ht="20.100000000000001" customHeight="1" x14ac:dyDescent="0.25">
      <c r="A3084" s="24">
        <v>16007630</v>
      </c>
      <c r="B3084" s="15" t="s">
        <v>3116</v>
      </c>
      <c r="C3084" s="15" t="s">
        <v>3149</v>
      </c>
      <c r="D3084" s="16" t="s">
        <v>2</v>
      </c>
      <c r="E3084" s="17">
        <v>15.2</v>
      </c>
      <c r="F3084" s="18">
        <v>1.82</v>
      </c>
      <c r="G3084" s="17">
        <v>13</v>
      </c>
      <c r="H3084" s="18">
        <v>1.33</v>
      </c>
      <c r="I3084" s="16" t="s">
        <v>40</v>
      </c>
      <c r="J3084" s="16" t="s">
        <v>4</v>
      </c>
      <c r="K3084" s="16" t="s">
        <v>25</v>
      </c>
      <c r="L3084" s="19">
        <f>IF(Tabelle1[[#This Row],[Heizleistung (55°C)]]=0,Tabelle1[[#This Row],[Heizleistung (35°C)]],(Tabelle1[[#This Row],[Heizleistung (35°C)]]+Tabelle1[[#This Row],[Heizleistung (55°C)]])/2)</f>
        <v>14.1</v>
      </c>
      <c r="M3084" s="20">
        <f>IF(Tabelle1[[#This Row],[Etas 55°C]]=0,0,(Tabelle1[[#This Row],[Etas 35°C]]*0.8+Tabelle1[[#This Row],[Etas 55°C]]*0.2))*2.5</f>
        <v>4.3050000000000006</v>
      </c>
      <c r="N3084" s="21">
        <f>IF(-(Tabelle1[[#This Row],[80%/20% SCOP]]-5.5)/5.5=1,"n.a.",-(Tabelle1[[#This Row],[80%/20% SCOP]]-5.5)/5.5)</f>
        <v>0.21727272727272717</v>
      </c>
    </row>
    <row r="3085" spans="1:14" ht="20.100000000000001" customHeight="1" x14ac:dyDescent="0.25">
      <c r="A3085" s="24">
        <v>16015164</v>
      </c>
      <c r="B3085" s="15" t="s">
        <v>3116</v>
      </c>
      <c r="C3085" s="15" t="s">
        <v>3150</v>
      </c>
      <c r="D3085" s="16" t="s">
        <v>2</v>
      </c>
      <c r="E3085" s="17">
        <v>7.9</v>
      </c>
      <c r="F3085" s="18">
        <v>2.11</v>
      </c>
      <c r="G3085" s="17">
        <v>8.1999999999999993</v>
      </c>
      <c r="H3085" s="18">
        <v>1.59</v>
      </c>
      <c r="I3085" s="16" t="s">
        <v>3</v>
      </c>
      <c r="J3085" s="16" t="s">
        <v>4</v>
      </c>
      <c r="K3085" s="16" t="s">
        <v>4</v>
      </c>
      <c r="L3085" s="19">
        <f>IF(Tabelle1[[#This Row],[Heizleistung (55°C)]]=0,Tabelle1[[#This Row],[Heizleistung (35°C)]],(Tabelle1[[#This Row],[Heizleistung (35°C)]]+Tabelle1[[#This Row],[Heizleistung (55°C)]])/2)</f>
        <v>8.0500000000000007</v>
      </c>
      <c r="M3085" s="20">
        <f>IF(Tabelle1[[#This Row],[Etas 55°C]]=0,0,(Tabelle1[[#This Row],[Etas 35°C]]*0.8+Tabelle1[[#This Row],[Etas 55°C]]*0.2))*2.5</f>
        <v>5.0150000000000006</v>
      </c>
      <c r="N3085" s="21">
        <f>IF(-(Tabelle1[[#This Row],[80%/20% SCOP]]-5.5)/5.5=1,"n.a.",-(Tabelle1[[#This Row],[80%/20% SCOP]]-5.5)/5.5)</f>
        <v>8.8181818181818084E-2</v>
      </c>
    </row>
    <row r="3086" spans="1:14" ht="20.100000000000001" customHeight="1" x14ac:dyDescent="0.25">
      <c r="A3086" s="24">
        <v>16007636</v>
      </c>
      <c r="B3086" s="15" t="s">
        <v>3116</v>
      </c>
      <c r="C3086" s="15" t="s">
        <v>3151</v>
      </c>
      <c r="D3086" s="16" t="s">
        <v>2</v>
      </c>
      <c r="E3086" s="17">
        <v>6.8</v>
      </c>
      <c r="F3086" s="18">
        <v>1.95</v>
      </c>
      <c r="G3086" s="17">
        <v>5.7</v>
      </c>
      <c r="H3086" s="18">
        <v>1.38</v>
      </c>
      <c r="I3086" s="16" t="s">
        <v>40</v>
      </c>
      <c r="J3086" s="16" t="s">
        <v>4</v>
      </c>
      <c r="K3086" s="16" t="s">
        <v>4</v>
      </c>
      <c r="L3086" s="19">
        <f>IF(Tabelle1[[#This Row],[Heizleistung (55°C)]]=0,Tabelle1[[#This Row],[Heizleistung (35°C)]],(Tabelle1[[#This Row],[Heizleistung (35°C)]]+Tabelle1[[#This Row],[Heizleistung (55°C)]])/2)</f>
        <v>6.25</v>
      </c>
      <c r="M3086" s="20">
        <f>IF(Tabelle1[[#This Row],[Etas 55°C]]=0,0,(Tabelle1[[#This Row],[Etas 35°C]]*0.8+Tabelle1[[#This Row],[Etas 55°C]]*0.2))*2.5</f>
        <v>4.59</v>
      </c>
      <c r="N3086" s="21">
        <f>IF(-(Tabelle1[[#This Row],[80%/20% SCOP]]-5.5)/5.5=1,"n.a.",-(Tabelle1[[#This Row],[80%/20% SCOP]]-5.5)/5.5)</f>
        <v>0.16545454545454549</v>
      </c>
    </row>
    <row r="3087" spans="1:14" ht="20.100000000000001" customHeight="1" x14ac:dyDescent="0.25">
      <c r="A3087" s="24">
        <v>16007626</v>
      </c>
      <c r="B3087" s="15" t="s">
        <v>3116</v>
      </c>
      <c r="C3087" s="15" t="s">
        <v>3152</v>
      </c>
      <c r="D3087" s="16" t="s">
        <v>2</v>
      </c>
      <c r="E3087" s="17">
        <v>8.1</v>
      </c>
      <c r="F3087" s="18">
        <v>2.0499999999999998</v>
      </c>
      <c r="G3087" s="17">
        <v>6.6</v>
      </c>
      <c r="H3087" s="18">
        <v>1.32</v>
      </c>
      <c r="I3087" s="16" t="s">
        <v>40</v>
      </c>
      <c r="J3087" s="16" t="s">
        <v>4</v>
      </c>
      <c r="K3087" s="16" t="s">
        <v>25</v>
      </c>
      <c r="L3087" s="19">
        <f>IF(Tabelle1[[#This Row],[Heizleistung (55°C)]]=0,Tabelle1[[#This Row],[Heizleistung (35°C)]],(Tabelle1[[#This Row],[Heizleistung (35°C)]]+Tabelle1[[#This Row],[Heizleistung (55°C)]])/2)</f>
        <v>7.35</v>
      </c>
      <c r="M3087" s="20">
        <f>IF(Tabelle1[[#This Row],[Etas 55°C]]=0,0,(Tabelle1[[#This Row],[Etas 35°C]]*0.8+Tabelle1[[#This Row],[Etas 55°C]]*0.2))*2.5</f>
        <v>4.76</v>
      </c>
      <c r="N3087" s="21">
        <f>IF(-(Tabelle1[[#This Row],[80%/20% SCOP]]-5.5)/5.5=1,"n.a.",-(Tabelle1[[#This Row],[80%/20% SCOP]]-5.5)/5.5)</f>
        <v>0.13454545454545458</v>
      </c>
    </row>
    <row r="3088" spans="1:14" ht="20.100000000000001" customHeight="1" x14ac:dyDescent="0.25">
      <c r="A3088" s="24">
        <v>16007633</v>
      </c>
      <c r="B3088" s="15" t="s">
        <v>3116</v>
      </c>
      <c r="C3088" s="15" t="s">
        <v>3153</v>
      </c>
      <c r="D3088" s="16" t="s">
        <v>2</v>
      </c>
      <c r="E3088" s="17">
        <v>6.8</v>
      </c>
      <c r="F3088" s="18">
        <v>1.95</v>
      </c>
      <c r="G3088" s="17">
        <v>5.7</v>
      </c>
      <c r="H3088" s="18">
        <v>1.38</v>
      </c>
      <c r="I3088" s="16" t="s">
        <v>40</v>
      </c>
      <c r="J3088" s="16" t="s">
        <v>4</v>
      </c>
      <c r="K3088" s="16" t="s">
        <v>4</v>
      </c>
      <c r="L3088" s="19">
        <f>IF(Tabelle1[[#This Row],[Heizleistung (55°C)]]=0,Tabelle1[[#This Row],[Heizleistung (35°C)]],(Tabelle1[[#This Row],[Heizleistung (35°C)]]+Tabelle1[[#This Row],[Heizleistung (55°C)]])/2)</f>
        <v>6.25</v>
      </c>
      <c r="M3088" s="20">
        <f>IF(Tabelle1[[#This Row],[Etas 55°C]]=0,0,(Tabelle1[[#This Row],[Etas 35°C]]*0.8+Tabelle1[[#This Row],[Etas 55°C]]*0.2))*2.5</f>
        <v>4.59</v>
      </c>
      <c r="N3088" s="21">
        <f>IF(-(Tabelle1[[#This Row],[80%/20% SCOP]]-5.5)/5.5=1,"n.a.",-(Tabelle1[[#This Row],[80%/20% SCOP]]-5.5)/5.5)</f>
        <v>0.16545454545454549</v>
      </c>
    </row>
    <row r="3089" spans="1:14" ht="20.100000000000001" customHeight="1" x14ac:dyDescent="0.25">
      <c r="A3089" s="24">
        <v>16014135</v>
      </c>
      <c r="B3089" s="15" t="s">
        <v>3116</v>
      </c>
      <c r="C3089" s="15" t="s">
        <v>3154</v>
      </c>
      <c r="D3089" s="16" t="s">
        <v>2</v>
      </c>
      <c r="E3089" s="17">
        <v>8</v>
      </c>
      <c r="F3089" s="18">
        <v>2.04</v>
      </c>
      <c r="G3089" s="17">
        <v>6.8</v>
      </c>
      <c r="H3089" s="18">
        <v>1.49</v>
      </c>
      <c r="I3089" s="16" t="s">
        <v>3</v>
      </c>
      <c r="J3089" s="16" t="s">
        <v>4</v>
      </c>
      <c r="K3089" s="16" t="s">
        <v>4</v>
      </c>
      <c r="L3089" s="19">
        <f>IF(Tabelle1[[#This Row],[Heizleistung (55°C)]]=0,Tabelle1[[#This Row],[Heizleistung (35°C)]],(Tabelle1[[#This Row],[Heizleistung (35°C)]]+Tabelle1[[#This Row],[Heizleistung (55°C)]])/2)</f>
        <v>7.4</v>
      </c>
      <c r="M3089" s="20">
        <f>IF(Tabelle1[[#This Row],[Etas 55°C]]=0,0,(Tabelle1[[#This Row],[Etas 35°C]]*0.8+Tabelle1[[#This Row],[Etas 55°C]]*0.2))*2.5</f>
        <v>4.8250000000000002</v>
      </c>
      <c r="N3089" s="21">
        <f>IF(-(Tabelle1[[#This Row],[80%/20% SCOP]]-5.5)/5.5=1,"n.a.",-(Tabelle1[[#This Row],[80%/20% SCOP]]-5.5)/5.5)</f>
        <v>0.1227272727272727</v>
      </c>
    </row>
    <row r="3090" spans="1:14" ht="20.100000000000001" customHeight="1" x14ac:dyDescent="0.25">
      <c r="A3090" s="24">
        <v>16007627</v>
      </c>
      <c r="B3090" s="15" t="s">
        <v>3116</v>
      </c>
      <c r="C3090" s="15" t="s">
        <v>3155</v>
      </c>
      <c r="D3090" s="16" t="s">
        <v>2</v>
      </c>
      <c r="E3090" s="17">
        <v>9.1999999999999993</v>
      </c>
      <c r="F3090" s="18">
        <v>2.0499999999999998</v>
      </c>
      <c r="G3090" s="17">
        <v>7.7</v>
      </c>
      <c r="H3090" s="18">
        <v>1.37</v>
      </c>
      <c r="I3090" s="16" t="s">
        <v>40</v>
      </c>
      <c r="J3090" s="16" t="s">
        <v>4</v>
      </c>
      <c r="K3090" s="16" t="s">
        <v>25</v>
      </c>
      <c r="L3090" s="19">
        <f>IF(Tabelle1[[#This Row],[Heizleistung (55°C)]]=0,Tabelle1[[#This Row],[Heizleistung (35°C)]],(Tabelle1[[#This Row],[Heizleistung (35°C)]]+Tabelle1[[#This Row],[Heizleistung (55°C)]])/2)</f>
        <v>8.4499999999999993</v>
      </c>
      <c r="M3090" s="20">
        <f>IF(Tabelle1[[#This Row],[Etas 55°C]]=0,0,(Tabelle1[[#This Row],[Etas 35°C]]*0.8+Tabelle1[[#This Row],[Etas 55°C]]*0.2))*2.5</f>
        <v>4.7850000000000001</v>
      </c>
      <c r="N3090" s="21">
        <f>IF(-(Tabelle1[[#This Row],[80%/20% SCOP]]-5.5)/5.5=1,"n.a.",-(Tabelle1[[#This Row],[80%/20% SCOP]]-5.5)/5.5)</f>
        <v>0.12999999999999998</v>
      </c>
    </row>
    <row r="3091" spans="1:14" ht="20.100000000000001" customHeight="1" x14ac:dyDescent="0.25">
      <c r="A3091" s="24">
        <v>16014138</v>
      </c>
      <c r="B3091" s="15" t="s">
        <v>3116</v>
      </c>
      <c r="C3091" s="15" t="s">
        <v>3156</v>
      </c>
      <c r="D3091" s="16" t="s">
        <v>2</v>
      </c>
      <c r="E3091" s="17">
        <v>13.7</v>
      </c>
      <c r="F3091" s="18">
        <v>1.82</v>
      </c>
      <c r="G3091" s="17">
        <v>13</v>
      </c>
      <c r="H3091" s="18">
        <v>1.41</v>
      </c>
      <c r="I3091" s="16" t="s">
        <v>3</v>
      </c>
      <c r="J3091" s="16" t="s">
        <v>4</v>
      </c>
      <c r="K3091" s="16" t="s">
        <v>4</v>
      </c>
      <c r="L3091" s="19">
        <f>IF(Tabelle1[[#This Row],[Heizleistung (55°C)]]=0,Tabelle1[[#This Row],[Heizleistung (35°C)]],(Tabelle1[[#This Row],[Heizleistung (35°C)]]+Tabelle1[[#This Row],[Heizleistung (55°C)]])/2)</f>
        <v>13.35</v>
      </c>
      <c r="M3091" s="20">
        <f>IF(Tabelle1[[#This Row],[Etas 55°C]]=0,0,(Tabelle1[[#This Row],[Etas 35°C]]*0.8+Tabelle1[[#This Row],[Etas 55°C]]*0.2))*2.5</f>
        <v>4.3450000000000006</v>
      </c>
      <c r="N3091" s="21">
        <f>IF(-(Tabelle1[[#This Row],[80%/20% SCOP]]-5.5)/5.5=1,"n.a.",-(Tabelle1[[#This Row],[80%/20% SCOP]]-5.5)/5.5)</f>
        <v>0.20999999999999988</v>
      </c>
    </row>
    <row r="3092" spans="1:14" ht="20.100000000000001" customHeight="1" x14ac:dyDescent="0.25">
      <c r="A3092" s="24">
        <v>16014137</v>
      </c>
      <c r="B3092" s="15" t="s">
        <v>3116</v>
      </c>
      <c r="C3092" s="15" t="s">
        <v>3157</v>
      </c>
      <c r="D3092" s="16" t="s">
        <v>2</v>
      </c>
      <c r="E3092" s="17">
        <v>11.5</v>
      </c>
      <c r="F3092" s="18">
        <v>1.83</v>
      </c>
      <c r="G3092" s="17">
        <v>12</v>
      </c>
      <c r="H3092" s="18">
        <v>1.41</v>
      </c>
      <c r="I3092" s="16" t="s">
        <v>3</v>
      </c>
      <c r="J3092" s="16" t="s">
        <v>4</v>
      </c>
      <c r="K3092" s="16" t="s">
        <v>4</v>
      </c>
      <c r="L3092" s="19">
        <f>IF(Tabelle1[[#This Row],[Heizleistung (55°C)]]=0,Tabelle1[[#This Row],[Heizleistung (35°C)]],(Tabelle1[[#This Row],[Heizleistung (35°C)]]+Tabelle1[[#This Row],[Heizleistung (55°C)]])/2)</f>
        <v>11.75</v>
      </c>
      <c r="M3092" s="20">
        <f>IF(Tabelle1[[#This Row],[Etas 55°C]]=0,0,(Tabelle1[[#This Row],[Etas 35°C]]*0.8+Tabelle1[[#This Row],[Etas 55°C]]*0.2))*2.5</f>
        <v>4.3650000000000002</v>
      </c>
      <c r="N3092" s="21">
        <f>IF(-(Tabelle1[[#This Row],[80%/20% SCOP]]-5.5)/5.5=1,"n.a.",-(Tabelle1[[#This Row],[80%/20% SCOP]]-5.5)/5.5)</f>
        <v>0.20636363636363633</v>
      </c>
    </row>
    <row r="3093" spans="1:14" ht="20.100000000000001" customHeight="1" x14ac:dyDescent="0.25">
      <c r="A3093" s="24">
        <v>16010147</v>
      </c>
      <c r="B3093" s="15" t="s">
        <v>3116</v>
      </c>
      <c r="C3093" s="15" t="s">
        <v>3158</v>
      </c>
      <c r="D3093" s="16" t="s">
        <v>2</v>
      </c>
      <c r="E3093" s="17">
        <v>15.2</v>
      </c>
      <c r="F3093" s="18">
        <v>1.82</v>
      </c>
      <c r="G3093" s="17">
        <v>13</v>
      </c>
      <c r="H3093" s="18">
        <v>1.33</v>
      </c>
      <c r="I3093" s="16" t="s">
        <v>40</v>
      </c>
      <c r="J3093" s="16" t="s">
        <v>4</v>
      </c>
      <c r="K3093" s="16" t="s">
        <v>4</v>
      </c>
      <c r="L3093" s="19">
        <f>IF(Tabelle1[[#This Row],[Heizleistung (55°C)]]=0,Tabelle1[[#This Row],[Heizleistung (35°C)]],(Tabelle1[[#This Row],[Heizleistung (35°C)]]+Tabelle1[[#This Row],[Heizleistung (55°C)]])/2)</f>
        <v>14.1</v>
      </c>
      <c r="M3093" s="20">
        <f>IF(Tabelle1[[#This Row],[Etas 55°C]]=0,0,(Tabelle1[[#This Row],[Etas 35°C]]*0.8+Tabelle1[[#This Row],[Etas 55°C]]*0.2))*2.5</f>
        <v>4.3050000000000006</v>
      </c>
      <c r="N3093" s="21">
        <f>IF(-(Tabelle1[[#This Row],[80%/20% SCOP]]-5.5)/5.5=1,"n.a.",-(Tabelle1[[#This Row],[80%/20% SCOP]]-5.5)/5.5)</f>
        <v>0.21727272727272717</v>
      </c>
    </row>
    <row r="3094" spans="1:14" ht="20.100000000000001" customHeight="1" x14ac:dyDescent="0.25">
      <c r="A3094" s="24">
        <v>16010325</v>
      </c>
      <c r="B3094" s="15" t="s">
        <v>3116</v>
      </c>
      <c r="C3094" s="15" t="s">
        <v>3159</v>
      </c>
      <c r="D3094" s="16" t="s">
        <v>2</v>
      </c>
      <c r="E3094" s="17">
        <v>5.5</v>
      </c>
      <c r="F3094" s="18">
        <v>1.91</v>
      </c>
      <c r="G3094" s="17">
        <v>4.4000000000000004</v>
      </c>
      <c r="H3094" s="18">
        <v>1.3</v>
      </c>
      <c r="I3094" s="16" t="s">
        <v>40</v>
      </c>
      <c r="J3094" s="16" t="s">
        <v>4</v>
      </c>
      <c r="K3094" s="16" t="s">
        <v>4</v>
      </c>
      <c r="L3094" s="19">
        <f>IF(Tabelle1[[#This Row],[Heizleistung (55°C)]]=0,Tabelle1[[#This Row],[Heizleistung (35°C)]],(Tabelle1[[#This Row],[Heizleistung (35°C)]]+Tabelle1[[#This Row],[Heizleistung (55°C)]])/2)</f>
        <v>4.95</v>
      </c>
      <c r="M3094" s="20">
        <f>IF(Tabelle1[[#This Row],[Etas 55°C]]=0,0,(Tabelle1[[#This Row],[Etas 35°C]]*0.8+Tabelle1[[#This Row],[Etas 55°C]]*0.2))*2.5</f>
        <v>4.47</v>
      </c>
      <c r="N3094" s="21">
        <f>IF(-(Tabelle1[[#This Row],[80%/20% SCOP]]-5.5)/5.5=1,"n.a.",-(Tabelle1[[#This Row],[80%/20% SCOP]]-5.5)/5.5)</f>
        <v>0.18727272727272731</v>
      </c>
    </row>
    <row r="3095" spans="1:14" ht="20.100000000000001" customHeight="1" x14ac:dyDescent="0.25">
      <c r="A3095" s="24">
        <v>16017297</v>
      </c>
      <c r="B3095" s="15" t="s">
        <v>3116</v>
      </c>
      <c r="C3095" s="15" t="s">
        <v>3160</v>
      </c>
      <c r="D3095" s="16" t="s">
        <v>2</v>
      </c>
      <c r="E3095" s="17">
        <v>15.5</v>
      </c>
      <c r="F3095" s="18">
        <v>1.94</v>
      </c>
      <c r="G3095" s="17">
        <v>15</v>
      </c>
      <c r="H3095" s="18">
        <v>1.51</v>
      </c>
      <c r="I3095" s="16" t="s">
        <v>40</v>
      </c>
      <c r="J3095" s="16" t="s">
        <v>4</v>
      </c>
      <c r="K3095" s="16" t="s">
        <v>4</v>
      </c>
      <c r="L3095" s="19">
        <f>IF(Tabelle1[[#This Row],[Heizleistung (55°C)]]=0,Tabelle1[[#This Row],[Heizleistung (35°C)]],(Tabelle1[[#This Row],[Heizleistung (35°C)]]+Tabelle1[[#This Row],[Heizleistung (55°C)]])/2)</f>
        <v>15.25</v>
      </c>
      <c r="M3095" s="20">
        <f>IF(Tabelle1[[#This Row],[Etas 55°C]]=0,0,(Tabelle1[[#This Row],[Etas 35°C]]*0.8+Tabelle1[[#This Row],[Etas 55°C]]*0.2))*2.5</f>
        <v>4.6349999999999998</v>
      </c>
      <c r="N3095" s="21">
        <f>IF(-(Tabelle1[[#This Row],[80%/20% SCOP]]-5.5)/5.5=1,"n.a.",-(Tabelle1[[#This Row],[80%/20% SCOP]]-5.5)/5.5)</f>
        <v>0.15727272727272731</v>
      </c>
    </row>
    <row r="3096" spans="1:14" ht="20.100000000000001" customHeight="1" x14ac:dyDescent="0.25">
      <c r="A3096" s="24">
        <v>16009423</v>
      </c>
      <c r="B3096" s="15" t="s">
        <v>3161</v>
      </c>
      <c r="C3096" s="15" t="s">
        <v>3162</v>
      </c>
      <c r="D3096" s="16" t="s">
        <v>2</v>
      </c>
      <c r="E3096" s="17">
        <v>10</v>
      </c>
      <c r="F3096" s="18">
        <v>1.78</v>
      </c>
      <c r="G3096" s="17">
        <v>10</v>
      </c>
      <c r="H3096" s="18">
        <v>1.35</v>
      </c>
      <c r="I3096" s="16" t="s">
        <v>40</v>
      </c>
      <c r="J3096" s="16" t="s">
        <v>4</v>
      </c>
      <c r="K3096" s="16" t="s">
        <v>4</v>
      </c>
      <c r="L3096" s="19">
        <f>IF(Tabelle1[[#This Row],[Heizleistung (55°C)]]=0,Tabelle1[[#This Row],[Heizleistung (35°C)]],(Tabelle1[[#This Row],[Heizleistung (35°C)]]+Tabelle1[[#This Row],[Heizleistung (55°C)]])/2)</f>
        <v>10</v>
      </c>
      <c r="M3096" s="20">
        <f>IF(Tabelle1[[#This Row],[Etas 55°C]]=0,0,(Tabelle1[[#This Row],[Etas 35°C]]*0.8+Tabelle1[[#This Row],[Etas 55°C]]*0.2))*2.5</f>
        <v>4.2350000000000003</v>
      </c>
      <c r="N3096" s="21">
        <f>IF(-(Tabelle1[[#This Row],[80%/20% SCOP]]-5.5)/5.5=1,"n.a.",-(Tabelle1[[#This Row],[80%/20% SCOP]]-5.5)/5.5)</f>
        <v>0.22999999999999995</v>
      </c>
    </row>
    <row r="3097" spans="1:14" ht="20.100000000000001" customHeight="1" x14ac:dyDescent="0.25">
      <c r="A3097" s="24">
        <v>16008092</v>
      </c>
      <c r="B3097" s="15" t="s">
        <v>3161</v>
      </c>
      <c r="C3097" s="15" t="s">
        <v>3163</v>
      </c>
      <c r="D3097" s="16" t="s">
        <v>2</v>
      </c>
      <c r="E3097" s="17">
        <v>480.99</v>
      </c>
      <c r="F3097" s="18">
        <v>1.54</v>
      </c>
      <c r="G3097" s="17"/>
      <c r="H3097" s="16"/>
      <c r="I3097" s="16" t="s">
        <v>355</v>
      </c>
      <c r="J3097" s="16" t="s">
        <v>15</v>
      </c>
      <c r="K3097" s="16" t="s">
        <v>4</v>
      </c>
      <c r="L3097" s="19">
        <f>IF(Tabelle1[[#This Row],[Heizleistung (55°C)]]=0,Tabelle1[[#This Row],[Heizleistung (35°C)]],(Tabelle1[[#This Row],[Heizleistung (35°C)]]+Tabelle1[[#This Row],[Heizleistung (55°C)]])/2)</f>
        <v>480.99</v>
      </c>
      <c r="M3097" s="20">
        <f>IF(Tabelle1[[#This Row],[Etas 55°C]]=0,0,(Tabelle1[[#This Row],[Etas 35°C]]*0.8+Tabelle1[[#This Row],[Etas 55°C]]*0.2))*2.5</f>
        <v>0</v>
      </c>
      <c r="N3097" s="21" t="str">
        <f>IF(-(Tabelle1[[#This Row],[80%/20% SCOP]]-5.5)/5.5=1,"n.a.",-(Tabelle1[[#This Row],[80%/20% SCOP]]-5.5)/5.5)</f>
        <v>n.a.</v>
      </c>
    </row>
    <row r="3098" spans="1:14" ht="20.100000000000001" customHeight="1" x14ac:dyDescent="0.25">
      <c r="A3098" s="24">
        <v>16014298</v>
      </c>
      <c r="B3098" s="15" t="s">
        <v>3161</v>
      </c>
      <c r="C3098" s="15" t="s">
        <v>3164</v>
      </c>
      <c r="D3098" s="16" t="s">
        <v>2</v>
      </c>
      <c r="E3098" s="17">
        <v>10</v>
      </c>
      <c r="F3098" s="18">
        <v>1.8</v>
      </c>
      <c r="G3098" s="17">
        <v>10</v>
      </c>
      <c r="H3098" s="18">
        <v>1.34</v>
      </c>
      <c r="I3098" s="16" t="s">
        <v>40</v>
      </c>
      <c r="J3098" s="16" t="s">
        <v>4</v>
      </c>
      <c r="K3098" s="16" t="s">
        <v>4</v>
      </c>
      <c r="L3098" s="19">
        <f>IF(Tabelle1[[#This Row],[Heizleistung (55°C)]]=0,Tabelle1[[#This Row],[Heizleistung (35°C)]],(Tabelle1[[#This Row],[Heizleistung (35°C)]]+Tabelle1[[#This Row],[Heizleistung (55°C)]])/2)</f>
        <v>10</v>
      </c>
      <c r="M3098" s="20">
        <f>IF(Tabelle1[[#This Row],[Etas 55°C]]=0,0,(Tabelle1[[#This Row],[Etas 35°C]]*0.8+Tabelle1[[#This Row],[Etas 55°C]]*0.2))*2.5</f>
        <v>4.2700000000000005</v>
      </c>
      <c r="N3098" s="21">
        <f>IF(-(Tabelle1[[#This Row],[80%/20% SCOP]]-5.5)/5.5=1,"n.a.",-(Tabelle1[[#This Row],[80%/20% SCOP]]-5.5)/5.5)</f>
        <v>0.22363636363636355</v>
      </c>
    </row>
    <row r="3099" spans="1:14" ht="20.100000000000001" customHeight="1" x14ac:dyDescent="0.25">
      <c r="A3099" s="24">
        <v>16008218</v>
      </c>
      <c r="B3099" s="15" t="s">
        <v>3161</v>
      </c>
      <c r="C3099" s="15" t="s">
        <v>3165</v>
      </c>
      <c r="D3099" s="16" t="s">
        <v>2</v>
      </c>
      <c r="E3099" s="17">
        <v>828.34</v>
      </c>
      <c r="F3099" s="18">
        <v>1.58</v>
      </c>
      <c r="G3099" s="17"/>
      <c r="H3099" s="16"/>
      <c r="I3099" s="16" t="s">
        <v>3166</v>
      </c>
      <c r="J3099" s="16" t="s">
        <v>15</v>
      </c>
      <c r="K3099" s="16" t="s">
        <v>4</v>
      </c>
      <c r="L3099" s="19">
        <f>IF(Tabelle1[[#This Row],[Heizleistung (55°C)]]=0,Tabelle1[[#This Row],[Heizleistung (35°C)]],(Tabelle1[[#This Row],[Heizleistung (35°C)]]+Tabelle1[[#This Row],[Heizleistung (55°C)]])/2)</f>
        <v>828.34</v>
      </c>
      <c r="M3099" s="20">
        <f>IF(Tabelle1[[#This Row],[Etas 55°C]]=0,0,(Tabelle1[[#This Row],[Etas 35°C]]*0.8+Tabelle1[[#This Row],[Etas 55°C]]*0.2))*2.5</f>
        <v>0</v>
      </c>
      <c r="N3099" s="21" t="str">
        <f>IF(-(Tabelle1[[#This Row],[80%/20% SCOP]]-5.5)/5.5=1,"n.a.",-(Tabelle1[[#This Row],[80%/20% SCOP]]-5.5)/5.5)</f>
        <v>n.a.</v>
      </c>
    </row>
    <row r="3100" spans="1:14" ht="20.100000000000001" customHeight="1" x14ac:dyDescent="0.25">
      <c r="A3100" s="24">
        <v>16008758</v>
      </c>
      <c r="B3100" s="15" t="s">
        <v>3161</v>
      </c>
      <c r="C3100" s="15" t="s">
        <v>3167</v>
      </c>
      <c r="D3100" s="16" t="s">
        <v>2</v>
      </c>
      <c r="E3100" s="17">
        <v>243.13</v>
      </c>
      <c r="F3100" s="18">
        <v>1.52</v>
      </c>
      <c r="G3100" s="17"/>
      <c r="H3100" s="16"/>
      <c r="I3100" s="16" t="s">
        <v>109</v>
      </c>
      <c r="J3100" s="16" t="s">
        <v>15</v>
      </c>
      <c r="K3100" s="16" t="s">
        <v>4</v>
      </c>
      <c r="L3100" s="19">
        <f>IF(Tabelle1[[#This Row],[Heizleistung (55°C)]]=0,Tabelle1[[#This Row],[Heizleistung (35°C)]],(Tabelle1[[#This Row],[Heizleistung (35°C)]]+Tabelle1[[#This Row],[Heizleistung (55°C)]])/2)</f>
        <v>243.13</v>
      </c>
      <c r="M3100" s="20">
        <f>IF(Tabelle1[[#This Row],[Etas 55°C]]=0,0,(Tabelle1[[#This Row],[Etas 35°C]]*0.8+Tabelle1[[#This Row],[Etas 55°C]]*0.2))*2.5</f>
        <v>0</v>
      </c>
      <c r="N3100" s="21" t="str">
        <f>IF(-(Tabelle1[[#This Row],[80%/20% SCOP]]-5.5)/5.5=1,"n.a.",-(Tabelle1[[#This Row],[80%/20% SCOP]]-5.5)/5.5)</f>
        <v>n.a.</v>
      </c>
    </row>
    <row r="3101" spans="1:14" ht="20.100000000000001" customHeight="1" x14ac:dyDescent="0.25">
      <c r="A3101" s="24">
        <v>16009481</v>
      </c>
      <c r="B3101" s="15" t="s">
        <v>3161</v>
      </c>
      <c r="C3101" s="15" t="s">
        <v>3168</v>
      </c>
      <c r="D3101" s="16" t="s">
        <v>2</v>
      </c>
      <c r="E3101" s="17">
        <v>12</v>
      </c>
      <c r="F3101" s="18">
        <v>1.76</v>
      </c>
      <c r="G3101" s="17">
        <v>12</v>
      </c>
      <c r="H3101" s="18">
        <v>1.28</v>
      </c>
      <c r="I3101" s="16" t="s">
        <v>40</v>
      </c>
      <c r="J3101" s="16" t="s">
        <v>4</v>
      </c>
      <c r="K3101" s="16" t="s">
        <v>4</v>
      </c>
      <c r="L3101" s="19">
        <f>IF(Tabelle1[[#This Row],[Heizleistung (55°C)]]=0,Tabelle1[[#This Row],[Heizleistung (35°C)]],(Tabelle1[[#This Row],[Heizleistung (35°C)]]+Tabelle1[[#This Row],[Heizleistung (55°C)]])/2)</f>
        <v>12</v>
      </c>
      <c r="M3101" s="20">
        <f>IF(Tabelle1[[#This Row],[Etas 55°C]]=0,0,(Tabelle1[[#This Row],[Etas 35°C]]*0.8+Tabelle1[[#This Row],[Etas 55°C]]*0.2))*2.5</f>
        <v>4.16</v>
      </c>
      <c r="N3101" s="21">
        <f>IF(-(Tabelle1[[#This Row],[80%/20% SCOP]]-5.5)/5.5=1,"n.a.",-(Tabelle1[[#This Row],[80%/20% SCOP]]-5.5)/5.5)</f>
        <v>0.24363636363636362</v>
      </c>
    </row>
    <row r="3102" spans="1:14" ht="20.100000000000001" customHeight="1" x14ac:dyDescent="0.25">
      <c r="A3102" s="24">
        <v>16008534</v>
      </c>
      <c r="B3102" s="15" t="s">
        <v>3161</v>
      </c>
      <c r="C3102" s="15" t="s">
        <v>3169</v>
      </c>
      <c r="D3102" s="16" t="s">
        <v>2</v>
      </c>
      <c r="E3102" s="17">
        <v>93.86</v>
      </c>
      <c r="F3102" s="18">
        <v>1.56</v>
      </c>
      <c r="G3102" s="17"/>
      <c r="H3102" s="16"/>
      <c r="I3102" s="16" t="s">
        <v>109</v>
      </c>
      <c r="J3102" s="16" t="s">
        <v>15</v>
      </c>
      <c r="K3102" s="16" t="s">
        <v>4</v>
      </c>
      <c r="L3102" s="19">
        <f>IF(Tabelle1[[#This Row],[Heizleistung (55°C)]]=0,Tabelle1[[#This Row],[Heizleistung (35°C)]],(Tabelle1[[#This Row],[Heizleistung (35°C)]]+Tabelle1[[#This Row],[Heizleistung (55°C)]])/2)</f>
        <v>93.86</v>
      </c>
      <c r="M3102" s="20">
        <f>IF(Tabelle1[[#This Row],[Etas 55°C]]=0,0,(Tabelle1[[#This Row],[Etas 35°C]]*0.8+Tabelle1[[#This Row],[Etas 55°C]]*0.2))*2.5</f>
        <v>0</v>
      </c>
      <c r="N3102" s="21" t="str">
        <f>IF(-(Tabelle1[[#This Row],[80%/20% SCOP]]-5.5)/5.5=1,"n.a.",-(Tabelle1[[#This Row],[80%/20% SCOP]]-5.5)/5.5)</f>
        <v>n.a.</v>
      </c>
    </row>
    <row r="3103" spans="1:14" ht="20.100000000000001" customHeight="1" x14ac:dyDescent="0.25">
      <c r="A3103" s="24">
        <v>16008156</v>
      </c>
      <c r="B3103" s="15" t="s">
        <v>3161</v>
      </c>
      <c r="C3103" s="15" t="s">
        <v>3170</v>
      </c>
      <c r="D3103" s="16" t="s">
        <v>2</v>
      </c>
      <c r="E3103" s="17">
        <v>370.76</v>
      </c>
      <c r="F3103" s="18">
        <v>1.46</v>
      </c>
      <c r="G3103" s="17"/>
      <c r="H3103" s="16"/>
      <c r="I3103" s="16" t="s">
        <v>355</v>
      </c>
      <c r="J3103" s="16" t="s">
        <v>15</v>
      </c>
      <c r="K3103" s="16" t="s">
        <v>4</v>
      </c>
      <c r="L3103" s="19">
        <f>IF(Tabelle1[[#This Row],[Heizleistung (55°C)]]=0,Tabelle1[[#This Row],[Heizleistung (35°C)]],(Tabelle1[[#This Row],[Heizleistung (35°C)]]+Tabelle1[[#This Row],[Heizleistung (55°C)]])/2)</f>
        <v>370.76</v>
      </c>
      <c r="M3103" s="20">
        <f>IF(Tabelle1[[#This Row],[Etas 55°C]]=0,0,(Tabelle1[[#This Row],[Etas 35°C]]*0.8+Tabelle1[[#This Row],[Etas 55°C]]*0.2))*2.5</f>
        <v>0</v>
      </c>
      <c r="N3103" s="21" t="str">
        <f>IF(-(Tabelle1[[#This Row],[80%/20% SCOP]]-5.5)/5.5=1,"n.a.",-(Tabelle1[[#This Row],[80%/20% SCOP]]-5.5)/5.5)</f>
        <v>n.a.</v>
      </c>
    </row>
    <row r="3104" spans="1:14" ht="20.100000000000001" customHeight="1" x14ac:dyDescent="0.25">
      <c r="A3104" s="24">
        <v>16008915</v>
      </c>
      <c r="B3104" s="15" t="s">
        <v>3161</v>
      </c>
      <c r="C3104" s="15" t="s">
        <v>3171</v>
      </c>
      <c r="D3104" s="16" t="s">
        <v>2</v>
      </c>
      <c r="E3104" s="17">
        <v>413.95</v>
      </c>
      <c r="F3104" s="18">
        <v>1.56</v>
      </c>
      <c r="G3104" s="17"/>
      <c r="H3104" s="16"/>
      <c r="I3104" s="16" t="s">
        <v>130</v>
      </c>
      <c r="J3104" s="16" t="s">
        <v>15</v>
      </c>
      <c r="K3104" s="16" t="s">
        <v>4</v>
      </c>
      <c r="L3104" s="19">
        <f>IF(Tabelle1[[#This Row],[Heizleistung (55°C)]]=0,Tabelle1[[#This Row],[Heizleistung (35°C)]],(Tabelle1[[#This Row],[Heizleistung (35°C)]]+Tabelle1[[#This Row],[Heizleistung (55°C)]])/2)</f>
        <v>413.95</v>
      </c>
      <c r="M3104" s="20">
        <f>IF(Tabelle1[[#This Row],[Etas 55°C]]=0,0,(Tabelle1[[#This Row],[Etas 35°C]]*0.8+Tabelle1[[#This Row],[Etas 55°C]]*0.2))*2.5</f>
        <v>0</v>
      </c>
      <c r="N3104" s="21" t="str">
        <f>IF(-(Tabelle1[[#This Row],[80%/20% SCOP]]-5.5)/5.5=1,"n.a.",-(Tabelle1[[#This Row],[80%/20% SCOP]]-5.5)/5.5)</f>
        <v>n.a.</v>
      </c>
    </row>
    <row r="3105" spans="1:14" ht="20.100000000000001" customHeight="1" x14ac:dyDescent="0.25">
      <c r="A3105" s="24">
        <v>16009377</v>
      </c>
      <c r="B3105" s="15" t="s">
        <v>3161</v>
      </c>
      <c r="C3105" s="15" t="s">
        <v>3172</v>
      </c>
      <c r="D3105" s="16" t="s">
        <v>2</v>
      </c>
      <c r="E3105" s="17">
        <v>6</v>
      </c>
      <c r="F3105" s="18">
        <v>1.78</v>
      </c>
      <c r="G3105" s="17">
        <v>6</v>
      </c>
      <c r="H3105" s="18">
        <v>1.34</v>
      </c>
      <c r="I3105" s="16" t="s">
        <v>40</v>
      </c>
      <c r="J3105" s="16" t="s">
        <v>4</v>
      </c>
      <c r="K3105" s="16" t="s">
        <v>4</v>
      </c>
      <c r="L3105" s="19">
        <f>IF(Tabelle1[[#This Row],[Heizleistung (55°C)]]=0,Tabelle1[[#This Row],[Heizleistung (35°C)]],(Tabelle1[[#This Row],[Heizleistung (35°C)]]+Tabelle1[[#This Row],[Heizleistung (55°C)]])/2)</f>
        <v>6</v>
      </c>
      <c r="M3105" s="20">
        <f>IF(Tabelle1[[#This Row],[Etas 55°C]]=0,0,(Tabelle1[[#This Row],[Etas 35°C]]*0.8+Tabelle1[[#This Row],[Etas 55°C]]*0.2))*2.5</f>
        <v>4.2300000000000004</v>
      </c>
      <c r="N3105" s="21">
        <f>IF(-(Tabelle1[[#This Row],[80%/20% SCOP]]-5.5)/5.5=1,"n.a.",-(Tabelle1[[#This Row],[80%/20% SCOP]]-5.5)/5.5)</f>
        <v>0.23090909090909084</v>
      </c>
    </row>
    <row r="3106" spans="1:14" ht="20.100000000000001" customHeight="1" x14ac:dyDescent="0.25">
      <c r="A3106" s="24">
        <v>16008016</v>
      </c>
      <c r="B3106" s="15" t="s">
        <v>3161</v>
      </c>
      <c r="C3106" s="15" t="s">
        <v>3173</v>
      </c>
      <c r="D3106" s="16" t="s">
        <v>2</v>
      </c>
      <c r="E3106" s="17">
        <v>372.72</v>
      </c>
      <c r="F3106" s="18">
        <v>1.45</v>
      </c>
      <c r="G3106" s="17"/>
      <c r="H3106" s="16"/>
      <c r="I3106" s="16" t="s">
        <v>355</v>
      </c>
      <c r="J3106" s="16" t="s">
        <v>15</v>
      </c>
      <c r="K3106" s="16" t="s">
        <v>4</v>
      </c>
      <c r="L3106" s="19">
        <f>IF(Tabelle1[[#This Row],[Heizleistung (55°C)]]=0,Tabelle1[[#This Row],[Heizleistung (35°C)]],(Tabelle1[[#This Row],[Heizleistung (35°C)]]+Tabelle1[[#This Row],[Heizleistung (55°C)]])/2)</f>
        <v>372.72</v>
      </c>
      <c r="M3106" s="20">
        <f>IF(Tabelle1[[#This Row],[Etas 55°C]]=0,0,(Tabelle1[[#This Row],[Etas 35°C]]*0.8+Tabelle1[[#This Row],[Etas 55°C]]*0.2))*2.5</f>
        <v>0</v>
      </c>
      <c r="N3106" s="21" t="str">
        <f>IF(-(Tabelle1[[#This Row],[80%/20% SCOP]]-5.5)/5.5=1,"n.a.",-(Tabelle1[[#This Row],[80%/20% SCOP]]-5.5)/5.5)</f>
        <v>n.a.</v>
      </c>
    </row>
    <row r="3107" spans="1:14" ht="20.100000000000001" customHeight="1" x14ac:dyDescent="0.25">
      <c r="A3107" s="24">
        <v>16008269</v>
      </c>
      <c r="B3107" s="15" t="s">
        <v>3161</v>
      </c>
      <c r="C3107" s="15" t="s">
        <v>3174</v>
      </c>
      <c r="D3107" s="16" t="s">
        <v>2</v>
      </c>
      <c r="E3107" s="17">
        <v>33.21</v>
      </c>
      <c r="F3107" s="18">
        <v>1.5</v>
      </c>
      <c r="G3107" s="17"/>
      <c r="H3107" s="16"/>
      <c r="I3107" s="16" t="s">
        <v>109</v>
      </c>
      <c r="J3107" s="16" t="s">
        <v>15</v>
      </c>
      <c r="K3107" s="16" t="s">
        <v>4</v>
      </c>
      <c r="L3107" s="19">
        <f>IF(Tabelle1[[#This Row],[Heizleistung (55°C)]]=0,Tabelle1[[#This Row],[Heizleistung (35°C)]],(Tabelle1[[#This Row],[Heizleistung (35°C)]]+Tabelle1[[#This Row],[Heizleistung (55°C)]])/2)</f>
        <v>33.21</v>
      </c>
      <c r="M3107" s="20">
        <f>IF(Tabelle1[[#This Row],[Etas 55°C]]=0,0,(Tabelle1[[#This Row],[Etas 35°C]]*0.8+Tabelle1[[#This Row],[Etas 55°C]]*0.2))*2.5</f>
        <v>0</v>
      </c>
      <c r="N3107" s="21" t="str">
        <f>IF(-(Tabelle1[[#This Row],[80%/20% SCOP]]-5.5)/5.5=1,"n.a.",-(Tabelle1[[#This Row],[80%/20% SCOP]]-5.5)/5.5)</f>
        <v>n.a.</v>
      </c>
    </row>
    <row r="3108" spans="1:14" ht="20.100000000000001" customHeight="1" x14ac:dyDescent="0.25">
      <c r="A3108" s="24">
        <v>16014364</v>
      </c>
      <c r="B3108" s="15" t="s">
        <v>3161</v>
      </c>
      <c r="C3108" s="15" t="s">
        <v>3175</v>
      </c>
      <c r="D3108" s="16" t="s">
        <v>2</v>
      </c>
      <c r="E3108" s="17">
        <v>14</v>
      </c>
      <c r="F3108" s="18">
        <v>1.85</v>
      </c>
      <c r="G3108" s="17">
        <v>14</v>
      </c>
      <c r="H3108" s="18">
        <v>1.42</v>
      </c>
      <c r="I3108" s="16" t="s">
        <v>40</v>
      </c>
      <c r="J3108" s="16" t="s">
        <v>4</v>
      </c>
      <c r="K3108" s="16" t="s">
        <v>4</v>
      </c>
      <c r="L3108" s="19">
        <f>IF(Tabelle1[[#This Row],[Heizleistung (55°C)]]=0,Tabelle1[[#This Row],[Heizleistung (35°C)]],(Tabelle1[[#This Row],[Heizleistung (35°C)]]+Tabelle1[[#This Row],[Heizleistung (55°C)]])/2)</f>
        <v>14</v>
      </c>
      <c r="M3108" s="20">
        <f>IF(Tabelle1[[#This Row],[Etas 55°C]]=0,0,(Tabelle1[[#This Row],[Etas 35°C]]*0.8+Tabelle1[[#This Row],[Etas 55°C]]*0.2))*2.5</f>
        <v>4.41</v>
      </c>
      <c r="N3108" s="21">
        <f>IF(-(Tabelle1[[#This Row],[80%/20% SCOP]]-5.5)/5.5=1,"n.a.",-(Tabelle1[[#This Row],[80%/20% SCOP]]-5.5)/5.5)</f>
        <v>0.19818181818181815</v>
      </c>
    </row>
    <row r="3109" spans="1:14" ht="20.100000000000001" customHeight="1" x14ac:dyDescent="0.25">
      <c r="A3109" s="24">
        <v>16008138</v>
      </c>
      <c r="B3109" s="15" t="s">
        <v>3161</v>
      </c>
      <c r="C3109" s="15" t="s">
        <v>3176</v>
      </c>
      <c r="D3109" s="16" t="s">
        <v>2</v>
      </c>
      <c r="E3109" s="17">
        <v>164.33</v>
      </c>
      <c r="F3109" s="18">
        <v>1.48</v>
      </c>
      <c r="G3109" s="17"/>
      <c r="H3109" s="16"/>
      <c r="I3109" s="16" t="s">
        <v>355</v>
      </c>
      <c r="J3109" s="16" t="s">
        <v>15</v>
      </c>
      <c r="K3109" s="16" t="s">
        <v>4</v>
      </c>
      <c r="L3109" s="19">
        <f>IF(Tabelle1[[#This Row],[Heizleistung (55°C)]]=0,Tabelle1[[#This Row],[Heizleistung (35°C)]],(Tabelle1[[#This Row],[Heizleistung (35°C)]]+Tabelle1[[#This Row],[Heizleistung (55°C)]])/2)</f>
        <v>164.33</v>
      </c>
      <c r="M3109" s="20">
        <f>IF(Tabelle1[[#This Row],[Etas 55°C]]=0,0,(Tabelle1[[#This Row],[Etas 35°C]]*0.8+Tabelle1[[#This Row],[Etas 55°C]]*0.2))*2.5</f>
        <v>0</v>
      </c>
      <c r="N3109" s="21" t="str">
        <f>IF(-(Tabelle1[[#This Row],[80%/20% SCOP]]-5.5)/5.5=1,"n.a.",-(Tabelle1[[#This Row],[80%/20% SCOP]]-5.5)/5.5)</f>
        <v>n.a.</v>
      </c>
    </row>
    <row r="3110" spans="1:14" ht="20.100000000000001" customHeight="1" x14ac:dyDescent="0.25">
      <c r="A3110" s="24">
        <v>16008483</v>
      </c>
      <c r="B3110" s="15" t="s">
        <v>3161</v>
      </c>
      <c r="C3110" s="15" t="s">
        <v>3177</v>
      </c>
      <c r="D3110" s="16" t="s">
        <v>2</v>
      </c>
      <c r="E3110" s="17">
        <v>213.9</v>
      </c>
      <c r="F3110" s="18">
        <v>1.51</v>
      </c>
      <c r="G3110" s="17"/>
      <c r="H3110" s="16"/>
      <c r="I3110" s="16" t="s">
        <v>355</v>
      </c>
      <c r="J3110" s="16" t="s">
        <v>15</v>
      </c>
      <c r="K3110" s="16" t="s">
        <v>4</v>
      </c>
      <c r="L3110" s="19">
        <f>IF(Tabelle1[[#This Row],[Heizleistung (55°C)]]=0,Tabelle1[[#This Row],[Heizleistung (35°C)]],(Tabelle1[[#This Row],[Heizleistung (35°C)]]+Tabelle1[[#This Row],[Heizleistung (55°C)]])/2)</f>
        <v>213.9</v>
      </c>
      <c r="M3110" s="20">
        <f>IF(Tabelle1[[#This Row],[Etas 55°C]]=0,0,(Tabelle1[[#This Row],[Etas 35°C]]*0.8+Tabelle1[[#This Row],[Etas 55°C]]*0.2))*2.5</f>
        <v>0</v>
      </c>
      <c r="N3110" s="21" t="str">
        <f>IF(-(Tabelle1[[#This Row],[80%/20% SCOP]]-5.5)/5.5=1,"n.a.",-(Tabelle1[[#This Row],[80%/20% SCOP]]-5.5)/5.5)</f>
        <v>n.a.</v>
      </c>
    </row>
    <row r="3111" spans="1:14" ht="20.100000000000001" customHeight="1" x14ac:dyDescent="0.25">
      <c r="A3111" s="24">
        <v>16008179</v>
      </c>
      <c r="B3111" s="15" t="s">
        <v>3161</v>
      </c>
      <c r="C3111" s="15" t="s">
        <v>3178</v>
      </c>
      <c r="D3111" s="16" t="s">
        <v>2</v>
      </c>
      <c r="E3111" s="17">
        <v>45.98</v>
      </c>
      <c r="F3111" s="18">
        <v>1.6</v>
      </c>
      <c r="G3111" s="17"/>
      <c r="H3111" s="16"/>
      <c r="I3111" s="16" t="s">
        <v>109</v>
      </c>
      <c r="J3111" s="16" t="s">
        <v>15</v>
      </c>
      <c r="K3111" s="16" t="s">
        <v>4</v>
      </c>
      <c r="L3111" s="19">
        <f>IF(Tabelle1[[#This Row],[Heizleistung (55°C)]]=0,Tabelle1[[#This Row],[Heizleistung (35°C)]],(Tabelle1[[#This Row],[Heizleistung (35°C)]]+Tabelle1[[#This Row],[Heizleistung (55°C)]])/2)</f>
        <v>45.98</v>
      </c>
      <c r="M3111" s="20">
        <f>IF(Tabelle1[[#This Row],[Etas 55°C]]=0,0,(Tabelle1[[#This Row],[Etas 35°C]]*0.8+Tabelle1[[#This Row],[Etas 55°C]]*0.2))*2.5</f>
        <v>0</v>
      </c>
      <c r="N3111" s="21" t="str">
        <f>IF(-(Tabelle1[[#This Row],[80%/20% SCOP]]-5.5)/5.5=1,"n.a.",-(Tabelle1[[#This Row],[80%/20% SCOP]]-5.5)/5.5)</f>
        <v>n.a.</v>
      </c>
    </row>
    <row r="3112" spans="1:14" ht="20.100000000000001" customHeight="1" x14ac:dyDescent="0.25">
      <c r="A3112" s="24">
        <v>16008254</v>
      </c>
      <c r="B3112" s="15" t="s">
        <v>3161</v>
      </c>
      <c r="C3112" s="15" t="s">
        <v>3179</v>
      </c>
      <c r="D3112" s="16" t="s">
        <v>2</v>
      </c>
      <c r="E3112" s="17">
        <v>58.42</v>
      </c>
      <c r="F3112" s="18">
        <v>1.51</v>
      </c>
      <c r="G3112" s="17"/>
      <c r="H3112" s="16"/>
      <c r="I3112" s="16" t="s">
        <v>109</v>
      </c>
      <c r="J3112" s="16" t="s">
        <v>15</v>
      </c>
      <c r="K3112" s="16" t="s">
        <v>4</v>
      </c>
      <c r="L3112" s="19">
        <f>IF(Tabelle1[[#This Row],[Heizleistung (55°C)]]=0,Tabelle1[[#This Row],[Heizleistung (35°C)]],(Tabelle1[[#This Row],[Heizleistung (35°C)]]+Tabelle1[[#This Row],[Heizleistung (55°C)]])/2)</f>
        <v>58.42</v>
      </c>
      <c r="M3112" s="20">
        <f>IF(Tabelle1[[#This Row],[Etas 55°C]]=0,0,(Tabelle1[[#This Row],[Etas 35°C]]*0.8+Tabelle1[[#This Row],[Etas 55°C]]*0.2))*2.5</f>
        <v>0</v>
      </c>
      <c r="N3112" s="21" t="str">
        <f>IF(-(Tabelle1[[#This Row],[80%/20% SCOP]]-5.5)/5.5=1,"n.a.",-(Tabelle1[[#This Row],[80%/20% SCOP]]-5.5)/5.5)</f>
        <v>n.a.</v>
      </c>
    </row>
    <row r="3113" spans="1:14" ht="20.100000000000001" customHeight="1" x14ac:dyDescent="0.25">
      <c r="A3113" s="24">
        <v>16007961</v>
      </c>
      <c r="B3113" s="15" t="s">
        <v>3161</v>
      </c>
      <c r="C3113" s="15" t="s">
        <v>3180</v>
      </c>
      <c r="D3113" s="16" t="s">
        <v>2</v>
      </c>
      <c r="E3113" s="17">
        <v>116.72</v>
      </c>
      <c r="F3113" s="18">
        <v>1.57</v>
      </c>
      <c r="G3113" s="17"/>
      <c r="H3113" s="16"/>
      <c r="I3113" s="16" t="s">
        <v>355</v>
      </c>
      <c r="J3113" s="16" t="s">
        <v>15</v>
      </c>
      <c r="K3113" s="16" t="s">
        <v>4</v>
      </c>
      <c r="L3113" s="19">
        <f>IF(Tabelle1[[#This Row],[Heizleistung (55°C)]]=0,Tabelle1[[#This Row],[Heizleistung (35°C)]],(Tabelle1[[#This Row],[Heizleistung (35°C)]]+Tabelle1[[#This Row],[Heizleistung (55°C)]])/2)</f>
        <v>116.72</v>
      </c>
      <c r="M3113" s="20">
        <f>IF(Tabelle1[[#This Row],[Etas 55°C]]=0,0,(Tabelle1[[#This Row],[Etas 35°C]]*0.8+Tabelle1[[#This Row],[Etas 55°C]]*0.2))*2.5</f>
        <v>0</v>
      </c>
      <c r="N3113" s="21" t="str">
        <f>IF(-(Tabelle1[[#This Row],[80%/20% SCOP]]-5.5)/5.5=1,"n.a.",-(Tabelle1[[#This Row],[80%/20% SCOP]]-5.5)/5.5)</f>
        <v>n.a.</v>
      </c>
    </row>
    <row r="3114" spans="1:14" ht="20.100000000000001" customHeight="1" x14ac:dyDescent="0.25">
      <c r="A3114" s="24">
        <v>16009362</v>
      </c>
      <c r="B3114" s="15" t="s">
        <v>3161</v>
      </c>
      <c r="C3114" s="15" t="s">
        <v>3181</v>
      </c>
      <c r="D3114" s="16" t="s">
        <v>2</v>
      </c>
      <c r="E3114" s="17">
        <v>6</v>
      </c>
      <c r="F3114" s="18">
        <v>1.78</v>
      </c>
      <c r="G3114" s="17">
        <v>6</v>
      </c>
      <c r="H3114" s="18">
        <v>1.34</v>
      </c>
      <c r="I3114" s="16" t="s">
        <v>40</v>
      </c>
      <c r="J3114" s="16" t="s">
        <v>4</v>
      </c>
      <c r="K3114" s="16" t="s">
        <v>4</v>
      </c>
      <c r="L3114" s="19">
        <f>IF(Tabelle1[[#This Row],[Heizleistung (55°C)]]=0,Tabelle1[[#This Row],[Heizleistung (35°C)]],(Tabelle1[[#This Row],[Heizleistung (35°C)]]+Tabelle1[[#This Row],[Heizleistung (55°C)]])/2)</f>
        <v>6</v>
      </c>
      <c r="M3114" s="20">
        <f>IF(Tabelle1[[#This Row],[Etas 55°C]]=0,0,(Tabelle1[[#This Row],[Etas 35°C]]*0.8+Tabelle1[[#This Row],[Etas 55°C]]*0.2))*2.5</f>
        <v>4.2300000000000004</v>
      </c>
      <c r="N3114" s="21">
        <f>IF(-(Tabelle1[[#This Row],[80%/20% SCOP]]-5.5)/5.5=1,"n.a.",-(Tabelle1[[#This Row],[80%/20% SCOP]]-5.5)/5.5)</f>
        <v>0.23090909090909084</v>
      </c>
    </row>
    <row r="3115" spans="1:14" ht="20.100000000000001" customHeight="1" x14ac:dyDescent="0.25">
      <c r="A3115" s="24">
        <v>16014284</v>
      </c>
      <c r="B3115" s="15" t="s">
        <v>3161</v>
      </c>
      <c r="C3115" s="15" t="s">
        <v>3182</v>
      </c>
      <c r="D3115" s="16" t="s">
        <v>2</v>
      </c>
      <c r="E3115" s="17">
        <v>8</v>
      </c>
      <c r="F3115" s="18">
        <v>1.84</v>
      </c>
      <c r="G3115" s="17">
        <v>8</v>
      </c>
      <c r="H3115" s="18">
        <v>1.3</v>
      </c>
      <c r="I3115" s="16" t="s">
        <v>40</v>
      </c>
      <c r="J3115" s="16" t="s">
        <v>4</v>
      </c>
      <c r="K3115" s="16" t="s">
        <v>4</v>
      </c>
      <c r="L3115" s="19">
        <f>IF(Tabelle1[[#This Row],[Heizleistung (55°C)]]=0,Tabelle1[[#This Row],[Heizleistung (35°C)]],(Tabelle1[[#This Row],[Heizleistung (35°C)]]+Tabelle1[[#This Row],[Heizleistung (55°C)]])/2)</f>
        <v>8</v>
      </c>
      <c r="M3115" s="20">
        <f>IF(Tabelle1[[#This Row],[Etas 55°C]]=0,0,(Tabelle1[[#This Row],[Etas 35°C]]*0.8+Tabelle1[[#This Row],[Etas 55°C]]*0.2))*2.5</f>
        <v>4.33</v>
      </c>
      <c r="N3115" s="21">
        <f>IF(-(Tabelle1[[#This Row],[80%/20% SCOP]]-5.5)/5.5=1,"n.a.",-(Tabelle1[[#This Row],[80%/20% SCOP]]-5.5)/5.5)</f>
        <v>0.21272727272727271</v>
      </c>
    </row>
    <row r="3116" spans="1:14" ht="20.100000000000001" customHeight="1" x14ac:dyDescent="0.25">
      <c r="A3116" s="24">
        <v>16014316</v>
      </c>
      <c r="B3116" s="15" t="s">
        <v>3161</v>
      </c>
      <c r="C3116" s="15" t="s">
        <v>3183</v>
      </c>
      <c r="D3116" s="16" t="s">
        <v>2</v>
      </c>
      <c r="E3116" s="17">
        <v>14</v>
      </c>
      <c r="F3116" s="18">
        <v>1.77</v>
      </c>
      <c r="G3116" s="17">
        <v>14</v>
      </c>
      <c r="H3116" s="18">
        <v>1.35</v>
      </c>
      <c r="I3116" s="16" t="s">
        <v>40</v>
      </c>
      <c r="J3116" s="16" t="s">
        <v>4</v>
      </c>
      <c r="K3116" s="16" t="s">
        <v>4</v>
      </c>
      <c r="L3116" s="19">
        <f>IF(Tabelle1[[#This Row],[Heizleistung (55°C)]]=0,Tabelle1[[#This Row],[Heizleistung (35°C)]],(Tabelle1[[#This Row],[Heizleistung (35°C)]]+Tabelle1[[#This Row],[Heizleistung (55°C)]])/2)</f>
        <v>14</v>
      </c>
      <c r="M3116" s="20">
        <f>IF(Tabelle1[[#This Row],[Etas 55°C]]=0,0,(Tabelle1[[#This Row],[Etas 35°C]]*0.8+Tabelle1[[#This Row],[Etas 55°C]]*0.2))*2.5</f>
        <v>4.2150000000000007</v>
      </c>
      <c r="N3116" s="21">
        <f>IF(-(Tabelle1[[#This Row],[80%/20% SCOP]]-5.5)/5.5=1,"n.a.",-(Tabelle1[[#This Row],[80%/20% SCOP]]-5.5)/5.5)</f>
        <v>0.2336363636363635</v>
      </c>
    </row>
    <row r="3117" spans="1:14" ht="20.100000000000001" customHeight="1" x14ac:dyDescent="0.25">
      <c r="A3117" s="24">
        <v>16007943</v>
      </c>
      <c r="B3117" s="15" t="s">
        <v>3161</v>
      </c>
      <c r="C3117" s="15" t="s">
        <v>3184</v>
      </c>
      <c r="D3117" s="16" t="s">
        <v>2</v>
      </c>
      <c r="E3117" s="17">
        <v>5.0999999999999996</v>
      </c>
      <c r="F3117" s="18">
        <v>1.87</v>
      </c>
      <c r="G3117" s="17">
        <v>4.5999999999999996</v>
      </c>
      <c r="H3117" s="18">
        <v>1.32</v>
      </c>
      <c r="I3117" s="16" t="s">
        <v>40</v>
      </c>
      <c r="J3117" s="16" t="s">
        <v>4</v>
      </c>
      <c r="K3117" s="16" t="s">
        <v>4</v>
      </c>
      <c r="L3117" s="19">
        <f>IF(Tabelle1[[#This Row],[Heizleistung (55°C)]]=0,Tabelle1[[#This Row],[Heizleistung (35°C)]],(Tabelle1[[#This Row],[Heizleistung (35°C)]]+Tabelle1[[#This Row],[Heizleistung (55°C)]])/2)</f>
        <v>4.8499999999999996</v>
      </c>
      <c r="M3117" s="20">
        <f>IF(Tabelle1[[#This Row],[Etas 55°C]]=0,0,(Tabelle1[[#This Row],[Etas 35°C]]*0.8+Tabelle1[[#This Row],[Etas 55°C]]*0.2))*2.5</f>
        <v>4.4000000000000004</v>
      </c>
      <c r="N3117" s="21">
        <f>IF(-(Tabelle1[[#This Row],[80%/20% SCOP]]-5.5)/5.5=1,"n.a.",-(Tabelle1[[#This Row],[80%/20% SCOP]]-5.5)/5.5)</f>
        <v>0.19999999999999993</v>
      </c>
    </row>
    <row r="3118" spans="1:14" ht="20.100000000000001" customHeight="1" x14ac:dyDescent="0.25">
      <c r="A3118" s="24">
        <v>16014321</v>
      </c>
      <c r="B3118" s="15" t="s">
        <v>3161</v>
      </c>
      <c r="C3118" s="15" t="s">
        <v>3185</v>
      </c>
      <c r="D3118" s="16" t="s">
        <v>2</v>
      </c>
      <c r="E3118" s="17">
        <v>6</v>
      </c>
      <c r="F3118" s="18">
        <v>1.88</v>
      </c>
      <c r="G3118" s="17">
        <v>6</v>
      </c>
      <c r="H3118" s="18">
        <v>1.31</v>
      </c>
      <c r="I3118" s="16" t="s">
        <v>40</v>
      </c>
      <c r="J3118" s="16" t="s">
        <v>4</v>
      </c>
      <c r="K3118" s="16" t="s">
        <v>4</v>
      </c>
      <c r="L3118" s="19">
        <f>IF(Tabelle1[[#This Row],[Heizleistung (55°C)]]=0,Tabelle1[[#This Row],[Heizleistung (35°C)]],(Tabelle1[[#This Row],[Heizleistung (35°C)]]+Tabelle1[[#This Row],[Heizleistung (55°C)]])/2)</f>
        <v>6</v>
      </c>
      <c r="M3118" s="20">
        <f>IF(Tabelle1[[#This Row],[Etas 55°C]]=0,0,(Tabelle1[[#This Row],[Etas 35°C]]*0.8+Tabelle1[[#This Row],[Etas 55°C]]*0.2))*2.5</f>
        <v>4.415</v>
      </c>
      <c r="N3118" s="21">
        <f>IF(-(Tabelle1[[#This Row],[80%/20% SCOP]]-5.5)/5.5=1,"n.a.",-(Tabelle1[[#This Row],[80%/20% SCOP]]-5.5)/5.5)</f>
        <v>0.19727272727272727</v>
      </c>
    </row>
    <row r="3119" spans="1:14" ht="20.100000000000001" customHeight="1" x14ac:dyDescent="0.25">
      <c r="A3119" s="24">
        <v>16008243</v>
      </c>
      <c r="B3119" s="15" t="s">
        <v>3161</v>
      </c>
      <c r="C3119" s="15" t="s">
        <v>3186</v>
      </c>
      <c r="D3119" s="16" t="s">
        <v>2</v>
      </c>
      <c r="E3119" s="17">
        <v>391.94</v>
      </c>
      <c r="F3119" s="18">
        <v>1.53</v>
      </c>
      <c r="G3119" s="17"/>
      <c r="H3119" s="16"/>
      <c r="I3119" s="16" t="s">
        <v>355</v>
      </c>
      <c r="J3119" s="16" t="s">
        <v>15</v>
      </c>
      <c r="K3119" s="16" t="s">
        <v>4</v>
      </c>
      <c r="L3119" s="19">
        <f>IF(Tabelle1[[#This Row],[Heizleistung (55°C)]]=0,Tabelle1[[#This Row],[Heizleistung (35°C)]],(Tabelle1[[#This Row],[Heizleistung (35°C)]]+Tabelle1[[#This Row],[Heizleistung (55°C)]])/2)</f>
        <v>391.94</v>
      </c>
      <c r="M3119" s="20">
        <f>IF(Tabelle1[[#This Row],[Etas 55°C]]=0,0,(Tabelle1[[#This Row],[Etas 35°C]]*0.8+Tabelle1[[#This Row],[Etas 55°C]]*0.2))*2.5</f>
        <v>0</v>
      </c>
      <c r="N3119" s="21" t="str">
        <f>IF(-(Tabelle1[[#This Row],[80%/20% SCOP]]-5.5)/5.5=1,"n.a.",-(Tabelle1[[#This Row],[80%/20% SCOP]]-5.5)/5.5)</f>
        <v>n.a.</v>
      </c>
    </row>
    <row r="3120" spans="1:14" ht="20.100000000000001" customHeight="1" x14ac:dyDescent="0.25">
      <c r="A3120" s="24">
        <v>16014333</v>
      </c>
      <c r="B3120" s="15" t="s">
        <v>3161</v>
      </c>
      <c r="C3120" s="15" t="s">
        <v>3187</v>
      </c>
      <c r="D3120" s="16" t="s">
        <v>2</v>
      </c>
      <c r="E3120" s="17">
        <v>8</v>
      </c>
      <c r="F3120" s="18">
        <v>1.87</v>
      </c>
      <c r="G3120" s="17">
        <v>8</v>
      </c>
      <c r="H3120" s="18">
        <v>1.4</v>
      </c>
      <c r="I3120" s="16" t="s">
        <v>40</v>
      </c>
      <c r="J3120" s="16" t="s">
        <v>4</v>
      </c>
      <c r="K3120" s="16" t="s">
        <v>4</v>
      </c>
      <c r="L3120" s="19">
        <f>IF(Tabelle1[[#This Row],[Heizleistung (55°C)]]=0,Tabelle1[[#This Row],[Heizleistung (35°C)]],(Tabelle1[[#This Row],[Heizleistung (35°C)]]+Tabelle1[[#This Row],[Heizleistung (55°C)]])/2)</f>
        <v>8</v>
      </c>
      <c r="M3120" s="20">
        <f>IF(Tabelle1[[#This Row],[Etas 55°C]]=0,0,(Tabelle1[[#This Row],[Etas 35°C]]*0.8+Tabelle1[[#This Row],[Etas 55°C]]*0.2))*2.5</f>
        <v>4.4400000000000004</v>
      </c>
      <c r="N3120" s="21">
        <f>IF(-(Tabelle1[[#This Row],[80%/20% SCOP]]-5.5)/5.5=1,"n.a.",-(Tabelle1[[#This Row],[80%/20% SCOP]]-5.5)/5.5)</f>
        <v>0.19272727272727266</v>
      </c>
    </row>
    <row r="3121" spans="1:14" ht="20.100000000000001" customHeight="1" x14ac:dyDescent="0.25">
      <c r="A3121" s="24">
        <v>16009505</v>
      </c>
      <c r="B3121" s="15" t="s">
        <v>3161</v>
      </c>
      <c r="C3121" s="15" t="s">
        <v>3188</v>
      </c>
      <c r="D3121" s="16" t="s">
        <v>2</v>
      </c>
      <c r="E3121" s="17">
        <v>14</v>
      </c>
      <c r="F3121" s="18">
        <v>1.77</v>
      </c>
      <c r="G3121" s="17">
        <v>14</v>
      </c>
      <c r="H3121" s="18">
        <v>1.34</v>
      </c>
      <c r="I3121" s="16" t="s">
        <v>40</v>
      </c>
      <c r="J3121" s="16" t="s">
        <v>4</v>
      </c>
      <c r="K3121" s="16" t="s">
        <v>4</v>
      </c>
      <c r="L3121" s="19">
        <f>IF(Tabelle1[[#This Row],[Heizleistung (55°C)]]=0,Tabelle1[[#This Row],[Heizleistung (35°C)]],(Tabelle1[[#This Row],[Heizleistung (35°C)]]+Tabelle1[[#This Row],[Heizleistung (55°C)]])/2)</f>
        <v>14</v>
      </c>
      <c r="M3121" s="20">
        <f>IF(Tabelle1[[#This Row],[Etas 55°C]]=0,0,(Tabelle1[[#This Row],[Etas 35°C]]*0.8+Tabelle1[[#This Row],[Etas 55°C]]*0.2))*2.5</f>
        <v>4.2100000000000009</v>
      </c>
      <c r="N3121" s="21">
        <f>IF(-(Tabelle1[[#This Row],[80%/20% SCOP]]-5.5)/5.5=1,"n.a.",-(Tabelle1[[#This Row],[80%/20% SCOP]]-5.5)/5.5)</f>
        <v>0.23454545454545439</v>
      </c>
    </row>
    <row r="3122" spans="1:14" ht="20.100000000000001" customHeight="1" x14ac:dyDescent="0.25">
      <c r="A3122" s="24">
        <v>16008039</v>
      </c>
      <c r="B3122" s="15" t="s">
        <v>3161</v>
      </c>
      <c r="C3122" s="15" t="s">
        <v>3189</v>
      </c>
      <c r="D3122" s="16" t="s">
        <v>2</v>
      </c>
      <c r="E3122" s="17">
        <v>362.54</v>
      </c>
      <c r="F3122" s="18">
        <v>1.58</v>
      </c>
      <c r="G3122" s="17"/>
      <c r="H3122" s="16"/>
      <c r="I3122" s="16" t="s">
        <v>130</v>
      </c>
      <c r="J3122" s="16" t="s">
        <v>15</v>
      </c>
      <c r="K3122" s="16" t="s">
        <v>4</v>
      </c>
      <c r="L3122" s="19">
        <f>IF(Tabelle1[[#This Row],[Heizleistung (55°C)]]=0,Tabelle1[[#This Row],[Heizleistung (35°C)]],(Tabelle1[[#This Row],[Heizleistung (35°C)]]+Tabelle1[[#This Row],[Heizleistung (55°C)]])/2)</f>
        <v>362.54</v>
      </c>
      <c r="M3122" s="20">
        <f>IF(Tabelle1[[#This Row],[Etas 55°C]]=0,0,(Tabelle1[[#This Row],[Etas 35°C]]*0.8+Tabelle1[[#This Row],[Etas 55°C]]*0.2))*2.5</f>
        <v>0</v>
      </c>
      <c r="N3122" s="21" t="str">
        <f>IF(-(Tabelle1[[#This Row],[80%/20% SCOP]]-5.5)/5.5=1,"n.a.",-(Tabelle1[[#This Row],[80%/20% SCOP]]-5.5)/5.5)</f>
        <v>n.a.</v>
      </c>
    </row>
    <row r="3123" spans="1:14" ht="20.100000000000001" customHeight="1" x14ac:dyDescent="0.25">
      <c r="A3123" s="24">
        <v>16008455</v>
      </c>
      <c r="B3123" s="15" t="s">
        <v>3161</v>
      </c>
      <c r="C3123" s="15" t="s">
        <v>3190</v>
      </c>
      <c r="D3123" s="16" t="s">
        <v>2</v>
      </c>
      <c r="E3123" s="17">
        <v>131.57</v>
      </c>
      <c r="F3123" s="18">
        <v>1.58</v>
      </c>
      <c r="G3123" s="17"/>
      <c r="H3123" s="16"/>
      <c r="I3123" s="16" t="s">
        <v>109</v>
      </c>
      <c r="J3123" s="16" t="s">
        <v>15</v>
      </c>
      <c r="K3123" s="16" t="s">
        <v>4</v>
      </c>
      <c r="L3123" s="19">
        <f>IF(Tabelle1[[#This Row],[Heizleistung (55°C)]]=0,Tabelle1[[#This Row],[Heizleistung (35°C)]],(Tabelle1[[#This Row],[Heizleistung (35°C)]]+Tabelle1[[#This Row],[Heizleistung (55°C)]])/2)</f>
        <v>131.57</v>
      </c>
      <c r="M3123" s="20">
        <f>IF(Tabelle1[[#This Row],[Etas 55°C]]=0,0,(Tabelle1[[#This Row],[Etas 35°C]]*0.8+Tabelle1[[#This Row],[Etas 55°C]]*0.2))*2.5</f>
        <v>0</v>
      </c>
      <c r="N3123" s="21" t="str">
        <f>IF(-(Tabelle1[[#This Row],[80%/20% SCOP]]-5.5)/5.5=1,"n.a.",-(Tabelle1[[#This Row],[80%/20% SCOP]]-5.5)/5.5)</f>
        <v>n.a.</v>
      </c>
    </row>
    <row r="3124" spans="1:14" ht="20.100000000000001" customHeight="1" x14ac:dyDescent="0.25">
      <c r="A3124" s="24">
        <v>16009415</v>
      </c>
      <c r="B3124" s="15" t="s">
        <v>3161</v>
      </c>
      <c r="C3124" s="15" t="s">
        <v>3191</v>
      </c>
      <c r="D3124" s="16" t="s">
        <v>2</v>
      </c>
      <c r="E3124" s="17">
        <v>10</v>
      </c>
      <c r="F3124" s="18">
        <v>1.78</v>
      </c>
      <c r="G3124" s="17">
        <v>10</v>
      </c>
      <c r="H3124" s="18">
        <v>1.35</v>
      </c>
      <c r="I3124" s="16" t="s">
        <v>40</v>
      </c>
      <c r="J3124" s="16" t="s">
        <v>4</v>
      </c>
      <c r="K3124" s="16" t="s">
        <v>4</v>
      </c>
      <c r="L3124" s="19">
        <f>IF(Tabelle1[[#This Row],[Heizleistung (55°C)]]=0,Tabelle1[[#This Row],[Heizleistung (35°C)]],(Tabelle1[[#This Row],[Heizleistung (35°C)]]+Tabelle1[[#This Row],[Heizleistung (55°C)]])/2)</f>
        <v>10</v>
      </c>
      <c r="M3124" s="20">
        <f>IF(Tabelle1[[#This Row],[Etas 55°C]]=0,0,(Tabelle1[[#This Row],[Etas 35°C]]*0.8+Tabelle1[[#This Row],[Etas 55°C]]*0.2))*2.5</f>
        <v>4.2350000000000003</v>
      </c>
      <c r="N3124" s="21">
        <f>IF(-(Tabelle1[[#This Row],[80%/20% SCOP]]-5.5)/5.5=1,"n.a.",-(Tabelle1[[#This Row],[80%/20% SCOP]]-5.5)/5.5)</f>
        <v>0.22999999999999995</v>
      </c>
    </row>
    <row r="3125" spans="1:14" ht="20.100000000000001" customHeight="1" x14ac:dyDescent="0.25">
      <c r="A3125" s="24">
        <v>16011099</v>
      </c>
      <c r="B3125" s="15" t="s">
        <v>3161</v>
      </c>
      <c r="C3125" s="15" t="s">
        <v>3192</v>
      </c>
      <c r="D3125" s="16" t="s">
        <v>2</v>
      </c>
      <c r="E3125" s="17">
        <v>10</v>
      </c>
      <c r="F3125" s="18">
        <v>1.95</v>
      </c>
      <c r="G3125" s="17">
        <v>10</v>
      </c>
      <c r="H3125" s="18">
        <v>1.36</v>
      </c>
      <c r="I3125" s="16" t="s">
        <v>40</v>
      </c>
      <c r="J3125" s="16" t="s">
        <v>4</v>
      </c>
      <c r="K3125" s="16" t="s">
        <v>4</v>
      </c>
      <c r="L3125" s="19">
        <f>IF(Tabelle1[[#This Row],[Heizleistung (55°C)]]=0,Tabelle1[[#This Row],[Heizleistung (35°C)]],(Tabelle1[[#This Row],[Heizleistung (35°C)]]+Tabelle1[[#This Row],[Heizleistung (55°C)]])/2)</f>
        <v>10</v>
      </c>
      <c r="M3125" s="20">
        <f>IF(Tabelle1[[#This Row],[Etas 55°C]]=0,0,(Tabelle1[[#This Row],[Etas 35°C]]*0.8+Tabelle1[[#This Row],[Etas 55°C]]*0.2))*2.5</f>
        <v>4.58</v>
      </c>
      <c r="N3125" s="21">
        <f>IF(-(Tabelle1[[#This Row],[80%/20% SCOP]]-5.5)/5.5=1,"n.a.",-(Tabelle1[[#This Row],[80%/20% SCOP]]-5.5)/5.5)</f>
        <v>0.16727272727272727</v>
      </c>
    </row>
    <row r="3126" spans="1:14" ht="20.100000000000001" customHeight="1" x14ac:dyDescent="0.25">
      <c r="A3126" s="24">
        <v>16008049</v>
      </c>
      <c r="B3126" s="15" t="s">
        <v>3161</v>
      </c>
      <c r="C3126" s="15" t="s">
        <v>3193</v>
      </c>
      <c r="D3126" s="16" t="s">
        <v>2</v>
      </c>
      <c r="E3126" s="17">
        <v>342.55</v>
      </c>
      <c r="F3126" s="18">
        <v>1.64</v>
      </c>
      <c r="G3126" s="17"/>
      <c r="H3126" s="16"/>
      <c r="I3126" s="16" t="s">
        <v>130</v>
      </c>
      <c r="J3126" s="16" t="s">
        <v>15</v>
      </c>
      <c r="K3126" s="16" t="s">
        <v>4</v>
      </c>
      <c r="L3126" s="19">
        <f>IF(Tabelle1[[#This Row],[Heizleistung (55°C)]]=0,Tabelle1[[#This Row],[Heizleistung (35°C)]],(Tabelle1[[#This Row],[Heizleistung (35°C)]]+Tabelle1[[#This Row],[Heizleistung (55°C)]])/2)</f>
        <v>342.55</v>
      </c>
      <c r="M3126" s="20">
        <f>IF(Tabelle1[[#This Row],[Etas 55°C]]=0,0,(Tabelle1[[#This Row],[Etas 35°C]]*0.8+Tabelle1[[#This Row],[Etas 55°C]]*0.2))*2.5</f>
        <v>0</v>
      </c>
      <c r="N3126" s="21" t="str">
        <f>IF(-(Tabelle1[[#This Row],[80%/20% SCOP]]-5.5)/5.5=1,"n.a.",-(Tabelle1[[#This Row],[80%/20% SCOP]]-5.5)/5.5)</f>
        <v>n.a.</v>
      </c>
    </row>
    <row r="3127" spans="1:14" ht="20.100000000000001" customHeight="1" x14ac:dyDescent="0.25">
      <c r="A3127" s="24">
        <v>16008948</v>
      </c>
      <c r="B3127" s="15" t="s">
        <v>3161</v>
      </c>
      <c r="C3127" s="15" t="s">
        <v>3194</v>
      </c>
      <c r="D3127" s="16" t="s">
        <v>2</v>
      </c>
      <c r="E3127" s="17">
        <v>17</v>
      </c>
      <c r="F3127" s="18">
        <v>1.65</v>
      </c>
      <c r="G3127" s="17">
        <v>15.8</v>
      </c>
      <c r="H3127" s="18">
        <v>1.28</v>
      </c>
      <c r="I3127" s="16" t="s">
        <v>109</v>
      </c>
      <c r="J3127" s="16" t="s">
        <v>4</v>
      </c>
      <c r="K3127" s="16" t="s">
        <v>4</v>
      </c>
      <c r="L3127" s="19">
        <f>IF(Tabelle1[[#This Row],[Heizleistung (55°C)]]=0,Tabelle1[[#This Row],[Heizleistung (35°C)]],(Tabelle1[[#This Row],[Heizleistung (35°C)]]+Tabelle1[[#This Row],[Heizleistung (55°C)]])/2)</f>
        <v>16.399999999999999</v>
      </c>
      <c r="M3127" s="20">
        <f>IF(Tabelle1[[#This Row],[Etas 55°C]]=0,0,(Tabelle1[[#This Row],[Etas 35°C]]*0.8+Tabelle1[[#This Row],[Etas 55°C]]*0.2))*2.5</f>
        <v>3.9400000000000004</v>
      </c>
      <c r="N3127" s="21">
        <f>IF(-(Tabelle1[[#This Row],[80%/20% SCOP]]-5.5)/5.5=1,"n.a.",-(Tabelle1[[#This Row],[80%/20% SCOP]]-5.5)/5.5)</f>
        <v>0.28363636363636358</v>
      </c>
    </row>
    <row r="3128" spans="1:14" ht="20.100000000000001" customHeight="1" x14ac:dyDescent="0.25">
      <c r="A3128" s="24">
        <v>16009564</v>
      </c>
      <c r="B3128" s="15" t="s">
        <v>3161</v>
      </c>
      <c r="C3128" s="15" t="s">
        <v>3195</v>
      </c>
      <c r="D3128" s="16" t="s">
        <v>2</v>
      </c>
      <c r="E3128" s="17">
        <v>8</v>
      </c>
      <c r="F3128" s="18">
        <v>1.76</v>
      </c>
      <c r="G3128" s="17">
        <v>8</v>
      </c>
      <c r="H3128" s="18">
        <v>1.3</v>
      </c>
      <c r="I3128" s="16" t="s">
        <v>40</v>
      </c>
      <c r="J3128" s="16" t="s">
        <v>4</v>
      </c>
      <c r="K3128" s="16" t="s">
        <v>4</v>
      </c>
      <c r="L3128" s="19">
        <f>IF(Tabelle1[[#This Row],[Heizleistung (55°C)]]=0,Tabelle1[[#This Row],[Heizleistung (35°C)]],(Tabelle1[[#This Row],[Heizleistung (35°C)]]+Tabelle1[[#This Row],[Heizleistung (55°C)]])/2)</f>
        <v>8</v>
      </c>
      <c r="M3128" s="20">
        <f>IF(Tabelle1[[#This Row],[Etas 55°C]]=0,0,(Tabelle1[[#This Row],[Etas 35°C]]*0.8+Tabelle1[[#This Row],[Etas 55°C]]*0.2))*2.5</f>
        <v>4.17</v>
      </c>
      <c r="N3128" s="21">
        <f>IF(-(Tabelle1[[#This Row],[80%/20% SCOP]]-5.5)/5.5=1,"n.a.",-(Tabelle1[[#This Row],[80%/20% SCOP]]-5.5)/5.5)</f>
        <v>0.24181818181818182</v>
      </c>
    </row>
    <row r="3129" spans="1:14" ht="20.100000000000001" customHeight="1" x14ac:dyDescent="0.25">
      <c r="A3129" s="24">
        <v>16009088</v>
      </c>
      <c r="B3129" s="15" t="s">
        <v>3161</v>
      </c>
      <c r="C3129" s="15" t="s">
        <v>3196</v>
      </c>
      <c r="D3129" s="16" t="s">
        <v>2</v>
      </c>
      <c r="E3129" s="17">
        <v>17</v>
      </c>
      <c r="F3129" s="18">
        <v>1.65</v>
      </c>
      <c r="G3129" s="17">
        <v>15.8</v>
      </c>
      <c r="H3129" s="18">
        <v>1.28</v>
      </c>
      <c r="I3129" s="16" t="s">
        <v>109</v>
      </c>
      <c r="J3129" s="16" t="s">
        <v>4</v>
      </c>
      <c r="K3129" s="16" t="s">
        <v>4</v>
      </c>
      <c r="L3129" s="19">
        <f>IF(Tabelle1[[#This Row],[Heizleistung (55°C)]]=0,Tabelle1[[#This Row],[Heizleistung (35°C)]],(Tabelle1[[#This Row],[Heizleistung (35°C)]]+Tabelle1[[#This Row],[Heizleistung (55°C)]])/2)</f>
        <v>16.399999999999999</v>
      </c>
      <c r="M3129" s="20">
        <f>IF(Tabelle1[[#This Row],[Etas 55°C]]=0,0,(Tabelle1[[#This Row],[Etas 35°C]]*0.8+Tabelle1[[#This Row],[Etas 55°C]]*0.2))*2.5</f>
        <v>3.9400000000000004</v>
      </c>
      <c r="N3129" s="21">
        <f>IF(-(Tabelle1[[#This Row],[80%/20% SCOP]]-5.5)/5.5=1,"n.a.",-(Tabelle1[[#This Row],[80%/20% SCOP]]-5.5)/5.5)</f>
        <v>0.28363636363636358</v>
      </c>
    </row>
    <row r="3130" spans="1:14" ht="20.100000000000001" customHeight="1" x14ac:dyDescent="0.25">
      <c r="A3130" s="24">
        <v>16009529</v>
      </c>
      <c r="B3130" s="15" t="s">
        <v>3161</v>
      </c>
      <c r="C3130" s="15" t="s">
        <v>3197</v>
      </c>
      <c r="D3130" s="16" t="s">
        <v>2</v>
      </c>
      <c r="E3130" s="17">
        <v>14</v>
      </c>
      <c r="F3130" s="18">
        <v>1.77</v>
      </c>
      <c r="G3130" s="17">
        <v>14</v>
      </c>
      <c r="H3130" s="18">
        <v>1.34</v>
      </c>
      <c r="I3130" s="16" t="s">
        <v>40</v>
      </c>
      <c r="J3130" s="16" t="s">
        <v>4</v>
      </c>
      <c r="K3130" s="16" t="s">
        <v>4</v>
      </c>
      <c r="L3130" s="19">
        <f>IF(Tabelle1[[#This Row],[Heizleistung (55°C)]]=0,Tabelle1[[#This Row],[Heizleistung (35°C)]],(Tabelle1[[#This Row],[Heizleistung (35°C)]]+Tabelle1[[#This Row],[Heizleistung (55°C)]])/2)</f>
        <v>14</v>
      </c>
      <c r="M3130" s="20">
        <f>IF(Tabelle1[[#This Row],[Etas 55°C]]=0,0,(Tabelle1[[#This Row],[Etas 35°C]]*0.8+Tabelle1[[#This Row],[Etas 55°C]]*0.2))*2.5</f>
        <v>4.2100000000000009</v>
      </c>
      <c r="N3130" s="21">
        <f>IF(-(Tabelle1[[#This Row],[80%/20% SCOP]]-5.5)/5.5=1,"n.a.",-(Tabelle1[[#This Row],[80%/20% SCOP]]-5.5)/5.5)</f>
        <v>0.23454545454545439</v>
      </c>
    </row>
    <row r="3131" spans="1:14" ht="20.100000000000001" customHeight="1" x14ac:dyDescent="0.25">
      <c r="A3131" s="24">
        <v>16008097</v>
      </c>
      <c r="B3131" s="15" t="s">
        <v>3161</v>
      </c>
      <c r="C3131" s="15" t="s">
        <v>3198</v>
      </c>
      <c r="D3131" s="16" t="s">
        <v>2</v>
      </c>
      <c r="E3131" s="17">
        <v>272.83999999999997</v>
      </c>
      <c r="F3131" s="18">
        <v>1.58</v>
      </c>
      <c r="G3131" s="17"/>
      <c r="H3131" s="16"/>
      <c r="I3131" s="16" t="s">
        <v>355</v>
      </c>
      <c r="J3131" s="16" t="s">
        <v>15</v>
      </c>
      <c r="K3131" s="16" t="s">
        <v>4</v>
      </c>
      <c r="L3131" s="19">
        <f>IF(Tabelle1[[#This Row],[Heizleistung (55°C)]]=0,Tabelle1[[#This Row],[Heizleistung (35°C)]],(Tabelle1[[#This Row],[Heizleistung (35°C)]]+Tabelle1[[#This Row],[Heizleistung (55°C)]])/2)</f>
        <v>272.83999999999997</v>
      </c>
      <c r="M3131" s="20">
        <f>IF(Tabelle1[[#This Row],[Etas 55°C]]=0,0,(Tabelle1[[#This Row],[Etas 35°C]]*0.8+Tabelle1[[#This Row],[Etas 55°C]]*0.2))*2.5</f>
        <v>0</v>
      </c>
      <c r="N3131" s="21" t="str">
        <f>IF(-(Tabelle1[[#This Row],[80%/20% SCOP]]-5.5)/5.5=1,"n.a.",-(Tabelle1[[#This Row],[80%/20% SCOP]]-5.5)/5.5)</f>
        <v>n.a.</v>
      </c>
    </row>
    <row r="3132" spans="1:14" ht="20.100000000000001" customHeight="1" x14ac:dyDescent="0.25">
      <c r="A3132" s="24">
        <v>16014323</v>
      </c>
      <c r="B3132" s="15" t="s">
        <v>3161</v>
      </c>
      <c r="C3132" s="15" t="s">
        <v>3199</v>
      </c>
      <c r="D3132" s="16" t="s">
        <v>2</v>
      </c>
      <c r="E3132" s="17">
        <v>6</v>
      </c>
      <c r="F3132" s="18">
        <v>1.88</v>
      </c>
      <c r="G3132" s="17">
        <v>6</v>
      </c>
      <c r="H3132" s="18">
        <v>1.31</v>
      </c>
      <c r="I3132" s="16" t="s">
        <v>40</v>
      </c>
      <c r="J3132" s="16" t="s">
        <v>4</v>
      </c>
      <c r="K3132" s="16" t="s">
        <v>4</v>
      </c>
      <c r="L3132" s="19">
        <f>IF(Tabelle1[[#This Row],[Heizleistung (55°C)]]=0,Tabelle1[[#This Row],[Heizleistung (35°C)]],(Tabelle1[[#This Row],[Heizleistung (35°C)]]+Tabelle1[[#This Row],[Heizleistung (55°C)]])/2)</f>
        <v>6</v>
      </c>
      <c r="M3132" s="20">
        <f>IF(Tabelle1[[#This Row],[Etas 55°C]]=0,0,(Tabelle1[[#This Row],[Etas 35°C]]*0.8+Tabelle1[[#This Row],[Etas 55°C]]*0.2))*2.5</f>
        <v>4.415</v>
      </c>
      <c r="N3132" s="21">
        <f>IF(-(Tabelle1[[#This Row],[80%/20% SCOP]]-5.5)/5.5=1,"n.a.",-(Tabelle1[[#This Row],[80%/20% SCOP]]-5.5)/5.5)</f>
        <v>0.19727272727272727</v>
      </c>
    </row>
    <row r="3133" spans="1:14" ht="20.100000000000001" customHeight="1" x14ac:dyDescent="0.25">
      <c r="A3133" s="24">
        <v>16014268</v>
      </c>
      <c r="B3133" s="15" t="s">
        <v>3161</v>
      </c>
      <c r="C3133" s="15" t="s">
        <v>3200</v>
      </c>
      <c r="D3133" s="16" t="s">
        <v>2</v>
      </c>
      <c r="E3133" s="17">
        <v>7.8</v>
      </c>
      <c r="F3133" s="18">
        <v>1.82</v>
      </c>
      <c r="G3133" s="17">
        <v>7.5</v>
      </c>
      <c r="H3133" s="18">
        <v>1.34</v>
      </c>
      <c r="I3133" s="16" t="s">
        <v>40</v>
      </c>
      <c r="J3133" s="16" t="s">
        <v>4</v>
      </c>
      <c r="K3133" s="16" t="s">
        <v>4</v>
      </c>
      <c r="L3133" s="19">
        <f>IF(Tabelle1[[#This Row],[Heizleistung (55°C)]]=0,Tabelle1[[#This Row],[Heizleistung (35°C)]],(Tabelle1[[#This Row],[Heizleistung (35°C)]]+Tabelle1[[#This Row],[Heizleistung (55°C)]])/2)</f>
        <v>7.65</v>
      </c>
      <c r="M3133" s="20">
        <f>IF(Tabelle1[[#This Row],[Etas 55°C]]=0,0,(Tabelle1[[#This Row],[Etas 35°C]]*0.8+Tabelle1[[#This Row],[Etas 55°C]]*0.2))*2.5</f>
        <v>4.3100000000000005</v>
      </c>
      <c r="N3133" s="21">
        <f>IF(-(Tabelle1[[#This Row],[80%/20% SCOP]]-5.5)/5.5=1,"n.a.",-(Tabelle1[[#This Row],[80%/20% SCOP]]-5.5)/5.5)</f>
        <v>0.21636363636363629</v>
      </c>
    </row>
    <row r="3134" spans="1:14" ht="20.100000000000001" customHeight="1" x14ac:dyDescent="0.25">
      <c r="A3134" s="24">
        <v>16009392</v>
      </c>
      <c r="B3134" s="15" t="s">
        <v>3161</v>
      </c>
      <c r="C3134" s="15" t="s">
        <v>3201</v>
      </c>
      <c r="D3134" s="16" t="s">
        <v>2</v>
      </c>
      <c r="E3134" s="17">
        <v>8</v>
      </c>
      <c r="F3134" s="18">
        <v>1.81</v>
      </c>
      <c r="G3134" s="17">
        <v>8</v>
      </c>
      <c r="H3134" s="18">
        <v>1.35</v>
      </c>
      <c r="I3134" s="16" t="s">
        <v>40</v>
      </c>
      <c r="J3134" s="16" t="s">
        <v>4</v>
      </c>
      <c r="K3134" s="16" t="s">
        <v>4</v>
      </c>
      <c r="L3134" s="19">
        <f>IF(Tabelle1[[#This Row],[Heizleistung (55°C)]]=0,Tabelle1[[#This Row],[Heizleistung (35°C)]],(Tabelle1[[#This Row],[Heizleistung (35°C)]]+Tabelle1[[#This Row],[Heizleistung (55°C)]])/2)</f>
        <v>8</v>
      </c>
      <c r="M3134" s="20">
        <f>IF(Tabelle1[[#This Row],[Etas 55°C]]=0,0,(Tabelle1[[#This Row],[Etas 35°C]]*0.8+Tabelle1[[#This Row],[Etas 55°C]]*0.2))*2.5</f>
        <v>4.2950000000000008</v>
      </c>
      <c r="N3134" s="21">
        <f>IF(-(Tabelle1[[#This Row],[80%/20% SCOP]]-5.5)/5.5=1,"n.a.",-(Tabelle1[[#This Row],[80%/20% SCOP]]-5.5)/5.5)</f>
        <v>0.21909090909090895</v>
      </c>
    </row>
    <row r="3135" spans="1:14" ht="20.100000000000001" customHeight="1" x14ac:dyDescent="0.25">
      <c r="A3135" s="24">
        <v>16009521</v>
      </c>
      <c r="B3135" s="15" t="s">
        <v>3161</v>
      </c>
      <c r="C3135" s="15" t="s">
        <v>3202</v>
      </c>
      <c r="D3135" s="16" t="s">
        <v>2</v>
      </c>
      <c r="E3135" s="17">
        <v>14</v>
      </c>
      <c r="F3135" s="18">
        <v>1.77</v>
      </c>
      <c r="G3135" s="17">
        <v>14</v>
      </c>
      <c r="H3135" s="18">
        <v>1.34</v>
      </c>
      <c r="I3135" s="16" t="s">
        <v>40</v>
      </c>
      <c r="J3135" s="16" t="s">
        <v>4</v>
      </c>
      <c r="K3135" s="16" t="s">
        <v>4</v>
      </c>
      <c r="L3135" s="19">
        <f>IF(Tabelle1[[#This Row],[Heizleistung (55°C)]]=0,Tabelle1[[#This Row],[Heizleistung (35°C)]],(Tabelle1[[#This Row],[Heizleistung (35°C)]]+Tabelle1[[#This Row],[Heizleistung (55°C)]])/2)</f>
        <v>14</v>
      </c>
      <c r="M3135" s="20">
        <f>IF(Tabelle1[[#This Row],[Etas 55°C]]=0,0,(Tabelle1[[#This Row],[Etas 35°C]]*0.8+Tabelle1[[#This Row],[Etas 55°C]]*0.2))*2.5</f>
        <v>4.2100000000000009</v>
      </c>
      <c r="N3135" s="21">
        <f>IF(-(Tabelle1[[#This Row],[80%/20% SCOP]]-5.5)/5.5=1,"n.a.",-(Tabelle1[[#This Row],[80%/20% SCOP]]-5.5)/5.5)</f>
        <v>0.23454545454545439</v>
      </c>
    </row>
    <row r="3136" spans="1:14" ht="20.100000000000001" customHeight="1" x14ac:dyDescent="0.25">
      <c r="A3136" s="24">
        <v>16014285</v>
      </c>
      <c r="B3136" s="15" t="s">
        <v>3161</v>
      </c>
      <c r="C3136" s="15" t="s">
        <v>3203</v>
      </c>
      <c r="D3136" s="16" t="s">
        <v>2</v>
      </c>
      <c r="E3136" s="17">
        <v>8</v>
      </c>
      <c r="F3136" s="18">
        <v>1.84</v>
      </c>
      <c r="G3136" s="17">
        <v>8</v>
      </c>
      <c r="H3136" s="18">
        <v>1.3</v>
      </c>
      <c r="I3136" s="16" t="s">
        <v>40</v>
      </c>
      <c r="J3136" s="16" t="s">
        <v>4</v>
      </c>
      <c r="K3136" s="16" t="s">
        <v>4</v>
      </c>
      <c r="L3136" s="19">
        <f>IF(Tabelle1[[#This Row],[Heizleistung (55°C)]]=0,Tabelle1[[#This Row],[Heizleistung (35°C)]],(Tabelle1[[#This Row],[Heizleistung (35°C)]]+Tabelle1[[#This Row],[Heizleistung (55°C)]])/2)</f>
        <v>8</v>
      </c>
      <c r="M3136" s="20">
        <f>IF(Tabelle1[[#This Row],[Etas 55°C]]=0,0,(Tabelle1[[#This Row],[Etas 35°C]]*0.8+Tabelle1[[#This Row],[Etas 55°C]]*0.2))*2.5</f>
        <v>4.33</v>
      </c>
      <c r="N3136" s="21">
        <f>IF(-(Tabelle1[[#This Row],[80%/20% SCOP]]-5.5)/5.5=1,"n.a.",-(Tabelle1[[#This Row],[80%/20% SCOP]]-5.5)/5.5)</f>
        <v>0.21272727272727271</v>
      </c>
    </row>
    <row r="3137" spans="1:14" ht="20.100000000000001" customHeight="1" x14ac:dyDescent="0.25">
      <c r="A3137" s="24">
        <v>16008680</v>
      </c>
      <c r="B3137" s="15" t="s">
        <v>3161</v>
      </c>
      <c r="C3137" s="15" t="s">
        <v>3204</v>
      </c>
      <c r="D3137" s="16" t="s">
        <v>2</v>
      </c>
      <c r="E3137" s="17">
        <v>367.76</v>
      </c>
      <c r="F3137" s="18">
        <v>1.53</v>
      </c>
      <c r="G3137" s="17"/>
      <c r="H3137" s="16"/>
      <c r="I3137" s="16" t="s">
        <v>355</v>
      </c>
      <c r="J3137" s="16" t="s">
        <v>15</v>
      </c>
      <c r="K3137" s="16" t="s">
        <v>4</v>
      </c>
      <c r="L3137" s="19">
        <f>IF(Tabelle1[[#This Row],[Heizleistung (55°C)]]=0,Tabelle1[[#This Row],[Heizleistung (35°C)]],(Tabelle1[[#This Row],[Heizleistung (35°C)]]+Tabelle1[[#This Row],[Heizleistung (55°C)]])/2)</f>
        <v>367.76</v>
      </c>
      <c r="M3137" s="20">
        <f>IF(Tabelle1[[#This Row],[Etas 55°C]]=0,0,(Tabelle1[[#This Row],[Etas 35°C]]*0.8+Tabelle1[[#This Row],[Etas 55°C]]*0.2))*2.5</f>
        <v>0</v>
      </c>
      <c r="N3137" s="21" t="str">
        <f>IF(-(Tabelle1[[#This Row],[80%/20% SCOP]]-5.5)/5.5=1,"n.a.",-(Tabelle1[[#This Row],[80%/20% SCOP]]-5.5)/5.5)</f>
        <v>n.a.</v>
      </c>
    </row>
    <row r="3138" spans="1:14" ht="20.100000000000001" customHeight="1" x14ac:dyDescent="0.25">
      <c r="A3138" s="24">
        <v>16009066</v>
      </c>
      <c r="B3138" s="15" t="s">
        <v>3161</v>
      </c>
      <c r="C3138" s="15" t="s">
        <v>3205</v>
      </c>
      <c r="D3138" s="16" t="s">
        <v>2</v>
      </c>
      <c r="E3138" s="17">
        <v>7.1</v>
      </c>
      <c r="F3138" s="18">
        <v>1.87</v>
      </c>
      <c r="G3138" s="17">
        <v>7.1</v>
      </c>
      <c r="H3138" s="18">
        <v>1.33</v>
      </c>
      <c r="I3138" s="16" t="s">
        <v>40</v>
      </c>
      <c r="J3138" s="16" t="s">
        <v>4</v>
      </c>
      <c r="K3138" s="16" t="s">
        <v>4</v>
      </c>
      <c r="L3138" s="19">
        <f>IF(Tabelle1[[#This Row],[Heizleistung (55°C)]]=0,Tabelle1[[#This Row],[Heizleistung (35°C)]],(Tabelle1[[#This Row],[Heizleistung (35°C)]]+Tabelle1[[#This Row],[Heizleistung (55°C)]])/2)</f>
        <v>7.1</v>
      </c>
      <c r="M3138" s="20">
        <f>IF(Tabelle1[[#This Row],[Etas 55°C]]=0,0,(Tabelle1[[#This Row],[Etas 35°C]]*0.8+Tabelle1[[#This Row],[Etas 55°C]]*0.2))*2.5</f>
        <v>4.4050000000000002</v>
      </c>
      <c r="N3138" s="21">
        <f>IF(-(Tabelle1[[#This Row],[80%/20% SCOP]]-5.5)/5.5=1,"n.a.",-(Tabelle1[[#This Row],[80%/20% SCOP]]-5.5)/5.5)</f>
        <v>0.19909090909090904</v>
      </c>
    </row>
    <row r="3139" spans="1:14" ht="20.100000000000001" customHeight="1" x14ac:dyDescent="0.25">
      <c r="A3139" s="24">
        <v>16008347</v>
      </c>
      <c r="B3139" s="15" t="s">
        <v>3161</v>
      </c>
      <c r="C3139" s="15" t="s">
        <v>3206</v>
      </c>
      <c r="D3139" s="16" t="s">
        <v>2</v>
      </c>
      <c r="E3139" s="17">
        <v>144.21</v>
      </c>
      <c r="F3139" s="18">
        <v>1.48</v>
      </c>
      <c r="G3139" s="17"/>
      <c r="H3139" s="16"/>
      <c r="I3139" s="16" t="s">
        <v>355</v>
      </c>
      <c r="J3139" s="16" t="s">
        <v>15</v>
      </c>
      <c r="K3139" s="16" t="s">
        <v>4</v>
      </c>
      <c r="L3139" s="19">
        <f>IF(Tabelle1[[#This Row],[Heizleistung (55°C)]]=0,Tabelle1[[#This Row],[Heizleistung (35°C)]],(Tabelle1[[#This Row],[Heizleistung (35°C)]]+Tabelle1[[#This Row],[Heizleistung (55°C)]])/2)</f>
        <v>144.21</v>
      </c>
      <c r="M3139" s="20">
        <f>IF(Tabelle1[[#This Row],[Etas 55°C]]=0,0,(Tabelle1[[#This Row],[Etas 35°C]]*0.8+Tabelle1[[#This Row],[Etas 55°C]]*0.2))*2.5</f>
        <v>0</v>
      </c>
      <c r="N3139" s="21" t="str">
        <f>IF(-(Tabelle1[[#This Row],[80%/20% SCOP]]-5.5)/5.5=1,"n.a.",-(Tabelle1[[#This Row],[80%/20% SCOP]]-5.5)/5.5)</f>
        <v>n.a.</v>
      </c>
    </row>
    <row r="3140" spans="1:14" ht="20.100000000000001" customHeight="1" x14ac:dyDescent="0.25">
      <c r="A3140" s="24">
        <v>16008751</v>
      </c>
      <c r="B3140" s="15" t="s">
        <v>3161</v>
      </c>
      <c r="C3140" s="15" t="s">
        <v>3207</v>
      </c>
      <c r="D3140" s="16" t="s">
        <v>2</v>
      </c>
      <c r="E3140" s="17">
        <v>271.48</v>
      </c>
      <c r="F3140" s="18">
        <v>1.54</v>
      </c>
      <c r="G3140" s="17"/>
      <c r="H3140" s="16"/>
      <c r="I3140" s="16" t="s">
        <v>355</v>
      </c>
      <c r="J3140" s="16" t="s">
        <v>15</v>
      </c>
      <c r="K3140" s="16" t="s">
        <v>4</v>
      </c>
      <c r="L3140" s="19">
        <f>IF(Tabelle1[[#This Row],[Heizleistung (55°C)]]=0,Tabelle1[[#This Row],[Heizleistung (35°C)]],(Tabelle1[[#This Row],[Heizleistung (35°C)]]+Tabelle1[[#This Row],[Heizleistung (55°C)]])/2)</f>
        <v>271.48</v>
      </c>
      <c r="M3140" s="20">
        <f>IF(Tabelle1[[#This Row],[Etas 55°C]]=0,0,(Tabelle1[[#This Row],[Etas 35°C]]*0.8+Tabelle1[[#This Row],[Etas 55°C]]*0.2))*2.5</f>
        <v>0</v>
      </c>
      <c r="N3140" s="21" t="str">
        <f>IF(-(Tabelle1[[#This Row],[80%/20% SCOP]]-5.5)/5.5=1,"n.a.",-(Tabelle1[[#This Row],[80%/20% SCOP]]-5.5)/5.5)</f>
        <v>n.a.</v>
      </c>
    </row>
    <row r="3141" spans="1:14" ht="20.100000000000001" customHeight="1" x14ac:dyDescent="0.25">
      <c r="A3141" s="24">
        <v>16008469</v>
      </c>
      <c r="B3141" s="15" t="s">
        <v>3161</v>
      </c>
      <c r="C3141" s="15" t="s">
        <v>3208</v>
      </c>
      <c r="D3141" s="16" t="s">
        <v>2</v>
      </c>
      <c r="E3141" s="17">
        <v>105.34</v>
      </c>
      <c r="F3141" s="18">
        <v>1.5</v>
      </c>
      <c r="G3141" s="17"/>
      <c r="H3141" s="16"/>
      <c r="I3141" s="16" t="s">
        <v>109</v>
      </c>
      <c r="J3141" s="16" t="s">
        <v>15</v>
      </c>
      <c r="K3141" s="16" t="s">
        <v>4</v>
      </c>
      <c r="L3141" s="19">
        <f>IF(Tabelle1[[#This Row],[Heizleistung (55°C)]]=0,Tabelle1[[#This Row],[Heizleistung (35°C)]],(Tabelle1[[#This Row],[Heizleistung (35°C)]]+Tabelle1[[#This Row],[Heizleistung (55°C)]])/2)</f>
        <v>105.34</v>
      </c>
      <c r="M3141" s="20">
        <f>IF(Tabelle1[[#This Row],[Etas 55°C]]=0,0,(Tabelle1[[#This Row],[Etas 35°C]]*0.8+Tabelle1[[#This Row],[Etas 55°C]]*0.2))*2.5</f>
        <v>0</v>
      </c>
      <c r="N3141" s="21" t="str">
        <f>IF(-(Tabelle1[[#This Row],[80%/20% SCOP]]-5.5)/5.5=1,"n.a.",-(Tabelle1[[#This Row],[80%/20% SCOP]]-5.5)/5.5)</f>
        <v>n.a.</v>
      </c>
    </row>
    <row r="3142" spans="1:14" ht="20.100000000000001" customHeight="1" x14ac:dyDescent="0.25">
      <c r="A3142" s="24">
        <v>16014312</v>
      </c>
      <c r="B3142" s="15" t="s">
        <v>3161</v>
      </c>
      <c r="C3142" s="15" t="s">
        <v>3209</v>
      </c>
      <c r="D3142" s="16" t="s">
        <v>2</v>
      </c>
      <c r="E3142" s="17">
        <v>14</v>
      </c>
      <c r="F3142" s="18">
        <v>1.77</v>
      </c>
      <c r="G3142" s="17">
        <v>14</v>
      </c>
      <c r="H3142" s="18">
        <v>1.35</v>
      </c>
      <c r="I3142" s="16" t="s">
        <v>40</v>
      </c>
      <c r="J3142" s="16" t="s">
        <v>4</v>
      </c>
      <c r="K3142" s="16" t="s">
        <v>4</v>
      </c>
      <c r="L3142" s="19">
        <f>IF(Tabelle1[[#This Row],[Heizleistung (55°C)]]=0,Tabelle1[[#This Row],[Heizleistung (35°C)]],(Tabelle1[[#This Row],[Heizleistung (35°C)]]+Tabelle1[[#This Row],[Heizleistung (55°C)]])/2)</f>
        <v>14</v>
      </c>
      <c r="M3142" s="20">
        <f>IF(Tabelle1[[#This Row],[Etas 55°C]]=0,0,(Tabelle1[[#This Row],[Etas 35°C]]*0.8+Tabelle1[[#This Row],[Etas 55°C]]*0.2))*2.5</f>
        <v>4.2150000000000007</v>
      </c>
      <c r="N3142" s="21">
        <f>IF(-(Tabelle1[[#This Row],[80%/20% SCOP]]-5.5)/5.5=1,"n.a.",-(Tabelle1[[#This Row],[80%/20% SCOP]]-5.5)/5.5)</f>
        <v>0.2336363636363635</v>
      </c>
    </row>
    <row r="3143" spans="1:14" ht="20.100000000000001" customHeight="1" x14ac:dyDescent="0.25">
      <c r="A3143" s="24">
        <v>16009566</v>
      </c>
      <c r="B3143" s="15" t="s">
        <v>3161</v>
      </c>
      <c r="C3143" s="15" t="s">
        <v>3210</v>
      </c>
      <c r="D3143" s="16" t="s">
        <v>2</v>
      </c>
      <c r="E3143" s="17">
        <v>8</v>
      </c>
      <c r="F3143" s="18">
        <v>1.76</v>
      </c>
      <c r="G3143" s="17">
        <v>8</v>
      </c>
      <c r="H3143" s="18">
        <v>1.3</v>
      </c>
      <c r="I3143" s="16" t="s">
        <v>40</v>
      </c>
      <c r="J3143" s="16" t="s">
        <v>4</v>
      </c>
      <c r="K3143" s="16" t="s">
        <v>4</v>
      </c>
      <c r="L3143" s="19">
        <f>IF(Tabelle1[[#This Row],[Heizleistung (55°C)]]=0,Tabelle1[[#This Row],[Heizleistung (35°C)]],(Tabelle1[[#This Row],[Heizleistung (35°C)]]+Tabelle1[[#This Row],[Heizleistung (55°C)]])/2)</f>
        <v>8</v>
      </c>
      <c r="M3143" s="20">
        <f>IF(Tabelle1[[#This Row],[Etas 55°C]]=0,0,(Tabelle1[[#This Row],[Etas 35°C]]*0.8+Tabelle1[[#This Row],[Etas 55°C]]*0.2))*2.5</f>
        <v>4.17</v>
      </c>
      <c r="N3143" s="21">
        <f>IF(-(Tabelle1[[#This Row],[80%/20% SCOP]]-5.5)/5.5=1,"n.a.",-(Tabelle1[[#This Row],[80%/20% SCOP]]-5.5)/5.5)</f>
        <v>0.24181818181818182</v>
      </c>
    </row>
    <row r="3144" spans="1:14" ht="20.100000000000001" customHeight="1" x14ac:dyDescent="0.25">
      <c r="A3144" s="24">
        <v>16009522</v>
      </c>
      <c r="B3144" s="15" t="s">
        <v>3161</v>
      </c>
      <c r="C3144" s="15" t="s">
        <v>3211</v>
      </c>
      <c r="D3144" s="16" t="s">
        <v>2</v>
      </c>
      <c r="E3144" s="17">
        <v>14</v>
      </c>
      <c r="F3144" s="18">
        <v>1.77</v>
      </c>
      <c r="G3144" s="17">
        <v>14</v>
      </c>
      <c r="H3144" s="18">
        <v>1.34</v>
      </c>
      <c r="I3144" s="16" t="s">
        <v>40</v>
      </c>
      <c r="J3144" s="16" t="s">
        <v>4</v>
      </c>
      <c r="K3144" s="16" t="s">
        <v>4</v>
      </c>
      <c r="L3144" s="19">
        <f>IF(Tabelle1[[#This Row],[Heizleistung (55°C)]]=0,Tabelle1[[#This Row],[Heizleistung (35°C)]],(Tabelle1[[#This Row],[Heizleistung (35°C)]]+Tabelle1[[#This Row],[Heizleistung (55°C)]])/2)</f>
        <v>14</v>
      </c>
      <c r="M3144" s="20">
        <f>IF(Tabelle1[[#This Row],[Etas 55°C]]=0,0,(Tabelle1[[#This Row],[Etas 35°C]]*0.8+Tabelle1[[#This Row],[Etas 55°C]]*0.2))*2.5</f>
        <v>4.2100000000000009</v>
      </c>
      <c r="N3144" s="21">
        <f>IF(-(Tabelle1[[#This Row],[80%/20% SCOP]]-5.5)/5.5=1,"n.a.",-(Tabelle1[[#This Row],[80%/20% SCOP]]-5.5)/5.5)</f>
        <v>0.23454545454545439</v>
      </c>
    </row>
    <row r="3145" spans="1:14" ht="20.100000000000001" customHeight="1" x14ac:dyDescent="0.25">
      <c r="A3145" s="24">
        <v>16008036</v>
      </c>
      <c r="B3145" s="15" t="s">
        <v>3161</v>
      </c>
      <c r="C3145" s="15" t="s">
        <v>3212</v>
      </c>
      <c r="D3145" s="16" t="s">
        <v>2</v>
      </c>
      <c r="E3145" s="17">
        <v>632</v>
      </c>
      <c r="F3145" s="18">
        <v>1.57</v>
      </c>
      <c r="G3145" s="17"/>
      <c r="H3145" s="16"/>
      <c r="I3145" s="16" t="s">
        <v>130</v>
      </c>
      <c r="J3145" s="16" t="s">
        <v>15</v>
      </c>
      <c r="K3145" s="16" t="s">
        <v>4</v>
      </c>
      <c r="L3145" s="19">
        <f>IF(Tabelle1[[#This Row],[Heizleistung (55°C)]]=0,Tabelle1[[#This Row],[Heizleistung (35°C)]],(Tabelle1[[#This Row],[Heizleistung (35°C)]]+Tabelle1[[#This Row],[Heizleistung (55°C)]])/2)</f>
        <v>632</v>
      </c>
      <c r="M3145" s="20">
        <f>IF(Tabelle1[[#This Row],[Etas 55°C]]=0,0,(Tabelle1[[#This Row],[Etas 35°C]]*0.8+Tabelle1[[#This Row],[Etas 55°C]]*0.2))*2.5</f>
        <v>0</v>
      </c>
      <c r="N3145" s="21" t="str">
        <f>IF(-(Tabelle1[[#This Row],[80%/20% SCOP]]-5.5)/5.5=1,"n.a.",-(Tabelle1[[#This Row],[80%/20% SCOP]]-5.5)/5.5)</f>
        <v>n.a.</v>
      </c>
    </row>
    <row r="3146" spans="1:14" ht="20.100000000000001" customHeight="1" x14ac:dyDescent="0.25">
      <c r="A3146" s="24">
        <v>16006701</v>
      </c>
      <c r="B3146" s="15" t="s">
        <v>3161</v>
      </c>
      <c r="C3146" s="15" t="s">
        <v>3213</v>
      </c>
      <c r="D3146" s="16" t="s">
        <v>2</v>
      </c>
      <c r="E3146" s="17">
        <v>9.6</v>
      </c>
      <c r="F3146" s="18">
        <v>1.72</v>
      </c>
      <c r="G3146" s="17">
        <v>9</v>
      </c>
      <c r="H3146" s="18">
        <v>1.34</v>
      </c>
      <c r="I3146" s="16" t="s">
        <v>109</v>
      </c>
      <c r="J3146" s="16" t="s">
        <v>4</v>
      </c>
      <c r="K3146" s="16" t="s">
        <v>4</v>
      </c>
      <c r="L3146" s="19">
        <f>IF(Tabelle1[[#This Row],[Heizleistung (55°C)]]=0,Tabelle1[[#This Row],[Heizleistung (35°C)]],(Tabelle1[[#This Row],[Heizleistung (35°C)]]+Tabelle1[[#This Row],[Heizleistung (55°C)]])/2)</f>
        <v>9.3000000000000007</v>
      </c>
      <c r="M3146" s="20">
        <f>IF(Tabelle1[[#This Row],[Etas 55°C]]=0,0,(Tabelle1[[#This Row],[Etas 35°C]]*0.8+Tabelle1[[#This Row],[Etas 55°C]]*0.2))*2.5</f>
        <v>4.1100000000000003</v>
      </c>
      <c r="N3146" s="21">
        <f>IF(-(Tabelle1[[#This Row],[80%/20% SCOP]]-5.5)/5.5=1,"n.a.",-(Tabelle1[[#This Row],[80%/20% SCOP]]-5.5)/5.5)</f>
        <v>0.25272727272727269</v>
      </c>
    </row>
    <row r="3147" spans="1:14" ht="20.100000000000001" customHeight="1" x14ac:dyDescent="0.25">
      <c r="A3147" s="24">
        <v>16008077</v>
      </c>
      <c r="B3147" s="15" t="s">
        <v>3161</v>
      </c>
      <c r="C3147" s="15" t="s">
        <v>3214</v>
      </c>
      <c r="D3147" s="16" t="s">
        <v>2</v>
      </c>
      <c r="E3147" s="17">
        <v>443.11</v>
      </c>
      <c r="F3147" s="18">
        <v>1.56</v>
      </c>
      <c r="G3147" s="17"/>
      <c r="H3147" s="16"/>
      <c r="I3147" s="16" t="s">
        <v>3166</v>
      </c>
      <c r="J3147" s="16" t="s">
        <v>15</v>
      </c>
      <c r="K3147" s="16" t="s">
        <v>4</v>
      </c>
      <c r="L3147" s="19">
        <f>IF(Tabelle1[[#This Row],[Heizleistung (55°C)]]=0,Tabelle1[[#This Row],[Heizleistung (35°C)]],(Tabelle1[[#This Row],[Heizleistung (35°C)]]+Tabelle1[[#This Row],[Heizleistung (55°C)]])/2)</f>
        <v>443.11</v>
      </c>
      <c r="M3147" s="20">
        <f>IF(Tabelle1[[#This Row],[Etas 55°C]]=0,0,(Tabelle1[[#This Row],[Etas 35°C]]*0.8+Tabelle1[[#This Row],[Etas 55°C]]*0.2))*2.5</f>
        <v>0</v>
      </c>
      <c r="N3147" s="21" t="str">
        <f>IF(-(Tabelle1[[#This Row],[80%/20% SCOP]]-5.5)/5.5=1,"n.a.",-(Tabelle1[[#This Row],[80%/20% SCOP]]-5.5)/5.5)</f>
        <v>n.a.</v>
      </c>
    </row>
    <row r="3148" spans="1:14" ht="20.100000000000001" customHeight="1" x14ac:dyDescent="0.25">
      <c r="A3148" s="24">
        <v>16008037</v>
      </c>
      <c r="B3148" s="15" t="s">
        <v>3161</v>
      </c>
      <c r="C3148" s="15" t="s">
        <v>3215</v>
      </c>
      <c r="D3148" s="16" t="s">
        <v>2</v>
      </c>
      <c r="E3148" s="17">
        <v>670.14</v>
      </c>
      <c r="F3148" s="18">
        <v>1.58</v>
      </c>
      <c r="G3148" s="17"/>
      <c r="H3148" s="16"/>
      <c r="I3148" s="16" t="s">
        <v>130</v>
      </c>
      <c r="J3148" s="16" t="s">
        <v>15</v>
      </c>
      <c r="K3148" s="16" t="s">
        <v>4</v>
      </c>
      <c r="L3148" s="19">
        <f>IF(Tabelle1[[#This Row],[Heizleistung (55°C)]]=0,Tabelle1[[#This Row],[Heizleistung (35°C)]],(Tabelle1[[#This Row],[Heizleistung (35°C)]]+Tabelle1[[#This Row],[Heizleistung (55°C)]])/2)</f>
        <v>670.14</v>
      </c>
      <c r="M3148" s="20">
        <f>IF(Tabelle1[[#This Row],[Etas 55°C]]=0,0,(Tabelle1[[#This Row],[Etas 35°C]]*0.8+Tabelle1[[#This Row],[Etas 55°C]]*0.2))*2.5</f>
        <v>0</v>
      </c>
      <c r="N3148" s="21" t="str">
        <f>IF(-(Tabelle1[[#This Row],[80%/20% SCOP]]-5.5)/5.5=1,"n.a.",-(Tabelle1[[#This Row],[80%/20% SCOP]]-5.5)/5.5)</f>
        <v>n.a.</v>
      </c>
    </row>
    <row r="3149" spans="1:14" ht="20.100000000000001" customHeight="1" x14ac:dyDescent="0.25">
      <c r="A3149" s="24">
        <v>16014199</v>
      </c>
      <c r="B3149" s="15" t="s">
        <v>3161</v>
      </c>
      <c r="C3149" s="15" t="s">
        <v>3216</v>
      </c>
      <c r="D3149" s="16" t="s">
        <v>2</v>
      </c>
      <c r="E3149" s="17">
        <v>4.7</v>
      </c>
      <c r="F3149" s="18">
        <v>1.96</v>
      </c>
      <c r="G3149" s="17">
        <v>4.5</v>
      </c>
      <c r="H3149" s="18">
        <v>1.33</v>
      </c>
      <c r="I3149" s="16" t="s">
        <v>40</v>
      </c>
      <c r="J3149" s="16" t="s">
        <v>4</v>
      </c>
      <c r="K3149" s="16" t="s">
        <v>4</v>
      </c>
      <c r="L3149" s="19">
        <f>IF(Tabelle1[[#This Row],[Heizleistung (55°C)]]=0,Tabelle1[[#This Row],[Heizleistung (35°C)]],(Tabelle1[[#This Row],[Heizleistung (35°C)]]+Tabelle1[[#This Row],[Heizleistung (55°C)]])/2)</f>
        <v>4.5999999999999996</v>
      </c>
      <c r="M3149" s="20">
        <f>IF(Tabelle1[[#This Row],[Etas 55°C]]=0,0,(Tabelle1[[#This Row],[Etas 35°C]]*0.8+Tabelle1[[#This Row],[Etas 55°C]]*0.2))*2.5</f>
        <v>4.585</v>
      </c>
      <c r="N3149" s="21">
        <f>IF(-(Tabelle1[[#This Row],[80%/20% SCOP]]-5.5)/5.5=1,"n.a.",-(Tabelle1[[#This Row],[80%/20% SCOP]]-5.5)/5.5)</f>
        <v>0.16636363636363638</v>
      </c>
    </row>
    <row r="3150" spans="1:14" ht="20.100000000000001" customHeight="1" x14ac:dyDescent="0.25">
      <c r="A3150" s="24">
        <v>16009538</v>
      </c>
      <c r="B3150" s="15" t="s">
        <v>3161</v>
      </c>
      <c r="C3150" s="15" t="s">
        <v>3217</v>
      </c>
      <c r="D3150" s="16" t="s">
        <v>2</v>
      </c>
      <c r="E3150" s="17">
        <v>6</v>
      </c>
      <c r="F3150" s="18">
        <v>1.75</v>
      </c>
      <c r="G3150" s="17">
        <v>6</v>
      </c>
      <c r="H3150" s="18">
        <v>1.3</v>
      </c>
      <c r="I3150" s="16" t="s">
        <v>40</v>
      </c>
      <c r="J3150" s="16" t="s">
        <v>4</v>
      </c>
      <c r="K3150" s="16" t="s">
        <v>4</v>
      </c>
      <c r="L3150" s="19">
        <f>IF(Tabelle1[[#This Row],[Heizleistung (55°C)]]=0,Tabelle1[[#This Row],[Heizleistung (35°C)]],(Tabelle1[[#This Row],[Heizleistung (35°C)]]+Tabelle1[[#This Row],[Heizleistung (55°C)]])/2)</f>
        <v>6</v>
      </c>
      <c r="M3150" s="20">
        <f>IF(Tabelle1[[#This Row],[Etas 55°C]]=0,0,(Tabelle1[[#This Row],[Etas 35°C]]*0.8+Tabelle1[[#This Row],[Etas 55°C]]*0.2))*2.5</f>
        <v>4.1500000000000004</v>
      </c>
      <c r="N3150" s="21">
        <f>IF(-(Tabelle1[[#This Row],[80%/20% SCOP]]-5.5)/5.5=1,"n.a.",-(Tabelle1[[#This Row],[80%/20% SCOP]]-5.5)/5.5)</f>
        <v>0.2454545454545454</v>
      </c>
    </row>
    <row r="3151" spans="1:14" ht="20.100000000000001" customHeight="1" x14ac:dyDescent="0.25">
      <c r="A3151" s="24">
        <v>16008293</v>
      </c>
      <c r="B3151" s="15" t="s">
        <v>3161</v>
      </c>
      <c r="C3151" s="15" t="s">
        <v>3218</v>
      </c>
      <c r="D3151" s="16" t="s">
        <v>2</v>
      </c>
      <c r="E3151" s="17">
        <v>88.07</v>
      </c>
      <c r="F3151" s="18">
        <v>1.49</v>
      </c>
      <c r="G3151" s="17"/>
      <c r="H3151" s="16"/>
      <c r="I3151" s="16" t="s">
        <v>355</v>
      </c>
      <c r="J3151" s="16" t="s">
        <v>15</v>
      </c>
      <c r="K3151" s="16" t="s">
        <v>4</v>
      </c>
      <c r="L3151" s="19">
        <f>IF(Tabelle1[[#This Row],[Heizleistung (55°C)]]=0,Tabelle1[[#This Row],[Heizleistung (35°C)]],(Tabelle1[[#This Row],[Heizleistung (35°C)]]+Tabelle1[[#This Row],[Heizleistung (55°C)]])/2)</f>
        <v>88.07</v>
      </c>
      <c r="M3151" s="20">
        <f>IF(Tabelle1[[#This Row],[Etas 55°C]]=0,0,(Tabelle1[[#This Row],[Etas 35°C]]*0.8+Tabelle1[[#This Row],[Etas 55°C]]*0.2))*2.5</f>
        <v>0</v>
      </c>
      <c r="N3151" s="21" t="str">
        <f>IF(-(Tabelle1[[#This Row],[80%/20% SCOP]]-5.5)/5.5=1,"n.a.",-(Tabelle1[[#This Row],[80%/20% SCOP]]-5.5)/5.5)</f>
        <v>n.a.</v>
      </c>
    </row>
    <row r="3152" spans="1:14" ht="20.100000000000001" customHeight="1" x14ac:dyDescent="0.25">
      <c r="A3152" s="24">
        <v>16014252</v>
      </c>
      <c r="B3152" s="15" t="s">
        <v>3161</v>
      </c>
      <c r="C3152" s="15" t="s">
        <v>3219</v>
      </c>
      <c r="D3152" s="16" t="s">
        <v>2</v>
      </c>
      <c r="E3152" s="17">
        <v>7.8</v>
      </c>
      <c r="F3152" s="18">
        <v>1.82</v>
      </c>
      <c r="G3152" s="17">
        <v>7.5</v>
      </c>
      <c r="H3152" s="18">
        <v>1.34</v>
      </c>
      <c r="I3152" s="16" t="s">
        <v>40</v>
      </c>
      <c r="J3152" s="16" t="s">
        <v>4</v>
      </c>
      <c r="K3152" s="16" t="s">
        <v>4</v>
      </c>
      <c r="L3152" s="19">
        <f>IF(Tabelle1[[#This Row],[Heizleistung (55°C)]]=0,Tabelle1[[#This Row],[Heizleistung (35°C)]],(Tabelle1[[#This Row],[Heizleistung (35°C)]]+Tabelle1[[#This Row],[Heizleistung (55°C)]])/2)</f>
        <v>7.65</v>
      </c>
      <c r="M3152" s="20">
        <f>IF(Tabelle1[[#This Row],[Etas 55°C]]=0,0,(Tabelle1[[#This Row],[Etas 35°C]]*0.8+Tabelle1[[#This Row],[Etas 55°C]]*0.2))*2.5</f>
        <v>4.3100000000000005</v>
      </c>
      <c r="N3152" s="21">
        <f>IF(-(Tabelle1[[#This Row],[80%/20% SCOP]]-5.5)/5.5=1,"n.a.",-(Tabelle1[[#This Row],[80%/20% SCOP]]-5.5)/5.5)</f>
        <v>0.21636363636363629</v>
      </c>
    </row>
    <row r="3153" spans="1:14" ht="20.100000000000001" customHeight="1" x14ac:dyDescent="0.25">
      <c r="A3153" s="24">
        <v>16010227</v>
      </c>
      <c r="B3153" s="15" t="s">
        <v>3161</v>
      </c>
      <c r="C3153" s="15" t="s">
        <v>3220</v>
      </c>
      <c r="D3153" s="16" t="s">
        <v>2</v>
      </c>
      <c r="E3153" s="17">
        <v>51.65</v>
      </c>
      <c r="F3153" s="18">
        <v>1.51</v>
      </c>
      <c r="G3153" s="17"/>
      <c r="H3153" s="16"/>
      <c r="I3153" s="16" t="s">
        <v>109</v>
      </c>
      <c r="J3153" s="16" t="s">
        <v>15</v>
      </c>
      <c r="K3153" s="16" t="s">
        <v>4</v>
      </c>
      <c r="L3153" s="19">
        <f>IF(Tabelle1[[#This Row],[Heizleistung (55°C)]]=0,Tabelle1[[#This Row],[Heizleistung (35°C)]],(Tabelle1[[#This Row],[Heizleistung (35°C)]]+Tabelle1[[#This Row],[Heizleistung (55°C)]])/2)</f>
        <v>51.65</v>
      </c>
      <c r="M3153" s="20">
        <f>IF(Tabelle1[[#This Row],[Etas 55°C]]=0,0,(Tabelle1[[#This Row],[Etas 35°C]]*0.8+Tabelle1[[#This Row],[Etas 55°C]]*0.2))*2.5</f>
        <v>0</v>
      </c>
      <c r="N3153" s="21" t="str">
        <f>IF(-(Tabelle1[[#This Row],[80%/20% SCOP]]-5.5)/5.5=1,"n.a.",-(Tabelle1[[#This Row],[80%/20% SCOP]]-5.5)/5.5)</f>
        <v>n.a.</v>
      </c>
    </row>
    <row r="3154" spans="1:14" ht="20.100000000000001" customHeight="1" x14ac:dyDescent="0.25">
      <c r="A3154" s="24">
        <v>16008546</v>
      </c>
      <c r="B3154" s="15" t="s">
        <v>3161</v>
      </c>
      <c r="C3154" s="15" t="s">
        <v>3221</v>
      </c>
      <c r="D3154" s="16" t="s">
        <v>2</v>
      </c>
      <c r="E3154" s="17">
        <v>175.82</v>
      </c>
      <c r="F3154" s="18">
        <v>1.47</v>
      </c>
      <c r="G3154" s="17"/>
      <c r="H3154" s="16"/>
      <c r="I3154" s="16" t="s">
        <v>109</v>
      </c>
      <c r="J3154" s="16" t="s">
        <v>15</v>
      </c>
      <c r="K3154" s="16" t="s">
        <v>4</v>
      </c>
      <c r="L3154" s="19">
        <f>IF(Tabelle1[[#This Row],[Heizleistung (55°C)]]=0,Tabelle1[[#This Row],[Heizleistung (35°C)]],(Tabelle1[[#This Row],[Heizleistung (35°C)]]+Tabelle1[[#This Row],[Heizleistung (55°C)]])/2)</f>
        <v>175.82</v>
      </c>
      <c r="M3154" s="20">
        <f>IF(Tabelle1[[#This Row],[Etas 55°C]]=0,0,(Tabelle1[[#This Row],[Etas 35°C]]*0.8+Tabelle1[[#This Row],[Etas 55°C]]*0.2))*2.5</f>
        <v>0</v>
      </c>
      <c r="N3154" s="21" t="str">
        <f>IF(-(Tabelle1[[#This Row],[80%/20% SCOP]]-5.5)/5.5=1,"n.a.",-(Tabelle1[[#This Row],[80%/20% SCOP]]-5.5)/5.5)</f>
        <v>n.a.</v>
      </c>
    </row>
    <row r="3155" spans="1:14" ht="20.100000000000001" customHeight="1" x14ac:dyDescent="0.25">
      <c r="A3155" s="24">
        <v>16008091</v>
      </c>
      <c r="B3155" s="15" t="s">
        <v>3161</v>
      </c>
      <c r="C3155" s="15" t="s">
        <v>3222</v>
      </c>
      <c r="D3155" s="16" t="s">
        <v>2</v>
      </c>
      <c r="E3155" s="17">
        <v>372.54</v>
      </c>
      <c r="F3155" s="18">
        <v>1.53</v>
      </c>
      <c r="G3155" s="17"/>
      <c r="H3155" s="16"/>
      <c r="I3155" s="16" t="s">
        <v>355</v>
      </c>
      <c r="J3155" s="16" t="s">
        <v>15</v>
      </c>
      <c r="K3155" s="16" t="s">
        <v>4</v>
      </c>
      <c r="L3155" s="19">
        <f>IF(Tabelle1[[#This Row],[Heizleistung (55°C)]]=0,Tabelle1[[#This Row],[Heizleistung (35°C)]],(Tabelle1[[#This Row],[Heizleistung (35°C)]]+Tabelle1[[#This Row],[Heizleistung (55°C)]])/2)</f>
        <v>372.54</v>
      </c>
      <c r="M3155" s="20">
        <f>IF(Tabelle1[[#This Row],[Etas 55°C]]=0,0,(Tabelle1[[#This Row],[Etas 35°C]]*0.8+Tabelle1[[#This Row],[Etas 55°C]]*0.2))*2.5</f>
        <v>0</v>
      </c>
      <c r="N3155" s="21" t="str">
        <f>IF(-(Tabelle1[[#This Row],[80%/20% SCOP]]-5.5)/5.5=1,"n.a.",-(Tabelle1[[#This Row],[80%/20% SCOP]]-5.5)/5.5)</f>
        <v>n.a.</v>
      </c>
    </row>
    <row r="3156" spans="1:14" ht="20.100000000000001" customHeight="1" x14ac:dyDescent="0.25">
      <c r="A3156" s="24">
        <v>16009406</v>
      </c>
      <c r="B3156" s="15" t="s">
        <v>3161</v>
      </c>
      <c r="C3156" s="15" t="s">
        <v>3223</v>
      </c>
      <c r="D3156" s="16" t="s">
        <v>2</v>
      </c>
      <c r="E3156" s="17">
        <v>8</v>
      </c>
      <c r="F3156" s="18">
        <v>1.81</v>
      </c>
      <c r="G3156" s="17">
        <v>8</v>
      </c>
      <c r="H3156" s="18">
        <v>1.35</v>
      </c>
      <c r="I3156" s="16" t="s">
        <v>40</v>
      </c>
      <c r="J3156" s="16" t="s">
        <v>4</v>
      </c>
      <c r="K3156" s="16" t="s">
        <v>4</v>
      </c>
      <c r="L3156" s="19">
        <f>IF(Tabelle1[[#This Row],[Heizleistung (55°C)]]=0,Tabelle1[[#This Row],[Heizleistung (35°C)]],(Tabelle1[[#This Row],[Heizleistung (35°C)]]+Tabelle1[[#This Row],[Heizleistung (55°C)]])/2)</f>
        <v>8</v>
      </c>
      <c r="M3156" s="20">
        <f>IF(Tabelle1[[#This Row],[Etas 55°C]]=0,0,(Tabelle1[[#This Row],[Etas 35°C]]*0.8+Tabelle1[[#This Row],[Etas 55°C]]*0.2))*2.5</f>
        <v>4.2950000000000008</v>
      </c>
      <c r="N3156" s="21">
        <f>IF(-(Tabelle1[[#This Row],[80%/20% SCOP]]-5.5)/5.5=1,"n.a.",-(Tabelle1[[#This Row],[80%/20% SCOP]]-5.5)/5.5)</f>
        <v>0.21909090909090895</v>
      </c>
    </row>
    <row r="3157" spans="1:14" ht="20.100000000000001" customHeight="1" x14ac:dyDescent="0.25">
      <c r="A3157" s="24">
        <v>16008748</v>
      </c>
      <c r="B3157" s="15" t="s">
        <v>3161</v>
      </c>
      <c r="C3157" s="15" t="s">
        <v>3224</v>
      </c>
      <c r="D3157" s="16" t="s">
        <v>2</v>
      </c>
      <c r="E3157" s="17">
        <v>591.22</v>
      </c>
      <c r="F3157" s="18">
        <v>1.51</v>
      </c>
      <c r="G3157" s="17"/>
      <c r="H3157" s="16"/>
      <c r="I3157" s="16" t="s">
        <v>355</v>
      </c>
      <c r="J3157" s="16" t="s">
        <v>15</v>
      </c>
      <c r="K3157" s="16" t="s">
        <v>4</v>
      </c>
      <c r="L3157" s="19">
        <f>IF(Tabelle1[[#This Row],[Heizleistung (55°C)]]=0,Tabelle1[[#This Row],[Heizleistung (35°C)]],(Tabelle1[[#This Row],[Heizleistung (35°C)]]+Tabelle1[[#This Row],[Heizleistung (55°C)]])/2)</f>
        <v>591.22</v>
      </c>
      <c r="M3157" s="20">
        <f>IF(Tabelle1[[#This Row],[Etas 55°C]]=0,0,(Tabelle1[[#This Row],[Etas 35°C]]*0.8+Tabelle1[[#This Row],[Etas 55°C]]*0.2))*2.5</f>
        <v>0</v>
      </c>
      <c r="N3157" s="21" t="str">
        <f>IF(-(Tabelle1[[#This Row],[80%/20% SCOP]]-5.5)/5.5=1,"n.a.",-(Tabelle1[[#This Row],[80%/20% SCOP]]-5.5)/5.5)</f>
        <v>n.a.</v>
      </c>
    </row>
    <row r="3158" spans="1:14" ht="20.100000000000001" customHeight="1" x14ac:dyDescent="0.25">
      <c r="A3158" s="24">
        <v>16014241</v>
      </c>
      <c r="B3158" s="15" t="s">
        <v>3161</v>
      </c>
      <c r="C3158" s="15" t="s">
        <v>3225</v>
      </c>
      <c r="D3158" s="16" t="s">
        <v>2</v>
      </c>
      <c r="E3158" s="17">
        <v>6.6</v>
      </c>
      <c r="F3158" s="18">
        <v>1.83</v>
      </c>
      <c r="G3158" s="17">
        <v>7</v>
      </c>
      <c r="H3158" s="18">
        <v>1.33</v>
      </c>
      <c r="I3158" s="16" t="s">
        <v>40</v>
      </c>
      <c r="J3158" s="16" t="s">
        <v>4</v>
      </c>
      <c r="K3158" s="16" t="s">
        <v>4</v>
      </c>
      <c r="L3158" s="19">
        <f>IF(Tabelle1[[#This Row],[Heizleistung (55°C)]]=0,Tabelle1[[#This Row],[Heizleistung (35°C)]],(Tabelle1[[#This Row],[Heizleistung (35°C)]]+Tabelle1[[#This Row],[Heizleistung (55°C)]])/2)</f>
        <v>6.8</v>
      </c>
      <c r="M3158" s="20">
        <f>IF(Tabelle1[[#This Row],[Etas 55°C]]=0,0,(Tabelle1[[#This Row],[Etas 35°C]]*0.8+Tabelle1[[#This Row],[Etas 55°C]]*0.2))*2.5</f>
        <v>4.3250000000000002</v>
      </c>
      <c r="N3158" s="21">
        <f>IF(-(Tabelle1[[#This Row],[80%/20% SCOP]]-5.5)/5.5=1,"n.a.",-(Tabelle1[[#This Row],[80%/20% SCOP]]-5.5)/5.5)</f>
        <v>0.2136363636363636</v>
      </c>
    </row>
    <row r="3159" spans="1:14" ht="20.100000000000001" customHeight="1" x14ac:dyDescent="0.25">
      <c r="A3159" s="24">
        <v>16008537</v>
      </c>
      <c r="B3159" s="15" t="s">
        <v>3161</v>
      </c>
      <c r="C3159" s="15" t="s">
        <v>3226</v>
      </c>
      <c r="D3159" s="16" t="s">
        <v>2</v>
      </c>
      <c r="E3159" s="17">
        <v>132.88</v>
      </c>
      <c r="F3159" s="18">
        <v>1.52</v>
      </c>
      <c r="G3159" s="17"/>
      <c r="H3159" s="16"/>
      <c r="I3159" s="16" t="s">
        <v>109</v>
      </c>
      <c r="J3159" s="16" t="s">
        <v>15</v>
      </c>
      <c r="K3159" s="16" t="s">
        <v>4</v>
      </c>
      <c r="L3159" s="19">
        <f>IF(Tabelle1[[#This Row],[Heizleistung (55°C)]]=0,Tabelle1[[#This Row],[Heizleistung (35°C)]],(Tabelle1[[#This Row],[Heizleistung (35°C)]]+Tabelle1[[#This Row],[Heizleistung (55°C)]])/2)</f>
        <v>132.88</v>
      </c>
      <c r="M3159" s="20">
        <f>IF(Tabelle1[[#This Row],[Etas 55°C]]=0,0,(Tabelle1[[#This Row],[Etas 35°C]]*0.8+Tabelle1[[#This Row],[Etas 55°C]]*0.2))*2.5</f>
        <v>0</v>
      </c>
      <c r="N3159" s="21" t="str">
        <f>IF(-(Tabelle1[[#This Row],[80%/20% SCOP]]-5.5)/5.5=1,"n.a.",-(Tabelle1[[#This Row],[80%/20% SCOP]]-5.5)/5.5)</f>
        <v>n.a.</v>
      </c>
    </row>
    <row r="3160" spans="1:14" ht="20.100000000000001" customHeight="1" x14ac:dyDescent="0.25">
      <c r="A3160" s="24">
        <v>16009425</v>
      </c>
      <c r="B3160" s="15" t="s">
        <v>3161</v>
      </c>
      <c r="C3160" s="15" t="s">
        <v>3227</v>
      </c>
      <c r="D3160" s="16" t="s">
        <v>2</v>
      </c>
      <c r="E3160" s="17">
        <v>10</v>
      </c>
      <c r="F3160" s="18">
        <v>1.78</v>
      </c>
      <c r="G3160" s="17">
        <v>10</v>
      </c>
      <c r="H3160" s="18">
        <v>1.35</v>
      </c>
      <c r="I3160" s="16" t="s">
        <v>40</v>
      </c>
      <c r="J3160" s="16" t="s">
        <v>4</v>
      </c>
      <c r="K3160" s="16" t="s">
        <v>4</v>
      </c>
      <c r="L3160" s="19">
        <f>IF(Tabelle1[[#This Row],[Heizleistung (55°C)]]=0,Tabelle1[[#This Row],[Heizleistung (35°C)]],(Tabelle1[[#This Row],[Heizleistung (35°C)]]+Tabelle1[[#This Row],[Heizleistung (55°C)]])/2)</f>
        <v>10</v>
      </c>
      <c r="M3160" s="20">
        <f>IF(Tabelle1[[#This Row],[Etas 55°C]]=0,0,(Tabelle1[[#This Row],[Etas 35°C]]*0.8+Tabelle1[[#This Row],[Etas 55°C]]*0.2))*2.5</f>
        <v>4.2350000000000003</v>
      </c>
      <c r="N3160" s="21">
        <f>IF(-(Tabelle1[[#This Row],[80%/20% SCOP]]-5.5)/5.5=1,"n.a.",-(Tabelle1[[#This Row],[80%/20% SCOP]]-5.5)/5.5)</f>
        <v>0.22999999999999995</v>
      </c>
    </row>
    <row r="3161" spans="1:14" ht="20.100000000000001" customHeight="1" x14ac:dyDescent="0.25">
      <c r="A3161" s="24">
        <v>16014231</v>
      </c>
      <c r="B3161" s="15" t="s">
        <v>3161</v>
      </c>
      <c r="C3161" s="15" t="s">
        <v>3228</v>
      </c>
      <c r="D3161" s="16" t="s">
        <v>2</v>
      </c>
      <c r="E3161" s="17">
        <v>6.6</v>
      </c>
      <c r="F3161" s="18">
        <v>1.83</v>
      </c>
      <c r="G3161" s="17">
        <v>7</v>
      </c>
      <c r="H3161" s="18">
        <v>1.33</v>
      </c>
      <c r="I3161" s="16" t="s">
        <v>40</v>
      </c>
      <c r="J3161" s="16" t="s">
        <v>4</v>
      </c>
      <c r="K3161" s="16" t="s">
        <v>4</v>
      </c>
      <c r="L3161" s="19">
        <f>IF(Tabelle1[[#This Row],[Heizleistung (55°C)]]=0,Tabelle1[[#This Row],[Heizleistung (35°C)]],(Tabelle1[[#This Row],[Heizleistung (35°C)]]+Tabelle1[[#This Row],[Heizleistung (55°C)]])/2)</f>
        <v>6.8</v>
      </c>
      <c r="M3161" s="20">
        <f>IF(Tabelle1[[#This Row],[Etas 55°C]]=0,0,(Tabelle1[[#This Row],[Etas 35°C]]*0.8+Tabelle1[[#This Row],[Etas 55°C]]*0.2))*2.5</f>
        <v>4.3250000000000002</v>
      </c>
      <c r="N3161" s="21">
        <f>IF(-(Tabelle1[[#This Row],[80%/20% SCOP]]-5.5)/5.5=1,"n.a.",-(Tabelle1[[#This Row],[80%/20% SCOP]]-5.5)/5.5)</f>
        <v>0.2136363636363636</v>
      </c>
    </row>
    <row r="3162" spans="1:14" ht="20.100000000000001" customHeight="1" x14ac:dyDescent="0.25">
      <c r="A3162" s="24">
        <v>16008248</v>
      </c>
      <c r="B3162" s="15" t="s">
        <v>3161</v>
      </c>
      <c r="C3162" s="15" t="s">
        <v>3229</v>
      </c>
      <c r="D3162" s="16" t="s">
        <v>2</v>
      </c>
      <c r="E3162" s="17">
        <v>100.18</v>
      </c>
      <c r="F3162" s="18">
        <v>1.63</v>
      </c>
      <c r="G3162" s="17"/>
      <c r="H3162" s="16"/>
      <c r="I3162" s="16" t="s">
        <v>109</v>
      </c>
      <c r="J3162" s="16" t="s">
        <v>15</v>
      </c>
      <c r="K3162" s="16" t="s">
        <v>4</v>
      </c>
      <c r="L3162" s="19">
        <f>IF(Tabelle1[[#This Row],[Heizleistung (55°C)]]=0,Tabelle1[[#This Row],[Heizleistung (35°C)]],(Tabelle1[[#This Row],[Heizleistung (35°C)]]+Tabelle1[[#This Row],[Heizleistung (55°C)]])/2)</f>
        <v>100.18</v>
      </c>
      <c r="M3162" s="20">
        <f>IF(Tabelle1[[#This Row],[Etas 55°C]]=0,0,(Tabelle1[[#This Row],[Etas 35°C]]*0.8+Tabelle1[[#This Row],[Etas 55°C]]*0.2))*2.5</f>
        <v>0</v>
      </c>
      <c r="N3162" s="21" t="str">
        <f>IF(-(Tabelle1[[#This Row],[80%/20% SCOP]]-5.5)/5.5=1,"n.a.",-(Tabelle1[[#This Row],[80%/20% SCOP]]-5.5)/5.5)</f>
        <v>n.a.</v>
      </c>
    </row>
    <row r="3163" spans="1:14" ht="20.100000000000001" customHeight="1" x14ac:dyDescent="0.25">
      <c r="A3163" s="24">
        <v>16008233</v>
      </c>
      <c r="B3163" s="15" t="s">
        <v>3161</v>
      </c>
      <c r="C3163" s="15" t="s">
        <v>3230</v>
      </c>
      <c r="D3163" s="16" t="s">
        <v>2</v>
      </c>
      <c r="E3163" s="17">
        <v>253.64</v>
      </c>
      <c r="F3163" s="18">
        <v>1.51</v>
      </c>
      <c r="G3163" s="17"/>
      <c r="H3163" s="16"/>
      <c r="I3163" s="16" t="s">
        <v>355</v>
      </c>
      <c r="J3163" s="16" t="s">
        <v>15</v>
      </c>
      <c r="K3163" s="16" t="s">
        <v>4</v>
      </c>
      <c r="L3163" s="19">
        <f>IF(Tabelle1[[#This Row],[Heizleistung (55°C)]]=0,Tabelle1[[#This Row],[Heizleistung (35°C)]],(Tabelle1[[#This Row],[Heizleistung (35°C)]]+Tabelle1[[#This Row],[Heizleistung (55°C)]])/2)</f>
        <v>253.64</v>
      </c>
      <c r="M3163" s="20">
        <f>IF(Tabelle1[[#This Row],[Etas 55°C]]=0,0,(Tabelle1[[#This Row],[Etas 35°C]]*0.8+Tabelle1[[#This Row],[Etas 55°C]]*0.2))*2.5</f>
        <v>0</v>
      </c>
      <c r="N3163" s="21" t="str">
        <f>IF(-(Tabelle1[[#This Row],[80%/20% SCOP]]-5.5)/5.5=1,"n.a.",-(Tabelle1[[#This Row],[80%/20% SCOP]]-5.5)/5.5)</f>
        <v>n.a.</v>
      </c>
    </row>
    <row r="3164" spans="1:14" ht="20.100000000000001" customHeight="1" x14ac:dyDescent="0.25">
      <c r="A3164" s="24">
        <v>16008005</v>
      </c>
      <c r="B3164" s="15" t="s">
        <v>3161</v>
      </c>
      <c r="C3164" s="15" t="s">
        <v>3231</v>
      </c>
      <c r="D3164" s="16" t="s">
        <v>2</v>
      </c>
      <c r="E3164" s="17">
        <v>293.87</v>
      </c>
      <c r="F3164" s="18">
        <v>1.45</v>
      </c>
      <c r="G3164" s="17"/>
      <c r="H3164" s="16"/>
      <c r="I3164" s="16" t="s">
        <v>355</v>
      </c>
      <c r="J3164" s="16" t="s">
        <v>15</v>
      </c>
      <c r="K3164" s="16" t="s">
        <v>4</v>
      </c>
      <c r="L3164" s="19">
        <f>IF(Tabelle1[[#This Row],[Heizleistung (55°C)]]=0,Tabelle1[[#This Row],[Heizleistung (35°C)]],(Tabelle1[[#This Row],[Heizleistung (35°C)]]+Tabelle1[[#This Row],[Heizleistung (55°C)]])/2)</f>
        <v>293.87</v>
      </c>
      <c r="M3164" s="20">
        <f>IF(Tabelle1[[#This Row],[Etas 55°C]]=0,0,(Tabelle1[[#This Row],[Etas 35°C]]*0.8+Tabelle1[[#This Row],[Etas 55°C]]*0.2))*2.5</f>
        <v>0</v>
      </c>
      <c r="N3164" s="21" t="str">
        <f>IF(-(Tabelle1[[#This Row],[80%/20% SCOP]]-5.5)/5.5=1,"n.a.",-(Tabelle1[[#This Row],[80%/20% SCOP]]-5.5)/5.5)</f>
        <v>n.a.</v>
      </c>
    </row>
    <row r="3165" spans="1:14" ht="20.100000000000001" customHeight="1" x14ac:dyDescent="0.25">
      <c r="A3165" s="24">
        <v>16007899</v>
      </c>
      <c r="B3165" s="15" t="s">
        <v>3161</v>
      </c>
      <c r="C3165" s="15" t="s">
        <v>3232</v>
      </c>
      <c r="D3165" s="16" t="s">
        <v>2</v>
      </c>
      <c r="E3165" s="17">
        <v>227.61</v>
      </c>
      <c r="F3165" s="18">
        <v>1.61</v>
      </c>
      <c r="G3165" s="17"/>
      <c r="H3165" s="16"/>
      <c r="I3165" s="16" t="s">
        <v>355</v>
      </c>
      <c r="J3165" s="16" t="s">
        <v>15</v>
      </c>
      <c r="K3165" s="16" t="s">
        <v>4</v>
      </c>
      <c r="L3165" s="19">
        <f>IF(Tabelle1[[#This Row],[Heizleistung (55°C)]]=0,Tabelle1[[#This Row],[Heizleistung (35°C)]],(Tabelle1[[#This Row],[Heizleistung (35°C)]]+Tabelle1[[#This Row],[Heizleistung (55°C)]])/2)</f>
        <v>227.61</v>
      </c>
      <c r="M3165" s="20">
        <f>IF(Tabelle1[[#This Row],[Etas 55°C]]=0,0,(Tabelle1[[#This Row],[Etas 35°C]]*0.8+Tabelle1[[#This Row],[Etas 55°C]]*0.2))*2.5</f>
        <v>0</v>
      </c>
      <c r="N3165" s="21" t="str">
        <f>IF(-(Tabelle1[[#This Row],[80%/20% SCOP]]-5.5)/5.5=1,"n.a.",-(Tabelle1[[#This Row],[80%/20% SCOP]]-5.5)/5.5)</f>
        <v>n.a.</v>
      </c>
    </row>
    <row r="3166" spans="1:14" ht="20.100000000000001" customHeight="1" x14ac:dyDescent="0.25">
      <c r="A3166" s="24">
        <v>16007833</v>
      </c>
      <c r="B3166" s="15" t="s">
        <v>3161</v>
      </c>
      <c r="C3166" s="15" t="s">
        <v>3233</v>
      </c>
      <c r="D3166" s="16" t="s">
        <v>2</v>
      </c>
      <c r="E3166" s="17">
        <v>241.75</v>
      </c>
      <c r="F3166" s="18">
        <v>1.49</v>
      </c>
      <c r="G3166" s="17"/>
      <c r="H3166" s="16"/>
      <c r="I3166" s="16" t="s">
        <v>3166</v>
      </c>
      <c r="J3166" s="16" t="s">
        <v>15</v>
      </c>
      <c r="K3166" s="16" t="s">
        <v>4</v>
      </c>
      <c r="L3166" s="19">
        <f>IF(Tabelle1[[#This Row],[Heizleistung (55°C)]]=0,Tabelle1[[#This Row],[Heizleistung (35°C)]],(Tabelle1[[#This Row],[Heizleistung (35°C)]]+Tabelle1[[#This Row],[Heizleistung (55°C)]])/2)</f>
        <v>241.75</v>
      </c>
      <c r="M3166" s="20">
        <f>IF(Tabelle1[[#This Row],[Etas 55°C]]=0,0,(Tabelle1[[#This Row],[Etas 35°C]]*0.8+Tabelle1[[#This Row],[Etas 55°C]]*0.2))*2.5</f>
        <v>0</v>
      </c>
      <c r="N3166" s="21" t="str">
        <f>IF(-(Tabelle1[[#This Row],[80%/20% SCOP]]-5.5)/5.5=1,"n.a.",-(Tabelle1[[#This Row],[80%/20% SCOP]]-5.5)/5.5)</f>
        <v>n.a.</v>
      </c>
    </row>
    <row r="3167" spans="1:14" ht="20.100000000000001" customHeight="1" x14ac:dyDescent="0.25">
      <c r="A3167" s="24">
        <v>16011429</v>
      </c>
      <c r="B3167" s="15" t="s">
        <v>3161</v>
      </c>
      <c r="C3167" s="15" t="s">
        <v>3234</v>
      </c>
      <c r="D3167" s="16" t="s">
        <v>2</v>
      </c>
      <c r="E3167" s="17">
        <v>8</v>
      </c>
      <c r="F3167" s="18">
        <v>1.76</v>
      </c>
      <c r="G3167" s="17">
        <v>8</v>
      </c>
      <c r="H3167" s="18">
        <v>1.4</v>
      </c>
      <c r="I3167" s="16" t="s">
        <v>3</v>
      </c>
      <c r="J3167" s="16" t="s">
        <v>4</v>
      </c>
      <c r="K3167" s="16" t="s">
        <v>4</v>
      </c>
      <c r="L3167" s="19">
        <f>IF(Tabelle1[[#This Row],[Heizleistung (55°C)]]=0,Tabelle1[[#This Row],[Heizleistung (35°C)]],(Tabelle1[[#This Row],[Heizleistung (35°C)]]+Tabelle1[[#This Row],[Heizleistung (55°C)]])/2)</f>
        <v>8</v>
      </c>
      <c r="M3167" s="20">
        <f>IF(Tabelle1[[#This Row],[Etas 55°C]]=0,0,(Tabelle1[[#This Row],[Etas 35°C]]*0.8+Tabelle1[[#This Row],[Etas 55°C]]*0.2))*2.5</f>
        <v>4.2200000000000006</v>
      </c>
      <c r="N3167" s="21">
        <f>IF(-(Tabelle1[[#This Row],[80%/20% SCOP]]-5.5)/5.5=1,"n.a.",-(Tabelle1[[#This Row],[80%/20% SCOP]]-5.5)/5.5)</f>
        <v>0.23272727272727262</v>
      </c>
    </row>
    <row r="3168" spans="1:14" ht="20.100000000000001" customHeight="1" x14ac:dyDescent="0.25">
      <c r="A3168" s="24">
        <v>16009533</v>
      </c>
      <c r="B3168" s="15" t="s">
        <v>3161</v>
      </c>
      <c r="C3168" s="15" t="s">
        <v>3235</v>
      </c>
      <c r="D3168" s="16" t="s">
        <v>2</v>
      </c>
      <c r="E3168" s="17">
        <v>6</v>
      </c>
      <c r="F3168" s="18">
        <v>1.75</v>
      </c>
      <c r="G3168" s="17">
        <v>6</v>
      </c>
      <c r="H3168" s="18">
        <v>1.3</v>
      </c>
      <c r="I3168" s="16" t="s">
        <v>40</v>
      </c>
      <c r="J3168" s="16" t="s">
        <v>4</v>
      </c>
      <c r="K3168" s="16" t="s">
        <v>4</v>
      </c>
      <c r="L3168" s="19">
        <f>IF(Tabelle1[[#This Row],[Heizleistung (55°C)]]=0,Tabelle1[[#This Row],[Heizleistung (35°C)]],(Tabelle1[[#This Row],[Heizleistung (35°C)]]+Tabelle1[[#This Row],[Heizleistung (55°C)]])/2)</f>
        <v>6</v>
      </c>
      <c r="M3168" s="20">
        <f>IF(Tabelle1[[#This Row],[Etas 55°C]]=0,0,(Tabelle1[[#This Row],[Etas 35°C]]*0.8+Tabelle1[[#This Row],[Etas 55°C]]*0.2))*2.5</f>
        <v>4.1500000000000004</v>
      </c>
      <c r="N3168" s="21">
        <f>IF(-(Tabelle1[[#This Row],[80%/20% SCOP]]-5.5)/5.5=1,"n.a.",-(Tabelle1[[#This Row],[80%/20% SCOP]]-5.5)/5.5)</f>
        <v>0.2454545454545454</v>
      </c>
    </row>
    <row r="3169" spans="1:14" ht="20.100000000000001" customHeight="1" x14ac:dyDescent="0.25">
      <c r="A3169" s="24">
        <v>16008147</v>
      </c>
      <c r="B3169" s="15" t="s">
        <v>3161</v>
      </c>
      <c r="C3169" s="15" t="s">
        <v>3236</v>
      </c>
      <c r="D3169" s="16" t="s">
        <v>2</v>
      </c>
      <c r="E3169" s="17">
        <v>88.07</v>
      </c>
      <c r="F3169" s="18">
        <v>1.45</v>
      </c>
      <c r="G3169" s="17"/>
      <c r="H3169" s="16"/>
      <c r="I3169" s="16" t="s">
        <v>355</v>
      </c>
      <c r="J3169" s="16" t="s">
        <v>15</v>
      </c>
      <c r="K3169" s="16" t="s">
        <v>4</v>
      </c>
      <c r="L3169" s="19">
        <f>IF(Tabelle1[[#This Row],[Heizleistung (55°C)]]=0,Tabelle1[[#This Row],[Heizleistung (35°C)]],(Tabelle1[[#This Row],[Heizleistung (35°C)]]+Tabelle1[[#This Row],[Heizleistung (55°C)]])/2)</f>
        <v>88.07</v>
      </c>
      <c r="M3169" s="20">
        <f>IF(Tabelle1[[#This Row],[Etas 55°C]]=0,0,(Tabelle1[[#This Row],[Etas 35°C]]*0.8+Tabelle1[[#This Row],[Etas 55°C]]*0.2))*2.5</f>
        <v>0</v>
      </c>
      <c r="N3169" s="21" t="str">
        <f>IF(-(Tabelle1[[#This Row],[80%/20% SCOP]]-5.5)/5.5=1,"n.a.",-(Tabelle1[[#This Row],[80%/20% SCOP]]-5.5)/5.5)</f>
        <v>n.a.</v>
      </c>
    </row>
    <row r="3170" spans="1:14" ht="20.100000000000001" customHeight="1" x14ac:dyDescent="0.25">
      <c r="A3170" s="24">
        <v>16009131</v>
      </c>
      <c r="B3170" s="15" t="s">
        <v>3161</v>
      </c>
      <c r="C3170" s="15" t="s">
        <v>3237</v>
      </c>
      <c r="D3170" s="16" t="s">
        <v>2</v>
      </c>
      <c r="E3170" s="17">
        <v>6.6</v>
      </c>
      <c r="F3170" s="18">
        <v>1.87</v>
      </c>
      <c r="G3170" s="17">
        <v>6</v>
      </c>
      <c r="H3170" s="18">
        <v>1.33</v>
      </c>
      <c r="I3170" s="16" t="s">
        <v>40</v>
      </c>
      <c r="J3170" s="16" t="s">
        <v>4</v>
      </c>
      <c r="K3170" s="16" t="s">
        <v>4</v>
      </c>
      <c r="L3170" s="19">
        <f>IF(Tabelle1[[#This Row],[Heizleistung (55°C)]]=0,Tabelle1[[#This Row],[Heizleistung (35°C)]],(Tabelle1[[#This Row],[Heizleistung (35°C)]]+Tabelle1[[#This Row],[Heizleistung (55°C)]])/2)</f>
        <v>6.3</v>
      </c>
      <c r="M3170" s="20">
        <f>IF(Tabelle1[[#This Row],[Etas 55°C]]=0,0,(Tabelle1[[#This Row],[Etas 35°C]]*0.8+Tabelle1[[#This Row],[Etas 55°C]]*0.2))*2.5</f>
        <v>4.4050000000000002</v>
      </c>
      <c r="N3170" s="21">
        <f>IF(-(Tabelle1[[#This Row],[80%/20% SCOP]]-5.5)/5.5=1,"n.a.",-(Tabelle1[[#This Row],[80%/20% SCOP]]-5.5)/5.5)</f>
        <v>0.19909090909090904</v>
      </c>
    </row>
    <row r="3171" spans="1:14" ht="20.100000000000001" customHeight="1" x14ac:dyDescent="0.25">
      <c r="A3171" s="24">
        <v>16008958</v>
      </c>
      <c r="B3171" s="15" t="s">
        <v>3161</v>
      </c>
      <c r="C3171" s="15" t="s">
        <v>3238</v>
      </c>
      <c r="D3171" s="16" t="s">
        <v>2</v>
      </c>
      <c r="E3171" s="17">
        <v>17</v>
      </c>
      <c r="F3171" s="18">
        <v>1.65</v>
      </c>
      <c r="G3171" s="17">
        <v>15.8</v>
      </c>
      <c r="H3171" s="18">
        <v>1.28</v>
      </c>
      <c r="I3171" s="16" t="s">
        <v>109</v>
      </c>
      <c r="J3171" s="16" t="s">
        <v>4</v>
      </c>
      <c r="K3171" s="16" t="s">
        <v>4</v>
      </c>
      <c r="L3171" s="19">
        <f>IF(Tabelle1[[#This Row],[Heizleistung (55°C)]]=0,Tabelle1[[#This Row],[Heizleistung (35°C)]],(Tabelle1[[#This Row],[Heizleistung (35°C)]]+Tabelle1[[#This Row],[Heizleistung (55°C)]])/2)</f>
        <v>16.399999999999999</v>
      </c>
      <c r="M3171" s="20">
        <f>IF(Tabelle1[[#This Row],[Etas 55°C]]=0,0,(Tabelle1[[#This Row],[Etas 35°C]]*0.8+Tabelle1[[#This Row],[Etas 55°C]]*0.2))*2.5</f>
        <v>3.9400000000000004</v>
      </c>
      <c r="N3171" s="21">
        <f>IF(-(Tabelle1[[#This Row],[80%/20% SCOP]]-5.5)/5.5=1,"n.a.",-(Tabelle1[[#This Row],[80%/20% SCOP]]-5.5)/5.5)</f>
        <v>0.28363636363636358</v>
      </c>
    </row>
    <row r="3172" spans="1:14" ht="20.100000000000001" customHeight="1" x14ac:dyDescent="0.25">
      <c r="A3172" s="24">
        <v>16008879</v>
      </c>
      <c r="B3172" s="15" t="s">
        <v>3161</v>
      </c>
      <c r="C3172" s="15" t="s">
        <v>3239</v>
      </c>
      <c r="D3172" s="16" t="s">
        <v>2</v>
      </c>
      <c r="E3172" s="17">
        <v>147.24</v>
      </c>
      <c r="F3172" s="18">
        <v>1.48</v>
      </c>
      <c r="G3172" s="17"/>
      <c r="H3172" s="16"/>
      <c r="I3172" s="16" t="s">
        <v>355</v>
      </c>
      <c r="J3172" s="16" t="s">
        <v>15</v>
      </c>
      <c r="K3172" s="16" t="s">
        <v>4</v>
      </c>
      <c r="L3172" s="19">
        <f>IF(Tabelle1[[#This Row],[Heizleistung (55°C)]]=0,Tabelle1[[#This Row],[Heizleistung (35°C)]],(Tabelle1[[#This Row],[Heizleistung (35°C)]]+Tabelle1[[#This Row],[Heizleistung (55°C)]])/2)</f>
        <v>147.24</v>
      </c>
      <c r="M3172" s="20">
        <f>IF(Tabelle1[[#This Row],[Etas 55°C]]=0,0,(Tabelle1[[#This Row],[Etas 35°C]]*0.8+Tabelle1[[#This Row],[Etas 55°C]]*0.2))*2.5</f>
        <v>0</v>
      </c>
      <c r="N3172" s="21" t="str">
        <f>IF(-(Tabelle1[[#This Row],[80%/20% SCOP]]-5.5)/5.5=1,"n.a.",-(Tabelle1[[#This Row],[80%/20% SCOP]]-5.5)/5.5)</f>
        <v>n.a.</v>
      </c>
    </row>
    <row r="3173" spans="1:14" ht="20.100000000000001" customHeight="1" x14ac:dyDescent="0.25">
      <c r="A3173" s="24">
        <v>16014166</v>
      </c>
      <c r="B3173" s="15" t="s">
        <v>3161</v>
      </c>
      <c r="C3173" s="15" t="s">
        <v>3240</v>
      </c>
      <c r="D3173" s="16" t="s">
        <v>2</v>
      </c>
      <c r="E3173" s="17">
        <v>4</v>
      </c>
      <c r="F3173" s="18">
        <v>1.91</v>
      </c>
      <c r="G3173" s="17">
        <v>3.6</v>
      </c>
      <c r="H3173" s="18">
        <v>1.3</v>
      </c>
      <c r="I3173" s="16" t="s">
        <v>40</v>
      </c>
      <c r="J3173" s="16" t="s">
        <v>4</v>
      </c>
      <c r="K3173" s="16" t="s">
        <v>4</v>
      </c>
      <c r="L3173" s="19">
        <f>IF(Tabelle1[[#This Row],[Heizleistung (55°C)]]=0,Tabelle1[[#This Row],[Heizleistung (35°C)]],(Tabelle1[[#This Row],[Heizleistung (35°C)]]+Tabelle1[[#This Row],[Heizleistung (55°C)]])/2)</f>
        <v>3.8</v>
      </c>
      <c r="M3173" s="20">
        <f>IF(Tabelle1[[#This Row],[Etas 55°C]]=0,0,(Tabelle1[[#This Row],[Etas 35°C]]*0.8+Tabelle1[[#This Row],[Etas 55°C]]*0.2))*2.5</f>
        <v>4.47</v>
      </c>
      <c r="N3173" s="21">
        <f>IF(-(Tabelle1[[#This Row],[80%/20% SCOP]]-5.5)/5.5=1,"n.a.",-(Tabelle1[[#This Row],[80%/20% SCOP]]-5.5)/5.5)</f>
        <v>0.18727272727272731</v>
      </c>
    </row>
    <row r="3174" spans="1:14" ht="20.100000000000001" customHeight="1" x14ac:dyDescent="0.25">
      <c r="A3174" s="24">
        <v>16011420</v>
      </c>
      <c r="B3174" s="15" t="s">
        <v>3161</v>
      </c>
      <c r="C3174" s="15" t="s">
        <v>3241</v>
      </c>
      <c r="D3174" s="16" t="s">
        <v>2</v>
      </c>
      <c r="E3174" s="17">
        <v>8</v>
      </c>
      <c r="F3174" s="18">
        <v>1.76</v>
      </c>
      <c r="G3174" s="17">
        <v>8</v>
      </c>
      <c r="H3174" s="18">
        <v>1.4</v>
      </c>
      <c r="I3174" s="16" t="s">
        <v>3</v>
      </c>
      <c r="J3174" s="16" t="s">
        <v>4</v>
      </c>
      <c r="K3174" s="16" t="s">
        <v>4</v>
      </c>
      <c r="L3174" s="19">
        <f>IF(Tabelle1[[#This Row],[Heizleistung (55°C)]]=0,Tabelle1[[#This Row],[Heizleistung (35°C)]],(Tabelle1[[#This Row],[Heizleistung (35°C)]]+Tabelle1[[#This Row],[Heizleistung (55°C)]])/2)</f>
        <v>8</v>
      </c>
      <c r="M3174" s="20">
        <f>IF(Tabelle1[[#This Row],[Etas 55°C]]=0,0,(Tabelle1[[#This Row],[Etas 35°C]]*0.8+Tabelle1[[#This Row],[Etas 55°C]]*0.2))*2.5</f>
        <v>4.2200000000000006</v>
      </c>
      <c r="N3174" s="21">
        <f>IF(-(Tabelle1[[#This Row],[80%/20% SCOP]]-5.5)/5.5=1,"n.a.",-(Tabelle1[[#This Row],[80%/20% SCOP]]-5.5)/5.5)</f>
        <v>0.23272727272727262</v>
      </c>
    </row>
    <row r="3175" spans="1:14" ht="20.100000000000001" customHeight="1" x14ac:dyDescent="0.25">
      <c r="A3175" s="24">
        <v>16011686</v>
      </c>
      <c r="B3175" s="15" t="s">
        <v>3161</v>
      </c>
      <c r="C3175" s="15" t="s">
        <v>3242</v>
      </c>
      <c r="D3175" s="16" t="s">
        <v>2</v>
      </c>
      <c r="E3175" s="17">
        <v>40.380000000000003</v>
      </c>
      <c r="F3175" s="18">
        <v>1.72</v>
      </c>
      <c r="G3175" s="17">
        <v>40.21</v>
      </c>
      <c r="H3175" s="18">
        <v>1.34</v>
      </c>
      <c r="I3175" s="16" t="s">
        <v>40</v>
      </c>
      <c r="J3175" s="16" t="s">
        <v>15</v>
      </c>
      <c r="K3175" s="16" t="s">
        <v>4</v>
      </c>
      <c r="L3175" s="19">
        <f>IF(Tabelle1[[#This Row],[Heizleistung (55°C)]]=0,Tabelle1[[#This Row],[Heizleistung (35°C)]],(Tabelle1[[#This Row],[Heizleistung (35°C)]]+Tabelle1[[#This Row],[Heizleistung (55°C)]])/2)</f>
        <v>40.295000000000002</v>
      </c>
      <c r="M3175" s="20">
        <f>IF(Tabelle1[[#This Row],[Etas 55°C]]=0,0,(Tabelle1[[#This Row],[Etas 35°C]]*0.8+Tabelle1[[#This Row],[Etas 55°C]]*0.2))*2.5</f>
        <v>4.1100000000000003</v>
      </c>
      <c r="N3175" s="21">
        <f>IF(-(Tabelle1[[#This Row],[80%/20% SCOP]]-5.5)/5.5=1,"n.a.",-(Tabelle1[[#This Row],[80%/20% SCOP]]-5.5)/5.5)</f>
        <v>0.25272727272727269</v>
      </c>
    </row>
    <row r="3176" spans="1:14" ht="20.100000000000001" customHeight="1" x14ac:dyDescent="0.25">
      <c r="A3176" s="24">
        <v>16008173</v>
      </c>
      <c r="B3176" s="15" t="s">
        <v>3161</v>
      </c>
      <c r="C3176" s="15" t="s">
        <v>3243</v>
      </c>
      <c r="D3176" s="16" t="s">
        <v>2</v>
      </c>
      <c r="E3176" s="17">
        <v>17.12</v>
      </c>
      <c r="F3176" s="18">
        <v>1.59</v>
      </c>
      <c r="G3176" s="17"/>
      <c r="H3176" s="16"/>
      <c r="I3176" s="16" t="s">
        <v>109</v>
      </c>
      <c r="J3176" s="16" t="s">
        <v>15</v>
      </c>
      <c r="K3176" s="16" t="s">
        <v>4</v>
      </c>
      <c r="L3176" s="19">
        <f>IF(Tabelle1[[#This Row],[Heizleistung (55°C)]]=0,Tabelle1[[#This Row],[Heizleistung (35°C)]],(Tabelle1[[#This Row],[Heizleistung (35°C)]]+Tabelle1[[#This Row],[Heizleistung (55°C)]])/2)</f>
        <v>17.12</v>
      </c>
      <c r="M3176" s="20">
        <f>IF(Tabelle1[[#This Row],[Etas 55°C]]=0,0,(Tabelle1[[#This Row],[Etas 35°C]]*0.8+Tabelle1[[#This Row],[Etas 55°C]]*0.2))*2.5</f>
        <v>0</v>
      </c>
      <c r="N3176" s="21" t="str">
        <f>IF(-(Tabelle1[[#This Row],[80%/20% SCOP]]-5.5)/5.5=1,"n.a.",-(Tabelle1[[#This Row],[80%/20% SCOP]]-5.5)/5.5)</f>
        <v>n.a.</v>
      </c>
    </row>
    <row r="3177" spans="1:14" ht="20.100000000000001" customHeight="1" x14ac:dyDescent="0.25">
      <c r="A3177" s="24">
        <v>16008689</v>
      </c>
      <c r="B3177" s="15" t="s">
        <v>3161</v>
      </c>
      <c r="C3177" s="15" t="s">
        <v>3244</v>
      </c>
      <c r="D3177" s="16" t="s">
        <v>2</v>
      </c>
      <c r="E3177" s="17">
        <v>386.2</v>
      </c>
      <c r="F3177" s="18">
        <v>1.53</v>
      </c>
      <c r="G3177" s="17"/>
      <c r="H3177" s="16"/>
      <c r="I3177" s="16" t="s">
        <v>130</v>
      </c>
      <c r="J3177" s="16" t="s">
        <v>15</v>
      </c>
      <c r="K3177" s="16" t="s">
        <v>4</v>
      </c>
      <c r="L3177" s="19">
        <f>IF(Tabelle1[[#This Row],[Heizleistung (55°C)]]=0,Tabelle1[[#This Row],[Heizleistung (35°C)]],(Tabelle1[[#This Row],[Heizleistung (35°C)]]+Tabelle1[[#This Row],[Heizleistung (55°C)]])/2)</f>
        <v>386.2</v>
      </c>
      <c r="M3177" s="20">
        <f>IF(Tabelle1[[#This Row],[Etas 55°C]]=0,0,(Tabelle1[[#This Row],[Etas 35°C]]*0.8+Tabelle1[[#This Row],[Etas 55°C]]*0.2))*2.5</f>
        <v>0</v>
      </c>
      <c r="N3177" s="21" t="str">
        <f>IF(-(Tabelle1[[#This Row],[80%/20% SCOP]]-5.5)/5.5=1,"n.a.",-(Tabelle1[[#This Row],[80%/20% SCOP]]-5.5)/5.5)</f>
        <v>n.a.</v>
      </c>
    </row>
    <row r="3178" spans="1:14" ht="20.100000000000001" customHeight="1" x14ac:dyDescent="0.25">
      <c r="A3178" s="24">
        <v>16009027</v>
      </c>
      <c r="B3178" s="15" t="s">
        <v>3161</v>
      </c>
      <c r="C3178" s="15" t="s">
        <v>3245</v>
      </c>
      <c r="D3178" s="16" t="s">
        <v>2</v>
      </c>
      <c r="E3178" s="17">
        <v>17</v>
      </c>
      <c r="F3178" s="18">
        <v>1.65</v>
      </c>
      <c r="G3178" s="17">
        <v>15.8</v>
      </c>
      <c r="H3178" s="18">
        <v>1.28</v>
      </c>
      <c r="I3178" s="16" t="s">
        <v>109</v>
      </c>
      <c r="J3178" s="16" t="s">
        <v>4</v>
      </c>
      <c r="K3178" s="16" t="s">
        <v>4</v>
      </c>
      <c r="L3178" s="19">
        <f>IF(Tabelle1[[#This Row],[Heizleistung (55°C)]]=0,Tabelle1[[#This Row],[Heizleistung (35°C)]],(Tabelle1[[#This Row],[Heizleistung (35°C)]]+Tabelle1[[#This Row],[Heizleistung (55°C)]])/2)</f>
        <v>16.399999999999999</v>
      </c>
      <c r="M3178" s="20">
        <f>IF(Tabelle1[[#This Row],[Etas 55°C]]=0,0,(Tabelle1[[#This Row],[Etas 35°C]]*0.8+Tabelle1[[#This Row],[Etas 55°C]]*0.2))*2.5</f>
        <v>3.9400000000000004</v>
      </c>
      <c r="N3178" s="21">
        <f>IF(-(Tabelle1[[#This Row],[80%/20% SCOP]]-5.5)/5.5=1,"n.a.",-(Tabelle1[[#This Row],[80%/20% SCOP]]-5.5)/5.5)</f>
        <v>0.28363636363636358</v>
      </c>
    </row>
    <row r="3179" spans="1:14" ht="20.100000000000001" customHeight="1" x14ac:dyDescent="0.25">
      <c r="A3179" s="24">
        <v>16014302</v>
      </c>
      <c r="B3179" s="15" t="s">
        <v>3161</v>
      </c>
      <c r="C3179" s="15" t="s">
        <v>3246</v>
      </c>
      <c r="D3179" s="16" t="s">
        <v>2</v>
      </c>
      <c r="E3179" s="17">
        <v>12.1</v>
      </c>
      <c r="F3179" s="18">
        <v>1.79</v>
      </c>
      <c r="G3179" s="17">
        <v>12.1</v>
      </c>
      <c r="H3179" s="18">
        <v>1.32</v>
      </c>
      <c r="I3179" s="16" t="s">
        <v>40</v>
      </c>
      <c r="J3179" s="16" t="s">
        <v>4</v>
      </c>
      <c r="K3179" s="16" t="s">
        <v>4</v>
      </c>
      <c r="L3179" s="19">
        <f>IF(Tabelle1[[#This Row],[Heizleistung (55°C)]]=0,Tabelle1[[#This Row],[Heizleistung (35°C)]],(Tabelle1[[#This Row],[Heizleistung (35°C)]]+Tabelle1[[#This Row],[Heizleistung (55°C)]])/2)</f>
        <v>12.1</v>
      </c>
      <c r="M3179" s="20">
        <f>IF(Tabelle1[[#This Row],[Etas 55°C]]=0,0,(Tabelle1[[#This Row],[Etas 35°C]]*0.8+Tabelle1[[#This Row],[Etas 55°C]]*0.2))*2.5</f>
        <v>4.24</v>
      </c>
      <c r="N3179" s="21">
        <f>IF(-(Tabelle1[[#This Row],[80%/20% SCOP]]-5.5)/5.5=1,"n.a.",-(Tabelle1[[#This Row],[80%/20% SCOP]]-5.5)/5.5)</f>
        <v>0.22909090909090904</v>
      </c>
    </row>
    <row r="3180" spans="1:14" ht="20.100000000000001" customHeight="1" x14ac:dyDescent="0.25">
      <c r="A3180" s="24">
        <v>16009155</v>
      </c>
      <c r="B3180" s="15" t="s">
        <v>3161</v>
      </c>
      <c r="C3180" s="15" t="s">
        <v>3247</v>
      </c>
      <c r="D3180" s="16" t="s">
        <v>2</v>
      </c>
      <c r="E3180" s="17">
        <v>17</v>
      </c>
      <c r="F3180" s="18">
        <v>1.65</v>
      </c>
      <c r="G3180" s="17">
        <v>15.8</v>
      </c>
      <c r="H3180" s="18">
        <v>1.28</v>
      </c>
      <c r="I3180" s="16" t="s">
        <v>109</v>
      </c>
      <c r="J3180" s="16" t="s">
        <v>4</v>
      </c>
      <c r="K3180" s="16" t="s">
        <v>4</v>
      </c>
      <c r="L3180" s="19">
        <f>IF(Tabelle1[[#This Row],[Heizleistung (55°C)]]=0,Tabelle1[[#This Row],[Heizleistung (35°C)]],(Tabelle1[[#This Row],[Heizleistung (35°C)]]+Tabelle1[[#This Row],[Heizleistung (55°C)]])/2)</f>
        <v>16.399999999999999</v>
      </c>
      <c r="M3180" s="20">
        <f>IF(Tabelle1[[#This Row],[Etas 55°C]]=0,0,(Tabelle1[[#This Row],[Etas 35°C]]*0.8+Tabelle1[[#This Row],[Etas 55°C]]*0.2))*2.5</f>
        <v>3.9400000000000004</v>
      </c>
      <c r="N3180" s="21">
        <f>IF(-(Tabelle1[[#This Row],[80%/20% SCOP]]-5.5)/5.5=1,"n.a.",-(Tabelle1[[#This Row],[80%/20% SCOP]]-5.5)/5.5)</f>
        <v>0.28363636363636358</v>
      </c>
    </row>
    <row r="3181" spans="1:14" ht="20.100000000000001" customHeight="1" x14ac:dyDescent="0.25">
      <c r="A3181" s="24">
        <v>16008892</v>
      </c>
      <c r="B3181" s="15" t="s">
        <v>3161</v>
      </c>
      <c r="C3181" s="15" t="s">
        <v>3248</v>
      </c>
      <c r="D3181" s="16" t="s">
        <v>2</v>
      </c>
      <c r="E3181" s="17">
        <v>226.96</v>
      </c>
      <c r="F3181" s="18">
        <v>1.52</v>
      </c>
      <c r="G3181" s="17"/>
      <c r="H3181" s="16"/>
      <c r="I3181" s="16" t="s">
        <v>355</v>
      </c>
      <c r="J3181" s="16" t="s">
        <v>15</v>
      </c>
      <c r="K3181" s="16" t="s">
        <v>4</v>
      </c>
      <c r="L3181" s="19">
        <f>IF(Tabelle1[[#This Row],[Heizleistung (55°C)]]=0,Tabelle1[[#This Row],[Heizleistung (35°C)]],(Tabelle1[[#This Row],[Heizleistung (35°C)]]+Tabelle1[[#This Row],[Heizleistung (55°C)]])/2)</f>
        <v>226.96</v>
      </c>
      <c r="M3181" s="20">
        <f>IF(Tabelle1[[#This Row],[Etas 55°C]]=0,0,(Tabelle1[[#This Row],[Etas 35°C]]*0.8+Tabelle1[[#This Row],[Etas 55°C]]*0.2))*2.5</f>
        <v>0</v>
      </c>
      <c r="N3181" s="21" t="str">
        <f>IF(-(Tabelle1[[#This Row],[80%/20% SCOP]]-5.5)/5.5=1,"n.a.",-(Tabelle1[[#This Row],[80%/20% SCOP]]-5.5)/5.5)</f>
        <v>n.a.</v>
      </c>
    </row>
    <row r="3182" spans="1:14" ht="20.100000000000001" customHeight="1" x14ac:dyDescent="0.25">
      <c r="A3182" s="24">
        <v>16009457</v>
      </c>
      <c r="B3182" s="15" t="s">
        <v>3161</v>
      </c>
      <c r="C3182" s="15" t="s">
        <v>3249</v>
      </c>
      <c r="D3182" s="16" t="s">
        <v>2</v>
      </c>
      <c r="E3182" s="17">
        <v>12</v>
      </c>
      <c r="F3182" s="18">
        <v>1.77</v>
      </c>
      <c r="G3182" s="17">
        <v>12</v>
      </c>
      <c r="H3182" s="18">
        <v>1.34</v>
      </c>
      <c r="I3182" s="16" t="s">
        <v>40</v>
      </c>
      <c r="J3182" s="16" t="s">
        <v>4</v>
      </c>
      <c r="K3182" s="16" t="s">
        <v>4</v>
      </c>
      <c r="L3182" s="19">
        <f>IF(Tabelle1[[#This Row],[Heizleistung (55°C)]]=0,Tabelle1[[#This Row],[Heizleistung (35°C)]],(Tabelle1[[#This Row],[Heizleistung (35°C)]]+Tabelle1[[#This Row],[Heizleistung (55°C)]])/2)</f>
        <v>12</v>
      </c>
      <c r="M3182" s="20">
        <f>IF(Tabelle1[[#This Row],[Etas 55°C]]=0,0,(Tabelle1[[#This Row],[Etas 35°C]]*0.8+Tabelle1[[#This Row],[Etas 55°C]]*0.2))*2.5</f>
        <v>4.2100000000000009</v>
      </c>
      <c r="N3182" s="21">
        <f>IF(-(Tabelle1[[#This Row],[80%/20% SCOP]]-5.5)/5.5=1,"n.a.",-(Tabelle1[[#This Row],[80%/20% SCOP]]-5.5)/5.5)</f>
        <v>0.23454545454545439</v>
      </c>
    </row>
    <row r="3183" spans="1:14" ht="20.100000000000001" customHeight="1" x14ac:dyDescent="0.25">
      <c r="A3183" s="24">
        <v>16008234</v>
      </c>
      <c r="B3183" s="15" t="s">
        <v>3161</v>
      </c>
      <c r="C3183" s="15" t="s">
        <v>3250</v>
      </c>
      <c r="D3183" s="16" t="s">
        <v>2</v>
      </c>
      <c r="E3183" s="17">
        <v>320.76</v>
      </c>
      <c r="F3183" s="18">
        <v>1.52</v>
      </c>
      <c r="G3183" s="17"/>
      <c r="H3183" s="16"/>
      <c r="I3183" s="16" t="s">
        <v>355</v>
      </c>
      <c r="J3183" s="16" t="s">
        <v>15</v>
      </c>
      <c r="K3183" s="16" t="s">
        <v>4</v>
      </c>
      <c r="L3183" s="19">
        <f>IF(Tabelle1[[#This Row],[Heizleistung (55°C)]]=0,Tabelle1[[#This Row],[Heizleistung (35°C)]],(Tabelle1[[#This Row],[Heizleistung (35°C)]]+Tabelle1[[#This Row],[Heizleistung (55°C)]])/2)</f>
        <v>320.76</v>
      </c>
      <c r="M3183" s="20">
        <f>IF(Tabelle1[[#This Row],[Etas 55°C]]=0,0,(Tabelle1[[#This Row],[Etas 35°C]]*0.8+Tabelle1[[#This Row],[Etas 55°C]]*0.2))*2.5</f>
        <v>0</v>
      </c>
      <c r="N3183" s="21" t="str">
        <f>IF(-(Tabelle1[[#This Row],[80%/20% SCOP]]-5.5)/5.5=1,"n.a.",-(Tabelle1[[#This Row],[80%/20% SCOP]]-5.5)/5.5)</f>
        <v>n.a.</v>
      </c>
    </row>
    <row r="3184" spans="1:14" ht="20.100000000000001" customHeight="1" x14ac:dyDescent="0.25">
      <c r="A3184" s="24">
        <v>16014217</v>
      </c>
      <c r="B3184" s="15" t="s">
        <v>3161</v>
      </c>
      <c r="C3184" s="15" t="s">
        <v>3251</v>
      </c>
      <c r="D3184" s="16" t="s">
        <v>2</v>
      </c>
      <c r="E3184" s="17">
        <v>6.1</v>
      </c>
      <c r="F3184" s="18">
        <v>1.89</v>
      </c>
      <c r="G3184" s="17">
        <v>6</v>
      </c>
      <c r="H3184" s="18">
        <v>1.36</v>
      </c>
      <c r="I3184" s="16" t="s">
        <v>40</v>
      </c>
      <c r="J3184" s="16" t="s">
        <v>4</v>
      </c>
      <c r="K3184" s="16" t="s">
        <v>4</v>
      </c>
      <c r="L3184" s="19">
        <f>IF(Tabelle1[[#This Row],[Heizleistung (55°C)]]=0,Tabelle1[[#This Row],[Heizleistung (35°C)]],(Tabelle1[[#This Row],[Heizleistung (35°C)]]+Tabelle1[[#This Row],[Heizleistung (55°C)]])/2)</f>
        <v>6.05</v>
      </c>
      <c r="M3184" s="20">
        <f>IF(Tabelle1[[#This Row],[Etas 55°C]]=0,0,(Tabelle1[[#This Row],[Etas 35°C]]*0.8+Tabelle1[[#This Row],[Etas 55°C]]*0.2))*2.5</f>
        <v>4.46</v>
      </c>
      <c r="N3184" s="21">
        <f>IF(-(Tabelle1[[#This Row],[80%/20% SCOP]]-5.5)/5.5=1,"n.a.",-(Tabelle1[[#This Row],[80%/20% SCOP]]-5.5)/5.5)</f>
        <v>0.18909090909090909</v>
      </c>
    </row>
    <row r="3185" spans="1:14" ht="20.100000000000001" customHeight="1" x14ac:dyDescent="0.25">
      <c r="A3185" s="24">
        <v>16014258</v>
      </c>
      <c r="B3185" s="15" t="s">
        <v>3161</v>
      </c>
      <c r="C3185" s="15" t="s">
        <v>3252</v>
      </c>
      <c r="D3185" s="16" t="s">
        <v>2</v>
      </c>
      <c r="E3185" s="17">
        <v>7.8</v>
      </c>
      <c r="F3185" s="18">
        <v>1.82</v>
      </c>
      <c r="G3185" s="17">
        <v>7.5</v>
      </c>
      <c r="H3185" s="18">
        <v>1.34</v>
      </c>
      <c r="I3185" s="16" t="s">
        <v>40</v>
      </c>
      <c r="J3185" s="16" t="s">
        <v>4</v>
      </c>
      <c r="K3185" s="16" t="s">
        <v>4</v>
      </c>
      <c r="L3185" s="19">
        <f>IF(Tabelle1[[#This Row],[Heizleistung (55°C)]]=0,Tabelle1[[#This Row],[Heizleistung (35°C)]],(Tabelle1[[#This Row],[Heizleistung (35°C)]]+Tabelle1[[#This Row],[Heizleistung (55°C)]])/2)</f>
        <v>7.65</v>
      </c>
      <c r="M3185" s="20">
        <f>IF(Tabelle1[[#This Row],[Etas 55°C]]=0,0,(Tabelle1[[#This Row],[Etas 35°C]]*0.8+Tabelle1[[#This Row],[Etas 55°C]]*0.2))*2.5</f>
        <v>4.3100000000000005</v>
      </c>
      <c r="N3185" s="21">
        <f>IF(-(Tabelle1[[#This Row],[80%/20% SCOP]]-5.5)/5.5=1,"n.a.",-(Tabelle1[[#This Row],[80%/20% SCOP]]-5.5)/5.5)</f>
        <v>0.21636363636363629</v>
      </c>
    </row>
    <row r="3186" spans="1:14" ht="20.100000000000001" customHeight="1" x14ac:dyDescent="0.25">
      <c r="A3186" s="24">
        <v>16017028</v>
      </c>
      <c r="B3186" s="15" t="s">
        <v>3161</v>
      </c>
      <c r="C3186" s="15" t="s">
        <v>3253</v>
      </c>
      <c r="D3186" s="16" t="s">
        <v>2</v>
      </c>
      <c r="E3186" s="17">
        <v>11</v>
      </c>
      <c r="F3186" s="18">
        <v>1.92</v>
      </c>
      <c r="G3186" s="17">
        <v>11</v>
      </c>
      <c r="H3186" s="18">
        <v>1.42</v>
      </c>
      <c r="I3186" s="16" t="s">
        <v>3</v>
      </c>
      <c r="J3186" s="16" t="s">
        <v>15</v>
      </c>
      <c r="K3186" s="16" t="s">
        <v>4</v>
      </c>
      <c r="L3186" s="19">
        <f>IF(Tabelle1[[#This Row],[Heizleistung (55°C)]]=0,Tabelle1[[#This Row],[Heizleistung (35°C)]],(Tabelle1[[#This Row],[Heizleistung (35°C)]]+Tabelle1[[#This Row],[Heizleistung (55°C)]])/2)</f>
        <v>11</v>
      </c>
      <c r="M3186" s="20">
        <f>IF(Tabelle1[[#This Row],[Etas 55°C]]=0,0,(Tabelle1[[#This Row],[Etas 35°C]]*0.8+Tabelle1[[#This Row],[Etas 55°C]]*0.2))*2.5</f>
        <v>4.55</v>
      </c>
      <c r="N3186" s="21">
        <f>IF(-(Tabelle1[[#This Row],[80%/20% SCOP]]-5.5)/5.5=1,"n.a.",-(Tabelle1[[#This Row],[80%/20% SCOP]]-5.5)/5.5)</f>
        <v>0.17272727272727276</v>
      </c>
    </row>
    <row r="3187" spans="1:14" ht="20.100000000000001" customHeight="1" x14ac:dyDescent="0.25">
      <c r="A3187" s="24">
        <v>16008971</v>
      </c>
      <c r="B3187" s="15" t="s">
        <v>3161</v>
      </c>
      <c r="C3187" s="15" t="s">
        <v>3254</v>
      </c>
      <c r="D3187" s="16" t="s">
        <v>2</v>
      </c>
      <c r="E3187" s="17">
        <v>6.6</v>
      </c>
      <c r="F3187" s="18">
        <v>1.87</v>
      </c>
      <c r="G3187" s="17">
        <v>6</v>
      </c>
      <c r="H3187" s="18">
        <v>1.33</v>
      </c>
      <c r="I3187" s="16" t="s">
        <v>40</v>
      </c>
      <c r="J3187" s="16" t="s">
        <v>4</v>
      </c>
      <c r="K3187" s="16" t="s">
        <v>4</v>
      </c>
      <c r="L3187" s="19">
        <f>IF(Tabelle1[[#This Row],[Heizleistung (55°C)]]=0,Tabelle1[[#This Row],[Heizleistung (35°C)]],(Tabelle1[[#This Row],[Heizleistung (35°C)]]+Tabelle1[[#This Row],[Heizleistung (55°C)]])/2)</f>
        <v>6.3</v>
      </c>
      <c r="M3187" s="20">
        <f>IF(Tabelle1[[#This Row],[Etas 55°C]]=0,0,(Tabelle1[[#This Row],[Etas 35°C]]*0.8+Tabelle1[[#This Row],[Etas 55°C]]*0.2))*2.5</f>
        <v>4.4050000000000002</v>
      </c>
      <c r="N3187" s="21">
        <f>IF(-(Tabelle1[[#This Row],[80%/20% SCOP]]-5.5)/5.5=1,"n.a.",-(Tabelle1[[#This Row],[80%/20% SCOP]]-5.5)/5.5)</f>
        <v>0.19909090909090904</v>
      </c>
    </row>
    <row r="3188" spans="1:14" ht="20.100000000000001" customHeight="1" x14ac:dyDescent="0.25">
      <c r="A3188" s="24">
        <v>16009578</v>
      </c>
      <c r="B3188" s="15" t="s">
        <v>3161</v>
      </c>
      <c r="C3188" s="15" t="s">
        <v>3255</v>
      </c>
      <c r="D3188" s="16" t="s">
        <v>2</v>
      </c>
      <c r="E3188" s="17">
        <v>8</v>
      </c>
      <c r="F3188" s="18">
        <v>1.76</v>
      </c>
      <c r="G3188" s="17">
        <v>8</v>
      </c>
      <c r="H3188" s="18">
        <v>1.3</v>
      </c>
      <c r="I3188" s="16" t="s">
        <v>40</v>
      </c>
      <c r="J3188" s="16" t="s">
        <v>4</v>
      </c>
      <c r="K3188" s="16" t="s">
        <v>4</v>
      </c>
      <c r="L3188" s="19">
        <f>IF(Tabelle1[[#This Row],[Heizleistung (55°C)]]=0,Tabelle1[[#This Row],[Heizleistung (35°C)]],(Tabelle1[[#This Row],[Heizleistung (35°C)]]+Tabelle1[[#This Row],[Heizleistung (55°C)]])/2)</f>
        <v>8</v>
      </c>
      <c r="M3188" s="20">
        <f>IF(Tabelle1[[#This Row],[Etas 55°C]]=0,0,(Tabelle1[[#This Row],[Etas 35°C]]*0.8+Tabelle1[[#This Row],[Etas 55°C]]*0.2))*2.5</f>
        <v>4.17</v>
      </c>
      <c r="N3188" s="21">
        <f>IF(-(Tabelle1[[#This Row],[80%/20% SCOP]]-5.5)/5.5=1,"n.a.",-(Tabelle1[[#This Row],[80%/20% SCOP]]-5.5)/5.5)</f>
        <v>0.24181818181818182</v>
      </c>
    </row>
    <row r="3189" spans="1:14" ht="20.100000000000001" customHeight="1" x14ac:dyDescent="0.25">
      <c r="A3189" s="24">
        <v>16014340</v>
      </c>
      <c r="B3189" s="15" t="s">
        <v>3161</v>
      </c>
      <c r="C3189" s="15" t="s">
        <v>3256</v>
      </c>
      <c r="D3189" s="16" t="s">
        <v>2</v>
      </c>
      <c r="E3189" s="17">
        <v>8</v>
      </c>
      <c r="F3189" s="18">
        <v>1.87</v>
      </c>
      <c r="G3189" s="17">
        <v>8</v>
      </c>
      <c r="H3189" s="18">
        <v>1.4</v>
      </c>
      <c r="I3189" s="16" t="s">
        <v>40</v>
      </c>
      <c r="J3189" s="16" t="s">
        <v>4</v>
      </c>
      <c r="K3189" s="16" t="s">
        <v>4</v>
      </c>
      <c r="L3189" s="19">
        <f>IF(Tabelle1[[#This Row],[Heizleistung (55°C)]]=0,Tabelle1[[#This Row],[Heizleistung (35°C)]],(Tabelle1[[#This Row],[Heizleistung (35°C)]]+Tabelle1[[#This Row],[Heizleistung (55°C)]])/2)</f>
        <v>8</v>
      </c>
      <c r="M3189" s="20">
        <f>IF(Tabelle1[[#This Row],[Etas 55°C]]=0,0,(Tabelle1[[#This Row],[Etas 35°C]]*0.8+Tabelle1[[#This Row],[Etas 55°C]]*0.2))*2.5</f>
        <v>4.4400000000000004</v>
      </c>
      <c r="N3189" s="21">
        <f>IF(-(Tabelle1[[#This Row],[80%/20% SCOP]]-5.5)/5.5=1,"n.a.",-(Tabelle1[[#This Row],[80%/20% SCOP]]-5.5)/5.5)</f>
        <v>0.19272727272727266</v>
      </c>
    </row>
    <row r="3190" spans="1:14" ht="20.100000000000001" customHeight="1" x14ac:dyDescent="0.25">
      <c r="A3190" s="24">
        <v>16009443</v>
      </c>
      <c r="B3190" s="15" t="s">
        <v>3161</v>
      </c>
      <c r="C3190" s="15" t="s">
        <v>3257</v>
      </c>
      <c r="D3190" s="16" t="s">
        <v>2</v>
      </c>
      <c r="E3190" s="17">
        <v>10</v>
      </c>
      <c r="F3190" s="18">
        <v>1.77</v>
      </c>
      <c r="G3190" s="17">
        <v>10</v>
      </c>
      <c r="H3190" s="18">
        <v>1.3</v>
      </c>
      <c r="I3190" s="16" t="s">
        <v>40</v>
      </c>
      <c r="J3190" s="16" t="s">
        <v>4</v>
      </c>
      <c r="K3190" s="16" t="s">
        <v>4</v>
      </c>
      <c r="L3190" s="19">
        <f>IF(Tabelle1[[#This Row],[Heizleistung (55°C)]]=0,Tabelle1[[#This Row],[Heizleistung (35°C)]],(Tabelle1[[#This Row],[Heizleistung (35°C)]]+Tabelle1[[#This Row],[Heizleistung (55°C)]])/2)</f>
        <v>10</v>
      </c>
      <c r="M3190" s="20">
        <f>IF(Tabelle1[[#This Row],[Etas 55°C]]=0,0,(Tabelle1[[#This Row],[Etas 35°C]]*0.8+Tabelle1[[#This Row],[Etas 55°C]]*0.2))*2.5</f>
        <v>4.1900000000000004</v>
      </c>
      <c r="N3190" s="21">
        <f>IF(-(Tabelle1[[#This Row],[80%/20% SCOP]]-5.5)/5.5=1,"n.a.",-(Tabelle1[[#This Row],[80%/20% SCOP]]-5.5)/5.5)</f>
        <v>0.23818181818181811</v>
      </c>
    </row>
    <row r="3191" spans="1:14" ht="20.100000000000001" customHeight="1" x14ac:dyDescent="0.25">
      <c r="A3191" s="24">
        <v>16018658</v>
      </c>
      <c r="B3191" s="15" t="s">
        <v>3161</v>
      </c>
      <c r="C3191" s="15" t="s">
        <v>3258</v>
      </c>
      <c r="D3191" s="16" t="s">
        <v>2</v>
      </c>
      <c r="E3191" s="17">
        <v>14</v>
      </c>
      <c r="F3191" s="18">
        <v>1.75</v>
      </c>
      <c r="G3191" s="17">
        <v>14</v>
      </c>
      <c r="H3191" s="18">
        <v>1.31</v>
      </c>
      <c r="I3191" s="16" t="s">
        <v>40</v>
      </c>
      <c r="J3191" s="16" t="s">
        <v>4</v>
      </c>
      <c r="K3191" s="16" t="s">
        <v>4</v>
      </c>
      <c r="L3191" s="19">
        <f>IF(Tabelle1[[#This Row],[Heizleistung (55°C)]]=0,Tabelle1[[#This Row],[Heizleistung (35°C)]],(Tabelle1[[#This Row],[Heizleistung (35°C)]]+Tabelle1[[#This Row],[Heizleistung (55°C)]])/2)</f>
        <v>14</v>
      </c>
      <c r="M3191" s="20">
        <f>IF(Tabelle1[[#This Row],[Etas 55°C]]=0,0,(Tabelle1[[#This Row],[Etas 35°C]]*0.8+Tabelle1[[#This Row],[Etas 55°C]]*0.2))*2.5</f>
        <v>4.1550000000000002</v>
      </c>
      <c r="N3191" s="21">
        <f>IF(-(Tabelle1[[#This Row],[80%/20% SCOP]]-5.5)/5.5=1,"n.a.",-(Tabelle1[[#This Row],[80%/20% SCOP]]-5.5)/5.5)</f>
        <v>0.24454545454545451</v>
      </c>
    </row>
    <row r="3192" spans="1:14" ht="20.100000000000001" customHeight="1" x14ac:dyDescent="0.25">
      <c r="A3192" s="24">
        <v>16009445</v>
      </c>
      <c r="B3192" s="15" t="s">
        <v>3161</v>
      </c>
      <c r="C3192" s="15" t="s">
        <v>3259</v>
      </c>
      <c r="D3192" s="16" t="s">
        <v>2</v>
      </c>
      <c r="E3192" s="17">
        <v>10</v>
      </c>
      <c r="F3192" s="18">
        <v>1.77</v>
      </c>
      <c r="G3192" s="17">
        <v>10</v>
      </c>
      <c r="H3192" s="18">
        <v>1.3</v>
      </c>
      <c r="I3192" s="16" t="s">
        <v>40</v>
      </c>
      <c r="J3192" s="16" t="s">
        <v>4</v>
      </c>
      <c r="K3192" s="16" t="s">
        <v>4</v>
      </c>
      <c r="L3192" s="19">
        <f>IF(Tabelle1[[#This Row],[Heizleistung (55°C)]]=0,Tabelle1[[#This Row],[Heizleistung (35°C)]],(Tabelle1[[#This Row],[Heizleistung (35°C)]]+Tabelle1[[#This Row],[Heizleistung (55°C)]])/2)</f>
        <v>10</v>
      </c>
      <c r="M3192" s="20">
        <f>IF(Tabelle1[[#This Row],[Etas 55°C]]=0,0,(Tabelle1[[#This Row],[Etas 35°C]]*0.8+Tabelle1[[#This Row],[Etas 55°C]]*0.2))*2.5</f>
        <v>4.1900000000000004</v>
      </c>
      <c r="N3192" s="21">
        <f>IF(-(Tabelle1[[#This Row],[80%/20% SCOP]]-5.5)/5.5=1,"n.a.",-(Tabelle1[[#This Row],[80%/20% SCOP]]-5.5)/5.5)</f>
        <v>0.23818181818181811</v>
      </c>
    </row>
    <row r="3193" spans="1:14" ht="20.100000000000001" customHeight="1" x14ac:dyDescent="0.25">
      <c r="A3193" s="24">
        <v>16008679</v>
      </c>
      <c r="B3193" s="15" t="s">
        <v>3161</v>
      </c>
      <c r="C3193" s="15" t="s">
        <v>3260</v>
      </c>
      <c r="D3193" s="16" t="s">
        <v>2</v>
      </c>
      <c r="E3193" s="17">
        <v>320.76</v>
      </c>
      <c r="F3193" s="18">
        <v>1.49</v>
      </c>
      <c r="G3193" s="17"/>
      <c r="H3193" s="16"/>
      <c r="I3193" s="16" t="s">
        <v>355</v>
      </c>
      <c r="J3193" s="16" t="s">
        <v>15</v>
      </c>
      <c r="K3193" s="16" t="s">
        <v>4</v>
      </c>
      <c r="L3193" s="19">
        <f>IF(Tabelle1[[#This Row],[Heizleistung (55°C)]]=0,Tabelle1[[#This Row],[Heizleistung (35°C)]],(Tabelle1[[#This Row],[Heizleistung (35°C)]]+Tabelle1[[#This Row],[Heizleistung (55°C)]])/2)</f>
        <v>320.76</v>
      </c>
      <c r="M3193" s="20">
        <f>IF(Tabelle1[[#This Row],[Etas 55°C]]=0,0,(Tabelle1[[#This Row],[Etas 35°C]]*0.8+Tabelle1[[#This Row],[Etas 55°C]]*0.2))*2.5</f>
        <v>0</v>
      </c>
      <c r="N3193" s="21" t="str">
        <f>IF(-(Tabelle1[[#This Row],[80%/20% SCOP]]-5.5)/5.5=1,"n.a.",-(Tabelle1[[#This Row],[80%/20% SCOP]]-5.5)/5.5)</f>
        <v>n.a.</v>
      </c>
    </row>
    <row r="3194" spans="1:14" ht="20.100000000000001" customHeight="1" x14ac:dyDescent="0.25">
      <c r="A3194" s="24">
        <v>16007898</v>
      </c>
      <c r="B3194" s="15" t="s">
        <v>3161</v>
      </c>
      <c r="C3194" s="15" t="s">
        <v>3261</v>
      </c>
      <c r="D3194" s="16" t="s">
        <v>2</v>
      </c>
      <c r="E3194" s="17">
        <v>209.6</v>
      </c>
      <c r="F3194" s="18">
        <v>1.55</v>
      </c>
      <c r="G3194" s="17"/>
      <c r="H3194" s="16"/>
      <c r="I3194" s="16" t="s">
        <v>355</v>
      </c>
      <c r="J3194" s="16" t="s">
        <v>15</v>
      </c>
      <c r="K3194" s="16" t="s">
        <v>4</v>
      </c>
      <c r="L3194" s="19">
        <f>IF(Tabelle1[[#This Row],[Heizleistung (55°C)]]=0,Tabelle1[[#This Row],[Heizleistung (35°C)]],(Tabelle1[[#This Row],[Heizleistung (35°C)]]+Tabelle1[[#This Row],[Heizleistung (55°C)]])/2)</f>
        <v>209.6</v>
      </c>
      <c r="M3194" s="20">
        <f>IF(Tabelle1[[#This Row],[Etas 55°C]]=0,0,(Tabelle1[[#This Row],[Etas 35°C]]*0.8+Tabelle1[[#This Row],[Etas 55°C]]*0.2))*2.5</f>
        <v>0</v>
      </c>
      <c r="N3194" s="21" t="str">
        <f>IF(-(Tabelle1[[#This Row],[80%/20% SCOP]]-5.5)/5.5=1,"n.a.",-(Tabelle1[[#This Row],[80%/20% SCOP]]-5.5)/5.5)</f>
        <v>n.a.</v>
      </c>
    </row>
    <row r="3195" spans="1:14" ht="20.100000000000001" customHeight="1" x14ac:dyDescent="0.25">
      <c r="A3195" s="24">
        <v>16014181</v>
      </c>
      <c r="B3195" s="15" t="s">
        <v>3161</v>
      </c>
      <c r="C3195" s="15" t="s">
        <v>3262</v>
      </c>
      <c r="D3195" s="16" t="s">
        <v>2</v>
      </c>
      <c r="E3195" s="17">
        <v>4</v>
      </c>
      <c r="F3195" s="18">
        <v>1.91</v>
      </c>
      <c r="G3195" s="17">
        <v>3.6</v>
      </c>
      <c r="H3195" s="18">
        <v>1.3</v>
      </c>
      <c r="I3195" s="16" t="s">
        <v>40</v>
      </c>
      <c r="J3195" s="16" t="s">
        <v>4</v>
      </c>
      <c r="K3195" s="16" t="s">
        <v>4</v>
      </c>
      <c r="L3195" s="19">
        <f>IF(Tabelle1[[#This Row],[Heizleistung (55°C)]]=0,Tabelle1[[#This Row],[Heizleistung (35°C)]],(Tabelle1[[#This Row],[Heizleistung (35°C)]]+Tabelle1[[#This Row],[Heizleistung (55°C)]])/2)</f>
        <v>3.8</v>
      </c>
      <c r="M3195" s="20">
        <f>IF(Tabelle1[[#This Row],[Etas 55°C]]=0,0,(Tabelle1[[#This Row],[Etas 35°C]]*0.8+Tabelle1[[#This Row],[Etas 55°C]]*0.2))*2.5</f>
        <v>4.47</v>
      </c>
      <c r="N3195" s="21">
        <f>IF(-(Tabelle1[[#This Row],[80%/20% SCOP]]-5.5)/5.5=1,"n.a.",-(Tabelle1[[#This Row],[80%/20% SCOP]]-5.5)/5.5)</f>
        <v>0.18727272727272731</v>
      </c>
    </row>
    <row r="3196" spans="1:14" ht="20.100000000000001" customHeight="1" x14ac:dyDescent="0.25">
      <c r="A3196" s="24">
        <v>16008451</v>
      </c>
      <c r="B3196" s="15" t="s">
        <v>3161</v>
      </c>
      <c r="C3196" s="15" t="s">
        <v>3263</v>
      </c>
      <c r="D3196" s="16" t="s">
        <v>2</v>
      </c>
      <c r="E3196" s="17">
        <v>116.03</v>
      </c>
      <c r="F3196" s="18">
        <v>1.47</v>
      </c>
      <c r="G3196" s="17"/>
      <c r="H3196" s="16"/>
      <c r="I3196" s="16" t="s">
        <v>109</v>
      </c>
      <c r="J3196" s="16" t="s">
        <v>15</v>
      </c>
      <c r="K3196" s="16" t="s">
        <v>4</v>
      </c>
      <c r="L3196" s="19">
        <f>IF(Tabelle1[[#This Row],[Heizleistung (55°C)]]=0,Tabelle1[[#This Row],[Heizleistung (35°C)]],(Tabelle1[[#This Row],[Heizleistung (35°C)]]+Tabelle1[[#This Row],[Heizleistung (55°C)]])/2)</f>
        <v>116.03</v>
      </c>
      <c r="M3196" s="20">
        <f>IF(Tabelle1[[#This Row],[Etas 55°C]]=0,0,(Tabelle1[[#This Row],[Etas 35°C]]*0.8+Tabelle1[[#This Row],[Etas 55°C]]*0.2))*2.5</f>
        <v>0</v>
      </c>
      <c r="N3196" s="21" t="str">
        <f>IF(-(Tabelle1[[#This Row],[80%/20% SCOP]]-5.5)/5.5=1,"n.a.",-(Tabelle1[[#This Row],[80%/20% SCOP]]-5.5)/5.5)</f>
        <v>n.a.</v>
      </c>
    </row>
    <row r="3197" spans="1:14" ht="20.100000000000001" customHeight="1" x14ac:dyDescent="0.25">
      <c r="A3197" s="24">
        <v>16009532</v>
      </c>
      <c r="B3197" s="15" t="s">
        <v>3161</v>
      </c>
      <c r="C3197" s="15" t="s">
        <v>3264</v>
      </c>
      <c r="D3197" s="16" t="s">
        <v>2</v>
      </c>
      <c r="E3197" s="17">
        <v>6</v>
      </c>
      <c r="F3197" s="18">
        <v>1.75</v>
      </c>
      <c r="G3197" s="17">
        <v>6</v>
      </c>
      <c r="H3197" s="18">
        <v>1.3</v>
      </c>
      <c r="I3197" s="16" t="s">
        <v>40</v>
      </c>
      <c r="J3197" s="16" t="s">
        <v>4</v>
      </c>
      <c r="K3197" s="16" t="s">
        <v>4</v>
      </c>
      <c r="L3197" s="19">
        <f>IF(Tabelle1[[#This Row],[Heizleistung (55°C)]]=0,Tabelle1[[#This Row],[Heizleistung (35°C)]],(Tabelle1[[#This Row],[Heizleistung (35°C)]]+Tabelle1[[#This Row],[Heizleistung (55°C)]])/2)</f>
        <v>6</v>
      </c>
      <c r="M3197" s="20">
        <f>IF(Tabelle1[[#This Row],[Etas 55°C]]=0,0,(Tabelle1[[#This Row],[Etas 35°C]]*0.8+Tabelle1[[#This Row],[Etas 55°C]]*0.2))*2.5</f>
        <v>4.1500000000000004</v>
      </c>
      <c r="N3197" s="21">
        <f>IF(-(Tabelle1[[#This Row],[80%/20% SCOP]]-5.5)/5.5=1,"n.a.",-(Tabelle1[[#This Row],[80%/20% SCOP]]-5.5)/5.5)</f>
        <v>0.2454545454545454</v>
      </c>
    </row>
    <row r="3198" spans="1:14" ht="20.100000000000001" customHeight="1" x14ac:dyDescent="0.25">
      <c r="A3198" s="24">
        <v>16009513</v>
      </c>
      <c r="B3198" s="15" t="s">
        <v>3161</v>
      </c>
      <c r="C3198" s="15" t="s">
        <v>3265</v>
      </c>
      <c r="D3198" s="16" t="s">
        <v>2</v>
      </c>
      <c r="E3198" s="17">
        <v>14</v>
      </c>
      <c r="F3198" s="18">
        <v>1.77</v>
      </c>
      <c r="G3198" s="17">
        <v>14</v>
      </c>
      <c r="H3198" s="18">
        <v>1.34</v>
      </c>
      <c r="I3198" s="16" t="s">
        <v>40</v>
      </c>
      <c r="J3198" s="16" t="s">
        <v>4</v>
      </c>
      <c r="K3198" s="16" t="s">
        <v>4</v>
      </c>
      <c r="L3198" s="19">
        <f>IF(Tabelle1[[#This Row],[Heizleistung (55°C)]]=0,Tabelle1[[#This Row],[Heizleistung (35°C)]],(Tabelle1[[#This Row],[Heizleistung (35°C)]]+Tabelle1[[#This Row],[Heizleistung (55°C)]])/2)</f>
        <v>14</v>
      </c>
      <c r="M3198" s="20">
        <f>IF(Tabelle1[[#This Row],[Etas 55°C]]=0,0,(Tabelle1[[#This Row],[Etas 35°C]]*0.8+Tabelle1[[#This Row],[Etas 55°C]]*0.2))*2.5</f>
        <v>4.2100000000000009</v>
      </c>
      <c r="N3198" s="21">
        <f>IF(-(Tabelle1[[#This Row],[80%/20% SCOP]]-5.5)/5.5=1,"n.a.",-(Tabelle1[[#This Row],[80%/20% SCOP]]-5.5)/5.5)</f>
        <v>0.23454545454545439</v>
      </c>
    </row>
    <row r="3199" spans="1:14" ht="20.100000000000001" customHeight="1" x14ac:dyDescent="0.25">
      <c r="A3199" s="24">
        <v>16009025</v>
      </c>
      <c r="B3199" s="15" t="s">
        <v>3161</v>
      </c>
      <c r="C3199" s="15" t="s">
        <v>3266</v>
      </c>
      <c r="D3199" s="16" t="s">
        <v>2</v>
      </c>
      <c r="E3199" s="17">
        <v>7.1</v>
      </c>
      <c r="F3199" s="18">
        <v>1.87</v>
      </c>
      <c r="G3199" s="17">
        <v>7.1</v>
      </c>
      <c r="H3199" s="18">
        <v>1.33</v>
      </c>
      <c r="I3199" s="16" t="s">
        <v>40</v>
      </c>
      <c r="J3199" s="16" t="s">
        <v>4</v>
      </c>
      <c r="K3199" s="16" t="s">
        <v>4</v>
      </c>
      <c r="L3199" s="19">
        <f>IF(Tabelle1[[#This Row],[Heizleistung (55°C)]]=0,Tabelle1[[#This Row],[Heizleistung (35°C)]],(Tabelle1[[#This Row],[Heizleistung (35°C)]]+Tabelle1[[#This Row],[Heizleistung (55°C)]])/2)</f>
        <v>7.1</v>
      </c>
      <c r="M3199" s="20">
        <f>IF(Tabelle1[[#This Row],[Etas 55°C]]=0,0,(Tabelle1[[#This Row],[Etas 35°C]]*0.8+Tabelle1[[#This Row],[Etas 55°C]]*0.2))*2.5</f>
        <v>4.4050000000000002</v>
      </c>
      <c r="N3199" s="21">
        <f>IF(-(Tabelle1[[#This Row],[80%/20% SCOP]]-5.5)/5.5=1,"n.a.",-(Tabelle1[[#This Row],[80%/20% SCOP]]-5.5)/5.5)</f>
        <v>0.19909090909090904</v>
      </c>
    </row>
    <row r="3200" spans="1:14" ht="20.100000000000001" customHeight="1" x14ac:dyDescent="0.25">
      <c r="A3200" s="24">
        <v>16009420</v>
      </c>
      <c r="B3200" s="15" t="s">
        <v>3161</v>
      </c>
      <c r="C3200" s="15" t="s">
        <v>3267</v>
      </c>
      <c r="D3200" s="16" t="s">
        <v>2</v>
      </c>
      <c r="E3200" s="17">
        <v>10</v>
      </c>
      <c r="F3200" s="18">
        <v>1.78</v>
      </c>
      <c r="G3200" s="17">
        <v>10</v>
      </c>
      <c r="H3200" s="18">
        <v>1.35</v>
      </c>
      <c r="I3200" s="16" t="s">
        <v>40</v>
      </c>
      <c r="J3200" s="16" t="s">
        <v>4</v>
      </c>
      <c r="K3200" s="16" t="s">
        <v>4</v>
      </c>
      <c r="L3200" s="19">
        <f>IF(Tabelle1[[#This Row],[Heizleistung (55°C)]]=0,Tabelle1[[#This Row],[Heizleistung (35°C)]],(Tabelle1[[#This Row],[Heizleistung (35°C)]]+Tabelle1[[#This Row],[Heizleistung (55°C)]])/2)</f>
        <v>10</v>
      </c>
      <c r="M3200" s="20">
        <f>IF(Tabelle1[[#This Row],[Etas 55°C]]=0,0,(Tabelle1[[#This Row],[Etas 35°C]]*0.8+Tabelle1[[#This Row],[Etas 55°C]]*0.2))*2.5</f>
        <v>4.2350000000000003</v>
      </c>
      <c r="N3200" s="21">
        <f>IF(-(Tabelle1[[#This Row],[80%/20% SCOP]]-5.5)/5.5=1,"n.a.",-(Tabelle1[[#This Row],[80%/20% SCOP]]-5.5)/5.5)</f>
        <v>0.22999999999999995</v>
      </c>
    </row>
    <row r="3201" spans="1:14" ht="20.100000000000001" customHeight="1" x14ac:dyDescent="0.25">
      <c r="A3201" s="24">
        <v>16009424</v>
      </c>
      <c r="B3201" s="15" t="s">
        <v>3161</v>
      </c>
      <c r="C3201" s="15" t="s">
        <v>3268</v>
      </c>
      <c r="D3201" s="16" t="s">
        <v>2</v>
      </c>
      <c r="E3201" s="17">
        <v>10</v>
      </c>
      <c r="F3201" s="18">
        <v>1.78</v>
      </c>
      <c r="G3201" s="17">
        <v>10</v>
      </c>
      <c r="H3201" s="18">
        <v>1.35</v>
      </c>
      <c r="I3201" s="16" t="s">
        <v>40</v>
      </c>
      <c r="J3201" s="16" t="s">
        <v>4</v>
      </c>
      <c r="K3201" s="16" t="s">
        <v>4</v>
      </c>
      <c r="L3201" s="19">
        <f>IF(Tabelle1[[#This Row],[Heizleistung (55°C)]]=0,Tabelle1[[#This Row],[Heizleistung (35°C)]],(Tabelle1[[#This Row],[Heizleistung (35°C)]]+Tabelle1[[#This Row],[Heizleistung (55°C)]])/2)</f>
        <v>10</v>
      </c>
      <c r="M3201" s="20">
        <f>IF(Tabelle1[[#This Row],[Etas 55°C]]=0,0,(Tabelle1[[#This Row],[Etas 35°C]]*0.8+Tabelle1[[#This Row],[Etas 55°C]]*0.2))*2.5</f>
        <v>4.2350000000000003</v>
      </c>
      <c r="N3201" s="21">
        <f>IF(-(Tabelle1[[#This Row],[80%/20% SCOP]]-5.5)/5.5=1,"n.a.",-(Tabelle1[[#This Row],[80%/20% SCOP]]-5.5)/5.5)</f>
        <v>0.22999999999999995</v>
      </c>
    </row>
    <row r="3202" spans="1:14" ht="20.100000000000001" customHeight="1" x14ac:dyDescent="0.25">
      <c r="A3202" s="24">
        <v>16008968</v>
      </c>
      <c r="B3202" s="15" t="s">
        <v>3161</v>
      </c>
      <c r="C3202" s="15" t="s">
        <v>3269</v>
      </c>
      <c r="D3202" s="16" t="s">
        <v>2</v>
      </c>
      <c r="E3202" s="17">
        <v>6.6</v>
      </c>
      <c r="F3202" s="18">
        <v>1.87</v>
      </c>
      <c r="G3202" s="17">
        <v>6</v>
      </c>
      <c r="H3202" s="18">
        <v>1.33</v>
      </c>
      <c r="I3202" s="16" t="s">
        <v>40</v>
      </c>
      <c r="J3202" s="16" t="s">
        <v>4</v>
      </c>
      <c r="K3202" s="16" t="s">
        <v>4</v>
      </c>
      <c r="L3202" s="19">
        <f>IF(Tabelle1[[#This Row],[Heizleistung (55°C)]]=0,Tabelle1[[#This Row],[Heizleistung (35°C)]],(Tabelle1[[#This Row],[Heizleistung (35°C)]]+Tabelle1[[#This Row],[Heizleistung (55°C)]])/2)</f>
        <v>6.3</v>
      </c>
      <c r="M3202" s="20">
        <f>IF(Tabelle1[[#This Row],[Etas 55°C]]=0,0,(Tabelle1[[#This Row],[Etas 35°C]]*0.8+Tabelle1[[#This Row],[Etas 55°C]]*0.2))*2.5</f>
        <v>4.4050000000000002</v>
      </c>
      <c r="N3202" s="21">
        <f>IF(-(Tabelle1[[#This Row],[80%/20% SCOP]]-5.5)/5.5=1,"n.a.",-(Tabelle1[[#This Row],[80%/20% SCOP]]-5.5)/5.5)</f>
        <v>0.19909090909090904</v>
      </c>
    </row>
    <row r="3203" spans="1:14" ht="20.100000000000001" customHeight="1" x14ac:dyDescent="0.25">
      <c r="A3203" s="24">
        <v>16014335</v>
      </c>
      <c r="B3203" s="15" t="s">
        <v>3161</v>
      </c>
      <c r="C3203" s="15" t="s">
        <v>3270</v>
      </c>
      <c r="D3203" s="16" t="s">
        <v>2</v>
      </c>
      <c r="E3203" s="17">
        <v>8</v>
      </c>
      <c r="F3203" s="18">
        <v>1.87</v>
      </c>
      <c r="G3203" s="17">
        <v>8</v>
      </c>
      <c r="H3203" s="18">
        <v>1.4</v>
      </c>
      <c r="I3203" s="16" t="s">
        <v>40</v>
      </c>
      <c r="J3203" s="16" t="s">
        <v>4</v>
      </c>
      <c r="K3203" s="16" t="s">
        <v>4</v>
      </c>
      <c r="L3203" s="19">
        <f>IF(Tabelle1[[#This Row],[Heizleistung (55°C)]]=0,Tabelle1[[#This Row],[Heizleistung (35°C)]],(Tabelle1[[#This Row],[Heizleistung (35°C)]]+Tabelle1[[#This Row],[Heizleistung (55°C)]])/2)</f>
        <v>8</v>
      </c>
      <c r="M3203" s="20">
        <f>IF(Tabelle1[[#This Row],[Etas 55°C]]=0,0,(Tabelle1[[#This Row],[Etas 35°C]]*0.8+Tabelle1[[#This Row],[Etas 55°C]]*0.2))*2.5</f>
        <v>4.4400000000000004</v>
      </c>
      <c r="N3203" s="21">
        <f>IF(-(Tabelle1[[#This Row],[80%/20% SCOP]]-5.5)/5.5=1,"n.a.",-(Tabelle1[[#This Row],[80%/20% SCOP]]-5.5)/5.5)</f>
        <v>0.19272727272727266</v>
      </c>
    </row>
    <row r="3204" spans="1:14" ht="20.100000000000001" customHeight="1" x14ac:dyDescent="0.25">
      <c r="A3204" s="24">
        <v>16008217</v>
      </c>
      <c r="B3204" s="15" t="s">
        <v>3161</v>
      </c>
      <c r="C3204" s="15" t="s">
        <v>3271</v>
      </c>
      <c r="D3204" s="16" t="s">
        <v>2</v>
      </c>
      <c r="E3204" s="17">
        <v>736.23</v>
      </c>
      <c r="F3204" s="18">
        <v>1.57</v>
      </c>
      <c r="G3204" s="17"/>
      <c r="H3204" s="16"/>
      <c r="I3204" s="16" t="s">
        <v>3166</v>
      </c>
      <c r="J3204" s="16" t="s">
        <v>15</v>
      </c>
      <c r="K3204" s="16" t="s">
        <v>4</v>
      </c>
      <c r="L3204" s="19">
        <f>IF(Tabelle1[[#This Row],[Heizleistung (55°C)]]=0,Tabelle1[[#This Row],[Heizleistung (35°C)]],(Tabelle1[[#This Row],[Heizleistung (35°C)]]+Tabelle1[[#This Row],[Heizleistung (55°C)]])/2)</f>
        <v>736.23</v>
      </c>
      <c r="M3204" s="20">
        <f>IF(Tabelle1[[#This Row],[Etas 55°C]]=0,0,(Tabelle1[[#This Row],[Etas 35°C]]*0.8+Tabelle1[[#This Row],[Etas 55°C]]*0.2))*2.5</f>
        <v>0</v>
      </c>
      <c r="N3204" s="21" t="str">
        <f>IF(-(Tabelle1[[#This Row],[80%/20% SCOP]]-5.5)/5.5=1,"n.a.",-(Tabelle1[[#This Row],[80%/20% SCOP]]-5.5)/5.5)</f>
        <v>n.a.</v>
      </c>
    </row>
    <row r="3205" spans="1:14" ht="20.100000000000001" customHeight="1" x14ac:dyDescent="0.25">
      <c r="A3205" s="24">
        <v>16009368</v>
      </c>
      <c r="B3205" s="15" t="s">
        <v>3161</v>
      </c>
      <c r="C3205" s="15" t="s">
        <v>3272</v>
      </c>
      <c r="D3205" s="16" t="s">
        <v>2</v>
      </c>
      <c r="E3205" s="17">
        <v>6</v>
      </c>
      <c r="F3205" s="18">
        <v>1.78</v>
      </c>
      <c r="G3205" s="17">
        <v>6</v>
      </c>
      <c r="H3205" s="18">
        <v>1.34</v>
      </c>
      <c r="I3205" s="16" t="s">
        <v>40</v>
      </c>
      <c r="J3205" s="16" t="s">
        <v>4</v>
      </c>
      <c r="K3205" s="16" t="s">
        <v>4</v>
      </c>
      <c r="L3205" s="19">
        <f>IF(Tabelle1[[#This Row],[Heizleistung (55°C)]]=0,Tabelle1[[#This Row],[Heizleistung (35°C)]],(Tabelle1[[#This Row],[Heizleistung (35°C)]]+Tabelle1[[#This Row],[Heizleistung (55°C)]])/2)</f>
        <v>6</v>
      </c>
      <c r="M3205" s="20">
        <f>IF(Tabelle1[[#This Row],[Etas 55°C]]=0,0,(Tabelle1[[#This Row],[Etas 35°C]]*0.8+Tabelle1[[#This Row],[Etas 55°C]]*0.2))*2.5</f>
        <v>4.2300000000000004</v>
      </c>
      <c r="N3205" s="21">
        <f>IF(-(Tabelle1[[#This Row],[80%/20% SCOP]]-5.5)/5.5=1,"n.a.",-(Tabelle1[[#This Row],[80%/20% SCOP]]-5.5)/5.5)</f>
        <v>0.23090909090909084</v>
      </c>
    </row>
    <row r="3206" spans="1:14" ht="20.100000000000001" customHeight="1" x14ac:dyDescent="0.25">
      <c r="A3206" s="24">
        <v>16008215</v>
      </c>
      <c r="B3206" s="15" t="s">
        <v>3161</v>
      </c>
      <c r="C3206" s="15" t="s">
        <v>3273</v>
      </c>
      <c r="D3206" s="16" t="s">
        <v>2</v>
      </c>
      <c r="E3206" s="17">
        <v>572.88</v>
      </c>
      <c r="F3206" s="18">
        <v>1.54</v>
      </c>
      <c r="G3206" s="17"/>
      <c r="H3206" s="16"/>
      <c r="I3206" s="16" t="s">
        <v>3166</v>
      </c>
      <c r="J3206" s="16" t="s">
        <v>15</v>
      </c>
      <c r="K3206" s="16" t="s">
        <v>4</v>
      </c>
      <c r="L3206" s="19">
        <f>IF(Tabelle1[[#This Row],[Heizleistung (55°C)]]=0,Tabelle1[[#This Row],[Heizleistung (35°C)]],(Tabelle1[[#This Row],[Heizleistung (35°C)]]+Tabelle1[[#This Row],[Heizleistung (55°C)]])/2)</f>
        <v>572.88</v>
      </c>
      <c r="M3206" s="20">
        <f>IF(Tabelle1[[#This Row],[Etas 55°C]]=0,0,(Tabelle1[[#This Row],[Etas 35°C]]*0.8+Tabelle1[[#This Row],[Etas 55°C]]*0.2))*2.5</f>
        <v>0</v>
      </c>
      <c r="N3206" s="21" t="str">
        <f>IF(-(Tabelle1[[#This Row],[80%/20% SCOP]]-5.5)/5.5=1,"n.a.",-(Tabelle1[[#This Row],[80%/20% SCOP]]-5.5)/5.5)</f>
        <v>n.a.</v>
      </c>
    </row>
    <row r="3207" spans="1:14" ht="20.100000000000001" customHeight="1" x14ac:dyDescent="0.25">
      <c r="A3207" s="24">
        <v>16008343</v>
      </c>
      <c r="B3207" s="15" t="s">
        <v>3161</v>
      </c>
      <c r="C3207" s="15" t="s">
        <v>3274</v>
      </c>
      <c r="D3207" s="16" t="s">
        <v>2</v>
      </c>
      <c r="E3207" s="17">
        <v>101.72</v>
      </c>
      <c r="F3207" s="18">
        <v>1.5</v>
      </c>
      <c r="G3207" s="17"/>
      <c r="H3207" s="16"/>
      <c r="I3207" s="16" t="s">
        <v>355</v>
      </c>
      <c r="J3207" s="16" t="s">
        <v>15</v>
      </c>
      <c r="K3207" s="16" t="s">
        <v>4</v>
      </c>
      <c r="L3207" s="19">
        <f>IF(Tabelle1[[#This Row],[Heizleistung (55°C)]]=0,Tabelle1[[#This Row],[Heizleistung (35°C)]],(Tabelle1[[#This Row],[Heizleistung (35°C)]]+Tabelle1[[#This Row],[Heizleistung (55°C)]])/2)</f>
        <v>101.72</v>
      </c>
      <c r="M3207" s="20">
        <f>IF(Tabelle1[[#This Row],[Etas 55°C]]=0,0,(Tabelle1[[#This Row],[Etas 35°C]]*0.8+Tabelle1[[#This Row],[Etas 55°C]]*0.2))*2.5</f>
        <v>0</v>
      </c>
      <c r="N3207" s="21" t="str">
        <f>IF(-(Tabelle1[[#This Row],[80%/20% SCOP]]-5.5)/5.5=1,"n.a.",-(Tabelle1[[#This Row],[80%/20% SCOP]]-5.5)/5.5)</f>
        <v>n.a.</v>
      </c>
    </row>
    <row r="3208" spans="1:14" ht="20.100000000000001" customHeight="1" x14ac:dyDescent="0.25">
      <c r="A3208" s="24">
        <v>16009534</v>
      </c>
      <c r="B3208" s="15" t="s">
        <v>3161</v>
      </c>
      <c r="C3208" s="15" t="s">
        <v>3275</v>
      </c>
      <c r="D3208" s="16" t="s">
        <v>2</v>
      </c>
      <c r="E3208" s="17">
        <v>6</v>
      </c>
      <c r="F3208" s="18">
        <v>1.75</v>
      </c>
      <c r="G3208" s="17">
        <v>6</v>
      </c>
      <c r="H3208" s="18">
        <v>1.3</v>
      </c>
      <c r="I3208" s="16" t="s">
        <v>40</v>
      </c>
      <c r="J3208" s="16" t="s">
        <v>4</v>
      </c>
      <c r="K3208" s="16" t="s">
        <v>4</v>
      </c>
      <c r="L3208" s="19">
        <f>IF(Tabelle1[[#This Row],[Heizleistung (55°C)]]=0,Tabelle1[[#This Row],[Heizleistung (35°C)]],(Tabelle1[[#This Row],[Heizleistung (35°C)]]+Tabelle1[[#This Row],[Heizleistung (55°C)]])/2)</f>
        <v>6</v>
      </c>
      <c r="M3208" s="20">
        <f>IF(Tabelle1[[#This Row],[Etas 55°C]]=0,0,(Tabelle1[[#This Row],[Etas 35°C]]*0.8+Tabelle1[[#This Row],[Etas 55°C]]*0.2))*2.5</f>
        <v>4.1500000000000004</v>
      </c>
      <c r="N3208" s="21">
        <f>IF(-(Tabelle1[[#This Row],[80%/20% SCOP]]-5.5)/5.5=1,"n.a.",-(Tabelle1[[#This Row],[80%/20% SCOP]]-5.5)/5.5)</f>
        <v>0.2454545454545454</v>
      </c>
    </row>
    <row r="3209" spans="1:14" ht="20.100000000000001" customHeight="1" x14ac:dyDescent="0.25">
      <c r="A3209" s="24">
        <v>16008757</v>
      </c>
      <c r="B3209" s="15" t="s">
        <v>3161</v>
      </c>
      <c r="C3209" s="15" t="s">
        <v>3276</v>
      </c>
      <c r="D3209" s="16" t="s">
        <v>2</v>
      </c>
      <c r="E3209" s="17">
        <v>223.76</v>
      </c>
      <c r="F3209" s="18">
        <v>1.51</v>
      </c>
      <c r="G3209" s="17"/>
      <c r="H3209" s="16"/>
      <c r="I3209" s="16" t="s">
        <v>109</v>
      </c>
      <c r="J3209" s="16" t="s">
        <v>15</v>
      </c>
      <c r="K3209" s="16" t="s">
        <v>4</v>
      </c>
      <c r="L3209" s="19">
        <f>IF(Tabelle1[[#This Row],[Heizleistung (55°C)]]=0,Tabelle1[[#This Row],[Heizleistung (35°C)]],(Tabelle1[[#This Row],[Heizleistung (35°C)]]+Tabelle1[[#This Row],[Heizleistung (55°C)]])/2)</f>
        <v>223.76</v>
      </c>
      <c r="M3209" s="20">
        <f>IF(Tabelle1[[#This Row],[Etas 55°C]]=0,0,(Tabelle1[[#This Row],[Etas 35°C]]*0.8+Tabelle1[[#This Row],[Etas 55°C]]*0.2))*2.5</f>
        <v>0</v>
      </c>
      <c r="N3209" s="21" t="str">
        <f>IF(-(Tabelle1[[#This Row],[80%/20% SCOP]]-5.5)/5.5=1,"n.a.",-(Tabelle1[[#This Row],[80%/20% SCOP]]-5.5)/5.5)</f>
        <v>n.a.</v>
      </c>
    </row>
    <row r="3210" spans="1:14" ht="20.100000000000001" customHeight="1" x14ac:dyDescent="0.25">
      <c r="A3210" s="24">
        <v>16014211</v>
      </c>
      <c r="B3210" s="15" t="s">
        <v>3161</v>
      </c>
      <c r="C3210" s="15" t="s">
        <v>3277</v>
      </c>
      <c r="D3210" s="16" t="s">
        <v>2</v>
      </c>
      <c r="E3210" s="17">
        <v>6.1</v>
      </c>
      <c r="F3210" s="18">
        <v>1.89</v>
      </c>
      <c r="G3210" s="17">
        <v>6</v>
      </c>
      <c r="H3210" s="18">
        <v>1.36</v>
      </c>
      <c r="I3210" s="16" t="s">
        <v>40</v>
      </c>
      <c r="J3210" s="16" t="s">
        <v>4</v>
      </c>
      <c r="K3210" s="16" t="s">
        <v>4</v>
      </c>
      <c r="L3210" s="19">
        <f>IF(Tabelle1[[#This Row],[Heizleistung (55°C)]]=0,Tabelle1[[#This Row],[Heizleistung (35°C)]],(Tabelle1[[#This Row],[Heizleistung (35°C)]]+Tabelle1[[#This Row],[Heizleistung (55°C)]])/2)</f>
        <v>6.05</v>
      </c>
      <c r="M3210" s="20">
        <f>IF(Tabelle1[[#This Row],[Etas 55°C]]=0,0,(Tabelle1[[#This Row],[Etas 35°C]]*0.8+Tabelle1[[#This Row],[Etas 55°C]]*0.2))*2.5</f>
        <v>4.46</v>
      </c>
      <c r="N3210" s="21">
        <f>IF(-(Tabelle1[[#This Row],[80%/20% SCOP]]-5.5)/5.5=1,"n.a.",-(Tabelle1[[#This Row],[80%/20% SCOP]]-5.5)/5.5)</f>
        <v>0.18909090909090909</v>
      </c>
    </row>
    <row r="3211" spans="1:14" ht="20.100000000000001" customHeight="1" x14ac:dyDescent="0.25">
      <c r="A3211" s="24">
        <v>16008304</v>
      </c>
      <c r="B3211" s="15" t="s">
        <v>3161</v>
      </c>
      <c r="C3211" s="15" t="s">
        <v>3278</v>
      </c>
      <c r="D3211" s="16" t="s">
        <v>2</v>
      </c>
      <c r="E3211" s="17">
        <v>17.12</v>
      </c>
      <c r="F3211" s="18">
        <v>1.59</v>
      </c>
      <c r="G3211" s="17"/>
      <c r="H3211" s="16"/>
      <c r="I3211" s="16" t="s">
        <v>109</v>
      </c>
      <c r="J3211" s="16" t="s">
        <v>15</v>
      </c>
      <c r="K3211" s="16" t="s">
        <v>4</v>
      </c>
      <c r="L3211" s="19">
        <f>IF(Tabelle1[[#This Row],[Heizleistung (55°C)]]=0,Tabelle1[[#This Row],[Heizleistung (35°C)]],(Tabelle1[[#This Row],[Heizleistung (35°C)]]+Tabelle1[[#This Row],[Heizleistung (55°C)]])/2)</f>
        <v>17.12</v>
      </c>
      <c r="M3211" s="20">
        <f>IF(Tabelle1[[#This Row],[Etas 55°C]]=0,0,(Tabelle1[[#This Row],[Etas 35°C]]*0.8+Tabelle1[[#This Row],[Etas 55°C]]*0.2))*2.5</f>
        <v>0</v>
      </c>
      <c r="N3211" s="21" t="str">
        <f>IF(-(Tabelle1[[#This Row],[80%/20% SCOP]]-5.5)/5.5=1,"n.a.",-(Tabelle1[[#This Row],[80%/20% SCOP]]-5.5)/5.5)</f>
        <v>n.a.</v>
      </c>
    </row>
    <row r="3212" spans="1:14" ht="20.100000000000001" customHeight="1" x14ac:dyDescent="0.25">
      <c r="A3212" s="24">
        <v>16009059</v>
      </c>
      <c r="B3212" s="15" t="s">
        <v>3161</v>
      </c>
      <c r="C3212" s="15" t="s">
        <v>3279</v>
      </c>
      <c r="D3212" s="16" t="s">
        <v>2</v>
      </c>
      <c r="E3212" s="17">
        <v>5.0999999999999996</v>
      </c>
      <c r="F3212" s="18">
        <v>1.87</v>
      </c>
      <c r="G3212" s="17">
        <v>4.5999999999999996</v>
      </c>
      <c r="H3212" s="18">
        <v>1.32</v>
      </c>
      <c r="I3212" s="16" t="s">
        <v>40</v>
      </c>
      <c r="J3212" s="16" t="s">
        <v>4</v>
      </c>
      <c r="K3212" s="16" t="s">
        <v>4</v>
      </c>
      <c r="L3212" s="19">
        <f>IF(Tabelle1[[#This Row],[Heizleistung (55°C)]]=0,Tabelle1[[#This Row],[Heizleistung (35°C)]],(Tabelle1[[#This Row],[Heizleistung (35°C)]]+Tabelle1[[#This Row],[Heizleistung (55°C)]])/2)</f>
        <v>4.8499999999999996</v>
      </c>
      <c r="M3212" s="20">
        <f>IF(Tabelle1[[#This Row],[Etas 55°C]]=0,0,(Tabelle1[[#This Row],[Etas 35°C]]*0.8+Tabelle1[[#This Row],[Etas 55°C]]*0.2))*2.5</f>
        <v>4.4000000000000004</v>
      </c>
      <c r="N3212" s="21">
        <f>IF(-(Tabelle1[[#This Row],[80%/20% SCOP]]-5.5)/5.5=1,"n.a.",-(Tabelle1[[#This Row],[80%/20% SCOP]]-5.5)/5.5)</f>
        <v>0.19999999999999993</v>
      </c>
    </row>
    <row r="3213" spans="1:14" ht="20.100000000000001" customHeight="1" x14ac:dyDescent="0.25">
      <c r="A3213" s="24">
        <v>16008913</v>
      </c>
      <c r="B3213" s="15" t="s">
        <v>3161</v>
      </c>
      <c r="C3213" s="15" t="s">
        <v>3280</v>
      </c>
      <c r="D3213" s="16" t="s">
        <v>2</v>
      </c>
      <c r="E3213" s="17">
        <v>611.73</v>
      </c>
      <c r="F3213" s="18">
        <v>1.5</v>
      </c>
      <c r="G3213" s="17"/>
      <c r="H3213" s="16"/>
      <c r="I3213" s="16" t="s">
        <v>3166</v>
      </c>
      <c r="J3213" s="16" t="s">
        <v>15</v>
      </c>
      <c r="K3213" s="16" t="s">
        <v>4</v>
      </c>
      <c r="L3213" s="19">
        <f>IF(Tabelle1[[#This Row],[Heizleistung (55°C)]]=0,Tabelle1[[#This Row],[Heizleistung (35°C)]],(Tabelle1[[#This Row],[Heizleistung (35°C)]]+Tabelle1[[#This Row],[Heizleistung (55°C)]])/2)</f>
        <v>611.73</v>
      </c>
      <c r="M3213" s="20">
        <f>IF(Tabelle1[[#This Row],[Etas 55°C]]=0,0,(Tabelle1[[#This Row],[Etas 35°C]]*0.8+Tabelle1[[#This Row],[Etas 55°C]]*0.2))*2.5</f>
        <v>0</v>
      </c>
      <c r="N3213" s="21" t="str">
        <f>IF(-(Tabelle1[[#This Row],[80%/20% SCOP]]-5.5)/5.5=1,"n.a.",-(Tabelle1[[#This Row],[80%/20% SCOP]]-5.5)/5.5)</f>
        <v>n.a.</v>
      </c>
    </row>
    <row r="3214" spans="1:14" ht="20.100000000000001" customHeight="1" x14ac:dyDescent="0.25">
      <c r="A3214" s="24">
        <v>16009422</v>
      </c>
      <c r="B3214" s="15" t="s">
        <v>3161</v>
      </c>
      <c r="C3214" s="15" t="s">
        <v>3281</v>
      </c>
      <c r="D3214" s="16" t="s">
        <v>2</v>
      </c>
      <c r="E3214" s="17">
        <v>10</v>
      </c>
      <c r="F3214" s="18">
        <v>1.78</v>
      </c>
      <c r="G3214" s="17">
        <v>10</v>
      </c>
      <c r="H3214" s="18">
        <v>1.35</v>
      </c>
      <c r="I3214" s="16" t="s">
        <v>40</v>
      </c>
      <c r="J3214" s="16" t="s">
        <v>4</v>
      </c>
      <c r="K3214" s="16" t="s">
        <v>4</v>
      </c>
      <c r="L3214" s="19">
        <f>IF(Tabelle1[[#This Row],[Heizleistung (55°C)]]=0,Tabelle1[[#This Row],[Heizleistung (35°C)]],(Tabelle1[[#This Row],[Heizleistung (35°C)]]+Tabelle1[[#This Row],[Heizleistung (55°C)]])/2)</f>
        <v>10</v>
      </c>
      <c r="M3214" s="20">
        <f>IF(Tabelle1[[#This Row],[Etas 55°C]]=0,0,(Tabelle1[[#This Row],[Etas 35°C]]*0.8+Tabelle1[[#This Row],[Etas 55°C]]*0.2))*2.5</f>
        <v>4.2350000000000003</v>
      </c>
      <c r="N3214" s="21">
        <f>IF(-(Tabelle1[[#This Row],[80%/20% SCOP]]-5.5)/5.5=1,"n.a.",-(Tabelle1[[#This Row],[80%/20% SCOP]]-5.5)/5.5)</f>
        <v>0.22999999999999995</v>
      </c>
    </row>
    <row r="3215" spans="1:14" ht="20.100000000000001" customHeight="1" x14ac:dyDescent="0.25">
      <c r="A3215" s="24">
        <v>16008418</v>
      </c>
      <c r="B3215" s="15" t="s">
        <v>3161</v>
      </c>
      <c r="C3215" s="15" t="s">
        <v>3282</v>
      </c>
      <c r="D3215" s="16" t="s">
        <v>2</v>
      </c>
      <c r="E3215" s="17">
        <v>103.57</v>
      </c>
      <c r="F3215" s="18">
        <v>1.52</v>
      </c>
      <c r="G3215" s="17"/>
      <c r="H3215" s="16"/>
      <c r="I3215" s="16" t="s">
        <v>109</v>
      </c>
      <c r="J3215" s="16" t="s">
        <v>15</v>
      </c>
      <c r="K3215" s="16" t="s">
        <v>4</v>
      </c>
      <c r="L3215" s="19">
        <f>IF(Tabelle1[[#This Row],[Heizleistung (55°C)]]=0,Tabelle1[[#This Row],[Heizleistung (35°C)]],(Tabelle1[[#This Row],[Heizleistung (35°C)]]+Tabelle1[[#This Row],[Heizleistung (55°C)]])/2)</f>
        <v>103.57</v>
      </c>
      <c r="M3215" s="20">
        <f>IF(Tabelle1[[#This Row],[Etas 55°C]]=0,0,(Tabelle1[[#This Row],[Etas 35°C]]*0.8+Tabelle1[[#This Row],[Etas 55°C]]*0.2))*2.5</f>
        <v>0</v>
      </c>
      <c r="N3215" s="21" t="str">
        <f>IF(-(Tabelle1[[#This Row],[80%/20% SCOP]]-5.5)/5.5=1,"n.a.",-(Tabelle1[[#This Row],[80%/20% SCOP]]-5.5)/5.5)</f>
        <v>n.a.</v>
      </c>
    </row>
    <row r="3216" spans="1:14" ht="20.100000000000001" customHeight="1" x14ac:dyDescent="0.25">
      <c r="A3216" s="24">
        <v>16008809</v>
      </c>
      <c r="B3216" s="15" t="s">
        <v>3161</v>
      </c>
      <c r="C3216" s="15" t="s">
        <v>3283</v>
      </c>
      <c r="D3216" s="16" t="s">
        <v>2</v>
      </c>
      <c r="E3216" s="17">
        <v>293.87</v>
      </c>
      <c r="F3216" s="18">
        <v>1.45</v>
      </c>
      <c r="G3216" s="17"/>
      <c r="H3216" s="16"/>
      <c r="I3216" s="16" t="s">
        <v>355</v>
      </c>
      <c r="J3216" s="16" t="s">
        <v>15</v>
      </c>
      <c r="K3216" s="16" t="s">
        <v>4</v>
      </c>
      <c r="L3216" s="19">
        <f>IF(Tabelle1[[#This Row],[Heizleistung (55°C)]]=0,Tabelle1[[#This Row],[Heizleistung (35°C)]],(Tabelle1[[#This Row],[Heizleistung (35°C)]]+Tabelle1[[#This Row],[Heizleistung (55°C)]])/2)</f>
        <v>293.87</v>
      </c>
      <c r="M3216" s="20">
        <f>IF(Tabelle1[[#This Row],[Etas 55°C]]=0,0,(Tabelle1[[#This Row],[Etas 35°C]]*0.8+Tabelle1[[#This Row],[Etas 55°C]]*0.2))*2.5</f>
        <v>0</v>
      </c>
      <c r="N3216" s="21" t="str">
        <f>IF(-(Tabelle1[[#This Row],[80%/20% SCOP]]-5.5)/5.5=1,"n.a.",-(Tabelle1[[#This Row],[80%/20% SCOP]]-5.5)/5.5)</f>
        <v>n.a.</v>
      </c>
    </row>
    <row r="3217" spans="1:14" ht="20.100000000000001" customHeight="1" x14ac:dyDescent="0.25">
      <c r="A3217" s="24">
        <v>16014207</v>
      </c>
      <c r="B3217" s="15" t="s">
        <v>3161</v>
      </c>
      <c r="C3217" s="15" t="s">
        <v>3284</v>
      </c>
      <c r="D3217" s="16" t="s">
        <v>2</v>
      </c>
      <c r="E3217" s="17">
        <v>6.1</v>
      </c>
      <c r="F3217" s="18">
        <v>1.89</v>
      </c>
      <c r="G3217" s="17">
        <v>6</v>
      </c>
      <c r="H3217" s="18">
        <v>1.36</v>
      </c>
      <c r="I3217" s="16" t="s">
        <v>40</v>
      </c>
      <c r="J3217" s="16" t="s">
        <v>4</v>
      </c>
      <c r="K3217" s="16" t="s">
        <v>4</v>
      </c>
      <c r="L3217" s="19">
        <f>IF(Tabelle1[[#This Row],[Heizleistung (55°C)]]=0,Tabelle1[[#This Row],[Heizleistung (35°C)]],(Tabelle1[[#This Row],[Heizleistung (35°C)]]+Tabelle1[[#This Row],[Heizleistung (55°C)]])/2)</f>
        <v>6.05</v>
      </c>
      <c r="M3217" s="20">
        <f>IF(Tabelle1[[#This Row],[Etas 55°C]]=0,0,(Tabelle1[[#This Row],[Etas 35°C]]*0.8+Tabelle1[[#This Row],[Etas 55°C]]*0.2))*2.5</f>
        <v>4.46</v>
      </c>
      <c r="N3217" s="21">
        <f>IF(-(Tabelle1[[#This Row],[80%/20% SCOP]]-5.5)/5.5=1,"n.a.",-(Tabelle1[[#This Row],[80%/20% SCOP]]-5.5)/5.5)</f>
        <v>0.18909090909090909</v>
      </c>
    </row>
    <row r="3218" spans="1:14" ht="20.100000000000001" customHeight="1" x14ac:dyDescent="0.25">
      <c r="A3218" s="24">
        <v>16010800</v>
      </c>
      <c r="B3218" s="15" t="s">
        <v>3161</v>
      </c>
      <c r="C3218" s="15" t="s">
        <v>3285</v>
      </c>
      <c r="D3218" s="16" t="s">
        <v>2</v>
      </c>
      <c r="E3218" s="17">
        <v>5</v>
      </c>
      <c r="F3218" s="18">
        <v>1.82</v>
      </c>
      <c r="G3218" s="17">
        <v>5</v>
      </c>
      <c r="H3218" s="18">
        <v>1.38</v>
      </c>
      <c r="I3218" s="16" t="s">
        <v>3</v>
      </c>
      <c r="J3218" s="16" t="s">
        <v>4</v>
      </c>
      <c r="K3218" s="16" t="s">
        <v>4</v>
      </c>
      <c r="L3218" s="19">
        <f>IF(Tabelle1[[#This Row],[Heizleistung (55°C)]]=0,Tabelle1[[#This Row],[Heizleistung (35°C)]],(Tabelle1[[#This Row],[Heizleistung (35°C)]]+Tabelle1[[#This Row],[Heizleistung (55°C)]])/2)</f>
        <v>5</v>
      </c>
      <c r="M3218" s="20">
        <f>IF(Tabelle1[[#This Row],[Etas 55°C]]=0,0,(Tabelle1[[#This Row],[Etas 35°C]]*0.8+Tabelle1[[#This Row],[Etas 55°C]]*0.2))*2.5</f>
        <v>4.33</v>
      </c>
      <c r="N3218" s="21">
        <f>IF(-(Tabelle1[[#This Row],[80%/20% SCOP]]-5.5)/5.5=1,"n.a.",-(Tabelle1[[#This Row],[80%/20% SCOP]]-5.5)/5.5)</f>
        <v>0.21272727272727271</v>
      </c>
    </row>
    <row r="3219" spans="1:14" ht="20.100000000000001" customHeight="1" x14ac:dyDescent="0.25">
      <c r="A3219" s="24">
        <v>16008468</v>
      </c>
      <c r="B3219" s="15" t="s">
        <v>3161</v>
      </c>
      <c r="C3219" s="15" t="s">
        <v>3286</v>
      </c>
      <c r="D3219" s="16" t="s">
        <v>2</v>
      </c>
      <c r="E3219" s="17">
        <v>83.44</v>
      </c>
      <c r="F3219" s="18">
        <v>1.52</v>
      </c>
      <c r="G3219" s="17"/>
      <c r="H3219" s="16"/>
      <c r="I3219" s="16" t="s">
        <v>109</v>
      </c>
      <c r="J3219" s="16" t="s">
        <v>15</v>
      </c>
      <c r="K3219" s="16" t="s">
        <v>4</v>
      </c>
      <c r="L3219" s="19">
        <f>IF(Tabelle1[[#This Row],[Heizleistung (55°C)]]=0,Tabelle1[[#This Row],[Heizleistung (35°C)]],(Tabelle1[[#This Row],[Heizleistung (35°C)]]+Tabelle1[[#This Row],[Heizleistung (55°C)]])/2)</f>
        <v>83.44</v>
      </c>
      <c r="M3219" s="20">
        <f>IF(Tabelle1[[#This Row],[Etas 55°C]]=0,0,(Tabelle1[[#This Row],[Etas 35°C]]*0.8+Tabelle1[[#This Row],[Etas 55°C]]*0.2))*2.5</f>
        <v>0</v>
      </c>
      <c r="N3219" s="21" t="str">
        <f>IF(-(Tabelle1[[#This Row],[80%/20% SCOP]]-5.5)/5.5=1,"n.a.",-(Tabelle1[[#This Row],[80%/20% SCOP]]-5.5)/5.5)</f>
        <v>n.a.</v>
      </c>
    </row>
    <row r="3220" spans="1:14" ht="20.100000000000001" customHeight="1" x14ac:dyDescent="0.25">
      <c r="A3220" s="24">
        <v>16014318</v>
      </c>
      <c r="B3220" s="15" t="s">
        <v>3161</v>
      </c>
      <c r="C3220" s="15" t="s">
        <v>3287</v>
      </c>
      <c r="D3220" s="16" t="s">
        <v>2</v>
      </c>
      <c r="E3220" s="17">
        <v>14</v>
      </c>
      <c r="F3220" s="18">
        <v>1.77</v>
      </c>
      <c r="G3220" s="17">
        <v>14</v>
      </c>
      <c r="H3220" s="18">
        <v>1.35</v>
      </c>
      <c r="I3220" s="16" t="s">
        <v>40</v>
      </c>
      <c r="J3220" s="16" t="s">
        <v>4</v>
      </c>
      <c r="K3220" s="16" t="s">
        <v>4</v>
      </c>
      <c r="L3220" s="19">
        <f>IF(Tabelle1[[#This Row],[Heizleistung (55°C)]]=0,Tabelle1[[#This Row],[Heizleistung (35°C)]],(Tabelle1[[#This Row],[Heizleistung (35°C)]]+Tabelle1[[#This Row],[Heizleistung (55°C)]])/2)</f>
        <v>14</v>
      </c>
      <c r="M3220" s="20">
        <f>IF(Tabelle1[[#This Row],[Etas 55°C]]=0,0,(Tabelle1[[#This Row],[Etas 35°C]]*0.8+Tabelle1[[#This Row],[Etas 55°C]]*0.2))*2.5</f>
        <v>4.2150000000000007</v>
      </c>
      <c r="N3220" s="21">
        <f>IF(-(Tabelle1[[#This Row],[80%/20% SCOP]]-5.5)/5.5=1,"n.a.",-(Tabelle1[[#This Row],[80%/20% SCOP]]-5.5)/5.5)</f>
        <v>0.2336363636363635</v>
      </c>
    </row>
    <row r="3221" spans="1:14" ht="20.100000000000001" customHeight="1" x14ac:dyDescent="0.25">
      <c r="A3221" s="24">
        <v>16011693</v>
      </c>
      <c r="B3221" s="15" t="s">
        <v>3161</v>
      </c>
      <c r="C3221" s="15" t="s">
        <v>3288</v>
      </c>
      <c r="D3221" s="16" t="s">
        <v>2</v>
      </c>
      <c r="E3221" s="17">
        <v>50.5</v>
      </c>
      <c r="F3221" s="18">
        <v>1.72</v>
      </c>
      <c r="G3221" s="17">
        <v>49.4</v>
      </c>
      <c r="H3221" s="18">
        <v>1.34</v>
      </c>
      <c r="I3221" s="16" t="s">
        <v>40</v>
      </c>
      <c r="J3221" s="16" t="s">
        <v>15</v>
      </c>
      <c r="K3221" s="16" t="s">
        <v>4</v>
      </c>
      <c r="L3221" s="19">
        <f>IF(Tabelle1[[#This Row],[Heizleistung (55°C)]]=0,Tabelle1[[#This Row],[Heizleistung (35°C)]],(Tabelle1[[#This Row],[Heizleistung (35°C)]]+Tabelle1[[#This Row],[Heizleistung (55°C)]])/2)</f>
        <v>49.95</v>
      </c>
      <c r="M3221" s="20">
        <f>IF(Tabelle1[[#This Row],[Etas 55°C]]=0,0,(Tabelle1[[#This Row],[Etas 35°C]]*0.8+Tabelle1[[#This Row],[Etas 55°C]]*0.2))*2.5</f>
        <v>4.1100000000000003</v>
      </c>
      <c r="N3221" s="21">
        <f>IF(-(Tabelle1[[#This Row],[80%/20% SCOP]]-5.5)/5.5=1,"n.a.",-(Tabelle1[[#This Row],[80%/20% SCOP]]-5.5)/5.5)</f>
        <v>0.25272727272727269</v>
      </c>
    </row>
    <row r="3222" spans="1:14" ht="20.100000000000001" customHeight="1" x14ac:dyDescent="0.25">
      <c r="A3222" s="24">
        <v>16008175</v>
      </c>
      <c r="B3222" s="15" t="s">
        <v>3161</v>
      </c>
      <c r="C3222" s="15" t="s">
        <v>3289</v>
      </c>
      <c r="D3222" s="16" t="s">
        <v>2</v>
      </c>
      <c r="E3222" s="17">
        <v>30.51</v>
      </c>
      <c r="F3222" s="18">
        <v>1.58</v>
      </c>
      <c r="G3222" s="17"/>
      <c r="H3222" s="16"/>
      <c r="I3222" s="16" t="s">
        <v>109</v>
      </c>
      <c r="J3222" s="16" t="s">
        <v>15</v>
      </c>
      <c r="K3222" s="16" t="s">
        <v>4</v>
      </c>
      <c r="L3222" s="19">
        <f>IF(Tabelle1[[#This Row],[Heizleistung (55°C)]]=0,Tabelle1[[#This Row],[Heizleistung (35°C)]],(Tabelle1[[#This Row],[Heizleistung (35°C)]]+Tabelle1[[#This Row],[Heizleistung (55°C)]])/2)</f>
        <v>30.51</v>
      </c>
      <c r="M3222" s="20">
        <f>IF(Tabelle1[[#This Row],[Etas 55°C]]=0,0,(Tabelle1[[#This Row],[Etas 35°C]]*0.8+Tabelle1[[#This Row],[Etas 55°C]]*0.2))*2.5</f>
        <v>0</v>
      </c>
      <c r="N3222" s="21" t="str">
        <f>IF(-(Tabelle1[[#This Row],[80%/20% SCOP]]-5.5)/5.5=1,"n.a.",-(Tabelle1[[#This Row],[80%/20% SCOP]]-5.5)/5.5)</f>
        <v>n.a.</v>
      </c>
    </row>
    <row r="3223" spans="1:14" ht="20.100000000000001" customHeight="1" x14ac:dyDescent="0.25">
      <c r="A3223" s="24">
        <v>16008297</v>
      </c>
      <c r="B3223" s="15" t="s">
        <v>3161</v>
      </c>
      <c r="C3223" s="15" t="s">
        <v>3290</v>
      </c>
      <c r="D3223" s="16" t="s">
        <v>2</v>
      </c>
      <c r="E3223" s="17">
        <v>60.3</v>
      </c>
      <c r="F3223" s="18">
        <v>1.7</v>
      </c>
      <c r="G3223" s="17">
        <v>60</v>
      </c>
      <c r="H3223" s="18">
        <v>1.32</v>
      </c>
      <c r="I3223" s="16" t="s">
        <v>40</v>
      </c>
      <c r="J3223" s="16" t="s">
        <v>15</v>
      </c>
      <c r="K3223" s="16" t="s">
        <v>4</v>
      </c>
      <c r="L3223" s="19">
        <f>IF(Tabelle1[[#This Row],[Heizleistung (55°C)]]=0,Tabelle1[[#This Row],[Heizleistung (35°C)]],(Tabelle1[[#This Row],[Heizleistung (35°C)]]+Tabelle1[[#This Row],[Heizleistung (55°C)]])/2)</f>
        <v>60.15</v>
      </c>
      <c r="M3223" s="20">
        <f>IF(Tabelle1[[#This Row],[Etas 55°C]]=0,0,(Tabelle1[[#This Row],[Etas 35°C]]*0.8+Tabelle1[[#This Row],[Etas 55°C]]*0.2))*2.5</f>
        <v>4.0600000000000005</v>
      </c>
      <c r="N3223" s="21">
        <f>IF(-(Tabelle1[[#This Row],[80%/20% SCOP]]-5.5)/5.5=1,"n.a.",-(Tabelle1[[#This Row],[80%/20% SCOP]]-5.5)/5.5)</f>
        <v>0.26181818181818173</v>
      </c>
    </row>
    <row r="3224" spans="1:14" ht="20.100000000000001" customHeight="1" x14ac:dyDescent="0.25">
      <c r="A3224" s="24">
        <v>16014315</v>
      </c>
      <c r="B3224" s="15" t="s">
        <v>3161</v>
      </c>
      <c r="C3224" s="15" t="s">
        <v>3291</v>
      </c>
      <c r="D3224" s="16" t="s">
        <v>2</v>
      </c>
      <c r="E3224" s="17">
        <v>14</v>
      </c>
      <c r="F3224" s="18">
        <v>1.77</v>
      </c>
      <c r="G3224" s="17">
        <v>14</v>
      </c>
      <c r="H3224" s="18">
        <v>1.35</v>
      </c>
      <c r="I3224" s="16" t="s">
        <v>40</v>
      </c>
      <c r="J3224" s="16" t="s">
        <v>4</v>
      </c>
      <c r="K3224" s="16" t="s">
        <v>4</v>
      </c>
      <c r="L3224" s="19">
        <f>IF(Tabelle1[[#This Row],[Heizleistung (55°C)]]=0,Tabelle1[[#This Row],[Heizleistung (35°C)]],(Tabelle1[[#This Row],[Heizleistung (35°C)]]+Tabelle1[[#This Row],[Heizleistung (55°C)]])/2)</f>
        <v>14</v>
      </c>
      <c r="M3224" s="20">
        <f>IF(Tabelle1[[#This Row],[Etas 55°C]]=0,0,(Tabelle1[[#This Row],[Etas 35°C]]*0.8+Tabelle1[[#This Row],[Etas 55°C]]*0.2))*2.5</f>
        <v>4.2150000000000007</v>
      </c>
      <c r="N3224" s="21">
        <f>IF(-(Tabelle1[[#This Row],[80%/20% SCOP]]-5.5)/5.5=1,"n.a.",-(Tabelle1[[#This Row],[80%/20% SCOP]]-5.5)/5.5)</f>
        <v>0.2336363636363635</v>
      </c>
    </row>
    <row r="3225" spans="1:14" ht="20.100000000000001" customHeight="1" x14ac:dyDescent="0.25">
      <c r="A3225" s="24">
        <v>16008536</v>
      </c>
      <c r="B3225" s="15" t="s">
        <v>3161</v>
      </c>
      <c r="C3225" s="15" t="s">
        <v>3292</v>
      </c>
      <c r="D3225" s="16" t="s">
        <v>2</v>
      </c>
      <c r="E3225" s="17">
        <v>116.03</v>
      </c>
      <c r="F3225" s="18">
        <v>1.47</v>
      </c>
      <c r="G3225" s="17"/>
      <c r="H3225" s="16"/>
      <c r="I3225" s="16" t="s">
        <v>109</v>
      </c>
      <c r="J3225" s="16" t="s">
        <v>15</v>
      </c>
      <c r="K3225" s="16" t="s">
        <v>4</v>
      </c>
      <c r="L3225" s="19">
        <f>IF(Tabelle1[[#This Row],[Heizleistung (55°C)]]=0,Tabelle1[[#This Row],[Heizleistung (35°C)]],(Tabelle1[[#This Row],[Heizleistung (35°C)]]+Tabelle1[[#This Row],[Heizleistung (55°C)]])/2)</f>
        <v>116.03</v>
      </c>
      <c r="M3225" s="20">
        <f>IF(Tabelle1[[#This Row],[Etas 55°C]]=0,0,(Tabelle1[[#This Row],[Etas 35°C]]*0.8+Tabelle1[[#This Row],[Etas 55°C]]*0.2))*2.5</f>
        <v>0</v>
      </c>
      <c r="N3225" s="21" t="str">
        <f>IF(-(Tabelle1[[#This Row],[80%/20% SCOP]]-5.5)/5.5=1,"n.a.",-(Tabelle1[[#This Row],[80%/20% SCOP]]-5.5)/5.5)</f>
        <v>n.a.</v>
      </c>
    </row>
    <row r="3226" spans="1:14" ht="20.100000000000001" customHeight="1" x14ac:dyDescent="0.25">
      <c r="A3226" s="24">
        <v>16011105</v>
      </c>
      <c r="B3226" s="15" t="s">
        <v>3161</v>
      </c>
      <c r="C3226" s="15" t="s">
        <v>3293</v>
      </c>
      <c r="D3226" s="16" t="s">
        <v>2</v>
      </c>
      <c r="E3226" s="17">
        <v>14</v>
      </c>
      <c r="F3226" s="18">
        <v>1.78</v>
      </c>
      <c r="G3226" s="17">
        <v>14</v>
      </c>
      <c r="H3226" s="18">
        <v>1.33</v>
      </c>
      <c r="I3226" s="16" t="s">
        <v>40</v>
      </c>
      <c r="J3226" s="16" t="s">
        <v>4</v>
      </c>
      <c r="K3226" s="16" t="s">
        <v>4</v>
      </c>
      <c r="L3226" s="19">
        <f>IF(Tabelle1[[#This Row],[Heizleistung (55°C)]]=0,Tabelle1[[#This Row],[Heizleistung (35°C)]],(Tabelle1[[#This Row],[Heizleistung (35°C)]]+Tabelle1[[#This Row],[Heizleistung (55°C)]])/2)</f>
        <v>14</v>
      </c>
      <c r="M3226" s="20">
        <f>IF(Tabelle1[[#This Row],[Etas 55°C]]=0,0,(Tabelle1[[#This Row],[Etas 35°C]]*0.8+Tabelle1[[#This Row],[Etas 55°C]]*0.2))*2.5</f>
        <v>4.2250000000000005</v>
      </c>
      <c r="N3226" s="21">
        <f>IF(-(Tabelle1[[#This Row],[80%/20% SCOP]]-5.5)/5.5=1,"n.a.",-(Tabelle1[[#This Row],[80%/20% SCOP]]-5.5)/5.5)</f>
        <v>0.23181818181818173</v>
      </c>
    </row>
    <row r="3227" spans="1:14" ht="20.100000000000001" customHeight="1" x14ac:dyDescent="0.25">
      <c r="A3227" s="24">
        <v>16014329</v>
      </c>
      <c r="B3227" s="15" t="s">
        <v>3161</v>
      </c>
      <c r="C3227" s="15" t="s">
        <v>3294</v>
      </c>
      <c r="D3227" s="16" t="s">
        <v>2</v>
      </c>
      <c r="E3227" s="17">
        <v>6</v>
      </c>
      <c r="F3227" s="18">
        <v>1.88</v>
      </c>
      <c r="G3227" s="17">
        <v>6</v>
      </c>
      <c r="H3227" s="18">
        <v>1.31</v>
      </c>
      <c r="I3227" s="16" t="s">
        <v>40</v>
      </c>
      <c r="J3227" s="16" t="s">
        <v>4</v>
      </c>
      <c r="K3227" s="16" t="s">
        <v>4</v>
      </c>
      <c r="L3227" s="19">
        <f>IF(Tabelle1[[#This Row],[Heizleistung (55°C)]]=0,Tabelle1[[#This Row],[Heizleistung (35°C)]],(Tabelle1[[#This Row],[Heizleistung (35°C)]]+Tabelle1[[#This Row],[Heizleistung (55°C)]])/2)</f>
        <v>6</v>
      </c>
      <c r="M3227" s="20">
        <f>IF(Tabelle1[[#This Row],[Etas 55°C]]=0,0,(Tabelle1[[#This Row],[Etas 35°C]]*0.8+Tabelle1[[#This Row],[Etas 55°C]]*0.2))*2.5</f>
        <v>4.415</v>
      </c>
      <c r="N3227" s="21">
        <f>IF(-(Tabelle1[[#This Row],[80%/20% SCOP]]-5.5)/5.5=1,"n.a.",-(Tabelle1[[#This Row],[80%/20% SCOP]]-5.5)/5.5)</f>
        <v>0.19727272727272727</v>
      </c>
    </row>
    <row r="3228" spans="1:14" ht="20.100000000000001" customHeight="1" x14ac:dyDescent="0.25">
      <c r="A3228" s="24">
        <v>16008313</v>
      </c>
      <c r="B3228" s="15" t="s">
        <v>3161</v>
      </c>
      <c r="C3228" s="15" t="s">
        <v>3295</v>
      </c>
      <c r="D3228" s="16" t="s">
        <v>2</v>
      </c>
      <c r="E3228" s="17">
        <v>65.900000000000006</v>
      </c>
      <c r="F3228" s="18">
        <v>1.56</v>
      </c>
      <c r="G3228" s="17"/>
      <c r="H3228" s="16"/>
      <c r="I3228" s="16" t="s">
        <v>109</v>
      </c>
      <c r="J3228" s="16" t="s">
        <v>15</v>
      </c>
      <c r="K3228" s="16" t="s">
        <v>4</v>
      </c>
      <c r="L3228" s="19">
        <f>IF(Tabelle1[[#This Row],[Heizleistung (55°C)]]=0,Tabelle1[[#This Row],[Heizleistung (35°C)]],(Tabelle1[[#This Row],[Heizleistung (35°C)]]+Tabelle1[[#This Row],[Heizleistung (55°C)]])/2)</f>
        <v>65.900000000000006</v>
      </c>
      <c r="M3228" s="20">
        <f>IF(Tabelle1[[#This Row],[Etas 55°C]]=0,0,(Tabelle1[[#This Row],[Etas 35°C]]*0.8+Tabelle1[[#This Row],[Etas 55°C]]*0.2))*2.5</f>
        <v>0</v>
      </c>
      <c r="N3228" s="21" t="str">
        <f>IF(-(Tabelle1[[#This Row],[80%/20% SCOP]]-5.5)/5.5=1,"n.a.",-(Tabelle1[[#This Row],[80%/20% SCOP]]-5.5)/5.5)</f>
        <v>n.a.</v>
      </c>
    </row>
    <row r="3229" spans="1:14" ht="20.100000000000001" customHeight="1" x14ac:dyDescent="0.25">
      <c r="A3229" s="24">
        <v>16008109</v>
      </c>
      <c r="B3229" s="15" t="s">
        <v>3161</v>
      </c>
      <c r="C3229" s="15" t="s">
        <v>3296</v>
      </c>
      <c r="D3229" s="16" t="s">
        <v>2</v>
      </c>
      <c r="E3229" s="17">
        <v>632.78</v>
      </c>
      <c r="F3229" s="18">
        <v>1.69</v>
      </c>
      <c r="G3229" s="17"/>
      <c r="H3229" s="16"/>
      <c r="I3229" s="16" t="s">
        <v>130</v>
      </c>
      <c r="J3229" s="16" t="s">
        <v>15</v>
      </c>
      <c r="K3229" s="16" t="s">
        <v>4</v>
      </c>
      <c r="L3229" s="19">
        <f>IF(Tabelle1[[#This Row],[Heizleistung (55°C)]]=0,Tabelle1[[#This Row],[Heizleistung (35°C)]],(Tabelle1[[#This Row],[Heizleistung (35°C)]]+Tabelle1[[#This Row],[Heizleistung (55°C)]])/2)</f>
        <v>632.78</v>
      </c>
      <c r="M3229" s="20">
        <f>IF(Tabelle1[[#This Row],[Etas 55°C]]=0,0,(Tabelle1[[#This Row],[Etas 35°C]]*0.8+Tabelle1[[#This Row],[Etas 55°C]]*0.2))*2.5</f>
        <v>0</v>
      </c>
      <c r="N3229" s="21" t="str">
        <f>IF(-(Tabelle1[[#This Row],[80%/20% SCOP]]-5.5)/5.5=1,"n.a.",-(Tabelle1[[#This Row],[80%/20% SCOP]]-5.5)/5.5)</f>
        <v>n.a.</v>
      </c>
    </row>
    <row r="3230" spans="1:14" ht="20.100000000000001" customHeight="1" x14ac:dyDescent="0.25">
      <c r="A3230" s="24">
        <v>16009563</v>
      </c>
      <c r="B3230" s="15" t="s">
        <v>3161</v>
      </c>
      <c r="C3230" s="15" t="s">
        <v>3297</v>
      </c>
      <c r="D3230" s="16" t="s">
        <v>2</v>
      </c>
      <c r="E3230" s="17">
        <v>8</v>
      </c>
      <c r="F3230" s="18">
        <v>1.76</v>
      </c>
      <c r="G3230" s="17">
        <v>8</v>
      </c>
      <c r="H3230" s="18">
        <v>1.3</v>
      </c>
      <c r="I3230" s="16" t="s">
        <v>40</v>
      </c>
      <c r="J3230" s="16" t="s">
        <v>4</v>
      </c>
      <c r="K3230" s="16" t="s">
        <v>4</v>
      </c>
      <c r="L3230" s="19">
        <f>IF(Tabelle1[[#This Row],[Heizleistung (55°C)]]=0,Tabelle1[[#This Row],[Heizleistung (35°C)]],(Tabelle1[[#This Row],[Heizleistung (35°C)]]+Tabelle1[[#This Row],[Heizleistung (55°C)]])/2)</f>
        <v>8</v>
      </c>
      <c r="M3230" s="20">
        <f>IF(Tabelle1[[#This Row],[Etas 55°C]]=0,0,(Tabelle1[[#This Row],[Etas 35°C]]*0.8+Tabelle1[[#This Row],[Etas 55°C]]*0.2))*2.5</f>
        <v>4.17</v>
      </c>
      <c r="N3230" s="21">
        <f>IF(-(Tabelle1[[#This Row],[80%/20% SCOP]]-5.5)/5.5=1,"n.a.",-(Tabelle1[[#This Row],[80%/20% SCOP]]-5.5)/5.5)</f>
        <v>0.24181818181818182</v>
      </c>
    </row>
    <row r="3231" spans="1:14" ht="20.100000000000001" customHeight="1" x14ac:dyDescent="0.25">
      <c r="A3231" s="24">
        <v>16008095</v>
      </c>
      <c r="B3231" s="15" t="s">
        <v>3161</v>
      </c>
      <c r="C3231" s="15" t="s">
        <v>3298</v>
      </c>
      <c r="D3231" s="16" t="s">
        <v>2</v>
      </c>
      <c r="E3231" s="17">
        <v>616.91</v>
      </c>
      <c r="F3231" s="18">
        <v>1.52</v>
      </c>
      <c r="G3231" s="17"/>
      <c r="H3231" s="16"/>
      <c r="I3231" s="16" t="s">
        <v>355</v>
      </c>
      <c r="J3231" s="16" t="s">
        <v>15</v>
      </c>
      <c r="K3231" s="16" t="s">
        <v>4</v>
      </c>
      <c r="L3231" s="19">
        <f>IF(Tabelle1[[#This Row],[Heizleistung (55°C)]]=0,Tabelle1[[#This Row],[Heizleistung (35°C)]],(Tabelle1[[#This Row],[Heizleistung (35°C)]]+Tabelle1[[#This Row],[Heizleistung (55°C)]])/2)</f>
        <v>616.91</v>
      </c>
      <c r="M3231" s="20">
        <f>IF(Tabelle1[[#This Row],[Etas 55°C]]=0,0,(Tabelle1[[#This Row],[Etas 35°C]]*0.8+Tabelle1[[#This Row],[Etas 55°C]]*0.2))*2.5</f>
        <v>0</v>
      </c>
      <c r="N3231" s="21" t="str">
        <f>IF(-(Tabelle1[[#This Row],[80%/20% SCOP]]-5.5)/5.5=1,"n.a.",-(Tabelle1[[#This Row],[80%/20% SCOP]]-5.5)/5.5)</f>
        <v>n.a.</v>
      </c>
    </row>
    <row r="3232" spans="1:14" ht="20.100000000000001" customHeight="1" x14ac:dyDescent="0.25">
      <c r="A3232" s="24">
        <v>16009397</v>
      </c>
      <c r="B3232" s="15" t="s">
        <v>3161</v>
      </c>
      <c r="C3232" s="15" t="s">
        <v>3299</v>
      </c>
      <c r="D3232" s="16" t="s">
        <v>2</v>
      </c>
      <c r="E3232" s="17">
        <v>8</v>
      </c>
      <c r="F3232" s="18">
        <v>1.81</v>
      </c>
      <c r="G3232" s="17">
        <v>8</v>
      </c>
      <c r="H3232" s="18">
        <v>1.35</v>
      </c>
      <c r="I3232" s="16" t="s">
        <v>40</v>
      </c>
      <c r="J3232" s="16" t="s">
        <v>4</v>
      </c>
      <c r="K3232" s="16" t="s">
        <v>4</v>
      </c>
      <c r="L3232" s="19">
        <f>IF(Tabelle1[[#This Row],[Heizleistung (55°C)]]=0,Tabelle1[[#This Row],[Heizleistung (35°C)]],(Tabelle1[[#This Row],[Heizleistung (35°C)]]+Tabelle1[[#This Row],[Heizleistung (55°C)]])/2)</f>
        <v>8</v>
      </c>
      <c r="M3232" s="20">
        <f>IF(Tabelle1[[#This Row],[Etas 55°C]]=0,0,(Tabelle1[[#This Row],[Etas 35°C]]*0.8+Tabelle1[[#This Row],[Etas 55°C]]*0.2))*2.5</f>
        <v>4.2950000000000008</v>
      </c>
      <c r="N3232" s="21">
        <f>IF(-(Tabelle1[[#This Row],[80%/20% SCOP]]-5.5)/5.5=1,"n.a.",-(Tabelle1[[#This Row],[80%/20% SCOP]]-5.5)/5.5)</f>
        <v>0.21909090909090895</v>
      </c>
    </row>
    <row r="3233" spans="1:14" ht="20.100000000000001" customHeight="1" x14ac:dyDescent="0.25">
      <c r="A3233" s="24">
        <v>16014304</v>
      </c>
      <c r="B3233" s="15" t="s">
        <v>3161</v>
      </c>
      <c r="C3233" s="15" t="s">
        <v>3300</v>
      </c>
      <c r="D3233" s="16" t="s">
        <v>2</v>
      </c>
      <c r="E3233" s="17">
        <v>12.1</v>
      </c>
      <c r="F3233" s="18">
        <v>1.79</v>
      </c>
      <c r="G3233" s="17">
        <v>12.1</v>
      </c>
      <c r="H3233" s="18">
        <v>1.32</v>
      </c>
      <c r="I3233" s="16" t="s">
        <v>40</v>
      </c>
      <c r="J3233" s="16" t="s">
        <v>4</v>
      </c>
      <c r="K3233" s="16" t="s">
        <v>4</v>
      </c>
      <c r="L3233" s="19">
        <f>IF(Tabelle1[[#This Row],[Heizleistung (55°C)]]=0,Tabelle1[[#This Row],[Heizleistung (35°C)]],(Tabelle1[[#This Row],[Heizleistung (35°C)]]+Tabelle1[[#This Row],[Heizleistung (55°C)]])/2)</f>
        <v>12.1</v>
      </c>
      <c r="M3233" s="20">
        <f>IF(Tabelle1[[#This Row],[Etas 55°C]]=0,0,(Tabelle1[[#This Row],[Etas 35°C]]*0.8+Tabelle1[[#This Row],[Etas 55°C]]*0.2))*2.5</f>
        <v>4.24</v>
      </c>
      <c r="N3233" s="21">
        <f>IF(-(Tabelle1[[#This Row],[80%/20% SCOP]]-5.5)/5.5=1,"n.a.",-(Tabelle1[[#This Row],[80%/20% SCOP]]-5.5)/5.5)</f>
        <v>0.22909090909090904</v>
      </c>
    </row>
    <row r="3234" spans="1:14" ht="20.100000000000001" customHeight="1" x14ac:dyDescent="0.25">
      <c r="A3234" s="24">
        <v>16009154</v>
      </c>
      <c r="B3234" s="15" t="s">
        <v>3161</v>
      </c>
      <c r="C3234" s="15" t="s">
        <v>3301</v>
      </c>
      <c r="D3234" s="16" t="s">
        <v>2</v>
      </c>
      <c r="E3234" s="17">
        <v>17</v>
      </c>
      <c r="F3234" s="18">
        <v>1.65</v>
      </c>
      <c r="G3234" s="17">
        <v>15.8</v>
      </c>
      <c r="H3234" s="18">
        <v>1.28</v>
      </c>
      <c r="I3234" s="16" t="s">
        <v>109</v>
      </c>
      <c r="J3234" s="16" t="s">
        <v>4</v>
      </c>
      <c r="K3234" s="16" t="s">
        <v>4</v>
      </c>
      <c r="L3234" s="19">
        <f>IF(Tabelle1[[#This Row],[Heizleistung (55°C)]]=0,Tabelle1[[#This Row],[Heizleistung (35°C)]],(Tabelle1[[#This Row],[Heizleistung (35°C)]]+Tabelle1[[#This Row],[Heizleistung (55°C)]])/2)</f>
        <v>16.399999999999999</v>
      </c>
      <c r="M3234" s="20">
        <f>IF(Tabelle1[[#This Row],[Etas 55°C]]=0,0,(Tabelle1[[#This Row],[Etas 35°C]]*0.8+Tabelle1[[#This Row],[Etas 55°C]]*0.2))*2.5</f>
        <v>3.9400000000000004</v>
      </c>
      <c r="N3234" s="21">
        <f>IF(-(Tabelle1[[#This Row],[80%/20% SCOP]]-5.5)/5.5=1,"n.a.",-(Tabelle1[[#This Row],[80%/20% SCOP]]-5.5)/5.5)</f>
        <v>0.28363636363636358</v>
      </c>
    </row>
    <row r="3235" spans="1:14" ht="20.100000000000001" customHeight="1" x14ac:dyDescent="0.25">
      <c r="A3235" s="24">
        <v>16014257</v>
      </c>
      <c r="B3235" s="15" t="s">
        <v>3161</v>
      </c>
      <c r="C3235" s="15" t="s">
        <v>3302</v>
      </c>
      <c r="D3235" s="16" t="s">
        <v>2</v>
      </c>
      <c r="E3235" s="17">
        <v>7.8</v>
      </c>
      <c r="F3235" s="18">
        <v>1.82</v>
      </c>
      <c r="G3235" s="17">
        <v>7.5</v>
      </c>
      <c r="H3235" s="18">
        <v>1.34</v>
      </c>
      <c r="I3235" s="16" t="s">
        <v>40</v>
      </c>
      <c r="J3235" s="16" t="s">
        <v>4</v>
      </c>
      <c r="K3235" s="16" t="s">
        <v>4</v>
      </c>
      <c r="L3235" s="19">
        <f>IF(Tabelle1[[#This Row],[Heizleistung (55°C)]]=0,Tabelle1[[#This Row],[Heizleistung (35°C)]],(Tabelle1[[#This Row],[Heizleistung (35°C)]]+Tabelle1[[#This Row],[Heizleistung (55°C)]])/2)</f>
        <v>7.65</v>
      </c>
      <c r="M3235" s="20">
        <f>IF(Tabelle1[[#This Row],[Etas 55°C]]=0,0,(Tabelle1[[#This Row],[Etas 35°C]]*0.8+Tabelle1[[#This Row],[Etas 55°C]]*0.2))*2.5</f>
        <v>4.3100000000000005</v>
      </c>
      <c r="N3235" s="21">
        <f>IF(-(Tabelle1[[#This Row],[80%/20% SCOP]]-5.5)/5.5=1,"n.a.",-(Tabelle1[[#This Row],[80%/20% SCOP]]-5.5)/5.5)</f>
        <v>0.21636363636363629</v>
      </c>
    </row>
    <row r="3236" spans="1:14" ht="20.100000000000001" customHeight="1" x14ac:dyDescent="0.25">
      <c r="A3236" s="24">
        <v>16008961</v>
      </c>
      <c r="B3236" s="15" t="s">
        <v>3161</v>
      </c>
      <c r="C3236" s="15" t="s">
        <v>3303</v>
      </c>
      <c r="D3236" s="16" t="s">
        <v>2</v>
      </c>
      <c r="E3236" s="17">
        <v>6.6</v>
      </c>
      <c r="F3236" s="18">
        <v>1.87</v>
      </c>
      <c r="G3236" s="17">
        <v>6</v>
      </c>
      <c r="H3236" s="18">
        <v>1.33</v>
      </c>
      <c r="I3236" s="16" t="s">
        <v>40</v>
      </c>
      <c r="J3236" s="16" t="s">
        <v>4</v>
      </c>
      <c r="K3236" s="16" t="s">
        <v>4</v>
      </c>
      <c r="L3236" s="19">
        <f>IF(Tabelle1[[#This Row],[Heizleistung (55°C)]]=0,Tabelle1[[#This Row],[Heizleistung (35°C)]],(Tabelle1[[#This Row],[Heizleistung (35°C)]]+Tabelle1[[#This Row],[Heizleistung (55°C)]])/2)</f>
        <v>6.3</v>
      </c>
      <c r="M3236" s="20">
        <f>IF(Tabelle1[[#This Row],[Etas 55°C]]=0,0,(Tabelle1[[#This Row],[Etas 35°C]]*0.8+Tabelle1[[#This Row],[Etas 55°C]]*0.2))*2.5</f>
        <v>4.4050000000000002</v>
      </c>
      <c r="N3236" s="21">
        <f>IF(-(Tabelle1[[#This Row],[80%/20% SCOP]]-5.5)/5.5=1,"n.a.",-(Tabelle1[[#This Row],[80%/20% SCOP]]-5.5)/5.5)</f>
        <v>0.19909090909090904</v>
      </c>
    </row>
    <row r="3237" spans="1:14" ht="20.100000000000001" customHeight="1" x14ac:dyDescent="0.25">
      <c r="A3237" s="24">
        <v>16008176</v>
      </c>
      <c r="B3237" s="15" t="s">
        <v>3161</v>
      </c>
      <c r="C3237" s="15" t="s">
        <v>3304</v>
      </c>
      <c r="D3237" s="16" t="s">
        <v>2</v>
      </c>
      <c r="E3237" s="17">
        <v>35.729999999999997</v>
      </c>
      <c r="F3237" s="18">
        <v>1.61</v>
      </c>
      <c r="G3237" s="17"/>
      <c r="H3237" s="16"/>
      <c r="I3237" s="16" t="s">
        <v>109</v>
      </c>
      <c r="J3237" s="16" t="s">
        <v>15</v>
      </c>
      <c r="K3237" s="16" t="s">
        <v>4</v>
      </c>
      <c r="L3237" s="19">
        <f>IF(Tabelle1[[#This Row],[Heizleistung (55°C)]]=0,Tabelle1[[#This Row],[Heizleistung (35°C)]],(Tabelle1[[#This Row],[Heizleistung (35°C)]]+Tabelle1[[#This Row],[Heizleistung (55°C)]])/2)</f>
        <v>35.729999999999997</v>
      </c>
      <c r="M3237" s="20">
        <f>IF(Tabelle1[[#This Row],[Etas 55°C]]=0,0,(Tabelle1[[#This Row],[Etas 35°C]]*0.8+Tabelle1[[#This Row],[Etas 55°C]]*0.2))*2.5</f>
        <v>0</v>
      </c>
      <c r="N3237" s="21" t="str">
        <f>IF(-(Tabelle1[[#This Row],[80%/20% SCOP]]-5.5)/5.5=1,"n.a.",-(Tabelle1[[#This Row],[80%/20% SCOP]]-5.5)/5.5)</f>
        <v>n.a.</v>
      </c>
    </row>
    <row r="3238" spans="1:14" ht="20.100000000000001" customHeight="1" x14ac:dyDescent="0.25">
      <c r="A3238" s="24">
        <v>16008957</v>
      </c>
      <c r="B3238" s="15" t="s">
        <v>3161</v>
      </c>
      <c r="C3238" s="15" t="s">
        <v>3305</v>
      </c>
      <c r="D3238" s="16" t="s">
        <v>2</v>
      </c>
      <c r="E3238" s="17">
        <v>17</v>
      </c>
      <c r="F3238" s="18">
        <v>1.65</v>
      </c>
      <c r="G3238" s="17">
        <v>15.8</v>
      </c>
      <c r="H3238" s="18">
        <v>1.28</v>
      </c>
      <c r="I3238" s="16" t="s">
        <v>109</v>
      </c>
      <c r="J3238" s="16" t="s">
        <v>4</v>
      </c>
      <c r="K3238" s="16" t="s">
        <v>4</v>
      </c>
      <c r="L3238" s="19">
        <f>IF(Tabelle1[[#This Row],[Heizleistung (55°C)]]=0,Tabelle1[[#This Row],[Heizleistung (35°C)]],(Tabelle1[[#This Row],[Heizleistung (35°C)]]+Tabelle1[[#This Row],[Heizleistung (55°C)]])/2)</f>
        <v>16.399999999999999</v>
      </c>
      <c r="M3238" s="20">
        <f>IF(Tabelle1[[#This Row],[Etas 55°C]]=0,0,(Tabelle1[[#This Row],[Etas 35°C]]*0.8+Tabelle1[[#This Row],[Etas 55°C]]*0.2))*2.5</f>
        <v>3.9400000000000004</v>
      </c>
      <c r="N3238" s="21">
        <f>IF(-(Tabelle1[[#This Row],[80%/20% SCOP]]-5.5)/5.5=1,"n.a.",-(Tabelle1[[#This Row],[80%/20% SCOP]]-5.5)/5.5)</f>
        <v>0.28363636363636358</v>
      </c>
    </row>
    <row r="3239" spans="1:14" ht="20.100000000000001" customHeight="1" x14ac:dyDescent="0.25">
      <c r="A3239" s="24">
        <v>16011060</v>
      </c>
      <c r="B3239" s="15" t="s">
        <v>3161</v>
      </c>
      <c r="C3239" s="15" t="s">
        <v>3306</v>
      </c>
      <c r="D3239" s="16" t="s">
        <v>2</v>
      </c>
      <c r="E3239" s="17">
        <v>14</v>
      </c>
      <c r="F3239" s="18">
        <v>1.75</v>
      </c>
      <c r="G3239" s="17">
        <v>14</v>
      </c>
      <c r="H3239" s="18">
        <v>1.31</v>
      </c>
      <c r="I3239" s="16" t="s">
        <v>40</v>
      </c>
      <c r="J3239" s="16" t="s">
        <v>4</v>
      </c>
      <c r="K3239" s="16" t="s">
        <v>4</v>
      </c>
      <c r="L3239" s="19">
        <f>IF(Tabelle1[[#This Row],[Heizleistung (55°C)]]=0,Tabelle1[[#This Row],[Heizleistung (35°C)]],(Tabelle1[[#This Row],[Heizleistung (35°C)]]+Tabelle1[[#This Row],[Heizleistung (55°C)]])/2)</f>
        <v>14</v>
      </c>
      <c r="M3239" s="20">
        <f>IF(Tabelle1[[#This Row],[Etas 55°C]]=0,0,(Tabelle1[[#This Row],[Etas 35°C]]*0.8+Tabelle1[[#This Row],[Etas 55°C]]*0.2))*2.5</f>
        <v>4.1550000000000002</v>
      </c>
      <c r="N3239" s="21">
        <f>IF(-(Tabelle1[[#This Row],[80%/20% SCOP]]-5.5)/5.5=1,"n.a.",-(Tabelle1[[#This Row],[80%/20% SCOP]]-5.5)/5.5)</f>
        <v>0.24454545454545451</v>
      </c>
    </row>
    <row r="3240" spans="1:14" ht="20.100000000000001" customHeight="1" x14ac:dyDescent="0.25">
      <c r="A3240" s="24">
        <v>16008107</v>
      </c>
      <c r="B3240" s="15" t="s">
        <v>3161</v>
      </c>
      <c r="C3240" s="15" t="s">
        <v>3307</v>
      </c>
      <c r="D3240" s="16" t="s">
        <v>2</v>
      </c>
      <c r="E3240" s="17">
        <v>529.54999999999995</v>
      </c>
      <c r="F3240" s="18">
        <v>1.62</v>
      </c>
      <c r="G3240" s="17"/>
      <c r="H3240" s="16"/>
      <c r="I3240" s="16" t="s">
        <v>130</v>
      </c>
      <c r="J3240" s="16" t="s">
        <v>15</v>
      </c>
      <c r="K3240" s="16" t="s">
        <v>4</v>
      </c>
      <c r="L3240" s="19">
        <f>IF(Tabelle1[[#This Row],[Heizleistung (55°C)]]=0,Tabelle1[[#This Row],[Heizleistung (35°C)]],(Tabelle1[[#This Row],[Heizleistung (35°C)]]+Tabelle1[[#This Row],[Heizleistung (55°C)]])/2)</f>
        <v>529.54999999999995</v>
      </c>
      <c r="M3240" s="20">
        <f>IF(Tabelle1[[#This Row],[Etas 55°C]]=0,0,(Tabelle1[[#This Row],[Etas 35°C]]*0.8+Tabelle1[[#This Row],[Etas 55°C]]*0.2))*2.5</f>
        <v>0</v>
      </c>
      <c r="N3240" s="21" t="str">
        <f>IF(-(Tabelle1[[#This Row],[80%/20% SCOP]]-5.5)/5.5=1,"n.a.",-(Tabelle1[[#This Row],[80%/20% SCOP]]-5.5)/5.5)</f>
        <v>n.a.</v>
      </c>
    </row>
    <row r="3241" spans="1:14" ht="20.100000000000001" customHeight="1" x14ac:dyDescent="0.25">
      <c r="A3241" s="24">
        <v>16008920</v>
      </c>
      <c r="B3241" s="15" t="s">
        <v>3161</v>
      </c>
      <c r="C3241" s="15" t="s">
        <v>3308</v>
      </c>
      <c r="D3241" s="16" t="s">
        <v>2</v>
      </c>
      <c r="E3241" s="17">
        <v>728.94</v>
      </c>
      <c r="F3241" s="18">
        <v>1.59</v>
      </c>
      <c r="G3241" s="17"/>
      <c r="H3241" s="16"/>
      <c r="I3241" s="16" t="s">
        <v>130</v>
      </c>
      <c r="J3241" s="16" t="s">
        <v>15</v>
      </c>
      <c r="K3241" s="16" t="s">
        <v>4</v>
      </c>
      <c r="L3241" s="19">
        <f>IF(Tabelle1[[#This Row],[Heizleistung (55°C)]]=0,Tabelle1[[#This Row],[Heizleistung (35°C)]],(Tabelle1[[#This Row],[Heizleistung (35°C)]]+Tabelle1[[#This Row],[Heizleistung (55°C)]])/2)</f>
        <v>728.94</v>
      </c>
      <c r="M3241" s="20">
        <f>IF(Tabelle1[[#This Row],[Etas 55°C]]=0,0,(Tabelle1[[#This Row],[Etas 35°C]]*0.8+Tabelle1[[#This Row],[Etas 55°C]]*0.2))*2.5</f>
        <v>0</v>
      </c>
      <c r="N3241" s="21" t="str">
        <f>IF(-(Tabelle1[[#This Row],[80%/20% SCOP]]-5.5)/5.5=1,"n.a.",-(Tabelle1[[#This Row],[80%/20% SCOP]]-5.5)/5.5)</f>
        <v>n.a.</v>
      </c>
    </row>
    <row r="3242" spans="1:14" ht="20.100000000000001" customHeight="1" x14ac:dyDescent="0.25">
      <c r="A3242" s="24">
        <v>16008294</v>
      </c>
      <c r="B3242" s="15" t="s">
        <v>3161</v>
      </c>
      <c r="C3242" s="15" t="s">
        <v>3309</v>
      </c>
      <c r="D3242" s="16" t="s">
        <v>2</v>
      </c>
      <c r="E3242" s="17">
        <v>99.14</v>
      </c>
      <c r="F3242" s="18">
        <v>1.51</v>
      </c>
      <c r="G3242" s="17"/>
      <c r="H3242" s="16"/>
      <c r="I3242" s="16" t="s">
        <v>355</v>
      </c>
      <c r="J3242" s="16" t="s">
        <v>15</v>
      </c>
      <c r="K3242" s="16" t="s">
        <v>4</v>
      </c>
      <c r="L3242" s="19">
        <f>IF(Tabelle1[[#This Row],[Heizleistung (55°C)]]=0,Tabelle1[[#This Row],[Heizleistung (35°C)]],(Tabelle1[[#This Row],[Heizleistung (35°C)]]+Tabelle1[[#This Row],[Heizleistung (55°C)]])/2)</f>
        <v>99.14</v>
      </c>
      <c r="M3242" s="20">
        <f>IF(Tabelle1[[#This Row],[Etas 55°C]]=0,0,(Tabelle1[[#This Row],[Etas 35°C]]*0.8+Tabelle1[[#This Row],[Etas 55°C]]*0.2))*2.5</f>
        <v>0</v>
      </c>
      <c r="N3242" s="21" t="str">
        <f>IF(-(Tabelle1[[#This Row],[80%/20% SCOP]]-5.5)/5.5=1,"n.a.",-(Tabelle1[[#This Row],[80%/20% SCOP]]-5.5)/5.5)</f>
        <v>n.a.</v>
      </c>
    </row>
    <row r="3243" spans="1:14" ht="20.100000000000001" customHeight="1" x14ac:dyDescent="0.25">
      <c r="A3243" s="24">
        <v>16009091</v>
      </c>
      <c r="B3243" s="15" t="s">
        <v>3161</v>
      </c>
      <c r="C3243" s="15" t="s">
        <v>3310</v>
      </c>
      <c r="D3243" s="16" t="s">
        <v>2</v>
      </c>
      <c r="E3243" s="17">
        <v>17</v>
      </c>
      <c r="F3243" s="18">
        <v>1.65</v>
      </c>
      <c r="G3243" s="17">
        <v>15.8</v>
      </c>
      <c r="H3243" s="18">
        <v>1.28</v>
      </c>
      <c r="I3243" s="16" t="s">
        <v>109</v>
      </c>
      <c r="J3243" s="16" t="s">
        <v>4</v>
      </c>
      <c r="K3243" s="16" t="s">
        <v>4</v>
      </c>
      <c r="L3243" s="19">
        <f>IF(Tabelle1[[#This Row],[Heizleistung (55°C)]]=0,Tabelle1[[#This Row],[Heizleistung (35°C)]],(Tabelle1[[#This Row],[Heizleistung (35°C)]]+Tabelle1[[#This Row],[Heizleistung (55°C)]])/2)</f>
        <v>16.399999999999999</v>
      </c>
      <c r="M3243" s="20">
        <f>IF(Tabelle1[[#This Row],[Etas 55°C]]=0,0,(Tabelle1[[#This Row],[Etas 35°C]]*0.8+Tabelle1[[#This Row],[Etas 55°C]]*0.2))*2.5</f>
        <v>3.9400000000000004</v>
      </c>
      <c r="N3243" s="21">
        <f>IF(-(Tabelle1[[#This Row],[80%/20% SCOP]]-5.5)/5.5=1,"n.a.",-(Tabelle1[[#This Row],[80%/20% SCOP]]-5.5)/5.5)</f>
        <v>0.28363636363636358</v>
      </c>
    </row>
    <row r="3244" spans="1:14" ht="20.100000000000001" customHeight="1" x14ac:dyDescent="0.25">
      <c r="A3244" s="24">
        <v>16008192</v>
      </c>
      <c r="B3244" s="15" t="s">
        <v>3161</v>
      </c>
      <c r="C3244" s="15" t="s">
        <v>3311</v>
      </c>
      <c r="D3244" s="16" t="s">
        <v>2</v>
      </c>
      <c r="E3244" s="17">
        <v>106.07</v>
      </c>
      <c r="F3244" s="18">
        <v>1.62</v>
      </c>
      <c r="G3244" s="17"/>
      <c r="H3244" s="16"/>
      <c r="I3244" s="16" t="s">
        <v>109</v>
      </c>
      <c r="J3244" s="16" t="s">
        <v>15</v>
      </c>
      <c r="K3244" s="16" t="s">
        <v>4</v>
      </c>
      <c r="L3244" s="19">
        <f>IF(Tabelle1[[#This Row],[Heizleistung (55°C)]]=0,Tabelle1[[#This Row],[Heizleistung (35°C)]],(Tabelle1[[#This Row],[Heizleistung (35°C)]]+Tabelle1[[#This Row],[Heizleistung (55°C)]])/2)</f>
        <v>106.07</v>
      </c>
      <c r="M3244" s="20">
        <f>IF(Tabelle1[[#This Row],[Etas 55°C]]=0,0,(Tabelle1[[#This Row],[Etas 35°C]]*0.8+Tabelle1[[#This Row],[Etas 55°C]]*0.2))*2.5</f>
        <v>0</v>
      </c>
      <c r="N3244" s="21" t="str">
        <f>IF(-(Tabelle1[[#This Row],[80%/20% SCOP]]-5.5)/5.5=1,"n.a.",-(Tabelle1[[#This Row],[80%/20% SCOP]]-5.5)/5.5)</f>
        <v>n.a.</v>
      </c>
    </row>
    <row r="3245" spans="1:14" ht="20.100000000000001" customHeight="1" x14ac:dyDescent="0.25">
      <c r="A3245" s="24">
        <v>16011411</v>
      </c>
      <c r="B3245" s="15" t="s">
        <v>3161</v>
      </c>
      <c r="C3245" s="15" t="s">
        <v>3312</v>
      </c>
      <c r="D3245" s="16" t="s">
        <v>2</v>
      </c>
      <c r="E3245" s="17">
        <v>6</v>
      </c>
      <c r="F3245" s="18">
        <v>1.79</v>
      </c>
      <c r="G3245" s="17">
        <v>6</v>
      </c>
      <c r="H3245" s="18">
        <v>1.39</v>
      </c>
      <c r="I3245" s="16" t="s">
        <v>3</v>
      </c>
      <c r="J3245" s="16" t="s">
        <v>4</v>
      </c>
      <c r="K3245" s="16" t="s">
        <v>4</v>
      </c>
      <c r="L3245" s="19">
        <f>IF(Tabelle1[[#This Row],[Heizleistung (55°C)]]=0,Tabelle1[[#This Row],[Heizleistung (35°C)]],(Tabelle1[[#This Row],[Heizleistung (35°C)]]+Tabelle1[[#This Row],[Heizleistung (55°C)]])/2)</f>
        <v>6</v>
      </c>
      <c r="M3245" s="20">
        <f>IF(Tabelle1[[#This Row],[Etas 55°C]]=0,0,(Tabelle1[[#This Row],[Etas 35°C]]*0.8+Tabelle1[[#This Row],[Etas 55°C]]*0.2))*2.5</f>
        <v>4.2750000000000004</v>
      </c>
      <c r="N3245" s="21">
        <f>IF(-(Tabelle1[[#This Row],[80%/20% SCOP]]-5.5)/5.5=1,"n.a.",-(Tabelle1[[#This Row],[80%/20% SCOP]]-5.5)/5.5)</f>
        <v>0.22272727272727266</v>
      </c>
    </row>
    <row r="3246" spans="1:14" ht="20.100000000000001" customHeight="1" x14ac:dyDescent="0.25">
      <c r="A3246" s="24">
        <v>16009459</v>
      </c>
      <c r="B3246" s="15" t="s">
        <v>3161</v>
      </c>
      <c r="C3246" s="15" t="s">
        <v>3313</v>
      </c>
      <c r="D3246" s="16" t="s">
        <v>2</v>
      </c>
      <c r="E3246" s="17">
        <v>12</v>
      </c>
      <c r="F3246" s="18">
        <v>1.77</v>
      </c>
      <c r="G3246" s="17">
        <v>12</v>
      </c>
      <c r="H3246" s="18">
        <v>1.34</v>
      </c>
      <c r="I3246" s="16" t="s">
        <v>40</v>
      </c>
      <c r="J3246" s="16" t="s">
        <v>4</v>
      </c>
      <c r="K3246" s="16" t="s">
        <v>4</v>
      </c>
      <c r="L3246" s="19">
        <f>IF(Tabelle1[[#This Row],[Heizleistung (55°C)]]=0,Tabelle1[[#This Row],[Heizleistung (35°C)]],(Tabelle1[[#This Row],[Heizleistung (35°C)]]+Tabelle1[[#This Row],[Heizleistung (55°C)]])/2)</f>
        <v>12</v>
      </c>
      <c r="M3246" s="20">
        <f>IF(Tabelle1[[#This Row],[Etas 55°C]]=0,0,(Tabelle1[[#This Row],[Etas 35°C]]*0.8+Tabelle1[[#This Row],[Etas 55°C]]*0.2))*2.5</f>
        <v>4.2100000000000009</v>
      </c>
      <c r="N3246" s="21">
        <f>IF(-(Tabelle1[[#This Row],[80%/20% SCOP]]-5.5)/5.5=1,"n.a.",-(Tabelle1[[#This Row],[80%/20% SCOP]]-5.5)/5.5)</f>
        <v>0.23454545454545439</v>
      </c>
    </row>
    <row r="3247" spans="1:14" ht="20.100000000000001" customHeight="1" x14ac:dyDescent="0.25">
      <c r="A3247" s="24">
        <v>16011073</v>
      </c>
      <c r="B3247" s="15" t="s">
        <v>3161</v>
      </c>
      <c r="C3247" s="15" t="s">
        <v>3314</v>
      </c>
      <c r="D3247" s="16" t="s">
        <v>2</v>
      </c>
      <c r="E3247" s="17">
        <v>14</v>
      </c>
      <c r="F3247" s="18">
        <v>1.78</v>
      </c>
      <c r="G3247" s="17">
        <v>14</v>
      </c>
      <c r="H3247" s="18">
        <v>1.33</v>
      </c>
      <c r="I3247" s="16" t="s">
        <v>40</v>
      </c>
      <c r="J3247" s="16" t="s">
        <v>4</v>
      </c>
      <c r="K3247" s="16" t="s">
        <v>4</v>
      </c>
      <c r="L3247" s="19">
        <f>IF(Tabelle1[[#This Row],[Heizleistung (55°C)]]=0,Tabelle1[[#This Row],[Heizleistung (35°C)]],(Tabelle1[[#This Row],[Heizleistung (35°C)]]+Tabelle1[[#This Row],[Heizleistung (55°C)]])/2)</f>
        <v>14</v>
      </c>
      <c r="M3247" s="20">
        <f>IF(Tabelle1[[#This Row],[Etas 55°C]]=0,0,(Tabelle1[[#This Row],[Etas 35°C]]*0.8+Tabelle1[[#This Row],[Etas 55°C]]*0.2))*2.5</f>
        <v>4.2250000000000005</v>
      </c>
      <c r="N3247" s="21">
        <f>IF(-(Tabelle1[[#This Row],[80%/20% SCOP]]-5.5)/5.5=1,"n.a.",-(Tabelle1[[#This Row],[80%/20% SCOP]]-5.5)/5.5)</f>
        <v>0.23181818181818173</v>
      </c>
    </row>
    <row r="3248" spans="1:14" ht="20.100000000000001" customHeight="1" x14ac:dyDescent="0.25">
      <c r="A3248" s="24">
        <v>16008126</v>
      </c>
      <c r="B3248" s="15" t="s">
        <v>3161</v>
      </c>
      <c r="C3248" s="15" t="s">
        <v>3315</v>
      </c>
      <c r="D3248" s="16" t="s">
        <v>2</v>
      </c>
      <c r="E3248" s="17">
        <v>685.68</v>
      </c>
      <c r="F3248" s="18">
        <v>1.57</v>
      </c>
      <c r="G3248" s="17"/>
      <c r="H3248" s="16"/>
      <c r="I3248" s="16" t="s">
        <v>3166</v>
      </c>
      <c r="J3248" s="16" t="s">
        <v>15</v>
      </c>
      <c r="K3248" s="16" t="s">
        <v>4</v>
      </c>
      <c r="L3248" s="19">
        <f>IF(Tabelle1[[#This Row],[Heizleistung (55°C)]]=0,Tabelle1[[#This Row],[Heizleistung (35°C)]],(Tabelle1[[#This Row],[Heizleistung (35°C)]]+Tabelle1[[#This Row],[Heizleistung (55°C)]])/2)</f>
        <v>685.68</v>
      </c>
      <c r="M3248" s="20">
        <f>IF(Tabelle1[[#This Row],[Etas 55°C]]=0,0,(Tabelle1[[#This Row],[Etas 35°C]]*0.8+Tabelle1[[#This Row],[Etas 55°C]]*0.2))*2.5</f>
        <v>0</v>
      </c>
      <c r="N3248" s="21" t="str">
        <f>IF(-(Tabelle1[[#This Row],[80%/20% SCOP]]-5.5)/5.5=1,"n.a.",-(Tabelle1[[#This Row],[80%/20% SCOP]]-5.5)/5.5)</f>
        <v>n.a.</v>
      </c>
    </row>
    <row r="3249" spans="1:14" ht="20.100000000000001" customHeight="1" x14ac:dyDescent="0.25">
      <c r="A3249" s="24">
        <v>16009014</v>
      </c>
      <c r="B3249" s="15" t="s">
        <v>3161</v>
      </c>
      <c r="C3249" s="15" t="s">
        <v>3316</v>
      </c>
      <c r="D3249" s="16" t="s">
        <v>2</v>
      </c>
      <c r="E3249" s="17">
        <v>7.1</v>
      </c>
      <c r="F3249" s="18">
        <v>1.87</v>
      </c>
      <c r="G3249" s="17">
        <v>7.1</v>
      </c>
      <c r="H3249" s="18">
        <v>1.33</v>
      </c>
      <c r="I3249" s="16" t="s">
        <v>40</v>
      </c>
      <c r="J3249" s="16" t="s">
        <v>4</v>
      </c>
      <c r="K3249" s="16" t="s">
        <v>4</v>
      </c>
      <c r="L3249" s="19">
        <f>IF(Tabelle1[[#This Row],[Heizleistung (55°C)]]=0,Tabelle1[[#This Row],[Heizleistung (35°C)]],(Tabelle1[[#This Row],[Heizleistung (35°C)]]+Tabelle1[[#This Row],[Heizleistung (55°C)]])/2)</f>
        <v>7.1</v>
      </c>
      <c r="M3249" s="20">
        <f>IF(Tabelle1[[#This Row],[Etas 55°C]]=0,0,(Tabelle1[[#This Row],[Etas 35°C]]*0.8+Tabelle1[[#This Row],[Etas 55°C]]*0.2))*2.5</f>
        <v>4.4050000000000002</v>
      </c>
      <c r="N3249" s="21">
        <f>IF(-(Tabelle1[[#This Row],[80%/20% SCOP]]-5.5)/5.5=1,"n.a.",-(Tabelle1[[#This Row],[80%/20% SCOP]]-5.5)/5.5)</f>
        <v>0.19909090909090904</v>
      </c>
    </row>
    <row r="3250" spans="1:14" ht="20.100000000000001" customHeight="1" x14ac:dyDescent="0.25">
      <c r="A3250" s="24">
        <v>16008153</v>
      </c>
      <c r="B3250" s="15" t="s">
        <v>3161</v>
      </c>
      <c r="C3250" s="15" t="s">
        <v>3317</v>
      </c>
      <c r="D3250" s="16" t="s">
        <v>2</v>
      </c>
      <c r="E3250" s="17">
        <v>506.83</v>
      </c>
      <c r="F3250" s="18">
        <v>1.52</v>
      </c>
      <c r="G3250" s="17"/>
      <c r="H3250" s="16"/>
      <c r="I3250" s="16" t="s">
        <v>3166</v>
      </c>
      <c r="J3250" s="16" t="s">
        <v>15</v>
      </c>
      <c r="K3250" s="16" t="s">
        <v>4</v>
      </c>
      <c r="L3250" s="19">
        <f>IF(Tabelle1[[#This Row],[Heizleistung (55°C)]]=0,Tabelle1[[#This Row],[Heizleistung (35°C)]],(Tabelle1[[#This Row],[Heizleistung (35°C)]]+Tabelle1[[#This Row],[Heizleistung (55°C)]])/2)</f>
        <v>506.83</v>
      </c>
      <c r="M3250" s="20">
        <f>IF(Tabelle1[[#This Row],[Etas 55°C]]=0,0,(Tabelle1[[#This Row],[Etas 35°C]]*0.8+Tabelle1[[#This Row],[Etas 55°C]]*0.2))*2.5</f>
        <v>0</v>
      </c>
      <c r="N3250" s="21" t="str">
        <f>IF(-(Tabelle1[[#This Row],[80%/20% SCOP]]-5.5)/5.5=1,"n.a.",-(Tabelle1[[#This Row],[80%/20% SCOP]]-5.5)/5.5)</f>
        <v>n.a.</v>
      </c>
    </row>
    <row r="3251" spans="1:14" ht="20.100000000000001" customHeight="1" x14ac:dyDescent="0.25">
      <c r="A3251" s="24">
        <v>16014222</v>
      </c>
      <c r="B3251" s="15" t="s">
        <v>3161</v>
      </c>
      <c r="C3251" s="15" t="s">
        <v>3318</v>
      </c>
      <c r="D3251" s="16" t="s">
        <v>2</v>
      </c>
      <c r="E3251" s="17">
        <v>6.1</v>
      </c>
      <c r="F3251" s="18">
        <v>1.89</v>
      </c>
      <c r="G3251" s="17">
        <v>6</v>
      </c>
      <c r="H3251" s="18">
        <v>1.36</v>
      </c>
      <c r="I3251" s="16" t="s">
        <v>40</v>
      </c>
      <c r="J3251" s="16" t="s">
        <v>4</v>
      </c>
      <c r="K3251" s="16" t="s">
        <v>4</v>
      </c>
      <c r="L3251" s="19">
        <f>IF(Tabelle1[[#This Row],[Heizleistung (55°C)]]=0,Tabelle1[[#This Row],[Heizleistung (35°C)]],(Tabelle1[[#This Row],[Heizleistung (35°C)]]+Tabelle1[[#This Row],[Heizleistung (55°C)]])/2)</f>
        <v>6.05</v>
      </c>
      <c r="M3251" s="20">
        <f>IF(Tabelle1[[#This Row],[Etas 55°C]]=0,0,(Tabelle1[[#This Row],[Etas 35°C]]*0.8+Tabelle1[[#This Row],[Etas 55°C]]*0.2))*2.5</f>
        <v>4.46</v>
      </c>
      <c r="N3251" s="21">
        <f>IF(-(Tabelle1[[#This Row],[80%/20% SCOP]]-5.5)/5.5=1,"n.a.",-(Tabelle1[[#This Row],[80%/20% SCOP]]-5.5)/5.5)</f>
        <v>0.18909090909090909</v>
      </c>
    </row>
    <row r="3252" spans="1:14" ht="20.100000000000001" customHeight="1" x14ac:dyDescent="0.25">
      <c r="A3252" s="24">
        <v>16017023</v>
      </c>
      <c r="B3252" s="15" t="s">
        <v>3161</v>
      </c>
      <c r="C3252" s="15" t="s">
        <v>3319</v>
      </c>
      <c r="D3252" s="16" t="s">
        <v>2</v>
      </c>
      <c r="E3252" s="17">
        <v>11</v>
      </c>
      <c r="F3252" s="18">
        <v>1.88</v>
      </c>
      <c r="G3252" s="17">
        <v>11</v>
      </c>
      <c r="H3252" s="18">
        <v>1.4</v>
      </c>
      <c r="I3252" s="16" t="s">
        <v>3</v>
      </c>
      <c r="J3252" s="16" t="s">
        <v>15</v>
      </c>
      <c r="K3252" s="16" t="s">
        <v>4</v>
      </c>
      <c r="L3252" s="19">
        <f>IF(Tabelle1[[#This Row],[Heizleistung (55°C)]]=0,Tabelle1[[#This Row],[Heizleistung (35°C)]],(Tabelle1[[#This Row],[Heizleistung (35°C)]]+Tabelle1[[#This Row],[Heizleistung (55°C)]])/2)</f>
        <v>11</v>
      </c>
      <c r="M3252" s="20">
        <f>IF(Tabelle1[[#This Row],[Etas 55°C]]=0,0,(Tabelle1[[#This Row],[Etas 35°C]]*0.8+Tabelle1[[#This Row],[Etas 55°C]]*0.2))*2.5</f>
        <v>4.46</v>
      </c>
      <c r="N3252" s="21">
        <f>IF(-(Tabelle1[[#This Row],[80%/20% SCOP]]-5.5)/5.5=1,"n.a.",-(Tabelle1[[#This Row],[80%/20% SCOP]]-5.5)/5.5)</f>
        <v>0.18909090909090909</v>
      </c>
    </row>
    <row r="3253" spans="1:14" ht="20.100000000000001" customHeight="1" x14ac:dyDescent="0.25">
      <c r="A3253" s="24">
        <v>16009469</v>
      </c>
      <c r="B3253" s="15" t="s">
        <v>3161</v>
      </c>
      <c r="C3253" s="15" t="s">
        <v>3320</v>
      </c>
      <c r="D3253" s="16" t="s">
        <v>2</v>
      </c>
      <c r="E3253" s="17">
        <v>12</v>
      </c>
      <c r="F3253" s="18">
        <v>1.77</v>
      </c>
      <c r="G3253" s="17">
        <v>12</v>
      </c>
      <c r="H3253" s="18">
        <v>1.34</v>
      </c>
      <c r="I3253" s="16" t="s">
        <v>40</v>
      </c>
      <c r="J3253" s="16" t="s">
        <v>4</v>
      </c>
      <c r="K3253" s="16" t="s">
        <v>4</v>
      </c>
      <c r="L3253" s="19">
        <f>IF(Tabelle1[[#This Row],[Heizleistung (55°C)]]=0,Tabelle1[[#This Row],[Heizleistung (35°C)]],(Tabelle1[[#This Row],[Heizleistung (35°C)]]+Tabelle1[[#This Row],[Heizleistung (55°C)]])/2)</f>
        <v>12</v>
      </c>
      <c r="M3253" s="20">
        <f>IF(Tabelle1[[#This Row],[Etas 55°C]]=0,0,(Tabelle1[[#This Row],[Etas 35°C]]*0.8+Tabelle1[[#This Row],[Etas 55°C]]*0.2))*2.5</f>
        <v>4.2100000000000009</v>
      </c>
      <c r="N3253" s="21">
        <f>IF(-(Tabelle1[[#This Row],[80%/20% SCOP]]-5.5)/5.5=1,"n.a.",-(Tabelle1[[#This Row],[80%/20% SCOP]]-5.5)/5.5)</f>
        <v>0.23454545454545439</v>
      </c>
    </row>
    <row r="3254" spans="1:14" ht="20.100000000000001" customHeight="1" x14ac:dyDescent="0.25">
      <c r="A3254" s="24">
        <v>16008743</v>
      </c>
      <c r="B3254" s="15" t="s">
        <v>3161</v>
      </c>
      <c r="C3254" s="15" t="s">
        <v>3321</v>
      </c>
      <c r="D3254" s="16" t="s">
        <v>2</v>
      </c>
      <c r="E3254" s="17">
        <v>385.7</v>
      </c>
      <c r="F3254" s="18">
        <v>1.49</v>
      </c>
      <c r="G3254" s="17"/>
      <c r="H3254" s="16"/>
      <c r="I3254" s="16" t="s">
        <v>355</v>
      </c>
      <c r="J3254" s="16" t="s">
        <v>15</v>
      </c>
      <c r="K3254" s="16" t="s">
        <v>4</v>
      </c>
      <c r="L3254" s="19">
        <f>IF(Tabelle1[[#This Row],[Heizleistung (55°C)]]=0,Tabelle1[[#This Row],[Heizleistung (35°C)]],(Tabelle1[[#This Row],[Heizleistung (35°C)]]+Tabelle1[[#This Row],[Heizleistung (55°C)]])/2)</f>
        <v>385.7</v>
      </c>
      <c r="M3254" s="20">
        <f>IF(Tabelle1[[#This Row],[Etas 55°C]]=0,0,(Tabelle1[[#This Row],[Etas 35°C]]*0.8+Tabelle1[[#This Row],[Etas 55°C]]*0.2))*2.5</f>
        <v>0</v>
      </c>
      <c r="N3254" s="21" t="str">
        <f>IF(-(Tabelle1[[#This Row],[80%/20% SCOP]]-5.5)/5.5=1,"n.a.",-(Tabelle1[[#This Row],[80%/20% SCOP]]-5.5)/5.5)</f>
        <v>n.a.</v>
      </c>
    </row>
    <row r="3255" spans="1:14" ht="20.100000000000001" customHeight="1" x14ac:dyDescent="0.25">
      <c r="A3255" s="24">
        <v>16014291</v>
      </c>
      <c r="B3255" s="15" t="s">
        <v>3161</v>
      </c>
      <c r="C3255" s="15" t="s">
        <v>3322</v>
      </c>
      <c r="D3255" s="16" t="s">
        <v>2</v>
      </c>
      <c r="E3255" s="17">
        <v>10</v>
      </c>
      <c r="F3255" s="18">
        <v>1.8</v>
      </c>
      <c r="G3255" s="17">
        <v>10</v>
      </c>
      <c r="H3255" s="18">
        <v>1.34</v>
      </c>
      <c r="I3255" s="16" t="s">
        <v>40</v>
      </c>
      <c r="J3255" s="16" t="s">
        <v>4</v>
      </c>
      <c r="K3255" s="16" t="s">
        <v>4</v>
      </c>
      <c r="L3255" s="19">
        <f>IF(Tabelle1[[#This Row],[Heizleistung (55°C)]]=0,Tabelle1[[#This Row],[Heizleistung (35°C)]],(Tabelle1[[#This Row],[Heizleistung (35°C)]]+Tabelle1[[#This Row],[Heizleistung (55°C)]])/2)</f>
        <v>10</v>
      </c>
      <c r="M3255" s="20">
        <f>IF(Tabelle1[[#This Row],[Etas 55°C]]=0,0,(Tabelle1[[#This Row],[Etas 35°C]]*0.8+Tabelle1[[#This Row],[Etas 55°C]]*0.2))*2.5</f>
        <v>4.2700000000000005</v>
      </c>
      <c r="N3255" s="21">
        <f>IF(-(Tabelle1[[#This Row],[80%/20% SCOP]]-5.5)/5.5=1,"n.a.",-(Tabelle1[[#This Row],[80%/20% SCOP]]-5.5)/5.5)</f>
        <v>0.22363636363636355</v>
      </c>
    </row>
    <row r="3256" spans="1:14" ht="20.100000000000001" customHeight="1" x14ac:dyDescent="0.25">
      <c r="A3256" s="24">
        <v>16009366</v>
      </c>
      <c r="B3256" s="15" t="s">
        <v>3161</v>
      </c>
      <c r="C3256" s="15" t="s">
        <v>3323</v>
      </c>
      <c r="D3256" s="16" t="s">
        <v>2</v>
      </c>
      <c r="E3256" s="17">
        <v>6</v>
      </c>
      <c r="F3256" s="18">
        <v>1.78</v>
      </c>
      <c r="G3256" s="17">
        <v>6</v>
      </c>
      <c r="H3256" s="18">
        <v>1.34</v>
      </c>
      <c r="I3256" s="16" t="s">
        <v>40</v>
      </c>
      <c r="J3256" s="16" t="s">
        <v>4</v>
      </c>
      <c r="K3256" s="16" t="s">
        <v>4</v>
      </c>
      <c r="L3256" s="19">
        <f>IF(Tabelle1[[#This Row],[Heizleistung (55°C)]]=0,Tabelle1[[#This Row],[Heizleistung (35°C)]],(Tabelle1[[#This Row],[Heizleistung (35°C)]]+Tabelle1[[#This Row],[Heizleistung (55°C)]])/2)</f>
        <v>6</v>
      </c>
      <c r="M3256" s="20">
        <f>IF(Tabelle1[[#This Row],[Etas 55°C]]=0,0,(Tabelle1[[#This Row],[Etas 35°C]]*0.8+Tabelle1[[#This Row],[Etas 55°C]]*0.2))*2.5</f>
        <v>4.2300000000000004</v>
      </c>
      <c r="N3256" s="21">
        <f>IF(-(Tabelle1[[#This Row],[80%/20% SCOP]]-5.5)/5.5=1,"n.a.",-(Tabelle1[[#This Row],[80%/20% SCOP]]-5.5)/5.5)</f>
        <v>0.23090909090909084</v>
      </c>
    </row>
    <row r="3257" spans="1:14" ht="20.100000000000001" customHeight="1" x14ac:dyDescent="0.25">
      <c r="A3257" s="24">
        <v>16008456</v>
      </c>
      <c r="B3257" s="15" t="s">
        <v>3161</v>
      </c>
      <c r="C3257" s="15" t="s">
        <v>3324</v>
      </c>
      <c r="D3257" s="16" t="s">
        <v>2</v>
      </c>
      <c r="E3257" s="17">
        <v>145.1</v>
      </c>
      <c r="F3257" s="18">
        <v>1.51</v>
      </c>
      <c r="G3257" s="17"/>
      <c r="H3257" s="16"/>
      <c r="I3257" s="16" t="s">
        <v>109</v>
      </c>
      <c r="J3257" s="16" t="s">
        <v>15</v>
      </c>
      <c r="K3257" s="16" t="s">
        <v>4</v>
      </c>
      <c r="L3257" s="19">
        <f>IF(Tabelle1[[#This Row],[Heizleistung (55°C)]]=0,Tabelle1[[#This Row],[Heizleistung (35°C)]],(Tabelle1[[#This Row],[Heizleistung (35°C)]]+Tabelle1[[#This Row],[Heizleistung (55°C)]])/2)</f>
        <v>145.1</v>
      </c>
      <c r="M3257" s="20">
        <f>IF(Tabelle1[[#This Row],[Etas 55°C]]=0,0,(Tabelle1[[#This Row],[Etas 35°C]]*0.8+Tabelle1[[#This Row],[Etas 55°C]]*0.2))*2.5</f>
        <v>0</v>
      </c>
      <c r="N3257" s="21" t="str">
        <f>IF(-(Tabelle1[[#This Row],[80%/20% SCOP]]-5.5)/5.5=1,"n.a.",-(Tabelle1[[#This Row],[80%/20% SCOP]]-5.5)/5.5)</f>
        <v>n.a.</v>
      </c>
    </row>
    <row r="3258" spans="1:14" ht="20.100000000000001" customHeight="1" x14ac:dyDescent="0.25">
      <c r="A3258" s="24">
        <v>16008193</v>
      </c>
      <c r="B3258" s="15" t="s">
        <v>3161</v>
      </c>
      <c r="C3258" s="15" t="s">
        <v>3325</v>
      </c>
      <c r="D3258" s="16" t="s">
        <v>2</v>
      </c>
      <c r="E3258" s="17">
        <v>121.44</v>
      </c>
      <c r="F3258" s="18">
        <v>1.65</v>
      </c>
      <c r="G3258" s="17"/>
      <c r="H3258" s="16"/>
      <c r="I3258" s="16" t="s">
        <v>109</v>
      </c>
      <c r="J3258" s="16" t="s">
        <v>15</v>
      </c>
      <c r="K3258" s="16" t="s">
        <v>4</v>
      </c>
      <c r="L3258" s="19">
        <f>IF(Tabelle1[[#This Row],[Heizleistung (55°C)]]=0,Tabelle1[[#This Row],[Heizleistung (35°C)]],(Tabelle1[[#This Row],[Heizleistung (35°C)]]+Tabelle1[[#This Row],[Heizleistung (55°C)]])/2)</f>
        <v>121.44</v>
      </c>
      <c r="M3258" s="20">
        <f>IF(Tabelle1[[#This Row],[Etas 55°C]]=0,0,(Tabelle1[[#This Row],[Etas 35°C]]*0.8+Tabelle1[[#This Row],[Etas 55°C]]*0.2))*2.5</f>
        <v>0</v>
      </c>
      <c r="N3258" s="21" t="str">
        <f>IF(-(Tabelle1[[#This Row],[80%/20% SCOP]]-5.5)/5.5=1,"n.a.",-(Tabelle1[[#This Row],[80%/20% SCOP]]-5.5)/5.5)</f>
        <v>n.a.</v>
      </c>
    </row>
    <row r="3259" spans="1:14" ht="20.100000000000001" customHeight="1" x14ac:dyDescent="0.25">
      <c r="A3259" s="24">
        <v>16008737</v>
      </c>
      <c r="B3259" s="15" t="s">
        <v>3161</v>
      </c>
      <c r="C3259" s="15" t="s">
        <v>3326</v>
      </c>
      <c r="D3259" s="16" t="s">
        <v>2</v>
      </c>
      <c r="E3259" s="17">
        <v>355.64</v>
      </c>
      <c r="F3259" s="18">
        <v>1.55</v>
      </c>
      <c r="G3259" s="17"/>
      <c r="H3259" s="16"/>
      <c r="I3259" s="16" t="s">
        <v>355</v>
      </c>
      <c r="J3259" s="16" t="s">
        <v>15</v>
      </c>
      <c r="K3259" s="16" t="s">
        <v>4</v>
      </c>
      <c r="L3259" s="19">
        <f>IF(Tabelle1[[#This Row],[Heizleistung (55°C)]]=0,Tabelle1[[#This Row],[Heizleistung (35°C)]],(Tabelle1[[#This Row],[Heizleistung (35°C)]]+Tabelle1[[#This Row],[Heizleistung (55°C)]])/2)</f>
        <v>355.64</v>
      </c>
      <c r="M3259" s="20">
        <f>IF(Tabelle1[[#This Row],[Etas 55°C]]=0,0,(Tabelle1[[#This Row],[Etas 35°C]]*0.8+Tabelle1[[#This Row],[Etas 55°C]]*0.2))*2.5</f>
        <v>0</v>
      </c>
      <c r="N3259" s="21" t="str">
        <f>IF(-(Tabelle1[[#This Row],[80%/20% SCOP]]-5.5)/5.5=1,"n.a.",-(Tabelle1[[#This Row],[80%/20% SCOP]]-5.5)/5.5)</f>
        <v>n.a.</v>
      </c>
    </row>
    <row r="3260" spans="1:14" ht="20.100000000000001" customHeight="1" x14ac:dyDescent="0.25">
      <c r="A3260" s="24">
        <v>16009520</v>
      </c>
      <c r="B3260" s="15" t="s">
        <v>3161</v>
      </c>
      <c r="C3260" s="15" t="s">
        <v>3327</v>
      </c>
      <c r="D3260" s="16" t="s">
        <v>2</v>
      </c>
      <c r="E3260" s="17">
        <v>14</v>
      </c>
      <c r="F3260" s="18">
        <v>1.77</v>
      </c>
      <c r="G3260" s="17">
        <v>14</v>
      </c>
      <c r="H3260" s="18">
        <v>1.34</v>
      </c>
      <c r="I3260" s="16" t="s">
        <v>40</v>
      </c>
      <c r="J3260" s="16" t="s">
        <v>4</v>
      </c>
      <c r="K3260" s="16" t="s">
        <v>4</v>
      </c>
      <c r="L3260" s="19">
        <f>IF(Tabelle1[[#This Row],[Heizleistung (55°C)]]=0,Tabelle1[[#This Row],[Heizleistung (35°C)]],(Tabelle1[[#This Row],[Heizleistung (35°C)]]+Tabelle1[[#This Row],[Heizleistung (55°C)]])/2)</f>
        <v>14</v>
      </c>
      <c r="M3260" s="20">
        <f>IF(Tabelle1[[#This Row],[Etas 55°C]]=0,0,(Tabelle1[[#This Row],[Etas 35°C]]*0.8+Tabelle1[[#This Row],[Etas 55°C]]*0.2))*2.5</f>
        <v>4.2100000000000009</v>
      </c>
      <c r="N3260" s="21">
        <f>IF(-(Tabelle1[[#This Row],[80%/20% SCOP]]-5.5)/5.5=1,"n.a.",-(Tabelle1[[#This Row],[80%/20% SCOP]]-5.5)/5.5)</f>
        <v>0.23454545454545439</v>
      </c>
    </row>
    <row r="3261" spans="1:14" ht="20.100000000000001" customHeight="1" x14ac:dyDescent="0.25">
      <c r="A3261" s="24">
        <v>16009460</v>
      </c>
      <c r="B3261" s="15" t="s">
        <v>3161</v>
      </c>
      <c r="C3261" s="15" t="s">
        <v>3328</v>
      </c>
      <c r="D3261" s="16" t="s">
        <v>2</v>
      </c>
      <c r="E3261" s="17">
        <v>12</v>
      </c>
      <c r="F3261" s="18">
        <v>1.77</v>
      </c>
      <c r="G3261" s="17">
        <v>12</v>
      </c>
      <c r="H3261" s="18">
        <v>1.34</v>
      </c>
      <c r="I3261" s="16" t="s">
        <v>40</v>
      </c>
      <c r="J3261" s="16" t="s">
        <v>4</v>
      </c>
      <c r="K3261" s="16" t="s">
        <v>4</v>
      </c>
      <c r="L3261" s="19">
        <f>IF(Tabelle1[[#This Row],[Heizleistung (55°C)]]=0,Tabelle1[[#This Row],[Heizleistung (35°C)]],(Tabelle1[[#This Row],[Heizleistung (35°C)]]+Tabelle1[[#This Row],[Heizleistung (55°C)]])/2)</f>
        <v>12</v>
      </c>
      <c r="M3261" s="20">
        <f>IF(Tabelle1[[#This Row],[Etas 55°C]]=0,0,(Tabelle1[[#This Row],[Etas 35°C]]*0.8+Tabelle1[[#This Row],[Etas 55°C]]*0.2))*2.5</f>
        <v>4.2100000000000009</v>
      </c>
      <c r="N3261" s="21">
        <f>IF(-(Tabelle1[[#This Row],[80%/20% SCOP]]-5.5)/5.5=1,"n.a.",-(Tabelle1[[#This Row],[80%/20% SCOP]]-5.5)/5.5)</f>
        <v>0.23454545454545439</v>
      </c>
    </row>
    <row r="3262" spans="1:14" ht="20.100000000000001" customHeight="1" x14ac:dyDescent="0.25">
      <c r="A3262" s="24">
        <v>16009456</v>
      </c>
      <c r="B3262" s="15" t="s">
        <v>3161</v>
      </c>
      <c r="C3262" s="15" t="s">
        <v>3329</v>
      </c>
      <c r="D3262" s="16" t="s">
        <v>2</v>
      </c>
      <c r="E3262" s="17">
        <v>10</v>
      </c>
      <c r="F3262" s="18">
        <v>1.77</v>
      </c>
      <c r="G3262" s="17">
        <v>10</v>
      </c>
      <c r="H3262" s="18">
        <v>1.3</v>
      </c>
      <c r="I3262" s="16" t="s">
        <v>40</v>
      </c>
      <c r="J3262" s="16" t="s">
        <v>4</v>
      </c>
      <c r="K3262" s="16" t="s">
        <v>4</v>
      </c>
      <c r="L3262" s="19">
        <f>IF(Tabelle1[[#This Row],[Heizleistung (55°C)]]=0,Tabelle1[[#This Row],[Heizleistung (35°C)]],(Tabelle1[[#This Row],[Heizleistung (35°C)]]+Tabelle1[[#This Row],[Heizleistung (55°C)]])/2)</f>
        <v>10</v>
      </c>
      <c r="M3262" s="20">
        <f>IF(Tabelle1[[#This Row],[Etas 55°C]]=0,0,(Tabelle1[[#This Row],[Etas 35°C]]*0.8+Tabelle1[[#This Row],[Etas 55°C]]*0.2))*2.5</f>
        <v>4.1900000000000004</v>
      </c>
      <c r="N3262" s="21">
        <f>IF(-(Tabelle1[[#This Row],[80%/20% SCOP]]-5.5)/5.5=1,"n.a.",-(Tabelle1[[#This Row],[80%/20% SCOP]]-5.5)/5.5)</f>
        <v>0.23818181818181811</v>
      </c>
    </row>
    <row r="3263" spans="1:14" ht="20.100000000000001" customHeight="1" x14ac:dyDescent="0.25">
      <c r="A3263" s="24">
        <v>16007948</v>
      </c>
      <c r="B3263" s="15" t="s">
        <v>3161</v>
      </c>
      <c r="C3263" s="15" t="s">
        <v>3330</v>
      </c>
      <c r="D3263" s="16" t="s">
        <v>2</v>
      </c>
      <c r="E3263" s="17">
        <v>142.02000000000001</v>
      </c>
      <c r="F3263" s="18">
        <v>1.55</v>
      </c>
      <c r="G3263" s="17"/>
      <c r="H3263" s="16"/>
      <c r="I3263" s="16" t="s">
        <v>355</v>
      </c>
      <c r="J3263" s="16" t="s">
        <v>15</v>
      </c>
      <c r="K3263" s="16" t="s">
        <v>4</v>
      </c>
      <c r="L3263" s="19">
        <f>IF(Tabelle1[[#This Row],[Heizleistung (55°C)]]=0,Tabelle1[[#This Row],[Heizleistung (35°C)]],(Tabelle1[[#This Row],[Heizleistung (35°C)]]+Tabelle1[[#This Row],[Heizleistung (55°C)]])/2)</f>
        <v>142.02000000000001</v>
      </c>
      <c r="M3263" s="20">
        <f>IF(Tabelle1[[#This Row],[Etas 55°C]]=0,0,(Tabelle1[[#This Row],[Etas 35°C]]*0.8+Tabelle1[[#This Row],[Etas 55°C]]*0.2))*2.5</f>
        <v>0</v>
      </c>
      <c r="N3263" s="21" t="str">
        <f>IF(-(Tabelle1[[#This Row],[80%/20% SCOP]]-5.5)/5.5=1,"n.a.",-(Tabelle1[[#This Row],[80%/20% SCOP]]-5.5)/5.5)</f>
        <v>n.a.</v>
      </c>
    </row>
    <row r="3264" spans="1:14" ht="20.100000000000001" customHeight="1" x14ac:dyDescent="0.25">
      <c r="A3264" s="24">
        <v>16008754</v>
      </c>
      <c r="B3264" s="15" t="s">
        <v>3161</v>
      </c>
      <c r="C3264" s="15" t="s">
        <v>3331</v>
      </c>
      <c r="D3264" s="16" t="s">
        <v>2</v>
      </c>
      <c r="E3264" s="17">
        <v>151.57</v>
      </c>
      <c r="F3264" s="18">
        <v>1.53</v>
      </c>
      <c r="G3264" s="17"/>
      <c r="H3264" s="16"/>
      <c r="I3264" s="16" t="s">
        <v>109</v>
      </c>
      <c r="J3264" s="16" t="s">
        <v>15</v>
      </c>
      <c r="K3264" s="16" t="s">
        <v>4</v>
      </c>
      <c r="L3264" s="19">
        <f>IF(Tabelle1[[#This Row],[Heizleistung (55°C)]]=0,Tabelle1[[#This Row],[Heizleistung (35°C)]],(Tabelle1[[#This Row],[Heizleistung (35°C)]]+Tabelle1[[#This Row],[Heizleistung (55°C)]])/2)</f>
        <v>151.57</v>
      </c>
      <c r="M3264" s="20">
        <f>IF(Tabelle1[[#This Row],[Etas 55°C]]=0,0,(Tabelle1[[#This Row],[Etas 35°C]]*0.8+Tabelle1[[#This Row],[Etas 55°C]]*0.2))*2.5</f>
        <v>0</v>
      </c>
      <c r="N3264" s="21" t="str">
        <f>IF(-(Tabelle1[[#This Row],[80%/20% SCOP]]-5.5)/5.5=1,"n.a.",-(Tabelle1[[#This Row],[80%/20% SCOP]]-5.5)/5.5)</f>
        <v>n.a.</v>
      </c>
    </row>
    <row r="3265" spans="1:14" ht="20.100000000000001" customHeight="1" x14ac:dyDescent="0.25">
      <c r="A3265" s="24">
        <v>16009128</v>
      </c>
      <c r="B3265" s="15" t="s">
        <v>3161</v>
      </c>
      <c r="C3265" s="15" t="s">
        <v>3332</v>
      </c>
      <c r="D3265" s="16" t="s">
        <v>2</v>
      </c>
      <c r="E3265" s="17">
        <v>6.6</v>
      </c>
      <c r="F3265" s="18">
        <v>1.87</v>
      </c>
      <c r="G3265" s="17">
        <v>6</v>
      </c>
      <c r="H3265" s="18">
        <v>1.33</v>
      </c>
      <c r="I3265" s="16" t="s">
        <v>40</v>
      </c>
      <c r="J3265" s="16" t="s">
        <v>4</v>
      </c>
      <c r="K3265" s="16" t="s">
        <v>4</v>
      </c>
      <c r="L3265" s="19">
        <f>IF(Tabelle1[[#This Row],[Heizleistung (55°C)]]=0,Tabelle1[[#This Row],[Heizleistung (35°C)]],(Tabelle1[[#This Row],[Heizleistung (35°C)]]+Tabelle1[[#This Row],[Heizleistung (55°C)]])/2)</f>
        <v>6.3</v>
      </c>
      <c r="M3265" s="20">
        <f>IF(Tabelle1[[#This Row],[Etas 55°C]]=0,0,(Tabelle1[[#This Row],[Etas 35°C]]*0.8+Tabelle1[[#This Row],[Etas 55°C]]*0.2))*2.5</f>
        <v>4.4050000000000002</v>
      </c>
      <c r="N3265" s="21">
        <f>IF(-(Tabelle1[[#This Row],[80%/20% SCOP]]-5.5)/5.5=1,"n.a.",-(Tabelle1[[#This Row],[80%/20% SCOP]]-5.5)/5.5)</f>
        <v>0.19909090909090904</v>
      </c>
    </row>
    <row r="3266" spans="1:14" ht="20.100000000000001" customHeight="1" x14ac:dyDescent="0.25">
      <c r="A3266" s="24">
        <v>16008883</v>
      </c>
      <c r="B3266" s="15" t="s">
        <v>3161</v>
      </c>
      <c r="C3266" s="15" t="s">
        <v>3333</v>
      </c>
      <c r="D3266" s="16" t="s">
        <v>2</v>
      </c>
      <c r="E3266" s="17">
        <v>165.34</v>
      </c>
      <c r="F3266" s="18">
        <v>1.56</v>
      </c>
      <c r="G3266" s="17"/>
      <c r="H3266" s="16"/>
      <c r="I3266" s="16" t="s">
        <v>355</v>
      </c>
      <c r="J3266" s="16" t="s">
        <v>15</v>
      </c>
      <c r="K3266" s="16" t="s">
        <v>4</v>
      </c>
      <c r="L3266" s="19">
        <f>IF(Tabelle1[[#This Row],[Heizleistung (55°C)]]=0,Tabelle1[[#This Row],[Heizleistung (35°C)]],(Tabelle1[[#This Row],[Heizleistung (35°C)]]+Tabelle1[[#This Row],[Heizleistung (55°C)]])/2)</f>
        <v>165.34</v>
      </c>
      <c r="M3266" s="20">
        <f>IF(Tabelle1[[#This Row],[Etas 55°C]]=0,0,(Tabelle1[[#This Row],[Etas 35°C]]*0.8+Tabelle1[[#This Row],[Etas 55°C]]*0.2))*2.5</f>
        <v>0</v>
      </c>
      <c r="N3266" s="21" t="str">
        <f>IF(-(Tabelle1[[#This Row],[80%/20% SCOP]]-5.5)/5.5=1,"n.a.",-(Tabelle1[[#This Row],[80%/20% SCOP]]-5.5)/5.5)</f>
        <v>n.a.</v>
      </c>
    </row>
    <row r="3267" spans="1:14" ht="20.100000000000001" customHeight="1" x14ac:dyDescent="0.25">
      <c r="A3267" s="24">
        <v>16014238</v>
      </c>
      <c r="B3267" s="15" t="s">
        <v>3161</v>
      </c>
      <c r="C3267" s="15" t="s">
        <v>3334</v>
      </c>
      <c r="D3267" s="16" t="s">
        <v>2</v>
      </c>
      <c r="E3267" s="17">
        <v>6.6</v>
      </c>
      <c r="F3267" s="18">
        <v>1.83</v>
      </c>
      <c r="G3267" s="17">
        <v>7</v>
      </c>
      <c r="H3267" s="18">
        <v>1.33</v>
      </c>
      <c r="I3267" s="16" t="s">
        <v>40</v>
      </c>
      <c r="J3267" s="16" t="s">
        <v>4</v>
      </c>
      <c r="K3267" s="16" t="s">
        <v>4</v>
      </c>
      <c r="L3267" s="19">
        <f>IF(Tabelle1[[#This Row],[Heizleistung (55°C)]]=0,Tabelle1[[#This Row],[Heizleistung (35°C)]],(Tabelle1[[#This Row],[Heizleistung (35°C)]]+Tabelle1[[#This Row],[Heizleistung (55°C)]])/2)</f>
        <v>6.8</v>
      </c>
      <c r="M3267" s="20">
        <f>IF(Tabelle1[[#This Row],[Etas 55°C]]=0,0,(Tabelle1[[#This Row],[Etas 35°C]]*0.8+Tabelle1[[#This Row],[Etas 55°C]]*0.2))*2.5</f>
        <v>4.3250000000000002</v>
      </c>
      <c r="N3267" s="21">
        <f>IF(-(Tabelle1[[#This Row],[80%/20% SCOP]]-5.5)/5.5=1,"n.a.",-(Tabelle1[[#This Row],[80%/20% SCOP]]-5.5)/5.5)</f>
        <v>0.2136363636363636</v>
      </c>
    </row>
    <row r="3268" spans="1:14" ht="20.100000000000001" customHeight="1" x14ac:dyDescent="0.25">
      <c r="A3268" s="24">
        <v>16009466</v>
      </c>
      <c r="B3268" s="15" t="s">
        <v>3161</v>
      </c>
      <c r="C3268" s="15" t="s">
        <v>3335</v>
      </c>
      <c r="D3268" s="16" t="s">
        <v>2</v>
      </c>
      <c r="E3268" s="17">
        <v>12</v>
      </c>
      <c r="F3268" s="18">
        <v>1.77</v>
      </c>
      <c r="G3268" s="17">
        <v>12</v>
      </c>
      <c r="H3268" s="18">
        <v>1.34</v>
      </c>
      <c r="I3268" s="16" t="s">
        <v>40</v>
      </c>
      <c r="J3268" s="16" t="s">
        <v>4</v>
      </c>
      <c r="K3268" s="16" t="s">
        <v>4</v>
      </c>
      <c r="L3268" s="19">
        <f>IF(Tabelle1[[#This Row],[Heizleistung (55°C)]]=0,Tabelle1[[#This Row],[Heizleistung (35°C)]],(Tabelle1[[#This Row],[Heizleistung (35°C)]]+Tabelle1[[#This Row],[Heizleistung (55°C)]])/2)</f>
        <v>12</v>
      </c>
      <c r="M3268" s="20">
        <f>IF(Tabelle1[[#This Row],[Etas 55°C]]=0,0,(Tabelle1[[#This Row],[Etas 35°C]]*0.8+Tabelle1[[#This Row],[Etas 55°C]]*0.2))*2.5</f>
        <v>4.2100000000000009</v>
      </c>
      <c r="N3268" s="21">
        <f>IF(-(Tabelle1[[#This Row],[80%/20% SCOP]]-5.5)/5.5=1,"n.a.",-(Tabelle1[[#This Row],[80%/20% SCOP]]-5.5)/5.5)</f>
        <v>0.23454545454545439</v>
      </c>
    </row>
    <row r="3269" spans="1:14" ht="20.100000000000001" customHeight="1" x14ac:dyDescent="0.25">
      <c r="A3269" s="24">
        <v>16008295</v>
      </c>
      <c r="B3269" s="15" t="s">
        <v>3161</v>
      </c>
      <c r="C3269" s="15" t="s">
        <v>3336</v>
      </c>
      <c r="D3269" s="16" t="s">
        <v>2</v>
      </c>
      <c r="E3269" s="17">
        <v>109.31</v>
      </c>
      <c r="F3269" s="18">
        <v>1.48</v>
      </c>
      <c r="G3269" s="17"/>
      <c r="H3269" s="16"/>
      <c r="I3269" s="16" t="s">
        <v>355</v>
      </c>
      <c r="J3269" s="16" t="s">
        <v>15</v>
      </c>
      <c r="K3269" s="16" t="s">
        <v>4</v>
      </c>
      <c r="L3269" s="19">
        <f>IF(Tabelle1[[#This Row],[Heizleistung (55°C)]]=0,Tabelle1[[#This Row],[Heizleistung (35°C)]],(Tabelle1[[#This Row],[Heizleistung (35°C)]]+Tabelle1[[#This Row],[Heizleistung (55°C)]])/2)</f>
        <v>109.31</v>
      </c>
      <c r="M3269" s="20">
        <f>IF(Tabelle1[[#This Row],[Etas 55°C]]=0,0,(Tabelle1[[#This Row],[Etas 35°C]]*0.8+Tabelle1[[#This Row],[Etas 55°C]]*0.2))*2.5</f>
        <v>0</v>
      </c>
      <c r="N3269" s="21" t="str">
        <f>IF(-(Tabelle1[[#This Row],[80%/20% SCOP]]-5.5)/5.5=1,"n.a.",-(Tabelle1[[#This Row],[80%/20% SCOP]]-5.5)/5.5)</f>
        <v>n.a.</v>
      </c>
    </row>
    <row r="3270" spans="1:14" ht="20.100000000000001" customHeight="1" x14ac:dyDescent="0.25">
      <c r="A3270" s="24">
        <v>16007963</v>
      </c>
      <c r="B3270" s="15" t="s">
        <v>3161</v>
      </c>
      <c r="C3270" s="15" t="s">
        <v>3337</v>
      </c>
      <c r="D3270" s="16" t="s">
        <v>2</v>
      </c>
      <c r="E3270" s="17">
        <v>160.71</v>
      </c>
      <c r="F3270" s="18">
        <v>1.56</v>
      </c>
      <c r="G3270" s="17"/>
      <c r="H3270" s="16"/>
      <c r="I3270" s="16" t="s">
        <v>355</v>
      </c>
      <c r="J3270" s="16" t="s">
        <v>15</v>
      </c>
      <c r="K3270" s="16" t="s">
        <v>4</v>
      </c>
      <c r="L3270" s="19">
        <f>IF(Tabelle1[[#This Row],[Heizleistung (55°C)]]=0,Tabelle1[[#This Row],[Heizleistung (35°C)]],(Tabelle1[[#This Row],[Heizleistung (35°C)]]+Tabelle1[[#This Row],[Heizleistung (55°C)]])/2)</f>
        <v>160.71</v>
      </c>
      <c r="M3270" s="20">
        <f>IF(Tabelle1[[#This Row],[Etas 55°C]]=0,0,(Tabelle1[[#This Row],[Etas 35°C]]*0.8+Tabelle1[[#This Row],[Etas 55°C]]*0.2))*2.5</f>
        <v>0</v>
      </c>
      <c r="N3270" s="21" t="str">
        <f>IF(-(Tabelle1[[#This Row],[80%/20% SCOP]]-5.5)/5.5=1,"n.a.",-(Tabelle1[[#This Row],[80%/20% SCOP]]-5.5)/5.5)</f>
        <v>n.a.</v>
      </c>
    </row>
    <row r="3271" spans="1:14" ht="20.100000000000001" customHeight="1" x14ac:dyDescent="0.25">
      <c r="A3271" s="24">
        <v>16011427</v>
      </c>
      <c r="B3271" s="15" t="s">
        <v>3161</v>
      </c>
      <c r="C3271" s="15" t="s">
        <v>3338</v>
      </c>
      <c r="D3271" s="16" t="s">
        <v>2</v>
      </c>
      <c r="E3271" s="17">
        <v>8</v>
      </c>
      <c r="F3271" s="18">
        <v>1.76</v>
      </c>
      <c r="G3271" s="17">
        <v>8</v>
      </c>
      <c r="H3271" s="18">
        <v>1.4</v>
      </c>
      <c r="I3271" s="16" t="s">
        <v>3</v>
      </c>
      <c r="J3271" s="16" t="s">
        <v>4</v>
      </c>
      <c r="K3271" s="16" t="s">
        <v>4</v>
      </c>
      <c r="L3271" s="19">
        <f>IF(Tabelle1[[#This Row],[Heizleistung (55°C)]]=0,Tabelle1[[#This Row],[Heizleistung (35°C)]],(Tabelle1[[#This Row],[Heizleistung (35°C)]]+Tabelle1[[#This Row],[Heizleistung (55°C)]])/2)</f>
        <v>8</v>
      </c>
      <c r="M3271" s="20">
        <f>IF(Tabelle1[[#This Row],[Etas 55°C]]=0,0,(Tabelle1[[#This Row],[Etas 35°C]]*0.8+Tabelle1[[#This Row],[Etas 55°C]]*0.2))*2.5</f>
        <v>4.2200000000000006</v>
      </c>
      <c r="N3271" s="21">
        <f>IF(-(Tabelle1[[#This Row],[80%/20% SCOP]]-5.5)/5.5=1,"n.a.",-(Tabelle1[[#This Row],[80%/20% SCOP]]-5.5)/5.5)</f>
        <v>0.23272727272727262</v>
      </c>
    </row>
    <row r="3272" spans="1:14" ht="20.100000000000001" customHeight="1" x14ac:dyDescent="0.25">
      <c r="A3272" s="24">
        <v>16009379</v>
      </c>
      <c r="B3272" s="15" t="s">
        <v>3161</v>
      </c>
      <c r="C3272" s="15" t="s">
        <v>3339</v>
      </c>
      <c r="D3272" s="16" t="s">
        <v>2</v>
      </c>
      <c r="E3272" s="17">
        <v>6</v>
      </c>
      <c r="F3272" s="18">
        <v>1.78</v>
      </c>
      <c r="G3272" s="17">
        <v>6</v>
      </c>
      <c r="H3272" s="18">
        <v>1.34</v>
      </c>
      <c r="I3272" s="16" t="s">
        <v>40</v>
      </c>
      <c r="J3272" s="16" t="s">
        <v>4</v>
      </c>
      <c r="K3272" s="16" t="s">
        <v>4</v>
      </c>
      <c r="L3272" s="19">
        <f>IF(Tabelle1[[#This Row],[Heizleistung (55°C)]]=0,Tabelle1[[#This Row],[Heizleistung (35°C)]],(Tabelle1[[#This Row],[Heizleistung (35°C)]]+Tabelle1[[#This Row],[Heizleistung (55°C)]])/2)</f>
        <v>6</v>
      </c>
      <c r="M3272" s="20">
        <f>IF(Tabelle1[[#This Row],[Etas 55°C]]=0,0,(Tabelle1[[#This Row],[Etas 35°C]]*0.8+Tabelle1[[#This Row],[Etas 55°C]]*0.2))*2.5</f>
        <v>4.2300000000000004</v>
      </c>
      <c r="N3272" s="21">
        <f>IF(-(Tabelle1[[#This Row],[80%/20% SCOP]]-5.5)/5.5=1,"n.a.",-(Tabelle1[[#This Row],[80%/20% SCOP]]-5.5)/5.5)</f>
        <v>0.23090909090909084</v>
      </c>
    </row>
    <row r="3273" spans="1:14" ht="20.100000000000001" customHeight="1" x14ac:dyDescent="0.25">
      <c r="A3273" s="24">
        <v>16009013</v>
      </c>
      <c r="B3273" s="15" t="s">
        <v>3161</v>
      </c>
      <c r="C3273" s="15" t="s">
        <v>3340</v>
      </c>
      <c r="D3273" s="16" t="s">
        <v>2</v>
      </c>
      <c r="E3273" s="17">
        <v>7.1</v>
      </c>
      <c r="F3273" s="18">
        <v>1.87</v>
      </c>
      <c r="G3273" s="17">
        <v>7.1</v>
      </c>
      <c r="H3273" s="18">
        <v>1.33</v>
      </c>
      <c r="I3273" s="16" t="s">
        <v>40</v>
      </c>
      <c r="J3273" s="16" t="s">
        <v>4</v>
      </c>
      <c r="K3273" s="16" t="s">
        <v>4</v>
      </c>
      <c r="L3273" s="19">
        <f>IF(Tabelle1[[#This Row],[Heizleistung (55°C)]]=0,Tabelle1[[#This Row],[Heizleistung (35°C)]],(Tabelle1[[#This Row],[Heizleistung (35°C)]]+Tabelle1[[#This Row],[Heizleistung (55°C)]])/2)</f>
        <v>7.1</v>
      </c>
      <c r="M3273" s="20">
        <f>IF(Tabelle1[[#This Row],[Etas 55°C]]=0,0,(Tabelle1[[#This Row],[Etas 35°C]]*0.8+Tabelle1[[#This Row],[Etas 55°C]]*0.2))*2.5</f>
        <v>4.4050000000000002</v>
      </c>
      <c r="N3273" s="21">
        <f>IF(-(Tabelle1[[#This Row],[80%/20% SCOP]]-5.5)/5.5=1,"n.a.",-(Tabelle1[[#This Row],[80%/20% SCOP]]-5.5)/5.5)</f>
        <v>0.19909090909090904</v>
      </c>
    </row>
    <row r="3274" spans="1:14" ht="20.100000000000001" customHeight="1" x14ac:dyDescent="0.25">
      <c r="A3274" s="24">
        <v>16008178</v>
      </c>
      <c r="B3274" s="15" t="s">
        <v>3161</v>
      </c>
      <c r="C3274" s="15" t="s">
        <v>3341</v>
      </c>
      <c r="D3274" s="16" t="s">
        <v>2</v>
      </c>
      <c r="E3274" s="17">
        <v>295.33999999999997</v>
      </c>
      <c r="F3274" s="18">
        <v>1.48</v>
      </c>
      <c r="G3274" s="17"/>
      <c r="H3274" s="16"/>
      <c r="I3274" s="16" t="s">
        <v>355</v>
      </c>
      <c r="J3274" s="16" t="s">
        <v>15</v>
      </c>
      <c r="K3274" s="16" t="s">
        <v>4</v>
      </c>
      <c r="L3274" s="19">
        <f>IF(Tabelle1[[#This Row],[Heizleistung (55°C)]]=0,Tabelle1[[#This Row],[Heizleistung (35°C)]],(Tabelle1[[#This Row],[Heizleistung (35°C)]]+Tabelle1[[#This Row],[Heizleistung (55°C)]])/2)</f>
        <v>295.33999999999997</v>
      </c>
      <c r="M3274" s="20">
        <f>IF(Tabelle1[[#This Row],[Etas 55°C]]=0,0,(Tabelle1[[#This Row],[Etas 35°C]]*0.8+Tabelle1[[#This Row],[Etas 55°C]]*0.2))*2.5</f>
        <v>0</v>
      </c>
      <c r="N3274" s="21" t="str">
        <f>IF(-(Tabelle1[[#This Row],[80%/20% SCOP]]-5.5)/5.5=1,"n.a.",-(Tabelle1[[#This Row],[80%/20% SCOP]]-5.5)/5.5)</f>
        <v>n.a.</v>
      </c>
    </row>
    <row r="3275" spans="1:14" ht="20.100000000000001" customHeight="1" x14ac:dyDescent="0.25">
      <c r="A3275" s="24">
        <v>16014305</v>
      </c>
      <c r="B3275" s="15" t="s">
        <v>3161</v>
      </c>
      <c r="C3275" s="15" t="s">
        <v>3342</v>
      </c>
      <c r="D3275" s="16" t="s">
        <v>2</v>
      </c>
      <c r="E3275" s="17">
        <v>12.1</v>
      </c>
      <c r="F3275" s="18">
        <v>1.79</v>
      </c>
      <c r="G3275" s="17">
        <v>12.1</v>
      </c>
      <c r="H3275" s="18">
        <v>1.32</v>
      </c>
      <c r="I3275" s="16" t="s">
        <v>40</v>
      </c>
      <c r="J3275" s="16" t="s">
        <v>4</v>
      </c>
      <c r="K3275" s="16" t="s">
        <v>4</v>
      </c>
      <c r="L3275" s="19">
        <f>IF(Tabelle1[[#This Row],[Heizleistung (55°C)]]=0,Tabelle1[[#This Row],[Heizleistung (35°C)]],(Tabelle1[[#This Row],[Heizleistung (35°C)]]+Tabelle1[[#This Row],[Heizleistung (55°C)]])/2)</f>
        <v>12.1</v>
      </c>
      <c r="M3275" s="20">
        <f>IF(Tabelle1[[#This Row],[Etas 55°C]]=0,0,(Tabelle1[[#This Row],[Etas 35°C]]*0.8+Tabelle1[[#This Row],[Etas 55°C]]*0.2))*2.5</f>
        <v>4.24</v>
      </c>
      <c r="N3275" s="21">
        <f>IF(-(Tabelle1[[#This Row],[80%/20% SCOP]]-5.5)/5.5=1,"n.a.",-(Tabelle1[[#This Row],[80%/20% SCOP]]-5.5)/5.5)</f>
        <v>0.22909090909090904</v>
      </c>
    </row>
    <row r="3276" spans="1:14" ht="20.100000000000001" customHeight="1" x14ac:dyDescent="0.25">
      <c r="A3276" s="24">
        <v>16014347</v>
      </c>
      <c r="B3276" s="15" t="s">
        <v>3161</v>
      </c>
      <c r="C3276" s="15" t="s">
        <v>3343</v>
      </c>
      <c r="D3276" s="16" t="s">
        <v>2</v>
      </c>
      <c r="E3276" s="17">
        <v>10</v>
      </c>
      <c r="F3276" s="18">
        <v>1.86</v>
      </c>
      <c r="G3276" s="17">
        <v>10</v>
      </c>
      <c r="H3276" s="18">
        <v>1.42</v>
      </c>
      <c r="I3276" s="16" t="s">
        <v>40</v>
      </c>
      <c r="J3276" s="16" t="s">
        <v>4</v>
      </c>
      <c r="K3276" s="16" t="s">
        <v>4</v>
      </c>
      <c r="L3276" s="19">
        <f>IF(Tabelle1[[#This Row],[Heizleistung (55°C)]]=0,Tabelle1[[#This Row],[Heizleistung (35°C)]],(Tabelle1[[#This Row],[Heizleistung (35°C)]]+Tabelle1[[#This Row],[Heizleistung (55°C)]])/2)</f>
        <v>10</v>
      </c>
      <c r="M3276" s="20">
        <f>IF(Tabelle1[[#This Row],[Etas 55°C]]=0,0,(Tabelle1[[#This Row],[Etas 35°C]]*0.8+Tabelle1[[#This Row],[Etas 55°C]]*0.2))*2.5</f>
        <v>4.4300000000000006</v>
      </c>
      <c r="N3276" s="21">
        <f>IF(-(Tabelle1[[#This Row],[80%/20% SCOP]]-5.5)/5.5=1,"n.a.",-(Tabelle1[[#This Row],[80%/20% SCOP]]-5.5)/5.5)</f>
        <v>0.19454545454545444</v>
      </c>
    </row>
    <row r="3277" spans="1:14" ht="20.100000000000001" customHeight="1" x14ac:dyDescent="0.25">
      <c r="A3277" s="24">
        <v>16008815</v>
      </c>
      <c r="B3277" s="15" t="s">
        <v>3161</v>
      </c>
      <c r="C3277" s="15" t="s">
        <v>3344</v>
      </c>
      <c r="D3277" s="16" t="s">
        <v>2</v>
      </c>
      <c r="E3277" s="17">
        <v>293.87</v>
      </c>
      <c r="F3277" s="18">
        <v>1.51</v>
      </c>
      <c r="G3277" s="17"/>
      <c r="H3277" s="16"/>
      <c r="I3277" s="16" t="s">
        <v>355</v>
      </c>
      <c r="J3277" s="16" t="s">
        <v>15</v>
      </c>
      <c r="K3277" s="16" t="s">
        <v>4</v>
      </c>
      <c r="L3277" s="19">
        <f>IF(Tabelle1[[#This Row],[Heizleistung (55°C)]]=0,Tabelle1[[#This Row],[Heizleistung (35°C)]],(Tabelle1[[#This Row],[Heizleistung (35°C)]]+Tabelle1[[#This Row],[Heizleistung (55°C)]])/2)</f>
        <v>293.87</v>
      </c>
      <c r="M3277" s="20">
        <f>IF(Tabelle1[[#This Row],[Etas 55°C]]=0,0,(Tabelle1[[#This Row],[Etas 35°C]]*0.8+Tabelle1[[#This Row],[Etas 55°C]]*0.2))*2.5</f>
        <v>0</v>
      </c>
      <c r="N3277" s="21" t="str">
        <f>IF(-(Tabelle1[[#This Row],[80%/20% SCOP]]-5.5)/5.5=1,"n.a.",-(Tabelle1[[#This Row],[80%/20% SCOP]]-5.5)/5.5)</f>
        <v>n.a.</v>
      </c>
    </row>
    <row r="3278" spans="1:14" ht="20.100000000000001" customHeight="1" x14ac:dyDescent="0.25">
      <c r="A3278" s="24">
        <v>16008919</v>
      </c>
      <c r="B3278" s="15" t="s">
        <v>3161</v>
      </c>
      <c r="C3278" s="15" t="s">
        <v>3345</v>
      </c>
      <c r="D3278" s="16" t="s">
        <v>2</v>
      </c>
      <c r="E3278" s="17">
        <v>656.58</v>
      </c>
      <c r="F3278" s="18">
        <v>1.56</v>
      </c>
      <c r="G3278" s="17"/>
      <c r="H3278" s="16"/>
      <c r="I3278" s="16" t="s">
        <v>130</v>
      </c>
      <c r="J3278" s="16" t="s">
        <v>15</v>
      </c>
      <c r="K3278" s="16" t="s">
        <v>4</v>
      </c>
      <c r="L3278" s="19">
        <f>IF(Tabelle1[[#This Row],[Heizleistung (55°C)]]=0,Tabelle1[[#This Row],[Heizleistung (35°C)]],(Tabelle1[[#This Row],[Heizleistung (35°C)]]+Tabelle1[[#This Row],[Heizleistung (55°C)]])/2)</f>
        <v>656.58</v>
      </c>
      <c r="M3278" s="20">
        <f>IF(Tabelle1[[#This Row],[Etas 55°C]]=0,0,(Tabelle1[[#This Row],[Etas 35°C]]*0.8+Tabelle1[[#This Row],[Etas 55°C]]*0.2))*2.5</f>
        <v>0</v>
      </c>
      <c r="N3278" s="21" t="str">
        <f>IF(-(Tabelle1[[#This Row],[80%/20% SCOP]]-5.5)/5.5=1,"n.a.",-(Tabelle1[[#This Row],[80%/20% SCOP]]-5.5)/5.5)</f>
        <v>n.a.</v>
      </c>
    </row>
    <row r="3279" spans="1:14" ht="20.100000000000001" customHeight="1" x14ac:dyDescent="0.25">
      <c r="A3279" s="24">
        <v>16008394</v>
      </c>
      <c r="B3279" s="15" t="s">
        <v>3161</v>
      </c>
      <c r="C3279" s="15" t="s">
        <v>3346</v>
      </c>
      <c r="D3279" s="16" t="s">
        <v>2</v>
      </c>
      <c r="E3279" s="17">
        <v>180.26</v>
      </c>
      <c r="F3279" s="18">
        <v>1.58</v>
      </c>
      <c r="G3279" s="17"/>
      <c r="H3279" s="16"/>
      <c r="I3279" s="16" t="s">
        <v>109</v>
      </c>
      <c r="J3279" s="16" t="s">
        <v>15</v>
      </c>
      <c r="K3279" s="16" t="s">
        <v>4</v>
      </c>
      <c r="L3279" s="19">
        <f>IF(Tabelle1[[#This Row],[Heizleistung (55°C)]]=0,Tabelle1[[#This Row],[Heizleistung (35°C)]],(Tabelle1[[#This Row],[Heizleistung (35°C)]]+Tabelle1[[#This Row],[Heizleistung (55°C)]])/2)</f>
        <v>180.26</v>
      </c>
      <c r="M3279" s="20">
        <f>IF(Tabelle1[[#This Row],[Etas 55°C]]=0,0,(Tabelle1[[#This Row],[Etas 35°C]]*0.8+Tabelle1[[#This Row],[Etas 55°C]]*0.2))*2.5</f>
        <v>0</v>
      </c>
      <c r="N3279" s="21" t="str">
        <f>IF(-(Tabelle1[[#This Row],[80%/20% SCOP]]-5.5)/5.5=1,"n.a.",-(Tabelle1[[#This Row],[80%/20% SCOP]]-5.5)/5.5)</f>
        <v>n.a.</v>
      </c>
    </row>
    <row r="3280" spans="1:14" ht="20.100000000000001" customHeight="1" x14ac:dyDescent="0.25">
      <c r="A3280" s="24">
        <v>16009370</v>
      </c>
      <c r="B3280" s="15" t="s">
        <v>3161</v>
      </c>
      <c r="C3280" s="15" t="s">
        <v>3347</v>
      </c>
      <c r="D3280" s="16" t="s">
        <v>2</v>
      </c>
      <c r="E3280" s="17">
        <v>6</v>
      </c>
      <c r="F3280" s="18">
        <v>1.78</v>
      </c>
      <c r="G3280" s="17">
        <v>6</v>
      </c>
      <c r="H3280" s="18">
        <v>1.34</v>
      </c>
      <c r="I3280" s="16" t="s">
        <v>40</v>
      </c>
      <c r="J3280" s="16" t="s">
        <v>4</v>
      </c>
      <c r="K3280" s="16" t="s">
        <v>4</v>
      </c>
      <c r="L3280" s="19">
        <f>IF(Tabelle1[[#This Row],[Heizleistung (55°C)]]=0,Tabelle1[[#This Row],[Heizleistung (35°C)]],(Tabelle1[[#This Row],[Heizleistung (35°C)]]+Tabelle1[[#This Row],[Heizleistung (55°C)]])/2)</f>
        <v>6</v>
      </c>
      <c r="M3280" s="20">
        <f>IF(Tabelle1[[#This Row],[Etas 55°C]]=0,0,(Tabelle1[[#This Row],[Etas 35°C]]*0.8+Tabelle1[[#This Row],[Etas 55°C]]*0.2))*2.5</f>
        <v>4.2300000000000004</v>
      </c>
      <c r="N3280" s="21">
        <f>IF(-(Tabelle1[[#This Row],[80%/20% SCOP]]-5.5)/5.5=1,"n.a.",-(Tabelle1[[#This Row],[80%/20% SCOP]]-5.5)/5.5)</f>
        <v>0.23090909090909084</v>
      </c>
    </row>
    <row r="3281" spans="1:14" ht="20.100000000000001" customHeight="1" x14ac:dyDescent="0.25">
      <c r="A3281" s="24">
        <v>16009427</v>
      </c>
      <c r="B3281" s="15" t="s">
        <v>3161</v>
      </c>
      <c r="C3281" s="15" t="s">
        <v>3348</v>
      </c>
      <c r="D3281" s="16" t="s">
        <v>2</v>
      </c>
      <c r="E3281" s="17">
        <v>10</v>
      </c>
      <c r="F3281" s="18">
        <v>1.78</v>
      </c>
      <c r="G3281" s="17">
        <v>10</v>
      </c>
      <c r="H3281" s="18">
        <v>1.35</v>
      </c>
      <c r="I3281" s="16" t="s">
        <v>40</v>
      </c>
      <c r="J3281" s="16" t="s">
        <v>4</v>
      </c>
      <c r="K3281" s="16" t="s">
        <v>4</v>
      </c>
      <c r="L3281" s="19">
        <f>IF(Tabelle1[[#This Row],[Heizleistung (55°C)]]=0,Tabelle1[[#This Row],[Heizleistung (35°C)]],(Tabelle1[[#This Row],[Heizleistung (35°C)]]+Tabelle1[[#This Row],[Heizleistung (55°C)]])/2)</f>
        <v>10</v>
      </c>
      <c r="M3281" s="20">
        <f>IF(Tabelle1[[#This Row],[Etas 55°C]]=0,0,(Tabelle1[[#This Row],[Etas 35°C]]*0.8+Tabelle1[[#This Row],[Etas 55°C]]*0.2))*2.5</f>
        <v>4.2350000000000003</v>
      </c>
      <c r="N3281" s="21">
        <f>IF(-(Tabelle1[[#This Row],[80%/20% SCOP]]-5.5)/5.5=1,"n.a.",-(Tabelle1[[#This Row],[80%/20% SCOP]]-5.5)/5.5)</f>
        <v>0.22999999999999995</v>
      </c>
    </row>
    <row r="3282" spans="1:14" ht="20.100000000000001" customHeight="1" x14ac:dyDescent="0.25">
      <c r="A3282" s="24">
        <v>16009386</v>
      </c>
      <c r="B3282" s="15" t="s">
        <v>3161</v>
      </c>
      <c r="C3282" s="15" t="s">
        <v>3349</v>
      </c>
      <c r="D3282" s="16" t="s">
        <v>2</v>
      </c>
      <c r="E3282" s="17">
        <v>8</v>
      </c>
      <c r="F3282" s="18">
        <v>1.81</v>
      </c>
      <c r="G3282" s="17">
        <v>8</v>
      </c>
      <c r="H3282" s="18">
        <v>1.35</v>
      </c>
      <c r="I3282" s="16" t="s">
        <v>40</v>
      </c>
      <c r="J3282" s="16" t="s">
        <v>4</v>
      </c>
      <c r="K3282" s="16" t="s">
        <v>4</v>
      </c>
      <c r="L3282" s="19">
        <f>IF(Tabelle1[[#This Row],[Heizleistung (55°C)]]=0,Tabelle1[[#This Row],[Heizleistung (35°C)]],(Tabelle1[[#This Row],[Heizleistung (35°C)]]+Tabelle1[[#This Row],[Heizleistung (55°C)]])/2)</f>
        <v>8</v>
      </c>
      <c r="M3282" s="20">
        <f>IF(Tabelle1[[#This Row],[Etas 55°C]]=0,0,(Tabelle1[[#This Row],[Etas 35°C]]*0.8+Tabelle1[[#This Row],[Etas 55°C]]*0.2))*2.5</f>
        <v>4.2950000000000008</v>
      </c>
      <c r="N3282" s="21">
        <f>IF(-(Tabelle1[[#This Row],[80%/20% SCOP]]-5.5)/5.5=1,"n.a.",-(Tabelle1[[#This Row],[80%/20% SCOP]]-5.5)/5.5)</f>
        <v>0.21909090909090895</v>
      </c>
    </row>
    <row r="3283" spans="1:14" ht="20.100000000000001" customHeight="1" x14ac:dyDescent="0.25">
      <c r="A3283" s="24">
        <v>16008966</v>
      </c>
      <c r="B3283" s="15" t="s">
        <v>3161</v>
      </c>
      <c r="C3283" s="15" t="s">
        <v>3350</v>
      </c>
      <c r="D3283" s="16" t="s">
        <v>2</v>
      </c>
      <c r="E3283" s="17">
        <v>6.6</v>
      </c>
      <c r="F3283" s="18">
        <v>1.87</v>
      </c>
      <c r="G3283" s="17">
        <v>6</v>
      </c>
      <c r="H3283" s="18">
        <v>1.33</v>
      </c>
      <c r="I3283" s="16" t="s">
        <v>40</v>
      </c>
      <c r="J3283" s="16" t="s">
        <v>4</v>
      </c>
      <c r="K3283" s="16" t="s">
        <v>4</v>
      </c>
      <c r="L3283" s="19">
        <f>IF(Tabelle1[[#This Row],[Heizleistung (55°C)]]=0,Tabelle1[[#This Row],[Heizleistung (35°C)]],(Tabelle1[[#This Row],[Heizleistung (35°C)]]+Tabelle1[[#This Row],[Heizleistung (55°C)]])/2)</f>
        <v>6.3</v>
      </c>
      <c r="M3283" s="20">
        <f>IF(Tabelle1[[#This Row],[Etas 55°C]]=0,0,(Tabelle1[[#This Row],[Etas 35°C]]*0.8+Tabelle1[[#This Row],[Etas 55°C]]*0.2))*2.5</f>
        <v>4.4050000000000002</v>
      </c>
      <c r="N3283" s="21">
        <f>IF(-(Tabelle1[[#This Row],[80%/20% SCOP]]-5.5)/5.5=1,"n.a.",-(Tabelle1[[#This Row],[80%/20% SCOP]]-5.5)/5.5)</f>
        <v>0.19909090909090904</v>
      </c>
    </row>
    <row r="3284" spans="1:14" ht="20.100000000000001" customHeight="1" x14ac:dyDescent="0.25">
      <c r="A3284" s="24">
        <v>16017007</v>
      </c>
      <c r="B3284" s="15" t="s">
        <v>3161</v>
      </c>
      <c r="C3284" s="15" t="s">
        <v>3351</v>
      </c>
      <c r="D3284" s="16" t="s">
        <v>2</v>
      </c>
      <c r="E3284" s="17">
        <v>8</v>
      </c>
      <c r="F3284" s="18">
        <v>1.83</v>
      </c>
      <c r="G3284" s="17">
        <v>8</v>
      </c>
      <c r="H3284" s="18">
        <v>1.43</v>
      </c>
      <c r="I3284" s="16" t="s">
        <v>3</v>
      </c>
      <c r="J3284" s="16" t="s">
        <v>15</v>
      </c>
      <c r="K3284" s="16" t="s">
        <v>25</v>
      </c>
      <c r="L3284" s="19">
        <f>IF(Tabelle1[[#This Row],[Heizleistung (55°C)]]=0,Tabelle1[[#This Row],[Heizleistung (35°C)]],(Tabelle1[[#This Row],[Heizleistung (35°C)]]+Tabelle1[[#This Row],[Heizleistung (55°C)]])/2)</f>
        <v>8</v>
      </c>
      <c r="M3284" s="20">
        <f>IF(Tabelle1[[#This Row],[Etas 55°C]]=0,0,(Tabelle1[[#This Row],[Etas 35°C]]*0.8+Tabelle1[[#This Row],[Etas 55°C]]*0.2))*2.5</f>
        <v>4.3750000000000009</v>
      </c>
      <c r="N3284" s="21">
        <f>IF(-(Tabelle1[[#This Row],[80%/20% SCOP]]-5.5)/5.5=1,"n.a.",-(Tabelle1[[#This Row],[80%/20% SCOP]]-5.5)/5.5)</f>
        <v>0.20454545454545439</v>
      </c>
    </row>
    <row r="3285" spans="1:14" ht="20.100000000000001" customHeight="1" x14ac:dyDescent="0.25">
      <c r="A3285" s="24">
        <v>16009449</v>
      </c>
      <c r="B3285" s="15" t="s">
        <v>3161</v>
      </c>
      <c r="C3285" s="15" t="s">
        <v>3352</v>
      </c>
      <c r="D3285" s="16" t="s">
        <v>2</v>
      </c>
      <c r="E3285" s="17">
        <v>10</v>
      </c>
      <c r="F3285" s="18">
        <v>1.77</v>
      </c>
      <c r="G3285" s="17">
        <v>10</v>
      </c>
      <c r="H3285" s="18">
        <v>1.3</v>
      </c>
      <c r="I3285" s="16" t="s">
        <v>40</v>
      </c>
      <c r="J3285" s="16" t="s">
        <v>4</v>
      </c>
      <c r="K3285" s="16" t="s">
        <v>4</v>
      </c>
      <c r="L3285" s="19">
        <f>IF(Tabelle1[[#This Row],[Heizleistung (55°C)]]=0,Tabelle1[[#This Row],[Heizleistung (35°C)]],(Tabelle1[[#This Row],[Heizleistung (35°C)]]+Tabelle1[[#This Row],[Heizleistung (55°C)]])/2)</f>
        <v>10</v>
      </c>
      <c r="M3285" s="20">
        <f>IF(Tabelle1[[#This Row],[Etas 55°C]]=0,0,(Tabelle1[[#This Row],[Etas 35°C]]*0.8+Tabelle1[[#This Row],[Etas 55°C]]*0.2))*2.5</f>
        <v>4.1900000000000004</v>
      </c>
      <c r="N3285" s="21">
        <f>IF(-(Tabelle1[[#This Row],[80%/20% SCOP]]-5.5)/5.5=1,"n.a.",-(Tabelle1[[#This Row],[80%/20% SCOP]]-5.5)/5.5)</f>
        <v>0.23818181818181811</v>
      </c>
    </row>
    <row r="3286" spans="1:14" ht="20.100000000000001" customHeight="1" x14ac:dyDescent="0.25">
      <c r="A3286" s="24">
        <v>16006713</v>
      </c>
      <c r="B3286" s="15" t="s">
        <v>3161</v>
      </c>
      <c r="C3286" s="15" t="s">
        <v>3353</v>
      </c>
      <c r="D3286" s="16" t="s">
        <v>2</v>
      </c>
      <c r="E3286" s="17">
        <v>8</v>
      </c>
      <c r="F3286" s="18">
        <v>1.81</v>
      </c>
      <c r="G3286" s="17">
        <v>8</v>
      </c>
      <c r="H3286" s="18">
        <v>1.35</v>
      </c>
      <c r="I3286" s="16" t="s">
        <v>40</v>
      </c>
      <c r="J3286" s="16" t="s">
        <v>4</v>
      </c>
      <c r="K3286" s="16" t="s">
        <v>4</v>
      </c>
      <c r="L3286" s="19">
        <f>IF(Tabelle1[[#This Row],[Heizleistung (55°C)]]=0,Tabelle1[[#This Row],[Heizleistung (35°C)]],(Tabelle1[[#This Row],[Heizleistung (35°C)]]+Tabelle1[[#This Row],[Heizleistung (55°C)]])/2)</f>
        <v>8</v>
      </c>
      <c r="M3286" s="20">
        <f>IF(Tabelle1[[#This Row],[Etas 55°C]]=0,0,(Tabelle1[[#This Row],[Etas 35°C]]*0.8+Tabelle1[[#This Row],[Etas 55°C]]*0.2))*2.5</f>
        <v>4.2950000000000008</v>
      </c>
      <c r="N3286" s="21">
        <f>IF(-(Tabelle1[[#This Row],[80%/20% SCOP]]-5.5)/5.5=1,"n.a.",-(Tabelle1[[#This Row],[80%/20% SCOP]]-5.5)/5.5)</f>
        <v>0.21909090909090895</v>
      </c>
    </row>
    <row r="3287" spans="1:14" ht="20.100000000000001" customHeight="1" x14ac:dyDescent="0.25">
      <c r="A3287" s="24">
        <v>16009085</v>
      </c>
      <c r="B3287" s="15" t="s">
        <v>3161</v>
      </c>
      <c r="C3287" s="15" t="s">
        <v>3354</v>
      </c>
      <c r="D3287" s="16" t="s">
        <v>2</v>
      </c>
      <c r="E3287" s="17">
        <v>17</v>
      </c>
      <c r="F3287" s="18">
        <v>1.65</v>
      </c>
      <c r="G3287" s="17">
        <v>15.8</v>
      </c>
      <c r="H3287" s="18">
        <v>1.28</v>
      </c>
      <c r="I3287" s="16" t="s">
        <v>109</v>
      </c>
      <c r="J3287" s="16" t="s">
        <v>4</v>
      </c>
      <c r="K3287" s="16" t="s">
        <v>4</v>
      </c>
      <c r="L3287" s="19">
        <f>IF(Tabelle1[[#This Row],[Heizleistung (55°C)]]=0,Tabelle1[[#This Row],[Heizleistung (35°C)]],(Tabelle1[[#This Row],[Heizleistung (35°C)]]+Tabelle1[[#This Row],[Heizleistung (55°C)]])/2)</f>
        <v>16.399999999999999</v>
      </c>
      <c r="M3287" s="20">
        <f>IF(Tabelle1[[#This Row],[Etas 55°C]]=0,0,(Tabelle1[[#This Row],[Etas 35°C]]*0.8+Tabelle1[[#This Row],[Etas 55°C]]*0.2))*2.5</f>
        <v>3.9400000000000004</v>
      </c>
      <c r="N3287" s="21">
        <f>IF(-(Tabelle1[[#This Row],[80%/20% SCOP]]-5.5)/5.5=1,"n.a.",-(Tabelle1[[#This Row],[80%/20% SCOP]]-5.5)/5.5)</f>
        <v>0.28363636363636358</v>
      </c>
    </row>
    <row r="3288" spans="1:14" ht="20.100000000000001" customHeight="1" x14ac:dyDescent="0.25">
      <c r="A3288" s="24">
        <v>16009570</v>
      </c>
      <c r="B3288" s="15" t="s">
        <v>3161</v>
      </c>
      <c r="C3288" s="15" t="s">
        <v>3355</v>
      </c>
      <c r="D3288" s="16" t="s">
        <v>2</v>
      </c>
      <c r="E3288" s="17">
        <v>8</v>
      </c>
      <c r="F3288" s="18">
        <v>1.76</v>
      </c>
      <c r="G3288" s="17">
        <v>8</v>
      </c>
      <c r="H3288" s="18">
        <v>1.3</v>
      </c>
      <c r="I3288" s="16" t="s">
        <v>40</v>
      </c>
      <c r="J3288" s="16" t="s">
        <v>4</v>
      </c>
      <c r="K3288" s="16" t="s">
        <v>4</v>
      </c>
      <c r="L3288" s="19">
        <f>IF(Tabelle1[[#This Row],[Heizleistung (55°C)]]=0,Tabelle1[[#This Row],[Heizleistung (35°C)]],(Tabelle1[[#This Row],[Heizleistung (35°C)]]+Tabelle1[[#This Row],[Heizleistung (55°C)]])/2)</f>
        <v>8</v>
      </c>
      <c r="M3288" s="20">
        <f>IF(Tabelle1[[#This Row],[Etas 55°C]]=0,0,(Tabelle1[[#This Row],[Etas 35°C]]*0.8+Tabelle1[[#This Row],[Etas 55°C]]*0.2))*2.5</f>
        <v>4.17</v>
      </c>
      <c r="N3288" s="21">
        <f>IF(-(Tabelle1[[#This Row],[80%/20% SCOP]]-5.5)/5.5=1,"n.a.",-(Tabelle1[[#This Row],[80%/20% SCOP]]-5.5)/5.5)</f>
        <v>0.24181818181818182</v>
      </c>
    </row>
    <row r="3289" spans="1:14" ht="20.100000000000001" customHeight="1" x14ac:dyDescent="0.25">
      <c r="A3289" s="24">
        <v>16008725</v>
      </c>
      <c r="B3289" s="15" t="s">
        <v>3161</v>
      </c>
      <c r="C3289" s="15" t="s">
        <v>3356</v>
      </c>
      <c r="D3289" s="16" t="s">
        <v>2</v>
      </c>
      <c r="E3289" s="17">
        <v>355.64</v>
      </c>
      <c r="F3289" s="18">
        <v>1.49</v>
      </c>
      <c r="G3289" s="17"/>
      <c r="H3289" s="16"/>
      <c r="I3289" s="16" t="s">
        <v>355</v>
      </c>
      <c r="J3289" s="16" t="s">
        <v>15</v>
      </c>
      <c r="K3289" s="16" t="s">
        <v>4</v>
      </c>
      <c r="L3289" s="19">
        <f>IF(Tabelle1[[#This Row],[Heizleistung (55°C)]]=0,Tabelle1[[#This Row],[Heizleistung (35°C)]],(Tabelle1[[#This Row],[Heizleistung (35°C)]]+Tabelle1[[#This Row],[Heizleistung (55°C)]])/2)</f>
        <v>355.64</v>
      </c>
      <c r="M3289" s="20">
        <f>IF(Tabelle1[[#This Row],[Etas 55°C]]=0,0,(Tabelle1[[#This Row],[Etas 35°C]]*0.8+Tabelle1[[#This Row],[Etas 55°C]]*0.2))*2.5</f>
        <v>0</v>
      </c>
      <c r="N3289" s="21" t="str">
        <f>IF(-(Tabelle1[[#This Row],[80%/20% SCOP]]-5.5)/5.5=1,"n.a.",-(Tabelle1[[#This Row],[80%/20% SCOP]]-5.5)/5.5)</f>
        <v>n.a.</v>
      </c>
    </row>
    <row r="3290" spans="1:14" ht="20.100000000000001" customHeight="1" x14ac:dyDescent="0.25">
      <c r="A3290" s="24">
        <v>16016998</v>
      </c>
      <c r="B3290" s="15" t="s">
        <v>3161</v>
      </c>
      <c r="C3290" s="15" t="s">
        <v>3357</v>
      </c>
      <c r="D3290" s="16" t="s">
        <v>2</v>
      </c>
      <c r="E3290" s="17">
        <v>8</v>
      </c>
      <c r="F3290" s="18">
        <v>1.83</v>
      </c>
      <c r="G3290" s="17">
        <v>8</v>
      </c>
      <c r="H3290" s="18">
        <v>1.43</v>
      </c>
      <c r="I3290" s="16" t="s">
        <v>3</v>
      </c>
      <c r="J3290" s="16" t="s">
        <v>15</v>
      </c>
      <c r="K3290" s="16" t="s">
        <v>4</v>
      </c>
      <c r="L3290" s="19">
        <f>IF(Tabelle1[[#This Row],[Heizleistung (55°C)]]=0,Tabelle1[[#This Row],[Heizleistung (35°C)]],(Tabelle1[[#This Row],[Heizleistung (35°C)]]+Tabelle1[[#This Row],[Heizleistung (55°C)]])/2)</f>
        <v>8</v>
      </c>
      <c r="M3290" s="20">
        <f>IF(Tabelle1[[#This Row],[Etas 55°C]]=0,0,(Tabelle1[[#This Row],[Etas 35°C]]*0.8+Tabelle1[[#This Row],[Etas 55°C]]*0.2))*2.5</f>
        <v>4.3750000000000009</v>
      </c>
      <c r="N3290" s="21">
        <f>IF(-(Tabelle1[[#This Row],[80%/20% SCOP]]-5.5)/5.5=1,"n.a.",-(Tabelle1[[#This Row],[80%/20% SCOP]]-5.5)/5.5)</f>
        <v>0.20454545454545439</v>
      </c>
    </row>
    <row r="3291" spans="1:14" ht="20.100000000000001" customHeight="1" x14ac:dyDescent="0.25">
      <c r="A3291" s="24">
        <v>16008473</v>
      </c>
      <c r="B3291" s="15" t="s">
        <v>3161</v>
      </c>
      <c r="C3291" s="15" t="s">
        <v>3358</v>
      </c>
      <c r="D3291" s="16" t="s">
        <v>2</v>
      </c>
      <c r="E3291" s="17">
        <v>240.23</v>
      </c>
      <c r="F3291" s="18">
        <v>1.57</v>
      </c>
      <c r="G3291" s="17"/>
      <c r="H3291" s="16"/>
      <c r="I3291" s="16" t="s">
        <v>355</v>
      </c>
      <c r="J3291" s="16" t="s">
        <v>15</v>
      </c>
      <c r="K3291" s="16" t="s">
        <v>4</v>
      </c>
      <c r="L3291" s="19">
        <f>IF(Tabelle1[[#This Row],[Heizleistung (55°C)]]=0,Tabelle1[[#This Row],[Heizleistung (35°C)]],(Tabelle1[[#This Row],[Heizleistung (35°C)]]+Tabelle1[[#This Row],[Heizleistung (55°C)]])/2)</f>
        <v>240.23</v>
      </c>
      <c r="M3291" s="20">
        <f>IF(Tabelle1[[#This Row],[Etas 55°C]]=0,0,(Tabelle1[[#This Row],[Etas 35°C]]*0.8+Tabelle1[[#This Row],[Etas 55°C]]*0.2))*2.5</f>
        <v>0</v>
      </c>
      <c r="N3291" s="21" t="str">
        <f>IF(-(Tabelle1[[#This Row],[80%/20% SCOP]]-5.5)/5.5=1,"n.a.",-(Tabelle1[[#This Row],[80%/20% SCOP]]-5.5)/5.5)</f>
        <v>n.a.</v>
      </c>
    </row>
    <row r="3292" spans="1:14" ht="20.100000000000001" customHeight="1" x14ac:dyDescent="0.25">
      <c r="A3292" s="24">
        <v>16008139</v>
      </c>
      <c r="B3292" s="15" t="s">
        <v>3161</v>
      </c>
      <c r="C3292" s="15" t="s">
        <v>3359</v>
      </c>
      <c r="D3292" s="16" t="s">
        <v>2</v>
      </c>
      <c r="E3292" s="17">
        <v>186.28</v>
      </c>
      <c r="F3292" s="18">
        <v>1.51</v>
      </c>
      <c r="G3292" s="17"/>
      <c r="H3292" s="16"/>
      <c r="I3292" s="16" t="s">
        <v>355</v>
      </c>
      <c r="J3292" s="16" t="s">
        <v>15</v>
      </c>
      <c r="K3292" s="16" t="s">
        <v>4</v>
      </c>
      <c r="L3292" s="19">
        <f>IF(Tabelle1[[#This Row],[Heizleistung (55°C)]]=0,Tabelle1[[#This Row],[Heizleistung (35°C)]],(Tabelle1[[#This Row],[Heizleistung (35°C)]]+Tabelle1[[#This Row],[Heizleistung (55°C)]])/2)</f>
        <v>186.28</v>
      </c>
      <c r="M3292" s="20">
        <f>IF(Tabelle1[[#This Row],[Etas 55°C]]=0,0,(Tabelle1[[#This Row],[Etas 35°C]]*0.8+Tabelle1[[#This Row],[Etas 55°C]]*0.2))*2.5</f>
        <v>0</v>
      </c>
      <c r="N3292" s="21" t="str">
        <f>IF(-(Tabelle1[[#This Row],[80%/20% SCOP]]-5.5)/5.5=1,"n.a.",-(Tabelle1[[#This Row],[80%/20% SCOP]]-5.5)/5.5)</f>
        <v>n.a.</v>
      </c>
    </row>
    <row r="3293" spans="1:14" ht="20.100000000000001" customHeight="1" x14ac:dyDescent="0.25">
      <c r="A3293" s="24">
        <v>16007828</v>
      </c>
      <c r="B3293" s="15" t="s">
        <v>3161</v>
      </c>
      <c r="C3293" s="15" t="s">
        <v>3360</v>
      </c>
      <c r="D3293" s="16" t="s">
        <v>2</v>
      </c>
      <c r="E3293" s="17">
        <v>374.28</v>
      </c>
      <c r="F3293" s="18">
        <v>1.48</v>
      </c>
      <c r="G3293" s="17"/>
      <c r="H3293" s="16"/>
      <c r="I3293" s="16" t="s">
        <v>3166</v>
      </c>
      <c r="J3293" s="16" t="s">
        <v>15</v>
      </c>
      <c r="K3293" s="16" t="s">
        <v>4</v>
      </c>
      <c r="L3293" s="19">
        <f>IF(Tabelle1[[#This Row],[Heizleistung (55°C)]]=0,Tabelle1[[#This Row],[Heizleistung (35°C)]],(Tabelle1[[#This Row],[Heizleistung (35°C)]]+Tabelle1[[#This Row],[Heizleistung (55°C)]])/2)</f>
        <v>374.28</v>
      </c>
      <c r="M3293" s="20">
        <f>IF(Tabelle1[[#This Row],[Etas 55°C]]=0,0,(Tabelle1[[#This Row],[Etas 35°C]]*0.8+Tabelle1[[#This Row],[Etas 55°C]]*0.2))*2.5</f>
        <v>0</v>
      </c>
      <c r="N3293" s="21" t="str">
        <f>IF(-(Tabelle1[[#This Row],[80%/20% SCOP]]-5.5)/5.5=1,"n.a.",-(Tabelle1[[#This Row],[80%/20% SCOP]]-5.5)/5.5)</f>
        <v>n.a.</v>
      </c>
    </row>
    <row r="3294" spans="1:14" ht="20.100000000000001" customHeight="1" x14ac:dyDescent="0.25">
      <c r="A3294" s="24">
        <v>16008197</v>
      </c>
      <c r="B3294" s="15" t="s">
        <v>3161</v>
      </c>
      <c r="C3294" s="15" t="s">
        <v>3361</v>
      </c>
      <c r="D3294" s="16" t="s">
        <v>2</v>
      </c>
      <c r="E3294" s="17">
        <v>73.290000000000006</v>
      </c>
      <c r="F3294" s="18">
        <v>1.66</v>
      </c>
      <c r="G3294" s="17"/>
      <c r="H3294" s="16"/>
      <c r="I3294" s="16" t="s">
        <v>109</v>
      </c>
      <c r="J3294" s="16" t="s">
        <v>15</v>
      </c>
      <c r="K3294" s="16" t="s">
        <v>4</v>
      </c>
      <c r="L3294" s="19">
        <f>IF(Tabelle1[[#This Row],[Heizleistung (55°C)]]=0,Tabelle1[[#This Row],[Heizleistung (35°C)]],(Tabelle1[[#This Row],[Heizleistung (35°C)]]+Tabelle1[[#This Row],[Heizleistung (55°C)]])/2)</f>
        <v>73.290000000000006</v>
      </c>
      <c r="M3294" s="20">
        <f>IF(Tabelle1[[#This Row],[Etas 55°C]]=0,0,(Tabelle1[[#This Row],[Etas 35°C]]*0.8+Tabelle1[[#This Row],[Etas 55°C]]*0.2))*2.5</f>
        <v>0</v>
      </c>
      <c r="N3294" s="21" t="str">
        <f>IF(-(Tabelle1[[#This Row],[80%/20% SCOP]]-5.5)/5.5=1,"n.a.",-(Tabelle1[[#This Row],[80%/20% SCOP]]-5.5)/5.5)</f>
        <v>n.a.</v>
      </c>
    </row>
    <row r="3295" spans="1:14" ht="20.100000000000001" customHeight="1" x14ac:dyDescent="0.25">
      <c r="A3295" s="24">
        <v>16008955</v>
      </c>
      <c r="B3295" s="15" t="s">
        <v>3161</v>
      </c>
      <c r="C3295" s="15" t="s">
        <v>3362</v>
      </c>
      <c r="D3295" s="16" t="s">
        <v>2</v>
      </c>
      <c r="E3295" s="17">
        <v>17</v>
      </c>
      <c r="F3295" s="18">
        <v>1.65</v>
      </c>
      <c r="G3295" s="17">
        <v>15.8</v>
      </c>
      <c r="H3295" s="18">
        <v>1.28</v>
      </c>
      <c r="I3295" s="16" t="s">
        <v>109</v>
      </c>
      <c r="J3295" s="16" t="s">
        <v>4</v>
      </c>
      <c r="K3295" s="16" t="s">
        <v>4</v>
      </c>
      <c r="L3295" s="19">
        <f>IF(Tabelle1[[#This Row],[Heizleistung (55°C)]]=0,Tabelle1[[#This Row],[Heizleistung (35°C)]],(Tabelle1[[#This Row],[Heizleistung (35°C)]]+Tabelle1[[#This Row],[Heizleistung (55°C)]])/2)</f>
        <v>16.399999999999999</v>
      </c>
      <c r="M3295" s="20">
        <f>IF(Tabelle1[[#This Row],[Etas 55°C]]=0,0,(Tabelle1[[#This Row],[Etas 35°C]]*0.8+Tabelle1[[#This Row],[Etas 55°C]]*0.2))*2.5</f>
        <v>3.9400000000000004</v>
      </c>
      <c r="N3295" s="21">
        <f>IF(-(Tabelle1[[#This Row],[80%/20% SCOP]]-5.5)/5.5=1,"n.a.",-(Tabelle1[[#This Row],[80%/20% SCOP]]-5.5)/5.5)</f>
        <v>0.28363636363636358</v>
      </c>
    </row>
    <row r="3296" spans="1:14" ht="20.100000000000001" customHeight="1" x14ac:dyDescent="0.25">
      <c r="A3296" s="24">
        <v>16009434</v>
      </c>
      <c r="B3296" s="15" t="s">
        <v>3161</v>
      </c>
      <c r="C3296" s="15" t="s">
        <v>3363</v>
      </c>
      <c r="D3296" s="16" t="s">
        <v>2</v>
      </c>
      <c r="E3296" s="17">
        <v>10</v>
      </c>
      <c r="F3296" s="18">
        <v>1.77</v>
      </c>
      <c r="G3296" s="17">
        <v>10</v>
      </c>
      <c r="H3296" s="18">
        <v>1.3</v>
      </c>
      <c r="I3296" s="16" t="s">
        <v>40</v>
      </c>
      <c r="J3296" s="16" t="s">
        <v>4</v>
      </c>
      <c r="K3296" s="16" t="s">
        <v>4</v>
      </c>
      <c r="L3296" s="19">
        <f>IF(Tabelle1[[#This Row],[Heizleistung (55°C)]]=0,Tabelle1[[#This Row],[Heizleistung (35°C)]],(Tabelle1[[#This Row],[Heizleistung (35°C)]]+Tabelle1[[#This Row],[Heizleistung (55°C)]])/2)</f>
        <v>10</v>
      </c>
      <c r="M3296" s="20">
        <f>IF(Tabelle1[[#This Row],[Etas 55°C]]=0,0,(Tabelle1[[#This Row],[Etas 35°C]]*0.8+Tabelle1[[#This Row],[Etas 55°C]]*0.2))*2.5</f>
        <v>4.1900000000000004</v>
      </c>
      <c r="N3296" s="21">
        <f>IF(-(Tabelle1[[#This Row],[80%/20% SCOP]]-5.5)/5.5=1,"n.a.",-(Tabelle1[[#This Row],[80%/20% SCOP]]-5.5)/5.5)</f>
        <v>0.23818181818181811</v>
      </c>
    </row>
    <row r="3297" spans="1:14" ht="20.100000000000001" customHeight="1" x14ac:dyDescent="0.25">
      <c r="A3297" s="24">
        <v>16017025</v>
      </c>
      <c r="B3297" s="15" t="s">
        <v>3161</v>
      </c>
      <c r="C3297" s="15" t="s">
        <v>3364</v>
      </c>
      <c r="D3297" s="16" t="s">
        <v>2</v>
      </c>
      <c r="E3297" s="17">
        <v>11</v>
      </c>
      <c r="F3297" s="18">
        <v>1.88</v>
      </c>
      <c r="G3297" s="17">
        <v>11</v>
      </c>
      <c r="H3297" s="18">
        <v>1.4</v>
      </c>
      <c r="I3297" s="16" t="s">
        <v>3</v>
      </c>
      <c r="J3297" s="16" t="s">
        <v>15</v>
      </c>
      <c r="K3297" s="16" t="s">
        <v>4</v>
      </c>
      <c r="L3297" s="19">
        <f>IF(Tabelle1[[#This Row],[Heizleistung (55°C)]]=0,Tabelle1[[#This Row],[Heizleistung (35°C)]],(Tabelle1[[#This Row],[Heizleistung (35°C)]]+Tabelle1[[#This Row],[Heizleistung (55°C)]])/2)</f>
        <v>11</v>
      </c>
      <c r="M3297" s="20">
        <f>IF(Tabelle1[[#This Row],[Etas 55°C]]=0,0,(Tabelle1[[#This Row],[Etas 35°C]]*0.8+Tabelle1[[#This Row],[Etas 55°C]]*0.2))*2.5</f>
        <v>4.46</v>
      </c>
      <c r="N3297" s="21">
        <f>IF(-(Tabelle1[[#This Row],[80%/20% SCOP]]-5.5)/5.5=1,"n.a.",-(Tabelle1[[#This Row],[80%/20% SCOP]]-5.5)/5.5)</f>
        <v>0.18909090909090909</v>
      </c>
    </row>
    <row r="3298" spans="1:14" ht="20.100000000000001" customHeight="1" x14ac:dyDescent="0.25">
      <c r="A3298" s="24">
        <v>16008848</v>
      </c>
      <c r="B3298" s="15" t="s">
        <v>3161</v>
      </c>
      <c r="C3298" s="15" t="s">
        <v>3365</v>
      </c>
      <c r="D3298" s="16" t="s">
        <v>2</v>
      </c>
      <c r="E3298" s="17">
        <v>819.13</v>
      </c>
      <c r="F3298" s="18">
        <v>1.61</v>
      </c>
      <c r="G3298" s="17"/>
      <c r="H3298" s="16"/>
      <c r="I3298" s="16" t="s">
        <v>130</v>
      </c>
      <c r="J3298" s="16" t="s">
        <v>15</v>
      </c>
      <c r="K3298" s="16" t="s">
        <v>4</v>
      </c>
      <c r="L3298" s="19">
        <f>IF(Tabelle1[[#This Row],[Heizleistung (55°C)]]=0,Tabelle1[[#This Row],[Heizleistung (35°C)]],(Tabelle1[[#This Row],[Heizleistung (35°C)]]+Tabelle1[[#This Row],[Heizleistung (55°C)]])/2)</f>
        <v>819.13</v>
      </c>
      <c r="M3298" s="20">
        <f>IF(Tabelle1[[#This Row],[Etas 55°C]]=0,0,(Tabelle1[[#This Row],[Etas 35°C]]*0.8+Tabelle1[[#This Row],[Etas 55°C]]*0.2))*2.5</f>
        <v>0</v>
      </c>
      <c r="N3298" s="21" t="str">
        <f>IF(-(Tabelle1[[#This Row],[80%/20% SCOP]]-5.5)/5.5=1,"n.a.",-(Tabelle1[[#This Row],[80%/20% SCOP]]-5.5)/5.5)</f>
        <v>n.a.</v>
      </c>
    </row>
    <row r="3299" spans="1:14" ht="20.100000000000001" customHeight="1" x14ac:dyDescent="0.25">
      <c r="A3299" s="24">
        <v>16014234</v>
      </c>
      <c r="B3299" s="15" t="s">
        <v>3161</v>
      </c>
      <c r="C3299" s="15" t="s">
        <v>3366</v>
      </c>
      <c r="D3299" s="16" t="s">
        <v>2</v>
      </c>
      <c r="E3299" s="17">
        <v>6.6</v>
      </c>
      <c r="F3299" s="18">
        <v>1.83</v>
      </c>
      <c r="G3299" s="17">
        <v>7</v>
      </c>
      <c r="H3299" s="18">
        <v>1.33</v>
      </c>
      <c r="I3299" s="16" t="s">
        <v>40</v>
      </c>
      <c r="J3299" s="16" t="s">
        <v>4</v>
      </c>
      <c r="K3299" s="16" t="s">
        <v>4</v>
      </c>
      <c r="L3299" s="19">
        <f>IF(Tabelle1[[#This Row],[Heizleistung (55°C)]]=0,Tabelle1[[#This Row],[Heizleistung (35°C)]],(Tabelle1[[#This Row],[Heizleistung (35°C)]]+Tabelle1[[#This Row],[Heizleistung (55°C)]])/2)</f>
        <v>6.8</v>
      </c>
      <c r="M3299" s="20">
        <f>IF(Tabelle1[[#This Row],[Etas 55°C]]=0,0,(Tabelle1[[#This Row],[Etas 35°C]]*0.8+Tabelle1[[#This Row],[Etas 55°C]]*0.2))*2.5</f>
        <v>4.3250000000000002</v>
      </c>
      <c r="N3299" s="21">
        <f>IF(-(Tabelle1[[#This Row],[80%/20% SCOP]]-5.5)/5.5=1,"n.a.",-(Tabelle1[[#This Row],[80%/20% SCOP]]-5.5)/5.5)</f>
        <v>0.2136363636363636</v>
      </c>
    </row>
    <row r="3300" spans="1:14" ht="20.100000000000001" customHeight="1" x14ac:dyDescent="0.25">
      <c r="A3300" s="24">
        <v>16008240</v>
      </c>
      <c r="B3300" s="15" t="s">
        <v>3161</v>
      </c>
      <c r="C3300" s="15" t="s">
        <v>3367</v>
      </c>
      <c r="D3300" s="16" t="s">
        <v>2</v>
      </c>
      <c r="E3300" s="17">
        <v>253.64</v>
      </c>
      <c r="F3300" s="18">
        <v>1.58</v>
      </c>
      <c r="G3300" s="17"/>
      <c r="H3300" s="16"/>
      <c r="I3300" s="16" t="s">
        <v>355</v>
      </c>
      <c r="J3300" s="16" t="s">
        <v>15</v>
      </c>
      <c r="K3300" s="16" t="s">
        <v>4</v>
      </c>
      <c r="L3300" s="19">
        <f>IF(Tabelle1[[#This Row],[Heizleistung (55°C)]]=0,Tabelle1[[#This Row],[Heizleistung (35°C)]],(Tabelle1[[#This Row],[Heizleistung (35°C)]]+Tabelle1[[#This Row],[Heizleistung (55°C)]])/2)</f>
        <v>253.64</v>
      </c>
      <c r="M3300" s="20">
        <f>IF(Tabelle1[[#This Row],[Etas 55°C]]=0,0,(Tabelle1[[#This Row],[Etas 35°C]]*0.8+Tabelle1[[#This Row],[Etas 55°C]]*0.2))*2.5</f>
        <v>0</v>
      </c>
      <c r="N3300" s="21" t="str">
        <f>IF(-(Tabelle1[[#This Row],[80%/20% SCOP]]-5.5)/5.5=1,"n.a.",-(Tabelle1[[#This Row],[80%/20% SCOP]]-5.5)/5.5)</f>
        <v>n.a.</v>
      </c>
    </row>
    <row r="3301" spans="1:14" ht="20.100000000000001" customHeight="1" x14ac:dyDescent="0.25">
      <c r="A3301" s="24">
        <v>16008134</v>
      </c>
      <c r="B3301" s="15" t="s">
        <v>3161</v>
      </c>
      <c r="C3301" s="15" t="s">
        <v>3368</v>
      </c>
      <c r="D3301" s="16" t="s">
        <v>2</v>
      </c>
      <c r="E3301" s="17">
        <v>147.24</v>
      </c>
      <c r="F3301" s="18">
        <v>1.48</v>
      </c>
      <c r="G3301" s="17"/>
      <c r="H3301" s="16"/>
      <c r="I3301" s="16" t="s">
        <v>355</v>
      </c>
      <c r="J3301" s="16" t="s">
        <v>15</v>
      </c>
      <c r="K3301" s="16" t="s">
        <v>4</v>
      </c>
      <c r="L3301" s="19">
        <f>IF(Tabelle1[[#This Row],[Heizleistung (55°C)]]=0,Tabelle1[[#This Row],[Heizleistung (35°C)]],(Tabelle1[[#This Row],[Heizleistung (35°C)]]+Tabelle1[[#This Row],[Heizleistung (55°C)]])/2)</f>
        <v>147.24</v>
      </c>
      <c r="M3301" s="20">
        <f>IF(Tabelle1[[#This Row],[Etas 55°C]]=0,0,(Tabelle1[[#This Row],[Etas 35°C]]*0.8+Tabelle1[[#This Row],[Etas 55°C]]*0.2))*2.5</f>
        <v>0</v>
      </c>
      <c r="N3301" s="21" t="str">
        <f>IF(-(Tabelle1[[#This Row],[80%/20% SCOP]]-5.5)/5.5=1,"n.a.",-(Tabelle1[[#This Row],[80%/20% SCOP]]-5.5)/5.5)</f>
        <v>n.a.</v>
      </c>
    </row>
    <row r="3302" spans="1:14" ht="20.100000000000001" customHeight="1" x14ac:dyDescent="0.25">
      <c r="A3302" s="24">
        <v>16006785</v>
      </c>
      <c r="B3302" s="15" t="s">
        <v>3161</v>
      </c>
      <c r="C3302" s="15" t="s">
        <v>3369</v>
      </c>
      <c r="D3302" s="16" t="s">
        <v>2</v>
      </c>
      <c r="E3302" s="17">
        <v>14</v>
      </c>
      <c r="F3302" s="18">
        <v>1.77</v>
      </c>
      <c r="G3302" s="17">
        <v>14</v>
      </c>
      <c r="H3302" s="18">
        <v>1.34</v>
      </c>
      <c r="I3302" s="16" t="s">
        <v>40</v>
      </c>
      <c r="J3302" s="16" t="s">
        <v>4</v>
      </c>
      <c r="K3302" s="16" t="s">
        <v>4</v>
      </c>
      <c r="L3302" s="19">
        <f>IF(Tabelle1[[#This Row],[Heizleistung (55°C)]]=0,Tabelle1[[#This Row],[Heizleistung (35°C)]],(Tabelle1[[#This Row],[Heizleistung (35°C)]]+Tabelle1[[#This Row],[Heizleistung (55°C)]])/2)</f>
        <v>14</v>
      </c>
      <c r="M3302" s="20">
        <f>IF(Tabelle1[[#This Row],[Etas 55°C]]=0,0,(Tabelle1[[#This Row],[Etas 35°C]]*0.8+Tabelle1[[#This Row],[Etas 55°C]]*0.2))*2.5</f>
        <v>4.2100000000000009</v>
      </c>
      <c r="N3302" s="21">
        <f>IF(-(Tabelle1[[#This Row],[80%/20% SCOP]]-5.5)/5.5=1,"n.a.",-(Tabelle1[[#This Row],[80%/20% SCOP]]-5.5)/5.5)</f>
        <v>0.23454545454545439</v>
      </c>
    </row>
    <row r="3303" spans="1:14" ht="20.100000000000001" customHeight="1" x14ac:dyDescent="0.25">
      <c r="A3303" s="24">
        <v>16009365</v>
      </c>
      <c r="B3303" s="15" t="s">
        <v>3161</v>
      </c>
      <c r="C3303" s="15" t="s">
        <v>3370</v>
      </c>
      <c r="D3303" s="16" t="s">
        <v>2</v>
      </c>
      <c r="E3303" s="17">
        <v>6</v>
      </c>
      <c r="F3303" s="18">
        <v>1.78</v>
      </c>
      <c r="G3303" s="17">
        <v>6</v>
      </c>
      <c r="H3303" s="18">
        <v>1.34</v>
      </c>
      <c r="I3303" s="16" t="s">
        <v>40</v>
      </c>
      <c r="J3303" s="16" t="s">
        <v>4</v>
      </c>
      <c r="K3303" s="16" t="s">
        <v>4</v>
      </c>
      <c r="L3303" s="19">
        <f>IF(Tabelle1[[#This Row],[Heizleistung (55°C)]]=0,Tabelle1[[#This Row],[Heizleistung (35°C)]],(Tabelle1[[#This Row],[Heizleistung (35°C)]]+Tabelle1[[#This Row],[Heizleistung (55°C)]])/2)</f>
        <v>6</v>
      </c>
      <c r="M3303" s="20">
        <f>IF(Tabelle1[[#This Row],[Etas 55°C]]=0,0,(Tabelle1[[#This Row],[Etas 35°C]]*0.8+Tabelle1[[#This Row],[Etas 55°C]]*0.2))*2.5</f>
        <v>4.2300000000000004</v>
      </c>
      <c r="N3303" s="21">
        <f>IF(-(Tabelle1[[#This Row],[80%/20% SCOP]]-5.5)/5.5=1,"n.a.",-(Tabelle1[[#This Row],[80%/20% SCOP]]-5.5)/5.5)</f>
        <v>0.23090909090909084</v>
      </c>
    </row>
    <row r="3304" spans="1:14" ht="20.100000000000001" customHeight="1" x14ac:dyDescent="0.25">
      <c r="A3304" s="24">
        <v>16008545</v>
      </c>
      <c r="B3304" s="15" t="s">
        <v>3161</v>
      </c>
      <c r="C3304" s="15" t="s">
        <v>3371</v>
      </c>
      <c r="D3304" s="16" t="s">
        <v>2</v>
      </c>
      <c r="E3304" s="17">
        <v>149.96</v>
      </c>
      <c r="F3304" s="18">
        <v>1.51</v>
      </c>
      <c r="G3304" s="17"/>
      <c r="H3304" s="16"/>
      <c r="I3304" s="16" t="s">
        <v>109</v>
      </c>
      <c r="J3304" s="16" t="s">
        <v>15</v>
      </c>
      <c r="K3304" s="16" t="s">
        <v>4</v>
      </c>
      <c r="L3304" s="19">
        <f>IF(Tabelle1[[#This Row],[Heizleistung (55°C)]]=0,Tabelle1[[#This Row],[Heizleistung (35°C)]],(Tabelle1[[#This Row],[Heizleistung (35°C)]]+Tabelle1[[#This Row],[Heizleistung (55°C)]])/2)</f>
        <v>149.96</v>
      </c>
      <c r="M3304" s="20">
        <f>IF(Tabelle1[[#This Row],[Etas 55°C]]=0,0,(Tabelle1[[#This Row],[Etas 35°C]]*0.8+Tabelle1[[#This Row],[Etas 55°C]]*0.2))*2.5</f>
        <v>0</v>
      </c>
      <c r="N3304" s="21" t="str">
        <f>IF(-(Tabelle1[[#This Row],[80%/20% SCOP]]-5.5)/5.5=1,"n.a.",-(Tabelle1[[#This Row],[80%/20% SCOP]]-5.5)/5.5)</f>
        <v>n.a.</v>
      </c>
    </row>
    <row r="3305" spans="1:14" ht="20.100000000000001" customHeight="1" x14ac:dyDescent="0.25">
      <c r="A3305" s="24">
        <v>16008846</v>
      </c>
      <c r="B3305" s="15" t="s">
        <v>3161</v>
      </c>
      <c r="C3305" s="15" t="s">
        <v>3372</v>
      </c>
      <c r="D3305" s="16" t="s">
        <v>2</v>
      </c>
      <c r="E3305" s="17">
        <v>655.87</v>
      </c>
      <c r="F3305" s="18">
        <v>1.55</v>
      </c>
      <c r="G3305" s="17"/>
      <c r="H3305" s="16"/>
      <c r="I3305" s="16" t="s">
        <v>130</v>
      </c>
      <c r="J3305" s="16" t="s">
        <v>15</v>
      </c>
      <c r="K3305" s="16" t="s">
        <v>4</v>
      </c>
      <c r="L3305" s="19">
        <f>IF(Tabelle1[[#This Row],[Heizleistung (55°C)]]=0,Tabelle1[[#This Row],[Heizleistung (35°C)]],(Tabelle1[[#This Row],[Heizleistung (35°C)]]+Tabelle1[[#This Row],[Heizleistung (55°C)]])/2)</f>
        <v>655.87</v>
      </c>
      <c r="M3305" s="20">
        <f>IF(Tabelle1[[#This Row],[Etas 55°C]]=0,0,(Tabelle1[[#This Row],[Etas 35°C]]*0.8+Tabelle1[[#This Row],[Etas 55°C]]*0.2))*2.5</f>
        <v>0</v>
      </c>
      <c r="N3305" s="21" t="str">
        <f>IF(-(Tabelle1[[#This Row],[80%/20% SCOP]]-5.5)/5.5=1,"n.a.",-(Tabelle1[[#This Row],[80%/20% SCOP]]-5.5)/5.5)</f>
        <v>n.a.</v>
      </c>
    </row>
    <row r="3306" spans="1:14" ht="20.100000000000001" customHeight="1" x14ac:dyDescent="0.25">
      <c r="A3306" s="24">
        <v>16009483</v>
      </c>
      <c r="B3306" s="15" t="s">
        <v>3161</v>
      </c>
      <c r="C3306" s="15" t="s">
        <v>3373</v>
      </c>
      <c r="D3306" s="16" t="s">
        <v>2</v>
      </c>
      <c r="E3306" s="17">
        <v>12</v>
      </c>
      <c r="F3306" s="18">
        <v>1.76</v>
      </c>
      <c r="G3306" s="17">
        <v>12</v>
      </c>
      <c r="H3306" s="18">
        <v>1.28</v>
      </c>
      <c r="I3306" s="16" t="s">
        <v>40</v>
      </c>
      <c r="J3306" s="16" t="s">
        <v>4</v>
      </c>
      <c r="K3306" s="16" t="s">
        <v>4</v>
      </c>
      <c r="L3306" s="19">
        <f>IF(Tabelle1[[#This Row],[Heizleistung (55°C)]]=0,Tabelle1[[#This Row],[Heizleistung (35°C)]],(Tabelle1[[#This Row],[Heizleistung (35°C)]]+Tabelle1[[#This Row],[Heizleistung (55°C)]])/2)</f>
        <v>12</v>
      </c>
      <c r="M3306" s="20">
        <f>IF(Tabelle1[[#This Row],[Etas 55°C]]=0,0,(Tabelle1[[#This Row],[Etas 35°C]]*0.8+Tabelle1[[#This Row],[Etas 55°C]]*0.2))*2.5</f>
        <v>4.16</v>
      </c>
      <c r="N3306" s="21">
        <f>IF(-(Tabelle1[[#This Row],[80%/20% SCOP]]-5.5)/5.5=1,"n.a.",-(Tabelle1[[#This Row],[80%/20% SCOP]]-5.5)/5.5)</f>
        <v>0.24363636363636362</v>
      </c>
    </row>
    <row r="3307" spans="1:14" ht="20.100000000000001" customHeight="1" x14ac:dyDescent="0.25">
      <c r="A3307" s="24">
        <v>16009504</v>
      </c>
      <c r="B3307" s="15" t="s">
        <v>3161</v>
      </c>
      <c r="C3307" s="15" t="s">
        <v>3374</v>
      </c>
      <c r="D3307" s="16" t="s">
        <v>2</v>
      </c>
      <c r="E3307" s="17">
        <v>14</v>
      </c>
      <c r="F3307" s="18">
        <v>1.77</v>
      </c>
      <c r="G3307" s="17">
        <v>14</v>
      </c>
      <c r="H3307" s="18">
        <v>1.34</v>
      </c>
      <c r="I3307" s="16" t="s">
        <v>40</v>
      </c>
      <c r="J3307" s="16" t="s">
        <v>4</v>
      </c>
      <c r="K3307" s="16" t="s">
        <v>4</v>
      </c>
      <c r="L3307" s="19">
        <f>IF(Tabelle1[[#This Row],[Heizleistung (55°C)]]=0,Tabelle1[[#This Row],[Heizleistung (35°C)]],(Tabelle1[[#This Row],[Heizleistung (35°C)]]+Tabelle1[[#This Row],[Heizleistung (55°C)]])/2)</f>
        <v>14</v>
      </c>
      <c r="M3307" s="20">
        <f>IF(Tabelle1[[#This Row],[Etas 55°C]]=0,0,(Tabelle1[[#This Row],[Etas 35°C]]*0.8+Tabelle1[[#This Row],[Etas 55°C]]*0.2))*2.5</f>
        <v>4.2100000000000009</v>
      </c>
      <c r="N3307" s="21">
        <f>IF(-(Tabelle1[[#This Row],[80%/20% SCOP]]-5.5)/5.5=1,"n.a.",-(Tabelle1[[#This Row],[80%/20% SCOP]]-5.5)/5.5)</f>
        <v>0.23454545454545439</v>
      </c>
    </row>
    <row r="3308" spans="1:14" ht="20.100000000000001" customHeight="1" x14ac:dyDescent="0.25">
      <c r="A3308" s="24">
        <v>16008072</v>
      </c>
      <c r="B3308" s="15" t="s">
        <v>3161</v>
      </c>
      <c r="C3308" s="15" t="s">
        <v>3375</v>
      </c>
      <c r="D3308" s="16" t="s">
        <v>2</v>
      </c>
      <c r="E3308" s="17">
        <v>773.55</v>
      </c>
      <c r="F3308" s="18">
        <v>1.57</v>
      </c>
      <c r="G3308" s="17"/>
      <c r="H3308" s="16"/>
      <c r="I3308" s="16" t="s">
        <v>3166</v>
      </c>
      <c r="J3308" s="16" t="s">
        <v>15</v>
      </c>
      <c r="K3308" s="16" t="s">
        <v>4</v>
      </c>
      <c r="L3308" s="19">
        <f>IF(Tabelle1[[#This Row],[Heizleistung (55°C)]]=0,Tabelle1[[#This Row],[Heizleistung (35°C)]],(Tabelle1[[#This Row],[Heizleistung (35°C)]]+Tabelle1[[#This Row],[Heizleistung (55°C)]])/2)</f>
        <v>773.55</v>
      </c>
      <c r="M3308" s="20">
        <f>IF(Tabelle1[[#This Row],[Etas 55°C]]=0,0,(Tabelle1[[#This Row],[Etas 35°C]]*0.8+Tabelle1[[#This Row],[Etas 55°C]]*0.2))*2.5</f>
        <v>0</v>
      </c>
      <c r="N3308" s="21" t="str">
        <f>IF(-(Tabelle1[[#This Row],[80%/20% SCOP]]-5.5)/5.5=1,"n.a.",-(Tabelle1[[#This Row],[80%/20% SCOP]]-5.5)/5.5)</f>
        <v>n.a.</v>
      </c>
    </row>
    <row r="3309" spans="1:14" ht="20.100000000000001" customHeight="1" x14ac:dyDescent="0.25">
      <c r="A3309" s="24">
        <v>16009562</v>
      </c>
      <c r="B3309" s="15" t="s">
        <v>3161</v>
      </c>
      <c r="C3309" s="15" t="s">
        <v>3376</v>
      </c>
      <c r="D3309" s="16" t="s">
        <v>2</v>
      </c>
      <c r="E3309" s="17">
        <v>8</v>
      </c>
      <c r="F3309" s="18">
        <v>1.76</v>
      </c>
      <c r="G3309" s="17">
        <v>8</v>
      </c>
      <c r="H3309" s="18">
        <v>1.3</v>
      </c>
      <c r="I3309" s="16" t="s">
        <v>40</v>
      </c>
      <c r="J3309" s="16" t="s">
        <v>4</v>
      </c>
      <c r="K3309" s="16" t="s">
        <v>4</v>
      </c>
      <c r="L3309" s="19">
        <f>IF(Tabelle1[[#This Row],[Heizleistung (55°C)]]=0,Tabelle1[[#This Row],[Heizleistung (35°C)]],(Tabelle1[[#This Row],[Heizleistung (35°C)]]+Tabelle1[[#This Row],[Heizleistung (55°C)]])/2)</f>
        <v>8</v>
      </c>
      <c r="M3309" s="20">
        <f>IF(Tabelle1[[#This Row],[Etas 55°C]]=0,0,(Tabelle1[[#This Row],[Etas 35°C]]*0.8+Tabelle1[[#This Row],[Etas 55°C]]*0.2))*2.5</f>
        <v>4.17</v>
      </c>
      <c r="N3309" s="21">
        <f>IF(-(Tabelle1[[#This Row],[80%/20% SCOP]]-5.5)/5.5=1,"n.a.",-(Tabelle1[[#This Row],[80%/20% SCOP]]-5.5)/5.5)</f>
        <v>0.24181818181818182</v>
      </c>
    </row>
    <row r="3310" spans="1:14" ht="20.100000000000001" customHeight="1" x14ac:dyDescent="0.25">
      <c r="A3310" s="24">
        <v>16007810</v>
      </c>
      <c r="B3310" s="15" t="s">
        <v>3161</v>
      </c>
      <c r="C3310" s="15" t="s">
        <v>3377</v>
      </c>
      <c r="D3310" s="16" t="s">
        <v>2</v>
      </c>
      <c r="E3310" s="17">
        <v>123.67</v>
      </c>
      <c r="F3310" s="18">
        <v>1.46</v>
      </c>
      <c r="G3310" s="17"/>
      <c r="H3310" s="16"/>
      <c r="I3310" s="16" t="s">
        <v>355</v>
      </c>
      <c r="J3310" s="16" t="s">
        <v>15</v>
      </c>
      <c r="K3310" s="16" t="s">
        <v>4</v>
      </c>
      <c r="L3310" s="19">
        <f>IF(Tabelle1[[#This Row],[Heizleistung (55°C)]]=0,Tabelle1[[#This Row],[Heizleistung (35°C)]],(Tabelle1[[#This Row],[Heizleistung (35°C)]]+Tabelle1[[#This Row],[Heizleistung (55°C)]])/2)</f>
        <v>123.67</v>
      </c>
      <c r="M3310" s="20">
        <f>IF(Tabelle1[[#This Row],[Etas 55°C]]=0,0,(Tabelle1[[#This Row],[Etas 35°C]]*0.8+Tabelle1[[#This Row],[Etas 55°C]]*0.2))*2.5</f>
        <v>0</v>
      </c>
      <c r="N3310" s="21" t="str">
        <f>IF(-(Tabelle1[[#This Row],[80%/20% SCOP]]-5.5)/5.5=1,"n.a.",-(Tabelle1[[#This Row],[80%/20% SCOP]]-5.5)/5.5)</f>
        <v>n.a.</v>
      </c>
    </row>
    <row r="3311" spans="1:14" ht="20.100000000000001" customHeight="1" x14ac:dyDescent="0.25">
      <c r="A3311" s="24">
        <v>16014237</v>
      </c>
      <c r="B3311" s="15" t="s">
        <v>3161</v>
      </c>
      <c r="C3311" s="15" t="s">
        <v>3378</v>
      </c>
      <c r="D3311" s="16" t="s">
        <v>2</v>
      </c>
      <c r="E3311" s="17">
        <v>6.6</v>
      </c>
      <c r="F3311" s="18">
        <v>1.83</v>
      </c>
      <c r="G3311" s="17">
        <v>7</v>
      </c>
      <c r="H3311" s="18">
        <v>1.33</v>
      </c>
      <c r="I3311" s="16" t="s">
        <v>40</v>
      </c>
      <c r="J3311" s="16" t="s">
        <v>4</v>
      </c>
      <c r="K3311" s="16" t="s">
        <v>4</v>
      </c>
      <c r="L3311" s="19">
        <f>IF(Tabelle1[[#This Row],[Heizleistung (55°C)]]=0,Tabelle1[[#This Row],[Heizleistung (35°C)]],(Tabelle1[[#This Row],[Heizleistung (35°C)]]+Tabelle1[[#This Row],[Heizleistung (55°C)]])/2)</f>
        <v>6.8</v>
      </c>
      <c r="M3311" s="20">
        <f>IF(Tabelle1[[#This Row],[Etas 55°C]]=0,0,(Tabelle1[[#This Row],[Etas 35°C]]*0.8+Tabelle1[[#This Row],[Etas 55°C]]*0.2))*2.5</f>
        <v>4.3250000000000002</v>
      </c>
      <c r="N3311" s="21">
        <f>IF(-(Tabelle1[[#This Row],[80%/20% SCOP]]-5.5)/5.5=1,"n.a.",-(Tabelle1[[#This Row],[80%/20% SCOP]]-5.5)/5.5)</f>
        <v>0.2136363636363636</v>
      </c>
    </row>
    <row r="3312" spans="1:14" ht="20.100000000000001" customHeight="1" x14ac:dyDescent="0.25">
      <c r="A3312" s="24">
        <v>16014242</v>
      </c>
      <c r="B3312" s="15" t="s">
        <v>3161</v>
      </c>
      <c r="C3312" s="15" t="s">
        <v>3379</v>
      </c>
      <c r="D3312" s="16" t="s">
        <v>2</v>
      </c>
      <c r="E3312" s="17">
        <v>6.6</v>
      </c>
      <c r="F3312" s="18">
        <v>1.83</v>
      </c>
      <c r="G3312" s="17">
        <v>7</v>
      </c>
      <c r="H3312" s="18">
        <v>1.33</v>
      </c>
      <c r="I3312" s="16" t="s">
        <v>40</v>
      </c>
      <c r="J3312" s="16" t="s">
        <v>4</v>
      </c>
      <c r="K3312" s="16" t="s">
        <v>4</v>
      </c>
      <c r="L3312" s="19">
        <f>IF(Tabelle1[[#This Row],[Heizleistung (55°C)]]=0,Tabelle1[[#This Row],[Heizleistung (35°C)]],(Tabelle1[[#This Row],[Heizleistung (35°C)]]+Tabelle1[[#This Row],[Heizleistung (55°C)]])/2)</f>
        <v>6.8</v>
      </c>
      <c r="M3312" s="20">
        <f>IF(Tabelle1[[#This Row],[Etas 55°C]]=0,0,(Tabelle1[[#This Row],[Etas 35°C]]*0.8+Tabelle1[[#This Row],[Etas 55°C]]*0.2))*2.5</f>
        <v>4.3250000000000002</v>
      </c>
      <c r="N3312" s="21">
        <f>IF(-(Tabelle1[[#This Row],[80%/20% SCOP]]-5.5)/5.5=1,"n.a.",-(Tabelle1[[#This Row],[80%/20% SCOP]]-5.5)/5.5)</f>
        <v>0.2136363636363636</v>
      </c>
    </row>
    <row r="3313" spans="1:14" ht="20.100000000000001" customHeight="1" x14ac:dyDescent="0.25">
      <c r="A3313" s="24">
        <v>16008973</v>
      </c>
      <c r="B3313" s="15" t="s">
        <v>3161</v>
      </c>
      <c r="C3313" s="15" t="s">
        <v>3380</v>
      </c>
      <c r="D3313" s="16" t="s">
        <v>2</v>
      </c>
      <c r="E3313" s="17">
        <v>7.1</v>
      </c>
      <c r="F3313" s="18">
        <v>1.87</v>
      </c>
      <c r="G3313" s="17">
        <v>7.1</v>
      </c>
      <c r="H3313" s="18">
        <v>1.33</v>
      </c>
      <c r="I3313" s="16" t="s">
        <v>40</v>
      </c>
      <c r="J3313" s="16" t="s">
        <v>4</v>
      </c>
      <c r="K3313" s="16" t="s">
        <v>4</v>
      </c>
      <c r="L3313" s="19">
        <f>IF(Tabelle1[[#This Row],[Heizleistung (55°C)]]=0,Tabelle1[[#This Row],[Heizleistung (35°C)]],(Tabelle1[[#This Row],[Heizleistung (35°C)]]+Tabelle1[[#This Row],[Heizleistung (55°C)]])/2)</f>
        <v>7.1</v>
      </c>
      <c r="M3313" s="20">
        <f>IF(Tabelle1[[#This Row],[Etas 55°C]]=0,0,(Tabelle1[[#This Row],[Etas 35°C]]*0.8+Tabelle1[[#This Row],[Etas 55°C]]*0.2))*2.5</f>
        <v>4.4050000000000002</v>
      </c>
      <c r="N3313" s="21">
        <f>IF(-(Tabelle1[[#This Row],[80%/20% SCOP]]-5.5)/5.5=1,"n.a.",-(Tabelle1[[#This Row],[80%/20% SCOP]]-5.5)/5.5)</f>
        <v>0.19909090909090904</v>
      </c>
    </row>
    <row r="3314" spans="1:14" ht="20.100000000000001" customHeight="1" x14ac:dyDescent="0.25">
      <c r="A3314" s="24">
        <v>16008303</v>
      </c>
      <c r="B3314" s="15" t="s">
        <v>3161</v>
      </c>
      <c r="C3314" s="15" t="s">
        <v>3381</v>
      </c>
      <c r="D3314" s="16" t="s">
        <v>2</v>
      </c>
      <c r="E3314" s="17">
        <v>13.87</v>
      </c>
      <c r="F3314" s="18">
        <v>1.63</v>
      </c>
      <c r="G3314" s="17"/>
      <c r="H3314" s="16"/>
      <c r="I3314" s="16" t="s">
        <v>109</v>
      </c>
      <c r="J3314" s="16" t="s">
        <v>15</v>
      </c>
      <c r="K3314" s="16" t="s">
        <v>4</v>
      </c>
      <c r="L3314" s="19">
        <f>IF(Tabelle1[[#This Row],[Heizleistung (55°C)]]=0,Tabelle1[[#This Row],[Heizleistung (35°C)]],(Tabelle1[[#This Row],[Heizleistung (35°C)]]+Tabelle1[[#This Row],[Heizleistung (55°C)]])/2)</f>
        <v>13.87</v>
      </c>
      <c r="M3314" s="20">
        <f>IF(Tabelle1[[#This Row],[Etas 55°C]]=0,0,(Tabelle1[[#This Row],[Etas 35°C]]*0.8+Tabelle1[[#This Row],[Etas 55°C]]*0.2))*2.5</f>
        <v>0</v>
      </c>
      <c r="N3314" s="21" t="str">
        <f>IF(-(Tabelle1[[#This Row],[80%/20% SCOP]]-5.5)/5.5=1,"n.a.",-(Tabelle1[[#This Row],[80%/20% SCOP]]-5.5)/5.5)</f>
        <v>n.a.</v>
      </c>
    </row>
    <row r="3315" spans="1:14" ht="20.100000000000001" customHeight="1" x14ac:dyDescent="0.25">
      <c r="A3315" s="24">
        <v>16014269</v>
      </c>
      <c r="B3315" s="15" t="s">
        <v>3161</v>
      </c>
      <c r="C3315" s="15" t="s">
        <v>3382</v>
      </c>
      <c r="D3315" s="16" t="s">
        <v>2</v>
      </c>
      <c r="E3315" s="17">
        <v>7.8</v>
      </c>
      <c r="F3315" s="18">
        <v>1.82</v>
      </c>
      <c r="G3315" s="17">
        <v>7.5</v>
      </c>
      <c r="H3315" s="18">
        <v>1.34</v>
      </c>
      <c r="I3315" s="16" t="s">
        <v>40</v>
      </c>
      <c r="J3315" s="16" t="s">
        <v>4</v>
      </c>
      <c r="K3315" s="16" t="s">
        <v>4</v>
      </c>
      <c r="L3315" s="19">
        <f>IF(Tabelle1[[#This Row],[Heizleistung (55°C)]]=0,Tabelle1[[#This Row],[Heizleistung (35°C)]],(Tabelle1[[#This Row],[Heizleistung (35°C)]]+Tabelle1[[#This Row],[Heizleistung (55°C)]])/2)</f>
        <v>7.65</v>
      </c>
      <c r="M3315" s="20">
        <f>IF(Tabelle1[[#This Row],[Etas 55°C]]=0,0,(Tabelle1[[#This Row],[Etas 35°C]]*0.8+Tabelle1[[#This Row],[Etas 55°C]]*0.2))*2.5</f>
        <v>4.3100000000000005</v>
      </c>
      <c r="N3315" s="21">
        <f>IF(-(Tabelle1[[#This Row],[80%/20% SCOP]]-5.5)/5.5=1,"n.a.",-(Tabelle1[[#This Row],[80%/20% SCOP]]-5.5)/5.5)</f>
        <v>0.21636363636363629</v>
      </c>
    </row>
    <row r="3316" spans="1:14" ht="20.100000000000001" customHeight="1" x14ac:dyDescent="0.25">
      <c r="A3316" s="24">
        <v>16018665</v>
      </c>
      <c r="B3316" s="15" t="s">
        <v>3161</v>
      </c>
      <c r="C3316" s="15" t="s">
        <v>3383</v>
      </c>
      <c r="D3316" s="16" t="s">
        <v>2</v>
      </c>
      <c r="E3316" s="17">
        <v>8.5</v>
      </c>
      <c r="F3316" s="18">
        <v>1.97</v>
      </c>
      <c r="G3316" s="17">
        <v>8.5</v>
      </c>
      <c r="H3316" s="18">
        <v>1.41</v>
      </c>
      <c r="I3316" s="16" t="s">
        <v>40</v>
      </c>
      <c r="J3316" s="16" t="s">
        <v>4</v>
      </c>
      <c r="K3316" s="16" t="s">
        <v>4</v>
      </c>
      <c r="L3316" s="19">
        <f>IF(Tabelle1[[#This Row],[Heizleistung (55°C)]]=0,Tabelle1[[#This Row],[Heizleistung (35°C)]],(Tabelle1[[#This Row],[Heizleistung (35°C)]]+Tabelle1[[#This Row],[Heizleistung (55°C)]])/2)</f>
        <v>8.5</v>
      </c>
      <c r="M3316" s="20">
        <f>IF(Tabelle1[[#This Row],[Etas 55°C]]=0,0,(Tabelle1[[#This Row],[Etas 35°C]]*0.8+Tabelle1[[#This Row],[Etas 55°C]]*0.2))*2.5</f>
        <v>4.6450000000000005</v>
      </c>
      <c r="N3316" s="21">
        <f>IF(-(Tabelle1[[#This Row],[80%/20% SCOP]]-5.5)/5.5=1,"n.a.",-(Tabelle1[[#This Row],[80%/20% SCOP]]-5.5)/5.5)</f>
        <v>0.15545454545454537</v>
      </c>
    </row>
    <row r="3317" spans="1:14" ht="20.100000000000001" customHeight="1" x14ac:dyDescent="0.25">
      <c r="A3317" s="24">
        <v>16008967</v>
      </c>
      <c r="B3317" s="15" t="s">
        <v>3161</v>
      </c>
      <c r="C3317" s="15" t="s">
        <v>3384</v>
      </c>
      <c r="D3317" s="16" t="s">
        <v>2</v>
      </c>
      <c r="E3317" s="17">
        <v>6.6</v>
      </c>
      <c r="F3317" s="18">
        <v>1.87</v>
      </c>
      <c r="G3317" s="17">
        <v>6</v>
      </c>
      <c r="H3317" s="18">
        <v>1.33</v>
      </c>
      <c r="I3317" s="16" t="s">
        <v>40</v>
      </c>
      <c r="J3317" s="16" t="s">
        <v>4</v>
      </c>
      <c r="K3317" s="16" t="s">
        <v>4</v>
      </c>
      <c r="L3317" s="19">
        <f>IF(Tabelle1[[#This Row],[Heizleistung (55°C)]]=0,Tabelle1[[#This Row],[Heizleistung (35°C)]],(Tabelle1[[#This Row],[Heizleistung (35°C)]]+Tabelle1[[#This Row],[Heizleistung (55°C)]])/2)</f>
        <v>6.3</v>
      </c>
      <c r="M3317" s="20">
        <f>IF(Tabelle1[[#This Row],[Etas 55°C]]=0,0,(Tabelle1[[#This Row],[Etas 35°C]]*0.8+Tabelle1[[#This Row],[Etas 55°C]]*0.2))*2.5</f>
        <v>4.4050000000000002</v>
      </c>
      <c r="N3317" s="21">
        <f>IF(-(Tabelle1[[#This Row],[80%/20% SCOP]]-5.5)/5.5=1,"n.a.",-(Tabelle1[[#This Row],[80%/20% SCOP]]-5.5)/5.5)</f>
        <v>0.19909090909090904</v>
      </c>
    </row>
    <row r="3318" spans="1:14" ht="20.100000000000001" customHeight="1" x14ac:dyDescent="0.25">
      <c r="A3318" s="24">
        <v>16009580</v>
      </c>
      <c r="B3318" s="15" t="s">
        <v>3161</v>
      </c>
      <c r="C3318" s="15" t="s">
        <v>3385</v>
      </c>
      <c r="D3318" s="16" t="s">
        <v>2</v>
      </c>
      <c r="E3318" s="17">
        <v>8</v>
      </c>
      <c r="F3318" s="18">
        <v>1.76</v>
      </c>
      <c r="G3318" s="17">
        <v>8</v>
      </c>
      <c r="H3318" s="18">
        <v>1.3</v>
      </c>
      <c r="I3318" s="16" t="s">
        <v>40</v>
      </c>
      <c r="J3318" s="16" t="s">
        <v>4</v>
      </c>
      <c r="K3318" s="16" t="s">
        <v>4</v>
      </c>
      <c r="L3318" s="19">
        <f>IF(Tabelle1[[#This Row],[Heizleistung (55°C)]]=0,Tabelle1[[#This Row],[Heizleistung (35°C)]],(Tabelle1[[#This Row],[Heizleistung (35°C)]]+Tabelle1[[#This Row],[Heizleistung (55°C)]])/2)</f>
        <v>8</v>
      </c>
      <c r="M3318" s="20">
        <f>IF(Tabelle1[[#This Row],[Etas 55°C]]=0,0,(Tabelle1[[#This Row],[Etas 35°C]]*0.8+Tabelle1[[#This Row],[Etas 55°C]]*0.2))*2.5</f>
        <v>4.17</v>
      </c>
      <c r="N3318" s="21">
        <f>IF(-(Tabelle1[[#This Row],[80%/20% SCOP]]-5.5)/5.5=1,"n.a.",-(Tabelle1[[#This Row],[80%/20% SCOP]]-5.5)/5.5)</f>
        <v>0.24181818181818182</v>
      </c>
    </row>
    <row r="3319" spans="1:14" ht="20.100000000000001" customHeight="1" x14ac:dyDescent="0.25">
      <c r="A3319" s="24">
        <v>16008354</v>
      </c>
      <c r="B3319" s="15" t="s">
        <v>3161</v>
      </c>
      <c r="C3319" s="15" t="s">
        <v>3386</v>
      </c>
      <c r="D3319" s="16" t="s">
        <v>2</v>
      </c>
      <c r="E3319" s="17">
        <v>70.099999999999994</v>
      </c>
      <c r="F3319" s="18">
        <v>1.71</v>
      </c>
      <c r="G3319" s="17">
        <v>69.7</v>
      </c>
      <c r="H3319" s="18">
        <v>1.32</v>
      </c>
      <c r="I3319" s="16" t="s">
        <v>40</v>
      </c>
      <c r="J3319" s="16" t="s">
        <v>15</v>
      </c>
      <c r="K3319" s="16" t="s">
        <v>4</v>
      </c>
      <c r="L3319" s="19">
        <f>IF(Tabelle1[[#This Row],[Heizleistung (55°C)]]=0,Tabelle1[[#This Row],[Heizleistung (35°C)]],(Tabelle1[[#This Row],[Heizleistung (35°C)]]+Tabelle1[[#This Row],[Heizleistung (55°C)]])/2)</f>
        <v>69.900000000000006</v>
      </c>
      <c r="M3319" s="20">
        <f>IF(Tabelle1[[#This Row],[Etas 55°C]]=0,0,(Tabelle1[[#This Row],[Etas 35°C]]*0.8+Tabelle1[[#This Row],[Etas 55°C]]*0.2))*2.5</f>
        <v>4.08</v>
      </c>
      <c r="N3319" s="21">
        <f>IF(-(Tabelle1[[#This Row],[80%/20% SCOP]]-5.5)/5.5=1,"n.a.",-(Tabelle1[[#This Row],[80%/20% SCOP]]-5.5)/5.5)</f>
        <v>0.25818181818181818</v>
      </c>
    </row>
    <row r="3320" spans="1:14" ht="20.100000000000001" customHeight="1" x14ac:dyDescent="0.25">
      <c r="A3320" s="24">
        <v>16008398</v>
      </c>
      <c r="B3320" s="15" t="s">
        <v>3161</v>
      </c>
      <c r="C3320" s="15" t="s">
        <v>3387</v>
      </c>
      <c r="D3320" s="16" t="s">
        <v>2</v>
      </c>
      <c r="E3320" s="17">
        <v>34.75</v>
      </c>
      <c r="F3320" s="18">
        <v>1.65</v>
      </c>
      <c r="G3320" s="17"/>
      <c r="H3320" s="16"/>
      <c r="I3320" s="16" t="s">
        <v>109</v>
      </c>
      <c r="J3320" s="16" t="s">
        <v>15</v>
      </c>
      <c r="K3320" s="16" t="s">
        <v>4</v>
      </c>
      <c r="L3320" s="19">
        <f>IF(Tabelle1[[#This Row],[Heizleistung (55°C)]]=0,Tabelle1[[#This Row],[Heizleistung (35°C)]],(Tabelle1[[#This Row],[Heizleistung (35°C)]]+Tabelle1[[#This Row],[Heizleistung (55°C)]])/2)</f>
        <v>34.75</v>
      </c>
      <c r="M3320" s="20">
        <f>IF(Tabelle1[[#This Row],[Etas 55°C]]=0,0,(Tabelle1[[#This Row],[Etas 35°C]]*0.8+Tabelle1[[#This Row],[Etas 55°C]]*0.2))*2.5</f>
        <v>0</v>
      </c>
      <c r="N3320" s="21" t="str">
        <f>IF(-(Tabelle1[[#This Row],[80%/20% SCOP]]-5.5)/5.5=1,"n.a.",-(Tabelle1[[#This Row],[80%/20% SCOP]]-5.5)/5.5)</f>
        <v>n.a.</v>
      </c>
    </row>
    <row r="3321" spans="1:14" ht="20.100000000000001" customHeight="1" x14ac:dyDescent="0.25">
      <c r="A3321" s="24">
        <v>16010170</v>
      </c>
      <c r="B3321" s="15" t="s">
        <v>3161</v>
      </c>
      <c r="C3321" s="15" t="s">
        <v>3388</v>
      </c>
      <c r="D3321" s="16" t="s">
        <v>2</v>
      </c>
      <c r="E3321" s="17">
        <v>43.52</v>
      </c>
      <c r="F3321" s="18">
        <v>1.53</v>
      </c>
      <c r="G3321" s="17"/>
      <c r="H3321" s="16"/>
      <c r="I3321" s="16" t="s">
        <v>355</v>
      </c>
      <c r="J3321" s="16" t="s">
        <v>15</v>
      </c>
      <c r="K3321" s="16" t="s">
        <v>4</v>
      </c>
      <c r="L3321" s="19">
        <f>IF(Tabelle1[[#This Row],[Heizleistung (55°C)]]=0,Tabelle1[[#This Row],[Heizleistung (35°C)]],(Tabelle1[[#This Row],[Heizleistung (35°C)]]+Tabelle1[[#This Row],[Heizleistung (55°C)]])/2)</f>
        <v>43.52</v>
      </c>
      <c r="M3321" s="20">
        <f>IF(Tabelle1[[#This Row],[Etas 55°C]]=0,0,(Tabelle1[[#This Row],[Etas 35°C]]*0.8+Tabelle1[[#This Row],[Etas 55°C]]*0.2))*2.5</f>
        <v>0</v>
      </c>
      <c r="N3321" s="21" t="str">
        <f>IF(-(Tabelle1[[#This Row],[80%/20% SCOP]]-5.5)/5.5=1,"n.a.",-(Tabelle1[[#This Row],[80%/20% SCOP]]-5.5)/5.5)</f>
        <v>n.a.</v>
      </c>
    </row>
    <row r="3322" spans="1:14" ht="20.100000000000001" customHeight="1" x14ac:dyDescent="0.25">
      <c r="A3322" s="24">
        <v>16009540</v>
      </c>
      <c r="B3322" s="15" t="s">
        <v>3161</v>
      </c>
      <c r="C3322" s="15" t="s">
        <v>3389</v>
      </c>
      <c r="D3322" s="16" t="s">
        <v>2</v>
      </c>
      <c r="E3322" s="17">
        <v>6</v>
      </c>
      <c r="F3322" s="18">
        <v>1.75</v>
      </c>
      <c r="G3322" s="17">
        <v>6</v>
      </c>
      <c r="H3322" s="18">
        <v>1.3</v>
      </c>
      <c r="I3322" s="16" t="s">
        <v>40</v>
      </c>
      <c r="J3322" s="16" t="s">
        <v>4</v>
      </c>
      <c r="K3322" s="16" t="s">
        <v>4</v>
      </c>
      <c r="L3322" s="19">
        <f>IF(Tabelle1[[#This Row],[Heizleistung (55°C)]]=0,Tabelle1[[#This Row],[Heizleistung (35°C)]],(Tabelle1[[#This Row],[Heizleistung (35°C)]]+Tabelle1[[#This Row],[Heizleistung (55°C)]])/2)</f>
        <v>6</v>
      </c>
      <c r="M3322" s="20">
        <f>IF(Tabelle1[[#This Row],[Etas 55°C]]=0,0,(Tabelle1[[#This Row],[Etas 35°C]]*0.8+Tabelle1[[#This Row],[Etas 55°C]]*0.2))*2.5</f>
        <v>4.1500000000000004</v>
      </c>
      <c r="N3322" s="21">
        <f>IF(-(Tabelle1[[#This Row],[80%/20% SCOP]]-5.5)/5.5=1,"n.a.",-(Tabelle1[[#This Row],[80%/20% SCOP]]-5.5)/5.5)</f>
        <v>0.2454545454545454</v>
      </c>
    </row>
    <row r="3323" spans="1:14" ht="20.100000000000001" customHeight="1" x14ac:dyDescent="0.25">
      <c r="A3323" s="24">
        <v>16011688</v>
      </c>
      <c r="B3323" s="15" t="s">
        <v>3161</v>
      </c>
      <c r="C3323" s="15" t="s">
        <v>3390</v>
      </c>
      <c r="D3323" s="16" t="s">
        <v>2</v>
      </c>
      <c r="E3323" s="17">
        <v>70.099999999999994</v>
      </c>
      <c r="F3323" s="18">
        <v>1.71</v>
      </c>
      <c r="G3323" s="17">
        <v>69.7</v>
      </c>
      <c r="H3323" s="18">
        <v>1.32</v>
      </c>
      <c r="I3323" s="16" t="s">
        <v>40</v>
      </c>
      <c r="J3323" s="16" t="s">
        <v>15</v>
      </c>
      <c r="K3323" s="16" t="s">
        <v>4</v>
      </c>
      <c r="L3323" s="19">
        <f>IF(Tabelle1[[#This Row],[Heizleistung (55°C)]]=0,Tabelle1[[#This Row],[Heizleistung (35°C)]],(Tabelle1[[#This Row],[Heizleistung (35°C)]]+Tabelle1[[#This Row],[Heizleistung (55°C)]])/2)</f>
        <v>69.900000000000006</v>
      </c>
      <c r="M3323" s="20">
        <f>IF(Tabelle1[[#This Row],[Etas 55°C]]=0,0,(Tabelle1[[#This Row],[Etas 35°C]]*0.8+Tabelle1[[#This Row],[Etas 55°C]]*0.2))*2.5</f>
        <v>4.08</v>
      </c>
      <c r="N3323" s="21">
        <f>IF(-(Tabelle1[[#This Row],[80%/20% SCOP]]-5.5)/5.5=1,"n.a.",-(Tabelle1[[#This Row],[80%/20% SCOP]]-5.5)/5.5)</f>
        <v>0.25818181818181818</v>
      </c>
    </row>
    <row r="3324" spans="1:14" ht="20.100000000000001" customHeight="1" x14ac:dyDescent="0.25">
      <c r="A3324" s="24">
        <v>16008871</v>
      </c>
      <c r="B3324" s="15" t="s">
        <v>3161</v>
      </c>
      <c r="C3324" s="15" t="s">
        <v>3391</v>
      </c>
      <c r="D3324" s="16" t="s">
        <v>2</v>
      </c>
      <c r="E3324" s="17">
        <v>252.37</v>
      </c>
      <c r="F3324" s="18">
        <v>1.55</v>
      </c>
      <c r="G3324" s="17"/>
      <c r="H3324" s="16"/>
      <c r="I3324" s="16" t="s">
        <v>355</v>
      </c>
      <c r="J3324" s="16" t="s">
        <v>15</v>
      </c>
      <c r="K3324" s="16" t="s">
        <v>4</v>
      </c>
      <c r="L3324" s="19">
        <f>IF(Tabelle1[[#This Row],[Heizleistung (55°C)]]=0,Tabelle1[[#This Row],[Heizleistung (35°C)]],(Tabelle1[[#This Row],[Heizleistung (35°C)]]+Tabelle1[[#This Row],[Heizleistung (55°C)]])/2)</f>
        <v>252.37</v>
      </c>
      <c r="M3324" s="20">
        <f>IF(Tabelle1[[#This Row],[Etas 55°C]]=0,0,(Tabelle1[[#This Row],[Etas 35°C]]*0.8+Tabelle1[[#This Row],[Etas 55°C]]*0.2))*2.5</f>
        <v>0</v>
      </c>
      <c r="N3324" s="21" t="str">
        <f>IF(-(Tabelle1[[#This Row],[80%/20% SCOP]]-5.5)/5.5=1,"n.a.",-(Tabelle1[[#This Row],[80%/20% SCOP]]-5.5)/5.5)</f>
        <v>n.a.</v>
      </c>
    </row>
    <row r="3325" spans="1:14" ht="20.100000000000001" customHeight="1" x14ac:dyDescent="0.25">
      <c r="A3325" s="24">
        <v>16009426</v>
      </c>
      <c r="B3325" s="15" t="s">
        <v>3161</v>
      </c>
      <c r="C3325" s="15" t="s">
        <v>3392</v>
      </c>
      <c r="D3325" s="16" t="s">
        <v>2</v>
      </c>
      <c r="E3325" s="17">
        <v>10</v>
      </c>
      <c r="F3325" s="18">
        <v>1.78</v>
      </c>
      <c r="G3325" s="17">
        <v>10</v>
      </c>
      <c r="H3325" s="18">
        <v>1.35</v>
      </c>
      <c r="I3325" s="16" t="s">
        <v>40</v>
      </c>
      <c r="J3325" s="16" t="s">
        <v>4</v>
      </c>
      <c r="K3325" s="16" t="s">
        <v>4</v>
      </c>
      <c r="L3325" s="19">
        <f>IF(Tabelle1[[#This Row],[Heizleistung (55°C)]]=0,Tabelle1[[#This Row],[Heizleistung (35°C)]],(Tabelle1[[#This Row],[Heizleistung (35°C)]]+Tabelle1[[#This Row],[Heizleistung (55°C)]])/2)</f>
        <v>10</v>
      </c>
      <c r="M3325" s="20">
        <f>IF(Tabelle1[[#This Row],[Etas 55°C]]=0,0,(Tabelle1[[#This Row],[Etas 35°C]]*0.8+Tabelle1[[#This Row],[Etas 55°C]]*0.2))*2.5</f>
        <v>4.2350000000000003</v>
      </c>
      <c r="N3325" s="21">
        <f>IF(-(Tabelle1[[#This Row],[80%/20% SCOP]]-5.5)/5.5=1,"n.a.",-(Tabelle1[[#This Row],[80%/20% SCOP]]-5.5)/5.5)</f>
        <v>0.22999999999999995</v>
      </c>
    </row>
    <row r="3326" spans="1:14" ht="20.100000000000001" customHeight="1" x14ac:dyDescent="0.25">
      <c r="A3326" s="24">
        <v>16011695</v>
      </c>
      <c r="B3326" s="15" t="s">
        <v>3161</v>
      </c>
      <c r="C3326" s="15" t="s">
        <v>3393</v>
      </c>
      <c r="D3326" s="16" t="s">
        <v>2</v>
      </c>
      <c r="E3326" s="17">
        <v>70.099999999999994</v>
      </c>
      <c r="F3326" s="18">
        <v>1.71</v>
      </c>
      <c r="G3326" s="17">
        <v>69.7</v>
      </c>
      <c r="H3326" s="18">
        <v>1.32</v>
      </c>
      <c r="I3326" s="16" t="s">
        <v>40</v>
      </c>
      <c r="J3326" s="16" t="s">
        <v>15</v>
      </c>
      <c r="K3326" s="16" t="s">
        <v>4</v>
      </c>
      <c r="L3326" s="19">
        <f>IF(Tabelle1[[#This Row],[Heizleistung (55°C)]]=0,Tabelle1[[#This Row],[Heizleistung (35°C)]],(Tabelle1[[#This Row],[Heizleistung (35°C)]]+Tabelle1[[#This Row],[Heizleistung (55°C)]])/2)</f>
        <v>69.900000000000006</v>
      </c>
      <c r="M3326" s="20">
        <f>IF(Tabelle1[[#This Row],[Etas 55°C]]=0,0,(Tabelle1[[#This Row],[Etas 35°C]]*0.8+Tabelle1[[#This Row],[Etas 55°C]]*0.2))*2.5</f>
        <v>4.08</v>
      </c>
      <c r="N3326" s="21">
        <f>IF(-(Tabelle1[[#This Row],[80%/20% SCOP]]-5.5)/5.5=1,"n.a.",-(Tabelle1[[#This Row],[80%/20% SCOP]]-5.5)/5.5)</f>
        <v>0.25818181818181818</v>
      </c>
    </row>
    <row r="3327" spans="1:14" ht="20.100000000000001" customHeight="1" x14ac:dyDescent="0.25">
      <c r="A3327" s="24">
        <v>16009554</v>
      </c>
      <c r="B3327" s="15" t="s">
        <v>3161</v>
      </c>
      <c r="C3327" s="15" t="s">
        <v>3394</v>
      </c>
      <c r="D3327" s="16" t="s">
        <v>2</v>
      </c>
      <c r="E3327" s="17">
        <v>6</v>
      </c>
      <c r="F3327" s="18">
        <v>1.75</v>
      </c>
      <c r="G3327" s="17">
        <v>6</v>
      </c>
      <c r="H3327" s="18">
        <v>1.3</v>
      </c>
      <c r="I3327" s="16" t="s">
        <v>40</v>
      </c>
      <c r="J3327" s="16" t="s">
        <v>4</v>
      </c>
      <c r="K3327" s="16" t="s">
        <v>4</v>
      </c>
      <c r="L3327" s="19">
        <f>IF(Tabelle1[[#This Row],[Heizleistung (55°C)]]=0,Tabelle1[[#This Row],[Heizleistung (35°C)]],(Tabelle1[[#This Row],[Heizleistung (35°C)]]+Tabelle1[[#This Row],[Heizleistung (55°C)]])/2)</f>
        <v>6</v>
      </c>
      <c r="M3327" s="20">
        <f>IF(Tabelle1[[#This Row],[Etas 55°C]]=0,0,(Tabelle1[[#This Row],[Etas 35°C]]*0.8+Tabelle1[[#This Row],[Etas 55°C]]*0.2))*2.5</f>
        <v>4.1500000000000004</v>
      </c>
      <c r="N3327" s="21">
        <f>IF(-(Tabelle1[[#This Row],[80%/20% SCOP]]-5.5)/5.5=1,"n.a.",-(Tabelle1[[#This Row],[80%/20% SCOP]]-5.5)/5.5)</f>
        <v>0.2454545454545454</v>
      </c>
    </row>
    <row r="3328" spans="1:14" ht="20.100000000000001" customHeight="1" x14ac:dyDescent="0.25">
      <c r="A3328" s="24">
        <v>16008918</v>
      </c>
      <c r="B3328" s="15" t="s">
        <v>3161</v>
      </c>
      <c r="C3328" s="15" t="s">
        <v>3395</v>
      </c>
      <c r="D3328" s="16" t="s">
        <v>2</v>
      </c>
      <c r="E3328" s="17">
        <v>567.21</v>
      </c>
      <c r="F3328" s="18">
        <v>1.56</v>
      </c>
      <c r="G3328" s="17"/>
      <c r="H3328" s="16"/>
      <c r="I3328" s="16" t="s">
        <v>130</v>
      </c>
      <c r="J3328" s="16" t="s">
        <v>15</v>
      </c>
      <c r="K3328" s="16" t="s">
        <v>4</v>
      </c>
      <c r="L3328" s="19">
        <f>IF(Tabelle1[[#This Row],[Heizleistung (55°C)]]=0,Tabelle1[[#This Row],[Heizleistung (35°C)]],(Tabelle1[[#This Row],[Heizleistung (35°C)]]+Tabelle1[[#This Row],[Heizleistung (55°C)]])/2)</f>
        <v>567.21</v>
      </c>
      <c r="M3328" s="20">
        <f>IF(Tabelle1[[#This Row],[Etas 55°C]]=0,0,(Tabelle1[[#This Row],[Etas 35°C]]*0.8+Tabelle1[[#This Row],[Etas 55°C]]*0.2))*2.5</f>
        <v>0</v>
      </c>
      <c r="N3328" s="21" t="str">
        <f>IF(-(Tabelle1[[#This Row],[80%/20% SCOP]]-5.5)/5.5=1,"n.a.",-(Tabelle1[[#This Row],[80%/20% SCOP]]-5.5)/5.5)</f>
        <v>n.a.</v>
      </c>
    </row>
    <row r="3329" spans="1:14" ht="20.100000000000001" customHeight="1" x14ac:dyDescent="0.25">
      <c r="A3329" s="24">
        <v>16014227</v>
      </c>
      <c r="B3329" s="15" t="s">
        <v>3161</v>
      </c>
      <c r="C3329" s="15" t="s">
        <v>3396</v>
      </c>
      <c r="D3329" s="16" t="s">
        <v>2</v>
      </c>
      <c r="E3329" s="17">
        <v>6.6</v>
      </c>
      <c r="F3329" s="18">
        <v>1.83</v>
      </c>
      <c r="G3329" s="17">
        <v>7</v>
      </c>
      <c r="H3329" s="18">
        <v>1.33</v>
      </c>
      <c r="I3329" s="16" t="s">
        <v>40</v>
      </c>
      <c r="J3329" s="16" t="s">
        <v>4</v>
      </c>
      <c r="K3329" s="16" t="s">
        <v>4</v>
      </c>
      <c r="L3329" s="19">
        <f>IF(Tabelle1[[#This Row],[Heizleistung (55°C)]]=0,Tabelle1[[#This Row],[Heizleistung (35°C)]],(Tabelle1[[#This Row],[Heizleistung (35°C)]]+Tabelle1[[#This Row],[Heizleistung (55°C)]])/2)</f>
        <v>6.8</v>
      </c>
      <c r="M3329" s="20">
        <f>IF(Tabelle1[[#This Row],[Etas 55°C]]=0,0,(Tabelle1[[#This Row],[Etas 35°C]]*0.8+Tabelle1[[#This Row],[Etas 55°C]]*0.2))*2.5</f>
        <v>4.3250000000000002</v>
      </c>
      <c r="N3329" s="21">
        <f>IF(-(Tabelle1[[#This Row],[80%/20% SCOP]]-5.5)/5.5=1,"n.a.",-(Tabelle1[[#This Row],[80%/20% SCOP]]-5.5)/5.5)</f>
        <v>0.2136363636363636</v>
      </c>
    </row>
    <row r="3330" spans="1:14" ht="20.100000000000001" customHeight="1" x14ac:dyDescent="0.25">
      <c r="A3330" s="24">
        <v>16018661</v>
      </c>
      <c r="B3330" s="15" t="s">
        <v>3161</v>
      </c>
      <c r="C3330" s="15" t="s">
        <v>3397</v>
      </c>
      <c r="D3330" s="16" t="s">
        <v>2</v>
      </c>
      <c r="E3330" s="17">
        <v>14</v>
      </c>
      <c r="F3330" s="18">
        <v>1.77</v>
      </c>
      <c r="G3330" s="17">
        <v>14</v>
      </c>
      <c r="H3330" s="18">
        <v>1.33</v>
      </c>
      <c r="I3330" s="16" t="s">
        <v>40</v>
      </c>
      <c r="J3330" s="16" t="s">
        <v>4</v>
      </c>
      <c r="K3330" s="16" t="s">
        <v>4</v>
      </c>
      <c r="L3330" s="19">
        <f>IF(Tabelle1[[#This Row],[Heizleistung (55°C)]]=0,Tabelle1[[#This Row],[Heizleistung (35°C)]],(Tabelle1[[#This Row],[Heizleistung (35°C)]]+Tabelle1[[#This Row],[Heizleistung (55°C)]])/2)</f>
        <v>14</v>
      </c>
      <c r="M3330" s="20">
        <f>IF(Tabelle1[[#This Row],[Etas 55°C]]=0,0,(Tabelle1[[#This Row],[Etas 35°C]]*0.8+Tabelle1[[#This Row],[Etas 55°C]]*0.2))*2.5</f>
        <v>4.2050000000000001</v>
      </c>
      <c r="N3330" s="21">
        <f>IF(-(Tabelle1[[#This Row],[80%/20% SCOP]]-5.5)/5.5=1,"n.a.",-(Tabelle1[[#This Row],[80%/20% SCOP]]-5.5)/5.5)</f>
        <v>0.23545454545454544</v>
      </c>
    </row>
    <row r="3331" spans="1:14" ht="20.100000000000001" customHeight="1" x14ac:dyDescent="0.25">
      <c r="A3331" s="24">
        <v>16011422</v>
      </c>
      <c r="B3331" s="15" t="s">
        <v>3161</v>
      </c>
      <c r="C3331" s="15" t="s">
        <v>3398</v>
      </c>
      <c r="D3331" s="16" t="s">
        <v>2</v>
      </c>
      <c r="E3331" s="17">
        <v>8</v>
      </c>
      <c r="F3331" s="18">
        <v>1.74</v>
      </c>
      <c r="G3331" s="17">
        <v>8</v>
      </c>
      <c r="H3331" s="18">
        <v>1.38</v>
      </c>
      <c r="I3331" s="16" t="s">
        <v>3</v>
      </c>
      <c r="J3331" s="16" t="s">
        <v>4</v>
      </c>
      <c r="K3331" s="16" t="s">
        <v>4</v>
      </c>
      <c r="L3331" s="19">
        <f>IF(Tabelle1[[#This Row],[Heizleistung (55°C)]]=0,Tabelle1[[#This Row],[Heizleistung (35°C)]],(Tabelle1[[#This Row],[Heizleistung (35°C)]]+Tabelle1[[#This Row],[Heizleistung (55°C)]])/2)</f>
        <v>8</v>
      </c>
      <c r="M3331" s="20">
        <f>IF(Tabelle1[[#This Row],[Etas 55°C]]=0,0,(Tabelle1[[#This Row],[Etas 35°C]]*0.8+Tabelle1[[#This Row],[Etas 55°C]]*0.2))*2.5</f>
        <v>4.17</v>
      </c>
      <c r="N3331" s="21">
        <f>IF(-(Tabelle1[[#This Row],[80%/20% SCOP]]-5.5)/5.5=1,"n.a.",-(Tabelle1[[#This Row],[80%/20% SCOP]]-5.5)/5.5)</f>
        <v>0.24181818181818182</v>
      </c>
    </row>
    <row r="3332" spans="1:14" ht="20.100000000000001" customHeight="1" x14ac:dyDescent="0.25">
      <c r="A3332" s="24">
        <v>16009433</v>
      </c>
      <c r="B3332" s="15" t="s">
        <v>3161</v>
      </c>
      <c r="C3332" s="15" t="s">
        <v>3399</v>
      </c>
      <c r="D3332" s="16" t="s">
        <v>2</v>
      </c>
      <c r="E3332" s="17">
        <v>10</v>
      </c>
      <c r="F3332" s="18">
        <v>1.78</v>
      </c>
      <c r="G3332" s="17">
        <v>10</v>
      </c>
      <c r="H3332" s="18">
        <v>1.35</v>
      </c>
      <c r="I3332" s="16" t="s">
        <v>40</v>
      </c>
      <c r="J3332" s="16" t="s">
        <v>4</v>
      </c>
      <c r="K3332" s="16" t="s">
        <v>4</v>
      </c>
      <c r="L3332" s="19">
        <f>IF(Tabelle1[[#This Row],[Heizleistung (55°C)]]=0,Tabelle1[[#This Row],[Heizleistung (35°C)]],(Tabelle1[[#This Row],[Heizleistung (35°C)]]+Tabelle1[[#This Row],[Heizleistung (55°C)]])/2)</f>
        <v>10</v>
      </c>
      <c r="M3332" s="20">
        <f>IF(Tabelle1[[#This Row],[Etas 55°C]]=0,0,(Tabelle1[[#This Row],[Etas 35°C]]*0.8+Tabelle1[[#This Row],[Etas 55°C]]*0.2))*2.5</f>
        <v>4.2350000000000003</v>
      </c>
      <c r="N3332" s="21">
        <f>IF(-(Tabelle1[[#This Row],[80%/20% SCOP]]-5.5)/5.5=1,"n.a.",-(Tabelle1[[#This Row],[80%/20% SCOP]]-5.5)/5.5)</f>
        <v>0.22999999999999995</v>
      </c>
    </row>
    <row r="3333" spans="1:14" ht="20.100000000000001" customHeight="1" x14ac:dyDescent="0.25">
      <c r="A3333" s="24">
        <v>16014219</v>
      </c>
      <c r="B3333" s="15" t="s">
        <v>3161</v>
      </c>
      <c r="C3333" s="15" t="s">
        <v>3400</v>
      </c>
      <c r="D3333" s="16" t="s">
        <v>2</v>
      </c>
      <c r="E3333" s="17">
        <v>6.1</v>
      </c>
      <c r="F3333" s="18">
        <v>1.89</v>
      </c>
      <c r="G3333" s="17">
        <v>6</v>
      </c>
      <c r="H3333" s="18">
        <v>1.36</v>
      </c>
      <c r="I3333" s="16" t="s">
        <v>40</v>
      </c>
      <c r="J3333" s="16" t="s">
        <v>4</v>
      </c>
      <c r="K3333" s="16" t="s">
        <v>4</v>
      </c>
      <c r="L3333" s="19">
        <f>IF(Tabelle1[[#This Row],[Heizleistung (55°C)]]=0,Tabelle1[[#This Row],[Heizleistung (35°C)]],(Tabelle1[[#This Row],[Heizleistung (35°C)]]+Tabelle1[[#This Row],[Heizleistung (55°C)]])/2)</f>
        <v>6.05</v>
      </c>
      <c r="M3333" s="20">
        <f>IF(Tabelle1[[#This Row],[Etas 55°C]]=0,0,(Tabelle1[[#This Row],[Etas 35°C]]*0.8+Tabelle1[[#This Row],[Etas 55°C]]*0.2))*2.5</f>
        <v>4.46</v>
      </c>
      <c r="N3333" s="21">
        <f>IF(-(Tabelle1[[#This Row],[80%/20% SCOP]]-5.5)/5.5=1,"n.a.",-(Tabelle1[[#This Row],[80%/20% SCOP]]-5.5)/5.5)</f>
        <v>0.18909090909090909</v>
      </c>
    </row>
    <row r="3334" spans="1:14" ht="20.100000000000001" customHeight="1" x14ac:dyDescent="0.25">
      <c r="A3334" s="24">
        <v>16009451</v>
      </c>
      <c r="B3334" s="15" t="s">
        <v>3161</v>
      </c>
      <c r="C3334" s="15" t="s">
        <v>3401</v>
      </c>
      <c r="D3334" s="16" t="s">
        <v>2</v>
      </c>
      <c r="E3334" s="17">
        <v>10</v>
      </c>
      <c r="F3334" s="18">
        <v>1.77</v>
      </c>
      <c r="G3334" s="17">
        <v>10</v>
      </c>
      <c r="H3334" s="18">
        <v>1.3</v>
      </c>
      <c r="I3334" s="16" t="s">
        <v>40</v>
      </c>
      <c r="J3334" s="16" t="s">
        <v>4</v>
      </c>
      <c r="K3334" s="16" t="s">
        <v>4</v>
      </c>
      <c r="L3334" s="19">
        <f>IF(Tabelle1[[#This Row],[Heizleistung (55°C)]]=0,Tabelle1[[#This Row],[Heizleistung (35°C)]],(Tabelle1[[#This Row],[Heizleistung (35°C)]]+Tabelle1[[#This Row],[Heizleistung (55°C)]])/2)</f>
        <v>10</v>
      </c>
      <c r="M3334" s="20">
        <f>IF(Tabelle1[[#This Row],[Etas 55°C]]=0,0,(Tabelle1[[#This Row],[Etas 35°C]]*0.8+Tabelle1[[#This Row],[Etas 55°C]]*0.2))*2.5</f>
        <v>4.1900000000000004</v>
      </c>
      <c r="N3334" s="21">
        <f>IF(-(Tabelle1[[#This Row],[80%/20% SCOP]]-5.5)/5.5=1,"n.a.",-(Tabelle1[[#This Row],[80%/20% SCOP]]-5.5)/5.5)</f>
        <v>0.23818181818181811</v>
      </c>
    </row>
    <row r="3335" spans="1:14" ht="20.100000000000001" customHeight="1" x14ac:dyDescent="0.25">
      <c r="A3335" s="24">
        <v>16008621</v>
      </c>
      <c r="B3335" s="15" t="s">
        <v>3161</v>
      </c>
      <c r="C3335" s="15" t="s">
        <v>3402</v>
      </c>
      <c r="D3335" s="16" t="s">
        <v>2</v>
      </c>
      <c r="E3335" s="17">
        <v>523.91</v>
      </c>
      <c r="F3335" s="18">
        <v>1.46</v>
      </c>
      <c r="G3335" s="17"/>
      <c r="H3335" s="16"/>
      <c r="I3335" s="16" t="s">
        <v>130</v>
      </c>
      <c r="J3335" s="16" t="s">
        <v>15</v>
      </c>
      <c r="K3335" s="16" t="s">
        <v>4</v>
      </c>
      <c r="L3335" s="19">
        <f>IF(Tabelle1[[#This Row],[Heizleistung (55°C)]]=0,Tabelle1[[#This Row],[Heizleistung (35°C)]],(Tabelle1[[#This Row],[Heizleistung (35°C)]]+Tabelle1[[#This Row],[Heizleistung (55°C)]])/2)</f>
        <v>523.91</v>
      </c>
      <c r="M3335" s="20">
        <f>IF(Tabelle1[[#This Row],[Etas 55°C]]=0,0,(Tabelle1[[#This Row],[Etas 35°C]]*0.8+Tabelle1[[#This Row],[Etas 55°C]]*0.2))*2.5</f>
        <v>0</v>
      </c>
      <c r="N3335" s="21" t="str">
        <f>IF(-(Tabelle1[[#This Row],[80%/20% SCOP]]-5.5)/5.5=1,"n.a.",-(Tabelle1[[#This Row],[80%/20% SCOP]]-5.5)/5.5)</f>
        <v>n.a.</v>
      </c>
    </row>
    <row r="3336" spans="1:14" ht="20.100000000000001" customHeight="1" x14ac:dyDescent="0.25">
      <c r="A3336" s="24">
        <v>16009002</v>
      </c>
      <c r="B3336" s="15" t="s">
        <v>3161</v>
      </c>
      <c r="C3336" s="15" t="s">
        <v>3403</v>
      </c>
      <c r="D3336" s="16" t="s">
        <v>2</v>
      </c>
      <c r="E3336" s="17">
        <v>17</v>
      </c>
      <c r="F3336" s="18">
        <v>1.65</v>
      </c>
      <c r="G3336" s="17">
        <v>15.8</v>
      </c>
      <c r="H3336" s="18">
        <v>1.28</v>
      </c>
      <c r="I3336" s="16" t="s">
        <v>109</v>
      </c>
      <c r="J3336" s="16" t="s">
        <v>4</v>
      </c>
      <c r="K3336" s="16" t="s">
        <v>4</v>
      </c>
      <c r="L3336" s="19">
        <f>IF(Tabelle1[[#This Row],[Heizleistung (55°C)]]=0,Tabelle1[[#This Row],[Heizleistung (35°C)]],(Tabelle1[[#This Row],[Heizleistung (35°C)]]+Tabelle1[[#This Row],[Heizleistung (55°C)]])/2)</f>
        <v>16.399999999999999</v>
      </c>
      <c r="M3336" s="20">
        <f>IF(Tabelle1[[#This Row],[Etas 55°C]]=0,0,(Tabelle1[[#This Row],[Etas 35°C]]*0.8+Tabelle1[[#This Row],[Etas 55°C]]*0.2))*2.5</f>
        <v>3.9400000000000004</v>
      </c>
      <c r="N3336" s="21">
        <f>IF(-(Tabelle1[[#This Row],[80%/20% SCOP]]-5.5)/5.5=1,"n.a.",-(Tabelle1[[#This Row],[80%/20% SCOP]]-5.5)/5.5)</f>
        <v>0.28363636363636358</v>
      </c>
    </row>
    <row r="3337" spans="1:14" ht="20.100000000000001" customHeight="1" x14ac:dyDescent="0.25">
      <c r="A3337" s="24">
        <v>16008171</v>
      </c>
      <c r="B3337" s="15" t="s">
        <v>3161</v>
      </c>
      <c r="C3337" s="15" t="s">
        <v>3404</v>
      </c>
      <c r="D3337" s="16" t="s">
        <v>2</v>
      </c>
      <c r="E3337" s="17">
        <v>183.19</v>
      </c>
      <c r="F3337" s="18">
        <v>1.58</v>
      </c>
      <c r="G3337" s="17"/>
      <c r="H3337" s="16"/>
      <c r="I3337" s="16" t="s">
        <v>109</v>
      </c>
      <c r="J3337" s="16" t="s">
        <v>15</v>
      </c>
      <c r="K3337" s="16" t="s">
        <v>4</v>
      </c>
      <c r="L3337" s="19">
        <f>IF(Tabelle1[[#This Row],[Heizleistung (55°C)]]=0,Tabelle1[[#This Row],[Heizleistung (35°C)]],(Tabelle1[[#This Row],[Heizleistung (35°C)]]+Tabelle1[[#This Row],[Heizleistung (55°C)]])/2)</f>
        <v>183.19</v>
      </c>
      <c r="M3337" s="20">
        <f>IF(Tabelle1[[#This Row],[Etas 55°C]]=0,0,(Tabelle1[[#This Row],[Etas 35°C]]*0.8+Tabelle1[[#This Row],[Etas 55°C]]*0.2))*2.5</f>
        <v>0</v>
      </c>
      <c r="N3337" s="21" t="str">
        <f>IF(-(Tabelle1[[#This Row],[80%/20% SCOP]]-5.5)/5.5=1,"n.a.",-(Tabelle1[[#This Row],[80%/20% SCOP]]-5.5)/5.5)</f>
        <v>n.a.</v>
      </c>
    </row>
    <row r="3338" spans="1:14" ht="20.100000000000001" customHeight="1" x14ac:dyDescent="0.25">
      <c r="A3338" s="24">
        <v>16009527</v>
      </c>
      <c r="B3338" s="15" t="s">
        <v>3161</v>
      </c>
      <c r="C3338" s="15" t="s">
        <v>3405</v>
      </c>
      <c r="D3338" s="16" t="s">
        <v>2</v>
      </c>
      <c r="E3338" s="17">
        <v>14</v>
      </c>
      <c r="F3338" s="18">
        <v>1.77</v>
      </c>
      <c r="G3338" s="17">
        <v>14</v>
      </c>
      <c r="H3338" s="18">
        <v>1.34</v>
      </c>
      <c r="I3338" s="16" t="s">
        <v>40</v>
      </c>
      <c r="J3338" s="16" t="s">
        <v>4</v>
      </c>
      <c r="K3338" s="16" t="s">
        <v>4</v>
      </c>
      <c r="L3338" s="19">
        <f>IF(Tabelle1[[#This Row],[Heizleistung (55°C)]]=0,Tabelle1[[#This Row],[Heizleistung (35°C)]],(Tabelle1[[#This Row],[Heizleistung (35°C)]]+Tabelle1[[#This Row],[Heizleistung (55°C)]])/2)</f>
        <v>14</v>
      </c>
      <c r="M3338" s="20">
        <f>IF(Tabelle1[[#This Row],[Etas 55°C]]=0,0,(Tabelle1[[#This Row],[Etas 35°C]]*0.8+Tabelle1[[#This Row],[Etas 55°C]]*0.2))*2.5</f>
        <v>4.2100000000000009</v>
      </c>
      <c r="N3338" s="21">
        <f>IF(-(Tabelle1[[#This Row],[80%/20% SCOP]]-5.5)/5.5=1,"n.a.",-(Tabelle1[[#This Row],[80%/20% SCOP]]-5.5)/5.5)</f>
        <v>0.23454545454545439</v>
      </c>
    </row>
    <row r="3339" spans="1:14" ht="20.100000000000001" customHeight="1" x14ac:dyDescent="0.25">
      <c r="A3339" s="24">
        <v>16009414</v>
      </c>
      <c r="B3339" s="15" t="s">
        <v>3161</v>
      </c>
      <c r="C3339" s="15" t="s">
        <v>3406</v>
      </c>
      <c r="D3339" s="16" t="s">
        <v>2</v>
      </c>
      <c r="E3339" s="17">
        <v>10</v>
      </c>
      <c r="F3339" s="18">
        <v>1.78</v>
      </c>
      <c r="G3339" s="17">
        <v>10</v>
      </c>
      <c r="H3339" s="18">
        <v>1.35</v>
      </c>
      <c r="I3339" s="16" t="s">
        <v>40</v>
      </c>
      <c r="J3339" s="16" t="s">
        <v>4</v>
      </c>
      <c r="K3339" s="16" t="s">
        <v>4</v>
      </c>
      <c r="L3339" s="19">
        <f>IF(Tabelle1[[#This Row],[Heizleistung (55°C)]]=0,Tabelle1[[#This Row],[Heizleistung (35°C)]],(Tabelle1[[#This Row],[Heizleistung (35°C)]]+Tabelle1[[#This Row],[Heizleistung (55°C)]])/2)</f>
        <v>10</v>
      </c>
      <c r="M3339" s="20">
        <f>IF(Tabelle1[[#This Row],[Etas 55°C]]=0,0,(Tabelle1[[#This Row],[Etas 35°C]]*0.8+Tabelle1[[#This Row],[Etas 55°C]]*0.2))*2.5</f>
        <v>4.2350000000000003</v>
      </c>
      <c r="N3339" s="21">
        <f>IF(-(Tabelle1[[#This Row],[80%/20% SCOP]]-5.5)/5.5=1,"n.a.",-(Tabelle1[[#This Row],[80%/20% SCOP]]-5.5)/5.5)</f>
        <v>0.22999999999999995</v>
      </c>
    </row>
    <row r="3340" spans="1:14" ht="20.100000000000001" customHeight="1" x14ac:dyDescent="0.25">
      <c r="A3340" s="24">
        <v>16009005</v>
      </c>
      <c r="B3340" s="15" t="s">
        <v>3161</v>
      </c>
      <c r="C3340" s="15" t="s">
        <v>3407</v>
      </c>
      <c r="D3340" s="16" t="s">
        <v>2</v>
      </c>
      <c r="E3340" s="17">
        <v>17</v>
      </c>
      <c r="F3340" s="18">
        <v>1.65</v>
      </c>
      <c r="G3340" s="17">
        <v>15.8</v>
      </c>
      <c r="H3340" s="18">
        <v>1.28</v>
      </c>
      <c r="I3340" s="16" t="s">
        <v>109</v>
      </c>
      <c r="J3340" s="16" t="s">
        <v>4</v>
      </c>
      <c r="K3340" s="16" t="s">
        <v>4</v>
      </c>
      <c r="L3340" s="19">
        <f>IF(Tabelle1[[#This Row],[Heizleistung (55°C)]]=0,Tabelle1[[#This Row],[Heizleistung (35°C)]],(Tabelle1[[#This Row],[Heizleistung (35°C)]]+Tabelle1[[#This Row],[Heizleistung (55°C)]])/2)</f>
        <v>16.399999999999999</v>
      </c>
      <c r="M3340" s="20">
        <f>IF(Tabelle1[[#This Row],[Etas 55°C]]=0,0,(Tabelle1[[#This Row],[Etas 35°C]]*0.8+Tabelle1[[#This Row],[Etas 55°C]]*0.2))*2.5</f>
        <v>3.9400000000000004</v>
      </c>
      <c r="N3340" s="21">
        <f>IF(-(Tabelle1[[#This Row],[80%/20% SCOP]]-5.5)/5.5=1,"n.a.",-(Tabelle1[[#This Row],[80%/20% SCOP]]-5.5)/5.5)</f>
        <v>0.28363636363636358</v>
      </c>
    </row>
    <row r="3341" spans="1:14" ht="20.100000000000001" customHeight="1" x14ac:dyDescent="0.25">
      <c r="A3341" s="24">
        <v>16008393</v>
      </c>
      <c r="B3341" s="15" t="s">
        <v>3161</v>
      </c>
      <c r="C3341" s="15" t="s">
        <v>3408</v>
      </c>
      <c r="D3341" s="16" t="s">
        <v>2</v>
      </c>
      <c r="E3341" s="17">
        <v>165.25</v>
      </c>
      <c r="F3341" s="18">
        <v>1.6</v>
      </c>
      <c r="G3341" s="17"/>
      <c r="H3341" s="16"/>
      <c r="I3341" s="16" t="s">
        <v>109</v>
      </c>
      <c r="J3341" s="16" t="s">
        <v>15</v>
      </c>
      <c r="K3341" s="16" t="s">
        <v>4</v>
      </c>
      <c r="L3341" s="19">
        <f>IF(Tabelle1[[#This Row],[Heizleistung (55°C)]]=0,Tabelle1[[#This Row],[Heizleistung (35°C)]],(Tabelle1[[#This Row],[Heizleistung (35°C)]]+Tabelle1[[#This Row],[Heizleistung (55°C)]])/2)</f>
        <v>165.25</v>
      </c>
      <c r="M3341" s="20">
        <f>IF(Tabelle1[[#This Row],[Etas 55°C]]=0,0,(Tabelle1[[#This Row],[Etas 35°C]]*0.8+Tabelle1[[#This Row],[Etas 55°C]]*0.2))*2.5</f>
        <v>0</v>
      </c>
      <c r="N3341" s="21" t="str">
        <f>IF(-(Tabelle1[[#This Row],[80%/20% SCOP]]-5.5)/5.5=1,"n.a.",-(Tabelle1[[#This Row],[80%/20% SCOP]]-5.5)/5.5)</f>
        <v>n.a.</v>
      </c>
    </row>
    <row r="3342" spans="1:14" ht="20.100000000000001" customHeight="1" x14ac:dyDescent="0.25">
      <c r="A3342" s="24">
        <v>16009470</v>
      </c>
      <c r="B3342" s="15" t="s">
        <v>3161</v>
      </c>
      <c r="C3342" s="15" t="s">
        <v>3409</v>
      </c>
      <c r="D3342" s="16" t="s">
        <v>2</v>
      </c>
      <c r="E3342" s="17">
        <v>12</v>
      </c>
      <c r="F3342" s="18">
        <v>1.77</v>
      </c>
      <c r="G3342" s="17">
        <v>12</v>
      </c>
      <c r="H3342" s="18">
        <v>1.34</v>
      </c>
      <c r="I3342" s="16" t="s">
        <v>40</v>
      </c>
      <c r="J3342" s="16" t="s">
        <v>4</v>
      </c>
      <c r="K3342" s="16" t="s">
        <v>4</v>
      </c>
      <c r="L3342" s="19">
        <f>IF(Tabelle1[[#This Row],[Heizleistung (55°C)]]=0,Tabelle1[[#This Row],[Heizleistung (35°C)]],(Tabelle1[[#This Row],[Heizleistung (35°C)]]+Tabelle1[[#This Row],[Heizleistung (55°C)]])/2)</f>
        <v>12</v>
      </c>
      <c r="M3342" s="20">
        <f>IF(Tabelle1[[#This Row],[Etas 55°C]]=0,0,(Tabelle1[[#This Row],[Etas 35°C]]*0.8+Tabelle1[[#This Row],[Etas 55°C]]*0.2))*2.5</f>
        <v>4.2100000000000009</v>
      </c>
      <c r="N3342" s="21">
        <f>IF(-(Tabelle1[[#This Row],[80%/20% SCOP]]-5.5)/5.5=1,"n.a.",-(Tabelle1[[#This Row],[80%/20% SCOP]]-5.5)/5.5)</f>
        <v>0.23454545454545439</v>
      </c>
    </row>
    <row r="3343" spans="1:14" ht="20.100000000000001" customHeight="1" x14ac:dyDescent="0.25">
      <c r="A3343" s="24">
        <v>16008281</v>
      </c>
      <c r="B3343" s="15" t="s">
        <v>3161</v>
      </c>
      <c r="C3343" s="15" t="s">
        <v>3410</v>
      </c>
      <c r="D3343" s="16" t="s">
        <v>2</v>
      </c>
      <c r="E3343" s="17">
        <v>111.84</v>
      </c>
      <c r="F3343" s="18">
        <v>1.6</v>
      </c>
      <c r="G3343" s="17"/>
      <c r="H3343" s="16"/>
      <c r="I3343" s="16" t="s">
        <v>355</v>
      </c>
      <c r="J3343" s="16" t="s">
        <v>15</v>
      </c>
      <c r="K3343" s="16" t="s">
        <v>4</v>
      </c>
      <c r="L3343" s="19">
        <f>IF(Tabelle1[[#This Row],[Heizleistung (55°C)]]=0,Tabelle1[[#This Row],[Heizleistung (35°C)]],(Tabelle1[[#This Row],[Heizleistung (35°C)]]+Tabelle1[[#This Row],[Heizleistung (55°C)]])/2)</f>
        <v>111.84</v>
      </c>
      <c r="M3343" s="20">
        <f>IF(Tabelle1[[#This Row],[Etas 55°C]]=0,0,(Tabelle1[[#This Row],[Etas 35°C]]*0.8+Tabelle1[[#This Row],[Etas 55°C]]*0.2))*2.5</f>
        <v>0</v>
      </c>
      <c r="N3343" s="21" t="str">
        <f>IF(-(Tabelle1[[#This Row],[80%/20% SCOP]]-5.5)/5.5=1,"n.a.",-(Tabelle1[[#This Row],[80%/20% SCOP]]-5.5)/5.5)</f>
        <v>n.a.</v>
      </c>
    </row>
    <row r="3344" spans="1:14" ht="20.100000000000001" customHeight="1" x14ac:dyDescent="0.25">
      <c r="A3344" s="24">
        <v>16009391</v>
      </c>
      <c r="B3344" s="15" t="s">
        <v>3161</v>
      </c>
      <c r="C3344" s="15" t="s">
        <v>3411</v>
      </c>
      <c r="D3344" s="16" t="s">
        <v>2</v>
      </c>
      <c r="E3344" s="17">
        <v>8</v>
      </c>
      <c r="F3344" s="18">
        <v>1.81</v>
      </c>
      <c r="G3344" s="17">
        <v>8</v>
      </c>
      <c r="H3344" s="18">
        <v>1.35</v>
      </c>
      <c r="I3344" s="16" t="s">
        <v>40</v>
      </c>
      <c r="J3344" s="16" t="s">
        <v>4</v>
      </c>
      <c r="K3344" s="16" t="s">
        <v>4</v>
      </c>
      <c r="L3344" s="19">
        <f>IF(Tabelle1[[#This Row],[Heizleistung (55°C)]]=0,Tabelle1[[#This Row],[Heizleistung (35°C)]],(Tabelle1[[#This Row],[Heizleistung (35°C)]]+Tabelle1[[#This Row],[Heizleistung (55°C)]])/2)</f>
        <v>8</v>
      </c>
      <c r="M3344" s="20">
        <f>IF(Tabelle1[[#This Row],[Etas 55°C]]=0,0,(Tabelle1[[#This Row],[Etas 35°C]]*0.8+Tabelle1[[#This Row],[Etas 55°C]]*0.2))*2.5</f>
        <v>4.2950000000000008</v>
      </c>
      <c r="N3344" s="21">
        <f>IF(-(Tabelle1[[#This Row],[80%/20% SCOP]]-5.5)/5.5=1,"n.a.",-(Tabelle1[[#This Row],[80%/20% SCOP]]-5.5)/5.5)</f>
        <v>0.21909090909090895</v>
      </c>
    </row>
    <row r="3345" spans="1:14" ht="20.100000000000001" customHeight="1" x14ac:dyDescent="0.25">
      <c r="A3345" s="24">
        <v>16014191</v>
      </c>
      <c r="B3345" s="15" t="s">
        <v>3161</v>
      </c>
      <c r="C3345" s="15" t="s">
        <v>3412</v>
      </c>
      <c r="D3345" s="16" t="s">
        <v>2</v>
      </c>
      <c r="E3345" s="17">
        <v>4.7</v>
      </c>
      <c r="F3345" s="18">
        <v>1.96</v>
      </c>
      <c r="G3345" s="17">
        <v>4.5</v>
      </c>
      <c r="H3345" s="18">
        <v>1.33</v>
      </c>
      <c r="I3345" s="16" t="s">
        <v>40</v>
      </c>
      <c r="J3345" s="16" t="s">
        <v>4</v>
      </c>
      <c r="K3345" s="16" t="s">
        <v>4</v>
      </c>
      <c r="L3345" s="19">
        <f>IF(Tabelle1[[#This Row],[Heizleistung (55°C)]]=0,Tabelle1[[#This Row],[Heizleistung (35°C)]],(Tabelle1[[#This Row],[Heizleistung (35°C)]]+Tabelle1[[#This Row],[Heizleistung (55°C)]])/2)</f>
        <v>4.5999999999999996</v>
      </c>
      <c r="M3345" s="20">
        <f>IF(Tabelle1[[#This Row],[Etas 55°C]]=0,0,(Tabelle1[[#This Row],[Etas 35°C]]*0.8+Tabelle1[[#This Row],[Etas 55°C]]*0.2))*2.5</f>
        <v>4.585</v>
      </c>
      <c r="N3345" s="21">
        <f>IF(-(Tabelle1[[#This Row],[80%/20% SCOP]]-5.5)/5.5=1,"n.a.",-(Tabelle1[[#This Row],[80%/20% SCOP]]-5.5)/5.5)</f>
        <v>0.16636363636363638</v>
      </c>
    </row>
    <row r="3346" spans="1:14" ht="20.100000000000001" customHeight="1" x14ac:dyDescent="0.25">
      <c r="A3346" s="24">
        <v>16009024</v>
      </c>
      <c r="B3346" s="15" t="s">
        <v>3161</v>
      </c>
      <c r="C3346" s="15" t="s">
        <v>3413</v>
      </c>
      <c r="D3346" s="16" t="s">
        <v>2</v>
      </c>
      <c r="E3346" s="17">
        <v>7.1</v>
      </c>
      <c r="F3346" s="18">
        <v>1.87</v>
      </c>
      <c r="G3346" s="17">
        <v>7.1</v>
      </c>
      <c r="H3346" s="18">
        <v>1.33</v>
      </c>
      <c r="I3346" s="16" t="s">
        <v>40</v>
      </c>
      <c r="J3346" s="16" t="s">
        <v>4</v>
      </c>
      <c r="K3346" s="16" t="s">
        <v>4</v>
      </c>
      <c r="L3346" s="19">
        <f>IF(Tabelle1[[#This Row],[Heizleistung (55°C)]]=0,Tabelle1[[#This Row],[Heizleistung (35°C)]],(Tabelle1[[#This Row],[Heizleistung (35°C)]]+Tabelle1[[#This Row],[Heizleistung (55°C)]])/2)</f>
        <v>7.1</v>
      </c>
      <c r="M3346" s="20">
        <f>IF(Tabelle1[[#This Row],[Etas 55°C]]=0,0,(Tabelle1[[#This Row],[Etas 35°C]]*0.8+Tabelle1[[#This Row],[Etas 55°C]]*0.2))*2.5</f>
        <v>4.4050000000000002</v>
      </c>
      <c r="N3346" s="21">
        <f>IF(-(Tabelle1[[#This Row],[80%/20% SCOP]]-5.5)/5.5=1,"n.a.",-(Tabelle1[[#This Row],[80%/20% SCOP]]-5.5)/5.5)</f>
        <v>0.19909090909090904</v>
      </c>
    </row>
    <row r="3347" spans="1:14" ht="20.100000000000001" customHeight="1" x14ac:dyDescent="0.25">
      <c r="A3347" s="24">
        <v>16017014</v>
      </c>
      <c r="B3347" s="15" t="s">
        <v>3161</v>
      </c>
      <c r="C3347" s="15" t="s">
        <v>3414</v>
      </c>
      <c r="D3347" s="16" t="s">
        <v>2</v>
      </c>
      <c r="E3347" s="17">
        <v>9.5</v>
      </c>
      <c r="F3347" s="18">
        <v>1.89</v>
      </c>
      <c r="G3347" s="17">
        <v>9.5</v>
      </c>
      <c r="H3347" s="18">
        <v>1.41</v>
      </c>
      <c r="I3347" s="16" t="s">
        <v>3</v>
      </c>
      <c r="J3347" s="16" t="s">
        <v>15</v>
      </c>
      <c r="K3347" s="16" t="s">
        <v>4</v>
      </c>
      <c r="L3347" s="19">
        <f>IF(Tabelle1[[#This Row],[Heizleistung (55°C)]]=0,Tabelle1[[#This Row],[Heizleistung (35°C)]],(Tabelle1[[#This Row],[Heizleistung (35°C)]]+Tabelle1[[#This Row],[Heizleistung (55°C)]])/2)</f>
        <v>9.5</v>
      </c>
      <c r="M3347" s="20">
        <f>IF(Tabelle1[[#This Row],[Etas 55°C]]=0,0,(Tabelle1[[#This Row],[Etas 35°C]]*0.8+Tabelle1[[#This Row],[Etas 55°C]]*0.2))*2.5</f>
        <v>4.4850000000000003</v>
      </c>
      <c r="N3347" s="21">
        <f>IF(-(Tabelle1[[#This Row],[80%/20% SCOP]]-5.5)/5.5=1,"n.a.",-(Tabelle1[[#This Row],[80%/20% SCOP]]-5.5)/5.5)</f>
        <v>0.18454545454545448</v>
      </c>
    </row>
    <row r="3348" spans="1:14" ht="20.100000000000001" customHeight="1" x14ac:dyDescent="0.25">
      <c r="A3348" s="24">
        <v>16014295</v>
      </c>
      <c r="B3348" s="15" t="s">
        <v>3161</v>
      </c>
      <c r="C3348" s="15" t="s">
        <v>3415</v>
      </c>
      <c r="D3348" s="16" t="s">
        <v>2</v>
      </c>
      <c r="E3348" s="17">
        <v>10</v>
      </c>
      <c r="F3348" s="18">
        <v>1.8</v>
      </c>
      <c r="G3348" s="17">
        <v>10</v>
      </c>
      <c r="H3348" s="18">
        <v>1.34</v>
      </c>
      <c r="I3348" s="16" t="s">
        <v>40</v>
      </c>
      <c r="J3348" s="16" t="s">
        <v>4</v>
      </c>
      <c r="K3348" s="16" t="s">
        <v>4</v>
      </c>
      <c r="L3348" s="19">
        <f>IF(Tabelle1[[#This Row],[Heizleistung (55°C)]]=0,Tabelle1[[#This Row],[Heizleistung (35°C)]],(Tabelle1[[#This Row],[Heizleistung (35°C)]]+Tabelle1[[#This Row],[Heizleistung (55°C)]])/2)</f>
        <v>10</v>
      </c>
      <c r="M3348" s="20">
        <f>IF(Tabelle1[[#This Row],[Etas 55°C]]=0,0,(Tabelle1[[#This Row],[Etas 35°C]]*0.8+Tabelle1[[#This Row],[Etas 55°C]]*0.2))*2.5</f>
        <v>4.2700000000000005</v>
      </c>
      <c r="N3348" s="21">
        <f>IF(-(Tabelle1[[#This Row],[80%/20% SCOP]]-5.5)/5.5=1,"n.a.",-(Tabelle1[[#This Row],[80%/20% SCOP]]-5.5)/5.5)</f>
        <v>0.22363636363636355</v>
      </c>
    </row>
    <row r="3349" spans="1:14" ht="20.100000000000001" customHeight="1" x14ac:dyDescent="0.25">
      <c r="A3349" s="24">
        <v>16008678</v>
      </c>
      <c r="B3349" s="15" t="s">
        <v>3161</v>
      </c>
      <c r="C3349" s="15" t="s">
        <v>3416</v>
      </c>
      <c r="D3349" s="16" t="s">
        <v>2</v>
      </c>
      <c r="E3349" s="17">
        <v>295.64999999999998</v>
      </c>
      <c r="F3349" s="18">
        <v>1.5</v>
      </c>
      <c r="G3349" s="17"/>
      <c r="H3349" s="16"/>
      <c r="I3349" s="16" t="s">
        <v>355</v>
      </c>
      <c r="J3349" s="16" t="s">
        <v>15</v>
      </c>
      <c r="K3349" s="16" t="s">
        <v>4</v>
      </c>
      <c r="L3349" s="19">
        <f>IF(Tabelle1[[#This Row],[Heizleistung (55°C)]]=0,Tabelle1[[#This Row],[Heizleistung (35°C)]],(Tabelle1[[#This Row],[Heizleistung (35°C)]]+Tabelle1[[#This Row],[Heizleistung (55°C)]])/2)</f>
        <v>295.64999999999998</v>
      </c>
      <c r="M3349" s="20">
        <f>IF(Tabelle1[[#This Row],[Etas 55°C]]=0,0,(Tabelle1[[#This Row],[Etas 35°C]]*0.8+Tabelle1[[#This Row],[Etas 55°C]]*0.2))*2.5</f>
        <v>0</v>
      </c>
      <c r="N3349" s="21" t="str">
        <f>IF(-(Tabelle1[[#This Row],[80%/20% SCOP]]-5.5)/5.5=1,"n.a.",-(Tabelle1[[#This Row],[80%/20% SCOP]]-5.5)/5.5)</f>
        <v>n.a.</v>
      </c>
    </row>
    <row r="3350" spans="1:14" ht="20.100000000000001" customHeight="1" x14ac:dyDescent="0.25">
      <c r="A3350" s="24">
        <v>16010793</v>
      </c>
      <c r="B3350" s="15" t="s">
        <v>3161</v>
      </c>
      <c r="C3350" s="15" t="s">
        <v>3417</v>
      </c>
      <c r="D3350" s="16" t="s">
        <v>2</v>
      </c>
      <c r="E3350" s="17">
        <v>5</v>
      </c>
      <c r="F3350" s="18">
        <v>1.82</v>
      </c>
      <c r="G3350" s="17">
        <v>5</v>
      </c>
      <c r="H3350" s="18">
        <v>1.38</v>
      </c>
      <c r="I3350" s="16" t="s">
        <v>3</v>
      </c>
      <c r="J3350" s="16" t="s">
        <v>4</v>
      </c>
      <c r="K3350" s="16" t="s">
        <v>4</v>
      </c>
      <c r="L3350" s="19">
        <f>IF(Tabelle1[[#This Row],[Heizleistung (55°C)]]=0,Tabelle1[[#This Row],[Heizleistung (35°C)]],(Tabelle1[[#This Row],[Heizleistung (35°C)]]+Tabelle1[[#This Row],[Heizleistung (55°C)]])/2)</f>
        <v>5</v>
      </c>
      <c r="M3350" s="20">
        <f>IF(Tabelle1[[#This Row],[Etas 55°C]]=0,0,(Tabelle1[[#This Row],[Etas 35°C]]*0.8+Tabelle1[[#This Row],[Etas 55°C]]*0.2))*2.5</f>
        <v>4.33</v>
      </c>
      <c r="N3350" s="21">
        <f>IF(-(Tabelle1[[#This Row],[80%/20% SCOP]]-5.5)/5.5=1,"n.a.",-(Tabelle1[[#This Row],[80%/20% SCOP]]-5.5)/5.5)</f>
        <v>0.21272727272727271</v>
      </c>
    </row>
    <row r="3351" spans="1:14" ht="20.100000000000001" customHeight="1" x14ac:dyDescent="0.25">
      <c r="A3351" s="24">
        <v>16014367</v>
      </c>
      <c r="B3351" s="15" t="s">
        <v>3161</v>
      </c>
      <c r="C3351" s="15" t="s">
        <v>3418</v>
      </c>
      <c r="D3351" s="16" t="s">
        <v>2</v>
      </c>
      <c r="E3351" s="17">
        <v>14</v>
      </c>
      <c r="F3351" s="18">
        <v>1.85</v>
      </c>
      <c r="G3351" s="17">
        <v>14</v>
      </c>
      <c r="H3351" s="18">
        <v>1.42</v>
      </c>
      <c r="I3351" s="16" t="s">
        <v>40</v>
      </c>
      <c r="J3351" s="16" t="s">
        <v>4</v>
      </c>
      <c r="K3351" s="16" t="s">
        <v>4</v>
      </c>
      <c r="L3351" s="19">
        <f>IF(Tabelle1[[#This Row],[Heizleistung (55°C)]]=0,Tabelle1[[#This Row],[Heizleistung (35°C)]],(Tabelle1[[#This Row],[Heizleistung (35°C)]]+Tabelle1[[#This Row],[Heizleistung (55°C)]])/2)</f>
        <v>14</v>
      </c>
      <c r="M3351" s="20">
        <f>IF(Tabelle1[[#This Row],[Etas 55°C]]=0,0,(Tabelle1[[#This Row],[Etas 35°C]]*0.8+Tabelle1[[#This Row],[Etas 55°C]]*0.2))*2.5</f>
        <v>4.41</v>
      </c>
      <c r="N3351" s="21">
        <f>IF(-(Tabelle1[[#This Row],[80%/20% SCOP]]-5.5)/5.5=1,"n.a.",-(Tabelle1[[#This Row],[80%/20% SCOP]]-5.5)/5.5)</f>
        <v>0.19818181818181815</v>
      </c>
    </row>
    <row r="3352" spans="1:14" ht="20.100000000000001" customHeight="1" x14ac:dyDescent="0.25">
      <c r="A3352" s="24">
        <v>16017024</v>
      </c>
      <c r="B3352" s="15" t="s">
        <v>3161</v>
      </c>
      <c r="C3352" s="15" t="s">
        <v>3419</v>
      </c>
      <c r="D3352" s="16" t="s">
        <v>2</v>
      </c>
      <c r="E3352" s="17">
        <v>11</v>
      </c>
      <c r="F3352" s="18">
        <v>1.88</v>
      </c>
      <c r="G3352" s="17">
        <v>11</v>
      </c>
      <c r="H3352" s="18">
        <v>1.4</v>
      </c>
      <c r="I3352" s="16" t="s">
        <v>3</v>
      </c>
      <c r="J3352" s="16" t="s">
        <v>15</v>
      </c>
      <c r="K3352" s="16" t="s">
        <v>4</v>
      </c>
      <c r="L3352" s="19">
        <f>IF(Tabelle1[[#This Row],[Heizleistung (55°C)]]=0,Tabelle1[[#This Row],[Heizleistung (35°C)]],(Tabelle1[[#This Row],[Heizleistung (35°C)]]+Tabelle1[[#This Row],[Heizleistung (55°C)]])/2)</f>
        <v>11</v>
      </c>
      <c r="M3352" s="20">
        <f>IF(Tabelle1[[#This Row],[Etas 55°C]]=0,0,(Tabelle1[[#This Row],[Etas 35°C]]*0.8+Tabelle1[[#This Row],[Etas 55°C]]*0.2))*2.5</f>
        <v>4.46</v>
      </c>
      <c r="N3352" s="21">
        <f>IF(-(Tabelle1[[#This Row],[80%/20% SCOP]]-5.5)/5.5=1,"n.a.",-(Tabelle1[[#This Row],[80%/20% SCOP]]-5.5)/5.5)</f>
        <v>0.18909090909090909</v>
      </c>
    </row>
    <row r="3353" spans="1:14" ht="20.100000000000001" customHeight="1" x14ac:dyDescent="0.25">
      <c r="A3353" s="24">
        <v>16014170</v>
      </c>
      <c r="B3353" s="15" t="s">
        <v>3161</v>
      </c>
      <c r="C3353" s="15" t="s">
        <v>3420</v>
      </c>
      <c r="D3353" s="16" t="s">
        <v>2</v>
      </c>
      <c r="E3353" s="17">
        <v>4</v>
      </c>
      <c r="F3353" s="18">
        <v>1.91</v>
      </c>
      <c r="G3353" s="17">
        <v>3.6</v>
      </c>
      <c r="H3353" s="18">
        <v>1.3</v>
      </c>
      <c r="I3353" s="16" t="s">
        <v>40</v>
      </c>
      <c r="J3353" s="16" t="s">
        <v>4</v>
      </c>
      <c r="K3353" s="16" t="s">
        <v>4</v>
      </c>
      <c r="L3353" s="19">
        <f>IF(Tabelle1[[#This Row],[Heizleistung (55°C)]]=0,Tabelle1[[#This Row],[Heizleistung (35°C)]],(Tabelle1[[#This Row],[Heizleistung (35°C)]]+Tabelle1[[#This Row],[Heizleistung (55°C)]])/2)</f>
        <v>3.8</v>
      </c>
      <c r="M3353" s="20">
        <f>IF(Tabelle1[[#This Row],[Etas 55°C]]=0,0,(Tabelle1[[#This Row],[Etas 35°C]]*0.8+Tabelle1[[#This Row],[Etas 55°C]]*0.2))*2.5</f>
        <v>4.47</v>
      </c>
      <c r="N3353" s="21">
        <f>IF(-(Tabelle1[[#This Row],[80%/20% SCOP]]-5.5)/5.5=1,"n.a.",-(Tabelle1[[#This Row],[80%/20% SCOP]]-5.5)/5.5)</f>
        <v>0.18727272727272731</v>
      </c>
    </row>
    <row r="3354" spans="1:14" ht="20.100000000000001" customHeight="1" x14ac:dyDescent="0.25">
      <c r="A3354" s="24">
        <v>16008249</v>
      </c>
      <c r="B3354" s="15" t="s">
        <v>3161</v>
      </c>
      <c r="C3354" s="15" t="s">
        <v>3421</v>
      </c>
      <c r="D3354" s="16" t="s">
        <v>2</v>
      </c>
      <c r="E3354" s="17">
        <v>116.96</v>
      </c>
      <c r="F3354" s="18">
        <v>1.58</v>
      </c>
      <c r="G3354" s="17"/>
      <c r="H3354" s="16"/>
      <c r="I3354" s="16" t="s">
        <v>109</v>
      </c>
      <c r="J3354" s="16" t="s">
        <v>15</v>
      </c>
      <c r="K3354" s="16" t="s">
        <v>4</v>
      </c>
      <c r="L3354" s="19">
        <f>IF(Tabelle1[[#This Row],[Heizleistung (55°C)]]=0,Tabelle1[[#This Row],[Heizleistung (35°C)]],(Tabelle1[[#This Row],[Heizleistung (35°C)]]+Tabelle1[[#This Row],[Heizleistung (55°C)]])/2)</f>
        <v>116.96</v>
      </c>
      <c r="M3354" s="20">
        <f>IF(Tabelle1[[#This Row],[Etas 55°C]]=0,0,(Tabelle1[[#This Row],[Etas 35°C]]*0.8+Tabelle1[[#This Row],[Etas 55°C]]*0.2))*2.5</f>
        <v>0</v>
      </c>
      <c r="N3354" s="21" t="str">
        <f>IF(-(Tabelle1[[#This Row],[80%/20% SCOP]]-5.5)/5.5=1,"n.a.",-(Tabelle1[[#This Row],[80%/20% SCOP]]-5.5)/5.5)</f>
        <v>n.a.</v>
      </c>
    </row>
    <row r="3355" spans="1:14" ht="20.100000000000001" customHeight="1" x14ac:dyDescent="0.25">
      <c r="A3355" s="24">
        <v>16014293</v>
      </c>
      <c r="B3355" s="15" t="s">
        <v>3161</v>
      </c>
      <c r="C3355" s="15" t="s">
        <v>3422</v>
      </c>
      <c r="D3355" s="16" t="s">
        <v>2</v>
      </c>
      <c r="E3355" s="17">
        <v>10</v>
      </c>
      <c r="F3355" s="18">
        <v>1.8</v>
      </c>
      <c r="G3355" s="17">
        <v>10</v>
      </c>
      <c r="H3355" s="18">
        <v>1.34</v>
      </c>
      <c r="I3355" s="16" t="s">
        <v>40</v>
      </c>
      <c r="J3355" s="16" t="s">
        <v>4</v>
      </c>
      <c r="K3355" s="16" t="s">
        <v>4</v>
      </c>
      <c r="L3355" s="19">
        <f>IF(Tabelle1[[#This Row],[Heizleistung (55°C)]]=0,Tabelle1[[#This Row],[Heizleistung (35°C)]],(Tabelle1[[#This Row],[Heizleistung (35°C)]]+Tabelle1[[#This Row],[Heizleistung (55°C)]])/2)</f>
        <v>10</v>
      </c>
      <c r="M3355" s="20">
        <f>IF(Tabelle1[[#This Row],[Etas 55°C]]=0,0,(Tabelle1[[#This Row],[Etas 35°C]]*0.8+Tabelle1[[#This Row],[Etas 55°C]]*0.2))*2.5</f>
        <v>4.2700000000000005</v>
      </c>
      <c r="N3355" s="21">
        <f>IF(-(Tabelle1[[#This Row],[80%/20% SCOP]]-5.5)/5.5=1,"n.a.",-(Tabelle1[[#This Row],[80%/20% SCOP]]-5.5)/5.5)</f>
        <v>0.22363636363636355</v>
      </c>
    </row>
    <row r="3356" spans="1:14" ht="20.100000000000001" customHeight="1" x14ac:dyDescent="0.25">
      <c r="A3356" s="24">
        <v>16009446</v>
      </c>
      <c r="B3356" s="15" t="s">
        <v>3161</v>
      </c>
      <c r="C3356" s="15" t="s">
        <v>3423</v>
      </c>
      <c r="D3356" s="16" t="s">
        <v>2</v>
      </c>
      <c r="E3356" s="17">
        <v>10</v>
      </c>
      <c r="F3356" s="18">
        <v>1.77</v>
      </c>
      <c r="G3356" s="17">
        <v>10</v>
      </c>
      <c r="H3356" s="18">
        <v>1.3</v>
      </c>
      <c r="I3356" s="16" t="s">
        <v>40</v>
      </c>
      <c r="J3356" s="16" t="s">
        <v>4</v>
      </c>
      <c r="K3356" s="16" t="s">
        <v>4</v>
      </c>
      <c r="L3356" s="19">
        <f>IF(Tabelle1[[#This Row],[Heizleistung (55°C)]]=0,Tabelle1[[#This Row],[Heizleistung (35°C)]],(Tabelle1[[#This Row],[Heizleistung (35°C)]]+Tabelle1[[#This Row],[Heizleistung (55°C)]])/2)</f>
        <v>10</v>
      </c>
      <c r="M3356" s="20">
        <f>IF(Tabelle1[[#This Row],[Etas 55°C]]=0,0,(Tabelle1[[#This Row],[Etas 35°C]]*0.8+Tabelle1[[#This Row],[Etas 55°C]]*0.2))*2.5</f>
        <v>4.1900000000000004</v>
      </c>
      <c r="N3356" s="21">
        <f>IF(-(Tabelle1[[#This Row],[80%/20% SCOP]]-5.5)/5.5=1,"n.a.",-(Tabelle1[[#This Row],[80%/20% SCOP]]-5.5)/5.5)</f>
        <v>0.23818181818181811</v>
      </c>
    </row>
    <row r="3357" spans="1:14" ht="20.100000000000001" customHeight="1" x14ac:dyDescent="0.25">
      <c r="A3357" s="24">
        <v>16008200</v>
      </c>
      <c r="B3357" s="15" t="s">
        <v>3161</v>
      </c>
      <c r="C3357" s="15" t="s">
        <v>3424</v>
      </c>
      <c r="D3357" s="16" t="s">
        <v>2</v>
      </c>
      <c r="E3357" s="17">
        <v>113.72</v>
      </c>
      <c r="F3357" s="18">
        <v>1.66</v>
      </c>
      <c r="G3357" s="17"/>
      <c r="H3357" s="16"/>
      <c r="I3357" s="16" t="s">
        <v>109</v>
      </c>
      <c r="J3357" s="16" t="s">
        <v>15</v>
      </c>
      <c r="K3357" s="16" t="s">
        <v>4</v>
      </c>
      <c r="L3357" s="19">
        <f>IF(Tabelle1[[#This Row],[Heizleistung (55°C)]]=0,Tabelle1[[#This Row],[Heizleistung (35°C)]],(Tabelle1[[#This Row],[Heizleistung (35°C)]]+Tabelle1[[#This Row],[Heizleistung (55°C)]])/2)</f>
        <v>113.72</v>
      </c>
      <c r="M3357" s="20">
        <f>IF(Tabelle1[[#This Row],[Etas 55°C]]=0,0,(Tabelle1[[#This Row],[Etas 35°C]]*0.8+Tabelle1[[#This Row],[Etas 55°C]]*0.2))*2.5</f>
        <v>0</v>
      </c>
      <c r="N3357" s="21" t="str">
        <f>IF(-(Tabelle1[[#This Row],[80%/20% SCOP]]-5.5)/5.5=1,"n.a.",-(Tabelle1[[#This Row],[80%/20% SCOP]]-5.5)/5.5)</f>
        <v>n.a.</v>
      </c>
    </row>
    <row r="3358" spans="1:14" ht="20.100000000000001" customHeight="1" x14ac:dyDescent="0.25">
      <c r="A3358" s="24">
        <v>16007997</v>
      </c>
      <c r="B3358" s="15" t="s">
        <v>3161</v>
      </c>
      <c r="C3358" s="15" t="s">
        <v>3425</v>
      </c>
      <c r="D3358" s="16" t="s">
        <v>2</v>
      </c>
      <c r="E3358" s="17">
        <v>99.14</v>
      </c>
      <c r="F3358" s="18">
        <v>1.51</v>
      </c>
      <c r="G3358" s="17"/>
      <c r="H3358" s="16"/>
      <c r="I3358" s="16" t="s">
        <v>355</v>
      </c>
      <c r="J3358" s="16" t="s">
        <v>15</v>
      </c>
      <c r="K3358" s="16" t="s">
        <v>4</v>
      </c>
      <c r="L3358" s="19">
        <f>IF(Tabelle1[[#This Row],[Heizleistung (55°C)]]=0,Tabelle1[[#This Row],[Heizleistung (35°C)]],(Tabelle1[[#This Row],[Heizleistung (35°C)]]+Tabelle1[[#This Row],[Heizleistung (55°C)]])/2)</f>
        <v>99.14</v>
      </c>
      <c r="M3358" s="20">
        <f>IF(Tabelle1[[#This Row],[Etas 55°C]]=0,0,(Tabelle1[[#This Row],[Etas 35°C]]*0.8+Tabelle1[[#This Row],[Etas 55°C]]*0.2))*2.5</f>
        <v>0</v>
      </c>
      <c r="N3358" s="21" t="str">
        <f>IF(-(Tabelle1[[#This Row],[80%/20% SCOP]]-5.5)/5.5=1,"n.a.",-(Tabelle1[[#This Row],[80%/20% SCOP]]-5.5)/5.5)</f>
        <v>n.a.</v>
      </c>
    </row>
    <row r="3359" spans="1:14" ht="20.100000000000001" customHeight="1" x14ac:dyDescent="0.25">
      <c r="A3359" s="24">
        <v>16014209</v>
      </c>
      <c r="B3359" s="15" t="s">
        <v>3161</v>
      </c>
      <c r="C3359" s="15" t="s">
        <v>3426</v>
      </c>
      <c r="D3359" s="16" t="s">
        <v>2</v>
      </c>
      <c r="E3359" s="17">
        <v>6.1</v>
      </c>
      <c r="F3359" s="18">
        <v>1.89</v>
      </c>
      <c r="G3359" s="17">
        <v>6</v>
      </c>
      <c r="H3359" s="18">
        <v>1.36</v>
      </c>
      <c r="I3359" s="16" t="s">
        <v>40</v>
      </c>
      <c r="J3359" s="16" t="s">
        <v>4</v>
      </c>
      <c r="K3359" s="16" t="s">
        <v>4</v>
      </c>
      <c r="L3359" s="19">
        <f>IF(Tabelle1[[#This Row],[Heizleistung (55°C)]]=0,Tabelle1[[#This Row],[Heizleistung (35°C)]],(Tabelle1[[#This Row],[Heizleistung (35°C)]]+Tabelle1[[#This Row],[Heizleistung (55°C)]])/2)</f>
        <v>6.05</v>
      </c>
      <c r="M3359" s="20">
        <f>IF(Tabelle1[[#This Row],[Etas 55°C]]=0,0,(Tabelle1[[#This Row],[Etas 35°C]]*0.8+Tabelle1[[#This Row],[Etas 55°C]]*0.2))*2.5</f>
        <v>4.46</v>
      </c>
      <c r="N3359" s="21">
        <f>IF(-(Tabelle1[[#This Row],[80%/20% SCOP]]-5.5)/5.5=1,"n.a.",-(Tabelle1[[#This Row],[80%/20% SCOP]]-5.5)/5.5)</f>
        <v>0.18909090909090909</v>
      </c>
    </row>
    <row r="3360" spans="1:14" ht="20.100000000000001" customHeight="1" x14ac:dyDescent="0.25">
      <c r="A3360" s="24">
        <v>16017034</v>
      </c>
      <c r="B3360" s="15" t="s">
        <v>3161</v>
      </c>
      <c r="C3360" s="15" t="s">
        <v>3427</v>
      </c>
      <c r="D3360" s="16" t="s">
        <v>2</v>
      </c>
      <c r="E3360" s="17">
        <v>11</v>
      </c>
      <c r="F3360" s="18">
        <v>1.92</v>
      </c>
      <c r="G3360" s="17">
        <v>11</v>
      </c>
      <c r="H3360" s="18">
        <v>1.42</v>
      </c>
      <c r="I3360" s="16" t="s">
        <v>3</v>
      </c>
      <c r="J3360" s="16" t="s">
        <v>15</v>
      </c>
      <c r="K3360" s="16" t="s">
        <v>25</v>
      </c>
      <c r="L3360" s="19">
        <f>IF(Tabelle1[[#This Row],[Heizleistung (55°C)]]=0,Tabelle1[[#This Row],[Heizleistung (35°C)]],(Tabelle1[[#This Row],[Heizleistung (35°C)]]+Tabelle1[[#This Row],[Heizleistung (55°C)]])/2)</f>
        <v>11</v>
      </c>
      <c r="M3360" s="20">
        <f>IF(Tabelle1[[#This Row],[Etas 55°C]]=0,0,(Tabelle1[[#This Row],[Etas 35°C]]*0.8+Tabelle1[[#This Row],[Etas 55°C]]*0.2))*2.5</f>
        <v>4.55</v>
      </c>
      <c r="N3360" s="21">
        <f>IF(-(Tabelle1[[#This Row],[80%/20% SCOP]]-5.5)/5.5=1,"n.a.",-(Tabelle1[[#This Row],[80%/20% SCOP]]-5.5)/5.5)</f>
        <v>0.17272727272727276</v>
      </c>
    </row>
    <row r="3361" spans="1:14" ht="20.100000000000001" customHeight="1" x14ac:dyDescent="0.25">
      <c r="A3361" s="24">
        <v>16007952</v>
      </c>
      <c r="B3361" s="15" t="s">
        <v>3161</v>
      </c>
      <c r="C3361" s="15" t="s">
        <v>3428</v>
      </c>
      <c r="D3361" s="16" t="s">
        <v>2</v>
      </c>
      <c r="E3361" s="17">
        <v>227.61</v>
      </c>
      <c r="F3361" s="18">
        <v>1.54</v>
      </c>
      <c r="G3361" s="17"/>
      <c r="H3361" s="16"/>
      <c r="I3361" s="16" t="s">
        <v>355</v>
      </c>
      <c r="J3361" s="16" t="s">
        <v>15</v>
      </c>
      <c r="K3361" s="16" t="s">
        <v>4</v>
      </c>
      <c r="L3361" s="19">
        <f>IF(Tabelle1[[#This Row],[Heizleistung (55°C)]]=0,Tabelle1[[#This Row],[Heizleistung (35°C)]],(Tabelle1[[#This Row],[Heizleistung (35°C)]]+Tabelle1[[#This Row],[Heizleistung (55°C)]])/2)</f>
        <v>227.61</v>
      </c>
      <c r="M3361" s="20">
        <f>IF(Tabelle1[[#This Row],[Etas 55°C]]=0,0,(Tabelle1[[#This Row],[Etas 35°C]]*0.8+Tabelle1[[#This Row],[Etas 55°C]]*0.2))*2.5</f>
        <v>0</v>
      </c>
      <c r="N3361" s="21" t="str">
        <f>IF(-(Tabelle1[[#This Row],[80%/20% SCOP]]-5.5)/5.5=1,"n.a.",-(Tabelle1[[#This Row],[80%/20% SCOP]]-5.5)/5.5)</f>
        <v>n.a.</v>
      </c>
    </row>
    <row r="3362" spans="1:14" ht="20.100000000000001" customHeight="1" x14ac:dyDescent="0.25">
      <c r="A3362" s="24">
        <v>16009354</v>
      </c>
      <c r="B3362" s="15" t="s">
        <v>3161</v>
      </c>
      <c r="C3362" s="15" t="s">
        <v>3429</v>
      </c>
      <c r="D3362" s="16" t="s">
        <v>2</v>
      </c>
      <c r="E3362" s="17">
        <v>6</v>
      </c>
      <c r="F3362" s="18">
        <v>1.78</v>
      </c>
      <c r="G3362" s="17">
        <v>6</v>
      </c>
      <c r="H3362" s="18">
        <v>1.34</v>
      </c>
      <c r="I3362" s="16" t="s">
        <v>40</v>
      </c>
      <c r="J3362" s="16" t="s">
        <v>4</v>
      </c>
      <c r="K3362" s="16" t="s">
        <v>4</v>
      </c>
      <c r="L3362" s="19">
        <f>IF(Tabelle1[[#This Row],[Heizleistung (55°C)]]=0,Tabelle1[[#This Row],[Heizleistung (35°C)]],(Tabelle1[[#This Row],[Heizleistung (35°C)]]+Tabelle1[[#This Row],[Heizleistung (55°C)]])/2)</f>
        <v>6</v>
      </c>
      <c r="M3362" s="20">
        <f>IF(Tabelle1[[#This Row],[Etas 55°C]]=0,0,(Tabelle1[[#This Row],[Etas 35°C]]*0.8+Tabelle1[[#This Row],[Etas 55°C]]*0.2))*2.5</f>
        <v>4.2300000000000004</v>
      </c>
      <c r="N3362" s="21">
        <f>IF(-(Tabelle1[[#This Row],[80%/20% SCOP]]-5.5)/5.5=1,"n.a.",-(Tabelle1[[#This Row],[80%/20% SCOP]]-5.5)/5.5)</f>
        <v>0.23090909090909084</v>
      </c>
    </row>
    <row r="3363" spans="1:14" ht="20.100000000000001" customHeight="1" x14ac:dyDescent="0.25">
      <c r="A3363" s="24">
        <v>16014187</v>
      </c>
      <c r="B3363" s="15" t="s">
        <v>3161</v>
      </c>
      <c r="C3363" s="15" t="s">
        <v>3430</v>
      </c>
      <c r="D3363" s="16" t="s">
        <v>2</v>
      </c>
      <c r="E3363" s="17">
        <v>4.7</v>
      </c>
      <c r="F3363" s="18">
        <v>1.96</v>
      </c>
      <c r="G3363" s="17">
        <v>4.5</v>
      </c>
      <c r="H3363" s="18">
        <v>1.33</v>
      </c>
      <c r="I3363" s="16" t="s">
        <v>40</v>
      </c>
      <c r="J3363" s="16" t="s">
        <v>4</v>
      </c>
      <c r="K3363" s="16" t="s">
        <v>4</v>
      </c>
      <c r="L3363" s="19">
        <f>IF(Tabelle1[[#This Row],[Heizleistung (55°C)]]=0,Tabelle1[[#This Row],[Heizleistung (35°C)]],(Tabelle1[[#This Row],[Heizleistung (35°C)]]+Tabelle1[[#This Row],[Heizleistung (55°C)]])/2)</f>
        <v>4.5999999999999996</v>
      </c>
      <c r="M3363" s="20">
        <f>IF(Tabelle1[[#This Row],[Etas 55°C]]=0,0,(Tabelle1[[#This Row],[Etas 35°C]]*0.8+Tabelle1[[#This Row],[Etas 55°C]]*0.2))*2.5</f>
        <v>4.585</v>
      </c>
      <c r="N3363" s="21">
        <f>IF(-(Tabelle1[[#This Row],[80%/20% SCOP]]-5.5)/5.5=1,"n.a.",-(Tabelle1[[#This Row],[80%/20% SCOP]]-5.5)/5.5)</f>
        <v>0.16636363636363638</v>
      </c>
    </row>
    <row r="3364" spans="1:14" ht="20.100000000000001" customHeight="1" x14ac:dyDescent="0.25">
      <c r="A3364" s="24">
        <v>16009559</v>
      </c>
      <c r="B3364" s="15" t="s">
        <v>3161</v>
      </c>
      <c r="C3364" s="15" t="s">
        <v>3431</v>
      </c>
      <c r="D3364" s="16" t="s">
        <v>2</v>
      </c>
      <c r="E3364" s="17">
        <v>8</v>
      </c>
      <c r="F3364" s="18">
        <v>1.76</v>
      </c>
      <c r="G3364" s="17">
        <v>8</v>
      </c>
      <c r="H3364" s="18">
        <v>1.3</v>
      </c>
      <c r="I3364" s="16" t="s">
        <v>40</v>
      </c>
      <c r="J3364" s="16" t="s">
        <v>4</v>
      </c>
      <c r="K3364" s="16" t="s">
        <v>4</v>
      </c>
      <c r="L3364" s="19">
        <f>IF(Tabelle1[[#This Row],[Heizleistung (55°C)]]=0,Tabelle1[[#This Row],[Heizleistung (35°C)]],(Tabelle1[[#This Row],[Heizleistung (35°C)]]+Tabelle1[[#This Row],[Heizleistung (55°C)]])/2)</f>
        <v>8</v>
      </c>
      <c r="M3364" s="20">
        <f>IF(Tabelle1[[#This Row],[Etas 55°C]]=0,0,(Tabelle1[[#This Row],[Etas 35°C]]*0.8+Tabelle1[[#This Row],[Etas 55°C]]*0.2))*2.5</f>
        <v>4.17</v>
      </c>
      <c r="N3364" s="21">
        <f>IF(-(Tabelle1[[#This Row],[80%/20% SCOP]]-5.5)/5.5=1,"n.a.",-(Tabelle1[[#This Row],[80%/20% SCOP]]-5.5)/5.5)</f>
        <v>0.24181818181818182</v>
      </c>
    </row>
    <row r="3365" spans="1:14" ht="20.100000000000001" customHeight="1" x14ac:dyDescent="0.25">
      <c r="A3365" s="24">
        <v>16009537</v>
      </c>
      <c r="B3365" s="15" t="s">
        <v>3161</v>
      </c>
      <c r="C3365" s="15" t="s">
        <v>3432</v>
      </c>
      <c r="D3365" s="16" t="s">
        <v>2</v>
      </c>
      <c r="E3365" s="17">
        <v>6</v>
      </c>
      <c r="F3365" s="18">
        <v>1.75</v>
      </c>
      <c r="G3365" s="17">
        <v>6</v>
      </c>
      <c r="H3365" s="18">
        <v>1.3</v>
      </c>
      <c r="I3365" s="16" t="s">
        <v>40</v>
      </c>
      <c r="J3365" s="16" t="s">
        <v>4</v>
      </c>
      <c r="K3365" s="16" t="s">
        <v>4</v>
      </c>
      <c r="L3365" s="19">
        <f>IF(Tabelle1[[#This Row],[Heizleistung (55°C)]]=0,Tabelle1[[#This Row],[Heizleistung (35°C)]],(Tabelle1[[#This Row],[Heizleistung (35°C)]]+Tabelle1[[#This Row],[Heizleistung (55°C)]])/2)</f>
        <v>6</v>
      </c>
      <c r="M3365" s="20">
        <f>IF(Tabelle1[[#This Row],[Etas 55°C]]=0,0,(Tabelle1[[#This Row],[Etas 35°C]]*0.8+Tabelle1[[#This Row],[Etas 55°C]]*0.2))*2.5</f>
        <v>4.1500000000000004</v>
      </c>
      <c r="N3365" s="21">
        <f>IF(-(Tabelle1[[#This Row],[80%/20% SCOP]]-5.5)/5.5=1,"n.a.",-(Tabelle1[[#This Row],[80%/20% SCOP]]-5.5)/5.5)</f>
        <v>0.2454545454545454</v>
      </c>
    </row>
    <row r="3366" spans="1:14" ht="20.100000000000001" customHeight="1" x14ac:dyDescent="0.25">
      <c r="A3366" s="24">
        <v>16008206</v>
      </c>
      <c r="B3366" s="15" t="s">
        <v>3161</v>
      </c>
      <c r="C3366" s="15" t="s">
        <v>3433</v>
      </c>
      <c r="D3366" s="16" t="s">
        <v>2</v>
      </c>
      <c r="E3366" s="17">
        <v>573.47</v>
      </c>
      <c r="F3366" s="18">
        <v>1.53</v>
      </c>
      <c r="G3366" s="17"/>
      <c r="H3366" s="16"/>
      <c r="I3366" s="16" t="s">
        <v>3166</v>
      </c>
      <c r="J3366" s="16" t="s">
        <v>15</v>
      </c>
      <c r="K3366" s="16" t="s">
        <v>4</v>
      </c>
      <c r="L3366" s="19">
        <f>IF(Tabelle1[[#This Row],[Heizleistung (55°C)]]=0,Tabelle1[[#This Row],[Heizleistung (35°C)]],(Tabelle1[[#This Row],[Heizleistung (35°C)]]+Tabelle1[[#This Row],[Heizleistung (55°C)]])/2)</f>
        <v>573.47</v>
      </c>
      <c r="M3366" s="20">
        <f>IF(Tabelle1[[#This Row],[Etas 55°C]]=0,0,(Tabelle1[[#This Row],[Etas 35°C]]*0.8+Tabelle1[[#This Row],[Etas 55°C]]*0.2))*2.5</f>
        <v>0</v>
      </c>
      <c r="N3366" s="21" t="str">
        <f>IF(-(Tabelle1[[#This Row],[80%/20% SCOP]]-5.5)/5.5=1,"n.a.",-(Tabelle1[[#This Row],[80%/20% SCOP]]-5.5)/5.5)</f>
        <v>n.a.</v>
      </c>
    </row>
    <row r="3367" spans="1:14" ht="20.100000000000001" customHeight="1" x14ac:dyDescent="0.25">
      <c r="A3367" s="24">
        <v>16007959</v>
      </c>
      <c r="B3367" s="15" t="s">
        <v>3161</v>
      </c>
      <c r="C3367" s="15" t="s">
        <v>3434</v>
      </c>
      <c r="D3367" s="16" t="s">
        <v>2</v>
      </c>
      <c r="E3367" s="17">
        <v>223.35</v>
      </c>
      <c r="F3367" s="18">
        <v>1.53</v>
      </c>
      <c r="G3367" s="17"/>
      <c r="H3367" s="16"/>
      <c r="I3367" s="16" t="s">
        <v>355</v>
      </c>
      <c r="J3367" s="16" t="s">
        <v>15</v>
      </c>
      <c r="K3367" s="16" t="s">
        <v>4</v>
      </c>
      <c r="L3367" s="19">
        <f>IF(Tabelle1[[#This Row],[Heizleistung (55°C)]]=0,Tabelle1[[#This Row],[Heizleistung (35°C)]],(Tabelle1[[#This Row],[Heizleistung (35°C)]]+Tabelle1[[#This Row],[Heizleistung (55°C)]])/2)</f>
        <v>223.35</v>
      </c>
      <c r="M3367" s="20">
        <f>IF(Tabelle1[[#This Row],[Etas 55°C]]=0,0,(Tabelle1[[#This Row],[Etas 35°C]]*0.8+Tabelle1[[#This Row],[Etas 55°C]]*0.2))*2.5</f>
        <v>0</v>
      </c>
      <c r="N3367" s="21" t="str">
        <f>IF(-(Tabelle1[[#This Row],[80%/20% SCOP]]-5.5)/5.5=1,"n.a.",-(Tabelle1[[#This Row],[80%/20% SCOP]]-5.5)/5.5)</f>
        <v>n.a.</v>
      </c>
    </row>
    <row r="3368" spans="1:14" ht="20.100000000000001" customHeight="1" x14ac:dyDescent="0.25">
      <c r="A3368" s="24">
        <v>16009477</v>
      </c>
      <c r="B3368" s="15" t="s">
        <v>3161</v>
      </c>
      <c r="C3368" s="15" t="s">
        <v>3435</v>
      </c>
      <c r="D3368" s="16" t="s">
        <v>2</v>
      </c>
      <c r="E3368" s="17">
        <v>12</v>
      </c>
      <c r="F3368" s="18">
        <v>1.77</v>
      </c>
      <c r="G3368" s="17">
        <v>12</v>
      </c>
      <c r="H3368" s="18">
        <v>1.34</v>
      </c>
      <c r="I3368" s="16" t="s">
        <v>40</v>
      </c>
      <c r="J3368" s="16" t="s">
        <v>4</v>
      </c>
      <c r="K3368" s="16" t="s">
        <v>4</v>
      </c>
      <c r="L3368" s="19">
        <f>IF(Tabelle1[[#This Row],[Heizleistung (55°C)]]=0,Tabelle1[[#This Row],[Heizleistung (35°C)]],(Tabelle1[[#This Row],[Heizleistung (35°C)]]+Tabelle1[[#This Row],[Heizleistung (55°C)]])/2)</f>
        <v>12</v>
      </c>
      <c r="M3368" s="20">
        <f>IF(Tabelle1[[#This Row],[Etas 55°C]]=0,0,(Tabelle1[[#This Row],[Etas 35°C]]*0.8+Tabelle1[[#This Row],[Etas 55°C]]*0.2))*2.5</f>
        <v>4.2100000000000009</v>
      </c>
      <c r="N3368" s="21">
        <f>IF(-(Tabelle1[[#This Row],[80%/20% SCOP]]-5.5)/5.5=1,"n.a.",-(Tabelle1[[#This Row],[80%/20% SCOP]]-5.5)/5.5)</f>
        <v>0.23454545454545439</v>
      </c>
    </row>
    <row r="3369" spans="1:14" ht="20.100000000000001" customHeight="1" x14ac:dyDescent="0.25">
      <c r="A3369" s="24">
        <v>16008272</v>
      </c>
      <c r="B3369" s="15" t="s">
        <v>3161</v>
      </c>
      <c r="C3369" s="15" t="s">
        <v>3436</v>
      </c>
      <c r="D3369" s="16" t="s">
        <v>2</v>
      </c>
      <c r="E3369" s="17">
        <v>48.91</v>
      </c>
      <c r="F3369" s="18">
        <v>1.48</v>
      </c>
      <c r="G3369" s="17"/>
      <c r="H3369" s="16"/>
      <c r="I3369" s="16" t="s">
        <v>109</v>
      </c>
      <c r="J3369" s="16" t="s">
        <v>15</v>
      </c>
      <c r="K3369" s="16" t="s">
        <v>4</v>
      </c>
      <c r="L3369" s="19">
        <f>IF(Tabelle1[[#This Row],[Heizleistung (55°C)]]=0,Tabelle1[[#This Row],[Heizleistung (35°C)]],(Tabelle1[[#This Row],[Heizleistung (35°C)]]+Tabelle1[[#This Row],[Heizleistung (55°C)]])/2)</f>
        <v>48.91</v>
      </c>
      <c r="M3369" s="20">
        <f>IF(Tabelle1[[#This Row],[Etas 55°C]]=0,0,(Tabelle1[[#This Row],[Etas 35°C]]*0.8+Tabelle1[[#This Row],[Etas 55°C]]*0.2))*2.5</f>
        <v>0</v>
      </c>
      <c r="N3369" s="21" t="str">
        <f>IF(-(Tabelle1[[#This Row],[80%/20% SCOP]]-5.5)/5.5=1,"n.a.",-(Tabelle1[[#This Row],[80%/20% SCOP]]-5.5)/5.5)</f>
        <v>n.a.</v>
      </c>
    </row>
    <row r="3370" spans="1:14" ht="20.100000000000001" customHeight="1" x14ac:dyDescent="0.25">
      <c r="A3370" s="24">
        <v>16008123</v>
      </c>
      <c r="B3370" s="15" t="s">
        <v>3161</v>
      </c>
      <c r="C3370" s="15" t="s">
        <v>3437</v>
      </c>
      <c r="D3370" s="16" t="s">
        <v>2</v>
      </c>
      <c r="E3370" s="17">
        <v>497.61</v>
      </c>
      <c r="F3370" s="18">
        <v>1.5</v>
      </c>
      <c r="G3370" s="17"/>
      <c r="H3370" s="16"/>
      <c r="I3370" s="16" t="s">
        <v>3166</v>
      </c>
      <c r="J3370" s="16" t="s">
        <v>15</v>
      </c>
      <c r="K3370" s="16" t="s">
        <v>4</v>
      </c>
      <c r="L3370" s="19">
        <f>IF(Tabelle1[[#This Row],[Heizleistung (55°C)]]=0,Tabelle1[[#This Row],[Heizleistung (35°C)]],(Tabelle1[[#This Row],[Heizleistung (35°C)]]+Tabelle1[[#This Row],[Heizleistung (55°C)]])/2)</f>
        <v>497.61</v>
      </c>
      <c r="M3370" s="20">
        <f>IF(Tabelle1[[#This Row],[Etas 55°C]]=0,0,(Tabelle1[[#This Row],[Etas 35°C]]*0.8+Tabelle1[[#This Row],[Etas 55°C]]*0.2))*2.5</f>
        <v>0</v>
      </c>
      <c r="N3370" s="21" t="str">
        <f>IF(-(Tabelle1[[#This Row],[80%/20% SCOP]]-5.5)/5.5=1,"n.a.",-(Tabelle1[[#This Row],[80%/20% SCOP]]-5.5)/5.5)</f>
        <v>n.a.</v>
      </c>
    </row>
    <row r="3371" spans="1:14" ht="20.100000000000001" customHeight="1" x14ac:dyDescent="0.25">
      <c r="A3371" s="24">
        <v>16014189</v>
      </c>
      <c r="B3371" s="15" t="s">
        <v>3161</v>
      </c>
      <c r="C3371" s="15" t="s">
        <v>3438</v>
      </c>
      <c r="D3371" s="16" t="s">
        <v>2</v>
      </c>
      <c r="E3371" s="17">
        <v>4.7</v>
      </c>
      <c r="F3371" s="18">
        <v>1.96</v>
      </c>
      <c r="G3371" s="17">
        <v>4.5</v>
      </c>
      <c r="H3371" s="18">
        <v>1.33</v>
      </c>
      <c r="I3371" s="16" t="s">
        <v>40</v>
      </c>
      <c r="J3371" s="16" t="s">
        <v>4</v>
      </c>
      <c r="K3371" s="16" t="s">
        <v>4</v>
      </c>
      <c r="L3371" s="19">
        <f>IF(Tabelle1[[#This Row],[Heizleistung (55°C)]]=0,Tabelle1[[#This Row],[Heizleistung (35°C)]],(Tabelle1[[#This Row],[Heizleistung (35°C)]]+Tabelle1[[#This Row],[Heizleistung (55°C)]])/2)</f>
        <v>4.5999999999999996</v>
      </c>
      <c r="M3371" s="20">
        <f>IF(Tabelle1[[#This Row],[Etas 55°C]]=0,0,(Tabelle1[[#This Row],[Etas 35°C]]*0.8+Tabelle1[[#This Row],[Etas 55°C]]*0.2))*2.5</f>
        <v>4.585</v>
      </c>
      <c r="N3371" s="21">
        <f>IF(-(Tabelle1[[#This Row],[80%/20% SCOP]]-5.5)/5.5=1,"n.a.",-(Tabelle1[[#This Row],[80%/20% SCOP]]-5.5)/5.5)</f>
        <v>0.16636363636363638</v>
      </c>
    </row>
    <row r="3372" spans="1:14" ht="20.100000000000001" customHeight="1" x14ac:dyDescent="0.25">
      <c r="A3372" s="24">
        <v>16009479</v>
      </c>
      <c r="B3372" s="15" t="s">
        <v>3161</v>
      </c>
      <c r="C3372" s="15" t="s">
        <v>3439</v>
      </c>
      <c r="D3372" s="16" t="s">
        <v>2</v>
      </c>
      <c r="E3372" s="17">
        <v>12</v>
      </c>
      <c r="F3372" s="18">
        <v>1.77</v>
      </c>
      <c r="G3372" s="17">
        <v>12</v>
      </c>
      <c r="H3372" s="18">
        <v>1.34</v>
      </c>
      <c r="I3372" s="16" t="s">
        <v>40</v>
      </c>
      <c r="J3372" s="16" t="s">
        <v>4</v>
      </c>
      <c r="K3372" s="16" t="s">
        <v>4</v>
      </c>
      <c r="L3372" s="19">
        <f>IF(Tabelle1[[#This Row],[Heizleistung (55°C)]]=0,Tabelle1[[#This Row],[Heizleistung (35°C)]],(Tabelle1[[#This Row],[Heizleistung (35°C)]]+Tabelle1[[#This Row],[Heizleistung (55°C)]])/2)</f>
        <v>12</v>
      </c>
      <c r="M3372" s="20">
        <f>IF(Tabelle1[[#This Row],[Etas 55°C]]=0,0,(Tabelle1[[#This Row],[Etas 35°C]]*0.8+Tabelle1[[#This Row],[Etas 55°C]]*0.2))*2.5</f>
        <v>4.2100000000000009</v>
      </c>
      <c r="N3372" s="21">
        <f>IF(-(Tabelle1[[#This Row],[80%/20% SCOP]]-5.5)/5.5=1,"n.a.",-(Tabelle1[[#This Row],[80%/20% SCOP]]-5.5)/5.5)</f>
        <v>0.23454545454545439</v>
      </c>
    </row>
    <row r="3373" spans="1:14" ht="20.100000000000001" customHeight="1" x14ac:dyDescent="0.25">
      <c r="A3373" s="24">
        <v>16011110</v>
      </c>
      <c r="B3373" s="15" t="s">
        <v>3161</v>
      </c>
      <c r="C3373" s="15" t="s">
        <v>3440</v>
      </c>
      <c r="D3373" s="16" t="s">
        <v>2</v>
      </c>
      <c r="E3373" s="17">
        <v>14</v>
      </c>
      <c r="F3373" s="18">
        <v>1.78</v>
      </c>
      <c r="G3373" s="17">
        <v>14</v>
      </c>
      <c r="H3373" s="18">
        <v>1.33</v>
      </c>
      <c r="I3373" s="16" t="s">
        <v>40</v>
      </c>
      <c r="J3373" s="16" t="s">
        <v>4</v>
      </c>
      <c r="K3373" s="16" t="s">
        <v>4</v>
      </c>
      <c r="L3373" s="19">
        <f>IF(Tabelle1[[#This Row],[Heizleistung (55°C)]]=0,Tabelle1[[#This Row],[Heizleistung (35°C)]],(Tabelle1[[#This Row],[Heizleistung (35°C)]]+Tabelle1[[#This Row],[Heizleistung (55°C)]])/2)</f>
        <v>14</v>
      </c>
      <c r="M3373" s="20">
        <f>IF(Tabelle1[[#This Row],[Etas 55°C]]=0,0,(Tabelle1[[#This Row],[Etas 35°C]]*0.8+Tabelle1[[#This Row],[Etas 55°C]]*0.2))*2.5</f>
        <v>4.2250000000000005</v>
      </c>
      <c r="N3373" s="21">
        <f>IF(-(Tabelle1[[#This Row],[80%/20% SCOP]]-5.5)/5.5=1,"n.a.",-(Tabelle1[[#This Row],[80%/20% SCOP]]-5.5)/5.5)</f>
        <v>0.23181818181818173</v>
      </c>
    </row>
    <row r="3374" spans="1:14" ht="20.100000000000001" customHeight="1" x14ac:dyDescent="0.25">
      <c r="A3374" s="24">
        <v>16009004</v>
      </c>
      <c r="B3374" s="15" t="s">
        <v>3161</v>
      </c>
      <c r="C3374" s="15" t="s">
        <v>3441</v>
      </c>
      <c r="D3374" s="16" t="s">
        <v>2</v>
      </c>
      <c r="E3374" s="17">
        <v>17</v>
      </c>
      <c r="F3374" s="18">
        <v>1.65</v>
      </c>
      <c r="G3374" s="17">
        <v>15.8</v>
      </c>
      <c r="H3374" s="18">
        <v>1.28</v>
      </c>
      <c r="I3374" s="16" t="s">
        <v>109</v>
      </c>
      <c r="J3374" s="16" t="s">
        <v>4</v>
      </c>
      <c r="K3374" s="16" t="s">
        <v>4</v>
      </c>
      <c r="L3374" s="19">
        <f>IF(Tabelle1[[#This Row],[Heizleistung (55°C)]]=0,Tabelle1[[#This Row],[Heizleistung (35°C)]],(Tabelle1[[#This Row],[Heizleistung (35°C)]]+Tabelle1[[#This Row],[Heizleistung (55°C)]])/2)</f>
        <v>16.399999999999999</v>
      </c>
      <c r="M3374" s="20">
        <f>IF(Tabelle1[[#This Row],[Etas 55°C]]=0,0,(Tabelle1[[#This Row],[Etas 35°C]]*0.8+Tabelle1[[#This Row],[Etas 55°C]]*0.2))*2.5</f>
        <v>3.9400000000000004</v>
      </c>
      <c r="N3374" s="21">
        <f>IF(-(Tabelle1[[#This Row],[80%/20% SCOP]]-5.5)/5.5=1,"n.a.",-(Tabelle1[[#This Row],[80%/20% SCOP]]-5.5)/5.5)</f>
        <v>0.28363636363636358</v>
      </c>
    </row>
    <row r="3375" spans="1:14" ht="20.100000000000001" customHeight="1" x14ac:dyDescent="0.25">
      <c r="A3375" s="24">
        <v>16007993</v>
      </c>
      <c r="B3375" s="15" t="s">
        <v>3161</v>
      </c>
      <c r="C3375" s="15" t="s">
        <v>3442</v>
      </c>
      <c r="D3375" s="16" t="s">
        <v>2</v>
      </c>
      <c r="E3375" s="17">
        <v>71.31</v>
      </c>
      <c r="F3375" s="18">
        <v>1.53</v>
      </c>
      <c r="G3375" s="17"/>
      <c r="H3375" s="16"/>
      <c r="I3375" s="16" t="s">
        <v>355</v>
      </c>
      <c r="J3375" s="16" t="s">
        <v>15</v>
      </c>
      <c r="K3375" s="16" t="s">
        <v>4</v>
      </c>
      <c r="L3375" s="19">
        <f>IF(Tabelle1[[#This Row],[Heizleistung (55°C)]]=0,Tabelle1[[#This Row],[Heizleistung (35°C)]],(Tabelle1[[#This Row],[Heizleistung (35°C)]]+Tabelle1[[#This Row],[Heizleistung (55°C)]])/2)</f>
        <v>71.31</v>
      </c>
      <c r="M3375" s="20">
        <f>IF(Tabelle1[[#This Row],[Etas 55°C]]=0,0,(Tabelle1[[#This Row],[Etas 35°C]]*0.8+Tabelle1[[#This Row],[Etas 55°C]]*0.2))*2.5</f>
        <v>0</v>
      </c>
      <c r="N3375" s="21" t="str">
        <f>IF(-(Tabelle1[[#This Row],[80%/20% SCOP]]-5.5)/5.5=1,"n.a.",-(Tabelle1[[#This Row],[80%/20% SCOP]]-5.5)/5.5)</f>
        <v>n.a.</v>
      </c>
    </row>
    <row r="3376" spans="1:14" ht="20.100000000000001" customHeight="1" x14ac:dyDescent="0.25">
      <c r="A3376" s="24">
        <v>16014239</v>
      </c>
      <c r="B3376" s="15" t="s">
        <v>3161</v>
      </c>
      <c r="C3376" s="15" t="s">
        <v>3443</v>
      </c>
      <c r="D3376" s="16" t="s">
        <v>2</v>
      </c>
      <c r="E3376" s="17">
        <v>6.6</v>
      </c>
      <c r="F3376" s="18">
        <v>1.83</v>
      </c>
      <c r="G3376" s="17">
        <v>7</v>
      </c>
      <c r="H3376" s="18">
        <v>1.33</v>
      </c>
      <c r="I3376" s="16" t="s">
        <v>40</v>
      </c>
      <c r="J3376" s="16" t="s">
        <v>4</v>
      </c>
      <c r="K3376" s="16" t="s">
        <v>4</v>
      </c>
      <c r="L3376" s="19">
        <f>IF(Tabelle1[[#This Row],[Heizleistung (55°C)]]=0,Tabelle1[[#This Row],[Heizleistung (35°C)]],(Tabelle1[[#This Row],[Heizleistung (35°C)]]+Tabelle1[[#This Row],[Heizleistung (55°C)]])/2)</f>
        <v>6.8</v>
      </c>
      <c r="M3376" s="20">
        <f>IF(Tabelle1[[#This Row],[Etas 55°C]]=0,0,(Tabelle1[[#This Row],[Etas 35°C]]*0.8+Tabelle1[[#This Row],[Etas 55°C]]*0.2))*2.5</f>
        <v>4.3250000000000002</v>
      </c>
      <c r="N3376" s="21">
        <f>IF(-(Tabelle1[[#This Row],[80%/20% SCOP]]-5.5)/5.5=1,"n.a.",-(Tabelle1[[#This Row],[80%/20% SCOP]]-5.5)/5.5)</f>
        <v>0.2136363636363636</v>
      </c>
    </row>
    <row r="3377" spans="1:14" ht="20.100000000000001" customHeight="1" x14ac:dyDescent="0.25">
      <c r="A3377" s="24">
        <v>16008802</v>
      </c>
      <c r="B3377" s="15" t="s">
        <v>3161</v>
      </c>
      <c r="C3377" s="15" t="s">
        <v>3444</v>
      </c>
      <c r="D3377" s="16" t="s">
        <v>2</v>
      </c>
      <c r="E3377" s="17">
        <v>295.64999999999998</v>
      </c>
      <c r="F3377" s="18">
        <v>1.57</v>
      </c>
      <c r="G3377" s="17"/>
      <c r="H3377" s="16"/>
      <c r="I3377" s="16" t="s">
        <v>355</v>
      </c>
      <c r="J3377" s="16" t="s">
        <v>15</v>
      </c>
      <c r="K3377" s="16" t="s">
        <v>4</v>
      </c>
      <c r="L3377" s="19">
        <f>IF(Tabelle1[[#This Row],[Heizleistung (55°C)]]=0,Tabelle1[[#This Row],[Heizleistung (35°C)]],(Tabelle1[[#This Row],[Heizleistung (35°C)]]+Tabelle1[[#This Row],[Heizleistung (55°C)]])/2)</f>
        <v>295.64999999999998</v>
      </c>
      <c r="M3377" s="20">
        <f>IF(Tabelle1[[#This Row],[Etas 55°C]]=0,0,(Tabelle1[[#This Row],[Etas 35°C]]*0.8+Tabelle1[[#This Row],[Etas 55°C]]*0.2))*2.5</f>
        <v>0</v>
      </c>
      <c r="N3377" s="21" t="str">
        <f>IF(-(Tabelle1[[#This Row],[80%/20% SCOP]]-5.5)/5.5=1,"n.a.",-(Tabelle1[[#This Row],[80%/20% SCOP]]-5.5)/5.5)</f>
        <v>n.a.</v>
      </c>
    </row>
    <row r="3378" spans="1:14" ht="20.100000000000001" customHeight="1" x14ac:dyDescent="0.25">
      <c r="A3378" s="24">
        <v>16017001</v>
      </c>
      <c r="B3378" s="15" t="s">
        <v>3161</v>
      </c>
      <c r="C3378" s="15" t="s">
        <v>3445</v>
      </c>
      <c r="D3378" s="16" t="s">
        <v>2</v>
      </c>
      <c r="E3378" s="17">
        <v>8</v>
      </c>
      <c r="F3378" s="18">
        <v>1.83</v>
      </c>
      <c r="G3378" s="17">
        <v>8</v>
      </c>
      <c r="H3378" s="18">
        <v>1.43</v>
      </c>
      <c r="I3378" s="16" t="s">
        <v>3</v>
      </c>
      <c r="J3378" s="16" t="s">
        <v>15</v>
      </c>
      <c r="K3378" s="16" t="s">
        <v>4</v>
      </c>
      <c r="L3378" s="19">
        <f>IF(Tabelle1[[#This Row],[Heizleistung (55°C)]]=0,Tabelle1[[#This Row],[Heizleistung (35°C)]],(Tabelle1[[#This Row],[Heizleistung (35°C)]]+Tabelle1[[#This Row],[Heizleistung (55°C)]])/2)</f>
        <v>8</v>
      </c>
      <c r="M3378" s="20">
        <f>IF(Tabelle1[[#This Row],[Etas 55°C]]=0,0,(Tabelle1[[#This Row],[Etas 35°C]]*0.8+Tabelle1[[#This Row],[Etas 55°C]]*0.2))*2.5</f>
        <v>4.3750000000000009</v>
      </c>
      <c r="N3378" s="21">
        <f>IF(-(Tabelle1[[#This Row],[80%/20% SCOP]]-5.5)/5.5=1,"n.a.",-(Tabelle1[[#This Row],[80%/20% SCOP]]-5.5)/5.5)</f>
        <v>0.20454545454545439</v>
      </c>
    </row>
    <row r="3379" spans="1:14" ht="20.100000000000001" customHeight="1" x14ac:dyDescent="0.25">
      <c r="A3379" s="24">
        <v>16008162</v>
      </c>
      <c r="B3379" s="15" t="s">
        <v>3161</v>
      </c>
      <c r="C3379" s="15" t="s">
        <v>3446</v>
      </c>
      <c r="D3379" s="16" t="s">
        <v>2</v>
      </c>
      <c r="E3379" s="17">
        <v>324.83999999999997</v>
      </c>
      <c r="F3379" s="18">
        <v>1.53</v>
      </c>
      <c r="G3379" s="17"/>
      <c r="H3379" s="16"/>
      <c r="I3379" s="16" t="s">
        <v>355</v>
      </c>
      <c r="J3379" s="16" t="s">
        <v>15</v>
      </c>
      <c r="K3379" s="16" t="s">
        <v>4</v>
      </c>
      <c r="L3379" s="19">
        <f>IF(Tabelle1[[#This Row],[Heizleistung (55°C)]]=0,Tabelle1[[#This Row],[Heizleistung (35°C)]],(Tabelle1[[#This Row],[Heizleistung (35°C)]]+Tabelle1[[#This Row],[Heizleistung (55°C)]])/2)</f>
        <v>324.83999999999997</v>
      </c>
      <c r="M3379" s="20">
        <f>IF(Tabelle1[[#This Row],[Etas 55°C]]=0,0,(Tabelle1[[#This Row],[Etas 35°C]]*0.8+Tabelle1[[#This Row],[Etas 55°C]]*0.2))*2.5</f>
        <v>0</v>
      </c>
      <c r="N3379" s="21" t="str">
        <f>IF(-(Tabelle1[[#This Row],[80%/20% SCOP]]-5.5)/5.5=1,"n.a.",-(Tabelle1[[#This Row],[80%/20% SCOP]]-5.5)/5.5)</f>
        <v>n.a.</v>
      </c>
    </row>
    <row r="3380" spans="1:14" ht="20.100000000000001" customHeight="1" x14ac:dyDescent="0.25">
      <c r="A3380" s="24">
        <v>16007827</v>
      </c>
      <c r="B3380" s="15" t="s">
        <v>3161</v>
      </c>
      <c r="C3380" s="15" t="s">
        <v>3447</v>
      </c>
      <c r="D3380" s="16" t="s">
        <v>2</v>
      </c>
      <c r="E3380" s="17">
        <v>366.52</v>
      </c>
      <c r="F3380" s="18">
        <v>1.47</v>
      </c>
      <c r="G3380" s="17"/>
      <c r="H3380" s="16"/>
      <c r="I3380" s="16" t="s">
        <v>3166</v>
      </c>
      <c r="J3380" s="16" t="s">
        <v>15</v>
      </c>
      <c r="K3380" s="16" t="s">
        <v>4</v>
      </c>
      <c r="L3380" s="19">
        <f>IF(Tabelle1[[#This Row],[Heizleistung (55°C)]]=0,Tabelle1[[#This Row],[Heizleistung (35°C)]],(Tabelle1[[#This Row],[Heizleistung (35°C)]]+Tabelle1[[#This Row],[Heizleistung (55°C)]])/2)</f>
        <v>366.52</v>
      </c>
      <c r="M3380" s="20">
        <f>IF(Tabelle1[[#This Row],[Etas 55°C]]=0,0,(Tabelle1[[#This Row],[Etas 35°C]]*0.8+Tabelle1[[#This Row],[Etas 55°C]]*0.2))*2.5</f>
        <v>0</v>
      </c>
      <c r="N3380" s="21" t="str">
        <f>IF(-(Tabelle1[[#This Row],[80%/20% SCOP]]-5.5)/5.5=1,"n.a.",-(Tabelle1[[#This Row],[80%/20% SCOP]]-5.5)/5.5)</f>
        <v>n.a.</v>
      </c>
    </row>
    <row r="3381" spans="1:14" ht="20.100000000000001" customHeight="1" x14ac:dyDescent="0.25">
      <c r="A3381" s="24">
        <v>16009577</v>
      </c>
      <c r="B3381" s="15" t="s">
        <v>3161</v>
      </c>
      <c r="C3381" s="15" t="s">
        <v>3448</v>
      </c>
      <c r="D3381" s="16" t="s">
        <v>2</v>
      </c>
      <c r="E3381" s="17">
        <v>8</v>
      </c>
      <c r="F3381" s="18">
        <v>1.76</v>
      </c>
      <c r="G3381" s="17">
        <v>8</v>
      </c>
      <c r="H3381" s="18">
        <v>1.3</v>
      </c>
      <c r="I3381" s="16" t="s">
        <v>40</v>
      </c>
      <c r="J3381" s="16" t="s">
        <v>4</v>
      </c>
      <c r="K3381" s="16" t="s">
        <v>4</v>
      </c>
      <c r="L3381" s="19">
        <f>IF(Tabelle1[[#This Row],[Heizleistung (55°C)]]=0,Tabelle1[[#This Row],[Heizleistung (35°C)]],(Tabelle1[[#This Row],[Heizleistung (35°C)]]+Tabelle1[[#This Row],[Heizleistung (55°C)]])/2)</f>
        <v>8</v>
      </c>
      <c r="M3381" s="20">
        <f>IF(Tabelle1[[#This Row],[Etas 55°C]]=0,0,(Tabelle1[[#This Row],[Etas 35°C]]*0.8+Tabelle1[[#This Row],[Etas 55°C]]*0.2))*2.5</f>
        <v>4.17</v>
      </c>
      <c r="N3381" s="21">
        <f>IF(-(Tabelle1[[#This Row],[80%/20% SCOP]]-5.5)/5.5=1,"n.a.",-(Tabelle1[[#This Row],[80%/20% SCOP]]-5.5)/5.5)</f>
        <v>0.24181818181818182</v>
      </c>
    </row>
    <row r="3382" spans="1:14" ht="20.100000000000001" customHeight="1" x14ac:dyDescent="0.25">
      <c r="A3382" s="24">
        <v>16008904</v>
      </c>
      <c r="B3382" s="15" t="s">
        <v>3161</v>
      </c>
      <c r="C3382" s="15" t="s">
        <v>3449</v>
      </c>
      <c r="D3382" s="16" t="s">
        <v>2</v>
      </c>
      <c r="E3382" s="17">
        <v>530.23</v>
      </c>
      <c r="F3382" s="18">
        <v>1.45</v>
      </c>
      <c r="G3382" s="17"/>
      <c r="H3382" s="16"/>
      <c r="I3382" s="16" t="s">
        <v>3166</v>
      </c>
      <c r="J3382" s="16" t="s">
        <v>15</v>
      </c>
      <c r="K3382" s="16" t="s">
        <v>4</v>
      </c>
      <c r="L3382" s="19">
        <f>IF(Tabelle1[[#This Row],[Heizleistung (55°C)]]=0,Tabelle1[[#This Row],[Heizleistung (35°C)]],(Tabelle1[[#This Row],[Heizleistung (35°C)]]+Tabelle1[[#This Row],[Heizleistung (55°C)]])/2)</f>
        <v>530.23</v>
      </c>
      <c r="M3382" s="20">
        <f>IF(Tabelle1[[#This Row],[Etas 55°C]]=0,0,(Tabelle1[[#This Row],[Etas 35°C]]*0.8+Tabelle1[[#This Row],[Etas 55°C]]*0.2))*2.5</f>
        <v>0</v>
      </c>
      <c r="N3382" s="21" t="str">
        <f>IF(-(Tabelle1[[#This Row],[80%/20% SCOP]]-5.5)/5.5=1,"n.a.",-(Tabelle1[[#This Row],[80%/20% SCOP]]-5.5)/5.5)</f>
        <v>n.a.</v>
      </c>
    </row>
    <row r="3383" spans="1:14" ht="20.100000000000001" customHeight="1" x14ac:dyDescent="0.25">
      <c r="A3383" s="24">
        <v>16009473</v>
      </c>
      <c r="B3383" s="15" t="s">
        <v>3161</v>
      </c>
      <c r="C3383" s="15" t="s">
        <v>3450</v>
      </c>
      <c r="D3383" s="16" t="s">
        <v>2</v>
      </c>
      <c r="E3383" s="17">
        <v>12</v>
      </c>
      <c r="F3383" s="18">
        <v>1.77</v>
      </c>
      <c r="G3383" s="17">
        <v>12</v>
      </c>
      <c r="H3383" s="18">
        <v>1.34</v>
      </c>
      <c r="I3383" s="16" t="s">
        <v>40</v>
      </c>
      <c r="J3383" s="16" t="s">
        <v>4</v>
      </c>
      <c r="K3383" s="16" t="s">
        <v>4</v>
      </c>
      <c r="L3383" s="19">
        <f>IF(Tabelle1[[#This Row],[Heizleistung (55°C)]]=0,Tabelle1[[#This Row],[Heizleistung (35°C)]],(Tabelle1[[#This Row],[Heizleistung (35°C)]]+Tabelle1[[#This Row],[Heizleistung (55°C)]])/2)</f>
        <v>12</v>
      </c>
      <c r="M3383" s="20">
        <f>IF(Tabelle1[[#This Row],[Etas 55°C]]=0,0,(Tabelle1[[#This Row],[Etas 35°C]]*0.8+Tabelle1[[#This Row],[Etas 55°C]]*0.2))*2.5</f>
        <v>4.2100000000000009</v>
      </c>
      <c r="N3383" s="21">
        <f>IF(-(Tabelle1[[#This Row],[80%/20% SCOP]]-5.5)/5.5=1,"n.a.",-(Tabelle1[[#This Row],[80%/20% SCOP]]-5.5)/5.5)</f>
        <v>0.23454545454545439</v>
      </c>
    </row>
    <row r="3384" spans="1:14" ht="20.100000000000001" customHeight="1" x14ac:dyDescent="0.25">
      <c r="A3384" s="24">
        <v>16008479</v>
      </c>
      <c r="B3384" s="15" t="s">
        <v>3161</v>
      </c>
      <c r="C3384" s="15" t="s">
        <v>3451</v>
      </c>
      <c r="D3384" s="16" t="s">
        <v>2</v>
      </c>
      <c r="E3384" s="17">
        <v>132.38999999999999</v>
      </c>
      <c r="F3384" s="18">
        <v>1.48</v>
      </c>
      <c r="G3384" s="17"/>
      <c r="H3384" s="16"/>
      <c r="I3384" s="16" t="s">
        <v>355</v>
      </c>
      <c r="J3384" s="16" t="s">
        <v>15</v>
      </c>
      <c r="K3384" s="16" t="s">
        <v>4</v>
      </c>
      <c r="L3384" s="19">
        <f>IF(Tabelle1[[#This Row],[Heizleistung (55°C)]]=0,Tabelle1[[#This Row],[Heizleistung (35°C)]],(Tabelle1[[#This Row],[Heizleistung (35°C)]]+Tabelle1[[#This Row],[Heizleistung (55°C)]])/2)</f>
        <v>132.38999999999999</v>
      </c>
      <c r="M3384" s="20">
        <f>IF(Tabelle1[[#This Row],[Etas 55°C]]=0,0,(Tabelle1[[#This Row],[Etas 35°C]]*0.8+Tabelle1[[#This Row],[Etas 55°C]]*0.2))*2.5</f>
        <v>0</v>
      </c>
      <c r="N3384" s="21" t="str">
        <f>IF(-(Tabelle1[[#This Row],[80%/20% SCOP]]-5.5)/5.5=1,"n.a.",-(Tabelle1[[#This Row],[80%/20% SCOP]]-5.5)/5.5)</f>
        <v>n.a.</v>
      </c>
    </row>
    <row r="3385" spans="1:14" ht="20.100000000000001" customHeight="1" x14ac:dyDescent="0.25">
      <c r="A3385" s="24">
        <v>16017035</v>
      </c>
      <c r="B3385" s="15" t="s">
        <v>3161</v>
      </c>
      <c r="C3385" s="15" t="s">
        <v>3452</v>
      </c>
      <c r="D3385" s="16" t="s">
        <v>2</v>
      </c>
      <c r="E3385" s="17">
        <v>11</v>
      </c>
      <c r="F3385" s="18">
        <v>1.92</v>
      </c>
      <c r="G3385" s="17">
        <v>11</v>
      </c>
      <c r="H3385" s="18">
        <v>1.42</v>
      </c>
      <c r="I3385" s="16" t="s">
        <v>3</v>
      </c>
      <c r="J3385" s="16" t="s">
        <v>15</v>
      </c>
      <c r="K3385" s="16" t="s">
        <v>25</v>
      </c>
      <c r="L3385" s="19">
        <f>IF(Tabelle1[[#This Row],[Heizleistung (55°C)]]=0,Tabelle1[[#This Row],[Heizleistung (35°C)]],(Tabelle1[[#This Row],[Heizleistung (35°C)]]+Tabelle1[[#This Row],[Heizleistung (55°C)]])/2)</f>
        <v>11</v>
      </c>
      <c r="M3385" s="20">
        <f>IF(Tabelle1[[#This Row],[Etas 55°C]]=0,0,(Tabelle1[[#This Row],[Etas 35°C]]*0.8+Tabelle1[[#This Row],[Etas 55°C]]*0.2))*2.5</f>
        <v>4.55</v>
      </c>
      <c r="N3385" s="21">
        <f>IF(-(Tabelle1[[#This Row],[80%/20% SCOP]]-5.5)/5.5=1,"n.a.",-(Tabelle1[[#This Row],[80%/20% SCOP]]-5.5)/5.5)</f>
        <v>0.17272727272727276</v>
      </c>
    </row>
    <row r="3386" spans="1:14" ht="20.100000000000001" customHeight="1" x14ac:dyDescent="0.25">
      <c r="A3386" s="24">
        <v>16007883</v>
      </c>
      <c r="B3386" s="15" t="s">
        <v>3161</v>
      </c>
      <c r="C3386" s="15" t="s">
        <v>3453</v>
      </c>
      <c r="D3386" s="16" t="s">
        <v>2</v>
      </c>
      <c r="E3386" s="17">
        <v>40.24</v>
      </c>
      <c r="F3386" s="18">
        <v>1.5</v>
      </c>
      <c r="G3386" s="17"/>
      <c r="H3386" s="16"/>
      <c r="I3386" s="16" t="s">
        <v>355</v>
      </c>
      <c r="J3386" s="16" t="s">
        <v>15</v>
      </c>
      <c r="K3386" s="16" t="s">
        <v>4</v>
      </c>
      <c r="L3386" s="19">
        <f>IF(Tabelle1[[#This Row],[Heizleistung (55°C)]]=0,Tabelle1[[#This Row],[Heizleistung (35°C)]],(Tabelle1[[#This Row],[Heizleistung (35°C)]]+Tabelle1[[#This Row],[Heizleistung (55°C)]])/2)</f>
        <v>40.24</v>
      </c>
      <c r="M3386" s="20">
        <f>IF(Tabelle1[[#This Row],[Etas 55°C]]=0,0,(Tabelle1[[#This Row],[Etas 35°C]]*0.8+Tabelle1[[#This Row],[Etas 55°C]]*0.2))*2.5</f>
        <v>0</v>
      </c>
      <c r="N3386" s="21" t="str">
        <f>IF(-(Tabelle1[[#This Row],[80%/20% SCOP]]-5.5)/5.5=1,"n.a.",-(Tabelle1[[#This Row],[80%/20% SCOP]]-5.5)/5.5)</f>
        <v>n.a.</v>
      </c>
    </row>
    <row r="3387" spans="1:14" ht="20.100000000000001" customHeight="1" x14ac:dyDescent="0.25">
      <c r="A3387" s="24">
        <v>16008309</v>
      </c>
      <c r="B3387" s="15" t="s">
        <v>3161</v>
      </c>
      <c r="C3387" s="15" t="s">
        <v>3454</v>
      </c>
      <c r="D3387" s="16" t="s">
        <v>2</v>
      </c>
      <c r="E3387" s="17">
        <v>41.22</v>
      </c>
      <c r="F3387" s="18">
        <v>1.6</v>
      </c>
      <c r="G3387" s="17"/>
      <c r="H3387" s="16"/>
      <c r="I3387" s="16" t="s">
        <v>109</v>
      </c>
      <c r="J3387" s="16" t="s">
        <v>15</v>
      </c>
      <c r="K3387" s="16" t="s">
        <v>4</v>
      </c>
      <c r="L3387" s="19">
        <f>IF(Tabelle1[[#This Row],[Heizleistung (55°C)]]=0,Tabelle1[[#This Row],[Heizleistung (35°C)]],(Tabelle1[[#This Row],[Heizleistung (35°C)]]+Tabelle1[[#This Row],[Heizleistung (55°C)]])/2)</f>
        <v>41.22</v>
      </c>
      <c r="M3387" s="20">
        <f>IF(Tabelle1[[#This Row],[Etas 55°C]]=0,0,(Tabelle1[[#This Row],[Etas 35°C]]*0.8+Tabelle1[[#This Row],[Etas 55°C]]*0.2))*2.5</f>
        <v>0</v>
      </c>
      <c r="N3387" s="21" t="str">
        <f>IF(-(Tabelle1[[#This Row],[80%/20% SCOP]]-5.5)/5.5=1,"n.a.",-(Tabelle1[[#This Row],[80%/20% SCOP]]-5.5)/5.5)</f>
        <v>n.a.</v>
      </c>
    </row>
    <row r="3388" spans="1:14" ht="20.100000000000001" customHeight="1" x14ac:dyDescent="0.25">
      <c r="A3388" s="24">
        <v>16008308</v>
      </c>
      <c r="B3388" s="15" t="s">
        <v>3161</v>
      </c>
      <c r="C3388" s="15" t="s">
        <v>3455</v>
      </c>
      <c r="D3388" s="16" t="s">
        <v>2</v>
      </c>
      <c r="E3388" s="17">
        <v>35.729999999999997</v>
      </c>
      <c r="F3388" s="18">
        <v>1.61</v>
      </c>
      <c r="G3388" s="17"/>
      <c r="H3388" s="16"/>
      <c r="I3388" s="16" t="s">
        <v>109</v>
      </c>
      <c r="J3388" s="16" t="s">
        <v>15</v>
      </c>
      <c r="K3388" s="16" t="s">
        <v>4</v>
      </c>
      <c r="L3388" s="19">
        <f>IF(Tabelle1[[#This Row],[Heizleistung (55°C)]]=0,Tabelle1[[#This Row],[Heizleistung (35°C)]],(Tabelle1[[#This Row],[Heizleistung (35°C)]]+Tabelle1[[#This Row],[Heizleistung (55°C)]])/2)</f>
        <v>35.729999999999997</v>
      </c>
      <c r="M3388" s="20">
        <f>IF(Tabelle1[[#This Row],[Etas 55°C]]=0,0,(Tabelle1[[#This Row],[Etas 35°C]]*0.8+Tabelle1[[#This Row],[Etas 55°C]]*0.2))*2.5</f>
        <v>0</v>
      </c>
      <c r="N3388" s="21" t="str">
        <f>IF(-(Tabelle1[[#This Row],[80%/20% SCOP]]-5.5)/5.5=1,"n.a.",-(Tabelle1[[#This Row],[80%/20% SCOP]]-5.5)/5.5)</f>
        <v>n.a.</v>
      </c>
    </row>
    <row r="3389" spans="1:14" ht="20.100000000000001" customHeight="1" x14ac:dyDescent="0.25">
      <c r="A3389" s="24">
        <v>16014228</v>
      </c>
      <c r="B3389" s="15" t="s">
        <v>3161</v>
      </c>
      <c r="C3389" s="15" t="s">
        <v>3456</v>
      </c>
      <c r="D3389" s="16" t="s">
        <v>2</v>
      </c>
      <c r="E3389" s="17">
        <v>6.6</v>
      </c>
      <c r="F3389" s="18">
        <v>1.83</v>
      </c>
      <c r="G3389" s="17">
        <v>7</v>
      </c>
      <c r="H3389" s="18">
        <v>1.33</v>
      </c>
      <c r="I3389" s="16" t="s">
        <v>40</v>
      </c>
      <c r="J3389" s="16" t="s">
        <v>4</v>
      </c>
      <c r="K3389" s="16" t="s">
        <v>4</v>
      </c>
      <c r="L3389" s="19">
        <f>IF(Tabelle1[[#This Row],[Heizleistung (55°C)]]=0,Tabelle1[[#This Row],[Heizleistung (35°C)]],(Tabelle1[[#This Row],[Heizleistung (35°C)]]+Tabelle1[[#This Row],[Heizleistung (55°C)]])/2)</f>
        <v>6.8</v>
      </c>
      <c r="M3389" s="20">
        <f>IF(Tabelle1[[#This Row],[Etas 55°C]]=0,0,(Tabelle1[[#This Row],[Etas 35°C]]*0.8+Tabelle1[[#This Row],[Etas 55°C]]*0.2))*2.5</f>
        <v>4.3250000000000002</v>
      </c>
      <c r="N3389" s="21">
        <f>IF(-(Tabelle1[[#This Row],[80%/20% SCOP]]-5.5)/5.5=1,"n.a.",-(Tabelle1[[#This Row],[80%/20% SCOP]]-5.5)/5.5)</f>
        <v>0.2136363636363636</v>
      </c>
    </row>
    <row r="3390" spans="1:14" ht="20.100000000000001" customHeight="1" x14ac:dyDescent="0.25">
      <c r="A3390" s="24">
        <v>16008038</v>
      </c>
      <c r="B3390" s="15" t="s">
        <v>3161</v>
      </c>
      <c r="C3390" s="15" t="s">
        <v>3457</v>
      </c>
      <c r="D3390" s="16" t="s">
        <v>2</v>
      </c>
      <c r="E3390" s="17">
        <v>747.83</v>
      </c>
      <c r="F3390" s="18">
        <v>1.62</v>
      </c>
      <c r="G3390" s="17"/>
      <c r="H3390" s="16"/>
      <c r="I3390" s="16" t="s">
        <v>130</v>
      </c>
      <c r="J3390" s="16" t="s">
        <v>15</v>
      </c>
      <c r="K3390" s="16" t="s">
        <v>4</v>
      </c>
      <c r="L3390" s="19">
        <f>IF(Tabelle1[[#This Row],[Heizleistung (55°C)]]=0,Tabelle1[[#This Row],[Heizleistung (35°C)]],(Tabelle1[[#This Row],[Heizleistung (35°C)]]+Tabelle1[[#This Row],[Heizleistung (55°C)]])/2)</f>
        <v>747.83</v>
      </c>
      <c r="M3390" s="20">
        <f>IF(Tabelle1[[#This Row],[Etas 55°C]]=0,0,(Tabelle1[[#This Row],[Etas 35°C]]*0.8+Tabelle1[[#This Row],[Etas 55°C]]*0.2))*2.5</f>
        <v>0</v>
      </c>
      <c r="N3390" s="21" t="str">
        <f>IF(-(Tabelle1[[#This Row],[80%/20% SCOP]]-5.5)/5.5=1,"n.a.",-(Tabelle1[[#This Row],[80%/20% SCOP]]-5.5)/5.5)</f>
        <v>n.a.</v>
      </c>
    </row>
    <row r="3391" spans="1:14" ht="20.100000000000001" customHeight="1" x14ac:dyDescent="0.25">
      <c r="A3391" s="24">
        <v>16008389</v>
      </c>
      <c r="B3391" s="15" t="s">
        <v>3161</v>
      </c>
      <c r="C3391" s="15" t="s">
        <v>3458</v>
      </c>
      <c r="D3391" s="16" t="s">
        <v>2</v>
      </c>
      <c r="E3391" s="17">
        <v>97.4</v>
      </c>
      <c r="F3391" s="18">
        <v>1.61</v>
      </c>
      <c r="G3391" s="17"/>
      <c r="H3391" s="16"/>
      <c r="I3391" s="16" t="s">
        <v>109</v>
      </c>
      <c r="J3391" s="16" t="s">
        <v>15</v>
      </c>
      <c r="K3391" s="16" t="s">
        <v>4</v>
      </c>
      <c r="L3391" s="19">
        <f>IF(Tabelle1[[#This Row],[Heizleistung (55°C)]]=0,Tabelle1[[#This Row],[Heizleistung (35°C)]],(Tabelle1[[#This Row],[Heizleistung (35°C)]]+Tabelle1[[#This Row],[Heizleistung (55°C)]])/2)</f>
        <v>97.4</v>
      </c>
      <c r="M3391" s="20">
        <f>IF(Tabelle1[[#This Row],[Etas 55°C]]=0,0,(Tabelle1[[#This Row],[Etas 35°C]]*0.8+Tabelle1[[#This Row],[Etas 55°C]]*0.2))*2.5</f>
        <v>0</v>
      </c>
      <c r="N3391" s="21" t="str">
        <f>IF(-(Tabelle1[[#This Row],[80%/20% SCOP]]-5.5)/5.5=1,"n.a.",-(Tabelle1[[#This Row],[80%/20% SCOP]]-5.5)/5.5)</f>
        <v>n.a.</v>
      </c>
    </row>
    <row r="3392" spans="1:14" ht="20.100000000000001" customHeight="1" x14ac:dyDescent="0.25">
      <c r="A3392" s="24">
        <v>16014317</v>
      </c>
      <c r="B3392" s="15" t="s">
        <v>3161</v>
      </c>
      <c r="C3392" s="15" t="s">
        <v>3459</v>
      </c>
      <c r="D3392" s="16" t="s">
        <v>2</v>
      </c>
      <c r="E3392" s="17">
        <v>14</v>
      </c>
      <c r="F3392" s="18">
        <v>1.77</v>
      </c>
      <c r="G3392" s="17">
        <v>14</v>
      </c>
      <c r="H3392" s="18">
        <v>1.35</v>
      </c>
      <c r="I3392" s="16" t="s">
        <v>40</v>
      </c>
      <c r="J3392" s="16" t="s">
        <v>4</v>
      </c>
      <c r="K3392" s="16" t="s">
        <v>4</v>
      </c>
      <c r="L3392" s="19">
        <f>IF(Tabelle1[[#This Row],[Heizleistung (55°C)]]=0,Tabelle1[[#This Row],[Heizleistung (35°C)]],(Tabelle1[[#This Row],[Heizleistung (35°C)]]+Tabelle1[[#This Row],[Heizleistung (55°C)]])/2)</f>
        <v>14</v>
      </c>
      <c r="M3392" s="20">
        <f>IF(Tabelle1[[#This Row],[Etas 55°C]]=0,0,(Tabelle1[[#This Row],[Etas 35°C]]*0.8+Tabelle1[[#This Row],[Etas 55°C]]*0.2))*2.5</f>
        <v>4.2150000000000007</v>
      </c>
      <c r="N3392" s="21">
        <f>IF(-(Tabelle1[[#This Row],[80%/20% SCOP]]-5.5)/5.5=1,"n.a.",-(Tabelle1[[#This Row],[80%/20% SCOP]]-5.5)/5.5)</f>
        <v>0.2336363636363635</v>
      </c>
    </row>
    <row r="3393" spans="1:14" ht="20.100000000000001" customHeight="1" x14ac:dyDescent="0.25">
      <c r="A3393" s="24">
        <v>16014314</v>
      </c>
      <c r="B3393" s="15" t="s">
        <v>3161</v>
      </c>
      <c r="C3393" s="15" t="s">
        <v>3460</v>
      </c>
      <c r="D3393" s="16" t="s">
        <v>2</v>
      </c>
      <c r="E3393" s="17">
        <v>14</v>
      </c>
      <c r="F3393" s="18">
        <v>1.77</v>
      </c>
      <c r="G3393" s="17">
        <v>14</v>
      </c>
      <c r="H3393" s="18">
        <v>1.35</v>
      </c>
      <c r="I3393" s="16" t="s">
        <v>40</v>
      </c>
      <c r="J3393" s="16" t="s">
        <v>4</v>
      </c>
      <c r="K3393" s="16" t="s">
        <v>4</v>
      </c>
      <c r="L3393" s="19">
        <f>IF(Tabelle1[[#This Row],[Heizleistung (55°C)]]=0,Tabelle1[[#This Row],[Heizleistung (35°C)]],(Tabelle1[[#This Row],[Heizleistung (35°C)]]+Tabelle1[[#This Row],[Heizleistung (55°C)]])/2)</f>
        <v>14</v>
      </c>
      <c r="M3393" s="20">
        <f>IF(Tabelle1[[#This Row],[Etas 55°C]]=0,0,(Tabelle1[[#This Row],[Etas 35°C]]*0.8+Tabelle1[[#This Row],[Etas 55°C]]*0.2))*2.5</f>
        <v>4.2150000000000007</v>
      </c>
      <c r="N3393" s="21">
        <f>IF(-(Tabelle1[[#This Row],[80%/20% SCOP]]-5.5)/5.5=1,"n.a.",-(Tabelle1[[#This Row],[80%/20% SCOP]]-5.5)/5.5)</f>
        <v>0.2336363636363635</v>
      </c>
    </row>
    <row r="3394" spans="1:14" ht="20.100000000000001" customHeight="1" x14ac:dyDescent="0.25">
      <c r="A3394" s="24">
        <v>16009464</v>
      </c>
      <c r="B3394" s="15" t="s">
        <v>3161</v>
      </c>
      <c r="C3394" s="15" t="s">
        <v>3461</v>
      </c>
      <c r="D3394" s="16" t="s">
        <v>2</v>
      </c>
      <c r="E3394" s="17">
        <v>12</v>
      </c>
      <c r="F3394" s="18">
        <v>1.77</v>
      </c>
      <c r="G3394" s="17">
        <v>12</v>
      </c>
      <c r="H3394" s="18">
        <v>1.34</v>
      </c>
      <c r="I3394" s="16" t="s">
        <v>40</v>
      </c>
      <c r="J3394" s="16" t="s">
        <v>4</v>
      </c>
      <c r="K3394" s="16" t="s">
        <v>4</v>
      </c>
      <c r="L3394" s="19">
        <f>IF(Tabelle1[[#This Row],[Heizleistung (55°C)]]=0,Tabelle1[[#This Row],[Heizleistung (35°C)]],(Tabelle1[[#This Row],[Heizleistung (35°C)]]+Tabelle1[[#This Row],[Heizleistung (55°C)]])/2)</f>
        <v>12</v>
      </c>
      <c r="M3394" s="20">
        <f>IF(Tabelle1[[#This Row],[Etas 55°C]]=0,0,(Tabelle1[[#This Row],[Etas 35°C]]*0.8+Tabelle1[[#This Row],[Etas 55°C]]*0.2))*2.5</f>
        <v>4.2100000000000009</v>
      </c>
      <c r="N3394" s="21">
        <f>IF(-(Tabelle1[[#This Row],[80%/20% SCOP]]-5.5)/5.5=1,"n.a.",-(Tabelle1[[#This Row],[80%/20% SCOP]]-5.5)/5.5)</f>
        <v>0.23454545454545439</v>
      </c>
    </row>
    <row r="3395" spans="1:14" ht="20.100000000000001" customHeight="1" x14ac:dyDescent="0.25">
      <c r="A3395" s="24">
        <v>16017017</v>
      </c>
      <c r="B3395" s="15" t="s">
        <v>3161</v>
      </c>
      <c r="C3395" s="15" t="s">
        <v>3462</v>
      </c>
      <c r="D3395" s="16" t="s">
        <v>2</v>
      </c>
      <c r="E3395" s="17">
        <v>9.5</v>
      </c>
      <c r="F3395" s="18">
        <v>1.89</v>
      </c>
      <c r="G3395" s="17">
        <v>9.5</v>
      </c>
      <c r="H3395" s="18">
        <v>1.41</v>
      </c>
      <c r="I3395" s="16" t="s">
        <v>3</v>
      </c>
      <c r="J3395" s="16" t="s">
        <v>15</v>
      </c>
      <c r="K3395" s="16" t="s">
        <v>4</v>
      </c>
      <c r="L3395" s="19">
        <f>IF(Tabelle1[[#This Row],[Heizleistung (55°C)]]=0,Tabelle1[[#This Row],[Heizleistung (35°C)]],(Tabelle1[[#This Row],[Heizleistung (35°C)]]+Tabelle1[[#This Row],[Heizleistung (55°C)]])/2)</f>
        <v>9.5</v>
      </c>
      <c r="M3395" s="20">
        <f>IF(Tabelle1[[#This Row],[Etas 55°C]]=0,0,(Tabelle1[[#This Row],[Etas 35°C]]*0.8+Tabelle1[[#This Row],[Etas 55°C]]*0.2))*2.5</f>
        <v>4.4850000000000003</v>
      </c>
      <c r="N3395" s="21">
        <f>IF(-(Tabelle1[[#This Row],[80%/20% SCOP]]-5.5)/5.5=1,"n.a.",-(Tabelle1[[#This Row],[80%/20% SCOP]]-5.5)/5.5)</f>
        <v>0.18454545454545448</v>
      </c>
    </row>
    <row r="3396" spans="1:14" ht="20.100000000000001" customHeight="1" x14ac:dyDescent="0.25">
      <c r="A3396" s="24">
        <v>16007809</v>
      </c>
      <c r="B3396" s="15" t="s">
        <v>3161</v>
      </c>
      <c r="C3396" s="15" t="s">
        <v>3463</v>
      </c>
      <c r="D3396" s="16" t="s">
        <v>2</v>
      </c>
      <c r="E3396" s="17">
        <v>117.94</v>
      </c>
      <c r="F3396" s="18">
        <v>1.5</v>
      </c>
      <c r="G3396" s="17"/>
      <c r="H3396" s="16"/>
      <c r="I3396" s="16" t="s">
        <v>355</v>
      </c>
      <c r="J3396" s="16" t="s">
        <v>15</v>
      </c>
      <c r="K3396" s="16" t="s">
        <v>4</v>
      </c>
      <c r="L3396" s="19">
        <f>IF(Tabelle1[[#This Row],[Heizleistung (55°C)]]=0,Tabelle1[[#This Row],[Heizleistung (35°C)]],(Tabelle1[[#This Row],[Heizleistung (35°C)]]+Tabelle1[[#This Row],[Heizleistung (55°C)]])/2)</f>
        <v>117.94</v>
      </c>
      <c r="M3396" s="20">
        <f>IF(Tabelle1[[#This Row],[Etas 55°C]]=0,0,(Tabelle1[[#This Row],[Etas 35°C]]*0.8+Tabelle1[[#This Row],[Etas 55°C]]*0.2))*2.5</f>
        <v>0</v>
      </c>
      <c r="N3396" s="21" t="str">
        <f>IF(-(Tabelle1[[#This Row],[80%/20% SCOP]]-5.5)/5.5=1,"n.a.",-(Tabelle1[[#This Row],[80%/20% SCOP]]-5.5)/5.5)</f>
        <v>n.a.</v>
      </c>
    </row>
    <row r="3397" spans="1:14" ht="20.100000000000001" customHeight="1" x14ac:dyDescent="0.25">
      <c r="A3397" s="24">
        <v>16008202</v>
      </c>
      <c r="B3397" s="15" t="s">
        <v>3161</v>
      </c>
      <c r="C3397" s="15" t="s">
        <v>3464</v>
      </c>
      <c r="D3397" s="16" t="s">
        <v>2</v>
      </c>
      <c r="E3397" s="17">
        <v>44.55</v>
      </c>
      <c r="F3397" s="18">
        <v>1.51</v>
      </c>
      <c r="G3397" s="17"/>
      <c r="H3397" s="16"/>
      <c r="I3397" s="16" t="s">
        <v>109</v>
      </c>
      <c r="J3397" s="16" t="s">
        <v>15</v>
      </c>
      <c r="K3397" s="16" t="s">
        <v>4</v>
      </c>
      <c r="L3397" s="19">
        <f>IF(Tabelle1[[#This Row],[Heizleistung (55°C)]]=0,Tabelle1[[#This Row],[Heizleistung (35°C)]],(Tabelle1[[#This Row],[Heizleistung (35°C)]]+Tabelle1[[#This Row],[Heizleistung (55°C)]])/2)</f>
        <v>44.55</v>
      </c>
      <c r="M3397" s="20">
        <f>IF(Tabelle1[[#This Row],[Etas 55°C]]=0,0,(Tabelle1[[#This Row],[Etas 35°C]]*0.8+Tabelle1[[#This Row],[Etas 55°C]]*0.2))*2.5</f>
        <v>0</v>
      </c>
      <c r="N3397" s="21" t="str">
        <f>IF(-(Tabelle1[[#This Row],[80%/20% SCOP]]-5.5)/5.5=1,"n.a.",-(Tabelle1[[#This Row],[80%/20% SCOP]]-5.5)/5.5)</f>
        <v>n.a.</v>
      </c>
    </row>
    <row r="3398" spans="1:14" ht="20.100000000000001" customHeight="1" x14ac:dyDescent="0.25">
      <c r="A3398" s="24">
        <v>16009499</v>
      </c>
      <c r="B3398" s="15" t="s">
        <v>3161</v>
      </c>
      <c r="C3398" s="15" t="s">
        <v>3465</v>
      </c>
      <c r="D3398" s="16" t="s">
        <v>2</v>
      </c>
      <c r="E3398" s="17">
        <v>12</v>
      </c>
      <c r="F3398" s="18">
        <v>1.76</v>
      </c>
      <c r="G3398" s="17">
        <v>12</v>
      </c>
      <c r="H3398" s="18">
        <v>1.28</v>
      </c>
      <c r="I3398" s="16" t="s">
        <v>40</v>
      </c>
      <c r="J3398" s="16" t="s">
        <v>4</v>
      </c>
      <c r="K3398" s="16" t="s">
        <v>4</v>
      </c>
      <c r="L3398" s="19">
        <f>IF(Tabelle1[[#This Row],[Heizleistung (55°C)]]=0,Tabelle1[[#This Row],[Heizleistung (35°C)]],(Tabelle1[[#This Row],[Heizleistung (35°C)]]+Tabelle1[[#This Row],[Heizleistung (55°C)]])/2)</f>
        <v>12</v>
      </c>
      <c r="M3398" s="20">
        <f>IF(Tabelle1[[#This Row],[Etas 55°C]]=0,0,(Tabelle1[[#This Row],[Etas 35°C]]*0.8+Tabelle1[[#This Row],[Etas 55°C]]*0.2))*2.5</f>
        <v>4.16</v>
      </c>
      <c r="N3398" s="21">
        <f>IF(-(Tabelle1[[#This Row],[80%/20% SCOP]]-5.5)/5.5=1,"n.a.",-(Tabelle1[[#This Row],[80%/20% SCOP]]-5.5)/5.5)</f>
        <v>0.24363636363636362</v>
      </c>
    </row>
    <row r="3399" spans="1:14" ht="20.100000000000001" customHeight="1" x14ac:dyDescent="0.25">
      <c r="A3399" s="24">
        <v>16008756</v>
      </c>
      <c r="B3399" s="15" t="s">
        <v>3161</v>
      </c>
      <c r="C3399" s="15" t="s">
        <v>3466</v>
      </c>
      <c r="D3399" s="16" t="s">
        <v>2</v>
      </c>
      <c r="E3399" s="17">
        <v>200.66</v>
      </c>
      <c r="F3399" s="18">
        <v>1.55</v>
      </c>
      <c r="G3399" s="17"/>
      <c r="H3399" s="16"/>
      <c r="I3399" s="16" t="s">
        <v>109</v>
      </c>
      <c r="J3399" s="16" t="s">
        <v>15</v>
      </c>
      <c r="K3399" s="16" t="s">
        <v>4</v>
      </c>
      <c r="L3399" s="19">
        <f>IF(Tabelle1[[#This Row],[Heizleistung (55°C)]]=0,Tabelle1[[#This Row],[Heizleistung (35°C)]],(Tabelle1[[#This Row],[Heizleistung (35°C)]]+Tabelle1[[#This Row],[Heizleistung (55°C)]])/2)</f>
        <v>200.66</v>
      </c>
      <c r="M3399" s="20">
        <f>IF(Tabelle1[[#This Row],[Etas 55°C]]=0,0,(Tabelle1[[#This Row],[Etas 35°C]]*0.8+Tabelle1[[#This Row],[Etas 55°C]]*0.2))*2.5</f>
        <v>0</v>
      </c>
      <c r="N3399" s="21" t="str">
        <f>IF(-(Tabelle1[[#This Row],[80%/20% SCOP]]-5.5)/5.5=1,"n.a.",-(Tabelle1[[#This Row],[80%/20% SCOP]]-5.5)/5.5)</f>
        <v>n.a.</v>
      </c>
    </row>
    <row r="3400" spans="1:14" ht="20.100000000000001" customHeight="1" x14ac:dyDescent="0.25">
      <c r="A3400" s="24">
        <v>16007891</v>
      </c>
      <c r="B3400" s="15" t="s">
        <v>3161</v>
      </c>
      <c r="C3400" s="15" t="s">
        <v>3467</v>
      </c>
      <c r="D3400" s="16" t="s">
        <v>2</v>
      </c>
      <c r="E3400" s="17">
        <v>150.1</v>
      </c>
      <c r="F3400" s="18">
        <v>1.45</v>
      </c>
      <c r="G3400" s="17"/>
      <c r="H3400" s="16"/>
      <c r="I3400" s="16" t="s">
        <v>355</v>
      </c>
      <c r="J3400" s="16" t="s">
        <v>15</v>
      </c>
      <c r="K3400" s="16" t="s">
        <v>4</v>
      </c>
      <c r="L3400" s="19">
        <f>IF(Tabelle1[[#This Row],[Heizleistung (55°C)]]=0,Tabelle1[[#This Row],[Heizleistung (35°C)]],(Tabelle1[[#This Row],[Heizleistung (35°C)]]+Tabelle1[[#This Row],[Heizleistung (55°C)]])/2)</f>
        <v>150.1</v>
      </c>
      <c r="M3400" s="20">
        <f>IF(Tabelle1[[#This Row],[Etas 55°C]]=0,0,(Tabelle1[[#This Row],[Etas 35°C]]*0.8+Tabelle1[[#This Row],[Etas 55°C]]*0.2))*2.5</f>
        <v>0</v>
      </c>
      <c r="N3400" s="21" t="str">
        <f>IF(-(Tabelle1[[#This Row],[80%/20% SCOP]]-5.5)/5.5=1,"n.a.",-(Tabelle1[[#This Row],[80%/20% SCOP]]-5.5)/5.5)</f>
        <v>n.a.</v>
      </c>
    </row>
    <row r="3401" spans="1:14" ht="20.100000000000001" customHeight="1" x14ac:dyDescent="0.25">
      <c r="A3401" s="24">
        <v>16008746</v>
      </c>
      <c r="B3401" s="15" t="s">
        <v>3161</v>
      </c>
      <c r="C3401" s="15" t="s">
        <v>3468</v>
      </c>
      <c r="D3401" s="16" t="s">
        <v>2</v>
      </c>
      <c r="E3401" s="17">
        <v>480.99</v>
      </c>
      <c r="F3401" s="18">
        <v>1.54</v>
      </c>
      <c r="G3401" s="17"/>
      <c r="H3401" s="16"/>
      <c r="I3401" s="16" t="s">
        <v>355</v>
      </c>
      <c r="J3401" s="16" t="s">
        <v>15</v>
      </c>
      <c r="K3401" s="16" t="s">
        <v>4</v>
      </c>
      <c r="L3401" s="19">
        <f>IF(Tabelle1[[#This Row],[Heizleistung (55°C)]]=0,Tabelle1[[#This Row],[Heizleistung (35°C)]],(Tabelle1[[#This Row],[Heizleistung (35°C)]]+Tabelle1[[#This Row],[Heizleistung (55°C)]])/2)</f>
        <v>480.99</v>
      </c>
      <c r="M3401" s="20">
        <f>IF(Tabelle1[[#This Row],[Etas 55°C]]=0,0,(Tabelle1[[#This Row],[Etas 35°C]]*0.8+Tabelle1[[#This Row],[Etas 55°C]]*0.2))*2.5</f>
        <v>0</v>
      </c>
      <c r="N3401" s="21" t="str">
        <f>IF(-(Tabelle1[[#This Row],[80%/20% SCOP]]-5.5)/5.5=1,"n.a.",-(Tabelle1[[#This Row],[80%/20% SCOP]]-5.5)/5.5)</f>
        <v>n.a.</v>
      </c>
    </row>
    <row r="3402" spans="1:14" ht="20.100000000000001" customHeight="1" x14ac:dyDescent="0.25">
      <c r="A3402" s="24">
        <v>16008076</v>
      </c>
      <c r="B3402" s="15" t="s">
        <v>3161</v>
      </c>
      <c r="C3402" s="15" t="s">
        <v>3469</v>
      </c>
      <c r="D3402" s="16" t="s">
        <v>2</v>
      </c>
      <c r="E3402" s="17">
        <v>416.58</v>
      </c>
      <c r="F3402" s="18">
        <v>1.53</v>
      </c>
      <c r="G3402" s="17"/>
      <c r="H3402" s="16"/>
      <c r="I3402" s="16" t="s">
        <v>3166</v>
      </c>
      <c r="J3402" s="16" t="s">
        <v>15</v>
      </c>
      <c r="K3402" s="16" t="s">
        <v>4</v>
      </c>
      <c r="L3402" s="19">
        <f>IF(Tabelle1[[#This Row],[Heizleistung (55°C)]]=0,Tabelle1[[#This Row],[Heizleistung (35°C)]],(Tabelle1[[#This Row],[Heizleistung (35°C)]]+Tabelle1[[#This Row],[Heizleistung (55°C)]])/2)</f>
        <v>416.58</v>
      </c>
      <c r="M3402" s="20">
        <f>IF(Tabelle1[[#This Row],[Etas 55°C]]=0,0,(Tabelle1[[#This Row],[Etas 35°C]]*0.8+Tabelle1[[#This Row],[Etas 55°C]]*0.2))*2.5</f>
        <v>0</v>
      </c>
      <c r="N3402" s="21" t="str">
        <f>IF(-(Tabelle1[[#This Row],[80%/20% SCOP]]-5.5)/5.5=1,"n.a.",-(Tabelle1[[#This Row],[80%/20% SCOP]]-5.5)/5.5)</f>
        <v>n.a.</v>
      </c>
    </row>
    <row r="3403" spans="1:14" ht="20.100000000000001" customHeight="1" x14ac:dyDescent="0.25">
      <c r="A3403" s="24">
        <v>16008165</v>
      </c>
      <c r="B3403" s="15" t="s">
        <v>3161</v>
      </c>
      <c r="C3403" s="15" t="s">
        <v>3470</v>
      </c>
      <c r="D3403" s="16" t="s">
        <v>2</v>
      </c>
      <c r="E3403" s="17">
        <v>374.59</v>
      </c>
      <c r="F3403" s="18">
        <v>1.45</v>
      </c>
      <c r="G3403" s="17"/>
      <c r="H3403" s="16"/>
      <c r="I3403" s="16" t="s">
        <v>355</v>
      </c>
      <c r="J3403" s="16" t="s">
        <v>15</v>
      </c>
      <c r="K3403" s="16" t="s">
        <v>4</v>
      </c>
      <c r="L3403" s="19">
        <f>IF(Tabelle1[[#This Row],[Heizleistung (55°C)]]=0,Tabelle1[[#This Row],[Heizleistung (35°C)]],(Tabelle1[[#This Row],[Heizleistung (35°C)]]+Tabelle1[[#This Row],[Heizleistung (55°C)]])/2)</f>
        <v>374.59</v>
      </c>
      <c r="M3403" s="20">
        <f>IF(Tabelle1[[#This Row],[Etas 55°C]]=0,0,(Tabelle1[[#This Row],[Etas 35°C]]*0.8+Tabelle1[[#This Row],[Etas 55°C]]*0.2))*2.5</f>
        <v>0</v>
      </c>
      <c r="N3403" s="21" t="str">
        <f>IF(-(Tabelle1[[#This Row],[80%/20% SCOP]]-5.5)/5.5=1,"n.a.",-(Tabelle1[[#This Row],[80%/20% SCOP]]-5.5)/5.5)</f>
        <v>n.a.</v>
      </c>
    </row>
    <row r="3404" spans="1:14" ht="20.100000000000001" customHeight="1" x14ac:dyDescent="0.25">
      <c r="A3404" s="24">
        <v>16009122</v>
      </c>
      <c r="B3404" s="15" t="s">
        <v>3161</v>
      </c>
      <c r="C3404" s="15" t="s">
        <v>3471</v>
      </c>
      <c r="D3404" s="16" t="s">
        <v>2</v>
      </c>
      <c r="E3404" s="17">
        <v>5.0999999999999996</v>
      </c>
      <c r="F3404" s="18">
        <v>1.87</v>
      </c>
      <c r="G3404" s="17">
        <v>4.5999999999999996</v>
      </c>
      <c r="H3404" s="18">
        <v>1.32</v>
      </c>
      <c r="I3404" s="16" t="s">
        <v>40</v>
      </c>
      <c r="J3404" s="16" t="s">
        <v>4</v>
      </c>
      <c r="K3404" s="16" t="s">
        <v>4</v>
      </c>
      <c r="L3404" s="19">
        <f>IF(Tabelle1[[#This Row],[Heizleistung (55°C)]]=0,Tabelle1[[#This Row],[Heizleistung (35°C)]],(Tabelle1[[#This Row],[Heizleistung (35°C)]]+Tabelle1[[#This Row],[Heizleistung (55°C)]])/2)</f>
        <v>4.8499999999999996</v>
      </c>
      <c r="M3404" s="20">
        <f>IF(Tabelle1[[#This Row],[Etas 55°C]]=0,0,(Tabelle1[[#This Row],[Etas 35°C]]*0.8+Tabelle1[[#This Row],[Etas 55°C]]*0.2))*2.5</f>
        <v>4.4000000000000004</v>
      </c>
      <c r="N3404" s="21">
        <f>IF(-(Tabelle1[[#This Row],[80%/20% SCOP]]-5.5)/5.5=1,"n.a.",-(Tabelle1[[#This Row],[80%/20% SCOP]]-5.5)/5.5)</f>
        <v>0.19999999999999993</v>
      </c>
    </row>
    <row r="3405" spans="1:14" ht="20.100000000000001" customHeight="1" x14ac:dyDescent="0.25">
      <c r="A3405" s="24">
        <v>16008184</v>
      </c>
      <c r="B3405" s="15" t="s">
        <v>3161</v>
      </c>
      <c r="C3405" s="15" t="s">
        <v>3472</v>
      </c>
      <c r="D3405" s="16" t="s">
        <v>2</v>
      </c>
      <c r="E3405" s="17">
        <v>639.11</v>
      </c>
      <c r="F3405" s="18">
        <v>1.66</v>
      </c>
      <c r="G3405" s="17"/>
      <c r="H3405" s="16"/>
      <c r="I3405" s="16" t="s">
        <v>3166</v>
      </c>
      <c r="J3405" s="16" t="s">
        <v>15</v>
      </c>
      <c r="K3405" s="16" t="s">
        <v>4</v>
      </c>
      <c r="L3405" s="19">
        <f>IF(Tabelle1[[#This Row],[Heizleistung (55°C)]]=0,Tabelle1[[#This Row],[Heizleistung (35°C)]],(Tabelle1[[#This Row],[Heizleistung (35°C)]]+Tabelle1[[#This Row],[Heizleistung (55°C)]])/2)</f>
        <v>639.11</v>
      </c>
      <c r="M3405" s="20">
        <f>IF(Tabelle1[[#This Row],[Etas 55°C]]=0,0,(Tabelle1[[#This Row],[Etas 35°C]]*0.8+Tabelle1[[#This Row],[Etas 55°C]]*0.2))*2.5</f>
        <v>0</v>
      </c>
      <c r="N3405" s="21" t="str">
        <f>IF(-(Tabelle1[[#This Row],[80%/20% SCOP]]-5.5)/5.5=1,"n.a.",-(Tabelle1[[#This Row],[80%/20% SCOP]]-5.5)/5.5)</f>
        <v>n.a.</v>
      </c>
    </row>
    <row r="3406" spans="1:14" ht="20.100000000000001" customHeight="1" x14ac:dyDescent="0.25">
      <c r="A3406" s="24">
        <v>16014324</v>
      </c>
      <c r="B3406" s="15" t="s">
        <v>3161</v>
      </c>
      <c r="C3406" s="15" t="s">
        <v>3473</v>
      </c>
      <c r="D3406" s="16" t="s">
        <v>2</v>
      </c>
      <c r="E3406" s="17">
        <v>6</v>
      </c>
      <c r="F3406" s="18">
        <v>1.88</v>
      </c>
      <c r="G3406" s="17">
        <v>6</v>
      </c>
      <c r="H3406" s="18">
        <v>1.31</v>
      </c>
      <c r="I3406" s="16" t="s">
        <v>40</v>
      </c>
      <c r="J3406" s="16" t="s">
        <v>4</v>
      </c>
      <c r="K3406" s="16" t="s">
        <v>4</v>
      </c>
      <c r="L3406" s="19">
        <f>IF(Tabelle1[[#This Row],[Heizleistung (55°C)]]=0,Tabelle1[[#This Row],[Heizleistung (35°C)]],(Tabelle1[[#This Row],[Heizleistung (35°C)]]+Tabelle1[[#This Row],[Heizleistung (55°C)]])/2)</f>
        <v>6</v>
      </c>
      <c r="M3406" s="20">
        <f>IF(Tabelle1[[#This Row],[Etas 55°C]]=0,0,(Tabelle1[[#This Row],[Etas 35°C]]*0.8+Tabelle1[[#This Row],[Etas 55°C]]*0.2))*2.5</f>
        <v>4.415</v>
      </c>
      <c r="N3406" s="21">
        <f>IF(-(Tabelle1[[#This Row],[80%/20% SCOP]]-5.5)/5.5=1,"n.a.",-(Tabelle1[[#This Row],[80%/20% SCOP]]-5.5)/5.5)</f>
        <v>0.19727272727272727</v>
      </c>
    </row>
    <row r="3407" spans="1:14" ht="20.100000000000001" customHeight="1" x14ac:dyDescent="0.25">
      <c r="A3407" s="24">
        <v>16007942</v>
      </c>
      <c r="B3407" s="15" t="s">
        <v>3161</v>
      </c>
      <c r="C3407" s="15" t="s">
        <v>3474</v>
      </c>
      <c r="D3407" s="16" t="s">
        <v>2</v>
      </c>
      <c r="E3407" s="17">
        <v>5.0999999999999996</v>
      </c>
      <c r="F3407" s="18">
        <v>1.87</v>
      </c>
      <c r="G3407" s="17">
        <v>4.5999999999999996</v>
      </c>
      <c r="H3407" s="18">
        <v>1.32</v>
      </c>
      <c r="I3407" s="16" t="s">
        <v>40</v>
      </c>
      <c r="J3407" s="16" t="s">
        <v>4</v>
      </c>
      <c r="K3407" s="16" t="s">
        <v>4</v>
      </c>
      <c r="L3407" s="19">
        <f>IF(Tabelle1[[#This Row],[Heizleistung (55°C)]]=0,Tabelle1[[#This Row],[Heizleistung (35°C)]],(Tabelle1[[#This Row],[Heizleistung (35°C)]]+Tabelle1[[#This Row],[Heizleistung (55°C)]])/2)</f>
        <v>4.8499999999999996</v>
      </c>
      <c r="M3407" s="20">
        <f>IF(Tabelle1[[#This Row],[Etas 55°C]]=0,0,(Tabelle1[[#This Row],[Etas 35°C]]*0.8+Tabelle1[[#This Row],[Etas 55°C]]*0.2))*2.5</f>
        <v>4.4000000000000004</v>
      </c>
      <c r="N3407" s="21">
        <f>IF(-(Tabelle1[[#This Row],[80%/20% SCOP]]-5.5)/5.5=1,"n.a.",-(Tabelle1[[#This Row],[80%/20% SCOP]]-5.5)/5.5)</f>
        <v>0.19999999999999993</v>
      </c>
    </row>
    <row r="3408" spans="1:14" ht="20.100000000000001" customHeight="1" x14ac:dyDescent="0.25">
      <c r="A3408" s="24">
        <v>16008004</v>
      </c>
      <c r="B3408" s="15" t="s">
        <v>3161</v>
      </c>
      <c r="C3408" s="15" t="s">
        <v>3475</v>
      </c>
      <c r="D3408" s="16" t="s">
        <v>2</v>
      </c>
      <c r="E3408" s="17">
        <v>7.1</v>
      </c>
      <c r="F3408" s="18">
        <v>1.87</v>
      </c>
      <c r="G3408" s="17">
        <v>7.1</v>
      </c>
      <c r="H3408" s="18">
        <v>1.33</v>
      </c>
      <c r="I3408" s="16" t="s">
        <v>40</v>
      </c>
      <c r="J3408" s="16" t="s">
        <v>4</v>
      </c>
      <c r="K3408" s="16" t="s">
        <v>4</v>
      </c>
      <c r="L3408" s="19">
        <f>IF(Tabelle1[[#This Row],[Heizleistung (55°C)]]=0,Tabelle1[[#This Row],[Heizleistung (35°C)]],(Tabelle1[[#This Row],[Heizleistung (35°C)]]+Tabelle1[[#This Row],[Heizleistung (55°C)]])/2)</f>
        <v>7.1</v>
      </c>
      <c r="M3408" s="20">
        <f>IF(Tabelle1[[#This Row],[Etas 55°C]]=0,0,(Tabelle1[[#This Row],[Etas 35°C]]*0.8+Tabelle1[[#This Row],[Etas 55°C]]*0.2))*2.5</f>
        <v>4.4050000000000002</v>
      </c>
      <c r="N3408" s="21">
        <f>IF(-(Tabelle1[[#This Row],[80%/20% SCOP]]-5.5)/5.5=1,"n.a.",-(Tabelle1[[#This Row],[80%/20% SCOP]]-5.5)/5.5)</f>
        <v>0.19909090909090904</v>
      </c>
    </row>
    <row r="3409" spans="1:14" ht="20.100000000000001" customHeight="1" x14ac:dyDescent="0.25">
      <c r="A3409" s="24">
        <v>16017018</v>
      </c>
      <c r="B3409" s="15" t="s">
        <v>3161</v>
      </c>
      <c r="C3409" s="15" t="s">
        <v>3476</v>
      </c>
      <c r="D3409" s="16" t="s">
        <v>2</v>
      </c>
      <c r="E3409" s="17">
        <v>9.5</v>
      </c>
      <c r="F3409" s="18">
        <v>1.89</v>
      </c>
      <c r="G3409" s="17">
        <v>9.5</v>
      </c>
      <c r="H3409" s="18">
        <v>1.41</v>
      </c>
      <c r="I3409" s="16" t="s">
        <v>3</v>
      </c>
      <c r="J3409" s="16" t="s">
        <v>15</v>
      </c>
      <c r="K3409" s="16" t="s">
        <v>4</v>
      </c>
      <c r="L3409" s="19">
        <f>IF(Tabelle1[[#This Row],[Heizleistung (55°C)]]=0,Tabelle1[[#This Row],[Heizleistung (35°C)]],(Tabelle1[[#This Row],[Heizleistung (35°C)]]+Tabelle1[[#This Row],[Heizleistung (55°C)]])/2)</f>
        <v>9.5</v>
      </c>
      <c r="M3409" s="20">
        <f>IF(Tabelle1[[#This Row],[Etas 55°C]]=0,0,(Tabelle1[[#This Row],[Etas 35°C]]*0.8+Tabelle1[[#This Row],[Etas 55°C]]*0.2))*2.5</f>
        <v>4.4850000000000003</v>
      </c>
      <c r="N3409" s="21">
        <f>IF(-(Tabelle1[[#This Row],[80%/20% SCOP]]-5.5)/5.5=1,"n.a.",-(Tabelle1[[#This Row],[80%/20% SCOP]]-5.5)/5.5)</f>
        <v>0.18454545454545448</v>
      </c>
    </row>
    <row r="3410" spans="1:14" ht="20.100000000000001" customHeight="1" x14ac:dyDescent="0.25">
      <c r="A3410" s="24">
        <v>16014167</v>
      </c>
      <c r="B3410" s="15" t="s">
        <v>3161</v>
      </c>
      <c r="C3410" s="15" t="s">
        <v>3477</v>
      </c>
      <c r="D3410" s="16" t="s">
        <v>2</v>
      </c>
      <c r="E3410" s="17">
        <v>4</v>
      </c>
      <c r="F3410" s="18">
        <v>1.91</v>
      </c>
      <c r="G3410" s="17">
        <v>3.6</v>
      </c>
      <c r="H3410" s="18">
        <v>1.3</v>
      </c>
      <c r="I3410" s="16" t="s">
        <v>40</v>
      </c>
      <c r="J3410" s="16" t="s">
        <v>4</v>
      </c>
      <c r="K3410" s="16" t="s">
        <v>4</v>
      </c>
      <c r="L3410" s="19">
        <f>IF(Tabelle1[[#This Row],[Heizleistung (55°C)]]=0,Tabelle1[[#This Row],[Heizleistung (35°C)]],(Tabelle1[[#This Row],[Heizleistung (35°C)]]+Tabelle1[[#This Row],[Heizleistung (55°C)]])/2)</f>
        <v>3.8</v>
      </c>
      <c r="M3410" s="20">
        <f>IF(Tabelle1[[#This Row],[Etas 55°C]]=0,0,(Tabelle1[[#This Row],[Etas 35°C]]*0.8+Tabelle1[[#This Row],[Etas 55°C]]*0.2))*2.5</f>
        <v>4.47</v>
      </c>
      <c r="N3410" s="21">
        <f>IF(-(Tabelle1[[#This Row],[80%/20% SCOP]]-5.5)/5.5=1,"n.a.",-(Tabelle1[[#This Row],[80%/20% SCOP]]-5.5)/5.5)</f>
        <v>0.18727272727272731</v>
      </c>
    </row>
    <row r="3411" spans="1:14" ht="20.100000000000001" customHeight="1" x14ac:dyDescent="0.25">
      <c r="A3411" s="24">
        <v>16008822</v>
      </c>
      <c r="B3411" s="15" t="s">
        <v>3161</v>
      </c>
      <c r="C3411" s="15" t="s">
        <v>3478</v>
      </c>
      <c r="D3411" s="16" t="s">
        <v>2</v>
      </c>
      <c r="E3411" s="17">
        <v>252.37</v>
      </c>
      <c r="F3411" s="18">
        <v>1.45</v>
      </c>
      <c r="G3411" s="17"/>
      <c r="H3411" s="16"/>
      <c r="I3411" s="16" t="s">
        <v>355</v>
      </c>
      <c r="J3411" s="16" t="s">
        <v>15</v>
      </c>
      <c r="K3411" s="16" t="s">
        <v>4</v>
      </c>
      <c r="L3411" s="19">
        <f>IF(Tabelle1[[#This Row],[Heizleistung (55°C)]]=0,Tabelle1[[#This Row],[Heizleistung (35°C)]],(Tabelle1[[#This Row],[Heizleistung (35°C)]]+Tabelle1[[#This Row],[Heizleistung (55°C)]])/2)</f>
        <v>252.37</v>
      </c>
      <c r="M3411" s="20">
        <f>IF(Tabelle1[[#This Row],[Etas 55°C]]=0,0,(Tabelle1[[#This Row],[Etas 35°C]]*0.8+Tabelle1[[#This Row],[Etas 55°C]]*0.2))*2.5</f>
        <v>0</v>
      </c>
      <c r="N3411" s="21" t="str">
        <f>IF(-(Tabelle1[[#This Row],[80%/20% SCOP]]-5.5)/5.5=1,"n.a.",-(Tabelle1[[#This Row],[80%/20% SCOP]]-5.5)/5.5)</f>
        <v>n.a.</v>
      </c>
    </row>
    <row r="3412" spans="1:14" ht="20.100000000000001" customHeight="1" x14ac:dyDescent="0.25">
      <c r="A3412" s="24">
        <v>16008213</v>
      </c>
      <c r="B3412" s="15" t="s">
        <v>3161</v>
      </c>
      <c r="C3412" s="15" t="s">
        <v>3479</v>
      </c>
      <c r="D3412" s="16" t="s">
        <v>2</v>
      </c>
      <c r="E3412" s="17">
        <v>442.95</v>
      </c>
      <c r="F3412" s="18">
        <v>1.56</v>
      </c>
      <c r="G3412" s="17"/>
      <c r="H3412" s="16"/>
      <c r="I3412" s="16" t="s">
        <v>3166</v>
      </c>
      <c r="J3412" s="16" t="s">
        <v>15</v>
      </c>
      <c r="K3412" s="16" t="s">
        <v>4</v>
      </c>
      <c r="L3412" s="19">
        <f>IF(Tabelle1[[#This Row],[Heizleistung (55°C)]]=0,Tabelle1[[#This Row],[Heizleistung (35°C)]],(Tabelle1[[#This Row],[Heizleistung (35°C)]]+Tabelle1[[#This Row],[Heizleistung (55°C)]])/2)</f>
        <v>442.95</v>
      </c>
      <c r="M3412" s="20">
        <f>IF(Tabelle1[[#This Row],[Etas 55°C]]=0,0,(Tabelle1[[#This Row],[Etas 35°C]]*0.8+Tabelle1[[#This Row],[Etas 55°C]]*0.2))*2.5</f>
        <v>0</v>
      </c>
      <c r="N3412" s="21" t="str">
        <f>IF(-(Tabelle1[[#This Row],[80%/20% SCOP]]-5.5)/5.5=1,"n.a.",-(Tabelle1[[#This Row],[80%/20% SCOP]]-5.5)/5.5)</f>
        <v>n.a.</v>
      </c>
    </row>
    <row r="3413" spans="1:14" ht="20.100000000000001" customHeight="1" x14ac:dyDescent="0.25">
      <c r="A3413" s="24">
        <v>16008251</v>
      </c>
      <c r="B3413" s="15" t="s">
        <v>3161</v>
      </c>
      <c r="C3413" s="15" t="s">
        <v>3480</v>
      </c>
      <c r="D3413" s="16" t="s">
        <v>2</v>
      </c>
      <c r="E3413" s="17">
        <v>145.66999999999999</v>
      </c>
      <c r="F3413" s="18">
        <v>1.56</v>
      </c>
      <c r="G3413" s="17"/>
      <c r="H3413" s="16"/>
      <c r="I3413" s="16" t="s">
        <v>109</v>
      </c>
      <c r="J3413" s="16" t="s">
        <v>15</v>
      </c>
      <c r="K3413" s="16" t="s">
        <v>4</v>
      </c>
      <c r="L3413" s="19">
        <f>IF(Tabelle1[[#This Row],[Heizleistung (55°C)]]=0,Tabelle1[[#This Row],[Heizleistung (35°C)]],(Tabelle1[[#This Row],[Heizleistung (35°C)]]+Tabelle1[[#This Row],[Heizleistung (55°C)]])/2)</f>
        <v>145.66999999999999</v>
      </c>
      <c r="M3413" s="20">
        <f>IF(Tabelle1[[#This Row],[Etas 55°C]]=0,0,(Tabelle1[[#This Row],[Etas 35°C]]*0.8+Tabelle1[[#This Row],[Etas 55°C]]*0.2))*2.5</f>
        <v>0</v>
      </c>
      <c r="N3413" s="21" t="str">
        <f>IF(-(Tabelle1[[#This Row],[80%/20% SCOP]]-5.5)/5.5=1,"n.a.",-(Tabelle1[[#This Row],[80%/20% SCOP]]-5.5)/5.5)</f>
        <v>n.a.</v>
      </c>
    </row>
    <row r="3414" spans="1:14" ht="20.100000000000001" customHeight="1" x14ac:dyDescent="0.25">
      <c r="A3414" s="24">
        <v>16014290</v>
      </c>
      <c r="B3414" s="15" t="s">
        <v>3161</v>
      </c>
      <c r="C3414" s="15" t="s">
        <v>3481</v>
      </c>
      <c r="D3414" s="16" t="s">
        <v>2</v>
      </c>
      <c r="E3414" s="17">
        <v>8</v>
      </c>
      <c r="F3414" s="18">
        <v>1.84</v>
      </c>
      <c r="G3414" s="17">
        <v>8</v>
      </c>
      <c r="H3414" s="18">
        <v>1.3</v>
      </c>
      <c r="I3414" s="16" t="s">
        <v>40</v>
      </c>
      <c r="J3414" s="16" t="s">
        <v>4</v>
      </c>
      <c r="K3414" s="16" t="s">
        <v>4</v>
      </c>
      <c r="L3414" s="19">
        <f>IF(Tabelle1[[#This Row],[Heizleistung (55°C)]]=0,Tabelle1[[#This Row],[Heizleistung (35°C)]],(Tabelle1[[#This Row],[Heizleistung (35°C)]]+Tabelle1[[#This Row],[Heizleistung (55°C)]])/2)</f>
        <v>8</v>
      </c>
      <c r="M3414" s="20">
        <f>IF(Tabelle1[[#This Row],[Etas 55°C]]=0,0,(Tabelle1[[#This Row],[Etas 35°C]]*0.8+Tabelle1[[#This Row],[Etas 55°C]]*0.2))*2.5</f>
        <v>4.33</v>
      </c>
      <c r="N3414" s="21">
        <f>IF(-(Tabelle1[[#This Row],[80%/20% SCOP]]-5.5)/5.5=1,"n.a.",-(Tabelle1[[#This Row],[80%/20% SCOP]]-5.5)/5.5)</f>
        <v>0.21272727272727271</v>
      </c>
    </row>
    <row r="3415" spans="1:14" ht="20.100000000000001" customHeight="1" x14ac:dyDescent="0.25">
      <c r="A3415" s="24">
        <v>16014254</v>
      </c>
      <c r="B3415" s="15" t="s">
        <v>3161</v>
      </c>
      <c r="C3415" s="15" t="s">
        <v>3482</v>
      </c>
      <c r="D3415" s="16" t="s">
        <v>2</v>
      </c>
      <c r="E3415" s="17">
        <v>7.8</v>
      </c>
      <c r="F3415" s="18">
        <v>1.82</v>
      </c>
      <c r="G3415" s="17">
        <v>7.5</v>
      </c>
      <c r="H3415" s="18">
        <v>1.34</v>
      </c>
      <c r="I3415" s="16" t="s">
        <v>40</v>
      </c>
      <c r="J3415" s="16" t="s">
        <v>4</v>
      </c>
      <c r="K3415" s="16" t="s">
        <v>4</v>
      </c>
      <c r="L3415" s="19">
        <f>IF(Tabelle1[[#This Row],[Heizleistung (55°C)]]=0,Tabelle1[[#This Row],[Heizleistung (35°C)]],(Tabelle1[[#This Row],[Heizleistung (35°C)]]+Tabelle1[[#This Row],[Heizleistung (55°C)]])/2)</f>
        <v>7.65</v>
      </c>
      <c r="M3415" s="20">
        <f>IF(Tabelle1[[#This Row],[Etas 55°C]]=0,0,(Tabelle1[[#This Row],[Etas 35°C]]*0.8+Tabelle1[[#This Row],[Etas 55°C]]*0.2))*2.5</f>
        <v>4.3100000000000005</v>
      </c>
      <c r="N3415" s="21">
        <f>IF(-(Tabelle1[[#This Row],[80%/20% SCOP]]-5.5)/5.5=1,"n.a.",-(Tabelle1[[#This Row],[80%/20% SCOP]]-5.5)/5.5)</f>
        <v>0.21636363636363629</v>
      </c>
    </row>
    <row r="3416" spans="1:14" ht="20.100000000000001" customHeight="1" x14ac:dyDescent="0.25">
      <c r="A3416" s="24">
        <v>16008378</v>
      </c>
      <c r="B3416" s="15" t="s">
        <v>3161</v>
      </c>
      <c r="C3416" s="15" t="s">
        <v>3483</v>
      </c>
      <c r="D3416" s="16" t="s">
        <v>2</v>
      </c>
      <c r="E3416" s="17">
        <v>30.27</v>
      </c>
      <c r="F3416" s="18">
        <v>1.53</v>
      </c>
      <c r="G3416" s="17"/>
      <c r="H3416" s="16"/>
      <c r="I3416" s="16" t="s">
        <v>109</v>
      </c>
      <c r="J3416" s="16" t="s">
        <v>15</v>
      </c>
      <c r="K3416" s="16" t="s">
        <v>4</v>
      </c>
      <c r="L3416" s="19">
        <f>IF(Tabelle1[[#This Row],[Heizleistung (55°C)]]=0,Tabelle1[[#This Row],[Heizleistung (35°C)]],(Tabelle1[[#This Row],[Heizleistung (35°C)]]+Tabelle1[[#This Row],[Heizleistung (55°C)]])/2)</f>
        <v>30.27</v>
      </c>
      <c r="M3416" s="20">
        <f>IF(Tabelle1[[#This Row],[Etas 55°C]]=0,0,(Tabelle1[[#This Row],[Etas 35°C]]*0.8+Tabelle1[[#This Row],[Etas 55°C]]*0.2))*2.5</f>
        <v>0</v>
      </c>
      <c r="N3416" s="21" t="str">
        <f>IF(-(Tabelle1[[#This Row],[80%/20% SCOP]]-5.5)/5.5=1,"n.a.",-(Tabelle1[[#This Row],[80%/20% SCOP]]-5.5)/5.5)</f>
        <v>n.a.</v>
      </c>
    </row>
    <row r="3417" spans="1:14" ht="20.100000000000001" customHeight="1" x14ac:dyDescent="0.25">
      <c r="A3417" s="24">
        <v>16008001</v>
      </c>
      <c r="B3417" s="15" t="s">
        <v>3161</v>
      </c>
      <c r="C3417" s="15" t="s">
        <v>3484</v>
      </c>
      <c r="D3417" s="16" t="s">
        <v>2</v>
      </c>
      <c r="E3417" s="17">
        <v>7.1</v>
      </c>
      <c r="F3417" s="18">
        <v>1.87</v>
      </c>
      <c r="G3417" s="17">
        <v>7.1</v>
      </c>
      <c r="H3417" s="18">
        <v>1.33</v>
      </c>
      <c r="I3417" s="16" t="s">
        <v>40</v>
      </c>
      <c r="J3417" s="16" t="s">
        <v>4</v>
      </c>
      <c r="K3417" s="16" t="s">
        <v>4</v>
      </c>
      <c r="L3417" s="19">
        <f>IF(Tabelle1[[#This Row],[Heizleistung (55°C)]]=0,Tabelle1[[#This Row],[Heizleistung (35°C)]],(Tabelle1[[#This Row],[Heizleistung (35°C)]]+Tabelle1[[#This Row],[Heizleistung (55°C)]])/2)</f>
        <v>7.1</v>
      </c>
      <c r="M3417" s="20">
        <f>IF(Tabelle1[[#This Row],[Etas 55°C]]=0,0,(Tabelle1[[#This Row],[Etas 35°C]]*0.8+Tabelle1[[#This Row],[Etas 55°C]]*0.2))*2.5</f>
        <v>4.4050000000000002</v>
      </c>
      <c r="N3417" s="21">
        <f>IF(-(Tabelle1[[#This Row],[80%/20% SCOP]]-5.5)/5.5=1,"n.a.",-(Tabelle1[[#This Row],[80%/20% SCOP]]-5.5)/5.5)</f>
        <v>0.19909090909090904</v>
      </c>
    </row>
    <row r="3418" spans="1:14" ht="20.100000000000001" customHeight="1" x14ac:dyDescent="0.25">
      <c r="A3418" s="24">
        <v>16008417</v>
      </c>
      <c r="B3418" s="15" t="s">
        <v>3161</v>
      </c>
      <c r="C3418" s="15" t="s">
        <v>3485</v>
      </c>
      <c r="D3418" s="16" t="s">
        <v>2</v>
      </c>
      <c r="E3418" s="17">
        <v>93.45</v>
      </c>
      <c r="F3418" s="18">
        <v>1.52</v>
      </c>
      <c r="G3418" s="17"/>
      <c r="H3418" s="16"/>
      <c r="I3418" s="16" t="s">
        <v>109</v>
      </c>
      <c r="J3418" s="16" t="s">
        <v>15</v>
      </c>
      <c r="K3418" s="16" t="s">
        <v>4</v>
      </c>
      <c r="L3418" s="19">
        <f>IF(Tabelle1[[#This Row],[Heizleistung (55°C)]]=0,Tabelle1[[#This Row],[Heizleistung (35°C)]],(Tabelle1[[#This Row],[Heizleistung (35°C)]]+Tabelle1[[#This Row],[Heizleistung (55°C)]])/2)</f>
        <v>93.45</v>
      </c>
      <c r="M3418" s="20">
        <f>IF(Tabelle1[[#This Row],[Etas 55°C]]=0,0,(Tabelle1[[#This Row],[Etas 35°C]]*0.8+Tabelle1[[#This Row],[Etas 55°C]]*0.2))*2.5</f>
        <v>0</v>
      </c>
      <c r="N3418" s="21" t="str">
        <f>IF(-(Tabelle1[[#This Row],[80%/20% SCOP]]-5.5)/5.5=1,"n.a.",-(Tabelle1[[#This Row],[80%/20% SCOP]]-5.5)/5.5)</f>
        <v>n.a.</v>
      </c>
    </row>
    <row r="3419" spans="1:14" ht="20.100000000000001" customHeight="1" x14ac:dyDescent="0.25">
      <c r="A3419" s="24">
        <v>16008101</v>
      </c>
      <c r="B3419" s="15" t="s">
        <v>3161</v>
      </c>
      <c r="C3419" s="15" t="s">
        <v>3486</v>
      </c>
      <c r="D3419" s="16" t="s">
        <v>2</v>
      </c>
      <c r="E3419" s="17">
        <v>387.63</v>
      </c>
      <c r="F3419" s="18">
        <v>1.58</v>
      </c>
      <c r="G3419" s="17"/>
      <c r="H3419" s="16"/>
      <c r="I3419" s="16" t="s">
        <v>355</v>
      </c>
      <c r="J3419" s="16" t="s">
        <v>15</v>
      </c>
      <c r="K3419" s="16" t="s">
        <v>4</v>
      </c>
      <c r="L3419" s="19">
        <f>IF(Tabelle1[[#This Row],[Heizleistung (55°C)]]=0,Tabelle1[[#This Row],[Heizleistung (35°C)]],(Tabelle1[[#This Row],[Heizleistung (35°C)]]+Tabelle1[[#This Row],[Heizleistung (55°C)]])/2)</f>
        <v>387.63</v>
      </c>
      <c r="M3419" s="20">
        <f>IF(Tabelle1[[#This Row],[Etas 55°C]]=0,0,(Tabelle1[[#This Row],[Etas 35°C]]*0.8+Tabelle1[[#This Row],[Etas 55°C]]*0.2))*2.5</f>
        <v>0</v>
      </c>
      <c r="N3419" s="21" t="str">
        <f>IF(-(Tabelle1[[#This Row],[80%/20% SCOP]]-5.5)/5.5=1,"n.a.",-(Tabelle1[[#This Row],[80%/20% SCOP]]-5.5)/5.5)</f>
        <v>n.a.</v>
      </c>
    </row>
    <row r="3420" spans="1:14" ht="20.100000000000001" customHeight="1" x14ac:dyDescent="0.25">
      <c r="A3420" s="24">
        <v>16009567</v>
      </c>
      <c r="B3420" s="15" t="s">
        <v>3161</v>
      </c>
      <c r="C3420" s="15" t="s">
        <v>3487</v>
      </c>
      <c r="D3420" s="16" t="s">
        <v>2</v>
      </c>
      <c r="E3420" s="17">
        <v>8</v>
      </c>
      <c r="F3420" s="18">
        <v>1.76</v>
      </c>
      <c r="G3420" s="17">
        <v>8</v>
      </c>
      <c r="H3420" s="18">
        <v>1.3</v>
      </c>
      <c r="I3420" s="16" t="s">
        <v>40</v>
      </c>
      <c r="J3420" s="16" t="s">
        <v>4</v>
      </c>
      <c r="K3420" s="16" t="s">
        <v>4</v>
      </c>
      <c r="L3420" s="19">
        <f>IF(Tabelle1[[#This Row],[Heizleistung (55°C)]]=0,Tabelle1[[#This Row],[Heizleistung (35°C)]],(Tabelle1[[#This Row],[Heizleistung (35°C)]]+Tabelle1[[#This Row],[Heizleistung (55°C)]])/2)</f>
        <v>8</v>
      </c>
      <c r="M3420" s="20">
        <f>IF(Tabelle1[[#This Row],[Etas 55°C]]=0,0,(Tabelle1[[#This Row],[Etas 35°C]]*0.8+Tabelle1[[#This Row],[Etas 55°C]]*0.2))*2.5</f>
        <v>4.17</v>
      </c>
      <c r="N3420" s="21">
        <f>IF(-(Tabelle1[[#This Row],[80%/20% SCOP]]-5.5)/5.5=1,"n.a.",-(Tabelle1[[#This Row],[80%/20% SCOP]]-5.5)/5.5)</f>
        <v>0.24181818181818182</v>
      </c>
    </row>
    <row r="3421" spans="1:14" ht="20.100000000000001" customHeight="1" x14ac:dyDescent="0.25">
      <c r="A3421" s="24">
        <v>16008422</v>
      </c>
      <c r="B3421" s="15" t="s">
        <v>3161</v>
      </c>
      <c r="C3421" s="15" t="s">
        <v>3488</v>
      </c>
      <c r="D3421" s="16" t="s">
        <v>2</v>
      </c>
      <c r="E3421" s="17">
        <v>84</v>
      </c>
      <c r="F3421" s="18">
        <v>1.5</v>
      </c>
      <c r="G3421" s="17"/>
      <c r="H3421" s="16"/>
      <c r="I3421" s="16" t="s">
        <v>109</v>
      </c>
      <c r="J3421" s="16" t="s">
        <v>15</v>
      </c>
      <c r="K3421" s="16" t="s">
        <v>4</v>
      </c>
      <c r="L3421" s="19">
        <f>IF(Tabelle1[[#This Row],[Heizleistung (55°C)]]=0,Tabelle1[[#This Row],[Heizleistung (35°C)]],(Tabelle1[[#This Row],[Heizleistung (35°C)]]+Tabelle1[[#This Row],[Heizleistung (55°C)]])/2)</f>
        <v>84</v>
      </c>
      <c r="M3421" s="20">
        <f>IF(Tabelle1[[#This Row],[Etas 55°C]]=0,0,(Tabelle1[[#This Row],[Etas 35°C]]*0.8+Tabelle1[[#This Row],[Etas 55°C]]*0.2))*2.5</f>
        <v>0</v>
      </c>
      <c r="N3421" s="21" t="str">
        <f>IF(-(Tabelle1[[#This Row],[80%/20% SCOP]]-5.5)/5.5=1,"n.a.",-(Tabelle1[[#This Row],[80%/20% SCOP]]-5.5)/5.5)</f>
        <v>n.a.</v>
      </c>
    </row>
    <row r="3422" spans="1:14" ht="20.100000000000001" customHeight="1" x14ac:dyDescent="0.25">
      <c r="A3422" s="24">
        <v>16009364</v>
      </c>
      <c r="B3422" s="15" t="s">
        <v>3161</v>
      </c>
      <c r="C3422" s="15" t="s">
        <v>3489</v>
      </c>
      <c r="D3422" s="16" t="s">
        <v>2</v>
      </c>
      <c r="E3422" s="17">
        <v>6</v>
      </c>
      <c r="F3422" s="18">
        <v>1.78</v>
      </c>
      <c r="G3422" s="17">
        <v>6</v>
      </c>
      <c r="H3422" s="18">
        <v>1.34</v>
      </c>
      <c r="I3422" s="16" t="s">
        <v>40</v>
      </c>
      <c r="J3422" s="16" t="s">
        <v>4</v>
      </c>
      <c r="K3422" s="16" t="s">
        <v>4</v>
      </c>
      <c r="L3422" s="19">
        <f>IF(Tabelle1[[#This Row],[Heizleistung (55°C)]]=0,Tabelle1[[#This Row],[Heizleistung (35°C)]],(Tabelle1[[#This Row],[Heizleistung (35°C)]]+Tabelle1[[#This Row],[Heizleistung (55°C)]])/2)</f>
        <v>6</v>
      </c>
      <c r="M3422" s="20">
        <f>IF(Tabelle1[[#This Row],[Etas 55°C]]=0,0,(Tabelle1[[#This Row],[Etas 35°C]]*0.8+Tabelle1[[#This Row],[Etas 55°C]]*0.2))*2.5</f>
        <v>4.2300000000000004</v>
      </c>
      <c r="N3422" s="21">
        <f>IF(-(Tabelle1[[#This Row],[80%/20% SCOP]]-5.5)/5.5=1,"n.a.",-(Tabelle1[[#This Row],[80%/20% SCOP]]-5.5)/5.5)</f>
        <v>0.23090909090909084</v>
      </c>
    </row>
    <row r="3423" spans="1:14" ht="20.100000000000001" customHeight="1" x14ac:dyDescent="0.25">
      <c r="A3423" s="24">
        <v>16009006</v>
      </c>
      <c r="B3423" s="15" t="s">
        <v>3161</v>
      </c>
      <c r="C3423" s="15" t="s">
        <v>3490</v>
      </c>
      <c r="D3423" s="16" t="s">
        <v>2</v>
      </c>
      <c r="E3423" s="17">
        <v>17</v>
      </c>
      <c r="F3423" s="18">
        <v>1.65</v>
      </c>
      <c r="G3423" s="17">
        <v>15.8</v>
      </c>
      <c r="H3423" s="18">
        <v>1.28</v>
      </c>
      <c r="I3423" s="16" t="s">
        <v>109</v>
      </c>
      <c r="J3423" s="16" t="s">
        <v>4</v>
      </c>
      <c r="K3423" s="16" t="s">
        <v>4</v>
      </c>
      <c r="L3423" s="19">
        <f>IF(Tabelle1[[#This Row],[Heizleistung (55°C)]]=0,Tabelle1[[#This Row],[Heizleistung (35°C)]],(Tabelle1[[#This Row],[Heizleistung (35°C)]]+Tabelle1[[#This Row],[Heizleistung (55°C)]])/2)</f>
        <v>16.399999999999999</v>
      </c>
      <c r="M3423" s="20">
        <f>IF(Tabelle1[[#This Row],[Etas 55°C]]=0,0,(Tabelle1[[#This Row],[Etas 35°C]]*0.8+Tabelle1[[#This Row],[Etas 55°C]]*0.2))*2.5</f>
        <v>3.9400000000000004</v>
      </c>
      <c r="N3423" s="21">
        <f>IF(-(Tabelle1[[#This Row],[80%/20% SCOP]]-5.5)/5.5=1,"n.a.",-(Tabelle1[[#This Row],[80%/20% SCOP]]-5.5)/5.5)</f>
        <v>0.28363636363636358</v>
      </c>
    </row>
    <row r="3424" spans="1:14" ht="20.100000000000001" customHeight="1" x14ac:dyDescent="0.25">
      <c r="A3424" s="24">
        <v>16009092</v>
      </c>
      <c r="B3424" s="15" t="s">
        <v>3161</v>
      </c>
      <c r="C3424" s="15" t="s">
        <v>3491</v>
      </c>
      <c r="D3424" s="16" t="s">
        <v>2</v>
      </c>
      <c r="E3424" s="17">
        <v>17</v>
      </c>
      <c r="F3424" s="18">
        <v>1.65</v>
      </c>
      <c r="G3424" s="17">
        <v>15.8</v>
      </c>
      <c r="H3424" s="18">
        <v>1.28</v>
      </c>
      <c r="I3424" s="16" t="s">
        <v>109</v>
      </c>
      <c r="J3424" s="16" t="s">
        <v>4</v>
      </c>
      <c r="K3424" s="16" t="s">
        <v>4</v>
      </c>
      <c r="L3424" s="19">
        <f>IF(Tabelle1[[#This Row],[Heizleistung (55°C)]]=0,Tabelle1[[#This Row],[Heizleistung (35°C)]],(Tabelle1[[#This Row],[Heizleistung (35°C)]]+Tabelle1[[#This Row],[Heizleistung (55°C)]])/2)</f>
        <v>16.399999999999999</v>
      </c>
      <c r="M3424" s="20">
        <f>IF(Tabelle1[[#This Row],[Etas 55°C]]=0,0,(Tabelle1[[#This Row],[Etas 35°C]]*0.8+Tabelle1[[#This Row],[Etas 55°C]]*0.2))*2.5</f>
        <v>3.9400000000000004</v>
      </c>
      <c r="N3424" s="21">
        <f>IF(-(Tabelle1[[#This Row],[80%/20% SCOP]]-5.5)/5.5=1,"n.a.",-(Tabelle1[[#This Row],[80%/20% SCOP]]-5.5)/5.5)</f>
        <v>0.28363636363636358</v>
      </c>
    </row>
    <row r="3425" spans="1:14" ht="20.100000000000001" customHeight="1" x14ac:dyDescent="0.25">
      <c r="A3425" s="24">
        <v>16006708</v>
      </c>
      <c r="B3425" s="15" t="s">
        <v>3161</v>
      </c>
      <c r="C3425" s="15" t="s">
        <v>3492</v>
      </c>
      <c r="D3425" s="16" t="s">
        <v>2</v>
      </c>
      <c r="E3425" s="17">
        <v>10.6</v>
      </c>
      <c r="F3425" s="18">
        <v>1.69</v>
      </c>
      <c r="G3425" s="17">
        <v>10</v>
      </c>
      <c r="H3425" s="18">
        <v>1.32</v>
      </c>
      <c r="I3425" s="16" t="s">
        <v>109</v>
      </c>
      <c r="J3425" s="16" t="s">
        <v>4</v>
      </c>
      <c r="K3425" s="16" t="s">
        <v>4</v>
      </c>
      <c r="L3425" s="19">
        <f>IF(Tabelle1[[#This Row],[Heizleistung (55°C)]]=0,Tabelle1[[#This Row],[Heizleistung (35°C)]],(Tabelle1[[#This Row],[Heizleistung (35°C)]]+Tabelle1[[#This Row],[Heizleistung (55°C)]])/2)</f>
        <v>10.3</v>
      </c>
      <c r="M3425" s="20">
        <f>IF(Tabelle1[[#This Row],[Etas 55°C]]=0,0,(Tabelle1[[#This Row],[Etas 35°C]]*0.8+Tabelle1[[#This Row],[Etas 55°C]]*0.2))*2.5</f>
        <v>4.04</v>
      </c>
      <c r="N3425" s="21">
        <f>IF(-(Tabelle1[[#This Row],[80%/20% SCOP]]-5.5)/5.5=1,"n.a.",-(Tabelle1[[#This Row],[80%/20% SCOP]]-5.5)/5.5)</f>
        <v>0.26545454545454544</v>
      </c>
    </row>
    <row r="3426" spans="1:14" ht="20.100000000000001" customHeight="1" x14ac:dyDescent="0.25">
      <c r="A3426" s="24">
        <v>16014359</v>
      </c>
      <c r="B3426" s="15" t="s">
        <v>3161</v>
      </c>
      <c r="C3426" s="15" t="s">
        <v>3493</v>
      </c>
      <c r="D3426" s="16" t="s">
        <v>2</v>
      </c>
      <c r="E3426" s="17">
        <v>12.1</v>
      </c>
      <c r="F3426" s="18">
        <v>1.82</v>
      </c>
      <c r="G3426" s="17">
        <v>12.1</v>
      </c>
      <c r="H3426" s="18">
        <v>1.38</v>
      </c>
      <c r="I3426" s="16" t="s">
        <v>40</v>
      </c>
      <c r="J3426" s="16" t="s">
        <v>4</v>
      </c>
      <c r="K3426" s="16" t="s">
        <v>4</v>
      </c>
      <c r="L3426" s="19">
        <f>IF(Tabelle1[[#This Row],[Heizleistung (55°C)]]=0,Tabelle1[[#This Row],[Heizleistung (35°C)]],(Tabelle1[[#This Row],[Heizleistung (35°C)]]+Tabelle1[[#This Row],[Heizleistung (55°C)]])/2)</f>
        <v>12.1</v>
      </c>
      <c r="M3426" s="20">
        <f>IF(Tabelle1[[#This Row],[Etas 55°C]]=0,0,(Tabelle1[[#This Row],[Etas 35°C]]*0.8+Tabelle1[[#This Row],[Etas 55°C]]*0.2))*2.5</f>
        <v>4.33</v>
      </c>
      <c r="N3426" s="21">
        <f>IF(-(Tabelle1[[#This Row],[80%/20% SCOP]]-5.5)/5.5=1,"n.a.",-(Tabelle1[[#This Row],[80%/20% SCOP]]-5.5)/5.5)</f>
        <v>0.21272727272727271</v>
      </c>
    </row>
    <row r="3427" spans="1:14" ht="20.100000000000001" customHeight="1" x14ac:dyDescent="0.25">
      <c r="A3427" s="24">
        <v>16007960</v>
      </c>
      <c r="B3427" s="15" t="s">
        <v>3161</v>
      </c>
      <c r="C3427" s="15" t="s">
        <v>3494</v>
      </c>
      <c r="D3427" s="16" t="s">
        <v>2</v>
      </c>
      <c r="E3427" s="17">
        <v>240.88</v>
      </c>
      <c r="F3427" s="18">
        <v>1.53</v>
      </c>
      <c r="G3427" s="17"/>
      <c r="H3427" s="16"/>
      <c r="I3427" s="16" t="s">
        <v>355</v>
      </c>
      <c r="J3427" s="16" t="s">
        <v>15</v>
      </c>
      <c r="K3427" s="16" t="s">
        <v>4</v>
      </c>
      <c r="L3427" s="19">
        <f>IF(Tabelle1[[#This Row],[Heizleistung (55°C)]]=0,Tabelle1[[#This Row],[Heizleistung (35°C)]],(Tabelle1[[#This Row],[Heizleistung (35°C)]]+Tabelle1[[#This Row],[Heizleistung (55°C)]])/2)</f>
        <v>240.88</v>
      </c>
      <c r="M3427" s="20">
        <f>IF(Tabelle1[[#This Row],[Etas 55°C]]=0,0,(Tabelle1[[#This Row],[Etas 35°C]]*0.8+Tabelle1[[#This Row],[Etas 55°C]]*0.2))*2.5</f>
        <v>0</v>
      </c>
      <c r="N3427" s="21" t="str">
        <f>IF(-(Tabelle1[[#This Row],[80%/20% SCOP]]-5.5)/5.5=1,"n.a.",-(Tabelle1[[#This Row],[80%/20% SCOP]]-5.5)/5.5)</f>
        <v>n.a.</v>
      </c>
    </row>
    <row r="3428" spans="1:14" ht="20.100000000000001" customHeight="1" x14ac:dyDescent="0.25">
      <c r="A3428" s="24">
        <v>16007988</v>
      </c>
      <c r="B3428" s="15" t="s">
        <v>3161</v>
      </c>
      <c r="C3428" s="15" t="s">
        <v>3495</v>
      </c>
      <c r="D3428" s="16" t="s">
        <v>2</v>
      </c>
      <c r="E3428" s="17">
        <v>230.18</v>
      </c>
      <c r="F3428" s="18">
        <v>1.6</v>
      </c>
      <c r="G3428" s="17"/>
      <c r="H3428" s="16"/>
      <c r="I3428" s="16" t="s">
        <v>355</v>
      </c>
      <c r="J3428" s="16" t="s">
        <v>15</v>
      </c>
      <c r="K3428" s="16" t="s">
        <v>4</v>
      </c>
      <c r="L3428" s="19">
        <f>IF(Tabelle1[[#This Row],[Heizleistung (55°C)]]=0,Tabelle1[[#This Row],[Heizleistung (35°C)]],(Tabelle1[[#This Row],[Heizleistung (35°C)]]+Tabelle1[[#This Row],[Heizleistung (55°C)]])/2)</f>
        <v>230.18</v>
      </c>
      <c r="M3428" s="20">
        <f>IF(Tabelle1[[#This Row],[Etas 55°C]]=0,0,(Tabelle1[[#This Row],[Etas 35°C]]*0.8+Tabelle1[[#This Row],[Etas 55°C]]*0.2))*2.5</f>
        <v>0</v>
      </c>
      <c r="N3428" s="21" t="str">
        <f>IF(-(Tabelle1[[#This Row],[80%/20% SCOP]]-5.5)/5.5=1,"n.a.",-(Tabelle1[[#This Row],[80%/20% SCOP]]-5.5)/5.5)</f>
        <v>n.a.</v>
      </c>
    </row>
    <row r="3429" spans="1:14" ht="20.100000000000001" customHeight="1" x14ac:dyDescent="0.25">
      <c r="A3429" s="24">
        <v>16008128</v>
      </c>
      <c r="B3429" s="15" t="s">
        <v>3161</v>
      </c>
      <c r="C3429" s="15" t="s">
        <v>3496</v>
      </c>
      <c r="D3429" s="16" t="s">
        <v>2</v>
      </c>
      <c r="E3429" s="17">
        <v>318.63</v>
      </c>
      <c r="F3429" s="18">
        <v>1.63</v>
      </c>
      <c r="G3429" s="17"/>
      <c r="H3429" s="16"/>
      <c r="I3429" s="16" t="s">
        <v>3166</v>
      </c>
      <c r="J3429" s="16" t="s">
        <v>15</v>
      </c>
      <c r="K3429" s="16" t="s">
        <v>4</v>
      </c>
      <c r="L3429" s="19">
        <f>IF(Tabelle1[[#This Row],[Heizleistung (55°C)]]=0,Tabelle1[[#This Row],[Heizleistung (35°C)]],(Tabelle1[[#This Row],[Heizleistung (35°C)]]+Tabelle1[[#This Row],[Heizleistung (55°C)]])/2)</f>
        <v>318.63</v>
      </c>
      <c r="M3429" s="20">
        <f>IF(Tabelle1[[#This Row],[Etas 55°C]]=0,0,(Tabelle1[[#This Row],[Etas 35°C]]*0.8+Tabelle1[[#This Row],[Etas 55°C]]*0.2))*2.5</f>
        <v>0</v>
      </c>
      <c r="N3429" s="21" t="str">
        <f>IF(-(Tabelle1[[#This Row],[80%/20% SCOP]]-5.5)/5.5=1,"n.a.",-(Tabelle1[[#This Row],[80%/20% SCOP]]-5.5)/5.5)</f>
        <v>n.a.</v>
      </c>
    </row>
    <row r="3430" spans="1:14" ht="20.100000000000001" customHeight="1" x14ac:dyDescent="0.25">
      <c r="A3430" s="24">
        <v>16014288</v>
      </c>
      <c r="B3430" s="15" t="s">
        <v>3161</v>
      </c>
      <c r="C3430" s="15" t="s">
        <v>3497</v>
      </c>
      <c r="D3430" s="16" t="s">
        <v>2</v>
      </c>
      <c r="E3430" s="17">
        <v>8</v>
      </c>
      <c r="F3430" s="18">
        <v>1.84</v>
      </c>
      <c r="G3430" s="17">
        <v>8</v>
      </c>
      <c r="H3430" s="18">
        <v>1.3</v>
      </c>
      <c r="I3430" s="16" t="s">
        <v>40</v>
      </c>
      <c r="J3430" s="16" t="s">
        <v>4</v>
      </c>
      <c r="K3430" s="16" t="s">
        <v>4</v>
      </c>
      <c r="L3430" s="19">
        <f>IF(Tabelle1[[#This Row],[Heizleistung (55°C)]]=0,Tabelle1[[#This Row],[Heizleistung (35°C)]],(Tabelle1[[#This Row],[Heizleistung (35°C)]]+Tabelle1[[#This Row],[Heizleistung (55°C)]])/2)</f>
        <v>8</v>
      </c>
      <c r="M3430" s="20">
        <f>IF(Tabelle1[[#This Row],[Etas 55°C]]=0,0,(Tabelle1[[#This Row],[Etas 35°C]]*0.8+Tabelle1[[#This Row],[Etas 55°C]]*0.2))*2.5</f>
        <v>4.33</v>
      </c>
      <c r="N3430" s="21">
        <f>IF(-(Tabelle1[[#This Row],[80%/20% SCOP]]-5.5)/5.5=1,"n.a.",-(Tabelle1[[#This Row],[80%/20% SCOP]]-5.5)/5.5)</f>
        <v>0.21272727272727271</v>
      </c>
    </row>
    <row r="3431" spans="1:14" ht="20.100000000000001" customHeight="1" x14ac:dyDescent="0.25">
      <c r="A3431" s="24">
        <v>16008305</v>
      </c>
      <c r="B3431" s="15" t="s">
        <v>3161</v>
      </c>
      <c r="C3431" s="15" t="s">
        <v>3498</v>
      </c>
      <c r="D3431" s="16" t="s">
        <v>2</v>
      </c>
      <c r="E3431" s="17">
        <v>20.41</v>
      </c>
      <c r="F3431" s="18">
        <v>1.6</v>
      </c>
      <c r="G3431" s="17"/>
      <c r="H3431" s="16"/>
      <c r="I3431" s="16" t="s">
        <v>109</v>
      </c>
      <c r="J3431" s="16" t="s">
        <v>15</v>
      </c>
      <c r="K3431" s="16" t="s">
        <v>4</v>
      </c>
      <c r="L3431" s="19">
        <f>IF(Tabelle1[[#This Row],[Heizleistung (55°C)]]=0,Tabelle1[[#This Row],[Heizleistung (35°C)]],(Tabelle1[[#This Row],[Heizleistung (35°C)]]+Tabelle1[[#This Row],[Heizleistung (55°C)]])/2)</f>
        <v>20.41</v>
      </c>
      <c r="M3431" s="20">
        <f>IF(Tabelle1[[#This Row],[Etas 55°C]]=0,0,(Tabelle1[[#This Row],[Etas 35°C]]*0.8+Tabelle1[[#This Row],[Etas 55°C]]*0.2))*2.5</f>
        <v>0</v>
      </c>
      <c r="N3431" s="21" t="str">
        <f>IF(-(Tabelle1[[#This Row],[80%/20% SCOP]]-5.5)/5.5=1,"n.a.",-(Tabelle1[[#This Row],[80%/20% SCOP]]-5.5)/5.5)</f>
        <v>n.a.</v>
      </c>
    </row>
    <row r="3432" spans="1:14" ht="20.100000000000001" customHeight="1" x14ac:dyDescent="0.25">
      <c r="A3432" s="24">
        <v>16008191</v>
      </c>
      <c r="B3432" s="15" t="s">
        <v>3161</v>
      </c>
      <c r="C3432" s="15" t="s">
        <v>3499</v>
      </c>
      <c r="D3432" s="16" t="s">
        <v>2</v>
      </c>
      <c r="E3432" s="17">
        <v>90.41</v>
      </c>
      <c r="F3432" s="18">
        <v>1.61</v>
      </c>
      <c r="G3432" s="17"/>
      <c r="H3432" s="16"/>
      <c r="I3432" s="16" t="s">
        <v>109</v>
      </c>
      <c r="J3432" s="16" t="s">
        <v>15</v>
      </c>
      <c r="K3432" s="16" t="s">
        <v>4</v>
      </c>
      <c r="L3432" s="19">
        <f>IF(Tabelle1[[#This Row],[Heizleistung (55°C)]]=0,Tabelle1[[#This Row],[Heizleistung (35°C)]],(Tabelle1[[#This Row],[Heizleistung (35°C)]]+Tabelle1[[#This Row],[Heizleistung (55°C)]])/2)</f>
        <v>90.41</v>
      </c>
      <c r="M3432" s="20">
        <f>IF(Tabelle1[[#This Row],[Etas 55°C]]=0,0,(Tabelle1[[#This Row],[Etas 35°C]]*0.8+Tabelle1[[#This Row],[Etas 55°C]]*0.2))*2.5</f>
        <v>0</v>
      </c>
      <c r="N3432" s="21" t="str">
        <f>IF(-(Tabelle1[[#This Row],[80%/20% SCOP]]-5.5)/5.5=1,"n.a.",-(Tabelle1[[#This Row],[80%/20% SCOP]]-5.5)/5.5)</f>
        <v>n.a.</v>
      </c>
    </row>
    <row r="3433" spans="1:14" ht="20.100000000000001" customHeight="1" x14ac:dyDescent="0.25">
      <c r="A3433" s="24">
        <v>16008322</v>
      </c>
      <c r="B3433" s="15" t="s">
        <v>3161</v>
      </c>
      <c r="C3433" s="15" t="s">
        <v>3500</v>
      </c>
      <c r="D3433" s="16" t="s">
        <v>2</v>
      </c>
      <c r="E3433" s="17">
        <v>131.57</v>
      </c>
      <c r="F3433" s="18">
        <v>1.58</v>
      </c>
      <c r="G3433" s="17"/>
      <c r="H3433" s="16"/>
      <c r="I3433" s="16" t="s">
        <v>109</v>
      </c>
      <c r="J3433" s="16" t="s">
        <v>15</v>
      </c>
      <c r="K3433" s="16" t="s">
        <v>4</v>
      </c>
      <c r="L3433" s="19">
        <f>IF(Tabelle1[[#This Row],[Heizleistung (55°C)]]=0,Tabelle1[[#This Row],[Heizleistung (35°C)]],(Tabelle1[[#This Row],[Heizleistung (35°C)]]+Tabelle1[[#This Row],[Heizleistung (55°C)]])/2)</f>
        <v>131.57</v>
      </c>
      <c r="M3433" s="20">
        <f>IF(Tabelle1[[#This Row],[Etas 55°C]]=0,0,(Tabelle1[[#This Row],[Etas 35°C]]*0.8+Tabelle1[[#This Row],[Etas 55°C]]*0.2))*2.5</f>
        <v>0</v>
      </c>
      <c r="N3433" s="21" t="str">
        <f>IF(-(Tabelle1[[#This Row],[80%/20% SCOP]]-5.5)/5.5=1,"n.a.",-(Tabelle1[[#This Row],[80%/20% SCOP]]-5.5)/5.5)</f>
        <v>n.a.</v>
      </c>
    </row>
    <row r="3434" spans="1:14" ht="20.100000000000001" customHeight="1" x14ac:dyDescent="0.25">
      <c r="A3434" s="24">
        <v>16011108</v>
      </c>
      <c r="B3434" s="15" t="s">
        <v>3161</v>
      </c>
      <c r="C3434" s="15" t="s">
        <v>3501</v>
      </c>
      <c r="D3434" s="16" t="s">
        <v>2</v>
      </c>
      <c r="E3434" s="17">
        <v>8.5</v>
      </c>
      <c r="F3434" s="18">
        <v>1.94</v>
      </c>
      <c r="G3434" s="17">
        <v>8.5</v>
      </c>
      <c r="H3434" s="18">
        <v>1.41</v>
      </c>
      <c r="I3434" s="16" t="s">
        <v>40</v>
      </c>
      <c r="J3434" s="16" t="s">
        <v>4</v>
      </c>
      <c r="K3434" s="16" t="s">
        <v>4</v>
      </c>
      <c r="L3434" s="19">
        <f>IF(Tabelle1[[#This Row],[Heizleistung (55°C)]]=0,Tabelle1[[#This Row],[Heizleistung (35°C)]],(Tabelle1[[#This Row],[Heizleistung (35°C)]]+Tabelle1[[#This Row],[Heizleistung (55°C)]])/2)</f>
        <v>8.5</v>
      </c>
      <c r="M3434" s="20">
        <f>IF(Tabelle1[[#This Row],[Etas 55°C]]=0,0,(Tabelle1[[#This Row],[Etas 35°C]]*0.8+Tabelle1[[#This Row],[Etas 55°C]]*0.2))*2.5</f>
        <v>4.585</v>
      </c>
      <c r="N3434" s="21">
        <f>IF(-(Tabelle1[[#This Row],[80%/20% SCOP]]-5.5)/5.5=1,"n.a.",-(Tabelle1[[#This Row],[80%/20% SCOP]]-5.5)/5.5)</f>
        <v>0.16636363636363638</v>
      </c>
    </row>
    <row r="3435" spans="1:14" ht="20.100000000000001" customHeight="1" x14ac:dyDescent="0.25">
      <c r="A3435" s="24">
        <v>16006776</v>
      </c>
      <c r="B3435" s="15" t="s">
        <v>3161</v>
      </c>
      <c r="C3435" s="15" t="s">
        <v>3502</v>
      </c>
      <c r="D3435" s="16" t="s">
        <v>2</v>
      </c>
      <c r="E3435" s="17">
        <v>10</v>
      </c>
      <c r="F3435" s="18">
        <v>1.78</v>
      </c>
      <c r="G3435" s="17">
        <v>10</v>
      </c>
      <c r="H3435" s="18">
        <v>1.35</v>
      </c>
      <c r="I3435" s="16" t="s">
        <v>40</v>
      </c>
      <c r="J3435" s="16" t="s">
        <v>4</v>
      </c>
      <c r="K3435" s="16" t="s">
        <v>4</v>
      </c>
      <c r="L3435" s="19">
        <f>IF(Tabelle1[[#This Row],[Heizleistung (55°C)]]=0,Tabelle1[[#This Row],[Heizleistung (35°C)]],(Tabelle1[[#This Row],[Heizleistung (35°C)]]+Tabelle1[[#This Row],[Heizleistung (55°C)]])/2)</f>
        <v>10</v>
      </c>
      <c r="M3435" s="20">
        <f>IF(Tabelle1[[#This Row],[Etas 55°C]]=0,0,(Tabelle1[[#This Row],[Etas 35°C]]*0.8+Tabelle1[[#This Row],[Etas 55°C]]*0.2))*2.5</f>
        <v>4.2350000000000003</v>
      </c>
      <c r="N3435" s="21">
        <f>IF(-(Tabelle1[[#This Row],[80%/20% SCOP]]-5.5)/5.5=1,"n.a.",-(Tabelle1[[#This Row],[80%/20% SCOP]]-5.5)/5.5)</f>
        <v>0.22999999999999995</v>
      </c>
    </row>
    <row r="3436" spans="1:14" ht="20.100000000000001" customHeight="1" x14ac:dyDescent="0.25">
      <c r="A3436" s="24">
        <v>16009375</v>
      </c>
      <c r="B3436" s="15" t="s">
        <v>3161</v>
      </c>
      <c r="C3436" s="15" t="s">
        <v>3503</v>
      </c>
      <c r="D3436" s="16" t="s">
        <v>2</v>
      </c>
      <c r="E3436" s="17">
        <v>6</v>
      </c>
      <c r="F3436" s="18">
        <v>1.78</v>
      </c>
      <c r="G3436" s="17">
        <v>6</v>
      </c>
      <c r="H3436" s="18">
        <v>1.34</v>
      </c>
      <c r="I3436" s="16" t="s">
        <v>40</v>
      </c>
      <c r="J3436" s="16" t="s">
        <v>4</v>
      </c>
      <c r="K3436" s="16" t="s">
        <v>4</v>
      </c>
      <c r="L3436" s="19">
        <f>IF(Tabelle1[[#This Row],[Heizleistung (55°C)]]=0,Tabelle1[[#This Row],[Heizleistung (35°C)]],(Tabelle1[[#This Row],[Heizleistung (35°C)]]+Tabelle1[[#This Row],[Heizleistung (55°C)]])/2)</f>
        <v>6</v>
      </c>
      <c r="M3436" s="20">
        <f>IF(Tabelle1[[#This Row],[Etas 55°C]]=0,0,(Tabelle1[[#This Row],[Etas 35°C]]*0.8+Tabelle1[[#This Row],[Etas 55°C]]*0.2))*2.5</f>
        <v>4.2300000000000004</v>
      </c>
      <c r="N3436" s="21">
        <f>IF(-(Tabelle1[[#This Row],[80%/20% SCOP]]-5.5)/5.5=1,"n.a.",-(Tabelle1[[#This Row],[80%/20% SCOP]]-5.5)/5.5)</f>
        <v>0.23090909090909084</v>
      </c>
    </row>
    <row r="3437" spans="1:14" ht="20.100000000000001" customHeight="1" x14ac:dyDescent="0.25">
      <c r="A3437" s="24">
        <v>16008227</v>
      </c>
      <c r="B3437" s="15" t="s">
        <v>3161</v>
      </c>
      <c r="C3437" s="15" t="s">
        <v>3504</v>
      </c>
      <c r="D3437" s="16" t="s">
        <v>2</v>
      </c>
      <c r="E3437" s="17">
        <v>65.900000000000006</v>
      </c>
      <c r="F3437" s="18">
        <v>1.56</v>
      </c>
      <c r="G3437" s="17"/>
      <c r="H3437" s="16"/>
      <c r="I3437" s="16" t="s">
        <v>109</v>
      </c>
      <c r="J3437" s="16" t="s">
        <v>15</v>
      </c>
      <c r="K3437" s="16" t="s">
        <v>4</v>
      </c>
      <c r="L3437" s="19">
        <f>IF(Tabelle1[[#This Row],[Heizleistung (55°C)]]=0,Tabelle1[[#This Row],[Heizleistung (35°C)]],(Tabelle1[[#This Row],[Heizleistung (35°C)]]+Tabelle1[[#This Row],[Heizleistung (55°C)]])/2)</f>
        <v>65.900000000000006</v>
      </c>
      <c r="M3437" s="20">
        <f>IF(Tabelle1[[#This Row],[Etas 55°C]]=0,0,(Tabelle1[[#This Row],[Etas 35°C]]*0.8+Tabelle1[[#This Row],[Etas 55°C]]*0.2))*2.5</f>
        <v>0</v>
      </c>
      <c r="N3437" s="21" t="str">
        <f>IF(-(Tabelle1[[#This Row],[80%/20% SCOP]]-5.5)/5.5=1,"n.a.",-(Tabelle1[[#This Row],[80%/20% SCOP]]-5.5)/5.5)</f>
        <v>n.a.</v>
      </c>
    </row>
    <row r="3438" spans="1:14" ht="20.100000000000001" customHeight="1" x14ac:dyDescent="0.25">
      <c r="A3438" s="24">
        <v>16007811</v>
      </c>
      <c r="B3438" s="15" t="s">
        <v>3161</v>
      </c>
      <c r="C3438" s="15" t="s">
        <v>3505</v>
      </c>
      <c r="D3438" s="16" t="s">
        <v>2</v>
      </c>
      <c r="E3438" s="17">
        <v>159.38999999999999</v>
      </c>
      <c r="F3438" s="18">
        <v>1.53</v>
      </c>
      <c r="G3438" s="17"/>
      <c r="H3438" s="16"/>
      <c r="I3438" s="16" t="s">
        <v>355</v>
      </c>
      <c r="J3438" s="16" t="s">
        <v>15</v>
      </c>
      <c r="K3438" s="16" t="s">
        <v>4</v>
      </c>
      <c r="L3438" s="19">
        <f>IF(Tabelle1[[#This Row],[Heizleistung (55°C)]]=0,Tabelle1[[#This Row],[Heizleistung (35°C)]],(Tabelle1[[#This Row],[Heizleistung (35°C)]]+Tabelle1[[#This Row],[Heizleistung (55°C)]])/2)</f>
        <v>159.38999999999999</v>
      </c>
      <c r="M3438" s="20">
        <f>IF(Tabelle1[[#This Row],[Etas 55°C]]=0,0,(Tabelle1[[#This Row],[Etas 35°C]]*0.8+Tabelle1[[#This Row],[Etas 55°C]]*0.2))*2.5</f>
        <v>0</v>
      </c>
      <c r="N3438" s="21" t="str">
        <f>IF(-(Tabelle1[[#This Row],[80%/20% SCOP]]-5.5)/5.5=1,"n.a.",-(Tabelle1[[#This Row],[80%/20% SCOP]]-5.5)/5.5)</f>
        <v>n.a.</v>
      </c>
    </row>
    <row r="3439" spans="1:14" ht="20.100000000000001" customHeight="1" x14ac:dyDescent="0.25">
      <c r="A3439" s="24">
        <v>16008283</v>
      </c>
      <c r="B3439" s="15" t="s">
        <v>3161</v>
      </c>
      <c r="C3439" s="15" t="s">
        <v>3506</v>
      </c>
      <c r="D3439" s="16" t="s">
        <v>2</v>
      </c>
      <c r="E3439" s="17">
        <v>165.34</v>
      </c>
      <c r="F3439" s="18">
        <v>1.63</v>
      </c>
      <c r="G3439" s="17"/>
      <c r="H3439" s="16"/>
      <c r="I3439" s="16" t="s">
        <v>355</v>
      </c>
      <c r="J3439" s="16" t="s">
        <v>15</v>
      </c>
      <c r="K3439" s="16" t="s">
        <v>4</v>
      </c>
      <c r="L3439" s="19">
        <f>IF(Tabelle1[[#This Row],[Heizleistung (55°C)]]=0,Tabelle1[[#This Row],[Heizleistung (35°C)]],(Tabelle1[[#This Row],[Heizleistung (35°C)]]+Tabelle1[[#This Row],[Heizleistung (55°C)]])/2)</f>
        <v>165.34</v>
      </c>
      <c r="M3439" s="20">
        <f>IF(Tabelle1[[#This Row],[Etas 55°C]]=0,0,(Tabelle1[[#This Row],[Etas 35°C]]*0.8+Tabelle1[[#This Row],[Etas 55°C]]*0.2))*2.5</f>
        <v>0</v>
      </c>
      <c r="N3439" s="21" t="str">
        <f>IF(-(Tabelle1[[#This Row],[80%/20% SCOP]]-5.5)/5.5=1,"n.a.",-(Tabelle1[[#This Row],[80%/20% SCOP]]-5.5)/5.5)</f>
        <v>n.a.</v>
      </c>
    </row>
    <row r="3440" spans="1:14" ht="20.100000000000001" customHeight="1" x14ac:dyDescent="0.25">
      <c r="A3440" s="24">
        <v>16009525</v>
      </c>
      <c r="B3440" s="15" t="s">
        <v>3161</v>
      </c>
      <c r="C3440" s="15" t="s">
        <v>3507</v>
      </c>
      <c r="D3440" s="16" t="s">
        <v>2</v>
      </c>
      <c r="E3440" s="17">
        <v>14</v>
      </c>
      <c r="F3440" s="18">
        <v>1.77</v>
      </c>
      <c r="G3440" s="17">
        <v>14</v>
      </c>
      <c r="H3440" s="18">
        <v>1.34</v>
      </c>
      <c r="I3440" s="16" t="s">
        <v>40</v>
      </c>
      <c r="J3440" s="16" t="s">
        <v>4</v>
      </c>
      <c r="K3440" s="16" t="s">
        <v>4</v>
      </c>
      <c r="L3440" s="19">
        <f>IF(Tabelle1[[#This Row],[Heizleistung (55°C)]]=0,Tabelle1[[#This Row],[Heizleistung (35°C)]],(Tabelle1[[#This Row],[Heizleistung (35°C)]]+Tabelle1[[#This Row],[Heizleistung (55°C)]])/2)</f>
        <v>14</v>
      </c>
      <c r="M3440" s="20">
        <f>IF(Tabelle1[[#This Row],[Etas 55°C]]=0,0,(Tabelle1[[#This Row],[Etas 35°C]]*0.8+Tabelle1[[#This Row],[Etas 55°C]]*0.2))*2.5</f>
        <v>4.2100000000000009</v>
      </c>
      <c r="N3440" s="21">
        <f>IF(-(Tabelle1[[#This Row],[80%/20% SCOP]]-5.5)/5.5=1,"n.a.",-(Tabelle1[[#This Row],[80%/20% SCOP]]-5.5)/5.5)</f>
        <v>0.23454545454545439</v>
      </c>
    </row>
    <row r="3441" spans="1:14" ht="20.100000000000001" customHeight="1" x14ac:dyDescent="0.25">
      <c r="A3441" s="24">
        <v>16009442</v>
      </c>
      <c r="B3441" s="15" t="s">
        <v>3161</v>
      </c>
      <c r="C3441" s="15" t="s">
        <v>3508</v>
      </c>
      <c r="D3441" s="16" t="s">
        <v>2</v>
      </c>
      <c r="E3441" s="17">
        <v>10</v>
      </c>
      <c r="F3441" s="18">
        <v>1.77</v>
      </c>
      <c r="G3441" s="17">
        <v>10</v>
      </c>
      <c r="H3441" s="18">
        <v>1.3</v>
      </c>
      <c r="I3441" s="16" t="s">
        <v>40</v>
      </c>
      <c r="J3441" s="16" t="s">
        <v>4</v>
      </c>
      <c r="K3441" s="16" t="s">
        <v>4</v>
      </c>
      <c r="L3441" s="19">
        <f>IF(Tabelle1[[#This Row],[Heizleistung (55°C)]]=0,Tabelle1[[#This Row],[Heizleistung (35°C)]],(Tabelle1[[#This Row],[Heizleistung (35°C)]]+Tabelle1[[#This Row],[Heizleistung (55°C)]])/2)</f>
        <v>10</v>
      </c>
      <c r="M3441" s="20">
        <f>IF(Tabelle1[[#This Row],[Etas 55°C]]=0,0,(Tabelle1[[#This Row],[Etas 35°C]]*0.8+Tabelle1[[#This Row],[Etas 55°C]]*0.2))*2.5</f>
        <v>4.1900000000000004</v>
      </c>
      <c r="N3441" s="21">
        <f>IF(-(Tabelle1[[#This Row],[80%/20% SCOP]]-5.5)/5.5=1,"n.a.",-(Tabelle1[[#This Row],[80%/20% SCOP]]-5.5)/5.5)</f>
        <v>0.23818181818181811</v>
      </c>
    </row>
    <row r="3442" spans="1:14" ht="20.100000000000001" customHeight="1" x14ac:dyDescent="0.25">
      <c r="A3442" s="24">
        <v>16008030</v>
      </c>
      <c r="B3442" s="15" t="s">
        <v>3161</v>
      </c>
      <c r="C3442" s="15" t="s">
        <v>3509</v>
      </c>
      <c r="D3442" s="16" t="s">
        <v>2</v>
      </c>
      <c r="E3442" s="17">
        <v>339.3</v>
      </c>
      <c r="F3442" s="18">
        <v>1.58</v>
      </c>
      <c r="G3442" s="17"/>
      <c r="H3442" s="16"/>
      <c r="I3442" s="16" t="s">
        <v>130</v>
      </c>
      <c r="J3442" s="16" t="s">
        <v>15</v>
      </c>
      <c r="K3442" s="16" t="s">
        <v>4</v>
      </c>
      <c r="L3442" s="19">
        <f>IF(Tabelle1[[#This Row],[Heizleistung (55°C)]]=0,Tabelle1[[#This Row],[Heizleistung (35°C)]],(Tabelle1[[#This Row],[Heizleistung (35°C)]]+Tabelle1[[#This Row],[Heizleistung (55°C)]])/2)</f>
        <v>339.3</v>
      </c>
      <c r="M3442" s="20">
        <f>IF(Tabelle1[[#This Row],[Etas 55°C]]=0,0,(Tabelle1[[#This Row],[Etas 35°C]]*0.8+Tabelle1[[#This Row],[Etas 55°C]]*0.2))*2.5</f>
        <v>0</v>
      </c>
      <c r="N3442" s="21" t="str">
        <f>IF(-(Tabelle1[[#This Row],[80%/20% SCOP]]-5.5)/5.5=1,"n.a.",-(Tabelle1[[#This Row],[80%/20% SCOP]]-5.5)/5.5)</f>
        <v>n.a.</v>
      </c>
    </row>
    <row r="3443" spans="1:14" ht="20.100000000000001" customHeight="1" x14ac:dyDescent="0.25">
      <c r="A3443" s="24">
        <v>16008310</v>
      </c>
      <c r="B3443" s="15" t="s">
        <v>3161</v>
      </c>
      <c r="C3443" s="15" t="s">
        <v>3510</v>
      </c>
      <c r="D3443" s="16" t="s">
        <v>2</v>
      </c>
      <c r="E3443" s="17">
        <v>45.98</v>
      </c>
      <c r="F3443" s="18">
        <v>1.6</v>
      </c>
      <c r="G3443" s="17"/>
      <c r="H3443" s="16"/>
      <c r="I3443" s="16" t="s">
        <v>109</v>
      </c>
      <c r="J3443" s="16" t="s">
        <v>15</v>
      </c>
      <c r="K3443" s="16" t="s">
        <v>4</v>
      </c>
      <c r="L3443" s="19">
        <f>IF(Tabelle1[[#This Row],[Heizleistung (55°C)]]=0,Tabelle1[[#This Row],[Heizleistung (35°C)]],(Tabelle1[[#This Row],[Heizleistung (35°C)]]+Tabelle1[[#This Row],[Heizleistung (55°C)]])/2)</f>
        <v>45.98</v>
      </c>
      <c r="M3443" s="20">
        <f>IF(Tabelle1[[#This Row],[Etas 55°C]]=0,0,(Tabelle1[[#This Row],[Etas 35°C]]*0.8+Tabelle1[[#This Row],[Etas 55°C]]*0.2))*2.5</f>
        <v>0</v>
      </c>
      <c r="N3443" s="21" t="str">
        <f>IF(-(Tabelle1[[#This Row],[80%/20% SCOP]]-5.5)/5.5=1,"n.a.",-(Tabelle1[[#This Row],[80%/20% SCOP]]-5.5)/5.5)</f>
        <v>n.a.</v>
      </c>
    </row>
    <row r="3444" spans="1:14" ht="20.100000000000001" customHeight="1" x14ac:dyDescent="0.25">
      <c r="A3444" s="24">
        <v>16014327</v>
      </c>
      <c r="B3444" s="15" t="s">
        <v>3161</v>
      </c>
      <c r="C3444" s="15" t="s">
        <v>3511</v>
      </c>
      <c r="D3444" s="16" t="s">
        <v>2</v>
      </c>
      <c r="E3444" s="17">
        <v>6</v>
      </c>
      <c r="F3444" s="18">
        <v>1.88</v>
      </c>
      <c r="G3444" s="17">
        <v>6</v>
      </c>
      <c r="H3444" s="18">
        <v>1.31</v>
      </c>
      <c r="I3444" s="16" t="s">
        <v>40</v>
      </c>
      <c r="J3444" s="16" t="s">
        <v>4</v>
      </c>
      <c r="K3444" s="16" t="s">
        <v>4</v>
      </c>
      <c r="L3444" s="19">
        <f>IF(Tabelle1[[#This Row],[Heizleistung (55°C)]]=0,Tabelle1[[#This Row],[Heizleistung (35°C)]],(Tabelle1[[#This Row],[Heizleistung (35°C)]]+Tabelle1[[#This Row],[Heizleistung (55°C)]])/2)</f>
        <v>6</v>
      </c>
      <c r="M3444" s="20">
        <f>IF(Tabelle1[[#This Row],[Etas 55°C]]=0,0,(Tabelle1[[#This Row],[Etas 35°C]]*0.8+Tabelle1[[#This Row],[Etas 55°C]]*0.2))*2.5</f>
        <v>4.415</v>
      </c>
      <c r="N3444" s="21">
        <f>IF(-(Tabelle1[[#This Row],[80%/20% SCOP]]-5.5)/5.5=1,"n.a.",-(Tabelle1[[#This Row],[80%/20% SCOP]]-5.5)/5.5)</f>
        <v>0.19727272727272727</v>
      </c>
    </row>
    <row r="3445" spans="1:14" ht="20.100000000000001" customHeight="1" x14ac:dyDescent="0.25">
      <c r="A3445" s="24">
        <v>16007804</v>
      </c>
      <c r="B3445" s="15" t="s">
        <v>3161</v>
      </c>
      <c r="C3445" s="15" t="s">
        <v>3512</v>
      </c>
      <c r="D3445" s="16" t="s">
        <v>2</v>
      </c>
      <c r="E3445" s="17">
        <v>159.38999999999999</v>
      </c>
      <c r="F3445" s="18">
        <v>1.53</v>
      </c>
      <c r="G3445" s="17"/>
      <c r="H3445" s="16"/>
      <c r="I3445" s="16" t="s">
        <v>355</v>
      </c>
      <c r="J3445" s="16" t="s">
        <v>15</v>
      </c>
      <c r="K3445" s="16" t="s">
        <v>4</v>
      </c>
      <c r="L3445" s="19">
        <f>IF(Tabelle1[[#This Row],[Heizleistung (55°C)]]=0,Tabelle1[[#This Row],[Heizleistung (35°C)]],(Tabelle1[[#This Row],[Heizleistung (35°C)]]+Tabelle1[[#This Row],[Heizleistung (55°C)]])/2)</f>
        <v>159.38999999999999</v>
      </c>
      <c r="M3445" s="20">
        <f>IF(Tabelle1[[#This Row],[Etas 55°C]]=0,0,(Tabelle1[[#This Row],[Etas 35°C]]*0.8+Tabelle1[[#This Row],[Etas 55°C]]*0.2))*2.5</f>
        <v>0</v>
      </c>
      <c r="N3445" s="21" t="str">
        <f>IF(-(Tabelle1[[#This Row],[80%/20% SCOP]]-5.5)/5.5=1,"n.a.",-(Tabelle1[[#This Row],[80%/20% SCOP]]-5.5)/5.5)</f>
        <v>n.a.</v>
      </c>
    </row>
    <row r="3446" spans="1:14" ht="20.100000000000001" customHeight="1" x14ac:dyDescent="0.25">
      <c r="A3446" s="24">
        <v>16006781</v>
      </c>
      <c r="B3446" s="15" t="s">
        <v>3161</v>
      </c>
      <c r="C3446" s="15" t="s">
        <v>3513</v>
      </c>
      <c r="D3446" s="16" t="s">
        <v>2</v>
      </c>
      <c r="E3446" s="17">
        <v>12</v>
      </c>
      <c r="F3446" s="18">
        <v>1.77</v>
      </c>
      <c r="G3446" s="17">
        <v>12</v>
      </c>
      <c r="H3446" s="18">
        <v>1.34</v>
      </c>
      <c r="I3446" s="16" t="s">
        <v>40</v>
      </c>
      <c r="J3446" s="16" t="s">
        <v>4</v>
      </c>
      <c r="K3446" s="16" t="s">
        <v>4</v>
      </c>
      <c r="L3446" s="19">
        <f>IF(Tabelle1[[#This Row],[Heizleistung (55°C)]]=0,Tabelle1[[#This Row],[Heizleistung (35°C)]],(Tabelle1[[#This Row],[Heizleistung (35°C)]]+Tabelle1[[#This Row],[Heizleistung (55°C)]])/2)</f>
        <v>12</v>
      </c>
      <c r="M3446" s="20">
        <f>IF(Tabelle1[[#This Row],[Etas 55°C]]=0,0,(Tabelle1[[#This Row],[Etas 35°C]]*0.8+Tabelle1[[#This Row],[Etas 55°C]]*0.2))*2.5</f>
        <v>4.2100000000000009</v>
      </c>
      <c r="N3446" s="21">
        <f>IF(-(Tabelle1[[#This Row],[80%/20% SCOP]]-5.5)/5.5=1,"n.a.",-(Tabelle1[[#This Row],[80%/20% SCOP]]-5.5)/5.5)</f>
        <v>0.23454545454545439</v>
      </c>
    </row>
    <row r="3447" spans="1:14" ht="20.100000000000001" customHeight="1" x14ac:dyDescent="0.25">
      <c r="A3447" s="24">
        <v>16010799</v>
      </c>
      <c r="B3447" s="15" t="s">
        <v>3161</v>
      </c>
      <c r="C3447" s="15" t="s">
        <v>3514</v>
      </c>
      <c r="D3447" s="16" t="s">
        <v>2</v>
      </c>
      <c r="E3447" s="17">
        <v>5</v>
      </c>
      <c r="F3447" s="18">
        <v>1.82</v>
      </c>
      <c r="G3447" s="17">
        <v>5</v>
      </c>
      <c r="H3447" s="18">
        <v>1.38</v>
      </c>
      <c r="I3447" s="16" t="s">
        <v>3</v>
      </c>
      <c r="J3447" s="16" t="s">
        <v>4</v>
      </c>
      <c r="K3447" s="16" t="s">
        <v>4</v>
      </c>
      <c r="L3447" s="19">
        <f>IF(Tabelle1[[#This Row],[Heizleistung (55°C)]]=0,Tabelle1[[#This Row],[Heizleistung (35°C)]],(Tabelle1[[#This Row],[Heizleistung (35°C)]]+Tabelle1[[#This Row],[Heizleistung (55°C)]])/2)</f>
        <v>5</v>
      </c>
      <c r="M3447" s="20">
        <f>IF(Tabelle1[[#This Row],[Etas 55°C]]=0,0,(Tabelle1[[#This Row],[Etas 35°C]]*0.8+Tabelle1[[#This Row],[Etas 55°C]]*0.2))*2.5</f>
        <v>4.33</v>
      </c>
      <c r="N3447" s="21">
        <f>IF(-(Tabelle1[[#This Row],[80%/20% SCOP]]-5.5)/5.5=1,"n.a.",-(Tabelle1[[#This Row],[80%/20% SCOP]]-5.5)/5.5)</f>
        <v>0.21272727272727271</v>
      </c>
    </row>
    <row r="3448" spans="1:14" ht="20.100000000000001" customHeight="1" x14ac:dyDescent="0.25">
      <c r="A3448" s="24">
        <v>16008119</v>
      </c>
      <c r="B3448" s="15" t="s">
        <v>3161</v>
      </c>
      <c r="C3448" s="15" t="s">
        <v>3515</v>
      </c>
      <c r="D3448" s="16" t="s">
        <v>2</v>
      </c>
      <c r="E3448" s="17">
        <v>366.17</v>
      </c>
      <c r="F3448" s="18">
        <v>1.55</v>
      </c>
      <c r="G3448" s="17"/>
      <c r="H3448" s="16"/>
      <c r="I3448" s="16" t="s">
        <v>3166</v>
      </c>
      <c r="J3448" s="16" t="s">
        <v>15</v>
      </c>
      <c r="K3448" s="16" t="s">
        <v>4</v>
      </c>
      <c r="L3448" s="19">
        <f>IF(Tabelle1[[#This Row],[Heizleistung (55°C)]]=0,Tabelle1[[#This Row],[Heizleistung (35°C)]],(Tabelle1[[#This Row],[Heizleistung (35°C)]]+Tabelle1[[#This Row],[Heizleistung (55°C)]])/2)</f>
        <v>366.17</v>
      </c>
      <c r="M3448" s="20">
        <f>IF(Tabelle1[[#This Row],[Etas 55°C]]=0,0,(Tabelle1[[#This Row],[Etas 35°C]]*0.8+Tabelle1[[#This Row],[Etas 55°C]]*0.2))*2.5</f>
        <v>0</v>
      </c>
      <c r="N3448" s="21" t="str">
        <f>IF(-(Tabelle1[[#This Row],[80%/20% SCOP]]-5.5)/5.5=1,"n.a.",-(Tabelle1[[#This Row],[80%/20% SCOP]]-5.5)/5.5)</f>
        <v>n.a.</v>
      </c>
    </row>
    <row r="3449" spans="1:14" ht="20.100000000000001" customHeight="1" x14ac:dyDescent="0.25">
      <c r="A3449" s="24">
        <v>16008742</v>
      </c>
      <c r="B3449" s="15" t="s">
        <v>3161</v>
      </c>
      <c r="C3449" s="15" t="s">
        <v>3516</v>
      </c>
      <c r="D3449" s="16" t="s">
        <v>2</v>
      </c>
      <c r="E3449" s="17">
        <v>367.76</v>
      </c>
      <c r="F3449" s="18">
        <v>1.53</v>
      </c>
      <c r="G3449" s="17"/>
      <c r="H3449" s="16"/>
      <c r="I3449" s="16" t="s">
        <v>355</v>
      </c>
      <c r="J3449" s="16" t="s">
        <v>15</v>
      </c>
      <c r="K3449" s="16" t="s">
        <v>4</v>
      </c>
      <c r="L3449" s="19">
        <f>IF(Tabelle1[[#This Row],[Heizleistung (55°C)]]=0,Tabelle1[[#This Row],[Heizleistung (35°C)]],(Tabelle1[[#This Row],[Heizleistung (35°C)]]+Tabelle1[[#This Row],[Heizleistung (55°C)]])/2)</f>
        <v>367.76</v>
      </c>
      <c r="M3449" s="20">
        <f>IF(Tabelle1[[#This Row],[Etas 55°C]]=0,0,(Tabelle1[[#This Row],[Etas 35°C]]*0.8+Tabelle1[[#This Row],[Etas 55°C]]*0.2))*2.5</f>
        <v>0</v>
      </c>
      <c r="N3449" s="21" t="str">
        <f>IF(-(Tabelle1[[#This Row],[80%/20% SCOP]]-5.5)/5.5=1,"n.a.",-(Tabelle1[[#This Row],[80%/20% SCOP]]-5.5)/5.5)</f>
        <v>n.a.</v>
      </c>
    </row>
    <row r="3450" spans="1:14" ht="20.100000000000001" customHeight="1" x14ac:dyDescent="0.25">
      <c r="A3450" s="24">
        <v>16011109</v>
      </c>
      <c r="B3450" s="15" t="s">
        <v>3161</v>
      </c>
      <c r="C3450" s="15" t="s">
        <v>3517</v>
      </c>
      <c r="D3450" s="16" t="s">
        <v>2</v>
      </c>
      <c r="E3450" s="17">
        <v>10</v>
      </c>
      <c r="F3450" s="18">
        <v>1.95</v>
      </c>
      <c r="G3450" s="17">
        <v>10</v>
      </c>
      <c r="H3450" s="18">
        <v>1.36</v>
      </c>
      <c r="I3450" s="16" t="s">
        <v>40</v>
      </c>
      <c r="J3450" s="16" t="s">
        <v>4</v>
      </c>
      <c r="K3450" s="16" t="s">
        <v>4</v>
      </c>
      <c r="L3450" s="19">
        <f>IF(Tabelle1[[#This Row],[Heizleistung (55°C)]]=0,Tabelle1[[#This Row],[Heizleistung (35°C)]],(Tabelle1[[#This Row],[Heizleistung (35°C)]]+Tabelle1[[#This Row],[Heizleistung (55°C)]])/2)</f>
        <v>10</v>
      </c>
      <c r="M3450" s="20">
        <f>IF(Tabelle1[[#This Row],[Etas 55°C]]=0,0,(Tabelle1[[#This Row],[Etas 35°C]]*0.8+Tabelle1[[#This Row],[Etas 55°C]]*0.2))*2.5</f>
        <v>4.58</v>
      </c>
      <c r="N3450" s="21">
        <f>IF(-(Tabelle1[[#This Row],[80%/20% SCOP]]-5.5)/5.5=1,"n.a.",-(Tabelle1[[#This Row],[80%/20% SCOP]]-5.5)/5.5)</f>
        <v>0.16727272727272727</v>
      </c>
    </row>
    <row r="3451" spans="1:14" ht="20.100000000000001" customHeight="1" x14ac:dyDescent="0.25">
      <c r="A3451" s="24">
        <v>16008823</v>
      </c>
      <c r="B3451" s="15" t="s">
        <v>3161</v>
      </c>
      <c r="C3451" s="15" t="s">
        <v>3518</v>
      </c>
      <c r="D3451" s="16" t="s">
        <v>2</v>
      </c>
      <c r="E3451" s="17">
        <v>319.16000000000003</v>
      </c>
      <c r="F3451" s="18">
        <v>1.48</v>
      </c>
      <c r="G3451" s="17"/>
      <c r="H3451" s="16"/>
      <c r="I3451" s="16" t="s">
        <v>355</v>
      </c>
      <c r="J3451" s="16" t="s">
        <v>15</v>
      </c>
      <c r="K3451" s="16" t="s">
        <v>4</v>
      </c>
      <c r="L3451" s="19">
        <f>IF(Tabelle1[[#This Row],[Heizleistung (55°C)]]=0,Tabelle1[[#This Row],[Heizleistung (35°C)]],(Tabelle1[[#This Row],[Heizleistung (35°C)]]+Tabelle1[[#This Row],[Heizleistung (55°C)]])/2)</f>
        <v>319.16000000000003</v>
      </c>
      <c r="M3451" s="20">
        <f>IF(Tabelle1[[#This Row],[Etas 55°C]]=0,0,(Tabelle1[[#This Row],[Etas 35°C]]*0.8+Tabelle1[[#This Row],[Etas 55°C]]*0.2))*2.5</f>
        <v>0</v>
      </c>
      <c r="N3451" s="21" t="str">
        <f>IF(-(Tabelle1[[#This Row],[80%/20% SCOP]]-5.5)/5.5=1,"n.a.",-(Tabelle1[[#This Row],[80%/20% SCOP]]-5.5)/5.5)</f>
        <v>n.a.</v>
      </c>
    </row>
    <row r="3452" spans="1:14" ht="20.100000000000001" customHeight="1" x14ac:dyDescent="0.25">
      <c r="A3452" s="24">
        <v>16009561</v>
      </c>
      <c r="B3452" s="15" t="s">
        <v>3161</v>
      </c>
      <c r="C3452" s="15" t="s">
        <v>3519</v>
      </c>
      <c r="D3452" s="16" t="s">
        <v>2</v>
      </c>
      <c r="E3452" s="17">
        <v>8</v>
      </c>
      <c r="F3452" s="18">
        <v>1.76</v>
      </c>
      <c r="G3452" s="17">
        <v>8</v>
      </c>
      <c r="H3452" s="18">
        <v>1.3</v>
      </c>
      <c r="I3452" s="16" t="s">
        <v>40</v>
      </c>
      <c r="J3452" s="16" t="s">
        <v>4</v>
      </c>
      <c r="K3452" s="16" t="s">
        <v>4</v>
      </c>
      <c r="L3452" s="19">
        <f>IF(Tabelle1[[#This Row],[Heizleistung (55°C)]]=0,Tabelle1[[#This Row],[Heizleistung (35°C)]],(Tabelle1[[#This Row],[Heizleistung (35°C)]]+Tabelle1[[#This Row],[Heizleistung (55°C)]])/2)</f>
        <v>8</v>
      </c>
      <c r="M3452" s="20">
        <f>IF(Tabelle1[[#This Row],[Etas 55°C]]=0,0,(Tabelle1[[#This Row],[Etas 35°C]]*0.8+Tabelle1[[#This Row],[Etas 55°C]]*0.2))*2.5</f>
        <v>4.17</v>
      </c>
      <c r="N3452" s="21">
        <f>IF(-(Tabelle1[[#This Row],[80%/20% SCOP]]-5.5)/5.5=1,"n.a.",-(Tabelle1[[#This Row],[80%/20% SCOP]]-5.5)/5.5)</f>
        <v>0.24181818181818182</v>
      </c>
    </row>
    <row r="3453" spans="1:14" ht="20.100000000000001" customHeight="1" x14ac:dyDescent="0.25">
      <c r="A3453" s="24">
        <v>16014365</v>
      </c>
      <c r="B3453" s="15" t="s">
        <v>3161</v>
      </c>
      <c r="C3453" s="15" t="s">
        <v>3520</v>
      </c>
      <c r="D3453" s="16" t="s">
        <v>2</v>
      </c>
      <c r="E3453" s="17">
        <v>14</v>
      </c>
      <c r="F3453" s="18">
        <v>1.85</v>
      </c>
      <c r="G3453" s="17">
        <v>14</v>
      </c>
      <c r="H3453" s="18">
        <v>1.42</v>
      </c>
      <c r="I3453" s="16" t="s">
        <v>40</v>
      </c>
      <c r="J3453" s="16" t="s">
        <v>4</v>
      </c>
      <c r="K3453" s="16" t="s">
        <v>4</v>
      </c>
      <c r="L3453" s="19">
        <f>IF(Tabelle1[[#This Row],[Heizleistung (55°C)]]=0,Tabelle1[[#This Row],[Heizleistung (35°C)]],(Tabelle1[[#This Row],[Heizleistung (35°C)]]+Tabelle1[[#This Row],[Heizleistung (55°C)]])/2)</f>
        <v>14</v>
      </c>
      <c r="M3453" s="20">
        <f>IF(Tabelle1[[#This Row],[Etas 55°C]]=0,0,(Tabelle1[[#This Row],[Etas 35°C]]*0.8+Tabelle1[[#This Row],[Etas 55°C]]*0.2))*2.5</f>
        <v>4.41</v>
      </c>
      <c r="N3453" s="21">
        <f>IF(-(Tabelle1[[#This Row],[80%/20% SCOP]]-5.5)/5.5=1,"n.a.",-(Tabelle1[[#This Row],[80%/20% SCOP]]-5.5)/5.5)</f>
        <v>0.19818181818181815</v>
      </c>
    </row>
    <row r="3454" spans="1:14" ht="20.100000000000001" customHeight="1" x14ac:dyDescent="0.25">
      <c r="A3454" s="24">
        <v>16014357</v>
      </c>
      <c r="B3454" s="15" t="s">
        <v>3161</v>
      </c>
      <c r="C3454" s="15" t="s">
        <v>3521</v>
      </c>
      <c r="D3454" s="16" t="s">
        <v>2</v>
      </c>
      <c r="E3454" s="17">
        <v>12.1</v>
      </c>
      <c r="F3454" s="18">
        <v>1.82</v>
      </c>
      <c r="G3454" s="17">
        <v>12.1</v>
      </c>
      <c r="H3454" s="18">
        <v>1.38</v>
      </c>
      <c r="I3454" s="16" t="s">
        <v>40</v>
      </c>
      <c r="J3454" s="16" t="s">
        <v>4</v>
      </c>
      <c r="K3454" s="16" t="s">
        <v>4</v>
      </c>
      <c r="L3454" s="19">
        <f>IF(Tabelle1[[#This Row],[Heizleistung (55°C)]]=0,Tabelle1[[#This Row],[Heizleistung (35°C)]],(Tabelle1[[#This Row],[Heizleistung (35°C)]]+Tabelle1[[#This Row],[Heizleistung (55°C)]])/2)</f>
        <v>12.1</v>
      </c>
      <c r="M3454" s="20">
        <f>IF(Tabelle1[[#This Row],[Etas 55°C]]=0,0,(Tabelle1[[#This Row],[Etas 35°C]]*0.8+Tabelle1[[#This Row],[Etas 55°C]]*0.2))*2.5</f>
        <v>4.33</v>
      </c>
      <c r="N3454" s="21">
        <f>IF(-(Tabelle1[[#This Row],[80%/20% SCOP]]-5.5)/5.5=1,"n.a.",-(Tabelle1[[#This Row],[80%/20% SCOP]]-5.5)/5.5)</f>
        <v>0.21272727272727271</v>
      </c>
    </row>
    <row r="3455" spans="1:14" ht="20.100000000000001" customHeight="1" x14ac:dyDescent="0.25">
      <c r="A3455" s="24">
        <v>16008011</v>
      </c>
      <c r="B3455" s="15" t="s">
        <v>3161</v>
      </c>
      <c r="C3455" s="15" t="s">
        <v>3522</v>
      </c>
      <c r="D3455" s="16" t="s">
        <v>2</v>
      </c>
      <c r="E3455" s="17">
        <v>268.01</v>
      </c>
      <c r="F3455" s="18">
        <v>1.47</v>
      </c>
      <c r="G3455" s="17"/>
      <c r="H3455" s="16"/>
      <c r="I3455" s="16" t="s">
        <v>355</v>
      </c>
      <c r="J3455" s="16" t="s">
        <v>15</v>
      </c>
      <c r="K3455" s="16" t="s">
        <v>4</v>
      </c>
      <c r="L3455" s="19">
        <f>IF(Tabelle1[[#This Row],[Heizleistung (55°C)]]=0,Tabelle1[[#This Row],[Heizleistung (35°C)]],(Tabelle1[[#This Row],[Heizleistung (35°C)]]+Tabelle1[[#This Row],[Heizleistung (55°C)]])/2)</f>
        <v>268.01</v>
      </c>
      <c r="M3455" s="20">
        <f>IF(Tabelle1[[#This Row],[Etas 55°C]]=0,0,(Tabelle1[[#This Row],[Etas 35°C]]*0.8+Tabelle1[[#This Row],[Etas 55°C]]*0.2))*2.5</f>
        <v>0</v>
      </c>
      <c r="N3455" s="21" t="str">
        <f>IF(-(Tabelle1[[#This Row],[80%/20% SCOP]]-5.5)/5.5=1,"n.a.",-(Tabelle1[[#This Row],[80%/20% SCOP]]-5.5)/5.5)</f>
        <v>n.a.</v>
      </c>
    </row>
    <row r="3456" spans="1:14" ht="20.100000000000001" customHeight="1" x14ac:dyDescent="0.25">
      <c r="A3456" s="24">
        <v>16008681</v>
      </c>
      <c r="B3456" s="15" t="s">
        <v>3161</v>
      </c>
      <c r="C3456" s="15" t="s">
        <v>3523</v>
      </c>
      <c r="D3456" s="16" t="s">
        <v>2</v>
      </c>
      <c r="E3456" s="17">
        <v>385.7</v>
      </c>
      <c r="F3456" s="18">
        <v>1.49</v>
      </c>
      <c r="G3456" s="17"/>
      <c r="H3456" s="16"/>
      <c r="I3456" s="16" t="s">
        <v>355</v>
      </c>
      <c r="J3456" s="16" t="s">
        <v>15</v>
      </c>
      <c r="K3456" s="16" t="s">
        <v>4</v>
      </c>
      <c r="L3456" s="19">
        <f>IF(Tabelle1[[#This Row],[Heizleistung (55°C)]]=0,Tabelle1[[#This Row],[Heizleistung (35°C)]],(Tabelle1[[#This Row],[Heizleistung (35°C)]]+Tabelle1[[#This Row],[Heizleistung (55°C)]])/2)</f>
        <v>385.7</v>
      </c>
      <c r="M3456" s="20">
        <f>IF(Tabelle1[[#This Row],[Etas 55°C]]=0,0,(Tabelle1[[#This Row],[Etas 35°C]]*0.8+Tabelle1[[#This Row],[Etas 55°C]]*0.2))*2.5</f>
        <v>0</v>
      </c>
      <c r="N3456" s="21" t="str">
        <f>IF(-(Tabelle1[[#This Row],[80%/20% SCOP]]-5.5)/5.5=1,"n.a.",-(Tabelle1[[#This Row],[80%/20% SCOP]]-5.5)/5.5)</f>
        <v>n.a.</v>
      </c>
    </row>
    <row r="3457" spans="1:14" ht="20.100000000000001" customHeight="1" x14ac:dyDescent="0.25">
      <c r="A3457" s="24">
        <v>16011404</v>
      </c>
      <c r="B3457" s="15" t="s">
        <v>3161</v>
      </c>
      <c r="C3457" s="15" t="s">
        <v>3524</v>
      </c>
      <c r="D3457" s="16" t="s">
        <v>2</v>
      </c>
      <c r="E3457" s="17">
        <v>5</v>
      </c>
      <c r="F3457" s="18">
        <v>1.75</v>
      </c>
      <c r="G3457" s="17">
        <v>5</v>
      </c>
      <c r="H3457" s="18">
        <v>1.37</v>
      </c>
      <c r="I3457" s="16" t="s">
        <v>3</v>
      </c>
      <c r="J3457" s="16" t="s">
        <v>4</v>
      </c>
      <c r="K3457" s="16" t="s">
        <v>4</v>
      </c>
      <c r="L3457" s="19">
        <f>IF(Tabelle1[[#This Row],[Heizleistung (55°C)]]=0,Tabelle1[[#This Row],[Heizleistung (35°C)]],(Tabelle1[[#This Row],[Heizleistung (35°C)]]+Tabelle1[[#This Row],[Heizleistung (55°C)]])/2)</f>
        <v>5</v>
      </c>
      <c r="M3457" s="20">
        <f>IF(Tabelle1[[#This Row],[Etas 55°C]]=0,0,(Tabelle1[[#This Row],[Etas 35°C]]*0.8+Tabelle1[[#This Row],[Etas 55°C]]*0.2))*2.5</f>
        <v>4.1850000000000005</v>
      </c>
      <c r="N3457" s="21">
        <f>IF(-(Tabelle1[[#This Row],[80%/20% SCOP]]-5.5)/5.5=1,"n.a.",-(Tabelle1[[#This Row],[80%/20% SCOP]]-5.5)/5.5)</f>
        <v>0.23909090909090899</v>
      </c>
    </row>
    <row r="3458" spans="1:14" ht="20.100000000000001" customHeight="1" x14ac:dyDescent="0.25">
      <c r="A3458" s="24">
        <v>16008315</v>
      </c>
      <c r="B3458" s="15" t="s">
        <v>3161</v>
      </c>
      <c r="C3458" s="15" t="s">
        <v>3525</v>
      </c>
      <c r="D3458" s="16" t="s">
        <v>2</v>
      </c>
      <c r="E3458" s="17">
        <v>84.38</v>
      </c>
      <c r="F3458" s="18">
        <v>1.56</v>
      </c>
      <c r="G3458" s="17"/>
      <c r="H3458" s="16"/>
      <c r="I3458" s="16" t="s">
        <v>109</v>
      </c>
      <c r="J3458" s="16" t="s">
        <v>15</v>
      </c>
      <c r="K3458" s="16" t="s">
        <v>4</v>
      </c>
      <c r="L3458" s="19">
        <f>IF(Tabelle1[[#This Row],[Heizleistung (55°C)]]=0,Tabelle1[[#This Row],[Heizleistung (35°C)]],(Tabelle1[[#This Row],[Heizleistung (35°C)]]+Tabelle1[[#This Row],[Heizleistung (55°C)]])/2)</f>
        <v>84.38</v>
      </c>
      <c r="M3458" s="20">
        <f>IF(Tabelle1[[#This Row],[Etas 55°C]]=0,0,(Tabelle1[[#This Row],[Etas 35°C]]*0.8+Tabelle1[[#This Row],[Etas 55°C]]*0.2))*2.5</f>
        <v>0</v>
      </c>
      <c r="N3458" s="21" t="str">
        <f>IF(-(Tabelle1[[#This Row],[80%/20% SCOP]]-5.5)/5.5=1,"n.a.",-(Tabelle1[[#This Row],[80%/20% SCOP]]-5.5)/5.5)</f>
        <v>n.a.</v>
      </c>
    </row>
    <row r="3459" spans="1:14" ht="20.100000000000001" customHeight="1" x14ac:dyDescent="0.25">
      <c r="A3459" s="24">
        <v>16014299</v>
      </c>
      <c r="B3459" s="15" t="s">
        <v>3161</v>
      </c>
      <c r="C3459" s="15" t="s">
        <v>3526</v>
      </c>
      <c r="D3459" s="16" t="s">
        <v>2</v>
      </c>
      <c r="E3459" s="17">
        <v>10</v>
      </c>
      <c r="F3459" s="18">
        <v>1.8</v>
      </c>
      <c r="G3459" s="17">
        <v>10</v>
      </c>
      <c r="H3459" s="18">
        <v>1.34</v>
      </c>
      <c r="I3459" s="16" t="s">
        <v>40</v>
      </c>
      <c r="J3459" s="16" t="s">
        <v>4</v>
      </c>
      <c r="K3459" s="16" t="s">
        <v>4</v>
      </c>
      <c r="L3459" s="19">
        <f>IF(Tabelle1[[#This Row],[Heizleistung (55°C)]]=0,Tabelle1[[#This Row],[Heizleistung (35°C)]],(Tabelle1[[#This Row],[Heizleistung (35°C)]]+Tabelle1[[#This Row],[Heizleistung (55°C)]])/2)</f>
        <v>10</v>
      </c>
      <c r="M3459" s="20">
        <f>IF(Tabelle1[[#This Row],[Etas 55°C]]=0,0,(Tabelle1[[#This Row],[Etas 35°C]]*0.8+Tabelle1[[#This Row],[Etas 55°C]]*0.2))*2.5</f>
        <v>4.2700000000000005</v>
      </c>
      <c r="N3459" s="21">
        <f>IF(-(Tabelle1[[#This Row],[80%/20% SCOP]]-5.5)/5.5=1,"n.a.",-(Tabelle1[[#This Row],[80%/20% SCOP]]-5.5)/5.5)</f>
        <v>0.22363636363636355</v>
      </c>
    </row>
    <row r="3460" spans="1:14" ht="20.100000000000001" customHeight="1" x14ac:dyDescent="0.25">
      <c r="A3460" s="24">
        <v>16008211</v>
      </c>
      <c r="B3460" s="15" t="s">
        <v>3161</v>
      </c>
      <c r="C3460" s="15" t="s">
        <v>3527</v>
      </c>
      <c r="D3460" s="16" t="s">
        <v>2</v>
      </c>
      <c r="E3460" s="17">
        <v>379.57</v>
      </c>
      <c r="F3460" s="18">
        <v>1.54</v>
      </c>
      <c r="G3460" s="17"/>
      <c r="H3460" s="16"/>
      <c r="I3460" s="16" t="s">
        <v>3166</v>
      </c>
      <c r="J3460" s="16" t="s">
        <v>15</v>
      </c>
      <c r="K3460" s="16" t="s">
        <v>4</v>
      </c>
      <c r="L3460" s="19">
        <f>IF(Tabelle1[[#This Row],[Heizleistung (55°C)]]=0,Tabelle1[[#This Row],[Heizleistung (35°C)]],(Tabelle1[[#This Row],[Heizleistung (35°C)]]+Tabelle1[[#This Row],[Heizleistung (55°C)]])/2)</f>
        <v>379.57</v>
      </c>
      <c r="M3460" s="20">
        <f>IF(Tabelle1[[#This Row],[Etas 55°C]]=0,0,(Tabelle1[[#This Row],[Etas 35°C]]*0.8+Tabelle1[[#This Row],[Etas 55°C]]*0.2))*2.5</f>
        <v>0</v>
      </c>
      <c r="N3460" s="21" t="str">
        <f>IF(-(Tabelle1[[#This Row],[80%/20% SCOP]]-5.5)/5.5=1,"n.a.",-(Tabelle1[[#This Row],[80%/20% SCOP]]-5.5)/5.5)</f>
        <v>n.a.</v>
      </c>
    </row>
    <row r="3461" spans="1:14" ht="20.100000000000001" customHeight="1" x14ac:dyDescent="0.25">
      <c r="A3461" s="24">
        <v>16009373</v>
      </c>
      <c r="B3461" s="15" t="s">
        <v>3161</v>
      </c>
      <c r="C3461" s="15" t="s">
        <v>3528</v>
      </c>
      <c r="D3461" s="16" t="s">
        <v>2</v>
      </c>
      <c r="E3461" s="17">
        <v>6</v>
      </c>
      <c r="F3461" s="18">
        <v>1.78</v>
      </c>
      <c r="G3461" s="17">
        <v>6</v>
      </c>
      <c r="H3461" s="18">
        <v>1.34</v>
      </c>
      <c r="I3461" s="16" t="s">
        <v>40</v>
      </c>
      <c r="J3461" s="16" t="s">
        <v>4</v>
      </c>
      <c r="K3461" s="16" t="s">
        <v>4</v>
      </c>
      <c r="L3461" s="19">
        <f>IF(Tabelle1[[#This Row],[Heizleistung (55°C)]]=0,Tabelle1[[#This Row],[Heizleistung (35°C)]],(Tabelle1[[#This Row],[Heizleistung (35°C)]]+Tabelle1[[#This Row],[Heizleistung (55°C)]])/2)</f>
        <v>6</v>
      </c>
      <c r="M3461" s="20">
        <f>IF(Tabelle1[[#This Row],[Etas 55°C]]=0,0,(Tabelle1[[#This Row],[Etas 35°C]]*0.8+Tabelle1[[#This Row],[Etas 55°C]]*0.2))*2.5</f>
        <v>4.2300000000000004</v>
      </c>
      <c r="N3461" s="21">
        <f>IF(-(Tabelle1[[#This Row],[80%/20% SCOP]]-5.5)/5.5=1,"n.a.",-(Tabelle1[[#This Row],[80%/20% SCOP]]-5.5)/5.5)</f>
        <v>0.23090909090909084</v>
      </c>
    </row>
    <row r="3462" spans="1:14" ht="20.100000000000001" customHeight="1" x14ac:dyDescent="0.25">
      <c r="A3462" s="24">
        <v>16009082</v>
      </c>
      <c r="B3462" s="15" t="s">
        <v>3161</v>
      </c>
      <c r="C3462" s="15" t="s">
        <v>3529</v>
      </c>
      <c r="D3462" s="16" t="s">
        <v>2</v>
      </c>
      <c r="E3462" s="17">
        <v>17</v>
      </c>
      <c r="F3462" s="18">
        <v>1.65</v>
      </c>
      <c r="G3462" s="17">
        <v>15.8</v>
      </c>
      <c r="H3462" s="18">
        <v>1.28</v>
      </c>
      <c r="I3462" s="16" t="s">
        <v>109</v>
      </c>
      <c r="J3462" s="16" t="s">
        <v>4</v>
      </c>
      <c r="K3462" s="16" t="s">
        <v>4</v>
      </c>
      <c r="L3462" s="19">
        <f>IF(Tabelle1[[#This Row],[Heizleistung (55°C)]]=0,Tabelle1[[#This Row],[Heizleistung (35°C)]],(Tabelle1[[#This Row],[Heizleistung (35°C)]]+Tabelle1[[#This Row],[Heizleistung (55°C)]])/2)</f>
        <v>16.399999999999999</v>
      </c>
      <c r="M3462" s="20">
        <f>IF(Tabelle1[[#This Row],[Etas 55°C]]=0,0,(Tabelle1[[#This Row],[Etas 35°C]]*0.8+Tabelle1[[#This Row],[Etas 55°C]]*0.2))*2.5</f>
        <v>3.9400000000000004</v>
      </c>
      <c r="N3462" s="21">
        <f>IF(-(Tabelle1[[#This Row],[80%/20% SCOP]]-5.5)/5.5=1,"n.a.",-(Tabelle1[[#This Row],[80%/20% SCOP]]-5.5)/5.5)</f>
        <v>0.28363636363636358</v>
      </c>
    </row>
    <row r="3463" spans="1:14" ht="20.100000000000001" customHeight="1" x14ac:dyDescent="0.25">
      <c r="A3463" s="24">
        <v>16014283</v>
      </c>
      <c r="B3463" s="15" t="s">
        <v>3161</v>
      </c>
      <c r="C3463" s="15" t="s">
        <v>3530</v>
      </c>
      <c r="D3463" s="16" t="s">
        <v>2</v>
      </c>
      <c r="E3463" s="17">
        <v>8</v>
      </c>
      <c r="F3463" s="18">
        <v>1.84</v>
      </c>
      <c r="G3463" s="17">
        <v>8</v>
      </c>
      <c r="H3463" s="18">
        <v>1.3</v>
      </c>
      <c r="I3463" s="16" t="s">
        <v>40</v>
      </c>
      <c r="J3463" s="16" t="s">
        <v>4</v>
      </c>
      <c r="K3463" s="16" t="s">
        <v>4</v>
      </c>
      <c r="L3463" s="19">
        <f>IF(Tabelle1[[#This Row],[Heizleistung (55°C)]]=0,Tabelle1[[#This Row],[Heizleistung (35°C)]],(Tabelle1[[#This Row],[Heizleistung (35°C)]]+Tabelle1[[#This Row],[Heizleistung (55°C)]])/2)</f>
        <v>8</v>
      </c>
      <c r="M3463" s="20">
        <f>IF(Tabelle1[[#This Row],[Etas 55°C]]=0,0,(Tabelle1[[#This Row],[Etas 35°C]]*0.8+Tabelle1[[#This Row],[Etas 55°C]]*0.2))*2.5</f>
        <v>4.33</v>
      </c>
      <c r="N3463" s="21">
        <f>IF(-(Tabelle1[[#This Row],[80%/20% SCOP]]-5.5)/5.5=1,"n.a.",-(Tabelle1[[#This Row],[80%/20% SCOP]]-5.5)/5.5)</f>
        <v>0.21272727272727271</v>
      </c>
    </row>
    <row r="3464" spans="1:14" ht="20.100000000000001" customHeight="1" x14ac:dyDescent="0.25">
      <c r="A3464" s="24">
        <v>16009502</v>
      </c>
      <c r="B3464" s="15" t="s">
        <v>3161</v>
      </c>
      <c r="C3464" s="15" t="s">
        <v>3531</v>
      </c>
      <c r="D3464" s="16" t="s">
        <v>2</v>
      </c>
      <c r="E3464" s="17">
        <v>12</v>
      </c>
      <c r="F3464" s="18">
        <v>1.76</v>
      </c>
      <c r="G3464" s="17">
        <v>12</v>
      </c>
      <c r="H3464" s="18">
        <v>1.28</v>
      </c>
      <c r="I3464" s="16" t="s">
        <v>40</v>
      </c>
      <c r="J3464" s="16" t="s">
        <v>4</v>
      </c>
      <c r="K3464" s="16" t="s">
        <v>4</v>
      </c>
      <c r="L3464" s="19">
        <f>IF(Tabelle1[[#This Row],[Heizleistung (55°C)]]=0,Tabelle1[[#This Row],[Heizleistung (35°C)]],(Tabelle1[[#This Row],[Heizleistung (35°C)]]+Tabelle1[[#This Row],[Heizleistung (55°C)]])/2)</f>
        <v>12</v>
      </c>
      <c r="M3464" s="20">
        <f>IF(Tabelle1[[#This Row],[Etas 55°C]]=0,0,(Tabelle1[[#This Row],[Etas 35°C]]*0.8+Tabelle1[[#This Row],[Etas 55°C]]*0.2))*2.5</f>
        <v>4.16</v>
      </c>
      <c r="N3464" s="21">
        <f>IF(-(Tabelle1[[#This Row],[80%/20% SCOP]]-5.5)/5.5=1,"n.a.",-(Tabelle1[[#This Row],[80%/20% SCOP]]-5.5)/5.5)</f>
        <v>0.24363636363636362</v>
      </c>
    </row>
    <row r="3465" spans="1:14" ht="20.100000000000001" customHeight="1" x14ac:dyDescent="0.25">
      <c r="A3465" s="24">
        <v>16009462</v>
      </c>
      <c r="B3465" s="15" t="s">
        <v>3161</v>
      </c>
      <c r="C3465" s="15" t="s">
        <v>3532</v>
      </c>
      <c r="D3465" s="16" t="s">
        <v>2</v>
      </c>
      <c r="E3465" s="17">
        <v>12</v>
      </c>
      <c r="F3465" s="18">
        <v>1.77</v>
      </c>
      <c r="G3465" s="17">
        <v>12</v>
      </c>
      <c r="H3465" s="18">
        <v>1.34</v>
      </c>
      <c r="I3465" s="16" t="s">
        <v>40</v>
      </c>
      <c r="J3465" s="16" t="s">
        <v>4</v>
      </c>
      <c r="K3465" s="16" t="s">
        <v>4</v>
      </c>
      <c r="L3465" s="19">
        <f>IF(Tabelle1[[#This Row],[Heizleistung (55°C)]]=0,Tabelle1[[#This Row],[Heizleistung (35°C)]],(Tabelle1[[#This Row],[Heizleistung (35°C)]]+Tabelle1[[#This Row],[Heizleistung (55°C)]])/2)</f>
        <v>12</v>
      </c>
      <c r="M3465" s="20">
        <f>IF(Tabelle1[[#This Row],[Etas 55°C]]=0,0,(Tabelle1[[#This Row],[Etas 35°C]]*0.8+Tabelle1[[#This Row],[Etas 55°C]]*0.2))*2.5</f>
        <v>4.2100000000000009</v>
      </c>
      <c r="N3465" s="21">
        <f>IF(-(Tabelle1[[#This Row],[80%/20% SCOP]]-5.5)/5.5=1,"n.a.",-(Tabelle1[[#This Row],[80%/20% SCOP]]-5.5)/5.5)</f>
        <v>0.23454545454545439</v>
      </c>
    </row>
    <row r="3466" spans="1:14" ht="20.100000000000001" customHeight="1" x14ac:dyDescent="0.25">
      <c r="A3466" s="24">
        <v>16017004</v>
      </c>
      <c r="B3466" s="15" t="s">
        <v>3161</v>
      </c>
      <c r="C3466" s="15" t="s">
        <v>3533</v>
      </c>
      <c r="D3466" s="16" t="s">
        <v>2</v>
      </c>
      <c r="E3466" s="17">
        <v>8</v>
      </c>
      <c r="F3466" s="18">
        <v>1.83</v>
      </c>
      <c r="G3466" s="17">
        <v>8</v>
      </c>
      <c r="H3466" s="18">
        <v>1.43</v>
      </c>
      <c r="I3466" s="16" t="s">
        <v>3</v>
      </c>
      <c r="J3466" s="16" t="s">
        <v>15</v>
      </c>
      <c r="K3466" s="16" t="s">
        <v>4</v>
      </c>
      <c r="L3466" s="19">
        <f>IF(Tabelle1[[#This Row],[Heizleistung (55°C)]]=0,Tabelle1[[#This Row],[Heizleistung (35°C)]],(Tabelle1[[#This Row],[Heizleistung (35°C)]]+Tabelle1[[#This Row],[Heizleistung (55°C)]])/2)</f>
        <v>8</v>
      </c>
      <c r="M3466" s="20">
        <f>IF(Tabelle1[[#This Row],[Etas 55°C]]=0,0,(Tabelle1[[#This Row],[Etas 35°C]]*0.8+Tabelle1[[#This Row],[Etas 55°C]]*0.2))*2.5</f>
        <v>4.3750000000000009</v>
      </c>
      <c r="N3466" s="21">
        <f>IF(-(Tabelle1[[#This Row],[80%/20% SCOP]]-5.5)/5.5=1,"n.a.",-(Tabelle1[[#This Row],[80%/20% SCOP]]-5.5)/5.5)</f>
        <v>0.20454545454545439</v>
      </c>
    </row>
    <row r="3467" spans="1:14" ht="20.100000000000001" customHeight="1" x14ac:dyDescent="0.25">
      <c r="A3467" s="24">
        <v>16008003</v>
      </c>
      <c r="B3467" s="15" t="s">
        <v>3161</v>
      </c>
      <c r="C3467" s="15" t="s">
        <v>3534</v>
      </c>
      <c r="D3467" s="16" t="s">
        <v>2</v>
      </c>
      <c r="E3467" s="17">
        <v>7.1</v>
      </c>
      <c r="F3467" s="18">
        <v>1.87</v>
      </c>
      <c r="G3467" s="17">
        <v>7.1</v>
      </c>
      <c r="H3467" s="18">
        <v>1.33</v>
      </c>
      <c r="I3467" s="16" t="s">
        <v>40</v>
      </c>
      <c r="J3467" s="16" t="s">
        <v>4</v>
      </c>
      <c r="K3467" s="16" t="s">
        <v>4</v>
      </c>
      <c r="L3467" s="19">
        <f>IF(Tabelle1[[#This Row],[Heizleistung (55°C)]]=0,Tabelle1[[#This Row],[Heizleistung (35°C)]],(Tabelle1[[#This Row],[Heizleistung (35°C)]]+Tabelle1[[#This Row],[Heizleistung (55°C)]])/2)</f>
        <v>7.1</v>
      </c>
      <c r="M3467" s="20">
        <f>IF(Tabelle1[[#This Row],[Etas 55°C]]=0,0,(Tabelle1[[#This Row],[Etas 35°C]]*0.8+Tabelle1[[#This Row],[Etas 55°C]]*0.2))*2.5</f>
        <v>4.4050000000000002</v>
      </c>
      <c r="N3467" s="21">
        <f>IF(-(Tabelle1[[#This Row],[80%/20% SCOP]]-5.5)/5.5=1,"n.a.",-(Tabelle1[[#This Row],[80%/20% SCOP]]-5.5)/5.5)</f>
        <v>0.19909090909090904</v>
      </c>
    </row>
    <row r="3468" spans="1:14" ht="20.100000000000001" customHeight="1" x14ac:dyDescent="0.25">
      <c r="A3468" s="24">
        <v>16008094</v>
      </c>
      <c r="B3468" s="15" t="s">
        <v>3161</v>
      </c>
      <c r="C3468" s="15" t="s">
        <v>3535</v>
      </c>
      <c r="D3468" s="16" t="s">
        <v>2</v>
      </c>
      <c r="E3468" s="17">
        <v>591.22</v>
      </c>
      <c r="F3468" s="18">
        <v>1.51</v>
      </c>
      <c r="G3468" s="17"/>
      <c r="H3468" s="16"/>
      <c r="I3468" s="16" t="s">
        <v>355</v>
      </c>
      <c r="J3468" s="16" t="s">
        <v>15</v>
      </c>
      <c r="K3468" s="16" t="s">
        <v>4</v>
      </c>
      <c r="L3468" s="19">
        <f>IF(Tabelle1[[#This Row],[Heizleistung (55°C)]]=0,Tabelle1[[#This Row],[Heizleistung (35°C)]],(Tabelle1[[#This Row],[Heizleistung (35°C)]]+Tabelle1[[#This Row],[Heizleistung (55°C)]])/2)</f>
        <v>591.22</v>
      </c>
      <c r="M3468" s="20">
        <f>IF(Tabelle1[[#This Row],[Etas 55°C]]=0,0,(Tabelle1[[#This Row],[Etas 35°C]]*0.8+Tabelle1[[#This Row],[Etas 55°C]]*0.2))*2.5</f>
        <v>0</v>
      </c>
      <c r="N3468" s="21" t="str">
        <f>IF(-(Tabelle1[[#This Row],[80%/20% SCOP]]-5.5)/5.5=1,"n.a.",-(Tabelle1[[#This Row],[80%/20% SCOP]]-5.5)/5.5)</f>
        <v>n.a.</v>
      </c>
    </row>
    <row r="3469" spans="1:14" ht="20.100000000000001" customHeight="1" x14ac:dyDescent="0.25">
      <c r="A3469" s="24">
        <v>16008875</v>
      </c>
      <c r="B3469" s="15" t="s">
        <v>3161</v>
      </c>
      <c r="C3469" s="15" t="s">
        <v>3536</v>
      </c>
      <c r="D3469" s="16" t="s">
        <v>2</v>
      </c>
      <c r="E3469" s="17">
        <v>355.76</v>
      </c>
      <c r="F3469" s="18">
        <v>1.54</v>
      </c>
      <c r="G3469" s="17"/>
      <c r="H3469" s="16"/>
      <c r="I3469" s="16" t="s">
        <v>355</v>
      </c>
      <c r="J3469" s="16" t="s">
        <v>15</v>
      </c>
      <c r="K3469" s="16" t="s">
        <v>4</v>
      </c>
      <c r="L3469" s="19">
        <f>IF(Tabelle1[[#This Row],[Heizleistung (55°C)]]=0,Tabelle1[[#This Row],[Heizleistung (35°C)]],(Tabelle1[[#This Row],[Heizleistung (35°C)]]+Tabelle1[[#This Row],[Heizleistung (55°C)]])/2)</f>
        <v>355.76</v>
      </c>
      <c r="M3469" s="20">
        <f>IF(Tabelle1[[#This Row],[Etas 55°C]]=0,0,(Tabelle1[[#This Row],[Etas 35°C]]*0.8+Tabelle1[[#This Row],[Etas 55°C]]*0.2))*2.5</f>
        <v>0</v>
      </c>
      <c r="N3469" s="21" t="str">
        <f>IF(-(Tabelle1[[#This Row],[80%/20% SCOP]]-5.5)/5.5=1,"n.a.",-(Tabelle1[[#This Row],[80%/20% SCOP]]-5.5)/5.5)</f>
        <v>n.a.</v>
      </c>
    </row>
    <row r="3470" spans="1:14" ht="20.100000000000001" customHeight="1" x14ac:dyDescent="0.25">
      <c r="A3470" s="24">
        <v>16008750</v>
      </c>
      <c r="B3470" s="15" t="s">
        <v>3161</v>
      </c>
      <c r="C3470" s="15" t="s">
        <v>3537</v>
      </c>
      <c r="D3470" s="16" t="s">
        <v>2</v>
      </c>
      <c r="E3470" s="17">
        <v>641.25</v>
      </c>
      <c r="F3470" s="18">
        <v>1.53</v>
      </c>
      <c r="G3470" s="17"/>
      <c r="H3470" s="16"/>
      <c r="I3470" s="16" t="s">
        <v>355</v>
      </c>
      <c r="J3470" s="16" t="s">
        <v>15</v>
      </c>
      <c r="K3470" s="16" t="s">
        <v>4</v>
      </c>
      <c r="L3470" s="19">
        <f>IF(Tabelle1[[#This Row],[Heizleistung (55°C)]]=0,Tabelle1[[#This Row],[Heizleistung (35°C)]],(Tabelle1[[#This Row],[Heizleistung (35°C)]]+Tabelle1[[#This Row],[Heizleistung (55°C)]])/2)</f>
        <v>641.25</v>
      </c>
      <c r="M3470" s="20">
        <f>IF(Tabelle1[[#This Row],[Etas 55°C]]=0,0,(Tabelle1[[#This Row],[Etas 35°C]]*0.8+Tabelle1[[#This Row],[Etas 55°C]]*0.2))*2.5</f>
        <v>0</v>
      </c>
      <c r="N3470" s="21" t="str">
        <f>IF(-(Tabelle1[[#This Row],[80%/20% SCOP]]-5.5)/5.5=1,"n.a.",-(Tabelle1[[#This Row],[80%/20% SCOP]]-5.5)/5.5)</f>
        <v>n.a.</v>
      </c>
    </row>
    <row r="3471" spans="1:14" ht="20.100000000000001" customHeight="1" x14ac:dyDescent="0.25">
      <c r="A3471" s="24">
        <v>16009484</v>
      </c>
      <c r="B3471" s="15" t="s">
        <v>3161</v>
      </c>
      <c r="C3471" s="15" t="s">
        <v>3538</v>
      </c>
      <c r="D3471" s="16" t="s">
        <v>2</v>
      </c>
      <c r="E3471" s="17">
        <v>12</v>
      </c>
      <c r="F3471" s="18">
        <v>1.76</v>
      </c>
      <c r="G3471" s="17">
        <v>12</v>
      </c>
      <c r="H3471" s="18">
        <v>1.28</v>
      </c>
      <c r="I3471" s="16" t="s">
        <v>40</v>
      </c>
      <c r="J3471" s="16" t="s">
        <v>4</v>
      </c>
      <c r="K3471" s="16" t="s">
        <v>4</v>
      </c>
      <c r="L3471" s="19">
        <f>IF(Tabelle1[[#This Row],[Heizleistung (55°C)]]=0,Tabelle1[[#This Row],[Heizleistung (35°C)]],(Tabelle1[[#This Row],[Heizleistung (35°C)]]+Tabelle1[[#This Row],[Heizleistung (55°C)]])/2)</f>
        <v>12</v>
      </c>
      <c r="M3471" s="20">
        <f>IF(Tabelle1[[#This Row],[Etas 55°C]]=0,0,(Tabelle1[[#This Row],[Etas 35°C]]*0.8+Tabelle1[[#This Row],[Etas 55°C]]*0.2))*2.5</f>
        <v>4.16</v>
      </c>
      <c r="N3471" s="21">
        <f>IF(-(Tabelle1[[#This Row],[80%/20% SCOP]]-5.5)/5.5=1,"n.a.",-(Tabelle1[[#This Row],[80%/20% SCOP]]-5.5)/5.5)</f>
        <v>0.24363636363636362</v>
      </c>
    </row>
    <row r="3472" spans="1:14" ht="20.100000000000001" customHeight="1" x14ac:dyDescent="0.25">
      <c r="A3472" s="24">
        <v>16008882</v>
      </c>
      <c r="B3472" s="15" t="s">
        <v>3161</v>
      </c>
      <c r="C3472" s="15" t="s">
        <v>3539</v>
      </c>
      <c r="D3472" s="16" t="s">
        <v>2</v>
      </c>
      <c r="E3472" s="17">
        <v>143.18</v>
      </c>
      <c r="F3472" s="18">
        <v>1.54</v>
      </c>
      <c r="G3472" s="17"/>
      <c r="H3472" s="16"/>
      <c r="I3472" s="16" t="s">
        <v>355</v>
      </c>
      <c r="J3472" s="16" t="s">
        <v>15</v>
      </c>
      <c r="K3472" s="16" t="s">
        <v>4</v>
      </c>
      <c r="L3472" s="19">
        <f>IF(Tabelle1[[#This Row],[Heizleistung (55°C)]]=0,Tabelle1[[#This Row],[Heizleistung (35°C)]],(Tabelle1[[#This Row],[Heizleistung (35°C)]]+Tabelle1[[#This Row],[Heizleistung (55°C)]])/2)</f>
        <v>143.18</v>
      </c>
      <c r="M3472" s="20">
        <f>IF(Tabelle1[[#This Row],[Etas 55°C]]=0,0,(Tabelle1[[#This Row],[Etas 35°C]]*0.8+Tabelle1[[#This Row],[Etas 55°C]]*0.2))*2.5</f>
        <v>0</v>
      </c>
      <c r="N3472" s="21" t="str">
        <f>IF(-(Tabelle1[[#This Row],[80%/20% SCOP]]-5.5)/5.5=1,"n.a.",-(Tabelle1[[#This Row],[80%/20% SCOP]]-5.5)/5.5)</f>
        <v>n.a.</v>
      </c>
    </row>
    <row r="3473" spans="1:14" ht="20.100000000000001" customHeight="1" x14ac:dyDescent="0.25">
      <c r="A3473" s="24">
        <v>16008235</v>
      </c>
      <c r="B3473" s="15" t="s">
        <v>3161</v>
      </c>
      <c r="C3473" s="15" t="s">
        <v>3540</v>
      </c>
      <c r="D3473" s="16" t="s">
        <v>2</v>
      </c>
      <c r="E3473" s="17">
        <v>295.69</v>
      </c>
      <c r="F3473" s="18">
        <v>1.47</v>
      </c>
      <c r="G3473" s="17"/>
      <c r="H3473" s="16"/>
      <c r="I3473" s="16" t="s">
        <v>355</v>
      </c>
      <c r="J3473" s="16" t="s">
        <v>15</v>
      </c>
      <c r="K3473" s="16" t="s">
        <v>4</v>
      </c>
      <c r="L3473" s="19">
        <f>IF(Tabelle1[[#This Row],[Heizleistung (55°C)]]=0,Tabelle1[[#This Row],[Heizleistung (35°C)]],(Tabelle1[[#This Row],[Heizleistung (35°C)]]+Tabelle1[[#This Row],[Heizleistung (55°C)]])/2)</f>
        <v>295.69</v>
      </c>
      <c r="M3473" s="20">
        <f>IF(Tabelle1[[#This Row],[Etas 55°C]]=0,0,(Tabelle1[[#This Row],[Etas 35°C]]*0.8+Tabelle1[[#This Row],[Etas 55°C]]*0.2))*2.5</f>
        <v>0</v>
      </c>
      <c r="N3473" s="21" t="str">
        <f>IF(-(Tabelle1[[#This Row],[80%/20% SCOP]]-5.5)/5.5=1,"n.a.",-(Tabelle1[[#This Row],[80%/20% SCOP]]-5.5)/5.5)</f>
        <v>n.a.</v>
      </c>
    </row>
    <row r="3474" spans="1:14" ht="20.100000000000001" customHeight="1" x14ac:dyDescent="0.25">
      <c r="A3474" s="24">
        <v>16008292</v>
      </c>
      <c r="B3474" s="15" t="s">
        <v>3161</v>
      </c>
      <c r="C3474" s="15" t="s">
        <v>3541</v>
      </c>
      <c r="D3474" s="16" t="s">
        <v>2</v>
      </c>
      <c r="E3474" s="17">
        <v>77.349999999999994</v>
      </c>
      <c r="F3474" s="18">
        <v>1.45</v>
      </c>
      <c r="G3474" s="17"/>
      <c r="H3474" s="16"/>
      <c r="I3474" s="16" t="s">
        <v>355</v>
      </c>
      <c r="J3474" s="16" t="s">
        <v>15</v>
      </c>
      <c r="K3474" s="16" t="s">
        <v>4</v>
      </c>
      <c r="L3474" s="19">
        <f>IF(Tabelle1[[#This Row],[Heizleistung (55°C)]]=0,Tabelle1[[#This Row],[Heizleistung (35°C)]],(Tabelle1[[#This Row],[Heizleistung (35°C)]]+Tabelle1[[#This Row],[Heizleistung (55°C)]])/2)</f>
        <v>77.349999999999994</v>
      </c>
      <c r="M3474" s="20">
        <f>IF(Tabelle1[[#This Row],[Etas 55°C]]=0,0,(Tabelle1[[#This Row],[Etas 35°C]]*0.8+Tabelle1[[#This Row],[Etas 55°C]]*0.2))*2.5</f>
        <v>0</v>
      </c>
      <c r="N3474" s="21" t="str">
        <f>IF(-(Tabelle1[[#This Row],[80%/20% SCOP]]-5.5)/5.5=1,"n.a.",-(Tabelle1[[#This Row],[80%/20% SCOP]]-5.5)/5.5)</f>
        <v>n.a.</v>
      </c>
    </row>
    <row r="3475" spans="1:14" ht="20.100000000000001" customHeight="1" x14ac:dyDescent="0.25">
      <c r="A3475" s="24">
        <v>16008975</v>
      </c>
      <c r="B3475" s="15" t="s">
        <v>3161</v>
      </c>
      <c r="C3475" s="15" t="s">
        <v>3542</v>
      </c>
      <c r="D3475" s="16" t="s">
        <v>2</v>
      </c>
      <c r="E3475" s="17">
        <v>7.1</v>
      </c>
      <c r="F3475" s="18">
        <v>1.87</v>
      </c>
      <c r="G3475" s="17">
        <v>7.1</v>
      </c>
      <c r="H3475" s="18">
        <v>1.33</v>
      </c>
      <c r="I3475" s="16" t="s">
        <v>40</v>
      </c>
      <c r="J3475" s="16" t="s">
        <v>4</v>
      </c>
      <c r="K3475" s="16" t="s">
        <v>4</v>
      </c>
      <c r="L3475" s="19">
        <f>IF(Tabelle1[[#This Row],[Heizleistung (55°C)]]=0,Tabelle1[[#This Row],[Heizleistung (35°C)]],(Tabelle1[[#This Row],[Heizleistung (35°C)]]+Tabelle1[[#This Row],[Heizleistung (55°C)]])/2)</f>
        <v>7.1</v>
      </c>
      <c r="M3475" s="20">
        <f>IF(Tabelle1[[#This Row],[Etas 55°C]]=0,0,(Tabelle1[[#This Row],[Etas 35°C]]*0.8+Tabelle1[[#This Row],[Etas 55°C]]*0.2))*2.5</f>
        <v>4.4050000000000002</v>
      </c>
      <c r="N3475" s="21">
        <f>IF(-(Tabelle1[[#This Row],[80%/20% SCOP]]-5.5)/5.5=1,"n.a.",-(Tabelle1[[#This Row],[80%/20% SCOP]]-5.5)/5.5)</f>
        <v>0.19909090909090904</v>
      </c>
    </row>
    <row r="3476" spans="1:14" ht="20.100000000000001" customHeight="1" x14ac:dyDescent="0.25">
      <c r="A3476" s="24">
        <v>16014337</v>
      </c>
      <c r="B3476" s="15" t="s">
        <v>3161</v>
      </c>
      <c r="C3476" s="15" t="s">
        <v>3543</v>
      </c>
      <c r="D3476" s="16" t="s">
        <v>2</v>
      </c>
      <c r="E3476" s="17">
        <v>8</v>
      </c>
      <c r="F3476" s="18">
        <v>1.87</v>
      </c>
      <c r="G3476" s="17">
        <v>8</v>
      </c>
      <c r="H3476" s="18">
        <v>1.4</v>
      </c>
      <c r="I3476" s="16" t="s">
        <v>40</v>
      </c>
      <c r="J3476" s="16" t="s">
        <v>4</v>
      </c>
      <c r="K3476" s="16" t="s">
        <v>4</v>
      </c>
      <c r="L3476" s="19">
        <f>IF(Tabelle1[[#This Row],[Heizleistung (55°C)]]=0,Tabelle1[[#This Row],[Heizleistung (35°C)]],(Tabelle1[[#This Row],[Heizleistung (35°C)]]+Tabelle1[[#This Row],[Heizleistung (55°C)]])/2)</f>
        <v>8</v>
      </c>
      <c r="M3476" s="20">
        <f>IF(Tabelle1[[#This Row],[Etas 55°C]]=0,0,(Tabelle1[[#This Row],[Etas 35°C]]*0.8+Tabelle1[[#This Row],[Etas 55°C]]*0.2))*2.5</f>
        <v>4.4400000000000004</v>
      </c>
      <c r="N3476" s="21">
        <f>IF(-(Tabelle1[[#This Row],[80%/20% SCOP]]-5.5)/5.5=1,"n.a.",-(Tabelle1[[#This Row],[80%/20% SCOP]]-5.5)/5.5)</f>
        <v>0.19272727272727266</v>
      </c>
    </row>
    <row r="3477" spans="1:14" ht="20.100000000000001" customHeight="1" x14ac:dyDescent="0.25">
      <c r="A3477" s="24">
        <v>16009380</v>
      </c>
      <c r="B3477" s="15" t="s">
        <v>3161</v>
      </c>
      <c r="C3477" s="15" t="s">
        <v>3544</v>
      </c>
      <c r="D3477" s="16" t="s">
        <v>2</v>
      </c>
      <c r="E3477" s="17">
        <v>6</v>
      </c>
      <c r="F3477" s="18">
        <v>1.78</v>
      </c>
      <c r="G3477" s="17">
        <v>6</v>
      </c>
      <c r="H3477" s="18">
        <v>1.34</v>
      </c>
      <c r="I3477" s="16" t="s">
        <v>40</v>
      </c>
      <c r="J3477" s="16" t="s">
        <v>4</v>
      </c>
      <c r="K3477" s="16" t="s">
        <v>4</v>
      </c>
      <c r="L3477" s="19">
        <f>IF(Tabelle1[[#This Row],[Heizleistung (55°C)]]=0,Tabelle1[[#This Row],[Heizleistung (35°C)]],(Tabelle1[[#This Row],[Heizleistung (35°C)]]+Tabelle1[[#This Row],[Heizleistung (55°C)]])/2)</f>
        <v>6</v>
      </c>
      <c r="M3477" s="20">
        <f>IF(Tabelle1[[#This Row],[Etas 55°C]]=0,0,(Tabelle1[[#This Row],[Etas 35°C]]*0.8+Tabelle1[[#This Row],[Etas 55°C]]*0.2))*2.5</f>
        <v>4.2300000000000004</v>
      </c>
      <c r="N3477" s="21">
        <f>IF(-(Tabelle1[[#This Row],[80%/20% SCOP]]-5.5)/5.5=1,"n.a.",-(Tabelle1[[#This Row],[80%/20% SCOP]]-5.5)/5.5)</f>
        <v>0.23090909090909084</v>
      </c>
    </row>
    <row r="3478" spans="1:14" ht="20.100000000000001" customHeight="1" x14ac:dyDescent="0.25">
      <c r="A3478" s="24">
        <v>16008131</v>
      </c>
      <c r="B3478" s="15" t="s">
        <v>3161</v>
      </c>
      <c r="C3478" s="15" t="s">
        <v>3545</v>
      </c>
      <c r="D3478" s="16" t="s">
        <v>2</v>
      </c>
      <c r="E3478" s="17">
        <v>408.54</v>
      </c>
      <c r="F3478" s="18">
        <v>1.6</v>
      </c>
      <c r="G3478" s="17"/>
      <c r="H3478" s="16"/>
      <c r="I3478" s="16" t="s">
        <v>3166</v>
      </c>
      <c r="J3478" s="16" t="s">
        <v>15</v>
      </c>
      <c r="K3478" s="16" t="s">
        <v>4</v>
      </c>
      <c r="L3478" s="19">
        <f>IF(Tabelle1[[#This Row],[Heizleistung (55°C)]]=0,Tabelle1[[#This Row],[Heizleistung (35°C)]],(Tabelle1[[#This Row],[Heizleistung (35°C)]]+Tabelle1[[#This Row],[Heizleistung (55°C)]])/2)</f>
        <v>408.54</v>
      </c>
      <c r="M3478" s="20">
        <f>IF(Tabelle1[[#This Row],[Etas 55°C]]=0,0,(Tabelle1[[#This Row],[Etas 35°C]]*0.8+Tabelle1[[#This Row],[Etas 55°C]]*0.2))*2.5</f>
        <v>0</v>
      </c>
      <c r="N3478" s="21" t="str">
        <f>IF(-(Tabelle1[[#This Row],[80%/20% SCOP]]-5.5)/5.5=1,"n.a.",-(Tabelle1[[#This Row],[80%/20% SCOP]]-5.5)/5.5)</f>
        <v>n.a.</v>
      </c>
    </row>
    <row r="3479" spans="1:14" ht="20.100000000000001" customHeight="1" x14ac:dyDescent="0.25">
      <c r="A3479" s="24">
        <v>16006704</v>
      </c>
      <c r="B3479" s="15" t="s">
        <v>3161</v>
      </c>
      <c r="C3479" s="15" t="s">
        <v>3546</v>
      </c>
      <c r="D3479" s="16" t="s">
        <v>2</v>
      </c>
      <c r="E3479" s="17">
        <v>13.9</v>
      </c>
      <c r="F3479" s="18">
        <v>1.73</v>
      </c>
      <c r="G3479" s="17">
        <v>12.7</v>
      </c>
      <c r="H3479" s="18">
        <v>1.37</v>
      </c>
      <c r="I3479" s="16" t="s">
        <v>109</v>
      </c>
      <c r="J3479" s="16" t="s">
        <v>4</v>
      </c>
      <c r="K3479" s="16" t="s">
        <v>4</v>
      </c>
      <c r="L3479" s="19">
        <f>IF(Tabelle1[[#This Row],[Heizleistung (55°C)]]=0,Tabelle1[[#This Row],[Heizleistung (35°C)]],(Tabelle1[[#This Row],[Heizleistung (35°C)]]+Tabelle1[[#This Row],[Heizleistung (55°C)]])/2)</f>
        <v>13.3</v>
      </c>
      <c r="M3479" s="20">
        <f>IF(Tabelle1[[#This Row],[Etas 55°C]]=0,0,(Tabelle1[[#This Row],[Etas 35°C]]*0.8+Tabelle1[[#This Row],[Etas 55°C]]*0.2))*2.5</f>
        <v>4.1450000000000005</v>
      </c>
      <c r="N3479" s="21">
        <f>IF(-(Tabelle1[[#This Row],[80%/20% SCOP]]-5.5)/5.5=1,"n.a.",-(Tabelle1[[#This Row],[80%/20% SCOP]]-5.5)/5.5)</f>
        <v>0.24636363636363628</v>
      </c>
    </row>
    <row r="3480" spans="1:14" ht="20.100000000000001" customHeight="1" x14ac:dyDescent="0.25">
      <c r="A3480" s="24">
        <v>16014235</v>
      </c>
      <c r="B3480" s="15" t="s">
        <v>3161</v>
      </c>
      <c r="C3480" s="15" t="s">
        <v>3547</v>
      </c>
      <c r="D3480" s="16" t="s">
        <v>2</v>
      </c>
      <c r="E3480" s="17">
        <v>6.6</v>
      </c>
      <c r="F3480" s="18">
        <v>1.83</v>
      </c>
      <c r="G3480" s="17">
        <v>7</v>
      </c>
      <c r="H3480" s="18">
        <v>1.33</v>
      </c>
      <c r="I3480" s="16" t="s">
        <v>40</v>
      </c>
      <c r="J3480" s="16" t="s">
        <v>4</v>
      </c>
      <c r="K3480" s="16" t="s">
        <v>4</v>
      </c>
      <c r="L3480" s="19">
        <f>IF(Tabelle1[[#This Row],[Heizleistung (55°C)]]=0,Tabelle1[[#This Row],[Heizleistung (35°C)]],(Tabelle1[[#This Row],[Heizleistung (35°C)]]+Tabelle1[[#This Row],[Heizleistung (55°C)]])/2)</f>
        <v>6.8</v>
      </c>
      <c r="M3480" s="20">
        <f>IF(Tabelle1[[#This Row],[Etas 55°C]]=0,0,(Tabelle1[[#This Row],[Etas 35°C]]*0.8+Tabelle1[[#This Row],[Etas 55°C]]*0.2))*2.5</f>
        <v>4.3250000000000002</v>
      </c>
      <c r="N3480" s="21">
        <f>IF(-(Tabelle1[[#This Row],[80%/20% SCOP]]-5.5)/5.5=1,"n.a.",-(Tabelle1[[#This Row],[80%/20% SCOP]]-5.5)/5.5)</f>
        <v>0.2136363636363636</v>
      </c>
    </row>
    <row r="3481" spans="1:14" ht="20.100000000000001" customHeight="1" x14ac:dyDescent="0.25">
      <c r="A3481" s="24">
        <v>16010171</v>
      </c>
      <c r="B3481" s="15" t="s">
        <v>3161</v>
      </c>
      <c r="C3481" s="15" t="s">
        <v>3548</v>
      </c>
      <c r="D3481" s="16" t="s">
        <v>2</v>
      </c>
      <c r="E3481" s="17">
        <v>63.86</v>
      </c>
      <c r="F3481" s="18">
        <v>1.56</v>
      </c>
      <c r="G3481" s="17"/>
      <c r="H3481" s="16"/>
      <c r="I3481" s="16" t="s">
        <v>355</v>
      </c>
      <c r="J3481" s="16" t="s">
        <v>15</v>
      </c>
      <c r="K3481" s="16" t="s">
        <v>4</v>
      </c>
      <c r="L3481" s="19">
        <f>IF(Tabelle1[[#This Row],[Heizleistung (55°C)]]=0,Tabelle1[[#This Row],[Heizleistung (35°C)]],(Tabelle1[[#This Row],[Heizleistung (35°C)]]+Tabelle1[[#This Row],[Heizleistung (55°C)]])/2)</f>
        <v>63.86</v>
      </c>
      <c r="M3481" s="20">
        <f>IF(Tabelle1[[#This Row],[Etas 55°C]]=0,0,(Tabelle1[[#This Row],[Etas 35°C]]*0.8+Tabelle1[[#This Row],[Etas 55°C]]*0.2))*2.5</f>
        <v>0</v>
      </c>
      <c r="N3481" s="21" t="str">
        <f>IF(-(Tabelle1[[#This Row],[80%/20% SCOP]]-5.5)/5.5=1,"n.a.",-(Tabelle1[[#This Row],[80%/20% SCOP]]-5.5)/5.5)</f>
        <v>n.a.</v>
      </c>
    </row>
    <row r="3482" spans="1:14" ht="20.100000000000001" customHeight="1" x14ac:dyDescent="0.25">
      <c r="A3482" s="24">
        <v>16009064</v>
      </c>
      <c r="B3482" s="15" t="s">
        <v>3161</v>
      </c>
      <c r="C3482" s="15" t="s">
        <v>3549</v>
      </c>
      <c r="D3482" s="16" t="s">
        <v>2</v>
      </c>
      <c r="E3482" s="17">
        <v>5.0999999999999996</v>
      </c>
      <c r="F3482" s="18">
        <v>1.87</v>
      </c>
      <c r="G3482" s="17">
        <v>4.5999999999999996</v>
      </c>
      <c r="H3482" s="18">
        <v>1.32</v>
      </c>
      <c r="I3482" s="16" t="s">
        <v>40</v>
      </c>
      <c r="J3482" s="16" t="s">
        <v>4</v>
      </c>
      <c r="K3482" s="16" t="s">
        <v>4</v>
      </c>
      <c r="L3482" s="19">
        <f>IF(Tabelle1[[#This Row],[Heizleistung (55°C)]]=0,Tabelle1[[#This Row],[Heizleistung (35°C)]],(Tabelle1[[#This Row],[Heizleistung (35°C)]]+Tabelle1[[#This Row],[Heizleistung (55°C)]])/2)</f>
        <v>4.8499999999999996</v>
      </c>
      <c r="M3482" s="20">
        <f>IF(Tabelle1[[#This Row],[Etas 55°C]]=0,0,(Tabelle1[[#This Row],[Etas 35°C]]*0.8+Tabelle1[[#This Row],[Etas 55°C]]*0.2))*2.5</f>
        <v>4.4000000000000004</v>
      </c>
      <c r="N3482" s="21">
        <f>IF(-(Tabelle1[[#This Row],[80%/20% SCOP]]-5.5)/5.5=1,"n.a.",-(Tabelle1[[#This Row],[80%/20% SCOP]]-5.5)/5.5)</f>
        <v>0.19999999999999993</v>
      </c>
    </row>
    <row r="3483" spans="1:14" ht="20.100000000000001" customHeight="1" x14ac:dyDescent="0.25">
      <c r="A3483" s="24">
        <v>16009058</v>
      </c>
      <c r="B3483" s="15" t="s">
        <v>3161</v>
      </c>
      <c r="C3483" s="15" t="s">
        <v>3550</v>
      </c>
      <c r="D3483" s="16" t="s">
        <v>2</v>
      </c>
      <c r="E3483" s="17">
        <v>5.0999999999999996</v>
      </c>
      <c r="F3483" s="18">
        <v>1.87</v>
      </c>
      <c r="G3483" s="17">
        <v>4.5999999999999996</v>
      </c>
      <c r="H3483" s="18">
        <v>1.32</v>
      </c>
      <c r="I3483" s="16" t="s">
        <v>40</v>
      </c>
      <c r="J3483" s="16" t="s">
        <v>4</v>
      </c>
      <c r="K3483" s="16" t="s">
        <v>4</v>
      </c>
      <c r="L3483" s="19">
        <f>IF(Tabelle1[[#This Row],[Heizleistung (55°C)]]=0,Tabelle1[[#This Row],[Heizleistung (35°C)]],(Tabelle1[[#This Row],[Heizleistung (35°C)]]+Tabelle1[[#This Row],[Heizleistung (55°C)]])/2)</f>
        <v>4.8499999999999996</v>
      </c>
      <c r="M3483" s="20">
        <f>IF(Tabelle1[[#This Row],[Etas 55°C]]=0,0,(Tabelle1[[#This Row],[Etas 35°C]]*0.8+Tabelle1[[#This Row],[Etas 55°C]]*0.2))*2.5</f>
        <v>4.4000000000000004</v>
      </c>
      <c r="N3483" s="21">
        <f>IF(-(Tabelle1[[#This Row],[80%/20% SCOP]]-5.5)/5.5=1,"n.a.",-(Tabelle1[[#This Row],[80%/20% SCOP]]-5.5)/5.5)</f>
        <v>0.19999999999999993</v>
      </c>
    </row>
    <row r="3484" spans="1:14" ht="20.100000000000001" customHeight="1" x14ac:dyDescent="0.25">
      <c r="A3484" s="24">
        <v>16017026</v>
      </c>
      <c r="B3484" s="15" t="s">
        <v>3161</v>
      </c>
      <c r="C3484" s="15" t="s">
        <v>3551</v>
      </c>
      <c r="D3484" s="16" t="s">
        <v>2</v>
      </c>
      <c r="E3484" s="17">
        <v>11</v>
      </c>
      <c r="F3484" s="18">
        <v>1.92</v>
      </c>
      <c r="G3484" s="17">
        <v>11</v>
      </c>
      <c r="H3484" s="18">
        <v>1.42</v>
      </c>
      <c r="I3484" s="16" t="s">
        <v>3</v>
      </c>
      <c r="J3484" s="16" t="s">
        <v>15</v>
      </c>
      <c r="K3484" s="16" t="s">
        <v>4</v>
      </c>
      <c r="L3484" s="19">
        <f>IF(Tabelle1[[#This Row],[Heizleistung (55°C)]]=0,Tabelle1[[#This Row],[Heizleistung (35°C)]],(Tabelle1[[#This Row],[Heizleistung (35°C)]]+Tabelle1[[#This Row],[Heizleistung (55°C)]])/2)</f>
        <v>11</v>
      </c>
      <c r="M3484" s="20">
        <f>IF(Tabelle1[[#This Row],[Etas 55°C]]=0,0,(Tabelle1[[#This Row],[Etas 35°C]]*0.8+Tabelle1[[#This Row],[Etas 55°C]]*0.2))*2.5</f>
        <v>4.55</v>
      </c>
      <c r="N3484" s="21">
        <f>IF(-(Tabelle1[[#This Row],[80%/20% SCOP]]-5.5)/5.5=1,"n.a.",-(Tabelle1[[#This Row],[80%/20% SCOP]]-5.5)/5.5)</f>
        <v>0.17272727272727276</v>
      </c>
    </row>
    <row r="3485" spans="1:14" ht="20.100000000000001" customHeight="1" x14ac:dyDescent="0.25">
      <c r="A3485" s="24">
        <v>16014339</v>
      </c>
      <c r="B3485" s="15" t="s">
        <v>3161</v>
      </c>
      <c r="C3485" s="15" t="s">
        <v>3552</v>
      </c>
      <c r="D3485" s="16" t="s">
        <v>2</v>
      </c>
      <c r="E3485" s="17">
        <v>8</v>
      </c>
      <c r="F3485" s="18">
        <v>1.87</v>
      </c>
      <c r="G3485" s="17">
        <v>8</v>
      </c>
      <c r="H3485" s="18">
        <v>1.4</v>
      </c>
      <c r="I3485" s="16" t="s">
        <v>40</v>
      </c>
      <c r="J3485" s="16" t="s">
        <v>4</v>
      </c>
      <c r="K3485" s="16" t="s">
        <v>4</v>
      </c>
      <c r="L3485" s="19">
        <f>IF(Tabelle1[[#This Row],[Heizleistung (55°C)]]=0,Tabelle1[[#This Row],[Heizleistung (35°C)]],(Tabelle1[[#This Row],[Heizleistung (35°C)]]+Tabelle1[[#This Row],[Heizleistung (55°C)]])/2)</f>
        <v>8</v>
      </c>
      <c r="M3485" s="20">
        <f>IF(Tabelle1[[#This Row],[Etas 55°C]]=0,0,(Tabelle1[[#This Row],[Etas 35°C]]*0.8+Tabelle1[[#This Row],[Etas 55°C]]*0.2))*2.5</f>
        <v>4.4400000000000004</v>
      </c>
      <c r="N3485" s="21">
        <f>IF(-(Tabelle1[[#This Row],[80%/20% SCOP]]-5.5)/5.5=1,"n.a.",-(Tabelle1[[#This Row],[80%/20% SCOP]]-5.5)/5.5)</f>
        <v>0.19272727272727266</v>
      </c>
    </row>
    <row r="3486" spans="1:14" ht="20.100000000000001" customHeight="1" x14ac:dyDescent="0.25">
      <c r="A3486" s="24">
        <v>16008872</v>
      </c>
      <c r="B3486" s="15" t="s">
        <v>3161</v>
      </c>
      <c r="C3486" s="15" t="s">
        <v>3553</v>
      </c>
      <c r="D3486" s="16" t="s">
        <v>2</v>
      </c>
      <c r="E3486" s="17">
        <v>319.16000000000003</v>
      </c>
      <c r="F3486" s="18">
        <v>1.51</v>
      </c>
      <c r="G3486" s="17"/>
      <c r="H3486" s="16"/>
      <c r="I3486" s="16" t="s">
        <v>355</v>
      </c>
      <c r="J3486" s="16" t="s">
        <v>15</v>
      </c>
      <c r="K3486" s="16" t="s">
        <v>4</v>
      </c>
      <c r="L3486" s="19">
        <f>IF(Tabelle1[[#This Row],[Heizleistung (55°C)]]=0,Tabelle1[[#This Row],[Heizleistung (35°C)]],(Tabelle1[[#This Row],[Heizleistung (35°C)]]+Tabelle1[[#This Row],[Heizleistung (55°C)]])/2)</f>
        <v>319.16000000000003</v>
      </c>
      <c r="M3486" s="20">
        <f>IF(Tabelle1[[#This Row],[Etas 55°C]]=0,0,(Tabelle1[[#This Row],[Etas 35°C]]*0.8+Tabelle1[[#This Row],[Etas 55°C]]*0.2))*2.5</f>
        <v>0</v>
      </c>
      <c r="N3486" s="21" t="str">
        <f>IF(-(Tabelle1[[#This Row],[80%/20% SCOP]]-5.5)/5.5=1,"n.a.",-(Tabelle1[[#This Row],[80%/20% SCOP]]-5.5)/5.5)</f>
        <v>n.a.</v>
      </c>
    </row>
    <row r="3487" spans="1:14" ht="20.100000000000001" customHeight="1" x14ac:dyDescent="0.25">
      <c r="A3487" s="24">
        <v>16014309</v>
      </c>
      <c r="B3487" s="15" t="s">
        <v>3161</v>
      </c>
      <c r="C3487" s="15" t="s">
        <v>3554</v>
      </c>
      <c r="D3487" s="16" t="s">
        <v>2</v>
      </c>
      <c r="E3487" s="17">
        <v>12.1</v>
      </c>
      <c r="F3487" s="18">
        <v>1.79</v>
      </c>
      <c r="G3487" s="17">
        <v>12.1</v>
      </c>
      <c r="H3487" s="18">
        <v>1.32</v>
      </c>
      <c r="I3487" s="16" t="s">
        <v>40</v>
      </c>
      <c r="J3487" s="16" t="s">
        <v>4</v>
      </c>
      <c r="K3487" s="16" t="s">
        <v>4</v>
      </c>
      <c r="L3487" s="19">
        <f>IF(Tabelle1[[#This Row],[Heizleistung (55°C)]]=0,Tabelle1[[#This Row],[Heizleistung (35°C)]],(Tabelle1[[#This Row],[Heizleistung (35°C)]]+Tabelle1[[#This Row],[Heizleistung (55°C)]])/2)</f>
        <v>12.1</v>
      </c>
      <c r="M3487" s="20">
        <f>IF(Tabelle1[[#This Row],[Etas 55°C]]=0,0,(Tabelle1[[#This Row],[Etas 35°C]]*0.8+Tabelle1[[#This Row],[Etas 55°C]]*0.2))*2.5</f>
        <v>4.24</v>
      </c>
      <c r="N3487" s="21">
        <f>IF(-(Tabelle1[[#This Row],[80%/20% SCOP]]-5.5)/5.5=1,"n.a.",-(Tabelle1[[#This Row],[80%/20% SCOP]]-5.5)/5.5)</f>
        <v>0.22909090909090904</v>
      </c>
    </row>
    <row r="3488" spans="1:14" ht="20.100000000000001" customHeight="1" x14ac:dyDescent="0.25">
      <c r="A3488" s="24">
        <v>16008045</v>
      </c>
      <c r="B3488" s="15" t="s">
        <v>3161</v>
      </c>
      <c r="C3488" s="15" t="s">
        <v>3555</v>
      </c>
      <c r="D3488" s="16" t="s">
        <v>2</v>
      </c>
      <c r="E3488" s="17">
        <v>646.22</v>
      </c>
      <c r="F3488" s="18">
        <v>1.59</v>
      </c>
      <c r="G3488" s="17"/>
      <c r="H3488" s="16"/>
      <c r="I3488" s="16" t="s">
        <v>130</v>
      </c>
      <c r="J3488" s="16" t="s">
        <v>15</v>
      </c>
      <c r="K3488" s="16" t="s">
        <v>4</v>
      </c>
      <c r="L3488" s="19">
        <f>IF(Tabelle1[[#This Row],[Heizleistung (55°C)]]=0,Tabelle1[[#This Row],[Heizleistung (35°C)]],(Tabelle1[[#This Row],[Heizleistung (35°C)]]+Tabelle1[[#This Row],[Heizleistung (55°C)]])/2)</f>
        <v>646.22</v>
      </c>
      <c r="M3488" s="20">
        <f>IF(Tabelle1[[#This Row],[Etas 55°C]]=0,0,(Tabelle1[[#This Row],[Etas 35°C]]*0.8+Tabelle1[[#This Row],[Etas 55°C]]*0.2))*2.5</f>
        <v>0</v>
      </c>
      <c r="N3488" s="21" t="str">
        <f>IF(-(Tabelle1[[#This Row],[80%/20% SCOP]]-5.5)/5.5=1,"n.a.",-(Tabelle1[[#This Row],[80%/20% SCOP]]-5.5)/5.5)</f>
        <v>n.a.</v>
      </c>
    </row>
    <row r="3489" spans="1:14" ht="20.100000000000001" customHeight="1" x14ac:dyDescent="0.25">
      <c r="A3489" s="24">
        <v>16007965</v>
      </c>
      <c r="B3489" s="15" t="s">
        <v>3161</v>
      </c>
      <c r="C3489" s="15" t="s">
        <v>3556</v>
      </c>
      <c r="D3489" s="16" t="s">
        <v>2</v>
      </c>
      <c r="E3489" s="17">
        <v>205.37</v>
      </c>
      <c r="F3489" s="18">
        <v>1.53</v>
      </c>
      <c r="G3489" s="17"/>
      <c r="H3489" s="16"/>
      <c r="I3489" s="16" t="s">
        <v>355</v>
      </c>
      <c r="J3489" s="16" t="s">
        <v>15</v>
      </c>
      <c r="K3489" s="16" t="s">
        <v>4</v>
      </c>
      <c r="L3489" s="19">
        <f>IF(Tabelle1[[#This Row],[Heizleistung (55°C)]]=0,Tabelle1[[#This Row],[Heizleistung (35°C)]],(Tabelle1[[#This Row],[Heizleistung (35°C)]]+Tabelle1[[#This Row],[Heizleistung (55°C)]])/2)</f>
        <v>205.37</v>
      </c>
      <c r="M3489" s="20">
        <f>IF(Tabelle1[[#This Row],[Etas 55°C]]=0,0,(Tabelle1[[#This Row],[Etas 35°C]]*0.8+Tabelle1[[#This Row],[Etas 55°C]]*0.2))*2.5</f>
        <v>0</v>
      </c>
      <c r="N3489" s="21" t="str">
        <f>IF(-(Tabelle1[[#This Row],[80%/20% SCOP]]-5.5)/5.5=1,"n.a.",-(Tabelle1[[#This Row],[80%/20% SCOP]]-5.5)/5.5)</f>
        <v>n.a.</v>
      </c>
    </row>
    <row r="3490" spans="1:14" ht="20.100000000000001" customHeight="1" x14ac:dyDescent="0.25">
      <c r="A3490" s="24">
        <v>16008316</v>
      </c>
      <c r="B3490" s="15" t="s">
        <v>3161</v>
      </c>
      <c r="C3490" s="15" t="s">
        <v>3557</v>
      </c>
      <c r="D3490" s="16" t="s">
        <v>2</v>
      </c>
      <c r="E3490" s="17">
        <v>95.92</v>
      </c>
      <c r="F3490" s="18">
        <v>1.56</v>
      </c>
      <c r="G3490" s="17"/>
      <c r="H3490" s="16"/>
      <c r="I3490" s="16" t="s">
        <v>109</v>
      </c>
      <c r="J3490" s="16" t="s">
        <v>15</v>
      </c>
      <c r="K3490" s="16" t="s">
        <v>4</v>
      </c>
      <c r="L3490" s="19">
        <f>IF(Tabelle1[[#This Row],[Heizleistung (55°C)]]=0,Tabelle1[[#This Row],[Heizleistung (35°C)]],(Tabelle1[[#This Row],[Heizleistung (35°C)]]+Tabelle1[[#This Row],[Heizleistung (55°C)]])/2)</f>
        <v>95.92</v>
      </c>
      <c r="M3490" s="20">
        <f>IF(Tabelle1[[#This Row],[Etas 55°C]]=0,0,(Tabelle1[[#This Row],[Etas 35°C]]*0.8+Tabelle1[[#This Row],[Etas 55°C]]*0.2))*2.5</f>
        <v>0</v>
      </c>
      <c r="N3490" s="21" t="str">
        <f>IF(-(Tabelle1[[#This Row],[80%/20% SCOP]]-5.5)/5.5=1,"n.a.",-(Tabelle1[[#This Row],[80%/20% SCOP]]-5.5)/5.5)</f>
        <v>n.a.</v>
      </c>
    </row>
    <row r="3491" spans="1:14" ht="20.100000000000001" customHeight="1" x14ac:dyDescent="0.25">
      <c r="A3491" s="24">
        <v>16016999</v>
      </c>
      <c r="B3491" s="15" t="s">
        <v>3161</v>
      </c>
      <c r="C3491" s="15" t="s">
        <v>3558</v>
      </c>
      <c r="D3491" s="16" t="s">
        <v>2</v>
      </c>
      <c r="E3491" s="17">
        <v>8</v>
      </c>
      <c r="F3491" s="18">
        <v>1.83</v>
      </c>
      <c r="G3491" s="17">
        <v>8</v>
      </c>
      <c r="H3491" s="18">
        <v>1.43</v>
      </c>
      <c r="I3491" s="16" t="s">
        <v>3</v>
      </c>
      <c r="J3491" s="16" t="s">
        <v>15</v>
      </c>
      <c r="K3491" s="16" t="s">
        <v>4</v>
      </c>
      <c r="L3491" s="19">
        <f>IF(Tabelle1[[#This Row],[Heizleistung (55°C)]]=0,Tabelle1[[#This Row],[Heizleistung (35°C)]],(Tabelle1[[#This Row],[Heizleistung (35°C)]]+Tabelle1[[#This Row],[Heizleistung (55°C)]])/2)</f>
        <v>8</v>
      </c>
      <c r="M3491" s="20">
        <f>IF(Tabelle1[[#This Row],[Etas 55°C]]=0,0,(Tabelle1[[#This Row],[Etas 35°C]]*0.8+Tabelle1[[#This Row],[Etas 55°C]]*0.2))*2.5</f>
        <v>4.3750000000000009</v>
      </c>
      <c r="N3491" s="21">
        <f>IF(-(Tabelle1[[#This Row],[80%/20% SCOP]]-5.5)/5.5=1,"n.a.",-(Tabelle1[[#This Row],[80%/20% SCOP]]-5.5)/5.5)</f>
        <v>0.20454545454545439</v>
      </c>
    </row>
    <row r="3492" spans="1:14" ht="20.100000000000001" customHeight="1" x14ac:dyDescent="0.25">
      <c r="A3492" s="24">
        <v>16008082</v>
      </c>
      <c r="B3492" s="15" t="s">
        <v>3161</v>
      </c>
      <c r="C3492" s="15" t="s">
        <v>3559</v>
      </c>
      <c r="D3492" s="16" t="s">
        <v>2</v>
      </c>
      <c r="E3492" s="17">
        <v>389.99</v>
      </c>
      <c r="F3492" s="18">
        <v>1.53</v>
      </c>
      <c r="G3492" s="17"/>
      <c r="H3492" s="16"/>
      <c r="I3492" s="16" t="s">
        <v>355</v>
      </c>
      <c r="J3492" s="16" t="s">
        <v>15</v>
      </c>
      <c r="K3492" s="16" t="s">
        <v>4</v>
      </c>
      <c r="L3492" s="19">
        <f>IF(Tabelle1[[#This Row],[Heizleistung (55°C)]]=0,Tabelle1[[#This Row],[Heizleistung (35°C)]],(Tabelle1[[#This Row],[Heizleistung (35°C)]]+Tabelle1[[#This Row],[Heizleistung (55°C)]])/2)</f>
        <v>389.99</v>
      </c>
      <c r="M3492" s="20">
        <f>IF(Tabelle1[[#This Row],[Etas 55°C]]=0,0,(Tabelle1[[#This Row],[Etas 35°C]]*0.8+Tabelle1[[#This Row],[Etas 55°C]]*0.2))*2.5</f>
        <v>0</v>
      </c>
      <c r="N3492" s="21" t="str">
        <f>IF(-(Tabelle1[[#This Row],[80%/20% SCOP]]-5.5)/5.5=1,"n.a.",-(Tabelle1[[#This Row],[80%/20% SCOP]]-5.5)/5.5)</f>
        <v>n.a.</v>
      </c>
    </row>
    <row r="3493" spans="1:14" ht="20.100000000000001" customHeight="1" x14ac:dyDescent="0.25">
      <c r="A3493" s="24">
        <v>16018664</v>
      </c>
      <c r="B3493" s="15" t="s">
        <v>3161</v>
      </c>
      <c r="C3493" s="15" t="s">
        <v>3560</v>
      </c>
      <c r="D3493" s="16" t="s">
        <v>2</v>
      </c>
      <c r="E3493" s="17">
        <v>8.5</v>
      </c>
      <c r="F3493" s="18">
        <v>1.97</v>
      </c>
      <c r="G3493" s="17">
        <v>8.5</v>
      </c>
      <c r="H3493" s="18">
        <v>1.41</v>
      </c>
      <c r="I3493" s="16" t="s">
        <v>40</v>
      </c>
      <c r="J3493" s="16" t="s">
        <v>4</v>
      </c>
      <c r="K3493" s="16" t="s">
        <v>4</v>
      </c>
      <c r="L3493" s="19">
        <f>IF(Tabelle1[[#This Row],[Heizleistung (55°C)]]=0,Tabelle1[[#This Row],[Heizleistung (35°C)]],(Tabelle1[[#This Row],[Heizleistung (35°C)]]+Tabelle1[[#This Row],[Heizleistung (55°C)]])/2)</f>
        <v>8.5</v>
      </c>
      <c r="M3493" s="20">
        <f>IF(Tabelle1[[#This Row],[Etas 55°C]]=0,0,(Tabelle1[[#This Row],[Etas 35°C]]*0.8+Tabelle1[[#This Row],[Etas 55°C]]*0.2))*2.5</f>
        <v>4.6450000000000005</v>
      </c>
      <c r="N3493" s="21">
        <f>IF(-(Tabelle1[[#This Row],[80%/20% SCOP]]-5.5)/5.5=1,"n.a.",-(Tabelle1[[#This Row],[80%/20% SCOP]]-5.5)/5.5)</f>
        <v>0.15545454545454537</v>
      </c>
    </row>
    <row r="3494" spans="1:14" ht="20.100000000000001" customHeight="1" x14ac:dyDescent="0.25">
      <c r="A3494" s="24">
        <v>16014223</v>
      </c>
      <c r="B3494" s="15" t="s">
        <v>3161</v>
      </c>
      <c r="C3494" s="15" t="s">
        <v>3561</v>
      </c>
      <c r="D3494" s="16" t="s">
        <v>2</v>
      </c>
      <c r="E3494" s="17">
        <v>6.1</v>
      </c>
      <c r="F3494" s="18">
        <v>1.89</v>
      </c>
      <c r="G3494" s="17">
        <v>6</v>
      </c>
      <c r="H3494" s="18">
        <v>1.36</v>
      </c>
      <c r="I3494" s="16" t="s">
        <v>40</v>
      </c>
      <c r="J3494" s="16" t="s">
        <v>4</v>
      </c>
      <c r="K3494" s="16" t="s">
        <v>4</v>
      </c>
      <c r="L3494" s="19">
        <f>IF(Tabelle1[[#This Row],[Heizleistung (55°C)]]=0,Tabelle1[[#This Row],[Heizleistung (35°C)]],(Tabelle1[[#This Row],[Heizleistung (35°C)]]+Tabelle1[[#This Row],[Heizleistung (55°C)]])/2)</f>
        <v>6.05</v>
      </c>
      <c r="M3494" s="20">
        <f>IF(Tabelle1[[#This Row],[Etas 55°C]]=0,0,(Tabelle1[[#This Row],[Etas 35°C]]*0.8+Tabelle1[[#This Row],[Etas 55°C]]*0.2))*2.5</f>
        <v>4.46</v>
      </c>
      <c r="N3494" s="21">
        <f>IF(-(Tabelle1[[#This Row],[80%/20% SCOP]]-5.5)/5.5=1,"n.a.",-(Tabelle1[[#This Row],[80%/20% SCOP]]-5.5)/5.5)</f>
        <v>0.18909090909090909</v>
      </c>
    </row>
    <row r="3495" spans="1:14" ht="20.100000000000001" customHeight="1" x14ac:dyDescent="0.25">
      <c r="A3495" s="24">
        <v>16008022</v>
      </c>
      <c r="B3495" s="15" t="s">
        <v>3161</v>
      </c>
      <c r="C3495" s="15" t="s">
        <v>3562</v>
      </c>
      <c r="D3495" s="16" t="s">
        <v>2</v>
      </c>
      <c r="E3495" s="17">
        <v>355.76</v>
      </c>
      <c r="F3495" s="18">
        <v>1.46</v>
      </c>
      <c r="G3495" s="17"/>
      <c r="H3495" s="16"/>
      <c r="I3495" s="16" t="s">
        <v>355</v>
      </c>
      <c r="J3495" s="16" t="s">
        <v>15</v>
      </c>
      <c r="K3495" s="16" t="s">
        <v>4</v>
      </c>
      <c r="L3495" s="19">
        <f>IF(Tabelle1[[#This Row],[Heizleistung (55°C)]]=0,Tabelle1[[#This Row],[Heizleistung (35°C)]],(Tabelle1[[#This Row],[Heizleistung (35°C)]]+Tabelle1[[#This Row],[Heizleistung (55°C)]])/2)</f>
        <v>355.76</v>
      </c>
      <c r="M3495" s="20">
        <f>IF(Tabelle1[[#This Row],[Etas 55°C]]=0,0,(Tabelle1[[#This Row],[Etas 35°C]]*0.8+Tabelle1[[#This Row],[Etas 55°C]]*0.2))*2.5</f>
        <v>0</v>
      </c>
      <c r="N3495" s="21" t="str">
        <f>IF(-(Tabelle1[[#This Row],[80%/20% SCOP]]-5.5)/5.5=1,"n.a.",-(Tabelle1[[#This Row],[80%/20% SCOP]]-5.5)/5.5)</f>
        <v>n.a.</v>
      </c>
    </row>
    <row r="3496" spans="1:14" ht="20.100000000000001" customHeight="1" x14ac:dyDescent="0.25">
      <c r="A3496" s="24">
        <v>16008018</v>
      </c>
      <c r="B3496" s="15" t="s">
        <v>3161</v>
      </c>
      <c r="C3496" s="15" t="s">
        <v>3563</v>
      </c>
      <c r="D3496" s="16" t="s">
        <v>2</v>
      </c>
      <c r="E3496" s="17">
        <v>252.37</v>
      </c>
      <c r="F3496" s="18">
        <v>1.45</v>
      </c>
      <c r="G3496" s="17"/>
      <c r="H3496" s="16"/>
      <c r="I3496" s="16" t="s">
        <v>355</v>
      </c>
      <c r="J3496" s="16" t="s">
        <v>15</v>
      </c>
      <c r="K3496" s="16" t="s">
        <v>4</v>
      </c>
      <c r="L3496" s="19">
        <f>IF(Tabelle1[[#This Row],[Heizleistung (55°C)]]=0,Tabelle1[[#This Row],[Heizleistung (35°C)]],(Tabelle1[[#This Row],[Heizleistung (35°C)]]+Tabelle1[[#This Row],[Heizleistung (55°C)]])/2)</f>
        <v>252.37</v>
      </c>
      <c r="M3496" s="20">
        <f>IF(Tabelle1[[#This Row],[Etas 55°C]]=0,0,(Tabelle1[[#This Row],[Etas 35°C]]*0.8+Tabelle1[[#This Row],[Etas 55°C]]*0.2))*2.5</f>
        <v>0</v>
      </c>
      <c r="N3496" s="21" t="str">
        <f>IF(-(Tabelle1[[#This Row],[80%/20% SCOP]]-5.5)/5.5=1,"n.a.",-(Tabelle1[[#This Row],[80%/20% SCOP]]-5.5)/5.5)</f>
        <v>n.a.</v>
      </c>
    </row>
    <row r="3497" spans="1:14" ht="20.100000000000001" customHeight="1" x14ac:dyDescent="0.25">
      <c r="A3497" s="24">
        <v>16008807</v>
      </c>
      <c r="B3497" s="15" t="s">
        <v>3161</v>
      </c>
      <c r="C3497" s="15" t="s">
        <v>3564</v>
      </c>
      <c r="D3497" s="16" t="s">
        <v>2</v>
      </c>
      <c r="E3497" s="17">
        <v>370.69</v>
      </c>
      <c r="F3497" s="18">
        <v>1.56</v>
      </c>
      <c r="G3497" s="17"/>
      <c r="H3497" s="16"/>
      <c r="I3497" s="16" t="s">
        <v>355</v>
      </c>
      <c r="J3497" s="16" t="s">
        <v>15</v>
      </c>
      <c r="K3497" s="16" t="s">
        <v>4</v>
      </c>
      <c r="L3497" s="19">
        <f>IF(Tabelle1[[#This Row],[Heizleistung (55°C)]]=0,Tabelle1[[#This Row],[Heizleistung (35°C)]],(Tabelle1[[#This Row],[Heizleistung (35°C)]]+Tabelle1[[#This Row],[Heizleistung (55°C)]])/2)</f>
        <v>370.69</v>
      </c>
      <c r="M3497" s="20">
        <f>IF(Tabelle1[[#This Row],[Etas 55°C]]=0,0,(Tabelle1[[#This Row],[Etas 35°C]]*0.8+Tabelle1[[#This Row],[Etas 55°C]]*0.2))*2.5</f>
        <v>0</v>
      </c>
      <c r="N3497" s="21" t="str">
        <f>IF(-(Tabelle1[[#This Row],[80%/20% SCOP]]-5.5)/5.5=1,"n.a.",-(Tabelle1[[#This Row],[80%/20% SCOP]]-5.5)/5.5)</f>
        <v>n.a.</v>
      </c>
    </row>
    <row r="3498" spans="1:14" ht="20.100000000000001" customHeight="1" x14ac:dyDescent="0.25">
      <c r="A3498" s="24">
        <v>16008448</v>
      </c>
      <c r="B3498" s="15" t="s">
        <v>3161</v>
      </c>
      <c r="C3498" s="15" t="s">
        <v>3565</v>
      </c>
      <c r="D3498" s="16" t="s">
        <v>2</v>
      </c>
      <c r="E3498" s="17">
        <v>81.17</v>
      </c>
      <c r="F3498" s="18">
        <v>1.54</v>
      </c>
      <c r="G3498" s="17"/>
      <c r="H3498" s="16"/>
      <c r="I3498" s="16" t="s">
        <v>109</v>
      </c>
      <c r="J3498" s="16" t="s">
        <v>15</v>
      </c>
      <c r="K3498" s="16" t="s">
        <v>4</v>
      </c>
      <c r="L3498" s="19">
        <f>IF(Tabelle1[[#This Row],[Heizleistung (55°C)]]=0,Tabelle1[[#This Row],[Heizleistung (35°C)]],(Tabelle1[[#This Row],[Heizleistung (35°C)]]+Tabelle1[[#This Row],[Heizleistung (55°C)]])/2)</f>
        <v>81.17</v>
      </c>
      <c r="M3498" s="20">
        <f>IF(Tabelle1[[#This Row],[Etas 55°C]]=0,0,(Tabelle1[[#This Row],[Etas 35°C]]*0.8+Tabelle1[[#This Row],[Etas 55°C]]*0.2))*2.5</f>
        <v>0</v>
      </c>
      <c r="N3498" s="21" t="str">
        <f>IF(-(Tabelle1[[#This Row],[80%/20% SCOP]]-5.5)/5.5=1,"n.a.",-(Tabelle1[[#This Row],[80%/20% SCOP]]-5.5)/5.5)</f>
        <v>n.a.</v>
      </c>
    </row>
    <row r="3499" spans="1:14" ht="20.100000000000001" customHeight="1" x14ac:dyDescent="0.25">
      <c r="A3499" s="24">
        <v>16008225</v>
      </c>
      <c r="B3499" s="15" t="s">
        <v>3161</v>
      </c>
      <c r="C3499" s="15" t="s">
        <v>3566</v>
      </c>
      <c r="D3499" s="16" t="s">
        <v>2</v>
      </c>
      <c r="E3499" s="17">
        <v>70.599999999999994</v>
      </c>
      <c r="F3499" s="18">
        <v>1.49</v>
      </c>
      <c r="G3499" s="17"/>
      <c r="H3499" s="16"/>
      <c r="I3499" s="16" t="s">
        <v>355</v>
      </c>
      <c r="J3499" s="16" t="s">
        <v>15</v>
      </c>
      <c r="K3499" s="16" t="s">
        <v>4</v>
      </c>
      <c r="L3499" s="19">
        <f>IF(Tabelle1[[#This Row],[Heizleistung (55°C)]]=0,Tabelle1[[#This Row],[Heizleistung (35°C)]],(Tabelle1[[#This Row],[Heizleistung (35°C)]]+Tabelle1[[#This Row],[Heizleistung (55°C)]])/2)</f>
        <v>70.599999999999994</v>
      </c>
      <c r="M3499" s="20">
        <f>IF(Tabelle1[[#This Row],[Etas 55°C]]=0,0,(Tabelle1[[#This Row],[Etas 35°C]]*0.8+Tabelle1[[#This Row],[Etas 55°C]]*0.2))*2.5</f>
        <v>0</v>
      </c>
      <c r="N3499" s="21" t="str">
        <f>IF(-(Tabelle1[[#This Row],[80%/20% SCOP]]-5.5)/5.5=1,"n.a.",-(Tabelle1[[#This Row],[80%/20% SCOP]]-5.5)/5.5)</f>
        <v>n.a.</v>
      </c>
    </row>
    <row r="3500" spans="1:14" ht="20.100000000000001" customHeight="1" x14ac:dyDescent="0.25">
      <c r="A3500" s="24">
        <v>16014178</v>
      </c>
      <c r="B3500" s="15" t="s">
        <v>3161</v>
      </c>
      <c r="C3500" s="15" t="s">
        <v>3567</v>
      </c>
      <c r="D3500" s="16" t="s">
        <v>2</v>
      </c>
      <c r="E3500" s="17">
        <v>4</v>
      </c>
      <c r="F3500" s="18">
        <v>1.91</v>
      </c>
      <c r="G3500" s="17">
        <v>3.6</v>
      </c>
      <c r="H3500" s="18">
        <v>1.3</v>
      </c>
      <c r="I3500" s="16" t="s">
        <v>40</v>
      </c>
      <c r="J3500" s="16" t="s">
        <v>4</v>
      </c>
      <c r="K3500" s="16" t="s">
        <v>4</v>
      </c>
      <c r="L3500" s="19">
        <f>IF(Tabelle1[[#This Row],[Heizleistung (55°C)]]=0,Tabelle1[[#This Row],[Heizleistung (35°C)]],(Tabelle1[[#This Row],[Heizleistung (35°C)]]+Tabelle1[[#This Row],[Heizleistung (55°C)]])/2)</f>
        <v>3.8</v>
      </c>
      <c r="M3500" s="20">
        <f>IF(Tabelle1[[#This Row],[Etas 55°C]]=0,0,(Tabelle1[[#This Row],[Etas 35°C]]*0.8+Tabelle1[[#This Row],[Etas 55°C]]*0.2))*2.5</f>
        <v>4.47</v>
      </c>
      <c r="N3500" s="21">
        <f>IF(-(Tabelle1[[#This Row],[80%/20% SCOP]]-5.5)/5.5=1,"n.a.",-(Tabelle1[[#This Row],[80%/20% SCOP]]-5.5)/5.5)</f>
        <v>0.18727272727272731</v>
      </c>
    </row>
    <row r="3501" spans="1:14" ht="20.100000000000001" customHeight="1" x14ac:dyDescent="0.25">
      <c r="A3501" s="24">
        <v>16008692</v>
      </c>
      <c r="B3501" s="15" t="s">
        <v>3161</v>
      </c>
      <c r="C3501" s="15" t="s">
        <v>3568</v>
      </c>
      <c r="D3501" s="16" t="s">
        <v>2</v>
      </c>
      <c r="E3501" s="17">
        <v>51.51</v>
      </c>
      <c r="F3501" s="18">
        <v>1.47</v>
      </c>
      <c r="G3501" s="17"/>
      <c r="H3501" s="16"/>
      <c r="I3501" s="16" t="s">
        <v>109</v>
      </c>
      <c r="J3501" s="16" t="s">
        <v>15</v>
      </c>
      <c r="K3501" s="16" t="s">
        <v>4</v>
      </c>
      <c r="L3501" s="19">
        <f>IF(Tabelle1[[#This Row],[Heizleistung (55°C)]]=0,Tabelle1[[#This Row],[Heizleistung (35°C)]],(Tabelle1[[#This Row],[Heizleistung (35°C)]]+Tabelle1[[#This Row],[Heizleistung (55°C)]])/2)</f>
        <v>51.51</v>
      </c>
      <c r="M3501" s="20">
        <f>IF(Tabelle1[[#This Row],[Etas 55°C]]=0,0,(Tabelle1[[#This Row],[Etas 35°C]]*0.8+Tabelle1[[#This Row],[Etas 55°C]]*0.2))*2.5</f>
        <v>0</v>
      </c>
      <c r="N3501" s="21" t="str">
        <f>IF(-(Tabelle1[[#This Row],[80%/20% SCOP]]-5.5)/5.5=1,"n.a.",-(Tabelle1[[#This Row],[80%/20% SCOP]]-5.5)/5.5)</f>
        <v>n.a.</v>
      </c>
    </row>
    <row r="3502" spans="1:14" ht="20.100000000000001" customHeight="1" x14ac:dyDescent="0.25">
      <c r="A3502" s="24">
        <v>16008116</v>
      </c>
      <c r="B3502" s="15" t="s">
        <v>3161</v>
      </c>
      <c r="C3502" s="15" t="s">
        <v>3569</v>
      </c>
      <c r="D3502" s="16" t="s">
        <v>2</v>
      </c>
      <c r="E3502" s="17">
        <v>695.63</v>
      </c>
      <c r="F3502" s="18">
        <v>1.52</v>
      </c>
      <c r="G3502" s="17"/>
      <c r="H3502" s="16"/>
      <c r="I3502" s="16" t="s">
        <v>3166</v>
      </c>
      <c r="J3502" s="16" t="s">
        <v>15</v>
      </c>
      <c r="K3502" s="16" t="s">
        <v>4</v>
      </c>
      <c r="L3502" s="19">
        <f>IF(Tabelle1[[#This Row],[Heizleistung (55°C)]]=0,Tabelle1[[#This Row],[Heizleistung (35°C)]],(Tabelle1[[#This Row],[Heizleistung (35°C)]]+Tabelle1[[#This Row],[Heizleistung (55°C)]])/2)</f>
        <v>695.63</v>
      </c>
      <c r="M3502" s="20">
        <f>IF(Tabelle1[[#This Row],[Etas 55°C]]=0,0,(Tabelle1[[#This Row],[Etas 35°C]]*0.8+Tabelle1[[#This Row],[Etas 55°C]]*0.2))*2.5</f>
        <v>0</v>
      </c>
      <c r="N3502" s="21" t="str">
        <f>IF(-(Tabelle1[[#This Row],[80%/20% SCOP]]-5.5)/5.5=1,"n.a.",-(Tabelle1[[#This Row],[80%/20% SCOP]]-5.5)/5.5)</f>
        <v>n.a.</v>
      </c>
    </row>
    <row r="3503" spans="1:14" ht="20.100000000000001" customHeight="1" x14ac:dyDescent="0.25">
      <c r="A3503" s="24">
        <v>16014248</v>
      </c>
      <c r="B3503" s="15" t="s">
        <v>3161</v>
      </c>
      <c r="C3503" s="15" t="s">
        <v>3570</v>
      </c>
      <c r="D3503" s="16" t="s">
        <v>2</v>
      </c>
      <c r="E3503" s="17">
        <v>7.8</v>
      </c>
      <c r="F3503" s="18">
        <v>1.82</v>
      </c>
      <c r="G3503" s="17">
        <v>7.5</v>
      </c>
      <c r="H3503" s="18">
        <v>1.34</v>
      </c>
      <c r="I3503" s="16" t="s">
        <v>40</v>
      </c>
      <c r="J3503" s="16" t="s">
        <v>4</v>
      </c>
      <c r="K3503" s="16" t="s">
        <v>4</v>
      </c>
      <c r="L3503" s="19">
        <f>IF(Tabelle1[[#This Row],[Heizleistung (55°C)]]=0,Tabelle1[[#This Row],[Heizleistung (35°C)]],(Tabelle1[[#This Row],[Heizleistung (35°C)]]+Tabelle1[[#This Row],[Heizleistung (55°C)]])/2)</f>
        <v>7.65</v>
      </c>
      <c r="M3503" s="20">
        <f>IF(Tabelle1[[#This Row],[Etas 55°C]]=0,0,(Tabelle1[[#This Row],[Etas 35°C]]*0.8+Tabelle1[[#This Row],[Etas 55°C]]*0.2))*2.5</f>
        <v>4.3100000000000005</v>
      </c>
      <c r="N3503" s="21">
        <f>IF(-(Tabelle1[[#This Row],[80%/20% SCOP]]-5.5)/5.5=1,"n.a.",-(Tabelle1[[#This Row],[80%/20% SCOP]]-5.5)/5.5)</f>
        <v>0.21636363636363629</v>
      </c>
    </row>
    <row r="3504" spans="1:14" ht="20.100000000000001" customHeight="1" x14ac:dyDescent="0.25">
      <c r="A3504" s="24">
        <v>16014266</v>
      </c>
      <c r="B3504" s="15" t="s">
        <v>3161</v>
      </c>
      <c r="C3504" s="15" t="s">
        <v>3571</v>
      </c>
      <c r="D3504" s="16" t="s">
        <v>2</v>
      </c>
      <c r="E3504" s="17">
        <v>7.8</v>
      </c>
      <c r="F3504" s="18">
        <v>1.82</v>
      </c>
      <c r="G3504" s="17">
        <v>7.5</v>
      </c>
      <c r="H3504" s="18">
        <v>1.34</v>
      </c>
      <c r="I3504" s="16" t="s">
        <v>40</v>
      </c>
      <c r="J3504" s="16" t="s">
        <v>4</v>
      </c>
      <c r="K3504" s="16" t="s">
        <v>4</v>
      </c>
      <c r="L3504" s="19">
        <f>IF(Tabelle1[[#This Row],[Heizleistung (55°C)]]=0,Tabelle1[[#This Row],[Heizleistung (35°C)]],(Tabelle1[[#This Row],[Heizleistung (35°C)]]+Tabelle1[[#This Row],[Heizleistung (55°C)]])/2)</f>
        <v>7.65</v>
      </c>
      <c r="M3504" s="20">
        <f>IF(Tabelle1[[#This Row],[Etas 55°C]]=0,0,(Tabelle1[[#This Row],[Etas 35°C]]*0.8+Tabelle1[[#This Row],[Etas 55°C]]*0.2))*2.5</f>
        <v>4.3100000000000005</v>
      </c>
      <c r="N3504" s="21">
        <f>IF(-(Tabelle1[[#This Row],[80%/20% SCOP]]-5.5)/5.5=1,"n.a.",-(Tabelle1[[#This Row],[80%/20% SCOP]]-5.5)/5.5)</f>
        <v>0.21636363636363629</v>
      </c>
    </row>
    <row r="3505" spans="1:14" ht="20.100000000000001" customHeight="1" x14ac:dyDescent="0.25">
      <c r="A3505" s="24">
        <v>16008548</v>
      </c>
      <c r="B3505" s="15" t="s">
        <v>3161</v>
      </c>
      <c r="C3505" s="15" t="s">
        <v>3572</v>
      </c>
      <c r="D3505" s="16" t="s">
        <v>2</v>
      </c>
      <c r="E3505" s="17">
        <v>222.89</v>
      </c>
      <c r="F3505" s="18">
        <v>1.49</v>
      </c>
      <c r="G3505" s="17"/>
      <c r="H3505" s="16"/>
      <c r="I3505" s="16" t="s">
        <v>109</v>
      </c>
      <c r="J3505" s="16" t="s">
        <v>15</v>
      </c>
      <c r="K3505" s="16" t="s">
        <v>4</v>
      </c>
      <c r="L3505" s="19">
        <f>IF(Tabelle1[[#This Row],[Heizleistung (55°C)]]=0,Tabelle1[[#This Row],[Heizleistung (35°C)]],(Tabelle1[[#This Row],[Heizleistung (35°C)]]+Tabelle1[[#This Row],[Heizleistung (55°C)]])/2)</f>
        <v>222.89</v>
      </c>
      <c r="M3505" s="20">
        <f>IF(Tabelle1[[#This Row],[Etas 55°C]]=0,0,(Tabelle1[[#This Row],[Etas 35°C]]*0.8+Tabelle1[[#This Row],[Etas 55°C]]*0.2))*2.5</f>
        <v>0</v>
      </c>
      <c r="N3505" s="21" t="str">
        <f>IF(-(Tabelle1[[#This Row],[80%/20% SCOP]]-5.5)/5.5=1,"n.a.",-(Tabelle1[[#This Row],[80%/20% SCOP]]-5.5)/5.5)</f>
        <v>n.a.</v>
      </c>
    </row>
    <row r="3506" spans="1:14" ht="20.100000000000001" customHeight="1" x14ac:dyDescent="0.25">
      <c r="A3506" s="24">
        <v>16008273</v>
      </c>
      <c r="B3506" s="15" t="s">
        <v>3161</v>
      </c>
      <c r="C3506" s="15" t="s">
        <v>3573</v>
      </c>
      <c r="D3506" s="16" t="s">
        <v>2</v>
      </c>
      <c r="E3506" s="17">
        <v>66.739999999999995</v>
      </c>
      <c r="F3506" s="18">
        <v>1.5</v>
      </c>
      <c r="G3506" s="17"/>
      <c r="H3506" s="16"/>
      <c r="I3506" s="16" t="s">
        <v>109</v>
      </c>
      <c r="J3506" s="16" t="s">
        <v>15</v>
      </c>
      <c r="K3506" s="16" t="s">
        <v>4</v>
      </c>
      <c r="L3506" s="19">
        <f>IF(Tabelle1[[#This Row],[Heizleistung (55°C)]]=0,Tabelle1[[#This Row],[Heizleistung (35°C)]],(Tabelle1[[#This Row],[Heizleistung (35°C)]]+Tabelle1[[#This Row],[Heizleistung (55°C)]])/2)</f>
        <v>66.739999999999995</v>
      </c>
      <c r="M3506" s="20">
        <f>IF(Tabelle1[[#This Row],[Etas 55°C]]=0,0,(Tabelle1[[#This Row],[Etas 35°C]]*0.8+Tabelle1[[#This Row],[Etas 55°C]]*0.2))*2.5</f>
        <v>0</v>
      </c>
      <c r="N3506" s="21" t="str">
        <f>IF(-(Tabelle1[[#This Row],[80%/20% SCOP]]-5.5)/5.5=1,"n.a.",-(Tabelle1[[#This Row],[80%/20% SCOP]]-5.5)/5.5)</f>
        <v>n.a.</v>
      </c>
    </row>
    <row r="3507" spans="1:14" ht="20.100000000000001" customHeight="1" x14ac:dyDescent="0.25">
      <c r="A3507" s="24">
        <v>16008331</v>
      </c>
      <c r="B3507" s="15" t="s">
        <v>3161</v>
      </c>
      <c r="C3507" s="15" t="s">
        <v>3574</v>
      </c>
      <c r="D3507" s="16" t="s">
        <v>2</v>
      </c>
      <c r="E3507" s="17">
        <v>55.58</v>
      </c>
      <c r="F3507" s="18">
        <v>1.48</v>
      </c>
      <c r="G3507" s="17"/>
      <c r="H3507" s="16"/>
      <c r="I3507" s="16" t="s">
        <v>109</v>
      </c>
      <c r="J3507" s="16" t="s">
        <v>15</v>
      </c>
      <c r="K3507" s="16" t="s">
        <v>4</v>
      </c>
      <c r="L3507" s="19">
        <f>IF(Tabelle1[[#This Row],[Heizleistung (55°C)]]=0,Tabelle1[[#This Row],[Heizleistung (35°C)]],(Tabelle1[[#This Row],[Heizleistung (35°C)]]+Tabelle1[[#This Row],[Heizleistung (55°C)]])/2)</f>
        <v>55.58</v>
      </c>
      <c r="M3507" s="20">
        <f>IF(Tabelle1[[#This Row],[Etas 55°C]]=0,0,(Tabelle1[[#This Row],[Etas 35°C]]*0.8+Tabelle1[[#This Row],[Etas 55°C]]*0.2))*2.5</f>
        <v>0</v>
      </c>
      <c r="N3507" s="21" t="str">
        <f>IF(-(Tabelle1[[#This Row],[80%/20% SCOP]]-5.5)/5.5=1,"n.a.",-(Tabelle1[[#This Row],[80%/20% SCOP]]-5.5)/5.5)</f>
        <v>n.a.</v>
      </c>
    </row>
    <row r="3508" spans="1:14" ht="20.100000000000001" customHeight="1" x14ac:dyDescent="0.25">
      <c r="A3508" s="24">
        <v>16014372</v>
      </c>
      <c r="B3508" s="15" t="s">
        <v>3161</v>
      </c>
      <c r="C3508" s="15" t="s">
        <v>3575</v>
      </c>
      <c r="D3508" s="16" t="s">
        <v>2</v>
      </c>
      <c r="E3508" s="17">
        <v>4</v>
      </c>
      <c r="F3508" s="18">
        <v>1.91</v>
      </c>
      <c r="G3508" s="17">
        <v>3.6</v>
      </c>
      <c r="H3508" s="18">
        <v>1.3</v>
      </c>
      <c r="I3508" s="16" t="s">
        <v>40</v>
      </c>
      <c r="J3508" s="16" t="s">
        <v>4</v>
      </c>
      <c r="K3508" s="16" t="s">
        <v>4</v>
      </c>
      <c r="L3508" s="19">
        <f>IF(Tabelle1[[#This Row],[Heizleistung (55°C)]]=0,Tabelle1[[#This Row],[Heizleistung (35°C)]],(Tabelle1[[#This Row],[Heizleistung (35°C)]]+Tabelle1[[#This Row],[Heizleistung (55°C)]])/2)</f>
        <v>3.8</v>
      </c>
      <c r="M3508" s="20">
        <f>IF(Tabelle1[[#This Row],[Etas 55°C]]=0,0,(Tabelle1[[#This Row],[Etas 35°C]]*0.8+Tabelle1[[#This Row],[Etas 55°C]]*0.2))*2.5</f>
        <v>4.47</v>
      </c>
      <c r="N3508" s="21">
        <f>IF(-(Tabelle1[[#This Row],[80%/20% SCOP]]-5.5)/5.5=1,"n.a.",-(Tabelle1[[#This Row],[80%/20% SCOP]]-5.5)/5.5)</f>
        <v>0.18727272727272731</v>
      </c>
    </row>
    <row r="3509" spans="1:14" ht="20.100000000000001" customHeight="1" x14ac:dyDescent="0.25">
      <c r="A3509" s="24">
        <v>16016991</v>
      </c>
      <c r="B3509" s="15" t="s">
        <v>3161</v>
      </c>
      <c r="C3509" s="15" t="s">
        <v>3576</v>
      </c>
      <c r="D3509" s="16" t="s">
        <v>2</v>
      </c>
      <c r="E3509" s="17">
        <v>8</v>
      </c>
      <c r="F3509" s="18">
        <v>1.79</v>
      </c>
      <c r="G3509" s="17">
        <v>8</v>
      </c>
      <c r="H3509" s="18">
        <v>1.41</v>
      </c>
      <c r="I3509" s="16" t="s">
        <v>3</v>
      </c>
      <c r="J3509" s="16" t="s">
        <v>15</v>
      </c>
      <c r="K3509" s="16" t="s">
        <v>4</v>
      </c>
      <c r="L3509" s="19">
        <f>IF(Tabelle1[[#This Row],[Heizleistung (55°C)]]=0,Tabelle1[[#This Row],[Heizleistung (35°C)]],(Tabelle1[[#This Row],[Heizleistung (35°C)]]+Tabelle1[[#This Row],[Heizleistung (55°C)]])/2)</f>
        <v>8</v>
      </c>
      <c r="M3509" s="20">
        <f>IF(Tabelle1[[#This Row],[Etas 55°C]]=0,0,(Tabelle1[[#This Row],[Etas 35°C]]*0.8+Tabelle1[[#This Row],[Etas 55°C]]*0.2))*2.5</f>
        <v>4.2850000000000001</v>
      </c>
      <c r="N3509" s="21">
        <f>IF(-(Tabelle1[[#This Row],[80%/20% SCOP]]-5.5)/5.5=1,"n.a.",-(Tabelle1[[#This Row],[80%/20% SCOP]]-5.5)/5.5)</f>
        <v>0.22090909090909089</v>
      </c>
    </row>
    <row r="3510" spans="1:14" ht="20.100000000000001" customHeight="1" x14ac:dyDescent="0.25">
      <c r="A3510" s="24">
        <v>16008727</v>
      </c>
      <c r="B3510" s="15" t="s">
        <v>3161</v>
      </c>
      <c r="C3510" s="15" t="s">
        <v>3577</v>
      </c>
      <c r="D3510" s="16" t="s">
        <v>2</v>
      </c>
      <c r="E3510" s="17">
        <v>480.99</v>
      </c>
      <c r="F3510" s="18">
        <v>1.54</v>
      </c>
      <c r="G3510" s="17"/>
      <c r="H3510" s="16"/>
      <c r="I3510" s="16" t="s">
        <v>355</v>
      </c>
      <c r="J3510" s="16" t="s">
        <v>15</v>
      </c>
      <c r="K3510" s="16" t="s">
        <v>4</v>
      </c>
      <c r="L3510" s="19">
        <f>IF(Tabelle1[[#This Row],[Heizleistung (55°C)]]=0,Tabelle1[[#This Row],[Heizleistung (35°C)]],(Tabelle1[[#This Row],[Heizleistung (35°C)]]+Tabelle1[[#This Row],[Heizleistung (55°C)]])/2)</f>
        <v>480.99</v>
      </c>
      <c r="M3510" s="20">
        <f>IF(Tabelle1[[#This Row],[Etas 55°C]]=0,0,(Tabelle1[[#This Row],[Etas 35°C]]*0.8+Tabelle1[[#This Row],[Etas 55°C]]*0.2))*2.5</f>
        <v>0</v>
      </c>
      <c r="N3510" s="21" t="str">
        <f>IF(-(Tabelle1[[#This Row],[80%/20% SCOP]]-5.5)/5.5=1,"n.a.",-(Tabelle1[[#This Row],[80%/20% SCOP]]-5.5)/5.5)</f>
        <v>n.a.</v>
      </c>
    </row>
    <row r="3511" spans="1:14" ht="20.100000000000001" customHeight="1" x14ac:dyDescent="0.25">
      <c r="A3511" s="24">
        <v>16009113</v>
      </c>
      <c r="B3511" s="15" t="s">
        <v>3161</v>
      </c>
      <c r="C3511" s="15" t="s">
        <v>3578</v>
      </c>
      <c r="D3511" s="16" t="s">
        <v>2</v>
      </c>
      <c r="E3511" s="17">
        <v>5.0999999999999996</v>
      </c>
      <c r="F3511" s="18">
        <v>1.87</v>
      </c>
      <c r="G3511" s="17">
        <v>4.5999999999999996</v>
      </c>
      <c r="H3511" s="18">
        <v>1.32</v>
      </c>
      <c r="I3511" s="16" t="s">
        <v>40</v>
      </c>
      <c r="J3511" s="16" t="s">
        <v>4</v>
      </c>
      <c r="K3511" s="16" t="s">
        <v>4</v>
      </c>
      <c r="L3511" s="19">
        <f>IF(Tabelle1[[#This Row],[Heizleistung (55°C)]]=0,Tabelle1[[#This Row],[Heizleistung (35°C)]],(Tabelle1[[#This Row],[Heizleistung (35°C)]]+Tabelle1[[#This Row],[Heizleistung (55°C)]])/2)</f>
        <v>4.8499999999999996</v>
      </c>
      <c r="M3511" s="20">
        <f>IF(Tabelle1[[#This Row],[Etas 55°C]]=0,0,(Tabelle1[[#This Row],[Etas 35°C]]*0.8+Tabelle1[[#This Row],[Etas 55°C]]*0.2))*2.5</f>
        <v>4.4000000000000004</v>
      </c>
      <c r="N3511" s="21">
        <f>IF(-(Tabelle1[[#This Row],[80%/20% SCOP]]-5.5)/5.5=1,"n.a.",-(Tabelle1[[#This Row],[80%/20% SCOP]]-5.5)/5.5)</f>
        <v>0.19999999999999993</v>
      </c>
    </row>
    <row r="3512" spans="1:14" ht="20.100000000000001" customHeight="1" x14ac:dyDescent="0.25">
      <c r="A3512" s="24">
        <v>16009416</v>
      </c>
      <c r="B3512" s="15" t="s">
        <v>3161</v>
      </c>
      <c r="C3512" s="15" t="s">
        <v>3579</v>
      </c>
      <c r="D3512" s="16" t="s">
        <v>2</v>
      </c>
      <c r="E3512" s="17">
        <v>10</v>
      </c>
      <c r="F3512" s="18">
        <v>1.78</v>
      </c>
      <c r="G3512" s="17">
        <v>10</v>
      </c>
      <c r="H3512" s="18">
        <v>1.35</v>
      </c>
      <c r="I3512" s="16" t="s">
        <v>40</v>
      </c>
      <c r="J3512" s="16" t="s">
        <v>4</v>
      </c>
      <c r="K3512" s="16" t="s">
        <v>4</v>
      </c>
      <c r="L3512" s="19">
        <f>IF(Tabelle1[[#This Row],[Heizleistung (55°C)]]=0,Tabelle1[[#This Row],[Heizleistung (35°C)]],(Tabelle1[[#This Row],[Heizleistung (35°C)]]+Tabelle1[[#This Row],[Heizleistung (55°C)]])/2)</f>
        <v>10</v>
      </c>
      <c r="M3512" s="20">
        <f>IF(Tabelle1[[#This Row],[Etas 55°C]]=0,0,(Tabelle1[[#This Row],[Etas 35°C]]*0.8+Tabelle1[[#This Row],[Etas 55°C]]*0.2))*2.5</f>
        <v>4.2350000000000003</v>
      </c>
      <c r="N3512" s="21">
        <f>IF(-(Tabelle1[[#This Row],[80%/20% SCOP]]-5.5)/5.5=1,"n.a.",-(Tabelle1[[#This Row],[80%/20% SCOP]]-5.5)/5.5)</f>
        <v>0.22999999999999995</v>
      </c>
    </row>
    <row r="3513" spans="1:14" ht="20.100000000000001" customHeight="1" x14ac:dyDescent="0.25">
      <c r="A3513" s="24">
        <v>16014331</v>
      </c>
      <c r="B3513" s="15" t="s">
        <v>3161</v>
      </c>
      <c r="C3513" s="15" t="s">
        <v>3580</v>
      </c>
      <c r="D3513" s="16" t="s">
        <v>2</v>
      </c>
      <c r="E3513" s="17">
        <v>8</v>
      </c>
      <c r="F3513" s="18">
        <v>1.87</v>
      </c>
      <c r="G3513" s="17">
        <v>8</v>
      </c>
      <c r="H3513" s="18">
        <v>1.4</v>
      </c>
      <c r="I3513" s="16" t="s">
        <v>40</v>
      </c>
      <c r="J3513" s="16" t="s">
        <v>4</v>
      </c>
      <c r="K3513" s="16" t="s">
        <v>4</v>
      </c>
      <c r="L3513" s="19">
        <f>IF(Tabelle1[[#This Row],[Heizleistung (55°C)]]=0,Tabelle1[[#This Row],[Heizleistung (35°C)]],(Tabelle1[[#This Row],[Heizleistung (35°C)]]+Tabelle1[[#This Row],[Heizleistung (55°C)]])/2)</f>
        <v>8</v>
      </c>
      <c r="M3513" s="20">
        <f>IF(Tabelle1[[#This Row],[Etas 55°C]]=0,0,(Tabelle1[[#This Row],[Etas 35°C]]*0.8+Tabelle1[[#This Row],[Etas 55°C]]*0.2))*2.5</f>
        <v>4.4400000000000004</v>
      </c>
      <c r="N3513" s="21">
        <f>IF(-(Tabelle1[[#This Row],[80%/20% SCOP]]-5.5)/5.5=1,"n.a.",-(Tabelle1[[#This Row],[80%/20% SCOP]]-5.5)/5.5)</f>
        <v>0.19272727272727266</v>
      </c>
    </row>
    <row r="3514" spans="1:14" ht="20.100000000000001" customHeight="1" x14ac:dyDescent="0.25">
      <c r="A3514" s="24">
        <v>16008080</v>
      </c>
      <c r="B3514" s="15" t="s">
        <v>3161</v>
      </c>
      <c r="C3514" s="15" t="s">
        <v>3581</v>
      </c>
      <c r="D3514" s="16" t="s">
        <v>2</v>
      </c>
      <c r="E3514" s="17">
        <v>319.16000000000003</v>
      </c>
      <c r="F3514" s="18">
        <v>1.51</v>
      </c>
      <c r="G3514" s="17"/>
      <c r="H3514" s="16"/>
      <c r="I3514" s="16" t="s">
        <v>355</v>
      </c>
      <c r="J3514" s="16" t="s">
        <v>15</v>
      </c>
      <c r="K3514" s="16" t="s">
        <v>4</v>
      </c>
      <c r="L3514" s="19">
        <f>IF(Tabelle1[[#This Row],[Heizleistung (55°C)]]=0,Tabelle1[[#This Row],[Heizleistung (35°C)]],(Tabelle1[[#This Row],[Heizleistung (35°C)]]+Tabelle1[[#This Row],[Heizleistung (55°C)]])/2)</f>
        <v>319.16000000000003</v>
      </c>
      <c r="M3514" s="20">
        <f>IF(Tabelle1[[#This Row],[Etas 55°C]]=0,0,(Tabelle1[[#This Row],[Etas 35°C]]*0.8+Tabelle1[[#This Row],[Etas 55°C]]*0.2))*2.5</f>
        <v>0</v>
      </c>
      <c r="N3514" s="21" t="str">
        <f>IF(-(Tabelle1[[#This Row],[80%/20% SCOP]]-5.5)/5.5=1,"n.a.",-(Tabelle1[[#This Row],[80%/20% SCOP]]-5.5)/5.5)</f>
        <v>n.a.</v>
      </c>
    </row>
    <row r="3515" spans="1:14" ht="20.100000000000001" customHeight="1" x14ac:dyDescent="0.25">
      <c r="A3515" s="24">
        <v>16009065</v>
      </c>
      <c r="B3515" s="15" t="s">
        <v>3161</v>
      </c>
      <c r="C3515" s="15" t="s">
        <v>3582</v>
      </c>
      <c r="D3515" s="16" t="s">
        <v>2</v>
      </c>
      <c r="E3515" s="17">
        <v>5.0999999999999996</v>
      </c>
      <c r="F3515" s="18">
        <v>1.87</v>
      </c>
      <c r="G3515" s="17">
        <v>4.5999999999999996</v>
      </c>
      <c r="H3515" s="18">
        <v>1.32</v>
      </c>
      <c r="I3515" s="16" t="s">
        <v>40</v>
      </c>
      <c r="J3515" s="16" t="s">
        <v>4</v>
      </c>
      <c r="K3515" s="16" t="s">
        <v>4</v>
      </c>
      <c r="L3515" s="19">
        <f>IF(Tabelle1[[#This Row],[Heizleistung (55°C)]]=0,Tabelle1[[#This Row],[Heizleistung (35°C)]],(Tabelle1[[#This Row],[Heizleistung (35°C)]]+Tabelle1[[#This Row],[Heizleistung (55°C)]])/2)</f>
        <v>4.8499999999999996</v>
      </c>
      <c r="M3515" s="20">
        <f>IF(Tabelle1[[#This Row],[Etas 55°C]]=0,0,(Tabelle1[[#This Row],[Etas 35°C]]*0.8+Tabelle1[[#This Row],[Etas 55°C]]*0.2))*2.5</f>
        <v>4.4000000000000004</v>
      </c>
      <c r="N3515" s="21">
        <f>IF(-(Tabelle1[[#This Row],[80%/20% SCOP]]-5.5)/5.5=1,"n.a.",-(Tabelle1[[#This Row],[80%/20% SCOP]]-5.5)/5.5)</f>
        <v>0.19999999999999993</v>
      </c>
    </row>
    <row r="3516" spans="1:14" ht="20.100000000000001" customHeight="1" x14ac:dyDescent="0.25">
      <c r="A3516" s="24">
        <v>16010798</v>
      </c>
      <c r="B3516" s="15" t="s">
        <v>3161</v>
      </c>
      <c r="C3516" s="15" t="s">
        <v>3583</v>
      </c>
      <c r="D3516" s="16" t="s">
        <v>2</v>
      </c>
      <c r="E3516" s="17">
        <v>5</v>
      </c>
      <c r="F3516" s="18">
        <v>1.82</v>
      </c>
      <c r="G3516" s="17">
        <v>5</v>
      </c>
      <c r="H3516" s="18">
        <v>1.38</v>
      </c>
      <c r="I3516" s="16" t="s">
        <v>3</v>
      </c>
      <c r="J3516" s="16" t="s">
        <v>4</v>
      </c>
      <c r="K3516" s="16" t="s">
        <v>4</v>
      </c>
      <c r="L3516" s="19">
        <f>IF(Tabelle1[[#This Row],[Heizleistung (55°C)]]=0,Tabelle1[[#This Row],[Heizleistung (35°C)]],(Tabelle1[[#This Row],[Heizleistung (35°C)]]+Tabelle1[[#This Row],[Heizleistung (55°C)]])/2)</f>
        <v>5</v>
      </c>
      <c r="M3516" s="20">
        <f>IF(Tabelle1[[#This Row],[Etas 55°C]]=0,0,(Tabelle1[[#This Row],[Etas 35°C]]*0.8+Tabelle1[[#This Row],[Etas 55°C]]*0.2))*2.5</f>
        <v>4.33</v>
      </c>
      <c r="N3516" s="21">
        <f>IF(-(Tabelle1[[#This Row],[80%/20% SCOP]]-5.5)/5.5=1,"n.a.",-(Tabelle1[[#This Row],[80%/20% SCOP]]-5.5)/5.5)</f>
        <v>0.21272727272727271</v>
      </c>
    </row>
    <row r="3517" spans="1:14" ht="20.100000000000001" customHeight="1" x14ac:dyDescent="0.25">
      <c r="A3517" s="24">
        <v>16008487</v>
      </c>
      <c r="B3517" s="15" t="s">
        <v>3161</v>
      </c>
      <c r="C3517" s="15" t="s">
        <v>3584</v>
      </c>
      <c r="D3517" s="16" t="s">
        <v>2</v>
      </c>
      <c r="E3517" s="17">
        <v>101.01</v>
      </c>
      <c r="F3517" s="18">
        <v>1.51</v>
      </c>
      <c r="G3517" s="17"/>
      <c r="H3517" s="16"/>
      <c r="I3517" s="16" t="s">
        <v>355</v>
      </c>
      <c r="J3517" s="16" t="s">
        <v>15</v>
      </c>
      <c r="K3517" s="16" t="s">
        <v>4</v>
      </c>
      <c r="L3517" s="19">
        <f>IF(Tabelle1[[#This Row],[Heizleistung (55°C)]]=0,Tabelle1[[#This Row],[Heizleistung (35°C)]],(Tabelle1[[#This Row],[Heizleistung (35°C)]]+Tabelle1[[#This Row],[Heizleistung (55°C)]])/2)</f>
        <v>101.01</v>
      </c>
      <c r="M3517" s="20">
        <f>IF(Tabelle1[[#This Row],[Etas 55°C]]=0,0,(Tabelle1[[#This Row],[Etas 35°C]]*0.8+Tabelle1[[#This Row],[Etas 55°C]]*0.2))*2.5</f>
        <v>0</v>
      </c>
      <c r="N3517" s="21" t="str">
        <f>IF(-(Tabelle1[[#This Row],[80%/20% SCOP]]-5.5)/5.5=1,"n.a.",-(Tabelle1[[#This Row],[80%/20% SCOP]]-5.5)/5.5)</f>
        <v>n.a.</v>
      </c>
    </row>
    <row r="3518" spans="1:14" ht="20.100000000000001" customHeight="1" x14ac:dyDescent="0.25">
      <c r="A3518" s="24">
        <v>16008198</v>
      </c>
      <c r="B3518" s="15" t="s">
        <v>3161</v>
      </c>
      <c r="C3518" s="15" t="s">
        <v>3585</v>
      </c>
      <c r="D3518" s="16" t="s">
        <v>2</v>
      </c>
      <c r="E3518" s="17">
        <v>77.47</v>
      </c>
      <c r="F3518" s="18">
        <v>1.6</v>
      </c>
      <c r="G3518" s="17"/>
      <c r="H3518" s="16"/>
      <c r="I3518" s="16" t="s">
        <v>109</v>
      </c>
      <c r="J3518" s="16" t="s">
        <v>15</v>
      </c>
      <c r="K3518" s="16" t="s">
        <v>4</v>
      </c>
      <c r="L3518" s="19">
        <f>IF(Tabelle1[[#This Row],[Heizleistung (55°C)]]=0,Tabelle1[[#This Row],[Heizleistung (35°C)]],(Tabelle1[[#This Row],[Heizleistung (35°C)]]+Tabelle1[[#This Row],[Heizleistung (55°C)]])/2)</f>
        <v>77.47</v>
      </c>
      <c r="M3518" s="20">
        <f>IF(Tabelle1[[#This Row],[Etas 55°C]]=0,0,(Tabelle1[[#This Row],[Etas 35°C]]*0.8+Tabelle1[[#This Row],[Etas 55°C]]*0.2))*2.5</f>
        <v>0</v>
      </c>
      <c r="N3518" s="21" t="str">
        <f>IF(-(Tabelle1[[#This Row],[80%/20% SCOP]]-5.5)/5.5=1,"n.a.",-(Tabelle1[[#This Row],[80%/20% SCOP]]-5.5)/5.5)</f>
        <v>n.a.</v>
      </c>
    </row>
    <row r="3519" spans="1:14" ht="20.100000000000001" customHeight="1" x14ac:dyDescent="0.25">
      <c r="A3519" s="24">
        <v>16007714</v>
      </c>
      <c r="B3519" s="15" t="s">
        <v>3161</v>
      </c>
      <c r="C3519" s="15" t="s">
        <v>3586</v>
      </c>
      <c r="D3519" s="16" t="s">
        <v>2</v>
      </c>
      <c r="E3519" s="17">
        <v>17</v>
      </c>
      <c r="F3519" s="18">
        <v>1.65</v>
      </c>
      <c r="G3519" s="17">
        <v>15.8</v>
      </c>
      <c r="H3519" s="18">
        <v>1.28</v>
      </c>
      <c r="I3519" s="16" t="s">
        <v>109</v>
      </c>
      <c r="J3519" s="16" t="s">
        <v>4</v>
      </c>
      <c r="K3519" s="16" t="s">
        <v>4</v>
      </c>
      <c r="L3519" s="19">
        <f>IF(Tabelle1[[#This Row],[Heizleistung (55°C)]]=0,Tabelle1[[#This Row],[Heizleistung (35°C)]],(Tabelle1[[#This Row],[Heizleistung (35°C)]]+Tabelle1[[#This Row],[Heizleistung (55°C)]])/2)</f>
        <v>16.399999999999999</v>
      </c>
      <c r="M3519" s="20">
        <f>IF(Tabelle1[[#This Row],[Etas 55°C]]=0,0,(Tabelle1[[#This Row],[Etas 35°C]]*0.8+Tabelle1[[#This Row],[Etas 55°C]]*0.2))*2.5</f>
        <v>3.9400000000000004</v>
      </c>
      <c r="N3519" s="21">
        <f>IF(-(Tabelle1[[#This Row],[80%/20% SCOP]]-5.5)/5.5=1,"n.a.",-(Tabelle1[[#This Row],[80%/20% SCOP]]-5.5)/5.5)</f>
        <v>0.28363636363636358</v>
      </c>
    </row>
    <row r="3520" spans="1:14" ht="20.100000000000001" customHeight="1" x14ac:dyDescent="0.25">
      <c r="A3520" s="24">
        <v>16009519</v>
      </c>
      <c r="B3520" s="15" t="s">
        <v>3161</v>
      </c>
      <c r="C3520" s="15" t="s">
        <v>3587</v>
      </c>
      <c r="D3520" s="16" t="s">
        <v>2</v>
      </c>
      <c r="E3520" s="17">
        <v>14</v>
      </c>
      <c r="F3520" s="18">
        <v>1.77</v>
      </c>
      <c r="G3520" s="17">
        <v>14</v>
      </c>
      <c r="H3520" s="18">
        <v>1.34</v>
      </c>
      <c r="I3520" s="16" t="s">
        <v>40</v>
      </c>
      <c r="J3520" s="16" t="s">
        <v>4</v>
      </c>
      <c r="K3520" s="16" t="s">
        <v>4</v>
      </c>
      <c r="L3520" s="19">
        <f>IF(Tabelle1[[#This Row],[Heizleistung (55°C)]]=0,Tabelle1[[#This Row],[Heizleistung (35°C)]],(Tabelle1[[#This Row],[Heizleistung (35°C)]]+Tabelle1[[#This Row],[Heizleistung (55°C)]])/2)</f>
        <v>14</v>
      </c>
      <c r="M3520" s="20">
        <f>IF(Tabelle1[[#This Row],[Etas 55°C]]=0,0,(Tabelle1[[#This Row],[Etas 35°C]]*0.8+Tabelle1[[#This Row],[Etas 55°C]]*0.2))*2.5</f>
        <v>4.2100000000000009</v>
      </c>
      <c r="N3520" s="21">
        <f>IF(-(Tabelle1[[#This Row],[80%/20% SCOP]]-5.5)/5.5=1,"n.a.",-(Tabelle1[[#This Row],[80%/20% SCOP]]-5.5)/5.5)</f>
        <v>0.23454545454545439</v>
      </c>
    </row>
    <row r="3521" spans="1:14" ht="20.100000000000001" customHeight="1" x14ac:dyDescent="0.25">
      <c r="A3521" s="24">
        <v>16008189</v>
      </c>
      <c r="B3521" s="15" t="s">
        <v>3161</v>
      </c>
      <c r="C3521" s="15" t="s">
        <v>3588</v>
      </c>
      <c r="D3521" s="16" t="s">
        <v>2</v>
      </c>
      <c r="E3521" s="17">
        <v>70.7</v>
      </c>
      <c r="F3521" s="18">
        <v>1.56</v>
      </c>
      <c r="G3521" s="17"/>
      <c r="H3521" s="16"/>
      <c r="I3521" s="16" t="s">
        <v>109</v>
      </c>
      <c r="J3521" s="16" t="s">
        <v>15</v>
      </c>
      <c r="K3521" s="16" t="s">
        <v>4</v>
      </c>
      <c r="L3521" s="19">
        <f>IF(Tabelle1[[#This Row],[Heizleistung (55°C)]]=0,Tabelle1[[#This Row],[Heizleistung (35°C)]],(Tabelle1[[#This Row],[Heizleistung (35°C)]]+Tabelle1[[#This Row],[Heizleistung (55°C)]])/2)</f>
        <v>70.7</v>
      </c>
      <c r="M3521" s="20">
        <f>IF(Tabelle1[[#This Row],[Etas 55°C]]=0,0,(Tabelle1[[#This Row],[Etas 35°C]]*0.8+Tabelle1[[#This Row],[Etas 55°C]]*0.2))*2.5</f>
        <v>0</v>
      </c>
      <c r="N3521" s="21" t="str">
        <f>IF(-(Tabelle1[[#This Row],[80%/20% SCOP]]-5.5)/5.5=1,"n.a.",-(Tabelle1[[#This Row],[80%/20% SCOP]]-5.5)/5.5)</f>
        <v>n.a.</v>
      </c>
    </row>
    <row r="3522" spans="1:14" ht="20.100000000000001" customHeight="1" x14ac:dyDescent="0.25">
      <c r="A3522" s="24">
        <v>16008190</v>
      </c>
      <c r="B3522" s="15" t="s">
        <v>3161</v>
      </c>
      <c r="C3522" s="15" t="s">
        <v>3589</v>
      </c>
      <c r="D3522" s="16" t="s">
        <v>2</v>
      </c>
      <c r="E3522" s="17">
        <v>80.34</v>
      </c>
      <c r="F3522" s="18">
        <v>1.62</v>
      </c>
      <c r="G3522" s="17"/>
      <c r="H3522" s="16"/>
      <c r="I3522" s="16" t="s">
        <v>109</v>
      </c>
      <c r="J3522" s="16" t="s">
        <v>15</v>
      </c>
      <c r="K3522" s="16" t="s">
        <v>4</v>
      </c>
      <c r="L3522" s="19">
        <f>IF(Tabelle1[[#This Row],[Heizleistung (55°C)]]=0,Tabelle1[[#This Row],[Heizleistung (35°C)]],(Tabelle1[[#This Row],[Heizleistung (35°C)]]+Tabelle1[[#This Row],[Heizleistung (55°C)]])/2)</f>
        <v>80.34</v>
      </c>
      <c r="M3522" s="20">
        <f>IF(Tabelle1[[#This Row],[Etas 55°C]]=0,0,(Tabelle1[[#This Row],[Etas 35°C]]*0.8+Tabelle1[[#This Row],[Etas 55°C]]*0.2))*2.5</f>
        <v>0</v>
      </c>
      <c r="N3522" s="21" t="str">
        <f>IF(-(Tabelle1[[#This Row],[80%/20% SCOP]]-5.5)/5.5=1,"n.a.",-(Tabelle1[[#This Row],[80%/20% SCOP]]-5.5)/5.5)</f>
        <v>n.a.</v>
      </c>
    </row>
    <row r="3523" spans="1:14" ht="20.100000000000001" customHeight="1" x14ac:dyDescent="0.25">
      <c r="A3523" s="24">
        <v>16009413</v>
      </c>
      <c r="B3523" s="15" t="s">
        <v>3161</v>
      </c>
      <c r="C3523" s="15" t="s">
        <v>3590</v>
      </c>
      <c r="D3523" s="16" t="s">
        <v>2</v>
      </c>
      <c r="E3523" s="17">
        <v>10</v>
      </c>
      <c r="F3523" s="18">
        <v>1.78</v>
      </c>
      <c r="G3523" s="17">
        <v>10</v>
      </c>
      <c r="H3523" s="18">
        <v>1.35</v>
      </c>
      <c r="I3523" s="16" t="s">
        <v>40</v>
      </c>
      <c r="J3523" s="16" t="s">
        <v>4</v>
      </c>
      <c r="K3523" s="16" t="s">
        <v>4</v>
      </c>
      <c r="L3523" s="19">
        <f>IF(Tabelle1[[#This Row],[Heizleistung (55°C)]]=0,Tabelle1[[#This Row],[Heizleistung (35°C)]],(Tabelle1[[#This Row],[Heizleistung (35°C)]]+Tabelle1[[#This Row],[Heizleistung (55°C)]])/2)</f>
        <v>10</v>
      </c>
      <c r="M3523" s="20">
        <f>IF(Tabelle1[[#This Row],[Etas 55°C]]=0,0,(Tabelle1[[#This Row],[Etas 35°C]]*0.8+Tabelle1[[#This Row],[Etas 55°C]]*0.2))*2.5</f>
        <v>4.2350000000000003</v>
      </c>
      <c r="N3523" s="21">
        <f>IF(-(Tabelle1[[#This Row],[80%/20% SCOP]]-5.5)/5.5=1,"n.a.",-(Tabelle1[[#This Row],[80%/20% SCOP]]-5.5)/5.5)</f>
        <v>0.22999999999999995</v>
      </c>
    </row>
    <row r="3524" spans="1:14" ht="20.100000000000001" customHeight="1" x14ac:dyDescent="0.25">
      <c r="A3524" s="24">
        <v>16011696</v>
      </c>
      <c r="B3524" s="15" t="s">
        <v>3161</v>
      </c>
      <c r="C3524" s="15" t="s">
        <v>3591</v>
      </c>
      <c r="D3524" s="16" t="s">
        <v>2</v>
      </c>
      <c r="E3524" s="17">
        <v>80.8</v>
      </c>
      <c r="F3524" s="18">
        <v>1.71</v>
      </c>
      <c r="G3524" s="17">
        <v>80.5</v>
      </c>
      <c r="H3524" s="18">
        <v>1.32</v>
      </c>
      <c r="I3524" s="16" t="s">
        <v>40</v>
      </c>
      <c r="J3524" s="16" t="s">
        <v>15</v>
      </c>
      <c r="K3524" s="16" t="s">
        <v>4</v>
      </c>
      <c r="L3524" s="19">
        <f>IF(Tabelle1[[#This Row],[Heizleistung (55°C)]]=0,Tabelle1[[#This Row],[Heizleistung (35°C)]],(Tabelle1[[#This Row],[Heizleistung (35°C)]]+Tabelle1[[#This Row],[Heizleistung (55°C)]])/2)</f>
        <v>80.650000000000006</v>
      </c>
      <c r="M3524" s="20">
        <f>IF(Tabelle1[[#This Row],[Etas 55°C]]=0,0,(Tabelle1[[#This Row],[Etas 35°C]]*0.8+Tabelle1[[#This Row],[Etas 55°C]]*0.2))*2.5</f>
        <v>4.08</v>
      </c>
      <c r="N3524" s="21">
        <f>IF(-(Tabelle1[[#This Row],[80%/20% SCOP]]-5.5)/5.5=1,"n.a.",-(Tabelle1[[#This Row],[80%/20% SCOP]]-5.5)/5.5)</f>
        <v>0.25818181818181818</v>
      </c>
    </row>
    <row r="3525" spans="1:14" ht="20.100000000000001" customHeight="1" x14ac:dyDescent="0.25">
      <c r="A3525" s="24">
        <v>16014203</v>
      </c>
      <c r="B3525" s="15" t="s">
        <v>3161</v>
      </c>
      <c r="C3525" s="15" t="s">
        <v>3592</v>
      </c>
      <c r="D3525" s="16" t="s">
        <v>2</v>
      </c>
      <c r="E3525" s="17">
        <v>4.7</v>
      </c>
      <c r="F3525" s="18">
        <v>1.96</v>
      </c>
      <c r="G3525" s="17">
        <v>4.5</v>
      </c>
      <c r="H3525" s="18">
        <v>1.33</v>
      </c>
      <c r="I3525" s="16" t="s">
        <v>40</v>
      </c>
      <c r="J3525" s="16" t="s">
        <v>4</v>
      </c>
      <c r="K3525" s="16" t="s">
        <v>4</v>
      </c>
      <c r="L3525" s="19">
        <f>IF(Tabelle1[[#This Row],[Heizleistung (55°C)]]=0,Tabelle1[[#This Row],[Heizleistung (35°C)]],(Tabelle1[[#This Row],[Heizleistung (35°C)]]+Tabelle1[[#This Row],[Heizleistung (55°C)]])/2)</f>
        <v>4.5999999999999996</v>
      </c>
      <c r="M3525" s="20">
        <f>IF(Tabelle1[[#This Row],[Etas 55°C]]=0,0,(Tabelle1[[#This Row],[Etas 35°C]]*0.8+Tabelle1[[#This Row],[Etas 55°C]]*0.2))*2.5</f>
        <v>4.585</v>
      </c>
      <c r="N3525" s="21">
        <f>IF(-(Tabelle1[[#This Row],[80%/20% SCOP]]-5.5)/5.5=1,"n.a.",-(Tabelle1[[#This Row],[80%/20% SCOP]]-5.5)/5.5)</f>
        <v>0.16636363636363638</v>
      </c>
    </row>
    <row r="3526" spans="1:14" ht="20.100000000000001" customHeight="1" x14ac:dyDescent="0.25">
      <c r="A3526" s="24">
        <v>16009496</v>
      </c>
      <c r="B3526" s="15" t="s">
        <v>3161</v>
      </c>
      <c r="C3526" s="15" t="s">
        <v>3593</v>
      </c>
      <c r="D3526" s="16" t="s">
        <v>2</v>
      </c>
      <c r="E3526" s="17">
        <v>12</v>
      </c>
      <c r="F3526" s="18">
        <v>1.76</v>
      </c>
      <c r="G3526" s="17">
        <v>12</v>
      </c>
      <c r="H3526" s="18">
        <v>1.28</v>
      </c>
      <c r="I3526" s="16" t="s">
        <v>40</v>
      </c>
      <c r="J3526" s="16" t="s">
        <v>4</v>
      </c>
      <c r="K3526" s="16" t="s">
        <v>4</v>
      </c>
      <c r="L3526" s="19">
        <f>IF(Tabelle1[[#This Row],[Heizleistung (55°C)]]=0,Tabelle1[[#This Row],[Heizleistung (35°C)]],(Tabelle1[[#This Row],[Heizleistung (35°C)]]+Tabelle1[[#This Row],[Heizleistung (55°C)]])/2)</f>
        <v>12</v>
      </c>
      <c r="M3526" s="20">
        <f>IF(Tabelle1[[#This Row],[Etas 55°C]]=0,0,(Tabelle1[[#This Row],[Etas 35°C]]*0.8+Tabelle1[[#This Row],[Etas 55°C]]*0.2))*2.5</f>
        <v>4.16</v>
      </c>
      <c r="N3526" s="21">
        <f>IF(-(Tabelle1[[#This Row],[80%/20% SCOP]]-5.5)/5.5=1,"n.a.",-(Tabelle1[[#This Row],[80%/20% SCOP]]-5.5)/5.5)</f>
        <v>0.24363636363636362</v>
      </c>
    </row>
    <row r="3527" spans="1:14" ht="20.100000000000001" customHeight="1" x14ac:dyDescent="0.25">
      <c r="A3527" s="24">
        <v>16008805</v>
      </c>
      <c r="B3527" s="15" t="s">
        <v>3161</v>
      </c>
      <c r="C3527" s="15" t="s">
        <v>3594</v>
      </c>
      <c r="D3527" s="16" t="s">
        <v>2</v>
      </c>
      <c r="E3527" s="17">
        <v>385.7</v>
      </c>
      <c r="F3527" s="18">
        <v>1.56</v>
      </c>
      <c r="G3527" s="17"/>
      <c r="H3527" s="16"/>
      <c r="I3527" s="16" t="s">
        <v>355</v>
      </c>
      <c r="J3527" s="16" t="s">
        <v>15</v>
      </c>
      <c r="K3527" s="16" t="s">
        <v>4</v>
      </c>
      <c r="L3527" s="19">
        <f>IF(Tabelle1[[#This Row],[Heizleistung (55°C)]]=0,Tabelle1[[#This Row],[Heizleistung (35°C)]],(Tabelle1[[#This Row],[Heizleistung (35°C)]]+Tabelle1[[#This Row],[Heizleistung (55°C)]])/2)</f>
        <v>385.7</v>
      </c>
      <c r="M3527" s="20">
        <f>IF(Tabelle1[[#This Row],[Etas 55°C]]=0,0,(Tabelle1[[#This Row],[Etas 35°C]]*0.8+Tabelle1[[#This Row],[Etas 55°C]]*0.2))*2.5</f>
        <v>0</v>
      </c>
      <c r="N3527" s="21" t="str">
        <f>IF(-(Tabelle1[[#This Row],[80%/20% SCOP]]-5.5)/5.5=1,"n.a.",-(Tabelle1[[#This Row],[80%/20% SCOP]]-5.5)/5.5)</f>
        <v>n.a.</v>
      </c>
    </row>
    <row r="3528" spans="1:14" ht="20.100000000000001" customHeight="1" x14ac:dyDescent="0.25">
      <c r="A3528" s="24">
        <v>16008457</v>
      </c>
      <c r="B3528" s="15" t="s">
        <v>3161</v>
      </c>
      <c r="C3528" s="15" t="s">
        <v>3595</v>
      </c>
      <c r="D3528" s="16" t="s">
        <v>2</v>
      </c>
      <c r="E3528" s="17">
        <v>168.23</v>
      </c>
      <c r="F3528" s="18">
        <v>1.62</v>
      </c>
      <c r="G3528" s="17"/>
      <c r="H3528" s="16"/>
      <c r="I3528" s="16" t="s">
        <v>109</v>
      </c>
      <c r="J3528" s="16" t="s">
        <v>15</v>
      </c>
      <c r="K3528" s="16" t="s">
        <v>4</v>
      </c>
      <c r="L3528" s="19">
        <f>IF(Tabelle1[[#This Row],[Heizleistung (55°C)]]=0,Tabelle1[[#This Row],[Heizleistung (35°C)]],(Tabelle1[[#This Row],[Heizleistung (35°C)]]+Tabelle1[[#This Row],[Heizleistung (55°C)]])/2)</f>
        <v>168.23</v>
      </c>
      <c r="M3528" s="20">
        <f>IF(Tabelle1[[#This Row],[Etas 55°C]]=0,0,(Tabelle1[[#This Row],[Etas 35°C]]*0.8+Tabelle1[[#This Row],[Etas 55°C]]*0.2))*2.5</f>
        <v>0</v>
      </c>
      <c r="N3528" s="21" t="str">
        <f>IF(-(Tabelle1[[#This Row],[80%/20% SCOP]]-5.5)/5.5=1,"n.a.",-(Tabelle1[[#This Row],[80%/20% SCOP]]-5.5)/5.5)</f>
        <v>n.a.</v>
      </c>
    </row>
    <row r="3529" spans="1:14" ht="20.100000000000001" customHeight="1" x14ac:dyDescent="0.25">
      <c r="A3529" s="24">
        <v>16011421</v>
      </c>
      <c r="B3529" s="15" t="s">
        <v>3161</v>
      </c>
      <c r="C3529" s="15" t="s">
        <v>3596</v>
      </c>
      <c r="D3529" s="16" t="s">
        <v>2</v>
      </c>
      <c r="E3529" s="17">
        <v>8</v>
      </c>
      <c r="F3529" s="18">
        <v>1.76</v>
      </c>
      <c r="G3529" s="17">
        <v>8</v>
      </c>
      <c r="H3529" s="18">
        <v>1.4</v>
      </c>
      <c r="I3529" s="16" t="s">
        <v>3</v>
      </c>
      <c r="J3529" s="16" t="s">
        <v>4</v>
      </c>
      <c r="K3529" s="16" t="s">
        <v>4</v>
      </c>
      <c r="L3529" s="19">
        <f>IF(Tabelle1[[#This Row],[Heizleistung (55°C)]]=0,Tabelle1[[#This Row],[Heizleistung (35°C)]],(Tabelle1[[#This Row],[Heizleistung (35°C)]]+Tabelle1[[#This Row],[Heizleistung (55°C)]])/2)</f>
        <v>8</v>
      </c>
      <c r="M3529" s="20">
        <f>IF(Tabelle1[[#This Row],[Etas 55°C]]=0,0,(Tabelle1[[#This Row],[Etas 35°C]]*0.8+Tabelle1[[#This Row],[Etas 55°C]]*0.2))*2.5</f>
        <v>4.2200000000000006</v>
      </c>
      <c r="N3529" s="21">
        <f>IF(-(Tabelle1[[#This Row],[80%/20% SCOP]]-5.5)/5.5=1,"n.a.",-(Tabelle1[[#This Row],[80%/20% SCOP]]-5.5)/5.5)</f>
        <v>0.23272727272727262</v>
      </c>
    </row>
    <row r="3530" spans="1:14" ht="20.100000000000001" customHeight="1" x14ac:dyDescent="0.25">
      <c r="A3530" s="24">
        <v>16007966</v>
      </c>
      <c r="B3530" s="15" t="s">
        <v>3161</v>
      </c>
      <c r="C3530" s="15" t="s">
        <v>3597</v>
      </c>
      <c r="D3530" s="16" t="s">
        <v>2</v>
      </c>
      <c r="E3530" s="17">
        <v>223.32</v>
      </c>
      <c r="F3530" s="18">
        <v>1.54</v>
      </c>
      <c r="G3530" s="17"/>
      <c r="H3530" s="16"/>
      <c r="I3530" s="16" t="s">
        <v>355</v>
      </c>
      <c r="J3530" s="16" t="s">
        <v>15</v>
      </c>
      <c r="K3530" s="16" t="s">
        <v>4</v>
      </c>
      <c r="L3530" s="19">
        <f>IF(Tabelle1[[#This Row],[Heizleistung (55°C)]]=0,Tabelle1[[#This Row],[Heizleistung (35°C)]],(Tabelle1[[#This Row],[Heizleistung (35°C)]]+Tabelle1[[#This Row],[Heizleistung (55°C)]])/2)</f>
        <v>223.32</v>
      </c>
      <c r="M3530" s="20">
        <f>IF(Tabelle1[[#This Row],[Etas 55°C]]=0,0,(Tabelle1[[#This Row],[Etas 35°C]]*0.8+Tabelle1[[#This Row],[Etas 55°C]]*0.2))*2.5</f>
        <v>0</v>
      </c>
      <c r="N3530" s="21" t="str">
        <f>IF(-(Tabelle1[[#This Row],[80%/20% SCOP]]-5.5)/5.5=1,"n.a.",-(Tabelle1[[#This Row],[80%/20% SCOP]]-5.5)/5.5)</f>
        <v>n.a.</v>
      </c>
    </row>
    <row r="3531" spans="1:14" ht="20.100000000000001" customHeight="1" x14ac:dyDescent="0.25">
      <c r="A3531" s="24">
        <v>16008000</v>
      </c>
      <c r="B3531" s="15" t="s">
        <v>3161</v>
      </c>
      <c r="C3531" s="15" t="s">
        <v>3598</v>
      </c>
      <c r="D3531" s="16" t="s">
        <v>2</v>
      </c>
      <c r="E3531" s="17">
        <v>6.6</v>
      </c>
      <c r="F3531" s="18">
        <v>1.87</v>
      </c>
      <c r="G3531" s="17">
        <v>6</v>
      </c>
      <c r="H3531" s="18">
        <v>1.33</v>
      </c>
      <c r="I3531" s="16" t="s">
        <v>40</v>
      </c>
      <c r="J3531" s="16" t="s">
        <v>4</v>
      </c>
      <c r="K3531" s="16" t="s">
        <v>4</v>
      </c>
      <c r="L3531" s="19">
        <f>IF(Tabelle1[[#This Row],[Heizleistung (55°C)]]=0,Tabelle1[[#This Row],[Heizleistung (35°C)]],(Tabelle1[[#This Row],[Heizleistung (35°C)]]+Tabelle1[[#This Row],[Heizleistung (55°C)]])/2)</f>
        <v>6.3</v>
      </c>
      <c r="M3531" s="20">
        <f>IF(Tabelle1[[#This Row],[Etas 55°C]]=0,0,(Tabelle1[[#This Row],[Etas 35°C]]*0.8+Tabelle1[[#This Row],[Etas 55°C]]*0.2))*2.5</f>
        <v>4.4050000000000002</v>
      </c>
      <c r="N3531" s="21">
        <f>IF(-(Tabelle1[[#This Row],[80%/20% SCOP]]-5.5)/5.5=1,"n.a.",-(Tabelle1[[#This Row],[80%/20% SCOP]]-5.5)/5.5)</f>
        <v>0.19909090909090904</v>
      </c>
    </row>
    <row r="3532" spans="1:14" ht="20.100000000000001" customHeight="1" x14ac:dyDescent="0.25">
      <c r="A3532" s="24">
        <v>16009120</v>
      </c>
      <c r="B3532" s="15" t="s">
        <v>3161</v>
      </c>
      <c r="C3532" s="15" t="s">
        <v>3599</v>
      </c>
      <c r="D3532" s="16" t="s">
        <v>2</v>
      </c>
      <c r="E3532" s="17">
        <v>5.0999999999999996</v>
      </c>
      <c r="F3532" s="18">
        <v>1.87</v>
      </c>
      <c r="G3532" s="17">
        <v>4.5999999999999996</v>
      </c>
      <c r="H3532" s="18">
        <v>1.32</v>
      </c>
      <c r="I3532" s="16" t="s">
        <v>40</v>
      </c>
      <c r="J3532" s="16" t="s">
        <v>4</v>
      </c>
      <c r="K3532" s="16" t="s">
        <v>4</v>
      </c>
      <c r="L3532" s="19">
        <f>IF(Tabelle1[[#This Row],[Heizleistung (55°C)]]=0,Tabelle1[[#This Row],[Heizleistung (35°C)]],(Tabelle1[[#This Row],[Heizleistung (35°C)]]+Tabelle1[[#This Row],[Heizleistung (55°C)]])/2)</f>
        <v>4.8499999999999996</v>
      </c>
      <c r="M3532" s="20">
        <f>IF(Tabelle1[[#This Row],[Etas 55°C]]=0,0,(Tabelle1[[#This Row],[Etas 35°C]]*0.8+Tabelle1[[#This Row],[Etas 55°C]]*0.2))*2.5</f>
        <v>4.4000000000000004</v>
      </c>
      <c r="N3532" s="21">
        <f>IF(-(Tabelle1[[#This Row],[80%/20% SCOP]]-5.5)/5.5=1,"n.a.",-(Tabelle1[[#This Row],[80%/20% SCOP]]-5.5)/5.5)</f>
        <v>0.19999999999999993</v>
      </c>
    </row>
    <row r="3533" spans="1:14" ht="20.100000000000001" customHeight="1" x14ac:dyDescent="0.25">
      <c r="A3533" s="24">
        <v>16008385</v>
      </c>
      <c r="B3533" s="15" t="s">
        <v>3161</v>
      </c>
      <c r="C3533" s="15" t="s">
        <v>3600</v>
      </c>
      <c r="D3533" s="16" t="s">
        <v>2</v>
      </c>
      <c r="E3533" s="17">
        <v>95.29</v>
      </c>
      <c r="F3533" s="18">
        <v>1.47</v>
      </c>
      <c r="G3533" s="17"/>
      <c r="H3533" s="16"/>
      <c r="I3533" s="16" t="s">
        <v>109</v>
      </c>
      <c r="J3533" s="16" t="s">
        <v>15</v>
      </c>
      <c r="K3533" s="16" t="s">
        <v>4</v>
      </c>
      <c r="L3533" s="19">
        <f>IF(Tabelle1[[#This Row],[Heizleistung (55°C)]]=0,Tabelle1[[#This Row],[Heizleistung (35°C)]],(Tabelle1[[#This Row],[Heizleistung (35°C)]]+Tabelle1[[#This Row],[Heizleistung (55°C)]])/2)</f>
        <v>95.29</v>
      </c>
      <c r="M3533" s="20">
        <f>IF(Tabelle1[[#This Row],[Etas 55°C]]=0,0,(Tabelle1[[#This Row],[Etas 35°C]]*0.8+Tabelle1[[#This Row],[Etas 55°C]]*0.2))*2.5</f>
        <v>0</v>
      </c>
      <c r="N3533" s="21" t="str">
        <f>IF(-(Tabelle1[[#This Row],[80%/20% SCOP]]-5.5)/5.5=1,"n.a.",-(Tabelle1[[#This Row],[80%/20% SCOP]]-5.5)/5.5)</f>
        <v>n.a.</v>
      </c>
    </row>
    <row r="3534" spans="1:14" ht="20.100000000000001" customHeight="1" x14ac:dyDescent="0.25">
      <c r="A3534" s="24">
        <v>16014334</v>
      </c>
      <c r="B3534" s="15" t="s">
        <v>3161</v>
      </c>
      <c r="C3534" s="15" t="s">
        <v>3601</v>
      </c>
      <c r="D3534" s="16" t="s">
        <v>2</v>
      </c>
      <c r="E3534" s="17">
        <v>8</v>
      </c>
      <c r="F3534" s="18">
        <v>1.87</v>
      </c>
      <c r="G3534" s="17">
        <v>8</v>
      </c>
      <c r="H3534" s="18">
        <v>1.4</v>
      </c>
      <c r="I3534" s="16" t="s">
        <v>40</v>
      </c>
      <c r="J3534" s="16" t="s">
        <v>4</v>
      </c>
      <c r="K3534" s="16" t="s">
        <v>4</v>
      </c>
      <c r="L3534" s="19">
        <f>IF(Tabelle1[[#This Row],[Heizleistung (55°C)]]=0,Tabelle1[[#This Row],[Heizleistung (35°C)]],(Tabelle1[[#This Row],[Heizleistung (35°C)]]+Tabelle1[[#This Row],[Heizleistung (55°C)]])/2)</f>
        <v>8</v>
      </c>
      <c r="M3534" s="20">
        <f>IF(Tabelle1[[#This Row],[Etas 55°C]]=0,0,(Tabelle1[[#This Row],[Etas 35°C]]*0.8+Tabelle1[[#This Row],[Etas 55°C]]*0.2))*2.5</f>
        <v>4.4400000000000004</v>
      </c>
      <c r="N3534" s="21">
        <f>IF(-(Tabelle1[[#This Row],[80%/20% SCOP]]-5.5)/5.5=1,"n.a.",-(Tabelle1[[#This Row],[80%/20% SCOP]]-5.5)/5.5)</f>
        <v>0.19272727272727266</v>
      </c>
    </row>
    <row r="3535" spans="1:14" ht="20.100000000000001" customHeight="1" x14ac:dyDescent="0.25">
      <c r="A3535" s="24">
        <v>16008972</v>
      </c>
      <c r="B3535" s="15" t="s">
        <v>3161</v>
      </c>
      <c r="C3535" s="15" t="s">
        <v>3602</v>
      </c>
      <c r="D3535" s="16" t="s">
        <v>2</v>
      </c>
      <c r="E3535" s="17">
        <v>7.1</v>
      </c>
      <c r="F3535" s="18">
        <v>1.87</v>
      </c>
      <c r="G3535" s="17">
        <v>7.1</v>
      </c>
      <c r="H3535" s="18">
        <v>1.33</v>
      </c>
      <c r="I3535" s="16" t="s">
        <v>40</v>
      </c>
      <c r="J3535" s="16" t="s">
        <v>4</v>
      </c>
      <c r="K3535" s="16" t="s">
        <v>4</v>
      </c>
      <c r="L3535" s="19">
        <f>IF(Tabelle1[[#This Row],[Heizleistung (55°C)]]=0,Tabelle1[[#This Row],[Heizleistung (35°C)]],(Tabelle1[[#This Row],[Heizleistung (35°C)]]+Tabelle1[[#This Row],[Heizleistung (55°C)]])/2)</f>
        <v>7.1</v>
      </c>
      <c r="M3535" s="20">
        <f>IF(Tabelle1[[#This Row],[Etas 55°C]]=0,0,(Tabelle1[[#This Row],[Etas 35°C]]*0.8+Tabelle1[[#This Row],[Etas 55°C]]*0.2))*2.5</f>
        <v>4.4050000000000002</v>
      </c>
      <c r="N3535" s="21">
        <f>IF(-(Tabelle1[[#This Row],[80%/20% SCOP]]-5.5)/5.5=1,"n.a.",-(Tabelle1[[#This Row],[80%/20% SCOP]]-5.5)/5.5)</f>
        <v>0.19909090909090904</v>
      </c>
    </row>
    <row r="3536" spans="1:14" ht="20.100000000000001" customHeight="1" x14ac:dyDescent="0.25">
      <c r="A3536" s="24">
        <v>16008021</v>
      </c>
      <c r="B3536" s="15" t="s">
        <v>3161</v>
      </c>
      <c r="C3536" s="15" t="s">
        <v>3603</v>
      </c>
      <c r="D3536" s="16" t="s">
        <v>2</v>
      </c>
      <c r="E3536" s="17">
        <v>389.99</v>
      </c>
      <c r="F3536" s="18">
        <v>1.49</v>
      </c>
      <c r="G3536" s="17"/>
      <c r="H3536" s="16"/>
      <c r="I3536" s="16" t="s">
        <v>355</v>
      </c>
      <c r="J3536" s="16" t="s">
        <v>15</v>
      </c>
      <c r="K3536" s="16" t="s">
        <v>4</v>
      </c>
      <c r="L3536" s="19">
        <f>IF(Tabelle1[[#This Row],[Heizleistung (55°C)]]=0,Tabelle1[[#This Row],[Heizleistung (35°C)]],(Tabelle1[[#This Row],[Heizleistung (35°C)]]+Tabelle1[[#This Row],[Heizleistung (55°C)]])/2)</f>
        <v>389.99</v>
      </c>
      <c r="M3536" s="20">
        <f>IF(Tabelle1[[#This Row],[Etas 55°C]]=0,0,(Tabelle1[[#This Row],[Etas 35°C]]*0.8+Tabelle1[[#This Row],[Etas 55°C]]*0.2))*2.5</f>
        <v>0</v>
      </c>
      <c r="N3536" s="21" t="str">
        <f>IF(-(Tabelle1[[#This Row],[80%/20% SCOP]]-5.5)/5.5=1,"n.a.",-(Tabelle1[[#This Row],[80%/20% SCOP]]-5.5)/5.5)</f>
        <v>n.a.</v>
      </c>
    </row>
    <row r="3537" spans="1:14" ht="20.100000000000001" customHeight="1" x14ac:dyDescent="0.25">
      <c r="A3537" s="24">
        <v>16010229</v>
      </c>
      <c r="B3537" s="15" t="s">
        <v>3161</v>
      </c>
      <c r="C3537" s="15" t="s">
        <v>3604</v>
      </c>
      <c r="D3537" s="16" t="s">
        <v>2</v>
      </c>
      <c r="E3537" s="17">
        <v>56.38</v>
      </c>
      <c r="F3537" s="18">
        <v>1.52</v>
      </c>
      <c r="G3537" s="17"/>
      <c r="H3537" s="16"/>
      <c r="I3537" s="16" t="s">
        <v>109</v>
      </c>
      <c r="J3537" s="16" t="s">
        <v>15</v>
      </c>
      <c r="K3537" s="16" t="s">
        <v>4</v>
      </c>
      <c r="L3537" s="19">
        <f>IF(Tabelle1[[#This Row],[Heizleistung (55°C)]]=0,Tabelle1[[#This Row],[Heizleistung (35°C)]],(Tabelle1[[#This Row],[Heizleistung (35°C)]]+Tabelle1[[#This Row],[Heizleistung (55°C)]])/2)</f>
        <v>56.38</v>
      </c>
      <c r="M3537" s="20">
        <f>IF(Tabelle1[[#This Row],[Etas 55°C]]=0,0,(Tabelle1[[#This Row],[Etas 35°C]]*0.8+Tabelle1[[#This Row],[Etas 55°C]]*0.2))*2.5</f>
        <v>0</v>
      </c>
      <c r="N3537" s="21" t="str">
        <f>IF(-(Tabelle1[[#This Row],[80%/20% SCOP]]-5.5)/5.5=1,"n.a.",-(Tabelle1[[#This Row],[80%/20% SCOP]]-5.5)/5.5)</f>
        <v>n.a.</v>
      </c>
    </row>
    <row r="3538" spans="1:14" ht="20.100000000000001" customHeight="1" x14ac:dyDescent="0.25">
      <c r="A3538" s="24">
        <v>16008357</v>
      </c>
      <c r="B3538" s="15" t="s">
        <v>3161</v>
      </c>
      <c r="C3538" s="15" t="s">
        <v>3605</v>
      </c>
      <c r="D3538" s="16" t="s">
        <v>2</v>
      </c>
      <c r="E3538" s="17">
        <v>80.400000000000006</v>
      </c>
      <c r="F3538" s="18">
        <v>1.69</v>
      </c>
      <c r="G3538" s="17">
        <v>82.3</v>
      </c>
      <c r="H3538" s="18">
        <v>1.33</v>
      </c>
      <c r="I3538" s="16" t="s">
        <v>40</v>
      </c>
      <c r="J3538" s="16" t="s">
        <v>15</v>
      </c>
      <c r="K3538" s="16" t="s">
        <v>4</v>
      </c>
      <c r="L3538" s="19">
        <f>IF(Tabelle1[[#This Row],[Heizleistung (55°C)]]=0,Tabelle1[[#This Row],[Heizleistung (35°C)]],(Tabelle1[[#This Row],[Heizleistung (35°C)]]+Tabelle1[[#This Row],[Heizleistung (55°C)]])/2)</f>
        <v>81.349999999999994</v>
      </c>
      <c r="M3538" s="20">
        <f>IF(Tabelle1[[#This Row],[Etas 55°C]]=0,0,(Tabelle1[[#This Row],[Etas 35°C]]*0.8+Tabelle1[[#This Row],[Etas 55°C]]*0.2))*2.5</f>
        <v>4.0449999999999999</v>
      </c>
      <c r="N3538" s="21">
        <f>IF(-(Tabelle1[[#This Row],[80%/20% SCOP]]-5.5)/5.5=1,"n.a.",-(Tabelle1[[#This Row],[80%/20% SCOP]]-5.5)/5.5)</f>
        <v>0.26454545454545458</v>
      </c>
    </row>
    <row r="3539" spans="1:14" ht="20.100000000000001" customHeight="1" x14ac:dyDescent="0.25">
      <c r="A3539" s="24">
        <v>16009569</v>
      </c>
      <c r="B3539" s="15" t="s">
        <v>3161</v>
      </c>
      <c r="C3539" s="15" t="s">
        <v>3606</v>
      </c>
      <c r="D3539" s="16" t="s">
        <v>2</v>
      </c>
      <c r="E3539" s="17">
        <v>8</v>
      </c>
      <c r="F3539" s="18">
        <v>1.76</v>
      </c>
      <c r="G3539" s="17">
        <v>8</v>
      </c>
      <c r="H3539" s="18">
        <v>1.3</v>
      </c>
      <c r="I3539" s="16" t="s">
        <v>40</v>
      </c>
      <c r="J3539" s="16" t="s">
        <v>4</v>
      </c>
      <c r="K3539" s="16" t="s">
        <v>4</v>
      </c>
      <c r="L3539" s="19">
        <f>IF(Tabelle1[[#This Row],[Heizleistung (55°C)]]=0,Tabelle1[[#This Row],[Heizleistung (35°C)]],(Tabelle1[[#This Row],[Heizleistung (35°C)]]+Tabelle1[[#This Row],[Heizleistung (55°C)]])/2)</f>
        <v>8</v>
      </c>
      <c r="M3539" s="20">
        <f>IF(Tabelle1[[#This Row],[Etas 55°C]]=0,0,(Tabelle1[[#This Row],[Etas 35°C]]*0.8+Tabelle1[[#This Row],[Etas 55°C]]*0.2))*2.5</f>
        <v>4.17</v>
      </c>
      <c r="N3539" s="21">
        <f>IF(-(Tabelle1[[#This Row],[80%/20% SCOP]]-5.5)/5.5=1,"n.a.",-(Tabelle1[[#This Row],[80%/20% SCOP]]-5.5)/5.5)</f>
        <v>0.24181818181818182</v>
      </c>
    </row>
    <row r="3540" spans="1:14" ht="20.100000000000001" customHeight="1" x14ac:dyDescent="0.25">
      <c r="A3540" s="24">
        <v>16006778</v>
      </c>
      <c r="B3540" s="15" t="s">
        <v>3161</v>
      </c>
      <c r="C3540" s="15" t="s">
        <v>3607</v>
      </c>
      <c r="D3540" s="16" t="s">
        <v>2</v>
      </c>
      <c r="E3540" s="17">
        <v>10</v>
      </c>
      <c r="F3540" s="18">
        <v>1.77</v>
      </c>
      <c r="G3540" s="17">
        <v>10</v>
      </c>
      <c r="H3540" s="18">
        <v>1.3</v>
      </c>
      <c r="I3540" s="16" t="s">
        <v>40</v>
      </c>
      <c r="J3540" s="16" t="s">
        <v>4</v>
      </c>
      <c r="K3540" s="16" t="s">
        <v>4</v>
      </c>
      <c r="L3540" s="19">
        <f>IF(Tabelle1[[#This Row],[Heizleistung (55°C)]]=0,Tabelle1[[#This Row],[Heizleistung (35°C)]],(Tabelle1[[#This Row],[Heizleistung (35°C)]]+Tabelle1[[#This Row],[Heizleistung (55°C)]])/2)</f>
        <v>10</v>
      </c>
      <c r="M3540" s="20">
        <f>IF(Tabelle1[[#This Row],[Etas 55°C]]=0,0,(Tabelle1[[#This Row],[Etas 35°C]]*0.8+Tabelle1[[#This Row],[Etas 55°C]]*0.2))*2.5</f>
        <v>4.1900000000000004</v>
      </c>
      <c r="N3540" s="21">
        <f>IF(-(Tabelle1[[#This Row],[80%/20% SCOP]]-5.5)/5.5=1,"n.a.",-(Tabelle1[[#This Row],[80%/20% SCOP]]-5.5)/5.5)</f>
        <v>0.23818181818181811</v>
      </c>
    </row>
    <row r="3541" spans="1:14" ht="20.100000000000001" customHeight="1" x14ac:dyDescent="0.25">
      <c r="A3541" s="24">
        <v>16011691</v>
      </c>
      <c r="B3541" s="15" t="s">
        <v>3161</v>
      </c>
      <c r="C3541" s="15" t="s">
        <v>3608</v>
      </c>
      <c r="D3541" s="16" t="s">
        <v>2</v>
      </c>
      <c r="E3541" s="17">
        <v>80.42</v>
      </c>
      <c r="F3541" s="18">
        <v>1.69</v>
      </c>
      <c r="G3541" s="17">
        <v>82.33</v>
      </c>
      <c r="H3541" s="18">
        <v>1.33</v>
      </c>
      <c r="I3541" s="16" t="s">
        <v>40</v>
      </c>
      <c r="J3541" s="16" t="s">
        <v>15</v>
      </c>
      <c r="K3541" s="16" t="s">
        <v>4</v>
      </c>
      <c r="L3541" s="19">
        <f>IF(Tabelle1[[#This Row],[Heizleistung (55°C)]]=0,Tabelle1[[#This Row],[Heizleistung (35°C)]],(Tabelle1[[#This Row],[Heizleistung (35°C)]]+Tabelle1[[#This Row],[Heizleistung (55°C)]])/2)</f>
        <v>81.375</v>
      </c>
      <c r="M3541" s="20">
        <f>IF(Tabelle1[[#This Row],[Etas 55°C]]=0,0,(Tabelle1[[#This Row],[Etas 35°C]]*0.8+Tabelle1[[#This Row],[Etas 55°C]]*0.2))*2.5</f>
        <v>4.0449999999999999</v>
      </c>
      <c r="N3541" s="21">
        <f>IF(-(Tabelle1[[#This Row],[80%/20% SCOP]]-5.5)/5.5=1,"n.a.",-(Tabelle1[[#This Row],[80%/20% SCOP]]-5.5)/5.5)</f>
        <v>0.26454545454545458</v>
      </c>
    </row>
    <row r="3542" spans="1:14" ht="20.100000000000001" customHeight="1" x14ac:dyDescent="0.25">
      <c r="A3542" s="24">
        <v>16011406</v>
      </c>
      <c r="B3542" s="15" t="s">
        <v>3161</v>
      </c>
      <c r="C3542" s="15" t="s">
        <v>3609</v>
      </c>
      <c r="D3542" s="16" t="s">
        <v>2</v>
      </c>
      <c r="E3542" s="17">
        <v>6</v>
      </c>
      <c r="F3542" s="18">
        <v>1.75</v>
      </c>
      <c r="G3542" s="17">
        <v>6</v>
      </c>
      <c r="H3542" s="18">
        <v>1.37</v>
      </c>
      <c r="I3542" s="16" t="s">
        <v>3</v>
      </c>
      <c r="J3542" s="16" t="s">
        <v>4</v>
      </c>
      <c r="K3542" s="16" t="s">
        <v>4</v>
      </c>
      <c r="L3542" s="19">
        <f>IF(Tabelle1[[#This Row],[Heizleistung (55°C)]]=0,Tabelle1[[#This Row],[Heizleistung (35°C)]],(Tabelle1[[#This Row],[Heizleistung (35°C)]]+Tabelle1[[#This Row],[Heizleistung (55°C)]])/2)</f>
        <v>6</v>
      </c>
      <c r="M3542" s="20">
        <f>IF(Tabelle1[[#This Row],[Etas 55°C]]=0,0,(Tabelle1[[#This Row],[Etas 35°C]]*0.8+Tabelle1[[#This Row],[Etas 55°C]]*0.2))*2.5</f>
        <v>4.1850000000000005</v>
      </c>
      <c r="N3542" s="21">
        <f>IF(-(Tabelle1[[#This Row],[80%/20% SCOP]]-5.5)/5.5=1,"n.a.",-(Tabelle1[[#This Row],[80%/20% SCOP]]-5.5)/5.5)</f>
        <v>0.23909090909090899</v>
      </c>
    </row>
    <row r="3543" spans="1:14" ht="20.100000000000001" customHeight="1" x14ac:dyDescent="0.25">
      <c r="A3543" s="24">
        <v>16009399</v>
      </c>
      <c r="B3543" s="15" t="s">
        <v>3161</v>
      </c>
      <c r="C3543" s="15" t="s">
        <v>3610</v>
      </c>
      <c r="D3543" s="16" t="s">
        <v>2</v>
      </c>
      <c r="E3543" s="17">
        <v>8</v>
      </c>
      <c r="F3543" s="18">
        <v>1.81</v>
      </c>
      <c r="G3543" s="17">
        <v>8</v>
      </c>
      <c r="H3543" s="18">
        <v>1.35</v>
      </c>
      <c r="I3543" s="16" t="s">
        <v>40</v>
      </c>
      <c r="J3543" s="16" t="s">
        <v>4</v>
      </c>
      <c r="K3543" s="16" t="s">
        <v>4</v>
      </c>
      <c r="L3543" s="19">
        <f>IF(Tabelle1[[#This Row],[Heizleistung (55°C)]]=0,Tabelle1[[#This Row],[Heizleistung (35°C)]],(Tabelle1[[#This Row],[Heizleistung (35°C)]]+Tabelle1[[#This Row],[Heizleistung (55°C)]])/2)</f>
        <v>8</v>
      </c>
      <c r="M3543" s="20">
        <f>IF(Tabelle1[[#This Row],[Etas 55°C]]=0,0,(Tabelle1[[#This Row],[Etas 35°C]]*0.8+Tabelle1[[#This Row],[Etas 55°C]]*0.2))*2.5</f>
        <v>4.2950000000000008</v>
      </c>
      <c r="N3543" s="21">
        <f>IF(-(Tabelle1[[#This Row],[80%/20% SCOP]]-5.5)/5.5=1,"n.a.",-(Tabelle1[[#This Row],[80%/20% SCOP]]-5.5)/5.5)</f>
        <v>0.21909090909090895</v>
      </c>
    </row>
    <row r="3544" spans="1:14" ht="20.100000000000001" customHeight="1" x14ac:dyDescent="0.25">
      <c r="A3544" s="24">
        <v>16008726</v>
      </c>
      <c r="B3544" s="15" t="s">
        <v>3161</v>
      </c>
      <c r="C3544" s="15" t="s">
        <v>3611</v>
      </c>
      <c r="D3544" s="16" t="s">
        <v>2</v>
      </c>
      <c r="E3544" s="17">
        <v>370.69</v>
      </c>
      <c r="F3544" s="18">
        <v>1.5</v>
      </c>
      <c r="G3544" s="17"/>
      <c r="H3544" s="16"/>
      <c r="I3544" s="16" t="s">
        <v>355</v>
      </c>
      <c r="J3544" s="16" t="s">
        <v>15</v>
      </c>
      <c r="K3544" s="16" t="s">
        <v>4</v>
      </c>
      <c r="L3544" s="19">
        <f>IF(Tabelle1[[#This Row],[Heizleistung (55°C)]]=0,Tabelle1[[#This Row],[Heizleistung (35°C)]],(Tabelle1[[#This Row],[Heizleistung (35°C)]]+Tabelle1[[#This Row],[Heizleistung (55°C)]])/2)</f>
        <v>370.69</v>
      </c>
      <c r="M3544" s="20">
        <f>IF(Tabelle1[[#This Row],[Etas 55°C]]=0,0,(Tabelle1[[#This Row],[Etas 35°C]]*0.8+Tabelle1[[#This Row],[Etas 55°C]]*0.2))*2.5</f>
        <v>0</v>
      </c>
      <c r="N3544" s="21" t="str">
        <f>IF(-(Tabelle1[[#This Row],[80%/20% SCOP]]-5.5)/5.5=1,"n.a.",-(Tabelle1[[#This Row],[80%/20% SCOP]]-5.5)/5.5)</f>
        <v>n.a.</v>
      </c>
    </row>
    <row r="3545" spans="1:14" ht="20.100000000000001" customHeight="1" x14ac:dyDescent="0.25">
      <c r="A3545" s="24">
        <v>16008766</v>
      </c>
      <c r="B3545" s="15" t="s">
        <v>3161</v>
      </c>
      <c r="C3545" s="15" t="s">
        <v>3612</v>
      </c>
      <c r="D3545" s="16" t="s">
        <v>2</v>
      </c>
      <c r="E3545" s="17">
        <v>370.51</v>
      </c>
      <c r="F3545" s="18">
        <v>1.51</v>
      </c>
      <c r="G3545" s="17"/>
      <c r="H3545" s="16"/>
      <c r="I3545" s="16" t="s">
        <v>130</v>
      </c>
      <c r="J3545" s="16" t="s">
        <v>15</v>
      </c>
      <c r="K3545" s="16" t="s">
        <v>4</v>
      </c>
      <c r="L3545" s="19">
        <f>IF(Tabelle1[[#This Row],[Heizleistung (55°C)]]=0,Tabelle1[[#This Row],[Heizleistung (35°C)]],(Tabelle1[[#This Row],[Heizleistung (35°C)]]+Tabelle1[[#This Row],[Heizleistung (55°C)]])/2)</f>
        <v>370.51</v>
      </c>
      <c r="M3545" s="20">
        <f>IF(Tabelle1[[#This Row],[Etas 55°C]]=0,0,(Tabelle1[[#This Row],[Etas 35°C]]*0.8+Tabelle1[[#This Row],[Etas 55°C]]*0.2))*2.5</f>
        <v>0</v>
      </c>
      <c r="N3545" s="21" t="str">
        <f>IF(-(Tabelle1[[#This Row],[80%/20% SCOP]]-5.5)/5.5=1,"n.a.",-(Tabelle1[[#This Row],[80%/20% SCOP]]-5.5)/5.5)</f>
        <v>n.a.</v>
      </c>
    </row>
    <row r="3546" spans="1:14" ht="20.100000000000001" customHeight="1" x14ac:dyDescent="0.25">
      <c r="A3546" s="24">
        <v>16008974</v>
      </c>
      <c r="B3546" s="15" t="s">
        <v>3161</v>
      </c>
      <c r="C3546" s="15" t="s">
        <v>3613</v>
      </c>
      <c r="D3546" s="16" t="s">
        <v>2</v>
      </c>
      <c r="E3546" s="17">
        <v>7.1</v>
      </c>
      <c r="F3546" s="18">
        <v>1.87</v>
      </c>
      <c r="G3546" s="17">
        <v>7.1</v>
      </c>
      <c r="H3546" s="18">
        <v>1.33</v>
      </c>
      <c r="I3546" s="16" t="s">
        <v>40</v>
      </c>
      <c r="J3546" s="16" t="s">
        <v>4</v>
      </c>
      <c r="K3546" s="16" t="s">
        <v>4</v>
      </c>
      <c r="L3546" s="19">
        <f>IF(Tabelle1[[#This Row],[Heizleistung (55°C)]]=0,Tabelle1[[#This Row],[Heizleistung (35°C)]],(Tabelle1[[#This Row],[Heizleistung (35°C)]]+Tabelle1[[#This Row],[Heizleistung (55°C)]])/2)</f>
        <v>7.1</v>
      </c>
      <c r="M3546" s="20">
        <f>IF(Tabelle1[[#This Row],[Etas 55°C]]=0,0,(Tabelle1[[#This Row],[Etas 35°C]]*0.8+Tabelle1[[#This Row],[Etas 55°C]]*0.2))*2.5</f>
        <v>4.4050000000000002</v>
      </c>
      <c r="N3546" s="21">
        <f>IF(-(Tabelle1[[#This Row],[80%/20% SCOP]]-5.5)/5.5=1,"n.a.",-(Tabelle1[[#This Row],[80%/20% SCOP]]-5.5)/5.5)</f>
        <v>0.19909090909090904</v>
      </c>
    </row>
    <row r="3547" spans="1:14" ht="20.100000000000001" customHeight="1" x14ac:dyDescent="0.25">
      <c r="A3547" s="24">
        <v>16009387</v>
      </c>
      <c r="B3547" s="15" t="s">
        <v>3161</v>
      </c>
      <c r="C3547" s="15" t="s">
        <v>3614</v>
      </c>
      <c r="D3547" s="16" t="s">
        <v>2</v>
      </c>
      <c r="E3547" s="17">
        <v>8</v>
      </c>
      <c r="F3547" s="18">
        <v>1.81</v>
      </c>
      <c r="G3547" s="17">
        <v>8</v>
      </c>
      <c r="H3547" s="18">
        <v>1.35</v>
      </c>
      <c r="I3547" s="16" t="s">
        <v>40</v>
      </c>
      <c r="J3547" s="16" t="s">
        <v>4</v>
      </c>
      <c r="K3547" s="16" t="s">
        <v>4</v>
      </c>
      <c r="L3547" s="19">
        <f>IF(Tabelle1[[#This Row],[Heizleistung (55°C)]]=0,Tabelle1[[#This Row],[Heizleistung (35°C)]],(Tabelle1[[#This Row],[Heizleistung (35°C)]]+Tabelle1[[#This Row],[Heizleistung (55°C)]])/2)</f>
        <v>8</v>
      </c>
      <c r="M3547" s="20">
        <f>IF(Tabelle1[[#This Row],[Etas 55°C]]=0,0,(Tabelle1[[#This Row],[Etas 35°C]]*0.8+Tabelle1[[#This Row],[Etas 55°C]]*0.2))*2.5</f>
        <v>4.2950000000000008</v>
      </c>
      <c r="N3547" s="21">
        <f>IF(-(Tabelle1[[#This Row],[80%/20% SCOP]]-5.5)/5.5=1,"n.a.",-(Tabelle1[[#This Row],[80%/20% SCOP]]-5.5)/5.5)</f>
        <v>0.21909090909090895</v>
      </c>
    </row>
    <row r="3548" spans="1:14" ht="20.100000000000001" customHeight="1" x14ac:dyDescent="0.25">
      <c r="A3548" s="24">
        <v>16009494</v>
      </c>
      <c r="B3548" s="15" t="s">
        <v>3161</v>
      </c>
      <c r="C3548" s="15" t="s">
        <v>3615</v>
      </c>
      <c r="D3548" s="16" t="s">
        <v>2</v>
      </c>
      <c r="E3548" s="17">
        <v>12</v>
      </c>
      <c r="F3548" s="18">
        <v>1.76</v>
      </c>
      <c r="G3548" s="17">
        <v>12</v>
      </c>
      <c r="H3548" s="18">
        <v>1.28</v>
      </c>
      <c r="I3548" s="16" t="s">
        <v>40</v>
      </c>
      <c r="J3548" s="16" t="s">
        <v>4</v>
      </c>
      <c r="K3548" s="16" t="s">
        <v>4</v>
      </c>
      <c r="L3548" s="19">
        <f>IF(Tabelle1[[#This Row],[Heizleistung (55°C)]]=0,Tabelle1[[#This Row],[Heizleistung (35°C)]],(Tabelle1[[#This Row],[Heizleistung (35°C)]]+Tabelle1[[#This Row],[Heizleistung (55°C)]])/2)</f>
        <v>12</v>
      </c>
      <c r="M3548" s="20">
        <f>IF(Tabelle1[[#This Row],[Etas 55°C]]=0,0,(Tabelle1[[#This Row],[Etas 35°C]]*0.8+Tabelle1[[#This Row],[Etas 55°C]]*0.2))*2.5</f>
        <v>4.16</v>
      </c>
      <c r="N3548" s="21">
        <f>IF(-(Tabelle1[[#This Row],[80%/20% SCOP]]-5.5)/5.5=1,"n.a.",-(Tabelle1[[#This Row],[80%/20% SCOP]]-5.5)/5.5)</f>
        <v>0.24363636363636362</v>
      </c>
    </row>
    <row r="3549" spans="1:14" ht="20.100000000000001" customHeight="1" x14ac:dyDescent="0.25">
      <c r="A3549" s="24">
        <v>16009576</v>
      </c>
      <c r="B3549" s="15" t="s">
        <v>3161</v>
      </c>
      <c r="C3549" s="15" t="s">
        <v>3616</v>
      </c>
      <c r="D3549" s="16" t="s">
        <v>2</v>
      </c>
      <c r="E3549" s="17">
        <v>8</v>
      </c>
      <c r="F3549" s="18">
        <v>1.76</v>
      </c>
      <c r="G3549" s="17">
        <v>8</v>
      </c>
      <c r="H3549" s="18">
        <v>1.3</v>
      </c>
      <c r="I3549" s="16" t="s">
        <v>40</v>
      </c>
      <c r="J3549" s="16" t="s">
        <v>4</v>
      </c>
      <c r="K3549" s="16" t="s">
        <v>4</v>
      </c>
      <c r="L3549" s="19">
        <f>IF(Tabelle1[[#This Row],[Heizleistung (55°C)]]=0,Tabelle1[[#This Row],[Heizleistung (35°C)]],(Tabelle1[[#This Row],[Heizleistung (35°C)]]+Tabelle1[[#This Row],[Heizleistung (55°C)]])/2)</f>
        <v>8</v>
      </c>
      <c r="M3549" s="20">
        <f>IF(Tabelle1[[#This Row],[Etas 55°C]]=0,0,(Tabelle1[[#This Row],[Etas 35°C]]*0.8+Tabelle1[[#This Row],[Etas 55°C]]*0.2))*2.5</f>
        <v>4.17</v>
      </c>
      <c r="N3549" s="21">
        <f>IF(-(Tabelle1[[#This Row],[80%/20% SCOP]]-5.5)/5.5=1,"n.a.",-(Tabelle1[[#This Row],[80%/20% SCOP]]-5.5)/5.5)</f>
        <v>0.24181818181818182</v>
      </c>
    </row>
    <row r="3550" spans="1:14" ht="20.100000000000001" customHeight="1" x14ac:dyDescent="0.25">
      <c r="A3550" s="24">
        <v>16008874</v>
      </c>
      <c r="B3550" s="15" t="s">
        <v>3161</v>
      </c>
      <c r="C3550" s="15" t="s">
        <v>3617</v>
      </c>
      <c r="D3550" s="16" t="s">
        <v>2</v>
      </c>
      <c r="E3550" s="17">
        <v>389.99</v>
      </c>
      <c r="F3550" s="18">
        <v>1.53</v>
      </c>
      <c r="G3550" s="17"/>
      <c r="H3550" s="16"/>
      <c r="I3550" s="16" t="s">
        <v>355</v>
      </c>
      <c r="J3550" s="16" t="s">
        <v>15</v>
      </c>
      <c r="K3550" s="16" t="s">
        <v>4</v>
      </c>
      <c r="L3550" s="19">
        <f>IF(Tabelle1[[#This Row],[Heizleistung (55°C)]]=0,Tabelle1[[#This Row],[Heizleistung (35°C)]],(Tabelle1[[#This Row],[Heizleistung (35°C)]]+Tabelle1[[#This Row],[Heizleistung (55°C)]])/2)</f>
        <v>389.99</v>
      </c>
      <c r="M3550" s="20">
        <f>IF(Tabelle1[[#This Row],[Etas 55°C]]=0,0,(Tabelle1[[#This Row],[Etas 35°C]]*0.8+Tabelle1[[#This Row],[Etas 55°C]]*0.2))*2.5</f>
        <v>0</v>
      </c>
      <c r="N3550" s="21" t="str">
        <f>IF(-(Tabelle1[[#This Row],[80%/20% SCOP]]-5.5)/5.5=1,"n.a.",-(Tabelle1[[#This Row],[80%/20% SCOP]]-5.5)/5.5)</f>
        <v>n.a.</v>
      </c>
    </row>
    <row r="3551" spans="1:14" ht="20.100000000000001" customHeight="1" x14ac:dyDescent="0.25">
      <c r="A3551" s="24">
        <v>16009526</v>
      </c>
      <c r="B3551" s="15" t="s">
        <v>3161</v>
      </c>
      <c r="C3551" s="15" t="s">
        <v>3618</v>
      </c>
      <c r="D3551" s="16" t="s">
        <v>2</v>
      </c>
      <c r="E3551" s="17">
        <v>14</v>
      </c>
      <c r="F3551" s="18">
        <v>1.77</v>
      </c>
      <c r="G3551" s="17">
        <v>14</v>
      </c>
      <c r="H3551" s="18">
        <v>1.34</v>
      </c>
      <c r="I3551" s="16" t="s">
        <v>40</v>
      </c>
      <c r="J3551" s="16" t="s">
        <v>4</v>
      </c>
      <c r="K3551" s="16" t="s">
        <v>4</v>
      </c>
      <c r="L3551" s="19">
        <f>IF(Tabelle1[[#This Row],[Heizleistung (55°C)]]=0,Tabelle1[[#This Row],[Heizleistung (35°C)]],(Tabelle1[[#This Row],[Heizleistung (35°C)]]+Tabelle1[[#This Row],[Heizleistung (55°C)]])/2)</f>
        <v>14</v>
      </c>
      <c r="M3551" s="20">
        <f>IF(Tabelle1[[#This Row],[Etas 55°C]]=0,0,(Tabelle1[[#This Row],[Etas 35°C]]*0.8+Tabelle1[[#This Row],[Etas 55°C]]*0.2))*2.5</f>
        <v>4.2100000000000009</v>
      </c>
      <c r="N3551" s="21">
        <f>IF(-(Tabelle1[[#This Row],[80%/20% SCOP]]-5.5)/5.5=1,"n.a.",-(Tabelle1[[#This Row],[80%/20% SCOP]]-5.5)/5.5)</f>
        <v>0.23454545454545439</v>
      </c>
    </row>
    <row r="3552" spans="1:14" ht="20.100000000000001" customHeight="1" x14ac:dyDescent="0.25">
      <c r="A3552" s="24">
        <v>16008740</v>
      </c>
      <c r="B3552" s="15" t="s">
        <v>3161</v>
      </c>
      <c r="C3552" s="15" t="s">
        <v>3619</v>
      </c>
      <c r="D3552" s="16" t="s">
        <v>2</v>
      </c>
      <c r="E3552" s="17">
        <v>271.48</v>
      </c>
      <c r="F3552" s="18">
        <v>1.47</v>
      </c>
      <c r="G3552" s="17"/>
      <c r="H3552" s="16"/>
      <c r="I3552" s="16" t="s">
        <v>355</v>
      </c>
      <c r="J3552" s="16" t="s">
        <v>15</v>
      </c>
      <c r="K3552" s="16" t="s">
        <v>4</v>
      </c>
      <c r="L3552" s="19">
        <f>IF(Tabelle1[[#This Row],[Heizleistung (55°C)]]=0,Tabelle1[[#This Row],[Heizleistung (35°C)]],(Tabelle1[[#This Row],[Heizleistung (35°C)]]+Tabelle1[[#This Row],[Heizleistung (55°C)]])/2)</f>
        <v>271.48</v>
      </c>
      <c r="M3552" s="20">
        <f>IF(Tabelle1[[#This Row],[Etas 55°C]]=0,0,(Tabelle1[[#This Row],[Etas 35°C]]*0.8+Tabelle1[[#This Row],[Etas 55°C]]*0.2))*2.5</f>
        <v>0</v>
      </c>
      <c r="N3552" s="21" t="str">
        <f>IF(-(Tabelle1[[#This Row],[80%/20% SCOP]]-5.5)/5.5=1,"n.a.",-(Tabelle1[[#This Row],[80%/20% SCOP]]-5.5)/5.5)</f>
        <v>n.a.</v>
      </c>
    </row>
    <row r="3553" spans="1:14" ht="20.100000000000001" customHeight="1" x14ac:dyDescent="0.25">
      <c r="A3553" s="24">
        <v>16007956</v>
      </c>
      <c r="B3553" s="15" t="s">
        <v>3161</v>
      </c>
      <c r="C3553" s="15" t="s">
        <v>3620</v>
      </c>
      <c r="D3553" s="16" t="s">
        <v>2</v>
      </c>
      <c r="E3553" s="17">
        <v>160.71</v>
      </c>
      <c r="F3553" s="18">
        <v>1.56</v>
      </c>
      <c r="G3553" s="17"/>
      <c r="H3553" s="16"/>
      <c r="I3553" s="16" t="s">
        <v>355</v>
      </c>
      <c r="J3553" s="16" t="s">
        <v>15</v>
      </c>
      <c r="K3553" s="16" t="s">
        <v>4</v>
      </c>
      <c r="L3553" s="19">
        <f>IF(Tabelle1[[#This Row],[Heizleistung (55°C)]]=0,Tabelle1[[#This Row],[Heizleistung (35°C)]],(Tabelle1[[#This Row],[Heizleistung (35°C)]]+Tabelle1[[#This Row],[Heizleistung (55°C)]])/2)</f>
        <v>160.71</v>
      </c>
      <c r="M3553" s="20">
        <f>IF(Tabelle1[[#This Row],[Etas 55°C]]=0,0,(Tabelle1[[#This Row],[Etas 35°C]]*0.8+Tabelle1[[#This Row],[Etas 55°C]]*0.2))*2.5</f>
        <v>0</v>
      </c>
      <c r="N3553" s="21" t="str">
        <f>IF(-(Tabelle1[[#This Row],[80%/20% SCOP]]-5.5)/5.5=1,"n.a.",-(Tabelle1[[#This Row],[80%/20% SCOP]]-5.5)/5.5)</f>
        <v>n.a.</v>
      </c>
    </row>
    <row r="3554" spans="1:14" ht="20.100000000000001" customHeight="1" x14ac:dyDescent="0.25">
      <c r="A3554" s="24">
        <v>16008411</v>
      </c>
      <c r="B3554" s="15" t="s">
        <v>3161</v>
      </c>
      <c r="C3554" s="15" t="s">
        <v>3621</v>
      </c>
      <c r="D3554" s="16" t="s">
        <v>2</v>
      </c>
      <c r="E3554" s="17">
        <v>139.1</v>
      </c>
      <c r="F3554" s="18">
        <v>1.48</v>
      </c>
      <c r="G3554" s="17"/>
      <c r="H3554" s="16"/>
      <c r="I3554" s="16" t="s">
        <v>355</v>
      </c>
      <c r="J3554" s="16" t="s">
        <v>15</v>
      </c>
      <c r="K3554" s="16" t="s">
        <v>4</v>
      </c>
      <c r="L3554" s="19">
        <f>IF(Tabelle1[[#This Row],[Heizleistung (55°C)]]=0,Tabelle1[[#This Row],[Heizleistung (35°C)]],(Tabelle1[[#This Row],[Heizleistung (35°C)]]+Tabelle1[[#This Row],[Heizleistung (55°C)]])/2)</f>
        <v>139.1</v>
      </c>
      <c r="M3554" s="20">
        <f>IF(Tabelle1[[#This Row],[Etas 55°C]]=0,0,(Tabelle1[[#This Row],[Etas 35°C]]*0.8+Tabelle1[[#This Row],[Etas 55°C]]*0.2))*2.5</f>
        <v>0</v>
      </c>
      <c r="N3554" s="21" t="str">
        <f>IF(-(Tabelle1[[#This Row],[80%/20% SCOP]]-5.5)/5.5=1,"n.a.",-(Tabelle1[[#This Row],[80%/20% SCOP]]-5.5)/5.5)</f>
        <v>n.a.</v>
      </c>
    </row>
    <row r="3555" spans="1:14" ht="20.100000000000001" customHeight="1" x14ac:dyDescent="0.25">
      <c r="A3555" s="24">
        <v>16009546</v>
      </c>
      <c r="B3555" s="15" t="s">
        <v>3161</v>
      </c>
      <c r="C3555" s="15" t="s">
        <v>3622</v>
      </c>
      <c r="D3555" s="16" t="s">
        <v>2</v>
      </c>
      <c r="E3555" s="17">
        <v>6</v>
      </c>
      <c r="F3555" s="18">
        <v>1.75</v>
      </c>
      <c r="G3555" s="17">
        <v>6</v>
      </c>
      <c r="H3555" s="18">
        <v>1.3</v>
      </c>
      <c r="I3555" s="16" t="s">
        <v>40</v>
      </c>
      <c r="J3555" s="16" t="s">
        <v>4</v>
      </c>
      <c r="K3555" s="16" t="s">
        <v>4</v>
      </c>
      <c r="L3555" s="19">
        <f>IF(Tabelle1[[#This Row],[Heizleistung (55°C)]]=0,Tabelle1[[#This Row],[Heizleistung (35°C)]],(Tabelle1[[#This Row],[Heizleistung (35°C)]]+Tabelle1[[#This Row],[Heizleistung (55°C)]])/2)</f>
        <v>6</v>
      </c>
      <c r="M3555" s="20">
        <f>IF(Tabelle1[[#This Row],[Etas 55°C]]=0,0,(Tabelle1[[#This Row],[Etas 35°C]]*0.8+Tabelle1[[#This Row],[Etas 55°C]]*0.2))*2.5</f>
        <v>4.1500000000000004</v>
      </c>
      <c r="N3555" s="21">
        <f>IF(-(Tabelle1[[#This Row],[80%/20% SCOP]]-5.5)/5.5=1,"n.a.",-(Tabelle1[[#This Row],[80%/20% SCOP]]-5.5)/5.5)</f>
        <v>0.2454545454545454</v>
      </c>
    </row>
    <row r="3556" spans="1:14" ht="20.100000000000001" customHeight="1" x14ac:dyDescent="0.25">
      <c r="A3556" s="24">
        <v>16007987</v>
      </c>
      <c r="B3556" s="15" t="s">
        <v>3161</v>
      </c>
      <c r="C3556" s="15" t="s">
        <v>3623</v>
      </c>
      <c r="D3556" s="16" t="s">
        <v>2</v>
      </c>
      <c r="E3556" s="17">
        <v>208.81</v>
      </c>
      <c r="F3556" s="18">
        <v>1.61</v>
      </c>
      <c r="G3556" s="17"/>
      <c r="H3556" s="16"/>
      <c r="I3556" s="16" t="s">
        <v>355</v>
      </c>
      <c r="J3556" s="16" t="s">
        <v>15</v>
      </c>
      <c r="K3556" s="16" t="s">
        <v>4</v>
      </c>
      <c r="L3556" s="19">
        <f>IF(Tabelle1[[#This Row],[Heizleistung (55°C)]]=0,Tabelle1[[#This Row],[Heizleistung (35°C)]],(Tabelle1[[#This Row],[Heizleistung (35°C)]]+Tabelle1[[#This Row],[Heizleistung (55°C)]])/2)</f>
        <v>208.81</v>
      </c>
      <c r="M3556" s="20">
        <f>IF(Tabelle1[[#This Row],[Etas 55°C]]=0,0,(Tabelle1[[#This Row],[Etas 35°C]]*0.8+Tabelle1[[#This Row],[Etas 55°C]]*0.2))*2.5</f>
        <v>0</v>
      </c>
      <c r="N3556" s="21" t="str">
        <f>IF(-(Tabelle1[[#This Row],[80%/20% SCOP]]-5.5)/5.5=1,"n.a.",-(Tabelle1[[#This Row],[80%/20% SCOP]]-5.5)/5.5)</f>
        <v>n.a.</v>
      </c>
    </row>
    <row r="3557" spans="1:14" ht="20.100000000000001" customHeight="1" x14ac:dyDescent="0.25">
      <c r="A3557" s="24">
        <v>16008741</v>
      </c>
      <c r="B3557" s="15" t="s">
        <v>3161</v>
      </c>
      <c r="C3557" s="15" t="s">
        <v>3624</v>
      </c>
      <c r="D3557" s="16" t="s">
        <v>2</v>
      </c>
      <c r="E3557" s="17">
        <v>320.76</v>
      </c>
      <c r="F3557" s="18">
        <v>1.49</v>
      </c>
      <c r="G3557" s="17"/>
      <c r="H3557" s="16"/>
      <c r="I3557" s="16" t="s">
        <v>355</v>
      </c>
      <c r="J3557" s="16" t="s">
        <v>15</v>
      </c>
      <c r="K3557" s="16" t="s">
        <v>4</v>
      </c>
      <c r="L3557" s="19">
        <f>IF(Tabelle1[[#This Row],[Heizleistung (55°C)]]=0,Tabelle1[[#This Row],[Heizleistung (35°C)]],(Tabelle1[[#This Row],[Heizleistung (35°C)]]+Tabelle1[[#This Row],[Heizleistung (55°C)]])/2)</f>
        <v>320.76</v>
      </c>
      <c r="M3557" s="20">
        <f>IF(Tabelle1[[#This Row],[Etas 55°C]]=0,0,(Tabelle1[[#This Row],[Etas 35°C]]*0.8+Tabelle1[[#This Row],[Etas 55°C]]*0.2))*2.5</f>
        <v>0</v>
      </c>
      <c r="N3557" s="21" t="str">
        <f>IF(-(Tabelle1[[#This Row],[80%/20% SCOP]]-5.5)/5.5=1,"n.a.",-(Tabelle1[[#This Row],[80%/20% SCOP]]-5.5)/5.5)</f>
        <v>n.a.</v>
      </c>
    </row>
    <row r="3558" spans="1:14" ht="20.100000000000001" customHeight="1" x14ac:dyDescent="0.25">
      <c r="A3558" s="24">
        <v>16008628</v>
      </c>
      <c r="B3558" s="15" t="s">
        <v>3161</v>
      </c>
      <c r="C3558" s="15" t="s">
        <v>3625</v>
      </c>
      <c r="D3558" s="16" t="s">
        <v>2</v>
      </c>
      <c r="E3558" s="17">
        <v>523.91</v>
      </c>
      <c r="F3558" s="18">
        <v>1.46</v>
      </c>
      <c r="G3558" s="17"/>
      <c r="H3558" s="16"/>
      <c r="I3558" s="16" t="s">
        <v>130</v>
      </c>
      <c r="J3558" s="16" t="s">
        <v>15</v>
      </c>
      <c r="K3558" s="16" t="s">
        <v>4</v>
      </c>
      <c r="L3558" s="19">
        <f>IF(Tabelle1[[#This Row],[Heizleistung (55°C)]]=0,Tabelle1[[#This Row],[Heizleistung (35°C)]],(Tabelle1[[#This Row],[Heizleistung (35°C)]]+Tabelle1[[#This Row],[Heizleistung (55°C)]])/2)</f>
        <v>523.91</v>
      </c>
      <c r="M3558" s="20">
        <f>IF(Tabelle1[[#This Row],[Etas 55°C]]=0,0,(Tabelle1[[#This Row],[Etas 35°C]]*0.8+Tabelle1[[#This Row],[Etas 55°C]]*0.2))*2.5</f>
        <v>0</v>
      </c>
      <c r="N3558" s="21" t="str">
        <f>IF(-(Tabelle1[[#This Row],[80%/20% SCOP]]-5.5)/5.5=1,"n.a.",-(Tabelle1[[#This Row],[80%/20% SCOP]]-5.5)/5.5)</f>
        <v>n.a.</v>
      </c>
    </row>
    <row r="3559" spans="1:14" ht="20.100000000000001" customHeight="1" x14ac:dyDescent="0.25">
      <c r="A3559" s="24">
        <v>16011423</v>
      </c>
      <c r="B3559" s="15" t="s">
        <v>3161</v>
      </c>
      <c r="C3559" s="15" t="s">
        <v>3626</v>
      </c>
      <c r="D3559" s="16" t="s">
        <v>2</v>
      </c>
      <c r="E3559" s="17">
        <v>8</v>
      </c>
      <c r="F3559" s="18">
        <v>1.76</v>
      </c>
      <c r="G3559" s="17">
        <v>8</v>
      </c>
      <c r="H3559" s="18">
        <v>1.4</v>
      </c>
      <c r="I3559" s="16" t="s">
        <v>3</v>
      </c>
      <c r="J3559" s="16" t="s">
        <v>4</v>
      </c>
      <c r="K3559" s="16" t="s">
        <v>4</v>
      </c>
      <c r="L3559" s="19">
        <f>IF(Tabelle1[[#This Row],[Heizleistung (55°C)]]=0,Tabelle1[[#This Row],[Heizleistung (35°C)]],(Tabelle1[[#This Row],[Heizleistung (35°C)]]+Tabelle1[[#This Row],[Heizleistung (55°C)]])/2)</f>
        <v>8</v>
      </c>
      <c r="M3559" s="20">
        <f>IF(Tabelle1[[#This Row],[Etas 55°C]]=0,0,(Tabelle1[[#This Row],[Etas 35°C]]*0.8+Tabelle1[[#This Row],[Etas 55°C]]*0.2))*2.5</f>
        <v>4.2200000000000006</v>
      </c>
      <c r="N3559" s="21">
        <f>IF(-(Tabelle1[[#This Row],[80%/20% SCOP]]-5.5)/5.5=1,"n.a.",-(Tabelle1[[#This Row],[80%/20% SCOP]]-5.5)/5.5)</f>
        <v>0.23272727272727262</v>
      </c>
    </row>
    <row r="3560" spans="1:14" ht="20.100000000000001" customHeight="1" x14ac:dyDescent="0.25">
      <c r="A3560" s="24">
        <v>16011694</v>
      </c>
      <c r="B3560" s="15" t="s">
        <v>3161</v>
      </c>
      <c r="C3560" s="15" t="s">
        <v>3627</v>
      </c>
      <c r="D3560" s="16" t="s">
        <v>2</v>
      </c>
      <c r="E3560" s="17">
        <v>60.3</v>
      </c>
      <c r="F3560" s="18">
        <v>1.7</v>
      </c>
      <c r="G3560" s="17">
        <v>60</v>
      </c>
      <c r="H3560" s="18">
        <v>1.32</v>
      </c>
      <c r="I3560" s="16" t="s">
        <v>40</v>
      </c>
      <c r="J3560" s="16" t="s">
        <v>15</v>
      </c>
      <c r="K3560" s="16" t="s">
        <v>4</v>
      </c>
      <c r="L3560" s="19">
        <f>IF(Tabelle1[[#This Row],[Heizleistung (55°C)]]=0,Tabelle1[[#This Row],[Heizleistung (35°C)]],(Tabelle1[[#This Row],[Heizleistung (35°C)]]+Tabelle1[[#This Row],[Heizleistung (55°C)]])/2)</f>
        <v>60.15</v>
      </c>
      <c r="M3560" s="20">
        <f>IF(Tabelle1[[#This Row],[Etas 55°C]]=0,0,(Tabelle1[[#This Row],[Etas 35°C]]*0.8+Tabelle1[[#This Row],[Etas 55°C]]*0.2))*2.5</f>
        <v>4.0600000000000005</v>
      </c>
      <c r="N3560" s="21">
        <f>IF(-(Tabelle1[[#This Row],[80%/20% SCOP]]-5.5)/5.5=1,"n.a.",-(Tabelle1[[#This Row],[80%/20% SCOP]]-5.5)/5.5)</f>
        <v>0.26181818181818173</v>
      </c>
    </row>
    <row r="3561" spans="1:14" ht="20.100000000000001" customHeight="1" x14ac:dyDescent="0.25">
      <c r="A3561" s="24">
        <v>16008885</v>
      </c>
      <c r="B3561" s="15" t="s">
        <v>3161</v>
      </c>
      <c r="C3561" s="15" t="s">
        <v>3628</v>
      </c>
      <c r="D3561" s="16" t="s">
        <v>2</v>
      </c>
      <c r="E3561" s="17">
        <v>212.26</v>
      </c>
      <c r="F3561" s="18">
        <v>1.53</v>
      </c>
      <c r="G3561" s="17"/>
      <c r="H3561" s="16"/>
      <c r="I3561" s="16" t="s">
        <v>355</v>
      </c>
      <c r="J3561" s="16" t="s">
        <v>15</v>
      </c>
      <c r="K3561" s="16" t="s">
        <v>4</v>
      </c>
      <c r="L3561" s="19">
        <f>IF(Tabelle1[[#This Row],[Heizleistung (55°C)]]=0,Tabelle1[[#This Row],[Heizleistung (35°C)]],(Tabelle1[[#This Row],[Heizleistung (35°C)]]+Tabelle1[[#This Row],[Heizleistung (55°C)]])/2)</f>
        <v>212.26</v>
      </c>
      <c r="M3561" s="20">
        <f>IF(Tabelle1[[#This Row],[Etas 55°C]]=0,0,(Tabelle1[[#This Row],[Etas 35°C]]*0.8+Tabelle1[[#This Row],[Etas 55°C]]*0.2))*2.5</f>
        <v>0</v>
      </c>
      <c r="N3561" s="21" t="str">
        <f>IF(-(Tabelle1[[#This Row],[80%/20% SCOP]]-5.5)/5.5=1,"n.a.",-(Tabelle1[[#This Row],[80%/20% SCOP]]-5.5)/5.5)</f>
        <v>n.a.</v>
      </c>
    </row>
    <row r="3562" spans="1:14" ht="20.100000000000001" customHeight="1" x14ac:dyDescent="0.25">
      <c r="A3562" s="24">
        <v>16014261</v>
      </c>
      <c r="B3562" s="15" t="s">
        <v>3161</v>
      </c>
      <c r="C3562" s="15" t="s">
        <v>3629</v>
      </c>
      <c r="D3562" s="16" t="s">
        <v>2</v>
      </c>
      <c r="E3562" s="17">
        <v>7.8</v>
      </c>
      <c r="F3562" s="18">
        <v>1.82</v>
      </c>
      <c r="G3562" s="17">
        <v>7.5</v>
      </c>
      <c r="H3562" s="18">
        <v>1.34</v>
      </c>
      <c r="I3562" s="16" t="s">
        <v>40</v>
      </c>
      <c r="J3562" s="16" t="s">
        <v>4</v>
      </c>
      <c r="K3562" s="16" t="s">
        <v>4</v>
      </c>
      <c r="L3562" s="19">
        <f>IF(Tabelle1[[#This Row],[Heizleistung (55°C)]]=0,Tabelle1[[#This Row],[Heizleistung (35°C)]],(Tabelle1[[#This Row],[Heizleistung (35°C)]]+Tabelle1[[#This Row],[Heizleistung (55°C)]])/2)</f>
        <v>7.65</v>
      </c>
      <c r="M3562" s="20">
        <f>IF(Tabelle1[[#This Row],[Etas 55°C]]=0,0,(Tabelle1[[#This Row],[Etas 35°C]]*0.8+Tabelle1[[#This Row],[Etas 55°C]]*0.2))*2.5</f>
        <v>4.3100000000000005</v>
      </c>
      <c r="N3562" s="21">
        <f>IF(-(Tabelle1[[#This Row],[80%/20% SCOP]]-5.5)/5.5=1,"n.a.",-(Tabelle1[[#This Row],[80%/20% SCOP]]-5.5)/5.5)</f>
        <v>0.21636363636363629</v>
      </c>
    </row>
    <row r="3563" spans="1:14" ht="20.100000000000001" customHeight="1" x14ac:dyDescent="0.25">
      <c r="A3563" s="24">
        <v>16008997</v>
      </c>
      <c r="B3563" s="15" t="s">
        <v>3161</v>
      </c>
      <c r="C3563" s="15" t="s">
        <v>3630</v>
      </c>
      <c r="D3563" s="16" t="s">
        <v>2</v>
      </c>
      <c r="E3563" s="17">
        <v>17</v>
      </c>
      <c r="F3563" s="18">
        <v>1.65</v>
      </c>
      <c r="G3563" s="17">
        <v>15.8</v>
      </c>
      <c r="H3563" s="18">
        <v>1.28</v>
      </c>
      <c r="I3563" s="16" t="s">
        <v>109</v>
      </c>
      <c r="J3563" s="16" t="s">
        <v>4</v>
      </c>
      <c r="K3563" s="16" t="s">
        <v>4</v>
      </c>
      <c r="L3563" s="19">
        <f>IF(Tabelle1[[#This Row],[Heizleistung (55°C)]]=0,Tabelle1[[#This Row],[Heizleistung (35°C)]],(Tabelle1[[#This Row],[Heizleistung (35°C)]]+Tabelle1[[#This Row],[Heizleistung (55°C)]])/2)</f>
        <v>16.399999999999999</v>
      </c>
      <c r="M3563" s="20">
        <f>IF(Tabelle1[[#This Row],[Etas 55°C]]=0,0,(Tabelle1[[#This Row],[Etas 35°C]]*0.8+Tabelle1[[#This Row],[Etas 55°C]]*0.2))*2.5</f>
        <v>3.9400000000000004</v>
      </c>
      <c r="N3563" s="21">
        <f>IF(-(Tabelle1[[#This Row],[80%/20% SCOP]]-5.5)/5.5=1,"n.a.",-(Tabelle1[[#This Row],[80%/20% SCOP]]-5.5)/5.5)</f>
        <v>0.28363636363636358</v>
      </c>
    </row>
    <row r="3564" spans="1:14" ht="20.100000000000001" customHeight="1" x14ac:dyDescent="0.25">
      <c r="A3564" s="24">
        <v>16008345</v>
      </c>
      <c r="B3564" s="15" t="s">
        <v>3161</v>
      </c>
      <c r="C3564" s="15" t="s">
        <v>3631</v>
      </c>
      <c r="D3564" s="16" t="s">
        <v>2</v>
      </c>
      <c r="E3564" s="17">
        <v>109.74</v>
      </c>
      <c r="F3564" s="18">
        <v>1.45</v>
      </c>
      <c r="G3564" s="17"/>
      <c r="H3564" s="16"/>
      <c r="I3564" s="16" t="s">
        <v>355</v>
      </c>
      <c r="J3564" s="16" t="s">
        <v>15</v>
      </c>
      <c r="K3564" s="16" t="s">
        <v>4</v>
      </c>
      <c r="L3564" s="19">
        <f>IF(Tabelle1[[#This Row],[Heizleistung (55°C)]]=0,Tabelle1[[#This Row],[Heizleistung (35°C)]],(Tabelle1[[#This Row],[Heizleistung (35°C)]]+Tabelle1[[#This Row],[Heizleistung (55°C)]])/2)</f>
        <v>109.74</v>
      </c>
      <c r="M3564" s="20">
        <f>IF(Tabelle1[[#This Row],[Etas 55°C]]=0,0,(Tabelle1[[#This Row],[Etas 35°C]]*0.8+Tabelle1[[#This Row],[Etas 55°C]]*0.2))*2.5</f>
        <v>0</v>
      </c>
      <c r="N3564" s="21" t="str">
        <f>IF(-(Tabelle1[[#This Row],[80%/20% SCOP]]-5.5)/5.5=1,"n.a.",-(Tabelle1[[#This Row],[80%/20% SCOP]]-5.5)/5.5)</f>
        <v>n.a.</v>
      </c>
    </row>
    <row r="3565" spans="1:14" ht="20.100000000000001" customHeight="1" x14ac:dyDescent="0.25">
      <c r="A3565" s="24">
        <v>16009441</v>
      </c>
      <c r="B3565" s="15" t="s">
        <v>3161</v>
      </c>
      <c r="C3565" s="15" t="s">
        <v>3632</v>
      </c>
      <c r="D3565" s="16" t="s">
        <v>2</v>
      </c>
      <c r="E3565" s="17">
        <v>10</v>
      </c>
      <c r="F3565" s="18">
        <v>1.77</v>
      </c>
      <c r="G3565" s="17">
        <v>10</v>
      </c>
      <c r="H3565" s="18">
        <v>1.3</v>
      </c>
      <c r="I3565" s="16" t="s">
        <v>40</v>
      </c>
      <c r="J3565" s="16" t="s">
        <v>4</v>
      </c>
      <c r="K3565" s="16" t="s">
        <v>4</v>
      </c>
      <c r="L3565" s="19">
        <f>IF(Tabelle1[[#This Row],[Heizleistung (55°C)]]=0,Tabelle1[[#This Row],[Heizleistung (35°C)]],(Tabelle1[[#This Row],[Heizleistung (35°C)]]+Tabelle1[[#This Row],[Heizleistung (55°C)]])/2)</f>
        <v>10</v>
      </c>
      <c r="M3565" s="20">
        <f>IF(Tabelle1[[#This Row],[Etas 55°C]]=0,0,(Tabelle1[[#This Row],[Etas 35°C]]*0.8+Tabelle1[[#This Row],[Etas 55°C]]*0.2))*2.5</f>
        <v>4.1900000000000004</v>
      </c>
      <c r="N3565" s="21">
        <f>IF(-(Tabelle1[[#This Row],[80%/20% SCOP]]-5.5)/5.5=1,"n.a.",-(Tabelle1[[#This Row],[80%/20% SCOP]]-5.5)/5.5)</f>
        <v>0.23818181818181811</v>
      </c>
    </row>
    <row r="3566" spans="1:14" ht="20.100000000000001" customHeight="1" x14ac:dyDescent="0.25">
      <c r="A3566" s="24">
        <v>16009447</v>
      </c>
      <c r="B3566" s="15" t="s">
        <v>3161</v>
      </c>
      <c r="C3566" s="15" t="s">
        <v>3633</v>
      </c>
      <c r="D3566" s="16" t="s">
        <v>2</v>
      </c>
      <c r="E3566" s="17">
        <v>10</v>
      </c>
      <c r="F3566" s="18">
        <v>1.77</v>
      </c>
      <c r="G3566" s="17">
        <v>10</v>
      </c>
      <c r="H3566" s="18">
        <v>1.3</v>
      </c>
      <c r="I3566" s="16" t="s">
        <v>40</v>
      </c>
      <c r="J3566" s="16" t="s">
        <v>4</v>
      </c>
      <c r="K3566" s="16" t="s">
        <v>4</v>
      </c>
      <c r="L3566" s="19">
        <f>IF(Tabelle1[[#This Row],[Heizleistung (55°C)]]=0,Tabelle1[[#This Row],[Heizleistung (35°C)]],(Tabelle1[[#This Row],[Heizleistung (35°C)]]+Tabelle1[[#This Row],[Heizleistung (55°C)]])/2)</f>
        <v>10</v>
      </c>
      <c r="M3566" s="20">
        <f>IF(Tabelle1[[#This Row],[Etas 55°C]]=0,0,(Tabelle1[[#This Row],[Etas 35°C]]*0.8+Tabelle1[[#This Row],[Etas 55°C]]*0.2))*2.5</f>
        <v>4.1900000000000004</v>
      </c>
      <c r="N3566" s="21">
        <f>IF(-(Tabelle1[[#This Row],[80%/20% SCOP]]-5.5)/5.5=1,"n.a.",-(Tabelle1[[#This Row],[80%/20% SCOP]]-5.5)/5.5)</f>
        <v>0.23818181818181811</v>
      </c>
    </row>
    <row r="3567" spans="1:14" ht="20.100000000000001" customHeight="1" x14ac:dyDescent="0.25">
      <c r="A3567" s="24">
        <v>16008015</v>
      </c>
      <c r="B3567" s="15" t="s">
        <v>3161</v>
      </c>
      <c r="C3567" s="15" t="s">
        <v>3634</v>
      </c>
      <c r="D3567" s="16" t="s">
        <v>2</v>
      </c>
      <c r="E3567" s="17">
        <v>387.77</v>
      </c>
      <c r="F3567" s="18">
        <v>1.45</v>
      </c>
      <c r="G3567" s="17"/>
      <c r="H3567" s="16"/>
      <c r="I3567" s="16" t="s">
        <v>355</v>
      </c>
      <c r="J3567" s="16" t="s">
        <v>15</v>
      </c>
      <c r="K3567" s="16" t="s">
        <v>4</v>
      </c>
      <c r="L3567" s="19">
        <f>IF(Tabelle1[[#This Row],[Heizleistung (55°C)]]=0,Tabelle1[[#This Row],[Heizleistung (35°C)]],(Tabelle1[[#This Row],[Heizleistung (35°C)]]+Tabelle1[[#This Row],[Heizleistung (55°C)]])/2)</f>
        <v>387.77</v>
      </c>
      <c r="M3567" s="20">
        <f>IF(Tabelle1[[#This Row],[Etas 55°C]]=0,0,(Tabelle1[[#This Row],[Etas 35°C]]*0.8+Tabelle1[[#This Row],[Etas 55°C]]*0.2))*2.5</f>
        <v>0</v>
      </c>
      <c r="N3567" s="21" t="str">
        <f>IF(-(Tabelle1[[#This Row],[80%/20% SCOP]]-5.5)/5.5=1,"n.a.",-(Tabelle1[[#This Row],[80%/20% SCOP]]-5.5)/5.5)</f>
        <v>n.a.</v>
      </c>
    </row>
    <row r="3568" spans="1:14" ht="20.100000000000001" customHeight="1" x14ac:dyDescent="0.25">
      <c r="A3568" s="24">
        <v>16008485</v>
      </c>
      <c r="B3568" s="15" t="s">
        <v>3161</v>
      </c>
      <c r="C3568" s="15" t="s">
        <v>3635</v>
      </c>
      <c r="D3568" s="16" t="s">
        <v>2</v>
      </c>
      <c r="E3568" s="17">
        <v>46.73</v>
      </c>
      <c r="F3568" s="18">
        <v>1.53</v>
      </c>
      <c r="G3568" s="17"/>
      <c r="H3568" s="16"/>
      <c r="I3568" s="16" t="s">
        <v>355</v>
      </c>
      <c r="J3568" s="16" t="s">
        <v>15</v>
      </c>
      <c r="K3568" s="16" t="s">
        <v>4</v>
      </c>
      <c r="L3568" s="19">
        <f>IF(Tabelle1[[#This Row],[Heizleistung (55°C)]]=0,Tabelle1[[#This Row],[Heizleistung (35°C)]],(Tabelle1[[#This Row],[Heizleistung (35°C)]]+Tabelle1[[#This Row],[Heizleistung (55°C)]])/2)</f>
        <v>46.73</v>
      </c>
      <c r="M3568" s="20">
        <f>IF(Tabelle1[[#This Row],[Etas 55°C]]=0,0,(Tabelle1[[#This Row],[Etas 35°C]]*0.8+Tabelle1[[#This Row],[Etas 55°C]]*0.2))*2.5</f>
        <v>0</v>
      </c>
      <c r="N3568" s="21" t="str">
        <f>IF(-(Tabelle1[[#This Row],[80%/20% SCOP]]-5.5)/5.5=1,"n.a.",-(Tabelle1[[#This Row],[80%/20% SCOP]]-5.5)/5.5)</f>
        <v>n.a.</v>
      </c>
    </row>
    <row r="3569" spans="1:14" ht="20.100000000000001" customHeight="1" x14ac:dyDescent="0.25">
      <c r="A3569" s="24">
        <v>16008110</v>
      </c>
      <c r="B3569" s="15" t="s">
        <v>3161</v>
      </c>
      <c r="C3569" s="15" t="s">
        <v>3636</v>
      </c>
      <c r="D3569" s="16" t="s">
        <v>2</v>
      </c>
      <c r="E3569" s="17">
        <v>367.61</v>
      </c>
      <c r="F3569" s="18">
        <v>1.52</v>
      </c>
      <c r="G3569" s="17"/>
      <c r="H3569" s="16"/>
      <c r="I3569" s="16" t="s">
        <v>3166</v>
      </c>
      <c r="J3569" s="16" t="s">
        <v>15</v>
      </c>
      <c r="K3569" s="16" t="s">
        <v>4</v>
      </c>
      <c r="L3569" s="19">
        <f>IF(Tabelle1[[#This Row],[Heizleistung (55°C)]]=0,Tabelle1[[#This Row],[Heizleistung (35°C)]],(Tabelle1[[#This Row],[Heizleistung (35°C)]]+Tabelle1[[#This Row],[Heizleistung (55°C)]])/2)</f>
        <v>367.61</v>
      </c>
      <c r="M3569" s="20">
        <f>IF(Tabelle1[[#This Row],[Etas 55°C]]=0,0,(Tabelle1[[#This Row],[Etas 35°C]]*0.8+Tabelle1[[#This Row],[Etas 55°C]]*0.2))*2.5</f>
        <v>0</v>
      </c>
      <c r="N3569" s="21" t="str">
        <f>IF(-(Tabelle1[[#This Row],[80%/20% SCOP]]-5.5)/5.5=1,"n.a.",-(Tabelle1[[#This Row],[80%/20% SCOP]]-5.5)/5.5)</f>
        <v>n.a.</v>
      </c>
    </row>
    <row r="3570" spans="1:14" ht="20.100000000000001" customHeight="1" x14ac:dyDescent="0.25">
      <c r="A3570" s="24">
        <v>16008476</v>
      </c>
      <c r="B3570" s="15" t="s">
        <v>3161</v>
      </c>
      <c r="C3570" s="15" t="s">
        <v>3637</v>
      </c>
      <c r="D3570" s="16" t="s">
        <v>2</v>
      </c>
      <c r="E3570" s="17">
        <v>80.62</v>
      </c>
      <c r="F3570" s="18">
        <v>1.57</v>
      </c>
      <c r="G3570" s="17"/>
      <c r="H3570" s="16"/>
      <c r="I3570" s="16" t="s">
        <v>355</v>
      </c>
      <c r="J3570" s="16" t="s">
        <v>15</v>
      </c>
      <c r="K3570" s="16" t="s">
        <v>4</v>
      </c>
      <c r="L3570" s="19">
        <f>IF(Tabelle1[[#This Row],[Heizleistung (55°C)]]=0,Tabelle1[[#This Row],[Heizleistung (35°C)]],(Tabelle1[[#This Row],[Heizleistung (35°C)]]+Tabelle1[[#This Row],[Heizleistung (55°C)]])/2)</f>
        <v>80.62</v>
      </c>
      <c r="M3570" s="20">
        <f>IF(Tabelle1[[#This Row],[Etas 55°C]]=0,0,(Tabelle1[[#This Row],[Etas 35°C]]*0.8+Tabelle1[[#This Row],[Etas 55°C]]*0.2))*2.5</f>
        <v>0</v>
      </c>
      <c r="N3570" s="21" t="str">
        <f>IF(-(Tabelle1[[#This Row],[80%/20% SCOP]]-5.5)/5.5=1,"n.a.",-(Tabelle1[[#This Row],[80%/20% SCOP]]-5.5)/5.5)</f>
        <v>n.a.</v>
      </c>
    </row>
    <row r="3571" spans="1:14" ht="20.100000000000001" customHeight="1" x14ac:dyDescent="0.25">
      <c r="A3571" s="24">
        <v>16008962</v>
      </c>
      <c r="B3571" s="15" t="s">
        <v>3161</v>
      </c>
      <c r="C3571" s="15" t="s">
        <v>3638</v>
      </c>
      <c r="D3571" s="16" t="s">
        <v>2</v>
      </c>
      <c r="E3571" s="17">
        <v>6.6</v>
      </c>
      <c r="F3571" s="18">
        <v>1.87</v>
      </c>
      <c r="G3571" s="17">
        <v>6</v>
      </c>
      <c r="H3571" s="18">
        <v>1.33</v>
      </c>
      <c r="I3571" s="16" t="s">
        <v>40</v>
      </c>
      <c r="J3571" s="16" t="s">
        <v>4</v>
      </c>
      <c r="K3571" s="16" t="s">
        <v>4</v>
      </c>
      <c r="L3571" s="19">
        <f>IF(Tabelle1[[#This Row],[Heizleistung (55°C)]]=0,Tabelle1[[#This Row],[Heizleistung (35°C)]],(Tabelle1[[#This Row],[Heizleistung (35°C)]]+Tabelle1[[#This Row],[Heizleistung (55°C)]])/2)</f>
        <v>6.3</v>
      </c>
      <c r="M3571" s="20">
        <f>IF(Tabelle1[[#This Row],[Etas 55°C]]=0,0,(Tabelle1[[#This Row],[Etas 35°C]]*0.8+Tabelle1[[#This Row],[Etas 55°C]]*0.2))*2.5</f>
        <v>4.4050000000000002</v>
      </c>
      <c r="N3571" s="21">
        <f>IF(-(Tabelle1[[#This Row],[80%/20% SCOP]]-5.5)/5.5=1,"n.a.",-(Tabelle1[[#This Row],[80%/20% SCOP]]-5.5)/5.5)</f>
        <v>0.19909090909090904</v>
      </c>
    </row>
    <row r="3572" spans="1:14" ht="20.100000000000001" customHeight="1" x14ac:dyDescent="0.25">
      <c r="A3572" s="24">
        <v>16009119</v>
      </c>
      <c r="B3572" s="15" t="s">
        <v>3161</v>
      </c>
      <c r="C3572" s="15" t="s">
        <v>3639</v>
      </c>
      <c r="D3572" s="16" t="s">
        <v>2</v>
      </c>
      <c r="E3572" s="17">
        <v>5.0999999999999996</v>
      </c>
      <c r="F3572" s="18">
        <v>1.87</v>
      </c>
      <c r="G3572" s="17">
        <v>4.5999999999999996</v>
      </c>
      <c r="H3572" s="18">
        <v>1.32</v>
      </c>
      <c r="I3572" s="16" t="s">
        <v>40</v>
      </c>
      <c r="J3572" s="16" t="s">
        <v>4</v>
      </c>
      <c r="K3572" s="16" t="s">
        <v>4</v>
      </c>
      <c r="L3572" s="19">
        <f>IF(Tabelle1[[#This Row],[Heizleistung (55°C)]]=0,Tabelle1[[#This Row],[Heizleistung (35°C)]],(Tabelle1[[#This Row],[Heizleistung (35°C)]]+Tabelle1[[#This Row],[Heizleistung (55°C)]])/2)</f>
        <v>4.8499999999999996</v>
      </c>
      <c r="M3572" s="20">
        <f>IF(Tabelle1[[#This Row],[Etas 55°C]]=0,0,(Tabelle1[[#This Row],[Etas 35°C]]*0.8+Tabelle1[[#This Row],[Etas 55°C]]*0.2))*2.5</f>
        <v>4.4000000000000004</v>
      </c>
      <c r="N3572" s="21">
        <f>IF(-(Tabelle1[[#This Row],[80%/20% SCOP]]-5.5)/5.5=1,"n.a.",-(Tabelle1[[#This Row],[80%/20% SCOP]]-5.5)/5.5)</f>
        <v>0.19999999999999993</v>
      </c>
    </row>
    <row r="3573" spans="1:14" ht="20.100000000000001" customHeight="1" x14ac:dyDescent="0.25">
      <c r="A3573" s="24">
        <v>16014294</v>
      </c>
      <c r="B3573" s="15" t="s">
        <v>3161</v>
      </c>
      <c r="C3573" s="15" t="s">
        <v>3640</v>
      </c>
      <c r="D3573" s="16" t="s">
        <v>2</v>
      </c>
      <c r="E3573" s="17">
        <v>10</v>
      </c>
      <c r="F3573" s="18">
        <v>1.8</v>
      </c>
      <c r="G3573" s="17">
        <v>10</v>
      </c>
      <c r="H3573" s="18">
        <v>1.34</v>
      </c>
      <c r="I3573" s="16" t="s">
        <v>40</v>
      </c>
      <c r="J3573" s="16" t="s">
        <v>4</v>
      </c>
      <c r="K3573" s="16" t="s">
        <v>4</v>
      </c>
      <c r="L3573" s="19">
        <f>IF(Tabelle1[[#This Row],[Heizleistung (55°C)]]=0,Tabelle1[[#This Row],[Heizleistung (35°C)]],(Tabelle1[[#This Row],[Heizleistung (35°C)]]+Tabelle1[[#This Row],[Heizleistung (55°C)]])/2)</f>
        <v>10</v>
      </c>
      <c r="M3573" s="20">
        <f>IF(Tabelle1[[#This Row],[Etas 55°C]]=0,0,(Tabelle1[[#This Row],[Etas 35°C]]*0.8+Tabelle1[[#This Row],[Etas 55°C]]*0.2))*2.5</f>
        <v>4.2700000000000005</v>
      </c>
      <c r="N3573" s="21">
        <f>IF(-(Tabelle1[[#This Row],[80%/20% SCOP]]-5.5)/5.5=1,"n.a.",-(Tabelle1[[#This Row],[80%/20% SCOP]]-5.5)/5.5)</f>
        <v>0.22363636363636355</v>
      </c>
    </row>
    <row r="3574" spans="1:14" ht="20.100000000000001" customHeight="1" x14ac:dyDescent="0.25">
      <c r="A3574" s="24">
        <v>16009528</v>
      </c>
      <c r="B3574" s="15" t="s">
        <v>3161</v>
      </c>
      <c r="C3574" s="15" t="s">
        <v>3641</v>
      </c>
      <c r="D3574" s="16" t="s">
        <v>2</v>
      </c>
      <c r="E3574" s="17">
        <v>14</v>
      </c>
      <c r="F3574" s="18">
        <v>1.77</v>
      </c>
      <c r="G3574" s="17">
        <v>14</v>
      </c>
      <c r="H3574" s="18">
        <v>1.34</v>
      </c>
      <c r="I3574" s="16" t="s">
        <v>40</v>
      </c>
      <c r="J3574" s="16" t="s">
        <v>4</v>
      </c>
      <c r="K3574" s="16" t="s">
        <v>4</v>
      </c>
      <c r="L3574" s="19">
        <f>IF(Tabelle1[[#This Row],[Heizleistung (55°C)]]=0,Tabelle1[[#This Row],[Heizleistung (35°C)]],(Tabelle1[[#This Row],[Heizleistung (35°C)]]+Tabelle1[[#This Row],[Heizleistung (55°C)]])/2)</f>
        <v>14</v>
      </c>
      <c r="M3574" s="20">
        <f>IF(Tabelle1[[#This Row],[Etas 55°C]]=0,0,(Tabelle1[[#This Row],[Etas 35°C]]*0.8+Tabelle1[[#This Row],[Etas 55°C]]*0.2))*2.5</f>
        <v>4.2100000000000009</v>
      </c>
      <c r="N3574" s="21">
        <f>IF(-(Tabelle1[[#This Row],[80%/20% SCOP]]-5.5)/5.5=1,"n.a.",-(Tabelle1[[#This Row],[80%/20% SCOP]]-5.5)/5.5)</f>
        <v>0.23454545454545439</v>
      </c>
    </row>
    <row r="3575" spans="1:14" ht="20.100000000000001" customHeight="1" x14ac:dyDescent="0.25">
      <c r="A3575" s="24">
        <v>16016996</v>
      </c>
      <c r="B3575" s="15" t="s">
        <v>3161</v>
      </c>
      <c r="C3575" s="15" t="s">
        <v>3642</v>
      </c>
      <c r="D3575" s="16" t="s">
        <v>2</v>
      </c>
      <c r="E3575" s="17">
        <v>8</v>
      </c>
      <c r="F3575" s="18">
        <v>1.83</v>
      </c>
      <c r="G3575" s="17">
        <v>8</v>
      </c>
      <c r="H3575" s="18">
        <v>1.43</v>
      </c>
      <c r="I3575" s="16" t="s">
        <v>3</v>
      </c>
      <c r="J3575" s="16" t="s">
        <v>15</v>
      </c>
      <c r="K3575" s="16" t="s">
        <v>4</v>
      </c>
      <c r="L3575" s="19">
        <f>IF(Tabelle1[[#This Row],[Heizleistung (55°C)]]=0,Tabelle1[[#This Row],[Heizleistung (35°C)]],(Tabelle1[[#This Row],[Heizleistung (35°C)]]+Tabelle1[[#This Row],[Heizleistung (55°C)]])/2)</f>
        <v>8</v>
      </c>
      <c r="M3575" s="20">
        <f>IF(Tabelle1[[#This Row],[Etas 55°C]]=0,0,(Tabelle1[[#This Row],[Etas 35°C]]*0.8+Tabelle1[[#This Row],[Etas 55°C]]*0.2))*2.5</f>
        <v>4.3750000000000009</v>
      </c>
      <c r="N3575" s="21">
        <f>IF(-(Tabelle1[[#This Row],[80%/20% SCOP]]-5.5)/5.5=1,"n.a.",-(Tabelle1[[#This Row],[80%/20% SCOP]]-5.5)/5.5)</f>
        <v>0.20454545454545439</v>
      </c>
    </row>
    <row r="3576" spans="1:14" ht="20.100000000000001" customHeight="1" x14ac:dyDescent="0.25">
      <c r="A3576" s="24">
        <v>16008083</v>
      </c>
      <c r="B3576" s="15" t="s">
        <v>3161</v>
      </c>
      <c r="C3576" s="15" t="s">
        <v>3643</v>
      </c>
      <c r="D3576" s="16" t="s">
        <v>2</v>
      </c>
      <c r="E3576" s="17">
        <v>355.76</v>
      </c>
      <c r="F3576" s="18">
        <v>1.54</v>
      </c>
      <c r="G3576" s="17"/>
      <c r="H3576" s="16"/>
      <c r="I3576" s="16" t="s">
        <v>355</v>
      </c>
      <c r="J3576" s="16" t="s">
        <v>15</v>
      </c>
      <c r="K3576" s="16" t="s">
        <v>4</v>
      </c>
      <c r="L3576" s="19">
        <f>IF(Tabelle1[[#This Row],[Heizleistung (55°C)]]=0,Tabelle1[[#This Row],[Heizleistung (35°C)]],(Tabelle1[[#This Row],[Heizleistung (35°C)]]+Tabelle1[[#This Row],[Heizleistung (55°C)]])/2)</f>
        <v>355.76</v>
      </c>
      <c r="M3576" s="20">
        <f>IF(Tabelle1[[#This Row],[Etas 55°C]]=0,0,(Tabelle1[[#This Row],[Etas 35°C]]*0.8+Tabelle1[[#This Row],[Etas 55°C]]*0.2))*2.5</f>
        <v>0</v>
      </c>
      <c r="N3576" s="21" t="str">
        <f>IF(-(Tabelle1[[#This Row],[80%/20% SCOP]]-5.5)/5.5=1,"n.a.",-(Tabelle1[[#This Row],[80%/20% SCOP]]-5.5)/5.5)</f>
        <v>n.a.</v>
      </c>
    </row>
    <row r="3577" spans="1:14" ht="20.100000000000001" customHeight="1" x14ac:dyDescent="0.25">
      <c r="A3577" s="24">
        <v>16008129</v>
      </c>
      <c r="B3577" s="15" t="s">
        <v>3161</v>
      </c>
      <c r="C3577" s="15" t="s">
        <v>3644</v>
      </c>
      <c r="D3577" s="16" t="s">
        <v>2</v>
      </c>
      <c r="E3577" s="17">
        <v>345.98</v>
      </c>
      <c r="F3577" s="18">
        <v>1.61</v>
      </c>
      <c r="G3577" s="17"/>
      <c r="H3577" s="16"/>
      <c r="I3577" s="16" t="s">
        <v>3166</v>
      </c>
      <c r="J3577" s="16" t="s">
        <v>15</v>
      </c>
      <c r="K3577" s="16" t="s">
        <v>4</v>
      </c>
      <c r="L3577" s="19">
        <f>IF(Tabelle1[[#This Row],[Heizleistung (55°C)]]=0,Tabelle1[[#This Row],[Heizleistung (35°C)]],(Tabelle1[[#This Row],[Heizleistung (35°C)]]+Tabelle1[[#This Row],[Heizleistung (55°C)]])/2)</f>
        <v>345.98</v>
      </c>
      <c r="M3577" s="20">
        <f>IF(Tabelle1[[#This Row],[Etas 55°C]]=0,0,(Tabelle1[[#This Row],[Etas 35°C]]*0.8+Tabelle1[[#This Row],[Etas 55°C]]*0.2))*2.5</f>
        <v>0</v>
      </c>
      <c r="N3577" s="21" t="str">
        <f>IF(-(Tabelle1[[#This Row],[80%/20% SCOP]]-5.5)/5.5=1,"n.a.",-(Tabelle1[[#This Row],[80%/20% SCOP]]-5.5)/5.5)</f>
        <v>n.a.</v>
      </c>
    </row>
    <row r="3578" spans="1:14" ht="20.100000000000001" customHeight="1" x14ac:dyDescent="0.25">
      <c r="A3578" s="24">
        <v>16009372</v>
      </c>
      <c r="B3578" s="15" t="s">
        <v>3161</v>
      </c>
      <c r="C3578" s="15" t="s">
        <v>3645</v>
      </c>
      <c r="D3578" s="16" t="s">
        <v>2</v>
      </c>
      <c r="E3578" s="17">
        <v>6</v>
      </c>
      <c r="F3578" s="18">
        <v>1.78</v>
      </c>
      <c r="G3578" s="17">
        <v>6</v>
      </c>
      <c r="H3578" s="18">
        <v>1.34</v>
      </c>
      <c r="I3578" s="16" t="s">
        <v>40</v>
      </c>
      <c r="J3578" s="16" t="s">
        <v>4</v>
      </c>
      <c r="K3578" s="16" t="s">
        <v>4</v>
      </c>
      <c r="L3578" s="19">
        <f>IF(Tabelle1[[#This Row],[Heizleistung (55°C)]]=0,Tabelle1[[#This Row],[Heizleistung (35°C)]],(Tabelle1[[#This Row],[Heizleistung (35°C)]]+Tabelle1[[#This Row],[Heizleistung (55°C)]])/2)</f>
        <v>6</v>
      </c>
      <c r="M3578" s="20">
        <f>IF(Tabelle1[[#This Row],[Etas 55°C]]=0,0,(Tabelle1[[#This Row],[Etas 35°C]]*0.8+Tabelle1[[#This Row],[Etas 55°C]]*0.2))*2.5</f>
        <v>4.2300000000000004</v>
      </c>
      <c r="N3578" s="21">
        <f>IF(-(Tabelle1[[#This Row],[80%/20% SCOP]]-5.5)/5.5=1,"n.a.",-(Tabelle1[[#This Row],[80%/20% SCOP]]-5.5)/5.5)</f>
        <v>0.23090909090909084</v>
      </c>
    </row>
    <row r="3579" spans="1:14" ht="20.100000000000001" customHeight="1" x14ac:dyDescent="0.25">
      <c r="A3579" s="24">
        <v>16009503</v>
      </c>
      <c r="B3579" s="15" t="s">
        <v>3161</v>
      </c>
      <c r="C3579" s="15" t="s">
        <v>3646</v>
      </c>
      <c r="D3579" s="16" t="s">
        <v>2</v>
      </c>
      <c r="E3579" s="17">
        <v>12</v>
      </c>
      <c r="F3579" s="18">
        <v>1.76</v>
      </c>
      <c r="G3579" s="17">
        <v>12</v>
      </c>
      <c r="H3579" s="18">
        <v>1.28</v>
      </c>
      <c r="I3579" s="16" t="s">
        <v>40</v>
      </c>
      <c r="J3579" s="16" t="s">
        <v>4</v>
      </c>
      <c r="K3579" s="16" t="s">
        <v>4</v>
      </c>
      <c r="L3579" s="19">
        <f>IF(Tabelle1[[#This Row],[Heizleistung (55°C)]]=0,Tabelle1[[#This Row],[Heizleistung (35°C)]],(Tabelle1[[#This Row],[Heizleistung (35°C)]]+Tabelle1[[#This Row],[Heizleistung (55°C)]])/2)</f>
        <v>12</v>
      </c>
      <c r="M3579" s="20">
        <f>IF(Tabelle1[[#This Row],[Etas 55°C]]=0,0,(Tabelle1[[#This Row],[Etas 35°C]]*0.8+Tabelle1[[#This Row],[Etas 55°C]]*0.2))*2.5</f>
        <v>4.16</v>
      </c>
      <c r="N3579" s="21">
        <f>IF(-(Tabelle1[[#This Row],[80%/20% SCOP]]-5.5)/5.5=1,"n.a.",-(Tabelle1[[#This Row],[80%/20% SCOP]]-5.5)/5.5)</f>
        <v>0.24363636363636362</v>
      </c>
    </row>
    <row r="3580" spans="1:14" ht="20.100000000000001" customHeight="1" x14ac:dyDescent="0.25">
      <c r="A3580" s="24">
        <v>16014355</v>
      </c>
      <c r="B3580" s="15" t="s">
        <v>3161</v>
      </c>
      <c r="C3580" s="15" t="s">
        <v>3647</v>
      </c>
      <c r="D3580" s="16" t="s">
        <v>2</v>
      </c>
      <c r="E3580" s="17">
        <v>12.1</v>
      </c>
      <c r="F3580" s="18">
        <v>1.82</v>
      </c>
      <c r="G3580" s="17">
        <v>12.1</v>
      </c>
      <c r="H3580" s="18">
        <v>1.38</v>
      </c>
      <c r="I3580" s="16" t="s">
        <v>40</v>
      </c>
      <c r="J3580" s="16" t="s">
        <v>4</v>
      </c>
      <c r="K3580" s="16" t="s">
        <v>4</v>
      </c>
      <c r="L3580" s="19">
        <f>IF(Tabelle1[[#This Row],[Heizleistung (55°C)]]=0,Tabelle1[[#This Row],[Heizleistung (35°C)]],(Tabelle1[[#This Row],[Heizleistung (35°C)]]+Tabelle1[[#This Row],[Heizleistung (55°C)]])/2)</f>
        <v>12.1</v>
      </c>
      <c r="M3580" s="20">
        <f>IF(Tabelle1[[#This Row],[Etas 55°C]]=0,0,(Tabelle1[[#This Row],[Etas 35°C]]*0.8+Tabelle1[[#This Row],[Etas 55°C]]*0.2))*2.5</f>
        <v>4.33</v>
      </c>
      <c r="N3580" s="21">
        <f>IF(-(Tabelle1[[#This Row],[80%/20% SCOP]]-5.5)/5.5=1,"n.a.",-(Tabelle1[[#This Row],[80%/20% SCOP]]-5.5)/5.5)</f>
        <v>0.21272727272727271</v>
      </c>
    </row>
    <row r="3581" spans="1:14" ht="20.100000000000001" customHeight="1" x14ac:dyDescent="0.25">
      <c r="A3581" s="24">
        <v>16008033</v>
      </c>
      <c r="B3581" s="15" t="s">
        <v>3161</v>
      </c>
      <c r="C3581" s="15" t="s">
        <v>3648</v>
      </c>
      <c r="D3581" s="16" t="s">
        <v>2</v>
      </c>
      <c r="E3581" s="17">
        <v>434.28</v>
      </c>
      <c r="F3581" s="18">
        <v>1.54</v>
      </c>
      <c r="G3581" s="17"/>
      <c r="H3581" s="16"/>
      <c r="I3581" s="16" t="s">
        <v>130</v>
      </c>
      <c r="J3581" s="16" t="s">
        <v>15</v>
      </c>
      <c r="K3581" s="16" t="s">
        <v>4</v>
      </c>
      <c r="L3581" s="19">
        <f>IF(Tabelle1[[#This Row],[Heizleistung (55°C)]]=0,Tabelle1[[#This Row],[Heizleistung (35°C)]],(Tabelle1[[#This Row],[Heizleistung (35°C)]]+Tabelle1[[#This Row],[Heizleistung (55°C)]])/2)</f>
        <v>434.28</v>
      </c>
      <c r="M3581" s="20">
        <f>IF(Tabelle1[[#This Row],[Etas 55°C]]=0,0,(Tabelle1[[#This Row],[Etas 35°C]]*0.8+Tabelle1[[#This Row],[Etas 55°C]]*0.2))*2.5</f>
        <v>0</v>
      </c>
      <c r="N3581" s="21" t="str">
        <f>IF(-(Tabelle1[[#This Row],[80%/20% SCOP]]-5.5)/5.5=1,"n.a.",-(Tabelle1[[#This Row],[80%/20% SCOP]]-5.5)/5.5)</f>
        <v>n.a.</v>
      </c>
    </row>
    <row r="3582" spans="1:14" ht="20.100000000000001" customHeight="1" x14ac:dyDescent="0.25">
      <c r="A3582" s="24">
        <v>16009151</v>
      </c>
      <c r="B3582" s="15" t="s">
        <v>3161</v>
      </c>
      <c r="C3582" s="15" t="s">
        <v>3649</v>
      </c>
      <c r="D3582" s="16" t="s">
        <v>2</v>
      </c>
      <c r="E3582" s="17">
        <v>17</v>
      </c>
      <c r="F3582" s="18">
        <v>1.65</v>
      </c>
      <c r="G3582" s="17">
        <v>15.8</v>
      </c>
      <c r="H3582" s="18">
        <v>1.28</v>
      </c>
      <c r="I3582" s="16" t="s">
        <v>109</v>
      </c>
      <c r="J3582" s="16" t="s">
        <v>4</v>
      </c>
      <c r="K3582" s="16" t="s">
        <v>4</v>
      </c>
      <c r="L3582" s="19">
        <f>IF(Tabelle1[[#This Row],[Heizleistung (55°C)]]=0,Tabelle1[[#This Row],[Heizleistung (35°C)]],(Tabelle1[[#This Row],[Heizleistung (35°C)]]+Tabelle1[[#This Row],[Heizleistung (55°C)]])/2)</f>
        <v>16.399999999999999</v>
      </c>
      <c r="M3582" s="20">
        <f>IF(Tabelle1[[#This Row],[Etas 55°C]]=0,0,(Tabelle1[[#This Row],[Etas 35°C]]*0.8+Tabelle1[[#This Row],[Etas 55°C]]*0.2))*2.5</f>
        <v>3.9400000000000004</v>
      </c>
      <c r="N3582" s="21">
        <f>IF(-(Tabelle1[[#This Row],[80%/20% SCOP]]-5.5)/5.5=1,"n.a.",-(Tabelle1[[#This Row],[80%/20% SCOP]]-5.5)/5.5)</f>
        <v>0.28363636363636358</v>
      </c>
    </row>
    <row r="3583" spans="1:14" ht="20.100000000000001" customHeight="1" x14ac:dyDescent="0.25">
      <c r="A3583" s="24">
        <v>16009086</v>
      </c>
      <c r="B3583" s="15" t="s">
        <v>3161</v>
      </c>
      <c r="C3583" s="15" t="s">
        <v>3650</v>
      </c>
      <c r="D3583" s="16" t="s">
        <v>2</v>
      </c>
      <c r="E3583" s="17">
        <v>17</v>
      </c>
      <c r="F3583" s="18">
        <v>1.65</v>
      </c>
      <c r="G3583" s="17">
        <v>15.8</v>
      </c>
      <c r="H3583" s="18">
        <v>1.28</v>
      </c>
      <c r="I3583" s="16" t="s">
        <v>109</v>
      </c>
      <c r="J3583" s="16" t="s">
        <v>4</v>
      </c>
      <c r="K3583" s="16" t="s">
        <v>4</v>
      </c>
      <c r="L3583" s="19">
        <f>IF(Tabelle1[[#This Row],[Heizleistung (55°C)]]=0,Tabelle1[[#This Row],[Heizleistung (35°C)]],(Tabelle1[[#This Row],[Heizleistung (35°C)]]+Tabelle1[[#This Row],[Heizleistung (55°C)]])/2)</f>
        <v>16.399999999999999</v>
      </c>
      <c r="M3583" s="20">
        <f>IF(Tabelle1[[#This Row],[Etas 55°C]]=0,0,(Tabelle1[[#This Row],[Etas 35°C]]*0.8+Tabelle1[[#This Row],[Etas 55°C]]*0.2))*2.5</f>
        <v>3.9400000000000004</v>
      </c>
      <c r="N3583" s="21">
        <f>IF(-(Tabelle1[[#This Row],[80%/20% SCOP]]-5.5)/5.5=1,"n.a.",-(Tabelle1[[#This Row],[80%/20% SCOP]]-5.5)/5.5)</f>
        <v>0.28363636363636358</v>
      </c>
    </row>
    <row r="3584" spans="1:14" ht="20.100000000000001" customHeight="1" x14ac:dyDescent="0.25">
      <c r="A3584" s="24">
        <v>16007957</v>
      </c>
      <c r="B3584" s="15" t="s">
        <v>3161</v>
      </c>
      <c r="C3584" s="15" t="s">
        <v>3651</v>
      </c>
      <c r="D3584" s="16" t="s">
        <v>2</v>
      </c>
      <c r="E3584" s="17">
        <v>183.76</v>
      </c>
      <c r="F3584" s="18">
        <v>1.6</v>
      </c>
      <c r="G3584" s="17"/>
      <c r="H3584" s="16"/>
      <c r="I3584" s="16" t="s">
        <v>355</v>
      </c>
      <c r="J3584" s="16" t="s">
        <v>15</v>
      </c>
      <c r="K3584" s="16" t="s">
        <v>4</v>
      </c>
      <c r="L3584" s="19">
        <f>IF(Tabelle1[[#This Row],[Heizleistung (55°C)]]=0,Tabelle1[[#This Row],[Heizleistung (35°C)]],(Tabelle1[[#This Row],[Heizleistung (35°C)]]+Tabelle1[[#This Row],[Heizleistung (55°C)]])/2)</f>
        <v>183.76</v>
      </c>
      <c r="M3584" s="20">
        <f>IF(Tabelle1[[#This Row],[Etas 55°C]]=0,0,(Tabelle1[[#This Row],[Etas 35°C]]*0.8+Tabelle1[[#This Row],[Etas 55°C]]*0.2))*2.5</f>
        <v>0</v>
      </c>
      <c r="N3584" s="21" t="str">
        <f>IF(-(Tabelle1[[#This Row],[80%/20% SCOP]]-5.5)/5.5=1,"n.a.",-(Tabelle1[[#This Row],[80%/20% SCOP]]-5.5)/5.5)</f>
        <v>n.a.</v>
      </c>
    </row>
    <row r="3585" spans="1:14" ht="20.100000000000001" customHeight="1" x14ac:dyDescent="0.25">
      <c r="A3585" s="24">
        <v>16014186</v>
      </c>
      <c r="B3585" s="15" t="s">
        <v>3161</v>
      </c>
      <c r="C3585" s="15" t="s">
        <v>3652</v>
      </c>
      <c r="D3585" s="16" t="s">
        <v>2</v>
      </c>
      <c r="E3585" s="17">
        <v>4.7</v>
      </c>
      <c r="F3585" s="18">
        <v>1.96</v>
      </c>
      <c r="G3585" s="17">
        <v>4.5</v>
      </c>
      <c r="H3585" s="18">
        <v>1.33</v>
      </c>
      <c r="I3585" s="16" t="s">
        <v>40</v>
      </c>
      <c r="J3585" s="16" t="s">
        <v>4</v>
      </c>
      <c r="K3585" s="16" t="s">
        <v>4</v>
      </c>
      <c r="L3585" s="19">
        <f>IF(Tabelle1[[#This Row],[Heizleistung (55°C)]]=0,Tabelle1[[#This Row],[Heizleistung (35°C)]],(Tabelle1[[#This Row],[Heizleistung (35°C)]]+Tabelle1[[#This Row],[Heizleistung (55°C)]])/2)</f>
        <v>4.5999999999999996</v>
      </c>
      <c r="M3585" s="20">
        <f>IF(Tabelle1[[#This Row],[Etas 55°C]]=0,0,(Tabelle1[[#This Row],[Etas 35°C]]*0.8+Tabelle1[[#This Row],[Etas 55°C]]*0.2))*2.5</f>
        <v>4.585</v>
      </c>
      <c r="N3585" s="21">
        <f>IF(-(Tabelle1[[#This Row],[80%/20% SCOP]]-5.5)/5.5=1,"n.a.",-(Tabelle1[[#This Row],[80%/20% SCOP]]-5.5)/5.5)</f>
        <v>0.16636363636363638</v>
      </c>
    </row>
    <row r="3586" spans="1:14" ht="20.100000000000001" customHeight="1" x14ac:dyDescent="0.25">
      <c r="A3586" s="24">
        <v>16014250</v>
      </c>
      <c r="B3586" s="15" t="s">
        <v>3161</v>
      </c>
      <c r="C3586" s="15" t="s">
        <v>3653</v>
      </c>
      <c r="D3586" s="16" t="s">
        <v>2</v>
      </c>
      <c r="E3586" s="17">
        <v>7.8</v>
      </c>
      <c r="F3586" s="18">
        <v>1.82</v>
      </c>
      <c r="G3586" s="17">
        <v>7.5</v>
      </c>
      <c r="H3586" s="18">
        <v>1.34</v>
      </c>
      <c r="I3586" s="16" t="s">
        <v>40</v>
      </c>
      <c r="J3586" s="16" t="s">
        <v>4</v>
      </c>
      <c r="K3586" s="16" t="s">
        <v>4</v>
      </c>
      <c r="L3586" s="19">
        <f>IF(Tabelle1[[#This Row],[Heizleistung (55°C)]]=0,Tabelle1[[#This Row],[Heizleistung (35°C)]],(Tabelle1[[#This Row],[Heizleistung (35°C)]]+Tabelle1[[#This Row],[Heizleistung (55°C)]])/2)</f>
        <v>7.65</v>
      </c>
      <c r="M3586" s="20">
        <f>IF(Tabelle1[[#This Row],[Etas 55°C]]=0,0,(Tabelle1[[#This Row],[Etas 35°C]]*0.8+Tabelle1[[#This Row],[Etas 55°C]]*0.2))*2.5</f>
        <v>4.3100000000000005</v>
      </c>
      <c r="N3586" s="21">
        <f>IF(-(Tabelle1[[#This Row],[80%/20% SCOP]]-5.5)/5.5=1,"n.a.",-(Tabelle1[[#This Row],[80%/20% SCOP]]-5.5)/5.5)</f>
        <v>0.21636363636363629</v>
      </c>
    </row>
    <row r="3587" spans="1:14" ht="20.100000000000001" customHeight="1" x14ac:dyDescent="0.25">
      <c r="A3587" s="24">
        <v>16008392</v>
      </c>
      <c r="B3587" s="15" t="s">
        <v>3161</v>
      </c>
      <c r="C3587" s="15" t="s">
        <v>3654</v>
      </c>
      <c r="D3587" s="16" t="s">
        <v>2</v>
      </c>
      <c r="E3587" s="17">
        <v>139.86000000000001</v>
      </c>
      <c r="F3587" s="18">
        <v>1.54</v>
      </c>
      <c r="G3587" s="17"/>
      <c r="H3587" s="16"/>
      <c r="I3587" s="16" t="s">
        <v>109</v>
      </c>
      <c r="J3587" s="16" t="s">
        <v>15</v>
      </c>
      <c r="K3587" s="16" t="s">
        <v>4</v>
      </c>
      <c r="L3587" s="19">
        <f>IF(Tabelle1[[#This Row],[Heizleistung (55°C)]]=0,Tabelle1[[#This Row],[Heizleistung (35°C)]],(Tabelle1[[#This Row],[Heizleistung (35°C)]]+Tabelle1[[#This Row],[Heizleistung (55°C)]])/2)</f>
        <v>139.86000000000001</v>
      </c>
      <c r="M3587" s="20">
        <f>IF(Tabelle1[[#This Row],[Etas 55°C]]=0,0,(Tabelle1[[#This Row],[Etas 35°C]]*0.8+Tabelle1[[#This Row],[Etas 55°C]]*0.2))*2.5</f>
        <v>0</v>
      </c>
      <c r="N3587" s="21" t="str">
        <f>IF(-(Tabelle1[[#This Row],[80%/20% SCOP]]-5.5)/5.5=1,"n.a.",-(Tabelle1[[#This Row],[80%/20% SCOP]]-5.5)/5.5)</f>
        <v>n.a.</v>
      </c>
    </row>
    <row r="3588" spans="1:14" ht="20.100000000000001" customHeight="1" x14ac:dyDescent="0.25">
      <c r="A3588" s="24">
        <v>16009411</v>
      </c>
      <c r="B3588" s="15" t="s">
        <v>3161</v>
      </c>
      <c r="C3588" s="15" t="s">
        <v>3655</v>
      </c>
      <c r="D3588" s="16" t="s">
        <v>2</v>
      </c>
      <c r="E3588" s="17">
        <v>10</v>
      </c>
      <c r="F3588" s="18">
        <v>1.78</v>
      </c>
      <c r="G3588" s="17">
        <v>10</v>
      </c>
      <c r="H3588" s="18">
        <v>1.35</v>
      </c>
      <c r="I3588" s="16" t="s">
        <v>40</v>
      </c>
      <c r="J3588" s="16" t="s">
        <v>4</v>
      </c>
      <c r="K3588" s="16" t="s">
        <v>4</v>
      </c>
      <c r="L3588" s="19">
        <f>IF(Tabelle1[[#This Row],[Heizleistung (55°C)]]=0,Tabelle1[[#This Row],[Heizleistung (35°C)]],(Tabelle1[[#This Row],[Heizleistung (35°C)]]+Tabelle1[[#This Row],[Heizleistung (55°C)]])/2)</f>
        <v>10</v>
      </c>
      <c r="M3588" s="20">
        <f>IF(Tabelle1[[#This Row],[Etas 55°C]]=0,0,(Tabelle1[[#This Row],[Etas 35°C]]*0.8+Tabelle1[[#This Row],[Etas 55°C]]*0.2))*2.5</f>
        <v>4.2350000000000003</v>
      </c>
      <c r="N3588" s="21">
        <f>IF(-(Tabelle1[[#This Row],[80%/20% SCOP]]-5.5)/5.5=1,"n.a.",-(Tabelle1[[#This Row],[80%/20% SCOP]]-5.5)/5.5)</f>
        <v>0.22999999999999995</v>
      </c>
    </row>
    <row r="3589" spans="1:14" ht="20.100000000000001" customHeight="1" x14ac:dyDescent="0.25">
      <c r="A3589" s="24">
        <v>16009435</v>
      </c>
      <c r="B3589" s="15" t="s">
        <v>3161</v>
      </c>
      <c r="C3589" s="15" t="s">
        <v>3656</v>
      </c>
      <c r="D3589" s="16" t="s">
        <v>2</v>
      </c>
      <c r="E3589" s="17">
        <v>10</v>
      </c>
      <c r="F3589" s="18">
        <v>1.77</v>
      </c>
      <c r="G3589" s="17">
        <v>10</v>
      </c>
      <c r="H3589" s="18">
        <v>1.3</v>
      </c>
      <c r="I3589" s="16" t="s">
        <v>40</v>
      </c>
      <c r="J3589" s="16" t="s">
        <v>4</v>
      </c>
      <c r="K3589" s="16" t="s">
        <v>4</v>
      </c>
      <c r="L3589" s="19">
        <f>IF(Tabelle1[[#This Row],[Heizleistung (55°C)]]=0,Tabelle1[[#This Row],[Heizleistung (35°C)]],(Tabelle1[[#This Row],[Heizleistung (35°C)]]+Tabelle1[[#This Row],[Heizleistung (55°C)]])/2)</f>
        <v>10</v>
      </c>
      <c r="M3589" s="20">
        <f>IF(Tabelle1[[#This Row],[Etas 55°C]]=0,0,(Tabelle1[[#This Row],[Etas 35°C]]*0.8+Tabelle1[[#This Row],[Etas 55°C]]*0.2))*2.5</f>
        <v>4.1900000000000004</v>
      </c>
      <c r="N3589" s="21">
        <f>IF(-(Tabelle1[[#This Row],[80%/20% SCOP]]-5.5)/5.5=1,"n.a.",-(Tabelle1[[#This Row],[80%/20% SCOP]]-5.5)/5.5)</f>
        <v>0.23818181818181811</v>
      </c>
    </row>
    <row r="3590" spans="1:14" ht="20.100000000000001" customHeight="1" x14ac:dyDescent="0.25">
      <c r="A3590" s="24">
        <v>16011699</v>
      </c>
      <c r="B3590" s="15" t="s">
        <v>3161</v>
      </c>
      <c r="C3590" s="15" t="s">
        <v>3657</v>
      </c>
      <c r="D3590" s="16" t="s">
        <v>2</v>
      </c>
      <c r="E3590" s="17">
        <v>88.77</v>
      </c>
      <c r="F3590" s="18">
        <v>1.7</v>
      </c>
      <c r="G3590" s="17">
        <v>82.33</v>
      </c>
      <c r="H3590" s="18">
        <v>1.34</v>
      </c>
      <c r="I3590" s="16" t="s">
        <v>40</v>
      </c>
      <c r="J3590" s="16" t="s">
        <v>15</v>
      </c>
      <c r="K3590" s="16" t="s">
        <v>4</v>
      </c>
      <c r="L3590" s="19">
        <f>IF(Tabelle1[[#This Row],[Heizleistung (55°C)]]=0,Tabelle1[[#This Row],[Heizleistung (35°C)]],(Tabelle1[[#This Row],[Heizleistung (35°C)]]+Tabelle1[[#This Row],[Heizleistung (55°C)]])/2)</f>
        <v>85.55</v>
      </c>
      <c r="M3590" s="20">
        <f>IF(Tabelle1[[#This Row],[Etas 55°C]]=0,0,(Tabelle1[[#This Row],[Etas 35°C]]*0.8+Tabelle1[[#This Row],[Etas 55°C]]*0.2))*2.5</f>
        <v>4.07</v>
      </c>
      <c r="N3590" s="21">
        <f>IF(-(Tabelle1[[#This Row],[80%/20% SCOP]]-5.5)/5.5=1,"n.a.",-(Tabelle1[[#This Row],[80%/20% SCOP]]-5.5)/5.5)</f>
        <v>0.25999999999999995</v>
      </c>
    </row>
    <row r="3591" spans="1:14" ht="20.100000000000001" customHeight="1" x14ac:dyDescent="0.25">
      <c r="A3591" s="24">
        <v>16008275</v>
      </c>
      <c r="B3591" s="15" t="s">
        <v>3161</v>
      </c>
      <c r="C3591" s="15" t="s">
        <v>3658</v>
      </c>
      <c r="D3591" s="16" t="s">
        <v>2</v>
      </c>
      <c r="E3591" s="17">
        <v>105.49</v>
      </c>
      <c r="F3591" s="18">
        <v>1.47</v>
      </c>
      <c r="G3591" s="17"/>
      <c r="H3591" s="16"/>
      <c r="I3591" s="16" t="s">
        <v>109</v>
      </c>
      <c r="J3591" s="16" t="s">
        <v>15</v>
      </c>
      <c r="K3591" s="16" t="s">
        <v>4</v>
      </c>
      <c r="L3591" s="19">
        <f>IF(Tabelle1[[#This Row],[Heizleistung (55°C)]]=0,Tabelle1[[#This Row],[Heizleistung (35°C)]],(Tabelle1[[#This Row],[Heizleistung (35°C)]]+Tabelle1[[#This Row],[Heizleistung (55°C)]])/2)</f>
        <v>105.49</v>
      </c>
      <c r="M3591" s="20">
        <f>IF(Tabelle1[[#This Row],[Etas 55°C]]=0,0,(Tabelle1[[#This Row],[Etas 35°C]]*0.8+Tabelle1[[#This Row],[Etas 55°C]]*0.2))*2.5</f>
        <v>0</v>
      </c>
      <c r="N3591" s="21" t="str">
        <f>IF(-(Tabelle1[[#This Row],[80%/20% SCOP]]-5.5)/5.5=1,"n.a.",-(Tabelle1[[#This Row],[80%/20% SCOP]]-5.5)/5.5)</f>
        <v>n.a.</v>
      </c>
    </row>
    <row r="3592" spans="1:14" ht="20.100000000000001" customHeight="1" x14ac:dyDescent="0.25">
      <c r="A3592" s="24">
        <v>16014320</v>
      </c>
      <c r="B3592" s="15" t="s">
        <v>3161</v>
      </c>
      <c r="C3592" s="15" t="s">
        <v>3659</v>
      </c>
      <c r="D3592" s="16" t="s">
        <v>2</v>
      </c>
      <c r="E3592" s="17">
        <v>14</v>
      </c>
      <c r="F3592" s="18">
        <v>1.77</v>
      </c>
      <c r="G3592" s="17">
        <v>14</v>
      </c>
      <c r="H3592" s="18">
        <v>1.35</v>
      </c>
      <c r="I3592" s="16" t="s">
        <v>40</v>
      </c>
      <c r="J3592" s="16" t="s">
        <v>4</v>
      </c>
      <c r="K3592" s="16" t="s">
        <v>4</v>
      </c>
      <c r="L3592" s="19">
        <f>IF(Tabelle1[[#This Row],[Heizleistung (55°C)]]=0,Tabelle1[[#This Row],[Heizleistung (35°C)]],(Tabelle1[[#This Row],[Heizleistung (35°C)]]+Tabelle1[[#This Row],[Heizleistung (55°C)]])/2)</f>
        <v>14</v>
      </c>
      <c r="M3592" s="20">
        <f>IF(Tabelle1[[#This Row],[Etas 55°C]]=0,0,(Tabelle1[[#This Row],[Etas 35°C]]*0.8+Tabelle1[[#This Row],[Etas 55°C]]*0.2))*2.5</f>
        <v>4.2150000000000007</v>
      </c>
      <c r="N3592" s="21">
        <f>IF(-(Tabelle1[[#This Row],[80%/20% SCOP]]-5.5)/5.5=1,"n.a.",-(Tabelle1[[#This Row],[80%/20% SCOP]]-5.5)/5.5)</f>
        <v>0.2336363636363635</v>
      </c>
    </row>
    <row r="3593" spans="1:14" ht="20.100000000000001" customHeight="1" x14ac:dyDescent="0.25">
      <c r="A3593" s="24">
        <v>16008258</v>
      </c>
      <c r="B3593" s="15" t="s">
        <v>3161</v>
      </c>
      <c r="C3593" s="15" t="s">
        <v>3660</v>
      </c>
      <c r="D3593" s="16" t="s">
        <v>2</v>
      </c>
      <c r="E3593" s="17">
        <v>96.22</v>
      </c>
      <c r="F3593" s="18">
        <v>1.54</v>
      </c>
      <c r="G3593" s="17"/>
      <c r="H3593" s="16"/>
      <c r="I3593" s="16" t="s">
        <v>109</v>
      </c>
      <c r="J3593" s="16" t="s">
        <v>15</v>
      </c>
      <c r="K3593" s="16" t="s">
        <v>4</v>
      </c>
      <c r="L3593" s="19">
        <f>IF(Tabelle1[[#This Row],[Heizleistung (55°C)]]=0,Tabelle1[[#This Row],[Heizleistung (35°C)]],(Tabelle1[[#This Row],[Heizleistung (35°C)]]+Tabelle1[[#This Row],[Heizleistung (55°C)]])/2)</f>
        <v>96.22</v>
      </c>
      <c r="M3593" s="20">
        <f>IF(Tabelle1[[#This Row],[Etas 55°C]]=0,0,(Tabelle1[[#This Row],[Etas 35°C]]*0.8+Tabelle1[[#This Row],[Etas 55°C]]*0.2))*2.5</f>
        <v>0</v>
      </c>
      <c r="N3593" s="21" t="str">
        <f>IF(-(Tabelle1[[#This Row],[80%/20% SCOP]]-5.5)/5.5=1,"n.a.",-(Tabelle1[[#This Row],[80%/20% SCOP]]-5.5)/5.5)</f>
        <v>n.a.</v>
      </c>
    </row>
    <row r="3594" spans="1:14" ht="20.100000000000001" customHeight="1" x14ac:dyDescent="0.25">
      <c r="A3594" s="24">
        <v>16008520</v>
      </c>
      <c r="B3594" s="15" t="s">
        <v>3161</v>
      </c>
      <c r="C3594" s="15" t="s">
        <v>3661</v>
      </c>
      <c r="D3594" s="16" t="s">
        <v>2</v>
      </c>
      <c r="E3594" s="17">
        <v>111.8</v>
      </c>
      <c r="F3594" s="18">
        <v>1.56</v>
      </c>
      <c r="G3594" s="17"/>
      <c r="H3594" s="16"/>
      <c r="I3594" s="16" t="s">
        <v>109</v>
      </c>
      <c r="J3594" s="16" t="s">
        <v>15</v>
      </c>
      <c r="K3594" s="16" t="s">
        <v>4</v>
      </c>
      <c r="L3594" s="19">
        <f>IF(Tabelle1[[#This Row],[Heizleistung (55°C)]]=0,Tabelle1[[#This Row],[Heizleistung (35°C)]],(Tabelle1[[#This Row],[Heizleistung (35°C)]]+Tabelle1[[#This Row],[Heizleistung (55°C)]])/2)</f>
        <v>111.8</v>
      </c>
      <c r="M3594" s="20">
        <f>IF(Tabelle1[[#This Row],[Etas 55°C]]=0,0,(Tabelle1[[#This Row],[Etas 35°C]]*0.8+Tabelle1[[#This Row],[Etas 55°C]]*0.2))*2.5</f>
        <v>0</v>
      </c>
      <c r="N3594" s="21" t="str">
        <f>IF(-(Tabelle1[[#This Row],[80%/20% SCOP]]-5.5)/5.5=1,"n.a.",-(Tabelle1[[#This Row],[80%/20% SCOP]]-5.5)/5.5)</f>
        <v>n.a.</v>
      </c>
    </row>
    <row r="3595" spans="1:14" ht="20.100000000000001" customHeight="1" x14ac:dyDescent="0.25">
      <c r="A3595" s="24">
        <v>16009518</v>
      </c>
      <c r="B3595" s="15" t="s">
        <v>3161</v>
      </c>
      <c r="C3595" s="15" t="s">
        <v>3662</v>
      </c>
      <c r="D3595" s="16" t="s">
        <v>2</v>
      </c>
      <c r="E3595" s="17">
        <v>14</v>
      </c>
      <c r="F3595" s="18">
        <v>1.77</v>
      </c>
      <c r="G3595" s="17">
        <v>14</v>
      </c>
      <c r="H3595" s="18">
        <v>1.34</v>
      </c>
      <c r="I3595" s="16" t="s">
        <v>40</v>
      </c>
      <c r="J3595" s="16" t="s">
        <v>4</v>
      </c>
      <c r="K3595" s="16" t="s">
        <v>4</v>
      </c>
      <c r="L3595" s="19">
        <f>IF(Tabelle1[[#This Row],[Heizleistung (55°C)]]=0,Tabelle1[[#This Row],[Heizleistung (35°C)]],(Tabelle1[[#This Row],[Heizleistung (35°C)]]+Tabelle1[[#This Row],[Heizleistung (55°C)]])/2)</f>
        <v>14</v>
      </c>
      <c r="M3595" s="20">
        <f>IF(Tabelle1[[#This Row],[Etas 55°C]]=0,0,(Tabelle1[[#This Row],[Etas 35°C]]*0.8+Tabelle1[[#This Row],[Etas 55°C]]*0.2))*2.5</f>
        <v>4.2100000000000009</v>
      </c>
      <c r="N3595" s="21">
        <f>IF(-(Tabelle1[[#This Row],[80%/20% SCOP]]-5.5)/5.5=1,"n.a.",-(Tabelle1[[#This Row],[80%/20% SCOP]]-5.5)/5.5)</f>
        <v>0.23454545454545439</v>
      </c>
    </row>
    <row r="3596" spans="1:14" ht="20.100000000000001" customHeight="1" x14ac:dyDescent="0.25">
      <c r="A3596" s="24">
        <v>16014282</v>
      </c>
      <c r="B3596" s="15" t="s">
        <v>3161</v>
      </c>
      <c r="C3596" s="15" t="s">
        <v>3663</v>
      </c>
      <c r="D3596" s="16" t="s">
        <v>2</v>
      </c>
      <c r="E3596" s="17">
        <v>8</v>
      </c>
      <c r="F3596" s="18">
        <v>1.84</v>
      </c>
      <c r="G3596" s="17">
        <v>8</v>
      </c>
      <c r="H3596" s="18">
        <v>1.3</v>
      </c>
      <c r="I3596" s="16" t="s">
        <v>40</v>
      </c>
      <c r="J3596" s="16" t="s">
        <v>4</v>
      </c>
      <c r="K3596" s="16" t="s">
        <v>4</v>
      </c>
      <c r="L3596" s="19">
        <f>IF(Tabelle1[[#This Row],[Heizleistung (55°C)]]=0,Tabelle1[[#This Row],[Heizleistung (35°C)]],(Tabelle1[[#This Row],[Heizleistung (35°C)]]+Tabelle1[[#This Row],[Heizleistung (55°C)]])/2)</f>
        <v>8</v>
      </c>
      <c r="M3596" s="20">
        <f>IF(Tabelle1[[#This Row],[Etas 55°C]]=0,0,(Tabelle1[[#This Row],[Etas 35°C]]*0.8+Tabelle1[[#This Row],[Etas 55°C]]*0.2))*2.5</f>
        <v>4.33</v>
      </c>
      <c r="N3596" s="21">
        <f>IF(-(Tabelle1[[#This Row],[80%/20% SCOP]]-5.5)/5.5=1,"n.a.",-(Tabelle1[[#This Row],[80%/20% SCOP]]-5.5)/5.5)</f>
        <v>0.21272727272727271</v>
      </c>
    </row>
    <row r="3597" spans="1:14" ht="20.100000000000001" customHeight="1" x14ac:dyDescent="0.25">
      <c r="A3597" s="24">
        <v>16008314</v>
      </c>
      <c r="B3597" s="15" t="s">
        <v>3161</v>
      </c>
      <c r="C3597" s="15" t="s">
        <v>3664</v>
      </c>
      <c r="D3597" s="16" t="s">
        <v>2</v>
      </c>
      <c r="E3597" s="17">
        <v>75.14</v>
      </c>
      <c r="F3597" s="18">
        <v>1.49</v>
      </c>
      <c r="G3597" s="17"/>
      <c r="H3597" s="16"/>
      <c r="I3597" s="16" t="s">
        <v>109</v>
      </c>
      <c r="J3597" s="16" t="s">
        <v>15</v>
      </c>
      <c r="K3597" s="16" t="s">
        <v>4</v>
      </c>
      <c r="L3597" s="19">
        <f>IF(Tabelle1[[#This Row],[Heizleistung (55°C)]]=0,Tabelle1[[#This Row],[Heizleistung (35°C)]],(Tabelle1[[#This Row],[Heizleistung (35°C)]]+Tabelle1[[#This Row],[Heizleistung (55°C)]])/2)</f>
        <v>75.14</v>
      </c>
      <c r="M3597" s="20">
        <f>IF(Tabelle1[[#This Row],[Etas 55°C]]=0,0,(Tabelle1[[#This Row],[Etas 35°C]]*0.8+Tabelle1[[#This Row],[Etas 55°C]]*0.2))*2.5</f>
        <v>0</v>
      </c>
      <c r="N3597" s="21" t="str">
        <f>IF(-(Tabelle1[[#This Row],[80%/20% SCOP]]-5.5)/5.5=1,"n.a.",-(Tabelle1[[#This Row],[80%/20% SCOP]]-5.5)/5.5)</f>
        <v>n.a.</v>
      </c>
    </row>
    <row r="3598" spans="1:14" ht="20.100000000000001" customHeight="1" x14ac:dyDescent="0.25">
      <c r="A3598" s="24">
        <v>16008843</v>
      </c>
      <c r="B3598" s="15" t="s">
        <v>3161</v>
      </c>
      <c r="C3598" s="15" t="s">
        <v>3665</v>
      </c>
      <c r="D3598" s="16" t="s">
        <v>2</v>
      </c>
      <c r="E3598" s="17">
        <v>438.72</v>
      </c>
      <c r="F3598" s="18">
        <v>1.59</v>
      </c>
      <c r="G3598" s="17"/>
      <c r="H3598" s="16"/>
      <c r="I3598" s="16" t="s">
        <v>130</v>
      </c>
      <c r="J3598" s="16" t="s">
        <v>15</v>
      </c>
      <c r="K3598" s="16" t="s">
        <v>4</v>
      </c>
      <c r="L3598" s="19">
        <f>IF(Tabelle1[[#This Row],[Heizleistung (55°C)]]=0,Tabelle1[[#This Row],[Heizleistung (35°C)]],(Tabelle1[[#This Row],[Heizleistung (35°C)]]+Tabelle1[[#This Row],[Heizleistung (55°C)]])/2)</f>
        <v>438.72</v>
      </c>
      <c r="M3598" s="20">
        <f>IF(Tabelle1[[#This Row],[Etas 55°C]]=0,0,(Tabelle1[[#This Row],[Etas 35°C]]*0.8+Tabelle1[[#This Row],[Etas 55°C]]*0.2))*2.5</f>
        <v>0</v>
      </c>
      <c r="N3598" s="21" t="str">
        <f>IF(-(Tabelle1[[#This Row],[80%/20% SCOP]]-5.5)/5.5=1,"n.a.",-(Tabelle1[[#This Row],[80%/20% SCOP]]-5.5)/5.5)</f>
        <v>n.a.</v>
      </c>
    </row>
    <row r="3599" spans="1:14" ht="20.100000000000001" customHeight="1" x14ac:dyDescent="0.25">
      <c r="A3599" s="24">
        <v>16008482</v>
      </c>
      <c r="B3599" s="15" t="s">
        <v>3161</v>
      </c>
      <c r="C3599" s="15" t="s">
        <v>3666</v>
      </c>
      <c r="D3599" s="16" t="s">
        <v>2</v>
      </c>
      <c r="E3599" s="17">
        <v>186.83</v>
      </c>
      <c r="F3599" s="18">
        <v>1.46</v>
      </c>
      <c r="G3599" s="17"/>
      <c r="H3599" s="16"/>
      <c r="I3599" s="16" t="s">
        <v>355</v>
      </c>
      <c r="J3599" s="16" t="s">
        <v>15</v>
      </c>
      <c r="K3599" s="16" t="s">
        <v>4</v>
      </c>
      <c r="L3599" s="19">
        <f>IF(Tabelle1[[#This Row],[Heizleistung (55°C)]]=0,Tabelle1[[#This Row],[Heizleistung (35°C)]],(Tabelle1[[#This Row],[Heizleistung (35°C)]]+Tabelle1[[#This Row],[Heizleistung (55°C)]])/2)</f>
        <v>186.83</v>
      </c>
      <c r="M3599" s="20">
        <f>IF(Tabelle1[[#This Row],[Etas 55°C]]=0,0,(Tabelle1[[#This Row],[Etas 35°C]]*0.8+Tabelle1[[#This Row],[Etas 55°C]]*0.2))*2.5</f>
        <v>0</v>
      </c>
      <c r="N3599" s="21" t="str">
        <f>IF(-(Tabelle1[[#This Row],[80%/20% SCOP]]-5.5)/5.5=1,"n.a.",-(Tabelle1[[#This Row],[80%/20% SCOP]]-5.5)/5.5)</f>
        <v>n.a.</v>
      </c>
    </row>
    <row r="3600" spans="1:14" ht="20.100000000000001" customHeight="1" x14ac:dyDescent="0.25">
      <c r="A3600" s="24">
        <v>16009130</v>
      </c>
      <c r="B3600" s="15" t="s">
        <v>3161</v>
      </c>
      <c r="C3600" s="15" t="s">
        <v>3667</v>
      </c>
      <c r="D3600" s="16" t="s">
        <v>2</v>
      </c>
      <c r="E3600" s="17">
        <v>6.6</v>
      </c>
      <c r="F3600" s="18">
        <v>1.87</v>
      </c>
      <c r="G3600" s="17">
        <v>6</v>
      </c>
      <c r="H3600" s="18">
        <v>1.33</v>
      </c>
      <c r="I3600" s="16" t="s">
        <v>40</v>
      </c>
      <c r="J3600" s="16" t="s">
        <v>4</v>
      </c>
      <c r="K3600" s="16" t="s">
        <v>4</v>
      </c>
      <c r="L3600" s="19">
        <f>IF(Tabelle1[[#This Row],[Heizleistung (55°C)]]=0,Tabelle1[[#This Row],[Heizleistung (35°C)]],(Tabelle1[[#This Row],[Heizleistung (35°C)]]+Tabelle1[[#This Row],[Heizleistung (55°C)]])/2)</f>
        <v>6.3</v>
      </c>
      <c r="M3600" s="20">
        <f>IF(Tabelle1[[#This Row],[Etas 55°C]]=0,0,(Tabelle1[[#This Row],[Etas 35°C]]*0.8+Tabelle1[[#This Row],[Etas 55°C]]*0.2))*2.5</f>
        <v>4.4050000000000002</v>
      </c>
      <c r="N3600" s="21">
        <f>IF(-(Tabelle1[[#This Row],[80%/20% SCOP]]-5.5)/5.5=1,"n.a.",-(Tabelle1[[#This Row],[80%/20% SCOP]]-5.5)/5.5)</f>
        <v>0.19909090909090904</v>
      </c>
    </row>
    <row r="3601" spans="1:14" ht="20.100000000000001" customHeight="1" x14ac:dyDescent="0.25">
      <c r="A3601" s="24">
        <v>16014341</v>
      </c>
      <c r="B3601" s="15" t="s">
        <v>3161</v>
      </c>
      <c r="C3601" s="15" t="s">
        <v>3668</v>
      </c>
      <c r="D3601" s="16" t="s">
        <v>2</v>
      </c>
      <c r="E3601" s="17">
        <v>10</v>
      </c>
      <c r="F3601" s="18">
        <v>1.86</v>
      </c>
      <c r="G3601" s="17">
        <v>10</v>
      </c>
      <c r="H3601" s="18">
        <v>1.42</v>
      </c>
      <c r="I3601" s="16" t="s">
        <v>40</v>
      </c>
      <c r="J3601" s="16" t="s">
        <v>4</v>
      </c>
      <c r="K3601" s="16" t="s">
        <v>4</v>
      </c>
      <c r="L3601" s="19">
        <f>IF(Tabelle1[[#This Row],[Heizleistung (55°C)]]=0,Tabelle1[[#This Row],[Heizleistung (35°C)]],(Tabelle1[[#This Row],[Heizleistung (35°C)]]+Tabelle1[[#This Row],[Heizleistung (55°C)]])/2)</f>
        <v>10</v>
      </c>
      <c r="M3601" s="20">
        <f>IF(Tabelle1[[#This Row],[Etas 55°C]]=0,0,(Tabelle1[[#This Row],[Etas 35°C]]*0.8+Tabelle1[[#This Row],[Etas 55°C]]*0.2))*2.5</f>
        <v>4.4300000000000006</v>
      </c>
      <c r="N3601" s="21">
        <f>IF(-(Tabelle1[[#This Row],[80%/20% SCOP]]-5.5)/5.5=1,"n.a.",-(Tabelle1[[#This Row],[80%/20% SCOP]]-5.5)/5.5)</f>
        <v>0.19454545454545444</v>
      </c>
    </row>
    <row r="3602" spans="1:14" ht="20.100000000000001" customHeight="1" x14ac:dyDescent="0.25">
      <c r="A3602" s="24">
        <v>16008889</v>
      </c>
      <c r="B3602" s="15" t="s">
        <v>3161</v>
      </c>
      <c r="C3602" s="15" t="s">
        <v>3669</v>
      </c>
      <c r="D3602" s="16" t="s">
        <v>2</v>
      </c>
      <c r="E3602" s="17">
        <v>49.15</v>
      </c>
      <c r="F3602" s="18">
        <v>1.51</v>
      </c>
      <c r="G3602" s="17"/>
      <c r="H3602" s="16"/>
      <c r="I3602" s="16" t="s">
        <v>355</v>
      </c>
      <c r="J3602" s="16" t="s">
        <v>15</v>
      </c>
      <c r="K3602" s="16" t="s">
        <v>4</v>
      </c>
      <c r="L3602" s="19">
        <f>IF(Tabelle1[[#This Row],[Heizleistung (55°C)]]=0,Tabelle1[[#This Row],[Heizleistung (35°C)]],(Tabelle1[[#This Row],[Heizleistung (35°C)]]+Tabelle1[[#This Row],[Heizleistung (55°C)]])/2)</f>
        <v>49.15</v>
      </c>
      <c r="M3602" s="20">
        <f>IF(Tabelle1[[#This Row],[Etas 55°C]]=0,0,(Tabelle1[[#This Row],[Etas 35°C]]*0.8+Tabelle1[[#This Row],[Etas 55°C]]*0.2))*2.5</f>
        <v>0</v>
      </c>
      <c r="N3602" s="21" t="str">
        <f>IF(-(Tabelle1[[#This Row],[80%/20% SCOP]]-5.5)/5.5=1,"n.a.",-(Tabelle1[[#This Row],[80%/20% SCOP]]-5.5)/5.5)</f>
        <v>n.a.</v>
      </c>
    </row>
    <row r="3603" spans="1:14" ht="20.100000000000001" customHeight="1" x14ac:dyDescent="0.25">
      <c r="A3603" s="24">
        <v>16008731</v>
      </c>
      <c r="B3603" s="15" t="s">
        <v>3161</v>
      </c>
      <c r="C3603" s="15" t="s">
        <v>3670</v>
      </c>
      <c r="D3603" s="16" t="s">
        <v>2</v>
      </c>
      <c r="E3603" s="17">
        <v>641.25</v>
      </c>
      <c r="F3603" s="18">
        <v>1.53</v>
      </c>
      <c r="G3603" s="17"/>
      <c r="H3603" s="16"/>
      <c r="I3603" s="16" t="s">
        <v>355</v>
      </c>
      <c r="J3603" s="16" t="s">
        <v>15</v>
      </c>
      <c r="K3603" s="16" t="s">
        <v>4</v>
      </c>
      <c r="L3603" s="19">
        <f>IF(Tabelle1[[#This Row],[Heizleistung (55°C)]]=0,Tabelle1[[#This Row],[Heizleistung (35°C)]],(Tabelle1[[#This Row],[Heizleistung (35°C)]]+Tabelle1[[#This Row],[Heizleistung (55°C)]])/2)</f>
        <v>641.25</v>
      </c>
      <c r="M3603" s="20">
        <f>IF(Tabelle1[[#This Row],[Etas 55°C]]=0,0,(Tabelle1[[#This Row],[Etas 35°C]]*0.8+Tabelle1[[#This Row],[Etas 55°C]]*0.2))*2.5</f>
        <v>0</v>
      </c>
      <c r="N3603" s="21" t="str">
        <f>IF(-(Tabelle1[[#This Row],[80%/20% SCOP]]-5.5)/5.5=1,"n.a.",-(Tabelle1[[#This Row],[80%/20% SCOP]]-5.5)/5.5)</f>
        <v>n.a.</v>
      </c>
    </row>
    <row r="3604" spans="1:14" ht="20.100000000000001" customHeight="1" x14ac:dyDescent="0.25">
      <c r="A3604" s="24">
        <v>16008228</v>
      </c>
      <c r="B3604" s="15" t="s">
        <v>3161</v>
      </c>
      <c r="C3604" s="15" t="s">
        <v>3671</v>
      </c>
      <c r="D3604" s="16" t="s">
        <v>2</v>
      </c>
      <c r="E3604" s="17">
        <v>75.14</v>
      </c>
      <c r="F3604" s="18">
        <v>1.49</v>
      </c>
      <c r="G3604" s="17"/>
      <c r="H3604" s="16"/>
      <c r="I3604" s="16" t="s">
        <v>109</v>
      </c>
      <c r="J3604" s="16" t="s">
        <v>15</v>
      </c>
      <c r="K3604" s="16" t="s">
        <v>4</v>
      </c>
      <c r="L3604" s="19">
        <f>IF(Tabelle1[[#This Row],[Heizleistung (55°C)]]=0,Tabelle1[[#This Row],[Heizleistung (35°C)]],(Tabelle1[[#This Row],[Heizleistung (35°C)]]+Tabelle1[[#This Row],[Heizleistung (55°C)]])/2)</f>
        <v>75.14</v>
      </c>
      <c r="M3604" s="20">
        <f>IF(Tabelle1[[#This Row],[Etas 55°C]]=0,0,(Tabelle1[[#This Row],[Etas 35°C]]*0.8+Tabelle1[[#This Row],[Etas 55°C]]*0.2))*2.5</f>
        <v>0</v>
      </c>
      <c r="N3604" s="21" t="str">
        <f>IF(-(Tabelle1[[#This Row],[80%/20% SCOP]]-5.5)/5.5=1,"n.a.",-(Tabelle1[[#This Row],[80%/20% SCOP]]-5.5)/5.5)</f>
        <v>n.a.</v>
      </c>
    </row>
    <row r="3605" spans="1:14" ht="20.100000000000001" customHeight="1" x14ac:dyDescent="0.25">
      <c r="A3605" s="24">
        <v>16009057</v>
      </c>
      <c r="B3605" s="15" t="s">
        <v>3161</v>
      </c>
      <c r="C3605" s="15" t="s">
        <v>3672</v>
      </c>
      <c r="D3605" s="16" t="s">
        <v>2</v>
      </c>
      <c r="E3605" s="17">
        <v>5.0999999999999996</v>
      </c>
      <c r="F3605" s="18">
        <v>1.87</v>
      </c>
      <c r="G3605" s="17">
        <v>4.5999999999999996</v>
      </c>
      <c r="H3605" s="18">
        <v>1.32</v>
      </c>
      <c r="I3605" s="16" t="s">
        <v>40</v>
      </c>
      <c r="J3605" s="16" t="s">
        <v>4</v>
      </c>
      <c r="K3605" s="16" t="s">
        <v>4</v>
      </c>
      <c r="L3605" s="19">
        <f>IF(Tabelle1[[#This Row],[Heizleistung (55°C)]]=0,Tabelle1[[#This Row],[Heizleistung (35°C)]],(Tabelle1[[#This Row],[Heizleistung (35°C)]]+Tabelle1[[#This Row],[Heizleistung (55°C)]])/2)</f>
        <v>4.8499999999999996</v>
      </c>
      <c r="M3605" s="20">
        <f>IF(Tabelle1[[#This Row],[Etas 55°C]]=0,0,(Tabelle1[[#This Row],[Etas 35°C]]*0.8+Tabelle1[[#This Row],[Etas 55°C]]*0.2))*2.5</f>
        <v>4.4000000000000004</v>
      </c>
      <c r="N3605" s="21">
        <f>IF(-(Tabelle1[[#This Row],[80%/20% SCOP]]-5.5)/5.5=1,"n.a.",-(Tabelle1[[#This Row],[80%/20% SCOP]]-5.5)/5.5)</f>
        <v>0.19999999999999993</v>
      </c>
    </row>
    <row r="3606" spans="1:14" ht="20.100000000000001" customHeight="1" x14ac:dyDescent="0.25">
      <c r="A3606" s="24">
        <v>16011074</v>
      </c>
      <c r="B3606" s="15" t="s">
        <v>3161</v>
      </c>
      <c r="C3606" s="15" t="s">
        <v>3673</v>
      </c>
      <c r="D3606" s="16" t="s">
        <v>2</v>
      </c>
      <c r="E3606" s="17">
        <v>8.5</v>
      </c>
      <c r="F3606" s="18">
        <v>1.94</v>
      </c>
      <c r="G3606" s="17">
        <v>8.5</v>
      </c>
      <c r="H3606" s="18">
        <v>1.41</v>
      </c>
      <c r="I3606" s="16" t="s">
        <v>40</v>
      </c>
      <c r="J3606" s="16" t="s">
        <v>4</v>
      </c>
      <c r="K3606" s="16" t="s">
        <v>4</v>
      </c>
      <c r="L3606" s="19">
        <f>IF(Tabelle1[[#This Row],[Heizleistung (55°C)]]=0,Tabelle1[[#This Row],[Heizleistung (35°C)]],(Tabelle1[[#This Row],[Heizleistung (35°C)]]+Tabelle1[[#This Row],[Heizleistung (55°C)]])/2)</f>
        <v>8.5</v>
      </c>
      <c r="M3606" s="20">
        <f>IF(Tabelle1[[#This Row],[Etas 55°C]]=0,0,(Tabelle1[[#This Row],[Etas 35°C]]*0.8+Tabelle1[[#This Row],[Etas 55°C]]*0.2))*2.5</f>
        <v>4.585</v>
      </c>
      <c r="N3606" s="21">
        <f>IF(-(Tabelle1[[#This Row],[80%/20% SCOP]]-5.5)/5.5=1,"n.a.",-(Tabelle1[[#This Row],[80%/20% SCOP]]-5.5)/5.5)</f>
        <v>0.16636363636363638</v>
      </c>
    </row>
    <row r="3607" spans="1:14" ht="20.100000000000001" customHeight="1" x14ac:dyDescent="0.25">
      <c r="A3607" s="24">
        <v>16009402</v>
      </c>
      <c r="B3607" s="15" t="s">
        <v>3161</v>
      </c>
      <c r="C3607" s="15" t="s">
        <v>3674</v>
      </c>
      <c r="D3607" s="16" t="s">
        <v>2</v>
      </c>
      <c r="E3607" s="17">
        <v>8</v>
      </c>
      <c r="F3607" s="18">
        <v>1.81</v>
      </c>
      <c r="G3607" s="17">
        <v>8</v>
      </c>
      <c r="H3607" s="18">
        <v>1.35</v>
      </c>
      <c r="I3607" s="16" t="s">
        <v>40</v>
      </c>
      <c r="J3607" s="16" t="s">
        <v>4</v>
      </c>
      <c r="K3607" s="16" t="s">
        <v>4</v>
      </c>
      <c r="L3607" s="19">
        <f>IF(Tabelle1[[#This Row],[Heizleistung (55°C)]]=0,Tabelle1[[#This Row],[Heizleistung (35°C)]],(Tabelle1[[#This Row],[Heizleistung (35°C)]]+Tabelle1[[#This Row],[Heizleistung (55°C)]])/2)</f>
        <v>8</v>
      </c>
      <c r="M3607" s="20">
        <f>IF(Tabelle1[[#This Row],[Etas 55°C]]=0,0,(Tabelle1[[#This Row],[Etas 35°C]]*0.8+Tabelle1[[#This Row],[Etas 55°C]]*0.2))*2.5</f>
        <v>4.2950000000000008</v>
      </c>
      <c r="N3607" s="21">
        <f>IF(-(Tabelle1[[#This Row],[80%/20% SCOP]]-5.5)/5.5=1,"n.a.",-(Tabelle1[[#This Row],[80%/20% SCOP]]-5.5)/5.5)</f>
        <v>0.21909090909090895</v>
      </c>
    </row>
    <row r="3608" spans="1:14" ht="20.100000000000001" customHeight="1" x14ac:dyDescent="0.25">
      <c r="A3608" s="24">
        <v>16009404</v>
      </c>
      <c r="B3608" s="15" t="s">
        <v>3161</v>
      </c>
      <c r="C3608" s="15" t="s">
        <v>3675</v>
      </c>
      <c r="D3608" s="16" t="s">
        <v>2</v>
      </c>
      <c r="E3608" s="17">
        <v>8</v>
      </c>
      <c r="F3608" s="18">
        <v>1.81</v>
      </c>
      <c r="G3608" s="17">
        <v>8</v>
      </c>
      <c r="H3608" s="18">
        <v>1.35</v>
      </c>
      <c r="I3608" s="16" t="s">
        <v>40</v>
      </c>
      <c r="J3608" s="16" t="s">
        <v>4</v>
      </c>
      <c r="K3608" s="16" t="s">
        <v>4</v>
      </c>
      <c r="L3608" s="19">
        <f>IF(Tabelle1[[#This Row],[Heizleistung (55°C)]]=0,Tabelle1[[#This Row],[Heizleistung (35°C)]],(Tabelle1[[#This Row],[Heizleistung (35°C)]]+Tabelle1[[#This Row],[Heizleistung (55°C)]])/2)</f>
        <v>8</v>
      </c>
      <c r="M3608" s="20">
        <f>IF(Tabelle1[[#This Row],[Etas 55°C]]=0,0,(Tabelle1[[#This Row],[Etas 35°C]]*0.8+Tabelle1[[#This Row],[Etas 55°C]]*0.2))*2.5</f>
        <v>4.2950000000000008</v>
      </c>
      <c r="N3608" s="21">
        <f>IF(-(Tabelle1[[#This Row],[80%/20% SCOP]]-5.5)/5.5=1,"n.a.",-(Tabelle1[[#This Row],[80%/20% SCOP]]-5.5)/5.5)</f>
        <v>0.21909090909090895</v>
      </c>
    </row>
    <row r="3609" spans="1:14" ht="20.100000000000001" customHeight="1" x14ac:dyDescent="0.25">
      <c r="A3609" s="24">
        <v>16008613</v>
      </c>
      <c r="B3609" s="15" t="s">
        <v>3161</v>
      </c>
      <c r="C3609" s="15" t="s">
        <v>3676</v>
      </c>
      <c r="D3609" s="16" t="s">
        <v>2</v>
      </c>
      <c r="E3609" s="17">
        <v>226.63</v>
      </c>
      <c r="F3609" s="18">
        <v>1.51</v>
      </c>
      <c r="G3609" s="17"/>
      <c r="H3609" s="16"/>
      <c r="I3609" s="16" t="s">
        <v>109</v>
      </c>
      <c r="J3609" s="16" t="s">
        <v>15</v>
      </c>
      <c r="K3609" s="16" t="s">
        <v>4</v>
      </c>
      <c r="L3609" s="19">
        <f>IF(Tabelle1[[#This Row],[Heizleistung (55°C)]]=0,Tabelle1[[#This Row],[Heizleistung (35°C)]],(Tabelle1[[#This Row],[Heizleistung (35°C)]]+Tabelle1[[#This Row],[Heizleistung (55°C)]])/2)</f>
        <v>226.63</v>
      </c>
      <c r="M3609" s="20">
        <f>IF(Tabelle1[[#This Row],[Etas 55°C]]=0,0,(Tabelle1[[#This Row],[Etas 35°C]]*0.8+Tabelle1[[#This Row],[Etas 55°C]]*0.2))*2.5</f>
        <v>0</v>
      </c>
      <c r="N3609" s="21" t="str">
        <f>IF(-(Tabelle1[[#This Row],[80%/20% SCOP]]-5.5)/5.5=1,"n.a.",-(Tabelle1[[#This Row],[80%/20% SCOP]]-5.5)/5.5)</f>
        <v>n.a.</v>
      </c>
    </row>
    <row r="3610" spans="1:14" ht="20.100000000000001" customHeight="1" x14ac:dyDescent="0.25">
      <c r="A3610" s="24">
        <v>16008261</v>
      </c>
      <c r="B3610" s="15" t="s">
        <v>3161</v>
      </c>
      <c r="C3610" s="15" t="s">
        <v>3677</v>
      </c>
      <c r="D3610" s="16" t="s">
        <v>2</v>
      </c>
      <c r="E3610" s="17">
        <v>46.13</v>
      </c>
      <c r="F3610" s="18">
        <v>1.46</v>
      </c>
      <c r="G3610" s="17"/>
      <c r="H3610" s="16"/>
      <c r="I3610" s="16" t="s">
        <v>109</v>
      </c>
      <c r="J3610" s="16" t="s">
        <v>15</v>
      </c>
      <c r="K3610" s="16" t="s">
        <v>4</v>
      </c>
      <c r="L3610" s="19">
        <f>IF(Tabelle1[[#This Row],[Heizleistung (55°C)]]=0,Tabelle1[[#This Row],[Heizleistung (35°C)]],(Tabelle1[[#This Row],[Heizleistung (35°C)]]+Tabelle1[[#This Row],[Heizleistung (55°C)]])/2)</f>
        <v>46.13</v>
      </c>
      <c r="M3610" s="20">
        <f>IF(Tabelle1[[#This Row],[Etas 55°C]]=0,0,(Tabelle1[[#This Row],[Etas 35°C]]*0.8+Tabelle1[[#This Row],[Etas 55°C]]*0.2))*2.5</f>
        <v>0</v>
      </c>
      <c r="N3610" s="21" t="str">
        <f>IF(-(Tabelle1[[#This Row],[80%/20% SCOP]]-5.5)/5.5=1,"n.a.",-(Tabelle1[[#This Row],[80%/20% SCOP]]-5.5)/5.5)</f>
        <v>n.a.</v>
      </c>
    </row>
    <row r="3611" spans="1:14" ht="20.100000000000001" customHeight="1" x14ac:dyDescent="0.25">
      <c r="A3611" s="24">
        <v>16008352</v>
      </c>
      <c r="B3611" s="15" t="s">
        <v>3161</v>
      </c>
      <c r="C3611" s="15" t="s">
        <v>3678</v>
      </c>
      <c r="D3611" s="16" t="s">
        <v>2</v>
      </c>
      <c r="E3611" s="17">
        <v>50.5</v>
      </c>
      <c r="F3611" s="18">
        <v>1.72</v>
      </c>
      <c r="G3611" s="17">
        <v>49.4</v>
      </c>
      <c r="H3611" s="18">
        <v>1.34</v>
      </c>
      <c r="I3611" s="16" t="s">
        <v>40</v>
      </c>
      <c r="J3611" s="16" t="s">
        <v>15</v>
      </c>
      <c r="K3611" s="16" t="s">
        <v>4</v>
      </c>
      <c r="L3611" s="19">
        <f>IF(Tabelle1[[#This Row],[Heizleistung (55°C)]]=0,Tabelle1[[#This Row],[Heizleistung (35°C)]],(Tabelle1[[#This Row],[Heizleistung (35°C)]]+Tabelle1[[#This Row],[Heizleistung (55°C)]])/2)</f>
        <v>49.95</v>
      </c>
      <c r="M3611" s="20">
        <f>IF(Tabelle1[[#This Row],[Etas 55°C]]=0,0,(Tabelle1[[#This Row],[Etas 35°C]]*0.8+Tabelle1[[#This Row],[Etas 55°C]]*0.2))*2.5</f>
        <v>4.1100000000000003</v>
      </c>
      <c r="N3611" s="21">
        <f>IF(-(Tabelle1[[#This Row],[80%/20% SCOP]]-5.5)/5.5=1,"n.a.",-(Tabelle1[[#This Row],[80%/20% SCOP]]-5.5)/5.5)</f>
        <v>0.25272727272727269</v>
      </c>
    </row>
    <row r="3612" spans="1:14" ht="20.100000000000001" customHeight="1" x14ac:dyDescent="0.25">
      <c r="A3612" s="24">
        <v>16008614</v>
      </c>
      <c r="B3612" s="15" t="s">
        <v>3161</v>
      </c>
      <c r="C3612" s="15" t="s">
        <v>3679</v>
      </c>
      <c r="D3612" s="16" t="s">
        <v>2</v>
      </c>
      <c r="E3612" s="17">
        <v>244.53</v>
      </c>
      <c r="F3612" s="18">
        <v>1.52</v>
      </c>
      <c r="G3612" s="17"/>
      <c r="H3612" s="16"/>
      <c r="I3612" s="16" t="s">
        <v>109</v>
      </c>
      <c r="J3612" s="16" t="s">
        <v>15</v>
      </c>
      <c r="K3612" s="16" t="s">
        <v>4</v>
      </c>
      <c r="L3612" s="19">
        <f>IF(Tabelle1[[#This Row],[Heizleistung (55°C)]]=0,Tabelle1[[#This Row],[Heizleistung (35°C)]],(Tabelle1[[#This Row],[Heizleistung (35°C)]]+Tabelle1[[#This Row],[Heizleistung (55°C)]])/2)</f>
        <v>244.53</v>
      </c>
      <c r="M3612" s="20">
        <f>IF(Tabelle1[[#This Row],[Etas 55°C]]=0,0,(Tabelle1[[#This Row],[Etas 35°C]]*0.8+Tabelle1[[#This Row],[Etas 55°C]]*0.2))*2.5</f>
        <v>0</v>
      </c>
      <c r="N3612" s="21" t="str">
        <f>IF(-(Tabelle1[[#This Row],[80%/20% SCOP]]-5.5)/5.5=1,"n.a.",-(Tabelle1[[#This Row],[80%/20% SCOP]]-5.5)/5.5)</f>
        <v>n.a.</v>
      </c>
    </row>
    <row r="3613" spans="1:14" ht="20.100000000000001" customHeight="1" x14ac:dyDescent="0.25">
      <c r="A3613" s="24">
        <v>16008066</v>
      </c>
      <c r="B3613" s="15" t="s">
        <v>3161</v>
      </c>
      <c r="C3613" s="15" t="s">
        <v>3680</v>
      </c>
      <c r="D3613" s="16" t="s">
        <v>2</v>
      </c>
      <c r="E3613" s="17">
        <v>380.69</v>
      </c>
      <c r="F3613" s="18">
        <v>1.54</v>
      </c>
      <c r="G3613" s="17"/>
      <c r="H3613" s="16"/>
      <c r="I3613" s="16" t="s">
        <v>3166</v>
      </c>
      <c r="J3613" s="16" t="s">
        <v>15</v>
      </c>
      <c r="K3613" s="16" t="s">
        <v>4</v>
      </c>
      <c r="L3613" s="19">
        <f>IF(Tabelle1[[#This Row],[Heizleistung (55°C)]]=0,Tabelle1[[#This Row],[Heizleistung (35°C)]],(Tabelle1[[#This Row],[Heizleistung (35°C)]]+Tabelle1[[#This Row],[Heizleistung (55°C)]])/2)</f>
        <v>380.69</v>
      </c>
      <c r="M3613" s="20">
        <f>IF(Tabelle1[[#This Row],[Etas 55°C]]=0,0,(Tabelle1[[#This Row],[Etas 35°C]]*0.8+Tabelle1[[#This Row],[Etas 55°C]]*0.2))*2.5</f>
        <v>0</v>
      </c>
      <c r="N3613" s="21" t="str">
        <f>IF(-(Tabelle1[[#This Row],[80%/20% SCOP]]-5.5)/5.5=1,"n.a.",-(Tabelle1[[#This Row],[80%/20% SCOP]]-5.5)/5.5)</f>
        <v>n.a.</v>
      </c>
    </row>
    <row r="3614" spans="1:14" ht="20.100000000000001" customHeight="1" x14ac:dyDescent="0.25">
      <c r="A3614" s="24">
        <v>16008046</v>
      </c>
      <c r="B3614" s="15" t="s">
        <v>3161</v>
      </c>
      <c r="C3614" s="15" t="s">
        <v>3681</v>
      </c>
      <c r="D3614" s="16" t="s">
        <v>2</v>
      </c>
      <c r="E3614" s="17">
        <v>678.89</v>
      </c>
      <c r="F3614" s="18">
        <v>1.6</v>
      </c>
      <c r="G3614" s="17"/>
      <c r="H3614" s="16"/>
      <c r="I3614" s="16" t="s">
        <v>130</v>
      </c>
      <c r="J3614" s="16" t="s">
        <v>15</v>
      </c>
      <c r="K3614" s="16" t="s">
        <v>4</v>
      </c>
      <c r="L3614" s="19">
        <f>IF(Tabelle1[[#This Row],[Heizleistung (55°C)]]=0,Tabelle1[[#This Row],[Heizleistung (35°C)]],(Tabelle1[[#This Row],[Heizleistung (35°C)]]+Tabelle1[[#This Row],[Heizleistung (55°C)]])/2)</f>
        <v>678.89</v>
      </c>
      <c r="M3614" s="20">
        <f>IF(Tabelle1[[#This Row],[Etas 55°C]]=0,0,(Tabelle1[[#This Row],[Etas 35°C]]*0.8+Tabelle1[[#This Row],[Etas 55°C]]*0.2))*2.5</f>
        <v>0</v>
      </c>
      <c r="N3614" s="21" t="str">
        <f>IF(-(Tabelle1[[#This Row],[80%/20% SCOP]]-5.5)/5.5=1,"n.a.",-(Tabelle1[[#This Row],[80%/20% SCOP]]-5.5)/5.5)</f>
        <v>n.a.</v>
      </c>
    </row>
    <row r="3615" spans="1:14" ht="20.100000000000001" customHeight="1" x14ac:dyDescent="0.25">
      <c r="A3615" s="24">
        <v>16014281</v>
      </c>
      <c r="B3615" s="15" t="s">
        <v>3161</v>
      </c>
      <c r="C3615" s="15" t="s">
        <v>3682</v>
      </c>
      <c r="D3615" s="16" t="s">
        <v>2</v>
      </c>
      <c r="E3615" s="17">
        <v>8</v>
      </c>
      <c r="F3615" s="18">
        <v>1.84</v>
      </c>
      <c r="G3615" s="17">
        <v>8</v>
      </c>
      <c r="H3615" s="18">
        <v>1.3</v>
      </c>
      <c r="I3615" s="16" t="s">
        <v>40</v>
      </c>
      <c r="J3615" s="16" t="s">
        <v>4</v>
      </c>
      <c r="K3615" s="16" t="s">
        <v>4</v>
      </c>
      <c r="L3615" s="19">
        <f>IF(Tabelle1[[#This Row],[Heizleistung (55°C)]]=0,Tabelle1[[#This Row],[Heizleistung (35°C)]],(Tabelle1[[#This Row],[Heizleistung (35°C)]]+Tabelle1[[#This Row],[Heizleistung (55°C)]])/2)</f>
        <v>8</v>
      </c>
      <c r="M3615" s="20">
        <f>IF(Tabelle1[[#This Row],[Etas 55°C]]=0,0,(Tabelle1[[#This Row],[Etas 35°C]]*0.8+Tabelle1[[#This Row],[Etas 55°C]]*0.2))*2.5</f>
        <v>4.33</v>
      </c>
      <c r="N3615" s="21">
        <f>IF(-(Tabelle1[[#This Row],[80%/20% SCOP]]-5.5)/5.5=1,"n.a.",-(Tabelle1[[#This Row],[80%/20% SCOP]]-5.5)/5.5)</f>
        <v>0.21272727272727271</v>
      </c>
    </row>
    <row r="3616" spans="1:14" ht="20.100000000000001" customHeight="1" x14ac:dyDescent="0.25">
      <c r="A3616" s="24">
        <v>16018666</v>
      </c>
      <c r="B3616" s="15" t="s">
        <v>3161</v>
      </c>
      <c r="C3616" s="15" t="s">
        <v>3683</v>
      </c>
      <c r="D3616" s="16" t="s">
        <v>2</v>
      </c>
      <c r="E3616" s="17">
        <v>6.5</v>
      </c>
      <c r="F3616" s="18">
        <v>1.94</v>
      </c>
      <c r="G3616" s="17">
        <v>6.5</v>
      </c>
      <c r="H3616" s="18">
        <v>1.41</v>
      </c>
      <c r="I3616" s="16" t="s">
        <v>40</v>
      </c>
      <c r="J3616" s="16" t="s">
        <v>4</v>
      </c>
      <c r="K3616" s="16" t="s">
        <v>4</v>
      </c>
      <c r="L3616" s="19">
        <f>IF(Tabelle1[[#This Row],[Heizleistung (55°C)]]=0,Tabelle1[[#This Row],[Heizleistung (35°C)]],(Tabelle1[[#This Row],[Heizleistung (35°C)]]+Tabelle1[[#This Row],[Heizleistung (55°C)]])/2)</f>
        <v>6.5</v>
      </c>
      <c r="M3616" s="20">
        <f>IF(Tabelle1[[#This Row],[Etas 55°C]]=0,0,(Tabelle1[[#This Row],[Etas 35°C]]*0.8+Tabelle1[[#This Row],[Etas 55°C]]*0.2))*2.5</f>
        <v>4.585</v>
      </c>
      <c r="N3616" s="21">
        <f>IF(-(Tabelle1[[#This Row],[80%/20% SCOP]]-5.5)/5.5=1,"n.a.",-(Tabelle1[[#This Row],[80%/20% SCOP]]-5.5)/5.5)</f>
        <v>0.16636363636363638</v>
      </c>
    </row>
    <row r="3617" spans="1:14" ht="20.100000000000001" customHeight="1" x14ac:dyDescent="0.25">
      <c r="A3617" s="24">
        <v>16014276</v>
      </c>
      <c r="B3617" s="15" t="s">
        <v>3161</v>
      </c>
      <c r="C3617" s="15" t="s">
        <v>3684</v>
      </c>
      <c r="D3617" s="16" t="s">
        <v>2</v>
      </c>
      <c r="E3617" s="17">
        <v>6</v>
      </c>
      <c r="F3617" s="18">
        <v>1.85</v>
      </c>
      <c r="G3617" s="17">
        <v>6</v>
      </c>
      <c r="H3617" s="18">
        <v>1.28</v>
      </c>
      <c r="I3617" s="16" t="s">
        <v>40</v>
      </c>
      <c r="J3617" s="16" t="s">
        <v>4</v>
      </c>
      <c r="K3617" s="16" t="s">
        <v>4</v>
      </c>
      <c r="L3617" s="19">
        <f>IF(Tabelle1[[#This Row],[Heizleistung (55°C)]]=0,Tabelle1[[#This Row],[Heizleistung (35°C)]],(Tabelle1[[#This Row],[Heizleistung (35°C)]]+Tabelle1[[#This Row],[Heizleistung (55°C)]])/2)</f>
        <v>6</v>
      </c>
      <c r="M3617" s="20">
        <f>IF(Tabelle1[[#This Row],[Etas 55°C]]=0,0,(Tabelle1[[#This Row],[Etas 35°C]]*0.8+Tabelle1[[#This Row],[Etas 55°C]]*0.2))*2.5</f>
        <v>4.3400000000000007</v>
      </c>
      <c r="N3617" s="21">
        <f>IF(-(Tabelle1[[#This Row],[80%/20% SCOP]]-5.5)/5.5=1,"n.a.",-(Tabelle1[[#This Row],[80%/20% SCOP]]-5.5)/5.5)</f>
        <v>0.21090909090909077</v>
      </c>
    </row>
    <row r="3618" spans="1:14" ht="20.100000000000001" customHeight="1" x14ac:dyDescent="0.25">
      <c r="A3618" s="24">
        <v>16009510</v>
      </c>
      <c r="B3618" s="15" t="s">
        <v>3161</v>
      </c>
      <c r="C3618" s="15" t="s">
        <v>3685</v>
      </c>
      <c r="D3618" s="16" t="s">
        <v>2</v>
      </c>
      <c r="E3618" s="17">
        <v>14</v>
      </c>
      <c r="F3618" s="18">
        <v>1.77</v>
      </c>
      <c r="G3618" s="17">
        <v>14</v>
      </c>
      <c r="H3618" s="18">
        <v>1.34</v>
      </c>
      <c r="I3618" s="16" t="s">
        <v>40</v>
      </c>
      <c r="J3618" s="16" t="s">
        <v>4</v>
      </c>
      <c r="K3618" s="16" t="s">
        <v>4</v>
      </c>
      <c r="L3618" s="19">
        <f>IF(Tabelle1[[#This Row],[Heizleistung (55°C)]]=0,Tabelle1[[#This Row],[Heizleistung (35°C)]],(Tabelle1[[#This Row],[Heizleistung (35°C)]]+Tabelle1[[#This Row],[Heizleistung (55°C)]])/2)</f>
        <v>14</v>
      </c>
      <c r="M3618" s="20">
        <f>IF(Tabelle1[[#This Row],[Etas 55°C]]=0,0,(Tabelle1[[#This Row],[Etas 35°C]]*0.8+Tabelle1[[#This Row],[Etas 55°C]]*0.2))*2.5</f>
        <v>4.2100000000000009</v>
      </c>
      <c r="N3618" s="21">
        <f>IF(-(Tabelle1[[#This Row],[80%/20% SCOP]]-5.5)/5.5=1,"n.a.",-(Tabelle1[[#This Row],[80%/20% SCOP]]-5.5)/5.5)</f>
        <v>0.23454545454545439</v>
      </c>
    </row>
    <row r="3619" spans="1:14" ht="20.100000000000001" customHeight="1" x14ac:dyDescent="0.25">
      <c r="A3619" s="24">
        <v>16010226</v>
      </c>
      <c r="B3619" s="15" t="s">
        <v>3161</v>
      </c>
      <c r="C3619" s="15" t="s">
        <v>3686</v>
      </c>
      <c r="D3619" s="16" t="s">
        <v>2</v>
      </c>
      <c r="E3619" s="17">
        <v>42.83</v>
      </c>
      <c r="F3619" s="18">
        <v>1.48</v>
      </c>
      <c r="G3619" s="17"/>
      <c r="H3619" s="16"/>
      <c r="I3619" s="16" t="s">
        <v>109</v>
      </c>
      <c r="J3619" s="16" t="s">
        <v>15</v>
      </c>
      <c r="K3619" s="16" t="s">
        <v>4</v>
      </c>
      <c r="L3619" s="19">
        <f>IF(Tabelle1[[#This Row],[Heizleistung (55°C)]]=0,Tabelle1[[#This Row],[Heizleistung (35°C)]],(Tabelle1[[#This Row],[Heizleistung (35°C)]]+Tabelle1[[#This Row],[Heizleistung (55°C)]])/2)</f>
        <v>42.83</v>
      </c>
      <c r="M3619" s="20">
        <f>IF(Tabelle1[[#This Row],[Etas 55°C]]=0,0,(Tabelle1[[#This Row],[Etas 35°C]]*0.8+Tabelle1[[#This Row],[Etas 55°C]]*0.2))*2.5</f>
        <v>0</v>
      </c>
      <c r="N3619" s="21" t="str">
        <f>IF(-(Tabelle1[[#This Row],[80%/20% SCOP]]-5.5)/5.5=1,"n.a.",-(Tabelle1[[#This Row],[80%/20% SCOP]]-5.5)/5.5)</f>
        <v>n.a.</v>
      </c>
    </row>
    <row r="3620" spans="1:14" ht="20.100000000000001" customHeight="1" x14ac:dyDescent="0.25">
      <c r="A3620" s="24">
        <v>16008612</v>
      </c>
      <c r="B3620" s="15" t="s">
        <v>3161</v>
      </c>
      <c r="C3620" s="15" t="s">
        <v>3687</v>
      </c>
      <c r="D3620" s="16" t="s">
        <v>2</v>
      </c>
      <c r="E3620" s="17">
        <v>203.26</v>
      </c>
      <c r="F3620" s="18">
        <v>1.53</v>
      </c>
      <c r="G3620" s="17"/>
      <c r="H3620" s="16"/>
      <c r="I3620" s="16" t="s">
        <v>109</v>
      </c>
      <c r="J3620" s="16" t="s">
        <v>15</v>
      </c>
      <c r="K3620" s="16" t="s">
        <v>4</v>
      </c>
      <c r="L3620" s="19">
        <f>IF(Tabelle1[[#This Row],[Heizleistung (55°C)]]=0,Tabelle1[[#This Row],[Heizleistung (35°C)]],(Tabelle1[[#This Row],[Heizleistung (35°C)]]+Tabelle1[[#This Row],[Heizleistung (55°C)]])/2)</f>
        <v>203.26</v>
      </c>
      <c r="M3620" s="20">
        <f>IF(Tabelle1[[#This Row],[Etas 55°C]]=0,0,(Tabelle1[[#This Row],[Etas 35°C]]*0.8+Tabelle1[[#This Row],[Etas 55°C]]*0.2))*2.5</f>
        <v>0</v>
      </c>
      <c r="N3620" s="21" t="str">
        <f>IF(-(Tabelle1[[#This Row],[80%/20% SCOP]]-5.5)/5.5=1,"n.a.",-(Tabelle1[[#This Row],[80%/20% SCOP]]-5.5)/5.5)</f>
        <v>n.a.</v>
      </c>
    </row>
    <row r="3621" spans="1:14" ht="20.100000000000001" customHeight="1" x14ac:dyDescent="0.25">
      <c r="A3621" s="24">
        <v>16009553</v>
      </c>
      <c r="B3621" s="15" t="s">
        <v>3161</v>
      </c>
      <c r="C3621" s="15" t="s">
        <v>3688</v>
      </c>
      <c r="D3621" s="16" t="s">
        <v>2</v>
      </c>
      <c r="E3621" s="17">
        <v>6</v>
      </c>
      <c r="F3621" s="18">
        <v>1.75</v>
      </c>
      <c r="G3621" s="17">
        <v>6</v>
      </c>
      <c r="H3621" s="18">
        <v>1.3</v>
      </c>
      <c r="I3621" s="16" t="s">
        <v>40</v>
      </c>
      <c r="J3621" s="16" t="s">
        <v>4</v>
      </c>
      <c r="K3621" s="16" t="s">
        <v>4</v>
      </c>
      <c r="L3621" s="19">
        <f>IF(Tabelle1[[#This Row],[Heizleistung (55°C)]]=0,Tabelle1[[#This Row],[Heizleistung (35°C)]],(Tabelle1[[#This Row],[Heizleistung (35°C)]]+Tabelle1[[#This Row],[Heizleistung (55°C)]])/2)</f>
        <v>6</v>
      </c>
      <c r="M3621" s="20">
        <f>IF(Tabelle1[[#This Row],[Etas 55°C]]=0,0,(Tabelle1[[#This Row],[Etas 35°C]]*0.8+Tabelle1[[#This Row],[Etas 55°C]]*0.2))*2.5</f>
        <v>4.1500000000000004</v>
      </c>
      <c r="N3621" s="21">
        <f>IF(-(Tabelle1[[#This Row],[80%/20% SCOP]]-5.5)/5.5=1,"n.a.",-(Tabelle1[[#This Row],[80%/20% SCOP]]-5.5)/5.5)</f>
        <v>0.2454545454545454</v>
      </c>
    </row>
    <row r="3622" spans="1:14" ht="20.100000000000001" customHeight="1" x14ac:dyDescent="0.25">
      <c r="A3622" s="24">
        <v>16008561</v>
      </c>
      <c r="B3622" s="15" t="s">
        <v>3161</v>
      </c>
      <c r="C3622" s="15" t="s">
        <v>3689</v>
      </c>
      <c r="D3622" s="16" t="s">
        <v>2</v>
      </c>
      <c r="E3622" s="17">
        <v>119.32</v>
      </c>
      <c r="F3622" s="18">
        <v>1.51</v>
      </c>
      <c r="G3622" s="17"/>
      <c r="H3622" s="16"/>
      <c r="I3622" s="16" t="s">
        <v>109</v>
      </c>
      <c r="J3622" s="16" t="s">
        <v>15</v>
      </c>
      <c r="K3622" s="16" t="s">
        <v>4</v>
      </c>
      <c r="L3622" s="19">
        <f>IF(Tabelle1[[#This Row],[Heizleistung (55°C)]]=0,Tabelle1[[#This Row],[Heizleistung (35°C)]],(Tabelle1[[#This Row],[Heizleistung (35°C)]]+Tabelle1[[#This Row],[Heizleistung (55°C)]])/2)</f>
        <v>119.32</v>
      </c>
      <c r="M3622" s="20">
        <f>IF(Tabelle1[[#This Row],[Etas 55°C]]=0,0,(Tabelle1[[#This Row],[Etas 35°C]]*0.8+Tabelle1[[#This Row],[Etas 55°C]]*0.2))*2.5</f>
        <v>0</v>
      </c>
      <c r="N3622" s="21" t="str">
        <f>IF(-(Tabelle1[[#This Row],[80%/20% SCOP]]-5.5)/5.5=1,"n.a.",-(Tabelle1[[#This Row],[80%/20% SCOP]]-5.5)/5.5)</f>
        <v>n.a.</v>
      </c>
    </row>
    <row r="3623" spans="1:14" ht="20.100000000000001" customHeight="1" x14ac:dyDescent="0.25">
      <c r="A3623" s="24">
        <v>16017020</v>
      </c>
      <c r="B3623" s="15" t="s">
        <v>3161</v>
      </c>
      <c r="C3623" s="15" t="s">
        <v>3690</v>
      </c>
      <c r="D3623" s="16" t="s">
        <v>2</v>
      </c>
      <c r="E3623" s="17">
        <v>9.5</v>
      </c>
      <c r="F3623" s="18">
        <v>1.89</v>
      </c>
      <c r="G3623" s="17">
        <v>9.5</v>
      </c>
      <c r="H3623" s="18">
        <v>1.41</v>
      </c>
      <c r="I3623" s="16" t="s">
        <v>3</v>
      </c>
      <c r="J3623" s="16" t="s">
        <v>15</v>
      </c>
      <c r="K3623" s="16" t="s">
        <v>25</v>
      </c>
      <c r="L3623" s="19">
        <f>IF(Tabelle1[[#This Row],[Heizleistung (55°C)]]=0,Tabelle1[[#This Row],[Heizleistung (35°C)]],(Tabelle1[[#This Row],[Heizleistung (35°C)]]+Tabelle1[[#This Row],[Heizleistung (55°C)]])/2)</f>
        <v>9.5</v>
      </c>
      <c r="M3623" s="20">
        <f>IF(Tabelle1[[#This Row],[Etas 55°C]]=0,0,(Tabelle1[[#This Row],[Etas 35°C]]*0.8+Tabelle1[[#This Row],[Etas 55°C]]*0.2))*2.5</f>
        <v>4.4850000000000003</v>
      </c>
      <c r="N3623" s="21">
        <f>IF(-(Tabelle1[[#This Row],[80%/20% SCOP]]-5.5)/5.5=1,"n.a.",-(Tabelle1[[#This Row],[80%/20% SCOP]]-5.5)/5.5)</f>
        <v>0.18454545454545448</v>
      </c>
    </row>
    <row r="3624" spans="1:14" ht="20.100000000000001" customHeight="1" x14ac:dyDescent="0.25">
      <c r="A3624" s="24">
        <v>16008951</v>
      </c>
      <c r="B3624" s="15" t="s">
        <v>3161</v>
      </c>
      <c r="C3624" s="15" t="s">
        <v>3691</v>
      </c>
      <c r="D3624" s="16" t="s">
        <v>2</v>
      </c>
      <c r="E3624" s="17">
        <v>17</v>
      </c>
      <c r="F3624" s="18">
        <v>1.65</v>
      </c>
      <c r="G3624" s="17">
        <v>15.8</v>
      </c>
      <c r="H3624" s="18">
        <v>1.28</v>
      </c>
      <c r="I3624" s="16" t="s">
        <v>109</v>
      </c>
      <c r="J3624" s="16" t="s">
        <v>4</v>
      </c>
      <c r="K3624" s="16" t="s">
        <v>4</v>
      </c>
      <c r="L3624" s="19">
        <f>IF(Tabelle1[[#This Row],[Heizleistung (55°C)]]=0,Tabelle1[[#This Row],[Heizleistung (35°C)]],(Tabelle1[[#This Row],[Heizleistung (35°C)]]+Tabelle1[[#This Row],[Heizleistung (55°C)]])/2)</f>
        <v>16.399999999999999</v>
      </c>
      <c r="M3624" s="20">
        <f>IF(Tabelle1[[#This Row],[Etas 55°C]]=0,0,(Tabelle1[[#This Row],[Etas 35°C]]*0.8+Tabelle1[[#This Row],[Etas 55°C]]*0.2))*2.5</f>
        <v>3.9400000000000004</v>
      </c>
      <c r="N3624" s="21">
        <f>IF(-(Tabelle1[[#This Row],[80%/20% SCOP]]-5.5)/5.5=1,"n.a.",-(Tabelle1[[#This Row],[80%/20% SCOP]]-5.5)/5.5)</f>
        <v>0.28363636363636358</v>
      </c>
    </row>
    <row r="3625" spans="1:14" ht="20.100000000000001" customHeight="1" x14ac:dyDescent="0.25">
      <c r="A3625" s="24">
        <v>16009125</v>
      </c>
      <c r="B3625" s="15" t="s">
        <v>3161</v>
      </c>
      <c r="C3625" s="15" t="s">
        <v>3692</v>
      </c>
      <c r="D3625" s="16" t="s">
        <v>2</v>
      </c>
      <c r="E3625" s="17">
        <v>6.6</v>
      </c>
      <c r="F3625" s="18">
        <v>1.87</v>
      </c>
      <c r="G3625" s="17">
        <v>6</v>
      </c>
      <c r="H3625" s="18">
        <v>1.33</v>
      </c>
      <c r="I3625" s="16" t="s">
        <v>40</v>
      </c>
      <c r="J3625" s="16" t="s">
        <v>4</v>
      </c>
      <c r="K3625" s="16" t="s">
        <v>4</v>
      </c>
      <c r="L3625" s="19">
        <f>IF(Tabelle1[[#This Row],[Heizleistung (55°C)]]=0,Tabelle1[[#This Row],[Heizleistung (35°C)]],(Tabelle1[[#This Row],[Heizleistung (35°C)]]+Tabelle1[[#This Row],[Heizleistung (55°C)]])/2)</f>
        <v>6.3</v>
      </c>
      <c r="M3625" s="20">
        <f>IF(Tabelle1[[#This Row],[Etas 55°C]]=0,0,(Tabelle1[[#This Row],[Etas 35°C]]*0.8+Tabelle1[[#This Row],[Etas 55°C]]*0.2))*2.5</f>
        <v>4.4050000000000002</v>
      </c>
      <c r="N3625" s="21">
        <f>IF(-(Tabelle1[[#This Row],[80%/20% SCOP]]-5.5)/5.5=1,"n.a.",-(Tabelle1[[#This Row],[80%/20% SCOP]]-5.5)/5.5)</f>
        <v>0.19909090909090904</v>
      </c>
    </row>
    <row r="3626" spans="1:14" ht="20.100000000000001" customHeight="1" x14ac:dyDescent="0.25">
      <c r="A3626" s="24">
        <v>16008242</v>
      </c>
      <c r="B3626" s="15" t="s">
        <v>3161</v>
      </c>
      <c r="C3626" s="15" t="s">
        <v>3693</v>
      </c>
      <c r="D3626" s="16" t="s">
        <v>2</v>
      </c>
      <c r="E3626" s="17">
        <v>295.69</v>
      </c>
      <c r="F3626" s="18">
        <v>1.53</v>
      </c>
      <c r="G3626" s="17"/>
      <c r="H3626" s="16"/>
      <c r="I3626" s="16" t="s">
        <v>355</v>
      </c>
      <c r="J3626" s="16" t="s">
        <v>15</v>
      </c>
      <c r="K3626" s="16" t="s">
        <v>4</v>
      </c>
      <c r="L3626" s="19">
        <f>IF(Tabelle1[[#This Row],[Heizleistung (55°C)]]=0,Tabelle1[[#This Row],[Heizleistung (35°C)]],(Tabelle1[[#This Row],[Heizleistung (35°C)]]+Tabelle1[[#This Row],[Heizleistung (55°C)]])/2)</f>
        <v>295.69</v>
      </c>
      <c r="M3626" s="20">
        <f>IF(Tabelle1[[#This Row],[Etas 55°C]]=0,0,(Tabelle1[[#This Row],[Etas 35°C]]*0.8+Tabelle1[[#This Row],[Etas 55°C]]*0.2))*2.5</f>
        <v>0</v>
      </c>
      <c r="N3626" s="21" t="str">
        <f>IF(-(Tabelle1[[#This Row],[80%/20% SCOP]]-5.5)/5.5=1,"n.a.",-(Tabelle1[[#This Row],[80%/20% SCOP]]-5.5)/5.5)</f>
        <v>n.a.</v>
      </c>
    </row>
    <row r="3627" spans="1:14" ht="20.100000000000001" customHeight="1" x14ac:dyDescent="0.25">
      <c r="A3627" s="24">
        <v>16011093</v>
      </c>
      <c r="B3627" s="15" t="s">
        <v>3161</v>
      </c>
      <c r="C3627" s="15" t="s">
        <v>3694</v>
      </c>
      <c r="D3627" s="16" t="s">
        <v>2</v>
      </c>
      <c r="E3627" s="17">
        <v>8.5</v>
      </c>
      <c r="F3627" s="18">
        <v>1.94</v>
      </c>
      <c r="G3627" s="17">
        <v>8.5</v>
      </c>
      <c r="H3627" s="18">
        <v>1.41</v>
      </c>
      <c r="I3627" s="16" t="s">
        <v>40</v>
      </c>
      <c r="J3627" s="16" t="s">
        <v>4</v>
      </c>
      <c r="K3627" s="16" t="s">
        <v>4</v>
      </c>
      <c r="L3627" s="19">
        <f>IF(Tabelle1[[#This Row],[Heizleistung (55°C)]]=0,Tabelle1[[#This Row],[Heizleistung (35°C)]],(Tabelle1[[#This Row],[Heizleistung (35°C)]]+Tabelle1[[#This Row],[Heizleistung (55°C)]])/2)</f>
        <v>8.5</v>
      </c>
      <c r="M3627" s="20">
        <f>IF(Tabelle1[[#This Row],[Etas 55°C]]=0,0,(Tabelle1[[#This Row],[Etas 35°C]]*0.8+Tabelle1[[#This Row],[Etas 55°C]]*0.2))*2.5</f>
        <v>4.585</v>
      </c>
      <c r="N3627" s="21">
        <f>IF(-(Tabelle1[[#This Row],[80%/20% SCOP]]-5.5)/5.5=1,"n.a.",-(Tabelle1[[#This Row],[80%/20% SCOP]]-5.5)/5.5)</f>
        <v>0.16636363636363638</v>
      </c>
    </row>
    <row r="3628" spans="1:14" ht="20.100000000000001" customHeight="1" x14ac:dyDescent="0.25">
      <c r="A3628" s="24">
        <v>16008611</v>
      </c>
      <c r="B3628" s="15" t="s">
        <v>3161</v>
      </c>
      <c r="C3628" s="15" t="s">
        <v>3695</v>
      </c>
      <c r="D3628" s="16" t="s">
        <v>2</v>
      </c>
      <c r="E3628" s="17">
        <v>176.96</v>
      </c>
      <c r="F3628" s="18">
        <v>1.54</v>
      </c>
      <c r="G3628" s="17"/>
      <c r="H3628" s="16"/>
      <c r="I3628" s="16" t="s">
        <v>109</v>
      </c>
      <c r="J3628" s="16" t="s">
        <v>15</v>
      </c>
      <c r="K3628" s="16" t="s">
        <v>4</v>
      </c>
      <c r="L3628" s="19">
        <f>IF(Tabelle1[[#This Row],[Heizleistung (55°C)]]=0,Tabelle1[[#This Row],[Heizleistung (35°C)]],(Tabelle1[[#This Row],[Heizleistung (35°C)]]+Tabelle1[[#This Row],[Heizleistung (55°C)]])/2)</f>
        <v>176.96</v>
      </c>
      <c r="M3628" s="20">
        <f>IF(Tabelle1[[#This Row],[Etas 55°C]]=0,0,(Tabelle1[[#This Row],[Etas 35°C]]*0.8+Tabelle1[[#This Row],[Etas 55°C]]*0.2))*2.5</f>
        <v>0</v>
      </c>
      <c r="N3628" s="21" t="str">
        <f>IF(-(Tabelle1[[#This Row],[80%/20% SCOP]]-5.5)/5.5=1,"n.a.",-(Tabelle1[[#This Row],[80%/20% SCOP]]-5.5)/5.5)</f>
        <v>n.a.</v>
      </c>
    </row>
    <row r="3629" spans="1:14" ht="20.100000000000001" customHeight="1" x14ac:dyDescent="0.25">
      <c r="A3629" s="24">
        <v>16014249</v>
      </c>
      <c r="B3629" s="15" t="s">
        <v>3161</v>
      </c>
      <c r="C3629" s="15" t="s">
        <v>3696</v>
      </c>
      <c r="D3629" s="16" t="s">
        <v>2</v>
      </c>
      <c r="E3629" s="17">
        <v>7.8</v>
      </c>
      <c r="F3629" s="18">
        <v>1.82</v>
      </c>
      <c r="G3629" s="17">
        <v>7.5</v>
      </c>
      <c r="H3629" s="18">
        <v>1.34</v>
      </c>
      <c r="I3629" s="16" t="s">
        <v>40</v>
      </c>
      <c r="J3629" s="16" t="s">
        <v>4</v>
      </c>
      <c r="K3629" s="16" t="s">
        <v>4</v>
      </c>
      <c r="L3629" s="19">
        <f>IF(Tabelle1[[#This Row],[Heizleistung (55°C)]]=0,Tabelle1[[#This Row],[Heizleistung (35°C)]],(Tabelle1[[#This Row],[Heizleistung (35°C)]]+Tabelle1[[#This Row],[Heizleistung (55°C)]])/2)</f>
        <v>7.65</v>
      </c>
      <c r="M3629" s="20">
        <f>IF(Tabelle1[[#This Row],[Etas 55°C]]=0,0,(Tabelle1[[#This Row],[Etas 35°C]]*0.8+Tabelle1[[#This Row],[Etas 55°C]]*0.2))*2.5</f>
        <v>4.3100000000000005</v>
      </c>
      <c r="N3629" s="21">
        <f>IF(-(Tabelle1[[#This Row],[80%/20% SCOP]]-5.5)/5.5=1,"n.a.",-(Tabelle1[[#This Row],[80%/20% SCOP]]-5.5)/5.5)</f>
        <v>0.21636363636363629</v>
      </c>
    </row>
    <row r="3630" spans="1:14" ht="20.100000000000001" customHeight="1" x14ac:dyDescent="0.25">
      <c r="A3630" s="24">
        <v>16014176</v>
      </c>
      <c r="B3630" s="15" t="s">
        <v>3161</v>
      </c>
      <c r="C3630" s="15" t="s">
        <v>3697</v>
      </c>
      <c r="D3630" s="16" t="s">
        <v>2</v>
      </c>
      <c r="E3630" s="17">
        <v>4</v>
      </c>
      <c r="F3630" s="18">
        <v>1.91</v>
      </c>
      <c r="G3630" s="17">
        <v>3.6</v>
      </c>
      <c r="H3630" s="18">
        <v>1.3</v>
      </c>
      <c r="I3630" s="16" t="s">
        <v>40</v>
      </c>
      <c r="J3630" s="16" t="s">
        <v>4</v>
      </c>
      <c r="K3630" s="16" t="s">
        <v>4</v>
      </c>
      <c r="L3630" s="19">
        <f>IF(Tabelle1[[#This Row],[Heizleistung (55°C)]]=0,Tabelle1[[#This Row],[Heizleistung (35°C)]],(Tabelle1[[#This Row],[Heizleistung (35°C)]]+Tabelle1[[#This Row],[Heizleistung (55°C)]])/2)</f>
        <v>3.8</v>
      </c>
      <c r="M3630" s="20">
        <f>IF(Tabelle1[[#This Row],[Etas 55°C]]=0,0,(Tabelle1[[#This Row],[Etas 35°C]]*0.8+Tabelle1[[#This Row],[Etas 55°C]]*0.2))*2.5</f>
        <v>4.47</v>
      </c>
      <c r="N3630" s="21">
        <f>IF(-(Tabelle1[[#This Row],[80%/20% SCOP]]-5.5)/5.5=1,"n.a.",-(Tabelle1[[#This Row],[80%/20% SCOP]]-5.5)/5.5)</f>
        <v>0.18727272727272731</v>
      </c>
    </row>
    <row r="3631" spans="1:14" ht="20.100000000000001" customHeight="1" x14ac:dyDescent="0.25">
      <c r="A3631" s="24">
        <v>16014307</v>
      </c>
      <c r="B3631" s="15" t="s">
        <v>3161</v>
      </c>
      <c r="C3631" s="15" t="s">
        <v>3698</v>
      </c>
      <c r="D3631" s="16" t="s">
        <v>2</v>
      </c>
      <c r="E3631" s="17">
        <v>12.1</v>
      </c>
      <c r="F3631" s="18">
        <v>1.79</v>
      </c>
      <c r="G3631" s="17">
        <v>12.1</v>
      </c>
      <c r="H3631" s="18">
        <v>1.32</v>
      </c>
      <c r="I3631" s="16" t="s">
        <v>40</v>
      </c>
      <c r="J3631" s="16" t="s">
        <v>4</v>
      </c>
      <c r="K3631" s="16" t="s">
        <v>4</v>
      </c>
      <c r="L3631" s="19">
        <f>IF(Tabelle1[[#This Row],[Heizleistung (55°C)]]=0,Tabelle1[[#This Row],[Heizleistung (35°C)]],(Tabelle1[[#This Row],[Heizleistung (35°C)]]+Tabelle1[[#This Row],[Heizleistung (55°C)]])/2)</f>
        <v>12.1</v>
      </c>
      <c r="M3631" s="20">
        <f>IF(Tabelle1[[#This Row],[Etas 55°C]]=0,0,(Tabelle1[[#This Row],[Etas 35°C]]*0.8+Tabelle1[[#This Row],[Etas 55°C]]*0.2))*2.5</f>
        <v>4.24</v>
      </c>
      <c r="N3631" s="21">
        <f>IF(-(Tabelle1[[#This Row],[80%/20% SCOP]]-5.5)/5.5=1,"n.a.",-(Tabelle1[[#This Row],[80%/20% SCOP]]-5.5)/5.5)</f>
        <v>0.22909090909090904</v>
      </c>
    </row>
    <row r="3632" spans="1:14" ht="20.100000000000001" customHeight="1" x14ac:dyDescent="0.25">
      <c r="A3632" s="24">
        <v>16008216</v>
      </c>
      <c r="B3632" s="15" t="s">
        <v>3161</v>
      </c>
      <c r="C3632" s="15" t="s">
        <v>3699</v>
      </c>
      <c r="D3632" s="16" t="s">
        <v>2</v>
      </c>
      <c r="E3632" s="17">
        <v>663.15</v>
      </c>
      <c r="F3632" s="18">
        <v>1.53</v>
      </c>
      <c r="G3632" s="17"/>
      <c r="H3632" s="16"/>
      <c r="I3632" s="16" t="s">
        <v>3166</v>
      </c>
      <c r="J3632" s="16" t="s">
        <v>15</v>
      </c>
      <c r="K3632" s="16" t="s">
        <v>4</v>
      </c>
      <c r="L3632" s="19">
        <f>IF(Tabelle1[[#This Row],[Heizleistung (55°C)]]=0,Tabelle1[[#This Row],[Heizleistung (35°C)]],(Tabelle1[[#This Row],[Heizleistung (35°C)]]+Tabelle1[[#This Row],[Heizleistung (55°C)]])/2)</f>
        <v>663.15</v>
      </c>
      <c r="M3632" s="20">
        <f>IF(Tabelle1[[#This Row],[Etas 55°C]]=0,0,(Tabelle1[[#This Row],[Etas 35°C]]*0.8+Tabelle1[[#This Row],[Etas 55°C]]*0.2))*2.5</f>
        <v>0</v>
      </c>
      <c r="N3632" s="21" t="str">
        <f>IF(-(Tabelle1[[#This Row],[80%/20% SCOP]]-5.5)/5.5=1,"n.a.",-(Tabelle1[[#This Row],[80%/20% SCOP]]-5.5)/5.5)</f>
        <v>n.a.</v>
      </c>
    </row>
    <row r="3633" spans="1:14" ht="20.100000000000001" customHeight="1" x14ac:dyDescent="0.25">
      <c r="A3633" s="24">
        <v>16008085</v>
      </c>
      <c r="B3633" s="15" t="s">
        <v>3161</v>
      </c>
      <c r="C3633" s="15" t="s">
        <v>3700</v>
      </c>
      <c r="D3633" s="16" t="s">
        <v>2</v>
      </c>
      <c r="E3633" s="17">
        <v>272.83999999999997</v>
      </c>
      <c r="F3633" s="18">
        <v>1.53</v>
      </c>
      <c r="G3633" s="17"/>
      <c r="H3633" s="16"/>
      <c r="I3633" s="16" t="s">
        <v>355</v>
      </c>
      <c r="J3633" s="16" t="s">
        <v>15</v>
      </c>
      <c r="K3633" s="16" t="s">
        <v>4</v>
      </c>
      <c r="L3633" s="19">
        <f>IF(Tabelle1[[#This Row],[Heizleistung (55°C)]]=0,Tabelle1[[#This Row],[Heizleistung (35°C)]],(Tabelle1[[#This Row],[Heizleistung (35°C)]]+Tabelle1[[#This Row],[Heizleistung (55°C)]])/2)</f>
        <v>272.83999999999997</v>
      </c>
      <c r="M3633" s="20">
        <f>IF(Tabelle1[[#This Row],[Etas 55°C]]=0,0,(Tabelle1[[#This Row],[Etas 35°C]]*0.8+Tabelle1[[#This Row],[Etas 55°C]]*0.2))*2.5</f>
        <v>0</v>
      </c>
      <c r="N3633" s="21" t="str">
        <f>IF(-(Tabelle1[[#This Row],[80%/20% SCOP]]-5.5)/5.5=1,"n.a.",-(Tabelle1[[#This Row],[80%/20% SCOP]]-5.5)/5.5)</f>
        <v>n.a.</v>
      </c>
    </row>
    <row r="3634" spans="1:14" ht="20.100000000000001" customHeight="1" x14ac:dyDescent="0.25">
      <c r="A3634" s="24">
        <v>16009410</v>
      </c>
      <c r="B3634" s="15" t="s">
        <v>3161</v>
      </c>
      <c r="C3634" s="15" t="s">
        <v>3701</v>
      </c>
      <c r="D3634" s="16" t="s">
        <v>2</v>
      </c>
      <c r="E3634" s="17">
        <v>10</v>
      </c>
      <c r="F3634" s="18">
        <v>1.78</v>
      </c>
      <c r="G3634" s="17">
        <v>10</v>
      </c>
      <c r="H3634" s="18">
        <v>1.35</v>
      </c>
      <c r="I3634" s="16" t="s">
        <v>40</v>
      </c>
      <c r="J3634" s="16" t="s">
        <v>4</v>
      </c>
      <c r="K3634" s="16" t="s">
        <v>4</v>
      </c>
      <c r="L3634" s="19">
        <f>IF(Tabelle1[[#This Row],[Heizleistung (55°C)]]=0,Tabelle1[[#This Row],[Heizleistung (35°C)]],(Tabelle1[[#This Row],[Heizleistung (35°C)]]+Tabelle1[[#This Row],[Heizleistung (55°C)]])/2)</f>
        <v>10</v>
      </c>
      <c r="M3634" s="20">
        <f>IF(Tabelle1[[#This Row],[Etas 55°C]]=0,0,(Tabelle1[[#This Row],[Etas 35°C]]*0.8+Tabelle1[[#This Row],[Etas 55°C]]*0.2))*2.5</f>
        <v>4.2350000000000003</v>
      </c>
      <c r="N3634" s="21">
        <f>IF(-(Tabelle1[[#This Row],[80%/20% SCOP]]-5.5)/5.5=1,"n.a.",-(Tabelle1[[#This Row],[80%/20% SCOP]]-5.5)/5.5)</f>
        <v>0.22999999999999995</v>
      </c>
    </row>
    <row r="3635" spans="1:14" ht="20.100000000000001" customHeight="1" x14ac:dyDescent="0.25">
      <c r="A3635" s="24">
        <v>16008118</v>
      </c>
      <c r="B3635" s="15" t="s">
        <v>3161</v>
      </c>
      <c r="C3635" s="15" t="s">
        <v>3702</v>
      </c>
      <c r="D3635" s="16" t="s">
        <v>2</v>
      </c>
      <c r="E3635" s="17">
        <v>789.13</v>
      </c>
      <c r="F3635" s="18">
        <v>1.56</v>
      </c>
      <c r="G3635" s="17"/>
      <c r="H3635" s="16"/>
      <c r="I3635" s="16" t="s">
        <v>3166</v>
      </c>
      <c r="J3635" s="16" t="s">
        <v>15</v>
      </c>
      <c r="K3635" s="16" t="s">
        <v>4</v>
      </c>
      <c r="L3635" s="19">
        <f>IF(Tabelle1[[#This Row],[Heizleistung (55°C)]]=0,Tabelle1[[#This Row],[Heizleistung (35°C)]],(Tabelle1[[#This Row],[Heizleistung (35°C)]]+Tabelle1[[#This Row],[Heizleistung (55°C)]])/2)</f>
        <v>789.13</v>
      </c>
      <c r="M3635" s="20">
        <f>IF(Tabelle1[[#This Row],[Etas 55°C]]=0,0,(Tabelle1[[#This Row],[Etas 35°C]]*0.8+Tabelle1[[#This Row],[Etas 55°C]]*0.2))*2.5</f>
        <v>0</v>
      </c>
      <c r="N3635" s="21" t="str">
        <f>IF(-(Tabelle1[[#This Row],[80%/20% SCOP]]-5.5)/5.5=1,"n.a.",-(Tabelle1[[#This Row],[80%/20% SCOP]]-5.5)/5.5)</f>
        <v>n.a.</v>
      </c>
    </row>
    <row r="3636" spans="1:14" ht="20.100000000000001" customHeight="1" x14ac:dyDescent="0.25">
      <c r="A3636" s="24">
        <v>16008728</v>
      </c>
      <c r="B3636" s="15" t="s">
        <v>3161</v>
      </c>
      <c r="C3636" s="15" t="s">
        <v>3703</v>
      </c>
      <c r="D3636" s="16" t="s">
        <v>2</v>
      </c>
      <c r="E3636" s="17">
        <v>543.53</v>
      </c>
      <c r="F3636" s="18">
        <v>1.47</v>
      </c>
      <c r="G3636" s="17"/>
      <c r="H3636" s="16"/>
      <c r="I3636" s="16" t="s">
        <v>355</v>
      </c>
      <c r="J3636" s="16" t="s">
        <v>15</v>
      </c>
      <c r="K3636" s="16" t="s">
        <v>4</v>
      </c>
      <c r="L3636" s="19">
        <f>IF(Tabelle1[[#This Row],[Heizleistung (55°C)]]=0,Tabelle1[[#This Row],[Heizleistung (35°C)]],(Tabelle1[[#This Row],[Heizleistung (35°C)]]+Tabelle1[[#This Row],[Heizleistung (55°C)]])/2)</f>
        <v>543.53</v>
      </c>
      <c r="M3636" s="20">
        <f>IF(Tabelle1[[#This Row],[Etas 55°C]]=0,0,(Tabelle1[[#This Row],[Etas 35°C]]*0.8+Tabelle1[[#This Row],[Etas 55°C]]*0.2))*2.5</f>
        <v>0</v>
      </c>
      <c r="N3636" s="21" t="str">
        <f>IF(-(Tabelle1[[#This Row],[80%/20% SCOP]]-5.5)/5.5=1,"n.a.",-(Tabelle1[[#This Row],[80%/20% SCOP]]-5.5)/5.5)</f>
        <v>n.a.</v>
      </c>
    </row>
    <row r="3637" spans="1:14" ht="20.100000000000001" customHeight="1" x14ac:dyDescent="0.25">
      <c r="A3637" s="24">
        <v>16008391</v>
      </c>
      <c r="B3637" s="15" t="s">
        <v>3161</v>
      </c>
      <c r="C3637" s="15" t="s">
        <v>3704</v>
      </c>
      <c r="D3637" s="16" t="s">
        <v>2</v>
      </c>
      <c r="E3637" s="17">
        <v>127.75</v>
      </c>
      <c r="F3637" s="18">
        <v>1.62</v>
      </c>
      <c r="G3637" s="17"/>
      <c r="H3637" s="16"/>
      <c r="I3637" s="16" t="s">
        <v>109</v>
      </c>
      <c r="J3637" s="16" t="s">
        <v>15</v>
      </c>
      <c r="K3637" s="16" t="s">
        <v>4</v>
      </c>
      <c r="L3637" s="19">
        <f>IF(Tabelle1[[#This Row],[Heizleistung (55°C)]]=0,Tabelle1[[#This Row],[Heizleistung (35°C)]],(Tabelle1[[#This Row],[Heizleistung (35°C)]]+Tabelle1[[#This Row],[Heizleistung (55°C)]])/2)</f>
        <v>127.75</v>
      </c>
      <c r="M3637" s="20">
        <f>IF(Tabelle1[[#This Row],[Etas 55°C]]=0,0,(Tabelle1[[#This Row],[Etas 35°C]]*0.8+Tabelle1[[#This Row],[Etas 55°C]]*0.2))*2.5</f>
        <v>0</v>
      </c>
      <c r="N3637" s="21" t="str">
        <f>IF(-(Tabelle1[[#This Row],[80%/20% SCOP]]-5.5)/5.5=1,"n.a.",-(Tabelle1[[#This Row],[80%/20% SCOP]]-5.5)/5.5)</f>
        <v>n.a.</v>
      </c>
    </row>
    <row r="3638" spans="1:14" ht="20.100000000000001" customHeight="1" x14ac:dyDescent="0.25">
      <c r="A3638" s="24">
        <v>16008753</v>
      </c>
      <c r="B3638" s="15" t="s">
        <v>3161</v>
      </c>
      <c r="C3638" s="15" t="s">
        <v>3705</v>
      </c>
      <c r="D3638" s="16" t="s">
        <v>2</v>
      </c>
      <c r="E3638" s="17">
        <v>117.28</v>
      </c>
      <c r="F3638" s="18">
        <v>1.47</v>
      </c>
      <c r="G3638" s="17"/>
      <c r="H3638" s="16"/>
      <c r="I3638" s="16" t="s">
        <v>109</v>
      </c>
      <c r="J3638" s="16" t="s">
        <v>15</v>
      </c>
      <c r="K3638" s="16" t="s">
        <v>4</v>
      </c>
      <c r="L3638" s="19">
        <f>IF(Tabelle1[[#This Row],[Heizleistung (55°C)]]=0,Tabelle1[[#This Row],[Heizleistung (35°C)]],(Tabelle1[[#This Row],[Heizleistung (35°C)]]+Tabelle1[[#This Row],[Heizleistung (55°C)]])/2)</f>
        <v>117.28</v>
      </c>
      <c r="M3638" s="20">
        <f>IF(Tabelle1[[#This Row],[Etas 55°C]]=0,0,(Tabelle1[[#This Row],[Etas 35°C]]*0.8+Tabelle1[[#This Row],[Etas 55°C]]*0.2))*2.5</f>
        <v>0</v>
      </c>
      <c r="N3638" s="21" t="str">
        <f>IF(-(Tabelle1[[#This Row],[80%/20% SCOP]]-5.5)/5.5=1,"n.a.",-(Tabelle1[[#This Row],[80%/20% SCOP]]-5.5)/5.5)</f>
        <v>n.a.</v>
      </c>
    </row>
    <row r="3639" spans="1:14" ht="20.100000000000001" customHeight="1" x14ac:dyDescent="0.25">
      <c r="A3639" s="24">
        <v>16008409</v>
      </c>
      <c r="B3639" s="15" t="s">
        <v>3161</v>
      </c>
      <c r="C3639" s="15" t="s">
        <v>3706</v>
      </c>
      <c r="D3639" s="16" t="s">
        <v>2</v>
      </c>
      <c r="E3639" s="17">
        <v>132.38999999999999</v>
      </c>
      <c r="F3639" s="18">
        <v>1.6</v>
      </c>
      <c r="G3639" s="17"/>
      <c r="H3639" s="16"/>
      <c r="I3639" s="16" t="s">
        <v>355</v>
      </c>
      <c r="J3639" s="16" t="s">
        <v>15</v>
      </c>
      <c r="K3639" s="16" t="s">
        <v>4</v>
      </c>
      <c r="L3639" s="19">
        <f>IF(Tabelle1[[#This Row],[Heizleistung (55°C)]]=0,Tabelle1[[#This Row],[Heizleistung (35°C)]],(Tabelle1[[#This Row],[Heizleistung (35°C)]]+Tabelle1[[#This Row],[Heizleistung (55°C)]])/2)</f>
        <v>132.38999999999999</v>
      </c>
      <c r="M3639" s="20">
        <f>IF(Tabelle1[[#This Row],[Etas 55°C]]=0,0,(Tabelle1[[#This Row],[Etas 35°C]]*0.8+Tabelle1[[#This Row],[Etas 55°C]]*0.2))*2.5</f>
        <v>0</v>
      </c>
      <c r="N3639" s="21" t="str">
        <f>IF(-(Tabelle1[[#This Row],[80%/20% SCOP]]-5.5)/5.5=1,"n.a.",-(Tabelle1[[#This Row],[80%/20% SCOP]]-5.5)/5.5)</f>
        <v>n.a.</v>
      </c>
    </row>
    <row r="3640" spans="1:14" ht="20.100000000000001" customHeight="1" x14ac:dyDescent="0.25">
      <c r="A3640" s="24">
        <v>16010053</v>
      </c>
      <c r="B3640" s="15" t="s">
        <v>3161</v>
      </c>
      <c r="C3640" s="15" t="s">
        <v>3707</v>
      </c>
      <c r="D3640" s="16" t="s">
        <v>2</v>
      </c>
      <c r="E3640" s="17">
        <v>43.52</v>
      </c>
      <c r="F3640" s="18">
        <v>1.58</v>
      </c>
      <c r="G3640" s="17"/>
      <c r="H3640" s="16"/>
      <c r="I3640" s="16" t="s">
        <v>355</v>
      </c>
      <c r="J3640" s="16" t="s">
        <v>15</v>
      </c>
      <c r="K3640" s="16" t="s">
        <v>4</v>
      </c>
      <c r="L3640" s="19">
        <f>IF(Tabelle1[[#This Row],[Heizleistung (55°C)]]=0,Tabelle1[[#This Row],[Heizleistung (35°C)]],(Tabelle1[[#This Row],[Heizleistung (35°C)]]+Tabelle1[[#This Row],[Heizleistung (55°C)]])/2)</f>
        <v>43.52</v>
      </c>
      <c r="M3640" s="20">
        <f>IF(Tabelle1[[#This Row],[Etas 55°C]]=0,0,(Tabelle1[[#This Row],[Etas 35°C]]*0.8+Tabelle1[[#This Row],[Etas 55°C]]*0.2))*2.5</f>
        <v>0</v>
      </c>
      <c r="N3640" s="21" t="str">
        <f>IF(-(Tabelle1[[#This Row],[80%/20% SCOP]]-5.5)/5.5=1,"n.a.",-(Tabelle1[[#This Row],[80%/20% SCOP]]-5.5)/5.5)</f>
        <v>n.a.</v>
      </c>
    </row>
    <row r="3641" spans="1:14" ht="20.100000000000001" customHeight="1" x14ac:dyDescent="0.25">
      <c r="A3641" s="24">
        <v>16008763</v>
      </c>
      <c r="B3641" s="15" t="s">
        <v>3161</v>
      </c>
      <c r="C3641" s="15" t="s">
        <v>3708</v>
      </c>
      <c r="D3641" s="16" t="s">
        <v>2</v>
      </c>
      <c r="E3641" s="17">
        <v>524.98</v>
      </c>
      <c r="F3641" s="18">
        <v>1.58</v>
      </c>
      <c r="G3641" s="17"/>
      <c r="H3641" s="16"/>
      <c r="I3641" s="16" t="s">
        <v>130</v>
      </c>
      <c r="J3641" s="16" t="s">
        <v>15</v>
      </c>
      <c r="K3641" s="16" t="s">
        <v>4</v>
      </c>
      <c r="L3641" s="19">
        <f>IF(Tabelle1[[#This Row],[Heizleistung (55°C)]]=0,Tabelle1[[#This Row],[Heizleistung (35°C)]],(Tabelle1[[#This Row],[Heizleistung (35°C)]]+Tabelle1[[#This Row],[Heizleistung (55°C)]])/2)</f>
        <v>524.98</v>
      </c>
      <c r="M3641" s="20">
        <f>IF(Tabelle1[[#This Row],[Etas 55°C]]=0,0,(Tabelle1[[#This Row],[Etas 35°C]]*0.8+Tabelle1[[#This Row],[Etas 55°C]]*0.2))*2.5</f>
        <v>0</v>
      </c>
      <c r="N3641" s="21" t="str">
        <f>IF(-(Tabelle1[[#This Row],[80%/20% SCOP]]-5.5)/5.5=1,"n.a.",-(Tabelle1[[#This Row],[80%/20% SCOP]]-5.5)/5.5)</f>
        <v>n.a.</v>
      </c>
    </row>
    <row r="3642" spans="1:14" ht="20.100000000000001" customHeight="1" x14ac:dyDescent="0.25">
      <c r="A3642" s="24">
        <v>16006784</v>
      </c>
      <c r="B3642" s="15" t="s">
        <v>3161</v>
      </c>
      <c r="C3642" s="15" t="s">
        <v>3709</v>
      </c>
      <c r="D3642" s="16" t="s">
        <v>2</v>
      </c>
      <c r="E3642" s="17">
        <v>14</v>
      </c>
      <c r="F3642" s="18">
        <v>1.77</v>
      </c>
      <c r="G3642" s="17">
        <v>14</v>
      </c>
      <c r="H3642" s="18">
        <v>1.34</v>
      </c>
      <c r="I3642" s="16" t="s">
        <v>40</v>
      </c>
      <c r="J3642" s="16" t="s">
        <v>4</v>
      </c>
      <c r="K3642" s="16" t="s">
        <v>4</v>
      </c>
      <c r="L3642" s="19">
        <f>IF(Tabelle1[[#This Row],[Heizleistung (55°C)]]=0,Tabelle1[[#This Row],[Heizleistung (35°C)]],(Tabelle1[[#This Row],[Heizleistung (35°C)]]+Tabelle1[[#This Row],[Heizleistung (55°C)]])/2)</f>
        <v>14</v>
      </c>
      <c r="M3642" s="20">
        <f>IF(Tabelle1[[#This Row],[Etas 55°C]]=0,0,(Tabelle1[[#This Row],[Etas 35°C]]*0.8+Tabelle1[[#This Row],[Etas 55°C]]*0.2))*2.5</f>
        <v>4.2100000000000009</v>
      </c>
      <c r="N3642" s="21">
        <f>IF(-(Tabelle1[[#This Row],[80%/20% SCOP]]-5.5)/5.5=1,"n.a.",-(Tabelle1[[#This Row],[80%/20% SCOP]]-5.5)/5.5)</f>
        <v>0.23454545454545439</v>
      </c>
    </row>
    <row r="3643" spans="1:14" ht="20.100000000000001" customHeight="1" x14ac:dyDescent="0.25">
      <c r="A3643" s="24">
        <v>16017033</v>
      </c>
      <c r="B3643" s="15" t="s">
        <v>3161</v>
      </c>
      <c r="C3643" s="15" t="s">
        <v>3710</v>
      </c>
      <c r="D3643" s="16" t="s">
        <v>2</v>
      </c>
      <c r="E3643" s="17">
        <v>11</v>
      </c>
      <c r="F3643" s="18">
        <v>1.92</v>
      </c>
      <c r="G3643" s="17">
        <v>11</v>
      </c>
      <c r="H3643" s="18">
        <v>1.42</v>
      </c>
      <c r="I3643" s="16" t="s">
        <v>3</v>
      </c>
      <c r="J3643" s="16" t="s">
        <v>15</v>
      </c>
      <c r="K3643" s="16" t="s">
        <v>4</v>
      </c>
      <c r="L3643" s="19">
        <f>IF(Tabelle1[[#This Row],[Heizleistung (55°C)]]=0,Tabelle1[[#This Row],[Heizleistung (35°C)]],(Tabelle1[[#This Row],[Heizleistung (35°C)]]+Tabelle1[[#This Row],[Heizleistung (55°C)]])/2)</f>
        <v>11</v>
      </c>
      <c r="M3643" s="20">
        <f>IF(Tabelle1[[#This Row],[Etas 55°C]]=0,0,(Tabelle1[[#This Row],[Etas 35°C]]*0.8+Tabelle1[[#This Row],[Etas 55°C]]*0.2))*2.5</f>
        <v>4.55</v>
      </c>
      <c r="N3643" s="21">
        <f>IF(-(Tabelle1[[#This Row],[80%/20% SCOP]]-5.5)/5.5=1,"n.a.",-(Tabelle1[[#This Row],[80%/20% SCOP]]-5.5)/5.5)</f>
        <v>0.17272727272727276</v>
      </c>
    </row>
    <row r="3644" spans="1:14" ht="20.100000000000001" customHeight="1" x14ac:dyDescent="0.25">
      <c r="A3644" s="24">
        <v>16008806</v>
      </c>
      <c r="B3644" s="15" t="s">
        <v>3161</v>
      </c>
      <c r="C3644" s="15" t="s">
        <v>3711</v>
      </c>
      <c r="D3644" s="16" t="s">
        <v>2</v>
      </c>
      <c r="E3644" s="17">
        <v>355.64</v>
      </c>
      <c r="F3644" s="18">
        <v>1.55</v>
      </c>
      <c r="G3644" s="17"/>
      <c r="H3644" s="16"/>
      <c r="I3644" s="16" t="s">
        <v>355</v>
      </c>
      <c r="J3644" s="16" t="s">
        <v>15</v>
      </c>
      <c r="K3644" s="16" t="s">
        <v>4</v>
      </c>
      <c r="L3644" s="19">
        <f>IF(Tabelle1[[#This Row],[Heizleistung (55°C)]]=0,Tabelle1[[#This Row],[Heizleistung (35°C)]],(Tabelle1[[#This Row],[Heizleistung (35°C)]]+Tabelle1[[#This Row],[Heizleistung (55°C)]])/2)</f>
        <v>355.64</v>
      </c>
      <c r="M3644" s="20">
        <f>IF(Tabelle1[[#This Row],[Etas 55°C]]=0,0,(Tabelle1[[#This Row],[Etas 35°C]]*0.8+Tabelle1[[#This Row],[Etas 55°C]]*0.2))*2.5</f>
        <v>0</v>
      </c>
      <c r="N3644" s="21" t="str">
        <f>IF(-(Tabelle1[[#This Row],[80%/20% SCOP]]-5.5)/5.5=1,"n.a.",-(Tabelle1[[#This Row],[80%/20% SCOP]]-5.5)/5.5)</f>
        <v>n.a.</v>
      </c>
    </row>
    <row r="3645" spans="1:14" ht="20.100000000000001" customHeight="1" x14ac:dyDescent="0.25">
      <c r="A3645" s="24">
        <v>16014172</v>
      </c>
      <c r="B3645" s="15" t="s">
        <v>3161</v>
      </c>
      <c r="C3645" s="15" t="s">
        <v>3712</v>
      </c>
      <c r="D3645" s="16" t="s">
        <v>2</v>
      </c>
      <c r="E3645" s="17">
        <v>4</v>
      </c>
      <c r="F3645" s="18">
        <v>1.91</v>
      </c>
      <c r="G3645" s="17">
        <v>3.6</v>
      </c>
      <c r="H3645" s="18">
        <v>1.3</v>
      </c>
      <c r="I3645" s="16" t="s">
        <v>40</v>
      </c>
      <c r="J3645" s="16" t="s">
        <v>4</v>
      </c>
      <c r="K3645" s="16" t="s">
        <v>4</v>
      </c>
      <c r="L3645" s="19">
        <f>IF(Tabelle1[[#This Row],[Heizleistung (55°C)]]=0,Tabelle1[[#This Row],[Heizleistung (35°C)]],(Tabelle1[[#This Row],[Heizleistung (35°C)]]+Tabelle1[[#This Row],[Heizleistung (55°C)]])/2)</f>
        <v>3.8</v>
      </c>
      <c r="M3645" s="20">
        <f>IF(Tabelle1[[#This Row],[Etas 55°C]]=0,0,(Tabelle1[[#This Row],[Etas 35°C]]*0.8+Tabelle1[[#This Row],[Etas 55°C]]*0.2))*2.5</f>
        <v>4.47</v>
      </c>
      <c r="N3645" s="21">
        <f>IF(-(Tabelle1[[#This Row],[80%/20% SCOP]]-5.5)/5.5=1,"n.a.",-(Tabelle1[[#This Row],[80%/20% SCOP]]-5.5)/5.5)</f>
        <v>0.18727272727272731</v>
      </c>
    </row>
    <row r="3646" spans="1:14" ht="20.100000000000001" customHeight="1" x14ac:dyDescent="0.25">
      <c r="A3646" s="24">
        <v>16008230</v>
      </c>
      <c r="B3646" s="15" t="s">
        <v>3161</v>
      </c>
      <c r="C3646" s="15" t="s">
        <v>3713</v>
      </c>
      <c r="D3646" s="16" t="s">
        <v>2</v>
      </c>
      <c r="E3646" s="17">
        <v>95.92</v>
      </c>
      <c r="F3646" s="18">
        <v>1.56</v>
      </c>
      <c r="G3646" s="17"/>
      <c r="H3646" s="16"/>
      <c r="I3646" s="16" t="s">
        <v>109</v>
      </c>
      <c r="J3646" s="16" t="s">
        <v>15</v>
      </c>
      <c r="K3646" s="16" t="s">
        <v>4</v>
      </c>
      <c r="L3646" s="19">
        <f>IF(Tabelle1[[#This Row],[Heizleistung (55°C)]]=0,Tabelle1[[#This Row],[Heizleistung (35°C)]],(Tabelle1[[#This Row],[Heizleistung (35°C)]]+Tabelle1[[#This Row],[Heizleistung (55°C)]])/2)</f>
        <v>95.92</v>
      </c>
      <c r="M3646" s="20">
        <f>IF(Tabelle1[[#This Row],[Etas 55°C]]=0,0,(Tabelle1[[#This Row],[Etas 35°C]]*0.8+Tabelle1[[#This Row],[Etas 55°C]]*0.2))*2.5</f>
        <v>0</v>
      </c>
      <c r="N3646" s="21" t="str">
        <f>IF(-(Tabelle1[[#This Row],[80%/20% SCOP]]-5.5)/5.5=1,"n.a.",-(Tabelle1[[#This Row],[80%/20% SCOP]]-5.5)/5.5)</f>
        <v>n.a.</v>
      </c>
    </row>
    <row r="3647" spans="1:14" ht="20.100000000000001" customHeight="1" x14ac:dyDescent="0.25">
      <c r="A3647" s="24">
        <v>16008298</v>
      </c>
      <c r="B3647" s="15" t="s">
        <v>3161</v>
      </c>
      <c r="C3647" s="15" t="s">
        <v>3714</v>
      </c>
      <c r="D3647" s="16" t="s">
        <v>2</v>
      </c>
      <c r="E3647" s="17">
        <v>70.099999999999994</v>
      </c>
      <c r="F3647" s="18">
        <v>1.71</v>
      </c>
      <c r="G3647" s="17">
        <v>69.7</v>
      </c>
      <c r="H3647" s="18">
        <v>1.32</v>
      </c>
      <c r="I3647" s="16" t="s">
        <v>40</v>
      </c>
      <c r="J3647" s="16" t="s">
        <v>15</v>
      </c>
      <c r="K3647" s="16" t="s">
        <v>4</v>
      </c>
      <c r="L3647" s="19">
        <f>IF(Tabelle1[[#This Row],[Heizleistung (55°C)]]=0,Tabelle1[[#This Row],[Heizleistung (35°C)]],(Tabelle1[[#This Row],[Heizleistung (35°C)]]+Tabelle1[[#This Row],[Heizleistung (55°C)]])/2)</f>
        <v>69.900000000000006</v>
      </c>
      <c r="M3647" s="20">
        <f>IF(Tabelle1[[#This Row],[Etas 55°C]]=0,0,(Tabelle1[[#This Row],[Etas 35°C]]*0.8+Tabelle1[[#This Row],[Etas 55°C]]*0.2))*2.5</f>
        <v>4.08</v>
      </c>
      <c r="N3647" s="21">
        <f>IF(-(Tabelle1[[#This Row],[80%/20% SCOP]]-5.5)/5.5=1,"n.a.",-(Tabelle1[[#This Row],[80%/20% SCOP]]-5.5)/5.5)</f>
        <v>0.25818181818181818</v>
      </c>
    </row>
    <row r="3648" spans="1:14" ht="20.100000000000001" customHeight="1" x14ac:dyDescent="0.25">
      <c r="A3648" s="24">
        <v>16006782</v>
      </c>
      <c r="B3648" s="15" t="s">
        <v>3161</v>
      </c>
      <c r="C3648" s="15" t="s">
        <v>3715</v>
      </c>
      <c r="D3648" s="16" t="s">
        <v>2</v>
      </c>
      <c r="E3648" s="17">
        <v>12</v>
      </c>
      <c r="F3648" s="18">
        <v>1.76</v>
      </c>
      <c r="G3648" s="17">
        <v>12</v>
      </c>
      <c r="H3648" s="18">
        <v>1.28</v>
      </c>
      <c r="I3648" s="16" t="s">
        <v>40</v>
      </c>
      <c r="J3648" s="16" t="s">
        <v>4</v>
      </c>
      <c r="K3648" s="16" t="s">
        <v>4</v>
      </c>
      <c r="L3648" s="19">
        <f>IF(Tabelle1[[#This Row],[Heizleistung (55°C)]]=0,Tabelle1[[#This Row],[Heizleistung (35°C)]],(Tabelle1[[#This Row],[Heizleistung (35°C)]]+Tabelle1[[#This Row],[Heizleistung (55°C)]])/2)</f>
        <v>12</v>
      </c>
      <c r="M3648" s="20">
        <f>IF(Tabelle1[[#This Row],[Etas 55°C]]=0,0,(Tabelle1[[#This Row],[Etas 35°C]]*0.8+Tabelle1[[#This Row],[Etas 55°C]]*0.2))*2.5</f>
        <v>4.16</v>
      </c>
      <c r="N3648" s="21">
        <f>IF(-(Tabelle1[[#This Row],[80%/20% SCOP]]-5.5)/5.5=1,"n.a.",-(Tabelle1[[#This Row],[80%/20% SCOP]]-5.5)/5.5)</f>
        <v>0.24363636363636362</v>
      </c>
    </row>
    <row r="3649" spans="1:14" ht="20.100000000000001" customHeight="1" x14ac:dyDescent="0.25">
      <c r="A3649" s="24">
        <v>16007955</v>
      </c>
      <c r="B3649" s="15" t="s">
        <v>3161</v>
      </c>
      <c r="C3649" s="15" t="s">
        <v>3716</v>
      </c>
      <c r="D3649" s="16" t="s">
        <v>2</v>
      </c>
      <c r="E3649" s="17">
        <v>126</v>
      </c>
      <c r="F3649" s="18">
        <v>1.47</v>
      </c>
      <c r="G3649" s="17"/>
      <c r="H3649" s="16"/>
      <c r="I3649" s="16" t="s">
        <v>355</v>
      </c>
      <c r="J3649" s="16" t="s">
        <v>15</v>
      </c>
      <c r="K3649" s="16" t="s">
        <v>4</v>
      </c>
      <c r="L3649" s="19">
        <f>IF(Tabelle1[[#This Row],[Heizleistung (55°C)]]=0,Tabelle1[[#This Row],[Heizleistung (35°C)]],(Tabelle1[[#This Row],[Heizleistung (35°C)]]+Tabelle1[[#This Row],[Heizleistung (55°C)]])/2)</f>
        <v>126</v>
      </c>
      <c r="M3649" s="20">
        <f>IF(Tabelle1[[#This Row],[Etas 55°C]]=0,0,(Tabelle1[[#This Row],[Etas 35°C]]*0.8+Tabelle1[[#This Row],[Etas 55°C]]*0.2))*2.5</f>
        <v>0</v>
      </c>
      <c r="N3649" s="21" t="str">
        <f>IF(-(Tabelle1[[#This Row],[80%/20% SCOP]]-5.5)/5.5=1,"n.a.",-(Tabelle1[[#This Row],[80%/20% SCOP]]-5.5)/5.5)</f>
        <v>n.a.</v>
      </c>
    </row>
    <row r="3650" spans="1:14" ht="20.100000000000001" customHeight="1" x14ac:dyDescent="0.25">
      <c r="A3650" s="24">
        <v>16011094</v>
      </c>
      <c r="B3650" s="15" t="s">
        <v>3161</v>
      </c>
      <c r="C3650" s="15" t="s">
        <v>3717</v>
      </c>
      <c r="D3650" s="16" t="s">
        <v>2</v>
      </c>
      <c r="E3650" s="17">
        <v>10</v>
      </c>
      <c r="F3650" s="18">
        <v>1.95</v>
      </c>
      <c r="G3650" s="17">
        <v>10</v>
      </c>
      <c r="H3650" s="18">
        <v>1.36</v>
      </c>
      <c r="I3650" s="16" t="s">
        <v>40</v>
      </c>
      <c r="J3650" s="16" t="s">
        <v>4</v>
      </c>
      <c r="K3650" s="16" t="s">
        <v>4</v>
      </c>
      <c r="L3650" s="19">
        <f>IF(Tabelle1[[#This Row],[Heizleistung (55°C)]]=0,Tabelle1[[#This Row],[Heizleistung (35°C)]],(Tabelle1[[#This Row],[Heizleistung (35°C)]]+Tabelle1[[#This Row],[Heizleistung (55°C)]])/2)</f>
        <v>10</v>
      </c>
      <c r="M3650" s="20">
        <f>IF(Tabelle1[[#This Row],[Etas 55°C]]=0,0,(Tabelle1[[#This Row],[Etas 35°C]]*0.8+Tabelle1[[#This Row],[Etas 55°C]]*0.2))*2.5</f>
        <v>4.58</v>
      </c>
      <c r="N3650" s="21">
        <f>IF(-(Tabelle1[[#This Row],[80%/20% SCOP]]-5.5)/5.5=1,"n.a.",-(Tabelle1[[#This Row],[80%/20% SCOP]]-5.5)/5.5)</f>
        <v>0.16727272727272727</v>
      </c>
    </row>
    <row r="3651" spans="1:14" ht="20.100000000000001" customHeight="1" x14ac:dyDescent="0.25">
      <c r="A3651" s="24">
        <v>16008768</v>
      </c>
      <c r="B3651" s="15" t="s">
        <v>3161</v>
      </c>
      <c r="C3651" s="15" t="s">
        <v>3718</v>
      </c>
      <c r="D3651" s="16" t="s">
        <v>2</v>
      </c>
      <c r="E3651" s="17">
        <v>466.02</v>
      </c>
      <c r="F3651" s="18">
        <v>1.55</v>
      </c>
      <c r="G3651" s="17"/>
      <c r="H3651" s="16"/>
      <c r="I3651" s="16" t="s">
        <v>130</v>
      </c>
      <c r="J3651" s="16" t="s">
        <v>15</v>
      </c>
      <c r="K3651" s="16" t="s">
        <v>4</v>
      </c>
      <c r="L3651" s="19">
        <f>IF(Tabelle1[[#This Row],[Heizleistung (55°C)]]=0,Tabelle1[[#This Row],[Heizleistung (35°C)]],(Tabelle1[[#This Row],[Heizleistung (35°C)]]+Tabelle1[[#This Row],[Heizleistung (55°C)]])/2)</f>
        <v>466.02</v>
      </c>
      <c r="M3651" s="20">
        <f>IF(Tabelle1[[#This Row],[Etas 55°C]]=0,0,(Tabelle1[[#This Row],[Etas 35°C]]*0.8+Tabelle1[[#This Row],[Etas 55°C]]*0.2))*2.5</f>
        <v>0</v>
      </c>
      <c r="N3651" s="21" t="str">
        <f>IF(-(Tabelle1[[#This Row],[80%/20% SCOP]]-5.5)/5.5=1,"n.a.",-(Tabelle1[[#This Row],[80%/20% SCOP]]-5.5)/5.5)</f>
        <v>n.a.</v>
      </c>
    </row>
    <row r="3652" spans="1:14" ht="20.100000000000001" customHeight="1" x14ac:dyDescent="0.25">
      <c r="A3652" s="24">
        <v>16008884</v>
      </c>
      <c r="B3652" s="15" t="s">
        <v>3161</v>
      </c>
      <c r="C3652" s="15" t="s">
        <v>3719</v>
      </c>
      <c r="D3652" s="16" t="s">
        <v>2</v>
      </c>
      <c r="E3652" s="17">
        <v>190.01</v>
      </c>
      <c r="F3652" s="18">
        <v>1.55</v>
      </c>
      <c r="G3652" s="17"/>
      <c r="H3652" s="16"/>
      <c r="I3652" s="16" t="s">
        <v>355</v>
      </c>
      <c r="J3652" s="16" t="s">
        <v>15</v>
      </c>
      <c r="K3652" s="16" t="s">
        <v>4</v>
      </c>
      <c r="L3652" s="19">
        <f>IF(Tabelle1[[#This Row],[Heizleistung (55°C)]]=0,Tabelle1[[#This Row],[Heizleistung (35°C)]],(Tabelle1[[#This Row],[Heizleistung (35°C)]]+Tabelle1[[#This Row],[Heizleistung (55°C)]])/2)</f>
        <v>190.01</v>
      </c>
      <c r="M3652" s="20">
        <f>IF(Tabelle1[[#This Row],[Etas 55°C]]=0,0,(Tabelle1[[#This Row],[Etas 35°C]]*0.8+Tabelle1[[#This Row],[Etas 55°C]]*0.2))*2.5</f>
        <v>0</v>
      </c>
      <c r="N3652" s="21" t="str">
        <f>IF(-(Tabelle1[[#This Row],[80%/20% SCOP]]-5.5)/5.5=1,"n.a.",-(Tabelle1[[#This Row],[80%/20% SCOP]]-5.5)/5.5)</f>
        <v>n.a.</v>
      </c>
    </row>
    <row r="3653" spans="1:14" ht="20.100000000000001" customHeight="1" x14ac:dyDescent="0.25">
      <c r="A3653" s="24">
        <v>16014338</v>
      </c>
      <c r="B3653" s="15" t="s">
        <v>3161</v>
      </c>
      <c r="C3653" s="15" t="s">
        <v>3720</v>
      </c>
      <c r="D3653" s="16" t="s">
        <v>2</v>
      </c>
      <c r="E3653" s="17">
        <v>8</v>
      </c>
      <c r="F3653" s="18">
        <v>1.87</v>
      </c>
      <c r="G3653" s="17">
        <v>8</v>
      </c>
      <c r="H3653" s="18">
        <v>1.4</v>
      </c>
      <c r="I3653" s="16" t="s">
        <v>40</v>
      </c>
      <c r="J3653" s="16" t="s">
        <v>4</v>
      </c>
      <c r="K3653" s="16" t="s">
        <v>4</v>
      </c>
      <c r="L3653" s="19">
        <f>IF(Tabelle1[[#This Row],[Heizleistung (55°C)]]=0,Tabelle1[[#This Row],[Heizleistung (35°C)]],(Tabelle1[[#This Row],[Heizleistung (35°C)]]+Tabelle1[[#This Row],[Heizleistung (55°C)]])/2)</f>
        <v>8</v>
      </c>
      <c r="M3653" s="20">
        <f>IF(Tabelle1[[#This Row],[Etas 55°C]]=0,0,(Tabelle1[[#This Row],[Etas 35°C]]*0.8+Tabelle1[[#This Row],[Etas 55°C]]*0.2))*2.5</f>
        <v>4.4400000000000004</v>
      </c>
      <c r="N3653" s="21">
        <f>IF(-(Tabelle1[[#This Row],[80%/20% SCOP]]-5.5)/5.5=1,"n.a.",-(Tabelle1[[#This Row],[80%/20% SCOP]]-5.5)/5.5)</f>
        <v>0.19272727272727266</v>
      </c>
    </row>
    <row r="3654" spans="1:14" ht="20.100000000000001" customHeight="1" x14ac:dyDescent="0.25">
      <c r="A3654" s="24">
        <v>16007805</v>
      </c>
      <c r="B3654" s="15" t="s">
        <v>3161</v>
      </c>
      <c r="C3654" s="15" t="s">
        <v>3721</v>
      </c>
      <c r="D3654" s="16" t="s">
        <v>2</v>
      </c>
      <c r="E3654" s="17">
        <v>183.19</v>
      </c>
      <c r="F3654" s="18">
        <v>1.49</v>
      </c>
      <c r="G3654" s="17"/>
      <c r="H3654" s="16"/>
      <c r="I3654" s="16" t="s">
        <v>355</v>
      </c>
      <c r="J3654" s="16" t="s">
        <v>15</v>
      </c>
      <c r="K3654" s="16" t="s">
        <v>4</v>
      </c>
      <c r="L3654" s="19">
        <f>IF(Tabelle1[[#This Row],[Heizleistung (55°C)]]=0,Tabelle1[[#This Row],[Heizleistung (35°C)]],(Tabelle1[[#This Row],[Heizleistung (35°C)]]+Tabelle1[[#This Row],[Heizleistung (55°C)]])/2)</f>
        <v>183.19</v>
      </c>
      <c r="M3654" s="20">
        <f>IF(Tabelle1[[#This Row],[Etas 55°C]]=0,0,(Tabelle1[[#This Row],[Etas 35°C]]*0.8+Tabelle1[[#This Row],[Etas 55°C]]*0.2))*2.5</f>
        <v>0</v>
      </c>
      <c r="N3654" s="21" t="str">
        <f>IF(-(Tabelle1[[#This Row],[80%/20% SCOP]]-5.5)/5.5=1,"n.a.",-(Tabelle1[[#This Row],[80%/20% SCOP]]-5.5)/5.5)</f>
        <v>n.a.</v>
      </c>
    </row>
    <row r="3655" spans="1:14" ht="20.100000000000001" customHeight="1" x14ac:dyDescent="0.25">
      <c r="A3655" s="24">
        <v>16009535</v>
      </c>
      <c r="B3655" s="15" t="s">
        <v>3161</v>
      </c>
      <c r="C3655" s="15" t="s">
        <v>3722</v>
      </c>
      <c r="D3655" s="16" t="s">
        <v>2</v>
      </c>
      <c r="E3655" s="17">
        <v>6</v>
      </c>
      <c r="F3655" s="18">
        <v>1.75</v>
      </c>
      <c r="G3655" s="17">
        <v>6</v>
      </c>
      <c r="H3655" s="18">
        <v>1.3</v>
      </c>
      <c r="I3655" s="16" t="s">
        <v>40</v>
      </c>
      <c r="J3655" s="16" t="s">
        <v>4</v>
      </c>
      <c r="K3655" s="16" t="s">
        <v>4</v>
      </c>
      <c r="L3655" s="19">
        <f>IF(Tabelle1[[#This Row],[Heizleistung (55°C)]]=0,Tabelle1[[#This Row],[Heizleistung (35°C)]],(Tabelle1[[#This Row],[Heizleistung (35°C)]]+Tabelle1[[#This Row],[Heizleistung (55°C)]])/2)</f>
        <v>6</v>
      </c>
      <c r="M3655" s="20">
        <f>IF(Tabelle1[[#This Row],[Etas 55°C]]=0,0,(Tabelle1[[#This Row],[Etas 35°C]]*0.8+Tabelle1[[#This Row],[Etas 55°C]]*0.2))*2.5</f>
        <v>4.1500000000000004</v>
      </c>
      <c r="N3655" s="21">
        <f>IF(-(Tabelle1[[#This Row],[80%/20% SCOP]]-5.5)/5.5=1,"n.a.",-(Tabelle1[[#This Row],[80%/20% SCOP]]-5.5)/5.5)</f>
        <v>0.2454545454545454</v>
      </c>
    </row>
    <row r="3656" spans="1:14" ht="20.100000000000001" customHeight="1" x14ac:dyDescent="0.25">
      <c r="A3656" s="24">
        <v>16007967</v>
      </c>
      <c r="B3656" s="15" t="s">
        <v>3161</v>
      </c>
      <c r="C3656" s="15" t="s">
        <v>3723</v>
      </c>
      <c r="D3656" s="16" t="s">
        <v>2</v>
      </c>
      <c r="E3656" s="17">
        <v>240.83</v>
      </c>
      <c r="F3656" s="18">
        <v>1.54</v>
      </c>
      <c r="G3656" s="17"/>
      <c r="H3656" s="16"/>
      <c r="I3656" s="16" t="s">
        <v>355</v>
      </c>
      <c r="J3656" s="16" t="s">
        <v>15</v>
      </c>
      <c r="K3656" s="16" t="s">
        <v>4</v>
      </c>
      <c r="L3656" s="19">
        <f>IF(Tabelle1[[#This Row],[Heizleistung (55°C)]]=0,Tabelle1[[#This Row],[Heizleistung (35°C)]],(Tabelle1[[#This Row],[Heizleistung (35°C)]]+Tabelle1[[#This Row],[Heizleistung (55°C)]])/2)</f>
        <v>240.83</v>
      </c>
      <c r="M3656" s="20">
        <f>IF(Tabelle1[[#This Row],[Etas 55°C]]=0,0,(Tabelle1[[#This Row],[Etas 35°C]]*0.8+Tabelle1[[#This Row],[Etas 55°C]]*0.2))*2.5</f>
        <v>0</v>
      </c>
      <c r="N3656" s="21" t="str">
        <f>IF(-(Tabelle1[[#This Row],[80%/20% SCOP]]-5.5)/5.5=1,"n.a.",-(Tabelle1[[#This Row],[80%/20% SCOP]]-5.5)/5.5)</f>
        <v>n.a.</v>
      </c>
    </row>
    <row r="3657" spans="1:14" ht="20.100000000000001" customHeight="1" x14ac:dyDescent="0.25">
      <c r="A3657" s="24">
        <v>16009083</v>
      </c>
      <c r="B3657" s="15" t="s">
        <v>3161</v>
      </c>
      <c r="C3657" s="15" t="s">
        <v>3724</v>
      </c>
      <c r="D3657" s="16" t="s">
        <v>2</v>
      </c>
      <c r="E3657" s="17">
        <v>17</v>
      </c>
      <c r="F3657" s="18">
        <v>1.65</v>
      </c>
      <c r="G3657" s="17">
        <v>15.8</v>
      </c>
      <c r="H3657" s="18">
        <v>1.28</v>
      </c>
      <c r="I3657" s="16" t="s">
        <v>109</v>
      </c>
      <c r="J3657" s="16" t="s">
        <v>4</v>
      </c>
      <c r="K3657" s="16" t="s">
        <v>4</v>
      </c>
      <c r="L3657" s="19">
        <f>IF(Tabelle1[[#This Row],[Heizleistung (55°C)]]=0,Tabelle1[[#This Row],[Heizleistung (35°C)]],(Tabelle1[[#This Row],[Heizleistung (35°C)]]+Tabelle1[[#This Row],[Heizleistung (55°C)]])/2)</f>
        <v>16.399999999999999</v>
      </c>
      <c r="M3657" s="20">
        <f>IF(Tabelle1[[#This Row],[Etas 55°C]]=0,0,(Tabelle1[[#This Row],[Etas 35°C]]*0.8+Tabelle1[[#This Row],[Etas 55°C]]*0.2))*2.5</f>
        <v>3.9400000000000004</v>
      </c>
      <c r="N3657" s="21">
        <f>IF(-(Tabelle1[[#This Row],[80%/20% SCOP]]-5.5)/5.5=1,"n.a.",-(Tabelle1[[#This Row],[80%/20% SCOP]]-5.5)/5.5)</f>
        <v>0.28363636363636358</v>
      </c>
    </row>
    <row r="3658" spans="1:14" ht="20.100000000000001" customHeight="1" x14ac:dyDescent="0.25">
      <c r="A3658" s="24">
        <v>16008454</v>
      </c>
      <c r="B3658" s="15" t="s">
        <v>3161</v>
      </c>
      <c r="C3658" s="15" t="s">
        <v>3725</v>
      </c>
      <c r="D3658" s="16" t="s">
        <v>2</v>
      </c>
      <c r="E3658" s="17">
        <v>115.09</v>
      </c>
      <c r="F3658" s="18">
        <v>1.58</v>
      </c>
      <c r="G3658" s="17"/>
      <c r="H3658" s="16"/>
      <c r="I3658" s="16" t="s">
        <v>109</v>
      </c>
      <c r="J3658" s="16" t="s">
        <v>15</v>
      </c>
      <c r="K3658" s="16" t="s">
        <v>4</v>
      </c>
      <c r="L3658" s="19">
        <f>IF(Tabelle1[[#This Row],[Heizleistung (55°C)]]=0,Tabelle1[[#This Row],[Heizleistung (35°C)]],(Tabelle1[[#This Row],[Heizleistung (35°C)]]+Tabelle1[[#This Row],[Heizleistung (55°C)]])/2)</f>
        <v>115.09</v>
      </c>
      <c r="M3658" s="20">
        <f>IF(Tabelle1[[#This Row],[Etas 55°C]]=0,0,(Tabelle1[[#This Row],[Etas 35°C]]*0.8+Tabelle1[[#This Row],[Etas 55°C]]*0.2))*2.5</f>
        <v>0</v>
      </c>
      <c r="N3658" s="21" t="str">
        <f>IF(-(Tabelle1[[#This Row],[80%/20% SCOP]]-5.5)/5.5=1,"n.a.",-(Tabelle1[[#This Row],[80%/20% SCOP]]-5.5)/5.5)</f>
        <v>n.a.</v>
      </c>
    </row>
    <row r="3659" spans="1:14" ht="20.100000000000001" customHeight="1" x14ac:dyDescent="0.25">
      <c r="A3659" s="24">
        <v>16014286</v>
      </c>
      <c r="B3659" s="15" t="s">
        <v>3161</v>
      </c>
      <c r="C3659" s="15" t="s">
        <v>3726</v>
      </c>
      <c r="D3659" s="16" t="s">
        <v>2</v>
      </c>
      <c r="E3659" s="17">
        <v>8</v>
      </c>
      <c r="F3659" s="18">
        <v>1.84</v>
      </c>
      <c r="G3659" s="17">
        <v>8</v>
      </c>
      <c r="H3659" s="18">
        <v>1.3</v>
      </c>
      <c r="I3659" s="16" t="s">
        <v>40</v>
      </c>
      <c r="J3659" s="16" t="s">
        <v>4</v>
      </c>
      <c r="K3659" s="16" t="s">
        <v>4</v>
      </c>
      <c r="L3659" s="19">
        <f>IF(Tabelle1[[#This Row],[Heizleistung (55°C)]]=0,Tabelle1[[#This Row],[Heizleistung (35°C)]],(Tabelle1[[#This Row],[Heizleistung (35°C)]]+Tabelle1[[#This Row],[Heizleistung (55°C)]])/2)</f>
        <v>8</v>
      </c>
      <c r="M3659" s="20">
        <f>IF(Tabelle1[[#This Row],[Etas 55°C]]=0,0,(Tabelle1[[#This Row],[Etas 35°C]]*0.8+Tabelle1[[#This Row],[Etas 55°C]]*0.2))*2.5</f>
        <v>4.33</v>
      </c>
      <c r="N3659" s="21">
        <f>IF(-(Tabelle1[[#This Row],[80%/20% SCOP]]-5.5)/5.5=1,"n.a.",-(Tabelle1[[#This Row],[80%/20% SCOP]]-5.5)/5.5)</f>
        <v>0.21272727272727271</v>
      </c>
    </row>
    <row r="3660" spans="1:14" ht="20.100000000000001" customHeight="1" x14ac:dyDescent="0.25">
      <c r="A3660" s="24">
        <v>16006787</v>
      </c>
      <c r="B3660" s="15" t="s">
        <v>3161</v>
      </c>
      <c r="C3660" s="15" t="s">
        <v>3727</v>
      </c>
      <c r="D3660" s="16" t="s">
        <v>2</v>
      </c>
      <c r="E3660" s="17">
        <v>6</v>
      </c>
      <c r="F3660" s="18">
        <v>1.75</v>
      </c>
      <c r="G3660" s="17">
        <v>6</v>
      </c>
      <c r="H3660" s="18">
        <v>1.3</v>
      </c>
      <c r="I3660" s="16" t="s">
        <v>40</v>
      </c>
      <c r="J3660" s="16" t="s">
        <v>4</v>
      </c>
      <c r="K3660" s="16" t="s">
        <v>4</v>
      </c>
      <c r="L3660" s="19">
        <f>IF(Tabelle1[[#This Row],[Heizleistung (55°C)]]=0,Tabelle1[[#This Row],[Heizleistung (35°C)]],(Tabelle1[[#This Row],[Heizleistung (35°C)]]+Tabelle1[[#This Row],[Heizleistung (55°C)]])/2)</f>
        <v>6</v>
      </c>
      <c r="M3660" s="20">
        <f>IF(Tabelle1[[#This Row],[Etas 55°C]]=0,0,(Tabelle1[[#This Row],[Etas 35°C]]*0.8+Tabelle1[[#This Row],[Etas 55°C]]*0.2))*2.5</f>
        <v>4.1500000000000004</v>
      </c>
      <c r="N3660" s="21">
        <f>IF(-(Tabelle1[[#This Row],[80%/20% SCOP]]-5.5)/5.5=1,"n.a.",-(Tabelle1[[#This Row],[80%/20% SCOP]]-5.5)/5.5)</f>
        <v>0.2454545454545454</v>
      </c>
    </row>
    <row r="3661" spans="1:14" ht="20.100000000000001" customHeight="1" x14ac:dyDescent="0.25">
      <c r="A3661" s="24">
        <v>16014190</v>
      </c>
      <c r="B3661" s="15" t="s">
        <v>3161</v>
      </c>
      <c r="C3661" s="15" t="s">
        <v>3728</v>
      </c>
      <c r="D3661" s="16" t="s">
        <v>2</v>
      </c>
      <c r="E3661" s="17">
        <v>4.7</v>
      </c>
      <c r="F3661" s="18">
        <v>1.96</v>
      </c>
      <c r="G3661" s="17">
        <v>4.5</v>
      </c>
      <c r="H3661" s="18">
        <v>1.33</v>
      </c>
      <c r="I3661" s="16" t="s">
        <v>40</v>
      </c>
      <c r="J3661" s="16" t="s">
        <v>4</v>
      </c>
      <c r="K3661" s="16" t="s">
        <v>4</v>
      </c>
      <c r="L3661" s="19">
        <f>IF(Tabelle1[[#This Row],[Heizleistung (55°C)]]=0,Tabelle1[[#This Row],[Heizleistung (35°C)]],(Tabelle1[[#This Row],[Heizleistung (35°C)]]+Tabelle1[[#This Row],[Heizleistung (55°C)]])/2)</f>
        <v>4.5999999999999996</v>
      </c>
      <c r="M3661" s="20">
        <f>IF(Tabelle1[[#This Row],[Etas 55°C]]=0,0,(Tabelle1[[#This Row],[Etas 35°C]]*0.8+Tabelle1[[#This Row],[Etas 55°C]]*0.2))*2.5</f>
        <v>4.585</v>
      </c>
      <c r="N3661" s="21">
        <f>IF(-(Tabelle1[[#This Row],[80%/20% SCOP]]-5.5)/5.5=1,"n.a.",-(Tabelle1[[#This Row],[80%/20% SCOP]]-5.5)/5.5)</f>
        <v>0.16636363636363638</v>
      </c>
    </row>
    <row r="3662" spans="1:14" ht="20.100000000000001" customHeight="1" x14ac:dyDescent="0.25">
      <c r="A3662" s="24">
        <v>16014220</v>
      </c>
      <c r="B3662" s="15" t="s">
        <v>3161</v>
      </c>
      <c r="C3662" s="15" t="s">
        <v>3729</v>
      </c>
      <c r="D3662" s="16" t="s">
        <v>2</v>
      </c>
      <c r="E3662" s="17">
        <v>6.1</v>
      </c>
      <c r="F3662" s="18">
        <v>1.89</v>
      </c>
      <c r="G3662" s="17">
        <v>6</v>
      </c>
      <c r="H3662" s="18">
        <v>1.36</v>
      </c>
      <c r="I3662" s="16" t="s">
        <v>40</v>
      </c>
      <c r="J3662" s="16" t="s">
        <v>4</v>
      </c>
      <c r="K3662" s="16" t="s">
        <v>4</v>
      </c>
      <c r="L3662" s="19">
        <f>IF(Tabelle1[[#This Row],[Heizleistung (55°C)]]=0,Tabelle1[[#This Row],[Heizleistung (35°C)]],(Tabelle1[[#This Row],[Heizleistung (35°C)]]+Tabelle1[[#This Row],[Heizleistung (55°C)]])/2)</f>
        <v>6.05</v>
      </c>
      <c r="M3662" s="20">
        <f>IF(Tabelle1[[#This Row],[Etas 55°C]]=0,0,(Tabelle1[[#This Row],[Etas 35°C]]*0.8+Tabelle1[[#This Row],[Etas 55°C]]*0.2))*2.5</f>
        <v>4.46</v>
      </c>
      <c r="N3662" s="21">
        <f>IF(-(Tabelle1[[#This Row],[80%/20% SCOP]]-5.5)/5.5=1,"n.a.",-(Tabelle1[[#This Row],[80%/20% SCOP]]-5.5)/5.5)</f>
        <v>0.18909090909090909</v>
      </c>
    </row>
    <row r="3663" spans="1:14" ht="20.100000000000001" customHeight="1" x14ac:dyDescent="0.25">
      <c r="A3663" s="24">
        <v>16008019</v>
      </c>
      <c r="B3663" s="15" t="s">
        <v>3161</v>
      </c>
      <c r="C3663" s="15" t="s">
        <v>3730</v>
      </c>
      <c r="D3663" s="16" t="s">
        <v>2</v>
      </c>
      <c r="E3663" s="17">
        <v>319.16000000000003</v>
      </c>
      <c r="F3663" s="18">
        <v>1.48</v>
      </c>
      <c r="G3663" s="17"/>
      <c r="H3663" s="16"/>
      <c r="I3663" s="16" t="s">
        <v>355</v>
      </c>
      <c r="J3663" s="16" t="s">
        <v>15</v>
      </c>
      <c r="K3663" s="16" t="s">
        <v>4</v>
      </c>
      <c r="L3663" s="19">
        <f>IF(Tabelle1[[#This Row],[Heizleistung (55°C)]]=0,Tabelle1[[#This Row],[Heizleistung (35°C)]],(Tabelle1[[#This Row],[Heizleistung (35°C)]]+Tabelle1[[#This Row],[Heizleistung (55°C)]])/2)</f>
        <v>319.16000000000003</v>
      </c>
      <c r="M3663" s="20">
        <f>IF(Tabelle1[[#This Row],[Etas 55°C]]=0,0,(Tabelle1[[#This Row],[Etas 35°C]]*0.8+Tabelle1[[#This Row],[Etas 55°C]]*0.2))*2.5</f>
        <v>0</v>
      </c>
      <c r="N3663" s="21" t="str">
        <f>IF(-(Tabelle1[[#This Row],[80%/20% SCOP]]-5.5)/5.5=1,"n.a.",-(Tabelle1[[#This Row],[80%/20% SCOP]]-5.5)/5.5)</f>
        <v>n.a.</v>
      </c>
    </row>
    <row r="3664" spans="1:14" ht="20.100000000000001" customHeight="1" x14ac:dyDescent="0.25">
      <c r="A3664" s="24">
        <v>16008208</v>
      </c>
      <c r="B3664" s="15" t="s">
        <v>3161</v>
      </c>
      <c r="C3664" s="15" t="s">
        <v>3731</v>
      </c>
      <c r="D3664" s="16" t="s">
        <v>2</v>
      </c>
      <c r="E3664" s="17">
        <v>737.55</v>
      </c>
      <c r="F3664" s="18">
        <v>1.56</v>
      </c>
      <c r="G3664" s="17"/>
      <c r="H3664" s="16"/>
      <c r="I3664" s="16" t="s">
        <v>3166</v>
      </c>
      <c r="J3664" s="16" t="s">
        <v>15</v>
      </c>
      <c r="K3664" s="16" t="s">
        <v>4</v>
      </c>
      <c r="L3664" s="19">
        <f>IF(Tabelle1[[#This Row],[Heizleistung (55°C)]]=0,Tabelle1[[#This Row],[Heizleistung (35°C)]],(Tabelle1[[#This Row],[Heizleistung (35°C)]]+Tabelle1[[#This Row],[Heizleistung (55°C)]])/2)</f>
        <v>737.55</v>
      </c>
      <c r="M3664" s="20">
        <f>IF(Tabelle1[[#This Row],[Etas 55°C]]=0,0,(Tabelle1[[#This Row],[Etas 35°C]]*0.8+Tabelle1[[#This Row],[Etas 55°C]]*0.2))*2.5</f>
        <v>0</v>
      </c>
      <c r="N3664" s="21" t="str">
        <f>IF(-(Tabelle1[[#This Row],[80%/20% SCOP]]-5.5)/5.5=1,"n.a.",-(Tabelle1[[#This Row],[80%/20% SCOP]]-5.5)/5.5)</f>
        <v>n.a.</v>
      </c>
    </row>
    <row r="3665" spans="1:14" ht="20.100000000000001" customHeight="1" x14ac:dyDescent="0.25">
      <c r="A3665" s="24">
        <v>16010796</v>
      </c>
      <c r="B3665" s="15" t="s">
        <v>3161</v>
      </c>
      <c r="C3665" s="15" t="s">
        <v>3732</v>
      </c>
      <c r="D3665" s="16" t="s">
        <v>2</v>
      </c>
      <c r="E3665" s="17">
        <v>5</v>
      </c>
      <c r="F3665" s="18">
        <v>1.82</v>
      </c>
      <c r="G3665" s="17">
        <v>5</v>
      </c>
      <c r="H3665" s="18">
        <v>1.38</v>
      </c>
      <c r="I3665" s="16" t="s">
        <v>3</v>
      </c>
      <c r="J3665" s="16" t="s">
        <v>4</v>
      </c>
      <c r="K3665" s="16" t="s">
        <v>4</v>
      </c>
      <c r="L3665" s="19">
        <f>IF(Tabelle1[[#This Row],[Heizleistung (55°C)]]=0,Tabelle1[[#This Row],[Heizleistung (35°C)]],(Tabelle1[[#This Row],[Heizleistung (35°C)]]+Tabelle1[[#This Row],[Heizleistung (55°C)]])/2)</f>
        <v>5</v>
      </c>
      <c r="M3665" s="20">
        <f>IF(Tabelle1[[#This Row],[Etas 55°C]]=0,0,(Tabelle1[[#This Row],[Etas 35°C]]*0.8+Tabelle1[[#This Row],[Etas 55°C]]*0.2))*2.5</f>
        <v>4.33</v>
      </c>
      <c r="N3665" s="21">
        <f>IF(-(Tabelle1[[#This Row],[80%/20% SCOP]]-5.5)/5.5=1,"n.a.",-(Tabelle1[[#This Row],[80%/20% SCOP]]-5.5)/5.5)</f>
        <v>0.21272727272727271</v>
      </c>
    </row>
    <row r="3666" spans="1:14" ht="20.100000000000001" customHeight="1" x14ac:dyDescent="0.25">
      <c r="A3666" s="24">
        <v>16008270</v>
      </c>
      <c r="B3666" s="15" t="s">
        <v>3161</v>
      </c>
      <c r="C3666" s="15" t="s">
        <v>3733</v>
      </c>
      <c r="D3666" s="16" t="s">
        <v>2</v>
      </c>
      <c r="E3666" s="17">
        <v>38.58</v>
      </c>
      <c r="F3666" s="18">
        <v>1.5</v>
      </c>
      <c r="G3666" s="17"/>
      <c r="H3666" s="16"/>
      <c r="I3666" s="16" t="s">
        <v>109</v>
      </c>
      <c r="J3666" s="16" t="s">
        <v>15</v>
      </c>
      <c r="K3666" s="16" t="s">
        <v>4</v>
      </c>
      <c r="L3666" s="19">
        <f>IF(Tabelle1[[#This Row],[Heizleistung (55°C)]]=0,Tabelle1[[#This Row],[Heizleistung (35°C)]],(Tabelle1[[#This Row],[Heizleistung (35°C)]]+Tabelle1[[#This Row],[Heizleistung (55°C)]])/2)</f>
        <v>38.58</v>
      </c>
      <c r="M3666" s="20">
        <f>IF(Tabelle1[[#This Row],[Etas 55°C]]=0,0,(Tabelle1[[#This Row],[Etas 35°C]]*0.8+Tabelle1[[#This Row],[Etas 55°C]]*0.2))*2.5</f>
        <v>0</v>
      </c>
      <c r="N3666" s="21" t="str">
        <f>IF(-(Tabelle1[[#This Row],[80%/20% SCOP]]-5.5)/5.5=1,"n.a.",-(Tabelle1[[#This Row],[80%/20% SCOP]]-5.5)/5.5)</f>
        <v>n.a.</v>
      </c>
    </row>
    <row r="3667" spans="1:14" ht="20.100000000000001" customHeight="1" x14ac:dyDescent="0.25">
      <c r="A3667" s="24">
        <v>16014351</v>
      </c>
      <c r="B3667" s="15" t="s">
        <v>3161</v>
      </c>
      <c r="C3667" s="15" t="s">
        <v>3734</v>
      </c>
      <c r="D3667" s="16" t="s">
        <v>2</v>
      </c>
      <c r="E3667" s="17">
        <v>12.1</v>
      </c>
      <c r="F3667" s="18">
        <v>1.82</v>
      </c>
      <c r="G3667" s="17">
        <v>12.1</v>
      </c>
      <c r="H3667" s="18">
        <v>1.38</v>
      </c>
      <c r="I3667" s="16" t="s">
        <v>40</v>
      </c>
      <c r="J3667" s="16" t="s">
        <v>4</v>
      </c>
      <c r="K3667" s="16" t="s">
        <v>4</v>
      </c>
      <c r="L3667" s="19">
        <f>IF(Tabelle1[[#This Row],[Heizleistung (55°C)]]=0,Tabelle1[[#This Row],[Heizleistung (35°C)]],(Tabelle1[[#This Row],[Heizleistung (35°C)]]+Tabelle1[[#This Row],[Heizleistung (55°C)]])/2)</f>
        <v>12.1</v>
      </c>
      <c r="M3667" s="20">
        <f>IF(Tabelle1[[#This Row],[Etas 55°C]]=0,0,(Tabelle1[[#This Row],[Etas 35°C]]*0.8+Tabelle1[[#This Row],[Etas 55°C]]*0.2))*2.5</f>
        <v>4.33</v>
      </c>
      <c r="N3667" s="21">
        <f>IF(-(Tabelle1[[#This Row],[80%/20% SCOP]]-5.5)/5.5=1,"n.a.",-(Tabelle1[[#This Row],[80%/20% SCOP]]-5.5)/5.5)</f>
        <v>0.21272727272727271</v>
      </c>
    </row>
    <row r="3668" spans="1:14" ht="20.100000000000001" customHeight="1" x14ac:dyDescent="0.25">
      <c r="A3668" s="24">
        <v>16009001</v>
      </c>
      <c r="B3668" s="15" t="s">
        <v>3161</v>
      </c>
      <c r="C3668" s="15" t="s">
        <v>3735</v>
      </c>
      <c r="D3668" s="16" t="s">
        <v>2</v>
      </c>
      <c r="E3668" s="17">
        <v>17</v>
      </c>
      <c r="F3668" s="18">
        <v>1.65</v>
      </c>
      <c r="G3668" s="17">
        <v>15.8</v>
      </c>
      <c r="H3668" s="18">
        <v>1.28</v>
      </c>
      <c r="I3668" s="16" t="s">
        <v>109</v>
      </c>
      <c r="J3668" s="16" t="s">
        <v>4</v>
      </c>
      <c r="K3668" s="16" t="s">
        <v>4</v>
      </c>
      <c r="L3668" s="19">
        <f>IF(Tabelle1[[#This Row],[Heizleistung (55°C)]]=0,Tabelle1[[#This Row],[Heizleistung (35°C)]],(Tabelle1[[#This Row],[Heizleistung (35°C)]]+Tabelle1[[#This Row],[Heizleistung (55°C)]])/2)</f>
        <v>16.399999999999999</v>
      </c>
      <c r="M3668" s="20">
        <f>IF(Tabelle1[[#This Row],[Etas 55°C]]=0,0,(Tabelle1[[#This Row],[Etas 35°C]]*0.8+Tabelle1[[#This Row],[Etas 55°C]]*0.2))*2.5</f>
        <v>3.9400000000000004</v>
      </c>
      <c r="N3668" s="21">
        <f>IF(-(Tabelle1[[#This Row],[80%/20% SCOP]]-5.5)/5.5=1,"n.a.",-(Tabelle1[[#This Row],[80%/20% SCOP]]-5.5)/5.5)</f>
        <v>0.28363636363636358</v>
      </c>
    </row>
    <row r="3669" spans="1:14" ht="20.100000000000001" customHeight="1" x14ac:dyDescent="0.25">
      <c r="A3669" s="24">
        <v>16008732</v>
      </c>
      <c r="B3669" s="15" t="s">
        <v>3161</v>
      </c>
      <c r="C3669" s="15" t="s">
        <v>3736</v>
      </c>
      <c r="D3669" s="16" t="s">
        <v>2</v>
      </c>
      <c r="E3669" s="17">
        <v>271.48</v>
      </c>
      <c r="F3669" s="18">
        <v>1.54</v>
      </c>
      <c r="G3669" s="17"/>
      <c r="H3669" s="16"/>
      <c r="I3669" s="16" t="s">
        <v>355</v>
      </c>
      <c r="J3669" s="16" t="s">
        <v>15</v>
      </c>
      <c r="K3669" s="16" t="s">
        <v>4</v>
      </c>
      <c r="L3669" s="19">
        <f>IF(Tabelle1[[#This Row],[Heizleistung (55°C)]]=0,Tabelle1[[#This Row],[Heizleistung (35°C)]],(Tabelle1[[#This Row],[Heizleistung (35°C)]]+Tabelle1[[#This Row],[Heizleistung (55°C)]])/2)</f>
        <v>271.48</v>
      </c>
      <c r="M3669" s="20">
        <f>IF(Tabelle1[[#This Row],[Etas 55°C]]=0,0,(Tabelle1[[#This Row],[Etas 35°C]]*0.8+Tabelle1[[#This Row],[Etas 55°C]]*0.2))*2.5</f>
        <v>0</v>
      </c>
      <c r="N3669" s="21" t="str">
        <f>IF(-(Tabelle1[[#This Row],[80%/20% SCOP]]-5.5)/5.5=1,"n.a.",-(Tabelle1[[#This Row],[80%/20% SCOP]]-5.5)/5.5)</f>
        <v>n.a.</v>
      </c>
    </row>
    <row r="3670" spans="1:14" ht="20.100000000000001" customHeight="1" x14ac:dyDescent="0.25">
      <c r="A3670" s="24">
        <v>16014221</v>
      </c>
      <c r="B3670" s="15" t="s">
        <v>3161</v>
      </c>
      <c r="C3670" s="15" t="s">
        <v>3737</v>
      </c>
      <c r="D3670" s="16" t="s">
        <v>2</v>
      </c>
      <c r="E3670" s="17">
        <v>6.1</v>
      </c>
      <c r="F3670" s="18">
        <v>1.89</v>
      </c>
      <c r="G3670" s="17">
        <v>6</v>
      </c>
      <c r="H3670" s="18">
        <v>1.36</v>
      </c>
      <c r="I3670" s="16" t="s">
        <v>40</v>
      </c>
      <c r="J3670" s="16" t="s">
        <v>4</v>
      </c>
      <c r="K3670" s="16" t="s">
        <v>4</v>
      </c>
      <c r="L3670" s="19">
        <f>IF(Tabelle1[[#This Row],[Heizleistung (55°C)]]=0,Tabelle1[[#This Row],[Heizleistung (35°C)]],(Tabelle1[[#This Row],[Heizleistung (35°C)]]+Tabelle1[[#This Row],[Heizleistung (55°C)]])/2)</f>
        <v>6.05</v>
      </c>
      <c r="M3670" s="20">
        <f>IF(Tabelle1[[#This Row],[Etas 55°C]]=0,0,(Tabelle1[[#This Row],[Etas 35°C]]*0.8+Tabelle1[[#This Row],[Etas 55°C]]*0.2))*2.5</f>
        <v>4.46</v>
      </c>
      <c r="N3670" s="21">
        <f>IF(-(Tabelle1[[#This Row],[80%/20% SCOP]]-5.5)/5.5=1,"n.a.",-(Tabelle1[[#This Row],[80%/20% SCOP]]-5.5)/5.5)</f>
        <v>0.18909090909090909</v>
      </c>
    </row>
    <row r="3671" spans="1:14" ht="20.100000000000001" customHeight="1" x14ac:dyDescent="0.25">
      <c r="A3671" s="24">
        <v>16007983</v>
      </c>
      <c r="B3671" s="15" t="s">
        <v>3161</v>
      </c>
      <c r="C3671" s="15" t="s">
        <v>3738</v>
      </c>
      <c r="D3671" s="16" t="s">
        <v>2</v>
      </c>
      <c r="E3671" s="17">
        <v>112.19</v>
      </c>
      <c r="F3671" s="18">
        <v>1.56</v>
      </c>
      <c r="G3671" s="17"/>
      <c r="H3671" s="16"/>
      <c r="I3671" s="16" t="s">
        <v>355</v>
      </c>
      <c r="J3671" s="16" t="s">
        <v>15</v>
      </c>
      <c r="K3671" s="16" t="s">
        <v>4</v>
      </c>
      <c r="L3671" s="19">
        <f>IF(Tabelle1[[#This Row],[Heizleistung (55°C)]]=0,Tabelle1[[#This Row],[Heizleistung (35°C)]],(Tabelle1[[#This Row],[Heizleistung (35°C)]]+Tabelle1[[#This Row],[Heizleistung (55°C)]])/2)</f>
        <v>112.19</v>
      </c>
      <c r="M3671" s="20">
        <f>IF(Tabelle1[[#This Row],[Etas 55°C]]=0,0,(Tabelle1[[#This Row],[Etas 35°C]]*0.8+Tabelle1[[#This Row],[Etas 55°C]]*0.2))*2.5</f>
        <v>0</v>
      </c>
      <c r="N3671" s="21" t="str">
        <f>IF(-(Tabelle1[[#This Row],[80%/20% SCOP]]-5.5)/5.5=1,"n.a.",-(Tabelle1[[#This Row],[80%/20% SCOP]]-5.5)/5.5)</f>
        <v>n.a.</v>
      </c>
    </row>
    <row r="3672" spans="1:14" ht="20.100000000000001" customHeight="1" x14ac:dyDescent="0.25">
      <c r="A3672" s="24">
        <v>16009007</v>
      </c>
      <c r="B3672" s="15" t="s">
        <v>3161</v>
      </c>
      <c r="C3672" s="15" t="s">
        <v>3739</v>
      </c>
      <c r="D3672" s="16" t="s">
        <v>2</v>
      </c>
      <c r="E3672" s="17">
        <v>7.1</v>
      </c>
      <c r="F3672" s="18">
        <v>1.87</v>
      </c>
      <c r="G3672" s="17">
        <v>7.1</v>
      </c>
      <c r="H3672" s="18">
        <v>1.33</v>
      </c>
      <c r="I3672" s="16" t="s">
        <v>40</v>
      </c>
      <c r="J3672" s="16" t="s">
        <v>4</v>
      </c>
      <c r="K3672" s="16" t="s">
        <v>4</v>
      </c>
      <c r="L3672" s="19">
        <f>IF(Tabelle1[[#This Row],[Heizleistung (55°C)]]=0,Tabelle1[[#This Row],[Heizleistung (35°C)]],(Tabelle1[[#This Row],[Heizleistung (35°C)]]+Tabelle1[[#This Row],[Heizleistung (55°C)]])/2)</f>
        <v>7.1</v>
      </c>
      <c r="M3672" s="20">
        <f>IF(Tabelle1[[#This Row],[Etas 55°C]]=0,0,(Tabelle1[[#This Row],[Etas 35°C]]*0.8+Tabelle1[[#This Row],[Etas 55°C]]*0.2))*2.5</f>
        <v>4.4050000000000002</v>
      </c>
      <c r="N3672" s="21">
        <f>IF(-(Tabelle1[[#This Row],[80%/20% SCOP]]-5.5)/5.5=1,"n.a.",-(Tabelle1[[#This Row],[80%/20% SCOP]]-5.5)/5.5)</f>
        <v>0.19909090909090904</v>
      </c>
    </row>
    <row r="3673" spans="1:14" ht="20.100000000000001" customHeight="1" x14ac:dyDescent="0.25">
      <c r="A3673" s="24">
        <v>16008041</v>
      </c>
      <c r="B3673" s="15" t="s">
        <v>3161</v>
      </c>
      <c r="C3673" s="15" t="s">
        <v>3740</v>
      </c>
      <c r="D3673" s="16" t="s">
        <v>2</v>
      </c>
      <c r="E3673" s="17">
        <v>384.41</v>
      </c>
      <c r="F3673" s="18">
        <v>1.61</v>
      </c>
      <c r="G3673" s="17"/>
      <c r="H3673" s="16"/>
      <c r="I3673" s="16" t="s">
        <v>130</v>
      </c>
      <c r="J3673" s="16" t="s">
        <v>15</v>
      </c>
      <c r="K3673" s="16" t="s">
        <v>4</v>
      </c>
      <c r="L3673" s="19">
        <f>IF(Tabelle1[[#This Row],[Heizleistung (55°C)]]=0,Tabelle1[[#This Row],[Heizleistung (35°C)]],(Tabelle1[[#This Row],[Heizleistung (35°C)]]+Tabelle1[[#This Row],[Heizleistung (55°C)]])/2)</f>
        <v>384.41</v>
      </c>
      <c r="M3673" s="20">
        <f>IF(Tabelle1[[#This Row],[Etas 55°C]]=0,0,(Tabelle1[[#This Row],[Etas 35°C]]*0.8+Tabelle1[[#This Row],[Etas 55°C]]*0.2))*2.5</f>
        <v>0</v>
      </c>
      <c r="N3673" s="21" t="str">
        <f>IF(-(Tabelle1[[#This Row],[80%/20% SCOP]]-5.5)/5.5=1,"n.a.",-(Tabelle1[[#This Row],[80%/20% SCOP]]-5.5)/5.5)</f>
        <v>n.a.</v>
      </c>
    </row>
    <row r="3674" spans="1:14" ht="20.100000000000001" customHeight="1" x14ac:dyDescent="0.25">
      <c r="A3674" s="24">
        <v>16008199</v>
      </c>
      <c r="B3674" s="15" t="s">
        <v>3161</v>
      </c>
      <c r="C3674" s="15" t="s">
        <v>3741</v>
      </c>
      <c r="D3674" s="16" t="s">
        <v>2</v>
      </c>
      <c r="E3674" s="17">
        <v>96.22</v>
      </c>
      <c r="F3674" s="18">
        <v>1.64</v>
      </c>
      <c r="G3674" s="17"/>
      <c r="H3674" s="16"/>
      <c r="I3674" s="16" t="s">
        <v>109</v>
      </c>
      <c r="J3674" s="16" t="s">
        <v>15</v>
      </c>
      <c r="K3674" s="16" t="s">
        <v>4</v>
      </c>
      <c r="L3674" s="19">
        <f>IF(Tabelle1[[#This Row],[Heizleistung (55°C)]]=0,Tabelle1[[#This Row],[Heizleistung (35°C)]],(Tabelle1[[#This Row],[Heizleistung (35°C)]]+Tabelle1[[#This Row],[Heizleistung (55°C)]])/2)</f>
        <v>96.22</v>
      </c>
      <c r="M3674" s="20">
        <f>IF(Tabelle1[[#This Row],[Etas 55°C]]=0,0,(Tabelle1[[#This Row],[Etas 35°C]]*0.8+Tabelle1[[#This Row],[Etas 55°C]]*0.2))*2.5</f>
        <v>0</v>
      </c>
      <c r="N3674" s="21" t="str">
        <f>IF(-(Tabelle1[[#This Row],[80%/20% SCOP]]-5.5)/5.5=1,"n.a.",-(Tabelle1[[#This Row],[80%/20% SCOP]]-5.5)/5.5)</f>
        <v>n.a.</v>
      </c>
    </row>
    <row r="3675" spans="1:14" ht="20.100000000000001" customHeight="1" x14ac:dyDescent="0.25">
      <c r="A3675" s="24">
        <v>16014361</v>
      </c>
      <c r="B3675" s="15" t="s">
        <v>3161</v>
      </c>
      <c r="C3675" s="15" t="s">
        <v>3742</v>
      </c>
      <c r="D3675" s="16" t="s">
        <v>2</v>
      </c>
      <c r="E3675" s="17">
        <v>14</v>
      </c>
      <c r="F3675" s="18">
        <v>1.85</v>
      </c>
      <c r="G3675" s="17">
        <v>14</v>
      </c>
      <c r="H3675" s="18">
        <v>1.42</v>
      </c>
      <c r="I3675" s="16" t="s">
        <v>40</v>
      </c>
      <c r="J3675" s="16" t="s">
        <v>4</v>
      </c>
      <c r="K3675" s="16" t="s">
        <v>4</v>
      </c>
      <c r="L3675" s="19">
        <f>IF(Tabelle1[[#This Row],[Heizleistung (55°C)]]=0,Tabelle1[[#This Row],[Heizleistung (35°C)]],(Tabelle1[[#This Row],[Heizleistung (35°C)]]+Tabelle1[[#This Row],[Heizleistung (55°C)]])/2)</f>
        <v>14</v>
      </c>
      <c r="M3675" s="20">
        <f>IF(Tabelle1[[#This Row],[Etas 55°C]]=0,0,(Tabelle1[[#This Row],[Etas 35°C]]*0.8+Tabelle1[[#This Row],[Etas 55°C]]*0.2))*2.5</f>
        <v>4.41</v>
      </c>
      <c r="N3675" s="21">
        <f>IF(-(Tabelle1[[#This Row],[80%/20% SCOP]]-5.5)/5.5=1,"n.a.",-(Tabelle1[[#This Row],[80%/20% SCOP]]-5.5)/5.5)</f>
        <v>0.19818181818181815</v>
      </c>
    </row>
    <row r="3676" spans="1:14" ht="20.100000000000001" customHeight="1" x14ac:dyDescent="0.25">
      <c r="A3676" s="24">
        <v>16008183</v>
      </c>
      <c r="B3676" s="15" t="s">
        <v>3161</v>
      </c>
      <c r="C3676" s="15" t="s">
        <v>3743</v>
      </c>
      <c r="D3676" s="16" t="s">
        <v>2</v>
      </c>
      <c r="E3676" s="17">
        <v>608.72</v>
      </c>
      <c r="F3676" s="18">
        <v>1.64</v>
      </c>
      <c r="G3676" s="17"/>
      <c r="H3676" s="16"/>
      <c r="I3676" s="16" t="s">
        <v>3166</v>
      </c>
      <c r="J3676" s="16" t="s">
        <v>15</v>
      </c>
      <c r="K3676" s="16" t="s">
        <v>4</v>
      </c>
      <c r="L3676" s="19">
        <f>IF(Tabelle1[[#This Row],[Heizleistung (55°C)]]=0,Tabelle1[[#This Row],[Heizleistung (35°C)]],(Tabelle1[[#This Row],[Heizleistung (35°C)]]+Tabelle1[[#This Row],[Heizleistung (55°C)]])/2)</f>
        <v>608.72</v>
      </c>
      <c r="M3676" s="20">
        <f>IF(Tabelle1[[#This Row],[Etas 55°C]]=0,0,(Tabelle1[[#This Row],[Etas 35°C]]*0.8+Tabelle1[[#This Row],[Etas 55°C]]*0.2))*2.5</f>
        <v>0</v>
      </c>
      <c r="N3676" s="21" t="str">
        <f>IF(-(Tabelle1[[#This Row],[80%/20% SCOP]]-5.5)/5.5=1,"n.a.",-(Tabelle1[[#This Row],[80%/20% SCOP]]-5.5)/5.5)</f>
        <v>n.a.</v>
      </c>
    </row>
    <row r="3677" spans="1:14" ht="20.100000000000001" customHeight="1" x14ac:dyDescent="0.25">
      <c r="A3677" s="24">
        <v>16009493</v>
      </c>
      <c r="B3677" s="15" t="s">
        <v>3161</v>
      </c>
      <c r="C3677" s="15" t="s">
        <v>3744</v>
      </c>
      <c r="D3677" s="16" t="s">
        <v>2</v>
      </c>
      <c r="E3677" s="17">
        <v>12</v>
      </c>
      <c r="F3677" s="18">
        <v>1.76</v>
      </c>
      <c r="G3677" s="17">
        <v>12</v>
      </c>
      <c r="H3677" s="18">
        <v>1.28</v>
      </c>
      <c r="I3677" s="16" t="s">
        <v>40</v>
      </c>
      <c r="J3677" s="16" t="s">
        <v>4</v>
      </c>
      <c r="K3677" s="16" t="s">
        <v>4</v>
      </c>
      <c r="L3677" s="19">
        <f>IF(Tabelle1[[#This Row],[Heizleistung (55°C)]]=0,Tabelle1[[#This Row],[Heizleistung (35°C)]],(Tabelle1[[#This Row],[Heizleistung (35°C)]]+Tabelle1[[#This Row],[Heizleistung (55°C)]])/2)</f>
        <v>12</v>
      </c>
      <c r="M3677" s="20">
        <f>IF(Tabelle1[[#This Row],[Etas 55°C]]=0,0,(Tabelle1[[#This Row],[Etas 35°C]]*0.8+Tabelle1[[#This Row],[Etas 55°C]]*0.2))*2.5</f>
        <v>4.16</v>
      </c>
      <c r="N3677" s="21">
        <f>IF(-(Tabelle1[[#This Row],[80%/20% SCOP]]-5.5)/5.5=1,"n.a.",-(Tabelle1[[#This Row],[80%/20% SCOP]]-5.5)/5.5)</f>
        <v>0.24363636363636362</v>
      </c>
    </row>
    <row r="3678" spans="1:14" ht="20.100000000000001" customHeight="1" x14ac:dyDescent="0.25">
      <c r="A3678" s="24">
        <v>16008103</v>
      </c>
      <c r="B3678" s="15" t="s">
        <v>3161</v>
      </c>
      <c r="C3678" s="15" t="s">
        <v>3745</v>
      </c>
      <c r="D3678" s="16" t="s">
        <v>2</v>
      </c>
      <c r="E3678" s="17">
        <v>372.54</v>
      </c>
      <c r="F3678" s="18">
        <v>1.59</v>
      </c>
      <c r="G3678" s="17"/>
      <c r="H3678" s="16"/>
      <c r="I3678" s="16" t="s">
        <v>355</v>
      </c>
      <c r="J3678" s="16" t="s">
        <v>15</v>
      </c>
      <c r="K3678" s="16" t="s">
        <v>4</v>
      </c>
      <c r="L3678" s="19">
        <f>IF(Tabelle1[[#This Row],[Heizleistung (55°C)]]=0,Tabelle1[[#This Row],[Heizleistung (35°C)]],(Tabelle1[[#This Row],[Heizleistung (35°C)]]+Tabelle1[[#This Row],[Heizleistung (55°C)]])/2)</f>
        <v>372.54</v>
      </c>
      <c r="M3678" s="20">
        <f>IF(Tabelle1[[#This Row],[Etas 55°C]]=0,0,(Tabelle1[[#This Row],[Etas 35°C]]*0.8+Tabelle1[[#This Row],[Etas 55°C]]*0.2))*2.5</f>
        <v>0</v>
      </c>
      <c r="N3678" s="21" t="str">
        <f>IF(-(Tabelle1[[#This Row],[80%/20% SCOP]]-5.5)/5.5=1,"n.a.",-(Tabelle1[[#This Row],[80%/20% SCOP]]-5.5)/5.5)</f>
        <v>n.a.</v>
      </c>
    </row>
    <row r="3679" spans="1:14" ht="20.100000000000001" customHeight="1" x14ac:dyDescent="0.25">
      <c r="A3679" s="24">
        <v>16008321</v>
      </c>
      <c r="B3679" s="15" t="s">
        <v>3161</v>
      </c>
      <c r="C3679" s="15" t="s">
        <v>3746</v>
      </c>
      <c r="D3679" s="16" t="s">
        <v>2</v>
      </c>
      <c r="E3679" s="17">
        <v>115.09</v>
      </c>
      <c r="F3679" s="18">
        <v>1.58</v>
      </c>
      <c r="G3679" s="17"/>
      <c r="H3679" s="16"/>
      <c r="I3679" s="16" t="s">
        <v>109</v>
      </c>
      <c r="J3679" s="16" t="s">
        <v>15</v>
      </c>
      <c r="K3679" s="16" t="s">
        <v>4</v>
      </c>
      <c r="L3679" s="19">
        <f>IF(Tabelle1[[#This Row],[Heizleistung (55°C)]]=0,Tabelle1[[#This Row],[Heizleistung (35°C)]],(Tabelle1[[#This Row],[Heizleistung (35°C)]]+Tabelle1[[#This Row],[Heizleistung (55°C)]])/2)</f>
        <v>115.09</v>
      </c>
      <c r="M3679" s="20">
        <f>IF(Tabelle1[[#This Row],[Etas 55°C]]=0,0,(Tabelle1[[#This Row],[Etas 35°C]]*0.8+Tabelle1[[#This Row],[Etas 55°C]]*0.2))*2.5</f>
        <v>0</v>
      </c>
      <c r="N3679" s="21" t="str">
        <f>IF(-(Tabelle1[[#This Row],[80%/20% SCOP]]-5.5)/5.5=1,"n.a.",-(Tabelle1[[#This Row],[80%/20% SCOP]]-5.5)/5.5)</f>
        <v>n.a.</v>
      </c>
    </row>
    <row r="3680" spans="1:14" ht="20.100000000000001" customHeight="1" x14ac:dyDescent="0.25">
      <c r="A3680" s="24">
        <v>16009090</v>
      </c>
      <c r="B3680" s="15" t="s">
        <v>3161</v>
      </c>
      <c r="C3680" s="15" t="s">
        <v>3747</v>
      </c>
      <c r="D3680" s="16" t="s">
        <v>2</v>
      </c>
      <c r="E3680" s="17">
        <v>17</v>
      </c>
      <c r="F3680" s="18">
        <v>1.65</v>
      </c>
      <c r="G3680" s="17">
        <v>15.8</v>
      </c>
      <c r="H3680" s="18">
        <v>1.28</v>
      </c>
      <c r="I3680" s="16" t="s">
        <v>109</v>
      </c>
      <c r="J3680" s="16" t="s">
        <v>4</v>
      </c>
      <c r="K3680" s="16" t="s">
        <v>4</v>
      </c>
      <c r="L3680" s="19">
        <f>IF(Tabelle1[[#This Row],[Heizleistung (55°C)]]=0,Tabelle1[[#This Row],[Heizleistung (35°C)]],(Tabelle1[[#This Row],[Heizleistung (35°C)]]+Tabelle1[[#This Row],[Heizleistung (55°C)]])/2)</f>
        <v>16.399999999999999</v>
      </c>
      <c r="M3680" s="20">
        <f>IF(Tabelle1[[#This Row],[Etas 55°C]]=0,0,(Tabelle1[[#This Row],[Etas 35°C]]*0.8+Tabelle1[[#This Row],[Etas 55°C]]*0.2))*2.5</f>
        <v>3.9400000000000004</v>
      </c>
      <c r="N3680" s="21">
        <f>IF(-(Tabelle1[[#This Row],[80%/20% SCOP]]-5.5)/5.5=1,"n.a.",-(Tabelle1[[#This Row],[80%/20% SCOP]]-5.5)/5.5)</f>
        <v>0.28363636363636358</v>
      </c>
    </row>
    <row r="3681" spans="1:14" ht="20.100000000000001" customHeight="1" x14ac:dyDescent="0.25">
      <c r="A3681" s="24">
        <v>16014311</v>
      </c>
      <c r="B3681" s="15" t="s">
        <v>3161</v>
      </c>
      <c r="C3681" s="15" t="s">
        <v>3748</v>
      </c>
      <c r="D3681" s="16" t="s">
        <v>2</v>
      </c>
      <c r="E3681" s="17">
        <v>14</v>
      </c>
      <c r="F3681" s="18">
        <v>1.77</v>
      </c>
      <c r="G3681" s="17">
        <v>14</v>
      </c>
      <c r="H3681" s="18">
        <v>1.35</v>
      </c>
      <c r="I3681" s="16" t="s">
        <v>40</v>
      </c>
      <c r="J3681" s="16" t="s">
        <v>4</v>
      </c>
      <c r="K3681" s="16" t="s">
        <v>4</v>
      </c>
      <c r="L3681" s="19">
        <f>IF(Tabelle1[[#This Row],[Heizleistung (55°C)]]=0,Tabelle1[[#This Row],[Heizleistung (35°C)]],(Tabelle1[[#This Row],[Heizleistung (35°C)]]+Tabelle1[[#This Row],[Heizleistung (55°C)]])/2)</f>
        <v>14</v>
      </c>
      <c r="M3681" s="20">
        <f>IF(Tabelle1[[#This Row],[Etas 55°C]]=0,0,(Tabelle1[[#This Row],[Etas 35°C]]*0.8+Tabelle1[[#This Row],[Etas 55°C]]*0.2))*2.5</f>
        <v>4.2150000000000007</v>
      </c>
      <c r="N3681" s="21">
        <f>IF(-(Tabelle1[[#This Row],[80%/20% SCOP]]-5.5)/5.5=1,"n.a.",-(Tabelle1[[#This Row],[80%/20% SCOP]]-5.5)/5.5)</f>
        <v>0.2336363636363635</v>
      </c>
    </row>
    <row r="3682" spans="1:14" ht="20.100000000000001" customHeight="1" x14ac:dyDescent="0.25">
      <c r="A3682" s="24">
        <v>16009382</v>
      </c>
      <c r="B3682" s="15" t="s">
        <v>3161</v>
      </c>
      <c r="C3682" s="15" t="s">
        <v>3749</v>
      </c>
      <c r="D3682" s="16" t="s">
        <v>2</v>
      </c>
      <c r="E3682" s="17">
        <v>8</v>
      </c>
      <c r="F3682" s="18">
        <v>1.81</v>
      </c>
      <c r="G3682" s="17">
        <v>8</v>
      </c>
      <c r="H3682" s="18">
        <v>1.35</v>
      </c>
      <c r="I3682" s="16" t="s">
        <v>40</v>
      </c>
      <c r="J3682" s="16" t="s">
        <v>4</v>
      </c>
      <c r="K3682" s="16" t="s">
        <v>4</v>
      </c>
      <c r="L3682" s="19">
        <f>IF(Tabelle1[[#This Row],[Heizleistung (55°C)]]=0,Tabelle1[[#This Row],[Heizleistung (35°C)]],(Tabelle1[[#This Row],[Heizleistung (35°C)]]+Tabelle1[[#This Row],[Heizleistung (55°C)]])/2)</f>
        <v>8</v>
      </c>
      <c r="M3682" s="20">
        <f>IF(Tabelle1[[#This Row],[Etas 55°C]]=0,0,(Tabelle1[[#This Row],[Etas 35°C]]*0.8+Tabelle1[[#This Row],[Etas 55°C]]*0.2))*2.5</f>
        <v>4.2950000000000008</v>
      </c>
      <c r="N3682" s="21">
        <f>IF(-(Tabelle1[[#This Row],[80%/20% SCOP]]-5.5)/5.5=1,"n.a.",-(Tabelle1[[#This Row],[80%/20% SCOP]]-5.5)/5.5)</f>
        <v>0.21909090909090895</v>
      </c>
    </row>
    <row r="3683" spans="1:14" ht="20.100000000000001" customHeight="1" x14ac:dyDescent="0.25">
      <c r="A3683" s="24">
        <v>16008210</v>
      </c>
      <c r="B3683" s="15" t="s">
        <v>3161</v>
      </c>
      <c r="C3683" s="15" t="s">
        <v>3750</v>
      </c>
      <c r="D3683" s="16" t="s">
        <v>2</v>
      </c>
      <c r="E3683" s="17">
        <v>345.07</v>
      </c>
      <c r="F3683" s="18">
        <v>1.54</v>
      </c>
      <c r="G3683" s="17"/>
      <c r="H3683" s="16"/>
      <c r="I3683" s="16" t="s">
        <v>3166</v>
      </c>
      <c r="J3683" s="16" t="s">
        <v>15</v>
      </c>
      <c r="K3683" s="16" t="s">
        <v>4</v>
      </c>
      <c r="L3683" s="19">
        <f>IF(Tabelle1[[#This Row],[Heizleistung (55°C)]]=0,Tabelle1[[#This Row],[Heizleistung (35°C)]],(Tabelle1[[#This Row],[Heizleistung (35°C)]]+Tabelle1[[#This Row],[Heizleistung (55°C)]])/2)</f>
        <v>345.07</v>
      </c>
      <c r="M3683" s="20">
        <f>IF(Tabelle1[[#This Row],[Etas 55°C]]=0,0,(Tabelle1[[#This Row],[Etas 35°C]]*0.8+Tabelle1[[#This Row],[Etas 55°C]]*0.2))*2.5</f>
        <v>0</v>
      </c>
      <c r="N3683" s="21" t="str">
        <f>IF(-(Tabelle1[[#This Row],[80%/20% SCOP]]-5.5)/5.5=1,"n.a.",-(Tabelle1[[#This Row],[80%/20% SCOP]]-5.5)/5.5)</f>
        <v>n.a.</v>
      </c>
    </row>
    <row r="3684" spans="1:14" ht="20.100000000000001" customHeight="1" x14ac:dyDescent="0.25">
      <c r="A3684" s="24">
        <v>16008142</v>
      </c>
      <c r="B3684" s="15" t="s">
        <v>3161</v>
      </c>
      <c r="C3684" s="15" t="s">
        <v>3751</v>
      </c>
      <c r="D3684" s="16" t="s">
        <v>2</v>
      </c>
      <c r="E3684" s="17">
        <v>246.83</v>
      </c>
      <c r="F3684" s="18">
        <v>1.48</v>
      </c>
      <c r="G3684" s="17"/>
      <c r="H3684" s="16"/>
      <c r="I3684" s="16" t="s">
        <v>355</v>
      </c>
      <c r="J3684" s="16" t="s">
        <v>15</v>
      </c>
      <c r="K3684" s="16" t="s">
        <v>4</v>
      </c>
      <c r="L3684" s="19">
        <f>IF(Tabelle1[[#This Row],[Heizleistung (55°C)]]=0,Tabelle1[[#This Row],[Heizleistung (35°C)]],(Tabelle1[[#This Row],[Heizleistung (35°C)]]+Tabelle1[[#This Row],[Heizleistung (55°C)]])/2)</f>
        <v>246.83</v>
      </c>
      <c r="M3684" s="20">
        <f>IF(Tabelle1[[#This Row],[Etas 55°C]]=0,0,(Tabelle1[[#This Row],[Etas 35°C]]*0.8+Tabelle1[[#This Row],[Etas 55°C]]*0.2))*2.5</f>
        <v>0</v>
      </c>
      <c r="N3684" s="21" t="str">
        <f>IF(-(Tabelle1[[#This Row],[80%/20% SCOP]]-5.5)/5.5=1,"n.a.",-(Tabelle1[[#This Row],[80%/20% SCOP]]-5.5)/5.5)</f>
        <v>n.a.</v>
      </c>
    </row>
    <row r="3685" spans="1:14" ht="20.100000000000001" customHeight="1" x14ac:dyDescent="0.25">
      <c r="A3685" s="24">
        <v>16018660</v>
      </c>
      <c r="B3685" s="15" t="s">
        <v>3161</v>
      </c>
      <c r="C3685" s="15" t="s">
        <v>3752</v>
      </c>
      <c r="D3685" s="16" t="s">
        <v>2</v>
      </c>
      <c r="E3685" s="17">
        <v>14</v>
      </c>
      <c r="F3685" s="18">
        <v>1.77</v>
      </c>
      <c r="G3685" s="17">
        <v>14</v>
      </c>
      <c r="H3685" s="18">
        <v>1.33</v>
      </c>
      <c r="I3685" s="16" t="s">
        <v>40</v>
      </c>
      <c r="J3685" s="16" t="s">
        <v>4</v>
      </c>
      <c r="K3685" s="16" t="s">
        <v>4</v>
      </c>
      <c r="L3685" s="19">
        <f>IF(Tabelle1[[#This Row],[Heizleistung (55°C)]]=0,Tabelle1[[#This Row],[Heizleistung (35°C)]],(Tabelle1[[#This Row],[Heizleistung (35°C)]]+Tabelle1[[#This Row],[Heizleistung (55°C)]])/2)</f>
        <v>14</v>
      </c>
      <c r="M3685" s="20">
        <f>IF(Tabelle1[[#This Row],[Etas 55°C]]=0,0,(Tabelle1[[#This Row],[Etas 35°C]]*0.8+Tabelle1[[#This Row],[Etas 55°C]]*0.2))*2.5</f>
        <v>4.2050000000000001</v>
      </c>
      <c r="N3685" s="21">
        <f>IF(-(Tabelle1[[#This Row],[80%/20% SCOP]]-5.5)/5.5=1,"n.a.",-(Tabelle1[[#This Row],[80%/20% SCOP]]-5.5)/5.5)</f>
        <v>0.23545454545454544</v>
      </c>
    </row>
    <row r="3686" spans="1:14" ht="20.100000000000001" customHeight="1" x14ac:dyDescent="0.25">
      <c r="A3686" s="24">
        <v>16014292</v>
      </c>
      <c r="B3686" s="15" t="s">
        <v>3161</v>
      </c>
      <c r="C3686" s="15" t="s">
        <v>3753</v>
      </c>
      <c r="D3686" s="16" t="s">
        <v>2</v>
      </c>
      <c r="E3686" s="17">
        <v>10</v>
      </c>
      <c r="F3686" s="18">
        <v>1.8</v>
      </c>
      <c r="G3686" s="17">
        <v>10</v>
      </c>
      <c r="H3686" s="18">
        <v>1.34</v>
      </c>
      <c r="I3686" s="16" t="s">
        <v>40</v>
      </c>
      <c r="J3686" s="16" t="s">
        <v>4</v>
      </c>
      <c r="K3686" s="16" t="s">
        <v>4</v>
      </c>
      <c r="L3686" s="19">
        <f>IF(Tabelle1[[#This Row],[Heizleistung (55°C)]]=0,Tabelle1[[#This Row],[Heizleistung (35°C)]],(Tabelle1[[#This Row],[Heizleistung (35°C)]]+Tabelle1[[#This Row],[Heizleistung (55°C)]])/2)</f>
        <v>10</v>
      </c>
      <c r="M3686" s="20">
        <f>IF(Tabelle1[[#This Row],[Etas 55°C]]=0,0,(Tabelle1[[#This Row],[Etas 35°C]]*0.8+Tabelle1[[#This Row],[Etas 55°C]]*0.2))*2.5</f>
        <v>4.2700000000000005</v>
      </c>
      <c r="N3686" s="21">
        <f>IF(-(Tabelle1[[#This Row],[80%/20% SCOP]]-5.5)/5.5=1,"n.a.",-(Tabelle1[[#This Row],[80%/20% SCOP]]-5.5)/5.5)</f>
        <v>0.22363636363636355</v>
      </c>
    </row>
    <row r="3687" spans="1:14" ht="20.100000000000001" customHeight="1" x14ac:dyDescent="0.25">
      <c r="A3687" s="24">
        <v>16014354</v>
      </c>
      <c r="B3687" s="15" t="s">
        <v>3161</v>
      </c>
      <c r="C3687" s="15" t="s">
        <v>3754</v>
      </c>
      <c r="D3687" s="16" t="s">
        <v>2</v>
      </c>
      <c r="E3687" s="17">
        <v>12.1</v>
      </c>
      <c r="F3687" s="18">
        <v>1.82</v>
      </c>
      <c r="G3687" s="17">
        <v>12.1</v>
      </c>
      <c r="H3687" s="18">
        <v>1.38</v>
      </c>
      <c r="I3687" s="16" t="s">
        <v>40</v>
      </c>
      <c r="J3687" s="16" t="s">
        <v>4</v>
      </c>
      <c r="K3687" s="16" t="s">
        <v>4</v>
      </c>
      <c r="L3687" s="19">
        <f>IF(Tabelle1[[#This Row],[Heizleistung (55°C)]]=0,Tabelle1[[#This Row],[Heizleistung (35°C)]],(Tabelle1[[#This Row],[Heizleistung (35°C)]]+Tabelle1[[#This Row],[Heizleistung (55°C)]])/2)</f>
        <v>12.1</v>
      </c>
      <c r="M3687" s="20">
        <f>IF(Tabelle1[[#This Row],[Etas 55°C]]=0,0,(Tabelle1[[#This Row],[Etas 35°C]]*0.8+Tabelle1[[#This Row],[Etas 55°C]]*0.2))*2.5</f>
        <v>4.33</v>
      </c>
      <c r="N3687" s="21">
        <f>IF(-(Tabelle1[[#This Row],[80%/20% SCOP]]-5.5)/5.5=1,"n.a.",-(Tabelle1[[#This Row],[80%/20% SCOP]]-5.5)/5.5)</f>
        <v>0.21272727272727271</v>
      </c>
    </row>
    <row r="3688" spans="1:14" ht="20.100000000000001" customHeight="1" x14ac:dyDescent="0.25">
      <c r="A3688" s="24">
        <v>16007821</v>
      </c>
      <c r="B3688" s="15" t="s">
        <v>3161</v>
      </c>
      <c r="C3688" s="15" t="s">
        <v>3755</v>
      </c>
      <c r="D3688" s="16" t="s">
        <v>2</v>
      </c>
      <c r="E3688" s="17">
        <v>240.4</v>
      </c>
      <c r="F3688" s="18">
        <v>1.51</v>
      </c>
      <c r="G3688" s="17"/>
      <c r="H3688" s="16"/>
      <c r="I3688" s="16" t="s">
        <v>355</v>
      </c>
      <c r="J3688" s="16" t="s">
        <v>15</v>
      </c>
      <c r="K3688" s="16" t="s">
        <v>4</v>
      </c>
      <c r="L3688" s="19">
        <f>IF(Tabelle1[[#This Row],[Heizleistung (55°C)]]=0,Tabelle1[[#This Row],[Heizleistung (35°C)]],(Tabelle1[[#This Row],[Heizleistung (35°C)]]+Tabelle1[[#This Row],[Heizleistung (55°C)]])/2)</f>
        <v>240.4</v>
      </c>
      <c r="M3688" s="20">
        <f>IF(Tabelle1[[#This Row],[Etas 55°C]]=0,0,(Tabelle1[[#This Row],[Etas 35°C]]*0.8+Tabelle1[[#This Row],[Etas 55°C]]*0.2))*2.5</f>
        <v>0</v>
      </c>
      <c r="N3688" s="21" t="str">
        <f>IF(-(Tabelle1[[#This Row],[80%/20% SCOP]]-5.5)/5.5=1,"n.a.",-(Tabelle1[[#This Row],[80%/20% SCOP]]-5.5)/5.5)</f>
        <v>n.a.</v>
      </c>
    </row>
    <row r="3689" spans="1:14" ht="20.100000000000001" customHeight="1" x14ac:dyDescent="0.25">
      <c r="A3689" s="24">
        <v>16008610</v>
      </c>
      <c r="B3689" s="15" t="s">
        <v>3161</v>
      </c>
      <c r="C3689" s="15" t="s">
        <v>3756</v>
      </c>
      <c r="D3689" s="16" t="s">
        <v>2</v>
      </c>
      <c r="E3689" s="17">
        <v>152.87</v>
      </c>
      <c r="F3689" s="18">
        <v>1.52</v>
      </c>
      <c r="G3689" s="17"/>
      <c r="H3689" s="16"/>
      <c r="I3689" s="16" t="s">
        <v>109</v>
      </c>
      <c r="J3689" s="16" t="s">
        <v>15</v>
      </c>
      <c r="K3689" s="16" t="s">
        <v>4</v>
      </c>
      <c r="L3689" s="19">
        <f>IF(Tabelle1[[#This Row],[Heizleistung (55°C)]]=0,Tabelle1[[#This Row],[Heizleistung (35°C)]],(Tabelle1[[#This Row],[Heizleistung (35°C)]]+Tabelle1[[#This Row],[Heizleistung (55°C)]])/2)</f>
        <v>152.87</v>
      </c>
      <c r="M3689" s="20">
        <f>IF(Tabelle1[[#This Row],[Etas 55°C]]=0,0,(Tabelle1[[#This Row],[Etas 35°C]]*0.8+Tabelle1[[#This Row],[Etas 55°C]]*0.2))*2.5</f>
        <v>0</v>
      </c>
      <c r="N3689" s="21" t="str">
        <f>IF(-(Tabelle1[[#This Row],[80%/20% SCOP]]-5.5)/5.5=1,"n.a.",-(Tabelle1[[#This Row],[80%/20% SCOP]]-5.5)/5.5)</f>
        <v>n.a.</v>
      </c>
    </row>
    <row r="3690" spans="1:14" ht="20.100000000000001" customHeight="1" x14ac:dyDescent="0.25">
      <c r="A3690" s="24">
        <v>16009543</v>
      </c>
      <c r="B3690" s="15" t="s">
        <v>3161</v>
      </c>
      <c r="C3690" s="15" t="s">
        <v>3757</v>
      </c>
      <c r="D3690" s="16" t="s">
        <v>2</v>
      </c>
      <c r="E3690" s="17">
        <v>6</v>
      </c>
      <c r="F3690" s="18">
        <v>1.75</v>
      </c>
      <c r="G3690" s="17">
        <v>6</v>
      </c>
      <c r="H3690" s="18">
        <v>1.3</v>
      </c>
      <c r="I3690" s="16" t="s">
        <v>40</v>
      </c>
      <c r="J3690" s="16" t="s">
        <v>4</v>
      </c>
      <c r="K3690" s="16" t="s">
        <v>4</v>
      </c>
      <c r="L3690" s="19">
        <f>IF(Tabelle1[[#This Row],[Heizleistung (55°C)]]=0,Tabelle1[[#This Row],[Heizleistung (35°C)]],(Tabelle1[[#This Row],[Heizleistung (35°C)]]+Tabelle1[[#This Row],[Heizleistung (55°C)]])/2)</f>
        <v>6</v>
      </c>
      <c r="M3690" s="20">
        <f>IF(Tabelle1[[#This Row],[Etas 55°C]]=0,0,(Tabelle1[[#This Row],[Etas 35°C]]*0.8+Tabelle1[[#This Row],[Etas 55°C]]*0.2))*2.5</f>
        <v>4.1500000000000004</v>
      </c>
      <c r="N3690" s="21">
        <f>IF(-(Tabelle1[[#This Row],[80%/20% SCOP]]-5.5)/5.5=1,"n.a.",-(Tabelle1[[#This Row],[80%/20% SCOP]]-5.5)/5.5)</f>
        <v>0.2454545454545454</v>
      </c>
    </row>
    <row r="3691" spans="1:14" ht="20.100000000000001" customHeight="1" x14ac:dyDescent="0.25">
      <c r="A3691" s="24">
        <v>16011692</v>
      </c>
      <c r="B3691" s="15" t="s">
        <v>3161</v>
      </c>
      <c r="C3691" s="15" t="s">
        <v>3758</v>
      </c>
      <c r="D3691" s="16" t="s">
        <v>2</v>
      </c>
      <c r="E3691" s="17">
        <v>88.77</v>
      </c>
      <c r="F3691" s="18">
        <v>1.7</v>
      </c>
      <c r="G3691" s="17">
        <v>82.33</v>
      </c>
      <c r="H3691" s="18">
        <v>1.34</v>
      </c>
      <c r="I3691" s="16" t="s">
        <v>40</v>
      </c>
      <c r="J3691" s="16" t="s">
        <v>15</v>
      </c>
      <c r="K3691" s="16" t="s">
        <v>4</v>
      </c>
      <c r="L3691" s="19">
        <f>IF(Tabelle1[[#This Row],[Heizleistung (55°C)]]=0,Tabelle1[[#This Row],[Heizleistung (35°C)]],(Tabelle1[[#This Row],[Heizleistung (35°C)]]+Tabelle1[[#This Row],[Heizleistung (55°C)]])/2)</f>
        <v>85.55</v>
      </c>
      <c r="M3691" s="20">
        <f>IF(Tabelle1[[#This Row],[Etas 55°C]]=0,0,(Tabelle1[[#This Row],[Etas 35°C]]*0.8+Tabelle1[[#This Row],[Etas 55°C]]*0.2))*2.5</f>
        <v>4.07</v>
      </c>
      <c r="N3691" s="21">
        <f>IF(-(Tabelle1[[#This Row],[80%/20% SCOP]]-5.5)/5.5=1,"n.a.",-(Tabelle1[[#This Row],[80%/20% SCOP]]-5.5)/5.5)</f>
        <v>0.25999999999999995</v>
      </c>
    </row>
    <row r="3692" spans="1:14" ht="20.100000000000001" customHeight="1" x14ac:dyDescent="0.25">
      <c r="A3692" s="24">
        <v>16009490</v>
      </c>
      <c r="B3692" s="15" t="s">
        <v>3161</v>
      </c>
      <c r="C3692" s="15" t="s">
        <v>3759</v>
      </c>
      <c r="D3692" s="16" t="s">
        <v>2</v>
      </c>
      <c r="E3692" s="17">
        <v>12</v>
      </c>
      <c r="F3692" s="18">
        <v>1.76</v>
      </c>
      <c r="G3692" s="17">
        <v>12</v>
      </c>
      <c r="H3692" s="18">
        <v>1.28</v>
      </c>
      <c r="I3692" s="16" t="s">
        <v>40</v>
      </c>
      <c r="J3692" s="16" t="s">
        <v>4</v>
      </c>
      <c r="K3692" s="16" t="s">
        <v>4</v>
      </c>
      <c r="L3692" s="19">
        <f>IF(Tabelle1[[#This Row],[Heizleistung (55°C)]]=0,Tabelle1[[#This Row],[Heizleistung (35°C)]],(Tabelle1[[#This Row],[Heizleistung (35°C)]]+Tabelle1[[#This Row],[Heizleistung (55°C)]])/2)</f>
        <v>12</v>
      </c>
      <c r="M3692" s="20">
        <f>IF(Tabelle1[[#This Row],[Etas 55°C]]=0,0,(Tabelle1[[#This Row],[Etas 35°C]]*0.8+Tabelle1[[#This Row],[Etas 55°C]]*0.2))*2.5</f>
        <v>4.16</v>
      </c>
      <c r="N3692" s="21">
        <f>IF(-(Tabelle1[[#This Row],[80%/20% SCOP]]-5.5)/5.5=1,"n.a.",-(Tabelle1[[#This Row],[80%/20% SCOP]]-5.5)/5.5)</f>
        <v>0.24363636363636362</v>
      </c>
    </row>
    <row r="3693" spans="1:14" ht="20.100000000000001" customHeight="1" x14ac:dyDescent="0.25">
      <c r="A3693" s="24">
        <v>16009454</v>
      </c>
      <c r="B3693" s="15" t="s">
        <v>3161</v>
      </c>
      <c r="C3693" s="15" t="s">
        <v>3760</v>
      </c>
      <c r="D3693" s="16" t="s">
        <v>2</v>
      </c>
      <c r="E3693" s="17">
        <v>10</v>
      </c>
      <c r="F3693" s="18">
        <v>1.77</v>
      </c>
      <c r="G3693" s="17">
        <v>10</v>
      </c>
      <c r="H3693" s="18">
        <v>1.3</v>
      </c>
      <c r="I3693" s="16" t="s">
        <v>40</v>
      </c>
      <c r="J3693" s="16" t="s">
        <v>4</v>
      </c>
      <c r="K3693" s="16" t="s">
        <v>4</v>
      </c>
      <c r="L3693" s="19">
        <f>IF(Tabelle1[[#This Row],[Heizleistung (55°C)]]=0,Tabelle1[[#This Row],[Heizleistung (35°C)]],(Tabelle1[[#This Row],[Heizleistung (35°C)]]+Tabelle1[[#This Row],[Heizleistung (55°C)]])/2)</f>
        <v>10</v>
      </c>
      <c r="M3693" s="20">
        <f>IF(Tabelle1[[#This Row],[Etas 55°C]]=0,0,(Tabelle1[[#This Row],[Etas 35°C]]*0.8+Tabelle1[[#This Row],[Etas 55°C]]*0.2))*2.5</f>
        <v>4.1900000000000004</v>
      </c>
      <c r="N3693" s="21">
        <f>IF(-(Tabelle1[[#This Row],[80%/20% SCOP]]-5.5)/5.5=1,"n.a.",-(Tabelle1[[#This Row],[80%/20% SCOP]]-5.5)/5.5)</f>
        <v>0.23818181818181811</v>
      </c>
    </row>
    <row r="3694" spans="1:14" ht="20.100000000000001" customHeight="1" x14ac:dyDescent="0.25">
      <c r="A3694" s="24">
        <v>16009016</v>
      </c>
      <c r="B3694" s="15" t="s">
        <v>3161</v>
      </c>
      <c r="C3694" s="15" t="s">
        <v>3761</v>
      </c>
      <c r="D3694" s="16" t="s">
        <v>2</v>
      </c>
      <c r="E3694" s="17">
        <v>7.1</v>
      </c>
      <c r="F3694" s="18">
        <v>1.87</v>
      </c>
      <c r="G3694" s="17">
        <v>7.1</v>
      </c>
      <c r="H3694" s="18">
        <v>1.33</v>
      </c>
      <c r="I3694" s="16" t="s">
        <v>40</v>
      </c>
      <c r="J3694" s="16" t="s">
        <v>4</v>
      </c>
      <c r="K3694" s="16" t="s">
        <v>4</v>
      </c>
      <c r="L3694" s="19">
        <f>IF(Tabelle1[[#This Row],[Heizleistung (55°C)]]=0,Tabelle1[[#This Row],[Heizleistung (35°C)]],(Tabelle1[[#This Row],[Heizleistung (35°C)]]+Tabelle1[[#This Row],[Heizleistung (55°C)]])/2)</f>
        <v>7.1</v>
      </c>
      <c r="M3694" s="20">
        <f>IF(Tabelle1[[#This Row],[Etas 55°C]]=0,0,(Tabelle1[[#This Row],[Etas 35°C]]*0.8+Tabelle1[[#This Row],[Etas 55°C]]*0.2))*2.5</f>
        <v>4.4050000000000002</v>
      </c>
      <c r="N3694" s="21">
        <f>IF(-(Tabelle1[[#This Row],[80%/20% SCOP]]-5.5)/5.5=1,"n.a.",-(Tabelle1[[#This Row],[80%/20% SCOP]]-5.5)/5.5)</f>
        <v>0.19909090909090904</v>
      </c>
    </row>
    <row r="3695" spans="1:14" ht="20.100000000000001" customHeight="1" x14ac:dyDescent="0.25">
      <c r="A3695" s="24">
        <v>16009383</v>
      </c>
      <c r="B3695" s="15" t="s">
        <v>3161</v>
      </c>
      <c r="C3695" s="15" t="s">
        <v>3762</v>
      </c>
      <c r="D3695" s="16" t="s">
        <v>2</v>
      </c>
      <c r="E3695" s="17">
        <v>8</v>
      </c>
      <c r="F3695" s="18">
        <v>1.81</v>
      </c>
      <c r="G3695" s="17">
        <v>8</v>
      </c>
      <c r="H3695" s="18">
        <v>1.35</v>
      </c>
      <c r="I3695" s="16" t="s">
        <v>40</v>
      </c>
      <c r="J3695" s="16" t="s">
        <v>4</v>
      </c>
      <c r="K3695" s="16" t="s">
        <v>4</v>
      </c>
      <c r="L3695" s="19">
        <f>IF(Tabelle1[[#This Row],[Heizleistung (55°C)]]=0,Tabelle1[[#This Row],[Heizleistung (35°C)]],(Tabelle1[[#This Row],[Heizleistung (35°C)]]+Tabelle1[[#This Row],[Heizleistung (55°C)]])/2)</f>
        <v>8</v>
      </c>
      <c r="M3695" s="20">
        <f>IF(Tabelle1[[#This Row],[Etas 55°C]]=0,0,(Tabelle1[[#This Row],[Etas 35°C]]*0.8+Tabelle1[[#This Row],[Etas 55°C]]*0.2))*2.5</f>
        <v>4.2950000000000008</v>
      </c>
      <c r="N3695" s="21">
        <f>IF(-(Tabelle1[[#This Row],[80%/20% SCOP]]-5.5)/5.5=1,"n.a.",-(Tabelle1[[#This Row],[80%/20% SCOP]]-5.5)/5.5)</f>
        <v>0.21909090909090895</v>
      </c>
    </row>
    <row r="3696" spans="1:14" ht="20.100000000000001" customHeight="1" x14ac:dyDescent="0.25">
      <c r="A3696" s="24">
        <v>16014289</v>
      </c>
      <c r="B3696" s="15" t="s">
        <v>3161</v>
      </c>
      <c r="C3696" s="15" t="s">
        <v>3763</v>
      </c>
      <c r="D3696" s="16" t="s">
        <v>2</v>
      </c>
      <c r="E3696" s="17">
        <v>8</v>
      </c>
      <c r="F3696" s="18">
        <v>1.84</v>
      </c>
      <c r="G3696" s="17">
        <v>8</v>
      </c>
      <c r="H3696" s="18">
        <v>1.3</v>
      </c>
      <c r="I3696" s="16" t="s">
        <v>40</v>
      </c>
      <c r="J3696" s="16" t="s">
        <v>4</v>
      </c>
      <c r="K3696" s="16" t="s">
        <v>4</v>
      </c>
      <c r="L3696" s="19">
        <f>IF(Tabelle1[[#This Row],[Heizleistung (55°C)]]=0,Tabelle1[[#This Row],[Heizleistung (35°C)]],(Tabelle1[[#This Row],[Heizleistung (35°C)]]+Tabelle1[[#This Row],[Heizleistung (55°C)]])/2)</f>
        <v>8</v>
      </c>
      <c r="M3696" s="20">
        <f>IF(Tabelle1[[#This Row],[Etas 55°C]]=0,0,(Tabelle1[[#This Row],[Etas 35°C]]*0.8+Tabelle1[[#This Row],[Etas 55°C]]*0.2))*2.5</f>
        <v>4.33</v>
      </c>
      <c r="N3696" s="21">
        <f>IF(-(Tabelle1[[#This Row],[80%/20% SCOP]]-5.5)/5.5=1,"n.a.",-(Tabelle1[[#This Row],[80%/20% SCOP]]-5.5)/5.5)</f>
        <v>0.21272727272727271</v>
      </c>
    </row>
    <row r="3697" spans="1:14" ht="20.100000000000001" customHeight="1" x14ac:dyDescent="0.25">
      <c r="A3697" s="24">
        <v>16008282</v>
      </c>
      <c r="B3697" s="15" t="s">
        <v>3161</v>
      </c>
      <c r="C3697" s="15" t="s">
        <v>3764</v>
      </c>
      <c r="D3697" s="16" t="s">
        <v>2</v>
      </c>
      <c r="E3697" s="17">
        <v>143.18</v>
      </c>
      <c r="F3697" s="18">
        <v>1.63</v>
      </c>
      <c r="G3697" s="17"/>
      <c r="H3697" s="16"/>
      <c r="I3697" s="16" t="s">
        <v>355</v>
      </c>
      <c r="J3697" s="16" t="s">
        <v>15</v>
      </c>
      <c r="K3697" s="16" t="s">
        <v>4</v>
      </c>
      <c r="L3697" s="19">
        <f>IF(Tabelle1[[#This Row],[Heizleistung (55°C)]]=0,Tabelle1[[#This Row],[Heizleistung (35°C)]],(Tabelle1[[#This Row],[Heizleistung (35°C)]]+Tabelle1[[#This Row],[Heizleistung (55°C)]])/2)</f>
        <v>143.18</v>
      </c>
      <c r="M3697" s="20">
        <f>IF(Tabelle1[[#This Row],[Etas 55°C]]=0,0,(Tabelle1[[#This Row],[Etas 35°C]]*0.8+Tabelle1[[#This Row],[Etas 55°C]]*0.2))*2.5</f>
        <v>0</v>
      </c>
      <c r="N3697" s="21" t="str">
        <f>IF(-(Tabelle1[[#This Row],[80%/20% SCOP]]-5.5)/5.5=1,"n.a.",-(Tabelle1[[#This Row],[80%/20% SCOP]]-5.5)/5.5)</f>
        <v>n.a.</v>
      </c>
    </row>
    <row r="3698" spans="1:14" ht="20.100000000000001" customHeight="1" x14ac:dyDescent="0.25">
      <c r="A3698" s="24">
        <v>16011408</v>
      </c>
      <c r="B3698" s="15" t="s">
        <v>3161</v>
      </c>
      <c r="C3698" s="15" t="s">
        <v>3765</v>
      </c>
      <c r="D3698" s="16" t="s">
        <v>2</v>
      </c>
      <c r="E3698" s="17">
        <v>6</v>
      </c>
      <c r="F3698" s="18">
        <v>1.79</v>
      </c>
      <c r="G3698" s="17">
        <v>6</v>
      </c>
      <c r="H3698" s="18">
        <v>1.39</v>
      </c>
      <c r="I3698" s="16" t="s">
        <v>3</v>
      </c>
      <c r="J3698" s="16" t="s">
        <v>4</v>
      </c>
      <c r="K3698" s="16" t="s">
        <v>4</v>
      </c>
      <c r="L3698" s="19">
        <f>IF(Tabelle1[[#This Row],[Heizleistung (55°C)]]=0,Tabelle1[[#This Row],[Heizleistung (35°C)]],(Tabelle1[[#This Row],[Heizleistung (35°C)]]+Tabelle1[[#This Row],[Heizleistung (55°C)]])/2)</f>
        <v>6</v>
      </c>
      <c r="M3698" s="20">
        <f>IF(Tabelle1[[#This Row],[Etas 55°C]]=0,0,(Tabelle1[[#This Row],[Etas 35°C]]*0.8+Tabelle1[[#This Row],[Etas 55°C]]*0.2))*2.5</f>
        <v>4.2750000000000004</v>
      </c>
      <c r="N3698" s="21">
        <f>IF(-(Tabelle1[[#This Row],[80%/20% SCOP]]-5.5)/5.5=1,"n.a.",-(Tabelle1[[#This Row],[80%/20% SCOP]]-5.5)/5.5)</f>
        <v>0.22272727272727266</v>
      </c>
    </row>
    <row r="3699" spans="1:14" ht="20.100000000000001" customHeight="1" x14ac:dyDescent="0.25">
      <c r="A3699" s="24">
        <v>16011403</v>
      </c>
      <c r="B3699" s="15" t="s">
        <v>3161</v>
      </c>
      <c r="C3699" s="15" t="s">
        <v>3766</v>
      </c>
      <c r="D3699" s="16" t="s">
        <v>2</v>
      </c>
      <c r="E3699" s="17">
        <v>5</v>
      </c>
      <c r="F3699" s="18">
        <v>1.75</v>
      </c>
      <c r="G3699" s="17">
        <v>5</v>
      </c>
      <c r="H3699" s="18">
        <v>1.37</v>
      </c>
      <c r="I3699" s="16" t="s">
        <v>3</v>
      </c>
      <c r="J3699" s="16" t="s">
        <v>4</v>
      </c>
      <c r="K3699" s="16" t="s">
        <v>4</v>
      </c>
      <c r="L3699" s="19">
        <f>IF(Tabelle1[[#This Row],[Heizleistung (55°C)]]=0,Tabelle1[[#This Row],[Heizleistung (35°C)]],(Tabelle1[[#This Row],[Heizleistung (35°C)]]+Tabelle1[[#This Row],[Heizleistung (55°C)]])/2)</f>
        <v>5</v>
      </c>
      <c r="M3699" s="20">
        <f>IF(Tabelle1[[#This Row],[Etas 55°C]]=0,0,(Tabelle1[[#This Row],[Etas 35°C]]*0.8+Tabelle1[[#This Row],[Etas 55°C]]*0.2))*2.5</f>
        <v>4.1850000000000005</v>
      </c>
      <c r="N3699" s="21">
        <f>IF(-(Tabelle1[[#This Row],[80%/20% SCOP]]-5.5)/5.5=1,"n.a.",-(Tabelle1[[#This Row],[80%/20% SCOP]]-5.5)/5.5)</f>
        <v>0.23909090909090899</v>
      </c>
    </row>
    <row r="3700" spans="1:14" ht="20.100000000000001" customHeight="1" x14ac:dyDescent="0.25">
      <c r="A3700" s="24">
        <v>16014349</v>
      </c>
      <c r="B3700" s="15" t="s">
        <v>3161</v>
      </c>
      <c r="C3700" s="15" t="s">
        <v>3767</v>
      </c>
      <c r="D3700" s="16" t="s">
        <v>2</v>
      </c>
      <c r="E3700" s="17">
        <v>10</v>
      </c>
      <c r="F3700" s="18">
        <v>1.86</v>
      </c>
      <c r="G3700" s="17">
        <v>10</v>
      </c>
      <c r="H3700" s="18">
        <v>1.42</v>
      </c>
      <c r="I3700" s="16" t="s">
        <v>40</v>
      </c>
      <c r="J3700" s="16" t="s">
        <v>4</v>
      </c>
      <c r="K3700" s="16" t="s">
        <v>4</v>
      </c>
      <c r="L3700" s="19">
        <f>IF(Tabelle1[[#This Row],[Heizleistung (55°C)]]=0,Tabelle1[[#This Row],[Heizleistung (35°C)]],(Tabelle1[[#This Row],[Heizleistung (35°C)]]+Tabelle1[[#This Row],[Heizleistung (55°C)]])/2)</f>
        <v>10</v>
      </c>
      <c r="M3700" s="20">
        <f>IF(Tabelle1[[#This Row],[Etas 55°C]]=0,0,(Tabelle1[[#This Row],[Etas 35°C]]*0.8+Tabelle1[[#This Row],[Etas 55°C]]*0.2))*2.5</f>
        <v>4.4300000000000006</v>
      </c>
      <c r="N3700" s="21">
        <f>IF(-(Tabelle1[[#This Row],[80%/20% SCOP]]-5.5)/5.5=1,"n.a.",-(Tabelle1[[#This Row],[80%/20% SCOP]]-5.5)/5.5)</f>
        <v>0.19454545454545444</v>
      </c>
    </row>
    <row r="3701" spans="1:14" ht="20.100000000000001" customHeight="1" x14ac:dyDescent="0.25">
      <c r="A3701" s="24">
        <v>16010581</v>
      </c>
      <c r="B3701" s="15" t="s">
        <v>3161</v>
      </c>
      <c r="C3701" s="15" t="s">
        <v>3768</v>
      </c>
      <c r="D3701" s="16" t="s">
        <v>2</v>
      </c>
      <c r="E3701" s="17">
        <v>4</v>
      </c>
      <c r="F3701" s="18">
        <v>1.82</v>
      </c>
      <c r="G3701" s="17">
        <v>4</v>
      </c>
      <c r="H3701" s="18">
        <v>1.38</v>
      </c>
      <c r="I3701" s="16" t="s">
        <v>3</v>
      </c>
      <c r="J3701" s="16" t="s">
        <v>4</v>
      </c>
      <c r="K3701" s="16" t="s">
        <v>4</v>
      </c>
      <c r="L3701" s="19">
        <f>IF(Tabelle1[[#This Row],[Heizleistung (55°C)]]=0,Tabelle1[[#This Row],[Heizleistung (35°C)]],(Tabelle1[[#This Row],[Heizleistung (35°C)]]+Tabelle1[[#This Row],[Heizleistung (55°C)]])/2)</f>
        <v>4</v>
      </c>
      <c r="M3701" s="20">
        <f>IF(Tabelle1[[#This Row],[Etas 55°C]]=0,0,(Tabelle1[[#This Row],[Etas 35°C]]*0.8+Tabelle1[[#This Row],[Etas 55°C]]*0.2))*2.5</f>
        <v>4.33</v>
      </c>
      <c r="N3701" s="21">
        <f>IF(-(Tabelle1[[#This Row],[80%/20% SCOP]]-5.5)/5.5=1,"n.a.",-(Tabelle1[[#This Row],[80%/20% SCOP]]-5.5)/5.5)</f>
        <v>0.21272727272727271</v>
      </c>
    </row>
    <row r="3702" spans="1:14" ht="20.100000000000001" customHeight="1" x14ac:dyDescent="0.25">
      <c r="A3702" s="24">
        <v>16008964</v>
      </c>
      <c r="B3702" s="15" t="s">
        <v>3161</v>
      </c>
      <c r="C3702" s="15" t="s">
        <v>3769</v>
      </c>
      <c r="D3702" s="16" t="s">
        <v>2</v>
      </c>
      <c r="E3702" s="17">
        <v>6.6</v>
      </c>
      <c r="F3702" s="18">
        <v>1.87</v>
      </c>
      <c r="G3702" s="17">
        <v>6</v>
      </c>
      <c r="H3702" s="18">
        <v>1.33</v>
      </c>
      <c r="I3702" s="16" t="s">
        <v>40</v>
      </c>
      <c r="J3702" s="16" t="s">
        <v>4</v>
      </c>
      <c r="K3702" s="16" t="s">
        <v>4</v>
      </c>
      <c r="L3702" s="19">
        <f>IF(Tabelle1[[#This Row],[Heizleistung (55°C)]]=0,Tabelle1[[#This Row],[Heizleistung (35°C)]],(Tabelle1[[#This Row],[Heizleistung (35°C)]]+Tabelle1[[#This Row],[Heizleistung (55°C)]])/2)</f>
        <v>6.3</v>
      </c>
      <c r="M3702" s="20">
        <f>IF(Tabelle1[[#This Row],[Etas 55°C]]=0,0,(Tabelle1[[#This Row],[Etas 35°C]]*0.8+Tabelle1[[#This Row],[Etas 55°C]]*0.2))*2.5</f>
        <v>4.4050000000000002</v>
      </c>
      <c r="N3702" s="21">
        <f>IF(-(Tabelle1[[#This Row],[80%/20% SCOP]]-5.5)/5.5=1,"n.a.",-(Tabelle1[[#This Row],[80%/20% SCOP]]-5.5)/5.5)</f>
        <v>0.19909090909090904</v>
      </c>
    </row>
    <row r="3703" spans="1:14" ht="20.100000000000001" customHeight="1" x14ac:dyDescent="0.25">
      <c r="A3703" s="24">
        <v>16014204</v>
      </c>
      <c r="B3703" s="15" t="s">
        <v>3161</v>
      </c>
      <c r="C3703" s="15" t="s">
        <v>3770</v>
      </c>
      <c r="D3703" s="16" t="s">
        <v>2</v>
      </c>
      <c r="E3703" s="17">
        <v>6.1</v>
      </c>
      <c r="F3703" s="18">
        <v>1.89</v>
      </c>
      <c r="G3703" s="17">
        <v>6</v>
      </c>
      <c r="H3703" s="18">
        <v>1.36</v>
      </c>
      <c r="I3703" s="16" t="s">
        <v>40</v>
      </c>
      <c r="J3703" s="16" t="s">
        <v>4</v>
      </c>
      <c r="K3703" s="16" t="s">
        <v>4</v>
      </c>
      <c r="L3703" s="19">
        <f>IF(Tabelle1[[#This Row],[Heizleistung (55°C)]]=0,Tabelle1[[#This Row],[Heizleistung (35°C)]],(Tabelle1[[#This Row],[Heizleistung (35°C)]]+Tabelle1[[#This Row],[Heizleistung (55°C)]])/2)</f>
        <v>6.05</v>
      </c>
      <c r="M3703" s="20">
        <f>IF(Tabelle1[[#This Row],[Etas 55°C]]=0,0,(Tabelle1[[#This Row],[Etas 35°C]]*0.8+Tabelle1[[#This Row],[Etas 55°C]]*0.2))*2.5</f>
        <v>4.46</v>
      </c>
      <c r="N3703" s="21">
        <f>IF(-(Tabelle1[[#This Row],[80%/20% SCOP]]-5.5)/5.5=1,"n.a.",-(Tabelle1[[#This Row],[80%/20% SCOP]]-5.5)/5.5)</f>
        <v>0.18909090909090909</v>
      </c>
    </row>
    <row r="3704" spans="1:14" ht="20.100000000000001" customHeight="1" x14ac:dyDescent="0.25">
      <c r="A3704" s="24">
        <v>16008100</v>
      </c>
      <c r="B3704" s="15" t="s">
        <v>3161</v>
      </c>
      <c r="C3704" s="15" t="s">
        <v>3771</v>
      </c>
      <c r="D3704" s="16" t="s">
        <v>2</v>
      </c>
      <c r="E3704" s="17">
        <v>369.6</v>
      </c>
      <c r="F3704" s="18">
        <v>1.61</v>
      </c>
      <c r="G3704" s="17"/>
      <c r="H3704" s="16"/>
      <c r="I3704" s="16" t="s">
        <v>355</v>
      </c>
      <c r="J3704" s="16" t="s">
        <v>15</v>
      </c>
      <c r="K3704" s="16" t="s">
        <v>4</v>
      </c>
      <c r="L3704" s="19">
        <f>IF(Tabelle1[[#This Row],[Heizleistung (55°C)]]=0,Tabelle1[[#This Row],[Heizleistung (35°C)]],(Tabelle1[[#This Row],[Heizleistung (35°C)]]+Tabelle1[[#This Row],[Heizleistung (55°C)]])/2)</f>
        <v>369.6</v>
      </c>
      <c r="M3704" s="20">
        <f>IF(Tabelle1[[#This Row],[Etas 55°C]]=0,0,(Tabelle1[[#This Row],[Etas 35°C]]*0.8+Tabelle1[[#This Row],[Etas 55°C]]*0.2))*2.5</f>
        <v>0</v>
      </c>
      <c r="N3704" s="21" t="str">
        <f>IF(-(Tabelle1[[#This Row],[80%/20% SCOP]]-5.5)/5.5=1,"n.a.",-(Tabelle1[[#This Row],[80%/20% SCOP]]-5.5)/5.5)</f>
        <v>n.a.</v>
      </c>
    </row>
    <row r="3705" spans="1:14" ht="20.100000000000001" customHeight="1" x14ac:dyDescent="0.25">
      <c r="A3705" s="24">
        <v>16010224</v>
      </c>
      <c r="B3705" s="15" t="s">
        <v>3161</v>
      </c>
      <c r="C3705" s="15" t="s">
        <v>3772</v>
      </c>
      <c r="D3705" s="16" t="s">
        <v>2</v>
      </c>
      <c r="E3705" s="17">
        <v>42.83</v>
      </c>
      <c r="F3705" s="18">
        <v>1.61</v>
      </c>
      <c r="G3705" s="17"/>
      <c r="H3705" s="16"/>
      <c r="I3705" s="16" t="s">
        <v>109</v>
      </c>
      <c r="J3705" s="16" t="s">
        <v>15</v>
      </c>
      <c r="K3705" s="16" t="s">
        <v>4</v>
      </c>
      <c r="L3705" s="19">
        <f>IF(Tabelle1[[#This Row],[Heizleistung (55°C)]]=0,Tabelle1[[#This Row],[Heizleistung (35°C)]],(Tabelle1[[#This Row],[Heizleistung (35°C)]]+Tabelle1[[#This Row],[Heizleistung (55°C)]])/2)</f>
        <v>42.83</v>
      </c>
      <c r="M3705" s="20">
        <f>IF(Tabelle1[[#This Row],[Etas 55°C]]=0,0,(Tabelle1[[#This Row],[Etas 35°C]]*0.8+Tabelle1[[#This Row],[Etas 55°C]]*0.2))*2.5</f>
        <v>0</v>
      </c>
      <c r="N3705" s="21" t="str">
        <f>IF(-(Tabelle1[[#This Row],[80%/20% SCOP]]-5.5)/5.5=1,"n.a.",-(Tabelle1[[#This Row],[80%/20% SCOP]]-5.5)/5.5)</f>
        <v>n.a.</v>
      </c>
    </row>
    <row r="3706" spans="1:14" ht="20.100000000000001" customHeight="1" x14ac:dyDescent="0.25">
      <c r="A3706" s="24">
        <v>16009003</v>
      </c>
      <c r="B3706" s="15" t="s">
        <v>3161</v>
      </c>
      <c r="C3706" s="15" t="s">
        <v>3773</v>
      </c>
      <c r="D3706" s="16" t="s">
        <v>2</v>
      </c>
      <c r="E3706" s="17">
        <v>17</v>
      </c>
      <c r="F3706" s="18">
        <v>1.65</v>
      </c>
      <c r="G3706" s="17">
        <v>15.8</v>
      </c>
      <c r="H3706" s="18">
        <v>1.28</v>
      </c>
      <c r="I3706" s="16" t="s">
        <v>109</v>
      </c>
      <c r="J3706" s="16" t="s">
        <v>4</v>
      </c>
      <c r="K3706" s="16" t="s">
        <v>4</v>
      </c>
      <c r="L3706" s="19">
        <f>IF(Tabelle1[[#This Row],[Heizleistung (55°C)]]=0,Tabelle1[[#This Row],[Heizleistung (35°C)]],(Tabelle1[[#This Row],[Heizleistung (35°C)]]+Tabelle1[[#This Row],[Heizleistung (55°C)]])/2)</f>
        <v>16.399999999999999</v>
      </c>
      <c r="M3706" s="20">
        <f>IF(Tabelle1[[#This Row],[Etas 55°C]]=0,0,(Tabelle1[[#This Row],[Etas 35°C]]*0.8+Tabelle1[[#This Row],[Etas 55°C]]*0.2))*2.5</f>
        <v>3.9400000000000004</v>
      </c>
      <c r="N3706" s="21">
        <f>IF(-(Tabelle1[[#This Row],[80%/20% SCOP]]-5.5)/5.5=1,"n.a.",-(Tabelle1[[#This Row],[80%/20% SCOP]]-5.5)/5.5)</f>
        <v>0.28363636363636358</v>
      </c>
    </row>
    <row r="3707" spans="1:14" ht="20.100000000000001" customHeight="1" x14ac:dyDescent="0.25">
      <c r="A3707" s="24">
        <v>16007893</v>
      </c>
      <c r="B3707" s="15" t="s">
        <v>3161</v>
      </c>
      <c r="C3707" s="15" t="s">
        <v>3774</v>
      </c>
      <c r="D3707" s="16" t="s">
        <v>2</v>
      </c>
      <c r="E3707" s="17">
        <v>109.96</v>
      </c>
      <c r="F3707" s="18">
        <v>1.59</v>
      </c>
      <c r="G3707" s="17"/>
      <c r="H3707" s="16"/>
      <c r="I3707" s="16" t="s">
        <v>355</v>
      </c>
      <c r="J3707" s="16" t="s">
        <v>15</v>
      </c>
      <c r="K3707" s="16" t="s">
        <v>4</v>
      </c>
      <c r="L3707" s="19">
        <f>IF(Tabelle1[[#This Row],[Heizleistung (55°C)]]=0,Tabelle1[[#This Row],[Heizleistung (35°C)]],(Tabelle1[[#This Row],[Heizleistung (35°C)]]+Tabelle1[[#This Row],[Heizleistung (55°C)]])/2)</f>
        <v>109.96</v>
      </c>
      <c r="M3707" s="20">
        <f>IF(Tabelle1[[#This Row],[Etas 55°C]]=0,0,(Tabelle1[[#This Row],[Etas 35°C]]*0.8+Tabelle1[[#This Row],[Etas 55°C]]*0.2))*2.5</f>
        <v>0</v>
      </c>
      <c r="N3707" s="21" t="str">
        <f>IF(-(Tabelle1[[#This Row],[80%/20% SCOP]]-5.5)/5.5=1,"n.a.",-(Tabelle1[[#This Row],[80%/20% SCOP]]-5.5)/5.5)</f>
        <v>n.a.</v>
      </c>
    </row>
    <row r="3708" spans="1:14" ht="20.100000000000001" customHeight="1" x14ac:dyDescent="0.25">
      <c r="A3708" s="24">
        <v>16008032</v>
      </c>
      <c r="B3708" s="15" t="s">
        <v>3161</v>
      </c>
      <c r="C3708" s="15" t="s">
        <v>3775</v>
      </c>
      <c r="D3708" s="16" t="s">
        <v>2</v>
      </c>
      <c r="E3708" s="17">
        <v>389.27</v>
      </c>
      <c r="F3708" s="18">
        <v>1.57</v>
      </c>
      <c r="G3708" s="17"/>
      <c r="H3708" s="16"/>
      <c r="I3708" s="16" t="s">
        <v>130</v>
      </c>
      <c r="J3708" s="16" t="s">
        <v>15</v>
      </c>
      <c r="K3708" s="16" t="s">
        <v>4</v>
      </c>
      <c r="L3708" s="19">
        <f>IF(Tabelle1[[#This Row],[Heizleistung (55°C)]]=0,Tabelle1[[#This Row],[Heizleistung (35°C)]],(Tabelle1[[#This Row],[Heizleistung (35°C)]]+Tabelle1[[#This Row],[Heizleistung (55°C)]])/2)</f>
        <v>389.27</v>
      </c>
      <c r="M3708" s="20">
        <f>IF(Tabelle1[[#This Row],[Etas 55°C]]=0,0,(Tabelle1[[#This Row],[Etas 35°C]]*0.8+Tabelle1[[#This Row],[Etas 55°C]]*0.2))*2.5</f>
        <v>0</v>
      </c>
      <c r="N3708" s="21" t="str">
        <f>IF(-(Tabelle1[[#This Row],[80%/20% SCOP]]-5.5)/5.5=1,"n.a.",-(Tabelle1[[#This Row],[80%/20% SCOP]]-5.5)/5.5)</f>
        <v>n.a.</v>
      </c>
    </row>
    <row r="3709" spans="1:14" ht="20.100000000000001" customHeight="1" x14ac:dyDescent="0.25">
      <c r="A3709" s="24">
        <v>16014245</v>
      </c>
      <c r="B3709" s="15" t="s">
        <v>3161</v>
      </c>
      <c r="C3709" s="15" t="s">
        <v>3776</v>
      </c>
      <c r="D3709" s="16" t="s">
        <v>2</v>
      </c>
      <c r="E3709" s="17">
        <v>6.6</v>
      </c>
      <c r="F3709" s="18">
        <v>1.83</v>
      </c>
      <c r="G3709" s="17">
        <v>7</v>
      </c>
      <c r="H3709" s="18">
        <v>1.33</v>
      </c>
      <c r="I3709" s="16" t="s">
        <v>40</v>
      </c>
      <c r="J3709" s="16" t="s">
        <v>4</v>
      </c>
      <c r="K3709" s="16" t="s">
        <v>4</v>
      </c>
      <c r="L3709" s="19">
        <f>IF(Tabelle1[[#This Row],[Heizleistung (55°C)]]=0,Tabelle1[[#This Row],[Heizleistung (35°C)]],(Tabelle1[[#This Row],[Heizleistung (35°C)]]+Tabelle1[[#This Row],[Heizleistung (55°C)]])/2)</f>
        <v>6.8</v>
      </c>
      <c r="M3709" s="20">
        <f>IF(Tabelle1[[#This Row],[Etas 55°C]]=0,0,(Tabelle1[[#This Row],[Etas 35°C]]*0.8+Tabelle1[[#This Row],[Etas 55°C]]*0.2))*2.5</f>
        <v>4.3250000000000002</v>
      </c>
      <c r="N3709" s="21">
        <f>IF(-(Tabelle1[[#This Row],[80%/20% SCOP]]-5.5)/5.5=1,"n.a.",-(Tabelle1[[#This Row],[80%/20% SCOP]]-5.5)/5.5)</f>
        <v>0.2136363636363636</v>
      </c>
    </row>
    <row r="3710" spans="1:14" ht="20.100000000000001" customHeight="1" x14ac:dyDescent="0.25">
      <c r="A3710" s="24">
        <v>16008730</v>
      </c>
      <c r="B3710" s="15" t="s">
        <v>3161</v>
      </c>
      <c r="C3710" s="15" t="s">
        <v>3777</v>
      </c>
      <c r="D3710" s="16" t="s">
        <v>2</v>
      </c>
      <c r="E3710" s="17">
        <v>616.91</v>
      </c>
      <c r="F3710" s="18">
        <v>1.52</v>
      </c>
      <c r="G3710" s="17"/>
      <c r="H3710" s="16"/>
      <c r="I3710" s="16" t="s">
        <v>355</v>
      </c>
      <c r="J3710" s="16" t="s">
        <v>15</v>
      </c>
      <c r="K3710" s="16" t="s">
        <v>4</v>
      </c>
      <c r="L3710" s="19">
        <f>IF(Tabelle1[[#This Row],[Heizleistung (55°C)]]=0,Tabelle1[[#This Row],[Heizleistung (35°C)]],(Tabelle1[[#This Row],[Heizleistung (35°C)]]+Tabelle1[[#This Row],[Heizleistung (55°C)]])/2)</f>
        <v>616.91</v>
      </c>
      <c r="M3710" s="20">
        <f>IF(Tabelle1[[#This Row],[Etas 55°C]]=0,0,(Tabelle1[[#This Row],[Etas 35°C]]*0.8+Tabelle1[[#This Row],[Etas 55°C]]*0.2))*2.5</f>
        <v>0</v>
      </c>
      <c r="N3710" s="21" t="str">
        <f>IF(-(Tabelle1[[#This Row],[80%/20% SCOP]]-5.5)/5.5=1,"n.a.",-(Tabelle1[[#This Row],[80%/20% SCOP]]-5.5)/5.5)</f>
        <v>n.a.</v>
      </c>
    </row>
    <row r="3711" spans="1:14" ht="20.100000000000001" customHeight="1" x14ac:dyDescent="0.25">
      <c r="A3711" s="24">
        <v>16008486</v>
      </c>
      <c r="B3711" s="15" t="s">
        <v>3161</v>
      </c>
      <c r="C3711" s="15" t="s">
        <v>3778</v>
      </c>
      <c r="D3711" s="16" t="s">
        <v>2</v>
      </c>
      <c r="E3711" s="17">
        <v>80.62</v>
      </c>
      <c r="F3711" s="18">
        <v>1.53</v>
      </c>
      <c r="G3711" s="17"/>
      <c r="H3711" s="16"/>
      <c r="I3711" s="16" t="s">
        <v>355</v>
      </c>
      <c r="J3711" s="16" t="s">
        <v>15</v>
      </c>
      <c r="K3711" s="16" t="s">
        <v>4</v>
      </c>
      <c r="L3711" s="19">
        <f>IF(Tabelle1[[#This Row],[Heizleistung (55°C)]]=0,Tabelle1[[#This Row],[Heizleistung (35°C)]],(Tabelle1[[#This Row],[Heizleistung (35°C)]]+Tabelle1[[#This Row],[Heizleistung (55°C)]])/2)</f>
        <v>80.62</v>
      </c>
      <c r="M3711" s="20">
        <f>IF(Tabelle1[[#This Row],[Etas 55°C]]=0,0,(Tabelle1[[#This Row],[Etas 35°C]]*0.8+Tabelle1[[#This Row],[Etas 55°C]]*0.2))*2.5</f>
        <v>0</v>
      </c>
      <c r="N3711" s="21" t="str">
        <f>IF(-(Tabelle1[[#This Row],[80%/20% SCOP]]-5.5)/5.5=1,"n.a.",-(Tabelle1[[#This Row],[80%/20% SCOP]]-5.5)/5.5)</f>
        <v>n.a.</v>
      </c>
    </row>
    <row r="3712" spans="1:14" ht="20.100000000000001" customHeight="1" x14ac:dyDescent="0.25">
      <c r="A3712" s="24">
        <v>16014374</v>
      </c>
      <c r="B3712" s="15" t="s">
        <v>3161</v>
      </c>
      <c r="C3712" s="15" t="s">
        <v>3779</v>
      </c>
      <c r="D3712" s="16" t="s">
        <v>2</v>
      </c>
      <c r="E3712" s="17">
        <v>4</v>
      </c>
      <c r="F3712" s="18">
        <v>1.91</v>
      </c>
      <c r="G3712" s="17">
        <v>3.6</v>
      </c>
      <c r="H3712" s="18">
        <v>1.3</v>
      </c>
      <c r="I3712" s="16" t="s">
        <v>40</v>
      </c>
      <c r="J3712" s="16" t="s">
        <v>4</v>
      </c>
      <c r="K3712" s="16" t="s">
        <v>4</v>
      </c>
      <c r="L3712" s="19">
        <f>IF(Tabelle1[[#This Row],[Heizleistung (55°C)]]=0,Tabelle1[[#This Row],[Heizleistung (35°C)]],(Tabelle1[[#This Row],[Heizleistung (35°C)]]+Tabelle1[[#This Row],[Heizleistung (55°C)]])/2)</f>
        <v>3.8</v>
      </c>
      <c r="M3712" s="20">
        <f>IF(Tabelle1[[#This Row],[Etas 55°C]]=0,0,(Tabelle1[[#This Row],[Etas 35°C]]*0.8+Tabelle1[[#This Row],[Etas 55°C]]*0.2))*2.5</f>
        <v>4.47</v>
      </c>
      <c r="N3712" s="21">
        <f>IF(-(Tabelle1[[#This Row],[80%/20% SCOP]]-5.5)/5.5=1,"n.a.",-(Tabelle1[[#This Row],[80%/20% SCOP]]-5.5)/5.5)</f>
        <v>0.18727272727272731</v>
      </c>
    </row>
    <row r="3713" spans="1:14" ht="20.100000000000001" customHeight="1" x14ac:dyDescent="0.25">
      <c r="A3713" s="24">
        <v>16008274</v>
      </c>
      <c r="B3713" s="15" t="s">
        <v>3161</v>
      </c>
      <c r="C3713" s="15" t="s">
        <v>3780</v>
      </c>
      <c r="D3713" s="16" t="s">
        <v>2</v>
      </c>
      <c r="E3713" s="17">
        <v>84.25</v>
      </c>
      <c r="F3713" s="18">
        <v>1.5</v>
      </c>
      <c r="G3713" s="17"/>
      <c r="H3713" s="16"/>
      <c r="I3713" s="16" t="s">
        <v>109</v>
      </c>
      <c r="J3713" s="16" t="s">
        <v>15</v>
      </c>
      <c r="K3713" s="16" t="s">
        <v>4</v>
      </c>
      <c r="L3713" s="19">
        <f>IF(Tabelle1[[#This Row],[Heizleistung (55°C)]]=0,Tabelle1[[#This Row],[Heizleistung (35°C)]],(Tabelle1[[#This Row],[Heizleistung (35°C)]]+Tabelle1[[#This Row],[Heizleistung (55°C)]])/2)</f>
        <v>84.25</v>
      </c>
      <c r="M3713" s="20">
        <f>IF(Tabelle1[[#This Row],[Etas 55°C]]=0,0,(Tabelle1[[#This Row],[Etas 35°C]]*0.8+Tabelle1[[#This Row],[Etas 55°C]]*0.2))*2.5</f>
        <v>0</v>
      </c>
      <c r="N3713" s="21" t="str">
        <f>IF(-(Tabelle1[[#This Row],[80%/20% SCOP]]-5.5)/5.5=1,"n.a.",-(Tabelle1[[#This Row],[80%/20% SCOP]]-5.5)/5.5)</f>
        <v>n.a.</v>
      </c>
    </row>
    <row r="3714" spans="1:14" ht="20.100000000000001" customHeight="1" x14ac:dyDescent="0.25">
      <c r="A3714" s="24">
        <v>16008825</v>
      </c>
      <c r="B3714" s="15" t="s">
        <v>3161</v>
      </c>
      <c r="C3714" s="15" t="s">
        <v>3781</v>
      </c>
      <c r="D3714" s="16" t="s">
        <v>2</v>
      </c>
      <c r="E3714" s="17">
        <v>355.76</v>
      </c>
      <c r="F3714" s="18">
        <v>1.46</v>
      </c>
      <c r="G3714" s="17"/>
      <c r="H3714" s="16"/>
      <c r="I3714" s="16" t="s">
        <v>355</v>
      </c>
      <c r="J3714" s="16" t="s">
        <v>15</v>
      </c>
      <c r="K3714" s="16" t="s">
        <v>4</v>
      </c>
      <c r="L3714" s="19">
        <f>IF(Tabelle1[[#This Row],[Heizleistung (55°C)]]=0,Tabelle1[[#This Row],[Heizleistung (35°C)]],(Tabelle1[[#This Row],[Heizleistung (35°C)]]+Tabelle1[[#This Row],[Heizleistung (55°C)]])/2)</f>
        <v>355.76</v>
      </c>
      <c r="M3714" s="20">
        <f>IF(Tabelle1[[#This Row],[Etas 55°C]]=0,0,(Tabelle1[[#This Row],[Etas 35°C]]*0.8+Tabelle1[[#This Row],[Etas 55°C]]*0.2))*2.5</f>
        <v>0</v>
      </c>
      <c r="N3714" s="21" t="str">
        <f>IF(-(Tabelle1[[#This Row],[80%/20% SCOP]]-5.5)/5.5=1,"n.a.",-(Tabelle1[[#This Row],[80%/20% SCOP]]-5.5)/5.5)</f>
        <v>n.a.</v>
      </c>
    </row>
    <row r="3715" spans="1:14" ht="20.100000000000001" customHeight="1" x14ac:dyDescent="0.25">
      <c r="A3715" s="24">
        <v>16009009</v>
      </c>
      <c r="B3715" s="15" t="s">
        <v>3161</v>
      </c>
      <c r="C3715" s="15" t="s">
        <v>3782</v>
      </c>
      <c r="D3715" s="16" t="s">
        <v>2</v>
      </c>
      <c r="E3715" s="17">
        <v>7.1</v>
      </c>
      <c r="F3715" s="18">
        <v>1.87</v>
      </c>
      <c r="G3715" s="17">
        <v>7.1</v>
      </c>
      <c r="H3715" s="18">
        <v>1.33</v>
      </c>
      <c r="I3715" s="16" t="s">
        <v>40</v>
      </c>
      <c r="J3715" s="16" t="s">
        <v>4</v>
      </c>
      <c r="K3715" s="16" t="s">
        <v>4</v>
      </c>
      <c r="L3715" s="19">
        <f>IF(Tabelle1[[#This Row],[Heizleistung (55°C)]]=0,Tabelle1[[#This Row],[Heizleistung (35°C)]],(Tabelle1[[#This Row],[Heizleistung (35°C)]]+Tabelle1[[#This Row],[Heizleistung (55°C)]])/2)</f>
        <v>7.1</v>
      </c>
      <c r="M3715" s="20">
        <f>IF(Tabelle1[[#This Row],[Etas 55°C]]=0,0,(Tabelle1[[#This Row],[Etas 35°C]]*0.8+Tabelle1[[#This Row],[Etas 55°C]]*0.2))*2.5</f>
        <v>4.4050000000000002</v>
      </c>
      <c r="N3715" s="21">
        <f>IF(-(Tabelle1[[#This Row],[80%/20% SCOP]]-5.5)/5.5=1,"n.a.",-(Tabelle1[[#This Row],[80%/20% SCOP]]-5.5)/5.5)</f>
        <v>0.19909090909090904</v>
      </c>
    </row>
    <row r="3716" spans="1:14" ht="20.100000000000001" customHeight="1" x14ac:dyDescent="0.25">
      <c r="A3716" s="24">
        <v>16009495</v>
      </c>
      <c r="B3716" s="15" t="s">
        <v>3161</v>
      </c>
      <c r="C3716" s="15" t="s">
        <v>3783</v>
      </c>
      <c r="D3716" s="16" t="s">
        <v>2</v>
      </c>
      <c r="E3716" s="17">
        <v>12</v>
      </c>
      <c r="F3716" s="18">
        <v>1.76</v>
      </c>
      <c r="G3716" s="17">
        <v>12</v>
      </c>
      <c r="H3716" s="18">
        <v>1.28</v>
      </c>
      <c r="I3716" s="16" t="s">
        <v>40</v>
      </c>
      <c r="J3716" s="16" t="s">
        <v>4</v>
      </c>
      <c r="K3716" s="16" t="s">
        <v>4</v>
      </c>
      <c r="L3716" s="19">
        <f>IF(Tabelle1[[#This Row],[Heizleistung (55°C)]]=0,Tabelle1[[#This Row],[Heizleistung (35°C)]],(Tabelle1[[#This Row],[Heizleistung (35°C)]]+Tabelle1[[#This Row],[Heizleistung (55°C)]])/2)</f>
        <v>12</v>
      </c>
      <c r="M3716" s="20">
        <f>IF(Tabelle1[[#This Row],[Etas 55°C]]=0,0,(Tabelle1[[#This Row],[Etas 35°C]]*0.8+Tabelle1[[#This Row],[Etas 55°C]]*0.2))*2.5</f>
        <v>4.16</v>
      </c>
      <c r="N3716" s="21">
        <f>IF(-(Tabelle1[[#This Row],[80%/20% SCOP]]-5.5)/5.5=1,"n.a.",-(Tabelle1[[#This Row],[80%/20% SCOP]]-5.5)/5.5)</f>
        <v>0.24363636363636362</v>
      </c>
    </row>
    <row r="3717" spans="1:14" ht="20.100000000000001" customHeight="1" x14ac:dyDescent="0.25">
      <c r="A3717" s="24">
        <v>16014183</v>
      </c>
      <c r="B3717" s="15" t="s">
        <v>3161</v>
      </c>
      <c r="C3717" s="15" t="s">
        <v>3784</v>
      </c>
      <c r="D3717" s="16" t="s">
        <v>2</v>
      </c>
      <c r="E3717" s="17">
        <v>4.7</v>
      </c>
      <c r="F3717" s="18">
        <v>1.96</v>
      </c>
      <c r="G3717" s="17">
        <v>4.5</v>
      </c>
      <c r="H3717" s="18">
        <v>1.33</v>
      </c>
      <c r="I3717" s="16" t="s">
        <v>40</v>
      </c>
      <c r="J3717" s="16" t="s">
        <v>4</v>
      </c>
      <c r="K3717" s="16" t="s">
        <v>4</v>
      </c>
      <c r="L3717" s="19">
        <f>IF(Tabelle1[[#This Row],[Heizleistung (55°C)]]=0,Tabelle1[[#This Row],[Heizleistung (35°C)]],(Tabelle1[[#This Row],[Heizleistung (35°C)]]+Tabelle1[[#This Row],[Heizleistung (55°C)]])/2)</f>
        <v>4.5999999999999996</v>
      </c>
      <c r="M3717" s="20">
        <f>IF(Tabelle1[[#This Row],[Etas 55°C]]=0,0,(Tabelle1[[#This Row],[Etas 35°C]]*0.8+Tabelle1[[#This Row],[Etas 55°C]]*0.2))*2.5</f>
        <v>4.585</v>
      </c>
      <c r="N3717" s="21">
        <f>IF(-(Tabelle1[[#This Row],[80%/20% SCOP]]-5.5)/5.5=1,"n.a.",-(Tabelle1[[#This Row],[80%/20% SCOP]]-5.5)/5.5)</f>
        <v>0.16636363636363638</v>
      </c>
    </row>
    <row r="3718" spans="1:14" ht="20.100000000000001" customHeight="1" x14ac:dyDescent="0.25">
      <c r="A3718" s="24">
        <v>16006789</v>
      </c>
      <c r="B3718" s="15" t="s">
        <v>3161</v>
      </c>
      <c r="C3718" s="15" t="s">
        <v>3785</v>
      </c>
      <c r="D3718" s="16" t="s">
        <v>2</v>
      </c>
      <c r="E3718" s="17">
        <v>8</v>
      </c>
      <c r="F3718" s="18">
        <v>1.76</v>
      </c>
      <c r="G3718" s="17">
        <v>8</v>
      </c>
      <c r="H3718" s="18">
        <v>1.3</v>
      </c>
      <c r="I3718" s="16" t="s">
        <v>40</v>
      </c>
      <c r="J3718" s="16" t="s">
        <v>4</v>
      </c>
      <c r="K3718" s="16" t="s">
        <v>4</v>
      </c>
      <c r="L3718" s="19">
        <f>IF(Tabelle1[[#This Row],[Heizleistung (55°C)]]=0,Tabelle1[[#This Row],[Heizleistung (35°C)]],(Tabelle1[[#This Row],[Heizleistung (35°C)]]+Tabelle1[[#This Row],[Heizleistung (55°C)]])/2)</f>
        <v>8</v>
      </c>
      <c r="M3718" s="20">
        <f>IF(Tabelle1[[#This Row],[Etas 55°C]]=0,0,(Tabelle1[[#This Row],[Etas 35°C]]*0.8+Tabelle1[[#This Row],[Etas 55°C]]*0.2))*2.5</f>
        <v>4.17</v>
      </c>
      <c r="N3718" s="21">
        <f>IF(-(Tabelle1[[#This Row],[80%/20% SCOP]]-5.5)/5.5=1,"n.a.",-(Tabelle1[[#This Row],[80%/20% SCOP]]-5.5)/5.5)</f>
        <v>0.24181818181818182</v>
      </c>
    </row>
    <row r="3719" spans="1:14" ht="20.100000000000001" customHeight="1" x14ac:dyDescent="0.25">
      <c r="A3719" s="24">
        <v>16009572</v>
      </c>
      <c r="B3719" s="15" t="s">
        <v>3161</v>
      </c>
      <c r="C3719" s="15" t="s">
        <v>3786</v>
      </c>
      <c r="D3719" s="16" t="s">
        <v>2</v>
      </c>
      <c r="E3719" s="17">
        <v>8</v>
      </c>
      <c r="F3719" s="18">
        <v>1.76</v>
      </c>
      <c r="G3719" s="17">
        <v>8</v>
      </c>
      <c r="H3719" s="18">
        <v>1.3</v>
      </c>
      <c r="I3719" s="16" t="s">
        <v>40</v>
      </c>
      <c r="J3719" s="16" t="s">
        <v>4</v>
      </c>
      <c r="K3719" s="16" t="s">
        <v>4</v>
      </c>
      <c r="L3719" s="19">
        <f>IF(Tabelle1[[#This Row],[Heizleistung (55°C)]]=0,Tabelle1[[#This Row],[Heizleistung (35°C)]],(Tabelle1[[#This Row],[Heizleistung (35°C)]]+Tabelle1[[#This Row],[Heizleistung (55°C)]])/2)</f>
        <v>8</v>
      </c>
      <c r="M3719" s="20">
        <f>IF(Tabelle1[[#This Row],[Etas 55°C]]=0,0,(Tabelle1[[#This Row],[Etas 35°C]]*0.8+Tabelle1[[#This Row],[Etas 55°C]]*0.2))*2.5</f>
        <v>4.17</v>
      </c>
      <c r="N3719" s="21">
        <f>IF(-(Tabelle1[[#This Row],[80%/20% SCOP]]-5.5)/5.5=1,"n.a.",-(Tabelle1[[#This Row],[80%/20% SCOP]]-5.5)/5.5)</f>
        <v>0.24181818181818182</v>
      </c>
    </row>
    <row r="3720" spans="1:14" ht="20.100000000000001" customHeight="1" x14ac:dyDescent="0.25">
      <c r="A3720" s="24">
        <v>16014185</v>
      </c>
      <c r="B3720" s="15" t="s">
        <v>3161</v>
      </c>
      <c r="C3720" s="15" t="s">
        <v>3787</v>
      </c>
      <c r="D3720" s="16" t="s">
        <v>2</v>
      </c>
      <c r="E3720" s="17">
        <v>4.7</v>
      </c>
      <c r="F3720" s="18">
        <v>1.96</v>
      </c>
      <c r="G3720" s="17">
        <v>4.5</v>
      </c>
      <c r="H3720" s="18">
        <v>1.33</v>
      </c>
      <c r="I3720" s="16" t="s">
        <v>40</v>
      </c>
      <c r="J3720" s="16" t="s">
        <v>4</v>
      </c>
      <c r="K3720" s="16" t="s">
        <v>4</v>
      </c>
      <c r="L3720" s="19">
        <f>IF(Tabelle1[[#This Row],[Heizleistung (55°C)]]=0,Tabelle1[[#This Row],[Heizleistung (35°C)]],(Tabelle1[[#This Row],[Heizleistung (35°C)]]+Tabelle1[[#This Row],[Heizleistung (55°C)]])/2)</f>
        <v>4.5999999999999996</v>
      </c>
      <c r="M3720" s="20">
        <f>IF(Tabelle1[[#This Row],[Etas 55°C]]=0,0,(Tabelle1[[#This Row],[Etas 35°C]]*0.8+Tabelle1[[#This Row],[Etas 55°C]]*0.2))*2.5</f>
        <v>4.585</v>
      </c>
      <c r="N3720" s="21">
        <f>IF(-(Tabelle1[[#This Row],[80%/20% SCOP]]-5.5)/5.5=1,"n.a.",-(Tabelle1[[#This Row],[80%/20% SCOP]]-5.5)/5.5)</f>
        <v>0.16636363636363638</v>
      </c>
    </row>
    <row r="3721" spans="1:14" ht="20.100000000000001" customHeight="1" x14ac:dyDescent="0.25">
      <c r="A3721" s="24">
        <v>16008847</v>
      </c>
      <c r="B3721" s="15" t="s">
        <v>3161</v>
      </c>
      <c r="C3721" s="15" t="s">
        <v>3788</v>
      </c>
      <c r="D3721" s="16" t="s">
        <v>2</v>
      </c>
      <c r="E3721" s="17">
        <v>730.25</v>
      </c>
      <c r="F3721" s="18">
        <v>1.59</v>
      </c>
      <c r="G3721" s="17"/>
      <c r="H3721" s="16"/>
      <c r="I3721" s="16" t="s">
        <v>130</v>
      </c>
      <c r="J3721" s="16" t="s">
        <v>15</v>
      </c>
      <c r="K3721" s="16" t="s">
        <v>4</v>
      </c>
      <c r="L3721" s="19">
        <f>IF(Tabelle1[[#This Row],[Heizleistung (55°C)]]=0,Tabelle1[[#This Row],[Heizleistung (35°C)]],(Tabelle1[[#This Row],[Heizleistung (35°C)]]+Tabelle1[[#This Row],[Heizleistung (55°C)]])/2)</f>
        <v>730.25</v>
      </c>
      <c r="M3721" s="20">
        <f>IF(Tabelle1[[#This Row],[Etas 55°C]]=0,0,(Tabelle1[[#This Row],[Etas 35°C]]*0.8+Tabelle1[[#This Row],[Etas 55°C]]*0.2))*2.5</f>
        <v>0</v>
      </c>
      <c r="N3721" s="21" t="str">
        <f>IF(-(Tabelle1[[#This Row],[80%/20% SCOP]]-5.5)/5.5=1,"n.a.",-(Tabelle1[[#This Row],[80%/20% SCOP]]-5.5)/5.5)</f>
        <v>n.a.</v>
      </c>
    </row>
    <row r="3722" spans="1:14" ht="20.100000000000001" customHeight="1" x14ac:dyDescent="0.25">
      <c r="A3722" s="24">
        <v>16007950</v>
      </c>
      <c r="B3722" s="15" t="s">
        <v>3161</v>
      </c>
      <c r="C3722" s="15" t="s">
        <v>3789</v>
      </c>
      <c r="D3722" s="16" t="s">
        <v>2</v>
      </c>
      <c r="E3722" s="17">
        <v>187.6</v>
      </c>
      <c r="F3722" s="18">
        <v>1.56</v>
      </c>
      <c r="G3722" s="17"/>
      <c r="H3722" s="16"/>
      <c r="I3722" s="16" t="s">
        <v>355</v>
      </c>
      <c r="J3722" s="16" t="s">
        <v>15</v>
      </c>
      <c r="K3722" s="16" t="s">
        <v>4</v>
      </c>
      <c r="L3722" s="19">
        <f>IF(Tabelle1[[#This Row],[Heizleistung (55°C)]]=0,Tabelle1[[#This Row],[Heizleistung (35°C)]],(Tabelle1[[#This Row],[Heizleistung (35°C)]]+Tabelle1[[#This Row],[Heizleistung (55°C)]])/2)</f>
        <v>187.6</v>
      </c>
      <c r="M3722" s="20">
        <f>IF(Tabelle1[[#This Row],[Etas 55°C]]=0,0,(Tabelle1[[#This Row],[Etas 35°C]]*0.8+Tabelle1[[#This Row],[Etas 55°C]]*0.2))*2.5</f>
        <v>0</v>
      </c>
      <c r="N3722" s="21" t="str">
        <f>IF(-(Tabelle1[[#This Row],[80%/20% SCOP]]-5.5)/5.5=1,"n.a.",-(Tabelle1[[#This Row],[80%/20% SCOP]]-5.5)/5.5)</f>
        <v>n.a.</v>
      </c>
    </row>
    <row r="3723" spans="1:14" ht="20.100000000000001" customHeight="1" x14ac:dyDescent="0.25">
      <c r="A3723" s="24">
        <v>16008909</v>
      </c>
      <c r="B3723" s="15" t="s">
        <v>3161</v>
      </c>
      <c r="C3723" s="15" t="s">
        <v>3790</v>
      </c>
      <c r="D3723" s="16" t="s">
        <v>2</v>
      </c>
      <c r="E3723" s="17">
        <v>390.08</v>
      </c>
      <c r="F3723" s="18">
        <v>1.5</v>
      </c>
      <c r="G3723" s="17"/>
      <c r="H3723" s="16"/>
      <c r="I3723" s="16" t="s">
        <v>3166</v>
      </c>
      <c r="J3723" s="16" t="s">
        <v>15</v>
      </c>
      <c r="K3723" s="16" t="s">
        <v>4</v>
      </c>
      <c r="L3723" s="19">
        <f>IF(Tabelle1[[#This Row],[Heizleistung (55°C)]]=0,Tabelle1[[#This Row],[Heizleistung (35°C)]],(Tabelle1[[#This Row],[Heizleistung (35°C)]]+Tabelle1[[#This Row],[Heizleistung (55°C)]])/2)</f>
        <v>390.08</v>
      </c>
      <c r="M3723" s="20">
        <f>IF(Tabelle1[[#This Row],[Etas 55°C]]=0,0,(Tabelle1[[#This Row],[Etas 35°C]]*0.8+Tabelle1[[#This Row],[Etas 55°C]]*0.2))*2.5</f>
        <v>0</v>
      </c>
      <c r="N3723" s="21" t="str">
        <f>IF(-(Tabelle1[[#This Row],[80%/20% SCOP]]-5.5)/5.5=1,"n.a.",-(Tabelle1[[#This Row],[80%/20% SCOP]]-5.5)/5.5)</f>
        <v>n.a.</v>
      </c>
    </row>
    <row r="3724" spans="1:14" ht="20.100000000000001" customHeight="1" x14ac:dyDescent="0.25">
      <c r="A3724" s="24">
        <v>16008070</v>
      </c>
      <c r="B3724" s="15" t="s">
        <v>3161</v>
      </c>
      <c r="C3724" s="15" t="s">
        <v>3791</v>
      </c>
      <c r="D3724" s="16" t="s">
        <v>2</v>
      </c>
      <c r="E3724" s="17">
        <v>573.47</v>
      </c>
      <c r="F3724" s="18">
        <v>1.53</v>
      </c>
      <c r="G3724" s="17"/>
      <c r="H3724" s="16"/>
      <c r="I3724" s="16" t="s">
        <v>3166</v>
      </c>
      <c r="J3724" s="16" t="s">
        <v>15</v>
      </c>
      <c r="K3724" s="16" t="s">
        <v>4</v>
      </c>
      <c r="L3724" s="19">
        <f>IF(Tabelle1[[#This Row],[Heizleistung (55°C)]]=0,Tabelle1[[#This Row],[Heizleistung (35°C)]],(Tabelle1[[#This Row],[Heizleistung (35°C)]]+Tabelle1[[#This Row],[Heizleistung (55°C)]])/2)</f>
        <v>573.47</v>
      </c>
      <c r="M3724" s="20">
        <f>IF(Tabelle1[[#This Row],[Etas 55°C]]=0,0,(Tabelle1[[#This Row],[Etas 35°C]]*0.8+Tabelle1[[#This Row],[Etas 55°C]]*0.2))*2.5</f>
        <v>0</v>
      </c>
      <c r="N3724" s="21" t="str">
        <f>IF(-(Tabelle1[[#This Row],[80%/20% SCOP]]-5.5)/5.5=1,"n.a.",-(Tabelle1[[#This Row],[80%/20% SCOP]]-5.5)/5.5)</f>
        <v>n.a.</v>
      </c>
    </row>
    <row r="3725" spans="1:14" ht="20.100000000000001" customHeight="1" x14ac:dyDescent="0.25">
      <c r="A3725" s="24">
        <v>16009114</v>
      </c>
      <c r="B3725" s="15" t="s">
        <v>3161</v>
      </c>
      <c r="C3725" s="15" t="s">
        <v>3792</v>
      </c>
      <c r="D3725" s="16" t="s">
        <v>2</v>
      </c>
      <c r="E3725" s="17">
        <v>5.0999999999999996</v>
      </c>
      <c r="F3725" s="18">
        <v>1.87</v>
      </c>
      <c r="G3725" s="17">
        <v>4.5999999999999996</v>
      </c>
      <c r="H3725" s="18">
        <v>1.32</v>
      </c>
      <c r="I3725" s="16" t="s">
        <v>40</v>
      </c>
      <c r="J3725" s="16" t="s">
        <v>4</v>
      </c>
      <c r="K3725" s="16" t="s">
        <v>4</v>
      </c>
      <c r="L3725" s="19">
        <f>IF(Tabelle1[[#This Row],[Heizleistung (55°C)]]=0,Tabelle1[[#This Row],[Heizleistung (35°C)]],(Tabelle1[[#This Row],[Heizleistung (35°C)]]+Tabelle1[[#This Row],[Heizleistung (55°C)]])/2)</f>
        <v>4.8499999999999996</v>
      </c>
      <c r="M3725" s="20">
        <f>IF(Tabelle1[[#This Row],[Etas 55°C]]=0,0,(Tabelle1[[#This Row],[Etas 35°C]]*0.8+Tabelle1[[#This Row],[Etas 55°C]]*0.2))*2.5</f>
        <v>4.4000000000000004</v>
      </c>
      <c r="N3725" s="21">
        <f>IF(-(Tabelle1[[#This Row],[80%/20% SCOP]]-5.5)/5.5=1,"n.a.",-(Tabelle1[[#This Row],[80%/20% SCOP]]-5.5)/5.5)</f>
        <v>0.19999999999999993</v>
      </c>
    </row>
    <row r="3726" spans="1:14" ht="20.100000000000001" customHeight="1" x14ac:dyDescent="0.25">
      <c r="A3726" s="24">
        <v>16018620</v>
      </c>
      <c r="B3726" s="15" t="s">
        <v>3161</v>
      </c>
      <c r="C3726" s="15" t="s">
        <v>3793</v>
      </c>
      <c r="D3726" s="16" t="s">
        <v>2</v>
      </c>
      <c r="E3726" s="17">
        <v>11.2</v>
      </c>
      <c r="F3726" s="18">
        <v>1.95</v>
      </c>
      <c r="G3726" s="17">
        <v>10</v>
      </c>
      <c r="H3726" s="18">
        <v>1.36</v>
      </c>
      <c r="I3726" s="16" t="s">
        <v>40</v>
      </c>
      <c r="J3726" s="16" t="s">
        <v>4</v>
      </c>
      <c r="K3726" s="16" t="s">
        <v>4</v>
      </c>
      <c r="L3726" s="19">
        <f>IF(Tabelle1[[#This Row],[Heizleistung (55°C)]]=0,Tabelle1[[#This Row],[Heizleistung (35°C)]],(Tabelle1[[#This Row],[Heizleistung (35°C)]]+Tabelle1[[#This Row],[Heizleistung (55°C)]])/2)</f>
        <v>10.6</v>
      </c>
      <c r="M3726" s="20">
        <f>IF(Tabelle1[[#This Row],[Etas 55°C]]=0,0,(Tabelle1[[#This Row],[Etas 35°C]]*0.8+Tabelle1[[#This Row],[Etas 55°C]]*0.2))*2.5</f>
        <v>4.58</v>
      </c>
      <c r="N3726" s="21">
        <f>IF(-(Tabelle1[[#This Row],[80%/20% SCOP]]-5.5)/5.5=1,"n.a.",-(Tabelle1[[#This Row],[80%/20% SCOP]]-5.5)/5.5)</f>
        <v>0.16727272727272727</v>
      </c>
    </row>
    <row r="3727" spans="1:14" ht="20.100000000000001" customHeight="1" x14ac:dyDescent="0.25">
      <c r="A3727" s="24">
        <v>16008970</v>
      </c>
      <c r="B3727" s="15" t="s">
        <v>3161</v>
      </c>
      <c r="C3727" s="15" t="s">
        <v>3794</v>
      </c>
      <c r="D3727" s="16" t="s">
        <v>2</v>
      </c>
      <c r="E3727" s="17">
        <v>6.6</v>
      </c>
      <c r="F3727" s="18">
        <v>1.87</v>
      </c>
      <c r="G3727" s="17">
        <v>6</v>
      </c>
      <c r="H3727" s="18">
        <v>1.33</v>
      </c>
      <c r="I3727" s="16" t="s">
        <v>40</v>
      </c>
      <c r="J3727" s="16" t="s">
        <v>4</v>
      </c>
      <c r="K3727" s="16" t="s">
        <v>4</v>
      </c>
      <c r="L3727" s="19">
        <f>IF(Tabelle1[[#This Row],[Heizleistung (55°C)]]=0,Tabelle1[[#This Row],[Heizleistung (35°C)]],(Tabelle1[[#This Row],[Heizleistung (35°C)]]+Tabelle1[[#This Row],[Heizleistung (55°C)]])/2)</f>
        <v>6.3</v>
      </c>
      <c r="M3727" s="20">
        <f>IF(Tabelle1[[#This Row],[Etas 55°C]]=0,0,(Tabelle1[[#This Row],[Etas 35°C]]*0.8+Tabelle1[[#This Row],[Etas 55°C]]*0.2))*2.5</f>
        <v>4.4050000000000002</v>
      </c>
      <c r="N3727" s="21">
        <f>IF(-(Tabelle1[[#This Row],[80%/20% SCOP]]-5.5)/5.5=1,"n.a.",-(Tabelle1[[#This Row],[80%/20% SCOP]]-5.5)/5.5)</f>
        <v>0.19909090909090904</v>
      </c>
    </row>
    <row r="3728" spans="1:14" ht="20.100000000000001" customHeight="1" x14ac:dyDescent="0.25">
      <c r="A3728" s="24">
        <v>16017030</v>
      </c>
      <c r="B3728" s="15" t="s">
        <v>3161</v>
      </c>
      <c r="C3728" s="15" t="s">
        <v>3795</v>
      </c>
      <c r="D3728" s="16" t="s">
        <v>2</v>
      </c>
      <c r="E3728" s="17">
        <v>11</v>
      </c>
      <c r="F3728" s="18">
        <v>1.92</v>
      </c>
      <c r="G3728" s="17">
        <v>11</v>
      </c>
      <c r="H3728" s="18">
        <v>1.42</v>
      </c>
      <c r="I3728" s="16" t="s">
        <v>3</v>
      </c>
      <c r="J3728" s="16" t="s">
        <v>15</v>
      </c>
      <c r="K3728" s="16" t="s">
        <v>4</v>
      </c>
      <c r="L3728" s="19">
        <f>IF(Tabelle1[[#This Row],[Heizleistung (55°C)]]=0,Tabelle1[[#This Row],[Heizleistung (35°C)]],(Tabelle1[[#This Row],[Heizleistung (35°C)]]+Tabelle1[[#This Row],[Heizleistung (55°C)]])/2)</f>
        <v>11</v>
      </c>
      <c r="M3728" s="20">
        <f>IF(Tabelle1[[#This Row],[Etas 55°C]]=0,0,(Tabelle1[[#This Row],[Etas 35°C]]*0.8+Tabelle1[[#This Row],[Etas 55°C]]*0.2))*2.5</f>
        <v>4.55</v>
      </c>
      <c r="N3728" s="21">
        <f>IF(-(Tabelle1[[#This Row],[80%/20% SCOP]]-5.5)/5.5=1,"n.a.",-(Tabelle1[[#This Row],[80%/20% SCOP]]-5.5)/5.5)</f>
        <v>0.17272727272727276</v>
      </c>
    </row>
    <row r="3729" spans="1:14" ht="20.100000000000001" customHeight="1" x14ac:dyDescent="0.25">
      <c r="A3729" s="24">
        <v>16014275</v>
      </c>
      <c r="B3729" s="15" t="s">
        <v>3161</v>
      </c>
      <c r="C3729" s="15" t="s">
        <v>3796</v>
      </c>
      <c r="D3729" s="16" t="s">
        <v>2</v>
      </c>
      <c r="E3729" s="17">
        <v>6</v>
      </c>
      <c r="F3729" s="18">
        <v>1.85</v>
      </c>
      <c r="G3729" s="17">
        <v>6</v>
      </c>
      <c r="H3729" s="18">
        <v>1.28</v>
      </c>
      <c r="I3729" s="16" t="s">
        <v>40</v>
      </c>
      <c r="J3729" s="16" t="s">
        <v>4</v>
      </c>
      <c r="K3729" s="16" t="s">
        <v>4</v>
      </c>
      <c r="L3729" s="19">
        <f>IF(Tabelle1[[#This Row],[Heizleistung (55°C)]]=0,Tabelle1[[#This Row],[Heizleistung (35°C)]],(Tabelle1[[#This Row],[Heizleistung (35°C)]]+Tabelle1[[#This Row],[Heizleistung (55°C)]])/2)</f>
        <v>6</v>
      </c>
      <c r="M3729" s="20">
        <f>IF(Tabelle1[[#This Row],[Etas 55°C]]=0,0,(Tabelle1[[#This Row],[Etas 35°C]]*0.8+Tabelle1[[#This Row],[Etas 55°C]]*0.2))*2.5</f>
        <v>4.3400000000000007</v>
      </c>
      <c r="N3729" s="21">
        <f>IF(-(Tabelle1[[#This Row],[80%/20% SCOP]]-5.5)/5.5=1,"n.a.",-(Tabelle1[[#This Row],[80%/20% SCOP]]-5.5)/5.5)</f>
        <v>0.21090909090909077</v>
      </c>
    </row>
    <row r="3730" spans="1:14" ht="20.100000000000001" customHeight="1" x14ac:dyDescent="0.25">
      <c r="A3730" s="24">
        <v>16007807</v>
      </c>
      <c r="B3730" s="15" t="s">
        <v>3161</v>
      </c>
      <c r="C3730" s="15" t="s">
        <v>3797</v>
      </c>
      <c r="D3730" s="16" t="s">
        <v>2</v>
      </c>
      <c r="E3730" s="17">
        <v>224.03</v>
      </c>
      <c r="F3730" s="18">
        <v>1.49</v>
      </c>
      <c r="G3730" s="17"/>
      <c r="H3730" s="16"/>
      <c r="I3730" s="16" t="s">
        <v>355</v>
      </c>
      <c r="J3730" s="16" t="s">
        <v>15</v>
      </c>
      <c r="K3730" s="16" t="s">
        <v>4</v>
      </c>
      <c r="L3730" s="19">
        <f>IF(Tabelle1[[#This Row],[Heizleistung (55°C)]]=0,Tabelle1[[#This Row],[Heizleistung (35°C)]],(Tabelle1[[#This Row],[Heizleistung (35°C)]]+Tabelle1[[#This Row],[Heizleistung (55°C)]])/2)</f>
        <v>224.03</v>
      </c>
      <c r="M3730" s="20">
        <f>IF(Tabelle1[[#This Row],[Etas 55°C]]=0,0,(Tabelle1[[#This Row],[Etas 35°C]]*0.8+Tabelle1[[#This Row],[Etas 55°C]]*0.2))*2.5</f>
        <v>0</v>
      </c>
      <c r="N3730" s="21" t="str">
        <f>IF(-(Tabelle1[[#This Row],[80%/20% SCOP]]-5.5)/5.5=1,"n.a.",-(Tabelle1[[#This Row],[80%/20% SCOP]]-5.5)/5.5)</f>
        <v>n.a.</v>
      </c>
    </row>
    <row r="3731" spans="1:14" ht="20.100000000000001" customHeight="1" x14ac:dyDescent="0.25">
      <c r="A3731" s="24">
        <v>16009581</v>
      </c>
      <c r="B3731" s="15" t="s">
        <v>3161</v>
      </c>
      <c r="C3731" s="15" t="s">
        <v>3798</v>
      </c>
      <c r="D3731" s="16" t="s">
        <v>2</v>
      </c>
      <c r="E3731" s="17">
        <v>8</v>
      </c>
      <c r="F3731" s="18">
        <v>1.76</v>
      </c>
      <c r="G3731" s="17">
        <v>8</v>
      </c>
      <c r="H3731" s="18">
        <v>1.3</v>
      </c>
      <c r="I3731" s="16" t="s">
        <v>40</v>
      </c>
      <c r="J3731" s="16" t="s">
        <v>4</v>
      </c>
      <c r="K3731" s="16" t="s">
        <v>4</v>
      </c>
      <c r="L3731" s="19">
        <f>IF(Tabelle1[[#This Row],[Heizleistung (55°C)]]=0,Tabelle1[[#This Row],[Heizleistung (35°C)]],(Tabelle1[[#This Row],[Heizleistung (35°C)]]+Tabelle1[[#This Row],[Heizleistung (55°C)]])/2)</f>
        <v>8</v>
      </c>
      <c r="M3731" s="20">
        <f>IF(Tabelle1[[#This Row],[Etas 55°C]]=0,0,(Tabelle1[[#This Row],[Etas 35°C]]*0.8+Tabelle1[[#This Row],[Etas 55°C]]*0.2))*2.5</f>
        <v>4.17</v>
      </c>
      <c r="N3731" s="21">
        <f>IF(-(Tabelle1[[#This Row],[80%/20% SCOP]]-5.5)/5.5=1,"n.a.",-(Tabelle1[[#This Row],[80%/20% SCOP]]-5.5)/5.5)</f>
        <v>0.24181818181818182</v>
      </c>
    </row>
    <row r="3732" spans="1:14" ht="20.100000000000001" customHeight="1" x14ac:dyDescent="0.25">
      <c r="A3732" s="24">
        <v>16008252</v>
      </c>
      <c r="B3732" s="15" t="s">
        <v>3161</v>
      </c>
      <c r="C3732" s="15" t="s">
        <v>3799</v>
      </c>
      <c r="D3732" s="16" t="s">
        <v>2</v>
      </c>
      <c r="E3732" s="17">
        <v>170.62</v>
      </c>
      <c r="F3732" s="18">
        <v>1.6</v>
      </c>
      <c r="G3732" s="17"/>
      <c r="H3732" s="16"/>
      <c r="I3732" s="16" t="s">
        <v>109</v>
      </c>
      <c r="J3732" s="16" t="s">
        <v>15</v>
      </c>
      <c r="K3732" s="16" t="s">
        <v>4</v>
      </c>
      <c r="L3732" s="19">
        <f>IF(Tabelle1[[#This Row],[Heizleistung (55°C)]]=0,Tabelle1[[#This Row],[Heizleistung (35°C)]],(Tabelle1[[#This Row],[Heizleistung (35°C)]]+Tabelle1[[#This Row],[Heizleistung (55°C)]])/2)</f>
        <v>170.62</v>
      </c>
      <c r="M3732" s="20">
        <f>IF(Tabelle1[[#This Row],[Etas 55°C]]=0,0,(Tabelle1[[#This Row],[Etas 35°C]]*0.8+Tabelle1[[#This Row],[Etas 55°C]]*0.2))*2.5</f>
        <v>0</v>
      </c>
      <c r="N3732" s="21" t="str">
        <f>IF(-(Tabelle1[[#This Row],[80%/20% SCOP]]-5.5)/5.5=1,"n.a.",-(Tabelle1[[#This Row],[80%/20% SCOP]]-5.5)/5.5)</f>
        <v>n.a.</v>
      </c>
    </row>
    <row r="3733" spans="1:14" ht="20.100000000000001" customHeight="1" x14ac:dyDescent="0.25">
      <c r="A3733" s="24">
        <v>16011095</v>
      </c>
      <c r="B3733" s="15" t="s">
        <v>3161</v>
      </c>
      <c r="C3733" s="15" t="s">
        <v>3800</v>
      </c>
      <c r="D3733" s="16" t="s">
        <v>2</v>
      </c>
      <c r="E3733" s="17">
        <v>14</v>
      </c>
      <c r="F3733" s="18">
        <v>1.78</v>
      </c>
      <c r="G3733" s="17">
        <v>14</v>
      </c>
      <c r="H3733" s="18">
        <v>1.33</v>
      </c>
      <c r="I3733" s="16" t="s">
        <v>40</v>
      </c>
      <c r="J3733" s="16" t="s">
        <v>4</v>
      </c>
      <c r="K3733" s="16" t="s">
        <v>4</v>
      </c>
      <c r="L3733" s="19">
        <f>IF(Tabelle1[[#This Row],[Heizleistung (55°C)]]=0,Tabelle1[[#This Row],[Heizleistung (35°C)]],(Tabelle1[[#This Row],[Heizleistung (35°C)]]+Tabelle1[[#This Row],[Heizleistung (55°C)]])/2)</f>
        <v>14</v>
      </c>
      <c r="M3733" s="20">
        <f>IF(Tabelle1[[#This Row],[Etas 55°C]]=0,0,(Tabelle1[[#This Row],[Etas 35°C]]*0.8+Tabelle1[[#This Row],[Etas 55°C]]*0.2))*2.5</f>
        <v>4.2250000000000005</v>
      </c>
      <c r="N3733" s="21">
        <f>IF(-(Tabelle1[[#This Row],[80%/20% SCOP]]-5.5)/5.5=1,"n.a.",-(Tabelle1[[#This Row],[80%/20% SCOP]]-5.5)/5.5)</f>
        <v>0.23181818181818173</v>
      </c>
    </row>
    <row r="3734" spans="1:14" ht="20.100000000000001" customHeight="1" x14ac:dyDescent="0.25">
      <c r="A3734" s="24">
        <v>16008733</v>
      </c>
      <c r="B3734" s="15" t="s">
        <v>3161</v>
      </c>
      <c r="C3734" s="15" t="s">
        <v>3801</v>
      </c>
      <c r="D3734" s="16" t="s">
        <v>2</v>
      </c>
      <c r="E3734" s="17">
        <v>295.64999999999998</v>
      </c>
      <c r="F3734" s="18">
        <v>1.57</v>
      </c>
      <c r="G3734" s="17"/>
      <c r="H3734" s="16"/>
      <c r="I3734" s="16" t="s">
        <v>355</v>
      </c>
      <c r="J3734" s="16" t="s">
        <v>15</v>
      </c>
      <c r="K3734" s="16" t="s">
        <v>4</v>
      </c>
      <c r="L3734" s="19">
        <f>IF(Tabelle1[[#This Row],[Heizleistung (55°C)]]=0,Tabelle1[[#This Row],[Heizleistung (35°C)]],(Tabelle1[[#This Row],[Heizleistung (35°C)]]+Tabelle1[[#This Row],[Heizleistung (55°C)]])/2)</f>
        <v>295.64999999999998</v>
      </c>
      <c r="M3734" s="20">
        <f>IF(Tabelle1[[#This Row],[Etas 55°C]]=0,0,(Tabelle1[[#This Row],[Etas 35°C]]*0.8+Tabelle1[[#This Row],[Etas 55°C]]*0.2))*2.5</f>
        <v>0</v>
      </c>
      <c r="N3734" s="21" t="str">
        <f>IF(-(Tabelle1[[#This Row],[80%/20% SCOP]]-5.5)/5.5=1,"n.a.",-(Tabelle1[[#This Row],[80%/20% SCOP]]-5.5)/5.5)</f>
        <v>n.a.</v>
      </c>
    </row>
    <row r="3735" spans="1:14" ht="20.100000000000001" customHeight="1" x14ac:dyDescent="0.25">
      <c r="A3735" s="24">
        <v>16008453</v>
      </c>
      <c r="B3735" s="15" t="s">
        <v>3161</v>
      </c>
      <c r="C3735" s="15" t="s">
        <v>3802</v>
      </c>
      <c r="D3735" s="16" t="s">
        <v>2</v>
      </c>
      <c r="E3735" s="17">
        <v>99.1</v>
      </c>
      <c r="F3735" s="18">
        <v>1.57</v>
      </c>
      <c r="G3735" s="17"/>
      <c r="H3735" s="16"/>
      <c r="I3735" s="16" t="s">
        <v>109</v>
      </c>
      <c r="J3735" s="16" t="s">
        <v>15</v>
      </c>
      <c r="K3735" s="16" t="s">
        <v>4</v>
      </c>
      <c r="L3735" s="19">
        <f>IF(Tabelle1[[#This Row],[Heizleistung (55°C)]]=0,Tabelle1[[#This Row],[Heizleistung (35°C)]],(Tabelle1[[#This Row],[Heizleistung (35°C)]]+Tabelle1[[#This Row],[Heizleistung (55°C)]])/2)</f>
        <v>99.1</v>
      </c>
      <c r="M3735" s="20">
        <f>IF(Tabelle1[[#This Row],[Etas 55°C]]=0,0,(Tabelle1[[#This Row],[Etas 35°C]]*0.8+Tabelle1[[#This Row],[Etas 55°C]]*0.2))*2.5</f>
        <v>0</v>
      </c>
      <c r="N3735" s="21" t="str">
        <f>IF(-(Tabelle1[[#This Row],[80%/20% SCOP]]-5.5)/5.5=1,"n.a.",-(Tabelle1[[#This Row],[80%/20% SCOP]]-5.5)/5.5)</f>
        <v>n.a.</v>
      </c>
    </row>
    <row r="3736" spans="1:14" ht="20.100000000000001" customHeight="1" x14ac:dyDescent="0.25">
      <c r="A3736" s="24">
        <v>16007995</v>
      </c>
      <c r="B3736" s="15" t="s">
        <v>3161</v>
      </c>
      <c r="C3736" s="15" t="s">
        <v>3803</v>
      </c>
      <c r="D3736" s="16" t="s">
        <v>2</v>
      </c>
      <c r="E3736" s="17">
        <v>77.349999999999994</v>
      </c>
      <c r="F3736" s="18">
        <v>1.45</v>
      </c>
      <c r="G3736" s="17"/>
      <c r="H3736" s="16"/>
      <c r="I3736" s="16" t="s">
        <v>355</v>
      </c>
      <c r="J3736" s="16" t="s">
        <v>15</v>
      </c>
      <c r="K3736" s="16" t="s">
        <v>4</v>
      </c>
      <c r="L3736" s="19">
        <f>IF(Tabelle1[[#This Row],[Heizleistung (55°C)]]=0,Tabelle1[[#This Row],[Heizleistung (35°C)]],(Tabelle1[[#This Row],[Heizleistung (35°C)]]+Tabelle1[[#This Row],[Heizleistung (55°C)]])/2)</f>
        <v>77.349999999999994</v>
      </c>
      <c r="M3736" s="20">
        <f>IF(Tabelle1[[#This Row],[Etas 55°C]]=0,0,(Tabelle1[[#This Row],[Etas 35°C]]*0.8+Tabelle1[[#This Row],[Etas 55°C]]*0.2))*2.5</f>
        <v>0</v>
      </c>
      <c r="N3736" s="21" t="str">
        <f>IF(-(Tabelle1[[#This Row],[80%/20% SCOP]]-5.5)/5.5=1,"n.a.",-(Tabelle1[[#This Row],[80%/20% SCOP]]-5.5)/5.5)</f>
        <v>n.a.</v>
      </c>
    </row>
    <row r="3737" spans="1:14" ht="20.100000000000001" customHeight="1" x14ac:dyDescent="0.25">
      <c r="A3737" s="24">
        <v>16008914</v>
      </c>
      <c r="B3737" s="15" t="s">
        <v>3161</v>
      </c>
      <c r="C3737" s="15" t="s">
        <v>3804</v>
      </c>
      <c r="D3737" s="16" t="s">
        <v>2</v>
      </c>
      <c r="E3737" s="17">
        <v>375.8</v>
      </c>
      <c r="F3737" s="18">
        <v>1.56</v>
      </c>
      <c r="G3737" s="17"/>
      <c r="H3737" s="16"/>
      <c r="I3737" s="16" t="s">
        <v>130</v>
      </c>
      <c r="J3737" s="16" t="s">
        <v>15</v>
      </c>
      <c r="K3737" s="16" t="s">
        <v>4</v>
      </c>
      <c r="L3737" s="19">
        <f>IF(Tabelle1[[#This Row],[Heizleistung (55°C)]]=0,Tabelle1[[#This Row],[Heizleistung (35°C)]],(Tabelle1[[#This Row],[Heizleistung (35°C)]]+Tabelle1[[#This Row],[Heizleistung (55°C)]])/2)</f>
        <v>375.8</v>
      </c>
      <c r="M3737" s="20">
        <f>IF(Tabelle1[[#This Row],[Etas 55°C]]=0,0,(Tabelle1[[#This Row],[Etas 35°C]]*0.8+Tabelle1[[#This Row],[Etas 55°C]]*0.2))*2.5</f>
        <v>0</v>
      </c>
      <c r="N3737" s="21" t="str">
        <f>IF(-(Tabelle1[[#This Row],[80%/20% SCOP]]-5.5)/5.5=1,"n.a.",-(Tabelle1[[#This Row],[80%/20% SCOP]]-5.5)/5.5)</f>
        <v>n.a.</v>
      </c>
    </row>
    <row r="3738" spans="1:14" ht="20.100000000000001" customHeight="1" x14ac:dyDescent="0.25">
      <c r="A3738" s="24">
        <v>16014300</v>
      </c>
      <c r="B3738" s="15" t="s">
        <v>3161</v>
      </c>
      <c r="C3738" s="15" t="s">
        <v>3805</v>
      </c>
      <c r="D3738" s="16" t="s">
        <v>2</v>
      </c>
      <c r="E3738" s="17">
        <v>10</v>
      </c>
      <c r="F3738" s="18">
        <v>1.8</v>
      </c>
      <c r="G3738" s="17">
        <v>10</v>
      </c>
      <c r="H3738" s="18">
        <v>1.34</v>
      </c>
      <c r="I3738" s="16" t="s">
        <v>40</v>
      </c>
      <c r="J3738" s="16" t="s">
        <v>4</v>
      </c>
      <c r="K3738" s="16" t="s">
        <v>4</v>
      </c>
      <c r="L3738" s="19">
        <f>IF(Tabelle1[[#This Row],[Heizleistung (55°C)]]=0,Tabelle1[[#This Row],[Heizleistung (35°C)]],(Tabelle1[[#This Row],[Heizleistung (35°C)]]+Tabelle1[[#This Row],[Heizleistung (55°C)]])/2)</f>
        <v>10</v>
      </c>
      <c r="M3738" s="20">
        <f>IF(Tabelle1[[#This Row],[Etas 55°C]]=0,0,(Tabelle1[[#This Row],[Etas 35°C]]*0.8+Tabelle1[[#This Row],[Etas 55°C]]*0.2))*2.5</f>
        <v>4.2700000000000005</v>
      </c>
      <c r="N3738" s="21">
        <f>IF(-(Tabelle1[[#This Row],[80%/20% SCOP]]-5.5)/5.5=1,"n.a.",-(Tabelle1[[#This Row],[80%/20% SCOP]]-5.5)/5.5)</f>
        <v>0.22363636363636355</v>
      </c>
    </row>
    <row r="3739" spans="1:14" ht="20.100000000000001" customHeight="1" x14ac:dyDescent="0.25">
      <c r="A3739" s="24">
        <v>16008047</v>
      </c>
      <c r="B3739" s="15" t="s">
        <v>3161</v>
      </c>
      <c r="C3739" s="15" t="s">
        <v>3806</v>
      </c>
      <c r="D3739" s="16" t="s">
        <v>2</v>
      </c>
      <c r="E3739" s="17">
        <v>737.58</v>
      </c>
      <c r="F3739" s="18">
        <v>1.64</v>
      </c>
      <c r="G3739" s="17"/>
      <c r="H3739" s="16"/>
      <c r="I3739" s="16" t="s">
        <v>130</v>
      </c>
      <c r="J3739" s="16" t="s">
        <v>15</v>
      </c>
      <c r="K3739" s="16" t="s">
        <v>4</v>
      </c>
      <c r="L3739" s="19">
        <f>IF(Tabelle1[[#This Row],[Heizleistung (55°C)]]=0,Tabelle1[[#This Row],[Heizleistung (35°C)]],(Tabelle1[[#This Row],[Heizleistung (35°C)]]+Tabelle1[[#This Row],[Heizleistung (55°C)]])/2)</f>
        <v>737.58</v>
      </c>
      <c r="M3739" s="20">
        <f>IF(Tabelle1[[#This Row],[Etas 55°C]]=0,0,(Tabelle1[[#This Row],[Etas 35°C]]*0.8+Tabelle1[[#This Row],[Etas 55°C]]*0.2))*2.5</f>
        <v>0</v>
      </c>
      <c r="N3739" s="21" t="str">
        <f>IF(-(Tabelle1[[#This Row],[80%/20% SCOP]]-5.5)/5.5=1,"n.a.",-(Tabelle1[[#This Row],[80%/20% SCOP]]-5.5)/5.5)</f>
        <v>n.a.</v>
      </c>
    </row>
    <row r="3740" spans="1:14" ht="20.100000000000001" customHeight="1" x14ac:dyDescent="0.25">
      <c r="A3740" s="24">
        <v>16014278</v>
      </c>
      <c r="B3740" s="15" t="s">
        <v>3161</v>
      </c>
      <c r="C3740" s="15" t="s">
        <v>3807</v>
      </c>
      <c r="D3740" s="16" t="s">
        <v>2</v>
      </c>
      <c r="E3740" s="17">
        <v>6</v>
      </c>
      <c r="F3740" s="18">
        <v>1.85</v>
      </c>
      <c r="G3740" s="17">
        <v>6</v>
      </c>
      <c r="H3740" s="18">
        <v>1.28</v>
      </c>
      <c r="I3740" s="16" t="s">
        <v>40</v>
      </c>
      <c r="J3740" s="16" t="s">
        <v>4</v>
      </c>
      <c r="K3740" s="16" t="s">
        <v>4</v>
      </c>
      <c r="L3740" s="19">
        <f>IF(Tabelle1[[#This Row],[Heizleistung (55°C)]]=0,Tabelle1[[#This Row],[Heizleistung (35°C)]],(Tabelle1[[#This Row],[Heizleistung (35°C)]]+Tabelle1[[#This Row],[Heizleistung (55°C)]])/2)</f>
        <v>6</v>
      </c>
      <c r="M3740" s="20">
        <f>IF(Tabelle1[[#This Row],[Etas 55°C]]=0,0,(Tabelle1[[#This Row],[Etas 35°C]]*0.8+Tabelle1[[#This Row],[Etas 55°C]]*0.2))*2.5</f>
        <v>4.3400000000000007</v>
      </c>
      <c r="N3740" s="21">
        <f>IF(-(Tabelle1[[#This Row],[80%/20% SCOP]]-5.5)/5.5=1,"n.a.",-(Tabelle1[[#This Row],[80%/20% SCOP]]-5.5)/5.5)</f>
        <v>0.21090909090909077</v>
      </c>
    </row>
    <row r="3741" spans="1:14" ht="20.100000000000001" customHeight="1" x14ac:dyDescent="0.25">
      <c r="A3741" s="24">
        <v>16011068</v>
      </c>
      <c r="B3741" s="15" t="s">
        <v>3161</v>
      </c>
      <c r="C3741" s="15" t="s">
        <v>3808</v>
      </c>
      <c r="D3741" s="16" t="s">
        <v>2</v>
      </c>
      <c r="E3741" s="17">
        <v>14</v>
      </c>
      <c r="F3741" s="18">
        <v>1.75</v>
      </c>
      <c r="G3741" s="17">
        <v>14</v>
      </c>
      <c r="H3741" s="18">
        <v>1.31</v>
      </c>
      <c r="I3741" s="16" t="s">
        <v>40</v>
      </c>
      <c r="J3741" s="16" t="s">
        <v>4</v>
      </c>
      <c r="K3741" s="16" t="s">
        <v>4</v>
      </c>
      <c r="L3741" s="19">
        <f>IF(Tabelle1[[#This Row],[Heizleistung (55°C)]]=0,Tabelle1[[#This Row],[Heizleistung (35°C)]],(Tabelle1[[#This Row],[Heizleistung (35°C)]]+Tabelle1[[#This Row],[Heizleistung (55°C)]])/2)</f>
        <v>14</v>
      </c>
      <c r="M3741" s="20">
        <f>IF(Tabelle1[[#This Row],[Etas 55°C]]=0,0,(Tabelle1[[#This Row],[Etas 35°C]]*0.8+Tabelle1[[#This Row],[Etas 55°C]]*0.2))*2.5</f>
        <v>4.1550000000000002</v>
      </c>
      <c r="N3741" s="21">
        <f>IF(-(Tabelle1[[#This Row],[80%/20% SCOP]]-5.5)/5.5=1,"n.a.",-(Tabelle1[[#This Row],[80%/20% SCOP]]-5.5)/5.5)</f>
        <v>0.24454545454545451</v>
      </c>
    </row>
    <row r="3742" spans="1:14" ht="20.100000000000001" customHeight="1" x14ac:dyDescent="0.25">
      <c r="A3742" s="24">
        <v>16009514</v>
      </c>
      <c r="B3742" s="15" t="s">
        <v>3161</v>
      </c>
      <c r="C3742" s="15" t="s">
        <v>3809</v>
      </c>
      <c r="D3742" s="16" t="s">
        <v>2</v>
      </c>
      <c r="E3742" s="17">
        <v>14</v>
      </c>
      <c r="F3742" s="18">
        <v>1.77</v>
      </c>
      <c r="G3742" s="17">
        <v>14</v>
      </c>
      <c r="H3742" s="18">
        <v>1.34</v>
      </c>
      <c r="I3742" s="16" t="s">
        <v>40</v>
      </c>
      <c r="J3742" s="16" t="s">
        <v>4</v>
      </c>
      <c r="K3742" s="16" t="s">
        <v>4</v>
      </c>
      <c r="L3742" s="19">
        <f>IF(Tabelle1[[#This Row],[Heizleistung (55°C)]]=0,Tabelle1[[#This Row],[Heizleistung (35°C)]],(Tabelle1[[#This Row],[Heizleistung (35°C)]]+Tabelle1[[#This Row],[Heizleistung (55°C)]])/2)</f>
        <v>14</v>
      </c>
      <c r="M3742" s="20">
        <f>IF(Tabelle1[[#This Row],[Etas 55°C]]=0,0,(Tabelle1[[#This Row],[Etas 35°C]]*0.8+Tabelle1[[#This Row],[Etas 55°C]]*0.2))*2.5</f>
        <v>4.2100000000000009</v>
      </c>
      <c r="N3742" s="21">
        <f>IF(-(Tabelle1[[#This Row],[80%/20% SCOP]]-5.5)/5.5=1,"n.a.",-(Tabelle1[[#This Row],[80%/20% SCOP]]-5.5)/5.5)</f>
        <v>0.23454545454545439</v>
      </c>
    </row>
    <row r="3743" spans="1:14" ht="20.100000000000001" customHeight="1" x14ac:dyDescent="0.25">
      <c r="A3743" s="24">
        <v>16014255</v>
      </c>
      <c r="B3743" s="15" t="s">
        <v>3161</v>
      </c>
      <c r="C3743" s="15" t="s">
        <v>3810</v>
      </c>
      <c r="D3743" s="16" t="s">
        <v>2</v>
      </c>
      <c r="E3743" s="17">
        <v>7.8</v>
      </c>
      <c r="F3743" s="18">
        <v>1.82</v>
      </c>
      <c r="G3743" s="17">
        <v>7.5</v>
      </c>
      <c r="H3743" s="18">
        <v>1.34</v>
      </c>
      <c r="I3743" s="16" t="s">
        <v>40</v>
      </c>
      <c r="J3743" s="16" t="s">
        <v>4</v>
      </c>
      <c r="K3743" s="16" t="s">
        <v>4</v>
      </c>
      <c r="L3743" s="19">
        <f>IF(Tabelle1[[#This Row],[Heizleistung (55°C)]]=0,Tabelle1[[#This Row],[Heizleistung (35°C)]],(Tabelle1[[#This Row],[Heizleistung (35°C)]]+Tabelle1[[#This Row],[Heizleistung (55°C)]])/2)</f>
        <v>7.65</v>
      </c>
      <c r="M3743" s="20">
        <f>IF(Tabelle1[[#This Row],[Etas 55°C]]=0,0,(Tabelle1[[#This Row],[Etas 35°C]]*0.8+Tabelle1[[#This Row],[Etas 55°C]]*0.2))*2.5</f>
        <v>4.3100000000000005</v>
      </c>
      <c r="N3743" s="21">
        <f>IF(-(Tabelle1[[#This Row],[80%/20% SCOP]]-5.5)/5.5=1,"n.a.",-(Tabelle1[[#This Row],[80%/20% SCOP]]-5.5)/5.5)</f>
        <v>0.21636363636363629</v>
      </c>
    </row>
    <row r="3744" spans="1:14" ht="20.100000000000001" customHeight="1" x14ac:dyDescent="0.25">
      <c r="A3744" s="24">
        <v>16014184</v>
      </c>
      <c r="B3744" s="15" t="s">
        <v>3161</v>
      </c>
      <c r="C3744" s="15" t="s">
        <v>3811</v>
      </c>
      <c r="D3744" s="16" t="s">
        <v>2</v>
      </c>
      <c r="E3744" s="17">
        <v>4.7</v>
      </c>
      <c r="F3744" s="18">
        <v>1.96</v>
      </c>
      <c r="G3744" s="17">
        <v>4.5</v>
      </c>
      <c r="H3744" s="18">
        <v>1.33</v>
      </c>
      <c r="I3744" s="16" t="s">
        <v>40</v>
      </c>
      <c r="J3744" s="16" t="s">
        <v>4</v>
      </c>
      <c r="K3744" s="16" t="s">
        <v>4</v>
      </c>
      <c r="L3744" s="19">
        <f>IF(Tabelle1[[#This Row],[Heizleistung (55°C)]]=0,Tabelle1[[#This Row],[Heizleistung (35°C)]],(Tabelle1[[#This Row],[Heizleistung (35°C)]]+Tabelle1[[#This Row],[Heizleistung (55°C)]])/2)</f>
        <v>4.5999999999999996</v>
      </c>
      <c r="M3744" s="20">
        <f>IF(Tabelle1[[#This Row],[Etas 55°C]]=0,0,(Tabelle1[[#This Row],[Etas 35°C]]*0.8+Tabelle1[[#This Row],[Etas 55°C]]*0.2))*2.5</f>
        <v>4.585</v>
      </c>
      <c r="N3744" s="21">
        <f>IF(-(Tabelle1[[#This Row],[80%/20% SCOP]]-5.5)/5.5=1,"n.a.",-(Tabelle1[[#This Row],[80%/20% SCOP]]-5.5)/5.5)</f>
        <v>0.16636363636363638</v>
      </c>
    </row>
    <row r="3745" spans="1:14" ht="20.100000000000001" customHeight="1" x14ac:dyDescent="0.25">
      <c r="A3745" s="24">
        <v>16014202</v>
      </c>
      <c r="B3745" s="15" t="s">
        <v>3161</v>
      </c>
      <c r="C3745" s="15" t="s">
        <v>3812</v>
      </c>
      <c r="D3745" s="16" t="s">
        <v>2</v>
      </c>
      <c r="E3745" s="17">
        <v>4.7</v>
      </c>
      <c r="F3745" s="18">
        <v>1.96</v>
      </c>
      <c r="G3745" s="17">
        <v>4.5</v>
      </c>
      <c r="H3745" s="18">
        <v>1.33</v>
      </c>
      <c r="I3745" s="16" t="s">
        <v>40</v>
      </c>
      <c r="J3745" s="16" t="s">
        <v>4</v>
      </c>
      <c r="K3745" s="16" t="s">
        <v>4</v>
      </c>
      <c r="L3745" s="19">
        <f>IF(Tabelle1[[#This Row],[Heizleistung (55°C)]]=0,Tabelle1[[#This Row],[Heizleistung (35°C)]],(Tabelle1[[#This Row],[Heizleistung (35°C)]]+Tabelle1[[#This Row],[Heizleistung (55°C)]])/2)</f>
        <v>4.5999999999999996</v>
      </c>
      <c r="M3745" s="20">
        <f>IF(Tabelle1[[#This Row],[Etas 55°C]]=0,0,(Tabelle1[[#This Row],[Etas 35°C]]*0.8+Tabelle1[[#This Row],[Etas 55°C]]*0.2))*2.5</f>
        <v>4.585</v>
      </c>
      <c r="N3745" s="21">
        <f>IF(-(Tabelle1[[#This Row],[80%/20% SCOP]]-5.5)/5.5=1,"n.a.",-(Tabelle1[[#This Row],[80%/20% SCOP]]-5.5)/5.5)</f>
        <v>0.16636363636363638</v>
      </c>
    </row>
    <row r="3746" spans="1:14" ht="20.100000000000001" customHeight="1" x14ac:dyDescent="0.25">
      <c r="A3746" s="24">
        <v>16007818</v>
      </c>
      <c r="B3746" s="15" t="s">
        <v>3161</v>
      </c>
      <c r="C3746" s="15" t="s">
        <v>3813</v>
      </c>
      <c r="D3746" s="16" t="s">
        <v>2</v>
      </c>
      <c r="E3746" s="17">
        <v>183.17</v>
      </c>
      <c r="F3746" s="18">
        <v>1.49</v>
      </c>
      <c r="G3746" s="17"/>
      <c r="H3746" s="16"/>
      <c r="I3746" s="16" t="s">
        <v>355</v>
      </c>
      <c r="J3746" s="16" t="s">
        <v>15</v>
      </c>
      <c r="K3746" s="16" t="s">
        <v>4</v>
      </c>
      <c r="L3746" s="19">
        <f>IF(Tabelle1[[#This Row],[Heizleistung (55°C)]]=0,Tabelle1[[#This Row],[Heizleistung (35°C)]],(Tabelle1[[#This Row],[Heizleistung (35°C)]]+Tabelle1[[#This Row],[Heizleistung (55°C)]])/2)</f>
        <v>183.17</v>
      </c>
      <c r="M3746" s="20">
        <f>IF(Tabelle1[[#This Row],[Etas 55°C]]=0,0,(Tabelle1[[#This Row],[Etas 35°C]]*0.8+Tabelle1[[#This Row],[Etas 55°C]]*0.2))*2.5</f>
        <v>0</v>
      </c>
      <c r="N3746" s="21" t="str">
        <f>IF(-(Tabelle1[[#This Row],[80%/20% SCOP]]-5.5)/5.5=1,"n.a.",-(Tabelle1[[#This Row],[80%/20% SCOP]]-5.5)/5.5)</f>
        <v>n.a.</v>
      </c>
    </row>
    <row r="3747" spans="1:14" ht="20.100000000000001" customHeight="1" x14ac:dyDescent="0.25">
      <c r="A3747" s="24">
        <v>16008226</v>
      </c>
      <c r="B3747" s="15" t="s">
        <v>3161</v>
      </c>
      <c r="C3747" s="15" t="s">
        <v>3814</v>
      </c>
      <c r="D3747" s="16" t="s">
        <v>2</v>
      </c>
      <c r="E3747" s="17">
        <v>58.95</v>
      </c>
      <c r="F3747" s="18">
        <v>1.55</v>
      </c>
      <c r="G3747" s="17"/>
      <c r="H3747" s="16"/>
      <c r="I3747" s="16" t="s">
        <v>109</v>
      </c>
      <c r="J3747" s="16" t="s">
        <v>15</v>
      </c>
      <c r="K3747" s="16" t="s">
        <v>4</v>
      </c>
      <c r="L3747" s="19">
        <f>IF(Tabelle1[[#This Row],[Heizleistung (55°C)]]=0,Tabelle1[[#This Row],[Heizleistung (35°C)]],(Tabelle1[[#This Row],[Heizleistung (35°C)]]+Tabelle1[[#This Row],[Heizleistung (55°C)]])/2)</f>
        <v>58.95</v>
      </c>
      <c r="M3747" s="20">
        <f>IF(Tabelle1[[#This Row],[Etas 55°C]]=0,0,(Tabelle1[[#This Row],[Etas 35°C]]*0.8+Tabelle1[[#This Row],[Etas 55°C]]*0.2))*2.5</f>
        <v>0</v>
      </c>
      <c r="N3747" s="21" t="str">
        <f>IF(-(Tabelle1[[#This Row],[80%/20% SCOP]]-5.5)/5.5=1,"n.a.",-(Tabelle1[[#This Row],[80%/20% SCOP]]-5.5)/5.5)</f>
        <v>n.a.</v>
      </c>
    </row>
    <row r="3748" spans="1:14" ht="20.100000000000001" customHeight="1" x14ac:dyDescent="0.25">
      <c r="A3748" s="24">
        <v>16008547</v>
      </c>
      <c r="B3748" s="15" t="s">
        <v>3161</v>
      </c>
      <c r="C3748" s="15" t="s">
        <v>3815</v>
      </c>
      <c r="D3748" s="16" t="s">
        <v>2</v>
      </c>
      <c r="E3748" s="17">
        <v>199.16</v>
      </c>
      <c r="F3748" s="18">
        <v>1.5</v>
      </c>
      <c r="G3748" s="17"/>
      <c r="H3748" s="16"/>
      <c r="I3748" s="16" t="s">
        <v>109</v>
      </c>
      <c r="J3748" s="16" t="s">
        <v>15</v>
      </c>
      <c r="K3748" s="16" t="s">
        <v>4</v>
      </c>
      <c r="L3748" s="19">
        <f>IF(Tabelle1[[#This Row],[Heizleistung (55°C)]]=0,Tabelle1[[#This Row],[Heizleistung (35°C)]],(Tabelle1[[#This Row],[Heizleistung (35°C)]]+Tabelle1[[#This Row],[Heizleistung (55°C)]])/2)</f>
        <v>199.16</v>
      </c>
      <c r="M3748" s="20">
        <f>IF(Tabelle1[[#This Row],[Etas 55°C]]=0,0,(Tabelle1[[#This Row],[Etas 35°C]]*0.8+Tabelle1[[#This Row],[Etas 55°C]]*0.2))*2.5</f>
        <v>0</v>
      </c>
      <c r="N3748" s="21" t="str">
        <f>IF(-(Tabelle1[[#This Row],[80%/20% SCOP]]-5.5)/5.5=1,"n.a.",-(Tabelle1[[#This Row],[80%/20% SCOP]]-5.5)/5.5)</f>
        <v>n.a.</v>
      </c>
    </row>
    <row r="3749" spans="1:14" ht="20.100000000000001" customHeight="1" x14ac:dyDescent="0.25">
      <c r="A3749" s="24">
        <v>16008549</v>
      </c>
      <c r="B3749" s="15" t="s">
        <v>3161</v>
      </c>
      <c r="C3749" s="15" t="s">
        <v>3816</v>
      </c>
      <c r="D3749" s="16" t="s">
        <v>2</v>
      </c>
      <c r="E3749" s="17">
        <v>245.9</v>
      </c>
      <c r="F3749" s="18">
        <v>1.45</v>
      </c>
      <c r="G3749" s="17"/>
      <c r="H3749" s="16"/>
      <c r="I3749" s="16" t="s">
        <v>109</v>
      </c>
      <c r="J3749" s="16" t="s">
        <v>15</v>
      </c>
      <c r="K3749" s="16" t="s">
        <v>4</v>
      </c>
      <c r="L3749" s="19">
        <f>IF(Tabelle1[[#This Row],[Heizleistung (55°C)]]=0,Tabelle1[[#This Row],[Heizleistung (35°C)]],(Tabelle1[[#This Row],[Heizleistung (35°C)]]+Tabelle1[[#This Row],[Heizleistung (55°C)]])/2)</f>
        <v>245.9</v>
      </c>
      <c r="M3749" s="20">
        <f>IF(Tabelle1[[#This Row],[Etas 55°C]]=0,0,(Tabelle1[[#This Row],[Etas 35°C]]*0.8+Tabelle1[[#This Row],[Etas 55°C]]*0.2))*2.5</f>
        <v>0</v>
      </c>
      <c r="N3749" s="21" t="str">
        <f>IF(-(Tabelle1[[#This Row],[80%/20% SCOP]]-5.5)/5.5=1,"n.a.",-(Tabelle1[[#This Row],[80%/20% SCOP]]-5.5)/5.5)</f>
        <v>n.a.</v>
      </c>
    </row>
    <row r="3750" spans="1:14" ht="20.100000000000001" customHeight="1" x14ac:dyDescent="0.25">
      <c r="A3750" s="24">
        <v>16017006</v>
      </c>
      <c r="B3750" s="15" t="s">
        <v>3161</v>
      </c>
      <c r="C3750" s="15" t="s">
        <v>3817</v>
      </c>
      <c r="D3750" s="16" t="s">
        <v>2</v>
      </c>
      <c r="E3750" s="17">
        <v>8</v>
      </c>
      <c r="F3750" s="18">
        <v>1.83</v>
      </c>
      <c r="G3750" s="17">
        <v>8</v>
      </c>
      <c r="H3750" s="18">
        <v>1.43</v>
      </c>
      <c r="I3750" s="16" t="s">
        <v>3</v>
      </c>
      <c r="J3750" s="16" t="s">
        <v>15</v>
      </c>
      <c r="K3750" s="16" t="s">
        <v>25</v>
      </c>
      <c r="L3750" s="19">
        <f>IF(Tabelle1[[#This Row],[Heizleistung (55°C)]]=0,Tabelle1[[#This Row],[Heizleistung (35°C)]],(Tabelle1[[#This Row],[Heizleistung (35°C)]]+Tabelle1[[#This Row],[Heizleistung (55°C)]])/2)</f>
        <v>8</v>
      </c>
      <c r="M3750" s="20">
        <f>IF(Tabelle1[[#This Row],[Etas 55°C]]=0,0,(Tabelle1[[#This Row],[Etas 35°C]]*0.8+Tabelle1[[#This Row],[Etas 55°C]]*0.2))*2.5</f>
        <v>4.3750000000000009</v>
      </c>
      <c r="N3750" s="21">
        <f>IF(-(Tabelle1[[#This Row],[80%/20% SCOP]]-5.5)/5.5=1,"n.a.",-(Tabelle1[[#This Row],[80%/20% SCOP]]-5.5)/5.5)</f>
        <v>0.20454545454545439</v>
      </c>
    </row>
    <row r="3751" spans="1:14" ht="20.100000000000001" customHeight="1" x14ac:dyDescent="0.25">
      <c r="A3751" s="24">
        <v>16008522</v>
      </c>
      <c r="B3751" s="15" t="s">
        <v>3161</v>
      </c>
      <c r="C3751" s="15" t="s">
        <v>3818</v>
      </c>
      <c r="D3751" s="16" t="s">
        <v>2</v>
      </c>
      <c r="E3751" s="17">
        <v>139.86000000000001</v>
      </c>
      <c r="F3751" s="18">
        <v>1.54</v>
      </c>
      <c r="G3751" s="17"/>
      <c r="H3751" s="16"/>
      <c r="I3751" s="16" t="s">
        <v>109</v>
      </c>
      <c r="J3751" s="16" t="s">
        <v>15</v>
      </c>
      <c r="K3751" s="16" t="s">
        <v>4</v>
      </c>
      <c r="L3751" s="19">
        <f>IF(Tabelle1[[#This Row],[Heizleistung (55°C)]]=0,Tabelle1[[#This Row],[Heizleistung (35°C)]],(Tabelle1[[#This Row],[Heizleistung (35°C)]]+Tabelle1[[#This Row],[Heizleistung (55°C)]])/2)</f>
        <v>139.86000000000001</v>
      </c>
      <c r="M3751" s="20">
        <f>IF(Tabelle1[[#This Row],[Etas 55°C]]=0,0,(Tabelle1[[#This Row],[Etas 35°C]]*0.8+Tabelle1[[#This Row],[Etas 55°C]]*0.2))*2.5</f>
        <v>0</v>
      </c>
      <c r="N3751" s="21" t="str">
        <f>IF(-(Tabelle1[[#This Row],[80%/20% SCOP]]-5.5)/5.5=1,"n.a.",-(Tabelle1[[#This Row],[80%/20% SCOP]]-5.5)/5.5)</f>
        <v>n.a.</v>
      </c>
    </row>
    <row r="3752" spans="1:14" ht="20.100000000000001" customHeight="1" x14ac:dyDescent="0.25">
      <c r="A3752" s="24">
        <v>16008749</v>
      </c>
      <c r="B3752" s="15" t="s">
        <v>3161</v>
      </c>
      <c r="C3752" s="15" t="s">
        <v>3819</v>
      </c>
      <c r="D3752" s="16" t="s">
        <v>2</v>
      </c>
      <c r="E3752" s="17">
        <v>616.91</v>
      </c>
      <c r="F3752" s="18">
        <v>1.52</v>
      </c>
      <c r="G3752" s="17"/>
      <c r="H3752" s="16"/>
      <c r="I3752" s="16" t="s">
        <v>355</v>
      </c>
      <c r="J3752" s="16" t="s">
        <v>15</v>
      </c>
      <c r="K3752" s="16" t="s">
        <v>4</v>
      </c>
      <c r="L3752" s="19">
        <f>IF(Tabelle1[[#This Row],[Heizleistung (55°C)]]=0,Tabelle1[[#This Row],[Heizleistung (35°C)]],(Tabelle1[[#This Row],[Heizleistung (35°C)]]+Tabelle1[[#This Row],[Heizleistung (55°C)]])/2)</f>
        <v>616.91</v>
      </c>
      <c r="M3752" s="20">
        <f>IF(Tabelle1[[#This Row],[Etas 55°C]]=0,0,(Tabelle1[[#This Row],[Etas 35°C]]*0.8+Tabelle1[[#This Row],[Etas 55°C]]*0.2))*2.5</f>
        <v>0</v>
      </c>
      <c r="N3752" s="21" t="str">
        <f>IF(-(Tabelle1[[#This Row],[80%/20% SCOP]]-5.5)/5.5=1,"n.a.",-(Tabelle1[[#This Row],[80%/20% SCOP]]-5.5)/5.5)</f>
        <v>n.a.</v>
      </c>
    </row>
    <row r="3753" spans="1:14" ht="20.100000000000001" customHeight="1" x14ac:dyDescent="0.25">
      <c r="A3753" s="24">
        <v>16008090</v>
      </c>
      <c r="B3753" s="15" t="s">
        <v>3161</v>
      </c>
      <c r="C3753" s="15" t="s">
        <v>3820</v>
      </c>
      <c r="D3753" s="16" t="s">
        <v>2</v>
      </c>
      <c r="E3753" s="17">
        <v>357.41</v>
      </c>
      <c r="F3753" s="18">
        <v>1.53</v>
      </c>
      <c r="G3753" s="17"/>
      <c r="H3753" s="16"/>
      <c r="I3753" s="16" t="s">
        <v>355</v>
      </c>
      <c r="J3753" s="16" t="s">
        <v>15</v>
      </c>
      <c r="K3753" s="16" t="s">
        <v>4</v>
      </c>
      <c r="L3753" s="19">
        <f>IF(Tabelle1[[#This Row],[Heizleistung (55°C)]]=0,Tabelle1[[#This Row],[Heizleistung (35°C)]],(Tabelle1[[#This Row],[Heizleistung (35°C)]]+Tabelle1[[#This Row],[Heizleistung (55°C)]])/2)</f>
        <v>357.41</v>
      </c>
      <c r="M3753" s="20">
        <f>IF(Tabelle1[[#This Row],[Etas 55°C]]=0,0,(Tabelle1[[#This Row],[Etas 35°C]]*0.8+Tabelle1[[#This Row],[Etas 55°C]]*0.2))*2.5</f>
        <v>0</v>
      </c>
      <c r="N3753" s="21" t="str">
        <f>IF(-(Tabelle1[[#This Row],[80%/20% SCOP]]-5.5)/5.5=1,"n.a.",-(Tabelle1[[#This Row],[80%/20% SCOP]]-5.5)/5.5)</f>
        <v>n.a.</v>
      </c>
    </row>
    <row r="3754" spans="1:14" ht="20.100000000000001" customHeight="1" x14ac:dyDescent="0.25">
      <c r="A3754" s="24">
        <v>16008523</v>
      </c>
      <c r="B3754" s="15" t="s">
        <v>3161</v>
      </c>
      <c r="C3754" s="15" t="s">
        <v>3821</v>
      </c>
      <c r="D3754" s="16" t="s">
        <v>2</v>
      </c>
      <c r="E3754" s="17">
        <v>165.25</v>
      </c>
      <c r="F3754" s="18">
        <v>1.6</v>
      </c>
      <c r="G3754" s="17"/>
      <c r="H3754" s="16"/>
      <c r="I3754" s="16" t="s">
        <v>109</v>
      </c>
      <c r="J3754" s="16" t="s">
        <v>15</v>
      </c>
      <c r="K3754" s="16" t="s">
        <v>4</v>
      </c>
      <c r="L3754" s="19">
        <f>IF(Tabelle1[[#This Row],[Heizleistung (55°C)]]=0,Tabelle1[[#This Row],[Heizleistung (35°C)]],(Tabelle1[[#This Row],[Heizleistung (35°C)]]+Tabelle1[[#This Row],[Heizleistung (55°C)]])/2)</f>
        <v>165.25</v>
      </c>
      <c r="M3754" s="20">
        <f>IF(Tabelle1[[#This Row],[Etas 55°C]]=0,0,(Tabelle1[[#This Row],[Etas 35°C]]*0.8+Tabelle1[[#This Row],[Etas 55°C]]*0.2))*2.5</f>
        <v>0</v>
      </c>
      <c r="N3754" s="21" t="str">
        <f>IF(-(Tabelle1[[#This Row],[80%/20% SCOP]]-5.5)/5.5=1,"n.a.",-(Tabelle1[[#This Row],[80%/20% SCOP]]-5.5)/5.5)</f>
        <v>n.a.</v>
      </c>
    </row>
    <row r="3755" spans="1:14" ht="20.100000000000001" customHeight="1" x14ac:dyDescent="0.25">
      <c r="A3755" s="24">
        <v>16009384</v>
      </c>
      <c r="B3755" s="15" t="s">
        <v>3161</v>
      </c>
      <c r="C3755" s="15" t="s">
        <v>3822</v>
      </c>
      <c r="D3755" s="16" t="s">
        <v>2</v>
      </c>
      <c r="E3755" s="17">
        <v>8</v>
      </c>
      <c r="F3755" s="18">
        <v>1.81</v>
      </c>
      <c r="G3755" s="17">
        <v>8</v>
      </c>
      <c r="H3755" s="18">
        <v>1.35</v>
      </c>
      <c r="I3755" s="16" t="s">
        <v>40</v>
      </c>
      <c r="J3755" s="16" t="s">
        <v>4</v>
      </c>
      <c r="K3755" s="16" t="s">
        <v>4</v>
      </c>
      <c r="L3755" s="19">
        <f>IF(Tabelle1[[#This Row],[Heizleistung (55°C)]]=0,Tabelle1[[#This Row],[Heizleistung (35°C)]],(Tabelle1[[#This Row],[Heizleistung (35°C)]]+Tabelle1[[#This Row],[Heizleistung (55°C)]])/2)</f>
        <v>8</v>
      </c>
      <c r="M3755" s="20">
        <f>IF(Tabelle1[[#This Row],[Etas 55°C]]=0,0,(Tabelle1[[#This Row],[Etas 35°C]]*0.8+Tabelle1[[#This Row],[Etas 55°C]]*0.2))*2.5</f>
        <v>4.2950000000000008</v>
      </c>
      <c r="N3755" s="21">
        <f>IF(-(Tabelle1[[#This Row],[80%/20% SCOP]]-5.5)/5.5=1,"n.a.",-(Tabelle1[[#This Row],[80%/20% SCOP]]-5.5)/5.5)</f>
        <v>0.21909090909090895</v>
      </c>
    </row>
    <row r="3756" spans="1:14" ht="20.100000000000001" customHeight="1" x14ac:dyDescent="0.25">
      <c r="A3756" s="24">
        <v>16008387</v>
      </c>
      <c r="B3756" s="15" t="s">
        <v>3161</v>
      </c>
      <c r="C3756" s="15" t="s">
        <v>3823</v>
      </c>
      <c r="D3756" s="16" t="s">
        <v>2</v>
      </c>
      <c r="E3756" s="17">
        <v>119.07</v>
      </c>
      <c r="F3756" s="18">
        <v>1.46</v>
      </c>
      <c r="G3756" s="17"/>
      <c r="H3756" s="16"/>
      <c r="I3756" s="16" t="s">
        <v>109</v>
      </c>
      <c r="J3756" s="16" t="s">
        <v>15</v>
      </c>
      <c r="K3756" s="16" t="s">
        <v>4</v>
      </c>
      <c r="L3756" s="19">
        <f>IF(Tabelle1[[#This Row],[Heizleistung (55°C)]]=0,Tabelle1[[#This Row],[Heizleistung (35°C)]],(Tabelle1[[#This Row],[Heizleistung (35°C)]]+Tabelle1[[#This Row],[Heizleistung (55°C)]])/2)</f>
        <v>119.07</v>
      </c>
      <c r="M3756" s="20">
        <f>IF(Tabelle1[[#This Row],[Etas 55°C]]=0,0,(Tabelle1[[#This Row],[Etas 35°C]]*0.8+Tabelle1[[#This Row],[Etas 55°C]]*0.2))*2.5</f>
        <v>0</v>
      </c>
      <c r="N3756" s="21" t="str">
        <f>IF(-(Tabelle1[[#This Row],[80%/20% SCOP]]-5.5)/5.5=1,"n.a.",-(Tabelle1[[#This Row],[80%/20% SCOP]]-5.5)/5.5)</f>
        <v>n.a.</v>
      </c>
    </row>
    <row r="3757" spans="1:14" ht="20.100000000000001" customHeight="1" x14ac:dyDescent="0.25">
      <c r="A3757" s="24">
        <v>16008012</v>
      </c>
      <c r="B3757" s="15" t="s">
        <v>3161</v>
      </c>
      <c r="C3757" s="15" t="s">
        <v>3824</v>
      </c>
      <c r="D3757" s="16" t="s">
        <v>2</v>
      </c>
      <c r="E3757" s="17">
        <v>293.87</v>
      </c>
      <c r="F3757" s="18">
        <v>1.51</v>
      </c>
      <c r="G3757" s="17"/>
      <c r="H3757" s="16"/>
      <c r="I3757" s="16" t="s">
        <v>355</v>
      </c>
      <c r="J3757" s="16" t="s">
        <v>15</v>
      </c>
      <c r="K3757" s="16" t="s">
        <v>4</v>
      </c>
      <c r="L3757" s="19">
        <f>IF(Tabelle1[[#This Row],[Heizleistung (55°C)]]=0,Tabelle1[[#This Row],[Heizleistung (35°C)]],(Tabelle1[[#This Row],[Heizleistung (35°C)]]+Tabelle1[[#This Row],[Heizleistung (55°C)]])/2)</f>
        <v>293.87</v>
      </c>
      <c r="M3757" s="20">
        <f>IF(Tabelle1[[#This Row],[Etas 55°C]]=0,0,(Tabelle1[[#This Row],[Etas 35°C]]*0.8+Tabelle1[[#This Row],[Etas 55°C]]*0.2))*2.5</f>
        <v>0</v>
      </c>
      <c r="N3757" s="21" t="str">
        <f>IF(-(Tabelle1[[#This Row],[80%/20% SCOP]]-5.5)/5.5=1,"n.a.",-(Tabelle1[[#This Row],[80%/20% SCOP]]-5.5)/5.5)</f>
        <v>n.a.</v>
      </c>
    </row>
    <row r="3758" spans="1:14" ht="20.100000000000001" customHeight="1" x14ac:dyDescent="0.25">
      <c r="A3758" s="24">
        <v>16009421</v>
      </c>
      <c r="B3758" s="15" t="s">
        <v>3161</v>
      </c>
      <c r="C3758" s="15" t="s">
        <v>3825</v>
      </c>
      <c r="D3758" s="16" t="s">
        <v>2</v>
      </c>
      <c r="E3758" s="17">
        <v>10</v>
      </c>
      <c r="F3758" s="18">
        <v>1.78</v>
      </c>
      <c r="G3758" s="17">
        <v>10</v>
      </c>
      <c r="H3758" s="18">
        <v>1.35</v>
      </c>
      <c r="I3758" s="16" t="s">
        <v>40</v>
      </c>
      <c r="J3758" s="16" t="s">
        <v>4</v>
      </c>
      <c r="K3758" s="16" t="s">
        <v>4</v>
      </c>
      <c r="L3758" s="19">
        <f>IF(Tabelle1[[#This Row],[Heizleistung (55°C)]]=0,Tabelle1[[#This Row],[Heizleistung (35°C)]],(Tabelle1[[#This Row],[Heizleistung (35°C)]]+Tabelle1[[#This Row],[Heizleistung (55°C)]])/2)</f>
        <v>10</v>
      </c>
      <c r="M3758" s="20">
        <f>IF(Tabelle1[[#This Row],[Etas 55°C]]=0,0,(Tabelle1[[#This Row],[Etas 35°C]]*0.8+Tabelle1[[#This Row],[Etas 55°C]]*0.2))*2.5</f>
        <v>4.2350000000000003</v>
      </c>
      <c r="N3758" s="21">
        <f>IF(-(Tabelle1[[#This Row],[80%/20% SCOP]]-5.5)/5.5=1,"n.a.",-(Tabelle1[[#This Row],[80%/20% SCOP]]-5.5)/5.5)</f>
        <v>0.22999999999999995</v>
      </c>
    </row>
    <row r="3759" spans="1:14" ht="20.100000000000001" customHeight="1" x14ac:dyDescent="0.25">
      <c r="A3759" s="24">
        <v>16008910</v>
      </c>
      <c r="B3759" s="15" t="s">
        <v>3161</v>
      </c>
      <c r="C3759" s="15" t="s">
        <v>3826</v>
      </c>
      <c r="D3759" s="16" t="s">
        <v>2</v>
      </c>
      <c r="E3759" s="17">
        <v>419.67</v>
      </c>
      <c r="F3759" s="18">
        <v>1.52</v>
      </c>
      <c r="G3759" s="17"/>
      <c r="H3759" s="16"/>
      <c r="I3759" s="16" t="s">
        <v>3166</v>
      </c>
      <c r="J3759" s="16" t="s">
        <v>15</v>
      </c>
      <c r="K3759" s="16" t="s">
        <v>4</v>
      </c>
      <c r="L3759" s="19">
        <f>IF(Tabelle1[[#This Row],[Heizleistung (55°C)]]=0,Tabelle1[[#This Row],[Heizleistung (35°C)]],(Tabelle1[[#This Row],[Heizleistung (35°C)]]+Tabelle1[[#This Row],[Heizleistung (55°C)]])/2)</f>
        <v>419.67</v>
      </c>
      <c r="M3759" s="20">
        <f>IF(Tabelle1[[#This Row],[Etas 55°C]]=0,0,(Tabelle1[[#This Row],[Etas 35°C]]*0.8+Tabelle1[[#This Row],[Etas 55°C]]*0.2))*2.5</f>
        <v>0</v>
      </c>
      <c r="N3759" s="21" t="str">
        <f>IF(-(Tabelle1[[#This Row],[80%/20% SCOP]]-5.5)/5.5=1,"n.a.",-(Tabelle1[[#This Row],[80%/20% SCOP]]-5.5)/5.5)</f>
        <v>n.a.</v>
      </c>
    </row>
    <row r="3760" spans="1:14" ht="20.100000000000001" customHeight="1" x14ac:dyDescent="0.25">
      <c r="A3760" s="24">
        <v>16008044</v>
      </c>
      <c r="B3760" s="15" t="s">
        <v>3161</v>
      </c>
      <c r="C3760" s="15" t="s">
        <v>3827</v>
      </c>
      <c r="D3760" s="16" t="s">
        <v>2</v>
      </c>
      <c r="E3760" s="17">
        <v>552.64</v>
      </c>
      <c r="F3760" s="18">
        <v>1.55</v>
      </c>
      <c r="G3760" s="17"/>
      <c r="H3760" s="16"/>
      <c r="I3760" s="16" t="s">
        <v>130</v>
      </c>
      <c r="J3760" s="16" t="s">
        <v>15</v>
      </c>
      <c r="K3760" s="16" t="s">
        <v>4</v>
      </c>
      <c r="L3760" s="19">
        <f>IF(Tabelle1[[#This Row],[Heizleistung (55°C)]]=0,Tabelle1[[#This Row],[Heizleistung (35°C)]],(Tabelle1[[#This Row],[Heizleistung (35°C)]]+Tabelle1[[#This Row],[Heizleistung (55°C)]])/2)</f>
        <v>552.64</v>
      </c>
      <c r="M3760" s="20">
        <f>IF(Tabelle1[[#This Row],[Etas 55°C]]=0,0,(Tabelle1[[#This Row],[Etas 35°C]]*0.8+Tabelle1[[#This Row],[Etas 55°C]]*0.2))*2.5</f>
        <v>0</v>
      </c>
      <c r="N3760" s="21" t="str">
        <f>IF(-(Tabelle1[[#This Row],[80%/20% SCOP]]-5.5)/5.5=1,"n.a.",-(Tabelle1[[#This Row],[80%/20% SCOP]]-5.5)/5.5)</f>
        <v>n.a.</v>
      </c>
    </row>
    <row r="3761" spans="1:14" ht="20.100000000000001" customHeight="1" x14ac:dyDescent="0.25">
      <c r="A3761" s="24">
        <v>16007886</v>
      </c>
      <c r="B3761" s="15" t="s">
        <v>3161</v>
      </c>
      <c r="C3761" s="15" t="s">
        <v>3828</v>
      </c>
      <c r="D3761" s="16" t="s">
        <v>2</v>
      </c>
      <c r="E3761" s="17">
        <v>70.599999999999994</v>
      </c>
      <c r="F3761" s="18">
        <v>1.49</v>
      </c>
      <c r="G3761" s="17"/>
      <c r="H3761" s="16"/>
      <c r="I3761" s="16" t="s">
        <v>355</v>
      </c>
      <c r="J3761" s="16" t="s">
        <v>15</v>
      </c>
      <c r="K3761" s="16" t="s">
        <v>4</v>
      </c>
      <c r="L3761" s="19">
        <f>IF(Tabelle1[[#This Row],[Heizleistung (55°C)]]=0,Tabelle1[[#This Row],[Heizleistung (35°C)]],(Tabelle1[[#This Row],[Heizleistung (35°C)]]+Tabelle1[[#This Row],[Heizleistung (55°C)]])/2)</f>
        <v>70.599999999999994</v>
      </c>
      <c r="M3761" s="20">
        <f>IF(Tabelle1[[#This Row],[Etas 55°C]]=0,0,(Tabelle1[[#This Row],[Etas 35°C]]*0.8+Tabelle1[[#This Row],[Etas 55°C]]*0.2))*2.5</f>
        <v>0</v>
      </c>
      <c r="N3761" s="21" t="str">
        <f>IF(-(Tabelle1[[#This Row],[80%/20% SCOP]]-5.5)/5.5=1,"n.a.",-(Tabelle1[[#This Row],[80%/20% SCOP]]-5.5)/5.5)</f>
        <v>n.a.</v>
      </c>
    </row>
    <row r="3762" spans="1:14" ht="20.100000000000001" customHeight="1" x14ac:dyDescent="0.25">
      <c r="A3762" s="24">
        <v>16008408</v>
      </c>
      <c r="B3762" s="15" t="s">
        <v>3161</v>
      </c>
      <c r="C3762" s="15" t="s">
        <v>3829</v>
      </c>
      <c r="D3762" s="16" t="s">
        <v>2</v>
      </c>
      <c r="E3762" s="17">
        <v>116.73</v>
      </c>
      <c r="F3762" s="18">
        <v>1.58</v>
      </c>
      <c r="G3762" s="17"/>
      <c r="H3762" s="16"/>
      <c r="I3762" s="16" t="s">
        <v>355</v>
      </c>
      <c r="J3762" s="16" t="s">
        <v>15</v>
      </c>
      <c r="K3762" s="16" t="s">
        <v>4</v>
      </c>
      <c r="L3762" s="19">
        <f>IF(Tabelle1[[#This Row],[Heizleistung (55°C)]]=0,Tabelle1[[#This Row],[Heizleistung (35°C)]],(Tabelle1[[#This Row],[Heizleistung (35°C)]]+Tabelle1[[#This Row],[Heizleistung (55°C)]])/2)</f>
        <v>116.73</v>
      </c>
      <c r="M3762" s="20">
        <f>IF(Tabelle1[[#This Row],[Etas 55°C]]=0,0,(Tabelle1[[#This Row],[Etas 35°C]]*0.8+Tabelle1[[#This Row],[Etas 55°C]]*0.2))*2.5</f>
        <v>0</v>
      </c>
      <c r="N3762" s="21" t="str">
        <f>IF(-(Tabelle1[[#This Row],[80%/20% SCOP]]-5.5)/5.5=1,"n.a.",-(Tabelle1[[#This Row],[80%/20% SCOP]]-5.5)/5.5)</f>
        <v>n.a.</v>
      </c>
    </row>
    <row r="3763" spans="1:14" ht="20.100000000000001" customHeight="1" x14ac:dyDescent="0.25">
      <c r="A3763" s="24">
        <v>16011064</v>
      </c>
      <c r="B3763" s="15" t="s">
        <v>3161</v>
      </c>
      <c r="C3763" s="15" t="s">
        <v>3830</v>
      </c>
      <c r="D3763" s="16" t="s">
        <v>2</v>
      </c>
      <c r="E3763" s="17">
        <v>10</v>
      </c>
      <c r="F3763" s="18">
        <v>1.95</v>
      </c>
      <c r="G3763" s="17">
        <v>10</v>
      </c>
      <c r="H3763" s="18">
        <v>1.36</v>
      </c>
      <c r="I3763" s="16" t="s">
        <v>40</v>
      </c>
      <c r="J3763" s="16" t="s">
        <v>4</v>
      </c>
      <c r="K3763" s="16" t="s">
        <v>4</v>
      </c>
      <c r="L3763" s="19">
        <f>IF(Tabelle1[[#This Row],[Heizleistung (55°C)]]=0,Tabelle1[[#This Row],[Heizleistung (35°C)]],(Tabelle1[[#This Row],[Heizleistung (35°C)]]+Tabelle1[[#This Row],[Heizleistung (55°C)]])/2)</f>
        <v>10</v>
      </c>
      <c r="M3763" s="20">
        <f>IF(Tabelle1[[#This Row],[Etas 55°C]]=0,0,(Tabelle1[[#This Row],[Etas 35°C]]*0.8+Tabelle1[[#This Row],[Etas 55°C]]*0.2))*2.5</f>
        <v>4.58</v>
      </c>
      <c r="N3763" s="21">
        <f>IF(-(Tabelle1[[#This Row],[80%/20% SCOP]]-5.5)/5.5=1,"n.a.",-(Tabelle1[[#This Row],[80%/20% SCOP]]-5.5)/5.5)</f>
        <v>0.16727272727272727</v>
      </c>
    </row>
    <row r="3764" spans="1:14" ht="20.100000000000001" customHeight="1" x14ac:dyDescent="0.25">
      <c r="A3764" s="24">
        <v>16008113</v>
      </c>
      <c r="B3764" s="15" t="s">
        <v>3161</v>
      </c>
      <c r="C3764" s="15" t="s">
        <v>3831</v>
      </c>
      <c r="D3764" s="16" t="s">
        <v>2</v>
      </c>
      <c r="E3764" s="17">
        <v>472.65</v>
      </c>
      <c r="F3764" s="18">
        <v>1.5</v>
      </c>
      <c r="G3764" s="17"/>
      <c r="H3764" s="16"/>
      <c r="I3764" s="16" t="s">
        <v>3166</v>
      </c>
      <c r="J3764" s="16" t="s">
        <v>15</v>
      </c>
      <c r="K3764" s="16" t="s">
        <v>4</v>
      </c>
      <c r="L3764" s="19">
        <f>IF(Tabelle1[[#This Row],[Heizleistung (55°C)]]=0,Tabelle1[[#This Row],[Heizleistung (35°C)]],(Tabelle1[[#This Row],[Heizleistung (35°C)]]+Tabelle1[[#This Row],[Heizleistung (55°C)]])/2)</f>
        <v>472.65</v>
      </c>
      <c r="M3764" s="20">
        <f>IF(Tabelle1[[#This Row],[Etas 55°C]]=0,0,(Tabelle1[[#This Row],[Etas 35°C]]*0.8+Tabelle1[[#This Row],[Etas 55°C]]*0.2))*2.5</f>
        <v>0</v>
      </c>
      <c r="N3764" s="21" t="str">
        <f>IF(-(Tabelle1[[#This Row],[80%/20% SCOP]]-5.5)/5.5=1,"n.a.",-(Tabelle1[[#This Row],[80%/20% SCOP]]-5.5)/5.5)</f>
        <v>n.a.</v>
      </c>
    </row>
    <row r="3765" spans="1:14" ht="20.100000000000001" customHeight="1" x14ac:dyDescent="0.25">
      <c r="A3765" s="24">
        <v>16014262</v>
      </c>
      <c r="B3765" s="15" t="s">
        <v>3161</v>
      </c>
      <c r="C3765" s="15" t="s">
        <v>3832</v>
      </c>
      <c r="D3765" s="16" t="s">
        <v>2</v>
      </c>
      <c r="E3765" s="17">
        <v>7.8</v>
      </c>
      <c r="F3765" s="18">
        <v>1.82</v>
      </c>
      <c r="G3765" s="17">
        <v>7.5</v>
      </c>
      <c r="H3765" s="18">
        <v>1.34</v>
      </c>
      <c r="I3765" s="16" t="s">
        <v>40</v>
      </c>
      <c r="J3765" s="16" t="s">
        <v>4</v>
      </c>
      <c r="K3765" s="16" t="s">
        <v>4</v>
      </c>
      <c r="L3765" s="19">
        <f>IF(Tabelle1[[#This Row],[Heizleistung (55°C)]]=0,Tabelle1[[#This Row],[Heizleistung (35°C)]],(Tabelle1[[#This Row],[Heizleistung (35°C)]]+Tabelle1[[#This Row],[Heizleistung (55°C)]])/2)</f>
        <v>7.65</v>
      </c>
      <c r="M3765" s="20">
        <f>IF(Tabelle1[[#This Row],[Etas 55°C]]=0,0,(Tabelle1[[#This Row],[Etas 35°C]]*0.8+Tabelle1[[#This Row],[Etas 55°C]]*0.2))*2.5</f>
        <v>4.3100000000000005</v>
      </c>
      <c r="N3765" s="21">
        <f>IF(-(Tabelle1[[#This Row],[80%/20% SCOP]]-5.5)/5.5=1,"n.a.",-(Tabelle1[[#This Row],[80%/20% SCOP]]-5.5)/5.5)</f>
        <v>0.21636363636363629</v>
      </c>
    </row>
    <row r="3766" spans="1:14" ht="20.100000000000001" customHeight="1" x14ac:dyDescent="0.25">
      <c r="A3766" s="24">
        <v>16008410</v>
      </c>
      <c r="B3766" s="15" t="s">
        <v>3161</v>
      </c>
      <c r="C3766" s="15" t="s">
        <v>3833</v>
      </c>
      <c r="D3766" s="16" t="s">
        <v>2</v>
      </c>
      <c r="E3766" s="17">
        <v>128.31</v>
      </c>
      <c r="F3766" s="18">
        <v>1.48</v>
      </c>
      <c r="G3766" s="17"/>
      <c r="H3766" s="16"/>
      <c r="I3766" s="16" t="s">
        <v>355</v>
      </c>
      <c r="J3766" s="16" t="s">
        <v>15</v>
      </c>
      <c r="K3766" s="16" t="s">
        <v>4</v>
      </c>
      <c r="L3766" s="19">
        <f>IF(Tabelle1[[#This Row],[Heizleistung (55°C)]]=0,Tabelle1[[#This Row],[Heizleistung (35°C)]],(Tabelle1[[#This Row],[Heizleistung (35°C)]]+Tabelle1[[#This Row],[Heizleistung (55°C)]])/2)</f>
        <v>128.31</v>
      </c>
      <c r="M3766" s="20">
        <f>IF(Tabelle1[[#This Row],[Etas 55°C]]=0,0,(Tabelle1[[#This Row],[Etas 35°C]]*0.8+Tabelle1[[#This Row],[Etas 55°C]]*0.2))*2.5</f>
        <v>0</v>
      </c>
      <c r="N3766" s="21" t="str">
        <f>IF(-(Tabelle1[[#This Row],[80%/20% SCOP]]-5.5)/5.5=1,"n.a.",-(Tabelle1[[#This Row],[80%/20% SCOP]]-5.5)/5.5)</f>
        <v>n.a.</v>
      </c>
    </row>
    <row r="3767" spans="1:14" ht="20.100000000000001" customHeight="1" x14ac:dyDescent="0.25">
      <c r="A3767" s="24">
        <v>16008291</v>
      </c>
      <c r="B3767" s="15" t="s">
        <v>3161</v>
      </c>
      <c r="C3767" s="15" t="s">
        <v>3834</v>
      </c>
      <c r="D3767" s="16" t="s">
        <v>2</v>
      </c>
      <c r="E3767" s="17">
        <v>71.31</v>
      </c>
      <c r="F3767" s="18">
        <v>1.53</v>
      </c>
      <c r="G3767" s="17"/>
      <c r="H3767" s="16"/>
      <c r="I3767" s="16" t="s">
        <v>355</v>
      </c>
      <c r="J3767" s="16" t="s">
        <v>15</v>
      </c>
      <c r="K3767" s="16" t="s">
        <v>4</v>
      </c>
      <c r="L3767" s="19">
        <f>IF(Tabelle1[[#This Row],[Heizleistung (55°C)]]=0,Tabelle1[[#This Row],[Heizleistung (35°C)]],(Tabelle1[[#This Row],[Heizleistung (35°C)]]+Tabelle1[[#This Row],[Heizleistung (55°C)]])/2)</f>
        <v>71.31</v>
      </c>
      <c r="M3767" s="20">
        <f>IF(Tabelle1[[#This Row],[Etas 55°C]]=0,0,(Tabelle1[[#This Row],[Etas 35°C]]*0.8+Tabelle1[[#This Row],[Etas 55°C]]*0.2))*2.5</f>
        <v>0</v>
      </c>
      <c r="N3767" s="21" t="str">
        <f>IF(-(Tabelle1[[#This Row],[80%/20% SCOP]]-5.5)/5.5=1,"n.a.",-(Tabelle1[[#This Row],[80%/20% SCOP]]-5.5)/5.5)</f>
        <v>n.a.</v>
      </c>
    </row>
    <row r="3768" spans="1:14" ht="20.100000000000001" customHeight="1" x14ac:dyDescent="0.25">
      <c r="A3768" s="24">
        <v>16014328</v>
      </c>
      <c r="B3768" s="15" t="s">
        <v>3161</v>
      </c>
      <c r="C3768" s="15" t="s">
        <v>3835</v>
      </c>
      <c r="D3768" s="16" t="s">
        <v>2</v>
      </c>
      <c r="E3768" s="17">
        <v>6</v>
      </c>
      <c r="F3768" s="18">
        <v>1.88</v>
      </c>
      <c r="G3768" s="17">
        <v>6</v>
      </c>
      <c r="H3768" s="18">
        <v>1.31</v>
      </c>
      <c r="I3768" s="16" t="s">
        <v>40</v>
      </c>
      <c r="J3768" s="16" t="s">
        <v>4</v>
      </c>
      <c r="K3768" s="16" t="s">
        <v>4</v>
      </c>
      <c r="L3768" s="19">
        <f>IF(Tabelle1[[#This Row],[Heizleistung (55°C)]]=0,Tabelle1[[#This Row],[Heizleistung (35°C)]],(Tabelle1[[#This Row],[Heizleistung (35°C)]]+Tabelle1[[#This Row],[Heizleistung (55°C)]])/2)</f>
        <v>6</v>
      </c>
      <c r="M3768" s="20">
        <f>IF(Tabelle1[[#This Row],[Etas 55°C]]=0,0,(Tabelle1[[#This Row],[Etas 35°C]]*0.8+Tabelle1[[#This Row],[Etas 55°C]]*0.2))*2.5</f>
        <v>4.415</v>
      </c>
      <c r="N3768" s="21">
        <f>IF(-(Tabelle1[[#This Row],[80%/20% SCOP]]-5.5)/5.5=1,"n.a.",-(Tabelle1[[#This Row],[80%/20% SCOP]]-5.5)/5.5)</f>
        <v>0.19727272727272727</v>
      </c>
    </row>
    <row r="3769" spans="1:14" ht="20.100000000000001" customHeight="1" x14ac:dyDescent="0.25">
      <c r="A3769" s="24">
        <v>16008002</v>
      </c>
      <c r="B3769" s="15" t="s">
        <v>3161</v>
      </c>
      <c r="C3769" s="15" t="s">
        <v>3836</v>
      </c>
      <c r="D3769" s="16" t="s">
        <v>2</v>
      </c>
      <c r="E3769" s="17">
        <v>7.1</v>
      </c>
      <c r="F3769" s="18">
        <v>1.87</v>
      </c>
      <c r="G3769" s="17">
        <v>7.1</v>
      </c>
      <c r="H3769" s="18">
        <v>1.33</v>
      </c>
      <c r="I3769" s="16" t="s">
        <v>40</v>
      </c>
      <c r="J3769" s="16" t="s">
        <v>4</v>
      </c>
      <c r="K3769" s="16" t="s">
        <v>4</v>
      </c>
      <c r="L3769" s="19">
        <f>IF(Tabelle1[[#This Row],[Heizleistung (55°C)]]=0,Tabelle1[[#This Row],[Heizleistung (35°C)]],(Tabelle1[[#This Row],[Heizleistung (35°C)]]+Tabelle1[[#This Row],[Heizleistung (55°C)]])/2)</f>
        <v>7.1</v>
      </c>
      <c r="M3769" s="20">
        <f>IF(Tabelle1[[#This Row],[Etas 55°C]]=0,0,(Tabelle1[[#This Row],[Etas 35°C]]*0.8+Tabelle1[[#This Row],[Etas 55°C]]*0.2))*2.5</f>
        <v>4.4050000000000002</v>
      </c>
      <c r="N3769" s="21">
        <f>IF(-(Tabelle1[[#This Row],[80%/20% SCOP]]-5.5)/5.5=1,"n.a.",-(Tabelle1[[#This Row],[80%/20% SCOP]]-5.5)/5.5)</f>
        <v>0.19909090909090904</v>
      </c>
    </row>
    <row r="3770" spans="1:14" ht="20.100000000000001" customHeight="1" x14ac:dyDescent="0.25">
      <c r="A3770" s="24">
        <v>16009453</v>
      </c>
      <c r="B3770" s="15" t="s">
        <v>3161</v>
      </c>
      <c r="C3770" s="15" t="s">
        <v>3837</v>
      </c>
      <c r="D3770" s="16" t="s">
        <v>2</v>
      </c>
      <c r="E3770" s="17">
        <v>10</v>
      </c>
      <c r="F3770" s="18">
        <v>1.77</v>
      </c>
      <c r="G3770" s="17">
        <v>10</v>
      </c>
      <c r="H3770" s="18">
        <v>1.3</v>
      </c>
      <c r="I3770" s="16" t="s">
        <v>40</v>
      </c>
      <c r="J3770" s="16" t="s">
        <v>4</v>
      </c>
      <c r="K3770" s="16" t="s">
        <v>4</v>
      </c>
      <c r="L3770" s="19">
        <f>IF(Tabelle1[[#This Row],[Heizleistung (55°C)]]=0,Tabelle1[[#This Row],[Heizleistung (35°C)]],(Tabelle1[[#This Row],[Heizleistung (35°C)]]+Tabelle1[[#This Row],[Heizleistung (55°C)]])/2)</f>
        <v>10</v>
      </c>
      <c r="M3770" s="20">
        <f>IF(Tabelle1[[#This Row],[Etas 55°C]]=0,0,(Tabelle1[[#This Row],[Etas 35°C]]*0.8+Tabelle1[[#This Row],[Etas 55°C]]*0.2))*2.5</f>
        <v>4.1900000000000004</v>
      </c>
      <c r="N3770" s="21">
        <f>IF(-(Tabelle1[[#This Row],[80%/20% SCOP]]-5.5)/5.5=1,"n.a.",-(Tabelle1[[#This Row],[80%/20% SCOP]]-5.5)/5.5)</f>
        <v>0.23818181818181811</v>
      </c>
    </row>
    <row r="3771" spans="1:14" ht="20.100000000000001" customHeight="1" x14ac:dyDescent="0.25">
      <c r="A3771" s="24">
        <v>16016994</v>
      </c>
      <c r="B3771" s="15" t="s">
        <v>3161</v>
      </c>
      <c r="C3771" s="15" t="s">
        <v>3838</v>
      </c>
      <c r="D3771" s="16" t="s">
        <v>2</v>
      </c>
      <c r="E3771" s="17">
        <v>8</v>
      </c>
      <c r="F3771" s="18">
        <v>1.79</v>
      </c>
      <c r="G3771" s="17">
        <v>8</v>
      </c>
      <c r="H3771" s="18">
        <v>1.41</v>
      </c>
      <c r="I3771" s="16" t="s">
        <v>3</v>
      </c>
      <c r="J3771" s="16" t="s">
        <v>15</v>
      </c>
      <c r="K3771" s="16" t="s">
        <v>4</v>
      </c>
      <c r="L3771" s="19">
        <f>IF(Tabelle1[[#This Row],[Heizleistung (55°C)]]=0,Tabelle1[[#This Row],[Heizleistung (35°C)]],(Tabelle1[[#This Row],[Heizleistung (35°C)]]+Tabelle1[[#This Row],[Heizleistung (55°C)]])/2)</f>
        <v>8</v>
      </c>
      <c r="M3771" s="20">
        <f>IF(Tabelle1[[#This Row],[Etas 55°C]]=0,0,(Tabelle1[[#This Row],[Etas 35°C]]*0.8+Tabelle1[[#This Row],[Etas 55°C]]*0.2))*2.5</f>
        <v>4.2850000000000001</v>
      </c>
      <c r="N3771" s="21">
        <f>IF(-(Tabelle1[[#This Row],[80%/20% SCOP]]-5.5)/5.5=1,"n.a.",-(Tabelle1[[#This Row],[80%/20% SCOP]]-5.5)/5.5)</f>
        <v>0.22090909090909089</v>
      </c>
    </row>
    <row r="3772" spans="1:14" ht="20.100000000000001" customHeight="1" x14ac:dyDescent="0.25">
      <c r="A3772" s="24">
        <v>16011426</v>
      </c>
      <c r="B3772" s="15" t="s">
        <v>3161</v>
      </c>
      <c r="C3772" s="15" t="s">
        <v>3839</v>
      </c>
      <c r="D3772" s="16" t="s">
        <v>2</v>
      </c>
      <c r="E3772" s="17">
        <v>8</v>
      </c>
      <c r="F3772" s="18">
        <v>1.76</v>
      </c>
      <c r="G3772" s="17">
        <v>8</v>
      </c>
      <c r="H3772" s="18">
        <v>1.4</v>
      </c>
      <c r="I3772" s="16" t="s">
        <v>3</v>
      </c>
      <c r="J3772" s="16" t="s">
        <v>4</v>
      </c>
      <c r="K3772" s="16" t="s">
        <v>4</v>
      </c>
      <c r="L3772" s="19">
        <f>IF(Tabelle1[[#This Row],[Heizleistung (55°C)]]=0,Tabelle1[[#This Row],[Heizleistung (35°C)]],(Tabelle1[[#This Row],[Heizleistung (35°C)]]+Tabelle1[[#This Row],[Heizleistung (55°C)]])/2)</f>
        <v>8</v>
      </c>
      <c r="M3772" s="20">
        <f>IF(Tabelle1[[#This Row],[Etas 55°C]]=0,0,(Tabelle1[[#This Row],[Etas 35°C]]*0.8+Tabelle1[[#This Row],[Etas 55°C]]*0.2))*2.5</f>
        <v>4.2200000000000006</v>
      </c>
      <c r="N3772" s="21">
        <f>IF(-(Tabelle1[[#This Row],[80%/20% SCOP]]-5.5)/5.5=1,"n.a.",-(Tabelle1[[#This Row],[80%/20% SCOP]]-5.5)/5.5)</f>
        <v>0.23272727272727262</v>
      </c>
    </row>
    <row r="3773" spans="1:14" ht="20.100000000000001" customHeight="1" x14ac:dyDescent="0.25">
      <c r="A3773" s="24">
        <v>16009371</v>
      </c>
      <c r="B3773" s="15" t="s">
        <v>3161</v>
      </c>
      <c r="C3773" s="15" t="s">
        <v>3840</v>
      </c>
      <c r="D3773" s="16" t="s">
        <v>2</v>
      </c>
      <c r="E3773" s="17">
        <v>6</v>
      </c>
      <c r="F3773" s="18">
        <v>1.78</v>
      </c>
      <c r="G3773" s="17">
        <v>6</v>
      </c>
      <c r="H3773" s="18">
        <v>1.34</v>
      </c>
      <c r="I3773" s="16" t="s">
        <v>40</v>
      </c>
      <c r="J3773" s="16" t="s">
        <v>4</v>
      </c>
      <c r="K3773" s="16" t="s">
        <v>4</v>
      </c>
      <c r="L3773" s="19">
        <f>IF(Tabelle1[[#This Row],[Heizleistung (55°C)]]=0,Tabelle1[[#This Row],[Heizleistung (35°C)]],(Tabelle1[[#This Row],[Heizleistung (35°C)]]+Tabelle1[[#This Row],[Heizleistung (55°C)]])/2)</f>
        <v>6</v>
      </c>
      <c r="M3773" s="20">
        <f>IF(Tabelle1[[#This Row],[Etas 55°C]]=0,0,(Tabelle1[[#This Row],[Etas 35°C]]*0.8+Tabelle1[[#This Row],[Etas 55°C]]*0.2))*2.5</f>
        <v>4.2300000000000004</v>
      </c>
      <c r="N3773" s="21">
        <f>IF(-(Tabelle1[[#This Row],[80%/20% SCOP]]-5.5)/5.5=1,"n.a.",-(Tabelle1[[#This Row],[80%/20% SCOP]]-5.5)/5.5)</f>
        <v>0.23090909090909084</v>
      </c>
    </row>
    <row r="3774" spans="1:14" ht="20.100000000000001" customHeight="1" x14ac:dyDescent="0.25">
      <c r="A3774" s="24">
        <v>16014233</v>
      </c>
      <c r="B3774" s="15" t="s">
        <v>3161</v>
      </c>
      <c r="C3774" s="15" t="s">
        <v>3841</v>
      </c>
      <c r="D3774" s="16" t="s">
        <v>2</v>
      </c>
      <c r="E3774" s="17">
        <v>6.6</v>
      </c>
      <c r="F3774" s="18">
        <v>1.83</v>
      </c>
      <c r="G3774" s="17">
        <v>7</v>
      </c>
      <c r="H3774" s="18">
        <v>1.33</v>
      </c>
      <c r="I3774" s="16" t="s">
        <v>40</v>
      </c>
      <c r="J3774" s="16" t="s">
        <v>4</v>
      </c>
      <c r="K3774" s="16" t="s">
        <v>4</v>
      </c>
      <c r="L3774" s="19">
        <f>IF(Tabelle1[[#This Row],[Heizleistung (55°C)]]=0,Tabelle1[[#This Row],[Heizleistung (35°C)]],(Tabelle1[[#This Row],[Heizleistung (35°C)]]+Tabelle1[[#This Row],[Heizleistung (55°C)]])/2)</f>
        <v>6.8</v>
      </c>
      <c r="M3774" s="20">
        <f>IF(Tabelle1[[#This Row],[Etas 55°C]]=0,0,(Tabelle1[[#This Row],[Etas 35°C]]*0.8+Tabelle1[[#This Row],[Etas 55°C]]*0.2))*2.5</f>
        <v>4.3250000000000002</v>
      </c>
      <c r="N3774" s="21">
        <f>IF(-(Tabelle1[[#This Row],[80%/20% SCOP]]-5.5)/5.5=1,"n.a.",-(Tabelle1[[#This Row],[80%/20% SCOP]]-5.5)/5.5)</f>
        <v>0.2136363636363636</v>
      </c>
    </row>
    <row r="3775" spans="1:14" ht="20.100000000000001" customHeight="1" x14ac:dyDescent="0.25">
      <c r="A3775" s="24">
        <v>16008114</v>
      </c>
      <c r="B3775" s="15" t="s">
        <v>3161</v>
      </c>
      <c r="C3775" s="15" t="s">
        <v>3842</v>
      </c>
      <c r="D3775" s="16" t="s">
        <v>2</v>
      </c>
      <c r="E3775" s="17">
        <v>497.64</v>
      </c>
      <c r="F3775" s="18">
        <v>1.46</v>
      </c>
      <c r="G3775" s="17"/>
      <c r="H3775" s="16"/>
      <c r="I3775" s="16" t="s">
        <v>3166</v>
      </c>
      <c r="J3775" s="16" t="s">
        <v>15</v>
      </c>
      <c r="K3775" s="16" t="s">
        <v>4</v>
      </c>
      <c r="L3775" s="19">
        <f>IF(Tabelle1[[#This Row],[Heizleistung (55°C)]]=0,Tabelle1[[#This Row],[Heizleistung (35°C)]],(Tabelle1[[#This Row],[Heizleistung (35°C)]]+Tabelle1[[#This Row],[Heizleistung (55°C)]])/2)</f>
        <v>497.64</v>
      </c>
      <c r="M3775" s="20">
        <f>IF(Tabelle1[[#This Row],[Etas 55°C]]=0,0,(Tabelle1[[#This Row],[Etas 35°C]]*0.8+Tabelle1[[#This Row],[Etas 55°C]]*0.2))*2.5</f>
        <v>0</v>
      </c>
      <c r="N3775" s="21" t="str">
        <f>IF(-(Tabelle1[[#This Row],[80%/20% SCOP]]-5.5)/5.5=1,"n.a.",-(Tabelle1[[#This Row],[80%/20% SCOP]]-5.5)/5.5)</f>
        <v>n.a.</v>
      </c>
    </row>
    <row r="3776" spans="1:14" ht="20.100000000000001" customHeight="1" x14ac:dyDescent="0.25">
      <c r="A3776" s="24">
        <v>16008459</v>
      </c>
      <c r="B3776" s="15" t="s">
        <v>3161</v>
      </c>
      <c r="C3776" s="15" t="s">
        <v>3843</v>
      </c>
      <c r="D3776" s="16" t="s">
        <v>2</v>
      </c>
      <c r="E3776" s="17">
        <v>206.01</v>
      </c>
      <c r="F3776" s="18">
        <v>1.59</v>
      </c>
      <c r="G3776" s="17"/>
      <c r="H3776" s="16"/>
      <c r="I3776" s="16" t="s">
        <v>109</v>
      </c>
      <c r="J3776" s="16" t="s">
        <v>15</v>
      </c>
      <c r="K3776" s="16" t="s">
        <v>4</v>
      </c>
      <c r="L3776" s="19">
        <f>IF(Tabelle1[[#This Row],[Heizleistung (55°C)]]=0,Tabelle1[[#This Row],[Heizleistung (35°C)]],(Tabelle1[[#This Row],[Heizleistung (35°C)]]+Tabelle1[[#This Row],[Heizleistung (55°C)]])/2)</f>
        <v>206.01</v>
      </c>
      <c r="M3776" s="20">
        <f>IF(Tabelle1[[#This Row],[Etas 55°C]]=0,0,(Tabelle1[[#This Row],[Etas 35°C]]*0.8+Tabelle1[[#This Row],[Etas 55°C]]*0.2))*2.5</f>
        <v>0</v>
      </c>
      <c r="N3776" s="21" t="str">
        <f>IF(-(Tabelle1[[#This Row],[80%/20% SCOP]]-5.5)/5.5=1,"n.a.",-(Tabelle1[[#This Row],[80%/20% SCOP]]-5.5)/5.5)</f>
        <v>n.a.</v>
      </c>
    </row>
    <row r="3777" spans="1:14" ht="20.100000000000001" customHeight="1" x14ac:dyDescent="0.25">
      <c r="A3777" s="24">
        <v>16007937</v>
      </c>
      <c r="B3777" s="15" t="s">
        <v>3161</v>
      </c>
      <c r="C3777" s="15" t="s">
        <v>3844</v>
      </c>
      <c r="D3777" s="16" t="s">
        <v>2</v>
      </c>
      <c r="E3777" s="17">
        <v>10</v>
      </c>
      <c r="F3777" s="18">
        <v>1.7</v>
      </c>
      <c r="G3777" s="17">
        <v>10</v>
      </c>
      <c r="H3777" s="18">
        <v>1.33</v>
      </c>
      <c r="I3777" s="16" t="s">
        <v>109</v>
      </c>
      <c r="J3777" s="16" t="s">
        <v>4</v>
      </c>
      <c r="K3777" s="16" t="s">
        <v>4</v>
      </c>
      <c r="L3777" s="19">
        <f>IF(Tabelle1[[#This Row],[Heizleistung (55°C)]]=0,Tabelle1[[#This Row],[Heizleistung (35°C)]],(Tabelle1[[#This Row],[Heizleistung (35°C)]]+Tabelle1[[#This Row],[Heizleistung (55°C)]])/2)</f>
        <v>10</v>
      </c>
      <c r="M3777" s="20">
        <f>IF(Tabelle1[[#This Row],[Etas 55°C]]=0,0,(Tabelle1[[#This Row],[Etas 35°C]]*0.8+Tabelle1[[#This Row],[Etas 55°C]]*0.2))*2.5</f>
        <v>4.0650000000000004</v>
      </c>
      <c r="N3777" s="21">
        <f>IF(-(Tabelle1[[#This Row],[80%/20% SCOP]]-5.5)/5.5=1,"n.a.",-(Tabelle1[[#This Row],[80%/20% SCOP]]-5.5)/5.5)</f>
        <v>0.26090909090909081</v>
      </c>
    </row>
    <row r="3778" spans="1:14" ht="20.100000000000001" customHeight="1" x14ac:dyDescent="0.25">
      <c r="A3778" s="24">
        <v>16008477</v>
      </c>
      <c r="B3778" s="15" t="s">
        <v>3161</v>
      </c>
      <c r="C3778" s="15" t="s">
        <v>3845</v>
      </c>
      <c r="D3778" s="16" t="s">
        <v>2</v>
      </c>
      <c r="E3778" s="17">
        <v>101.01</v>
      </c>
      <c r="F3778" s="18">
        <v>1.55</v>
      </c>
      <c r="G3778" s="17"/>
      <c r="H3778" s="16"/>
      <c r="I3778" s="16" t="s">
        <v>355</v>
      </c>
      <c r="J3778" s="16" t="s">
        <v>15</v>
      </c>
      <c r="K3778" s="16" t="s">
        <v>4</v>
      </c>
      <c r="L3778" s="19">
        <f>IF(Tabelle1[[#This Row],[Heizleistung (55°C)]]=0,Tabelle1[[#This Row],[Heizleistung (35°C)]],(Tabelle1[[#This Row],[Heizleistung (35°C)]]+Tabelle1[[#This Row],[Heizleistung (55°C)]])/2)</f>
        <v>101.01</v>
      </c>
      <c r="M3778" s="20">
        <f>IF(Tabelle1[[#This Row],[Etas 55°C]]=0,0,(Tabelle1[[#This Row],[Etas 35°C]]*0.8+Tabelle1[[#This Row],[Etas 55°C]]*0.2))*2.5</f>
        <v>0</v>
      </c>
      <c r="N3778" s="21" t="str">
        <f>IF(-(Tabelle1[[#This Row],[80%/20% SCOP]]-5.5)/5.5=1,"n.a.",-(Tabelle1[[#This Row],[80%/20% SCOP]]-5.5)/5.5)</f>
        <v>n.a.</v>
      </c>
    </row>
    <row r="3779" spans="1:14" ht="20.100000000000001" customHeight="1" x14ac:dyDescent="0.25">
      <c r="A3779" s="24">
        <v>16008122</v>
      </c>
      <c r="B3779" s="15" t="s">
        <v>3161</v>
      </c>
      <c r="C3779" s="15" t="s">
        <v>3846</v>
      </c>
      <c r="D3779" s="16" t="s">
        <v>2</v>
      </c>
      <c r="E3779" s="17">
        <v>471.65</v>
      </c>
      <c r="F3779" s="18">
        <v>1.53</v>
      </c>
      <c r="G3779" s="17"/>
      <c r="H3779" s="16"/>
      <c r="I3779" s="16" t="s">
        <v>3166</v>
      </c>
      <c r="J3779" s="16" t="s">
        <v>15</v>
      </c>
      <c r="K3779" s="16" t="s">
        <v>4</v>
      </c>
      <c r="L3779" s="19">
        <f>IF(Tabelle1[[#This Row],[Heizleistung (55°C)]]=0,Tabelle1[[#This Row],[Heizleistung (35°C)]],(Tabelle1[[#This Row],[Heizleistung (35°C)]]+Tabelle1[[#This Row],[Heizleistung (55°C)]])/2)</f>
        <v>471.65</v>
      </c>
      <c r="M3779" s="20">
        <f>IF(Tabelle1[[#This Row],[Etas 55°C]]=0,0,(Tabelle1[[#This Row],[Etas 35°C]]*0.8+Tabelle1[[#This Row],[Etas 55°C]]*0.2))*2.5</f>
        <v>0</v>
      </c>
      <c r="N3779" s="21" t="str">
        <f>IF(-(Tabelle1[[#This Row],[80%/20% SCOP]]-5.5)/5.5=1,"n.a.",-(Tabelle1[[#This Row],[80%/20% SCOP]]-5.5)/5.5)</f>
        <v>n.a.</v>
      </c>
    </row>
    <row r="3780" spans="1:14" ht="20.100000000000001" customHeight="1" x14ac:dyDescent="0.25">
      <c r="A3780" s="24">
        <v>16009511</v>
      </c>
      <c r="B3780" s="15" t="s">
        <v>3161</v>
      </c>
      <c r="C3780" s="15" t="s">
        <v>3847</v>
      </c>
      <c r="D3780" s="16" t="s">
        <v>2</v>
      </c>
      <c r="E3780" s="17">
        <v>14</v>
      </c>
      <c r="F3780" s="18">
        <v>1.77</v>
      </c>
      <c r="G3780" s="17">
        <v>14</v>
      </c>
      <c r="H3780" s="18">
        <v>1.34</v>
      </c>
      <c r="I3780" s="16" t="s">
        <v>40</v>
      </c>
      <c r="J3780" s="16" t="s">
        <v>4</v>
      </c>
      <c r="K3780" s="16" t="s">
        <v>4</v>
      </c>
      <c r="L3780" s="19">
        <f>IF(Tabelle1[[#This Row],[Heizleistung (55°C)]]=0,Tabelle1[[#This Row],[Heizleistung (35°C)]],(Tabelle1[[#This Row],[Heizleistung (35°C)]]+Tabelle1[[#This Row],[Heizleistung (55°C)]])/2)</f>
        <v>14</v>
      </c>
      <c r="M3780" s="20">
        <f>IF(Tabelle1[[#This Row],[Etas 55°C]]=0,0,(Tabelle1[[#This Row],[Etas 35°C]]*0.8+Tabelle1[[#This Row],[Etas 55°C]]*0.2))*2.5</f>
        <v>4.2100000000000009</v>
      </c>
      <c r="N3780" s="21">
        <f>IF(-(Tabelle1[[#This Row],[80%/20% SCOP]]-5.5)/5.5=1,"n.a.",-(Tabelle1[[#This Row],[80%/20% SCOP]]-5.5)/5.5)</f>
        <v>0.23454545454545439</v>
      </c>
    </row>
    <row r="3781" spans="1:14" ht="20.100000000000001" customHeight="1" x14ac:dyDescent="0.25">
      <c r="A3781" s="24">
        <v>16008998</v>
      </c>
      <c r="B3781" s="15" t="s">
        <v>3161</v>
      </c>
      <c r="C3781" s="15" t="s">
        <v>3848</v>
      </c>
      <c r="D3781" s="16" t="s">
        <v>2</v>
      </c>
      <c r="E3781" s="17">
        <v>17</v>
      </c>
      <c r="F3781" s="18">
        <v>1.65</v>
      </c>
      <c r="G3781" s="17">
        <v>15.8</v>
      </c>
      <c r="H3781" s="18">
        <v>1.28</v>
      </c>
      <c r="I3781" s="16" t="s">
        <v>109</v>
      </c>
      <c r="J3781" s="16" t="s">
        <v>4</v>
      </c>
      <c r="K3781" s="16" t="s">
        <v>4</v>
      </c>
      <c r="L3781" s="19">
        <f>IF(Tabelle1[[#This Row],[Heizleistung (55°C)]]=0,Tabelle1[[#This Row],[Heizleistung (35°C)]],(Tabelle1[[#This Row],[Heizleistung (35°C)]]+Tabelle1[[#This Row],[Heizleistung (55°C)]])/2)</f>
        <v>16.399999999999999</v>
      </c>
      <c r="M3781" s="20">
        <f>IF(Tabelle1[[#This Row],[Etas 55°C]]=0,0,(Tabelle1[[#This Row],[Etas 35°C]]*0.8+Tabelle1[[#This Row],[Etas 55°C]]*0.2))*2.5</f>
        <v>3.9400000000000004</v>
      </c>
      <c r="N3781" s="21">
        <f>IF(-(Tabelle1[[#This Row],[80%/20% SCOP]]-5.5)/5.5=1,"n.a.",-(Tabelle1[[#This Row],[80%/20% SCOP]]-5.5)/5.5)</f>
        <v>0.28363636363636358</v>
      </c>
    </row>
    <row r="3782" spans="1:14" ht="20.100000000000001" customHeight="1" x14ac:dyDescent="0.25">
      <c r="A3782" s="24">
        <v>16009087</v>
      </c>
      <c r="B3782" s="15" t="s">
        <v>3161</v>
      </c>
      <c r="C3782" s="15" t="s">
        <v>3849</v>
      </c>
      <c r="D3782" s="16" t="s">
        <v>2</v>
      </c>
      <c r="E3782" s="17">
        <v>17</v>
      </c>
      <c r="F3782" s="18">
        <v>1.65</v>
      </c>
      <c r="G3782" s="17">
        <v>15.8</v>
      </c>
      <c r="H3782" s="18">
        <v>1.28</v>
      </c>
      <c r="I3782" s="16" t="s">
        <v>109</v>
      </c>
      <c r="J3782" s="16" t="s">
        <v>4</v>
      </c>
      <c r="K3782" s="16" t="s">
        <v>4</v>
      </c>
      <c r="L3782" s="19">
        <f>IF(Tabelle1[[#This Row],[Heizleistung (55°C)]]=0,Tabelle1[[#This Row],[Heizleistung (35°C)]],(Tabelle1[[#This Row],[Heizleistung (35°C)]]+Tabelle1[[#This Row],[Heizleistung (55°C)]])/2)</f>
        <v>16.399999999999999</v>
      </c>
      <c r="M3782" s="20">
        <f>IF(Tabelle1[[#This Row],[Etas 55°C]]=0,0,(Tabelle1[[#This Row],[Etas 35°C]]*0.8+Tabelle1[[#This Row],[Etas 55°C]]*0.2))*2.5</f>
        <v>3.9400000000000004</v>
      </c>
      <c r="N3782" s="21">
        <f>IF(-(Tabelle1[[#This Row],[80%/20% SCOP]]-5.5)/5.5=1,"n.a.",-(Tabelle1[[#This Row],[80%/20% SCOP]]-5.5)/5.5)</f>
        <v>0.28363636363636358</v>
      </c>
    </row>
    <row r="3783" spans="1:14" ht="20.100000000000001" customHeight="1" x14ac:dyDescent="0.25">
      <c r="A3783" s="24">
        <v>16008691</v>
      </c>
      <c r="B3783" s="15" t="s">
        <v>3161</v>
      </c>
      <c r="C3783" s="15" t="s">
        <v>3850</v>
      </c>
      <c r="D3783" s="16" t="s">
        <v>2</v>
      </c>
      <c r="E3783" s="17">
        <v>462.74</v>
      </c>
      <c r="F3783" s="18">
        <v>1.53</v>
      </c>
      <c r="G3783" s="17"/>
      <c r="H3783" s="16"/>
      <c r="I3783" s="16" t="s">
        <v>130</v>
      </c>
      <c r="J3783" s="16" t="s">
        <v>15</v>
      </c>
      <c r="K3783" s="16" t="s">
        <v>4</v>
      </c>
      <c r="L3783" s="19">
        <f>IF(Tabelle1[[#This Row],[Heizleistung (55°C)]]=0,Tabelle1[[#This Row],[Heizleistung (35°C)]],(Tabelle1[[#This Row],[Heizleistung (35°C)]]+Tabelle1[[#This Row],[Heizleistung (55°C)]])/2)</f>
        <v>462.74</v>
      </c>
      <c r="M3783" s="20">
        <f>IF(Tabelle1[[#This Row],[Etas 55°C]]=0,0,(Tabelle1[[#This Row],[Etas 35°C]]*0.8+Tabelle1[[#This Row],[Etas 55°C]]*0.2))*2.5</f>
        <v>0</v>
      </c>
      <c r="N3783" s="21" t="str">
        <f>IF(-(Tabelle1[[#This Row],[80%/20% SCOP]]-5.5)/5.5=1,"n.a.",-(Tabelle1[[#This Row],[80%/20% SCOP]]-5.5)/5.5)</f>
        <v>n.a.</v>
      </c>
    </row>
    <row r="3784" spans="1:14" ht="20.100000000000001" customHeight="1" x14ac:dyDescent="0.25">
      <c r="A3784" s="24">
        <v>16008344</v>
      </c>
      <c r="B3784" s="15" t="s">
        <v>3161</v>
      </c>
      <c r="C3784" s="15" t="s">
        <v>3851</v>
      </c>
      <c r="D3784" s="16" t="s">
        <v>2</v>
      </c>
      <c r="E3784" s="17">
        <v>129.15</v>
      </c>
      <c r="F3784" s="18">
        <v>1.48</v>
      </c>
      <c r="G3784" s="17"/>
      <c r="H3784" s="16"/>
      <c r="I3784" s="16" t="s">
        <v>355</v>
      </c>
      <c r="J3784" s="16" t="s">
        <v>15</v>
      </c>
      <c r="K3784" s="16" t="s">
        <v>4</v>
      </c>
      <c r="L3784" s="19">
        <f>IF(Tabelle1[[#This Row],[Heizleistung (55°C)]]=0,Tabelle1[[#This Row],[Heizleistung (35°C)]],(Tabelle1[[#This Row],[Heizleistung (35°C)]]+Tabelle1[[#This Row],[Heizleistung (55°C)]])/2)</f>
        <v>129.15</v>
      </c>
      <c r="M3784" s="20">
        <f>IF(Tabelle1[[#This Row],[Etas 55°C]]=0,0,(Tabelle1[[#This Row],[Etas 35°C]]*0.8+Tabelle1[[#This Row],[Etas 55°C]]*0.2))*2.5</f>
        <v>0</v>
      </c>
      <c r="N3784" s="21" t="str">
        <f>IF(-(Tabelle1[[#This Row],[80%/20% SCOP]]-5.5)/5.5=1,"n.a.",-(Tabelle1[[#This Row],[80%/20% SCOP]]-5.5)/5.5)</f>
        <v>n.a.</v>
      </c>
    </row>
    <row r="3785" spans="1:14" ht="20.100000000000001" customHeight="1" x14ac:dyDescent="0.25">
      <c r="A3785" s="24">
        <v>16009127</v>
      </c>
      <c r="B3785" s="15" t="s">
        <v>3161</v>
      </c>
      <c r="C3785" s="15" t="s">
        <v>3852</v>
      </c>
      <c r="D3785" s="16" t="s">
        <v>2</v>
      </c>
      <c r="E3785" s="17">
        <v>6.6</v>
      </c>
      <c r="F3785" s="18">
        <v>1.87</v>
      </c>
      <c r="G3785" s="17">
        <v>6</v>
      </c>
      <c r="H3785" s="18">
        <v>1.33</v>
      </c>
      <c r="I3785" s="16" t="s">
        <v>40</v>
      </c>
      <c r="J3785" s="16" t="s">
        <v>4</v>
      </c>
      <c r="K3785" s="16" t="s">
        <v>4</v>
      </c>
      <c r="L3785" s="19">
        <f>IF(Tabelle1[[#This Row],[Heizleistung (55°C)]]=0,Tabelle1[[#This Row],[Heizleistung (35°C)]],(Tabelle1[[#This Row],[Heizleistung (35°C)]]+Tabelle1[[#This Row],[Heizleistung (55°C)]])/2)</f>
        <v>6.3</v>
      </c>
      <c r="M3785" s="20">
        <f>IF(Tabelle1[[#This Row],[Etas 55°C]]=0,0,(Tabelle1[[#This Row],[Etas 35°C]]*0.8+Tabelle1[[#This Row],[Etas 55°C]]*0.2))*2.5</f>
        <v>4.4050000000000002</v>
      </c>
      <c r="N3785" s="21">
        <f>IF(-(Tabelle1[[#This Row],[80%/20% SCOP]]-5.5)/5.5=1,"n.a.",-(Tabelle1[[#This Row],[80%/20% SCOP]]-5.5)/5.5)</f>
        <v>0.19909090909090904</v>
      </c>
    </row>
    <row r="3786" spans="1:14" ht="20.100000000000001" customHeight="1" x14ac:dyDescent="0.25">
      <c r="A3786" s="24">
        <v>16008818</v>
      </c>
      <c r="B3786" s="15" t="s">
        <v>3161</v>
      </c>
      <c r="C3786" s="15" t="s">
        <v>3853</v>
      </c>
      <c r="D3786" s="16" t="s">
        <v>2</v>
      </c>
      <c r="E3786" s="17">
        <v>387.77</v>
      </c>
      <c r="F3786" s="18">
        <v>1.45</v>
      </c>
      <c r="G3786" s="17"/>
      <c r="H3786" s="16"/>
      <c r="I3786" s="16" t="s">
        <v>355</v>
      </c>
      <c r="J3786" s="16" t="s">
        <v>15</v>
      </c>
      <c r="K3786" s="16" t="s">
        <v>4</v>
      </c>
      <c r="L3786" s="19">
        <f>IF(Tabelle1[[#This Row],[Heizleistung (55°C)]]=0,Tabelle1[[#This Row],[Heizleistung (35°C)]],(Tabelle1[[#This Row],[Heizleistung (35°C)]]+Tabelle1[[#This Row],[Heizleistung (55°C)]])/2)</f>
        <v>387.77</v>
      </c>
      <c r="M3786" s="20">
        <f>IF(Tabelle1[[#This Row],[Etas 55°C]]=0,0,(Tabelle1[[#This Row],[Etas 35°C]]*0.8+Tabelle1[[#This Row],[Etas 55°C]]*0.2))*2.5</f>
        <v>0</v>
      </c>
      <c r="N3786" s="21" t="str">
        <f>IF(-(Tabelle1[[#This Row],[80%/20% SCOP]]-5.5)/5.5=1,"n.a.",-(Tabelle1[[#This Row],[80%/20% SCOP]]-5.5)/5.5)</f>
        <v>n.a.</v>
      </c>
    </row>
    <row r="3787" spans="1:14" ht="20.100000000000001" customHeight="1" x14ac:dyDescent="0.25">
      <c r="A3787" s="24">
        <v>16008744</v>
      </c>
      <c r="B3787" s="15" t="s">
        <v>3161</v>
      </c>
      <c r="C3787" s="15" t="s">
        <v>3854</v>
      </c>
      <c r="D3787" s="16" t="s">
        <v>2</v>
      </c>
      <c r="E3787" s="17">
        <v>355.64</v>
      </c>
      <c r="F3787" s="18">
        <v>1.49</v>
      </c>
      <c r="G3787" s="17"/>
      <c r="H3787" s="16"/>
      <c r="I3787" s="16" t="s">
        <v>355</v>
      </c>
      <c r="J3787" s="16" t="s">
        <v>15</v>
      </c>
      <c r="K3787" s="16" t="s">
        <v>4</v>
      </c>
      <c r="L3787" s="19">
        <f>IF(Tabelle1[[#This Row],[Heizleistung (55°C)]]=0,Tabelle1[[#This Row],[Heizleistung (35°C)]],(Tabelle1[[#This Row],[Heizleistung (35°C)]]+Tabelle1[[#This Row],[Heizleistung (55°C)]])/2)</f>
        <v>355.64</v>
      </c>
      <c r="M3787" s="20">
        <f>IF(Tabelle1[[#This Row],[Etas 55°C]]=0,0,(Tabelle1[[#This Row],[Etas 35°C]]*0.8+Tabelle1[[#This Row],[Etas 55°C]]*0.2))*2.5</f>
        <v>0</v>
      </c>
      <c r="N3787" s="21" t="str">
        <f>IF(-(Tabelle1[[#This Row],[80%/20% SCOP]]-5.5)/5.5=1,"n.a.",-(Tabelle1[[#This Row],[80%/20% SCOP]]-5.5)/5.5)</f>
        <v>n.a.</v>
      </c>
    </row>
    <row r="3788" spans="1:14" ht="20.100000000000001" customHeight="1" x14ac:dyDescent="0.25">
      <c r="A3788" s="24">
        <v>16007895</v>
      </c>
      <c r="B3788" s="15" t="s">
        <v>3161</v>
      </c>
      <c r="C3788" s="15" t="s">
        <v>3855</v>
      </c>
      <c r="D3788" s="16" t="s">
        <v>2</v>
      </c>
      <c r="E3788" s="17">
        <v>164.53</v>
      </c>
      <c r="F3788" s="18">
        <v>1.54</v>
      </c>
      <c r="G3788" s="17"/>
      <c r="H3788" s="16"/>
      <c r="I3788" s="16" t="s">
        <v>355</v>
      </c>
      <c r="J3788" s="16" t="s">
        <v>15</v>
      </c>
      <c r="K3788" s="16" t="s">
        <v>4</v>
      </c>
      <c r="L3788" s="19">
        <f>IF(Tabelle1[[#This Row],[Heizleistung (55°C)]]=0,Tabelle1[[#This Row],[Heizleistung (35°C)]],(Tabelle1[[#This Row],[Heizleistung (35°C)]]+Tabelle1[[#This Row],[Heizleistung (55°C)]])/2)</f>
        <v>164.53</v>
      </c>
      <c r="M3788" s="20">
        <f>IF(Tabelle1[[#This Row],[Etas 55°C]]=0,0,(Tabelle1[[#This Row],[Etas 35°C]]*0.8+Tabelle1[[#This Row],[Etas 55°C]]*0.2))*2.5</f>
        <v>0</v>
      </c>
      <c r="N3788" s="21" t="str">
        <f>IF(-(Tabelle1[[#This Row],[80%/20% SCOP]]-5.5)/5.5=1,"n.a.",-(Tabelle1[[#This Row],[80%/20% SCOP]]-5.5)/5.5)</f>
        <v>n.a.</v>
      </c>
    </row>
    <row r="3789" spans="1:14" ht="20.100000000000001" customHeight="1" x14ac:dyDescent="0.25">
      <c r="A3789" s="24">
        <v>16011063</v>
      </c>
      <c r="B3789" s="15" t="s">
        <v>3161</v>
      </c>
      <c r="C3789" s="15" t="s">
        <v>3856</v>
      </c>
      <c r="D3789" s="16" t="s">
        <v>2</v>
      </c>
      <c r="E3789" s="17">
        <v>8.5</v>
      </c>
      <c r="F3789" s="18">
        <v>1.94</v>
      </c>
      <c r="G3789" s="17">
        <v>8.5</v>
      </c>
      <c r="H3789" s="18">
        <v>1.41</v>
      </c>
      <c r="I3789" s="16" t="s">
        <v>40</v>
      </c>
      <c r="J3789" s="16" t="s">
        <v>4</v>
      </c>
      <c r="K3789" s="16" t="s">
        <v>4</v>
      </c>
      <c r="L3789" s="19">
        <f>IF(Tabelle1[[#This Row],[Heizleistung (55°C)]]=0,Tabelle1[[#This Row],[Heizleistung (35°C)]],(Tabelle1[[#This Row],[Heizleistung (35°C)]]+Tabelle1[[#This Row],[Heizleistung (55°C)]])/2)</f>
        <v>8.5</v>
      </c>
      <c r="M3789" s="20">
        <f>IF(Tabelle1[[#This Row],[Etas 55°C]]=0,0,(Tabelle1[[#This Row],[Etas 35°C]]*0.8+Tabelle1[[#This Row],[Etas 55°C]]*0.2))*2.5</f>
        <v>4.585</v>
      </c>
      <c r="N3789" s="21">
        <f>IF(-(Tabelle1[[#This Row],[80%/20% SCOP]]-5.5)/5.5=1,"n.a.",-(Tabelle1[[#This Row],[80%/20% SCOP]]-5.5)/5.5)</f>
        <v>0.16636363636363638</v>
      </c>
    </row>
    <row r="3790" spans="1:14" ht="20.100000000000001" customHeight="1" x14ac:dyDescent="0.25">
      <c r="A3790" s="24">
        <v>16014256</v>
      </c>
      <c r="B3790" s="15" t="s">
        <v>3161</v>
      </c>
      <c r="C3790" s="15" t="s">
        <v>3857</v>
      </c>
      <c r="D3790" s="16" t="s">
        <v>2</v>
      </c>
      <c r="E3790" s="17">
        <v>7.8</v>
      </c>
      <c r="F3790" s="18">
        <v>1.82</v>
      </c>
      <c r="G3790" s="17">
        <v>7.5</v>
      </c>
      <c r="H3790" s="18">
        <v>1.34</v>
      </c>
      <c r="I3790" s="16" t="s">
        <v>40</v>
      </c>
      <c r="J3790" s="16" t="s">
        <v>4</v>
      </c>
      <c r="K3790" s="16" t="s">
        <v>4</v>
      </c>
      <c r="L3790" s="19">
        <f>IF(Tabelle1[[#This Row],[Heizleistung (55°C)]]=0,Tabelle1[[#This Row],[Heizleistung (35°C)]],(Tabelle1[[#This Row],[Heizleistung (35°C)]]+Tabelle1[[#This Row],[Heizleistung (55°C)]])/2)</f>
        <v>7.65</v>
      </c>
      <c r="M3790" s="20">
        <f>IF(Tabelle1[[#This Row],[Etas 55°C]]=0,0,(Tabelle1[[#This Row],[Etas 35°C]]*0.8+Tabelle1[[#This Row],[Etas 55°C]]*0.2))*2.5</f>
        <v>4.3100000000000005</v>
      </c>
      <c r="N3790" s="21">
        <f>IF(-(Tabelle1[[#This Row],[80%/20% SCOP]]-5.5)/5.5=1,"n.a.",-(Tabelle1[[#This Row],[80%/20% SCOP]]-5.5)/5.5)</f>
        <v>0.21636363636363629</v>
      </c>
    </row>
    <row r="3791" spans="1:14" ht="20.100000000000001" customHeight="1" x14ac:dyDescent="0.25">
      <c r="A3791" s="24">
        <v>16014273</v>
      </c>
      <c r="B3791" s="15" t="s">
        <v>3161</v>
      </c>
      <c r="C3791" s="15" t="s">
        <v>3858</v>
      </c>
      <c r="D3791" s="16" t="s">
        <v>2</v>
      </c>
      <c r="E3791" s="17">
        <v>6</v>
      </c>
      <c r="F3791" s="18">
        <v>1.85</v>
      </c>
      <c r="G3791" s="17">
        <v>6</v>
      </c>
      <c r="H3791" s="18">
        <v>1.28</v>
      </c>
      <c r="I3791" s="16" t="s">
        <v>40</v>
      </c>
      <c r="J3791" s="16" t="s">
        <v>4</v>
      </c>
      <c r="K3791" s="16" t="s">
        <v>4</v>
      </c>
      <c r="L3791" s="19">
        <f>IF(Tabelle1[[#This Row],[Heizleistung (55°C)]]=0,Tabelle1[[#This Row],[Heizleistung (35°C)]],(Tabelle1[[#This Row],[Heizleistung (35°C)]]+Tabelle1[[#This Row],[Heizleistung (55°C)]])/2)</f>
        <v>6</v>
      </c>
      <c r="M3791" s="20">
        <f>IF(Tabelle1[[#This Row],[Etas 55°C]]=0,0,(Tabelle1[[#This Row],[Etas 35°C]]*0.8+Tabelle1[[#This Row],[Etas 55°C]]*0.2))*2.5</f>
        <v>4.3400000000000007</v>
      </c>
      <c r="N3791" s="21">
        <f>IF(-(Tabelle1[[#This Row],[80%/20% SCOP]]-5.5)/5.5=1,"n.a.",-(Tabelle1[[#This Row],[80%/20% SCOP]]-5.5)/5.5)</f>
        <v>0.21090909090909077</v>
      </c>
    </row>
    <row r="3792" spans="1:14" ht="20.100000000000001" customHeight="1" x14ac:dyDescent="0.25">
      <c r="A3792" s="24">
        <v>16006786</v>
      </c>
      <c r="B3792" s="15" t="s">
        <v>3161</v>
      </c>
      <c r="C3792" s="15" t="s">
        <v>3859</v>
      </c>
      <c r="D3792" s="16" t="s">
        <v>2</v>
      </c>
      <c r="E3792" s="17">
        <v>6</v>
      </c>
      <c r="F3792" s="18">
        <v>1.75</v>
      </c>
      <c r="G3792" s="17">
        <v>6</v>
      </c>
      <c r="H3792" s="18">
        <v>1.3</v>
      </c>
      <c r="I3792" s="16" t="s">
        <v>40</v>
      </c>
      <c r="J3792" s="16" t="s">
        <v>4</v>
      </c>
      <c r="K3792" s="16" t="s">
        <v>4</v>
      </c>
      <c r="L3792" s="19">
        <f>IF(Tabelle1[[#This Row],[Heizleistung (55°C)]]=0,Tabelle1[[#This Row],[Heizleistung (35°C)]],(Tabelle1[[#This Row],[Heizleistung (35°C)]]+Tabelle1[[#This Row],[Heizleistung (55°C)]])/2)</f>
        <v>6</v>
      </c>
      <c r="M3792" s="20">
        <f>IF(Tabelle1[[#This Row],[Etas 55°C]]=0,0,(Tabelle1[[#This Row],[Etas 35°C]]*0.8+Tabelle1[[#This Row],[Etas 55°C]]*0.2))*2.5</f>
        <v>4.1500000000000004</v>
      </c>
      <c r="N3792" s="21">
        <f>IF(-(Tabelle1[[#This Row],[80%/20% SCOP]]-5.5)/5.5=1,"n.a.",-(Tabelle1[[#This Row],[80%/20% SCOP]]-5.5)/5.5)</f>
        <v>0.2454545454545454</v>
      </c>
    </row>
    <row r="3793" spans="1:14" ht="20.100000000000001" customHeight="1" x14ac:dyDescent="0.25">
      <c r="A3793" s="24">
        <v>16014264</v>
      </c>
      <c r="B3793" s="15" t="s">
        <v>3161</v>
      </c>
      <c r="C3793" s="15" t="s">
        <v>3860</v>
      </c>
      <c r="D3793" s="16" t="s">
        <v>2</v>
      </c>
      <c r="E3793" s="17">
        <v>7.8</v>
      </c>
      <c r="F3793" s="18">
        <v>1.82</v>
      </c>
      <c r="G3793" s="17">
        <v>7.5</v>
      </c>
      <c r="H3793" s="18">
        <v>1.34</v>
      </c>
      <c r="I3793" s="16" t="s">
        <v>40</v>
      </c>
      <c r="J3793" s="16" t="s">
        <v>4</v>
      </c>
      <c r="K3793" s="16" t="s">
        <v>4</v>
      </c>
      <c r="L3793" s="19">
        <f>IF(Tabelle1[[#This Row],[Heizleistung (55°C)]]=0,Tabelle1[[#This Row],[Heizleistung (35°C)]],(Tabelle1[[#This Row],[Heizleistung (35°C)]]+Tabelle1[[#This Row],[Heizleistung (55°C)]])/2)</f>
        <v>7.65</v>
      </c>
      <c r="M3793" s="20">
        <f>IF(Tabelle1[[#This Row],[Etas 55°C]]=0,0,(Tabelle1[[#This Row],[Etas 35°C]]*0.8+Tabelle1[[#This Row],[Etas 55°C]]*0.2))*2.5</f>
        <v>4.3100000000000005</v>
      </c>
      <c r="N3793" s="21">
        <f>IF(-(Tabelle1[[#This Row],[80%/20% SCOP]]-5.5)/5.5=1,"n.a.",-(Tabelle1[[#This Row],[80%/20% SCOP]]-5.5)/5.5)</f>
        <v>0.21636363636363629</v>
      </c>
    </row>
    <row r="3794" spans="1:14" ht="20.100000000000001" customHeight="1" x14ac:dyDescent="0.25">
      <c r="A3794" s="24">
        <v>16009476</v>
      </c>
      <c r="B3794" s="15" t="s">
        <v>3161</v>
      </c>
      <c r="C3794" s="15" t="s">
        <v>3861</v>
      </c>
      <c r="D3794" s="16" t="s">
        <v>2</v>
      </c>
      <c r="E3794" s="17">
        <v>12</v>
      </c>
      <c r="F3794" s="18">
        <v>1.77</v>
      </c>
      <c r="G3794" s="17">
        <v>12</v>
      </c>
      <c r="H3794" s="18">
        <v>1.34</v>
      </c>
      <c r="I3794" s="16" t="s">
        <v>40</v>
      </c>
      <c r="J3794" s="16" t="s">
        <v>4</v>
      </c>
      <c r="K3794" s="16" t="s">
        <v>4</v>
      </c>
      <c r="L3794" s="19">
        <f>IF(Tabelle1[[#This Row],[Heizleistung (55°C)]]=0,Tabelle1[[#This Row],[Heizleistung (35°C)]],(Tabelle1[[#This Row],[Heizleistung (35°C)]]+Tabelle1[[#This Row],[Heizleistung (55°C)]])/2)</f>
        <v>12</v>
      </c>
      <c r="M3794" s="20">
        <f>IF(Tabelle1[[#This Row],[Etas 55°C]]=0,0,(Tabelle1[[#This Row],[Etas 35°C]]*0.8+Tabelle1[[#This Row],[Etas 55°C]]*0.2))*2.5</f>
        <v>4.2100000000000009</v>
      </c>
      <c r="N3794" s="21">
        <f>IF(-(Tabelle1[[#This Row],[80%/20% SCOP]]-5.5)/5.5=1,"n.a.",-(Tabelle1[[#This Row],[80%/20% SCOP]]-5.5)/5.5)</f>
        <v>0.23454545454545439</v>
      </c>
    </row>
    <row r="3795" spans="1:14" ht="20.100000000000001" customHeight="1" x14ac:dyDescent="0.25">
      <c r="A3795" s="24">
        <v>16014267</v>
      </c>
      <c r="B3795" s="15" t="s">
        <v>3161</v>
      </c>
      <c r="C3795" s="15" t="s">
        <v>3862</v>
      </c>
      <c r="D3795" s="16" t="s">
        <v>2</v>
      </c>
      <c r="E3795" s="17">
        <v>7.8</v>
      </c>
      <c r="F3795" s="18">
        <v>1.82</v>
      </c>
      <c r="G3795" s="17">
        <v>7.5</v>
      </c>
      <c r="H3795" s="18">
        <v>1.34</v>
      </c>
      <c r="I3795" s="16" t="s">
        <v>40</v>
      </c>
      <c r="J3795" s="16" t="s">
        <v>4</v>
      </c>
      <c r="K3795" s="16" t="s">
        <v>4</v>
      </c>
      <c r="L3795" s="19">
        <f>IF(Tabelle1[[#This Row],[Heizleistung (55°C)]]=0,Tabelle1[[#This Row],[Heizleistung (35°C)]],(Tabelle1[[#This Row],[Heizleistung (35°C)]]+Tabelle1[[#This Row],[Heizleistung (55°C)]])/2)</f>
        <v>7.65</v>
      </c>
      <c r="M3795" s="20">
        <f>IF(Tabelle1[[#This Row],[Etas 55°C]]=0,0,(Tabelle1[[#This Row],[Etas 35°C]]*0.8+Tabelle1[[#This Row],[Etas 55°C]]*0.2))*2.5</f>
        <v>4.3100000000000005</v>
      </c>
      <c r="N3795" s="21">
        <f>IF(-(Tabelle1[[#This Row],[80%/20% SCOP]]-5.5)/5.5=1,"n.a.",-(Tabelle1[[#This Row],[80%/20% SCOP]]-5.5)/5.5)</f>
        <v>0.21636363636363629</v>
      </c>
    </row>
    <row r="3796" spans="1:14" ht="20.100000000000001" customHeight="1" x14ac:dyDescent="0.25">
      <c r="A3796" s="24">
        <v>16007951</v>
      </c>
      <c r="B3796" s="15" t="s">
        <v>3161</v>
      </c>
      <c r="C3796" s="15" t="s">
        <v>3863</v>
      </c>
      <c r="D3796" s="16" t="s">
        <v>2</v>
      </c>
      <c r="E3796" s="17">
        <v>209.6</v>
      </c>
      <c r="F3796" s="18">
        <v>1.53</v>
      </c>
      <c r="G3796" s="17"/>
      <c r="H3796" s="16"/>
      <c r="I3796" s="16" t="s">
        <v>355</v>
      </c>
      <c r="J3796" s="16" t="s">
        <v>15</v>
      </c>
      <c r="K3796" s="16" t="s">
        <v>4</v>
      </c>
      <c r="L3796" s="19">
        <f>IF(Tabelle1[[#This Row],[Heizleistung (55°C)]]=0,Tabelle1[[#This Row],[Heizleistung (35°C)]],(Tabelle1[[#This Row],[Heizleistung (35°C)]]+Tabelle1[[#This Row],[Heizleistung (55°C)]])/2)</f>
        <v>209.6</v>
      </c>
      <c r="M3796" s="20">
        <f>IF(Tabelle1[[#This Row],[Etas 55°C]]=0,0,(Tabelle1[[#This Row],[Etas 35°C]]*0.8+Tabelle1[[#This Row],[Etas 55°C]]*0.2))*2.5</f>
        <v>0</v>
      </c>
      <c r="N3796" s="21" t="str">
        <f>IF(-(Tabelle1[[#This Row],[80%/20% SCOP]]-5.5)/5.5=1,"n.a.",-(Tabelle1[[#This Row],[80%/20% SCOP]]-5.5)/5.5)</f>
        <v>n.a.</v>
      </c>
    </row>
    <row r="3797" spans="1:14" ht="20.100000000000001" customHeight="1" x14ac:dyDescent="0.25">
      <c r="A3797" s="24">
        <v>16014197</v>
      </c>
      <c r="B3797" s="15" t="s">
        <v>3161</v>
      </c>
      <c r="C3797" s="15" t="s">
        <v>3864</v>
      </c>
      <c r="D3797" s="16" t="s">
        <v>2</v>
      </c>
      <c r="E3797" s="17">
        <v>4.7</v>
      </c>
      <c r="F3797" s="18">
        <v>1.96</v>
      </c>
      <c r="G3797" s="17">
        <v>4.5</v>
      </c>
      <c r="H3797" s="18">
        <v>1.33</v>
      </c>
      <c r="I3797" s="16" t="s">
        <v>40</v>
      </c>
      <c r="J3797" s="16" t="s">
        <v>4</v>
      </c>
      <c r="K3797" s="16" t="s">
        <v>4</v>
      </c>
      <c r="L3797" s="19">
        <f>IF(Tabelle1[[#This Row],[Heizleistung (55°C)]]=0,Tabelle1[[#This Row],[Heizleistung (35°C)]],(Tabelle1[[#This Row],[Heizleistung (35°C)]]+Tabelle1[[#This Row],[Heizleistung (55°C)]])/2)</f>
        <v>4.5999999999999996</v>
      </c>
      <c r="M3797" s="20">
        <f>IF(Tabelle1[[#This Row],[Etas 55°C]]=0,0,(Tabelle1[[#This Row],[Etas 35°C]]*0.8+Tabelle1[[#This Row],[Etas 55°C]]*0.2))*2.5</f>
        <v>4.585</v>
      </c>
      <c r="N3797" s="21">
        <f>IF(-(Tabelle1[[#This Row],[80%/20% SCOP]]-5.5)/5.5=1,"n.a.",-(Tabelle1[[#This Row],[80%/20% SCOP]]-5.5)/5.5)</f>
        <v>0.16636363636363638</v>
      </c>
    </row>
    <row r="3798" spans="1:14" ht="20.100000000000001" customHeight="1" x14ac:dyDescent="0.25">
      <c r="A3798" s="24">
        <v>16011072</v>
      </c>
      <c r="B3798" s="15" t="s">
        <v>3161</v>
      </c>
      <c r="C3798" s="15" t="s">
        <v>3865</v>
      </c>
      <c r="D3798" s="16" t="s">
        <v>2</v>
      </c>
      <c r="E3798" s="17">
        <v>10</v>
      </c>
      <c r="F3798" s="18">
        <v>1.95</v>
      </c>
      <c r="G3798" s="17">
        <v>10</v>
      </c>
      <c r="H3798" s="18">
        <v>1.36</v>
      </c>
      <c r="I3798" s="16" t="s">
        <v>40</v>
      </c>
      <c r="J3798" s="16" t="s">
        <v>4</v>
      </c>
      <c r="K3798" s="16" t="s">
        <v>4</v>
      </c>
      <c r="L3798" s="19">
        <f>IF(Tabelle1[[#This Row],[Heizleistung (55°C)]]=0,Tabelle1[[#This Row],[Heizleistung (35°C)]],(Tabelle1[[#This Row],[Heizleistung (35°C)]]+Tabelle1[[#This Row],[Heizleistung (55°C)]])/2)</f>
        <v>10</v>
      </c>
      <c r="M3798" s="20">
        <f>IF(Tabelle1[[#This Row],[Etas 55°C]]=0,0,(Tabelle1[[#This Row],[Etas 35°C]]*0.8+Tabelle1[[#This Row],[Etas 55°C]]*0.2))*2.5</f>
        <v>4.58</v>
      </c>
      <c r="N3798" s="21">
        <f>IF(-(Tabelle1[[#This Row],[80%/20% SCOP]]-5.5)/5.5=1,"n.a.",-(Tabelle1[[#This Row],[80%/20% SCOP]]-5.5)/5.5)</f>
        <v>0.16727272727272727</v>
      </c>
    </row>
    <row r="3799" spans="1:14" ht="20.100000000000001" customHeight="1" x14ac:dyDescent="0.25">
      <c r="A3799" s="24">
        <v>16009010</v>
      </c>
      <c r="B3799" s="15" t="s">
        <v>3161</v>
      </c>
      <c r="C3799" s="15" t="s">
        <v>3866</v>
      </c>
      <c r="D3799" s="16" t="s">
        <v>2</v>
      </c>
      <c r="E3799" s="17">
        <v>7.1</v>
      </c>
      <c r="F3799" s="18">
        <v>1.87</v>
      </c>
      <c r="G3799" s="17">
        <v>7.1</v>
      </c>
      <c r="H3799" s="18">
        <v>1.33</v>
      </c>
      <c r="I3799" s="16" t="s">
        <v>40</v>
      </c>
      <c r="J3799" s="16" t="s">
        <v>4</v>
      </c>
      <c r="K3799" s="16" t="s">
        <v>4</v>
      </c>
      <c r="L3799" s="19">
        <f>IF(Tabelle1[[#This Row],[Heizleistung (55°C)]]=0,Tabelle1[[#This Row],[Heizleistung (35°C)]],(Tabelle1[[#This Row],[Heizleistung (35°C)]]+Tabelle1[[#This Row],[Heizleistung (55°C)]])/2)</f>
        <v>7.1</v>
      </c>
      <c r="M3799" s="20">
        <f>IF(Tabelle1[[#This Row],[Etas 55°C]]=0,0,(Tabelle1[[#This Row],[Etas 35°C]]*0.8+Tabelle1[[#This Row],[Etas 55°C]]*0.2))*2.5</f>
        <v>4.4050000000000002</v>
      </c>
      <c r="N3799" s="21">
        <f>IF(-(Tabelle1[[#This Row],[80%/20% SCOP]]-5.5)/5.5=1,"n.a.",-(Tabelle1[[#This Row],[80%/20% SCOP]]-5.5)/5.5)</f>
        <v>0.19909090909090904</v>
      </c>
    </row>
    <row r="3800" spans="1:14" ht="20.100000000000001" customHeight="1" x14ac:dyDescent="0.25">
      <c r="A3800" s="24">
        <v>16008255</v>
      </c>
      <c r="B3800" s="15" t="s">
        <v>3161</v>
      </c>
      <c r="C3800" s="15" t="s">
        <v>3867</v>
      </c>
      <c r="D3800" s="16" t="s">
        <v>2</v>
      </c>
      <c r="E3800" s="17">
        <v>68.89</v>
      </c>
      <c r="F3800" s="18">
        <v>1.51</v>
      </c>
      <c r="G3800" s="17"/>
      <c r="H3800" s="16"/>
      <c r="I3800" s="16" t="s">
        <v>109</v>
      </c>
      <c r="J3800" s="16" t="s">
        <v>15</v>
      </c>
      <c r="K3800" s="16" t="s">
        <v>4</v>
      </c>
      <c r="L3800" s="19">
        <f>IF(Tabelle1[[#This Row],[Heizleistung (55°C)]]=0,Tabelle1[[#This Row],[Heizleistung (35°C)]],(Tabelle1[[#This Row],[Heizleistung (35°C)]]+Tabelle1[[#This Row],[Heizleistung (55°C)]])/2)</f>
        <v>68.89</v>
      </c>
      <c r="M3800" s="20">
        <f>IF(Tabelle1[[#This Row],[Etas 55°C]]=0,0,(Tabelle1[[#This Row],[Etas 35°C]]*0.8+Tabelle1[[#This Row],[Etas 55°C]]*0.2))*2.5</f>
        <v>0</v>
      </c>
      <c r="N3800" s="21" t="str">
        <f>IF(-(Tabelle1[[#This Row],[80%/20% SCOP]]-5.5)/5.5=1,"n.a.",-(Tabelle1[[#This Row],[80%/20% SCOP]]-5.5)/5.5)</f>
        <v>n.a.</v>
      </c>
    </row>
    <row r="3801" spans="1:14" ht="20.100000000000001" customHeight="1" x14ac:dyDescent="0.25">
      <c r="A3801" s="24">
        <v>16008284</v>
      </c>
      <c r="B3801" s="15" t="s">
        <v>3161</v>
      </c>
      <c r="C3801" s="15" t="s">
        <v>3868</v>
      </c>
      <c r="D3801" s="16" t="s">
        <v>2</v>
      </c>
      <c r="E3801" s="17">
        <v>190.01</v>
      </c>
      <c r="F3801" s="18">
        <v>1.64</v>
      </c>
      <c r="G3801" s="17"/>
      <c r="H3801" s="16"/>
      <c r="I3801" s="16" t="s">
        <v>355</v>
      </c>
      <c r="J3801" s="16" t="s">
        <v>15</v>
      </c>
      <c r="K3801" s="16" t="s">
        <v>4</v>
      </c>
      <c r="L3801" s="19">
        <f>IF(Tabelle1[[#This Row],[Heizleistung (55°C)]]=0,Tabelle1[[#This Row],[Heizleistung (35°C)]],(Tabelle1[[#This Row],[Heizleistung (35°C)]]+Tabelle1[[#This Row],[Heizleistung (55°C)]])/2)</f>
        <v>190.01</v>
      </c>
      <c r="M3801" s="20">
        <f>IF(Tabelle1[[#This Row],[Etas 55°C]]=0,0,(Tabelle1[[#This Row],[Etas 35°C]]*0.8+Tabelle1[[#This Row],[Etas 55°C]]*0.2))*2.5</f>
        <v>0</v>
      </c>
      <c r="N3801" s="21" t="str">
        <f>IF(-(Tabelle1[[#This Row],[80%/20% SCOP]]-5.5)/5.5=1,"n.a.",-(Tabelle1[[#This Row],[80%/20% SCOP]]-5.5)/5.5)</f>
        <v>n.a.</v>
      </c>
    </row>
    <row r="3802" spans="1:14" ht="20.100000000000001" customHeight="1" x14ac:dyDescent="0.25">
      <c r="A3802" s="24">
        <v>16009062</v>
      </c>
      <c r="B3802" s="15" t="s">
        <v>3161</v>
      </c>
      <c r="C3802" s="15" t="s">
        <v>3869</v>
      </c>
      <c r="D3802" s="16" t="s">
        <v>2</v>
      </c>
      <c r="E3802" s="17">
        <v>5.0999999999999996</v>
      </c>
      <c r="F3802" s="18">
        <v>1.87</v>
      </c>
      <c r="G3802" s="17">
        <v>4.5999999999999996</v>
      </c>
      <c r="H3802" s="18">
        <v>1.32</v>
      </c>
      <c r="I3802" s="16" t="s">
        <v>40</v>
      </c>
      <c r="J3802" s="16" t="s">
        <v>4</v>
      </c>
      <c r="K3802" s="16" t="s">
        <v>4</v>
      </c>
      <c r="L3802" s="19">
        <f>IF(Tabelle1[[#This Row],[Heizleistung (55°C)]]=0,Tabelle1[[#This Row],[Heizleistung (35°C)]],(Tabelle1[[#This Row],[Heizleistung (35°C)]]+Tabelle1[[#This Row],[Heizleistung (55°C)]])/2)</f>
        <v>4.8499999999999996</v>
      </c>
      <c r="M3802" s="20">
        <f>IF(Tabelle1[[#This Row],[Etas 55°C]]=0,0,(Tabelle1[[#This Row],[Etas 35°C]]*0.8+Tabelle1[[#This Row],[Etas 55°C]]*0.2))*2.5</f>
        <v>4.4000000000000004</v>
      </c>
      <c r="N3802" s="21">
        <f>IF(-(Tabelle1[[#This Row],[80%/20% SCOP]]-5.5)/5.5=1,"n.a.",-(Tabelle1[[#This Row],[80%/20% SCOP]]-5.5)/5.5)</f>
        <v>0.19999999999999993</v>
      </c>
    </row>
    <row r="3803" spans="1:14" ht="20.100000000000001" customHeight="1" x14ac:dyDescent="0.25">
      <c r="A3803" s="24">
        <v>16007890</v>
      </c>
      <c r="B3803" s="15" t="s">
        <v>3161</v>
      </c>
      <c r="C3803" s="15" t="s">
        <v>3870</v>
      </c>
      <c r="D3803" s="16" t="s">
        <v>2</v>
      </c>
      <c r="E3803" s="17">
        <v>113.19</v>
      </c>
      <c r="F3803" s="18">
        <v>1.46</v>
      </c>
      <c r="G3803" s="17"/>
      <c r="H3803" s="16"/>
      <c r="I3803" s="16" t="s">
        <v>355</v>
      </c>
      <c r="J3803" s="16" t="s">
        <v>15</v>
      </c>
      <c r="K3803" s="16" t="s">
        <v>4</v>
      </c>
      <c r="L3803" s="19">
        <f>IF(Tabelle1[[#This Row],[Heizleistung (55°C)]]=0,Tabelle1[[#This Row],[Heizleistung (35°C)]],(Tabelle1[[#This Row],[Heizleistung (35°C)]]+Tabelle1[[#This Row],[Heizleistung (55°C)]])/2)</f>
        <v>113.19</v>
      </c>
      <c r="M3803" s="20">
        <f>IF(Tabelle1[[#This Row],[Etas 55°C]]=0,0,(Tabelle1[[#This Row],[Etas 35°C]]*0.8+Tabelle1[[#This Row],[Etas 55°C]]*0.2))*2.5</f>
        <v>0</v>
      </c>
      <c r="N3803" s="21" t="str">
        <f>IF(-(Tabelle1[[#This Row],[80%/20% SCOP]]-5.5)/5.5=1,"n.a.",-(Tabelle1[[#This Row],[80%/20% SCOP]]-5.5)/5.5)</f>
        <v>n.a.</v>
      </c>
    </row>
    <row r="3804" spans="1:14" ht="20.100000000000001" customHeight="1" x14ac:dyDescent="0.25">
      <c r="A3804" s="24">
        <v>16009444</v>
      </c>
      <c r="B3804" s="15" t="s">
        <v>3161</v>
      </c>
      <c r="C3804" s="15" t="s">
        <v>3871</v>
      </c>
      <c r="D3804" s="16" t="s">
        <v>2</v>
      </c>
      <c r="E3804" s="17">
        <v>10</v>
      </c>
      <c r="F3804" s="18">
        <v>1.77</v>
      </c>
      <c r="G3804" s="17">
        <v>10</v>
      </c>
      <c r="H3804" s="18">
        <v>1.3</v>
      </c>
      <c r="I3804" s="16" t="s">
        <v>40</v>
      </c>
      <c r="J3804" s="16" t="s">
        <v>4</v>
      </c>
      <c r="K3804" s="16" t="s">
        <v>4</v>
      </c>
      <c r="L3804" s="19">
        <f>IF(Tabelle1[[#This Row],[Heizleistung (55°C)]]=0,Tabelle1[[#This Row],[Heizleistung (35°C)]],(Tabelle1[[#This Row],[Heizleistung (35°C)]]+Tabelle1[[#This Row],[Heizleistung (55°C)]])/2)</f>
        <v>10</v>
      </c>
      <c r="M3804" s="20">
        <f>IF(Tabelle1[[#This Row],[Etas 55°C]]=0,0,(Tabelle1[[#This Row],[Etas 35°C]]*0.8+Tabelle1[[#This Row],[Etas 55°C]]*0.2))*2.5</f>
        <v>4.1900000000000004</v>
      </c>
      <c r="N3804" s="21">
        <f>IF(-(Tabelle1[[#This Row],[80%/20% SCOP]]-5.5)/5.5=1,"n.a.",-(Tabelle1[[#This Row],[80%/20% SCOP]]-5.5)/5.5)</f>
        <v>0.23818181818181811</v>
      </c>
    </row>
    <row r="3805" spans="1:14" ht="20.100000000000001" customHeight="1" x14ac:dyDescent="0.25">
      <c r="A3805" s="24">
        <v>16017016</v>
      </c>
      <c r="B3805" s="15" t="s">
        <v>3161</v>
      </c>
      <c r="C3805" s="15" t="s">
        <v>3872</v>
      </c>
      <c r="D3805" s="16" t="s">
        <v>2</v>
      </c>
      <c r="E3805" s="17">
        <v>9.5</v>
      </c>
      <c r="F3805" s="18">
        <v>1.89</v>
      </c>
      <c r="G3805" s="17">
        <v>9.5</v>
      </c>
      <c r="H3805" s="18">
        <v>1.41</v>
      </c>
      <c r="I3805" s="16" t="s">
        <v>3</v>
      </c>
      <c r="J3805" s="16" t="s">
        <v>15</v>
      </c>
      <c r="K3805" s="16" t="s">
        <v>4</v>
      </c>
      <c r="L3805" s="19">
        <f>IF(Tabelle1[[#This Row],[Heizleistung (55°C)]]=0,Tabelle1[[#This Row],[Heizleistung (35°C)]],(Tabelle1[[#This Row],[Heizleistung (35°C)]]+Tabelle1[[#This Row],[Heizleistung (55°C)]])/2)</f>
        <v>9.5</v>
      </c>
      <c r="M3805" s="20">
        <f>IF(Tabelle1[[#This Row],[Etas 55°C]]=0,0,(Tabelle1[[#This Row],[Etas 35°C]]*0.8+Tabelle1[[#This Row],[Etas 55°C]]*0.2))*2.5</f>
        <v>4.4850000000000003</v>
      </c>
      <c r="N3805" s="21">
        <f>IF(-(Tabelle1[[#This Row],[80%/20% SCOP]]-5.5)/5.5=1,"n.a.",-(Tabelle1[[#This Row],[80%/20% SCOP]]-5.5)/5.5)</f>
        <v>0.18454545454545448</v>
      </c>
    </row>
    <row r="3806" spans="1:14" ht="20.100000000000001" customHeight="1" x14ac:dyDescent="0.25">
      <c r="A3806" s="24">
        <v>16011075</v>
      </c>
      <c r="B3806" s="15" t="s">
        <v>3161</v>
      </c>
      <c r="C3806" s="15" t="s">
        <v>3873</v>
      </c>
      <c r="D3806" s="16" t="s">
        <v>2</v>
      </c>
      <c r="E3806" s="17">
        <v>10</v>
      </c>
      <c r="F3806" s="18">
        <v>1.95</v>
      </c>
      <c r="G3806" s="17">
        <v>10</v>
      </c>
      <c r="H3806" s="18">
        <v>1.36</v>
      </c>
      <c r="I3806" s="16" t="s">
        <v>40</v>
      </c>
      <c r="J3806" s="16" t="s">
        <v>4</v>
      </c>
      <c r="K3806" s="16" t="s">
        <v>4</v>
      </c>
      <c r="L3806" s="19">
        <f>IF(Tabelle1[[#This Row],[Heizleistung (55°C)]]=0,Tabelle1[[#This Row],[Heizleistung (35°C)]],(Tabelle1[[#This Row],[Heizleistung (35°C)]]+Tabelle1[[#This Row],[Heizleistung (55°C)]])/2)</f>
        <v>10</v>
      </c>
      <c r="M3806" s="20">
        <f>IF(Tabelle1[[#This Row],[Etas 55°C]]=0,0,(Tabelle1[[#This Row],[Etas 35°C]]*0.8+Tabelle1[[#This Row],[Etas 55°C]]*0.2))*2.5</f>
        <v>4.58</v>
      </c>
      <c r="N3806" s="21">
        <f>IF(-(Tabelle1[[#This Row],[80%/20% SCOP]]-5.5)/5.5=1,"n.a.",-(Tabelle1[[#This Row],[80%/20% SCOP]]-5.5)/5.5)</f>
        <v>0.16727272727272727</v>
      </c>
    </row>
    <row r="3807" spans="1:14" ht="20.100000000000001" customHeight="1" x14ac:dyDescent="0.25">
      <c r="A3807" s="24">
        <v>16017011</v>
      </c>
      <c r="B3807" s="15" t="s">
        <v>3161</v>
      </c>
      <c r="C3807" s="15" t="s">
        <v>3874</v>
      </c>
      <c r="D3807" s="16" t="s">
        <v>2</v>
      </c>
      <c r="E3807" s="17">
        <v>9.5</v>
      </c>
      <c r="F3807" s="18">
        <v>1.85</v>
      </c>
      <c r="G3807" s="17">
        <v>9.5</v>
      </c>
      <c r="H3807" s="18">
        <v>1.39</v>
      </c>
      <c r="I3807" s="16" t="s">
        <v>3</v>
      </c>
      <c r="J3807" s="16" t="s">
        <v>15</v>
      </c>
      <c r="K3807" s="16" t="s">
        <v>4</v>
      </c>
      <c r="L3807" s="19">
        <f>IF(Tabelle1[[#This Row],[Heizleistung (55°C)]]=0,Tabelle1[[#This Row],[Heizleistung (35°C)]],(Tabelle1[[#This Row],[Heizleistung (35°C)]]+Tabelle1[[#This Row],[Heizleistung (55°C)]])/2)</f>
        <v>9.5</v>
      </c>
      <c r="M3807" s="20">
        <f>IF(Tabelle1[[#This Row],[Etas 55°C]]=0,0,(Tabelle1[[#This Row],[Etas 35°C]]*0.8+Tabelle1[[#This Row],[Etas 55°C]]*0.2))*2.5</f>
        <v>4.3950000000000005</v>
      </c>
      <c r="N3807" s="21">
        <f>IF(-(Tabelle1[[#This Row],[80%/20% SCOP]]-5.5)/5.5=1,"n.a.",-(Tabelle1[[#This Row],[80%/20% SCOP]]-5.5)/5.5)</f>
        <v>0.20090909090909082</v>
      </c>
    </row>
    <row r="3808" spans="1:14" ht="20.100000000000001" customHeight="1" x14ac:dyDescent="0.25">
      <c r="A3808" s="24">
        <v>16007830</v>
      </c>
      <c r="B3808" s="15" t="s">
        <v>3161</v>
      </c>
      <c r="C3808" s="15" t="s">
        <v>3875</v>
      </c>
      <c r="D3808" s="16" t="s">
        <v>2</v>
      </c>
      <c r="E3808" s="17">
        <v>470.7</v>
      </c>
      <c r="F3808" s="18">
        <v>1.52</v>
      </c>
      <c r="G3808" s="17"/>
      <c r="H3808" s="16"/>
      <c r="I3808" s="16" t="s">
        <v>3166</v>
      </c>
      <c r="J3808" s="16" t="s">
        <v>15</v>
      </c>
      <c r="K3808" s="16" t="s">
        <v>4</v>
      </c>
      <c r="L3808" s="19">
        <f>IF(Tabelle1[[#This Row],[Heizleistung (55°C)]]=0,Tabelle1[[#This Row],[Heizleistung (35°C)]],(Tabelle1[[#This Row],[Heizleistung (35°C)]]+Tabelle1[[#This Row],[Heizleistung (55°C)]])/2)</f>
        <v>470.7</v>
      </c>
      <c r="M3808" s="20">
        <f>IF(Tabelle1[[#This Row],[Etas 55°C]]=0,0,(Tabelle1[[#This Row],[Etas 35°C]]*0.8+Tabelle1[[#This Row],[Etas 55°C]]*0.2))*2.5</f>
        <v>0</v>
      </c>
      <c r="N3808" s="21" t="str">
        <f>IF(-(Tabelle1[[#This Row],[80%/20% SCOP]]-5.5)/5.5=1,"n.a.",-(Tabelle1[[#This Row],[80%/20% SCOP]]-5.5)/5.5)</f>
        <v>n.a.</v>
      </c>
    </row>
    <row r="3809" spans="1:14" ht="20.100000000000001" customHeight="1" x14ac:dyDescent="0.25">
      <c r="A3809" s="24">
        <v>16008195</v>
      </c>
      <c r="B3809" s="15" t="s">
        <v>3161</v>
      </c>
      <c r="C3809" s="15" t="s">
        <v>3876</v>
      </c>
      <c r="D3809" s="16" t="s">
        <v>2</v>
      </c>
      <c r="E3809" s="17">
        <v>51.65</v>
      </c>
      <c r="F3809" s="18">
        <v>1.63</v>
      </c>
      <c r="G3809" s="17"/>
      <c r="H3809" s="16"/>
      <c r="I3809" s="16" t="s">
        <v>109</v>
      </c>
      <c r="J3809" s="16" t="s">
        <v>15</v>
      </c>
      <c r="K3809" s="16" t="s">
        <v>4</v>
      </c>
      <c r="L3809" s="19">
        <f>IF(Tabelle1[[#This Row],[Heizleistung (55°C)]]=0,Tabelle1[[#This Row],[Heizleistung (35°C)]],(Tabelle1[[#This Row],[Heizleistung (35°C)]]+Tabelle1[[#This Row],[Heizleistung (55°C)]])/2)</f>
        <v>51.65</v>
      </c>
      <c r="M3809" s="20">
        <f>IF(Tabelle1[[#This Row],[Etas 55°C]]=0,0,(Tabelle1[[#This Row],[Etas 35°C]]*0.8+Tabelle1[[#This Row],[Etas 55°C]]*0.2))*2.5</f>
        <v>0</v>
      </c>
      <c r="N3809" s="21" t="str">
        <f>IF(-(Tabelle1[[#This Row],[80%/20% SCOP]]-5.5)/5.5=1,"n.a.",-(Tabelle1[[#This Row],[80%/20% SCOP]]-5.5)/5.5)</f>
        <v>n.a.</v>
      </c>
    </row>
    <row r="3810" spans="1:14" ht="20.100000000000001" customHeight="1" x14ac:dyDescent="0.25">
      <c r="A3810" s="24">
        <v>16006711</v>
      </c>
      <c r="B3810" s="15" t="s">
        <v>3161</v>
      </c>
      <c r="C3810" s="15" t="s">
        <v>3877</v>
      </c>
      <c r="D3810" s="16" t="s">
        <v>2</v>
      </c>
      <c r="E3810" s="17">
        <v>6</v>
      </c>
      <c r="F3810" s="18">
        <v>1.78</v>
      </c>
      <c r="G3810" s="17">
        <v>6</v>
      </c>
      <c r="H3810" s="18">
        <v>1.34</v>
      </c>
      <c r="I3810" s="16" t="s">
        <v>40</v>
      </c>
      <c r="J3810" s="16" t="s">
        <v>4</v>
      </c>
      <c r="K3810" s="16" t="s">
        <v>4</v>
      </c>
      <c r="L3810" s="19">
        <f>IF(Tabelle1[[#This Row],[Heizleistung (55°C)]]=0,Tabelle1[[#This Row],[Heizleistung (35°C)]],(Tabelle1[[#This Row],[Heizleistung (35°C)]]+Tabelle1[[#This Row],[Heizleistung (55°C)]])/2)</f>
        <v>6</v>
      </c>
      <c r="M3810" s="20">
        <f>IF(Tabelle1[[#This Row],[Etas 55°C]]=0,0,(Tabelle1[[#This Row],[Etas 35°C]]*0.8+Tabelle1[[#This Row],[Etas 55°C]]*0.2))*2.5</f>
        <v>4.2300000000000004</v>
      </c>
      <c r="N3810" s="21">
        <f>IF(-(Tabelle1[[#This Row],[80%/20% SCOP]]-5.5)/5.5=1,"n.a.",-(Tabelle1[[#This Row],[80%/20% SCOP]]-5.5)/5.5)</f>
        <v>0.23090909090909084</v>
      </c>
    </row>
    <row r="3811" spans="1:14" ht="20.100000000000001" customHeight="1" x14ac:dyDescent="0.25">
      <c r="A3811" s="24">
        <v>16011689</v>
      </c>
      <c r="B3811" s="15" t="s">
        <v>3161</v>
      </c>
      <c r="C3811" s="15" t="s">
        <v>3878</v>
      </c>
      <c r="D3811" s="16" t="s">
        <v>2</v>
      </c>
      <c r="E3811" s="17">
        <v>80.8</v>
      </c>
      <c r="F3811" s="18">
        <v>1.71</v>
      </c>
      <c r="G3811" s="17">
        <v>80.5</v>
      </c>
      <c r="H3811" s="18">
        <v>1.32</v>
      </c>
      <c r="I3811" s="16" t="s">
        <v>40</v>
      </c>
      <c r="J3811" s="16" t="s">
        <v>15</v>
      </c>
      <c r="K3811" s="16" t="s">
        <v>4</v>
      </c>
      <c r="L3811" s="19">
        <f>IF(Tabelle1[[#This Row],[Heizleistung (55°C)]]=0,Tabelle1[[#This Row],[Heizleistung (35°C)]],(Tabelle1[[#This Row],[Heizleistung (35°C)]]+Tabelle1[[#This Row],[Heizleistung (55°C)]])/2)</f>
        <v>80.650000000000006</v>
      </c>
      <c r="M3811" s="20">
        <f>IF(Tabelle1[[#This Row],[Etas 55°C]]=0,0,(Tabelle1[[#This Row],[Etas 35°C]]*0.8+Tabelle1[[#This Row],[Etas 55°C]]*0.2))*2.5</f>
        <v>4.08</v>
      </c>
      <c r="N3811" s="21">
        <f>IF(-(Tabelle1[[#This Row],[80%/20% SCOP]]-5.5)/5.5=1,"n.a.",-(Tabelle1[[#This Row],[80%/20% SCOP]]-5.5)/5.5)</f>
        <v>0.25818181818181818</v>
      </c>
    </row>
    <row r="3812" spans="1:14" ht="20.100000000000001" customHeight="1" x14ac:dyDescent="0.25">
      <c r="A3812" s="24">
        <v>16009478</v>
      </c>
      <c r="B3812" s="15" t="s">
        <v>3161</v>
      </c>
      <c r="C3812" s="15" t="s">
        <v>3879</v>
      </c>
      <c r="D3812" s="16" t="s">
        <v>2</v>
      </c>
      <c r="E3812" s="17">
        <v>12</v>
      </c>
      <c r="F3812" s="18">
        <v>1.77</v>
      </c>
      <c r="G3812" s="17">
        <v>12</v>
      </c>
      <c r="H3812" s="18">
        <v>1.34</v>
      </c>
      <c r="I3812" s="16" t="s">
        <v>40</v>
      </c>
      <c r="J3812" s="16" t="s">
        <v>4</v>
      </c>
      <c r="K3812" s="16" t="s">
        <v>4</v>
      </c>
      <c r="L3812" s="19">
        <f>IF(Tabelle1[[#This Row],[Heizleistung (55°C)]]=0,Tabelle1[[#This Row],[Heizleistung (35°C)]],(Tabelle1[[#This Row],[Heizleistung (35°C)]]+Tabelle1[[#This Row],[Heizleistung (55°C)]])/2)</f>
        <v>12</v>
      </c>
      <c r="M3812" s="20">
        <f>IF(Tabelle1[[#This Row],[Etas 55°C]]=0,0,(Tabelle1[[#This Row],[Etas 35°C]]*0.8+Tabelle1[[#This Row],[Etas 55°C]]*0.2))*2.5</f>
        <v>4.2100000000000009</v>
      </c>
      <c r="N3812" s="21">
        <f>IF(-(Tabelle1[[#This Row],[80%/20% SCOP]]-5.5)/5.5=1,"n.a.",-(Tabelle1[[#This Row],[80%/20% SCOP]]-5.5)/5.5)</f>
        <v>0.23454545454545439</v>
      </c>
    </row>
    <row r="3813" spans="1:14" ht="20.100000000000001" customHeight="1" x14ac:dyDescent="0.25">
      <c r="A3813" s="24">
        <v>16014271</v>
      </c>
      <c r="B3813" s="15" t="s">
        <v>3161</v>
      </c>
      <c r="C3813" s="15" t="s">
        <v>3880</v>
      </c>
      <c r="D3813" s="16" t="s">
        <v>2</v>
      </c>
      <c r="E3813" s="17">
        <v>6</v>
      </c>
      <c r="F3813" s="18">
        <v>1.85</v>
      </c>
      <c r="G3813" s="17">
        <v>6</v>
      </c>
      <c r="H3813" s="18">
        <v>1.28</v>
      </c>
      <c r="I3813" s="16" t="s">
        <v>40</v>
      </c>
      <c r="J3813" s="16" t="s">
        <v>4</v>
      </c>
      <c r="K3813" s="16" t="s">
        <v>4</v>
      </c>
      <c r="L3813" s="19">
        <f>IF(Tabelle1[[#This Row],[Heizleistung (55°C)]]=0,Tabelle1[[#This Row],[Heizleistung (35°C)]],(Tabelle1[[#This Row],[Heizleistung (35°C)]]+Tabelle1[[#This Row],[Heizleistung (55°C)]])/2)</f>
        <v>6</v>
      </c>
      <c r="M3813" s="20">
        <f>IF(Tabelle1[[#This Row],[Etas 55°C]]=0,0,(Tabelle1[[#This Row],[Etas 35°C]]*0.8+Tabelle1[[#This Row],[Etas 55°C]]*0.2))*2.5</f>
        <v>4.3400000000000007</v>
      </c>
      <c r="N3813" s="21">
        <f>IF(-(Tabelle1[[#This Row],[80%/20% SCOP]]-5.5)/5.5=1,"n.a.",-(Tabelle1[[#This Row],[80%/20% SCOP]]-5.5)/5.5)</f>
        <v>0.21090909090909077</v>
      </c>
    </row>
    <row r="3814" spans="1:14" ht="20.100000000000001" customHeight="1" x14ac:dyDescent="0.25">
      <c r="A3814" s="24">
        <v>16006709</v>
      </c>
      <c r="B3814" s="15" t="s">
        <v>3161</v>
      </c>
      <c r="C3814" s="15" t="s">
        <v>3881</v>
      </c>
      <c r="D3814" s="16" t="s">
        <v>2</v>
      </c>
      <c r="E3814" s="17">
        <v>10.6</v>
      </c>
      <c r="F3814" s="18">
        <v>1.69</v>
      </c>
      <c r="G3814" s="17">
        <v>10</v>
      </c>
      <c r="H3814" s="18">
        <v>1.32</v>
      </c>
      <c r="I3814" s="16" t="s">
        <v>109</v>
      </c>
      <c r="J3814" s="16" t="s">
        <v>4</v>
      </c>
      <c r="K3814" s="16" t="s">
        <v>4</v>
      </c>
      <c r="L3814" s="19">
        <f>IF(Tabelle1[[#This Row],[Heizleistung (55°C)]]=0,Tabelle1[[#This Row],[Heizleistung (35°C)]],(Tabelle1[[#This Row],[Heizleistung (35°C)]]+Tabelle1[[#This Row],[Heizleistung (55°C)]])/2)</f>
        <v>10.3</v>
      </c>
      <c r="M3814" s="20">
        <f>IF(Tabelle1[[#This Row],[Etas 55°C]]=0,0,(Tabelle1[[#This Row],[Etas 35°C]]*0.8+Tabelle1[[#This Row],[Etas 55°C]]*0.2))*2.5</f>
        <v>4.04</v>
      </c>
      <c r="N3814" s="21">
        <f>IF(-(Tabelle1[[#This Row],[80%/20% SCOP]]-5.5)/5.5=1,"n.a.",-(Tabelle1[[#This Row],[80%/20% SCOP]]-5.5)/5.5)</f>
        <v>0.26545454545454544</v>
      </c>
    </row>
    <row r="3815" spans="1:14" ht="20.100000000000001" customHeight="1" x14ac:dyDescent="0.25">
      <c r="A3815" s="24">
        <v>16014212</v>
      </c>
      <c r="B3815" s="15" t="s">
        <v>3161</v>
      </c>
      <c r="C3815" s="15" t="s">
        <v>3882</v>
      </c>
      <c r="D3815" s="16" t="s">
        <v>2</v>
      </c>
      <c r="E3815" s="17">
        <v>6.1</v>
      </c>
      <c r="F3815" s="18">
        <v>1.89</v>
      </c>
      <c r="G3815" s="17">
        <v>6</v>
      </c>
      <c r="H3815" s="18">
        <v>1.36</v>
      </c>
      <c r="I3815" s="16" t="s">
        <v>40</v>
      </c>
      <c r="J3815" s="16" t="s">
        <v>4</v>
      </c>
      <c r="K3815" s="16" t="s">
        <v>4</v>
      </c>
      <c r="L3815" s="19">
        <f>IF(Tabelle1[[#This Row],[Heizleistung (55°C)]]=0,Tabelle1[[#This Row],[Heizleistung (35°C)]],(Tabelle1[[#This Row],[Heizleistung (35°C)]]+Tabelle1[[#This Row],[Heizleistung (55°C)]])/2)</f>
        <v>6.05</v>
      </c>
      <c r="M3815" s="20">
        <f>IF(Tabelle1[[#This Row],[Etas 55°C]]=0,0,(Tabelle1[[#This Row],[Etas 35°C]]*0.8+Tabelle1[[#This Row],[Etas 55°C]]*0.2))*2.5</f>
        <v>4.46</v>
      </c>
      <c r="N3815" s="21">
        <f>IF(-(Tabelle1[[#This Row],[80%/20% SCOP]]-5.5)/5.5=1,"n.a.",-(Tabelle1[[#This Row],[80%/20% SCOP]]-5.5)/5.5)</f>
        <v>0.18909090909090909</v>
      </c>
    </row>
    <row r="3816" spans="1:14" ht="20.100000000000001" customHeight="1" x14ac:dyDescent="0.25">
      <c r="A3816" s="24">
        <v>16008878</v>
      </c>
      <c r="B3816" s="15" t="s">
        <v>3161</v>
      </c>
      <c r="C3816" s="15" t="s">
        <v>3883</v>
      </c>
      <c r="D3816" s="16" t="s">
        <v>2</v>
      </c>
      <c r="E3816" s="17">
        <v>127.51</v>
      </c>
      <c r="F3816" s="18">
        <v>1.51</v>
      </c>
      <c r="G3816" s="17"/>
      <c r="H3816" s="16"/>
      <c r="I3816" s="16" t="s">
        <v>355</v>
      </c>
      <c r="J3816" s="16" t="s">
        <v>15</v>
      </c>
      <c r="K3816" s="16" t="s">
        <v>4</v>
      </c>
      <c r="L3816" s="19">
        <f>IF(Tabelle1[[#This Row],[Heizleistung (55°C)]]=0,Tabelle1[[#This Row],[Heizleistung (35°C)]],(Tabelle1[[#This Row],[Heizleistung (35°C)]]+Tabelle1[[#This Row],[Heizleistung (55°C)]])/2)</f>
        <v>127.51</v>
      </c>
      <c r="M3816" s="20">
        <f>IF(Tabelle1[[#This Row],[Etas 55°C]]=0,0,(Tabelle1[[#This Row],[Etas 35°C]]*0.8+Tabelle1[[#This Row],[Etas 55°C]]*0.2))*2.5</f>
        <v>0</v>
      </c>
      <c r="N3816" s="21" t="str">
        <f>IF(-(Tabelle1[[#This Row],[80%/20% SCOP]]-5.5)/5.5=1,"n.a.",-(Tabelle1[[#This Row],[80%/20% SCOP]]-5.5)/5.5)</f>
        <v>n.a.</v>
      </c>
    </row>
    <row r="3817" spans="1:14" ht="20.100000000000001" customHeight="1" x14ac:dyDescent="0.25">
      <c r="A3817" s="24">
        <v>16011419</v>
      </c>
      <c r="B3817" s="15" t="s">
        <v>3161</v>
      </c>
      <c r="C3817" s="15" t="s">
        <v>3884</v>
      </c>
      <c r="D3817" s="16" t="s">
        <v>2</v>
      </c>
      <c r="E3817" s="17">
        <v>8</v>
      </c>
      <c r="F3817" s="18">
        <v>1.76</v>
      </c>
      <c r="G3817" s="17">
        <v>8</v>
      </c>
      <c r="H3817" s="18">
        <v>1.4</v>
      </c>
      <c r="I3817" s="16" t="s">
        <v>3</v>
      </c>
      <c r="J3817" s="16" t="s">
        <v>4</v>
      </c>
      <c r="K3817" s="16" t="s">
        <v>4</v>
      </c>
      <c r="L3817" s="19">
        <f>IF(Tabelle1[[#This Row],[Heizleistung (55°C)]]=0,Tabelle1[[#This Row],[Heizleistung (35°C)]],(Tabelle1[[#This Row],[Heizleistung (35°C)]]+Tabelle1[[#This Row],[Heizleistung (55°C)]])/2)</f>
        <v>8</v>
      </c>
      <c r="M3817" s="20">
        <f>IF(Tabelle1[[#This Row],[Etas 55°C]]=0,0,(Tabelle1[[#This Row],[Etas 35°C]]*0.8+Tabelle1[[#This Row],[Etas 55°C]]*0.2))*2.5</f>
        <v>4.2200000000000006</v>
      </c>
      <c r="N3817" s="21">
        <f>IF(-(Tabelle1[[#This Row],[80%/20% SCOP]]-5.5)/5.5=1,"n.a.",-(Tabelle1[[#This Row],[80%/20% SCOP]]-5.5)/5.5)</f>
        <v>0.23272727272727262</v>
      </c>
    </row>
    <row r="3818" spans="1:14" ht="20.100000000000001" customHeight="1" x14ac:dyDescent="0.25">
      <c r="A3818" s="24">
        <v>16007897</v>
      </c>
      <c r="B3818" s="15" t="s">
        <v>3161</v>
      </c>
      <c r="C3818" s="15" t="s">
        <v>3885</v>
      </c>
      <c r="D3818" s="16" t="s">
        <v>2</v>
      </c>
      <c r="E3818" s="17">
        <v>187.6</v>
      </c>
      <c r="F3818" s="18">
        <v>1.57</v>
      </c>
      <c r="G3818" s="17"/>
      <c r="H3818" s="16"/>
      <c r="I3818" s="16" t="s">
        <v>355</v>
      </c>
      <c r="J3818" s="16" t="s">
        <v>15</v>
      </c>
      <c r="K3818" s="16" t="s">
        <v>4</v>
      </c>
      <c r="L3818" s="19">
        <f>IF(Tabelle1[[#This Row],[Heizleistung (55°C)]]=0,Tabelle1[[#This Row],[Heizleistung (35°C)]],(Tabelle1[[#This Row],[Heizleistung (35°C)]]+Tabelle1[[#This Row],[Heizleistung (55°C)]])/2)</f>
        <v>187.6</v>
      </c>
      <c r="M3818" s="20">
        <f>IF(Tabelle1[[#This Row],[Etas 55°C]]=0,0,(Tabelle1[[#This Row],[Etas 35°C]]*0.8+Tabelle1[[#This Row],[Etas 55°C]]*0.2))*2.5</f>
        <v>0</v>
      </c>
      <c r="N3818" s="21" t="str">
        <f>IF(-(Tabelle1[[#This Row],[80%/20% SCOP]]-5.5)/5.5=1,"n.a.",-(Tabelle1[[#This Row],[80%/20% SCOP]]-5.5)/5.5)</f>
        <v>n.a.</v>
      </c>
    </row>
    <row r="3819" spans="1:14" ht="20.100000000000001" customHeight="1" x14ac:dyDescent="0.25">
      <c r="A3819" s="24">
        <v>16017005</v>
      </c>
      <c r="B3819" s="15" t="s">
        <v>3161</v>
      </c>
      <c r="C3819" s="15" t="s">
        <v>3886</v>
      </c>
      <c r="D3819" s="16" t="s">
        <v>2</v>
      </c>
      <c r="E3819" s="17">
        <v>8</v>
      </c>
      <c r="F3819" s="18">
        <v>1.83</v>
      </c>
      <c r="G3819" s="17">
        <v>8</v>
      </c>
      <c r="H3819" s="18">
        <v>1.43</v>
      </c>
      <c r="I3819" s="16" t="s">
        <v>3</v>
      </c>
      <c r="J3819" s="16" t="s">
        <v>15</v>
      </c>
      <c r="K3819" s="16" t="s">
        <v>4</v>
      </c>
      <c r="L3819" s="19">
        <f>IF(Tabelle1[[#This Row],[Heizleistung (55°C)]]=0,Tabelle1[[#This Row],[Heizleistung (35°C)]],(Tabelle1[[#This Row],[Heizleistung (35°C)]]+Tabelle1[[#This Row],[Heizleistung (55°C)]])/2)</f>
        <v>8</v>
      </c>
      <c r="M3819" s="20">
        <f>IF(Tabelle1[[#This Row],[Etas 55°C]]=0,0,(Tabelle1[[#This Row],[Etas 35°C]]*0.8+Tabelle1[[#This Row],[Etas 55°C]]*0.2))*2.5</f>
        <v>4.3750000000000009</v>
      </c>
      <c r="N3819" s="21">
        <f>IF(-(Tabelle1[[#This Row],[80%/20% SCOP]]-5.5)/5.5=1,"n.a.",-(Tabelle1[[#This Row],[80%/20% SCOP]]-5.5)/5.5)</f>
        <v>0.20454545454545439</v>
      </c>
    </row>
    <row r="3820" spans="1:14" ht="20.100000000000001" customHeight="1" x14ac:dyDescent="0.25">
      <c r="A3820" s="24">
        <v>16009150</v>
      </c>
      <c r="B3820" s="15" t="s">
        <v>3161</v>
      </c>
      <c r="C3820" s="15" t="s">
        <v>3887</v>
      </c>
      <c r="D3820" s="16" t="s">
        <v>2</v>
      </c>
      <c r="E3820" s="17">
        <v>17</v>
      </c>
      <c r="F3820" s="18">
        <v>1.65</v>
      </c>
      <c r="G3820" s="17">
        <v>15.8</v>
      </c>
      <c r="H3820" s="18">
        <v>1.28</v>
      </c>
      <c r="I3820" s="16" t="s">
        <v>109</v>
      </c>
      <c r="J3820" s="16" t="s">
        <v>4</v>
      </c>
      <c r="K3820" s="16" t="s">
        <v>4</v>
      </c>
      <c r="L3820" s="19">
        <f>IF(Tabelle1[[#This Row],[Heizleistung (55°C)]]=0,Tabelle1[[#This Row],[Heizleistung (35°C)]],(Tabelle1[[#This Row],[Heizleistung (35°C)]]+Tabelle1[[#This Row],[Heizleistung (55°C)]])/2)</f>
        <v>16.399999999999999</v>
      </c>
      <c r="M3820" s="20">
        <f>IF(Tabelle1[[#This Row],[Etas 55°C]]=0,0,(Tabelle1[[#This Row],[Etas 35°C]]*0.8+Tabelle1[[#This Row],[Etas 55°C]]*0.2))*2.5</f>
        <v>3.9400000000000004</v>
      </c>
      <c r="N3820" s="21">
        <f>IF(-(Tabelle1[[#This Row],[80%/20% SCOP]]-5.5)/5.5=1,"n.a.",-(Tabelle1[[#This Row],[80%/20% SCOP]]-5.5)/5.5)</f>
        <v>0.28363636363636358</v>
      </c>
    </row>
    <row r="3821" spans="1:14" ht="20.100000000000001" customHeight="1" x14ac:dyDescent="0.25">
      <c r="A3821" s="24">
        <v>16010790</v>
      </c>
      <c r="B3821" s="15" t="s">
        <v>3161</v>
      </c>
      <c r="C3821" s="15" t="s">
        <v>3888</v>
      </c>
      <c r="D3821" s="16" t="s">
        <v>2</v>
      </c>
      <c r="E3821" s="17">
        <v>5</v>
      </c>
      <c r="F3821" s="18">
        <v>1.77</v>
      </c>
      <c r="G3821" s="17">
        <v>5</v>
      </c>
      <c r="H3821" s="18">
        <v>1.35</v>
      </c>
      <c r="I3821" s="16" t="s">
        <v>3</v>
      </c>
      <c r="J3821" s="16" t="s">
        <v>4</v>
      </c>
      <c r="K3821" s="16" t="s">
        <v>4</v>
      </c>
      <c r="L3821" s="19">
        <f>IF(Tabelle1[[#This Row],[Heizleistung (55°C)]]=0,Tabelle1[[#This Row],[Heizleistung (35°C)]],(Tabelle1[[#This Row],[Heizleistung (35°C)]]+Tabelle1[[#This Row],[Heizleistung (55°C)]])/2)</f>
        <v>5</v>
      </c>
      <c r="M3821" s="20">
        <f>IF(Tabelle1[[#This Row],[Etas 55°C]]=0,0,(Tabelle1[[#This Row],[Etas 35°C]]*0.8+Tabelle1[[#This Row],[Etas 55°C]]*0.2))*2.5</f>
        <v>4.2150000000000007</v>
      </c>
      <c r="N3821" s="21">
        <f>IF(-(Tabelle1[[#This Row],[80%/20% SCOP]]-5.5)/5.5=1,"n.a.",-(Tabelle1[[#This Row],[80%/20% SCOP]]-5.5)/5.5)</f>
        <v>0.2336363636363635</v>
      </c>
    </row>
    <row r="3822" spans="1:14" ht="20.100000000000001" customHeight="1" x14ac:dyDescent="0.25">
      <c r="A3822" s="24">
        <v>16014344</v>
      </c>
      <c r="B3822" s="15" t="s">
        <v>3161</v>
      </c>
      <c r="C3822" s="15" t="s">
        <v>3889</v>
      </c>
      <c r="D3822" s="16" t="s">
        <v>2</v>
      </c>
      <c r="E3822" s="17">
        <v>10</v>
      </c>
      <c r="F3822" s="18">
        <v>1.86</v>
      </c>
      <c r="G3822" s="17">
        <v>10</v>
      </c>
      <c r="H3822" s="18">
        <v>1.42</v>
      </c>
      <c r="I3822" s="16" t="s">
        <v>40</v>
      </c>
      <c r="J3822" s="16" t="s">
        <v>4</v>
      </c>
      <c r="K3822" s="16" t="s">
        <v>4</v>
      </c>
      <c r="L3822" s="19">
        <f>IF(Tabelle1[[#This Row],[Heizleistung (55°C)]]=0,Tabelle1[[#This Row],[Heizleistung (35°C)]],(Tabelle1[[#This Row],[Heizleistung (35°C)]]+Tabelle1[[#This Row],[Heizleistung (55°C)]])/2)</f>
        <v>10</v>
      </c>
      <c r="M3822" s="20">
        <f>IF(Tabelle1[[#This Row],[Etas 55°C]]=0,0,(Tabelle1[[#This Row],[Etas 35°C]]*0.8+Tabelle1[[#This Row],[Etas 55°C]]*0.2))*2.5</f>
        <v>4.4300000000000006</v>
      </c>
      <c r="N3822" s="21">
        <f>IF(-(Tabelle1[[#This Row],[80%/20% SCOP]]-5.5)/5.5=1,"n.a.",-(Tabelle1[[#This Row],[80%/20% SCOP]]-5.5)/5.5)</f>
        <v>0.19454545454545444</v>
      </c>
    </row>
    <row r="3823" spans="1:14" ht="20.100000000000001" customHeight="1" x14ac:dyDescent="0.25">
      <c r="A3823" s="24">
        <v>16009117</v>
      </c>
      <c r="B3823" s="15" t="s">
        <v>3161</v>
      </c>
      <c r="C3823" s="15" t="s">
        <v>3890</v>
      </c>
      <c r="D3823" s="16" t="s">
        <v>2</v>
      </c>
      <c r="E3823" s="17">
        <v>5.0999999999999996</v>
      </c>
      <c r="F3823" s="18">
        <v>1.87</v>
      </c>
      <c r="G3823" s="17">
        <v>4.5999999999999996</v>
      </c>
      <c r="H3823" s="18">
        <v>1.32</v>
      </c>
      <c r="I3823" s="16" t="s">
        <v>40</v>
      </c>
      <c r="J3823" s="16" t="s">
        <v>4</v>
      </c>
      <c r="K3823" s="16" t="s">
        <v>4</v>
      </c>
      <c r="L3823" s="19">
        <f>IF(Tabelle1[[#This Row],[Heizleistung (55°C)]]=0,Tabelle1[[#This Row],[Heizleistung (35°C)]],(Tabelle1[[#This Row],[Heizleistung (35°C)]]+Tabelle1[[#This Row],[Heizleistung (55°C)]])/2)</f>
        <v>4.8499999999999996</v>
      </c>
      <c r="M3823" s="20">
        <f>IF(Tabelle1[[#This Row],[Etas 55°C]]=0,0,(Tabelle1[[#This Row],[Etas 35°C]]*0.8+Tabelle1[[#This Row],[Etas 55°C]]*0.2))*2.5</f>
        <v>4.4000000000000004</v>
      </c>
      <c r="N3823" s="21">
        <f>IF(-(Tabelle1[[#This Row],[80%/20% SCOP]]-5.5)/5.5=1,"n.a.",-(Tabelle1[[#This Row],[80%/20% SCOP]]-5.5)/5.5)</f>
        <v>0.19999999999999993</v>
      </c>
    </row>
    <row r="3824" spans="1:14" ht="20.100000000000001" customHeight="1" x14ac:dyDescent="0.25">
      <c r="A3824" s="24">
        <v>16008267</v>
      </c>
      <c r="B3824" s="15" t="s">
        <v>3161</v>
      </c>
      <c r="C3824" s="15" t="s">
        <v>3891</v>
      </c>
      <c r="D3824" s="16" t="s">
        <v>2</v>
      </c>
      <c r="E3824" s="17">
        <v>106.07</v>
      </c>
      <c r="F3824" s="18">
        <v>1.53</v>
      </c>
      <c r="G3824" s="17"/>
      <c r="H3824" s="16"/>
      <c r="I3824" s="16" t="s">
        <v>109</v>
      </c>
      <c r="J3824" s="16" t="s">
        <v>15</v>
      </c>
      <c r="K3824" s="16" t="s">
        <v>4</v>
      </c>
      <c r="L3824" s="19">
        <f>IF(Tabelle1[[#This Row],[Heizleistung (55°C)]]=0,Tabelle1[[#This Row],[Heizleistung (35°C)]],(Tabelle1[[#This Row],[Heizleistung (35°C)]]+Tabelle1[[#This Row],[Heizleistung (55°C)]])/2)</f>
        <v>106.07</v>
      </c>
      <c r="M3824" s="20">
        <f>IF(Tabelle1[[#This Row],[Etas 55°C]]=0,0,(Tabelle1[[#This Row],[Etas 35°C]]*0.8+Tabelle1[[#This Row],[Etas 55°C]]*0.2))*2.5</f>
        <v>0</v>
      </c>
      <c r="N3824" s="21" t="str">
        <f>IF(-(Tabelle1[[#This Row],[80%/20% SCOP]]-5.5)/5.5=1,"n.a.",-(Tabelle1[[#This Row],[80%/20% SCOP]]-5.5)/5.5)</f>
        <v>n.a.</v>
      </c>
    </row>
    <row r="3825" spans="1:14" ht="20.100000000000001" customHeight="1" x14ac:dyDescent="0.25">
      <c r="A3825" s="24">
        <v>16008296</v>
      </c>
      <c r="B3825" s="15" t="s">
        <v>3161</v>
      </c>
      <c r="C3825" s="15" t="s">
        <v>3892</v>
      </c>
      <c r="D3825" s="16" t="s">
        <v>2</v>
      </c>
      <c r="E3825" s="17">
        <v>40.4</v>
      </c>
      <c r="F3825" s="18">
        <v>1.72</v>
      </c>
      <c r="G3825" s="17">
        <v>40.200000000000003</v>
      </c>
      <c r="H3825" s="18">
        <v>1.34</v>
      </c>
      <c r="I3825" s="16" t="s">
        <v>40</v>
      </c>
      <c r="J3825" s="16" t="s">
        <v>15</v>
      </c>
      <c r="K3825" s="16" t="s">
        <v>4</v>
      </c>
      <c r="L3825" s="19">
        <f>IF(Tabelle1[[#This Row],[Heizleistung (55°C)]]=0,Tabelle1[[#This Row],[Heizleistung (35°C)]],(Tabelle1[[#This Row],[Heizleistung (35°C)]]+Tabelle1[[#This Row],[Heizleistung (55°C)]])/2)</f>
        <v>40.299999999999997</v>
      </c>
      <c r="M3825" s="20">
        <f>IF(Tabelle1[[#This Row],[Etas 55°C]]=0,0,(Tabelle1[[#This Row],[Etas 35°C]]*0.8+Tabelle1[[#This Row],[Etas 55°C]]*0.2))*2.5</f>
        <v>4.1100000000000003</v>
      </c>
      <c r="N3825" s="21">
        <f>IF(-(Tabelle1[[#This Row],[80%/20% SCOP]]-5.5)/5.5=1,"n.a.",-(Tabelle1[[#This Row],[80%/20% SCOP]]-5.5)/5.5)</f>
        <v>0.25272727272727269</v>
      </c>
    </row>
    <row r="3826" spans="1:14" ht="20.100000000000001" customHeight="1" x14ac:dyDescent="0.25">
      <c r="A3826" s="24">
        <v>16010791</v>
      </c>
      <c r="B3826" s="15" t="s">
        <v>3161</v>
      </c>
      <c r="C3826" s="15" t="s">
        <v>3893</v>
      </c>
      <c r="D3826" s="16" t="s">
        <v>2</v>
      </c>
      <c r="E3826" s="17">
        <v>4</v>
      </c>
      <c r="F3826" s="18">
        <v>1.77</v>
      </c>
      <c r="G3826" s="17">
        <v>4</v>
      </c>
      <c r="H3826" s="18">
        <v>1.35</v>
      </c>
      <c r="I3826" s="16" t="s">
        <v>3</v>
      </c>
      <c r="J3826" s="16" t="s">
        <v>4</v>
      </c>
      <c r="K3826" s="16" t="s">
        <v>4</v>
      </c>
      <c r="L3826" s="19">
        <f>IF(Tabelle1[[#This Row],[Heizleistung (55°C)]]=0,Tabelle1[[#This Row],[Heizleistung (35°C)]],(Tabelle1[[#This Row],[Heizleistung (35°C)]]+Tabelle1[[#This Row],[Heizleistung (55°C)]])/2)</f>
        <v>4</v>
      </c>
      <c r="M3826" s="20">
        <f>IF(Tabelle1[[#This Row],[Etas 55°C]]=0,0,(Tabelle1[[#This Row],[Etas 35°C]]*0.8+Tabelle1[[#This Row],[Etas 55°C]]*0.2))*2.5</f>
        <v>4.2150000000000007</v>
      </c>
      <c r="N3826" s="21">
        <f>IF(-(Tabelle1[[#This Row],[80%/20% SCOP]]-5.5)/5.5=1,"n.a.",-(Tabelle1[[#This Row],[80%/20% SCOP]]-5.5)/5.5)</f>
        <v>0.2336363636363635</v>
      </c>
    </row>
    <row r="3827" spans="1:14" ht="20.100000000000001" customHeight="1" x14ac:dyDescent="0.25">
      <c r="A3827" s="24">
        <v>16008912</v>
      </c>
      <c r="B3827" s="15" t="s">
        <v>3161</v>
      </c>
      <c r="C3827" s="15" t="s">
        <v>3894</v>
      </c>
      <c r="D3827" s="16" t="s">
        <v>2</v>
      </c>
      <c r="E3827" s="17">
        <v>530.23</v>
      </c>
      <c r="F3827" s="18">
        <v>1.55</v>
      </c>
      <c r="G3827" s="17"/>
      <c r="H3827" s="16"/>
      <c r="I3827" s="16" t="s">
        <v>3166</v>
      </c>
      <c r="J3827" s="16" t="s">
        <v>15</v>
      </c>
      <c r="K3827" s="16" t="s">
        <v>4</v>
      </c>
      <c r="L3827" s="19">
        <f>IF(Tabelle1[[#This Row],[Heizleistung (55°C)]]=0,Tabelle1[[#This Row],[Heizleistung (35°C)]],(Tabelle1[[#This Row],[Heizleistung (35°C)]]+Tabelle1[[#This Row],[Heizleistung (55°C)]])/2)</f>
        <v>530.23</v>
      </c>
      <c r="M3827" s="20">
        <f>IF(Tabelle1[[#This Row],[Etas 55°C]]=0,0,(Tabelle1[[#This Row],[Etas 35°C]]*0.8+Tabelle1[[#This Row],[Etas 55°C]]*0.2))*2.5</f>
        <v>0</v>
      </c>
      <c r="N3827" s="21" t="str">
        <f>IF(-(Tabelle1[[#This Row],[80%/20% SCOP]]-5.5)/5.5=1,"n.a.",-(Tabelle1[[#This Row],[80%/20% SCOP]]-5.5)/5.5)</f>
        <v>n.a.</v>
      </c>
    </row>
    <row r="3828" spans="1:14" ht="20.100000000000001" customHeight="1" x14ac:dyDescent="0.25">
      <c r="A3828" s="24">
        <v>16009430</v>
      </c>
      <c r="B3828" s="15" t="s">
        <v>3161</v>
      </c>
      <c r="C3828" s="15" t="s">
        <v>3895</v>
      </c>
      <c r="D3828" s="16" t="s">
        <v>2</v>
      </c>
      <c r="E3828" s="17">
        <v>10</v>
      </c>
      <c r="F3828" s="18">
        <v>1.78</v>
      </c>
      <c r="G3828" s="17">
        <v>10</v>
      </c>
      <c r="H3828" s="18">
        <v>1.35</v>
      </c>
      <c r="I3828" s="16" t="s">
        <v>40</v>
      </c>
      <c r="J3828" s="16" t="s">
        <v>4</v>
      </c>
      <c r="K3828" s="16" t="s">
        <v>4</v>
      </c>
      <c r="L3828" s="19">
        <f>IF(Tabelle1[[#This Row],[Heizleistung (55°C)]]=0,Tabelle1[[#This Row],[Heizleistung (35°C)]],(Tabelle1[[#This Row],[Heizleistung (35°C)]]+Tabelle1[[#This Row],[Heizleistung (55°C)]])/2)</f>
        <v>10</v>
      </c>
      <c r="M3828" s="20">
        <f>IF(Tabelle1[[#This Row],[Etas 55°C]]=0,0,(Tabelle1[[#This Row],[Etas 35°C]]*0.8+Tabelle1[[#This Row],[Etas 55°C]]*0.2))*2.5</f>
        <v>4.2350000000000003</v>
      </c>
      <c r="N3828" s="21">
        <f>IF(-(Tabelle1[[#This Row],[80%/20% SCOP]]-5.5)/5.5=1,"n.a.",-(Tabelle1[[#This Row],[80%/20% SCOP]]-5.5)/5.5)</f>
        <v>0.22999999999999995</v>
      </c>
    </row>
    <row r="3829" spans="1:14" ht="20.100000000000001" customHeight="1" x14ac:dyDescent="0.25">
      <c r="A3829" s="24">
        <v>16007820</v>
      </c>
      <c r="B3829" s="15" t="s">
        <v>3161</v>
      </c>
      <c r="C3829" s="15" t="s">
        <v>3896</v>
      </c>
      <c r="D3829" s="16" t="s">
        <v>2</v>
      </c>
      <c r="E3829" s="17">
        <v>223.99</v>
      </c>
      <c r="F3829" s="18">
        <v>1.5</v>
      </c>
      <c r="G3829" s="17"/>
      <c r="H3829" s="16"/>
      <c r="I3829" s="16" t="s">
        <v>355</v>
      </c>
      <c r="J3829" s="16" t="s">
        <v>15</v>
      </c>
      <c r="K3829" s="16" t="s">
        <v>4</v>
      </c>
      <c r="L3829" s="19">
        <f>IF(Tabelle1[[#This Row],[Heizleistung (55°C)]]=0,Tabelle1[[#This Row],[Heizleistung (35°C)]],(Tabelle1[[#This Row],[Heizleistung (35°C)]]+Tabelle1[[#This Row],[Heizleistung (55°C)]])/2)</f>
        <v>223.99</v>
      </c>
      <c r="M3829" s="20">
        <f>IF(Tabelle1[[#This Row],[Etas 55°C]]=0,0,(Tabelle1[[#This Row],[Etas 35°C]]*0.8+Tabelle1[[#This Row],[Etas 55°C]]*0.2))*2.5</f>
        <v>0</v>
      </c>
      <c r="N3829" s="21" t="str">
        <f>IF(-(Tabelle1[[#This Row],[80%/20% SCOP]]-5.5)/5.5=1,"n.a.",-(Tabelle1[[#This Row],[80%/20% SCOP]]-5.5)/5.5)</f>
        <v>n.a.</v>
      </c>
    </row>
    <row r="3830" spans="1:14" ht="20.100000000000001" customHeight="1" x14ac:dyDescent="0.25">
      <c r="A3830" s="24">
        <v>16014369</v>
      </c>
      <c r="B3830" s="15" t="s">
        <v>3161</v>
      </c>
      <c r="C3830" s="15" t="s">
        <v>3897</v>
      </c>
      <c r="D3830" s="16" t="s">
        <v>2</v>
      </c>
      <c r="E3830" s="17">
        <v>14</v>
      </c>
      <c r="F3830" s="18">
        <v>1.85</v>
      </c>
      <c r="G3830" s="17">
        <v>14</v>
      </c>
      <c r="H3830" s="18">
        <v>1.42</v>
      </c>
      <c r="I3830" s="16" t="s">
        <v>40</v>
      </c>
      <c r="J3830" s="16" t="s">
        <v>4</v>
      </c>
      <c r="K3830" s="16" t="s">
        <v>4</v>
      </c>
      <c r="L3830" s="19">
        <f>IF(Tabelle1[[#This Row],[Heizleistung (55°C)]]=0,Tabelle1[[#This Row],[Heizleistung (35°C)]],(Tabelle1[[#This Row],[Heizleistung (35°C)]]+Tabelle1[[#This Row],[Heizleistung (55°C)]])/2)</f>
        <v>14</v>
      </c>
      <c r="M3830" s="20">
        <f>IF(Tabelle1[[#This Row],[Etas 55°C]]=0,0,(Tabelle1[[#This Row],[Etas 35°C]]*0.8+Tabelle1[[#This Row],[Etas 55°C]]*0.2))*2.5</f>
        <v>4.41</v>
      </c>
      <c r="N3830" s="21">
        <f>IF(-(Tabelle1[[#This Row],[80%/20% SCOP]]-5.5)/5.5=1,"n.a.",-(Tabelle1[[#This Row],[80%/20% SCOP]]-5.5)/5.5)</f>
        <v>0.19818181818181815</v>
      </c>
    </row>
    <row r="3831" spans="1:14" ht="20.100000000000001" customHeight="1" x14ac:dyDescent="0.25">
      <c r="A3831" s="24">
        <v>16009115</v>
      </c>
      <c r="B3831" s="15" t="s">
        <v>3161</v>
      </c>
      <c r="C3831" s="15" t="s">
        <v>3898</v>
      </c>
      <c r="D3831" s="16" t="s">
        <v>2</v>
      </c>
      <c r="E3831" s="17">
        <v>5.0999999999999996</v>
      </c>
      <c r="F3831" s="18">
        <v>1.87</v>
      </c>
      <c r="G3831" s="17">
        <v>4.5999999999999996</v>
      </c>
      <c r="H3831" s="18">
        <v>1.32</v>
      </c>
      <c r="I3831" s="16" t="s">
        <v>40</v>
      </c>
      <c r="J3831" s="16" t="s">
        <v>4</v>
      </c>
      <c r="K3831" s="16" t="s">
        <v>4</v>
      </c>
      <c r="L3831" s="19">
        <f>IF(Tabelle1[[#This Row],[Heizleistung (55°C)]]=0,Tabelle1[[#This Row],[Heizleistung (35°C)]],(Tabelle1[[#This Row],[Heizleistung (35°C)]]+Tabelle1[[#This Row],[Heizleistung (55°C)]])/2)</f>
        <v>4.8499999999999996</v>
      </c>
      <c r="M3831" s="20">
        <f>IF(Tabelle1[[#This Row],[Etas 55°C]]=0,0,(Tabelle1[[#This Row],[Etas 35°C]]*0.8+Tabelle1[[#This Row],[Etas 55°C]]*0.2))*2.5</f>
        <v>4.4000000000000004</v>
      </c>
      <c r="N3831" s="21">
        <f>IF(-(Tabelle1[[#This Row],[80%/20% SCOP]]-5.5)/5.5=1,"n.a.",-(Tabelle1[[#This Row],[80%/20% SCOP]]-5.5)/5.5)</f>
        <v>0.19999999999999993</v>
      </c>
    </row>
    <row r="3832" spans="1:14" ht="20.100000000000001" customHeight="1" x14ac:dyDescent="0.25">
      <c r="A3832" s="24">
        <v>16011100</v>
      </c>
      <c r="B3832" s="15" t="s">
        <v>3161</v>
      </c>
      <c r="C3832" s="15" t="s">
        <v>3899</v>
      </c>
      <c r="D3832" s="16" t="s">
        <v>2</v>
      </c>
      <c r="E3832" s="17">
        <v>14</v>
      </c>
      <c r="F3832" s="18">
        <v>1.78</v>
      </c>
      <c r="G3832" s="17">
        <v>14</v>
      </c>
      <c r="H3832" s="18">
        <v>1.33</v>
      </c>
      <c r="I3832" s="16" t="s">
        <v>40</v>
      </c>
      <c r="J3832" s="16" t="s">
        <v>4</v>
      </c>
      <c r="K3832" s="16" t="s">
        <v>4</v>
      </c>
      <c r="L3832" s="19">
        <f>IF(Tabelle1[[#This Row],[Heizleistung (55°C)]]=0,Tabelle1[[#This Row],[Heizleistung (35°C)]],(Tabelle1[[#This Row],[Heizleistung (35°C)]]+Tabelle1[[#This Row],[Heizleistung (55°C)]])/2)</f>
        <v>14</v>
      </c>
      <c r="M3832" s="20">
        <f>IF(Tabelle1[[#This Row],[Etas 55°C]]=0,0,(Tabelle1[[#This Row],[Etas 35°C]]*0.8+Tabelle1[[#This Row],[Etas 55°C]]*0.2))*2.5</f>
        <v>4.2250000000000005</v>
      </c>
      <c r="N3832" s="21">
        <f>IF(-(Tabelle1[[#This Row],[80%/20% SCOP]]-5.5)/5.5=1,"n.a.",-(Tabelle1[[#This Row],[80%/20% SCOP]]-5.5)/5.5)</f>
        <v>0.23181818181818173</v>
      </c>
    </row>
    <row r="3833" spans="1:14" ht="20.100000000000001" customHeight="1" x14ac:dyDescent="0.25">
      <c r="A3833" s="24">
        <v>16014169</v>
      </c>
      <c r="B3833" s="15" t="s">
        <v>3161</v>
      </c>
      <c r="C3833" s="15" t="s">
        <v>3900</v>
      </c>
      <c r="D3833" s="16" t="s">
        <v>2</v>
      </c>
      <c r="E3833" s="17">
        <v>4</v>
      </c>
      <c r="F3833" s="18">
        <v>1.91</v>
      </c>
      <c r="G3833" s="17">
        <v>3.6</v>
      </c>
      <c r="H3833" s="18">
        <v>1.3</v>
      </c>
      <c r="I3833" s="16" t="s">
        <v>40</v>
      </c>
      <c r="J3833" s="16" t="s">
        <v>4</v>
      </c>
      <c r="K3833" s="16" t="s">
        <v>4</v>
      </c>
      <c r="L3833" s="19">
        <f>IF(Tabelle1[[#This Row],[Heizleistung (55°C)]]=0,Tabelle1[[#This Row],[Heizleistung (35°C)]],(Tabelle1[[#This Row],[Heizleistung (35°C)]]+Tabelle1[[#This Row],[Heizleistung (55°C)]])/2)</f>
        <v>3.8</v>
      </c>
      <c r="M3833" s="20">
        <f>IF(Tabelle1[[#This Row],[Etas 55°C]]=0,0,(Tabelle1[[#This Row],[Etas 35°C]]*0.8+Tabelle1[[#This Row],[Etas 55°C]]*0.2))*2.5</f>
        <v>4.47</v>
      </c>
      <c r="N3833" s="21">
        <f>IF(-(Tabelle1[[#This Row],[80%/20% SCOP]]-5.5)/5.5=1,"n.a.",-(Tabelle1[[#This Row],[80%/20% SCOP]]-5.5)/5.5)</f>
        <v>0.18727272727272731</v>
      </c>
    </row>
    <row r="3834" spans="1:14" ht="20.100000000000001" customHeight="1" x14ac:dyDescent="0.25">
      <c r="A3834" s="24">
        <v>16008124</v>
      </c>
      <c r="B3834" s="15" t="s">
        <v>3161</v>
      </c>
      <c r="C3834" s="15" t="s">
        <v>3901</v>
      </c>
      <c r="D3834" s="16" t="s">
        <v>2</v>
      </c>
      <c r="E3834" s="17">
        <v>558.16999999999996</v>
      </c>
      <c r="F3834" s="18">
        <v>1.53</v>
      </c>
      <c r="G3834" s="17"/>
      <c r="H3834" s="16"/>
      <c r="I3834" s="16" t="s">
        <v>3166</v>
      </c>
      <c r="J3834" s="16" t="s">
        <v>15</v>
      </c>
      <c r="K3834" s="16" t="s">
        <v>4</v>
      </c>
      <c r="L3834" s="19">
        <f>IF(Tabelle1[[#This Row],[Heizleistung (55°C)]]=0,Tabelle1[[#This Row],[Heizleistung (35°C)]],(Tabelle1[[#This Row],[Heizleistung (35°C)]]+Tabelle1[[#This Row],[Heizleistung (55°C)]])/2)</f>
        <v>558.16999999999996</v>
      </c>
      <c r="M3834" s="20">
        <f>IF(Tabelle1[[#This Row],[Etas 55°C]]=0,0,(Tabelle1[[#This Row],[Etas 35°C]]*0.8+Tabelle1[[#This Row],[Etas 55°C]]*0.2))*2.5</f>
        <v>0</v>
      </c>
      <c r="N3834" s="21" t="str">
        <f>IF(-(Tabelle1[[#This Row],[80%/20% SCOP]]-5.5)/5.5=1,"n.a.",-(Tabelle1[[#This Row],[80%/20% SCOP]]-5.5)/5.5)</f>
        <v>n.a.</v>
      </c>
    </row>
    <row r="3835" spans="1:14" ht="20.100000000000001" customHeight="1" x14ac:dyDescent="0.25">
      <c r="A3835" s="24">
        <v>16008071</v>
      </c>
      <c r="B3835" s="15" t="s">
        <v>3161</v>
      </c>
      <c r="C3835" s="15" t="s">
        <v>3902</v>
      </c>
      <c r="D3835" s="16" t="s">
        <v>2</v>
      </c>
      <c r="E3835" s="17">
        <v>662.43</v>
      </c>
      <c r="F3835" s="18">
        <v>1.53</v>
      </c>
      <c r="G3835" s="17"/>
      <c r="H3835" s="16"/>
      <c r="I3835" s="16" t="s">
        <v>3166</v>
      </c>
      <c r="J3835" s="16" t="s">
        <v>15</v>
      </c>
      <c r="K3835" s="16" t="s">
        <v>4</v>
      </c>
      <c r="L3835" s="19">
        <f>IF(Tabelle1[[#This Row],[Heizleistung (55°C)]]=0,Tabelle1[[#This Row],[Heizleistung (35°C)]],(Tabelle1[[#This Row],[Heizleistung (35°C)]]+Tabelle1[[#This Row],[Heizleistung (55°C)]])/2)</f>
        <v>662.43</v>
      </c>
      <c r="M3835" s="20">
        <f>IF(Tabelle1[[#This Row],[Etas 55°C]]=0,0,(Tabelle1[[#This Row],[Etas 35°C]]*0.8+Tabelle1[[#This Row],[Etas 55°C]]*0.2))*2.5</f>
        <v>0</v>
      </c>
      <c r="N3835" s="21" t="str">
        <f>IF(-(Tabelle1[[#This Row],[80%/20% SCOP]]-5.5)/5.5=1,"n.a.",-(Tabelle1[[#This Row],[80%/20% SCOP]]-5.5)/5.5)</f>
        <v>n.a.</v>
      </c>
    </row>
    <row r="3836" spans="1:14" ht="20.100000000000001" customHeight="1" x14ac:dyDescent="0.25">
      <c r="A3836" s="24">
        <v>16008541</v>
      </c>
      <c r="B3836" s="15" t="s">
        <v>3161</v>
      </c>
      <c r="C3836" s="15" t="s">
        <v>3903</v>
      </c>
      <c r="D3836" s="16" t="s">
        <v>2</v>
      </c>
      <c r="E3836" s="17">
        <v>129.15</v>
      </c>
      <c r="F3836" s="18">
        <v>1.46</v>
      </c>
      <c r="G3836" s="17"/>
      <c r="H3836" s="16"/>
      <c r="I3836" s="16" t="s">
        <v>355</v>
      </c>
      <c r="J3836" s="16" t="s">
        <v>15</v>
      </c>
      <c r="K3836" s="16" t="s">
        <v>4</v>
      </c>
      <c r="L3836" s="19">
        <f>IF(Tabelle1[[#This Row],[Heizleistung (55°C)]]=0,Tabelle1[[#This Row],[Heizleistung (35°C)]],(Tabelle1[[#This Row],[Heizleistung (35°C)]]+Tabelle1[[#This Row],[Heizleistung (55°C)]])/2)</f>
        <v>129.15</v>
      </c>
      <c r="M3836" s="20">
        <f>IF(Tabelle1[[#This Row],[Etas 55°C]]=0,0,(Tabelle1[[#This Row],[Etas 35°C]]*0.8+Tabelle1[[#This Row],[Etas 55°C]]*0.2))*2.5</f>
        <v>0</v>
      </c>
      <c r="N3836" s="21" t="str">
        <f>IF(-(Tabelle1[[#This Row],[80%/20% SCOP]]-5.5)/5.5=1,"n.a.",-(Tabelle1[[#This Row],[80%/20% SCOP]]-5.5)/5.5)</f>
        <v>n.a.</v>
      </c>
    </row>
    <row r="3837" spans="1:14" ht="20.100000000000001" customHeight="1" x14ac:dyDescent="0.25">
      <c r="A3837" s="24">
        <v>16014198</v>
      </c>
      <c r="B3837" s="15" t="s">
        <v>3161</v>
      </c>
      <c r="C3837" s="15" t="s">
        <v>3904</v>
      </c>
      <c r="D3837" s="16" t="s">
        <v>2</v>
      </c>
      <c r="E3837" s="17">
        <v>4.7</v>
      </c>
      <c r="F3837" s="18">
        <v>1.96</v>
      </c>
      <c r="G3837" s="17">
        <v>4.5</v>
      </c>
      <c r="H3837" s="18">
        <v>1.33</v>
      </c>
      <c r="I3837" s="16" t="s">
        <v>40</v>
      </c>
      <c r="J3837" s="16" t="s">
        <v>4</v>
      </c>
      <c r="K3837" s="16" t="s">
        <v>4</v>
      </c>
      <c r="L3837" s="19">
        <f>IF(Tabelle1[[#This Row],[Heizleistung (55°C)]]=0,Tabelle1[[#This Row],[Heizleistung (35°C)]],(Tabelle1[[#This Row],[Heizleistung (35°C)]]+Tabelle1[[#This Row],[Heizleistung (55°C)]])/2)</f>
        <v>4.5999999999999996</v>
      </c>
      <c r="M3837" s="20">
        <f>IF(Tabelle1[[#This Row],[Etas 55°C]]=0,0,(Tabelle1[[#This Row],[Etas 35°C]]*0.8+Tabelle1[[#This Row],[Etas 55°C]]*0.2))*2.5</f>
        <v>4.585</v>
      </c>
      <c r="N3837" s="21">
        <f>IF(-(Tabelle1[[#This Row],[80%/20% SCOP]]-5.5)/5.5=1,"n.a.",-(Tabelle1[[#This Row],[80%/20% SCOP]]-5.5)/5.5)</f>
        <v>0.16636363636363638</v>
      </c>
    </row>
    <row r="3838" spans="1:14" ht="20.100000000000001" customHeight="1" x14ac:dyDescent="0.25">
      <c r="A3838" s="24">
        <v>16008467</v>
      </c>
      <c r="B3838" s="15" t="s">
        <v>3161</v>
      </c>
      <c r="C3838" s="15" t="s">
        <v>3905</v>
      </c>
      <c r="D3838" s="16" t="s">
        <v>2</v>
      </c>
      <c r="E3838" s="17">
        <v>74.430000000000007</v>
      </c>
      <c r="F3838" s="18">
        <v>1.49</v>
      </c>
      <c r="G3838" s="17"/>
      <c r="H3838" s="16"/>
      <c r="I3838" s="16" t="s">
        <v>109</v>
      </c>
      <c r="J3838" s="16" t="s">
        <v>15</v>
      </c>
      <c r="K3838" s="16" t="s">
        <v>4</v>
      </c>
      <c r="L3838" s="19">
        <f>IF(Tabelle1[[#This Row],[Heizleistung (55°C)]]=0,Tabelle1[[#This Row],[Heizleistung (35°C)]],(Tabelle1[[#This Row],[Heizleistung (35°C)]]+Tabelle1[[#This Row],[Heizleistung (55°C)]])/2)</f>
        <v>74.430000000000007</v>
      </c>
      <c r="M3838" s="20">
        <f>IF(Tabelle1[[#This Row],[Etas 55°C]]=0,0,(Tabelle1[[#This Row],[Etas 35°C]]*0.8+Tabelle1[[#This Row],[Etas 55°C]]*0.2))*2.5</f>
        <v>0</v>
      </c>
      <c r="N3838" s="21" t="str">
        <f>IF(-(Tabelle1[[#This Row],[80%/20% SCOP]]-5.5)/5.5=1,"n.a.",-(Tabelle1[[#This Row],[80%/20% SCOP]]-5.5)/5.5)</f>
        <v>n.a.</v>
      </c>
    </row>
    <row r="3839" spans="1:14" ht="20.100000000000001" customHeight="1" x14ac:dyDescent="0.25">
      <c r="A3839" s="24">
        <v>16008024</v>
      </c>
      <c r="B3839" s="15" t="s">
        <v>3161</v>
      </c>
      <c r="C3839" s="15" t="s">
        <v>3906</v>
      </c>
      <c r="D3839" s="16" t="s">
        <v>2</v>
      </c>
      <c r="E3839" s="17">
        <v>116.72</v>
      </c>
      <c r="F3839" s="18">
        <v>1.46</v>
      </c>
      <c r="G3839" s="17"/>
      <c r="H3839" s="16"/>
      <c r="I3839" s="16" t="s">
        <v>355</v>
      </c>
      <c r="J3839" s="16" t="s">
        <v>15</v>
      </c>
      <c r="K3839" s="16" t="s">
        <v>4</v>
      </c>
      <c r="L3839" s="19">
        <f>IF(Tabelle1[[#This Row],[Heizleistung (55°C)]]=0,Tabelle1[[#This Row],[Heizleistung (35°C)]],(Tabelle1[[#This Row],[Heizleistung (35°C)]]+Tabelle1[[#This Row],[Heizleistung (55°C)]])/2)</f>
        <v>116.72</v>
      </c>
      <c r="M3839" s="20">
        <f>IF(Tabelle1[[#This Row],[Etas 55°C]]=0,0,(Tabelle1[[#This Row],[Etas 35°C]]*0.8+Tabelle1[[#This Row],[Etas 55°C]]*0.2))*2.5</f>
        <v>0</v>
      </c>
      <c r="N3839" s="21" t="str">
        <f>IF(-(Tabelle1[[#This Row],[80%/20% SCOP]]-5.5)/5.5=1,"n.a.",-(Tabelle1[[#This Row],[80%/20% SCOP]]-5.5)/5.5)</f>
        <v>n.a.</v>
      </c>
    </row>
    <row r="3840" spans="1:14" ht="20.100000000000001" customHeight="1" x14ac:dyDescent="0.25">
      <c r="A3840" s="24">
        <v>16008127</v>
      </c>
      <c r="B3840" s="15" t="s">
        <v>3161</v>
      </c>
      <c r="C3840" s="15" t="s">
        <v>3907</v>
      </c>
      <c r="D3840" s="16" t="s">
        <v>2</v>
      </c>
      <c r="E3840" s="17">
        <v>744.95</v>
      </c>
      <c r="F3840" s="18">
        <v>1.61</v>
      </c>
      <c r="G3840" s="17"/>
      <c r="H3840" s="16"/>
      <c r="I3840" s="16" t="s">
        <v>3166</v>
      </c>
      <c r="J3840" s="16" t="s">
        <v>15</v>
      </c>
      <c r="K3840" s="16" t="s">
        <v>4</v>
      </c>
      <c r="L3840" s="19">
        <f>IF(Tabelle1[[#This Row],[Heizleistung (55°C)]]=0,Tabelle1[[#This Row],[Heizleistung (35°C)]],(Tabelle1[[#This Row],[Heizleistung (35°C)]]+Tabelle1[[#This Row],[Heizleistung (55°C)]])/2)</f>
        <v>744.95</v>
      </c>
      <c r="M3840" s="20">
        <f>IF(Tabelle1[[#This Row],[Etas 55°C]]=0,0,(Tabelle1[[#This Row],[Etas 35°C]]*0.8+Tabelle1[[#This Row],[Etas 55°C]]*0.2))*2.5</f>
        <v>0</v>
      </c>
      <c r="N3840" s="21" t="str">
        <f>IF(-(Tabelle1[[#This Row],[80%/20% SCOP]]-5.5)/5.5=1,"n.a.",-(Tabelle1[[#This Row],[80%/20% SCOP]]-5.5)/5.5)</f>
        <v>n.a.</v>
      </c>
    </row>
    <row r="3841" spans="1:14" ht="20.100000000000001" customHeight="1" x14ac:dyDescent="0.25">
      <c r="A3841" s="24">
        <v>16007894</v>
      </c>
      <c r="B3841" s="15" t="s">
        <v>3161</v>
      </c>
      <c r="C3841" s="15" t="s">
        <v>3908</v>
      </c>
      <c r="D3841" s="16" t="s">
        <v>2</v>
      </c>
      <c r="E3841" s="17">
        <v>142.02000000000001</v>
      </c>
      <c r="F3841" s="18">
        <v>1.56</v>
      </c>
      <c r="G3841" s="17"/>
      <c r="H3841" s="16"/>
      <c r="I3841" s="16" t="s">
        <v>355</v>
      </c>
      <c r="J3841" s="16" t="s">
        <v>15</v>
      </c>
      <c r="K3841" s="16" t="s">
        <v>4</v>
      </c>
      <c r="L3841" s="19">
        <f>IF(Tabelle1[[#This Row],[Heizleistung (55°C)]]=0,Tabelle1[[#This Row],[Heizleistung (35°C)]],(Tabelle1[[#This Row],[Heizleistung (35°C)]]+Tabelle1[[#This Row],[Heizleistung (55°C)]])/2)</f>
        <v>142.02000000000001</v>
      </c>
      <c r="M3841" s="20">
        <f>IF(Tabelle1[[#This Row],[Etas 55°C]]=0,0,(Tabelle1[[#This Row],[Etas 35°C]]*0.8+Tabelle1[[#This Row],[Etas 55°C]]*0.2))*2.5</f>
        <v>0</v>
      </c>
      <c r="N3841" s="21" t="str">
        <f>IF(-(Tabelle1[[#This Row],[80%/20% SCOP]]-5.5)/5.5=1,"n.a.",-(Tabelle1[[#This Row],[80%/20% SCOP]]-5.5)/5.5)</f>
        <v>n.a.</v>
      </c>
    </row>
    <row r="3842" spans="1:14" ht="20.100000000000001" customHeight="1" x14ac:dyDescent="0.25">
      <c r="A3842" s="24">
        <v>16008521</v>
      </c>
      <c r="B3842" s="15" t="s">
        <v>3161</v>
      </c>
      <c r="C3842" s="15" t="s">
        <v>3909</v>
      </c>
      <c r="D3842" s="16" t="s">
        <v>2</v>
      </c>
      <c r="E3842" s="17">
        <v>127.75</v>
      </c>
      <c r="F3842" s="18">
        <v>1.62</v>
      </c>
      <c r="G3842" s="17"/>
      <c r="H3842" s="16"/>
      <c r="I3842" s="16" t="s">
        <v>109</v>
      </c>
      <c r="J3842" s="16" t="s">
        <v>15</v>
      </c>
      <c r="K3842" s="16" t="s">
        <v>4</v>
      </c>
      <c r="L3842" s="19">
        <f>IF(Tabelle1[[#This Row],[Heizleistung (55°C)]]=0,Tabelle1[[#This Row],[Heizleistung (35°C)]],(Tabelle1[[#This Row],[Heizleistung (35°C)]]+Tabelle1[[#This Row],[Heizleistung (55°C)]])/2)</f>
        <v>127.75</v>
      </c>
      <c r="M3842" s="20">
        <f>IF(Tabelle1[[#This Row],[Etas 55°C]]=0,0,(Tabelle1[[#This Row],[Etas 35°C]]*0.8+Tabelle1[[#This Row],[Etas 55°C]]*0.2))*2.5</f>
        <v>0</v>
      </c>
      <c r="N3842" s="21" t="str">
        <f>IF(-(Tabelle1[[#This Row],[80%/20% SCOP]]-5.5)/5.5=1,"n.a.",-(Tabelle1[[#This Row],[80%/20% SCOP]]-5.5)/5.5)</f>
        <v>n.a.</v>
      </c>
    </row>
    <row r="3843" spans="1:14" ht="20.100000000000001" customHeight="1" x14ac:dyDescent="0.25">
      <c r="A3843" s="24">
        <v>16008415</v>
      </c>
      <c r="B3843" s="15" t="s">
        <v>3161</v>
      </c>
      <c r="C3843" s="15" t="s">
        <v>3910</v>
      </c>
      <c r="D3843" s="16" t="s">
        <v>2</v>
      </c>
      <c r="E3843" s="17">
        <v>67.150000000000006</v>
      </c>
      <c r="F3843" s="18">
        <v>1.49</v>
      </c>
      <c r="G3843" s="17"/>
      <c r="H3843" s="16"/>
      <c r="I3843" s="16" t="s">
        <v>109</v>
      </c>
      <c r="J3843" s="16" t="s">
        <v>15</v>
      </c>
      <c r="K3843" s="16" t="s">
        <v>4</v>
      </c>
      <c r="L3843" s="19">
        <f>IF(Tabelle1[[#This Row],[Heizleistung (55°C)]]=0,Tabelle1[[#This Row],[Heizleistung (35°C)]],(Tabelle1[[#This Row],[Heizleistung (35°C)]]+Tabelle1[[#This Row],[Heizleistung (55°C)]])/2)</f>
        <v>67.150000000000006</v>
      </c>
      <c r="M3843" s="20">
        <f>IF(Tabelle1[[#This Row],[Etas 55°C]]=0,0,(Tabelle1[[#This Row],[Etas 35°C]]*0.8+Tabelle1[[#This Row],[Etas 55°C]]*0.2))*2.5</f>
        <v>0</v>
      </c>
      <c r="N3843" s="21" t="str">
        <f>IF(-(Tabelle1[[#This Row],[80%/20% SCOP]]-5.5)/5.5=1,"n.a.",-(Tabelle1[[#This Row],[80%/20% SCOP]]-5.5)/5.5)</f>
        <v>n.a.</v>
      </c>
    </row>
    <row r="3844" spans="1:14" ht="20.100000000000001" customHeight="1" x14ac:dyDescent="0.25">
      <c r="A3844" s="24">
        <v>16008238</v>
      </c>
      <c r="B3844" s="15" t="s">
        <v>3161</v>
      </c>
      <c r="C3844" s="15" t="s">
        <v>3911</v>
      </c>
      <c r="D3844" s="16" t="s">
        <v>2</v>
      </c>
      <c r="E3844" s="17">
        <v>380.03</v>
      </c>
      <c r="F3844" s="18">
        <v>1.49</v>
      </c>
      <c r="G3844" s="17"/>
      <c r="H3844" s="16"/>
      <c r="I3844" s="16" t="s">
        <v>355</v>
      </c>
      <c r="J3844" s="16" t="s">
        <v>15</v>
      </c>
      <c r="K3844" s="16" t="s">
        <v>4</v>
      </c>
      <c r="L3844" s="19">
        <f>IF(Tabelle1[[#This Row],[Heizleistung (55°C)]]=0,Tabelle1[[#This Row],[Heizleistung (35°C)]],(Tabelle1[[#This Row],[Heizleistung (35°C)]]+Tabelle1[[#This Row],[Heizleistung (55°C)]])/2)</f>
        <v>380.03</v>
      </c>
      <c r="M3844" s="20">
        <f>IF(Tabelle1[[#This Row],[Etas 55°C]]=0,0,(Tabelle1[[#This Row],[Etas 35°C]]*0.8+Tabelle1[[#This Row],[Etas 55°C]]*0.2))*2.5</f>
        <v>0</v>
      </c>
      <c r="N3844" s="21" t="str">
        <f>IF(-(Tabelle1[[#This Row],[80%/20% SCOP]]-5.5)/5.5=1,"n.a.",-(Tabelle1[[#This Row],[80%/20% SCOP]]-5.5)/5.5)</f>
        <v>n.a.</v>
      </c>
    </row>
    <row r="3845" spans="1:14" ht="20.100000000000001" customHeight="1" x14ac:dyDescent="0.25">
      <c r="A3845" s="24">
        <v>16008212</v>
      </c>
      <c r="B3845" s="15" t="s">
        <v>3161</v>
      </c>
      <c r="C3845" s="15" t="s">
        <v>3912</v>
      </c>
      <c r="D3845" s="16" t="s">
        <v>2</v>
      </c>
      <c r="E3845" s="17">
        <v>418.09</v>
      </c>
      <c r="F3845" s="18">
        <v>1.53</v>
      </c>
      <c r="G3845" s="17"/>
      <c r="H3845" s="16"/>
      <c r="I3845" s="16" t="s">
        <v>3166</v>
      </c>
      <c r="J3845" s="16" t="s">
        <v>15</v>
      </c>
      <c r="K3845" s="16" t="s">
        <v>4</v>
      </c>
      <c r="L3845" s="19">
        <f>IF(Tabelle1[[#This Row],[Heizleistung (55°C)]]=0,Tabelle1[[#This Row],[Heizleistung (35°C)]],(Tabelle1[[#This Row],[Heizleistung (35°C)]]+Tabelle1[[#This Row],[Heizleistung (55°C)]])/2)</f>
        <v>418.09</v>
      </c>
      <c r="M3845" s="20">
        <f>IF(Tabelle1[[#This Row],[Etas 55°C]]=0,0,(Tabelle1[[#This Row],[Etas 35°C]]*0.8+Tabelle1[[#This Row],[Etas 55°C]]*0.2))*2.5</f>
        <v>0</v>
      </c>
      <c r="N3845" s="21" t="str">
        <f>IF(-(Tabelle1[[#This Row],[80%/20% SCOP]]-5.5)/5.5=1,"n.a.",-(Tabelle1[[#This Row],[80%/20% SCOP]]-5.5)/5.5)</f>
        <v>n.a.</v>
      </c>
    </row>
    <row r="3846" spans="1:14" ht="20.100000000000001" customHeight="1" x14ac:dyDescent="0.25">
      <c r="A3846" s="24">
        <v>16014368</v>
      </c>
      <c r="B3846" s="15" t="s">
        <v>3161</v>
      </c>
      <c r="C3846" s="15" t="s">
        <v>3913</v>
      </c>
      <c r="D3846" s="16" t="s">
        <v>2</v>
      </c>
      <c r="E3846" s="17">
        <v>14</v>
      </c>
      <c r="F3846" s="18">
        <v>1.85</v>
      </c>
      <c r="G3846" s="17">
        <v>14</v>
      </c>
      <c r="H3846" s="18">
        <v>1.42</v>
      </c>
      <c r="I3846" s="16" t="s">
        <v>40</v>
      </c>
      <c r="J3846" s="16" t="s">
        <v>4</v>
      </c>
      <c r="K3846" s="16" t="s">
        <v>4</v>
      </c>
      <c r="L3846" s="19">
        <f>IF(Tabelle1[[#This Row],[Heizleistung (55°C)]]=0,Tabelle1[[#This Row],[Heizleistung (35°C)]],(Tabelle1[[#This Row],[Heizleistung (35°C)]]+Tabelle1[[#This Row],[Heizleistung (55°C)]])/2)</f>
        <v>14</v>
      </c>
      <c r="M3846" s="20">
        <f>IF(Tabelle1[[#This Row],[Etas 55°C]]=0,0,(Tabelle1[[#This Row],[Etas 35°C]]*0.8+Tabelle1[[#This Row],[Etas 55°C]]*0.2))*2.5</f>
        <v>4.41</v>
      </c>
      <c r="N3846" s="21">
        <f>IF(-(Tabelle1[[#This Row],[80%/20% SCOP]]-5.5)/5.5=1,"n.a.",-(Tabelle1[[#This Row],[80%/20% SCOP]]-5.5)/5.5)</f>
        <v>0.19818181818181815</v>
      </c>
    </row>
    <row r="3847" spans="1:14" ht="20.100000000000001" customHeight="1" x14ac:dyDescent="0.25">
      <c r="A3847" s="24">
        <v>16009555</v>
      </c>
      <c r="B3847" s="15" t="s">
        <v>3161</v>
      </c>
      <c r="C3847" s="15" t="s">
        <v>3914</v>
      </c>
      <c r="D3847" s="16" t="s">
        <v>2</v>
      </c>
      <c r="E3847" s="17">
        <v>6</v>
      </c>
      <c r="F3847" s="18">
        <v>1.75</v>
      </c>
      <c r="G3847" s="17">
        <v>6</v>
      </c>
      <c r="H3847" s="18">
        <v>1.3</v>
      </c>
      <c r="I3847" s="16" t="s">
        <v>40</v>
      </c>
      <c r="J3847" s="16" t="s">
        <v>4</v>
      </c>
      <c r="K3847" s="16" t="s">
        <v>4</v>
      </c>
      <c r="L3847" s="19">
        <f>IF(Tabelle1[[#This Row],[Heizleistung (55°C)]]=0,Tabelle1[[#This Row],[Heizleistung (35°C)]],(Tabelle1[[#This Row],[Heizleistung (35°C)]]+Tabelle1[[#This Row],[Heizleistung (55°C)]])/2)</f>
        <v>6</v>
      </c>
      <c r="M3847" s="20">
        <f>IF(Tabelle1[[#This Row],[Etas 55°C]]=0,0,(Tabelle1[[#This Row],[Etas 35°C]]*0.8+Tabelle1[[#This Row],[Etas 55°C]]*0.2))*2.5</f>
        <v>4.1500000000000004</v>
      </c>
      <c r="N3847" s="21">
        <f>IF(-(Tabelle1[[#This Row],[80%/20% SCOP]]-5.5)/5.5=1,"n.a.",-(Tabelle1[[#This Row],[80%/20% SCOP]]-5.5)/5.5)</f>
        <v>0.2454545454545454</v>
      </c>
    </row>
    <row r="3848" spans="1:14" ht="20.100000000000001" customHeight="1" x14ac:dyDescent="0.25">
      <c r="A3848" s="24">
        <v>16009118</v>
      </c>
      <c r="B3848" s="15" t="s">
        <v>3161</v>
      </c>
      <c r="C3848" s="15" t="s">
        <v>3915</v>
      </c>
      <c r="D3848" s="16" t="s">
        <v>2</v>
      </c>
      <c r="E3848" s="17">
        <v>5.0999999999999996</v>
      </c>
      <c r="F3848" s="18">
        <v>1.87</v>
      </c>
      <c r="G3848" s="17">
        <v>4.5999999999999996</v>
      </c>
      <c r="H3848" s="18">
        <v>1.32</v>
      </c>
      <c r="I3848" s="16" t="s">
        <v>40</v>
      </c>
      <c r="J3848" s="16" t="s">
        <v>4</v>
      </c>
      <c r="K3848" s="16" t="s">
        <v>4</v>
      </c>
      <c r="L3848" s="19">
        <f>IF(Tabelle1[[#This Row],[Heizleistung (55°C)]]=0,Tabelle1[[#This Row],[Heizleistung (35°C)]],(Tabelle1[[#This Row],[Heizleistung (35°C)]]+Tabelle1[[#This Row],[Heizleistung (55°C)]])/2)</f>
        <v>4.8499999999999996</v>
      </c>
      <c r="M3848" s="20">
        <f>IF(Tabelle1[[#This Row],[Etas 55°C]]=0,0,(Tabelle1[[#This Row],[Etas 35°C]]*0.8+Tabelle1[[#This Row],[Etas 55°C]]*0.2))*2.5</f>
        <v>4.4000000000000004</v>
      </c>
      <c r="N3848" s="21">
        <f>IF(-(Tabelle1[[#This Row],[80%/20% SCOP]]-5.5)/5.5=1,"n.a.",-(Tabelle1[[#This Row],[80%/20% SCOP]]-5.5)/5.5)</f>
        <v>0.19999999999999993</v>
      </c>
    </row>
    <row r="3849" spans="1:14" ht="20.100000000000001" customHeight="1" x14ac:dyDescent="0.25">
      <c r="A3849" s="24">
        <v>16008288</v>
      </c>
      <c r="B3849" s="15" t="s">
        <v>3161</v>
      </c>
      <c r="C3849" s="15" t="s">
        <v>3916</v>
      </c>
      <c r="D3849" s="16" t="s">
        <v>2</v>
      </c>
      <c r="E3849" s="17">
        <v>41.88</v>
      </c>
      <c r="F3849" s="18">
        <v>1.66</v>
      </c>
      <c r="G3849" s="17"/>
      <c r="H3849" s="16"/>
      <c r="I3849" s="16" t="s">
        <v>355</v>
      </c>
      <c r="J3849" s="16" t="s">
        <v>15</v>
      </c>
      <c r="K3849" s="16" t="s">
        <v>4</v>
      </c>
      <c r="L3849" s="19">
        <f>IF(Tabelle1[[#This Row],[Heizleistung (55°C)]]=0,Tabelle1[[#This Row],[Heizleistung (35°C)]],(Tabelle1[[#This Row],[Heizleistung (35°C)]]+Tabelle1[[#This Row],[Heizleistung (55°C)]])/2)</f>
        <v>41.88</v>
      </c>
      <c r="M3849" s="20">
        <f>IF(Tabelle1[[#This Row],[Etas 55°C]]=0,0,(Tabelle1[[#This Row],[Etas 35°C]]*0.8+Tabelle1[[#This Row],[Etas 55°C]]*0.2))*2.5</f>
        <v>0</v>
      </c>
      <c r="N3849" s="21" t="str">
        <f>IF(-(Tabelle1[[#This Row],[80%/20% SCOP]]-5.5)/5.5=1,"n.a.",-(Tabelle1[[#This Row],[80%/20% SCOP]]-5.5)/5.5)</f>
        <v>n.a.</v>
      </c>
    </row>
    <row r="3850" spans="1:14" ht="20.100000000000001" customHeight="1" x14ac:dyDescent="0.25">
      <c r="A3850" s="24">
        <v>16008965</v>
      </c>
      <c r="B3850" s="15" t="s">
        <v>3161</v>
      </c>
      <c r="C3850" s="15" t="s">
        <v>3917</v>
      </c>
      <c r="D3850" s="16" t="s">
        <v>2</v>
      </c>
      <c r="E3850" s="17">
        <v>6.6</v>
      </c>
      <c r="F3850" s="18">
        <v>1.87</v>
      </c>
      <c r="G3850" s="17">
        <v>6</v>
      </c>
      <c r="H3850" s="18">
        <v>1.33</v>
      </c>
      <c r="I3850" s="16" t="s">
        <v>40</v>
      </c>
      <c r="J3850" s="16" t="s">
        <v>4</v>
      </c>
      <c r="K3850" s="16" t="s">
        <v>4</v>
      </c>
      <c r="L3850" s="19">
        <f>IF(Tabelle1[[#This Row],[Heizleistung (55°C)]]=0,Tabelle1[[#This Row],[Heizleistung (35°C)]],(Tabelle1[[#This Row],[Heizleistung (35°C)]]+Tabelle1[[#This Row],[Heizleistung (55°C)]])/2)</f>
        <v>6.3</v>
      </c>
      <c r="M3850" s="20">
        <f>IF(Tabelle1[[#This Row],[Etas 55°C]]=0,0,(Tabelle1[[#This Row],[Etas 35°C]]*0.8+Tabelle1[[#This Row],[Etas 55°C]]*0.2))*2.5</f>
        <v>4.4050000000000002</v>
      </c>
      <c r="N3850" s="21">
        <f>IF(-(Tabelle1[[#This Row],[80%/20% SCOP]]-5.5)/5.5=1,"n.a.",-(Tabelle1[[#This Row],[80%/20% SCOP]]-5.5)/5.5)</f>
        <v>0.19909090909090904</v>
      </c>
    </row>
    <row r="3851" spans="1:14" ht="20.100000000000001" customHeight="1" x14ac:dyDescent="0.25">
      <c r="A3851" s="24">
        <v>16008956</v>
      </c>
      <c r="B3851" s="15" t="s">
        <v>3161</v>
      </c>
      <c r="C3851" s="15" t="s">
        <v>3918</v>
      </c>
      <c r="D3851" s="16" t="s">
        <v>2</v>
      </c>
      <c r="E3851" s="17">
        <v>17</v>
      </c>
      <c r="F3851" s="18">
        <v>1.65</v>
      </c>
      <c r="G3851" s="17">
        <v>15.8</v>
      </c>
      <c r="H3851" s="18">
        <v>1.28</v>
      </c>
      <c r="I3851" s="16" t="s">
        <v>109</v>
      </c>
      <c r="J3851" s="16" t="s">
        <v>4</v>
      </c>
      <c r="K3851" s="16" t="s">
        <v>4</v>
      </c>
      <c r="L3851" s="19">
        <f>IF(Tabelle1[[#This Row],[Heizleistung (55°C)]]=0,Tabelle1[[#This Row],[Heizleistung (35°C)]],(Tabelle1[[#This Row],[Heizleistung (35°C)]]+Tabelle1[[#This Row],[Heizleistung (55°C)]])/2)</f>
        <v>16.399999999999999</v>
      </c>
      <c r="M3851" s="20">
        <f>IF(Tabelle1[[#This Row],[Etas 55°C]]=0,0,(Tabelle1[[#This Row],[Etas 35°C]]*0.8+Tabelle1[[#This Row],[Etas 55°C]]*0.2))*2.5</f>
        <v>3.9400000000000004</v>
      </c>
      <c r="N3851" s="21">
        <f>IF(-(Tabelle1[[#This Row],[80%/20% SCOP]]-5.5)/5.5=1,"n.a.",-(Tabelle1[[#This Row],[80%/20% SCOP]]-5.5)/5.5)</f>
        <v>0.28363636363636358</v>
      </c>
    </row>
    <row r="3852" spans="1:14" ht="20.100000000000001" customHeight="1" x14ac:dyDescent="0.25">
      <c r="A3852" s="24">
        <v>16007984</v>
      </c>
      <c r="B3852" s="15" t="s">
        <v>3161</v>
      </c>
      <c r="C3852" s="15" t="s">
        <v>3919</v>
      </c>
      <c r="D3852" s="16" t="s">
        <v>2</v>
      </c>
      <c r="E3852" s="17">
        <v>140.62</v>
      </c>
      <c r="F3852" s="18">
        <v>1.65</v>
      </c>
      <c r="G3852" s="17"/>
      <c r="H3852" s="16"/>
      <c r="I3852" s="16" t="s">
        <v>355</v>
      </c>
      <c r="J3852" s="16" t="s">
        <v>15</v>
      </c>
      <c r="K3852" s="16" t="s">
        <v>4</v>
      </c>
      <c r="L3852" s="19">
        <f>IF(Tabelle1[[#This Row],[Heizleistung (55°C)]]=0,Tabelle1[[#This Row],[Heizleistung (35°C)]],(Tabelle1[[#This Row],[Heizleistung (35°C)]]+Tabelle1[[#This Row],[Heizleistung (55°C)]])/2)</f>
        <v>140.62</v>
      </c>
      <c r="M3852" s="20">
        <f>IF(Tabelle1[[#This Row],[Etas 55°C]]=0,0,(Tabelle1[[#This Row],[Etas 35°C]]*0.8+Tabelle1[[#This Row],[Etas 55°C]]*0.2))*2.5</f>
        <v>0</v>
      </c>
      <c r="N3852" s="21" t="str">
        <f>IF(-(Tabelle1[[#This Row],[80%/20% SCOP]]-5.5)/5.5=1,"n.a.",-(Tabelle1[[#This Row],[80%/20% SCOP]]-5.5)/5.5)</f>
        <v>n.a.</v>
      </c>
    </row>
    <row r="3853" spans="1:14" ht="20.100000000000001" customHeight="1" x14ac:dyDescent="0.25">
      <c r="A3853" s="24">
        <v>16008239</v>
      </c>
      <c r="B3853" s="15" t="s">
        <v>3161</v>
      </c>
      <c r="C3853" s="15" t="s">
        <v>3920</v>
      </c>
      <c r="D3853" s="16" t="s">
        <v>2</v>
      </c>
      <c r="E3853" s="17">
        <v>228.09</v>
      </c>
      <c r="F3853" s="18">
        <v>1.55</v>
      </c>
      <c r="G3853" s="17"/>
      <c r="H3853" s="16"/>
      <c r="I3853" s="16" t="s">
        <v>355</v>
      </c>
      <c r="J3853" s="16" t="s">
        <v>15</v>
      </c>
      <c r="K3853" s="16" t="s">
        <v>4</v>
      </c>
      <c r="L3853" s="19">
        <f>IF(Tabelle1[[#This Row],[Heizleistung (55°C)]]=0,Tabelle1[[#This Row],[Heizleistung (35°C)]],(Tabelle1[[#This Row],[Heizleistung (35°C)]]+Tabelle1[[#This Row],[Heizleistung (55°C)]])/2)</f>
        <v>228.09</v>
      </c>
      <c r="M3853" s="20">
        <f>IF(Tabelle1[[#This Row],[Etas 55°C]]=0,0,(Tabelle1[[#This Row],[Etas 35°C]]*0.8+Tabelle1[[#This Row],[Etas 55°C]]*0.2))*2.5</f>
        <v>0</v>
      </c>
      <c r="N3853" s="21" t="str">
        <f>IF(-(Tabelle1[[#This Row],[80%/20% SCOP]]-5.5)/5.5=1,"n.a.",-(Tabelle1[[#This Row],[80%/20% SCOP]]-5.5)/5.5)</f>
        <v>n.a.</v>
      </c>
    </row>
    <row r="3854" spans="1:14" ht="20.100000000000001" customHeight="1" x14ac:dyDescent="0.25">
      <c r="A3854" s="24">
        <v>16007879</v>
      </c>
      <c r="B3854" s="15" t="s">
        <v>3161</v>
      </c>
      <c r="C3854" s="15" t="s">
        <v>3921</v>
      </c>
      <c r="D3854" s="16" t="s">
        <v>2</v>
      </c>
      <c r="E3854" s="17">
        <v>159.38999999999999</v>
      </c>
      <c r="F3854" s="18">
        <v>1.45</v>
      </c>
      <c r="G3854" s="17"/>
      <c r="H3854" s="16"/>
      <c r="I3854" s="16" t="s">
        <v>355</v>
      </c>
      <c r="J3854" s="16" t="s">
        <v>15</v>
      </c>
      <c r="K3854" s="16" t="s">
        <v>4</v>
      </c>
      <c r="L3854" s="19">
        <f>IF(Tabelle1[[#This Row],[Heizleistung (55°C)]]=0,Tabelle1[[#This Row],[Heizleistung (35°C)]],(Tabelle1[[#This Row],[Heizleistung (35°C)]]+Tabelle1[[#This Row],[Heizleistung (55°C)]])/2)</f>
        <v>159.38999999999999</v>
      </c>
      <c r="M3854" s="20">
        <f>IF(Tabelle1[[#This Row],[Etas 55°C]]=0,0,(Tabelle1[[#This Row],[Etas 35°C]]*0.8+Tabelle1[[#This Row],[Etas 55°C]]*0.2))*2.5</f>
        <v>0</v>
      </c>
      <c r="N3854" s="21" t="str">
        <f>IF(-(Tabelle1[[#This Row],[80%/20% SCOP]]-5.5)/5.5=1,"n.a.",-(Tabelle1[[#This Row],[80%/20% SCOP]]-5.5)/5.5)</f>
        <v>n.a.</v>
      </c>
    </row>
    <row r="3855" spans="1:14" ht="20.100000000000001" customHeight="1" x14ac:dyDescent="0.25">
      <c r="A3855" s="24">
        <v>16008849</v>
      </c>
      <c r="B3855" s="15" t="s">
        <v>3161</v>
      </c>
      <c r="C3855" s="15" t="s">
        <v>3922</v>
      </c>
      <c r="D3855" s="16" t="s">
        <v>2</v>
      </c>
      <c r="E3855" s="17">
        <v>341.65</v>
      </c>
      <c r="F3855" s="18">
        <v>1.56</v>
      </c>
      <c r="G3855" s="17"/>
      <c r="H3855" s="16"/>
      <c r="I3855" s="16" t="s">
        <v>130</v>
      </c>
      <c r="J3855" s="16" t="s">
        <v>15</v>
      </c>
      <c r="K3855" s="16" t="s">
        <v>4</v>
      </c>
      <c r="L3855" s="19">
        <f>IF(Tabelle1[[#This Row],[Heizleistung (55°C)]]=0,Tabelle1[[#This Row],[Heizleistung (35°C)]],(Tabelle1[[#This Row],[Heizleistung (35°C)]]+Tabelle1[[#This Row],[Heizleistung (55°C)]])/2)</f>
        <v>341.65</v>
      </c>
      <c r="M3855" s="20">
        <f>IF(Tabelle1[[#This Row],[Etas 55°C]]=0,0,(Tabelle1[[#This Row],[Etas 35°C]]*0.8+Tabelle1[[#This Row],[Etas 55°C]]*0.2))*2.5</f>
        <v>0</v>
      </c>
      <c r="N3855" s="21" t="str">
        <f>IF(-(Tabelle1[[#This Row],[80%/20% SCOP]]-5.5)/5.5=1,"n.a.",-(Tabelle1[[#This Row],[80%/20% SCOP]]-5.5)/5.5)</f>
        <v>n.a.</v>
      </c>
    </row>
    <row r="3856" spans="1:14" ht="20.100000000000001" customHeight="1" x14ac:dyDescent="0.25">
      <c r="A3856" s="24">
        <v>16009361</v>
      </c>
      <c r="B3856" s="15" t="s">
        <v>3161</v>
      </c>
      <c r="C3856" s="15" t="s">
        <v>3923</v>
      </c>
      <c r="D3856" s="16" t="s">
        <v>2</v>
      </c>
      <c r="E3856" s="17">
        <v>6</v>
      </c>
      <c r="F3856" s="18">
        <v>1.78</v>
      </c>
      <c r="G3856" s="17">
        <v>6</v>
      </c>
      <c r="H3856" s="18">
        <v>1.34</v>
      </c>
      <c r="I3856" s="16" t="s">
        <v>40</v>
      </c>
      <c r="J3856" s="16" t="s">
        <v>4</v>
      </c>
      <c r="K3856" s="16" t="s">
        <v>4</v>
      </c>
      <c r="L3856" s="19">
        <f>IF(Tabelle1[[#This Row],[Heizleistung (55°C)]]=0,Tabelle1[[#This Row],[Heizleistung (35°C)]],(Tabelle1[[#This Row],[Heizleistung (35°C)]]+Tabelle1[[#This Row],[Heizleistung (55°C)]])/2)</f>
        <v>6</v>
      </c>
      <c r="M3856" s="20">
        <f>IF(Tabelle1[[#This Row],[Etas 55°C]]=0,0,(Tabelle1[[#This Row],[Etas 35°C]]*0.8+Tabelle1[[#This Row],[Etas 55°C]]*0.2))*2.5</f>
        <v>4.2300000000000004</v>
      </c>
      <c r="N3856" s="21">
        <f>IF(-(Tabelle1[[#This Row],[80%/20% SCOP]]-5.5)/5.5=1,"n.a.",-(Tabelle1[[#This Row],[80%/20% SCOP]]-5.5)/5.5)</f>
        <v>0.23090909090909084</v>
      </c>
    </row>
    <row r="3857" spans="1:14" ht="20.100000000000001" customHeight="1" x14ac:dyDescent="0.25">
      <c r="A3857" s="24">
        <v>16014240</v>
      </c>
      <c r="B3857" s="15" t="s">
        <v>3161</v>
      </c>
      <c r="C3857" s="15" t="s">
        <v>3924</v>
      </c>
      <c r="D3857" s="16" t="s">
        <v>2</v>
      </c>
      <c r="E3857" s="17">
        <v>6.6</v>
      </c>
      <c r="F3857" s="18">
        <v>1.83</v>
      </c>
      <c r="G3857" s="17">
        <v>7</v>
      </c>
      <c r="H3857" s="18">
        <v>1.33</v>
      </c>
      <c r="I3857" s="16" t="s">
        <v>40</v>
      </c>
      <c r="J3857" s="16" t="s">
        <v>4</v>
      </c>
      <c r="K3857" s="16" t="s">
        <v>4</v>
      </c>
      <c r="L3857" s="19">
        <f>IF(Tabelle1[[#This Row],[Heizleistung (55°C)]]=0,Tabelle1[[#This Row],[Heizleistung (35°C)]],(Tabelle1[[#This Row],[Heizleistung (35°C)]]+Tabelle1[[#This Row],[Heizleistung (55°C)]])/2)</f>
        <v>6.8</v>
      </c>
      <c r="M3857" s="20">
        <f>IF(Tabelle1[[#This Row],[Etas 55°C]]=0,0,(Tabelle1[[#This Row],[Etas 35°C]]*0.8+Tabelle1[[#This Row],[Etas 55°C]]*0.2))*2.5</f>
        <v>4.3250000000000002</v>
      </c>
      <c r="N3857" s="21">
        <f>IF(-(Tabelle1[[#This Row],[80%/20% SCOP]]-5.5)/5.5=1,"n.a.",-(Tabelle1[[#This Row],[80%/20% SCOP]]-5.5)/5.5)</f>
        <v>0.2136363636363636</v>
      </c>
    </row>
    <row r="3858" spans="1:14" ht="20.100000000000001" customHeight="1" x14ac:dyDescent="0.25">
      <c r="A3858" s="24">
        <v>16008023</v>
      </c>
      <c r="B3858" s="15" t="s">
        <v>3161</v>
      </c>
      <c r="C3858" s="15" t="s">
        <v>3925</v>
      </c>
      <c r="D3858" s="16" t="s">
        <v>2</v>
      </c>
      <c r="E3858" s="17">
        <v>378.14</v>
      </c>
      <c r="F3858" s="18">
        <v>1.46</v>
      </c>
      <c r="G3858" s="17"/>
      <c r="H3858" s="16"/>
      <c r="I3858" s="16" t="s">
        <v>355</v>
      </c>
      <c r="J3858" s="16" t="s">
        <v>15</v>
      </c>
      <c r="K3858" s="16" t="s">
        <v>4</v>
      </c>
      <c r="L3858" s="19">
        <f>IF(Tabelle1[[#This Row],[Heizleistung (55°C)]]=0,Tabelle1[[#This Row],[Heizleistung (35°C)]],(Tabelle1[[#This Row],[Heizleistung (35°C)]]+Tabelle1[[#This Row],[Heizleistung (55°C)]])/2)</f>
        <v>378.14</v>
      </c>
      <c r="M3858" s="20">
        <f>IF(Tabelle1[[#This Row],[Etas 55°C]]=0,0,(Tabelle1[[#This Row],[Etas 35°C]]*0.8+Tabelle1[[#This Row],[Etas 55°C]]*0.2))*2.5</f>
        <v>0</v>
      </c>
      <c r="N3858" s="21" t="str">
        <f>IF(-(Tabelle1[[#This Row],[80%/20% SCOP]]-5.5)/5.5=1,"n.a.",-(Tabelle1[[#This Row],[80%/20% SCOP]]-5.5)/5.5)</f>
        <v>n.a.</v>
      </c>
    </row>
    <row r="3859" spans="1:14" ht="20.100000000000001" customHeight="1" x14ac:dyDescent="0.25">
      <c r="A3859" s="24">
        <v>16008445</v>
      </c>
      <c r="B3859" s="15" t="s">
        <v>3161</v>
      </c>
      <c r="C3859" s="15" t="s">
        <v>3926</v>
      </c>
      <c r="D3859" s="16" t="s">
        <v>2</v>
      </c>
      <c r="E3859" s="17">
        <v>57.06</v>
      </c>
      <c r="F3859" s="18">
        <v>1.53</v>
      </c>
      <c r="G3859" s="17"/>
      <c r="H3859" s="16"/>
      <c r="I3859" s="16" t="s">
        <v>109</v>
      </c>
      <c r="J3859" s="16" t="s">
        <v>15</v>
      </c>
      <c r="K3859" s="16" t="s">
        <v>4</v>
      </c>
      <c r="L3859" s="19">
        <f>IF(Tabelle1[[#This Row],[Heizleistung (55°C)]]=0,Tabelle1[[#This Row],[Heizleistung (35°C)]],(Tabelle1[[#This Row],[Heizleistung (35°C)]]+Tabelle1[[#This Row],[Heizleistung (55°C)]])/2)</f>
        <v>57.06</v>
      </c>
      <c r="M3859" s="20">
        <f>IF(Tabelle1[[#This Row],[Etas 55°C]]=0,0,(Tabelle1[[#This Row],[Etas 35°C]]*0.8+Tabelle1[[#This Row],[Etas 55°C]]*0.2))*2.5</f>
        <v>0</v>
      </c>
      <c r="N3859" s="21" t="str">
        <f>IF(-(Tabelle1[[#This Row],[80%/20% SCOP]]-5.5)/5.5=1,"n.a.",-(Tabelle1[[#This Row],[80%/20% SCOP]]-5.5)/5.5)</f>
        <v>n.a.</v>
      </c>
    </row>
    <row r="3860" spans="1:14" ht="20.100000000000001" customHeight="1" x14ac:dyDescent="0.25">
      <c r="A3860" s="24">
        <v>16008881</v>
      </c>
      <c r="B3860" s="15" t="s">
        <v>3161</v>
      </c>
      <c r="C3860" s="15" t="s">
        <v>3927</v>
      </c>
      <c r="D3860" s="16" t="s">
        <v>2</v>
      </c>
      <c r="E3860" s="17">
        <v>111.84</v>
      </c>
      <c r="F3860" s="18">
        <v>1.53</v>
      </c>
      <c r="G3860" s="17"/>
      <c r="H3860" s="16"/>
      <c r="I3860" s="16" t="s">
        <v>355</v>
      </c>
      <c r="J3860" s="16" t="s">
        <v>15</v>
      </c>
      <c r="K3860" s="16" t="s">
        <v>4</v>
      </c>
      <c r="L3860" s="19">
        <f>IF(Tabelle1[[#This Row],[Heizleistung (55°C)]]=0,Tabelle1[[#This Row],[Heizleistung (35°C)]],(Tabelle1[[#This Row],[Heizleistung (35°C)]]+Tabelle1[[#This Row],[Heizleistung (55°C)]])/2)</f>
        <v>111.84</v>
      </c>
      <c r="M3860" s="20">
        <f>IF(Tabelle1[[#This Row],[Etas 55°C]]=0,0,(Tabelle1[[#This Row],[Etas 35°C]]*0.8+Tabelle1[[#This Row],[Etas 55°C]]*0.2))*2.5</f>
        <v>0</v>
      </c>
      <c r="N3860" s="21" t="str">
        <f>IF(-(Tabelle1[[#This Row],[80%/20% SCOP]]-5.5)/5.5=1,"n.a.",-(Tabelle1[[#This Row],[80%/20% SCOP]]-5.5)/5.5)</f>
        <v>n.a.</v>
      </c>
    </row>
    <row r="3861" spans="1:14" ht="20.100000000000001" customHeight="1" x14ac:dyDescent="0.25">
      <c r="A3861" s="24">
        <v>16009385</v>
      </c>
      <c r="B3861" s="15" t="s">
        <v>3161</v>
      </c>
      <c r="C3861" s="15" t="s">
        <v>3928</v>
      </c>
      <c r="D3861" s="16" t="s">
        <v>2</v>
      </c>
      <c r="E3861" s="17">
        <v>8</v>
      </c>
      <c r="F3861" s="18">
        <v>1.81</v>
      </c>
      <c r="G3861" s="17">
        <v>8</v>
      </c>
      <c r="H3861" s="18">
        <v>1.35</v>
      </c>
      <c r="I3861" s="16" t="s">
        <v>40</v>
      </c>
      <c r="J3861" s="16" t="s">
        <v>4</v>
      </c>
      <c r="K3861" s="16" t="s">
        <v>4</v>
      </c>
      <c r="L3861" s="19">
        <f>IF(Tabelle1[[#This Row],[Heizleistung (55°C)]]=0,Tabelle1[[#This Row],[Heizleistung (35°C)]],(Tabelle1[[#This Row],[Heizleistung (35°C)]]+Tabelle1[[#This Row],[Heizleistung (55°C)]])/2)</f>
        <v>8</v>
      </c>
      <c r="M3861" s="20">
        <f>IF(Tabelle1[[#This Row],[Etas 55°C]]=0,0,(Tabelle1[[#This Row],[Etas 35°C]]*0.8+Tabelle1[[#This Row],[Etas 55°C]]*0.2))*2.5</f>
        <v>4.2950000000000008</v>
      </c>
      <c r="N3861" s="21">
        <f>IF(-(Tabelle1[[#This Row],[80%/20% SCOP]]-5.5)/5.5=1,"n.a.",-(Tabelle1[[#This Row],[80%/20% SCOP]]-5.5)/5.5)</f>
        <v>0.21909090909090895</v>
      </c>
    </row>
    <row r="3862" spans="1:14" ht="20.100000000000001" customHeight="1" x14ac:dyDescent="0.25">
      <c r="A3862" s="24">
        <v>16008262</v>
      </c>
      <c r="B3862" s="15" t="s">
        <v>3161</v>
      </c>
      <c r="C3862" s="15" t="s">
        <v>3929</v>
      </c>
      <c r="D3862" s="16" t="s">
        <v>2</v>
      </c>
      <c r="E3862" s="17">
        <v>51.85</v>
      </c>
      <c r="F3862" s="18">
        <v>1.49</v>
      </c>
      <c r="G3862" s="17"/>
      <c r="H3862" s="16"/>
      <c r="I3862" s="16" t="s">
        <v>109</v>
      </c>
      <c r="J3862" s="16" t="s">
        <v>15</v>
      </c>
      <c r="K3862" s="16" t="s">
        <v>4</v>
      </c>
      <c r="L3862" s="19">
        <f>IF(Tabelle1[[#This Row],[Heizleistung (55°C)]]=0,Tabelle1[[#This Row],[Heizleistung (35°C)]],(Tabelle1[[#This Row],[Heizleistung (35°C)]]+Tabelle1[[#This Row],[Heizleistung (55°C)]])/2)</f>
        <v>51.85</v>
      </c>
      <c r="M3862" s="20">
        <f>IF(Tabelle1[[#This Row],[Etas 55°C]]=0,0,(Tabelle1[[#This Row],[Etas 35°C]]*0.8+Tabelle1[[#This Row],[Etas 55°C]]*0.2))*2.5</f>
        <v>0</v>
      </c>
      <c r="N3862" s="21" t="str">
        <f>IF(-(Tabelle1[[#This Row],[80%/20% SCOP]]-5.5)/5.5=1,"n.a.",-(Tabelle1[[#This Row],[80%/20% SCOP]]-5.5)/5.5)</f>
        <v>n.a.</v>
      </c>
    </row>
    <row r="3863" spans="1:14" ht="20.100000000000001" customHeight="1" x14ac:dyDescent="0.25">
      <c r="A3863" s="24">
        <v>16011104</v>
      </c>
      <c r="B3863" s="15" t="s">
        <v>3161</v>
      </c>
      <c r="C3863" s="15" t="s">
        <v>3930</v>
      </c>
      <c r="D3863" s="16" t="s">
        <v>2</v>
      </c>
      <c r="E3863" s="17">
        <v>10</v>
      </c>
      <c r="F3863" s="18">
        <v>1.95</v>
      </c>
      <c r="G3863" s="17">
        <v>10</v>
      </c>
      <c r="H3863" s="18">
        <v>1.36</v>
      </c>
      <c r="I3863" s="16" t="s">
        <v>40</v>
      </c>
      <c r="J3863" s="16" t="s">
        <v>4</v>
      </c>
      <c r="K3863" s="16" t="s">
        <v>4</v>
      </c>
      <c r="L3863" s="19">
        <f>IF(Tabelle1[[#This Row],[Heizleistung (55°C)]]=0,Tabelle1[[#This Row],[Heizleistung (35°C)]],(Tabelle1[[#This Row],[Heizleistung (35°C)]]+Tabelle1[[#This Row],[Heizleistung (55°C)]])/2)</f>
        <v>10</v>
      </c>
      <c r="M3863" s="20">
        <f>IF(Tabelle1[[#This Row],[Etas 55°C]]=0,0,(Tabelle1[[#This Row],[Etas 35°C]]*0.8+Tabelle1[[#This Row],[Etas 55°C]]*0.2))*2.5</f>
        <v>4.58</v>
      </c>
      <c r="N3863" s="21">
        <f>IF(-(Tabelle1[[#This Row],[80%/20% SCOP]]-5.5)/5.5=1,"n.a.",-(Tabelle1[[#This Row],[80%/20% SCOP]]-5.5)/5.5)</f>
        <v>0.16727272727272727</v>
      </c>
    </row>
    <row r="3864" spans="1:14" ht="20.100000000000001" customHeight="1" x14ac:dyDescent="0.25">
      <c r="A3864" s="24">
        <v>16009356</v>
      </c>
      <c r="B3864" s="15" t="s">
        <v>3161</v>
      </c>
      <c r="C3864" s="15" t="s">
        <v>3931</v>
      </c>
      <c r="D3864" s="16" t="s">
        <v>2</v>
      </c>
      <c r="E3864" s="17">
        <v>6</v>
      </c>
      <c r="F3864" s="18">
        <v>1.78</v>
      </c>
      <c r="G3864" s="17">
        <v>6</v>
      </c>
      <c r="H3864" s="18">
        <v>1.34</v>
      </c>
      <c r="I3864" s="16" t="s">
        <v>40</v>
      </c>
      <c r="J3864" s="16" t="s">
        <v>4</v>
      </c>
      <c r="K3864" s="16" t="s">
        <v>4</v>
      </c>
      <c r="L3864" s="19">
        <f>IF(Tabelle1[[#This Row],[Heizleistung (55°C)]]=0,Tabelle1[[#This Row],[Heizleistung (35°C)]],(Tabelle1[[#This Row],[Heizleistung (35°C)]]+Tabelle1[[#This Row],[Heizleistung (55°C)]])/2)</f>
        <v>6</v>
      </c>
      <c r="M3864" s="20">
        <f>IF(Tabelle1[[#This Row],[Etas 55°C]]=0,0,(Tabelle1[[#This Row],[Etas 35°C]]*0.8+Tabelle1[[#This Row],[Etas 55°C]]*0.2))*2.5</f>
        <v>4.2300000000000004</v>
      </c>
      <c r="N3864" s="21">
        <f>IF(-(Tabelle1[[#This Row],[80%/20% SCOP]]-5.5)/5.5=1,"n.a.",-(Tabelle1[[#This Row],[80%/20% SCOP]]-5.5)/5.5)</f>
        <v>0.23090909090909084</v>
      </c>
    </row>
    <row r="3865" spans="1:14" ht="20.100000000000001" customHeight="1" x14ac:dyDescent="0.25">
      <c r="A3865" s="24">
        <v>16008921</v>
      </c>
      <c r="B3865" s="15" t="s">
        <v>3161</v>
      </c>
      <c r="C3865" s="15" t="s">
        <v>3932</v>
      </c>
      <c r="D3865" s="16" t="s">
        <v>2</v>
      </c>
      <c r="E3865" s="17">
        <v>820.13</v>
      </c>
      <c r="F3865" s="18">
        <v>1.6</v>
      </c>
      <c r="G3865" s="17"/>
      <c r="H3865" s="16"/>
      <c r="I3865" s="16" t="s">
        <v>130</v>
      </c>
      <c r="J3865" s="16" t="s">
        <v>15</v>
      </c>
      <c r="K3865" s="16" t="s">
        <v>4</v>
      </c>
      <c r="L3865" s="19">
        <f>IF(Tabelle1[[#This Row],[Heizleistung (55°C)]]=0,Tabelle1[[#This Row],[Heizleistung (35°C)]],(Tabelle1[[#This Row],[Heizleistung (35°C)]]+Tabelle1[[#This Row],[Heizleistung (55°C)]])/2)</f>
        <v>820.13</v>
      </c>
      <c r="M3865" s="20">
        <f>IF(Tabelle1[[#This Row],[Etas 55°C]]=0,0,(Tabelle1[[#This Row],[Etas 35°C]]*0.8+Tabelle1[[#This Row],[Etas 55°C]]*0.2))*2.5</f>
        <v>0</v>
      </c>
      <c r="N3865" s="21" t="str">
        <f>IF(-(Tabelle1[[#This Row],[80%/20% SCOP]]-5.5)/5.5=1,"n.a.",-(Tabelle1[[#This Row],[80%/20% SCOP]]-5.5)/5.5)</f>
        <v>n.a.</v>
      </c>
    </row>
    <row r="3866" spans="1:14" ht="20.100000000000001" customHeight="1" x14ac:dyDescent="0.25">
      <c r="A3866" s="24">
        <v>16008098</v>
      </c>
      <c r="B3866" s="15" t="s">
        <v>3161</v>
      </c>
      <c r="C3866" s="15" t="s">
        <v>3933</v>
      </c>
      <c r="D3866" s="16" t="s">
        <v>2</v>
      </c>
      <c r="E3866" s="17">
        <v>297.13</v>
      </c>
      <c r="F3866" s="18">
        <v>1.6</v>
      </c>
      <c r="G3866" s="17"/>
      <c r="H3866" s="16"/>
      <c r="I3866" s="16" t="s">
        <v>355</v>
      </c>
      <c r="J3866" s="16" t="s">
        <v>15</v>
      </c>
      <c r="K3866" s="16" t="s">
        <v>4</v>
      </c>
      <c r="L3866" s="19">
        <f>IF(Tabelle1[[#This Row],[Heizleistung (55°C)]]=0,Tabelle1[[#This Row],[Heizleistung (35°C)]],(Tabelle1[[#This Row],[Heizleistung (35°C)]]+Tabelle1[[#This Row],[Heizleistung (55°C)]])/2)</f>
        <v>297.13</v>
      </c>
      <c r="M3866" s="20">
        <f>IF(Tabelle1[[#This Row],[Etas 55°C]]=0,0,(Tabelle1[[#This Row],[Etas 35°C]]*0.8+Tabelle1[[#This Row],[Etas 55°C]]*0.2))*2.5</f>
        <v>0</v>
      </c>
      <c r="N3866" s="21" t="str">
        <f>IF(-(Tabelle1[[#This Row],[80%/20% SCOP]]-5.5)/5.5=1,"n.a.",-(Tabelle1[[#This Row],[80%/20% SCOP]]-5.5)/5.5)</f>
        <v>n.a.</v>
      </c>
    </row>
    <row r="3867" spans="1:14" ht="20.100000000000001" customHeight="1" x14ac:dyDescent="0.25">
      <c r="A3867" s="24">
        <v>16008524</v>
      </c>
      <c r="B3867" s="15" t="s">
        <v>3161</v>
      </c>
      <c r="C3867" s="15" t="s">
        <v>3934</v>
      </c>
      <c r="D3867" s="16" t="s">
        <v>2</v>
      </c>
      <c r="E3867" s="17">
        <v>180.26</v>
      </c>
      <c r="F3867" s="18">
        <v>1.58</v>
      </c>
      <c r="G3867" s="17"/>
      <c r="H3867" s="16"/>
      <c r="I3867" s="16" t="s">
        <v>109</v>
      </c>
      <c r="J3867" s="16" t="s">
        <v>15</v>
      </c>
      <c r="K3867" s="16" t="s">
        <v>4</v>
      </c>
      <c r="L3867" s="19">
        <f>IF(Tabelle1[[#This Row],[Heizleistung (55°C)]]=0,Tabelle1[[#This Row],[Heizleistung (35°C)]],(Tabelle1[[#This Row],[Heizleistung (35°C)]]+Tabelle1[[#This Row],[Heizleistung (55°C)]])/2)</f>
        <v>180.26</v>
      </c>
      <c r="M3867" s="20">
        <f>IF(Tabelle1[[#This Row],[Etas 55°C]]=0,0,(Tabelle1[[#This Row],[Etas 35°C]]*0.8+Tabelle1[[#This Row],[Etas 55°C]]*0.2))*2.5</f>
        <v>0</v>
      </c>
      <c r="N3867" s="21" t="str">
        <f>IF(-(Tabelle1[[#This Row],[80%/20% SCOP]]-5.5)/5.5=1,"n.a.",-(Tabelle1[[#This Row],[80%/20% SCOP]]-5.5)/5.5)</f>
        <v>n.a.</v>
      </c>
    </row>
    <row r="3868" spans="1:14" ht="20.100000000000001" customHeight="1" x14ac:dyDescent="0.25">
      <c r="A3868" s="24">
        <v>16014306</v>
      </c>
      <c r="B3868" s="15" t="s">
        <v>3161</v>
      </c>
      <c r="C3868" s="15" t="s">
        <v>3935</v>
      </c>
      <c r="D3868" s="16" t="s">
        <v>2</v>
      </c>
      <c r="E3868" s="17">
        <v>12.1</v>
      </c>
      <c r="F3868" s="18">
        <v>1.79</v>
      </c>
      <c r="G3868" s="17">
        <v>12.1</v>
      </c>
      <c r="H3868" s="18">
        <v>1.32</v>
      </c>
      <c r="I3868" s="16" t="s">
        <v>40</v>
      </c>
      <c r="J3868" s="16" t="s">
        <v>4</v>
      </c>
      <c r="K3868" s="16" t="s">
        <v>4</v>
      </c>
      <c r="L3868" s="19">
        <f>IF(Tabelle1[[#This Row],[Heizleistung (55°C)]]=0,Tabelle1[[#This Row],[Heizleistung (35°C)]],(Tabelle1[[#This Row],[Heizleistung (35°C)]]+Tabelle1[[#This Row],[Heizleistung (55°C)]])/2)</f>
        <v>12.1</v>
      </c>
      <c r="M3868" s="20">
        <f>IF(Tabelle1[[#This Row],[Etas 55°C]]=0,0,(Tabelle1[[#This Row],[Etas 35°C]]*0.8+Tabelle1[[#This Row],[Etas 55°C]]*0.2))*2.5</f>
        <v>4.24</v>
      </c>
      <c r="N3868" s="21">
        <f>IF(-(Tabelle1[[#This Row],[80%/20% SCOP]]-5.5)/5.5=1,"n.a.",-(Tabelle1[[#This Row],[80%/20% SCOP]]-5.5)/5.5)</f>
        <v>0.22909090909090904</v>
      </c>
    </row>
    <row r="3869" spans="1:14" ht="20.100000000000001" customHeight="1" x14ac:dyDescent="0.25">
      <c r="A3869" s="24">
        <v>16009544</v>
      </c>
      <c r="B3869" s="15" t="s">
        <v>3161</v>
      </c>
      <c r="C3869" s="15" t="s">
        <v>3936</v>
      </c>
      <c r="D3869" s="16" t="s">
        <v>2</v>
      </c>
      <c r="E3869" s="17">
        <v>6</v>
      </c>
      <c r="F3869" s="18">
        <v>1.75</v>
      </c>
      <c r="G3869" s="17">
        <v>6</v>
      </c>
      <c r="H3869" s="18">
        <v>1.3</v>
      </c>
      <c r="I3869" s="16" t="s">
        <v>40</v>
      </c>
      <c r="J3869" s="16" t="s">
        <v>4</v>
      </c>
      <c r="K3869" s="16" t="s">
        <v>4</v>
      </c>
      <c r="L3869" s="19">
        <f>IF(Tabelle1[[#This Row],[Heizleistung (55°C)]]=0,Tabelle1[[#This Row],[Heizleistung (35°C)]],(Tabelle1[[#This Row],[Heizleistung (35°C)]]+Tabelle1[[#This Row],[Heizleistung (55°C)]])/2)</f>
        <v>6</v>
      </c>
      <c r="M3869" s="20">
        <f>IF(Tabelle1[[#This Row],[Etas 55°C]]=0,0,(Tabelle1[[#This Row],[Etas 35°C]]*0.8+Tabelle1[[#This Row],[Etas 55°C]]*0.2))*2.5</f>
        <v>4.1500000000000004</v>
      </c>
      <c r="N3869" s="21">
        <f>IF(-(Tabelle1[[#This Row],[80%/20% SCOP]]-5.5)/5.5=1,"n.a.",-(Tabelle1[[#This Row],[80%/20% SCOP]]-5.5)/5.5)</f>
        <v>0.2454545454545454</v>
      </c>
    </row>
    <row r="3870" spans="1:14" ht="20.100000000000001" customHeight="1" x14ac:dyDescent="0.25">
      <c r="A3870" s="24">
        <v>16008035</v>
      </c>
      <c r="B3870" s="15" t="s">
        <v>3161</v>
      </c>
      <c r="C3870" s="15" t="s">
        <v>3937</v>
      </c>
      <c r="D3870" s="16" t="s">
        <v>2</v>
      </c>
      <c r="E3870" s="17">
        <v>558.71</v>
      </c>
      <c r="F3870" s="18">
        <v>1.52</v>
      </c>
      <c r="G3870" s="17"/>
      <c r="H3870" s="16"/>
      <c r="I3870" s="16" t="s">
        <v>130</v>
      </c>
      <c r="J3870" s="16" t="s">
        <v>15</v>
      </c>
      <c r="K3870" s="16" t="s">
        <v>4</v>
      </c>
      <c r="L3870" s="19">
        <f>IF(Tabelle1[[#This Row],[Heizleistung (55°C)]]=0,Tabelle1[[#This Row],[Heizleistung (35°C)]],(Tabelle1[[#This Row],[Heizleistung (35°C)]]+Tabelle1[[#This Row],[Heizleistung (55°C)]])/2)</f>
        <v>558.71</v>
      </c>
      <c r="M3870" s="20">
        <f>IF(Tabelle1[[#This Row],[Etas 55°C]]=0,0,(Tabelle1[[#This Row],[Etas 35°C]]*0.8+Tabelle1[[#This Row],[Etas 55°C]]*0.2))*2.5</f>
        <v>0</v>
      </c>
      <c r="N3870" s="21" t="str">
        <f>IF(-(Tabelle1[[#This Row],[80%/20% SCOP]]-5.5)/5.5=1,"n.a.",-(Tabelle1[[#This Row],[80%/20% SCOP]]-5.5)/5.5)</f>
        <v>n.a.</v>
      </c>
    </row>
    <row r="3871" spans="1:14" ht="20.100000000000001" customHeight="1" x14ac:dyDescent="0.25">
      <c r="A3871" s="24">
        <v>16009565</v>
      </c>
      <c r="B3871" s="15" t="s">
        <v>3161</v>
      </c>
      <c r="C3871" s="15" t="s">
        <v>3938</v>
      </c>
      <c r="D3871" s="16" t="s">
        <v>2</v>
      </c>
      <c r="E3871" s="17">
        <v>8</v>
      </c>
      <c r="F3871" s="18">
        <v>1.76</v>
      </c>
      <c r="G3871" s="17">
        <v>8</v>
      </c>
      <c r="H3871" s="18">
        <v>1.3</v>
      </c>
      <c r="I3871" s="16" t="s">
        <v>40</v>
      </c>
      <c r="J3871" s="16" t="s">
        <v>4</v>
      </c>
      <c r="K3871" s="16" t="s">
        <v>4</v>
      </c>
      <c r="L3871" s="19">
        <f>IF(Tabelle1[[#This Row],[Heizleistung (55°C)]]=0,Tabelle1[[#This Row],[Heizleistung (35°C)]],(Tabelle1[[#This Row],[Heizleistung (35°C)]]+Tabelle1[[#This Row],[Heizleistung (55°C)]])/2)</f>
        <v>8</v>
      </c>
      <c r="M3871" s="20">
        <f>IF(Tabelle1[[#This Row],[Etas 55°C]]=0,0,(Tabelle1[[#This Row],[Etas 35°C]]*0.8+Tabelle1[[#This Row],[Etas 55°C]]*0.2))*2.5</f>
        <v>4.17</v>
      </c>
      <c r="N3871" s="21">
        <f>IF(-(Tabelle1[[#This Row],[80%/20% SCOP]]-5.5)/5.5=1,"n.a.",-(Tabelle1[[#This Row],[80%/20% SCOP]]-5.5)/5.5)</f>
        <v>0.24181818181818182</v>
      </c>
    </row>
    <row r="3872" spans="1:14" ht="20.100000000000001" customHeight="1" x14ac:dyDescent="0.25">
      <c r="A3872" s="24">
        <v>16011412</v>
      </c>
      <c r="B3872" s="15" t="s">
        <v>3161</v>
      </c>
      <c r="C3872" s="15" t="s">
        <v>3939</v>
      </c>
      <c r="D3872" s="16" t="s">
        <v>2</v>
      </c>
      <c r="E3872" s="17">
        <v>6</v>
      </c>
      <c r="F3872" s="18">
        <v>1.79</v>
      </c>
      <c r="G3872" s="17">
        <v>6</v>
      </c>
      <c r="H3872" s="18">
        <v>1.39</v>
      </c>
      <c r="I3872" s="16" t="s">
        <v>3</v>
      </c>
      <c r="J3872" s="16" t="s">
        <v>4</v>
      </c>
      <c r="K3872" s="16" t="s">
        <v>4</v>
      </c>
      <c r="L3872" s="19">
        <f>IF(Tabelle1[[#This Row],[Heizleistung (55°C)]]=0,Tabelle1[[#This Row],[Heizleistung (35°C)]],(Tabelle1[[#This Row],[Heizleistung (35°C)]]+Tabelle1[[#This Row],[Heizleistung (55°C)]])/2)</f>
        <v>6</v>
      </c>
      <c r="M3872" s="20">
        <f>IF(Tabelle1[[#This Row],[Etas 55°C]]=0,0,(Tabelle1[[#This Row],[Etas 35°C]]*0.8+Tabelle1[[#This Row],[Etas 55°C]]*0.2))*2.5</f>
        <v>4.2750000000000004</v>
      </c>
      <c r="N3872" s="21">
        <f>IF(-(Tabelle1[[#This Row],[80%/20% SCOP]]-5.5)/5.5=1,"n.a.",-(Tabelle1[[#This Row],[80%/20% SCOP]]-5.5)/5.5)</f>
        <v>0.22272727272727266</v>
      </c>
    </row>
    <row r="3873" spans="1:14" ht="20.100000000000001" customHeight="1" x14ac:dyDescent="0.25">
      <c r="A3873" s="24">
        <v>16009363</v>
      </c>
      <c r="B3873" s="15" t="s">
        <v>3161</v>
      </c>
      <c r="C3873" s="15" t="s">
        <v>3940</v>
      </c>
      <c r="D3873" s="16" t="s">
        <v>2</v>
      </c>
      <c r="E3873" s="17">
        <v>6</v>
      </c>
      <c r="F3873" s="18">
        <v>1.78</v>
      </c>
      <c r="G3873" s="17">
        <v>6</v>
      </c>
      <c r="H3873" s="18">
        <v>1.34</v>
      </c>
      <c r="I3873" s="16" t="s">
        <v>40</v>
      </c>
      <c r="J3873" s="16" t="s">
        <v>4</v>
      </c>
      <c r="K3873" s="16" t="s">
        <v>4</v>
      </c>
      <c r="L3873" s="19">
        <f>IF(Tabelle1[[#This Row],[Heizleistung (55°C)]]=0,Tabelle1[[#This Row],[Heizleistung (35°C)]],(Tabelle1[[#This Row],[Heizleistung (35°C)]]+Tabelle1[[#This Row],[Heizleistung (55°C)]])/2)</f>
        <v>6</v>
      </c>
      <c r="M3873" s="20">
        <f>IF(Tabelle1[[#This Row],[Etas 55°C]]=0,0,(Tabelle1[[#This Row],[Etas 35°C]]*0.8+Tabelle1[[#This Row],[Etas 55°C]]*0.2))*2.5</f>
        <v>4.2300000000000004</v>
      </c>
      <c r="N3873" s="21">
        <f>IF(-(Tabelle1[[#This Row],[80%/20% SCOP]]-5.5)/5.5=1,"n.a.",-(Tabelle1[[#This Row],[80%/20% SCOP]]-5.5)/5.5)</f>
        <v>0.23090909090909084</v>
      </c>
    </row>
    <row r="3874" spans="1:14" ht="20.100000000000001" customHeight="1" x14ac:dyDescent="0.25">
      <c r="A3874" s="24">
        <v>16009358</v>
      </c>
      <c r="B3874" s="15" t="s">
        <v>3161</v>
      </c>
      <c r="C3874" s="15" t="s">
        <v>3941</v>
      </c>
      <c r="D3874" s="16" t="s">
        <v>2</v>
      </c>
      <c r="E3874" s="17">
        <v>6</v>
      </c>
      <c r="F3874" s="18">
        <v>1.78</v>
      </c>
      <c r="G3874" s="17">
        <v>6</v>
      </c>
      <c r="H3874" s="18">
        <v>1.34</v>
      </c>
      <c r="I3874" s="16" t="s">
        <v>40</v>
      </c>
      <c r="J3874" s="16" t="s">
        <v>4</v>
      </c>
      <c r="K3874" s="16" t="s">
        <v>4</v>
      </c>
      <c r="L3874" s="19">
        <f>IF(Tabelle1[[#This Row],[Heizleistung (55°C)]]=0,Tabelle1[[#This Row],[Heizleistung (35°C)]],(Tabelle1[[#This Row],[Heizleistung (35°C)]]+Tabelle1[[#This Row],[Heizleistung (55°C)]])/2)</f>
        <v>6</v>
      </c>
      <c r="M3874" s="20">
        <f>IF(Tabelle1[[#This Row],[Etas 55°C]]=0,0,(Tabelle1[[#This Row],[Etas 35°C]]*0.8+Tabelle1[[#This Row],[Etas 55°C]]*0.2))*2.5</f>
        <v>4.2300000000000004</v>
      </c>
      <c r="N3874" s="21">
        <f>IF(-(Tabelle1[[#This Row],[80%/20% SCOP]]-5.5)/5.5=1,"n.a.",-(Tabelle1[[#This Row],[80%/20% SCOP]]-5.5)/5.5)</f>
        <v>0.23090909090909084</v>
      </c>
    </row>
    <row r="3875" spans="1:14" ht="20.100000000000001" customHeight="1" x14ac:dyDescent="0.25">
      <c r="A3875" s="24">
        <v>16009121</v>
      </c>
      <c r="B3875" s="15" t="s">
        <v>3161</v>
      </c>
      <c r="C3875" s="15" t="s">
        <v>3942</v>
      </c>
      <c r="D3875" s="16" t="s">
        <v>2</v>
      </c>
      <c r="E3875" s="17">
        <v>5.0999999999999996</v>
      </c>
      <c r="F3875" s="18">
        <v>1.87</v>
      </c>
      <c r="G3875" s="17">
        <v>4.5999999999999996</v>
      </c>
      <c r="H3875" s="18">
        <v>1.32</v>
      </c>
      <c r="I3875" s="16" t="s">
        <v>40</v>
      </c>
      <c r="J3875" s="16" t="s">
        <v>4</v>
      </c>
      <c r="K3875" s="16" t="s">
        <v>4</v>
      </c>
      <c r="L3875" s="19">
        <f>IF(Tabelle1[[#This Row],[Heizleistung (55°C)]]=0,Tabelle1[[#This Row],[Heizleistung (35°C)]],(Tabelle1[[#This Row],[Heizleistung (35°C)]]+Tabelle1[[#This Row],[Heizleistung (55°C)]])/2)</f>
        <v>4.8499999999999996</v>
      </c>
      <c r="M3875" s="20">
        <f>IF(Tabelle1[[#This Row],[Etas 55°C]]=0,0,(Tabelle1[[#This Row],[Etas 35°C]]*0.8+Tabelle1[[#This Row],[Etas 55°C]]*0.2))*2.5</f>
        <v>4.4000000000000004</v>
      </c>
      <c r="N3875" s="21">
        <f>IF(-(Tabelle1[[#This Row],[80%/20% SCOP]]-5.5)/5.5=1,"n.a.",-(Tabelle1[[#This Row],[80%/20% SCOP]]-5.5)/5.5)</f>
        <v>0.19999999999999993</v>
      </c>
    </row>
    <row r="3876" spans="1:14" ht="20.100000000000001" customHeight="1" x14ac:dyDescent="0.25">
      <c r="A3876" s="24">
        <v>16008474</v>
      </c>
      <c r="B3876" s="15" t="s">
        <v>3161</v>
      </c>
      <c r="C3876" s="15" t="s">
        <v>3943</v>
      </c>
      <c r="D3876" s="16" t="s">
        <v>2</v>
      </c>
      <c r="E3876" s="17">
        <v>46.73</v>
      </c>
      <c r="F3876" s="18">
        <v>1.57</v>
      </c>
      <c r="G3876" s="17"/>
      <c r="H3876" s="16"/>
      <c r="I3876" s="16" t="s">
        <v>355</v>
      </c>
      <c r="J3876" s="16" t="s">
        <v>15</v>
      </c>
      <c r="K3876" s="16" t="s">
        <v>4</v>
      </c>
      <c r="L3876" s="19">
        <f>IF(Tabelle1[[#This Row],[Heizleistung (55°C)]]=0,Tabelle1[[#This Row],[Heizleistung (35°C)]],(Tabelle1[[#This Row],[Heizleistung (35°C)]]+Tabelle1[[#This Row],[Heizleistung (55°C)]])/2)</f>
        <v>46.73</v>
      </c>
      <c r="M3876" s="20">
        <f>IF(Tabelle1[[#This Row],[Etas 55°C]]=0,0,(Tabelle1[[#This Row],[Etas 35°C]]*0.8+Tabelle1[[#This Row],[Etas 55°C]]*0.2))*2.5</f>
        <v>0</v>
      </c>
      <c r="N3876" s="21" t="str">
        <f>IF(-(Tabelle1[[#This Row],[80%/20% SCOP]]-5.5)/5.5=1,"n.a.",-(Tabelle1[[#This Row],[80%/20% SCOP]]-5.5)/5.5)</f>
        <v>n.a.</v>
      </c>
    </row>
    <row r="3877" spans="1:14" ht="20.100000000000001" customHeight="1" x14ac:dyDescent="0.25">
      <c r="A3877" s="24">
        <v>16014171</v>
      </c>
      <c r="B3877" s="15" t="s">
        <v>3161</v>
      </c>
      <c r="C3877" s="15" t="s">
        <v>3944</v>
      </c>
      <c r="D3877" s="16" t="s">
        <v>2</v>
      </c>
      <c r="E3877" s="17">
        <v>4</v>
      </c>
      <c r="F3877" s="18">
        <v>1.91</v>
      </c>
      <c r="G3877" s="17">
        <v>3.6</v>
      </c>
      <c r="H3877" s="18">
        <v>1.3</v>
      </c>
      <c r="I3877" s="16" t="s">
        <v>40</v>
      </c>
      <c r="J3877" s="16" t="s">
        <v>4</v>
      </c>
      <c r="K3877" s="16" t="s">
        <v>4</v>
      </c>
      <c r="L3877" s="19">
        <f>IF(Tabelle1[[#This Row],[Heizleistung (55°C)]]=0,Tabelle1[[#This Row],[Heizleistung (35°C)]],(Tabelle1[[#This Row],[Heizleistung (35°C)]]+Tabelle1[[#This Row],[Heizleistung (55°C)]])/2)</f>
        <v>3.8</v>
      </c>
      <c r="M3877" s="20">
        <f>IF(Tabelle1[[#This Row],[Etas 55°C]]=0,0,(Tabelle1[[#This Row],[Etas 35°C]]*0.8+Tabelle1[[#This Row],[Etas 55°C]]*0.2))*2.5</f>
        <v>4.47</v>
      </c>
      <c r="N3877" s="21">
        <f>IF(-(Tabelle1[[#This Row],[80%/20% SCOP]]-5.5)/5.5=1,"n.a.",-(Tabelle1[[#This Row],[80%/20% SCOP]]-5.5)/5.5)</f>
        <v>0.18727272727272731</v>
      </c>
    </row>
    <row r="3878" spans="1:14" ht="20.100000000000001" customHeight="1" x14ac:dyDescent="0.25">
      <c r="A3878" s="24">
        <v>16014200</v>
      </c>
      <c r="B3878" s="15" t="s">
        <v>3161</v>
      </c>
      <c r="C3878" s="15" t="s">
        <v>3945</v>
      </c>
      <c r="D3878" s="16" t="s">
        <v>2</v>
      </c>
      <c r="E3878" s="17">
        <v>4.7</v>
      </c>
      <c r="F3878" s="18">
        <v>1.96</v>
      </c>
      <c r="G3878" s="17">
        <v>4.5</v>
      </c>
      <c r="H3878" s="18">
        <v>1.33</v>
      </c>
      <c r="I3878" s="16" t="s">
        <v>40</v>
      </c>
      <c r="J3878" s="16" t="s">
        <v>4</v>
      </c>
      <c r="K3878" s="16" t="s">
        <v>4</v>
      </c>
      <c r="L3878" s="19">
        <f>IF(Tabelle1[[#This Row],[Heizleistung (55°C)]]=0,Tabelle1[[#This Row],[Heizleistung (35°C)]],(Tabelle1[[#This Row],[Heizleistung (35°C)]]+Tabelle1[[#This Row],[Heizleistung (55°C)]])/2)</f>
        <v>4.5999999999999996</v>
      </c>
      <c r="M3878" s="20">
        <f>IF(Tabelle1[[#This Row],[Etas 55°C]]=0,0,(Tabelle1[[#This Row],[Etas 35°C]]*0.8+Tabelle1[[#This Row],[Etas 55°C]]*0.2))*2.5</f>
        <v>4.585</v>
      </c>
      <c r="N3878" s="21">
        <f>IF(-(Tabelle1[[#This Row],[80%/20% SCOP]]-5.5)/5.5=1,"n.a.",-(Tabelle1[[#This Row],[80%/20% SCOP]]-5.5)/5.5)</f>
        <v>0.16636363636363638</v>
      </c>
    </row>
    <row r="3879" spans="1:14" ht="20.100000000000001" customHeight="1" x14ac:dyDescent="0.25">
      <c r="A3879" s="24">
        <v>16008253</v>
      </c>
      <c r="B3879" s="15" t="s">
        <v>3161</v>
      </c>
      <c r="C3879" s="15" t="s">
        <v>3946</v>
      </c>
      <c r="D3879" s="16" t="s">
        <v>2</v>
      </c>
      <c r="E3879" s="17">
        <v>183.19</v>
      </c>
      <c r="F3879" s="18">
        <v>1.58</v>
      </c>
      <c r="G3879" s="17"/>
      <c r="H3879" s="16"/>
      <c r="I3879" s="16" t="s">
        <v>109</v>
      </c>
      <c r="J3879" s="16" t="s">
        <v>15</v>
      </c>
      <c r="K3879" s="16" t="s">
        <v>4</v>
      </c>
      <c r="L3879" s="19">
        <f>IF(Tabelle1[[#This Row],[Heizleistung (55°C)]]=0,Tabelle1[[#This Row],[Heizleistung (35°C)]],(Tabelle1[[#This Row],[Heizleistung (35°C)]]+Tabelle1[[#This Row],[Heizleistung (55°C)]])/2)</f>
        <v>183.19</v>
      </c>
      <c r="M3879" s="20">
        <f>IF(Tabelle1[[#This Row],[Etas 55°C]]=0,0,(Tabelle1[[#This Row],[Etas 35°C]]*0.8+Tabelle1[[#This Row],[Etas 55°C]]*0.2))*2.5</f>
        <v>0</v>
      </c>
      <c r="N3879" s="21" t="str">
        <f>IF(-(Tabelle1[[#This Row],[80%/20% SCOP]]-5.5)/5.5=1,"n.a.",-(Tabelle1[[#This Row],[80%/20% SCOP]]-5.5)/5.5)</f>
        <v>n.a.</v>
      </c>
    </row>
    <row r="3880" spans="1:14" ht="20.100000000000001" customHeight="1" x14ac:dyDescent="0.25">
      <c r="A3880" s="24">
        <v>16007829</v>
      </c>
      <c r="B3880" s="15" t="s">
        <v>3161</v>
      </c>
      <c r="C3880" s="15" t="s">
        <v>3947</v>
      </c>
      <c r="D3880" s="16" t="s">
        <v>2</v>
      </c>
      <c r="E3880" s="17">
        <v>422.71</v>
      </c>
      <c r="F3880" s="18">
        <v>1.54</v>
      </c>
      <c r="G3880" s="17"/>
      <c r="H3880" s="16"/>
      <c r="I3880" s="16" t="s">
        <v>3166</v>
      </c>
      <c r="J3880" s="16" t="s">
        <v>15</v>
      </c>
      <c r="K3880" s="16" t="s">
        <v>4</v>
      </c>
      <c r="L3880" s="19">
        <f>IF(Tabelle1[[#This Row],[Heizleistung (55°C)]]=0,Tabelle1[[#This Row],[Heizleistung (35°C)]],(Tabelle1[[#This Row],[Heizleistung (35°C)]]+Tabelle1[[#This Row],[Heizleistung (55°C)]])/2)</f>
        <v>422.71</v>
      </c>
      <c r="M3880" s="20">
        <f>IF(Tabelle1[[#This Row],[Etas 55°C]]=0,0,(Tabelle1[[#This Row],[Etas 35°C]]*0.8+Tabelle1[[#This Row],[Etas 55°C]]*0.2))*2.5</f>
        <v>0</v>
      </c>
      <c r="N3880" s="21" t="str">
        <f>IF(-(Tabelle1[[#This Row],[80%/20% SCOP]]-5.5)/5.5=1,"n.a.",-(Tabelle1[[#This Row],[80%/20% SCOP]]-5.5)/5.5)</f>
        <v>n.a.</v>
      </c>
    </row>
    <row r="3881" spans="1:14" ht="20.100000000000001" customHeight="1" x14ac:dyDescent="0.25">
      <c r="A3881" s="24">
        <v>16014326</v>
      </c>
      <c r="B3881" s="15" t="s">
        <v>3161</v>
      </c>
      <c r="C3881" s="15" t="s">
        <v>3948</v>
      </c>
      <c r="D3881" s="16" t="s">
        <v>2</v>
      </c>
      <c r="E3881" s="17">
        <v>6</v>
      </c>
      <c r="F3881" s="18">
        <v>1.88</v>
      </c>
      <c r="G3881" s="17">
        <v>6</v>
      </c>
      <c r="H3881" s="18">
        <v>1.31</v>
      </c>
      <c r="I3881" s="16" t="s">
        <v>40</v>
      </c>
      <c r="J3881" s="16" t="s">
        <v>4</v>
      </c>
      <c r="K3881" s="16" t="s">
        <v>4</v>
      </c>
      <c r="L3881" s="19">
        <f>IF(Tabelle1[[#This Row],[Heizleistung (55°C)]]=0,Tabelle1[[#This Row],[Heizleistung (35°C)]],(Tabelle1[[#This Row],[Heizleistung (35°C)]]+Tabelle1[[#This Row],[Heizleistung (55°C)]])/2)</f>
        <v>6</v>
      </c>
      <c r="M3881" s="20">
        <f>IF(Tabelle1[[#This Row],[Etas 55°C]]=0,0,(Tabelle1[[#This Row],[Etas 35°C]]*0.8+Tabelle1[[#This Row],[Etas 55°C]]*0.2))*2.5</f>
        <v>4.415</v>
      </c>
      <c r="N3881" s="21">
        <f>IF(-(Tabelle1[[#This Row],[80%/20% SCOP]]-5.5)/5.5=1,"n.a.",-(Tabelle1[[#This Row],[80%/20% SCOP]]-5.5)/5.5)</f>
        <v>0.19727272727272727</v>
      </c>
    </row>
    <row r="3882" spans="1:14" ht="20.100000000000001" customHeight="1" x14ac:dyDescent="0.25">
      <c r="A3882" s="24">
        <v>16009153</v>
      </c>
      <c r="B3882" s="15" t="s">
        <v>3161</v>
      </c>
      <c r="C3882" s="15" t="s">
        <v>3949</v>
      </c>
      <c r="D3882" s="16" t="s">
        <v>2</v>
      </c>
      <c r="E3882" s="17">
        <v>17</v>
      </c>
      <c r="F3882" s="18">
        <v>1.65</v>
      </c>
      <c r="G3882" s="17">
        <v>15.8</v>
      </c>
      <c r="H3882" s="18">
        <v>1.28</v>
      </c>
      <c r="I3882" s="16" t="s">
        <v>109</v>
      </c>
      <c r="J3882" s="16" t="s">
        <v>4</v>
      </c>
      <c r="K3882" s="16" t="s">
        <v>4</v>
      </c>
      <c r="L3882" s="19">
        <f>IF(Tabelle1[[#This Row],[Heizleistung (55°C)]]=0,Tabelle1[[#This Row],[Heizleistung (35°C)]],(Tabelle1[[#This Row],[Heizleistung (35°C)]]+Tabelle1[[#This Row],[Heizleistung (55°C)]])/2)</f>
        <v>16.399999999999999</v>
      </c>
      <c r="M3882" s="20">
        <f>IF(Tabelle1[[#This Row],[Etas 55°C]]=0,0,(Tabelle1[[#This Row],[Etas 35°C]]*0.8+Tabelle1[[#This Row],[Etas 55°C]]*0.2))*2.5</f>
        <v>3.9400000000000004</v>
      </c>
      <c r="N3882" s="21">
        <f>IF(-(Tabelle1[[#This Row],[80%/20% SCOP]]-5.5)/5.5=1,"n.a.",-(Tabelle1[[#This Row],[80%/20% SCOP]]-5.5)/5.5)</f>
        <v>0.28363636363636358</v>
      </c>
    </row>
    <row r="3883" spans="1:14" ht="20.100000000000001" customHeight="1" x14ac:dyDescent="0.25">
      <c r="A3883" s="24">
        <v>16009012</v>
      </c>
      <c r="B3883" s="15" t="s">
        <v>3161</v>
      </c>
      <c r="C3883" s="15" t="s">
        <v>3950</v>
      </c>
      <c r="D3883" s="16" t="s">
        <v>2</v>
      </c>
      <c r="E3883" s="17">
        <v>7.1</v>
      </c>
      <c r="F3883" s="18">
        <v>1.87</v>
      </c>
      <c r="G3883" s="17">
        <v>7.1</v>
      </c>
      <c r="H3883" s="18">
        <v>1.33</v>
      </c>
      <c r="I3883" s="16" t="s">
        <v>40</v>
      </c>
      <c r="J3883" s="16" t="s">
        <v>4</v>
      </c>
      <c r="K3883" s="16" t="s">
        <v>4</v>
      </c>
      <c r="L3883" s="19">
        <f>IF(Tabelle1[[#This Row],[Heizleistung (55°C)]]=0,Tabelle1[[#This Row],[Heizleistung (35°C)]],(Tabelle1[[#This Row],[Heizleistung (35°C)]]+Tabelle1[[#This Row],[Heizleistung (55°C)]])/2)</f>
        <v>7.1</v>
      </c>
      <c r="M3883" s="20">
        <f>IF(Tabelle1[[#This Row],[Etas 55°C]]=0,0,(Tabelle1[[#This Row],[Etas 35°C]]*0.8+Tabelle1[[#This Row],[Etas 55°C]]*0.2))*2.5</f>
        <v>4.4050000000000002</v>
      </c>
      <c r="N3883" s="21">
        <f>IF(-(Tabelle1[[#This Row],[80%/20% SCOP]]-5.5)/5.5=1,"n.a.",-(Tabelle1[[#This Row],[80%/20% SCOP]]-5.5)/5.5)</f>
        <v>0.19909090909090904</v>
      </c>
    </row>
    <row r="3884" spans="1:14" ht="20.100000000000001" customHeight="1" x14ac:dyDescent="0.25">
      <c r="A3884" s="24">
        <v>16011067</v>
      </c>
      <c r="B3884" s="15" t="s">
        <v>3161</v>
      </c>
      <c r="C3884" s="15" t="s">
        <v>3951</v>
      </c>
      <c r="D3884" s="16" t="s">
        <v>2</v>
      </c>
      <c r="E3884" s="17">
        <v>10</v>
      </c>
      <c r="F3884" s="18">
        <v>1.89</v>
      </c>
      <c r="G3884" s="17">
        <v>10</v>
      </c>
      <c r="H3884" s="18">
        <v>1.33</v>
      </c>
      <c r="I3884" s="16" t="s">
        <v>40</v>
      </c>
      <c r="J3884" s="16" t="s">
        <v>4</v>
      </c>
      <c r="K3884" s="16" t="s">
        <v>4</v>
      </c>
      <c r="L3884" s="19">
        <f>IF(Tabelle1[[#This Row],[Heizleistung (55°C)]]=0,Tabelle1[[#This Row],[Heizleistung (35°C)]],(Tabelle1[[#This Row],[Heizleistung (35°C)]]+Tabelle1[[#This Row],[Heizleistung (55°C)]])/2)</f>
        <v>10</v>
      </c>
      <c r="M3884" s="20">
        <f>IF(Tabelle1[[#This Row],[Etas 55°C]]=0,0,(Tabelle1[[#This Row],[Etas 35°C]]*0.8+Tabelle1[[#This Row],[Etas 55°C]]*0.2))*2.5</f>
        <v>4.4450000000000003</v>
      </c>
      <c r="N3884" s="21">
        <f>IF(-(Tabelle1[[#This Row],[80%/20% SCOP]]-5.5)/5.5=1,"n.a.",-(Tabelle1[[#This Row],[80%/20% SCOP]]-5.5)/5.5)</f>
        <v>0.19181818181818178</v>
      </c>
    </row>
    <row r="3885" spans="1:14" ht="20.100000000000001" customHeight="1" x14ac:dyDescent="0.25">
      <c r="A3885" s="24">
        <v>16010385</v>
      </c>
      <c r="B3885" s="15" t="s">
        <v>3161</v>
      </c>
      <c r="C3885" s="15" t="s">
        <v>3952</v>
      </c>
      <c r="D3885" s="16" t="s">
        <v>2</v>
      </c>
      <c r="E3885" s="17">
        <v>57.06</v>
      </c>
      <c r="F3885" s="18">
        <v>1.53</v>
      </c>
      <c r="G3885" s="17"/>
      <c r="H3885" s="16"/>
      <c r="I3885" s="16" t="s">
        <v>109</v>
      </c>
      <c r="J3885" s="16" t="s">
        <v>15</v>
      </c>
      <c r="K3885" s="16" t="s">
        <v>4</v>
      </c>
      <c r="L3885" s="19">
        <f>IF(Tabelle1[[#This Row],[Heizleistung (55°C)]]=0,Tabelle1[[#This Row],[Heizleistung (35°C)]],(Tabelle1[[#This Row],[Heizleistung (35°C)]]+Tabelle1[[#This Row],[Heizleistung (55°C)]])/2)</f>
        <v>57.06</v>
      </c>
      <c r="M3885" s="20">
        <f>IF(Tabelle1[[#This Row],[Etas 55°C]]=0,0,(Tabelle1[[#This Row],[Etas 35°C]]*0.8+Tabelle1[[#This Row],[Etas 55°C]]*0.2))*2.5</f>
        <v>0</v>
      </c>
      <c r="N3885" s="21" t="str">
        <f>IF(-(Tabelle1[[#This Row],[80%/20% SCOP]]-5.5)/5.5=1,"n.a.",-(Tabelle1[[#This Row],[80%/20% SCOP]]-5.5)/5.5)</f>
        <v>n.a.</v>
      </c>
    </row>
    <row r="3886" spans="1:14" ht="20.100000000000001" customHeight="1" x14ac:dyDescent="0.25">
      <c r="A3886" s="24">
        <v>16009455</v>
      </c>
      <c r="B3886" s="15" t="s">
        <v>3161</v>
      </c>
      <c r="C3886" s="15" t="s">
        <v>3953</v>
      </c>
      <c r="D3886" s="16" t="s">
        <v>2</v>
      </c>
      <c r="E3886" s="17">
        <v>10</v>
      </c>
      <c r="F3886" s="18">
        <v>1.77</v>
      </c>
      <c r="G3886" s="17">
        <v>10</v>
      </c>
      <c r="H3886" s="18">
        <v>1.3</v>
      </c>
      <c r="I3886" s="16" t="s">
        <v>40</v>
      </c>
      <c r="J3886" s="16" t="s">
        <v>4</v>
      </c>
      <c r="K3886" s="16" t="s">
        <v>4</v>
      </c>
      <c r="L3886" s="19">
        <f>IF(Tabelle1[[#This Row],[Heizleistung (55°C)]]=0,Tabelle1[[#This Row],[Heizleistung (35°C)]],(Tabelle1[[#This Row],[Heizleistung (35°C)]]+Tabelle1[[#This Row],[Heizleistung (55°C)]])/2)</f>
        <v>10</v>
      </c>
      <c r="M3886" s="20">
        <f>IF(Tabelle1[[#This Row],[Etas 55°C]]=0,0,(Tabelle1[[#This Row],[Etas 35°C]]*0.8+Tabelle1[[#This Row],[Etas 55°C]]*0.2))*2.5</f>
        <v>4.1900000000000004</v>
      </c>
      <c r="N3886" s="21">
        <f>IF(-(Tabelle1[[#This Row],[80%/20% SCOP]]-5.5)/5.5=1,"n.a.",-(Tabelle1[[#This Row],[80%/20% SCOP]]-5.5)/5.5)</f>
        <v>0.23818181818181811</v>
      </c>
    </row>
    <row r="3887" spans="1:14" ht="20.100000000000001" customHeight="1" x14ac:dyDescent="0.25">
      <c r="A3887" s="24">
        <v>16007824</v>
      </c>
      <c r="B3887" s="15" t="s">
        <v>3161</v>
      </c>
      <c r="C3887" s="15" t="s">
        <v>3954</v>
      </c>
      <c r="D3887" s="16" t="s">
        <v>2</v>
      </c>
      <c r="E3887" s="17">
        <v>159.38999999999999</v>
      </c>
      <c r="F3887" s="18">
        <v>1.46</v>
      </c>
      <c r="G3887" s="17"/>
      <c r="H3887" s="16"/>
      <c r="I3887" s="16" t="s">
        <v>355</v>
      </c>
      <c r="J3887" s="16" t="s">
        <v>15</v>
      </c>
      <c r="K3887" s="16" t="s">
        <v>4</v>
      </c>
      <c r="L3887" s="19">
        <f>IF(Tabelle1[[#This Row],[Heizleistung (55°C)]]=0,Tabelle1[[#This Row],[Heizleistung (35°C)]],(Tabelle1[[#This Row],[Heizleistung (35°C)]]+Tabelle1[[#This Row],[Heizleistung (55°C)]])/2)</f>
        <v>159.38999999999999</v>
      </c>
      <c r="M3887" s="20">
        <f>IF(Tabelle1[[#This Row],[Etas 55°C]]=0,0,(Tabelle1[[#This Row],[Etas 35°C]]*0.8+Tabelle1[[#This Row],[Etas 55°C]]*0.2))*2.5</f>
        <v>0</v>
      </c>
      <c r="N3887" s="21" t="str">
        <f>IF(-(Tabelle1[[#This Row],[80%/20% SCOP]]-5.5)/5.5=1,"n.a.",-(Tabelle1[[#This Row],[80%/20% SCOP]]-5.5)/5.5)</f>
        <v>n.a.</v>
      </c>
    </row>
    <row r="3888" spans="1:14" ht="20.100000000000001" customHeight="1" x14ac:dyDescent="0.25">
      <c r="A3888" s="24">
        <v>16008876</v>
      </c>
      <c r="B3888" s="15" t="s">
        <v>3161</v>
      </c>
      <c r="C3888" s="15" t="s">
        <v>3955</v>
      </c>
      <c r="D3888" s="16" t="s">
        <v>2</v>
      </c>
      <c r="E3888" s="17">
        <v>378.14</v>
      </c>
      <c r="F3888" s="18">
        <v>1.55</v>
      </c>
      <c r="G3888" s="17"/>
      <c r="H3888" s="16"/>
      <c r="I3888" s="16" t="s">
        <v>355</v>
      </c>
      <c r="J3888" s="16" t="s">
        <v>15</v>
      </c>
      <c r="K3888" s="16" t="s">
        <v>4</v>
      </c>
      <c r="L3888" s="19">
        <f>IF(Tabelle1[[#This Row],[Heizleistung (55°C)]]=0,Tabelle1[[#This Row],[Heizleistung (35°C)]],(Tabelle1[[#This Row],[Heizleistung (35°C)]]+Tabelle1[[#This Row],[Heizleistung (55°C)]])/2)</f>
        <v>378.14</v>
      </c>
      <c r="M3888" s="20">
        <f>IF(Tabelle1[[#This Row],[Etas 55°C]]=0,0,(Tabelle1[[#This Row],[Etas 35°C]]*0.8+Tabelle1[[#This Row],[Etas 55°C]]*0.2))*2.5</f>
        <v>0</v>
      </c>
      <c r="N3888" s="21" t="str">
        <f>IF(-(Tabelle1[[#This Row],[80%/20% SCOP]]-5.5)/5.5=1,"n.a.",-(Tabelle1[[#This Row],[80%/20% SCOP]]-5.5)/5.5)</f>
        <v>n.a.</v>
      </c>
    </row>
    <row r="3889" spans="1:14" ht="20.100000000000001" customHeight="1" x14ac:dyDescent="0.25">
      <c r="A3889" s="24">
        <v>16009376</v>
      </c>
      <c r="B3889" s="15" t="s">
        <v>3161</v>
      </c>
      <c r="C3889" s="15" t="s">
        <v>3956</v>
      </c>
      <c r="D3889" s="16" t="s">
        <v>2</v>
      </c>
      <c r="E3889" s="17">
        <v>6</v>
      </c>
      <c r="F3889" s="18">
        <v>1.78</v>
      </c>
      <c r="G3889" s="17">
        <v>6</v>
      </c>
      <c r="H3889" s="18">
        <v>1.34</v>
      </c>
      <c r="I3889" s="16" t="s">
        <v>40</v>
      </c>
      <c r="J3889" s="16" t="s">
        <v>4</v>
      </c>
      <c r="K3889" s="16" t="s">
        <v>4</v>
      </c>
      <c r="L3889" s="19">
        <f>IF(Tabelle1[[#This Row],[Heizleistung (55°C)]]=0,Tabelle1[[#This Row],[Heizleistung (35°C)]],(Tabelle1[[#This Row],[Heizleistung (35°C)]]+Tabelle1[[#This Row],[Heizleistung (55°C)]])/2)</f>
        <v>6</v>
      </c>
      <c r="M3889" s="20">
        <f>IF(Tabelle1[[#This Row],[Etas 55°C]]=0,0,(Tabelle1[[#This Row],[Etas 35°C]]*0.8+Tabelle1[[#This Row],[Etas 55°C]]*0.2))*2.5</f>
        <v>4.2300000000000004</v>
      </c>
      <c r="N3889" s="21">
        <f>IF(-(Tabelle1[[#This Row],[80%/20% SCOP]]-5.5)/5.5=1,"n.a.",-(Tabelle1[[#This Row],[80%/20% SCOP]]-5.5)/5.5)</f>
        <v>0.23090909090909084</v>
      </c>
    </row>
    <row r="3890" spans="1:14" ht="20.100000000000001" customHeight="1" x14ac:dyDescent="0.25">
      <c r="A3890" s="24">
        <v>16011417</v>
      </c>
      <c r="B3890" s="15" t="s">
        <v>3161</v>
      </c>
      <c r="C3890" s="15" t="s">
        <v>3957</v>
      </c>
      <c r="D3890" s="16" t="s">
        <v>2</v>
      </c>
      <c r="E3890" s="17">
        <v>8</v>
      </c>
      <c r="F3890" s="18">
        <v>1.76</v>
      </c>
      <c r="G3890" s="17">
        <v>8</v>
      </c>
      <c r="H3890" s="18">
        <v>1.4</v>
      </c>
      <c r="I3890" s="16" t="s">
        <v>3</v>
      </c>
      <c r="J3890" s="16" t="s">
        <v>4</v>
      </c>
      <c r="K3890" s="16" t="s">
        <v>4</v>
      </c>
      <c r="L3890" s="19">
        <f>IF(Tabelle1[[#This Row],[Heizleistung (55°C)]]=0,Tabelle1[[#This Row],[Heizleistung (35°C)]],(Tabelle1[[#This Row],[Heizleistung (35°C)]]+Tabelle1[[#This Row],[Heizleistung (55°C)]])/2)</f>
        <v>8</v>
      </c>
      <c r="M3890" s="20">
        <f>IF(Tabelle1[[#This Row],[Etas 55°C]]=0,0,(Tabelle1[[#This Row],[Etas 35°C]]*0.8+Tabelle1[[#This Row],[Etas 55°C]]*0.2))*2.5</f>
        <v>4.2200000000000006</v>
      </c>
      <c r="N3890" s="21">
        <f>IF(-(Tabelle1[[#This Row],[80%/20% SCOP]]-5.5)/5.5=1,"n.a.",-(Tabelle1[[#This Row],[80%/20% SCOP]]-5.5)/5.5)</f>
        <v>0.23272727272727262</v>
      </c>
    </row>
    <row r="3891" spans="1:14" ht="20.100000000000001" customHeight="1" x14ac:dyDescent="0.25">
      <c r="A3891" s="24">
        <v>16008006</v>
      </c>
      <c r="B3891" s="15" t="s">
        <v>3161</v>
      </c>
      <c r="C3891" s="15" t="s">
        <v>3958</v>
      </c>
      <c r="D3891" s="16" t="s">
        <v>2</v>
      </c>
      <c r="E3891" s="17">
        <v>323.22000000000003</v>
      </c>
      <c r="F3891" s="18">
        <v>1.46</v>
      </c>
      <c r="G3891" s="17"/>
      <c r="H3891" s="16"/>
      <c r="I3891" s="16" t="s">
        <v>355</v>
      </c>
      <c r="J3891" s="16" t="s">
        <v>15</v>
      </c>
      <c r="K3891" s="16" t="s">
        <v>4</v>
      </c>
      <c r="L3891" s="19">
        <f>IF(Tabelle1[[#This Row],[Heizleistung (55°C)]]=0,Tabelle1[[#This Row],[Heizleistung (35°C)]],(Tabelle1[[#This Row],[Heizleistung (35°C)]]+Tabelle1[[#This Row],[Heizleistung (55°C)]])/2)</f>
        <v>323.22000000000003</v>
      </c>
      <c r="M3891" s="20">
        <f>IF(Tabelle1[[#This Row],[Etas 55°C]]=0,0,(Tabelle1[[#This Row],[Etas 35°C]]*0.8+Tabelle1[[#This Row],[Etas 55°C]]*0.2))*2.5</f>
        <v>0</v>
      </c>
      <c r="N3891" s="21" t="str">
        <f>IF(-(Tabelle1[[#This Row],[80%/20% SCOP]]-5.5)/5.5=1,"n.a.",-(Tabelle1[[#This Row],[80%/20% SCOP]]-5.5)/5.5)</f>
        <v>n.a.</v>
      </c>
    </row>
    <row r="3892" spans="1:14" ht="20.100000000000001" customHeight="1" x14ac:dyDescent="0.25">
      <c r="A3892" s="24">
        <v>16008960</v>
      </c>
      <c r="B3892" s="15" t="s">
        <v>3161</v>
      </c>
      <c r="C3892" s="15" t="s">
        <v>3959</v>
      </c>
      <c r="D3892" s="16" t="s">
        <v>2</v>
      </c>
      <c r="E3892" s="17">
        <v>6.6</v>
      </c>
      <c r="F3892" s="18">
        <v>1.87</v>
      </c>
      <c r="G3892" s="17">
        <v>6</v>
      </c>
      <c r="H3892" s="18">
        <v>1.33</v>
      </c>
      <c r="I3892" s="16" t="s">
        <v>40</v>
      </c>
      <c r="J3892" s="16" t="s">
        <v>4</v>
      </c>
      <c r="K3892" s="16" t="s">
        <v>4</v>
      </c>
      <c r="L3892" s="19">
        <f>IF(Tabelle1[[#This Row],[Heizleistung (55°C)]]=0,Tabelle1[[#This Row],[Heizleistung (35°C)]],(Tabelle1[[#This Row],[Heizleistung (35°C)]]+Tabelle1[[#This Row],[Heizleistung (55°C)]])/2)</f>
        <v>6.3</v>
      </c>
      <c r="M3892" s="20">
        <f>IF(Tabelle1[[#This Row],[Etas 55°C]]=0,0,(Tabelle1[[#This Row],[Etas 35°C]]*0.8+Tabelle1[[#This Row],[Etas 55°C]]*0.2))*2.5</f>
        <v>4.4050000000000002</v>
      </c>
      <c r="N3892" s="21">
        <f>IF(-(Tabelle1[[#This Row],[80%/20% SCOP]]-5.5)/5.5=1,"n.a.",-(Tabelle1[[#This Row],[80%/20% SCOP]]-5.5)/5.5)</f>
        <v>0.19909090909090904</v>
      </c>
    </row>
    <row r="3893" spans="1:14" ht="20.100000000000001" customHeight="1" x14ac:dyDescent="0.25">
      <c r="A3893" s="24">
        <v>16008050</v>
      </c>
      <c r="B3893" s="15" t="s">
        <v>3161</v>
      </c>
      <c r="C3893" s="15" t="s">
        <v>3960</v>
      </c>
      <c r="D3893" s="16" t="s">
        <v>2</v>
      </c>
      <c r="E3893" s="17">
        <v>367.47</v>
      </c>
      <c r="F3893" s="18">
        <v>1.67</v>
      </c>
      <c r="G3893" s="17"/>
      <c r="H3893" s="16"/>
      <c r="I3893" s="16" t="s">
        <v>130</v>
      </c>
      <c r="J3893" s="16" t="s">
        <v>15</v>
      </c>
      <c r="K3893" s="16" t="s">
        <v>4</v>
      </c>
      <c r="L3893" s="19">
        <f>IF(Tabelle1[[#This Row],[Heizleistung (55°C)]]=0,Tabelle1[[#This Row],[Heizleistung (35°C)]],(Tabelle1[[#This Row],[Heizleistung (35°C)]]+Tabelle1[[#This Row],[Heizleistung (55°C)]])/2)</f>
        <v>367.47</v>
      </c>
      <c r="M3893" s="20">
        <f>IF(Tabelle1[[#This Row],[Etas 55°C]]=0,0,(Tabelle1[[#This Row],[Etas 35°C]]*0.8+Tabelle1[[#This Row],[Etas 55°C]]*0.2))*2.5</f>
        <v>0</v>
      </c>
      <c r="N3893" s="21" t="str">
        <f>IF(-(Tabelle1[[#This Row],[80%/20% SCOP]]-5.5)/5.5=1,"n.a.",-(Tabelle1[[#This Row],[80%/20% SCOP]]-5.5)/5.5)</f>
        <v>n.a.</v>
      </c>
    </row>
    <row r="3894" spans="1:14" ht="20.100000000000001" customHeight="1" x14ac:dyDescent="0.25">
      <c r="A3894" s="24">
        <v>16008533</v>
      </c>
      <c r="B3894" s="15" t="s">
        <v>3161</v>
      </c>
      <c r="C3894" s="15" t="s">
        <v>3961</v>
      </c>
      <c r="D3894" s="16" t="s">
        <v>2</v>
      </c>
      <c r="E3894" s="17">
        <v>81.17</v>
      </c>
      <c r="F3894" s="18">
        <v>1.54</v>
      </c>
      <c r="G3894" s="17"/>
      <c r="H3894" s="16"/>
      <c r="I3894" s="16" t="s">
        <v>109</v>
      </c>
      <c r="J3894" s="16" t="s">
        <v>15</v>
      </c>
      <c r="K3894" s="16" t="s">
        <v>4</v>
      </c>
      <c r="L3894" s="19">
        <f>IF(Tabelle1[[#This Row],[Heizleistung (55°C)]]=0,Tabelle1[[#This Row],[Heizleistung (35°C)]],(Tabelle1[[#This Row],[Heizleistung (35°C)]]+Tabelle1[[#This Row],[Heizleistung (55°C)]])/2)</f>
        <v>81.17</v>
      </c>
      <c r="M3894" s="20">
        <f>IF(Tabelle1[[#This Row],[Etas 55°C]]=0,0,(Tabelle1[[#This Row],[Etas 35°C]]*0.8+Tabelle1[[#This Row],[Etas 55°C]]*0.2))*2.5</f>
        <v>0</v>
      </c>
      <c r="N3894" s="21" t="str">
        <f>IF(-(Tabelle1[[#This Row],[80%/20% SCOP]]-5.5)/5.5=1,"n.a.",-(Tabelle1[[#This Row],[80%/20% SCOP]]-5.5)/5.5)</f>
        <v>n.a.</v>
      </c>
    </row>
    <row r="3895" spans="1:14" ht="20.100000000000001" customHeight="1" x14ac:dyDescent="0.25">
      <c r="A3895" s="24">
        <v>16010797</v>
      </c>
      <c r="B3895" s="15" t="s">
        <v>3161</v>
      </c>
      <c r="C3895" s="15" t="s">
        <v>3962</v>
      </c>
      <c r="D3895" s="16" t="s">
        <v>2</v>
      </c>
      <c r="E3895" s="17">
        <v>5</v>
      </c>
      <c r="F3895" s="18">
        <v>1.82</v>
      </c>
      <c r="G3895" s="17">
        <v>5</v>
      </c>
      <c r="H3895" s="18">
        <v>1.38</v>
      </c>
      <c r="I3895" s="16" t="s">
        <v>3</v>
      </c>
      <c r="J3895" s="16" t="s">
        <v>4</v>
      </c>
      <c r="K3895" s="16" t="s">
        <v>4</v>
      </c>
      <c r="L3895" s="19">
        <f>IF(Tabelle1[[#This Row],[Heizleistung (55°C)]]=0,Tabelle1[[#This Row],[Heizleistung (35°C)]],(Tabelle1[[#This Row],[Heizleistung (35°C)]]+Tabelle1[[#This Row],[Heizleistung (55°C)]])/2)</f>
        <v>5</v>
      </c>
      <c r="M3895" s="20">
        <f>IF(Tabelle1[[#This Row],[Etas 55°C]]=0,0,(Tabelle1[[#This Row],[Etas 35°C]]*0.8+Tabelle1[[#This Row],[Etas 55°C]]*0.2))*2.5</f>
        <v>4.33</v>
      </c>
      <c r="N3895" s="21">
        <f>IF(-(Tabelle1[[#This Row],[80%/20% SCOP]]-5.5)/5.5=1,"n.a.",-(Tabelle1[[#This Row],[80%/20% SCOP]]-5.5)/5.5)</f>
        <v>0.21272727272727271</v>
      </c>
    </row>
    <row r="3896" spans="1:14" ht="20.100000000000001" customHeight="1" x14ac:dyDescent="0.25">
      <c r="A3896" s="24">
        <v>16007944</v>
      </c>
      <c r="B3896" s="15" t="s">
        <v>3161</v>
      </c>
      <c r="C3896" s="15" t="s">
        <v>3963</v>
      </c>
      <c r="D3896" s="16" t="s">
        <v>2</v>
      </c>
      <c r="E3896" s="17">
        <v>5.0999999999999996</v>
      </c>
      <c r="F3896" s="18">
        <v>1.87</v>
      </c>
      <c r="G3896" s="17">
        <v>4.5999999999999996</v>
      </c>
      <c r="H3896" s="18">
        <v>1.32</v>
      </c>
      <c r="I3896" s="16" t="s">
        <v>40</v>
      </c>
      <c r="J3896" s="16" t="s">
        <v>4</v>
      </c>
      <c r="K3896" s="16" t="s">
        <v>4</v>
      </c>
      <c r="L3896" s="19">
        <f>IF(Tabelle1[[#This Row],[Heizleistung (55°C)]]=0,Tabelle1[[#This Row],[Heizleistung (35°C)]],(Tabelle1[[#This Row],[Heizleistung (35°C)]]+Tabelle1[[#This Row],[Heizleistung (55°C)]])/2)</f>
        <v>4.8499999999999996</v>
      </c>
      <c r="M3896" s="20">
        <f>IF(Tabelle1[[#This Row],[Etas 55°C]]=0,0,(Tabelle1[[#This Row],[Etas 35°C]]*0.8+Tabelle1[[#This Row],[Etas 55°C]]*0.2))*2.5</f>
        <v>4.4000000000000004</v>
      </c>
      <c r="N3896" s="21">
        <f>IF(-(Tabelle1[[#This Row],[80%/20% SCOP]]-5.5)/5.5=1,"n.a.",-(Tabelle1[[#This Row],[80%/20% SCOP]]-5.5)/5.5)</f>
        <v>0.19999999999999993</v>
      </c>
    </row>
    <row r="3897" spans="1:14" ht="20.100000000000001" customHeight="1" x14ac:dyDescent="0.25">
      <c r="A3897" s="24">
        <v>16014332</v>
      </c>
      <c r="B3897" s="15" t="s">
        <v>3161</v>
      </c>
      <c r="C3897" s="15" t="s">
        <v>3964</v>
      </c>
      <c r="D3897" s="16" t="s">
        <v>2</v>
      </c>
      <c r="E3897" s="17">
        <v>8</v>
      </c>
      <c r="F3897" s="18">
        <v>1.87</v>
      </c>
      <c r="G3897" s="17">
        <v>8</v>
      </c>
      <c r="H3897" s="18">
        <v>1.4</v>
      </c>
      <c r="I3897" s="16" t="s">
        <v>40</v>
      </c>
      <c r="J3897" s="16" t="s">
        <v>4</v>
      </c>
      <c r="K3897" s="16" t="s">
        <v>4</v>
      </c>
      <c r="L3897" s="19">
        <f>IF(Tabelle1[[#This Row],[Heizleistung (55°C)]]=0,Tabelle1[[#This Row],[Heizleistung (35°C)]],(Tabelle1[[#This Row],[Heizleistung (35°C)]]+Tabelle1[[#This Row],[Heizleistung (55°C)]])/2)</f>
        <v>8</v>
      </c>
      <c r="M3897" s="20">
        <f>IF(Tabelle1[[#This Row],[Etas 55°C]]=0,0,(Tabelle1[[#This Row],[Etas 35°C]]*0.8+Tabelle1[[#This Row],[Etas 55°C]]*0.2))*2.5</f>
        <v>4.4400000000000004</v>
      </c>
      <c r="N3897" s="21">
        <f>IF(-(Tabelle1[[#This Row],[80%/20% SCOP]]-5.5)/5.5=1,"n.a.",-(Tabelle1[[#This Row],[80%/20% SCOP]]-5.5)/5.5)</f>
        <v>0.19272727272727266</v>
      </c>
    </row>
    <row r="3898" spans="1:14" ht="20.100000000000001" customHeight="1" x14ac:dyDescent="0.25">
      <c r="A3898" s="24">
        <v>16008177</v>
      </c>
      <c r="B3898" s="15" t="s">
        <v>3161</v>
      </c>
      <c r="C3898" s="15" t="s">
        <v>3965</v>
      </c>
      <c r="D3898" s="16" t="s">
        <v>2</v>
      </c>
      <c r="E3898" s="17">
        <v>41.22</v>
      </c>
      <c r="F3898" s="18">
        <v>1.6</v>
      </c>
      <c r="G3898" s="17"/>
      <c r="H3898" s="16"/>
      <c r="I3898" s="16" t="s">
        <v>109</v>
      </c>
      <c r="J3898" s="16" t="s">
        <v>15</v>
      </c>
      <c r="K3898" s="16" t="s">
        <v>4</v>
      </c>
      <c r="L3898" s="19">
        <f>IF(Tabelle1[[#This Row],[Heizleistung (55°C)]]=0,Tabelle1[[#This Row],[Heizleistung (35°C)]],(Tabelle1[[#This Row],[Heizleistung (35°C)]]+Tabelle1[[#This Row],[Heizleistung (55°C)]])/2)</f>
        <v>41.22</v>
      </c>
      <c r="M3898" s="20">
        <f>IF(Tabelle1[[#This Row],[Etas 55°C]]=0,0,(Tabelle1[[#This Row],[Etas 35°C]]*0.8+Tabelle1[[#This Row],[Etas 55°C]]*0.2))*2.5</f>
        <v>0</v>
      </c>
      <c r="N3898" s="21" t="str">
        <f>IF(-(Tabelle1[[#This Row],[80%/20% SCOP]]-5.5)/5.5=1,"n.a.",-(Tabelle1[[#This Row],[80%/20% SCOP]]-5.5)/5.5)</f>
        <v>n.a.</v>
      </c>
    </row>
    <row r="3899" spans="1:14" ht="20.100000000000001" customHeight="1" x14ac:dyDescent="0.25">
      <c r="A3899" s="24">
        <v>16014195</v>
      </c>
      <c r="B3899" s="15" t="s">
        <v>3161</v>
      </c>
      <c r="C3899" s="15" t="s">
        <v>3966</v>
      </c>
      <c r="D3899" s="16" t="s">
        <v>2</v>
      </c>
      <c r="E3899" s="17">
        <v>4.7</v>
      </c>
      <c r="F3899" s="18">
        <v>1.96</v>
      </c>
      <c r="G3899" s="17">
        <v>4.5</v>
      </c>
      <c r="H3899" s="18">
        <v>1.33</v>
      </c>
      <c r="I3899" s="16" t="s">
        <v>40</v>
      </c>
      <c r="J3899" s="16" t="s">
        <v>4</v>
      </c>
      <c r="K3899" s="16" t="s">
        <v>4</v>
      </c>
      <c r="L3899" s="19">
        <f>IF(Tabelle1[[#This Row],[Heizleistung (55°C)]]=0,Tabelle1[[#This Row],[Heizleistung (35°C)]],(Tabelle1[[#This Row],[Heizleistung (35°C)]]+Tabelle1[[#This Row],[Heizleistung (55°C)]])/2)</f>
        <v>4.5999999999999996</v>
      </c>
      <c r="M3899" s="20">
        <f>IF(Tabelle1[[#This Row],[Etas 55°C]]=0,0,(Tabelle1[[#This Row],[Etas 35°C]]*0.8+Tabelle1[[#This Row],[Etas 55°C]]*0.2))*2.5</f>
        <v>4.585</v>
      </c>
      <c r="N3899" s="21">
        <f>IF(-(Tabelle1[[#This Row],[80%/20% SCOP]]-5.5)/5.5=1,"n.a.",-(Tabelle1[[#This Row],[80%/20% SCOP]]-5.5)/5.5)</f>
        <v>0.16636363636363638</v>
      </c>
    </row>
    <row r="3900" spans="1:14" ht="20.100000000000001" customHeight="1" x14ac:dyDescent="0.25">
      <c r="A3900" s="24">
        <v>16008084</v>
      </c>
      <c r="B3900" s="15" t="s">
        <v>3161</v>
      </c>
      <c r="C3900" s="15" t="s">
        <v>3967</v>
      </c>
      <c r="D3900" s="16" t="s">
        <v>2</v>
      </c>
      <c r="E3900" s="17">
        <v>378.14</v>
      </c>
      <c r="F3900" s="18">
        <v>1.55</v>
      </c>
      <c r="G3900" s="17"/>
      <c r="H3900" s="16"/>
      <c r="I3900" s="16" t="s">
        <v>355</v>
      </c>
      <c r="J3900" s="16" t="s">
        <v>15</v>
      </c>
      <c r="K3900" s="16" t="s">
        <v>4</v>
      </c>
      <c r="L3900" s="19">
        <f>IF(Tabelle1[[#This Row],[Heizleistung (55°C)]]=0,Tabelle1[[#This Row],[Heizleistung (35°C)]],(Tabelle1[[#This Row],[Heizleistung (35°C)]]+Tabelle1[[#This Row],[Heizleistung (55°C)]])/2)</f>
        <v>378.14</v>
      </c>
      <c r="M3900" s="20">
        <f>IF(Tabelle1[[#This Row],[Etas 55°C]]=0,0,(Tabelle1[[#This Row],[Etas 35°C]]*0.8+Tabelle1[[#This Row],[Etas 55°C]]*0.2))*2.5</f>
        <v>0</v>
      </c>
      <c r="N3900" s="21" t="str">
        <f>IF(-(Tabelle1[[#This Row],[80%/20% SCOP]]-5.5)/5.5=1,"n.a.",-(Tabelle1[[#This Row],[80%/20% SCOP]]-5.5)/5.5)</f>
        <v>n.a.</v>
      </c>
    </row>
    <row r="3901" spans="1:14" ht="20.100000000000001" customHeight="1" x14ac:dyDescent="0.25">
      <c r="A3901" s="24">
        <v>16018667</v>
      </c>
      <c r="B3901" s="15" t="s">
        <v>3161</v>
      </c>
      <c r="C3901" s="15" t="s">
        <v>3968</v>
      </c>
      <c r="D3901" s="16" t="s">
        <v>2</v>
      </c>
      <c r="E3901" s="17">
        <v>6.5</v>
      </c>
      <c r="F3901" s="18">
        <v>1.94</v>
      </c>
      <c r="G3901" s="17">
        <v>6.5</v>
      </c>
      <c r="H3901" s="18">
        <v>1.41</v>
      </c>
      <c r="I3901" s="16" t="s">
        <v>40</v>
      </c>
      <c r="J3901" s="16" t="s">
        <v>4</v>
      </c>
      <c r="K3901" s="16" t="s">
        <v>4</v>
      </c>
      <c r="L3901" s="19">
        <f>IF(Tabelle1[[#This Row],[Heizleistung (55°C)]]=0,Tabelle1[[#This Row],[Heizleistung (35°C)]],(Tabelle1[[#This Row],[Heizleistung (35°C)]]+Tabelle1[[#This Row],[Heizleistung (55°C)]])/2)</f>
        <v>6.5</v>
      </c>
      <c r="M3901" s="20">
        <f>IF(Tabelle1[[#This Row],[Etas 55°C]]=0,0,(Tabelle1[[#This Row],[Etas 35°C]]*0.8+Tabelle1[[#This Row],[Etas 55°C]]*0.2))*2.5</f>
        <v>4.585</v>
      </c>
      <c r="N3901" s="21">
        <f>IF(-(Tabelle1[[#This Row],[80%/20% SCOP]]-5.5)/5.5=1,"n.a.",-(Tabelle1[[#This Row],[80%/20% SCOP]]-5.5)/5.5)</f>
        <v>0.16636363636363638</v>
      </c>
    </row>
    <row r="3902" spans="1:14" ht="20.100000000000001" customHeight="1" x14ac:dyDescent="0.25">
      <c r="A3902" s="24">
        <v>16008759</v>
      </c>
      <c r="B3902" s="15" t="s">
        <v>3161</v>
      </c>
      <c r="C3902" s="15" t="s">
        <v>3969</v>
      </c>
      <c r="D3902" s="16" t="s">
        <v>2</v>
      </c>
      <c r="E3902" s="17">
        <v>265.89</v>
      </c>
      <c r="F3902" s="18">
        <v>1.51</v>
      </c>
      <c r="G3902" s="17"/>
      <c r="H3902" s="16"/>
      <c r="I3902" s="16" t="s">
        <v>109</v>
      </c>
      <c r="J3902" s="16" t="s">
        <v>15</v>
      </c>
      <c r="K3902" s="16" t="s">
        <v>4</v>
      </c>
      <c r="L3902" s="19">
        <f>IF(Tabelle1[[#This Row],[Heizleistung (55°C)]]=0,Tabelle1[[#This Row],[Heizleistung (35°C)]],(Tabelle1[[#This Row],[Heizleistung (35°C)]]+Tabelle1[[#This Row],[Heizleistung (55°C)]])/2)</f>
        <v>265.89</v>
      </c>
      <c r="M3902" s="20">
        <f>IF(Tabelle1[[#This Row],[Etas 55°C]]=0,0,(Tabelle1[[#This Row],[Etas 35°C]]*0.8+Tabelle1[[#This Row],[Etas 55°C]]*0.2))*2.5</f>
        <v>0</v>
      </c>
      <c r="N3902" s="21" t="str">
        <f>IF(-(Tabelle1[[#This Row],[80%/20% SCOP]]-5.5)/5.5=1,"n.a.",-(Tabelle1[[#This Row],[80%/20% SCOP]]-5.5)/5.5)</f>
        <v>n.a.</v>
      </c>
    </row>
    <row r="3903" spans="1:14" ht="20.100000000000001" customHeight="1" x14ac:dyDescent="0.25">
      <c r="A3903" s="24">
        <v>16014243</v>
      </c>
      <c r="B3903" s="15" t="s">
        <v>3161</v>
      </c>
      <c r="C3903" s="15" t="s">
        <v>3970</v>
      </c>
      <c r="D3903" s="16" t="s">
        <v>2</v>
      </c>
      <c r="E3903" s="17">
        <v>6.6</v>
      </c>
      <c r="F3903" s="18">
        <v>1.83</v>
      </c>
      <c r="G3903" s="17">
        <v>7</v>
      </c>
      <c r="H3903" s="18">
        <v>1.33</v>
      </c>
      <c r="I3903" s="16" t="s">
        <v>40</v>
      </c>
      <c r="J3903" s="16" t="s">
        <v>4</v>
      </c>
      <c r="K3903" s="16" t="s">
        <v>4</v>
      </c>
      <c r="L3903" s="19">
        <f>IF(Tabelle1[[#This Row],[Heizleistung (55°C)]]=0,Tabelle1[[#This Row],[Heizleistung (35°C)]],(Tabelle1[[#This Row],[Heizleistung (35°C)]]+Tabelle1[[#This Row],[Heizleistung (55°C)]])/2)</f>
        <v>6.8</v>
      </c>
      <c r="M3903" s="20">
        <f>IF(Tabelle1[[#This Row],[Etas 55°C]]=0,0,(Tabelle1[[#This Row],[Etas 35°C]]*0.8+Tabelle1[[#This Row],[Etas 55°C]]*0.2))*2.5</f>
        <v>4.3250000000000002</v>
      </c>
      <c r="N3903" s="21">
        <f>IF(-(Tabelle1[[#This Row],[80%/20% SCOP]]-5.5)/5.5=1,"n.a.",-(Tabelle1[[#This Row],[80%/20% SCOP]]-5.5)/5.5)</f>
        <v>0.2136363636363636</v>
      </c>
    </row>
    <row r="3904" spans="1:14" ht="20.100000000000001" customHeight="1" x14ac:dyDescent="0.25">
      <c r="A3904" s="24">
        <v>16008386</v>
      </c>
      <c r="B3904" s="15" t="s">
        <v>3161</v>
      </c>
      <c r="C3904" s="15" t="s">
        <v>3971</v>
      </c>
      <c r="D3904" s="16" t="s">
        <v>2</v>
      </c>
      <c r="E3904" s="17">
        <v>107.14</v>
      </c>
      <c r="F3904" s="18">
        <v>1.46</v>
      </c>
      <c r="G3904" s="17"/>
      <c r="H3904" s="16"/>
      <c r="I3904" s="16" t="s">
        <v>109</v>
      </c>
      <c r="J3904" s="16" t="s">
        <v>15</v>
      </c>
      <c r="K3904" s="16" t="s">
        <v>4</v>
      </c>
      <c r="L3904" s="19">
        <f>IF(Tabelle1[[#This Row],[Heizleistung (55°C)]]=0,Tabelle1[[#This Row],[Heizleistung (35°C)]],(Tabelle1[[#This Row],[Heizleistung (35°C)]]+Tabelle1[[#This Row],[Heizleistung (55°C)]])/2)</f>
        <v>107.14</v>
      </c>
      <c r="M3904" s="20">
        <f>IF(Tabelle1[[#This Row],[Etas 55°C]]=0,0,(Tabelle1[[#This Row],[Etas 35°C]]*0.8+Tabelle1[[#This Row],[Etas 55°C]]*0.2))*2.5</f>
        <v>0</v>
      </c>
      <c r="N3904" s="21" t="str">
        <f>IF(-(Tabelle1[[#This Row],[80%/20% SCOP]]-5.5)/5.5=1,"n.a.",-(Tabelle1[[#This Row],[80%/20% SCOP]]-5.5)/5.5)</f>
        <v>n.a.</v>
      </c>
    </row>
    <row r="3905" spans="1:14" ht="20.100000000000001" customHeight="1" x14ac:dyDescent="0.25">
      <c r="A3905" s="24">
        <v>16008140</v>
      </c>
      <c r="B3905" s="15" t="s">
        <v>3161</v>
      </c>
      <c r="C3905" s="15" t="s">
        <v>3972</v>
      </c>
      <c r="D3905" s="16" t="s">
        <v>2</v>
      </c>
      <c r="E3905" s="17">
        <v>208.81</v>
      </c>
      <c r="F3905" s="18">
        <v>1.5</v>
      </c>
      <c r="G3905" s="17"/>
      <c r="H3905" s="16"/>
      <c r="I3905" s="16" t="s">
        <v>355</v>
      </c>
      <c r="J3905" s="16" t="s">
        <v>15</v>
      </c>
      <c r="K3905" s="16" t="s">
        <v>4</v>
      </c>
      <c r="L3905" s="19">
        <f>IF(Tabelle1[[#This Row],[Heizleistung (55°C)]]=0,Tabelle1[[#This Row],[Heizleistung (35°C)]],(Tabelle1[[#This Row],[Heizleistung (35°C)]]+Tabelle1[[#This Row],[Heizleistung (55°C)]])/2)</f>
        <v>208.81</v>
      </c>
      <c r="M3905" s="20">
        <f>IF(Tabelle1[[#This Row],[Etas 55°C]]=0,0,(Tabelle1[[#This Row],[Etas 35°C]]*0.8+Tabelle1[[#This Row],[Etas 55°C]]*0.2))*2.5</f>
        <v>0</v>
      </c>
      <c r="N3905" s="21" t="str">
        <f>IF(-(Tabelle1[[#This Row],[80%/20% SCOP]]-5.5)/5.5=1,"n.a.",-(Tabelle1[[#This Row],[80%/20% SCOP]]-5.5)/5.5)</f>
        <v>n.a.</v>
      </c>
    </row>
    <row r="3906" spans="1:14" ht="20.100000000000001" customHeight="1" x14ac:dyDescent="0.25">
      <c r="A3906" s="24">
        <v>16014346</v>
      </c>
      <c r="B3906" s="15" t="s">
        <v>3161</v>
      </c>
      <c r="C3906" s="15" t="s">
        <v>3973</v>
      </c>
      <c r="D3906" s="16" t="s">
        <v>2</v>
      </c>
      <c r="E3906" s="17">
        <v>10</v>
      </c>
      <c r="F3906" s="18">
        <v>1.86</v>
      </c>
      <c r="G3906" s="17">
        <v>10</v>
      </c>
      <c r="H3906" s="18">
        <v>1.42</v>
      </c>
      <c r="I3906" s="16" t="s">
        <v>40</v>
      </c>
      <c r="J3906" s="16" t="s">
        <v>4</v>
      </c>
      <c r="K3906" s="16" t="s">
        <v>4</v>
      </c>
      <c r="L3906" s="19">
        <f>IF(Tabelle1[[#This Row],[Heizleistung (55°C)]]=0,Tabelle1[[#This Row],[Heizleistung (35°C)]],(Tabelle1[[#This Row],[Heizleistung (35°C)]]+Tabelle1[[#This Row],[Heizleistung (55°C)]])/2)</f>
        <v>10</v>
      </c>
      <c r="M3906" s="20">
        <f>IF(Tabelle1[[#This Row],[Etas 55°C]]=0,0,(Tabelle1[[#This Row],[Etas 35°C]]*0.8+Tabelle1[[#This Row],[Etas 55°C]]*0.2))*2.5</f>
        <v>4.4300000000000006</v>
      </c>
      <c r="N3906" s="21">
        <f>IF(-(Tabelle1[[#This Row],[80%/20% SCOP]]-5.5)/5.5=1,"n.a.",-(Tabelle1[[#This Row],[80%/20% SCOP]]-5.5)/5.5)</f>
        <v>0.19454545454545444</v>
      </c>
    </row>
    <row r="3907" spans="1:14" ht="20.100000000000001" customHeight="1" x14ac:dyDescent="0.25">
      <c r="A3907" s="24">
        <v>16011698</v>
      </c>
      <c r="B3907" s="15" t="s">
        <v>3161</v>
      </c>
      <c r="C3907" s="15" t="s">
        <v>3974</v>
      </c>
      <c r="D3907" s="16" t="s">
        <v>2</v>
      </c>
      <c r="E3907" s="17">
        <v>80.42</v>
      </c>
      <c r="F3907" s="18">
        <v>1.69</v>
      </c>
      <c r="G3907" s="17">
        <v>82.33</v>
      </c>
      <c r="H3907" s="18">
        <v>1.33</v>
      </c>
      <c r="I3907" s="16" t="s">
        <v>40</v>
      </c>
      <c r="J3907" s="16" t="s">
        <v>15</v>
      </c>
      <c r="K3907" s="16" t="s">
        <v>4</v>
      </c>
      <c r="L3907" s="19">
        <f>IF(Tabelle1[[#This Row],[Heizleistung (55°C)]]=0,Tabelle1[[#This Row],[Heizleistung (35°C)]],(Tabelle1[[#This Row],[Heizleistung (35°C)]]+Tabelle1[[#This Row],[Heizleistung (55°C)]])/2)</f>
        <v>81.375</v>
      </c>
      <c r="M3907" s="20">
        <f>IF(Tabelle1[[#This Row],[Etas 55°C]]=0,0,(Tabelle1[[#This Row],[Etas 35°C]]*0.8+Tabelle1[[#This Row],[Etas 55°C]]*0.2))*2.5</f>
        <v>4.0449999999999999</v>
      </c>
      <c r="N3907" s="21">
        <f>IF(-(Tabelle1[[#This Row],[80%/20% SCOP]]-5.5)/5.5=1,"n.a.",-(Tabelle1[[#This Row],[80%/20% SCOP]]-5.5)/5.5)</f>
        <v>0.26454545454545458</v>
      </c>
    </row>
    <row r="3908" spans="1:14" ht="20.100000000000001" customHeight="1" x14ac:dyDescent="0.25">
      <c r="A3908" s="24">
        <v>16008326</v>
      </c>
      <c r="B3908" s="15" t="s">
        <v>3161</v>
      </c>
      <c r="C3908" s="15" t="s">
        <v>3975</v>
      </c>
      <c r="D3908" s="16" t="s">
        <v>2</v>
      </c>
      <c r="E3908" s="17">
        <v>206.01</v>
      </c>
      <c r="F3908" s="18">
        <v>1.59</v>
      </c>
      <c r="G3908" s="17"/>
      <c r="H3908" s="16"/>
      <c r="I3908" s="16" t="s">
        <v>109</v>
      </c>
      <c r="J3908" s="16" t="s">
        <v>15</v>
      </c>
      <c r="K3908" s="16" t="s">
        <v>4</v>
      </c>
      <c r="L3908" s="19">
        <f>IF(Tabelle1[[#This Row],[Heizleistung (55°C)]]=0,Tabelle1[[#This Row],[Heizleistung (35°C)]],(Tabelle1[[#This Row],[Heizleistung (35°C)]]+Tabelle1[[#This Row],[Heizleistung (55°C)]])/2)</f>
        <v>206.01</v>
      </c>
      <c r="M3908" s="20">
        <f>IF(Tabelle1[[#This Row],[Etas 55°C]]=0,0,(Tabelle1[[#This Row],[Etas 35°C]]*0.8+Tabelle1[[#This Row],[Etas 55°C]]*0.2))*2.5</f>
        <v>0</v>
      </c>
      <c r="N3908" s="21" t="str">
        <f>IF(-(Tabelle1[[#This Row],[80%/20% SCOP]]-5.5)/5.5=1,"n.a.",-(Tabelle1[[#This Row],[80%/20% SCOP]]-5.5)/5.5)</f>
        <v>n.a.</v>
      </c>
    </row>
    <row r="3909" spans="1:14" ht="20.100000000000001" customHeight="1" x14ac:dyDescent="0.25">
      <c r="A3909" s="24">
        <v>16014348</v>
      </c>
      <c r="B3909" s="15" t="s">
        <v>3161</v>
      </c>
      <c r="C3909" s="15" t="s">
        <v>3976</v>
      </c>
      <c r="D3909" s="16" t="s">
        <v>2</v>
      </c>
      <c r="E3909" s="17">
        <v>10</v>
      </c>
      <c r="F3909" s="18">
        <v>1.86</v>
      </c>
      <c r="G3909" s="17">
        <v>10</v>
      </c>
      <c r="H3909" s="18">
        <v>1.42</v>
      </c>
      <c r="I3909" s="16" t="s">
        <v>40</v>
      </c>
      <c r="J3909" s="16" t="s">
        <v>4</v>
      </c>
      <c r="K3909" s="16" t="s">
        <v>4</v>
      </c>
      <c r="L3909" s="19">
        <f>IF(Tabelle1[[#This Row],[Heizleistung (55°C)]]=0,Tabelle1[[#This Row],[Heizleistung (35°C)]],(Tabelle1[[#This Row],[Heizleistung (35°C)]]+Tabelle1[[#This Row],[Heizleistung (55°C)]])/2)</f>
        <v>10</v>
      </c>
      <c r="M3909" s="20">
        <f>IF(Tabelle1[[#This Row],[Etas 55°C]]=0,0,(Tabelle1[[#This Row],[Etas 35°C]]*0.8+Tabelle1[[#This Row],[Etas 55°C]]*0.2))*2.5</f>
        <v>4.4300000000000006</v>
      </c>
      <c r="N3909" s="21">
        <f>IF(-(Tabelle1[[#This Row],[80%/20% SCOP]]-5.5)/5.5=1,"n.a.",-(Tabelle1[[#This Row],[80%/20% SCOP]]-5.5)/5.5)</f>
        <v>0.19454545454545444</v>
      </c>
    </row>
    <row r="3910" spans="1:14" ht="20.100000000000001" customHeight="1" x14ac:dyDescent="0.25">
      <c r="A3910" s="24">
        <v>16014206</v>
      </c>
      <c r="B3910" s="15" t="s">
        <v>3161</v>
      </c>
      <c r="C3910" s="15" t="s">
        <v>3977</v>
      </c>
      <c r="D3910" s="16" t="s">
        <v>2</v>
      </c>
      <c r="E3910" s="17">
        <v>6.1</v>
      </c>
      <c r="F3910" s="18">
        <v>1.89</v>
      </c>
      <c r="G3910" s="17">
        <v>6</v>
      </c>
      <c r="H3910" s="18">
        <v>1.36</v>
      </c>
      <c r="I3910" s="16" t="s">
        <v>40</v>
      </c>
      <c r="J3910" s="16" t="s">
        <v>4</v>
      </c>
      <c r="K3910" s="16" t="s">
        <v>4</v>
      </c>
      <c r="L3910" s="19">
        <f>IF(Tabelle1[[#This Row],[Heizleistung (55°C)]]=0,Tabelle1[[#This Row],[Heizleistung (35°C)]],(Tabelle1[[#This Row],[Heizleistung (35°C)]]+Tabelle1[[#This Row],[Heizleistung (55°C)]])/2)</f>
        <v>6.05</v>
      </c>
      <c r="M3910" s="20">
        <f>IF(Tabelle1[[#This Row],[Etas 55°C]]=0,0,(Tabelle1[[#This Row],[Etas 35°C]]*0.8+Tabelle1[[#This Row],[Etas 55°C]]*0.2))*2.5</f>
        <v>4.46</v>
      </c>
      <c r="N3910" s="21">
        <f>IF(-(Tabelle1[[#This Row],[80%/20% SCOP]]-5.5)/5.5=1,"n.a.",-(Tabelle1[[#This Row],[80%/20% SCOP]]-5.5)/5.5)</f>
        <v>0.18909090909090909</v>
      </c>
    </row>
    <row r="3911" spans="1:14" ht="20.100000000000001" customHeight="1" x14ac:dyDescent="0.25">
      <c r="A3911" s="24">
        <v>16008168</v>
      </c>
      <c r="B3911" s="15" t="s">
        <v>3161</v>
      </c>
      <c r="C3911" s="15" t="s">
        <v>3978</v>
      </c>
      <c r="D3911" s="16" t="s">
        <v>2</v>
      </c>
      <c r="E3911" s="17">
        <v>134.53</v>
      </c>
      <c r="F3911" s="18">
        <v>1.63</v>
      </c>
      <c r="G3911" s="17"/>
      <c r="H3911" s="16"/>
      <c r="I3911" s="16" t="s">
        <v>109</v>
      </c>
      <c r="J3911" s="16" t="s">
        <v>15</v>
      </c>
      <c r="K3911" s="16" t="s">
        <v>4</v>
      </c>
      <c r="L3911" s="19">
        <f>IF(Tabelle1[[#This Row],[Heizleistung (55°C)]]=0,Tabelle1[[#This Row],[Heizleistung (35°C)]],(Tabelle1[[#This Row],[Heizleistung (35°C)]]+Tabelle1[[#This Row],[Heizleistung (55°C)]])/2)</f>
        <v>134.53</v>
      </c>
      <c r="M3911" s="20">
        <f>IF(Tabelle1[[#This Row],[Etas 55°C]]=0,0,(Tabelle1[[#This Row],[Etas 35°C]]*0.8+Tabelle1[[#This Row],[Etas 55°C]]*0.2))*2.5</f>
        <v>0</v>
      </c>
      <c r="N3911" s="21" t="str">
        <f>IF(-(Tabelle1[[#This Row],[80%/20% SCOP]]-5.5)/5.5=1,"n.a.",-(Tabelle1[[#This Row],[80%/20% SCOP]]-5.5)/5.5)</f>
        <v>n.a.</v>
      </c>
    </row>
    <row r="3912" spans="1:14" ht="20.100000000000001" customHeight="1" x14ac:dyDescent="0.25">
      <c r="A3912" s="24">
        <v>16014280</v>
      </c>
      <c r="B3912" s="15" t="s">
        <v>3161</v>
      </c>
      <c r="C3912" s="15" t="s">
        <v>3979</v>
      </c>
      <c r="D3912" s="16" t="s">
        <v>2</v>
      </c>
      <c r="E3912" s="17">
        <v>6</v>
      </c>
      <c r="F3912" s="18">
        <v>1.85</v>
      </c>
      <c r="G3912" s="17">
        <v>6</v>
      </c>
      <c r="H3912" s="18">
        <v>1.28</v>
      </c>
      <c r="I3912" s="16" t="s">
        <v>40</v>
      </c>
      <c r="J3912" s="16" t="s">
        <v>4</v>
      </c>
      <c r="K3912" s="16" t="s">
        <v>4</v>
      </c>
      <c r="L3912" s="19">
        <f>IF(Tabelle1[[#This Row],[Heizleistung (55°C)]]=0,Tabelle1[[#This Row],[Heizleistung (35°C)]],(Tabelle1[[#This Row],[Heizleistung (35°C)]]+Tabelle1[[#This Row],[Heizleistung (55°C)]])/2)</f>
        <v>6</v>
      </c>
      <c r="M3912" s="20">
        <f>IF(Tabelle1[[#This Row],[Etas 55°C]]=0,0,(Tabelle1[[#This Row],[Etas 35°C]]*0.8+Tabelle1[[#This Row],[Etas 55°C]]*0.2))*2.5</f>
        <v>4.3400000000000007</v>
      </c>
      <c r="N3912" s="21">
        <f>IF(-(Tabelle1[[#This Row],[80%/20% SCOP]]-5.5)/5.5=1,"n.a.",-(Tabelle1[[#This Row],[80%/20% SCOP]]-5.5)/5.5)</f>
        <v>0.21090909090909077</v>
      </c>
    </row>
    <row r="3913" spans="1:14" ht="20.100000000000001" customHeight="1" x14ac:dyDescent="0.25">
      <c r="A3913" s="24">
        <v>16009390</v>
      </c>
      <c r="B3913" s="15" t="s">
        <v>3161</v>
      </c>
      <c r="C3913" s="15" t="s">
        <v>3980</v>
      </c>
      <c r="D3913" s="16" t="s">
        <v>2</v>
      </c>
      <c r="E3913" s="17">
        <v>8</v>
      </c>
      <c r="F3913" s="18">
        <v>1.81</v>
      </c>
      <c r="G3913" s="17">
        <v>8</v>
      </c>
      <c r="H3913" s="18">
        <v>1.35</v>
      </c>
      <c r="I3913" s="16" t="s">
        <v>40</v>
      </c>
      <c r="J3913" s="16" t="s">
        <v>4</v>
      </c>
      <c r="K3913" s="16" t="s">
        <v>4</v>
      </c>
      <c r="L3913" s="19">
        <f>IF(Tabelle1[[#This Row],[Heizleistung (55°C)]]=0,Tabelle1[[#This Row],[Heizleistung (35°C)]],(Tabelle1[[#This Row],[Heizleistung (35°C)]]+Tabelle1[[#This Row],[Heizleistung (55°C)]])/2)</f>
        <v>8</v>
      </c>
      <c r="M3913" s="20">
        <f>IF(Tabelle1[[#This Row],[Etas 55°C]]=0,0,(Tabelle1[[#This Row],[Etas 35°C]]*0.8+Tabelle1[[#This Row],[Etas 55°C]]*0.2))*2.5</f>
        <v>4.2950000000000008</v>
      </c>
      <c r="N3913" s="21">
        <f>IF(-(Tabelle1[[#This Row],[80%/20% SCOP]]-5.5)/5.5=1,"n.a.",-(Tabelle1[[#This Row],[80%/20% SCOP]]-5.5)/5.5)</f>
        <v>0.21909090909090895</v>
      </c>
    </row>
    <row r="3914" spans="1:14" ht="20.100000000000001" customHeight="1" x14ac:dyDescent="0.25">
      <c r="A3914" s="24">
        <v>16008516</v>
      </c>
      <c r="B3914" s="15" t="s">
        <v>3161</v>
      </c>
      <c r="C3914" s="15" t="s">
        <v>3981</v>
      </c>
      <c r="D3914" s="16" t="s">
        <v>2</v>
      </c>
      <c r="E3914" s="17">
        <v>107.14</v>
      </c>
      <c r="F3914" s="18">
        <v>1.46</v>
      </c>
      <c r="G3914" s="17"/>
      <c r="H3914" s="16"/>
      <c r="I3914" s="16" t="s">
        <v>109</v>
      </c>
      <c r="J3914" s="16" t="s">
        <v>15</v>
      </c>
      <c r="K3914" s="16" t="s">
        <v>4</v>
      </c>
      <c r="L3914" s="19">
        <f>IF(Tabelle1[[#This Row],[Heizleistung (55°C)]]=0,Tabelle1[[#This Row],[Heizleistung (35°C)]],(Tabelle1[[#This Row],[Heizleistung (35°C)]]+Tabelle1[[#This Row],[Heizleistung (55°C)]])/2)</f>
        <v>107.14</v>
      </c>
      <c r="M3914" s="20">
        <f>IF(Tabelle1[[#This Row],[Etas 55°C]]=0,0,(Tabelle1[[#This Row],[Etas 35°C]]*0.8+Tabelle1[[#This Row],[Etas 55°C]]*0.2))*2.5</f>
        <v>0</v>
      </c>
      <c r="N3914" s="21" t="str">
        <f>IF(-(Tabelle1[[#This Row],[80%/20% SCOP]]-5.5)/5.5=1,"n.a.",-(Tabelle1[[#This Row],[80%/20% SCOP]]-5.5)/5.5)</f>
        <v>n.a.</v>
      </c>
    </row>
    <row r="3915" spans="1:14" ht="20.100000000000001" customHeight="1" x14ac:dyDescent="0.25">
      <c r="A3915" s="24">
        <v>16016992</v>
      </c>
      <c r="B3915" s="15" t="s">
        <v>3161</v>
      </c>
      <c r="C3915" s="15" t="s">
        <v>3982</v>
      </c>
      <c r="D3915" s="16" t="s">
        <v>2</v>
      </c>
      <c r="E3915" s="17">
        <v>8</v>
      </c>
      <c r="F3915" s="18">
        <v>1.79</v>
      </c>
      <c r="G3915" s="17">
        <v>8</v>
      </c>
      <c r="H3915" s="18">
        <v>1.41</v>
      </c>
      <c r="I3915" s="16" t="s">
        <v>3</v>
      </c>
      <c r="J3915" s="16" t="s">
        <v>15</v>
      </c>
      <c r="K3915" s="16" t="s">
        <v>4</v>
      </c>
      <c r="L3915" s="19">
        <f>IF(Tabelle1[[#This Row],[Heizleistung (55°C)]]=0,Tabelle1[[#This Row],[Heizleistung (35°C)]],(Tabelle1[[#This Row],[Heizleistung (35°C)]]+Tabelle1[[#This Row],[Heizleistung (55°C)]])/2)</f>
        <v>8</v>
      </c>
      <c r="M3915" s="20">
        <f>IF(Tabelle1[[#This Row],[Etas 55°C]]=0,0,(Tabelle1[[#This Row],[Etas 35°C]]*0.8+Tabelle1[[#This Row],[Etas 55°C]]*0.2))*2.5</f>
        <v>4.2850000000000001</v>
      </c>
      <c r="N3915" s="21">
        <f>IF(-(Tabelle1[[#This Row],[80%/20% SCOP]]-5.5)/5.5=1,"n.a.",-(Tabelle1[[#This Row],[80%/20% SCOP]]-5.5)/5.5)</f>
        <v>0.22090909090909089</v>
      </c>
    </row>
    <row r="3916" spans="1:14" ht="20.100000000000001" customHeight="1" x14ac:dyDescent="0.25">
      <c r="A3916" s="24">
        <v>16009488</v>
      </c>
      <c r="B3916" s="15" t="s">
        <v>3161</v>
      </c>
      <c r="C3916" s="15" t="s">
        <v>3983</v>
      </c>
      <c r="D3916" s="16" t="s">
        <v>2</v>
      </c>
      <c r="E3916" s="17">
        <v>12</v>
      </c>
      <c r="F3916" s="18">
        <v>1.76</v>
      </c>
      <c r="G3916" s="17">
        <v>12</v>
      </c>
      <c r="H3916" s="18">
        <v>1.28</v>
      </c>
      <c r="I3916" s="16" t="s">
        <v>40</v>
      </c>
      <c r="J3916" s="16" t="s">
        <v>4</v>
      </c>
      <c r="K3916" s="16" t="s">
        <v>4</v>
      </c>
      <c r="L3916" s="19">
        <f>IF(Tabelle1[[#This Row],[Heizleistung (55°C)]]=0,Tabelle1[[#This Row],[Heizleistung (35°C)]],(Tabelle1[[#This Row],[Heizleistung (35°C)]]+Tabelle1[[#This Row],[Heizleistung (55°C)]])/2)</f>
        <v>12</v>
      </c>
      <c r="M3916" s="20">
        <f>IF(Tabelle1[[#This Row],[Etas 55°C]]=0,0,(Tabelle1[[#This Row],[Etas 35°C]]*0.8+Tabelle1[[#This Row],[Etas 55°C]]*0.2))*2.5</f>
        <v>4.16</v>
      </c>
      <c r="N3916" s="21">
        <f>IF(-(Tabelle1[[#This Row],[80%/20% SCOP]]-5.5)/5.5=1,"n.a.",-(Tabelle1[[#This Row],[80%/20% SCOP]]-5.5)/5.5)</f>
        <v>0.24363636363636362</v>
      </c>
    </row>
    <row r="3917" spans="1:14" ht="20.100000000000001" customHeight="1" x14ac:dyDescent="0.25">
      <c r="A3917" s="24">
        <v>16008684</v>
      </c>
      <c r="B3917" s="15" t="s">
        <v>3161</v>
      </c>
      <c r="C3917" s="15" t="s">
        <v>3984</v>
      </c>
      <c r="D3917" s="16" t="s">
        <v>2</v>
      </c>
      <c r="E3917" s="17">
        <v>524.98</v>
      </c>
      <c r="F3917" s="18">
        <v>1.47</v>
      </c>
      <c r="G3917" s="17"/>
      <c r="H3917" s="16"/>
      <c r="I3917" s="16" t="s">
        <v>130</v>
      </c>
      <c r="J3917" s="16" t="s">
        <v>15</v>
      </c>
      <c r="K3917" s="16" t="s">
        <v>4</v>
      </c>
      <c r="L3917" s="19">
        <f>IF(Tabelle1[[#This Row],[Heizleistung (55°C)]]=0,Tabelle1[[#This Row],[Heizleistung (35°C)]],(Tabelle1[[#This Row],[Heizleistung (35°C)]]+Tabelle1[[#This Row],[Heizleistung (55°C)]])/2)</f>
        <v>524.98</v>
      </c>
      <c r="M3917" s="20">
        <f>IF(Tabelle1[[#This Row],[Etas 55°C]]=0,0,(Tabelle1[[#This Row],[Etas 35°C]]*0.8+Tabelle1[[#This Row],[Etas 55°C]]*0.2))*2.5</f>
        <v>0</v>
      </c>
      <c r="N3917" s="21" t="str">
        <f>IF(-(Tabelle1[[#This Row],[80%/20% SCOP]]-5.5)/5.5=1,"n.a.",-(Tabelle1[[#This Row],[80%/20% SCOP]]-5.5)/5.5)</f>
        <v>n.a.</v>
      </c>
    </row>
    <row r="3918" spans="1:14" ht="20.100000000000001" customHeight="1" x14ac:dyDescent="0.25">
      <c r="A3918" s="24">
        <v>16008207</v>
      </c>
      <c r="B3918" s="15" t="s">
        <v>3161</v>
      </c>
      <c r="C3918" s="15" t="s">
        <v>3985</v>
      </c>
      <c r="D3918" s="16" t="s">
        <v>2</v>
      </c>
      <c r="E3918" s="17">
        <v>662.43</v>
      </c>
      <c r="F3918" s="18">
        <v>1.53</v>
      </c>
      <c r="G3918" s="17"/>
      <c r="H3918" s="16"/>
      <c r="I3918" s="16" t="s">
        <v>3166</v>
      </c>
      <c r="J3918" s="16" t="s">
        <v>15</v>
      </c>
      <c r="K3918" s="16" t="s">
        <v>4</v>
      </c>
      <c r="L3918" s="19">
        <f>IF(Tabelle1[[#This Row],[Heizleistung (55°C)]]=0,Tabelle1[[#This Row],[Heizleistung (35°C)]],(Tabelle1[[#This Row],[Heizleistung (35°C)]]+Tabelle1[[#This Row],[Heizleistung (55°C)]])/2)</f>
        <v>662.43</v>
      </c>
      <c r="M3918" s="20">
        <f>IF(Tabelle1[[#This Row],[Etas 55°C]]=0,0,(Tabelle1[[#This Row],[Etas 35°C]]*0.8+Tabelle1[[#This Row],[Etas 55°C]]*0.2))*2.5</f>
        <v>0</v>
      </c>
      <c r="N3918" s="21" t="str">
        <f>IF(-(Tabelle1[[#This Row],[80%/20% SCOP]]-5.5)/5.5=1,"n.a.",-(Tabelle1[[#This Row],[80%/20% SCOP]]-5.5)/5.5)</f>
        <v>n.a.</v>
      </c>
    </row>
    <row r="3919" spans="1:14" ht="20.100000000000001" customHeight="1" x14ac:dyDescent="0.25">
      <c r="A3919" s="24">
        <v>16009515</v>
      </c>
      <c r="B3919" s="15" t="s">
        <v>3161</v>
      </c>
      <c r="C3919" s="15" t="s">
        <v>3986</v>
      </c>
      <c r="D3919" s="16" t="s">
        <v>2</v>
      </c>
      <c r="E3919" s="17">
        <v>14</v>
      </c>
      <c r="F3919" s="18">
        <v>1.77</v>
      </c>
      <c r="G3919" s="17">
        <v>14</v>
      </c>
      <c r="H3919" s="18">
        <v>1.34</v>
      </c>
      <c r="I3919" s="16" t="s">
        <v>40</v>
      </c>
      <c r="J3919" s="16" t="s">
        <v>4</v>
      </c>
      <c r="K3919" s="16" t="s">
        <v>4</v>
      </c>
      <c r="L3919" s="19">
        <f>IF(Tabelle1[[#This Row],[Heizleistung (55°C)]]=0,Tabelle1[[#This Row],[Heizleistung (35°C)]],(Tabelle1[[#This Row],[Heizleistung (35°C)]]+Tabelle1[[#This Row],[Heizleistung (55°C)]])/2)</f>
        <v>14</v>
      </c>
      <c r="M3919" s="20">
        <f>IF(Tabelle1[[#This Row],[Etas 55°C]]=0,0,(Tabelle1[[#This Row],[Etas 35°C]]*0.8+Tabelle1[[#This Row],[Etas 55°C]]*0.2))*2.5</f>
        <v>4.2100000000000009</v>
      </c>
      <c r="N3919" s="21">
        <f>IF(-(Tabelle1[[#This Row],[80%/20% SCOP]]-5.5)/5.5=1,"n.a.",-(Tabelle1[[#This Row],[80%/20% SCOP]]-5.5)/5.5)</f>
        <v>0.23454545454545439</v>
      </c>
    </row>
    <row r="3920" spans="1:14" ht="20.100000000000001" customHeight="1" x14ac:dyDescent="0.25">
      <c r="A3920" s="24">
        <v>16008532</v>
      </c>
      <c r="B3920" s="15" t="s">
        <v>3161</v>
      </c>
      <c r="C3920" s="15" t="s">
        <v>3987</v>
      </c>
      <c r="D3920" s="16" t="s">
        <v>2</v>
      </c>
      <c r="E3920" s="17">
        <v>72.48</v>
      </c>
      <c r="F3920" s="18">
        <v>1.49</v>
      </c>
      <c r="G3920" s="17"/>
      <c r="H3920" s="16"/>
      <c r="I3920" s="16" t="s">
        <v>109</v>
      </c>
      <c r="J3920" s="16" t="s">
        <v>15</v>
      </c>
      <c r="K3920" s="16" t="s">
        <v>4</v>
      </c>
      <c r="L3920" s="19">
        <f>IF(Tabelle1[[#This Row],[Heizleistung (55°C)]]=0,Tabelle1[[#This Row],[Heizleistung (35°C)]],(Tabelle1[[#This Row],[Heizleistung (35°C)]]+Tabelle1[[#This Row],[Heizleistung (55°C)]])/2)</f>
        <v>72.48</v>
      </c>
      <c r="M3920" s="20">
        <f>IF(Tabelle1[[#This Row],[Etas 55°C]]=0,0,(Tabelle1[[#This Row],[Etas 35°C]]*0.8+Tabelle1[[#This Row],[Etas 55°C]]*0.2))*2.5</f>
        <v>0</v>
      </c>
      <c r="N3920" s="21" t="str">
        <f>IF(-(Tabelle1[[#This Row],[80%/20% SCOP]]-5.5)/5.5=1,"n.a.",-(Tabelle1[[#This Row],[80%/20% SCOP]]-5.5)/5.5)</f>
        <v>n.a.</v>
      </c>
    </row>
    <row r="3921" spans="1:14" ht="20.100000000000001" customHeight="1" x14ac:dyDescent="0.25">
      <c r="A3921" s="24">
        <v>16012717</v>
      </c>
      <c r="B3921" s="15" t="s">
        <v>3161</v>
      </c>
      <c r="C3921" s="15" t="s">
        <v>3988</v>
      </c>
      <c r="D3921" s="16" t="s">
        <v>2</v>
      </c>
      <c r="E3921" s="17">
        <v>41.3</v>
      </c>
      <c r="F3921" s="18">
        <v>1.82</v>
      </c>
      <c r="G3921" s="17">
        <v>38.299999999999997</v>
      </c>
      <c r="H3921" s="18">
        <v>1.36</v>
      </c>
      <c r="I3921" s="16" t="s">
        <v>40</v>
      </c>
      <c r="J3921" s="16" t="s">
        <v>15</v>
      </c>
      <c r="K3921" s="16" t="s">
        <v>4</v>
      </c>
      <c r="L3921" s="19">
        <f>IF(Tabelle1[[#This Row],[Heizleistung (55°C)]]=0,Tabelle1[[#This Row],[Heizleistung (35°C)]],(Tabelle1[[#This Row],[Heizleistung (35°C)]]+Tabelle1[[#This Row],[Heizleistung (55°C)]])/2)</f>
        <v>39.799999999999997</v>
      </c>
      <c r="M3921" s="20">
        <f>IF(Tabelle1[[#This Row],[Etas 55°C]]=0,0,(Tabelle1[[#This Row],[Etas 35°C]]*0.8+Tabelle1[[#This Row],[Etas 55°C]]*0.2))*2.5</f>
        <v>4.32</v>
      </c>
      <c r="N3921" s="21">
        <f>IF(-(Tabelle1[[#This Row],[80%/20% SCOP]]-5.5)/5.5=1,"n.a.",-(Tabelle1[[#This Row],[80%/20% SCOP]]-5.5)/5.5)</f>
        <v>0.21454545454545448</v>
      </c>
    </row>
    <row r="3922" spans="1:14" ht="20.100000000000001" customHeight="1" x14ac:dyDescent="0.25">
      <c r="A3922" s="24">
        <v>16009547</v>
      </c>
      <c r="B3922" s="15" t="s">
        <v>3161</v>
      </c>
      <c r="C3922" s="15" t="s">
        <v>3989</v>
      </c>
      <c r="D3922" s="16" t="s">
        <v>2</v>
      </c>
      <c r="E3922" s="17">
        <v>6</v>
      </c>
      <c r="F3922" s="18">
        <v>1.75</v>
      </c>
      <c r="G3922" s="17">
        <v>6</v>
      </c>
      <c r="H3922" s="18">
        <v>1.3</v>
      </c>
      <c r="I3922" s="16" t="s">
        <v>40</v>
      </c>
      <c r="J3922" s="16" t="s">
        <v>4</v>
      </c>
      <c r="K3922" s="16" t="s">
        <v>4</v>
      </c>
      <c r="L3922" s="19">
        <f>IF(Tabelle1[[#This Row],[Heizleistung (55°C)]]=0,Tabelle1[[#This Row],[Heizleistung (35°C)]],(Tabelle1[[#This Row],[Heizleistung (35°C)]]+Tabelle1[[#This Row],[Heizleistung (55°C)]])/2)</f>
        <v>6</v>
      </c>
      <c r="M3922" s="20">
        <f>IF(Tabelle1[[#This Row],[Etas 55°C]]=0,0,(Tabelle1[[#This Row],[Etas 35°C]]*0.8+Tabelle1[[#This Row],[Etas 55°C]]*0.2))*2.5</f>
        <v>4.1500000000000004</v>
      </c>
      <c r="N3922" s="21">
        <f>IF(-(Tabelle1[[#This Row],[80%/20% SCOP]]-5.5)/5.5=1,"n.a.",-(Tabelle1[[#This Row],[80%/20% SCOP]]-5.5)/5.5)</f>
        <v>0.2454545454545454</v>
      </c>
    </row>
    <row r="3923" spans="1:14" ht="20.100000000000001" customHeight="1" x14ac:dyDescent="0.25">
      <c r="A3923" s="24">
        <v>16009011</v>
      </c>
      <c r="B3923" s="15" t="s">
        <v>3161</v>
      </c>
      <c r="C3923" s="15" t="s">
        <v>3990</v>
      </c>
      <c r="D3923" s="16" t="s">
        <v>2</v>
      </c>
      <c r="E3923" s="17">
        <v>7.1</v>
      </c>
      <c r="F3923" s="18">
        <v>1.87</v>
      </c>
      <c r="G3923" s="17">
        <v>7.1</v>
      </c>
      <c r="H3923" s="18">
        <v>1.33</v>
      </c>
      <c r="I3923" s="16" t="s">
        <v>40</v>
      </c>
      <c r="J3923" s="16" t="s">
        <v>4</v>
      </c>
      <c r="K3923" s="16" t="s">
        <v>4</v>
      </c>
      <c r="L3923" s="19">
        <f>IF(Tabelle1[[#This Row],[Heizleistung (55°C)]]=0,Tabelle1[[#This Row],[Heizleistung (35°C)]],(Tabelle1[[#This Row],[Heizleistung (35°C)]]+Tabelle1[[#This Row],[Heizleistung (55°C)]])/2)</f>
        <v>7.1</v>
      </c>
      <c r="M3923" s="20">
        <f>IF(Tabelle1[[#This Row],[Etas 55°C]]=0,0,(Tabelle1[[#This Row],[Etas 35°C]]*0.8+Tabelle1[[#This Row],[Etas 55°C]]*0.2))*2.5</f>
        <v>4.4050000000000002</v>
      </c>
      <c r="N3923" s="21">
        <f>IF(-(Tabelle1[[#This Row],[80%/20% SCOP]]-5.5)/5.5=1,"n.a.",-(Tabelle1[[#This Row],[80%/20% SCOP]]-5.5)/5.5)</f>
        <v>0.19909090909090904</v>
      </c>
    </row>
    <row r="3924" spans="1:14" ht="20.100000000000001" customHeight="1" x14ac:dyDescent="0.25">
      <c r="A3924" s="24">
        <v>16009409</v>
      </c>
      <c r="B3924" s="15" t="s">
        <v>3161</v>
      </c>
      <c r="C3924" s="15" t="s">
        <v>3991</v>
      </c>
      <c r="D3924" s="16" t="s">
        <v>2</v>
      </c>
      <c r="E3924" s="17">
        <v>8</v>
      </c>
      <c r="F3924" s="18">
        <v>1.81</v>
      </c>
      <c r="G3924" s="17">
        <v>8</v>
      </c>
      <c r="H3924" s="18">
        <v>1.35</v>
      </c>
      <c r="I3924" s="16" t="s">
        <v>40</v>
      </c>
      <c r="J3924" s="16" t="s">
        <v>4</v>
      </c>
      <c r="K3924" s="16" t="s">
        <v>4</v>
      </c>
      <c r="L3924" s="19">
        <f>IF(Tabelle1[[#This Row],[Heizleistung (55°C)]]=0,Tabelle1[[#This Row],[Heizleistung (35°C)]],(Tabelle1[[#This Row],[Heizleistung (35°C)]]+Tabelle1[[#This Row],[Heizleistung (55°C)]])/2)</f>
        <v>8</v>
      </c>
      <c r="M3924" s="20">
        <f>IF(Tabelle1[[#This Row],[Etas 55°C]]=0,0,(Tabelle1[[#This Row],[Etas 35°C]]*0.8+Tabelle1[[#This Row],[Etas 55°C]]*0.2))*2.5</f>
        <v>4.2950000000000008</v>
      </c>
      <c r="N3924" s="21">
        <f>IF(-(Tabelle1[[#This Row],[80%/20% SCOP]]-5.5)/5.5=1,"n.a.",-(Tabelle1[[#This Row],[80%/20% SCOP]]-5.5)/5.5)</f>
        <v>0.21909090909090895</v>
      </c>
    </row>
    <row r="3925" spans="1:14" ht="20.100000000000001" customHeight="1" x14ac:dyDescent="0.25">
      <c r="A3925" s="24">
        <v>16008196</v>
      </c>
      <c r="B3925" s="15" t="s">
        <v>3161</v>
      </c>
      <c r="C3925" s="15" t="s">
        <v>3992</v>
      </c>
      <c r="D3925" s="16" t="s">
        <v>2</v>
      </c>
      <c r="E3925" s="17">
        <v>68.89</v>
      </c>
      <c r="F3925" s="18">
        <v>1.63</v>
      </c>
      <c r="G3925" s="17"/>
      <c r="H3925" s="16"/>
      <c r="I3925" s="16" t="s">
        <v>109</v>
      </c>
      <c r="J3925" s="16" t="s">
        <v>15</v>
      </c>
      <c r="K3925" s="16" t="s">
        <v>4</v>
      </c>
      <c r="L3925" s="19">
        <f>IF(Tabelle1[[#This Row],[Heizleistung (55°C)]]=0,Tabelle1[[#This Row],[Heizleistung (35°C)]],(Tabelle1[[#This Row],[Heizleistung (35°C)]]+Tabelle1[[#This Row],[Heizleistung (55°C)]])/2)</f>
        <v>68.89</v>
      </c>
      <c r="M3925" s="20">
        <f>IF(Tabelle1[[#This Row],[Etas 55°C]]=0,0,(Tabelle1[[#This Row],[Etas 35°C]]*0.8+Tabelle1[[#This Row],[Etas 55°C]]*0.2))*2.5</f>
        <v>0</v>
      </c>
      <c r="N3925" s="21" t="str">
        <f>IF(-(Tabelle1[[#This Row],[80%/20% SCOP]]-5.5)/5.5=1,"n.a.",-(Tabelle1[[#This Row],[80%/20% SCOP]]-5.5)/5.5)</f>
        <v>n.a.</v>
      </c>
    </row>
    <row r="3926" spans="1:14" ht="20.100000000000001" customHeight="1" x14ac:dyDescent="0.25">
      <c r="A3926" s="24">
        <v>16017031</v>
      </c>
      <c r="B3926" s="15" t="s">
        <v>3161</v>
      </c>
      <c r="C3926" s="15" t="s">
        <v>3993</v>
      </c>
      <c r="D3926" s="16" t="s">
        <v>2</v>
      </c>
      <c r="E3926" s="17">
        <v>11</v>
      </c>
      <c r="F3926" s="18">
        <v>1.92</v>
      </c>
      <c r="G3926" s="17">
        <v>11</v>
      </c>
      <c r="H3926" s="18">
        <v>1.42</v>
      </c>
      <c r="I3926" s="16" t="s">
        <v>3</v>
      </c>
      <c r="J3926" s="16" t="s">
        <v>15</v>
      </c>
      <c r="K3926" s="16" t="s">
        <v>4</v>
      </c>
      <c r="L3926" s="19">
        <f>IF(Tabelle1[[#This Row],[Heizleistung (55°C)]]=0,Tabelle1[[#This Row],[Heizleistung (35°C)]],(Tabelle1[[#This Row],[Heizleistung (35°C)]]+Tabelle1[[#This Row],[Heizleistung (55°C)]])/2)</f>
        <v>11</v>
      </c>
      <c r="M3926" s="20">
        <f>IF(Tabelle1[[#This Row],[Etas 55°C]]=0,0,(Tabelle1[[#This Row],[Etas 35°C]]*0.8+Tabelle1[[#This Row],[Etas 55°C]]*0.2))*2.5</f>
        <v>4.55</v>
      </c>
      <c r="N3926" s="21">
        <f>IF(-(Tabelle1[[#This Row],[80%/20% SCOP]]-5.5)/5.5=1,"n.a.",-(Tabelle1[[#This Row],[80%/20% SCOP]]-5.5)/5.5)</f>
        <v>0.17272727272727276</v>
      </c>
    </row>
    <row r="3927" spans="1:14" ht="20.100000000000001" customHeight="1" x14ac:dyDescent="0.25">
      <c r="A3927" s="24">
        <v>16008136</v>
      </c>
      <c r="B3927" s="15" t="s">
        <v>3161</v>
      </c>
      <c r="C3927" s="15" t="s">
        <v>3994</v>
      </c>
      <c r="D3927" s="16" t="s">
        <v>2</v>
      </c>
      <c r="E3927" s="17">
        <v>112.19</v>
      </c>
      <c r="F3927" s="18">
        <v>1.45</v>
      </c>
      <c r="G3927" s="17"/>
      <c r="H3927" s="16"/>
      <c r="I3927" s="16" t="s">
        <v>355</v>
      </c>
      <c r="J3927" s="16" t="s">
        <v>15</v>
      </c>
      <c r="K3927" s="16" t="s">
        <v>4</v>
      </c>
      <c r="L3927" s="19">
        <f>IF(Tabelle1[[#This Row],[Heizleistung (55°C)]]=0,Tabelle1[[#This Row],[Heizleistung (35°C)]],(Tabelle1[[#This Row],[Heizleistung (35°C)]]+Tabelle1[[#This Row],[Heizleistung (55°C)]])/2)</f>
        <v>112.19</v>
      </c>
      <c r="M3927" s="20">
        <f>IF(Tabelle1[[#This Row],[Etas 55°C]]=0,0,(Tabelle1[[#This Row],[Etas 35°C]]*0.8+Tabelle1[[#This Row],[Etas 55°C]]*0.2))*2.5</f>
        <v>0</v>
      </c>
      <c r="N3927" s="21" t="str">
        <f>IF(-(Tabelle1[[#This Row],[80%/20% SCOP]]-5.5)/5.5=1,"n.a.",-(Tabelle1[[#This Row],[80%/20% SCOP]]-5.5)/5.5)</f>
        <v>n.a.</v>
      </c>
    </row>
    <row r="3928" spans="1:14" ht="20.100000000000001" customHeight="1" x14ac:dyDescent="0.25">
      <c r="A3928" s="24">
        <v>16014287</v>
      </c>
      <c r="B3928" s="15" t="s">
        <v>3161</v>
      </c>
      <c r="C3928" s="15" t="s">
        <v>3995</v>
      </c>
      <c r="D3928" s="16" t="s">
        <v>2</v>
      </c>
      <c r="E3928" s="17">
        <v>8</v>
      </c>
      <c r="F3928" s="18">
        <v>1.84</v>
      </c>
      <c r="G3928" s="17">
        <v>8</v>
      </c>
      <c r="H3928" s="18">
        <v>1.3</v>
      </c>
      <c r="I3928" s="16" t="s">
        <v>40</v>
      </c>
      <c r="J3928" s="16" t="s">
        <v>4</v>
      </c>
      <c r="K3928" s="16" t="s">
        <v>4</v>
      </c>
      <c r="L3928" s="19">
        <f>IF(Tabelle1[[#This Row],[Heizleistung (55°C)]]=0,Tabelle1[[#This Row],[Heizleistung (35°C)]],(Tabelle1[[#This Row],[Heizleistung (35°C)]]+Tabelle1[[#This Row],[Heizleistung (55°C)]])/2)</f>
        <v>8</v>
      </c>
      <c r="M3928" s="20">
        <f>IF(Tabelle1[[#This Row],[Etas 55°C]]=0,0,(Tabelle1[[#This Row],[Etas 35°C]]*0.8+Tabelle1[[#This Row],[Etas 55°C]]*0.2))*2.5</f>
        <v>4.33</v>
      </c>
      <c r="N3928" s="21">
        <f>IF(-(Tabelle1[[#This Row],[80%/20% SCOP]]-5.5)/5.5=1,"n.a.",-(Tabelle1[[#This Row],[80%/20% SCOP]]-5.5)/5.5)</f>
        <v>0.21272727272727271</v>
      </c>
    </row>
    <row r="3929" spans="1:14" ht="20.100000000000001" customHeight="1" x14ac:dyDescent="0.25">
      <c r="A3929" s="24">
        <v>16008693</v>
      </c>
      <c r="B3929" s="15" t="s">
        <v>3161</v>
      </c>
      <c r="C3929" s="15" t="s">
        <v>3996</v>
      </c>
      <c r="D3929" s="16" t="s">
        <v>2</v>
      </c>
      <c r="E3929" s="17">
        <v>55.57</v>
      </c>
      <c r="F3929" s="18">
        <v>1.47</v>
      </c>
      <c r="G3929" s="17"/>
      <c r="H3929" s="16"/>
      <c r="I3929" s="16" t="s">
        <v>109</v>
      </c>
      <c r="J3929" s="16" t="s">
        <v>15</v>
      </c>
      <c r="K3929" s="16" t="s">
        <v>4</v>
      </c>
      <c r="L3929" s="19">
        <f>IF(Tabelle1[[#This Row],[Heizleistung (55°C)]]=0,Tabelle1[[#This Row],[Heizleistung (35°C)]],(Tabelle1[[#This Row],[Heizleistung (35°C)]]+Tabelle1[[#This Row],[Heizleistung (55°C)]])/2)</f>
        <v>55.57</v>
      </c>
      <c r="M3929" s="20">
        <f>IF(Tabelle1[[#This Row],[Etas 55°C]]=0,0,(Tabelle1[[#This Row],[Etas 35°C]]*0.8+Tabelle1[[#This Row],[Etas 55°C]]*0.2))*2.5</f>
        <v>0</v>
      </c>
      <c r="N3929" s="21" t="str">
        <f>IF(-(Tabelle1[[#This Row],[80%/20% SCOP]]-5.5)/5.5=1,"n.a.",-(Tabelle1[[#This Row],[80%/20% SCOP]]-5.5)/5.5)</f>
        <v>n.a.</v>
      </c>
    </row>
    <row r="3930" spans="1:14" ht="20.100000000000001" customHeight="1" x14ac:dyDescent="0.25">
      <c r="A3930" s="24">
        <v>16008169</v>
      </c>
      <c r="B3930" s="15" t="s">
        <v>3161</v>
      </c>
      <c r="C3930" s="15" t="s">
        <v>3997</v>
      </c>
      <c r="D3930" s="16" t="s">
        <v>2</v>
      </c>
      <c r="E3930" s="17">
        <v>145.66999999999999</v>
      </c>
      <c r="F3930" s="18">
        <v>1.56</v>
      </c>
      <c r="G3930" s="17"/>
      <c r="H3930" s="16"/>
      <c r="I3930" s="16" t="s">
        <v>109</v>
      </c>
      <c r="J3930" s="16" t="s">
        <v>15</v>
      </c>
      <c r="K3930" s="16" t="s">
        <v>4</v>
      </c>
      <c r="L3930" s="19">
        <f>IF(Tabelle1[[#This Row],[Heizleistung (55°C)]]=0,Tabelle1[[#This Row],[Heizleistung (35°C)]],(Tabelle1[[#This Row],[Heizleistung (35°C)]]+Tabelle1[[#This Row],[Heizleistung (55°C)]])/2)</f>
        <v>145.66999999999999</v>
      </c>
      <c r="M3930" s="20">
        <f>IF(Tabelle1[[#This Row],[Etas 55°C]]=0,0,(Tabelle1[[#This Row],[Etas 35°C]]*0.8+Tabelle1[[#This Row],[Etas 55°C]]*0.2))*2.5</f>
        <v>0</v>
      </c>
      <c r="N3930" s="21" t="str">
        <f>IF(-(Tabelle1[[#This Row],[80%/20% SCOP]]-5.5)/5.5=1,"n.a.",-(Tabelle1[[#This Row],[80%/20% SCOP]]-5.5)/5.5)</f>
        <v>n.a.</v>
      </c>
    </row>
    <row r="3931" spans="1:14" ht="20.100000000000001" customHeight="1" x14ac:dyDescent="0.25">
      <c r="A3931" s="24">
        <v>16008040</v>
      </c>
      <c r="B3931" s="15" t="s">
        <v>3161</v>
      </c>
      <c r="C3931" s="15" t="s">
        <v>3998</v>
      </c>
      <c r="D3931" s="16" t="s">
        <v>2</v>
      </c>
      <c r="E3931" s="17">
        <v>362.54</v>
      </c>
      <c r="F3931" s="18">
        <v>1.55</v>
      </c>
      <c r="G3931" s="17"/>
      <c r="H3931" s="16"/>
      <c r="I3931" s="16" t="s">
        <v>130</v>
      </c>
      <c r="J3931" s="16" t="s">
        <v>15</v>
      </c>
      <c r="K3931" s="16" t="s">
        <v>4</v>
      </c>
      <c r="L3931" s="19">
        <f>IF(Tabelle1[[#This Row],[Heizleistung (55°C)]]=0,Tabelle1[[#This Row],[Heizleistung (35°C)]],(Tabelle1[[#This Row],[Heizleistung (35°C)]]+Tabelle1[[#This Row],[Heizleistung (55°C)]])/2)</f>
        <v>362.54</v>
      </c>
      <c r="M3931" s="20">
        <f>IF(Tabelle1[[#This Row],[Etas 55°C]]=0,0,(Tabelle1[[#This Row],[Etas 35°C]]*0.8+Tabelle1[[#This Row],[Etas 55°C]]*0.2))*2.5</f>
        <v>0</v>
      </c>
      <c r="N3931" s="21" t="str">
        <f>IF(-(Tabelle1[[#This Row],[80%/20% SCOP]]-5.5)/5.5=1,"n.a.",-(Tabelle1[[#This Row],[80%/20% SCOP]]-5.5)/5.5)</f>
        <v>n.a.</v>
      </c>
    </row>
    <row r="3932" spans="1:14" ht="20.100000000000001" customHeight="1" x14ac:dyDescent="0.25">
      <c r="A3932" s="24">
        <v>16014232</v>
      </c>
      <c r="B3932" s="15" t="s">
        <v>3161</v>
      </c>
      <c r="C3932" s="15" t="s">
        <v>3999</v>
      </c>
      <c r="D3932" s="16" t="s">
        <v>2</v>
      </c>
      <c r="E3932" s="17">
        <v>6.6</v>
      </c>
      <c r="F3932" s="18">
        <v>1.83</v>
      </c>
      <c r="G3932" s="17">
        <v>7</v>
      </c>
      <c r="H3932" s="18">
        <v>1.33</v>
      </c>
      <c r="I3932" s="16" t="s">
        <v>40</v>
      </c>
      <c r="J3932" s="16" t="s">
        <v>4</v>
      </c>
      <c r="K3932" s="16" t="s">
        <v>4</v>
      </c>
      <c r="L3932" s="19">
        <f>IF(Tabelle1[[#This Row],[Heizleistung (55°C)]]=0,Tabelle1[[#This Row],[Heizleistung (35°C)]],(Tabelle1[[#This Row],[Heizleistung (35°C)]]+Tabelle1[[#This Row],[Heizleistung (55°C)]])/2)</f>
        <v>6.8</v>
      </c>
      <c r="M3932" s="20">
        <f>IF(Tabelle1[[#This Row],[Etas 55°C]]=0,0,(Tabelle1[[#This Row],[Etas 35°C]]*0.8+Tabelle1[[#This Row],[Etas 55°C]]*0.2))*2.5</f>
        <v>4.3250000000000002</v>
      </c>
      <c r="N3932" s="21">
        <f>IF(-(Tabelle1[[#This Row],[80%/20% SCOP]]-5.5)/5.5=1,"n.a.",-(Tabelle1[[#This Row],[80%/20% SCOP]]-5.5)/5.5)</f>
        <v>0.2136363636363636</v>
      </c>
    </row>
    <row r="3933" spans="1:14" ht="20.100000000000001" customHeight="1" x14ac:dyDescent="0.25">
      <c r="A3933" s="24">
        <v>16014201</v>
      </c>
      <c r="B3933" s="15" t="s">
        <v>3161</v>
      </c>
      <c r="C3933" s="15" t="s">
        <v>4000</v>
      </c>
      <c r="D3933" s="16" t="s">
        <v>2</v>
      </c>
      <c r="E3933" s="17">
        <v>4.7</v>
      </c>
      <c r="F3933" s="18">
        <v>1.96</v>
      </c>
      <c r="G3933" s="17">
        <v>4.5</v>
      </c>
      <c r="H3933" s="18">
        <v>1.33</v>
      </c>
      <c r="I3933" s="16" t="s">
        <v>40</v>
      </c>
      <c r="J3933" s="16" t="s">
        <v>4</v>
      </c>
      <c r="K3933" s="16" t="s">
        <v>4</v>
      </c>
      <c r="L3933" s="19">
        <f>IF(Tabelle1[[#This Row],[Heizleistung (55°C)]]=0,Tabelle1[[#This Row],[Heizleistung (35°C)]],(Tabelle1[[#This Row],[Heizleistung (35°C)]]+Tabelle1[[#This Row],[Heizleistung (55°C)]])/2)</f>
        <v>4.5999999999999996</v>
      </c>
      <c r="M3933" s="20">
        <f>IF(Tabelle1[[#This Row],[Etas 55°C]]=0,0,(Tabelle1[[#This Row],[Etas 35°C]]*0.8+Tabelle1[[#This Row],[Etas 55°C]]*0.2))*2.5</f>
        <v>4.585</v>
      </c>
      <c r="N3933" s="21">
        <f>IF(-(Tabelle1[[#This Row],[80%/20% SCOP]]-5.5)/5.5=1,"n.a.",-(Tabelle1[[#This Row],[80%/20% SCOP]]-5.5)/5.5)</f>
        <v>0.16636363636363638</v>
      </c>
    </row>
    <row r="3934" spans="1:14" ht="20.100000000000001" customHeight="1" x14ac:dyDescent="0.25">
      <c r="A3934" s="24">
        <v>16008088</v>
      </c>
      <c r="B3934" s="15" t="s">
        <v>3161</v>
      </c>
      <c r="C3934" s="15" t="s">
        <v>4001</v>
      </c>
      <c r="D3934" s="16" t="s">
        <v>2</v>
      </c>
      <c r="E3934" s="17">
        <v>369.6</v>
      </c>
      <c r="F3934" s="18">
        <v>1.55</v>
      </c>
      <c r="G3934" s="17"/>
      <c r="H3934" s="16"/>
      <c r="I3934" s="16" t="s">
        <v>355</v>
      </c>
      <c r="J3934" s="16" t="s">
        <v>15</v>
      </c>
      <c r="K3934" s="16" t="s">
        <v>4</v>
      </c>
      <c r="L3934" s="19">
        <f>IF(Tabelle1[[#This Row],[Heizleistung (55°C)]]=0,Tabelle1[[#This Row],[Heizleistung (35°C)]],(Tabelle1[[#This Row],[Heizleistung (35°C)]]+Tabelle1[[#This Row],[Heizleistung (55°C)]])/2)</f>
        <v>369.6</v>
      </c>
      <c r="M3934" s="20">
        <f>IF(Tabelle1[[#This Row],[Etas 55°C]]=0,0,(Tabelle1[[#This Row],[Etas 35°C]]*0.8+Tabelle1[[#This Row],[Etas 55°C]]*0.2))*2.5</f>
        <v>0</v>
      </c>
      <c r="N3934" s="21" t="str">
        <f>IF(-(Tabelle1[[#This Row],[80%/20% SCOP]]-5.5)/5.5=1,"n.a.",-(Tabelle1[[#This Row],[80%/20% SCOP]]-5.5)/5.5)</f>
        <v>n.a.</v>
      </c>
    </row>
    <row r="3935" spans="1:14" ht="20.100000000000001" customHeight="1" x14ac:dyDescent="0.25">
      <c r="A3935" s="24">
        <v>16018617</v>
      </c>
      <c r="B3935" s="15" t="s">
        <v>3161</v>
      </c>
      <c r="C3935" s="15" t="s">
        <v>4002</v>
      </c>
      <c r="D3935" s="16" t="s">
        <v>2</v>
      </c>
      <c r="E3935" s="17">
        <v>11.2</v>
      </c>
      <c r="F3935" s="18">
        <v>1.89</v>
      </c>
      <c r="G3935" s="17">
        <v>10</v>
      </c>
      <c r="H3935" s="18">
        <v>1.33</v>
      </c>
      <c r="I3935" s="16" t="s">
        <v>40</v>
      </c>
      <c r="J3935" s="16" t="s">
        <v>4</v>
      </c>
      <c r="K3935" s="16" t="s">
        <v>4</v>
      </c>
      <c r="L3935" s="19">
        <f>IF(Tabelle1[[#This Row],[Heizleistung (55°C)]]=0,Tabelle1[[#This Row],[Heizleistung (35°C)]],(Tabelle1[[#This Row],[Heizleistung (35°C)]]+Tabelle1[[#This Row],[Heizleistung (55°C)]])/2)</f>
        <v>10.6</v>
      </c>
      <c r="M3935" s="20">
        <f>IF(Tabelle1[[#This Row],[Etas 55°C]]=0,0,(Tabelle1[[#This Row],[Etas 35°C]]*0.8+Tabelle1[[#This Row],[Etas 55°C]]*0.2))*2.5</f>
        <v>4.4450000000000003</v>
      </c>
      <c r="N3935" s="21">
        <f>IF(-(Tabelle1[[#This Row],[80%/20% SCOP]]-5.5)/5.5=1,"n.a.",-(Tabelle1[[#This Row],[80%/20% SCOP]]-5.5)/5.5)</f>
        <v>0.19181818181818178</v>
      </c>
    </row>
    <row r="3936" spans="1:14" ht="20.100000000000001" customHeight="1" x14ac:dyDescent="0.25">
      <c r="A3936" s="24">
        <v>16007945</v>
      </c>
      <c r="B3936" s="15" t="s">
        <v>3161</v>
      </c>
      <c r="C3936" s="15" t="s">
        <v>4003</v>
      </c>
      <c r="D3936" s="16" t="s">
        <v>2</v>
      </c>
      <c r="E3936" s="17">
        <v>6.6</v>
      </c>
      <c r="F3936" s="18">
        <v>1.87</v>
      </c>
      <c r="G3936" s="17">
        <v>6</v>
      </c>
      <c r="H3936" s="18">
        <v>1.33</v>
      </c>
      <c r="I3936" s="16" t="s">
        <v>40</v>
      </c>
      <c r="J3936" s="16" t="s">
        <v>4</v>
      </c>
      <c r="K3936" s="16" t="s">
        <v>4</v>
      </c>
      <c r="L3936" s="19">
        <f>IF(Tabelle1[[#This Row],[Heizleistung (55°C)]]=0,Tabelle1[[#This Row],[Heizleistung (35°C)]],(Tabelle1[[#This Row],[Heizleistung (35°C)]]+Tabelle1[[#This Row],[Heizleistung (55°C)]])/2)</f>
        <v>6.3</v>
      </c>
      <c r="M3936" s="20">
        <f>IF(Tabelle1[[#This Row],[Etas 55°C]]=0,0,(Tabelle1[[#This Row],[Etas 35°C]]*0.8+Tabelle1[[#This Row],[Etas 55°C]]*0.2))*2.5</f>
        <v>4.4050000000000002</v>
      </c>
      <c r="N3936" s="21">
        <f>IF(-(Tabelle1[[#This Row],[80%/20% SCOP]]-5.5)/5.5=1,"n.a.",-(Tabelle1[[#This Row],[80%/20% SCOP]]-5.5)/5.5)</f>
        <v>0.19909090909090904</v>
      </c>
    </row>
    <row r="3937" spans="1:14" ht="20.100000000000001" customHeight="1" x14ac:dyDescent="0.25">
      <c r="A3937" s="24">
        <v>16007996</v>
      </c>
      <c r="B3937" s="15" t="s">
        <v>3161</v>
      </c>
      <c r="C3937" s="15" t="s">
        <v>4004</v>
      </c>
      <c r="D3937" s="16" t="s">
        <v>2</v>
      </c>
      <c r="E3937" s="17">
        <v>88.07</v>
      </c>
      <c r="F3937" s="18">
        <v>1.49</v>
      </c>
      <c r="G3937" s="17"/>
      <c r="H3937" s="16"/>
      <c r="I3937" s="16" t="s">
        <v>355</v>
      </c>
      <c r="J3937" s="16" t="s">
        <v>15</v>
      </c>
      <c r="K3937" s="16" t="s">
        <v>4</v>
      </c>
      <c r="L3937" s="19">
        <f>IF(Tabelle1[[#This Row],[Heizleistung (55°C)]]=0,Tabelle1[[#This Row],[Heizleistung (35°C)]],(Tabelle1[[#This Row],[Heizleistung (35°C)]]+Tabelle1[[#This Row],[Heizleistung (55°C)]])/2)</f>
        <v>88.07</v>
      </c>
      <c r="M3937" s="20">
        <f>IF(Tabelle1[[#This Row],[Etas 55°C]]=0,0,(Tabelle1[[#This Row],[Etas 35°C]]*0.8+Tabelle1[[#This Row],[Etas 55°C]]*0.2))*2.5</f>
        <v>0</v>
      </c>
      <c r="N3937" s="21" t="str">
        <f>IF(-(Tabelle1[[#This Row],[80%/20% SCOP]]-5.5)/5.5=1,"n.a.",-(Tabelle1[[#This Row],[80%/20% SCOP]]-5.5)/5.5)</f>
        <v>n.a.</v>
      </c>
    </row>
    <row r="3938" spans="1:14" ht="20.100000000000001" customHeight="1" x14ac:dyDescent="0.25">
      <c r="A3938" s="24">
        <v>16010054</v>
      </c>
      <c r="B3938" s="15" t="s">
        <v>3161</v>
      </c>
      <c r="C3938" s="15" t="s">
        <v>4005</v>
      </c>
      <c r="D3938" s="16" t="s">
        <v>2</v>
      </c>
      <c r="E3938" s="17">
        <v>53.99</v>
      </c>
      <c r="F3938" s="18">
        <v>1.61</v>
      </c>
      <c r="G3938" s="17"/>
      <c r="H3938" s="16"/>
      <c r="I3938" s="16" t="s">
        <v>355</v>
      </c>
      <c r="J3938" s="16" t="s">
        <v>15</v>
      </c>
      <c r="K3938" s="16" t="s">
        <v>4</v>
      </c>
      <c r="L3938" s="19">
        <f>IF(Tabelle1[[#This Row],[Heizleistung (55°C)]]=0,Tabelle1[[#This Row],[Heizleistung (35°C)]],(Tabelle1[[#This Row],[Heizleistung (35°C)]]+Tabelle1[[#This Row],[Heizleistung (55°C)]])/2)</f>
        <v>53.99</v>
      </c>
      <c r="M3938" s="20">
        <f>IF(Tabelle1[[#This Row],[Etas 55°C]]=0,0,(Tabelle1[[#This Row],[Etas 35°C]]*0.8+Tabelle1[[#This Row],[Etas 55°C]]*0.2))*2.5</f>
        <v>0</v>
      </c>
      <c r="N3938" s="21" t="str">
        <f>IF(-(Tabelle1[[#This Row],[80%/20% SCOP]]-5.5)/5.5=1,"n.a.",-(Tabelle1[[#This Row],[80%/20% SCOP]]-5.5)/5.5)</f>
        <v>n.a.</v>
      </c>
    </row>
    <row r="3939" spans="1:14" ht="20.100000000000001" customHeight="1" x14ac:dyDescent="0.25">
      <c r="A3939" s="24">
        <v>16007970</v>
      </c>
      <c r="B3939" s="15" t="s">
        <v>3161</v>
      </c>
      <c r="C3939" s="15" t="s">
        <v>4006</v>
      </c>
      <c r="D3939" s="16" t="s">
        <v>2</v>
      </c>
      <c r="E3939" s="17">
        <v>183.76</v>
      </c>
      <c r="F3939" s="18">
        <v>1.47</v>
      </c>
      <c r="G3939" s="17"/>
      <c r="H3939" s="16"/>
      <c r="I3939" s="16" t="s">
        <v>355</v>
      </c>
      <c r="J3939" s="16" t="s">
        <v>15</v>
      </c>
      <c r="K3939" s="16" t="s">
        <v>4</v>
      </c>
      <c r="L3939" s="19">
        <f>IF(Tabelle1[[#This Row],[Heizleistung (55°C)]]=0,Tabelle1[[#This Row],[Heizleistung (35°C)]],(Tabelle1[[#This Row],[Heizleistung (35°C)]]+Tabelle1[[#This Row],[Heizleistung (55°C)]])/2)</f>
        <v>183.76</v>
      </c>
      <c r="M3939" s="20">
        <f>IF(Tabelle1[[#This Row],[Etas 55°C]]=0,0,(Tabelle1[[#This Row],[Etas 35°C]]*0.8+Tabelle1[[#This Row],[Etas 55°C]]*0.2))*2.5</f>
        <v>0</v>
      </c>
      <c r="N3939" s="21" t="str">
        <f>IF(-(Tabelle1[[#This Row],[80%/20% SCOP]]-5.5)/5.5=1,"n.a.",-(Tabelle1[[#This Row],[80%/20% SCOP]]-5.5)/5.5)</f>
        <v>n.a.</v>
      </c>
    </row>
    <row r="3940" spans="1:14" ht="20.100000000000001" customHeight="1" x14ac:dyDescent="0.25">
      <c r="A3940" s="24">
        <v>16014182</v>
      </c>
      <c r="B3940" s="15" t="s">
        <v>3161</v>
      </c>
      <c r="C3940" s="15" t="s">
        <v>4007</v>
      </c>
      <c r="D3940" s="16" t="s">
        <v>2</v>
      </c>
      <c r="E3940" s="17">
        <v>4.7</v>
      </c>
      <c r="F3940" s="18">
        <v>1.96</v>
      </c>
      <c r="G3940" s="17">
        <v>4.5</v>
      </c>
      <c r="H3940" s="18">
        <v>1.33</v>
      </c>
      <c r="I3940" s="16" t="s">
        <v>40</v>
      </c>
      <c r="J3940" s="16" t="s">
        <v>4</v>
      </c>
      <c r="K3940" s="16" t="s">
        <v>4</v>
      </c>
      <c r="L3940" s="19">
        <f>IF(Tabelle1[[#This Row],[Heizleistung (55°C)]]=0,Tabelle1[[#This Row],[Heizleistung (35°C)]],(Tabelle1[[#This Row],[Heizleistung (35°C)]]+Tabelle1[[#This Row],[Heizleistung (55°C)]])/2)</f>
        <v>4.5999999999999996</v>
      </c>
      <c r="M3940" s="20">
        <f>IF(Tabelle1[[#This Row],[Etas 55°C]]=0,0,(Tabelle1[[#This Row],[Etas 35°C]]*0.8+Tabelle1[[#This Row],[Etas 55°C]]*0.2))*2.5</f>
        <v>4.585</v>
      </c>
      <c r="N3940" s="21">
        <f>IF(-(Tabelle1[[#This Row],[80%/20% SCOP]]-5.5)/5.5=1,"n.a.",-(Tabelle1[[#This Row],[80%/20% SCOP]]-5.5)/5.5)</f>
        <v>0.16636363636363638</v>
      </c>
    </row>
    <row r="3941" spans="1:14" ht="20.100000000000001" customHeight="1" x14ac:dyDescent="0.25">
      <c r="A3941" s="24">
        <v>16014322</v>
      </c>
      <c r="B3941" s="15" t="s">
        <v>3161</v>
      </c>
      <c r="C3941" s="15" t="s">
        <v>4008</v>
      </c>
      <c r="D3941" s="16" t="s">
        <v>2</v>
      </c>
      <c r="E3941" s="17">
        <v>6</v>
      </c>
      <c r="F3941" s="18">
        <v>1.88</v>
      </c>
      <c r="G3941" s="17">
        <v>6</v>
      </c>
      <c r="H3941" s="18">
        <v>1.31</v>
      </c>
      <c r="I3941" s="16" t="s">
        <v>40</v>
      </c>
      <c r="J3941" s="16" t="s">
        <v>4</v>
      </c>
      <c r="K3941" s="16" t="s">
        <v>4</v>
      </c>
      <c r="L3941" s="19">
        <f>IF(Tabelle1[[#This Row],[Heizleistung (55°C)]]=0,Tabelle1[[#This Row],[Heizleistung (35°C)]],(Tabelle1[[#This Row],[Heizleistung (35°C)]]+Tabelle1[[#This Row],[Heizleistung (55°C)]])/2)</f>
        <v>6</v>
      </c>
      <c r="M3941" s="20">
        <f>IF(Tabelle1[[#This Row],[Etas 55°C]]=0,0,(Tabelle1[[#This Row],[Etas 35°C]]*0.8+Tabelle1[[#This Row],[Etas 55°C]]*0.2))*2.5</f>
        <v>4.415</v>
      </c>
      <c r="N3941" s="21">
        <f>IF(-(Tabelle1[[#This Row],[80%/20% SCOP]]-5.5)/5.5=1,"n.a.",-(Tabelle1[[#This Row],[80%/20% SCOP]]-5.5)/5.5)</f>
        <v>0.19727272727272727</v>
      </c>
    </row>
    <row r="3942" spans="1:14" ht="20.100000000000001" customHeight="1" x14ac:dyDescent="0.25">
      <c r="A3942" s="24">
        <v>16008384</v>
      </c>
      <c r="B3942" s="15" t="s">
        <v>3161</v>
      </c>
      <c r="C3942" s="15" t="s">
        <v>4009</v>
      </c>
      <c r="D3942" s="16" t="s">
        <v>2</v>
      </c>
      <c r="E3942" s="17">
        <v>83.44</v>
      </c>
      <c r="F3942" s="18">
        <v>1.52</v>
      </c>
      <c r="G3942" s="17"/>
      <c r="H3942" s="16"/>
      <c r="I3942" s="16" t="s">
        <v>109</v>
      </c>
      <c r="J3942" s="16" t="s">
        <v>15</v>
      </c>
      <c r="K3942" s="16" t="s">
        <v>4</v>
      </c>
      <c r="L3942" s="19">
        <f>IF(Tabelle1[[#This Row],[Heizleistung (55°C)]]=0,Tabelle1[[#This Row],[Heizleistung (35°C)]],(Tabelle1[[#This Row],[Heizleistung (35°C)]]+Tabelle1[[#This Row],[Heizleistung (55°C)]])/2)</f>
        <v>83.44</v>
      </c>
      <c r="M3942" s="20">
        <f>IF(Tabelle1[[#This Row],[Etas 55°C]]=0,0,(Tabelle1[[#This Row],[Etas 35°C]]*0.8+Tabelle1[[#This Row],[Etas 55°C]]*0.2))*2.5</f>
        <v>0</v>
      </c>
      <c r="N3942" s="21" t="str">
        <f>IF(-(Tabelle1[[#This Row],[80%/20% SCOP]]-5.5)/5.5=1,"n.a.",-(Tabelle1[[#This Row],[80%/20% SCOP]]-5.5)/5.5)</f>
        <v>n.a.</v>
      </c>
    </row>
    <row r="3943" spans="1:14" ht="20.100000000000001" customHeight="1" x14ac:dyDescent="0.25">
      <c r="A3943" s="24">
        <v>16008845</v>
      </c>
      <c r="B3943" s="15" t="s">
        <v>3161</v>
      </c>
      <c r="C3943" s="15" t="s">
        <v>4010</v>
      </c>
      <c r="D3943" s="16" t="s">
        <v>2</v>
      </c>
      <c r="E3943" s="17">
        <v>567.79</v>
      </c>
      <c r="F3943" s="18">
        <v>1.56</v>
      </c>
      <c r="G3943" s="17"/>
      <c r="H3943" s="16"/>
      <c r="I3943" s="16" t="s">
        <v>130</v>
      </c>
      <c r="J3943" s="16" t="s">
        <v>15</v>
      </c>
      <c r="K3943" s="16" t="s">
        <v>4</v>
      </c>
      <c r="L3943" s="19">
        <f>IF(Tabelle1[[#This Row],[Heizleistung (55°C)]]=0,Tabelle1[[#This Row],[Heizleistung (35°C)]],(Tabelle1[[#This Row],[Heizleistung (35°C)]]+Tabelle1[[#This Row],[Heizleistung (55°C)]])/2)</f>
        <v>567.79</v>
      </c>
      <c r="M3943" s="20">
        <f>IF(Tabelle1[[#This Row],[Etas 55°C]]=0,0,(Tabelle1[[#This Row],[Etas 35°C]]*0.8+Tabelle1[[#This Row],[Etas 55°C]]*0.2))*2.5</f>
        <v>0</v>
      </c>
      <c r="N3943" s="21" t="str">
        <f>IF(-(Tabelle1[[#This Row],[80%/20% SCOP]]-5.5)/5.5=1,"n.a.",-(Tabelle1[[#This Row],[80%/20% SCOP]]-5.5)/5.5)</f>
        <v>n.a.</v>
      </c>
    </row>
    <row r="3944" spans="1:14" ht="20.100000000000001" customHeight="1" x14ac:dyDescent="0.25">
      <c r="A3944" s="24">
        <v>16009536</v>
      </c>
      <c r="B3944" s="15" t="s">
        <v>3161</v>
      </c>
      <c r="C3944" s="15" t="s">
        <v>4011</v>
      </c>
      <c r="D3944" s="16" t="s">
        <v>2</v>
      </c>
      <c r="E3944" s="17">
        <v>6</v>
      </c>
      <c r="F3944" s="18">
        <v>1.75</v>
      </c>
      <c r="G3944" s="17">
        <v>6</v>
      </c>
      <c r="H3944" s="18">
        <v>1.3</v>
      </c>
      <c r="I3944" s="16" t="s">
        <v>40</v>
      </c>
      <c r="J3944" s="16" t="s">
        <v>4</v>
      </c>
      <c r="K3944" s="16" t="s">
        <v>4</v>
      </c>
      <c r="L3944" s="19">
        <f>IF(Tabelle1[[#This Row],[Heizleistung (55°C)]]=0,Tabelle1[[#This Row],[Heizleistung (35°C)]],(Tabelle1[[#This Row],[Heizleistung (35°C)]]+Tabelle1[[#This Row],[Heizleistung (55°C)]])/2)</f>
        <v>6</v>
      </c>
      <c r="M3944" s="20">
        <f>IF(Tabelle1[[#This Row],[Etas 55°C]]=0,0,(Tabelle1[[#This Row],[Etas 35°C]]*0.8+Tabelle1[[#This Row],[Etas 55°C]]*0.2))*2.5</f>
        <v>4.1500000000000004</v>
      </c>
      <c r="N3944" s="21">
        <f>IF(-(Tabelle1[[#This Row],[80%/20% SCOP]]-5.5)/5.5=1,"n.a.",-(Tabelle1[[#This Row],[80%/20% SCOP]]-5.5)/5.5)</f>
        <v>0.2454545454545454</v>
      </c>
    </row>
    <row r="3945" spans="1:14" ht="20.100000000000001" customHeight="1" x14ac:dyDescent="0.25">
      <c r="A3945" s="24">
        <v>16006712</v>
      </c>
      <c r="B3945" s="15" t="s">
        <v>3161</v>
      </c>
      <c r="C3945" s="15" t="s">
        <v>4012</v>
      </c>
      <c r="D3945" s="16" t="s">
        <v>2</v>
      </c>
      <c r="E3945" s="17">
        <v>8</v>
      </c>
      <c r="F3945" s="18">
        <v>1.81</v>
      </c>
      <c r="G3945" s="17">
        <v>8</v>
      </c>
      <c r="H3945" s="18">
        <v>1.35</v>
      </c>
      <c r="I3945" s="16" t="s">
        <v>40</v>
      </c>
      <c r="J3945" s="16" t="s">
        <v>4</v>
      </c>
      <c r="K3945" s="16" t="s">
        <v>4</v>
      </c>
      <c r="L3945" s="19">
        <f>IF(Tabelle1[[#This Row],[Heizleistung (55°C)]]=0,Tabelle1[[#This Row],[Heizleistung (35°C)]],(Tabelle1[[#This Row],[Heizleistung (35°C)]]+Tabelle1[[#This Row],[Heizleistung (55°C)]])/2)</f>
        <v>8</v>
      </c>
      <c r="M3945" s="20">
        <f>IF(Tabelle1[[#This Row],[Etas 55°C]]=0,0,(Tabelle1[[#This Row],[Etas 35°C]]*0.8+Tabelle1[[#This Row],[Etas 55°C]]*0.2))*2.5</f>
        <v>4.2950000000000008</v>
      </c>
      <c r="N3945" s="21">
        <f>IF(-(Tabelle1[[#This Row],[80%/20% SCOP]]-5.5)/5.5=1,"n.a.",-(Tabelle1[[#This Row],[80%/20% SCOP]]-5.5)/5.5)</f>
        <v>0.21909090909090895</v>
      </c>
    </row>
    <row r="3946" spans="1:14" ht="20.100000000000001" customHeight="1" x14ac:dyDescent="0.25">
      <c r="A3946" s="24">
        <v>16009539</v>
      </c>
      <c r="B3946" s="15" t="s">
        <v>3161</v>
      </c>
      <c r="C3946" s="15" t="s">
        <v>4013</v>
      </c>
      <c r="D3946" s="16" t="s">
        <v>2</v>
      </c>
      <c r="E3946" s="17">
        <v>6</v>
      </c>
      <c r="F3946" s="18">
        <v>1.75</v>
      </c>
      <c r="G3946" s="17">
        <v>6</v>
      </c>
      <c r="H3946" s="18">
        <v>1.3</v>
      </c>
      <c r="I3946" s="16" t="s">
        <v>40</v>
      </c>
      <c r="J3946" s="16" t="s">
        <v>4</v>
      </c>
      <c r="K3946" s="16" t="s">
        <v>4</v>
      </c>
      <c r="L3946" s="19">
        <f>IF(Tabelle1[[#This Row],[Heizleistung (55°C)]]=0,Tabelle1[[#This Row],[Heizleistung (35°C)]],(Tabelle1[[#This Row],[Heizleistung (35°C)]]+Tabelle1[[#This Row],[Heizleistung (55°C)]])/2)</f>
        <v>6</v>
      </c>
      <c r="M3946" s="20">
        <f>IF(Tabelle1[[#This Row],[Etas 55°C]]=0,0,(Tabelle1[[#This Row],[Etas 35°C]]*0.8+Tabelle1[[#This Row],[Etas 55°C]]*0.2))*2.5</f>
        <v>4.1500000000000004</v>
      </c>
      <c r="N3946" s="21">
        <f>IF(-(Tabelle1[[#This Row],[80%/20% SCOP]]-5.5)/5.5=1,"n.a.",-(Tabelle1[[#This Row],[80%/20% SCOP]]-5.5)/5.5)</f>
        <v>0.2454545454545454</v>
      </c>
    </row>
    <row r="3947" spans="1:14" ht="20.100000000000001" customHeight="1" x14ac:dyDescent="0.25">
      <c r="A3947" s="24">
        <v>16008349</v>
      </c>
      <c r="B3947" s="15" t="s">
        <v>3161</v>
      </c>
      <c r="C3947" s="15" t="s">
        <v>4014</v>
      </c>
      <c r="D3947" s="16" t="s">
        <v>2</v>
      </c>
      <c r="E3947" s="17">
        <v>173.52</v>
      </c>
      <c r="F3947" s="18">
        <v>1.45</v>
      </c>
      <c r="G3947" s="17"/>
      <c r="H3947" s="16"/>
      <c r="I3947" s="16" t="s">
        <v>355</v>
      </c>
      <c r="J3947" s="16" t="s">
        <v>15</v>
      </c>
      <c r="K3947" s="16" t="s">
        <v>4</v>
      </c>
      <c r="L3947" s="19">
        <f>IF(Tabelle1[[#This Row],[Heizleistung (55°C)]]=0,Tabelle1[[#This Row],[Heizleistung (35°C)]],(Tabelle1[[#This Row],[Heizleistung (35°C)]]+Tabelle1[[#This Row],[Heizleistung (55°C)]])/2)</f>
        <v>173.52</v>
      </c>
      <c r="M3947" s="20">
        <f>IF(Tabelle1[[#This Row],[Etas 55°C]]=0,0,(Tabelle1[[#This Row],[Etas 35°C]]*0.8+Tabelle1[[#This Row],[Etas 55°C]]*0.2))*2.5</f>
        <v>0</v>
      </c>
      <c r="N3947" s="21" t="str">
        <f>IF(-(Tabelle1[[#This Row],[80%/20% SCOP]]-5.5)/5.5=1,"n.a.",-(Tabelle1[[#This Row],[80%/20% SCOP]]-5.5)/5.5)</f>
        <v>n.a.</v>
      </c>
    </row>
    <row r="3948" spans="1:14" ht="20.100000000000001" customHeight="1" x14ac:dyDescent="0.25">
      <c r="A3948" s="24">
        <v>16014175</v>
      </c>
      <c r="B3948" s="15" t="s">
        <v>3161</v>
      </c>
      <c r="C3948" s="15" t="s">
        <v>4015</v>
      </c>
      <c r="D3948" s="16" t="s">
        <v>2</v>
      </c>
      <c r="E3948" s="17">
        <v>4</v>
      </c>
      <c r="F3948" s="18">
        <v>1.91</v>
      </c>
      <c r="G3948" s="17">
        <v>3.6</v>
      </c>
      <c r="H3948" s="18">
        <v>1.3</v>
      </c>
      <c r="I3948" s="16" t="s">
        <v>40</v>
      </c>
      <c r="J3948" s="16" t="s">
        <v>4</v>
      </c>
      <c r="K3948" s="16" t="s">
        <v>4</v>
      </c>
      <c r="L3948" s="19">
        <f>IF(Tabelle1[[#This Row],[Heizleistung (55°C)]]=0,Tabelle1[[#This Row],[Heizleistung (35°C)]],(Tabelle1[[#This Row],[Heizleistung (35°C)]]+Tabelle1[[#This Row],[Heizleistung (55°C)]])/2)</f>
        <v>3.8</v>
      </c>
      <c r="M3948" s="20">
        <f>IF(Tabelle1[[#This Row],[Etas 55°C]]=0,0,(Tabelle1[[#This Row],[Etas 35°C]]*0.8+Tabelle1[[#This Row],[Etas 55°C]]*0.2))*2.5</f>
        <v>4.47</v>
      </c>
      <c r="N3948" s="21">
        <f>IF(-(Tabelle1[[#This Row],[80%/20% SCOP]]-5.5)/5.5=1,"n.a.",-(Tabelle1[[#This Row],[80%/20% SCOP]]-5.5)/5.5)</f>
        <v>0.18727272727272731</v>
      </c>
    </row>
    <row r="3949" spans="1:14" ht="20.100000000000001" customHeight="1" x14ac:dyDescent="0.25">
      <c r="A3949" s="24">
        <v>16009157</v>
      </c>
      <c r="B3949" s="15" t="s">
        <v>3161</v>
      </c>
      <c r="C3949" s="15" t="s">
        <v>4016</v>
      </c>
      <c r="D3949" s="16" t="s">
        <v>2</v>
      </c>
      <c r="E3949" s="17">
        <v>17</v>
      </c>
      <c r="F3949" s="18">
        <v>1.65</v>
      </c>
      <c r="G3949" s="17">
        <v>15.8</v>
      </c>
      <c r="H3949" s="18">
        <v>1.28</v>
      </c>
      <c r="I3949" s="16" t="s">
        <v>109</v>
      </c>
      <c r="J3949" s="16" t="s">
        <v>4</v>
      </c>
      <c r="K3949" s="16" t="s">
        <v>4</v>
      </c>
      <c r="L3949" s="19">
        <f>IF(Tabelle1[[#This Row],[Heizleistung (55°C)]]=0,Tabelle1[[#This Row],[Heizleistung (35°C)]],(Tabelle1[[#This Row],[Heizleistung (35°C)]]+Tabelle1[[#This Row],[Heizleistung (55°C)]])/2)</f>
        <v>16.399999999999999</v>
      </c>
      <c r="M3949" s="20">
        <f>IF(Tabelle1[[#This Row],[Etas 55°C]]=0,0,(Tabelle1[[#This Row],[Etas 35°C]]*0.8+Tabelle1[[#This Row],[Etas 55°C]]*0.2))*2.5</f>
        <v>3.9400000000000004</v>
      </c>
      <c r="N3949" s="21">
        <f>IF(-(Tabelle1[[#This Row],[80%/20% SCOP]]-5.5)/5.5=1,"n.a.",-(Tabelle1[[#This Row],[80%/20% SCOP]]-5.5)/5.5)</f>
        <v>0.28363636363636358</v>
      </c>
    </row>
    <row r="3950" spans="1:14" ht="20.100000000000001" customHeight="1" x14ac:dyDescent="0.25">
      <c r="A3950" s="24">
        <v>16017015</v>
      </c>
      <c r="B3950" s="15" t="s">
        <v>3161</v>
      </c>
      <c r="C3950" s="15" t="s">
        <v>4017</v>
      </c>
      <c r="D3950" s="16" t="s">
        <v>2</v>
      </c>
      <c r="E3950" s="17">
        <v>9.5</v>
      </c>
      <c r="F3950" s="18">
        <v>1.89</v>
      </c>
      <c r="G3950" s="17">
        <v>9.5</v>
      </c>
      <c r="H3950" s="18">
        <v>1.41</v>
      </c>
      <c r="I3950" s="16" t="s">
        <v>3</v>
      </c>
      <c r="J3950" s="16" t="s">
        <v>15</v>
      </c>
      <c r="K3950" s="16" t="s">
        <v>4</v>
      </c>
      <c r="L3950" s="19">
        <f>IF(Tabelle1[[#This Row],[Heizleistung (55°C)]]=0,Tabelle1[[#This Row],[Heizleistung (35°C)]],(Tabelle1[[#This Row],[Heizleistung (35°C)]]+Tabelle1[[#This Row],[Heizleistung (55°C)]])/2)</f>
        <v>9.5</v>
      </c>
      <c r="M3950" s="20">
        <f>IF(Tabelle1[[#This Row],[Etas 55°C]]=0,0,(Tabelle1[[#This Row],[Etas 35°C]]*0.8+Tabelle1[[#This Row],[Etas 55°C]]*0.2))*2.5</f>
        <v>4.4850000000000003</v>
      </c>
      <c r="N3950" s="21">
        <f>IF(-(Tabelle1[[#This Row],[80%/20% SCOP]]-5.5)/5.5=1,"n.a.",-(Tabelle1[[#This Row],[80%/20% SCOP]]-5.5)/5.5)</f>
        <v>0.18454545454545448</v>
      </c>
    </row>
    <row r="3951" spans="1:14" ht="20.100000000000001" customHeight="1" x14ac:dyDescent="0.25">
      <c r="A3951" s="24">
        <v>16009500</v>
      </c>
      <c r="B3951" s="15" t="s">
        <v>3161</v>
      </c>
      <c r="C3951" s="15" t="s">
        <v>4018</v>
      </c>
      <c r="D3951" s="16" t="s">
        <v>2</v>
      </c>
      <c r="E3951" s="17">
        <v>12</v>
      </c>
      <c r="F3951" s="18">
        <v>1.76</v>
      </c>
      <c r="G3951" s="17">
        <v>12</v>
      </c>
      <c r="H3951" s="18">
        <v>1.28</v>
      </c>
      <c r="I3951" s="16" t="s">
        <v>40</v>
      </c>
      <c r="J3951" s="16" t="s">
        <v>4</v>
      </c>
      <c r="K3951" s="16" t="s">
        <v>4</v>
      </c>
      <c r="L3951" s="19">
        <f>IF(Tabelle1[[#This Row],[Heizleistung (55°C)]]=0,Tabelle1[[#This Row],[Heizleistung (35°C)]],(Tabelle1[[#This Row],[Heizleistung (35°C)]]+Tabelle1[[#This Row],[Heizleistung (55°C)]])/2)</f>
        <v>12</v>
      </c>
      <c r="M3951" s="20">
        <f>IF(Tabelle1[[#This Row],[Etas 55°C]]=0,0,(Tabelle1[[#This Row],[Etas 35°C]]*0.8+Tabelle1[[#This Row],[Etas 55°C]]*0.2))*2.5</f>
        <v>4.16</v>
      </c>
      <c r="N3951" s="21">
        <f>IF(-(Tabelle1[[#This Row],[80%/20% SCOP]]-5.5)/5.5=1,"n.a.",-(Tabelle1[[#This Row],[80%/20% SCOP]]-5.5)/5.5)</f>
        <v>0.24363636363636362</v>
      </c>
    </row>
    <row r="3952" spans="1:14" ht="20.100000000000001" customHeight="1" x14ac:dyDescent="0.25">
      <c r="A3952" s="24">
        <v>16011065</v>
      </c>
      <c r="B3952" s="15" t="s">
        <v>3161</v>
      </c>
      <c r="C3952" s="15" t="s">
        <v>4019</v>
      </c>
      <c r="D3952" s="16" t="s">
        <v>2</v>
      </c>
      <c r="E3952" s="17">
        <v>14</v>
      </c>
      <c r="F3952" s="18">
        <v>1.78</v>
      </c>
      <c r="G3952" s="17">
        <v>14</v>
      </c>
      <c r="H3952" s="18">
        <v>1.33</v>
      </c>
      <c r="I3952" s="16" t="s">
        <v>40</v>
      </c>
      <c r="J3952" s="16" t="s">
        <v>4</v>
      </c>
      <c r="K3952" s="16" t="s">
        <v>4</v>
      </c>
      <c r="L3952" s="19">
        <f>IF(Tabelle1[[#This Row],[Heizleistung (55°C)]]=0,Tabelle1[[#This Row],[Heizleistung (35°C)]],(Tabelle1[[#This Row],[Heizleistung (35°C)]]+Tabelle1[[#This Row],[Heizleistung (55°C)]])/2)</f>
        <v>14</v>
      </c>
      <c r="M3952" s="20">
        <f>IF(Tabelle1[[#This Row],[Etas 55°C]]=0,0,(Tabelle1[[#This Row],[Etas 35°C]]*0.8+Tabelle1[[#This Row],[Etas 55°C]]*0.2))*2.5</f>
        <v>4.2250000000000005</v>
      </c>
      <c r="N3952" s="21">
        <f>IF(-(Tabelle1[[#This Row],[80%/20% SCOP]]-5.5)/5.5=1,"n.a.",-(Tabelle1[[#This Row],[80%/20% SCOP]]-5.5)/5.5)</f>
        <v>0.23181818181818173</v>
      </c>
    </row>
    <row r="3953" spans="1:14" ht="20.100000000000001" customHeight="1" x14ac:dyDescent="0.25">
      <c r="A3953" s="24">
        <v>16008976</v>
      </c>
      <c r="B3953" s="15" t="s">
        <v>3161</v>
      </c>
      <c r="C3953" s="15" t="s">
        <v>4020</v>
      </c>
      <c r="D3953" s="16" t="s">
        <v>2</v>
      </c>
      <c r="E3953" s="17">
        <v>7.1</v>
      </c>
      <c r="F3953" s="18">
        <v>1.87</v>
      </c>
      <c r="G3953" s="17">
        <v>7.1</v>
      </c>
      <c r="H3953" s="18">
        <v>1.33</v>
      </c>
      <c r="I3953" s="16" t="s">
        <v>40</v>
      </c>
      <c r="J3953" s="16" t="s">
        <v>4</v>
      </c>
      <c r="K3953" s="16" t="s">
        <v>4</v>
      </c>
      <c r="L3953" s="19">
        <f>IF(Tabelle1[[#This Row],[Heizleistung (55°C)]]=0,Tabelle1[[#This Row],[Heizleistung (35°C)]],(Tabelle1[[#This Row],[Heizleistung (35°C)]]+Tabelle1[[#This Row],[Heizleistung (55°C)]])/2)</f>
        <v>7.1</v>
      </c>
      <c r="M3953" s="20">
        <f>IF(Tabelle1[[#This Row],[Etas 55°C]]=0,0,(Tabelle1[[#This Row],[Etas 35°C]]*0.8+Tabelle1[[#This Row],[Etas 55°C]]*0.2))*2.5</f>
        <v>4.4050000000000002</v>
      </c>
      <c r="N3953" s="21">
        <f>IF(-(Tabelle1[[#This Row],[80%/20% SCOP]]-5.5)/5.5=1,"n.a.",-(Tabelle1[[#This Row],[80%/20% SCOP]]-5.5)/5.5)</f>
        <v>0.19909090909090904</v>
      </c>
    </row>
    <row r="3954" spans="1:14" ht="20.100000000000001" customHeight="1" x14ac:dyDescent="0.25">
      <c r="A3954" s="24">
        <v>16008289</v>
      </c>
      <c r="B3954" s="15" t="s">
        <v>3161</v>
      </c>
      <c r="C3954" s="15" t="s">
        <v>4021</v>
      </c>
      <c r="D3954" s="16" t="s">
        <v>2</v>
      </c>
      <c r="E3954" s="17">
        <v>49.15</v>
      </c>
      <c r="F3954" s="18">
        <v>1.61</v>
      </c>
      <c r="G3954" s="17"/>
      <c r="H3954" s="16"/>
      <c r="I3954" s="16" t="s">
        <v>355</v>
      </c>
      <c r="J3954" s="16" t="s">
        <v>15</v>
      </c>
      <c r="K3954" s="16" t="s">
        <v>4</v>
      </c>
      <c r="L3954" s="19">
        <f>IF(Tabelle1[[#This Row],[Heizleistung (55°C)]]=0,Tabelle1[[#This Row],[Heizleistung (35°C)]],(Tabelle1[[#This Row],[Heizleistung (35°C)]]+Tabelle1[[#This Row],[Heizleistung (55°C)]])/2)</f>
        <v>49.15</v>
      </c>
      <c r="M3954" s="20">
        <f>IF(Tabelle1[[#This Row],[Etas 55°C]]=0,0,(Tabelle1[[#This Row],[Etas 35°C]]*0.8+Tabelle1[[#This Row],[Etas 55°C]]*0.2))*2.5</f>
        <v>0</v>
      </c>
      <c r="N3954" s="21" t="str">
        <f>IF(-(Tabelle1[[#This Row],[80%/20% SCOP]]-5.5)/5.5=1,"n.a.",-(Tabelle1[[#This Row],[80%/20% SCOP]]-5.5)/5.5)</f>
        <v>n.a.</v>
      </c>
    </row>
    <row r="3955" spans="1:14" ht="20.100000000000001" customHeight="1" x14ac:dyDescent="0.25">
      <c r="A3955" s="24">
        <v>16009063</v>
      </c>
      <c r="B3955" s="15" t="s">
        <v>3161</v>
      </c>
      <c r="C3955" s="15" t="s">
        <v>4022</v>
      </c>
      <c r="D3955" s="16" t="s">
        <v>2</v>
      </c>
      <c r="E3955" s="17">
        <v>5.0999999999999996</v>
      </c>
      <c r="F3955" s="18">
        <v>1.87</v>
      </c>
      <c r="G3955" s="17">
        <v>4.5999999999999996</v>
      </c>
      <c r="H3955" s="18">
        <v>1.32</v>
      </c>
      <c r="I3955" s="16" t="s">
        <v>40</v>
      </c>
      <c r="J3955" s="16" t="s">
        <v>4</v>
      </c>
      <c r="K3955" s="16" t="s">
        <v>4</v>
      </c>
      <c r="L3955" s="19">
        <f>IF(Tabelle1[[#This Row],[Heizleistung (55°C)]]=0,Tabelle1[[#This Row],[Heizleistung (35°C)]],(Tabelle1[[#This Row],[Heizleistung (35°C)]]+Tabelle1[[#This Row],[Heizleistung (55°C)]])/2)</f>
        <v>4.8499999999999996</v>
      </c>
      <c r="M3955" s="20">
        <f>IF(Tabelle1[[#This Row],[Etas 55°C]]=0,0,(Tabelle1[[#This Row],[Etas 35°C]]*0.8+Tabelle1[[#This Row],[Etas 55°C]]*0.2))*2.5</f>
        <v>4.4000000000000004</v>
      </c>
      <c r="N3955" s="21">
        <f>IF(-(Tabelle1[[#This Row],[80%/20% SCOP]]-5.5)/5.5=1,"n.a.",-(Tabelle1[[#This Row],[80%/20% SCOP]]-5.5)/5.5)</f>
        <v>0.19999999999999993</v>
      </c>
    </row>
    <row r="3956" spans="1:14" ht="20.100000000000001" customHeight="1" x14ac:dyDescent="0.25">
      <c r="A3956" s="24">
        <v>16009405</v>
      </c>
      <c r="B3956" s="15" t="s">
        <v>3161</v>
      </c>
      <c r="C3956" s="15" t="s">
        <v>4023</v>
      </c>
      <c r="D3956" s="16" t="s">
        <v>2</v>
      </c>
      <c r="E3956" s="17">
        <v>8</v>
      </c>
      <c r="F3956" s="18">
        <v>1.81</v>
      </c>
      <c r="G3956" s="17">
        <v>8</v>
      </c>
      <c r="H3956" s="18">
        <v>1.35</v>
      </c>
      <c r="I3956" s="16" t="s">
        <v>40</v>
      </c>
      <c r="J3956" s="16" t="s">
        <v>4</v>
      </c>
      <c r="K3956" s="16" t="s">
        <v>4</v>
      </c>
      <c r="L3956" s="19">
        <f>IF(Tabelle1[[#This Row],[Heizleistung (55°C)]]=0,Tabelle1[[#This Row],[Heizleistung (35°C)]],(Tabelle1[[#This Row],[Heizleistung (35°C)]]+Tabelle1[[#This Row],[Heizleistung (55°C)]])/2)</f>
        <v>8</v>
      </c>
      <c r="M3956" s="20">
        <f>IF(Tabelle1[[#This Row],[Etas 55°C]]=0,0,(Tabelle1[[#This Row],[Etas 35°C]]*0.8+Tabelle1[[#This Row],[Etas 55°C]]*0.2))*2.5</f>
        <v>4.2950000000000008</v>
      </c>
      <c r="N3956" s="21">
        <f>IF(-(Tabelle1[[#This Row],[80%/20% SCOP]]-5.5)/5.5=1,"n.a.",-(Tabelle1[[#This Row],[80%/20% SCOP]]-5.5)/5.5)</f>
        <v>0.21909090909090895</v>
      </c>
    </row>
    <row r="3957" spans="1:14" ht="20.100000000000001" customHeight="1" x14ac:dyDescent="0.25">
      <c r="A3957" s="24">
        <v>16007939</v>
      </c>
      <c r="B3957" s="15" t="s">
        <v>3161</v>
      </c>
      <c r="C3957" s="15" t="s">
        <v>4024</v>
      </c>
      <c r="D3957" s="16" t="s">
        <v>2</v>
      </c>
      <c r="E3957" s="17">
        <v>8.5</v>
      </c>
      <c r="F3957" s="18">
        <v>1.71</v>
      </c>
      <c r="G3957" s="17">
        <v>8.5</v>
      </c>
      <c r="H3957" s="18">
        <v>1.37</v>
      </c>
      <c r="I3957" s="16" t="s">
        <v>109</v>
      </c>
      <c r="J3957" s="16" t="s">
        <v>4</v>
      </c>
      <c r="K3957" s="16" t="s">
        <v>4</v>
      </c>
      <c r="L3957" s="19">
        <f>IF(Tabelle1[[#This Row],[Heizleistung (55°C)]]=0,Tabelle1[[#This Row],[Heizleistung (35°C)]],(Tabelle1[[#This Row],[Heizleistung (35°C)]]+Tabelle1[[#This Row],[Heizleistung (55°C)]])/2)</f>
        <v>8.5</v>
      </c>
      <c r="M3957" s="20">
        <f>IF(Tabelle1[[#This Row],[Etas 55°C]]=0,0,(Tabelle1[[#This Row],[Etas 35°C]]*0.8+Tabelle1[[#This Row],[Etas 55°C]]*0.2))*2.5</f>
        <v>4.1050000000000004</v>
      </c>
      <c r="N3957" s="21">
        <f>IF(-(Tabelle1[[#This Row],[80%/20% SCOP]]-5.5)/5.5=1,"n.a.",-(Tabelle1[[#This Row],[80%/20% SCOP]]-5.5)/5.5)</f>
        <v>0.25363636363636355</v>
      </c>
    </row>
    <row r="3958" spans="1:14" ht="20.100000000000001" customHeight="1" x14ac:dyDescent="0.25">
      <c r="A3958" s="24">
        <v>16009574</v>
      </c>
      <c r="B3958" s="15" t="s">
        <v>3161</v>
      </c>
      <c r="C3958" s="15" t="s">
        <v>4025</v>
      </c>
      <c r="D3958" s="16" t="s">
        <v>2</v>
      </c>
      <c r="E3958" s="17">
        <v>8</v>
      </c>
      <c r="F3958" s="18">
        <v>1.76</v>
      </c>
      <c r="G3958" s="17">
        <v>8</v>
      </c>
      <c r="H3958" s="18">
        <v>1.3</v>
      </c>
      <c r="I3958" s="16" t="s">
        <v>40</v>
      </c>
      <c r="J3958" s="16" t="s">
        <v>4</v>
      </c>
      <c r="K3958" s="16" t="s">
        <v>4</v>
      </c>
      <c r="L3958" s="19">
        <f>IF(Tabelle1[[#This Row],[Heizleistung (55°C)]]=0,Tabelle1[[#This Row],[Heizleistung (35°C)]],(Tabelle1[[#This Row],[Heizleistung (35°C)]]+Tabelle1[[#This Row],[Heizleistung (55°C)]])/2)</f>
        <v>8</v>
      </c>
      <c r="M3958" s="20">
        <f>IF(Tabelle1[[#This Row],[Etas 55°C]]=0,0,(Tabelle1[[#This Row],[Etas 35°C]]*0.8+Tabelle1[[#This Row],[Etas 55°C]]*0.2))*2.5</f>
        <v>4.17</v>
      </c>
      <c r="N3958" s="21">
        <f>IF(-(Tabelle1[[#This Row],[80%/20% SCOP]]-5.5)/5.5=1,"n.a.",-(Tabelle1[[#This Row],[80%/20% SCOP]]-5.5)/5.5)</f>
        <v>0.24181818181818182</v>
      </c>
    </row>
    <row r="3959" spans="1:14" ht="20.100000000000001" customHeight="1" x14ac:dyDescent="0.25">
      <c r="A3959" s="24">
        <v>16009489</v>
      </c>
      <c r="B3959" s="15" t="s">
        <v>3161</v>
      </c>
      <c r="C3959" s="15" t="s">
        <v>4026</v>
      </c>
      <c r="D3959" s="16" t="s">
        <v>2</v>
      </c>
      <c r="E3959" s="17">
        <v>12</v>
      </c>
      <c r="F3959" s="18">
        <v>1.76</v>
      </c>
      <c r="G3959" s="17">
        <v>12</v>
      </c>
      <c r="H3959" s="18">
        <v>1.28</v>
      </c>
      <c r="I3959" s="16" t="s">
        <v>40</v>
      </c>
      <c r="J3959" s="16" t="s">
        <v>4</v>
      </c>
      <c r="K3959" s="16" t="s">
        <v>4</v>
      </c>
      <c r="L3959" s="19">
        <f>IF(Tabelle1[[#This Row],[Heizleistung (55°C)]]=0,Tabelle1[[#This Row],[Heizleistung (35°C)]],(Tabelle1[[#This Row],[Heizleistung (35°C)]]+Tabelle1[[#This Row],[Heizleistung (55°C)]])/2)</f>
        <v>12</v>
      </c>
      <c r="M3959" s="20">
        <f>IF(Tabelle1[[#This Row],[Etas 55°C]]=0,0,(Tabelle1[[#This Row],[Etas 35°C]]*0.8+Tabelle1[[#This Row],[Etas 55°C]]*0.2))*2.5</f>
        <v>4.16</v>
      </c>
      <c r="N3959" s="21">
        <f>IF(-(Tabelle1[[#This Row],[80%/20% SCOP]]-5.5)/5.5=1,"n.a.",-(Tabelle1[[#This Row],[80%/20% SCOP]]-5.5)/5.5)</f>
        <v>0.24363636363636362</v>
      </c>
    </row>
    <row r="3960" spans="1:14" ht="20.100000000000001" customHeight="1" x14ac:dyDescent="0.25">
      <c r="A3960" s="24">
        <v>16009019</v>
      </c>
      <c r="B3960" s="15" t="s">
        <v>3161</v>
      </c>
      <c r="C3960" s="15" t="s">
        <v>4027</v>
      </c>
      <c r="D3960" s="16" t="s">
        <v>2</v>
      </c>
      <c r="E3960" s="17">
        <v>7.1</v>
      </c>
      <c r="F3960" s="18">
        <v>1.87</v>
      </c>
      <c r="G3960" s="17">
        <v>7.1</v>
      </c>
      <c r="H3960" s="18">
        <v>1.33</v>
      </c>
      <c r="I3960" s="16" t="s">
        <v>40</v>
      </c>
      <c r="J3960" s="16" t="s">
        <v>4</v>
      </c>
      <c r="K3960" s="16" t="s">
        <v>4</v>
      </c>
      <c r="L3960" s="19">
        <f>IF(Tabelle1[[#This Row],[Heizleistung (55°C)]]=0,Tabelle1[[#This Row],[Heizleistung (35°C)]],(Tabelle1[[#This Row],[Heizleistung (35°C)]]+Tabelle1[[#This Row],[Heizleistung (55°C)]])/2)</f>
        <v>7.1</v>
      </c>
      <c r="M3960" s="20">
        <f>IF(Tabelle1[[#This Row],[Etas 55°C]]=0,0,(Tabelle1[[#This Row],[Etas 35°C]]*0.8+Tabelle1[[#This Row],[Etas 55°C]]*0.2))*2.5</f>
        <v>4.4050000000000002</v>
      </c>
      <c r="N3960" s="21">
        <f>IF(-(Tabelle1[[#This Row],[80%/20% SCOP]]-5.5)/5.5=1,"n.a.",-(Tabelle1[[#This Row],[80%/20% SCOP]]-5.5)/5.5)</f>
        <v>0.19909090909090904</v>
      </c>
    </row>
    <row r="3961" spans="1:14" ht="20.100000000000001" customHeight="1" x14ac:dyDescent="0.25">
      <c r="A3961" s="24">
        <v>16009126</v>
      </c>
      <c r="B3961" s="15" t="s">
        <v>3161</v>
      </c>
      <c r="C3961" s="15" t="s">
        <v>4028</v>
      </c>
      <c r="D3961" s="16" t="s">
        <v>2</v>
      </c>
      <c r="E3961" s="17">
        <v>6.6</v>
      </c>
      <c r="F3961" s="18">
        <v>1.87</v>
      </c>
      <c r="G3961" s="17">
        <v>6</v>
      </c>
      <c r="H3961" s="18">
        <v>1.33</v>
      </c>
      <c r="I3961" s="16" t="s">
        <v>40</v>
      </c>
      <c r="J3961" s="16" t="s">
        <v>4</v>
      </c>
      <c r="K3961" s="16" t="s">
        <v>4</v>
      </c>
      <c r="L3961" s="19">
        <f>IF(Tabelle1[[#This Row],[Heizleistung (55°C)]]=0,Tabelle1[[#This Row],[Heizleistung (35°C)]],(Tabelle1[[#This Row],[Heizleistung (35°C)]]+Tabelle1[[#This Row],[Heizleistung (55°C)]])/2)</f>
        <v>6.3</v>
      </c>
      <c r="M3961" s="20">
        <f>IF(Tabelle1[[#This Row],[Etas 55°C]]=0,0,(Tabelle1[[#This Row],[Etas 35°C]]*0.8+Tabelle1[[#This Row],[Etas 55°C]]*0.2))*2.5</f>
        <v>4.4050000000000002</v>
      </c>
      <c r="N3961" s="21">
        <f>IF(-(Tabelle1[[#This Row],[80%/20% SCOP]]-5.5)/5.5=1,"n.a.",-(Tabelle1[[#This Row],[80%/20% SCOP]]-5.5)/5.5)</f>
        <v>0.19909090909090904</v>
      </c>
    </row>
    <row r="3962" spans="1:14" ht="20.100000000000001" customHeight="1" x14ac:dyDescent="0.25">
      <c r="A3962" s="24">
        <v>16008108</v>
      </c>
      <c r="B3962" s="15" t="s">
        <v>3161</v>
      </c>
      <c r="C3962" s="15" t="s">
        <v>4029</v>
      </c>
      <c r="D3962" s="16" t="s">
        <v>2</v>
      </c>
      <c r="E3962" s="17">
        <v>602.69000000000005</v>
      </c>
      <c r="F3962" s="18">
        <v>1.67</v>
      </c>
      <c r="G3962" s="17"/>
      <c r="H3962" s="16"/>
      <c r="I3962" s="16" t="s">
        <v>130</v>
      </c>
      <c r="J3962" s="16" t="s">
        <v>15</v>
      </c>
      <c r="K3962" s="16" t="s">
        <v>4</v>
      </c>
      <c r="L3962" s="19">
        <f>IF(Tabelle1[[#This Row],[Heizleistung (55°C)]]=0,Tabelle1[[#This Row],[Heizleistung (35°C)]],(Tabelle1[[#This Row],[Heizleistung (35°C)]]+Tabelle1[[#This Row],[Heizleistung (55°C)]])/2)</f>
        <v>602.69000000000005</v>
      </c>
      <c r="M3962" s="20">
        <f>IF(Tabelle1[[#This Row],[Etas 55°C]]=0,0,(Tabelle1[[#This Row],[Etas 35°C]]*0.8+Tabelle1[[#This Row],[Etas 55°C]]*0.2))*2.5</f>
        <v>0</v>
      </c>
      <c r="N3962" s="21" t="str">
        <f>IF(-(Tabelle1[[#This Row],[80%/20% SCOP]]-5.5)/5.5=1,"n.a.",-(Tabelle1[[#This Row],[80%/20% SCOP]]-5.5)/5.5)</f>
        <v>n.a.</v>
      </c>
    </row>
    <row r="3963" spans="1:14" ht="20.100000000000001" customHeight="1" x14ac:dyDescent="0.25">
      <c r="A3963" s="24">
        <v>16009492</v>
      </c>
      <c r="B3963" s="15" t="s">
        <v>3161</v>
      </c>
      <c r="C3963" s="15" t="s">
        <v>4030</v>
      </c>
      <c r="D3963" s="16" t="s">
        <v>2</v>
      </c>
      <c r="E3963" s="17">
        <v>12</v>
      </c>
      <c r="F3963" s="18">
        <v>1.76</v>
      </c>
      <c r="G3963" s="17">
        <v>12</v>
      </c>
      <c r="H3963" s="18">
        <v>1.28</v>
      </c>
      <c r="I3963" s="16" t="s">
        <v>40</v>
      </c>
      <c r="J3963" s="16" t="s">
        <v>4</v>
      </c>
      <c r="K3963" s="16" t="s">
        <v>4</v>
      </c>
      <c r="L3963" s="19">
        <f>IF(Tabelle1[[#This Row],[Heizleistung (55°C)]]=0,Tabelle1[[#This Row],[Heizleistung (35°C)]],(Tabelle1[[#This Row],[Heizleistung (35°C)]]+Tabelle1[[#This Row],[Heizleistung (55°C)]])/2)</f>
        <v>12</v>
      </c>
      <c r="M3963" s="20">
        <f>IF(Tabelle1[[#This Row],[Etas 55°C]]=0,0,(Tabelle1[[#This Row],[Etas 35°C]]*0.8+Tabelle1[[#This Row],[Etas 55°C]]*0.2))*2.5</f>
        <v>4.16</v>
      </c>
      <c r="N3963" s="21">
        <f>IF(-(Tabelle1[[#This Row],[80%/20% SCOP]]-5.5)/5.5=1,"n.a.",-(Tabelle1[[#This Row],[80%/20% SCOP]]-5.5)/5.5)</f>
        <v>0.24363636363636362</v>
      </c>
    </row>
    <row r="3964" spans="1:14" ht="20.100000000000001" customHeight="1" x14ac:dyDescent="0.25">
      <c r="A3964" s="24">
        <v>16014194</v>
      </c>
      <c r="B3964" s="15" t="s">
        <v>3161</v>
      </c>
      <c r="C3964" s="15" t="s">
        <v>4031</v>
      </c>
      <c r="D3964" s="16" t="s">
        <v>2</v>
      </c>
      <c r="E3964" s="17">
        <v>4.7</v>
      </c>
      <c r="F3964" s="18">
        <v>1.96</v>
      </c>
      <c r="G3964" s="17">
        <v>4.5</v>
      </c>
      <c r="H3964" s="18">
        <v>1.33</v>
      </c>
      <c r="I3964" s="16" t="s">
        <v>40</v>
      </c>
      <c r="J3964" s="16" t="s">
        <v>4</v>
      </c>
      <c r="K3964" s="16" t="s">
        <v>4</v>
      </c>
      <c r="L3964" s="19">
        <f>IF(Tabelle1[[#This Row],[Heizleistung (55°C)]]=0,Tabelle1[[#This Row],[Heizleistung (35°C)]],(Tabelle1[[#This Row],[Heizleistung (35°C)]]+Tabelle1[[#This Row],[Heizleistung (55°C)]])/2)</f>
        <v>4.5999999999999996</v>
      </c>
      <c r="M3964" s="20">
        <f>IF(Tabelle1[[#This Row],[Etas 55°C]]=0,0,(Tabelle1[[#This Row],[Etas 35°C]]*0.8+Tabelle1[[#This Row],[Etas 55°C]]*0.2))*2.5</f>
        <v>4.585</v>
      </c>
      <c r="N3964" s="21">
        <f>IF(-(Tabelle1[[#This Row],[80%/20% SCOP]]-5.5)/5.5=1,"n.a.",-(Tabelle1[[#This Row],[80%/20% SCOP]]-5.5)/5.5)</f>
        <v>0.16636363636363638</v>
      </c>
    </row>
    <row r="3965" spans="1:14" ht="20.100000000000001" customHeight="1" x14ac:dyDescent="0.25">
      <c r="A3965" s="24">
        <v>16009008</v>
      </c>
      <c r="B3965" s="15" t="s">
        <v>3161</v>
      </c>
      <c r="C3965" s="15" t="s">
        <v>4032</v>
      </c>
      <c r="D3965" s="16" t="s">
        <v>2</v>
      </c>
      <c r="E3965" s="17">
        <v>7.1</v>
      </c>
      <c r="F3965" s="18">
        <v>1.87</v>
      </c>
      <c r="G3965" s="17">
        <v>7.1</v>
      </c>
      <c r="H3965" s="18">
        <v>1.33</v>
      </c>
      <c r="I3965" s="16" t="s">
        <v>40</v>
      </c>
      <c r="J3965" s="16" t="s">
        <v>4</v>
      </c>
      <c r="K3965" s="16" t="s">
        <v>4</v>
      </c>
      <c r="L3965" s="19">
        <f>IF(Tabelle1[[#This Row],[Heizleistung (55°C)]]=0,Tabelle1[[#This Row],[Heizleistung (35°C)]],(Tabelle1[[#This Row],[Heizleistung (35°C)]]+Tabelle1[[#This Row],[Heizleistung (55°C)]])/2)</f>
        <v>7.1</v>
      </c>
      <c r="M3965" s="20">
        <f>IF(Tabelle1[[#This Row],[Etas 55°C]]=0,0,(Tabelle1[[#This Row],[Etas 35°C]]*0.8+Tabelle1[[#This Row],[Etas 55°C]]*0.2))*2.5</f>
        <v>4.4050000000000002</v>
      </c>
      <c r="N3965" s="21">
        <f>IF(-(Tabelle1[[#This Row],[80%/20% SCOP]]-5.5)/5.5=1,"n.a.",-(Tabelle1[[#This Row],[80%/20% SCOP]]-5.5)/5.5)</f>
        <v>0.19909090909090904</v>
      </c>
    </row>
    <row r="3966" spans="1:14" ht="20.100000000000001" customHeight="1" x14ac:dyDescent="0.25">
      <c r="A3966" s="24">
        <v>16018689</v>
      </c>
      <c r="B3966" s="15" t="s">
        <v>3161</v>
      </c>
      <c r="C3966" s="15" t="s">
        <v>3701</v>
      </c>
      <c r="D3966" s="16" t="s">
        <v>2</v>
      </c>
      <c r="E3966" s="17">
        <v>10</v>
      </c>
      <c r="F3966" s="18">
        <v>1.78</v>
      </c>
      <c r="G3966" s="17">
        <v>10</v>
      </c>
      <c r="H3966" s="18">
        <v>1.35</v>
      </c>
      <c r="I3966" s="16" t="s">
        <v>40</v>
      </c>
      <c r="J3966" s="16" t="s">
        <v>4</v>
      </c>
      <c r="K3966" s="16" t="s">
        <v>4</v>
      </c>
      <c r="L3966" s="19">
        <f>IF(Tabelle1[[#This Row],[Heizleistung (55°C)]]=0,Tabelle1[[#This Row],[Heizleistung (35°C)]],(Tabelle1[[#This Row],[Heizleistung (35°C)]]+Tabelle1[[#This Row],[Heizleistung (55°C)]])/2)</f>
        <v>10</v>
      </c>
      <c r="M3966" s="20">
        <f>IF(Tabelle1[[#This Row],[Etas 55°C]]=0,0,(Tabelle1[[#This Row],[Etas 35°C]]*0.8+Tabelle1[[#This Row],[Etas 55°C]]*0.2))*2.5</f>
        <v>4.2350000000000003</v>
      </c>
      <c r="N3966" s="21">
        <f>IF(-(Tabelle1[[#This Row],[80%/20% SCOP]]-5.5)/5.5=1,"n.a.",-(Tabelle1[[#This Row],[80%/20% SCOP]]-5.5)/5.5)</f>
        <v>0.22999999999999995</v>
      </c>
    </row>
    <row r="3967" spans="1:14" ht="20.100000000000001" customHeight="1" x14ac:dyDescent="0.25">
      <c r="A3967" s="24">
        <v>16017009</v>
      </c>
      <c r="B3967" s="15" t="s">
        <v>3161</v>
      </c>
      <c r="C3967" s="15" t="s">
        <v>4033</v>
      </c>
      <c r="D3967" s="16" t="s">
        <v>2</v>
      </c>
      <c r="E3967" s="17">
        <v>9.5</v>
      </c>
      <c r="F3967" s="18">
        <v>1.85</v>
      </c>
      <c r="G3967" s="17">
        <v>9.5</v>
      </c>
      <c r="H3967" s="18">
        <v>1.39</v>
      </c>
      <c r="I3967" s="16" t="s">
        <v>3</v>
      </c>
      <c r="J3967" s="16" t="s">
        <v>15</v>
      </c>
      <c r="K3967" s="16" t="s">
        <v>4</v>
      </c>
      <c r="L3967" s="19">
        <f>IF(Tabelle1[[#This Row],[Heizleistung (55°C)]]=0,Tabelle1[[#This Row],[Heizleistung (35°C)]],(Tabelle1[[#This Row],[Heizleistung (35°C)]]+Tabelle1[[#This Row],[Heizleistung (55°C)]])/2)</f>
        <v>9.5</v>
      </c>
      <c r="M3967" s="20">
        <f>IF(Tabelle1[[#This Row],[Etas 55°C]]=0,0,(Tabelle1[[#This Row],[Etas 35°C]]*0.8+Tabelle1[[#This Row],[Etas 55°C]]*0.2))*2.5</f>
        <v>4.3950000000000005</v>
      </c>
      <c r="N3967" s="21">
        <f>IF(-(Tabelle1[[#This Row],[80%/20% SCOP]]-5.5)/5.5=1,"n.a.",-(Tabelle1[[#This Row],[80%/20% SCOP]]-5.5)/5.5)</f>
        <v>0.20090909090909082</v>
      </c>
    </row>
    <row r="3968" spans="1:14" ht="20.100000000000001" customHeight="1" x14ac:dyDescent="0.25">
      <c r="A3968" s="24">
        <v>16014370</v>
      </c>
      <c r="B3968" s="15" t="s">
        <v>3161</v>
      </c>
      <c r="C3968" s="15" t="s">
        <v>4034</v>
      </c>
      <c r="D3968" s="16" t="s">
        <v>2</v>
      </c>
      <c r="E3968" s="17">
        <v>14</v>
      </c>
      <c r="F3968" s="18">
        <v>1.85</v>
      </c>
      <c r="G3968" s="17">
        <v>14</v>
      </c>
      <c r="H3968" s="18">
        <v>1.42</v>
      </c>
      <c r="I3968" s="16" t="s">
        <v>40</v>
      </c>
      <c r="J3968" s="16" t="s">
        <v>4</v>
      </c>
      <c r="K3968" s="16" t="s">
        <v>4</v>
      </c>
      <c r="L3968" s="19">
        <f>IF(Tabelle1[[#This Row],[Heizleistung (55°C)]]=0,Tabelle1[[#This Row],[Heizleistung (35°C)]],(Tabelle1[[#This Row],[Heizleistung (35°C)]]+Tabelle1[[#This Row],[Heizleistung (55°C)]])/2)</f>
        <v>14</v>
      </c>
      <c r="M3968" s="20">
        <f>IF(Tabelle1[[#This Row],[Etas 55°C]]=0,0,(Tabelle1[[#This Row],[Etas 35°C]]*0.8+Tabelle1[[#This Row],[Etas 55°C]]*0.2))*2.5</f>
        <v>4.41</v>
      </c>
      <c r="N3968" s="21">
        <f>IF(-(Tabelle1[[#This Row],[80%/20% SCOP]]-5.5)/5.5=1,"n.a.",-(Tabelle1[[#This Row],[80%/20% SCOP]]-5.5)/5.5)</f>
        <v>0.19818181818181815</v>
      </c>
    </row>
    <row r="3969" spans="1:14" ht="20.100000000000001" customHeight="1" x14ac:dyDescent="0.25">
      <c r="A3969" s="24">
        <v>16009568</v>
      </c>
      <c r="B3969" s="15" t="s">
        <v>3161</v>
      </c>
      <c r="C3969" s="15" t="s">
        <v>4035</v>
      </c>
      <c r="D3969" s="16" t="s">
        <v>2</v>
      </c>
      <c r="E3969" s="17">
        <v>8</v>
      </c>
      <c r="F3969" s="18">
        <v>1.76</v>
      </c>
      <c r="G3969" s="17">
        <v>8</v>
      </c>
      <c r="H3969" s="18">
        <v>1.3</v>
      </c>
      <c r="I3969" s="16" t="s">
        <v>40</v>
      </c>
      <c r="J3969" s="16" t="s">
        <v>4</v>
      </c>
      <c r="K3969" s="16" t="s">
        <v>4</v>
      </c>
      <c r="L3969" s="19">
        <f>IF(Tabelle1[[#This Row],[Heizleistung (55°C)]]=0,Tabelle1[[#This Row],[Heizleistung (35°C)]],(Tabelle1[[#This Row],[Heizleistung (35°C)]]+Tabelle1[[#This Row],[Heizleistung (55°C)]])/2)</f>
        <v>8</v>
      </c>
      <c r="M3969" s="20">
        <f>IF(Tabelle1[[#This Row],[Etas 55°C]]=0,0,(Tabelle1[[#This Row],[Etas 35°C]]*0.8+Tabelle1[[#This Row],[Etas 55°C]]*0.2))*2.5</f>
        <v>4.17</v>
      </c>
      <c r="N3969" s="21">
        <f>IF(-(Tabelle1[[#This Row],[80%/20% SCOP]]-5.5)/5.5=1,"n.a.",-(Tabelle1[[#This Row],[80%/20% SCOP]]-5.5)/5.5)</f>
        <v>0.24181818181818182</v>
      </c>
    </row>
    <row r="3970" spans="1:14" ht="20.100000000000001" customHeight="1" x14ac:dyDescent="0.25">
      <c r="A3970" s="24">
        <v>16008388</v>
      </c>
      <c r="B3970" s="15" t="s">
        <v>3161</v>
      </c>
      <c r="C3970" s="15" t="s">
        <v>4036</v>
      </c>
      <c r="D3970" s="16" t="s">
        <v>2</v>
      </c>
      <c r="E3970" s="17">
        <v>136.51</v>
      </c>
      <c r="F3970" s="18">
        <v>1.48</v>
      </c>
      <c r="G3970" s="17"/>
      <c r="H3970" s="16"/>
      <c r="I3970" s="16" t="s">
        <v>109</v>
      </c>
      <c r="J3970" s="16" t="s">
        <v>15</v>
      </c>
      <c r="K3970" s="16" t="s">
        <v>4</v>
      </c>
      <c r="L3970" s="19">
        <f>IF(Tabelle1[[#This Row],[Heizleistung (55°C)]]=0,Tabelle1[[#This Row],[Heizleistung (35°C)]],(Tabelle1[[#This Row],[Heizleistung (35°C)]]+Tabelle1[[#This Row],[Heizleistung (55°C)]])/2)</f>
        <v>136.51</v>
      </c>
      <c r="M3970" s="20">
        <f>IF(Tabelle1[[#This Row],[Etas 55°C]]=0,0,(Tabelle1[[#This Row],[Etas 35°C]]*0.8+Tabelle1[[#This Row],[Etas 55°C]]*0.2))*2.5</f>
        <v>0</v>
      </c>
      <c r="N3970" s="21" t="str">
        <f>IF(-(Tabelle1[[#This Row],[80%/20% SCOP]]-5.5)/5.5=1,"n.a.",-(Tabelle1[[#This Row],[80%/20% SCOP]]-5.5)/5.5)</f>
        <v>n.a.</v>
      </c>
    </row>
    <row r="3971" spans="1:14" ht="20.100000000000001" customHeight="1" x14ac:dyDescent="0.25">
      <c r="A3971" s="24">
        <v>16008804</v>
      </c>
      <c r="B3971" s="15" t="s">
        <v>3161</v>
      </c>
      <c r="C3971" s="15" t="s">
        <v>4037</v>
      </c>
      <c r="D3971" s="16" t="s">
        <v>2</v>
      </c>
      <c r="E3971" s="17">
        <v>367.76</v>
      </c>
      <c r="F3971" s="18">
        <v>1.59</v>
      </c>
      <c r="G3971" s="17"/>
      <c r="H3971" s="16"/>
      <c r="I3971" s="16" t="s">
        <v>355</v>
      </c>
      <c r="J3971" s="16" t="s">
        <v>15</v>
      </c>
      <c r="K3971" s="16" t="s">
        <v>4</v>
      </c>
      <c r="L3971" s="19">
        <f>IF(Tabelle1[[#This Row],[Heizleistung (55°C)]]=0,Tabelle1[[#This Row],[Heizleistung (35°C)]],(Tabelle1[[#This Row],[Heizleistung (35°C)]]+Tabelle1[[#This Row],[Heizleistung (55°C)]])/2)</f>
        <v>367.76</v>
      </c>
      <c r="M3971" s="20">
        <f>IF(Tabelle1[[#This Row],[Etas 55°C]]=0,0,(Tabelle1[[#This Row],[Etas 35°C]]*0.8+Tabelle1[[#This Row],[Etas 55°C]]*0.2))*2.5</f>
        <v>0</v>
      </c>
      <c r="N3971" s="21" t="str">
        <f>IF(-(Tabelle1[[#This Row],[80%/20% SCOP]]-5.5)/5.5=1,"n.a.",-(Tabelle1[[#This Row],[80%/20% SCOP]]-5.5)/5.5)</f>
        <v>n.a.</v>
      </c>
    </row>
    <row r="3972" spans="1:14" ht="20.100000000000001" customHeight="1" x14ac:dyDescent="0.25">
      <c r="A3972" s="24">
        <v>16008256</v>
      </c>
      <c r="B3972" s="15" t="s">
        <v>3161</v>
      </c>
      <c r="C3972" s="15" t="s">
        <v>4038</v>
      </c>
      <c r="D3972" s="16" t="s">
        <v>2</v>
      </c>
      <c r="E3972" s="17">
        <v>73.290000000000006</v>
      </c>
      <c r="F3972" s="18">
        <v>1.55</v>
      </c>
      <c r="G3972" s="17"/>
      <c r="H3972" s="16"/>
      <c r="I3972" s="16" t="s">
        <v>109</v>
      </c>
      <c r="J3972" s="16" t="s">
        <v>15</v>
      </c>
      <c r="K3972" s="16" t="s">
        <v>4</v>
      </c>
      <c r="L3972" s="19">
        <f>IF(Tabelle1[[#This Row],[Heizleistung (55°C)]]=0,Tabelle1[[#This Row],[Heizleistung (35°C)]],(Tabelle1[[#This Row],[Heizleistung (35°C)]]+Tabelle1[[#This Row],[Heizleistung (55°C)]])/2)</f>
        <v>73.290000000000006</v>
      </c>
      <c r="M3972" s="20">
        <f>IF(Tabelle1[[#This Row],[Etas 55°C]]=0,0,(Tabelle1[[#This Row],[Etas 35°C]]*0.8+Tabelle1[[#This Row],[Etas 55°C]]*0.2))*2.5</f>
        <v>0</v>
      </c>
      <c r="N3972" s="21" t="str">
        <f>IF(-(Tabelle1[[#This Row],[80%/20% SCOP]]-5.5)/5.5=1,"n.a.",-(Tabelle1[[#This Row],[80%/20% SCOP]]-5.5)/5.5)</f>
        <v>n.a.</v>
      </c>
    </row>
    <row r="3973" spans="1:14" ht="20.100000000000001" customHeight="1" x14ac:dyDescent="0.25">
      <c r="A3973" s="24">
        <v>16009388</v>
      </c>
      <c r="B3973" s="15" t="s">
        <v>3161</v>
      </c>
      <c r="C3973" s="15" t="s">
        <v>4039</v>
      </c>
      <c r="D3973" s="16" t="s">
        <v>2</v>
      </c>
      <c r="E3973" s="17">
        <v>8</v>
      </c>
      <c r="F3973" s="18">
        <v>1.81</v>
      </c>
      <c r="G3973" s="17">
        <v>8</v>
      </c>
      <c r="H3973" s="18">
        <v>1.35</v>
      </c>
      <c r="I3973" s="16" t="s">
        <v>40</v>
      </c>
      <c r="J3973" s="16" t="s">
        <v>4</v>
      </c>
      <c r="K3973" s="16" t="s">
        <v>4</v>
      </c>
      <c r="L3973" s="19">
        <f>IF(Tabelle1[[#This Row],[Heizleistung (55°C)]]=0,Tabelle1[[#This Row],[Heizleistung (35°C)]],(Tabelle1[[#This Row],[Heizleistung (35°C)]]+Tabelle1[[#This Row],[Heizleistung (55°C)]])/2)</f>
        <v>8</v>
      </c>
      <c r="M3973" s="20">
        <f>IF(Tabelle1[[#This Row],[Etas 55°C]]=0,0,(Tabelle1[[#This Row],[Etas 35°C]]*0.8+Tabelle1[[#This Row],[Etas 55°C]]*0.2))*2.5</f>
        <v>4.2950000000000008</v>
      </c>
      <c r="N3973" s="21">
        <f>IF(-(Tabelle1[[#This Row],[80%/20% SCOP]]-5.5)/5.5=1,"n.a.",-(Tabelle1[[#This Row],[80%/20% SCOP]]-5.5)/5.5)</f>
        <v>0.21909090909090895</v>
      </c>
    </row>
    <row r="3974" spans="1:14" ht="20.100000000000001" customHeight="1" x14ac:dyDescent="0.25">
      <c r="A3974" s="24">
        <v>16008043</v>
      </c>
      <c r="B3974" s="15" t="s">
        <v>3161</v>
      </c>
      <c r="C3974" s="15" t="s">
        <v>4040</v>
      </c>
      <c r="D3974" s="16" t="s">
        <v>2</v>
      </c>
      <c r="E3974" s="17">
        <v>492.68</v>
      </c>
      <c r="F3974" s="18">
        <v>1.52</v>
      </c>
      <c r="G3974" s="17"/>
      <c r="H3974" s="16"/>
      <c r="I3974" s="16" t="s">
        <v>130</v>
      </c>
      <c r="J3974" s="16" t="s">
        <v>15</v>
      </c>
      <c r="K3974" s="16" t="s">
        <v>4</v>
      </c>
      <c r="L3974" s="19">
        <f>IF(Tabelle1[[#This Row],[Heizleistung (55°C)]]=0,Tabelle1[[#This Row],[Heizleistung (35°C)]],(Tabelle1[[#This Row],[Heizleistung (35°C)]]+Tabelle1[[#This Row],[Heizleistung (55°C)]])/2)</f>
        <v>492.68</v>
      </c>
      <c r="M3974" s="20">
        <f>IF(Tabelle1[[#This Row],[Etas 55°C]]=0,0,(Tabelle1[[#This Row],[Etas 35°C]]*0.8+Tabelle1[[#This Row],[Etas 55°C]]*0.2))*2.5</f>
        <v>0</v>
      </c>
      <c r="N3974" s="21" t="str">
        <f>IF(-(Tabelle1[[#This Row],[80%/20% SCOP]]-5.5)/5.5=1,"n.a.",-(Tabelle1[[#This Row],[80%/20% SCOP]]-5.5)/5.5)</f>
        <v>n.a.</v>
      </c>
    </row>
    <row r="3975" spans="1:14" ht="20.100000000000001" customHeight="1" x14ac:dyDescent="0.25">
      <c r="A3975" s="24">
        <v>16008257</v>
      </c>
      <c r="B3975" s="15" t="s">
        <v>3161</v>
      </c>
      <c r="C3975" s="15" t="s">
        <v>4041</v>
      </c>
      <c r="D3975" s="16" t="s">
        <v>2</v>
      </c>
      <c r="E3975" s="17">
        <v>77.47</v>
      </c>
      <c r="F3975" s="18">
        <v>1.49</v>
      </c>
      <c r="G3975" s="17"/>
      <c r="H3975" s="16"/>
      <c r="I3975" s="16" t="s">
        <v>109</v>
      </c>
      <c r="J3975" s="16" t="s">
        <v>15</v>
      </c>
      <c r="K3975" s="16" t="s">
        <v>4</v>
      </c>
      <c r="L3975" s="19">
        <f>IF(Tabelle1[[#This Row],[Heizleistung (55°C)]]=0,Tabelle1[[#This Row],[Heizleistung (35°C)]],(Tabelle1[[#This Row],[Heizleistung (35°C)]]+Tabelle1[[#This Row],[Heizleistung (55°C)]])/2)</f>
        <v>77.47</v>
      </c>
      <c r="M3975" s="20">
        <f>IF(Tabelle1[[#This Row],[Etas 55°C]]=0,0,(Tabelle1[[#This Row],[Etas 35°C]]*0.8+Tabelle1[[#This Row],[Etas 55°C]]*0.2))*2.5</f>
        <v>0</v>
      </c>
      <c r="N3975" s="21" t="str">
        <f>IF(-(Tabelle1[[#This Row],[80%/20% SCOP]]-5.5)/5.5=1,"n.a.",-(Tabelle1[[#This Row],[80%/20% SCOP]]-5.5)/5.5)</f>
        <v>n.a.</v>
      </c>
    </row>
    <row r="3976" spans="1:14" ht="20.100000000000001" customHeight="1" x14ac:dyDescent="0.25">
      <c r="A3976" s="24">
        <v>16009412</v>
      </c>
      <c r="B3976" s="15" t="s">
        <v>3161</v>
      </c>
      <c r="C3976" s="15" t="s">
        <v>4042</v>
      </c>
      <c r="D3976" s="16" t="s">
        <v>2</v>
      </c>
      <c r="E3976" s="17">
        <v>10</v>
      </c>
      <c r="F3976" s="18">
        <v>1.78</v>
      </c>
      <c r="G3976" s="17">
        <v>10</v>
      </c>
      <c r="H3976" s="18">
        <v>1.35</v>
      </c>
      <c r="I3976" s="16" t="s">
        <v>40</v>
      </c>
      <c r="J3976" s="16" t="s">
        <v>4</v>
      </c>
      <c r="K3976" s="16" t="s">
        <v>4</v>
      </c>
      <c r="L3976" s="19">
        <f>IF(Tabelle1[[#This Row],[Heizleistung (55°C)]]=0,Tabelle1[[#This Row],[Heizleistung (35°C)]],(Tabelle1[[#This Row],[Heizleistung (35°C)]]+Tabelle1[[#This Row],[Heizleistung (55°C)]])/2)</f>
        <v>10</v>
      </c>
      <c r="M3976" s="20">
        <f>IF(Tabelle1[[#This Row],[Etas 55°C]]=0,0,(Tabelle1[[#This Row],[Etas 35°C]]*0.8+Tabelle1[[#This Row],[Etas 55°C]]*0.2))*2.5</f>
        <v>4.2350000000000003</v>
      </c>
      <c r="N3976" s="21">
        <f>IF(-(Tabelle1[[#This Row],[80%/20% SCOP]]-5.5)/5.5=1,"n.a.",-(Tabelle1[[#This Row],[80%/20% SCOP]]-5.5)/5.5)</f>
        <v>0.22999999999999995</v>
      </c>
    </row>
    <row r="3977" spans="1:14" ht="20.100000000000001" customHeight="1" x14ac:dyDescent="0.25">
      <c r="A3977" s="24">
        <v>16014229</v>
      </c>
      <c r="B3977" s="15" t="s">
        <v>3161</v>
      </c>
      <c r="C3977" s="15" t="s">
        <v>4043</v>
      </c>
      <c r="D3977" s="16" t="s">
        <v>2</v>
      </c>
      <c r="E3977" s="17">
        <v>6.6</v>
      </c>
      <c r="F3977" s="18">
        <v>1.83</v>
      </c>
      <c r="G3977" s="17">
        <v>7</v>
      </c>
      <c r="H3977" s="18">
        <v>1.33</v>
      </c>
      <c r="I3977" s="16" t="s">
        <v>40</v>
      </c>
      <c r="J3977" s="16" t="s">
        <v>4</v>
      </c>
      <c r="K3977" s="16" t="s">
        <v>4</v>
      </c>
      <c r="L3977" s="19">
        <f>IF(Tabelle1[[#This Row],[Heizleistung (55°C)]]=0,Tabelle1[[#This Row],[Heizleistung (35°C)]],(Tabelle1[[#This Row],[Heizleistung (35°C)]]+Tabelle1[[#This Row],[Heizleistung (55°C)]])/2)</f>
        <v>6.8</v>
      </c>
      <c r="M3977" s="20">
        <f>IF(Tabelle1[[#This Row],[Etas 55°C]]=0,0,(Tabelle1[[#This Row],[Etas 35°C]]*0.8+Tabelle1[[#This Row],[Etas 55°C]]*0.2))*2.5</f>
        <v>4.3250000000000002</v>
      </c>
      <c r="N3977" s="21">
        <f>IF(-(Tabelle1[[#This Row],[80%/20% SCOP]]-5.5)/5.5=1,"n.a.",-(Tabelle1[[#This Row],[80%/20% SCOP]]-5.5)/5.5)</f>
        <v>0.2136363636363636</v>
      </c>
    </row>
    <row r="3978" spans="1:14" ht="20.100000000000001" customHeight="1" x14ac:dyDescent="0.25">
      <c r="A3978" s="24">
        <v>16008120</v>
      </c>
      <c r="B3978" s="15" t="s">
        <v>3161</v>
      </c>
      <c r="C3978" s="15" t="s">
        <v>4044</v>
      </c>
      <c r="D3978" s="16" t="s">
        <v>2</v>
      </c>
      <c r="E3978" s="17">
        <v>366.17</v>
      </c>
      <c r="F3978" s="18">
        <v>1.53</v>
      </c>
      <c r="G3978" s="17"/>
      <c r="H3978" s="16"/>
      <c r="I3978" s="16" t="s">
        <v>3166</v>
      </c>
      <c r="J3978" s="16" t="s">
        <v>15</v>
      </c>
      <c r="K3978" s="16" t="s">
        <v>4</v>
      </c>
      <c r="L3978" s="19">
        <f>IF(Tabelle1[[#This Row],[Heizleistung (55°C)]]=0,Tabelle1[[#This Row],[Heizleistung (35°C)]],(Tabelle1[[#This Row],[Heizleistung (35°C)]]+Tabelle1[[#This Row],[Heizleistung (55°C)]])/2)</f>
        <v>366.17</v>
      </c>
      <c r="M3978" s="20">
        <f>IF(Tabelle1[[#This Row],[Etas 55°C]]=0,0,(Tabelle1[[#This Row],[Etas 35°C]]*0.8+Tabelle1[[#This Row],[Etas 55°C]]*0.2))*2.5</f>
        <v>0</v>
      </c>
      <c r="N3978" s="21" t="str">
        <f>IF(-(Tabelle1[[#This Row],[80%/20% SCOP]]-5.5)/5.5=1,"n.a.",-(Tabelle1[[#This Row],[80%/20% SCOP]]-5.5)/5.5)</f>
        <v>n.a.</v>
      </c>
    </row>
    <row r="3979" spans="1:14" ht="20.100000000000001" customHeight="1" x14ac:dyDescent="0.25">
      <c r="A3979" s="24">
        <v>16008824</v>
      </c>
      <c r="B3979" s="15" t="s">
        <v>3161</v>
      </c>
      <c r="C3979" s="15" t="s">
        <v>4045</v>
      </c>
      <c r="D3979" s="16" t="s">
        <v>2</v>
      </c>
      <c r="E3979" s="17">
        <v>389.99</v>
      </c>
      <c r="F3979" s="18">
        <v>1.49</v>
      </c>
      <c r="G3979" s="17"/>
      <c r="H3979" s="16"/>
      <c r="I3979" s="16" t="s">
        <v>355</v>
      </c>
      <c r="J3979" s="16" t="s">
        <v>15</v>
      </c>
      <c r="K3979" s="16" t="s">
        <v>4</v>
      </c>
      <c r="L3979" s="19">
        <f>IF(Tabelle1[[#This Row],[Heizleistung (55°C)]]=0,Tabelle1[[#This Row],[Heizleistung (35°C)]],(Tabelle1[[#This Row],[Heizleistung (35°C)]]+Tabelle1[[#This Row],[Heizleistung (55°C)]])/2)</f>
        <v>389.99</v>
      </c>
      <c r="M3979" s="20">
        <f>IF(Tabelle1[[#This Row],[Etas 55°C]]=0,0,(Tabelle1[[#This Row],[Etas 35°C]]*0.8+Tabelle1[[#This Row],[Etas 55°C]]*0.2))*2.5</f>
        <v>0</v>
      </c>
      <c r="N3979" s="21" t="str">
        <f>IF(-(Tabelle1[[#This Row],[80%/20% SCOP]]-5.5)/5.5=1,"n.a.",-(Tabelle1[[#This Row],[80%/20% SCOP]]-5.5)/5.5)</f>
        <v>n.a.</v>
      </c>
    </row>
    <row r="3980" spans="1:14" ht="20.100000000000001" customHeight="1" x14ac:dyDescent="0.25">
      <c r="A3980" s="24">
        <v>16007946</v>
      </c>
      <c r="B3980" s="15" t="s">
        <v>3161</v>
      </c>
      <c r="C3980" s="15" t="s">
        <v>4046</v>
      </c>
      <c r="D3980" s="16" t="s">
        <v>2</v>
      </c>
      <c r="E3980" s="17">
        <v>6.6</v>
      </c>
      <c r="F3980" s="18">
        <v>1.87</v>
      </c>
      <c r="G3980" s="17">
        <v>6</v>
      </c>
      <c r="H3980" s="18">
        <v>1.33</v>
      </c>
      <c r="I3980" s="16" t="s">
        <v>40</v>
      </c>
      <c r="J3980" s="16" t="s">
        <v>4</v>
      </c>
      <c r="K3980" s="16" t="s">
        <v>4</v>
      </c>
      <c r="L3980" s="19">
        <f>IF(Tabelle1[[#This Row],[Heizleistung (55°C)]]=0,Tabelle1[[#This Row],[Heizleistung (35°C)]],(Tabelle1[[#This Row],[Heizleistung (35°C)]]+Tabelle1[[#This Row],[Heizleistung (55°C)]])/2)</f>
        <v>6.3</v>
      </c>
      <c r="M3980" s="20">
        <f>IF(Tabelle1[[#This Row],[Etas 55°C]]=0,0,(Tabelle1[[#This Row],[Etas 35°C]]*0.8+Tabelle1[[#This Row],[Etas 55°C]]*0.2))*2.5</f>
        <v>4.4050000000000002</v>
      </c>
      <c r="N3980" s="21">
        <f>IF(-(Tabelle1[[#This Row],[80%/20% SCOP]]-5.5)/5.5=1,"n.a.",-(Tabelle1[[#This Row],[80%/20% SCOP]]-5.5)/5.5)</f>
        <v>0.19909090909090904</v>
      </c>
    </row>
    <row r="3981" spans="1:14" ht="20.100000000000001" customHeight="1" x14ac:dyDescent="0.25">
      <c r="A3981" s="24">
        <v>16009551</v>
      </c>
      <c r="B3981" s="15" t="s">
        <v>3161</v>
      </c>
      <c r="C3981" s="15" t="s">
        <v>4047</v>
      </c>
      <c r="D3981" s="16" t="s">
        <v>2</v>
      </c>
      <c r="E3981" s="17">
        <v>6</v>
      </c>
      <c r="F3981" s="18">
        <v>1.75</v>
      </c>
      <c r="G3981" s="17">
        <v>6</v>
      </c>
      <c r="H3981" s="18">
        <v>1.3</v>
      </c>
      <c r="I3981" s="16" t="s">
        <v>40</v>
      </c>
      <c r="J3981" s="16" t="s">
        <v>4</v>
      </c>
      <c r="K3981" s="16" t="s">
        <v>4</v>
      </c>
      <c r="L3981" s="19">
        <f>IF(Tabelle1[[#This Row],[Heizleistung (55°C)]]=0,Tabelle1[[#This Row],[Heizleistung (35°C)]],(Tabelle1[[#This Row],[Heizleistung (35°C)]]+Tabelle1[[#This Row],[Heizleistung (55°C)]])/2)</f>
        <v>6</v>
      </c>
      <c r="M3981" s="20">
        <f>IF(Tabelle1[[#This Row],[Etas 55°C]]=0,0,(Tabelle1[[#This Row],[Etas 35°C]]*0.8+Tabelle1[[#This Row],[Etas 55°C]]*0.2))*2.5</f>
        <v>4.1500000000000004</v>
      </c>
      <c r="N3981" s="21">
        <f>IF(-(Tabelle1[[#This Row],[80%/20% SCOP]]-5.5)/5.5=1,"n.a.",-(Tabelle1[[#This Row],[80%/20% SCOP]]-5.5)/5.5)</f>
        <v>0.2454545454545454</v>
      </c>
    </row>
    <row r="3982" spans="1:14" ht="20.100000000000001" customHeight="1" x14ac:dyDescent="0.25">
      <c r="A3982" s="24">
        <v>16008087</v>
      </c>
      <c r="B3982" s="15" t="s">
        <v>3161</v>
      </c>
      <c r="C3982" s="15" t="s">
        <v>4048</v>
      </c>
      <c r="D3982" s="16" t="s">
        <v>2</v>
      </c>
      <c r="E3982" s="17">
        <v>322.36</v>
      </c>
      <c r="F3982" s="18">
        <v>1.56</v>
      </c>
      <c r="G3982" s="17"/>
      <c r="H3982" s="16"/>
      <c r="I3982" s="16" t="s">
        <v>355</v>
      </c>
      <c r="J3982" s="16" t="s">
        <v>15</v>
      </c>
      <c r="K3982" s="16" t="s">
        <v>4</v>
      </c>
      <c r="L3982" s="19">
        <f>IF(Tabelle1[[#This Row],[Heizleistung (55°C)]]=0,Tabelle1[[#This Row],[Heizleistung (35°C)]],(Tabelle1[[#This Row],[Heizleistung (35°C)]]+Tabelle1[[#This Row],[Heizleistung (55°C)]])/2)</f>
        <v>322.36</v>
      </c>
      <c r="M3982" s="20">
        <f>IF(Tabelle1[[#This Row],[Etas 55°C]]=0,0,(Tabelle1[[#This Row],[Etas 35°C]]*0.8+Tabelle1[[#This Row],[Etas 55°C]]*0.2))*2.5</f>
        <v>0</v>
      </c>
      <c r="N3982" s="21" t="str">
        <f>IF(-(Tabelle1[[#This Row],[80%/20% SCOP]]-5.5)/5.5=1,"n.a.",-(Tabelle1[[#This Row],[80%/20% SCOP]]-5.5)/5.5)</f>
        <v>n.a.</v>
      </c>
    </row>
    <row r="3983" spans="1:14" ht="20.100000000000001" customHeight="1" x14ac:dyDescent="0.25">
      <c r="A3983" s="24">
        <v>16008214</v>
      </c>
      <c r="B3983" s="15" t="s">
        <v>3161</v>
      </c>
      <c r="C3983" s="15" t="s">
        <v>4049</v>
      </c>
      <c r="D3983" s="16" t="s">
        <v>2</v>
      </c>
      <c r="E3983" s="17">
        <v>507.8</v>
      </c>
      <c r="F3983" s="18">
        <v>1.53</v>
      </c>
      <c r="G3983" s="17"/>
      <c r="H3983" s="16"/>
      <c r="I3983" s="16" t="s">
        <v>3166</v>
      </c>
      <c r="J3983" s="16" t="s">
        <v>15</v>
      </c>
      <c r="K3983" s="16" t="s">
        <v>4</v>
      </c>
      <c r="L3983" s="19">
        <f>IF(Tabelle1[[#This Row],[Heizleistung (55°C)]]=0,Tabelle1[[#This Row],[Heizleistung (35°C)]],(Tabelle1[[#This Row],[Heizleistung (35°C)]]+Tabelle1[[#This Row],[Heizleistung (55°C)]])/2)</f>
        <v>507.8</v>
      </c>
      <c r="M3983" s="20">
        <f>IF(Tabelle1[[#This Row],[Etas 55°C]]=0,0,(Tabelle1[[#This Row],[Etas 35°C]]*0.8+Tabelle1[[#This Row],[Etas 55°C]]*0.2))*2.5</f>
        <v>0</v>
      </c>
      <c r="N3983" s="21" t="str">
        <f>IF(-(Tabelle1[[#This Row],[80%/20% SCOP]]-5.5)/5.5=1,"n.a.",-(Tabelle1[[#This Row],[80%/20% SCOP]]-5.5)/5.5)</f>
        <v>n.a.</v>
      </c>
    </row>
    <row r="3984" spans="1:14" ht="20.100000000000001" customHeight="1" x14ac:dyDescent="0.25">
      <c r="A3984" s="24">
        <v>16008383</v>
      </c>
      <c r="B3984" s="15" t="s">
        <v>3161</v>
      </c>
      <c r="C3984" s="15" t="s">
        <v>4050</v>
      </c>
      <c r="D3984" s="16" t="s">
        <v>2</v>
      </c>
      <c r="E3984" s="17">
        <v>74.430000000000007</v>
      </c>
      <c r="F3984" s="18">
        <v>1.49</v>
      </c>
      <c r="G3984" s="17"/>
      <c r="H3984" s="16"/>
      <c r="I3984" s="16" t="s">
        <v>109</v>
      </c>
      <c r="J3984" s="16" t="s">
        <v>15</v>
      </c>
      <c r="K3984" s="16" t="s">
        <v>4</v>
      </c>
      <c r="L3984" s="19">
        <f>IF(Tabelle1[[#This Row],[Heizleistung (55°C)]]=0,Tabelle1[[#This Row],[Heizleistung (35°C)]],(Tabelle1[[#This Row],[Heizleistung (35°C)]]+Tabelle1[[#This Row],[Heizleistung (55°C)]])/2)</f>
        <v>74.430000000000007</v>
      </c>
      <c r="M3984" s="20">
        <f>IF(Tabelle1[[#This Row],[Etas 55°C]]=0,0,(Tabelle1[[#This Row],[Etas 35°C]]*0.8+Tabelle1[[#This Row],[Etas 55°C]]*0.2))*2.5</f>
        <v>0</v>
      </c>
      <c r="N3984" s="21" t="str">
        <f>IF(-(Tabelle1[[#This Row],[80%/20% SCOP]]-5.5)/5.5=1,"n.a.",-(Tabelle1[[#This Row],[80%/20% SCOP]]-5.5)/5.5)</f>
        <v>n.a.</v>
      </c>
    </row>
    <row r="3985" spans="1:14" ht="20.100000000000001" customHeight="1" x14ac:dyDescent="0.25">
      <c r="A3985" s="24">
        <v>16008471</v>
      </c>
      <c r="B3985" s="15" t="s">
        <v>3161</v>
      </c>
      <c r="C3985" s="15" t="s">
        <v>4051</v>
      </c>
      <c r="D3985" s="16" t="s">
        <v>2</v>
      </c>
      <c r="E3985" s="17">
        <v>186.83</v>
      </c>
      <c r="F3985" s="18">
        <v>1.57</v>
      </c>
      <c r="G3985" s="17"/>
      <c r="H3985" s="16"/>
      <c r="I3985" s="16" t="s">
        <v>355</v>
      </c>
      <c r="J3985" s="16" t="s">
        <v>15</v>
      </c>
      <c r="K3985" s="16" t="s">
        <v>4</v>
      </c>
      <c r="L3985" s="19">
        <f>IF(Tabelle1[[#This Row],[Heizleistung (55°C)]]=0,Tabelle1[[#This Row],[Heizleistung (35°C)]],(Tabelle1[[#This Row],[Heizleistung (35°C)]]+Tabelle1[[#This Row],[Heizleistung (55°C)]])/2)</f>
        <v>186.83</v>
      </c>
      <c r="M3985" s="20">
        <f>IF(Tabelle1[[#This Row],[Etas 55°C]]=0,0,(Tabelle1[[#This Row],[Etas 35°C]]*0.8+Tabelle1[[#This Row],[Etas 55°C]]*0.2))*2.5</f>
        <v>0</v>
      </c>
      <c r="N3985" s="21" t="str">
        <f>IF(-(Tabelle1[[#This Row],[80%/20% SCOP]]-5.5)/5.5=1,"n.a.",-(Tabelle1[[#This Row],[80%/20% SCOP]]-5.5)/5.5)</f>
        <v>n.a.</v>
      </c>
    </row>
    <row r="3986" spans="1:14" ht="20.100000000000001" customHeight="1" x14ac:dyDescent="0.25">
      <c r="A3986" s="24">
        <v>16008264</v>
      </c>
      <c r="B3986" s="15" t="s">
        <v>3161</v>
      </c>
      <c r="C3986" s="15" t="s">
        <v>4052</v>
      </c>
      <c r="D3986" s="16" t="s">
        <v>2</v>
      </c>
      <c r="E3986" s="17">
        <v>70.7</v>
      </c>
      <c r="F3986" s="18">
        <v>1.48</v>
      </c>
      <c r="G3986" s="17"/>
      <c r="H3986" s="16"/>
      <c r="I3986" s="16" t="s">
        <v>109</v>
      </c>
      <c r="J3986" s="16" t="s">
        <v>15</v>
      </c>
      <c r="K3986" s="16" t="s">
        <v>4</v>
      </c>
      <c r="L3986" s="19">
        <f>IF(Tabelle1[[#This Row],[Heizleistung (55°C)]]=0,Tabelle1[[#This Row],[Heizleistung (35°C)]],(Tabelle1[[#This Row],[Heizleistung (35°C)]]+Tabelle1[[#This Row],[Heizleistung (55°C)]])/2)</f>
        <v>70.7</v>
      </c>
      <c r="M3986" s="20">
        <f>IF(Tabelle1[[#This Row],[Etas 55°C]]=0,0,(Tabelle1[[#This Row],[Etas 35°C]]*0.8+Tabelle1[[#This Row],[Etas 55°C]]*0.2))*2.5</f>
        <v>0</v>
      </c>
      <c r="N3986" s="21" t="str">
        <f>IF(-(Tabelle1[[#This Row],[80%/20% SCOP]]-5.5)/5.5=1,"n.a.",-(Tabelle1[[#This Row],[80%/20% SCOP]]-5.5)/5.5)</f>
        <v>n.a.</v>
      </c>
    </row>
    <row r="3987" spans="1:14" ht="20.100000000000001" customHeight="1" x14ac:dyDescent="0.25">
      <c r="A3987" s="24">
        <v>16011410</v>
      </c>
      <c r="B3987" s="15" t="s">
        <v>3161</v>
      </c>
      <c r="C3987" s="15" t="s">
        <v>4053</v>
      </c>
      <c r="D3987" s="16" t="s">
        <v>2</v>
      </c>
      <c r="E3987" s="17">
        <v>6</v>
      </c>
      <c r="F3987" s="18">
        <v>1.79</v>
      </c>
      <c r="G3987" s="17">
        <v>6</v>
      </c>
      <c r="H3987" s="18">
        <v>1.39</v>
      </c>
      <c r="I3987" s="16" t="s">
        <v>3</v>
      </c>
      <c r="J3987" s="16" t="s">
        <v>4</v>
      </c>
      <c r="K3987" s="16" t="s">
        <v>4</v>
      </c>
      <c r="L3987" s="19">
        <f>IF(Tabelle1[[#This Row],[Heizleistung (55°C)]]=0,Tabelle1[[#This Row],[Heizleistung (35°C)]],(Tabelle1[[#This Row],[Heizleistung (35°C)]]+Tabelle1[[#This Row],[Heizleistung (55°C)]])/2)</f>
        <v>6</v>
      </c>
      <c r="M3987" s="20">
        <f>IF(Tabelle1[[#This Row],[Etas 55°C]]=0,0,(Tabelle1[[#This Row],[Etas 35°C]]*0.8+Tabelle1[[#This Row],[Etas 55°C]]*0.2))*2.5</f>
        <v>4.2750000000000004</v>
      </c>
      <c r="N3987" s="21">
        <f>IF(-(Tabelle1[[#This Row],[80%/20% SCOP]]-5.5)/5.5=1,"n.a.",-(Tabelle1[[#This Row],[80%/20% SCOP]]-5.5)/5.5)</f>
        <v>0.22272727272727266</v>
      </c>
    </row>
    <row r="3988" spans="1:14" ht="20.100000000000001" customHeight="1" x14ac:dyDescent="0.25">
      <c r="A3988" s="24">
        <v>16008014</v>
      </c>
      <c r="B3988" s="15" t="s">
        <v>3161</v>
      </c>
      <c r="C3988" s="15" t="s">
        <v>4054</v>
      </c>
      <c r="D3988" s="16" t="s">
        <v>2</v>
      </c>
      <c r="E3988" s="17">
        <v>368.91</v>
      </c>
      <c r="F3988" s="18">
        <v>1.49</v>
      </c>
      <c r="G3988" s="17"/>
      <c r="H3988" s="16"/>
      <c r="I3988" s="16" t="s">
        <v>355</v>
      </c>
      <c r="J3988" s="16" t="s">
        <v>15</v>
      </c>
      <c r="K3988" s="16" t="s">
        <v>4</v>
      </c>
      <c r="L3988" s="19">
        <f>IF(Tabelle1[[#This Row],[Heizleistung (55°C)]]=0,Tabelle1[[#This Row],[Heizleistung (35°C)]],(Tabelle1[[#This Row],[Heizleistung (35°C)]]+Tabelle1[[#This Row],[Heizleistung (55°C)]])/2)</f>
        <v>368.91</v>
      </c>
      <c r="M3988" s="20">
        <f>IF(Tabelle1[[#This Row],[Etas 55°C]]=0,0,(Tabelle1[[#This Row],[Etas 35°C]]*0.8+Tabelle1[[#This Row],[Etas 55°C]]*0.2))*2.5</f>
        <v>0</v>
      </c>
      <c r="N3988" s="21" t="str">
        <f>IF(-(Tabelle1[[#This Row],[80%/20% SCOP]]-5.5)/5.5=1,"n.a.",-(Tabelle1[[#This Row],[80%/20% SCOP]]-5.5)/5.5)</f>
        <v>n.a.</v>
      </c>
    </row>
    <row r="3989" spans="1:14" ht="20.100000000000001" customHeight="1" x14ac:dyDescent="0.25">
      <c r="A3989" s="24">
        <v>16008137</v>
      </c>
      <c r="B3989" s="15" t="s">
        <v>3161</v>
      </c>
      <c r="C3989" s="15" t="s">
        <v>4055</v>
      </c>
      <c r="D3989" s="16" t="s">
        <v>2</v>
      </c>
      <c r="E3989" s="17">
        <v>140.62</v>
      </c>
      <c r="F3989" s="18">
        <v>1.53</v>
      </c>
      <c r="G3989" s="17"/>
      <c r="H3989" s="16"/>
      <c r="I3989" s="16" t="s">
        <v>355</v>
      </c>
      <c r="J3989" s="16" t="s">
        <v>15</v>
      </c>
      <c r="K3989" s="16" t="s">
        <v>4</v>
      </c>
      <c r="L3989" s="19">
        <f>IF(Tabelle1[[#This Row],[Heizleistung (55°C)]]=0,Tabelle1[[#This Row],[Heizleistung (35°C)]],(Tabelle1[[#This Row],[Heizleistung (35°C)]]+Tabelle1[[#This Row],[Heizleistung (55°C)]])/2)</f>
        <v>140.62</v>
      </c>
      <c r="M3989" s="20">
        <f>IF(Tabelle1[[#This Row],[Etas 55°C]]=0,0,(Tabelle1[[#This Row],[Etas 35°C]]*0.8+Tabelle1[[#This Row],[Etas 55°C]]*0.2))*2.5</f>
        <v>0</v>
      </c>
      <c r="N3989" s="21" t="str">
        <f>IF(-(Tabelle1[[#This Row],[80%/20% SCOP]]-5.5)/5.5=1,"n.a.",-(Tabelle1[[#This Row],[80%/20% SCOP]]-5.5)/5.5)</f>
        <v>n.a.</v>
      </c>
    </row>
    <row r="3990" spans="1:14" ht="20.100000000000001" customHeight="1" x14ac:dyDescent="0.25">
      <c r="A3990" s="24">
        <v>16008996</v>
      </c>
      <c r="B3990" s="15" t="s">
        <v>3161</v>
      </c>
      <c r="C3990" s="15" t="s">
        <v>4056</v>
      </c>
      <c r="D3990" s="16" t="s">
        <v>2</v>
      </c>
      <c r="E3990" s="17">
        <v>17</v>
      </c>
      <c r="F3990" s="18">
        <v>1.65</v>
      </c>
      <c r="G3990" s="17">
        <v>15.8</v>
      </c>
      <c r="H3990" s="18">
        <v>1.28</v>
      </c>
      <c r="I3990" s="16" t="s">
        <v>109</v>
      </c>
      <c r="J3990" s="16" t="s">
        <v>4</v>
      </c>
      <c r="K3990" s="16" t="s">
        <v>4</v>
      </c>
      <c r="L3990" s="19">
        <f>IF(Tabelle1[[#This Row],[Heizleistung (55°C)]]=0,Tabelle1[[#This Row],[Heizleistung (35°C)]],(Tabelle1[[#This Row],[Heizleistung (35°C)]]+Tabelle1[[#This Row],[Heizleistung (55°C)]])/2)</f>
        <v>16.399999999999999</v>
      </c>
      <c r="M3990" s="20">
        <f>IF(Tabelle1[[#This Row],[Etas 55°C]]=0,0,(Tabelle1[[#This Row],[Etas 35°C]]*0.8+Tabelle1[[#This Row],[Etas 55°C]]*0.2))*2.5</f>
        <v>3.9400000000000004</v>
      </c>
      <c r="N3990" s="21">
        <f>IF(-(Tabelle1[[#This Row],[80%/20% SCOP]]-5.5)/5.5=1,"n.a.",-(Tabelle1[[#This Row],[80%/20% SCOP]]-5.5)/5.5)</f>
        <v>0.28363636363636358</v>
      </c>
    </row>
    <row r="3991" spans="1:14" ht="20.100000000000001" customHeight="1" x14ac:dyDescent="0.25">
      <c r="A3991" s="24">
        <v>16014366</v>
      </c>
      <c r="B3991" s="15" t="s">
        <v>3161</v>
      </c>
      <c r="C3991" s="15" t="s">
        <v>4057</v>
      </c>
      <c r="D3991" s="16" t="s">
        <v>2</v>
      </c>
      <c r="E3991" s="17">
        <v>14</v>
      </c>
      <c r="F3991" s="18">
        <v>1.85</v>
      </c>
      <c r="G3991" s="17">
        <v>14</v>
      </c>
      <c r="H3991" s="18">
        <v>1.42</v>
      </c>
      <c r="I3991" s="16" t="s">
        <v>40</v>
      </c>
      <c r="J3991" s="16" t="s">
        <v>4</v>
      </c>
      <c r="K3991" s="16" t="s">
        <v>4</v>
      </c>
      <c r="L3991" s="19">
        <f>IF(Tabelle1[[#This Row],[Heizleistung (55°C)]]=0,Tabelle1[[#This Row],[Heizleistung (35°C)]],(Tabelle1[[#This Row],[Heizleistung (35°C)]]+Tabelle1[[#This Row],[Heizleistung (55°C)]])/2)</f>
        <v>14</v>
      </c>
      <c r="M3991" s="20">
        <f>IF(Tabelle1[[#This Row],[Etas 55°C]]=0,0,(Tabelle1[[#This Row],[Etas 35°C]]*0.8+Tabelle1[[#This Row],[Etas 55°C]]*0.2))*2.5</f>
        <v>4.41</v>
      </c>
      <c r="N3991" s="21">
        <f>IF(-(Tabelle1[[#This Row],[80%/20% SCOP]]-5.5)/5.5=1,"n.a.",-(Tabelle1[[#This Row],[80%/20% SCOP]]-5.5)/5.5)</f>
        <v>0.19818181818181815</v>
      </c>
    </row>
    <row r="3992" spans="1:14" ht="20.100000000000001" customHeight="1" x14ac:dyDescent="0.25">
      <c r="A3992" s="24">
        <v>16008182</v>
      </c>
      <c r="B3992" s="15" t="s">
        <v>3161</v>
      </c>
      <c r="C3992" s="15" t="s">
        <v>4058</v>
      </c>
      <c r="D3992" s="16" t="s">
        <v>2</v>
      </c>
      <c r="E3992" s="17">
        <v>534.84</v>
      </c>
      <c r="F3992" s="18">
        <v>1.59</v>
      </c>
      <c r="G3992" s="17"/>
      <c r="H3992" s="16"/>
      <c r="I3992" s="16" t="s">
        <v>3166</v>
      </c>
      <c r="J3992" s="16" t="s">
        <v>15</v>
      </c>
      <c r="K3992" s="16" t="s">
        <v>4</v>
      </c>
      <c r="L3992" s="19">
        <f>IF(Tabelle1[[#This Row],[Heizleistung (55°C)]]=0,Tabelle1[[#This Row],[Heizleistung (35°C)]],(Tabelle1[[#This Row],[Heizleistung (35°C)]]+Tabelle1[[#This Row],[Heizleistung (55°C)]])/2)</f>
        <v>534.84</v>
      </c>
      <c r="M3992" s="20">
        <f>IF(Tabelle1[[#This Row],[Etas 55°C]]=0,0,(Tabelle1[[#This Row],[Etas 35°C]]*0.8+Tabelle1[[#This Row],[Etas 55°C]]*0.2))*2.5</f>
        <v>0</v>
      </c>
      <c r="N3992" s="21" t="str">
        <f>IF(-(Tabelle1[[#This Row],[80%/20% SCOP]]-5.5)/5.5=1,"n.a.",-(Tabelle1[[#This Row],[80%/20% SCOP]]-5.5)/5.5)</f>
        <v>n.a.</v>
      </c>
    </row>
    <row r="3993" spans="1:14" ht="20.100000000000001" customHeight="1" x14ac:dyDescent="0.25">
      <c r="A3993" s="24">
        <v>16014343</v>
      </c>
      <c r="B3993" s="15" t="s">
        <v>3161</v>
      </c>
      <c r="C3993" s="15" t="s">
        <v>4059</v>
      </c>
      <c r="D3993" s="16" t="s">
        <v>2</v>
      </c>
      <c r="E3993" s="17">
        <v>10</v>
      </c>
      <c r="F3993" s="18">
        <v>1.86</v>
      </c>
      <c r="G3993" s="17">
        <v>10</v>
      </c>
      <c r="H3993" s="18">
        <v>1.42</v>
      </c>
      <c r="I3993" s="16" t="s">
        <v>40</v>
      </c>
      <c r="J3993" s="16" t="s">
        <v>4</v>
      </c>
      <c r="K3993" s="16" t="s">
        <v>4</v>
      </c>
      <c r="L3993" s="19">
        <f>IF(Tabelle1[[#This Row],[Heizleistung (55°C)]]=0,Tabelle1[[#This Row],[Heizleistung (35°C)]],(Tabelle1[[#This Row],[Heizleistung (35°C)]]+Tabelle1[[#This Row],[Heizleistung (55°C)]])/2)</f>
        <v>10</v>
      </c>
      <c r="M3993" s="20">
        <f>IF(Tabelle1[[#This Row],[Etas 55°C]]=0,0,(Tabelle1[[#This Row],[Etas 35°C]]*0.8+Tabelle1[[#This Row],[Etas 55°C]]*0.2))*2.5</f>
        <v>4.4300000000000006</v>
      </c>
      <c r="N3993" s="21">
        <f>IF(-(Tabelle1[[#This Row],[80%/20% SCOP]]-5.5)/5.5=1,"n.a.",-(Tabelle1[[#This Row],[80%/20% SCOP]]-5.5)/5.5)</f>
        <v>0.19454545454545444</v>
      </c>
    </row>
    <row r="3994" spans="1:14" ht="20.100000000000001" customHeight="1" x14ac:dyDescent="0.25">
      <c r="A3994" s="24">
        <v>16009084</v>
      </c>
      <c r="B3994" s="15" t="s">
        <v>3161</v>
      </c>
      <c r="C3994" s="15" t="s">
        <v>4060</v>
      </c>
      <c r="D3994" s="16" t="s">
        <v>2</v>
      </c>
      <c r="E3994" s="17">
        <v>17</v>
      </c>
      <c r="F3994" s="18">
        <v>1.65</v>
      </c>
      <c r="G3994" s="17">
        <v>15.8</v>
      </c>
      <c r="H3994" s="18">
        <v>1.28</v>
      </c>
      <c r="I3994" s="16" t="s">
        <v>109</v>
      </c>
      <c r="J3994" s="16" t="s">
        <v>4</v>
      </c>
      <c r="K3994" s="16" t="s">
        <v>4</v>
      </c>
      <c r="L3994" s="19">
        <f>IF(Tabelle1[[#This Row],[Heizleistung (55°C)]]=0,Tabelle1[[#This Row],[Heizleistung (35°C)]],(Tabelle1[[#This Row],[Heizleistung (35°C)]]+Tabelle1[[#This Row],[Heizleistung (55°C)]])/2)</f>
        <v>16.399999999999999</v>
      </c>
      <c r="M3994" s="20">
        <f>IF(Tabelle1[[#This Row],[Etas 55°C]]=0,0,(Tabelle1[[#This Row],[Etas 35°C]]*0.8+Tabelle1[[#This Row],[Etas 55°C]]*0.2))*2.5</f>
        <v>3.9400000000000004</v>
      </c>
      <c r="N3994" s="21">
        <f>IF(-(Tabelle1[[#This Row],[80%/20% SCOP]]-5.5)/5.5=1,"n.a.",-(Tabelle1[[#This Row],[80%/20% SCOP]]-5.5)/5.5)</f>
        <v>0.28363636363636358</v>
      </c>
    </row>
    <row r="3995" spans="1:14" ht="20.100000000000001" customHeight="1" x14ac:dyDescent="0.25">
      <c r="A3995" s="24">
        <v>16014363</v>
      </c>
      <c r="B3995" s="15" t="s">
        <v>3161</v>
      </c>
      <c r="C3995" s="15" t="s">
        <v>4061</v>
      </c>
      <c r="D3995" s="16" t="s">
        <v>2</v>
      </c>
      <c r="E3995" s="17">
        <v>14</v>
      </c>
      <c r="F3995" s="18">
        <v>1.85</v>
      </c>
      <c r="G3995" s="17">
        <v>14</v>
      </c>
      <c r="H3995" s="18">
        <v>1.42</v>
      </c>
      <c r="I3995" s="16" t="s">
        <v>40</v>
      </c>
      <c r="J3995" s="16" t="s">
        <v>4</v>
      </c>
      <c r="K3995" s="16" t="s">
        <v>4</v>
      </c>
      <c r="L3995" s="19">
        <f>IF(Tabelle1[[#This Row],[Heizleistung (55°C)]]=0,Tabelle1[[#This Row],[Heizleistung (35°C)]],(Tabelle1[[#This Row],[Heizleistung (35°C)]]+Tabelle1[[#This Row],[Heizleistung (55°C)]])/2)</f>
        <v>14</v>
      </c>
      <c r="M3995" s="20">
        <f>IF(Tabelle1[[#This Row],[Etas 55°C]]=0,0,(Tabelle1[[#This Row],[Etas 35°C]]*0.8+Tabelle1[[#This Row],[Etas 55°C]]*0.2))*2.5</f>
        <v>4.41</v>
      </c>
      <c r="N3995" s="21">
        <f>IF(-(Tabelle1[[#This Row],[80%/20% SCOP]]-5.5)/5.5=1,"n.a.",-(Tabelle1[[#This Row],[80%/20% SCOP]]-5.5)/5.5)</f>
        <v>0.19818181818181815</v>
      </c>
    </row>
    <row r="3996" spans="1:14" ht="20.100000000000001" customHeight="1" x14ac:dyDescent="0.25">
      <c r="A3996" s="24">
        <v>16008065</v>
      </c>
      <c r="B3996" s="15" t="s">
        <v>3161</v>
      </c>
      <c r="C3996" s="15" t="s">
        <v>4062</v>
      </c>
      <c r="D3996" s="16" t="s">
        <v>2</v>
      </c>
      <c r="E3996" s="17">
        <v>344.85</v>
      </c>
      <c r="F3996" s="18">
        <v>1.53</v>
      </c>
      <c r="G3996" s="17"/>
      <c r="H3996" s="16"/>
      <c r="I3996" s="16" t="s">
        <v>3166</v>
      </c>
      <c r="J3996" s="16" t="s">
        <v>15</v>
      </c>
      <c r="K3996" s="16" t="s">
        <v>4</v>
      </c>
      <c r="L3996" s="19">
        <f>IF(Tabelle1[[#This Row],[Heizleistung (55°C)]]=0,Tabelle1[[#This Row],[Heizleistung (35°C)]],(Tabelle1[[#This Row],[Heizleistung (35°C)]]+Tabelle1[[#This Row],[Heizleistung (55°C)]])/2)</f>
        <v>344.85</v>
      </c>
      <c r="M3996" s="20">
        <f>IF(Tabelle1[[#This Row],[Etas 55°C]]=0,0,(Tabelle1[[#This Row],[Etas 35°C]]*0.8+Tabelle1[[#This Row],[Etas 55°C]]*0.2))*2.5</f>
        <v>0</v>
      </c>
      <c r="N3996" s="21" t="str">
        <f>IF(-(Tabelle1[[#This Row],[80%/20% SCOP]]-5.5)/5.5=1,"n.a.",-(Tabelle1[[#This Row],[80%/20% SCOP]]-5.5)/5.5)</f>
        <v>n.a.</v>
      </c>
    </row>
    <row r="3997" spans="1:14" ht="20.100000000000001" customHeight="1" x14ac:dyDescent="0.25">
      <c r="A3997" s="24">
        <v>16011407</v>
      </c>
      <c r="B3997" s="15" t="s">
        <v>3161</v>
      </c>
      <c r="C3997" s="15" t="s">
        <v>4063</v>
      </c>
      <c r="D3997" s="16" t="s">
        <v>2</v>
      </c>
      <c r="E3997" s="17">
        <v>6</v>
      </c>
      <c r="F3997" s="18">
        <v>1.79</v>
      </c>
      <c r="G3997" s="17">
        <v>6</v>
      </c>
      <c r="H3997" s="18">
        <v>1.39</v>
      </c>
      <c r="I3997" s="16" t="s">
        <v>3</v>
      </c>
      <c r="J3997" s="16" t="s">
        <v>4</v>
      </c>
      <c r="K3997" s="16" t="s">
        <v>4</v>
      </c>
      <c r="L3997" s="19">
        <f>IF(Tabelle1[[#This Row],[Heizleistung (55°C)]]=0,Tabelle1[[#This Row],[Heizleistung (35°C)]],(Tabelle1[[#This Row],[Heizleistung (35°C)]]+Tabelle1[[#This Row],[Heizleistung (55°C)]])/2)</f>
        <v>6</v>
      </c>
      <c r="M3997" s="20">
        <f>IF(Tabelle1[[#This Row],[Etas 55°C]]=0,0,(Tabelle1[[#This Row],[Etas 35°C]]*0.8+Tabelle1[[#This Row],[Etas 55°C]]*0.2))*2.5</f>
        <v>4.2750000000000004</v>
      </c>
      <c r="N3997" s="21">
        <f>IF(-(Tabelle1[[#This Row],[80%/20% SCOP]]-5.5)/5.5=1,"n.a.",-(Tabelle1[[#This Row],[80%/20% SCOP]]-5.5)/5.5)</f>
        <v>0.22272727272727266</v>
      </c>
    </row>
    <row r="3998" spans="1:14" ht="20.100000000000001" customHeight="1" x14ac:dyDescent="0.25">
      <c r="A3998" s="24">
        <v>16018663</v>
      </c>
      <c r="B3998" s="15" t="s">
        <v>3161</v>
      </c>
      <c r="C3998" s="15" t="s">
        <v>4064</v>
      </c>
      <c r="D3998" s="16" t="s">
        <v>2</v>
      </c>
      <c r="E3998" s="17">
        <v>8.5</v>
      </c>
      <c r="F3998" s="18">
        <v>1.97</v>
      </c>
      <c r="G3998" s="17">
        <v>8.5</v>
      </c>
      <c r="H3998" s="18">
        <v>1.41</v>
      </c>
      <c r="I3998" s="16" t="s">
        <v>40</v>
      </c>
      <c r="J3998" s="16" t="s">
        <v>4</v>
      </c>
      <c r="K3998" s="16" t="s">
        <v>4</v>
      </c>
      <c r="L3998" s="19">
        <f>IF(Tabelle1[[#This Row],[Heizleistung (55°C)]]=0,Tabelle1[[#This Row],[Heizleistung (35°C)]],(Tabelle1[[#This Row],[Heizleistung (35°C)]]+Tabelle1[[#This Row],[Heizleistung (55°C)]])/2)</f>
        <v>8.5</v>
      </c>
      <c r="M3998" s="20">
        <f>IF(Tabelle1[[#This Row],[Etas 55°C]]=0,0,(Tabelle1[[#This Row],[Etas 35°C]]*0.8+Tabelle1[[#This Row],[Etas 55°C]]*0.2))*2.5</f>
        <v>4.6450000000000005</v>
      </c>
      <c r="N3998" s="21">
        <f>IF(-(Tabelle1[[#This Row],[80%/20% SCOP]]-5.5)/5.5=1,"n.a.",-(Tabelle1[[#This Row],[80%/20% SCOP]]-5.5)/5.5)</f>
        <v>0.15545454545454537</v>
      </c>
    </row>
    <row r="3999" spans="1:14" ht="20.100000000000001" customHeight="1" x14ac:dyDescent="0.25">
      <c r="A3999" s="24">
        <v>16008353</v>
      </c>
      <c r="B3999" s="15" t="s">
        <v>3161</v>
      </c>
      <c r="C3999" s="15" t="s">
        <v>4065</v>
      </c>
      <c r="D3999" s="16" t="s">
        <v>2</v>
      </c>
      <c r="E3999" s="17">
        <v>60.3</v>
      </c>
      <c r="F3999" s="18">
        <v>1.7</v>
      </c>
      <c r="G3999" s="17">
        <v>60</v>
      </c>
      <c r="H3999" s="18">
        <v>1.32</v>
      </c>
      <c r="I3999" s="16" t="s">
        <v>40</v>
      </c>
      <c r="J3999" s="16" t="s">
        <v>15</v>
      </c>
      <c r="K3999" s="16" t="s">
        <v>4</v>
      </c>
      <c r="L3999" s="19">
        <f>IF(Tabelle1[[#This Row],[Heizleistung (55°C)]]=0,Tabelle1[[#This Row],[Heizleistung (35°C)]],(Tabelle1[[#This Row],[Heizleistung (35°C)]]+Tabelle1[[#This Row],[Heizleistung (55°C)]])/2)</f>
        <v>60.15</v>
      </c>
      <c r="M3999" s="20">
        <f>IF(Tabelle1[[#This Row],[Etas 55°C]]=0,0,(Tabelle1[[#This Row],[Etas 35°C]]*0.8+Tabelle1[[#This Row],[Etas 55°C]]*0.2))*2.5</f>
        <v>4.0600000000000005</v>
      </c>
      <c r="N3999" s="21">
        <f>IF(-(Tabelle1[[#This Row],[80%/20% SCOP]]-5.5)/5.5=1,"n.a.",-(Tabelle1[[#This Row],[80%/20% SCOP]]-5.5)/5.5)</f>
        <v>0.26181818181818173</v>
      </c>
    </row>
    <row r="4000" spans="1:14" ht="20.100000000000001" customHeight="1" x14ac:dyDescent="0.25">
      <c r="A4000" s="24">
        <v>16008161</v>
      </c>
      <c r="B4000" s="15" t="s">
        <v>3161</v>
      </c>
      <c r="C4000" s="15" t="s">
        <v>4066</v>
      </c>
      <c r="D4000" s="16" t="s">
        <v>2</v>
      </c>
      <c r="E4000" s="17">
        <v>295.33999999999997</v>
      </c>
      <c r="F4000" s="18">
        <v>1.53</v>
      </c>
      <c r="G4000" s="17"/>
      <c r="H4000" s="16"/>
      <c r="I4000" s="16" t="s">
        <v>355</v>
      </c>
      <c r="J4000" s="16" t="s">
        <v>15</v>
      </c>
      <c r="K4000" s="16" t="s">
        <v>4</v>
      </c>
      <c r="L4000" s="19">
        <f>IF(Tabelle1[[#This Row],[Heizleistung (55°C)]]=0,Tabelle1[[#This Row],[Heizleistung (35°C)]],(Tabelle1[[#This Row],[Heizleistung (35°C)]]+Tabelle1[[#This Row],[Heizleistung (55°C)]])/2)</f>
        <v>295.33999999999997</v>
      </c>
      <c r="M4000" s="20">
        <f>IF(Tabelle1[[#This Row],[Etas 55°C]]=0,0,(Tabelle1[[#This Row],[Etas 35°C]]*0.8+Tabelle1[[#This Row],[Etas 55°C]]*0.2))*2.5</f>
        <v>0</v>
      </c>
      <c r="N4000" s="21" t="str">
        <f>IF(-(Tabelle1[[#This Row],[80%/20% SCOP]]-5.5)/5.5=1,"n.a.",-(Tabelle1[[#This Row],[80%/20% SCOP]]-5.5)/5.5)</f>
        <v>n.a.</v>
      </c>
    </row>
    <row r="4001" spans="1:14" ht="20.100000000000001" customHeight="1" x14ac:dyDescent="0.25">
      <c r="A4001" s="24">
        <v>16007964</v>
      </c>
      <c r="B4001" s="15" t="s">
        <v>3161</v>
      </c>
      <c r="C4001" s="15" t="s">
        <v>4067</v>
      </c>
      <c r="D4001" s="16" t="s">
        <v>2</v>
      </c>
      <c r="E4001" s="17">
        <v>183.74</v>
      </c>
      <c r="F4001" s="18">
        <v>1.6</v>
      </c>
      <c r="G4001" s="17"/>
      <c r="H4001" s="16"/>
      <c r="I4001" s="16" t="s">
        <v>355</v>
      </c>
      <c r="J4001" s="16" t="s">
        <v>15</v>
      </c>
      <c r="K4001" s="16" t="s">
        <v>4</v>
      </c>
      <c r="L4001" s="19">
        <f>IF(Tabelle1[[#This Row],[Heizleistung (55°C)]]=0,Tabelle1[[#This Row],[Heizleistung (35°C)]],(Tabelle1[[#This Row],[Heizleistung (35°C)]]+Tabelle1[[#This Row],[Heizleistung (55°C)]])/2)</f>
        <v>183.74</v>
      </c>
      <c r="M4001" s="20">
        <f>IF(Tabelle1[[#This Row],[Etas 55°C]]=0,0,(Tabelle1[[#This Row],[Etas 35°C]]*0.8+Tabelle1[[#This Row],[Etas 55°C]]*0.2))*2.5</f>
        <v>0</v>
      </c>
      <c r="N4001" s="21" t="str">
        <f>IF(-(Tabelle1[[#This Row],[80%/20% SCOP]]-5.5)/5.5=1,"n.a.",-(Tabelle1[[#This Row],[80%/20% SCOP]]-5.5)/5.5)</f>
        <v>n.a.</v>
      </c>
    </row>
    <row r="4002" spans="1:14" ht="20.100000000000001" customHeight="1" x14ac:dyDescent="0.25">
      <c r="A4002" s="24">
        <v>16008772</v>
      </c>
      <c r="B4002" s="15" t="s">
        <v>3161</v>
      </c>
      <c r="C4002" s="15" t="s">
        <v>4068</v>
      </c>
      <c r="D4002" s="16" t="s">
        <v>2</v>
      </c>
      <c r="E4002" s="17">
        <v>239.34</v>
      </c>
      <c r="F4002" s="18">
        <v>1.52</v>
      </c>
      <c r="G4002" s="17"/>
      <c r="H4002" s="16"/>
      <c r="I4002" s="16" t="s">
        <v>130</v>
      </c>
      <c r="J4002" s="16" t="s">
        <v>15</v>
      </c>
      <c r="K4002" s="16" t="s">
        <v>4</v>
      </c>
      <c r="L4002" s="19">
        <f>IF(Tabelle1[[#This Row],[Heizleistung (55°C)]]=0,Tabelle1[[#This Row],[Heizleistung (35°C)]],(Tabelle1[[#This Row],[Heizleistung (35°C)]]+Tabelle1[[#This Row],[Heizleistung (55°C)]])/2)</f>
        <v>239.34</v>
      </c>
      <c r="M4002" s="20">
        <f>IF(Tabelle1[[#This Row],[Etas 55°C]]=0,0,(Tabelle1[[#This Row],[Etas 35°C]]*0.8+Tabelle1[[#This Row],[Etas 55°C]]*0.2))*2.5</f>
        <v>0</v>
      </c>
      <c r="N4002" s="21" t="str">
        <f>IF(-(Tabelle1[[#This Row],[80%/20% SCOP]]-5.5)/5.5=1,"n.a.",-(Tabelle1[[#This Row],[80%/20% SCOP]]-5.5)/5.5)</f>
        <v>n.a.</v>
      </c>
    </row>
    <row r="4003" spans="1:14" ht="20.100000000000001" customHeight="1" x14ac:dyDescent="0.25">
      <c r="A4003" s="24">
        <v>16008105</v>
      </c>
      <c r="B4003" s="15" t="s">
        <v>3161</v>
      </c>
      <c r="C4003" s="15" t="s">
        <v>4069</v>
      </c>
      <c r="D4003" s="16" t="s">
        <v>2</v>
      </c>
      <c r="E4003" s="17">
        <v>404.49</v>
      </c>
      <c r="F4003" s="18">
        <v>1.63</v>
      </c>
      <c r="G4003" s="17"/>
      <c r="H4003" s="16"/>
      <c r="I4003" s="16" t="s">
        <v>130</v>
      </c>
      <c r="J4003" s="16" t="s">
        <v>15</v>
      </c>
      <c r="K4003" s="16" t="s">
        <v>4</v>
      </c>
      <c r="L4003" s="19">
        <f>IF(Tabelle1[[#This Row],[Heizleistung (55°C)]]=0,Tabelle1[[#This Row],[Heizleistung (35°C)]],(Tabelle1[[#This Row],[Heizleistung (35°C)]]+Tabelle1[[#This Row],[Heizleistung (55°C)]])/2)</f>
        <v>404.49</v>
      </c>
      <c r="M4003" s="20">
        <f>IF(Tabelle1[[#This Row],[Etas 55°C]]=0,0,(Tabelle1[[#This Row],[Etas 35°C]]*0.8+Tabelle1[[#This Row],[Etas 55°C]]*0.2))*2.5</f>
        <v>0</v>
      </c>
      <c r="N4003" s="21" t="str">
        <f>IF(-(Tabelle1[[#This Row],[80%/20% SCOP]]-5.5)/5.5=1,"n.a.",-(Tabelle1[[#This Row],[80%/20% SCOP]]-5.5)/5.5)</f>
        <v>n.a.</v>
      </c>
    </row>
    <row r="4004" spans="1:14" ht="20.100000000000001" customHeight="1" x14ac:dyDescent="0.25">
      <c r="A4004" s="24">
        <v>16008048</v>
      </c>
      <c r="B4004" s="15" t="s">
        <v>3161</v>
      </c>
      <c r="C4004" s="15" t="s">
        <v>4070</v>
      </c>
      <c r="D4004" s="16" t="s">
        <v>2</v>
      </c>
      <c r="E4004" s="17">
        <v>315.47000000000003</v>
      </c>
      <c r="F4004" s="18">
        <v>1.66</v>
      </c>
      <c r="G4004" s="17"/>
      <c r="H4004" s="16"/>
      <c r="I4004" s="16" t="s">
        <v>130</v>
      </c>
      <c r="J4004" s="16" t="s">
        <v>15</v>
      </c>
      <c r="K4004" s="16" t="s">
        <v>4</v>
      </c>
      <c r="L4004" s="19">
        <f>IF(Tabelle1[[#This Row],[Heizleistung (55°C)]]=0,Tabelle1[[#This Row],[Heizleistung (35°C)]],(Tabelle1[[#This Row],[Heizleistung (35°C)]]+Tabelle1[[#This Row],[Heizleistung (55°C)]])/2)</f>
        <v>315.47000000000003</v>
      </c>
      <c r="M4004" s="20">
        <f>IF(Tabelle1[[#This Row],[Etas 55°C]]=0,0,(Tabelle1[[#This Row],[Etas 35°C]]*0.8+Tabelle1[[#This Row],[Etas 55°C]]*0.2))*2.5</f>
        <v>0</v>
      </c>
      <c r="N4004" s="21" t="str">
        <f>IF(-(Tabelle1[[#This Row],[80%/20% SCOP]]-5.5)/5.5=1,"n.a.",-(Tabelle1[[#This Row],[80%/20% SCOP]]-5.5)/5.5)</f>
        <v>n.a.</v>
      </c>
    </row>
    <row r="4005" spans="1:14" ht="20.100000000000001" customHeight="1" x14ac:dyDescent="0.25">
      <c r="A4005" s="24">
        <v>16014188</v>
      </c>
      <c r="B4005" s="15" t="s">
        <v>3161</v>
      </c>
      <c r="C4005" s="15" t="s">
        <v>4071</v>
      </c>
      <c r="D4005" s="16" t="s">
        <v>2</v>
      </c>
      <c r="E4005" s="17">
        <v>4.7</v>
      </c>
      <c r="F4005" s="18">
        <v>1.96</v>
      </c>
      <c r="G4005" s="17">
        <v>4.5</v>
      </c>
      <c r="H4005" s="18">
        <v>1.33</v>
      </c>
      <c r="I4005" s="16" t="s">
        <v>40</v>
      </c>
      <c r="J4005" s="16" t="s">
        <v>4</v>
      </c>
      <c r="K4005" s="16" t="s">
        <v>4</v>
      </c>
      <c r="L4005" s="19">
        <f>IF(Tabelle1[[#This Row],[Heizleistung (55°C)]]=0,Tabelle1[[#This Row],[Heizleistung (35°C)]],(Tabelle1[[#This Row],[Heizleistung (35°C)]]+Tabelle1[[#This Row],[Heizleistung (55°C)]])/2)</f>
        <v>4.5999999999999996</v>
      </c>
      <c r="M4005" s="20">
        <f>IF(Tabelle1[[#This Row],[Etas 55°C]]=0,0,(Tabelle1[[#This Row],[Etas 35°C]]*0.8+Tabelle1[[#This Row],[Etas 55°C]]*0.2))*2.5</f>
        <v>4.585</v>
      </c>
      <c r="N4005" s="21">
        <f>IF(-(Tabelle1[[#This Row],[80%/20% SCOP]]-5.5)/5.5=1,"n.a.",-(Tabelle1[[#This Row],[80%/20% SCOP]]-5.5)/5.5)</f>
        <v>0.16636363636363638</v>
      </c>
    </row>
    <row r="4006" spans="1:14" ht="20.100000000000001" customHeight="1" x14ac:dyDescent="0.25">
      <c r="A4006" s="24">
        <v>16008826</v>
      </c>
      <c r="B4006" s="15" t="s">
        <v>3161</v>
      </c>
      <c r="C4006" s="15" t="s">
        <v>4072</v>
      </c>
      <c r="D4006" s="16" t="s">
        <v>2</v>
      </c>
      <c r="E4006" s="17">
        <v>378.14</v>
      </c>
      <c r="F4006" s="18">
        <v>1.46</v>
      </c>
      <c r="G4006" s="17"/>
      <c r="H4006" s="16"/>
      <c r="I4006" s="16" t="s">
        <v>355</v>
      </c>
      <c r="J4006" s="16" t="s">
        <v>15</v>
      </c>
      <c r="K4006" s="16" t="s">
        <v>4</v>
      </c>
      <c r="L4006" s="19">
        <f>IF(Tabelle1[[#This Row],[Heizleistung (55°C)]]=0,Tabelle1[[#This Row],[Heizleistung (35°C)]],(Tabelle1[[#This Row],[Heizleistung (35°C)]]+Tabelle1[[#This Row],[Heizleistung (55°C)]])/2)</f>
        <v>378.14</v>
      </c>
      <c r="M4006" s="20">
        <f>IF(Tabelle1[[#This Row],[Etas 55°C]]=0,0,(Tabelle1[[#This Row],[Etas 35°C]]*0.8+Tabelle1[[#This Row],[Etas 55°C]]*0.2))*2.5</f>
        <v>0</v>
      </c>
      <c r="N4006" s="21" t="str">
        <f>IF(-(Tabelle1[[#This Row],[80%/20% SCOP]]-5.5)/5.5=1,"n.a.",-(Tabelle1[[#This Row],[80%/20% SCOP]]-5.5)/5.5)</f>
        <v>n.a.</v>
      </c>
    </row>
    <row r="4007" spans="1:14" ht="20.100000000000001" customHeight="1" x14ac:dyDescent="0.25">
      <c r="A4007" s="24">
        <v>16008729</v>
      </c>
      <c r="B4007" s="15" t="s">
        <v>3161</v>
      </c>
      <c r="C4007" s="15" t="s">
        <v>4073</v>
      </c>
      <c r="D4007" s="16" t="s">
        <v>2</v>
      </c>
      <c r="E4007" s="17">
        <v>591.22</v>
      </c>
      <c r="F4007" s="18">
        <v>1.51</v>
      </c>
      <c r="G4007" s="17"/>
      <c r="H4007" s="16"/>
      <c r="I4007" s="16" t="s">
        <v>355</v>
      </c>
      <c r="J4007" s="16" t="s">
        <v>15</v>
      </c>
      <c r="K4007" s="16" t="s">
        <v>4</v>
      </c>
      <c r="L4007" s="19">
        <f>IF(Tabelle1[[#This Row],[Heizleistung (55°C)]]=0,Tabelle1[[#This Row],[Heizleistung (35°C)]],(Tabelle1[[#This Row],[Heizleistung (35°C)]]+Tabelle1[[#This Row],[Heizleistung (55°C)]])/2)</f>
        <v>591.22</v>
      </c>
      <c r="M4007" s="20">
        <f>IF(Tabelle1[[#This Row],[Etas 55°C]]=0,0,(Tabelle1[[#This Row],[Etas 35°C]]*0.8+Tabelle1[[#This Row],[Etas 55°C]]*0.2))*2.5</f>
        <v>0</v>
      </c>
      <c r="N4007" s="21" t="str">
        <f>IF(-(Tabelle1[[#This Row],[80%/20% SCOP]]-5.5)/5.5=1,"n.a.",-(Tabelle1[[#This Row],[80%/20% SCOP]]-5.5)/5.5)</f>
        <v>n.a.</v>
      </c>
    </row>
    <row r="4008" spans="1:14" ht="20.100000000000001" customHeight="1" x14ac:dyDescent="0.25">
      <c r="A4008" s="24">
        <v>16008539</v>
      </c>
      <c r="B4008" s="15" t="s">
        <v>3161</v>
      </c>
      <c r="C4008" s="15" t="s">
        <v>4074</v>
      </c>
      <c r="D4008" s="16" t="s">
        <v>2</v>
      </c>
      <c r="E4008" s="17">
        <v>79.47</v>
      </c>
      <c r="F4008" s="18">
        <v>1.48</v>
      </c>
      <c r="G4008" s="17"/>
      <c r="H4008" s="16"/>
      <c r="I4008" s="16" t="s">
        <v>355</v>
      </c>
      <c r="J4008" s="16" t="s">
        <v>15</v>
      </c>
      <c r="K4008" s="16" t="s">
        <v>4</v>
      </c>
      <c r="L4008" s="19">
        <f>IF(Tabelle1[[#This Row],[Heizleistung (55°C)]]=0,Tabelle1[[#This Row],[Heizleistung (35°C)]],(Tabelle1[[#This Row],[Heizleistung (35°C)]]+Tabelle1[[#This Row],[Heizleistung (55°C)]])/2)</f>
        <v>79.47</v>
      </c>
      <c r="M4008" s="20">
        <f>IF(Tabelle1[[#This Row],[Etas 55°C]]=0,0,(Tabelle1[[#This Row],[Etas 35°C]]*0.8+Tabelle1[[#This Row],[Etas 55°C]]*0.2))*2.5</f>
        <v>0</v>
      </c>
      <c r="N4008" s="21" t="str">
        <f>IF(-(Tabelle1[[#This Row],[80%/20% SCOP]]-5.5)/5.5=1,"n.a.",-(Tabelle1[[#This Row],[80%/20% SCOP]]-5.5)/5.5)</f>
        <v>n.a.</v>
      </c>
    </row>
    <row r="4009" spans="1:14" ht="20.100000000000001" customHeight="1" x14ac:dyDescent="0.25">
      <c r="A4009" s="24">
        <v>16008099</v>
      </c>
      <c r="B4009" s="15" t="s">
        <v>3161</v>
      </c>
      <c r="C4009" s="15" t="s">
        <v>4075</v>
      </c>
      <c r="D4009" s="16" t="s">
        <v>2</v>
      </c>
      <c r="E4009" s="17">
        <v>322.36</v>
      </c>
      <c r="F4009" s="18">
        <v>1.6</v>
      </c>
      <c r="G4009" s="17"/>
      <c r="H4009" s="16"/>
      <c r="I4009" s="16" t="s">
        <v>355</v>
      </c>
      <c r="J4009" s="16" t="s">
        <v>15</v>
      </c>
      <c r="K4009" s="16" t="s">
        <v>4</v>
      </c>
      <c r="L4009" s="19">
        <f>IF(Tabelle1[[#This Row],[Heizleistung (55°C)]]=0,Tabelle1[[#This Row],[Heizleistung (35°C)]],(Tabelle1[[#This Row],[Heizleistung (35°C)]]+Tabelle1[[#This Row],[Heizleistung (55°C)]])/2)</f>
        <v>322.36</v>
      </c>
      <c r="M4009" s="20">
        <f>IF(Tabelle1[[#This Row],[Etas 55°C]]=0,0,(Tabelle1[[#This Row],[Etas 35°C]]*0.8+Tabelle1[[#This Row],[Etas 55°C]]*0.2))*2.5</f>
        <v>0</v>
      </c>
      <c r="N4009" s="21" t="str">
        <f>IF(-(Tabelle1[[#This Row],[80%/20% SCOP]]-5.5)/5.5=1,"n.a.",-(Tabelle1[[#This Row],[80%/20% SCOP]]-5.5)/5.5)</f>
        <v>n.a.</v>
      </c>
    </row>
    <row r="4010" spans="1:14" ht="20.100000000000001" customHeight="1" x14ac:dyDescent="0.25">
      <c r="A4010" s="24">
        <v>16008950</v>
      </c>
      <c r="B4010" s="15" t="s">
        <v>3161</v>
      </c>
      <c r="C4010" s="15" t="s">
        <v>4076</v>
      </c>
      <c r="D4010" s="16" t="s">
        <v>2</v>
      </c>
      <c r="E4010" s="17">
        <v>17</v>
      </c>
      <c r="F4010" s="18">
        <v>1.65</v>
      </c>
      <c r="G4010" s="17">
        <v>15.8</v>
      </c>
      <c r="H4010" s="18">
        <v>1.28</v>
      </c>
      <c r="I4010" s="16" t="s">
        <v>109</v>
      </c>
      <c r="J4010" s="16" t="s">
        <v>4</v>
      </c>
      <c r="K4010" s="16" t="s">
        <v>4</v>
      </c>
      <c r="L4010" s="19">
        <f>IF(Tabelle1[[#This Row],[Heizleistung (55°C)]]=0,Tabelle1[[#This Row],[Heizleistung (35°C)]],(Tabelle1[[#This Row],[Heizleistung (35°C)]]+Tabelle1[[#This Row],[Heizleistung (55°C)]])/2)</f>
        <v>16.399999999999999</v>
      </c>
      <c r="M4010" s="20">
        <f>IF(Tabelle1[[#This Row],[Etas 55°C]]=0,0,(Tabelle1[[#This Row],[Etas 35°C]]*0.8+Tabelle1[[#This Row],[Etas 55°C]]*0.2))*2.5</f>
        <v>3.9400000000000004</v>
      </c>
      <c r="N4010" s="21">
        <f>IF(-(Tabelle1[[#This Row],[80%/20% SCOP]]-5.5)/5.5=1,"n.a.",-(Tabelle1[[#This Row],[80%/20% SCOP]]-5.5)/5.5)</f>
        <v>0.28363636363636358</v>
      </c>
    </row>
    <row r="4011" spans="1:14" ht="20.100000000000001" customHeight="1" x14ac:dyDescent="0.25">
      <c r="A4011" s="24">
        <v>16010582</v>
      </c>
      <c r="B4011" s="15" t="s">
        <v>3161</v>
      </c>
      <c r="C4011" s="15" t="s">
        <v>4077</v>
      </c>
      <c r="D4011" s="16" t="s">
        <v>2</v>
      </c>
      <c r="E4011" s="17">
        <v>5</v>
      </c>
      <c r="F4011" s="18">
        <v>1.75</v>
      </c>
      <c r="G4011" s="17">
        <v>5</v>
      </c>
      <c r="H4011" s="18">
        <v>1.37</v>
      </c>
      <c r="I4011" s="16" t="s">
        <v>3</v>
      </c>
      <c r="J4011" s="16" t="s">
        <v>4</v>
      </c>
      <c r="K4011" s="16" t="s">
        <v>4</v>
      </c>
      <c r="L4011" s="19">
        <f>IF(Tabelle1[[#This Row],[Heizleistung (55°C)]]=0,Tabelle1[[#This Row],[Heizleistung (35°C)]],(Tabelle1[[#This Row],[Heizleistung (35°C)]]+Tabelle1[[#This Row],[Heizleistung (55°C)]])/2)</f>
        <v>5</v>
      </c>
      <c r="M4011" s="20">
        <f>IF(Tabelle1[[#This Row],[Etas 55°C]]=0,0,(Tabelle1[[#This Row],[Etas 35°C]]*0.8+Tabelle1[[#This Row],[Etas 55°C]]*0.2))*2.5</f>
        <v>4.1850000000000005</v>
      </c>
      <c r="N4011" s="21">
        <f>IF(-(Tabelle1[[#This Row],[80%/20% SCOP]]-5.5)/5.5=1,"n.a.",-(Tabelle1[[#This Row],[80%/20% SCOP]]-5.5)/5.5)</f>
        <v>0.23909090909090899</v>
      </c>
    </row>
    <row r="4012" spans="1:14" ht="20.100000000000001" customHeight="1" x14ac:dyDescent="0.25">
      <c r="A4012" s="24">
        <v>16008130</v>
      </c>
      <c r="B4012" s="15" t="s">
        <v>3161</v>
      </c>
      <c r="C4012" s="15" t="s">
        <v>4078</v>
      </c>
      <c r="D4012" s="16" t="s">
        <v>2</v>
      </c>
      <c r="E4012" s="17">
        <v>371.15</v>
      </c>
      <c r="F4012" s="18">
        <v>1.64</v>
      </c>
      <c r="G4012" s="17"/>
      <c r="H4012" s="16"/>
      <c r="I4012" s="16" t="s">
        <v>3166</v>
      </c>
      <c r="J4012" s="16" t="s">
        <v>15</v>
      </c>
      <c r="K4012" s="16" t="s">
        <v>4</v>
      </c>
      <c r="L4012" s="19">
        <f>IF(Tabelle1[[#This Row],[Heizleistung (55°C)]]=0,Tabelle1[[#This Row],[Heizleistung (35°C)]],(Tabelle1[[#This Row],[Heizleistung (35°C)]]+Tabelle1[[#This Row],[Heizleistung (55°C)]])/2)</f>
        <v>371.15</v>
      </c>
      <c r="M4012" s="20">
        <f>IF(Tabelle1[[#This Row],[Etas 55°C]]=0,0,(Tabelle1[[#This Row],[Etas 35°C]]*0.8+Tabelle1[[#This Row],[Etas 55°C]]*0.2))*2.5</f>
        <v>0</v>
      </c>
      <c r="N4012" s="21" t="str">
        <f>IF(-(Tabelle1[[#This Row],[80%/20% SCOP]]-5.5)/5.5=1,"n.a.",-(Tabelle1[[#This Row],[80%/20% SCOP]]-5.5)/5.5)</f>
        <v>n.a.</v>
      </c>
    </row>
    <row r="4013" spans="1:14" ht="20.100000000000001" customHeight="1" x14ac:dyDescent="0.25">
      <c r="A4013" s="24">
        <v>16014196</v>
      </c>
      <c r="B4013" s="15" t="s">
        <v>3161</v>
      </c>
      <c r="C4013" s="15" t="s">
        <v>4079</v>
      </c>
      <c r="D4013" s="16" t="s">
        <v>2</v>
      </c>
      <c r="E4013" s="17">
        <v>4.7</v>
      </c>
      <c r="F4013" s="18">
        <v>1.96</v>
      </c>
      <c r="G4013" s="17">
        <v>4.5</v>
      </c>
      <c r="H4013" s="18">
        <v>1.33</v>
      </c>
      <c r="I4013" s="16" t="s">
        <v>40</v>
      </c>
      <c r="J4013" s="16" t="s">
        <v>4</v>
      </c>
      <c r="K4013" s="16" t="s">
        <v>4</v>
      </c>
      <c r="L4013" s="19">
        <f>IF(Tabelle1[[#This Row],[Heizleistung (55°C)]]=0,Tabelle1[[#This Row],[Heizleistung (35°C)]],(Tabelle1[[#This Row],[Heizleistung (35°C)]]+Tabelle1[[#This Row],[Heizleistung (55°C)]])/2)</f>
        <v>4.5999999999999996</v>
      </c>
      <c r="M4013" s="20">
        <f>IF(Tabelle1[[#This Row],[Etas 55°C]]=0,0,(Tabelle1[[#This Row],[Etas 35°C]]*0.8+Tabelle1[[#This Row],[Etas 55°C]]*0.2))*2.5</f>
        <v>4.585</v>
      </c>
      <c r="N4013" s="21">
        <f>IF(-(Tabelle1[[#This Row],[80%/20% SCOP]]-5.5)/5.5=1,"n.a.",-(Tabelle1[[#This Row],[80%/20% SCOP]]-5.5)/5.5)</f>
        <v>0.16636363636363638</v>
      </c>
    </row>
    <row r="4014" spans="1:14" ht="20.100000000000001" customHeight="1" x14ac:dyDescent="0.25">
      <c r="A4014" s="24">
        <v>16009152</v>
      </c>
      <c r="B4014" s="15" t="s">
        <v>3161</v>
      </c>
      <c r="C4014" s="15" t="s">
        <v>4080</v>
      </c>
      <c r="D4014" s="16" t="s">
        <v>2</v>
      </c>
      <c r="E4014" s="17">
        <v>17</v>
      </c>
      <c r="F4014" s="18">
        <v>1.65</v>
      </c>
      <c r="G4014" s="17">
        <v>15.8</v>
      </c>
      <c r="H4014" s="18">
        <v>1.28</v>
      </c>
      <c r="I4014" s="16" t="s">
        <v>109</v>
      </c>
      <c r="J4014" s="16" t="s">
        <v>4</v>
      </c>
      <c r="K4014" s="16" t="s">
        <v>4</v>
      </c>
      <c r="L4014" s="19">
        <f>IF(Tabelle1[[#This Row],[Heizleistung (55°C)]]=0,Tabelle1[[#This Row],[Heizleistung (35°C)]],(Tabelle1[[#This Row],[Heizleistung (35°C)]]+Tabelle1[[#This Row],[Heizleistung (55°C)]])/2)</f>
        <v>16.399999999999999</v>
      </c>
      <c r="M4014" s="20">
        <f>IF(Tabelle1[[#This Row],[Etas 55°C]]=0,0,(Tabelle1[[#This Row],[Etas 35°C]]*0.8+Tabelle1[[#This Row],[Etas 55°C]]*0.2))*2.5</f>
        <v>3.9400000000000004</v>
      </c>
      <c r="N4014" s="21">
        <f>IF(-(Tabelle1[[#This Row],[80%/20% SCOP]]-5.5)/5.5=1,"n.a.",-(Tabelle1[[#This Row],[80%/20% SCOP]]-5.5)/5.5)</f>
        <v>0.28363636363636358</v>
      </c>
    </row>
    <row r="4015" spans="1:14" ht="20.100000000000001" customHeight="1" x14ac:dyDescent="0.25">
      <c r="A4015" s="24">
        <v>16008769</v>
      </c>
      <c r="B4015" s="15" t="s">
        <v>3161</v>
      </c>
      <c r="C4015" s="15" t="s">
        <v>4081</v>
      </c>
      <c r="D4015" s="16" t="s">
        <v>2</v>
      </c>
      <c r="E4015" s="17">
        <v>154.56</v>
      </c>
      <c r="F4015" s="18">
        <v>1.49</v>
      </c>
      <c r="G4015" s="17"/>
      <c r="H4015" s="16"/>
      <c r="I4015" s="16" t="s">
        <v>130</v>
      </c>
      <c r="J4015" s="16" t="s">
        <v>15</v>
      </c>
      <c r="K4015" s="16" t="s">
        <v>4</v>
      </c>
      <c r="L4015" s="19">
        <f>IF(Tabelle1[[#This Row],[Heizleistung (55°C)]]=0,Tabelle1[[#This Row],[Heizleistung (35°C)]],(Tabelle1[[#This Row],[Heizleistung (35°C)]]+Tabelle1[[#This Row],[Heizleistung (55°C)]])/2)</f>
        <v>154.56</v>
      </c>
      <c r="M4015" s="20">
        <f>IF(Tabelle1[[#This Row],[Etas 55°C]]=0,0,(Tabelle1[[#This Row],[Etas 35°C]]*0.8+Tabelle1[[#This Row],[Etas 55°C]]*0.2))*2.5</f>
        <v>0</v>
      </c>
      <c r="N4015" s="21" t="str">
        <f>IF(-(Tabelle1[[#This Row],[80%/20% SCOP]]-5.5)/5.5=1,"n.a.",-(Tabelle1[[#This Row],[80%/20% SCOP]]-5.5)/5.5)</f>
        <v>n.a.</v>
      </c>
    </row>
    <row r="4016" spans="1:14" ht="20.100000000000001" customHeight="1" x14ac:dyDescent="0.25">
      <c r="A4016" s="24">
        <v>16008312</v>
      </c>
      <c r="B4016" s="15" t="s">
        <v>3161</v>
      </c>
      <c r="C4016" s="15" t="s">
        <v>4082</v>
      </c>
      <c r="D4016" s="16" t="s">
        <v>2</v>
      </c>
      <c r="E4016" s="17">
        <v>58.95</v>
      </c>
      <c r="F4016" s="18">
        <v>1.55</v>
      </c>
      <c r="G4016" s="17"/>
      <c r="H4016" s="16"/>
      <c r="I4016" s="16" t="s">
        <v>109</v>
      </c>
      <c r="J4016" s="16" t="s">
        <v>15</v>
      </c>
      <c r="K4016" s="16" t="s">
        <v>4</v>
      </c>
      <c r="L4016" s="19">
        <f>IF(Tabelle1[[#This Row],[Heizleistung (55°C)]]=0,Tabelle1[[#This Row],[Heizleistung (35°C)]],(Tabelle1[[#This Row],[Heizleistung (35°C)]]+Tabelle1[[#This Row],[Heizleistung (55°C)]])/2)</f>
        <v>58.95</v>
      </c>
      <c r="M4016" s="20">
        <f>IF(Tabelle1[[#This Row],[Etas 55°C]]=0,0,(Tabelle1[[#This Row],[Etas 35°C]]*0.8+Tabelle1[[#This Row],[Etas 55°C]]*0.2))*2.5</f>
        <v>0</v>
      </c>
      <c r="N4016" s="21" t="str">
        <f>IF(-(Tabelle1[[#This Row],[80%/20% SCOP]]-5.5)/5.5=1,"n.a.",-(Tabelle1[[#This Row],[80%/20% SCOP]]-5.5)/5.5)</f>
        <v>n.a.</v>
      </c>
    </row>
    <row r="4017" spans="1:14" ht="20.100000000000001" customHeight="1" x14ac:dyDescent="0.25">
      <c r="A4017" s="24">
        <v>16014319</v>
      </c>
      <c r="B4017" s="15" t="s">
        <v>3161</v>
      </c>
      <c r="C4017" s="15" t="s">
        <v>4083</v>
      </c>
      <c r="D4017" s="16" t="s">
        <v>2</v>
      </c>
      <c r="E4017" s="17">
        <v>14</v>
      </c>
      <c r="F4017" s="18">
        <v>1.77</v>
      </c>
      <c r="G4017" s="17">
        <v>14</v>
      </c>
      <c r="H4017" s="18">
        <v>1.35</v>
      </c>
      <c r="I4017" s="16" t="s">
        <v>40</v>
      </c>
      <c r="J4017" s="16" t="s">
        <v>4</v>
      </c>
      <c r="K4017" s="16" t="s">
        <v>4</v>
      </c>
      <c r="L4017" s="19">
        <f>IF(Tabelle1[[#This Row],[Heizleistung (55°C)]]=0,Tabelle1[[#This Row],[Heizleistung (35°C)]],(Tabelle1[[#This Row],[Heizleistung (35°C)]]+Tabelle1[[#This Row],[Heizleistung (55°C)]])/2)</f>
        <v>14</v>
      </c>
      <c r="M4017" s="20">
        <f>IF(Tabelle1[[#This Row],[Etas 55°C]]=0,0,(Tabelle1[[#This Row],[Etas 35°C]]*0.8+Tabelle1[[#This Row],[Etas 55°C]]*0.2))*2.5</f>
        <v>4.2150000000000007</v>
      </c>
      <c r="N4017" s="21">
        <f>IF(-(Tabelle1[[#This Row],[80%/20% SCOP]]-5.5)/5.5=1,"n.a.",-(Tabelle1[[#This Row],[80%/20% SCOP]]-5.5)/5.5)</f>
        <v>0.2336363636363635</v>
      </c>
    </row>
    <row r="4018" spans="1:14" ht="20.100000000000001" customHeight="1" x14ac:dyDescent="0.25">
      <c r="A4018" s="24">
        <v>16008351</v>
      </c>
      <c r="B4018" s="15" t="s">
        <v>3161</v>
      </c>
      <c r="C4018" s="15" t="s">
        <v>4084</v>
      </c>
      <c r="D4018" s="16" t="s">
        <v>2</v>
      </c>
      <c r="E4018" s="17">
        <v>238.33</v>
      </c>
      <c r="F4018" s="18">
        <v>1.52</v>
      </c>
      <c r="G4018" s="17"/>
      <c r="H4018" s="16"/>
      <c r="I4018" s="16" t="s">
        <v>355</v>
      </c>
      <c r="J4018" s="16" t="s">
        <v>15</v>
      </c>
      <c r="K4018" s="16" t="s">
        <v>4</v>
      </c>
      <c r="L4018" s="19">
        <f>IF(Tabelle1[[#This Row],[Heizleistung (55°C)]]=0,Tabelle1[[#This Row],[Heizleistung (35°C)]],(Tabelle1[[#This Row],[Heizleistung (35°C)]]+Tabelle1[[#This Row],[Heizleistung (55°C)]])/2)</f>
        <v>238.33</v>
      </c>
      <c r="M4018" s="20">
        <f>IF(Tabelle1[[#This Row],[Etas 55°C]]=0,0,(Tabelle1[[#This Row],[Etas 35°C]]*0.8+Tabelle1[[#This Row],[Etas 55°C]]*0.2))*2.5</f>
        <v>0</v>
      </c>
      <c r="N4018" s="21" t="str">
        <f>IF(-(Tabelle1[[#This Row],[80%/20% SCOP]]-5.5)/5.5=1,"n.a.",-(Tabelle1[[#This Row],[80%/20% SCOP]]-5.5)/5.5)</f>
        <v>n.a.</v>
      </c>
    </row>
    <row r="4019" spans="1:14" ht="20.100000000000001" customHeight="1" x14ac:dyDescent="0.25">
      <c r="A4019" s="24">
        <v>16008106</v>
      </c>
      <c r="B4019" s="15" t="s">
        <v>3161</v>
      </c>
      <c r="C4019" s="15" t="s">
        <v>4085</v>
      </c>
      <c r="D4019" s="16" t="s">
        <v>2</v>
      </c>
      <c r="E4019" s="17">
        <v>448.69</v>
      </c>
      <c r="F4019" s="18">
        <v>1.62</v>
      </c>
      <c r="G4019" s="17"/>
      <c r="H4019" s="16"/>
      <c r="I4019" s="16" t="s">
        <v>130</v>
      </c>
      <c r="J4019" s="16" t="s">
        <v>15</v>
      </c>
      <c r="K4019" s="16" t="s">
        <v>4</v>
      </c>
      <c r="L4019" s="19">
        <f>IF(Tabelle1[[#This Row],[Heizleistung (55°C)]]=0,Tabelle1[[#This Row],[Heizleistung (35°C)]],(Tabelle1[[#This Row],[Heizleistung (35°C)]]+Tabelle1[[#This Row],[Heizleistung (55°C)]])/2)</f>
        <v>448.69</v>
      </c>
      <c r="M4019" s="20">
        <f>IF(Tabelle1[[#This Row],[Etas 55°C]]=0,0,(Tabelle1[[#This Row],[Etas 35°C]]*0.8+Tabelle1[[#This Row],[Etas 55°C]]*0.2))*2.5</f>
        <v>0</v>
      </c>
      <c r="N4019" s="21" t="str">
        <f>IF(-(Tabelle1[[#This Row],[80%/20% SCOP]]-5.5)/5.5=1,"n.a.",-(Tabelle1[[#This Row],[80%/20% SCOP]]-5.5)/5.5)</f>
        <v>n.a.</v>
      </c>
    </row>
    <row r="4020" spans="1:14" ht="20.100000000000001" customHeight="1" x14ac:dyDescent="0.25">
      <c r="A4020" s="24">
        <v>16008618</v>
      </c>
      <c r="B4020" s="15" t="s">
        <v>3161</v>
      </c>
      <c r="C4020" s="15" t="s">
        <v>4086</v>
      </c>
      <c r="D4020" s="16" t="s">
        <v>2</v>
      </c>
      <c r="E4020" s="17">
        <v>43.88</v>
      </c>
      <c r="F4020" s="18">
        <v>1.53</v>
      </c>
      <c r="G4020" s="17"/>
      <c r="H4020" s="16"/>
      <c r="I4020" s="16" t="s">
        <v>109</v>
      </c>
      <c r="J4020" s="16" t="s">
        <v>15</v>
      </c>
      <c r="K4020" s="16" t="s">
        <v>4</v>
      </c>
      <c r="L4020" s="19">
        <f>IF(Tabelle1[[#This Row],[Heizleistung (55°C)]]=0,Tabelle1[[#This Row],[Heizleistung (35°C)]],(Tabelle1[[#This Row],[Heizleistung (35°C)]]+Tabelle1[[#This Row],[Heizleistung (55°C)]])/2)</f>
        <v>43.88</v>
      </c>
      <c r="M4020" s="20">
        <f>IF(Tabelle1[[#This Row],[Etas 55°C]]=0,0,(Tabelle1[[#This Row],[Etas 35°C]]*0.8+Tabelle1[[#This Row],[Etas 55°C]]*0.2))*2.5</f>
        <v>0</v>
      </c>
      <c r="N4020" s="21" t="str">
        <f>IF(-(Tabelle1[[#This Row],[80%/20% SCOP]]-5.5)/5.5=1,"n.a.",-(Tabelle1[[#This Row],[80%/20% SCOP]]-5.5)/5.5)</f>
        <v>n.a.</v>
      </c>
    </row>
    <row r="4021" spans="1:14" ht="20.100000000000001" customHeight="1" x14ac:dyDescent="0.25">
      <c r="A4021" s="24">
        <v>16009393</v>
      </c>
      <c r="B4021" s="15" t="s">
        <v>3161</v>
      </c>
      <c r="C4021" s="15" t="s">
        <v>4087</v>
      </c>
      <c r="D4021" s="16" t="s">
        <v>2</v>
      </c>
      <c r="E4021" s="17">
        <v>8</v>
      </c>
      <c r="F4021" s="18">
        <v>1.81</v>
      </c>
      <c r="G4021" s="17">
        <v>8</v>
      </c>
      <c r="H4021" s="18">
        <v>1.35</v>
      </c>
      <c r="I4021" s="16" t="s">
        <v>40</v>
      </c>
      <c r="J4021" s="16" t="s">
        <v>4</v>
      </c>
      <c r="K4021" s="16" t="s">
        <v>4</v>
      </c>
      <c r="L4021" s="19">
        <f>IF(Tabelle1[[#This Row],[Heizleistung (55°C)]]=0,Tabelle1[[#This Row],[Heizleistung (35°C)]],(Tabelle1[[#This Row],[Heizleistung (35°C)]]+Tabelle1[[#This Row],[Heizleistung (55°C)]])/2)</f>
        <v>8</v>
      </c>
      <c r="M4021" s="20">
        <f>IF(Tabelle1[[#This Row],[Etas 55°C]]=0,0,(Tabelle1[[#This Row],[Etas 35°C]]*0.8+Tabelle1[[#This Row],[Etas 55°C]]*0.2))*2.5</f>
        <v>4.2950000000000008</v>
      </c>
      <c r="N4021" s="21">
        <f>IF(-(Tabelle1[[#This Row],[80%/20% SCOP]]-5.5)/5.5=1,"n.a.",-(Tabelle1[[#This Row],[80%/20% SCOP]]-5.5)/5.5)</f>
        <v>0.21909090909090895</v>
      </c>
    </row>
    <row r="4022" spans="1:14" ht="20.100000000000001" customHeight="1" x14ac:dyDescent="0.25">
      <c r="A4022" s="24">
        <v>16009367</v>
      </c>
      <c r="B4022" s="15" t="s">
        <v>3161</v>
      </c>
      <c r="C4022" s="15" t="s">
        <v>4088</v>
      </c>
      <c r="D4022" s="16" t="s">
        <v>2</v>
      </c>
      <c r="E4022" s="17">
        <v>6</v>
      </c>
      <c r="F4022" s="18">
        <v>1.78</v>
      </c>
      <c r="G4022" s="17">
        <v>6</v>
      </c>
      <c r="H4022" s="18">
        <v>1.34</v>
      </c>
      <c r="I4022" s="16" t="s">
        <v>40</v>
      </c>
      <c r="J4022" s="16" t="s">
        <v>4</v>
      </c>
      <c r="K4022" s="16" t="s">
        <v>4</v>
      </c>
      <c r="L4022" s="19">
        <f>IF(Tabelle1[[#This Row],[Heizleistung (55°C)]]=0,Tabelle1[[#This Row],[Heizleistung (35°C)]],(Tabelle1[[#This Row],[Heizleistung (35°C)]]+Tabelle1[[#This Row],[Heizleistung (55°C)]])/2)</f>
        <v>6</v>
      </c>
      <c r="M4022" s="20">
        <f>IF(Tabelle1[[#This Row],[Etas 55°C]]=0,0,(Tabelle1[[#This Row],[Etas 35°C]]*0.8+Tabelle1[[#This Row],[Etas 55°C]]*0.2))*2.5</f>
        <v>4.2300000000000004</v>
      </c>
      <c r="N4022" s="21">
        <f>IF(-(Tabelle1[[#This Row],[80%/20% SCOP]]-5.5)/5.5=1,"n.a.",-(Tabelle1[[#This Row],[80%/20% SCOP]]-5.5)/5.5)</f>
        <v>0.23090909090909084</v>
      </c>
    </row>
    <row r="4023" spans="1:14" ht="20.100000000000001" customHeight="1" x14ac:dyDescent="0.25">
      <c r="A4023" s="24">
        <v>16008873</v>
      </c>
      <c r="B4023" s="15" t="s">
        <v>3161</v>
      </c>
      <c r="C4023" s="15" t="s">
        <v>4089</v>
      </c>
      <c r="D4023" s="16" t="s">
        <v>2</v>
      </c>
      <c r="E4023" s="17">
        <v>294.22000000000003</v>
      </c>
      <c r="F4023" s="18">
        <v>1.52</v>
      </c>
      <c r="G4023" s="17"/>
      <c r="H4023" s="16"/>
      <c r="I4023" s="16" t="s">
        <v>355</v>
      </c>
      <c r="J4023" s="16" t="s">
        <v>15</v>
      </c>
      <c r="K4023" s="16" t="s">
        <v>4</v>
      </c>
      <c r="L4023" s="19">
        <f>IF(Tabelle1[[#This Row],[Heizleistung (55°C)]]=0,Tabelle1[[#This Row],[Heizleistung (35°C)]],(Tabelle1[[#This Row],[Heizleistung (35°C)]]+Tabelle1[[#This Row],[Heizleistung (55°C)]])/2)</f>
        <v>294.22000000000003</v>
      </c>
      <c r="M4023" s="20">
        <f>IF(Tabelle1[[#This Row],[Etas 55°C]]=0,0,(Tabelle1[[#This Row],[Etas 35°C]]*0.8+Tabelle1[[#This Row],[Etas 55°C]]*0.2))*2.5</f>
        <v>0</v>
      </c>
      <c r="N4023" s="21" t="str">
        <f>IF(-(Tabelle1[[#This Row],[80%/20% SCOP]]-5.5)/5.5=1,"n.a.",-(Tabelle1[[#This Row],[80%/20% SCOP]]-5.5)/5.5)</f>
        <v>n.a.</v>
      </c>
    </row>
    <row r="4024" spans="1:14" ht="20.100000000000001" customHeight="1" x14ac:dyDescent="0.25">
      <c r="A4024" s="24">
        <v>16008890</v>
      </c>
      <c r="B4024" s="15" t="s">
        <v>3161</v>
      </c>
      <c r="C4024" s="15" t="s">
        <v>4090</v>
      </c>
      <c r="D4024" s="16" t="s">
        <v>2</v>
      </c>
      <c r="E4024" s="17">
        <v>53.09</v>
      </c>
      <c r="F4024" s="18">
        <v>1.51</v>
      </c>
      <c r="G4024" s="17"/>
      <c r="H4024" s="16"/>
      <c r="I4024" s="16" t="s">
        <v>355</v>
      </c>
      <c r="J4024" s="16" t="s">
        <v>15</v>
      </c>
      <c r="K4024" s="16" t="s">
        <v>4</v>
      </c>
      <c r="L4024" s="19">
        <f>IF(Tabelle1[[#This Row],[Heizleistung (55°C)]]=0,Tabelle1[[#This Row],[Heizleistung (35°C)]],(Tabelle1[[#This Row],[Heizleistung (35°C)]]+Tabelle1[[#This Row],[Heizleistung (55°C)]])/2)</f>
        <v>53.09</v>
      </c>
      <c r="M4024" s="20">
        <f>IF(Tabelle1[[#This Row],[Etas 55°C]]=0,0,(Tabelle1[[#This Row],[Etas 35°C]]*0.8+Tabelle1[[#This Row],[Etas 55°C]]*0.2))*2.5</f>
        <v>0</v>
      </c>
      <c r="N4024" s="21" t="str">
        <f>IF(-(Tabelle1[[#This Row],[80%/20% SCOP]]-5.5)/5.5=1,"n.a.",-(Tabelle1[[#This Row],[80%/20% SCOP]]-5.5)/5.5)</f>
        <v>n.a.</v>
      </c>
    </row>
    <row r="4025" spans="1:14" ht="20.100000000000001" customHeight="1" x14ac:dyDescent="0.25">
      <c r="A4025" s="24">
        <v>16008236</v>
      </c>
      <c r="B4025" s="15" t="s">
        <v>3161</v>
      </c>
      <c r="C4025" s="15" t="s">
        <v>4091</v>
      </c>
      <c r="D4025" s="16" t="s">
        <v>2</v>
      </c>
      <c r="E4025" s="17">
        <v>391.94</v>
      </c>
      <c r="F4025" s="18">
        <v>1.49</v>
      </c>
      <c r="G4025" s="17"/>
      <c r="H4025" s="16"/>
      <c r="I4025" s="16" t="s">
        <v>355</v>
      </c>
      <c r="J4025" s="16" t="s">
        <v>15</v>
      </c>
      <c r="K4025" s="16" t="s">
        <v>4</v>
      </c>
      <c r="L4025" s="19">
        <f>IF(Tabelle1[[#This Row],[Heizleistung (55°C)]]=0,Tabelle1[[#This Row],[Heizleistung (35°C)]],(Tabelle1[[#This Row],[Heizleistung (35°C)]]+Tabelle1[[#This Row],[Heizleistung (55°C)]])/2)</f>
        <v>391.94</v>
      </c>
      <c r="M4025" s="20">
        <f>IF(Tabelle1[[#This Row],[Etas 55°C]]=0,0,(Tabelle1[[#This Row],[Etas 35°C]]*0.8+Tabelle1[[#This Row],[Etas 55°C]]*0.2))*2.5</f>
        <v>0</v>
      </c>
      <c r="N4025" s="21" t="str">
        <f>IF(-(Tabelle1[[#This Row],[80%/20% SCOP]]-5.5)/5.5=1,"n.a.",-(Tabelle1[[#This Row],[80%/20% SCOP]]-5.5)/5.5)</f>
        <v>n.a.</v>
      </c>
    </row>
    <row r="4026" spans="1:14" ht="20.100000000000001" customHeight="1" x14ac:dyDescent="0.25">
      <c r="A4026" s="24">
        <v>16008959</v>
      </c>
      <c r="B4026" s="15" t="s">
        <v>3161</v>
      </c>
      <c r="C4026" s="15" t="s">
        <v>4092</v>
      </c>
      <c r="D4026" s="16" t="s">
        <v>2</v>
      </c>
      <c r="E4026" s="17">
        <v>6.6</v>
      </c>
      <c r="F4026" s="18">
        <v>1.87</v>
      </c>
      <c r="G4026" s="17">
        <v>6</v>
      </c>
      <c r="H4026" s="18">
        <v>1.33</v>
      </c>
      <c r="I4026" s="16" t="s">
        <v>40</v>
      </c>
      <c r="J4026" s="16" t="s">
        <v>4</v>
      </c>
      <c r="K4026" s="16" t="s">
        <v>4</v>
      </c>
      <c r="L4026" s="19">
        <f>IF(Tabelle1[[#This Row],[Heizleistung (55°C)]]=0,Tabelle1[[#This Row],[Heizleistung (35°C)]],(Tabelle1[[#This Row],[Heizleistung (35°C)]]+Tabelle1[[#This Row],[Heizleistung (55°C)]])/2)</f>
        <v>6.3</v>
      </c>
      <c r="M4026" s="20">
        <f>IF(Tabelle1[[#This Row],[Etas 55°C]]=0,0,(Tabelle1[[#This Row],[Etas 35°C]]*0.8+Tabelle1[[#This Row],[Etas 55°C]]*0.2))*2.5</f>
        <v>4.4050000000000002</v>
      </c>
      <c r="N4026" s="21">
        <f>IF(-(Tabelle1[[#This Row],[80%/20% SCOP]]-5.5)/5.5=1,"n.a.",-(Tabelle1[[#This Row],[80%/20% SCOP]]-5.5)/5.5)</f>
        <v>0.19909090909090904</v>
      </c>
    </row>
    <row r="4027" spans="1:14" ht="20.100000000000001" customHeight="1" x14ac:dyDescent="0.25">
      <c r="A4027" s="24">
        <v>16009015</v>
      </c>
      <c r="B4027" s="15" t="s">
        <v>3161</v>
      </c>
      <c r="C4027" s="15" t="s">
        <v>4093</v>
      </c>
      <c r="D4027" s="16" t="s">
        <v>2</v>
      </c>
      <c r="E4027" s="17">
        <v>7.1</v>
      </c>
      <c r="F4027" s="18">
        <v>1.87</v>
      </c>
      <c r="G4027" s="17">
        <v>7.1</v>
      </c>
      <c r="H4027" s="18">
        <v>1.33</v>
      </c>
      <c r="I4027" s="16" t="s">
        <v>40</v>
      </c>
      <c r="J4027" s="16" t="s">
        <v>4</v>
      </c>
      <c r="K4027" s="16" t="s">
        <v>4</v>
      </c>
      <c r="L4027" s="19">
        <f>IF(Tabelle1[[#This Row],[Heizleistung (55°C)]]=0,Tabelle1[[#This Row],[Heizleistung (35°C)]],(Tabelle1[[#This Row],[Heizleistung (35°C)]]+Tabelle1[[#This Row],[Heizleistung (55°C)]])/2)</f>
        <v>7.1</v>
      </c>
      <c r="M4027" s="20">
        <f>IF(Tabelle1[[#This Row],[Etas 55°C]]=0,0,(Tabelle1[[#This Row],[Etas 35°C]]*0.8+Tabelle1[[#This Row],[Etas 55°C]]*0.2))*2.5</f>
        <v>4.4050000000000002</v>
      </c>
      <c r="N4027" s="21">
        <f>IF(-(Tabelle1[[#This Row],[80%/20% SCOP]]-5.5)/5.5=1,"n.a.",-(Tabelle1[[#This Row],[80%/20% SCOP]]-5.5)/5.5)</f>
        <v>0.19909090909090904</v>
      </c>
    </row>
    <row r="4028" spans="1:14" ht="20.100000000000001" customHeight="1" x14ac:dyDescent="0.25">
      <c r="A4028" s="24">
        <v>16017021</v>
      </c>
      <c r="B4028" s="15" t="s">
        <v>3161</v>
      </c>
      <c r="C4028" s="15" t="s">
        <v>4094</v>
      </c>
      <c r="D4028" s="16" t="s">
        <v>2</v>
      </c>
      <c r="E4028" s="17">
        <v>9.5</v>
      </c>
      <c r="F4028" s="18">
        <v>1.89</v>
      </c>
      <c r="G4028" s="17">
        <v>9.5</v>
      </c>
      <c r="H4028" s="18">
        <v>1.41</v>
      </c>
      <c r="I4028" s="16" t="s">
        <v>3</v>
      </c>
      <c r="J4028" s="16" t="s">
        <v>15</v>
      </c>
      <c r="K4028" s="16" t="s">
        <v>25</v>
      </c>
      <c r="L4028" s="19">
        <f>IF(Tabelle1[[#This Row],[Heizleistung (55°C)]]=0,Tabelle1[[#This Row],[Heizleistung (35°C)]],(Tabelle1[[#This Row],[Heizleistung (35°C)]]+Tabelle1[[#This Row],[Heizleistung (55°C)]])/2)</f>
        <v>9.5</v>
      </c>
      <c r="M4028" s="20">
        <f>IF(Tabelle1[[#This Row],[Etas 55°C]]=0,0,(Tabelle1[[#This Row],[Etas 35°C]]*0.8+Tabelle1[[#This Row],[Etas 55°C]]*0.2))*2.5</f>
        <v>4.4850000000000003</v>
      </c>
      <c r="N4028" s="21">
        <f>IF(-(Tabelle1[[#This Row],[80%/20% SCOP]]-5.5)/5.5=1,"n.a.",-(Tabelle1[[#This Row],[80%/20% SCOP]]-5.5)/5.5)</f>
        <v>0.18454545454545448</v>
      </c>
    </row>
    <row r="4029" spans="1:14" ht="20.100000000000001" customHeight="1" x14ac:dyDescent="0.25">
      <c r="A4029" s="24">
        <v>16008616</v>
      </c>
      <c r="B4029" s="15" t="s">
        <v>3161</v>
      </c>
      <c r="C4029" s="15" t="s">
        <v>4095</v>
      </c>
      <c r="D4029" s="16" t="s">
        <v>2</v>
      </c>
      <c r="E4029" s="17">
        <v>33.54</v>
      </c>
      <c r="F4029" s="18">
        <v>1.48</v>
      </c>
      <c r="G4029" s="17"/>
      <c r="H4029" s="16"/>
      <c r="I4029" s="16" t="s">
        <v>109</v>
      </c>
      <c r="J4029" s="16" t="s">
        <v>15</v>
      </c>
      <c r="K4029" s="16" t="s">
        <v>4</v>
      </c>
      <c r="L4029" s="19">
        <f>IF(Tabelle1[[#This Row],[Heizleistung (55°C)]]=0,Tabelle1[[#This Row],[Heizleistung (35°C)]],(Tabelle1[[#This Row],[Heizleistung (35°C)]]+Tabelle1[[#This Row],[Heizleistung (55°C)]])/2)</f>
        <v>33.54</v>
      </c>
      <c r="M4029" s="20">
        <f>IF(Tabelle1[[#This Row],[Etas 55°C]]=0,0,(Tabelle1[[#This Row],[Etas 35°C]]*0.8+Tabelle1[[#This Row],[Etas 55°C]]*0.2))*2.5</f>
        <v>0</v>
      </c>
      <c r="N4029" s="21" t="str">
        <f>IF(-(Tabelle1[[#This Row],[80%/20% SCOP]]-5.5)/5.5=1,"n.a.",-(Tabelle1[[#This Row],[80%/20% SCOP]]-5.5)/5.5)</f>
        <v>n.a.</v>
      </c>
    </row>
    <row r="4030" spans="1:14" ht="20.100000000000001" customHeight="1" x14ac:dyDescent="0.25">
      <c r="A4030" s="24">
        <v>16008517</v>
      </c>
      <c r="B4030" s="15" t="s">
        <v>3161</v>
      </c>
      <c r="C4030" s="15" t="s">
        <v>4096</v>
      </c>
      <c r="D4030" s="16" t="s">
        <v>2</v>
      </c>
      <c r="E4030" s="17">
        <v>119.07</v>
      </c>
      <c r="F4030" s="18">
        <v>1.46</v>
      </c>
      <c r="G4030" s="17"/>
      <c r="H4030" s="16"/>
      <c r="I4030" s="16" t="s">
        <v>109</v>
      </c>
      <c r="J4030" s="16" t="s">
        <v>15</v>
      </c>
      <c r="K4030" s="16" t="s">
        <v>4</v>
      </c>
      <c r="L4030" s="19">
        <f>IF(Tabelle1[[#This Row],[Heizleistung (55°C)]]=0,Tabelle1[[#This Row],[Heizleistung (35°C)]],(Tabelle1[[#This Row],[Heizleistung (35°C)]]+Tabelle1[[#This Row],[Heizleistung (55°C)]])/2)</f>
        <v>119.07</v>
      </c>
      <c r="M4030" s="20">
        <f>IF(Tabelle1[[#This Row],[Etas 55°C]]=0,0,(Tabelle1[[#This Row],[Etas 35°C]]*0.8+Tabelle1[[#This Row],[Etas 55°C]]*0.2))*2.5</f>
        <v>0</v>
      </c>
      <c r="N4030" s="21" t="str">
        <f>IF(-(Tabelle1[[#This Row],[80%/20% SCOP]]-5.5)/5.5=1,"n.a.",-(Tabelle1[[#This Row],[80%/20% SCOP]]-5.5)/5.5)</f>
        <v>n.a.</v>
      </c>
    </row>
    <row r="4031" spans="1:14" ht="20.100000000000001" customHeight="1" x14ac:dyDescent="0.25">
      <c r="A4031" s="24">
        <v>16014174</v>
      </c>
      <c r="B4031" s="15" t="s">
        <v>3161</v>
      </c>
      <c r="C4031" s="15" t="s">
        <v>4097</v>
      </c>
      <c r="D4031" s="16" t="s">
        <v>2</v>
      </c>
      <c r="E4031" s="17">
        <v>4</v>
      </c>
      <c r="F4031" s="18">
        <v>1.91</v>
      </c>
      <c r="G4031" s="17">
        <v>3.6</v>
      </c>
      <c r="H4031" s="18">
        <v>1.3</v>
      </c>
      <c r="I4031" s="16" t="s">
        <v>40</v>
      </c>
      <c r="J4031" s="16" t="s">
        <v>4</v>
      </c>
      <c r="K4031" s="16" t="s">
        <v>4</v>
      </c>
      <c r="L4031" s="19">
        <f>IF(Tabelle1[[#This Row],[Heizleistung (55°C)]]=0,Tabelle1[[#This Row],[Heizleistung (35°C)]],(Tabelle1[[#This Row],[Heizleistung (35°C)]]+Tabelle1[[#This Row],[Heizleistung (55°C)]])/2)</f>
        <v>3.8</v>
      </c>
      <c r="M4031" s="20">
        <f>IF(Tabelle1[[#This Row],[Etas 55°C]]=0,0,(Tabelle1[[#This Row],[Etas 35°C]]*0.8+Tabelle1[[#This Row],[Etas 55°C]]*0.2))*2.5</f>
        <v>4.47</v>
      </c>
      <c r="N4031" s="21">
        <f>IF(-(Tabelle1[[#This Row],[80%/20% SCOP]]-5.5)/5.5=1,"n.a.",-(Tabelle1[[#This Row],[80%/20% SCOP]]-5.5)/5.5)</f>
        <v>0.18727272727272731</v>
      </c>
    </row>
    <row r="4032" spans="1:14" ht="20.100000000000001" customHeight="1" x14ac:dyDescent="0.25">
      <c r="A4032" s="24">
        <v>16008311</v>
      </c>
      <c r="B4032" s="15" t="s">
        <v>3161</v>
      </c>
      <c r="C4032" s="15" t="s">
        <v>4098</v>
      </c>
      <c r="D4032" s="16" t="s">
        <v>2</v>
      </c>
      <c r="E4032" s="17">
        <v>52.17</v>
      </c>
      <c r="F4032" s="18">
        <v>1.56</v>
      </c>
      <c r="G4032" s="17"/>
      <c r="H4032" s="16"/>
      <c r="I4032" s="16" t="s">
        <v>109</v>
      </c>
      <c r="J4032" s="16" t="s">
        <v>15</v>
      </c>
      <c r="K4032" s="16" t="s">
        <v>4</v>
      </c>
      <c r="L4032" s="19">
        <f>IF(Tabelle1[[#This Row],[Heizleistung (55°C)]]=0,Tabelle1[[#This Row],[Heizleistung (35°C)]],(Tabelle1[[#This Row],[Heizleistung (35°C)]]+Tabelle1[[#This Row],[Heizleistung (55°C)]])/2)</f>
        <v>52.17</v>
      </c>
      <c r="M4032" s="20">
        <f>IF(Tabelle1[[#This Row],[Etas 55°C]]=0,0,(Tabelle1[[#This Row],[Etas 35°C]]*0.8+Tabelle1[[#This Row],[Etas 55°C]]*0.2))*2.5</f>
        <v>0</v>
      </c>
      <c r="N4032" s="21" t="str">
        <f>IF(-(Tabelle1[[#This Row],[80%/20% SCOP]]-5.5)/5.5=1,"n.a.",-(Tabelle1[[#This Row],[80%/20% SCOP]]-5.5)/5.5)</f>
        <v>n.a.</v>
      </c>
    </row>
    <row r="4033" spans="1:14" ht="20.100000000000001" customHeight="1" x14ac:dyDescent="0.25">
      <c r="A4033" s="24">
        <v>16014362</v>
      </c>
      <c r="B4033" s="15" t="s">
        <v>3161</v>
      </c>
      <c r="C4033" s="15" t="s">
        <v>4099</v>
      </c>
      <c r="D4033" s="16" t="s">
        <v>2</v>
      </c>
      <c r="E4033" s="17">
        <v>14</v>
      </c>
      <c r="F4033" s="18">
        <v>1.85</v>
      </c>
      <c r="G4033" s="17">
        <v>14</v>
      </c>
      <c r="H4033" s="18">
        <v>1.42</v>
      </c>
      <c r="I4033" s="16" t="s">
        <v>40</v>
      </c>
      <c r="J4033" s="16" t="s">
        <v>4</v>
      </c>
      <c r="K4033" s="16" t="s">
        <v>4</v>
      </c>
      <c r="L4033" s="19">
        <f>IF(Tabelle1[[#This Row],[Heizleistung (55°C)]]=0,Tabelle1[[#This Row],[Heizleistung (35°C)]],(Tabelle1[[#This Row],[Heizleistung (35°C)]]+Tabelle1[[#This Row],[Heizleistung (55°C)]])/2)</f>
        <v>14</v>
      </c>
      <c r="M4033" s="20">
        <f>IF(Tabelle1[[#This Row],[Etas 55°C]]=0,0,(Tabelle1[[#This Row],[Etas 35°C]]*0.8+Tabelle1[[#This Row],[Etas 55°C]]*0.2))*2.5</f>
        <v>4.41</v>
      </c>
      <c r="N4033" s="21">
        <f>IF(-(Tabelle1[[#This Row],[80%/20% SCOP]]-5.5)/5.5=1,"n.a.",-(Tabelle1[[#This Row],[80%/20% SCOP]]-5.5)/5.5)</f>
        <v>0.19818181818181815</v>
      </c>
    </row>
    <row r="4034" spans="1:14" ht="20.100000000000001" customHeight="1" x14ac:dyDescent="0.25">
      <c r="A4034" s="24">
        <v>16014353</v>
      </c>
      <c r="B4034" s="15" t="s">
        <v>3161</v>
      </c>
      <c r="C4034" s="15" t="s">
        <v>4100</v>
      </c>
      <c r="D4034" s="16" t="s">
        <v>2</v>
      </c>
      <c r="E4034" s="17">
        <v>12.1</v>
      </c>
      <c r="F4034" s="18">
        <v>1.82</v>
      </c>
      <c r="G4034" s="17">
        <v>12.1</v>
      </c>
      <c r="H4034" s="18">
        <v>1.38</v>
      </c>
      <c r="I4034" s="16" t="s">
        <v>40</v>
      </c>
      <c r="J4034" s="16" t="s">
        <v>4</v>
      </c>
      <c r="K4034" s="16" t="s">
        <v>4</v>
      </c>
      <c r="L4034" s="19">
        <f>IF(Tabelle1[[#This Row],[Heizleistung (55°C)]]=0,Tabelle1[[#This Row],[Heizleistung (35°C)]],(Tabelle1[[#This Row],[Heizleistung (35°C)]]+Tabelle1[[#This Row],[Heizleistung (55°C)]])/2)</f>
        <v>12.1</v>
      </c>
      <c r="M4034" s="20">
        <f>IF(Tabelle1[[#This Row],[Etas 55°C]]=0,0,(Tabelle1[[#This Row],[Etas 35°C]]*0.8+Tabelle1[[#This Row],[Etas 55°C]]*0.2))*2.5</f>
        <v>4.33</v>
      </c>
      <c r="N4034" s="21">
        <f>IF(-(Tabelle1[[#This Row],[80%/20% SCOP]]-5.5)/5.5=1,"n.a.",-(Tabelle1[[#This Row],[80%/20% SCOP]]-5.5)/5.5)</f>
        <v>0.21272727272727271</v>
      </c>
    </row>
    <row r="4035" spans="1:14" ht="20.100000000000001" customHeight="1" x14ac:dyDescent="0.25">
      <c r="A4035" s="24">
        <v>16008617</v>
      </c>
      <c r="B4035" s="15" t="s">
        <v>3161</v>
      </c>
      <c r="C4035" s="15" t="s">
        <v>4101</v>
      </c>
      <c r="D4035" s="16" t="s">
        <v>2</v>
      </c>
      <c r="E4035" s="17">
        <v>37.15</v>
      </c>
      <c r="F4035" s="18">
        <v>1.48</v>
      </c>
      <c r="G4035" s="17"/>
      <c r="H4035" s="16"/>
      <c r="I4035" s="16" t="s">
        <v>109</v>
      </c>
      <c r="J4035" s="16" t="s">
        <v>15</v>
      </c>
      <c r="K4035" s="16" t="s">
        <v>4</v>
      </c>
      <c r="L4035" s="19">
        <f>IF(Tabelle1[[#This Row],[Heizleistung (55°C)]]=0,Tabelle1[[#This Row],[Heizleistung (35°C)]],(Tabelle1[[#This Row],[Heizleistung (35°C)]]+Tabelle1[[#This Row],[Heizleistung (55°C)]])/2)</f>
        <v>37.15</v>
      </c>
      <c r="M4035" s="20">
        <f>IF(Tabelle1[[#This Row],[Etas 55°C]]=0,0,(Tabelle1[[#This Row],[Etas 35°C]]*0.8+Tabelle1[[#This Row],[Etas 55°C]]*0.2))*2.5</f>
        <v>0</v>
      </c>
      <c r="N4035" s="21" t="str">
        <f>IF(-(Tabelle1[[#This Row],[80%/20% SCOP]]-5.5)/5.5=1,"n.a.",-(Tabelle1[[#This Row],[80%/20% SCOP]]-5.5)/5.5)</f>
        <v>n.a.</v>
      </c>
    </row>
    <row r="4036" spans="1:14" ht="20.100000000000001" customHeight="1" x14ac:dyDescent="0.25">
      <c r="A4036" s="24">
        <v>16009396</v>
      </c>
      <c r="B4036" s="15" t="s">
        <v>3161</v>
      </c>
      <c r="C4036" s="15" t="s">
        <v>4102</v>
      </c>
      <c r="D4036" s="16" t="s">
        <v>2</v>
      </c>
      <c r="E4036" s="17">
        <v>8</v>
      </c>
      <c r="F4036" s="18">
        <v>1.81</v>
      </c>
      <c r="G4036" s="17">
        <v>8</v>
      </c>
      <c r="H4036" s="18">
        <v>1.35</v>
      </c>
      <c r="I4036" s="16" t="s">
        <v>40</v>
      </c>
      <c r="J4036" s="16" t="s">
        <v>4</v>
      </c>
      <c r="K4036" s="16" t="s">
        <v>4</v>
      </c>
      <c r="L4036" s="19">
        <f>IF(Tabelle1[[#This Row],[Heizleistung (55°C)]]=0,Tabelle1[[#This Row],[Heizleistung (35°C)]],(Tabelle1[[#This Row],[Heizleistung (35°C)]]+Tabelle1[[#This Row],[Heizleistung (55°C)]])/2)</f>
        <v>8</v>
      </c>
      <c r="M4036" s="20">
        <f>IF(Tabelle1[[#This Row],[Etas 55°C]]=0,0,(Tabelle1[[#This Row],[Etas 35°C]]*0.8+Tabelle1[[#This Row],[Etas 55°C]]*0.2))*2.5</f>
        <v>4.2950000000000008</v>
      </c>
      <c r="N4036" s="21">
        <f>IF(-(Tabelle1[[#This Row],[80%/20% SCOP]]-5.5)/5.5=1,"n.a.",-(Tabelle1[[#This Row],[80%/20% SCOP]]-5.5)/5.5)</f>
        <v>0.21909090909090895</v>
      </c>
    </row>
    <row r="4037" spans="1:14" ht="20.100000000000001" customHeight="1" x14ac:dyDescent="0.25">
      <c r="A4037" s="24">
        <v>16009018</v>
      </c>
      <c r="B4037" s="15" t="s">
        <v>3161</v>
      </c>
      <c r="C4037" s="15" t="s">
        <v>4103</v>
      </c>
      <c r="D4037" s="16" t="s">
        <v>2</v>
      </c>
      <c r="E4037" s="17">
        <v>7.1</v>
      </c>
      <c r="F4037" s="18">
        <v>1.87</v>
      </c>
      <c r="G4037" s="17">
        <v>7.1</v>
      </c>
      <c r="H4037" s="18">
        <v>1.33</v>
      </c>
      <c r="I4037" s="16" t="s">
        <v>40</v>
      </c>
      <c r="J4037" s="16" t="s">
        <v>4</v>
      </c>
      <c r="K4037" s="16" t="s">
        <v>4</v>
      </c>
      <c r="L4037" s="19">
        <f>IF(Tabelle1[[#This Row],[Heizleistung (55°C)]]=0,Tabelle1[[#This Row],[Heizleistung (35°C)]],(Tabelle1[[#This Row],[Heizleistung (35°C)]]+Tabelle1[[#This Row],[Heizleistung (55°C)]])/2)</f>
        <v>7.1</v>
      </c>
      <c r="M4037" s="20">
        <f>IF(Tabelle1[[#This Row],[Etas 55°C]]=0,0,(Tabelle1[[#This Row],[Etas 35°C]]*0.8+Tabelle1[[#This Row],[Etas 55°C]]*0.2))*2.5</f>
        <v>4.4050000000000002</v>
      </c>
      <c r="N4037" s="21">
        <f>IF(-(Tabelle1[[#This Row],[80%/20% SCOP]]-5.5)/5.5=1,"n.a.",-(Tabelle1[[#This Row],[80%/20% SCOP]]-5.5)/5.5)</f>
        <v>0.19909090909090904</v>
      </c>
    </row>
    <row r="4038" spans="1:14" ht="20.100000000000001" customHeight="1" x14ac:dyDescent="0.25">
      <c r="A4038" s="24">
        <v>16017029</v>
      </c>
      <c r="B4038" s="15" t="s">
        <v>3161</v>
      </c>
      <c r="C4038" s="15" t="s">
        <v>4104</v>
      </c>
      <c r="D4038" s="16" t="s">
        <v>2</v>
      </c>
      <c r="E4038" s="17">
        <v>11</v>
      </c>
      <c r="F4038" s="18">
        <v>1.92</v>
      </c>
      <c r="G4038" s="17">
        <v>11</v>
      </c>
      <c r="H4038" s="18">
        <v>1.42</v>
      </c>
      <c r="I4038" s="16" t="s">
        <v>3</v>
      </c>
      <c r="J4038" s="16" t="s">
        <v>15</v>
      </c>
      <c r="K4038" s="16" t="s">
        <v>4</v>
      </c>
      <c r="L4038" s="19">
        <f>IF(Tabelle1[[#This Row],[Heizleistung (55°C)]]=0,Tabelle1[[#This Row],[Heizleistung (35°C)]],(Tabelle1[[#This Row],[Heizleistung (35°C)]]+Tabelle1[[#This Row],[Heizleistung (55°C)]])/2)</f>
        <v>11</v>
      </c>
      <c r="M4038" s="20">
        <f>IF(Tabelle1[[#This Row],[Etas 55°C]]=0,0,(Tabelle1[[#This Row],[Etas 35°C]]*0.8+Tabelle1[[#This Row],[Etas 55°C]]*0.2))*2.5</f>
        <v>4.55</v>
      </c>
      <c r="N4038" s="21">
        <f>IF(-(Tabelle1[[#This Row],[80%/20% SCOP]]-5.5)/5.5=1,"n.a.",-(Tabelle1[[#This Row],[80%/20% SCOP]]-5.5)/5.5)</f>
        <v>0.17272727272727276</v>
      </c>
    </row>
    <row r="4039" spans="1:14" ht="20.100000000000001" customHeight="1" x14ac:dyDescent="0.25">
      <c r="A4039" s="24">
        <v>16014345</v>
      </c>
      <c r="B4039" s="15" t="s">
        <v>3161</v>
      </c>
      <c r="C4039" s="15" t="s">
        <v>4105</v>
      </c>
      <c r="D4039" s="16" t="s">
        <v>2</v>
      </c>
      <c r="E4039" s="17">
        <v>10</v>
      </c>
      <c r="F4039" s="18">
        <v>1.86</v>
      </c>
      <c r="G4039" s="17">
        <v>10</v>
      </c>
      <c r="H4039" s="18">
        <v>1.42</v>
      </c>
      <c r="I4039" s="16" t="s">
        <v>40</v>
      </c>
      <c r="J4039" s="16" t="s">
        <v>4</v>
      </c>
      <c r="K4039" s="16" t="s">
        <v>4</v>
      </c>
      <c r="L4039" s="19">
        <f>IF(Tabelle1[[#This Row],[Heizleistung (55°C)]]=0,Tabelle1[[#This Row],[Heizleistung (35°C)]],(Tabelle1[[#This Row],[Heizleistung (35°C)]]+Tabelle1[[#This Row],[Heizleistung (55°C)]])/2)</f>
        <v>10</v>
      </c>
      <c r="M4039" s="20">
        <f>IF(Tabelle1[[#This Row],[Etas 55°C]]=0,0,(Tabelle1[[#This Row],[Etas 35°C]]*0.8+Tabelle1[[#This Row],[Etas 55°C]]*0.2))*2.5</f>
        <v>4.4300000000000006</v>
      </c>
      <c r="N4039" s="21">
        <f>IF(-(Tabelle1[[#This Row],[80%/20% SCOP]]-5.5)/5.5=1,"n.a.",-(Tabelle1[[#This Row],[80%/20% SCOP]]-5.5)/5.5)</f>
        <v>0.19454545454545444</v>
      </c>
    </row>
    <row r="4040" spans="1:14" ht="20.100000000000001" customHeight="1" x14ac:dyDescent="0.25">
      <c r="A4040" s="24">
        <v>16009516</v>
      </c>
      <c r="B4040" s="15" t="s">
        <v>3161</v>
      </c>
      <c r="C4040" s="15" t="s">
        <v>4106</v>
      </c>
      <c r="D4040" s="16" t="s">
        <v>2</v>
      </c>
      <c r="E4040" s="17">
        <v>14</v>
      </c>
      <c r="F4040" s="18">
        <v>1.77</v>
      </c>
      <c r="G4040" s="17">
        <v>14</v>
      </c>
      <c r="H4040" s="18">
        <v>1.34</v>
      </c>
      <c r="I4040" s="16" t="s">
        <v>40</v>
      </c>
      <c r="J4040" s="16" t="s">
        <v>4</v>
      </c>
      <c r="K4040" s="16" t="s">
        <v>4</v>
      </c>
      <c r="L4040" s="19">
        <f>IF(Tabelle1[[#This Row],[Heizleistung (55°C)]]=0,Tabelle1[[#This Row],[Heizleistung (35°C)]],(Tabelle1[[#This Row],[Heizleistung (35°C)]]+Tabelle1[[#This Row],[Heizleistung (55°C)]])/2)</f>
        <v>14</v>
      </c>
      <c r="M4040" s="20">
        <f>IF(Tabelle1[[#This Row],[Etas 55°C]]=0,0,(Tabelle1[[#This Row],[Etas 35°C]]*0.8+Tabelle1[[#This Row],[Etas 55°C]]*0.2))*2.5</f>
        <v>4.2100000000000009</v>
      </c>
      <c r="N4040" s="21">
        <f>IF(-(Tabelle1[[#This Row],[80%/20% SCOP]]-5.5)/5.5=1,"n.a.",-(Tabelle1[[#This Row],[80%/20% SCOP]]-5.5)/5.5)</f>
        <v>0.23454545454545439</v>
      </c>
    </row>
    <row r="4041" spans="1:14" ht="20.100000000000001" customHeight="1" x14ac:dyDescent="0.25">
      <c r="A4041" s="24">
        <v>16006706</v>
      </c>
      <c r="B4041" s="15" t="s">
        <v>3161</v>
      </c>
      <c r="C4041" s="15" t="s">
        <v>4107</v>
      </c>
      <c r="D4041" s="16" t="s">
        <v>2</v>
      </c>
      <c r="E4041" s="17">
        <v>7.2</v>
      </c>
      <c r="F4041" s="18">
        <v>1.66</v>
      </c>
      <c r="G4041" s="17">
        <v>7.1</v>
      </c>
      <c r="H4041" s="18">
        <v>1.32</v>
      </c>
      <c r="I4041" s="16" t="s">
        <v>109</v>
      </c>
      <c r="J4041" s="16" t="s">
        <v>4</v>
      </c>
      <c r="K4041" s="16" t="s">
        <v>4</v>
      </c>
      <c r="L4041" s="19">
        <f>IF(Tabelle1[[#This Row],[Heizleistung (55°C)]]=0,Tabelle1[[#This Row],[Heizleistung (35°C)]],(Tabelle1[[#This Row],[Heizleistung (35°C)]]+Tabelle1[[#This Row],[Heizleistung (55°C)]])/2)</f>
        <v>7.15</v>
      </c>
      <c r="M4041" s="20">
        <f>IF(Tabelle1[[#This Row],[Etas 55°C]]=0,0,(Tabelle1[[#This Row],[Etas 35°C]]*0.8+Tabelle1[[#This Row],[Etas 55°C]]*0.2))*2.5</f>
        <v>3.9800000000000004</v>
      </c>
      <c r="N4041" s="21">
        <f>IF(-(Tabelle1[[#This Row],[80%/20% SCOP]]-5.5)/5.5=1,"n.a.",-(Tabelle1[[#This Row],[80%/20% SCOP]]-5.5)/5.5)</f>
        <v>0.27636363636363631</v>
      </c>
    </row>
    <row r="4042" spans="1:14" ht="20.100000000000001" customHeight="1" x14ac:dyDescent="0.25">
      <c r="A4042" s="24">
        <v>16008167</v>
      </c>
      <c r="B4042" s="15" t="s">
        <v>3161</v>
      </c>
      <c r="C4042" s="15" t="s">
        <v>4108</v>
      </c>
      <c r="D4042" s="16" t="s">
        <v>2</v>
      </c>
      <c r="E4042" s="17">
        <v>116.96</v>
      </c>
      <c r="F4042" s="18">
        <v>1.58</v>
      </c>
      <c r="G4042" s="17"/>
      <c r="H4042" s="16"/>
      <c r="I4042" s="16" t="s">
        <v>109</v>
      </c>
      <c r="J4042" s="16" t="s">
        <v>15</v>
      </c>
      <c r="K4042" s="16" t="s">
        <v>4</v>
      </c>
      <c r="L4042" s="19">
        <f>IF(Tabelle1[[#This Row],[Heizleistung (55°C)]]=0,Tabelle1[[#This Row],[Heizleistung (35°C)]],(Tabelle1[[#This Row],[Heizleistung (35°C)]]+Tabelle1[[#This Row],[Heizleistung (55°C)]])/2)</f>
        <v>116.96</v>
      </c>
      <c r="M4042" s="20">
        <f>IF(Tabelle1[[#This Row],[Etas 55°C]]=0,0,(Tabelle1[[#This Row],[Etas 35°C]]*0.8+Tabelle1[[#This Row],[Etas 55°C]]*0.2))*2.5</f>
        <v>0</v>
      </c>
      <c r="N4042" s="21" t="str">
        <f>IF(-(Tabelle1[[#This Row],[80%/20% SCOP]]-5.5)/5.5=1,"n.a.",-(Tabelle1[[#This Row],[80%/20% SCOP]]-5.5)/5.5)</f>
        <v>n.a.</v>
      </c>
    </row>
    <row r="4043" spans="1:14" ht="20.100000000000001" customHeight="1" x14ac:dyDescent="0.25">
      <c r="A4043" s="24">
        <v>16009022</v>
      </c>
      <c r="B4043" s="15" t="s">
        <v>3161</v>
      </c>
      <c r="C4043" s="15" t="s">
        <v>4109</v>
      </c>
      <c r="D4043" s="16" t="s">
        <v>2</v>
      </c>
      <c r="E4043" s="17">
        <v>7.1</v>
      </c>
      <c r="F4043" s="18">
        <v>1.87</v>
      </c>
      <c r="G4043" s="17">
        <v>7.1</v>
      </c>
      <c r="H4043" s="18">
        <v>1.33</v>
      </c>
      <c r="I4043" s="16" t="s">
        <v>40</v>
      </c>
      <c r="J4043" s="16" t="s">
        <v>4</v>
      </c>
      <c r="K4043" s="16" t="s">
        <v>4</v>
      </c>
      <c r="L4043" s="19">
        <f>IF(Tabelle1[[#This Row],[Heizleistung (55°C)]]=0,Tabelle1[[#This Row],[Heizleistung (35°C)]],(Tabelle1[[#This Row],[Heizleistung (35°C)]]+Tabelle1[[#This Row],[Heizleistung (55°C)]])/2)</f>
        <v>7.1</v>
      </c>
      <c r="M4043" s="20">
        <f>IF(Tabelle1[[#This Row],[Etas 55°C]]=0,0,(Tabelle1[[#This Row],[Etas 35°C]]*0.8+Tabelle1[[#This Row],[Etas 55°C]]*0.2))*2.5</f>
        <v>4.4050000000000002</v>
      </c>
      <c r="N4043" s="21">
        <f>IF(-(Tabelle1[[#This Row],[80%/20% SCOP]]-5.5)/5.5=1,"n.a.",-(Tabelle1[[#This Row],[80%/20% SCOP]]-5.5)/5.5)</f>
        <v>0.19909090909090904</v>
      </c>
    </row>
    <row r="4044" spans="1:14" ht="20.100000000000001" customHeight="1" x14ac:dyDescent="0.25">
      <c r="A4044" s="24">
        <v>16008324</v>
      </c>
      <c r="B4044" s="15" t="s">
        <v>3161</v>
      </c>
      <c r="C4044" s="15" t="s">
        <v>4110</v>
      </c>
      <c r="D4044" s="16" t="s">
        <v>2</v>
      </c>
      <c r="E4044" s="17">
        <v>168.23</v>
      </c>
      <c r="F4044" s="18">
        <v>1.62</v>
      </c>
      <c r="G4044" s="17"/>
      <c r="H4044" s="16"/>
      <c r="I4044" s="16" t="s">
        <v>109</v>
      </c>
      <c r="J4044" s="16" t="s">
        <v>15</v>
      </c>
      <c r="K4044" s="16" t="s">
        <v>4</v>
      </c>
      <c r="L4044" s="19">
        <f>IF(Tabelle1[[#This Row],[Heizleistung (55°C)]]=0,Tabelle1[[#This Row],[Heizleistung (35°C)]],(Tabelle1[[#This Row],[Heizleistung (35°C)]]+Tabelle1[[#This Row],[Heizleistung (55°C)]])/2)</f>
        <v>168.23</v>
      </c>
      <c r="M4044" s="20">
        <f>IF(Tabelle1[[#This Row],[Etas 55°C]]=0,0,(Tabelle1[[#This Row],[Etas 35°C]]*0.8+Tabelle1[[#This Row],[Etas 55°C]]*0.2))*2.5</f>
        <v>0</v>
      </c>
      <c r="N4044" s="21" t="str">
        <f>IF(-(Tabelle1[[#This Row],[80%/20% SCOP]]-5.5)/5.5=1,"n.a.",-(Tabelle1[[#This Row],[80%/20% SCOP]]-5.5)/5.5)</f>
        <v>n.a.</v>
      </c>
    </row>
    <row r="4045" spans="1:14" ht="20.100000000000001" customHeight="1" x14ac:dyDescent="0.25">
      <c r="A4045" s="24">
        <v>16008421</v>
      </c>
      <c r="B4045" s="15" t="s">
        <v>3161</v>
      </c>
      <c r="C4045" s="15" t="s">
        <v>4111</v>
      </c>
      <c r="D4045" s="16" t="s">
        <v>2</v>
      </c>
      <c r="E4045" s="17">
        <v>84.89</v>
      </c>
      <c r="F4045" s="18">
        <v>1.52</v>
      </c>
      <c r="G4045" s="17"/>
      <c r="H4045" s="16"/>
      <c r="I4045" s="16" t="s">
        <v>109</v>
      </c>
      <c r="J4045" s="16" t="s">
        <v>15</v>
      </c>
      <c r="K4045" s="16" t="s">
        <v>4</v>
      </c>
      <c r="L4045" s="19">
        <f>IF(Tabelle1[[#This Row],[Heizleistung (55°C)]]=0,Tabelle1[[#This Row],[Heizleistung (35°C)]],(Tabelle1[[#This Row],[Heizleistung (35°C)]]+Tabelle1[[#This Row],[Heizleistung (55°C)]])/2)</f>
        <v>84.89</v>
      </c>
      <c r="M4045" s="20">
        <f>IF(Tabelle1[[#This Row],[Etas 55°C]]=0,0,(Tabelle1[[#This Row],[Etas 35°C]]*0.8+Tabelle1[[#This Row],[Etas 55°C]]*0.2))*2.5</f>
        <v>0</v>
      </c>
      <c r="N4045" s="21" t="str">
        <f>IF(-(Tabelle1[[#This Row],[80%/20% SCOP]]-5.5)/5.5=1,"n.a.",-(Tabelle1[[#This Row],[80%/20% SCOP]]-5.5)/5.5)</f>
        <v>n.a.</v>
      </c>
    </row>
    <row r="4046" spans="1:14" ht="20.100000000000001" customHeight="1" x14ac:dyDescent="0.25">
      <c r="A4046" s="24">
        <v>16009432</v>
      </c>
      <c r="B4046" s="15" t="s">
        <v>3161</v>
      </c>
      <c r="C4046" s="15" t="s">
        <v>4112</v>
      </c>
      <c r="D4046" s="16" t="s">
        <v>2</v>
      </c>
      <c r="E4046" s="17">
        <v>10</v>
      </c>
      <c r="F4046" s="18">
        <v>1.78</v>
      </c>
      <c r="G4046" s="17">
        <v>10</v>
      </c>
      <c r="H4046" s="18">
        <v>1.35</v>
      </c>
      <c r="I4046" s="16" t="s">
        <v>40</v>
      </c>
      <c r="J4046" s="16" t="s">
        <v>4</v>
      </c>
      <c r="K4046" s="16" t="s">
        <v>4</v>
      </c>
      <c r="L4046" s="19">
        <f>IF(Tabelle1[[#This Row],[Heizleistung (55°C)]]=0,Tabelle1[[#This Row],[Heizleistung (35°C)]],(Tabelle1[[#This Row],[Heizleistung (35°C)]]+Tabelle1[[#This Row],[Heizleistung (55°C)]])/2)</f>
        <v>10</v>
      </c>
      <c r="M4046" s="20">
        <f>IF(Tabelle1[[#This Row],[Etas 55°C]]=0,0,(Tabelle1[[#This Row],[Etas 35°C]]*0.8+Tabelle1[[#This Row],[Etas 55°C]]*0.2))*2.5</f>
        <v>4.2350000000000003</v>
      </c>
      <c r="N4046" s="21">
        <f>IF(-(Tabelle1[[#This Row],[80%/20% SCOP]]-5.5)/5.5=1,"n.a.",-(Tabelle1[[#This Row],[80%/20% SCOP]]-5.5)/5.5)</f>
        <v>0.22999999999999995</v>
      </c>
    </row>
    <row r="4047" spans="1:14" ht="20.100000000000001" customHeight="1" x14ac:dyDescent="0.25">
      <c r="A4047" s="24">
        <v>16008999</v>
      </c>
      <c r="B4047" s="15" t="s">
        <v>3161</v>
      </c>
      <c r="C4047" s="15" t="s">
        <v>4113</v>
      </c>
      <c r="D4047" s="16" t="s">
        <v>2</v>
      </c>
      <c r="E4047" s="17">
        <v>17</v>
      </c>
      <c r="F4047" s="18">
        <v>1.65</v>
      </c>
      <c r="G4047" s="17">
        <v>15.8</v>
      </c>
      <c r="H4047" s="18">
        <v>1.28</v>
      </c>
      <c r="I4047" s="16" t="s">
        <v>109</v>
      </c>
      <c r="J4047" s="16" t="s">
        <v>4</v>
      </c>
      <c r="K4047" s="16" t="s">
        <v>4</v>
      </c>
      <c r="L4047" s="19">
        <f>IF(Tabelle1[[#This Row],[Heizleistung (55°C)]]=0,Tabelle1[[#This Row],[Heizleistung (35°C)]],(Tabelle1[[#This Row],[Heizleistung (35°C)]]+Tabelle1[[#This Row],[Heizleistung (55°C)]])/2)</f>
        <v>16.399999999999999</v>
      </c>
      <c r="M4047" s="20">
        <f>IF(Tabelle1[[#This Row],[Etas 55°C]]=0,0,(Tabelle1[[#This Row],[Etas 35°C]]*0.8+Tabelle1[[#This Row],[Etas 55°C]]*0.2))*2.5</f>
        <v>3.9400000000000004</v>
      </c>
      <c r="N4047" s="21">
        <f>IF(-(Tabelle1[[#This Row],[80%/20% SCOP]]-5.5)/5.5=1,"n.a.",-(Tabelle1[[#This Row],[80%/20% SCOP]]-5.5)/5.5)</f>
        <v>0.28363636363636358</v>
      </c>
    </row>
    <row r="4048" spans="1:14" ht="20.100000000000001" customHeight="1" x14ac:dyDescent="0.25">
      <c r="A4048" s="24">
        <v>16008125</v>
      </c>
      <c r="B4048" s="15" t="s">
        <v>3161</v>
      </c>
      <c r="C4048" s="15" t="s">
        <v>4114</v>
      </c>
      <c r="D4048" s="16" t="s">
        <v>2</v>
      </c>
      <c r="E4048" s="17">
        <v>652.67999999999995</v>
      </c>
      <c r="F4048" s="18">
        <v>1.56</v>
      </c>
      <c r="G4048" s="17"/>
      <c r="H4048" s="16"/>
      <c r="I4048" s="16" t="s">
        <v>3166</v>
      </c>
      <c r="J4048" s="16" t="s">
        <v>15</v>
      </c>
      <c r="K4048" s="16" t="s">
        <v>4</v>
      </c>
      <c r="L4048" s="19">
        <f>IF(Tabelle1[[#This Row],[Heizleistung (55°C)]]=0,Tabelle1[[#This Row],[Heizleistung (35°C)]],(Tabelle1[[#This Row],[Heizleistung (35°C)]]+Tabelle1[[#This Row],[Heizleistung (55°C)]])/2)</f>
        <v>652.67999999999995</v>
      </c>
      <c r="M4048" s="20">
        <f>IF(Tabelle1[[#This Row],[Etas 55°C]]=0,0,(Tabelle1[[#This Row],[Etas 35°C]]*0.8+Tabelle1[[#This Row],[Etas 55°C]]*0.2))*2.5</f>
        <v>0</v>
      </c>
      <c r="N4048" s="21" t="str">
        <f>IF(-(Tabelle1[[#This Row],[80%/20% SCOP]]-5.5)/5.5=1,"n.a.",-(Tabelle1[[#This Row],[80%/20% SCOP]]-5.5)/5.5)</f>
        <v>n.a.</v>
      </c>
    </row>
    <row r="4049" spans="1:14" ht="20.100000000000001" customHeight="1" x14ac:dyDescent="0.25">
      <c r="A4049" s="24">
        <v>16009439</v>
      </c>
      <c r="B4049" s="15" t="s">
        <v>3161</v>
      </c>
      <c r="C4049" s="15" t="s">
        <v>4115</v>
      </c>
      <c r="D4049" s="16" t="s">
        <v>2</v>
      </c>
      <c r="E4049" s="17">
        <v>10</v>
      </c>
      <c r="F4049" s="18">
        <v>1.77</v>
      </c>
      <c r="G4049" s="17">
        <v>10</v>
      </c>
      <c r="H4049" s="18">
        <v>1.3</v>
      </c>
      <c r="I4049" s="16" t="s">
        <v>40</v>
      </c>
      <c r="J4049" s="16" t="s">
        <v>4</v>
      </c>
      <c r="K4049" s="16" t="s">
        <v>4</v>
      </c>
      <c r="L4049" s="19">
        <f>IF(Tabelle1[[#This Row],[Heizleistung (55°C)]]=0,Tabelle1[[#This Row],[Heizleistung (35°C)]],(Tabelle1[[#This Row],[Heizleistung (35°C)]]+Tabelle1[[#This Row],[Heizleistung (55°C)]])/2)</f>
        <v>10</v>
      </c>
      <c r="M4049" s="20">
        <f>IF(Tabelle1[[#This Row],[Etas 55°C]]=0,0,(Tabelle1[[#This Row],[Etas 35°C]]*0.8+Tabelle1[[#This Row],[Etas 55°C]]*0.2))*2.5</f>
        <v>4.1900000000000004</v>
      </c>
      <c r="N4049" s="21">
        <f>IF(-(Tabelle1[[#This Row],[80%/20% SCOP]]-5.5)/5.5=1,"n.a.",-(Tabelle1[[#This Row],[80%/20% SCOP]]-5.5)/5.5)</f>
        <v>0.23818181818181811</v>
      </c>
    </row>
    <row r="4050" spans="1:14" ht="20.100000000000001" customHeight="1" x14ac:dyDescent="0.25">
      <c r="A4050" s="24">
        <v>16014265</v>
      </c>
      <c r="B4050" s="15" t="s">
        <v>3161</v>
      </c>
      <c r="C4050" s="15" t="s">
        <v>4116</v>
      </c>
      <c r="D4050" s="16" t="s">
        <v>2</v>
      </c>
      <c r="E4050" s="17">
        <v>7.8</v>
      </c>
      <c r="F4050" s="18">
        <v>1.82</v>
      </c>
      <c r="G4050" s="17">
        <v>7.5</v>
      </c>
      <c r="H4050" s="18">
        <v>1.34</v>
      </c>
      <c r="I4050" s="16" t="s">
        <v>40</v>
      </c>
      <c r="J4050" s="16" t="s">
        <v>4</v>
      </c>
      <c r="K4050" s="16" t="s">
        <v>4</v>
      </c>
      <c r="L4050" s="19">
        <f>IF(Tabelle1[[#This Row],[Heizleistung (55°C)]]=0,Tabelle1[[#This Row],[Heizleistung (35°C)]],(Tabelle1[[#This Row],[Heizleistung (35°C)]]+Tabelle1[[#This Row],[Heizleistung (55°C)]])/2)</f>
        <v>7.65</v>
      </c>
      <c r="M4050" s="20">
        <f>IF(Tabelle1[[#This Row],[Etas 55°C]]=0,0,(Tabelle1[[#This Row],[Etas 35°C]]*0.8+Tabelle1[[#This Row],[Etas 55°C]]*0.2))*2.5</f>
        <v>4.3100000000000005</v>
      </c>
      <c r="N4050" s="21">
        <f>IF(-(Tabelle1[[#This Row],[80%/20% SCOP]]-5.5)/5.5=1,"n.a.",-(Tabelle1[[#This Row],[80%/20% SCOP]]-5.5)/5.5)</f>
        <v>0.21636363636363629</v>
      </c>
    </row>
    <row r="4051" spans="1:14" ht="20.100000000000001" customHeight="1" x14ac:dyDescent="0.25">
      <c r="A4051" s="24">
        <v>16014310</v>
      </c>
      <c r="B4051" s="15" t="s">
        <v>3161</v>
      </c>
      <c r="C4051" s="15" t="s">
        <v>4117</v>
      </c>
      <c r="D4051" s="16" t="s">
        <v>2</v>
      </c>
      <c r="E4051" s="17">
        <v>12.1</v>
      </c>
      <c r="F4051" s="18">
        <v>1.79</v>
      </c>
      <c r="G4051" s="17">
        <v>12.1</v>
      </c>
      <c r="H4051" s="18">
        <v>1.32</v>
      </c>
      <c r="I4051" s="16" t="s">
        <v>40</v>
      </c>
      <c r="J4051" s="16" t="s">
        <v>4</v>
      </c>
      <c r="K4051" s="16" t="s">
        <v>4</v>
      </c>
      <c r="L4051" s="19">
        <f>IF(Tabelle1[[#This Row],[Heizleistung (55°C)]]=0,Tabelle1[[#This Row],[Heizleistung (35°C)]],(Tabelle1[[#This Row],[Heizleistung (35°C)]]+Tabelle1[[#This Row],[Heizleistung (55°C)]])/2)</f>
        <v>12.1</v>
      </c>
      <c r="M4051" s="20">
        <f>IF(Tabelle1[[#This Row],[Etas 55°C]]=0,0,(Tabelle1[[#This Row],[Etas 35°C]]*0.8+Tabelle1[[#This Row],[Etas 55°C]]*0.2))*2.5</f>
        <v>4.24</v>
      </c>
      <c r="N4051" s="21">
        <f>IF(-(Tabelle1[[#This Row],[80%/20% SCOP]]-5.5)/5.5=1,"n.a.",-(Tabelle1[[#This Row],[80%/20% SCOP]]-5.5)/5.5)</f>
        <v>0.22909090909090904</v>
      </c>
    </row>
    <row r="4052" spans="1:14" ht="20.100000000000001" customHeight="1" x14ac:dyDescent="0.25">
      <c r="A4052" s="24">
        <v>16008067</v>
      </c>
      <c r="B4052" s="15" t="s">
        <v>3161</v>
      </c>
      <c r="C4052" s="15" t="s">
        <v>4118</v>
      </c>
      <c r="D4052" s="16" t="s">
        <v>2</v>
      </c>
      <c r="E4052" s="17">
        <v>416.58</v>
      </c>
      <c r="F4052" s="18">
        <v>1.53</v>
      </c>
      <c r="G4052" s="17"/>
      <c r="H4052" s="16"/>
      <c r="I4052" s="16" t="s">
        <v>3166</v>
      </c>
      <c r="J4052" s="16" t="s">
        <v>15</v>
      </c>
      <c r="K4052" s="16" t="s">
        <v>4</v>
      </c>
      <c r="L4052" s="19">
        <f>IF(Tabelle1[[#This Row],[Heizleistung (55°C)]]=0,Tabelle1[[#This Row],[Heizleistung (35°C)]],(Tabelle1[[#This Row],[Heizleistung (35°C)]]+Tabelle1[[#This Row],[Heizleistung (55°C)]])/2)</f>
        <v>416.58</v>
      </c>
      <c r="M4052" s="20">
        <f>IF(Tabelle1[[#This Row],[Etas 55°C]]=0,0,(Tabelle1[[#This Row],[Etas 35°C]]*0.8+Tabelle1[[#This Row],[Etas 55°C]]*0.2))*2.5</f>
        <v>0</v>
      </c>
      <c r="N4052" s="21" t="str">
        <f>IF(-(Tabelle1[[#This Row],[80%/20% SCOP]]-5.5)/5.5=1,"n.a.",-(Tabelle1[[#This Row],[80%/20% SCOP]]-5.5)/5.5)</f>
        <v>n.a.</v>
      </c>
    </row>
    <row r="4053" spans="1:14" ht="20.100000000000001" customHeight="1" x14ac:dyDescent="0.25">
      <c r="A4053" s="24">
        <v>16014272</v>
      </c>
      <c r="B4053" s="15" t="s">
        <v>3161</v>
      </c>
      <c r="C4053" s="15" t="s">
        <v>4119</v>
      </c>
      <c r="D4053" s="16" t="s">
        <v>2</v>
      </c>
      <c r="E4053" s="17">
        <v>6</v>
      </c>
      <c r="F4053" s="18">
        <v>1.85</v>
      </c>
      <c r="G4053" s="17">
        <v>6</v>
      </c>
      <c r="H4053" s="18">
        <v>1.28</v>
      </c>
      <c r="I4053" s="16" t="s">
        <v>40</v>
      </c>
      <c r="J4053" s="16" t="s">
        <v>4</v>
      </c>
      <c r="K4053" s="16" t="s">
        <v>4</v>
      </c>
      <c r="L4053" s="19">
        <f>IF(Tabelle1[[#This Row],[Heizleistung (55°C)]]=0,Tabelle1[[#This Row],[Heizleistung (35°C)]],(Tabelle1[[#This Row],[Heizleistung (35°C)]]+Tabelle1[[#This Row],[Heizleistung (55°C)]])/2)</f>
        <v>6</v>
      </c>
      <c r="M4053" s="20">
        <f>IF(Tabelle1[[#This Row],[Etas 55°C]]=0,0,(Tabelle1[[#This Row],[Etas 35°C]]*0.8+Tabelle1[[#This Row],[Etas 55°C]]*0.2))*2.5</f>
        <v>4.3400000000000007</v>
      </c>
      <c r="N4053" s="21">
        <f>IF(-(Tabelle1[[#This Row],[80%/20% SCOP]]-5.5)/5.5=1,"n.a.",-(Tabelle1[[#This Row],[80%/20% SCOP]]-5.5)/5.5)</f>
        <v>0.21090909090909077</v>
      </c>
    </row>
    <row r="4054" spans="1:14" ht="20.100000000000001" customHeight="1" x14ac:dyDescent="0.25">
      <c r="A4054" s="24">
        <v>16009475</v>
      </c>
      <c r="B4054" s="15" t="s">
        <v>3161</v>
      </c>
      <c r="C4054" s="15" t="s">
        <v>4120</v>
      </c>
      <c r="D4054" s="16" t="s">
        <v>2</v>
      </c>
      <c r="E4054" s="17">
        <v>12</v>
      </c>
      <c r="F4054" s="18">
        <v>1.77</v>
      </c>
      <c r="G4054" s="17">
        <v>12</v>
      </c>
      <c r="H4054" s="18">
        <v>1.34</v>
      </c>
      <c r="I4054" s="16" t="s">
        <v>40</v>
      </c>
      <c r="J4054" s="16" t="s">
        <v>4</v>
      </c>
      <c r="K4054" s="16" t="s">
        <v>4</v>
      </c>
      <c r="L4054" s="19">
        <f>IF(Tabelle1[[#This Row],[Heizleistung (55°C)]]=0,Tabelle1[[#This Row],[Heizleistung (35°C)]],(Tabelle1[[#This Row],[Heizleistung (35°C)]]+Tabelle1[[#This Row],[Heizleistung (55°C)]])/2)</f>
        <v>12</v>
      </c>
      <c r="M4054" s="20">
        <f>IF(Tabelle1[[#This Row],[Etas 55°C]]=0,0,(Tabelle1[[#This Row],[Etas 35°C]]*0.8+Tabelle1[[#This Row],[Etas 55°C]]*0.2))*2.5</f>
        <v>4.2100000000000009</v>
      </c>
      <c r="N4054" s="21">
        <f>IF(-(Tabelle1[[#This Row],[80%/20% SCOP]]-5.5)/5.5=1,"n.a.",-(Tabelle1[[#This Row],[80%/20% SCOP]]-5.5)/5.5)</f>
        <v>0.23454545454545439</v>
      </c>
    </row>
    <row r="4055" spans="1:14" ht="20.100000000000001" customHeight="1" x14ac:dyDescent="0.25">
      <c r="A4055" s="24">
        <v>16009461</v>
      </c>
      <c r="B4055" s="15" t="s">
        <v>3161</v>
      </c>
      <c r="C4055" s="15" t="s">
        <v>4121</v>
      </c>
      <c r="D4055" s="16" t="s">
        <v>2</v>
      </c>
      <c r="E4055" s="17">
        <v>12</v>
      </c>
      <c r="F4055" s="18">
        <v>1.77</v>
      </c>
      <c r="G4055" s="17">
        <v>12</v>
      </c>
      <c r="H4055" s="18">
        <v>1.34</v>
      </c>
      <c r="I4055" s="16" t="s">
        <v>40</v>
      </c>
      <c r="J4055" s="16" t="s">
        <v>4</v>
      </c>
      <c r="K4055" s="16" t="s">
        <v>4</v>
      </c>
      <c r="L4055" s="19">
        <f>IF(Tabelle1[[#This Row],[Heizleistung (55°C)]]=0,Tabelle1[[#This Row],[Heizleistung (35°C)]],(Tabelle1[[#This Row],[Heizleistung (35°C)]]+Tabelle1[[#This Row],[Heizleistung (55°C)]])/2)</f>
        <v>12</v>
      </c>
      <c r="M4055" s="20">
        <f>IF(Tabelle1[[#This Row],[Etas 55°C]]=0,0,(Tabelle1[[#This Row],[Etas 35°C]]*0.8+Tabelle1[[#This Row],[Etas 55°C]]*0.2))*2.5</f>
        <v>4.2100000000000009</v>
      </c>
      <c r="N4055" s="21">
        <f>IF(-(Tabelle1[[#This Row],[80%/20% SCOP]]-5.5)/5.5=1,"n.a.",-(Tabelle1[[#This Row],[80%/20% SCOP]]-5.5)/5.5)</f>
        <v>0.23454545454545439</v>
      </c>
    </row>
    <row r="4056" spans="1:14" ht="20.100000000000001" customHeight="1" x14ac:dyDescent="0.25">
      <c r="A4056" s="24">
        <v>16009498</v>
      </c>
      <c r="B4056" s="15" t="s">
        <v>3161</v>
      </c>
      <c r="C4056" s="15" t="s">
        <v>4122</v>
      </c>
      <c r="D4056" s="16" t="s">
        <v>2</v>
      </c>
      <c r="E4056" s="17">
        <v>12</v>
      </c>
      <c r="F4056" s="18">
        <v>1.76</v>
      </c>
      <c r="G4056" s="17">
        <v>12</v>
      </c>
      <c r="H4056" s="18">
        <v>1.28</v>
      </c>
      <c r="I4056" s="16" t="s">
        <v>40</v>
      </c>
      <c r="J4056" s="16" t="s">
        <v>4</v>
      </c>
      <c r="K4056" s="16" t="s">
        <v>4</v>
      </c>
      <c r="L4056" s="19">
        <f>IF(Tabelle1[[#This Row],[Heizleistung (55°C)]]=0,Tabelle1[[#This Row],[Heizleistung (35°C)]],(Tabelle1[[#This Row],[Heizleistung (35°C)]]+Tabelle1[[#This Row],[Heizleistung (55°C)]])/2)</f>
        <v>12</v>
      </c>
      <c r="M4056" s="20">
        <f>IF(Tabelle1[[#This Row],[Etas 55°C]]=0,0,(Tabelle1[[#This Row],[Etas 35°C]]*0.8+Tabelle1[[#This Row],[Etas 55°C]]*0.2))*2.5</f>
        <v>4.16</v>
      </c>
      <c r="N4056" s="21">
        <f>IF(-(Tabelle1[[#This Row],[80%/20% SCOP]]-5.5)/5.5=1,"n.a.",-(Tabelle1[[#This Row],[80%/20% SCOP]]-5.5)/5.5)</f>
        <v>0.24363636363636362</v>
      </c>
    </row>
    <row r="4057" spans="1:14" ht="20.100000000000001" customHeight="1" x14ac:dyDescent="0.25">
      <c r="A4057" s="24">
        <v>16009440</v>
      </c>
      <c r="B4057" s="15" t="s">
        <v>3161</v>
      </c>
      <c r="C4057" s="15" t="s">
        <v>4123</v>
      </c>
      <c r="D4057" s="16" t="s">
        <v>2</v>
      </c>
      <c r="E4057" s="17">
        <v>10</v>
      </c>
      <c r="F4057" s="18">
        <v>1.77</v>
      </c>
      <c r="G4057" s="17">
        <v>10</v>
      </c>
      <c r="H4057" s="18">
        <v>1.3</v>
      </c>
      <c r="I4057" s="16" t="s">
        <v>40</v>
      </c>
      <c r="J4057" s="16" t="s">
        <v>4</v>
      </c>
      <c r="K4057" s="16" t="s">
        <v>4</v>
      </c>
      <c r="L4057" s="19">
        <f>IF(Tabelle1[[#This Row],[Heizleistung (55°C)]]=0,Tabelle1[[#This Row],[Heizleistung (35°C)]],(Tabelle1[[#This Row],[Heizleistung (35°C)]]+Tabelle1[[#This Row],[Heizleistung (55°C)]])/2)</f>
        <v>10</v>
      </c>
      <c r="M4057" s="20">
        <f>IF(Tabelle1[[#This Row],[Etas 55°C]]=0,0,(Tabelle1[[#This Row],[Etas 35°C]]*0.8+Tabelle1[[#This Row],[Etas 55°C]]*0.2))*2.5</f>
        <v>4.1900000000000004</v>
      </c>
      <c r="N4057" s="21">
        <f>IF(-(Tabelle1[[#This Row],[80%/20% SCOP]]-5.5)/5.5=1,"n.a.",-(Tabelle1[[#This Row],[80%/20% SCOP]]-5.5)/5.5)</f>
        <v>0.23818181818181811</v>
      </c>
    </row>
    <row r="4058" spans="1:14" ht="20.100000000000001" customHeight="1" x14ac:dyDescent="0.25">
      <c r="A4058" s="24">
        <v>16009000</v>
      </c>
      <c r="B4058" s="15" t="s">
        <v>3161</v>
      </c>
      <c r="C4058" s="15" t="s">
        <v>4124</v>
      </c>
      <c r="D4058" s="16" t="s">
        <v>2</v>
      </c>
      <c r="E4058" s="17">
        <v>17</v>
      </c>
      <c r="F4058" s="18">
        <v>1.65</v>
      </c>
      <c r="G4058" s="17">
        <v>15.8</v>
      </c>
      <c r="H4058" s="18">
        <v>1.28</v>
      </c>
      <c r="I4058" s="16" t="s">
        <v>109</v>
      </c>
      <c r="J4058" s="16" t="s">
        <v>4</v>
      </c>
      <c r="K4058" s="16" t="s">
        <v>4</v>
      </c>
      <c r="L4058" s="19">
        <f>IF(Tabelle1[[#This Row],[Heizleistung (55°C)]]=0,Tabelle1[[#This Row],[Heizleistung (35°C)]],(Tabelle1[[#This Row],[Heizleistung (35°C)]]+Tabelle1[[#This Row],[Heizleistung (55°C)]])/2)</f>
        <v>16.399999999999999</v>
      </c>
      <c r="M4058" s="20">
        <f>IF(Tabelle1[[#This Row],[Etas 55°C]]=0,0,(Tabelle1[[#This Row],[Etas 35°C]]*0.8+Tabelle1[[#This Row],[Etas 55°C]]*0.2))*2.5</f>
        <v>3.9400000000000004</v>
      </c>
      <c r="N4058" s="21">
        <f>IF(-(Tabelle1[[#This Row],[80%/20% SCOP]]-5.5)/5.5=1,"n.a.",-(Tabelle1[[#This Row],[80%/20% SCOP]]-5.5)/5.5)</f>
        <v>0.28363636363636358</v>
      </c>
    </row>
    <row r="4059" spans="1:14" ht="20.100000000000001" customHeight="1" x14ac:dyDescent="0.25">
      <c r="A4059" s="24">
        <v>16014742</v>
      </c>
      <c r="B4059" s="15" t="s">
        <v>3161</v>
      </c>
      <c r="C4059" s="15" t="s">
        <v>4125</v>
      </c>
      <c r="D4059" s="16" t="s">
        <v>2</v>
      </c>
      <c r="E4059" s="17">
        <v>25</v>
      </c>
      <c r="F4059" s="18">
        <v>1.64</v>
      </c>
      <c r="G4059" s="17">
        <v>23</v>
      </c>
      <c r="H4059" s="18">
        <v>1.27</v>
      </c>
      <c r="I4059" s="16" t="s">
        <v>109</v>
      </c>
      <c r="J4059" s="16" t="s">
        <v>4</v>
      </c>
      <c r="K4059" s="16" t="s">
        <v>4</v>
      </c>
      <c r="L4059" s="19">
        <f>IF(Tabelle1[[#This Row],[Heizleistung (55°C)]]=0,Tabelle1[[#This Row],[Heizleistung (35°C)]],(Tabelle1[[#This Row],[Heizleistung (35°C)]]+Tabelle1[[#This Row],[Heizleistung (55°C)]])/2)</f>
        <v>24</v>
      </c>
      <c r="M4059" s="20">
        <f>IF(Tabelle1[[#This Row],[Etas 55°C]]=0,0,(Tabelle1[[#This Row],[Etas 35°C]]*0.8+Tabelle1[[#This Row],[Etas 55°C]]*0.2))*2.5</f>
        <v>3.915</v>
      </c>
      <c r="N4059" s="21">
        <f>IF(-(Tabelle1[[#This Row],[80%/20% SCOP]]-5.5)/5.5=1,"n.a.",-(Tabelle1[[#This Row],[80%/20% SCOP]]-5.5)/5.5)</f>
        <v>0.28818181818181815</v>
      </c>
    </row>
    <row r="4060" spans="1:14" ht="20.100000000000001" customHeight="1" x14ac:dyDescent="0.25">
      <c r="A4060" s="24">
        <v>16008452</v>
      </c>
      <c r="B4060" s="15" t="s">
        <v>3161</v>
      </c>
      <c r="C4060" s="15" t="s">
        <v>4126</v>
      </c>
      <c r="D4060" s="16" t="s">
        <v>2</v>
      </c>
      <c r="E4060" s="17">
        <v>132.88</v>
      </c>
      <c r="F4060" s="18">
        <v>1.52</v>
      </c>
      <c r="G4060" s="17"/>
      <c r="H4060" s="16"/>
      <c r="I4060" s="16" t="s">
        <v>109</v>
      </c>
      <c r="J4060" s="16" t="s">
        <v>15</v>
      </c>
      <c r="K4060" s="16" t="s">
        <v>4</v>
      </c>
      <c r="L4060" s="19">
        <f>IF(Tabelle1[[#This Row],[Heizleistung (55°C)]]=0,Tabelle1[[#This Row],[Heizleistung (35°C)]],(Tabelle1[[#This Row],[Heizleistung (35°C)]]+Tabelle1[[#This Row],[Heizleistung (55°C)]])/2)</f>
        <v>132.88</v>
      </c>
      <c r="M4060" s="20">
        <f>IF(Tabelle1[[#This Row],[Etas 55°C]]=0,0,(Tabelle1[[#This Row],[Etas 35°C]]*0.8+Tabelle1[[#This Row],[Etas 55°C]]*0.2))*2.5</f>
        <v>0</v>
      </c>
      <c r="N4060" s="21" t="str">
        <f>IF(-(Tabelle1[[#This Row],[80%/20% SCOP]]-5.5)/5.5=1,"n.a.",-(Tabelle1[[#This Row],[80%/20% SCOP]]-5.5)/5.5)</f>
        <v>n.a.</v>
      </c>
    </row>
    <row r="4061" spans="1:14" ht="20.100000000000001" customHeight="1" x14ac:dyDescent="0.25">
      <c r="A4061" s="24">
        <v>16009357</v>
      </c>
      <c r="B4061" s="15" t="s">
        <v>3161</v>
      </c>
      <c r="C4061" s="15" t="s">
        <v>4127</v>
      </c>
      <c r="D4061" s="16" t="s">
        <v>2</v>
      </c>
      <c r="E4061" s="17">
        <v>6</v>
      </c>
      <c r="F4061" s="18">
        <v>1.78</v>
      </c>
      <c r="G4061" s="17">
        <v>6</v>
      </c>
      <c r="H4061" s="18">
        <v>1.34</v>
      </c>
      <c r="I4061" s="16" t="s">
        <v>40</v>
      </c>
      <c r="J4061" s="16" t="s">
        <v>4</v>
      </c>
      <c r="K4061" s="16" t="s">
        <v>4</v>
      </c>
      <c r="L4061" s="19">
        <f>IF(Tabelle1[[#This Row],[Heizleistung (55°C)]]=0,Tabelle1[[#This Row],[Heizleistung (35°C)]],(Tabelle1[[#This Row],[Heizleistung (35°C)]]+Tabelle1[[#This Row],[Heizleistung (55°C)]])/2)</f>
        <v>6</v>
      </c>
      <c r="M4061" s="20">
        <f>IF(Tabelle1[[#This Row],[Etas 55°C]]=0,0,(Tabelle1[[#This Row],[Etas 35°C]]*0.8+Tabelle1[[#This Row],[Etas 55°C]]*0.2))*2.5</f>
        <v>4.2300000000000004</v>
      </c>
      <c r="N4061" s="21">
        <f>IF(-(Tabelle1[[#This Row],[80%/20% SCOP]]-5.5)/5.5=1,"n.a.",-(Tabelle1[[#This Row],[80%/20% SCOP]]-5.5)/5.5)</f>
        <v>0.23090909090909084</v>
      </c>
    </row>
    <row r="4062" spans="1:14" ht="20.100000000000001" customHeight="1" x14ac:dyDescent="0.25">
      <c r="A4062" s="24">
        <v>16014263</v>
      </c>
      <c r="B4062" s="15" t="s">
        <v>3161</v>
      </c>
      <c r="C4062" s="15" t="s">
        <v>4128</v>
      </c>
      <c r="D4062" s="16" t="s">
        <v>2</v>
      </c>
      <c r="E4062" s="17">
        <v>7.8</v>
      </c>
      <c r="F4062" s="18">
        <v>1.82</v>
      </c>
      <c r="G4062" s="17">
        <v>7.5</v>
      </c>
      <c r="H4062" s="18">
        <v>1.34</v>
      </c>
      <c r="I4062" s="16" t="s">
        <v>40</v>
      </c>
      <c r="J4062" s="16" t="s">
        <v>4</v>
      </c>
      <c r="K4062" s="16" t="s">
        <v>4</v>
      </c>
      <c r="L4062" s="19">
        <f>IF(Tabelle1[[#This Row],[Heizleistung (55°C)]]=0,Tabelle1[[#This Row],[Heizleistung (35°C)]],(Tabelle1[[#This Row],[Heizleistung (35°C)]]+Tabelle1[[#This Row],[Heizleistung (55°C)]])/2)</f>
        <v>7.65</v>
      </c>
      <c r="M4062" s="20">
        <f>IF(Tabelle1[[#This Row],[Etas 55°C]]=0,0,(Tabelle1[[#This Row],[Etas 35°C]]*0.8+Tabelle1[[#This Row],[Etas 55°C]]*0.2))*2.5</f>
        <v>4.3100000000000005</v>
      </c>
      <c r="N4062" s="21">
        <f>IF(-(Tabelle1[[#This Row],[80%/20% SCOP]]-5.5)/5.5=1,"n.a.",-(Tabelle1[[#This Row],[80%/20% SCOP]]-5.5)/5.5)</f>
        <v>0.21636363636363629</v>
      </c>
    </row>
    <row r="4063" spans="1:14" ht="20.100000000000001" customHeight="1" x14ac:dyDescent="0.25">
      <c r="A4063" s="24">
        <v>16006788</v>
      </c>
      <c r="B4063" s="15" t="s">
        <v>3161</v>
      </c>
      <c r="C4063" s="15" t="s">
        <v>4129</v>
      </c>
      <c r="D4063" s="16" t="s">
        <v>2</v>
      </c>
      <c r="E4063" s="17">
        <v>8</v>
      </c>
      <c r="F4063" s="18">
        <v>1.76</v>
      </c>
      <c r="G4063" s="17">
        <v>8</v>
      </c>
      <c r="H4063" s="18">
        <v>1.3</v>
      </c>
      <c r="I4063" s="16" t="s">
        <v>40</v>
      </c>
      <c r="J4063" s="16" t="s">
        <v>4</v>
      </c>
      <c r="K4063" s="16" t="s">
        <v>4</v>
      </c>
      <c r="L4063" s="19">
        <f>IF(Tabelle1[[#This Row],[Heizleistung (55°C)]]=0,Tabelle1[[#This Row],[Heizleistung (35°C)]],(Tabelle1[[#This Row],[Heizleistung (35°C)]]+Tabelle1[[#This Row],[Heizleistung (55°C)]])/2)</f>
        <v>8</v>
      </c>
      <c r="M4063" s="20">
        <f>IF(Tabelle1[[#This Row],[Etas 55°C]]=0,0,(Tabelle1[[#This Row],[Etas 35°C]]*0.8+Tabelle1[[#This Row],[Etas 55°C]]*0.2))*2.5</f>
        <v>4.17</v>
      </c>
      <c r="N4063" s="21">
        <f>IF(-(Tabelle1[[#This Row],[80%/20% SCOP]]-5.5)/5.5=1,"n.a.",-(Tabelle1[[#This Row],[80%/20% SCOP]]-5.5)/5.5)</f>
        <v>0.24181818181818182</v>
      </c>
    </row>
    <row r="4064" spans="1:14" ht="20.100000000000001" customHeight="1" x14ac:dyDescent="0.25">
      <c r="A4064" s="24">
        <v>16014230</v>
      </c>
      <c r="B4064" s="15" t="s">
        <v>3161</v>
      </c>
      <c r="C4064" s="15" t="s">
        <v>4130</v>
      </c>
      <c r="D4064" s="16" t="s">
        <v>2</v>
      </c>
      <c r="E4064" s="17">
        <v>6.6</v>
      </c>
      <c r="F4064" s="18">
        <v>1.83</v>
      </c>
      <c r="G4064" s="17">
        <v>7</v>
      </c>
      <c r="H4064" s="18">
        <v>1.33</v>
      </c>
      <c r="I4064" s="16" t="s">
        <v>40</v>
      </c>
      <c r="J4064" s="16" t="s">
        <v>4</v>
      </c>
      <c r="K4064" s="16" t="s">
        <v>4</v>
      </c>
      <c r="L4064" s="19">
        <f>IF(Tabelle1[[#This Row],[Heizleistung (55°C)]]=0,Tabelle1[[#This Row],[Heizleistung (35°C)]],(Tabelle1[[#This Row],[Heizleistung (35°C)]]+Tabelle1[[#This Row],[Heizleistung (55°C)]])/2)</f>
        <v>6.8</v>
      </c>
      <c r="M4064" s="20">
        <f>IF(Tabelle1[[#This Row],[Etas 55°C]]=0,0,(Tabelle1[[#This Row],[Etas 35°C]]*0.8+Tabelle1[[#This Row],[Etas 55°C]]*0.2))*2.5</f>
        <v>4.3250000000000002</v>
      </c>
      <c r="N4064" s="21">
        <f>IF(-(Tabelle1[[#This Row],[80%/20% SCOP]]-5.5)/5.5=1,"n.a.",-(Tabelle1[[#This Row],[80%/20% SCOP]]-5.5)/5.5)</f>
        <v>0.2136363636363636</v>
      </c>
    </row>
    <row r="4065" spans="1:14" ht="20.100000000000001" customHeight="1" x14ac:dyDescent="0.25">
      <c r="A4065" s="24">
        <v>16009467</v>
      </c>
      <c r="B4065" s="15" t="s">
        <v>3161</v>
      </c>
      <c r="C4065" s="15" t="s">
        <v>4131</v>
      </c>
      <c r="D4065" s="16" t="s">
        <v>2</v>
      </c>
      <c r="E4065" s="17">
        <v>12</v>
      </c>
      <c r="F4065" s="18">
        <v>1.77</v>
      </c>
      <c r="G4065" s="17">
        <v>12</v>
      </c>
      <c r="H4065" s="18">
        <v>1.34</v>
      </c>
      <c r="I4065" s="16" t="s">
        <v>40</v>
      </c>
      <c r="J4065" s="16" t="s">
        <v>4</v>
      </c>
      <c r="K4065" s="16" t="s">
        <v>4</v>
      </c>
      <c r="L4065" s="19">
        <f>IF(Tabelle1[[#This Row],[Heizleistung (55°C)]]=0,Tabelle1[[#This Row],[Heizleistung (35°C)]],(Tabelle1[[#This Row],[Heizleistung (35°C)]]+Tabelle1[[#This Row],[Heizleistung (55°C)]])/2)</f>
        <v>12</v>
      </c>
      <c r="M4065" s="20">
        <f>IF(Tabelle1[[#This Row],[Etas 55°C]]=0,0,(Tabelle1[[#This Row],[Etas 35°C]]*0.8+Tabelle1[[#This Row],[Etas 55°C]]*0.2))*2.5</f>
        <v>4.2100000000000009</v>
      </c>
      <c r="N4065" s="21">
        <f>IF(-(Tabelle1[[#This Row],[80%/20% SCOP]]-5.5)/5.5=1,"n.a.",-(Tabelle1[[#This Row],[80%/20% SCOP]]-5.5)/5.5)</f>
        <v>0.23454545454545439</v>
      </c>
    </row>
    <row r="4066" spans="1:14" ht="20.100000000000001" customHeight="1" x14ac:dyDescent="0.25">
      <c r="A4066" s="24">
        <v>16009517</v>
      </c>
      <c r="B4066" s="15" t="s">
        <v>3161</v>
      </c>
      <c r="C4066" s="15" t="s">
        <v>4132</v>
      </c>
      <c r="D4066" s="16" t="s">
        <v>2</v>
      </c>
      <c r="E4066" s="17">
        <v>14</v>
      </c>
      <c r="F4066" s="18">
        <v>1.77</v>
      </c>
      <c r="G4066" s="17">
        <v>14</v>
      </c>
      <c r="H4066" s="18">
        <v>1.34</v>
      </c>
      <c r="I4066" s="16" t="s">
        <v>40</v>
      </c>
      <c r="J4066" s="16" t="s">
        <v>4</v>
      </c>
      <c r="K4066" s="16" t="s">
        <v>4</v>
      </c>
      <c r="L4066" s="19">
        <f>IF(Tabelle1[[#This Row],[Heizleistung (55°C)]]=0,Tabelle1[[#This Row],[Heizleistung (35°C)]],(Tabelle1[[#This Row],[Heizleistung (35°C)]]+Tabelle1[[#This Row],[Heizleistung (55°C)]])/2)</f>
        <v>14</v>
      </c>
      <c r="M4066" s="20">
        <f>IF(Tabelle1[[#This Row],[Etas 55°C]]=0,0,(Tabelle1[[#This Row],[Etas 35°C]]*0.8+Tabelle1[[#This Row],[Etas 55°C]]*0.2))*2.5</f>
        <v>4.2100000000000009</v>
      </c>
      <c r="N4066" s="21">
        <f>IF(-(Tabelle1[[#This Row],[80%/20% SCOP]]-5.5)/5.5=1,"n.a.",-(Tabelle1[[#This Row],[80%/20% SCOP]]-5.5)/5.5)</f>
        <v>0.23454545454545439</v>
      </c>
    </row>
    <row r="4067" spans="1:14" ht="20.100000000000001" customHeight="1" x14ac:dyDescent="0.25">
      <c r="A4067" s="24">
        <v>16008026</v>
      </c>
      <c r="B4067" s="15" t="s">
        <v>3161</v>
      </c>
      <c r="C4067" s="15" t="s">
        <v>4133</v>
      </c>
      <c r="D4067" s="16" t="s">
        <v>2</v>
      </c>
      <c r="E4067" s="17">
        <v>183.74</v>
      </c>
      <c r="F4067" s="18">
        <v>1.48</v>
      </c>
      <c r="G4067" s="17"/>
      <c r="H4067" s="16"/>
      <c r="I4067" s="16" t="s">
        <v>355</v>
      </c>
      <c r="J4067" s="16" t="s">
        <v>15</v>
      </c>
      <c r="K4067" s="16" t="s">
        <v>4</v>
      </c>
      <c r="L4067" s="19">
        <f>IF(Tabelle1[[#This Row],[Heizleistung (55°C)]]=0,Tabelle1[[#This Row],[Heizleistung (35°C)]],(Tabelle1[[#This Row],[Heizleistung (35°C)]]+Tabelle1[[#This Row],[Heizleistung (55°C)]])/2)</f>
        <v>183.74</v>
      </c>
      <c r="M4067" s="20">
        <f>IF(Tabelle1[[#This Row],[Etas 55°C]]=0,0,(Tabelle1[[#This Row],[Etas 35°C]]*0.8+Tabelle1[[#This Row],[Etas 55°C]]*0.2))*2.5</f>
        <v>0</v>
      </c>
      <c r="N4067" s="21" t="str">
        <f>IF(-(Tabelle1[[#This Row],[80%/20% SCOP]]-5.5)/5.5=1,"n.a.",-(Tabelle1[[#This Row],[80%/20% SCOP]]-5.5)/5.5)</f>
        <v>n.a.</v>
      </c>
    </row>
    <row r="4068" spans="1:14" ht="20.100000000000001" customHeight="1" x14ac:dyDescent="0.25">
      <c r="A4068" s="24">
        <v>16009418</v>
      </c>
      <c r="B4068" s="15" t="s">
        <v>3161</v>
      </c>
      <c r="C4068" s="15" t="s">
        <v>4134</v>
      </c>
      <c r="D4068" s="16" t="s">
        <v>2</v>
      </c>
      <c r="E4068" s="17">
        <v>10</v>
      </c>
      <c r="F4068" s="18">
        <v>1.78</v>
      </c>
      <c r="G4068" s="17">
        <v>10</v>
      </c>
      <c r="H4068" s="18">
        <v>1.35</v>
      </c>
      <c r="I4068" s="16" t="s">
        <v>40</v>
      </c>
      <c r="J4068" s="16" t="s">
        <v>4</v>
      </c>
      <c r="K4068" s="16" t="s">
        <v>4</v>
      </c>
      <c r="L4068" s="19">
        <f>IF(Tabelle1[[#This Row],[Heizleistung (55°C)]]=0,Tabelle1[[#This Row],[Heizleistung (35°C)]],(Tabelle1[[#This Row],[Heizleistung (35°C)]]+Tabelle1[[#This Row],[Heizleistung (55°C)]])/2)</f>
        <v>10</v>
      </c>
      <c r="M4068" s="20">
        <f>IF(Tabelle1[[#This Row],[Etas 55°C]]=0,0,(Tabelle1[[#This Row],[Etas 35°C]]*0.8+Tabelle1[[#This Row],[Etas 55°C]]*0.2))*2.5</f>
        <v>4.2350000000000003</v>
      </c>
      <c r="N4068" s="21">
        <f>IF(-(Tabelle1[[#This Row],[80%/20% SCOP]]-5.5)/5.5=1,"n.a.",-(Tabelle1[[#This Row],[80%/20% SCOP]]-5.5)/5.5)</f>
        <v>0.22999999999999995</v>
      </c>
    </row>
    <row r="4069" spans="1:14" ht="20.100000000000001" customHeight="1" x14ac:dyDescent="0.25">
      <c r="A4069" s="24">
        <v>16008458</v>
      </c>
      <c r="B4069" s="15" t="s">
        <v>3161</v>
      </c>
      <c r="C4069" s="15" t="s">
        <v>4135</v>
      </c>
      <c r="D4069" s="16" t="s">
        <v>2</v>
      </c>
      <c r="E4069" s="17">
        <v>185.92</v>
      </c>
      <c r="F4069" s="18">
        <v>1.61</v>
      </c>
      <c r="G4069" s="17"/>
      <c r="H4069" s="16"/>
      <c r="I4069" s="16" t="s">
        <v>109</v>
      </c>
      <c r="J4069" s="16" t="s">
        <v>15</v>
      </c>
      <c r="K4069" s="16" t="s">
        <v>4</v>
      </c>
      <c r="L4069" s="19">
        <f>IF(Tabelle1[[#This Row],[Heizleistung (55°C)]]=0,Tabelle1[[#This Row],[Heizleistung (35°C)]],(Tabelle1[[#This Row],[Heizleistung (35°C)]]+Tabelle1[[#This Row],[Heizleistung (55°C)]])/2)</f>
        <v>185.92</v>
      </c>
      <c r="M4069" s="20">
        <f>IF(Tabelle1[[#This Row],[Etas 55°C]]=0,0,(Tabelle1[[#This Row],[Etas 35°C]]*0.8+Tabelle1[[#This Row],[Etas 55°C]]*0.2))*2.5</f>
        <v>0</v>
      </c>
      <c r="N4069" s="21" t="str">
        <f>IF(-(Tabelle1[[#This Row],[80%/20% SCOP]]-5.5)/5.5=1,"n.a.",-(Tabelle1[[#This Row],[80%/20% SCOP]]-5.5)/5.5)</f>
        <v>n.a.</v>
      </c>
    </row>
    <row r="4070" spans="1:14" ht="20.100000000000001" customHeight="1" x14ac:dyDescent="0.25">
      <c r="A4070" s="24">
        <v>16008688</v>
      </c>
      <c r="B4070" s="15" t="s">
        <v>3161</v>
      </c>
      <c r="C4070" s="15" t="s">
        <v>4136</v>
      </c>
      <c r="D4070" s="16" t="s">
        <v>2</v>
      </c>
      <c r="E4070" s="17">
        <v>359.28</v>
      </c>
      <c r="F4070" s="18">
        <v>1.46</v>
      </c>
      <c r="G4070" s="17"/>
      <c r="H4070" s="16"/>
      <c r="I4070" s="16" t="s">
        <v>130</v>
      </c>
      <c r="J4070" s="16" t="s">
        <v>15</v>
      </c>
      <c r="K4070" s="16" t="s">
        <v>4</v>
      </c>
      <c r="L4070" s="19">
        <f>IF(Tabelle1[[#This Row],[Heizleistung (55°C)]]=0,Tabelle1[[#This Row],[Heizleistung (35°C)]],(Tabelle1[[#This Row],[Heizleistung (35°C)]]+Tabelle1[[#This Row],[Heizleistung (55°C)]])/2)</f>
        <v>359.28</v>
      </c>
      <c r="M4070" s="20">
        <f>IF(Tabelle1[[#This Row],[Etas 55°C]]=0,0,(Tabelle1[[#This Row],[Etas 35°C]]*0.8+Tabelle1[[#This Row],[Etas 55°C]]*0.2))*2.5</f>
        <v>0</v>
      </c>
      <c r="N4070" s="21" t="str">
        <f>IF(-(Tabelle1[[#This Row],[80%/20% SCOP]]-5.5)/5.5=1,"n.a.",-(Tabelle1[[#This Row],[80%/20% SCOP]]-5.5)/5.5)</f>
        <v>n.a.</v>
      </c>
    </row>
    <row r="4071" spans="1:14" ht="20.100000000000001" customHeight="1" x14ac:dyDescent="0.25">
      <c r="A4071" s="24">
        <v>16014247</v>
      </c>
      <c r="B4071" s="15" t="s">
        <v>3161</v>
      </c>
      <c r="C4071" s="15" t="s">
        <v>4137</v>
      </c>
      <c r="D4071" s="16" t="s">
        <v>2</v>
      </c>
      <c r="E4071" s="17">
        <v>6.6</v>
      </c>
      <c r="F4071" s="18">
        <v>1.83</v>
      </c>
      <c r="G4071" s="17">
        <v>7</v>
      </c>
      <c r="H4071" s="18">
        <v>1.33</v>
      </c>
      <c r="I4071" s="16" t="s">
        <v>40</v>
      </c>
      <c r="J4071" s="16" t="s">
        <v>4</v>
      </c>
      <c r="K4071" s="16" t="s">
        <v>4</v>
      </c>
      <c r="L4071" s="19">
        <f>IF(Tabelle1[[#This Row],[Heizleistung (55°C)]]=0,Tabelle1[[#This Row],[Heizleistung (35°C)]],(Tabelle1[[#This Row],[Heizleistung (35°C)]]+Tabelle1[[#This Row],[Heizleistung (55°C)]])/2)</f>
        <v>6.8</v>
      </c>
      <c r="M4071" s="20">
        <f>IF(Tabelle1[[#This Row],[Etas 55°C]]=0,0,(Tabelle1[[#This Row],[Etas 35°C]]*0.8+Tabelle1[[#This Row],[Etas 55°C]]*0.2))*2.5</f>
        <v>4.3250000000000002</v>
      </c>
      <c r="N4071" s="21">
        <f>IF(-(Tabelle1[[#This Row],[80%/20% SCOP]]-5.5)/5.5=1,"n.a.",-(Tabelle1[[#This Row],[80%/20% SCOP]]-5.5)/5.5)</f>
        <v>0.2136363636363636</v>
      </c>
    </row>
    <row r="4072" spans="1:14" ht="20.100000000000001" customHeight="1" x14ac:dyDescent="0.25">
      <c r="A4072" s="24">
        <v>16008096</v>
      </c>
      <c r="B4072" s="15" t="s">
        <v>3161</v>
      </c>
      <c r="C4072" s="15" t="s">
        <v>4138</v>
      </c>
      <c r="D4072" s="16" t="s">
        <v>2</v>
      </c>
      <c r="E4072" s="17">
        <v>641.25</v>
      </c>
      <c r="F4072" s="18">
        <v>1.53</v>
      </c>
      <c r="G4072" s="17"/>
      <c r="H4072" s="16"/>
      <c r="I4072" s="16" t="s">
        <v>355</v>
      </c>
      <c r="J4072" s="16" t="s">
        <v>15</v>
      </c>
      <c r="K4072" s="16" t="s">
        <v>4</v>
      </c>
      <c r="L4072" s="19">
        <f>IF(Tabelle1[[#This Row],[Heizleistung (55°C)]]=0,Tabelle1[[#This Row],[Heizleistung (35°C)]],(Tabelle1[[#This Row],[Heizleistung (35°C)]]+Tabelle1[[#This Row],[Heizleistung (55°C)]])/2)</f>
        <v>641.25</v>
      </c>
      <c r="M4072" s="20">
        <f>IF(Tabelle1[[#This Row],[Etas 55°C]]=0,0,(Tabelle1[[#This Row],[Etas 35°C]]*0.8+Tabelle1[[#This Row],[Etas 55°C]]*0.2))*2.5</f>
        <v>0</v>
      </c>
      <c r="N4072" s="21" t="str">
        <f>IF(-(Tabelle1[[#This Row],[80%/20% SCOP]]-5.5)/5.5=1,"n.a.",-(Tabelle1[[#This Row],[80%/20% SCOP]]-5.5)/5.5)</f>
        <v>n.a.</v>
      </c>
    </row>
    <row r="4073" spans="1:14" ht="20.100000000000001" customHeight="1" x14ac:dyDescent="0.25">
      <c r="A4073" s="24">
        <v>16009437</v>
      </c>
      <c r="B4073" s="15" t="s">
        <v>3161</v>
      </c>
      <c r="C4073" s="15" t="s">
        <v>4139</v>
      </c>
      <c r="D4073" s="16" t="s">
        <v>2</v>
      </c>
      <c r="E4073" s="17">
        <v>10</v>
      </c>
      <c r="F4073" s="18">
        <v>1.77</v>
      </c>
      <c r="G4073" s="17">
        <v>10</v>
      </c>
      <c r="H4073" s="18">
        <v>1.3</v>
      </c>
      <c r="I4073" s="16" t="s">
        <v>40</v>
      </c>
      <c r="J4073" s="16" t="s">
        <v>4</v>
      </c>
      <c r="K4073" s="16" t="s">
        <v>4</v>
      </c>
      <c r="L4073" s="19">
        <f>IF(Tabelle1[[#This Row],[Heizleistung (55°C)]]=0,Tabelle1[[#This Row],[Heizleistung (35°C)]],(Tabelle1[[#This Row],[Heizleistung (35°C)]]+Tabelle1[[#This Row],[Heizleistung (55°C)]])/2)</f>
        <v>10</v>
      </c>
      <c r="M4073" s="20">
        <f>IF(Tabelle1[[#This Row],[Etas 55°C]]=0,0,(Tabelle1[[#This Row],[Etas 35°C]]*0.8+Tabelle1[[#This Row],[Etas 55°C]]*0.2))*2.5</f>
        <v>4.1900000000000004</v>
      </c>
      <c r="N4073" s="21">
        <f>IF(-(Tabelle1[[#This Row],[80%/20% SCOP]]-5.5)/5.5=1,"n.a.",-(Tabelle1[[#This Row],[80%/20% SCOP]]-5.5)/5.5)</f>
        <v>0.23818181818181811</v>
      </c>
    </row>
    <row r="4074" spans="1:14" ht="20.100000000000001" customHeight="1" x14ac:dyDescent="0.25">
      <c r="A4074" s="24">
        <v>16008287</v>
      </c>
      <c r="B4074" s="15" t="s">
        <v>3161</v>
      </c>
      <c r="C4074" s="15" t="s">
        <v>4140</v>
      </c>
      <c r="D4074" s="16" t="s">
        <v>2</v>
      </c>
      <c r="E4074" s="17">
        <v>248.89</v>
      </c>
      <c r="F4074" s="18">
        <v>1.59</v>
      </c>
      <c r="G4074" s="17"/>
      <c r="H4074" s="16"/>
      <c r="I4074" s="16" t="s">
        <v>355</v>
      </c>
      <c r="J4074" s="16" t="s">
        <v>15</v>
      </c>
      <c r="K4074" s="16" t="s">
        <v>4</v>
      </c>
      <c r="L4074" s="19">
        <f>IF(Tabelle1[[#This Row],[Heizleistung (55°C)]]=0,Tabelle1[[#This Row],[Heizleistung (35°C)]],(Tabelle1[[#This Row],[Heizleistung (35°C)]]+Tabelle1[[#This Row],[Heizleistung (55°C)]])/2)</f>
        <v>248.89</v>
      </c>
      <c r="M4074" s="20">
        <f>IF(Tabelle1[[#This Row],[Etas 55°C]]=0,0,(Tabelle1[[#This Row],[Etas 35°C]]*0.8+Tabelle1[[#This Row],[Etas 55°C]]*0.2))*2.5</f>
        <v>0</v>
      </c>
      <c r="N4074" s="21" t="str">
        <f>IF(-(Tabelle1[[#This Row],[80%/20% SCOP]]-5.5)/5.5=1,"n.a.",-(Tabelle1[[#This Row],[80%/20% SCOP]]-5.5)/5.5)</f>
        <v>n.a.</v>
      </c>
    </row>
    <row r="4075" spans="1:14" ht="20.100000000000001" customHeight="1" x14ac:dyDescent="0.25">
      <c r="A4075" s="24">
        <v>16008346</v>
      </c>
      <c r="B4075" s="15" t="s">
        <v>3161</v>
      </c>
      <c r="C4075" s="15" t="s">
        <v>4141</v>
      </c>
      <c r="D4075" s="16" t="s">
        <v>2</v>
      </c>
      <c r="E4075" s="17">
        <v>119.36</v>
      </c>
      <c r="F4075" s="18">
        <v>1.46</v>
      </c>
      <c r="G4075" s="17"/>
      <c r="H4075" s="16"/>
      <c r="I4075" s="16" t="s">
        <v>355</v>
      </c>
      <c r="J4075" s="16" t="s">
        <v>15</v>
      </c>
      <c r="K4075" s="16" t="s">
        <v>4</v>
      </c>
      <c r="L4075" s="19">
        <f>IF(Tabelle1[[#This Row],[Heizleistung (55°C)]]=0,Tabelle1[[#This Row],[Heizleistung (35°C)]],(Tabelle1[[#This Row],[Heizleistung (35°C)]]+Tabelle1[[#This Row],[Heizleistung (55°C)]])/2)</f>
        <v>119.36</v>
      </c>
      <c r="M4075" s="20">
        <f>IF(Tabelle1[[#This Row],[Etas 55°C]]=0,0,(Tabelle1[[#This Row],[Etas 35°C]]*0.8+Tabelle1[[#This Row],[Etas 55°C]]*0.2))*2.5</f>
        <v>0</v>
      </c>
      <c r="N4075" s="21" t="str">
        <f>IF(-(Tabelle1[[#This Row],[80%/20% SCOP]]-5.5)/5.5=1,"n.a.",-(Tabelle1[[#This Row],[80%/20% SCOP]]-5.5)/5.5)</f>
        <v>n.a.</v>
      </c>
    </row>
    <row r="4076" spans="1:14" ht="20.100000000000001" customHeight="1" x14ac:dyDescent="0.25">
      <c r="A4076" s="24">
        <v>16008977</v>
      </c>
      <c r="B4076" s="15" t="s">
        <v>3161</v>
      </c>
      <c r="C4076" s="15" t="s">
        <v>4142</v>
      </c>
      <c r="D4076" s="16" t="s">
        <v>2</v>
      </c>
      <c r="E4076" s="17">
        <v>7.1</v>
      </c>
      <c r="F4076" s="18">
        <v>1.87</v>
      </c>
      <c r="G4076" s="17">
        <v>7.1</v>
      </c>
      <c r="H4076" s="18">
        <v>1.33</v>
      </c>
      <c r="I4076" s="16" t="s">
        <v>40</v>
      </c>
      <c r="J4076" s="16" t="s">
        <v>4</v>
      </c>
      <c r="K4076" s="16" t="s">
        <v>4</v>
      </c>
      <c r="L4076" s="19">
        <f>IF(Tabelle1[[#This Row],[Heizleistung (55°C)]]=0,Tabelle1[[#This Row],[Heizleistung (35°C)]],(Tabelle1[[#This Row],[Heizleistung (35°C)]]+Tabelle1[[#This Row],[Heizleistung (55°C)]])/2)</f>
        <v>7.1</v>
      </c>
      <c r="M4076" s="20">
        <f>IF(Tabelle1[[#This Row],[Etas 55°C]]=0,0,(Tabelle1[[#This Row],[Etas 35°C]]*0.8+Tabelle1[[#This Row],[Etas 55°C]]*0.2))*2.5</f>
        <v>4.4050000000000002</v>
      </c>
      <c r="N4076" s="21">
        <f>IF(-(Tabelle1[[#This Row],[80%/20% SCOP]]-5.5)/5.5=1,"n.a.",-(Tabelle1[[#This Row],[80%/20% SCOP]]-5.5)/5.5)</f>
        <v>0.19909090909090904</v>
      </c>
    </row>
    <row r="4077" spans="1:14" ht="20.100000000000001" customHeight="1" x14ac:dyDescent="0.25">
      <c r="A4077" s="24">
        <v>16011071</v>
      </c>
      <c r="B4077" s="15" t="s">
        <v>3161</v>
      </c>
      <c r="C4077" s="15" t="s">
        <v>4143</v>
      </c>
      <c r="D4077" s="16" t="s">
        <v>2</v>
      </c>
      <c r="E4077" s="17">
        <v>8.5</v>
      </c>
      <c r="F4077" s="18">
        <v>1.94</v>
      </c>
      <c r="G4077" s="17">
        <v>8.5</v>
      </c>
      <c r="H4077" s="18">
        <v>1.41</v>
      </c>
      <c r="I4077" s="16" t="s">
        <v>40</v>
      </c>
      <c r="J4077" s="16" t="s">
        <v>4</v>
      </c>
      <c r="K4077" s="16" t="s">
        <v>4</v>
      </c>
      <c r="L4077" s="19">
        <f>IF(Tabelle1[[#This Row],[Heizleistung (55°C)]]=0,Tabelle1[[#This Row],[Heizleistung (35°C)]],(Tabelle1[[#This Row],[Heizleistung (35°C)]]+Tabelle1[[#This Row],[Heizleistung (55°C)]])/2)</f>
        <v>8.5</v>
      </c>
      <c r="M4077" s="20">
        <f>IF(Tabelle1[[#This Row],[Etas 55°C]]=0,0,(Tabelle1[[#This Row],[Etas 35°C]]*0.8+Tabelle1[[#This Row],[Etas 55°C]]*0.2))*2.5</f>
        <v>4.585</v>
      </c>
      <c r="N4077" s="21">
        <f>IF(-(Tabelle1[[#This Row],[80%/20% SCOP]]-5.5)/5.5=1,"n.a.",-(Tabelle1[[#This Row],[80%/20% SCOP]]-5.5)/5.5)</f>
        <v>0.16636363636363638</v>
      </c>
    </row>
    <row r="4078" spans="1:14" ht="20.100000000000001" customHeight="1" x14ac:dyDescent="0.25">
      <c r="A4078" s="24">
        <v>16008738</v>
      </c>
      <c r="B4078" s="15" t="s">
        <v>3161</v>
      </c>
      <c r="C4078" s="15" t="s">
        <v>4144</v>
      </c>
      <c r="D4078" s="16" t="s">
        <v>2</v>
      </c>
      <c r="E4078" s="17">
        <v>370.69</v>
      </c>
      <c r="F4078" s="18">
        <v>1.56</v>
      </c>
      <c r="G4078" s="17"/>
      <c r="H4078" s="16"/>
      <c r="I4078" s="16" t="s">
        <v>355</v>
      </c>
      <c r="J4078" s="16" t="s">
        <v>15</v>
      </c>
      <c r="K4078" s="16" t="s">
        <v>4</v>
      </c>
      <c r="L4078" s="19">
        <f>IF(Tabelle1[[#This Row],[Heizleistung (55°C)]]=0,Tabelle1[[#This Row],[Heizleistung (35°C)]],(Tabelle1[[#This Row],[Heizleistung (35°C)]]+Tabelle1[[#This Row],[Heizleistung (55°C)]])/2)</f>
        <v>370.69</v>
      </c>
      <c r="M4078" s="20">
        <f>IF(Tabelle1[[#This Row],[Etas 55°C]]=0,0,(Tabelle1[[#This Row],[Etas 35°C]]*0.8+Tabelle1[[#This Row],[Etas 55°C]]*0.2))*2.5</f>
        <v>0</v>
      </c>
      <c r="N4078" s="21" t="str">
        <f>IF(-(Tabelle1[[#This Row],[80%/20% SCOP]]-5.5)/5.5=1,"n.a.",-(Tabelle1[[#This Row],[80%/20% SCOP]]-5.5)/5.5)</f>
        <v>n.a.</v>
      </c>
    </row>
    <row r="4079" spans="1:14" ht="20.100000000000001" customHeight="1" x14ac:dyDescent="0.25">
      <c r="A4079" s="24">
        <v>16009417</v>
      </c>
      <c r="B4079" s="15" t="s">
        <v>3161</v>
      </c>
      <c r="C4079" s="15" t="s">
        <v>4145</v>
      </c>
      <c r="D4079" s="16" t="s">
        <v>2</v>
      </c>
      <c r="E4079" s="17">
        <v>10</v>
      </c>
      <c r="F4079" s="18">
        <v>1.78</v>
      </c>
      <c r="G4079" s="17">
        <v>10</v>
      </c>
      <c r="H4079" s="18">
        <v>1.35</v>
      </c>
      <c r="I4079" s="16" t="s">
        <v>40</v>
      </c>
      <c r="J4079" s="16" t="s">
        <v>4</v>
      </c>
      <c r="K4079" s="16" t="s">
        <v>4</v>
      </c>
      <c r="L4079" s="19">
        <f>IF(Tabelle1[[#This Row],[Heizleistung (55°C)]]=0,Tabelle1[[#This Row],[Heizleistung (35°C)]],(Tabelle1[[#This Row],[Heizleistung (35°C)]]+Tabelle1[[#This Row],[Heizleistung (55°C)]])/2)</f>
        <v>10</v>
      </c>
      <c r="M4079" s="20">
        <f>IF(Tabelle1[[#This Row],[Etas 55°C]]=0,0,(Tabelle1[[#This Row],[Etas 35°C]]*0.8+Tabelle1[[#This Row],[Etas 55°C]]*0.2))*2.5</f>
        <v>4.2350000000000003</v>
      </c>
      <c r="N4079" s="21">
        <f>IF(-(Tabelle1[[#This Row],[80%/20% SCOP]]-5.5)/5.5=1,"n.a.",-(Tabelle1[[#This Row],[80%/20% SCOP]]-5.5)/5.5)</f>
        <v>0.22999999999999995</v>
      </c>
    </row>
    <row r="4080" spans="1:14" ht="20.100000000000001" customHeight="1" x14ac:dyDescent="0.25">
      <c r="A4080" s="24">
        <v>16011413</v>
      </c>
      <c r="B4080" s="15" t="s">
        <v>3161</v>
      </c>
      <c r="C4080" s="15" t="s">
        <v>4146</v>
      </c>
      <c r="D4080" s="16" t="s">
        <v>2</v>
      </c>
      <c r="E4080" s="17">
        <v>6</v>
      </c>
      <c r="F4080" s="18">
        <v>1.79</v>
      </c>
      <c r="G4080" s="17">
        <v>6</v>
      </c>
      <c r="H4080" s="18">
        <v>1.39</v>
      </c>
      <c r="I4080" s="16" t="s">
        <v>3</v>
      </c>
      <c r="J4080" s="16" t="s">
        <v>4</v>
      </c>
      <c r="K4080" s="16" t="s">
        <v>4</v>
      </c>
      <c r="L4080" s="19">
        <f>IF(Tabelle1[[#This Row],[Heizleistung (55°C)]]=0,Tabelle1[[#This Row],[Heizleistung (35°C)]],(Tabelle1[[#This Row],[Heizleistung (35°C)]]+Tabelle1[[#This Row],[Heizleistung (55°C)]])/2)</f>
        <v>6</v>
      </c>
      <c r="M4080" s="20">
        <f>IF(Tabelle1[[#This Row],[Etas 55°C]]=0,0,(Tabelle1[[#This Row],[Etas 35°C]]*0.8+Tabelle1[[#This Row],[Etas 55°C]]*0.2))*2.5</f>
        <v>4.2750000000000004</v>
      </c>
      <c r="N4080" s="21">
        <f>IF(-(Tabelle1[[#This Row],[80%/20% SCOP]]-5.5)/5.5=1,"n.a.",-(Tabelle1[[#This Row],[80%/20% SCOP]]-5.5)/5.5)</f>
        <v>0.22272727272727266</v>
      </c>
    </row>
    <row r="4081" spans="1:14" ht="20.100000000000001" customHeight="1" x14ac:dyDescent="0.25">
      <c r="A4081" s="24">
        <v>16008031</v>
      </c>
      <c r="B4081" s="15" t="s">
        <v>3161</v>
      </c>
      <c r="C4081" s="15" t="s">
        <v>4147</v>
      </c>
      <c r="D4081" s="16" t="s">
        <v>2</v>
      </c>
      <c r="E4081" s="17">
        <v>363.03</v>
      </c>
      <c r="F4081" s="18">
        <v>1.57</v>
      </c>
      <c r="G4081" s="17"/>
      <c r="H4081" s="16"/>
      <c r="I4081" s="16" t="s">
        <v>130</v>
      </c>
      <c r="J4081" s="16" t="s">
        <v>15</v>
      </c>
      <c r="K4081" s="16" t="s">
        <v>4</v>
      </c>
      <c r="L4081" s="19">
        <f>IF(Tabelle1[[#This Row],[Heizleistung (55°C)]]=0,Tabelle1[[#This Row],[Heizleistung (35°C)]],(Tabelle1[[#This Row],[Heizleistung (35°C)]]+Tabelle1[[#This Row],[Heizleistung (55°C)]])/2)</f>
        <v>363.03</v>
      </c>
      <c r="M4081" s="20">
        <f>IF(Tabelle1[[#This Row],[Etas 55°C]]=0,0,(Tabelle1[[#This Row],[Etas 35°C]]*0.8+Tabelle1[[#This Row],[Etas 55°C]]*0.2))*2.5</f>
        <v>0</v>
      </c>
      <c r="N4081" s="21" t="str">
        <f>IF(-(Tabelle1[[#This Row],[80%/20% SCOP]]-5.5)/5.5=1,"n.a.",-(Tabelle1[[#This Row],[80%/20% SCOP]]-5.5)/5.5)</f>
        <v>n.a.</v>
      </c>
    </row>
    <row r="4082" spans="1:14" ht="20.100000000000001" customHeight="1" x14ac:dyDescent="0.25">
      <c r="A4082" s="24">
        <v>16009573</v>
      </c>
      <c r="B4082" s="15" t="s">
        <v>3161</v>
      </c>
      <c r="C4082" s="15" t="s">
        <v>4148</v>
      </c>
      <c r="D4082" s="16" t="s">
        <v>2</v>
      </c>
      <c r="E4082" s="17">
        <v>8</v>
      </c>
      <c r="F4082" s="18">
        <v>1.76</v>
      </c>
      <c r="G4082" s="17">
        <v>8</v>
      </c>
      <c r="H4082" s="18">
        <v>1.3</v>
      </c>
      <c r="I4082" s="16" t="s">
        <v>40</v>
      </c>
      <c r="J4082" s="16" t="s">
        <v>4</v>
      </c>
      <c r="K4082" s="16" t="s">
        <v>4</v>
      </c>
      <c r="L4082" s="19">
        <f>IF(Tabelle1[[#This Row],[Heizleistung (55°C)]]=0,Tabelle1[[#This Row],[Heizleistung (35°C)]],(Tabelle1[[#This Row],[Heizleistung (35°C)]]+Tabelle1[[#This Row],[Heizleistung (55°C)]])/2)</f>
        <v>8</v>
      </c>
      <c r="M4082" s="20">
        <f>IF(Tabelle1[[#This Row],[Etas 55°C]]=0,0,(Tabelle1[[#This Row],[Etas 35°C]]*0.8+Tabelle1[[#This Row],[Etas 55°C]]*0.2))*2.5</f>
        <v>4.17</v>
      </c>
      <c r="N4082" s="21">
        <f>IF(-(Tabelle1[[#This Row],[80%/20% SCOP]]-5.5)/5.5=1,"n.a.",-(Tabelle1[[#This Row],[80%/20% SCOP]]-5.5)/5.5)</f>
        <v>0.24181818181818182</v>
      </c>
    </row>
    <row r="4083" spans="1:14" ht="20.100000000000001" customHeight="1" x14ac:dyDescent="0.25">
      <c r="A4083" s="24">
        <v>16008764</v>
      </c>
      <c r="B4083" s="15" t="s">
        <v>3161</v>
      </c>
      <c r="C4083" s="15" t="s">
        <v>4149</v>
      </c>
      <c r="D4083" s="16" t="s">
        <v>2</v>
      </c>
      <c r="E4083" s="17">
        <v>605.57000000000005</v>
      </c>
      <c r="F4083" s="18">
        <v>1.53</v>
      </c>
      <c r="G4083" s="17"/>
      <c r="H4083" s="16"/>
      <c r="I4083" s="16" t="s">
        <v>130</v>
      </c>
      <c r="J4083" s="16" t="s">
        <v>15</v>
      </c>
      <c r="K4083" s="16" t="s">
        <v>4</v>
      </c>
      <c r="L4083" s="19">
        <f>IF(Tabelle1[[#This Row],[Heizleistung (55°C)]]=0,Tabelle1[[#This Row],[Heizleistung (35°C)]],(Tabelle1[[#This Row],[Heizleistung (35°C)]]+Tabelle1[[#This Row],[Heizleistung (55°C)]])/2)</f>
        <v>605.57000000000005</v>
      </c>
      <c r="M4083" s="20">
        <f>IF(Tabelle1[[#This Row],[Etas 55°C]]=0,0,(Tabelle1[[#This Row],[Etas 35°C]]*0.8+Tabelle1[[#This Row],[Etas 55°C]]*0.2))*2.5</f>
        <v>0</v>
      </c>
      <c r="N4083" s="21" t="str">
        <f>IF(-(Tabelle1[[#This Row],[80%/20% SCOP]]-5.5)/5.5=1,"n.a.",-(Tabelle1[[#This Row],[80%/20% SCOP]]-5.5)/5.5)</f>
        <v>n.a.</v>
      </c>
    </row>
    <row r="4084" spans="1:14" ht="20.100000000000001" customHeight="1" x14ac:dyDescent="0.25">
      <c r="A4084" s="24">
        <v>16008237</v>
      </c>
      <c r="B4084" s="15" t="s">
        <v>3161</v>
      </c>
      <c r="C4084" s="15" t="s">
        <v>4150</v>
      </c>
      <c r="D4084" s="16" t="s">
        <v>2</v>
      </c>
      <c r="E4084" s="17">
        <v>357.72</v>
      </c>
      <c r="F4084" s="18">
        <v>1.5</v>
      </c>
      <c r="G4084" s="17"/>
      <c r="H4084" s="16"/>
      <c r="I4084" s="16" t="s">
        <v>355</v>
      </c>
      <c r="J4084" s="16" t="s">
        <v>15</v>
      </c>
      <c r="K4084" s="16" t="s">
        <v>4</v>
      </c>
      <c r="L4084" s="19">
        <f>IF(Tabelle1[[#This Row],[Heizleistung (55°C)]]=0,Tabelle1[[#This Row],[Heizleistung (35°C)]],(Tabelle1[[#This Row],[Heizleistung (35°C)]]+Tabelle1[[#This Row],[Heizleistung (55°C)]])/2)</f>
        <v>357.72</v>
      </c>
      <c r="M4084" s="20">
        <f>IF(Tabelle1[[#This Row],[Etas 55°C]]=0,0,(Tabelle1[[#This Row],[Etas 35°C]]*0.8+Tabelle1[[#This Row],[Etas 55°C]]*0.2))*2.5</f>
        <v>0</v>
      </c>
      <c r="N4084" s="21" t="str">
        <f>IF(-(Tabelle1[[#This Row],[80%/20% SCOP]]-5.5)/5.5=1,"n.a.",-(Tabelle1[[#This Row],[80%/20% SCOP]]-5.5)/5.5)</f>
        <v>n.a.</v>
      </c>
    </row>
    <row r="4085" spans="1:14" ht="20.100000000000001" customHeight="1" x14ac:dyDescent="0.25">
      <c r="A4085" s="24">
        <v>16018618</v>
      </c>
      <c r="B4085" s="15" t="s">
        <v>3161</v>
      </c>
      <c r="C4085" s="15" t="s">
        <v>4151</v>
      </c>
      <c r="D4085" s="16" t="s">
        <v>2</v>
      </c>
      <c r="E4085" s="17">
        <v>11.2</v>
      </c>
      <c r="F4085" s="18">
        <v>1.89</v>
      </c>
      <c r="G4085" s="17">
        <v>10</v>
      </c>
      <c r="H4085" s="18">
        <v>1.33</v>
      </c>
      <c r="I4085" s="16" t="s">
        <v>40</v>
      </c>
      <c r="J4085" s="16" t="s">
        <v>4</v>
      </c>
      <c r="K4085" s="16" t="s">
        <v>4</v>
      </c>
      <c r="L4085" s="19">
        <f>IF(Tabelle1[[#This Row],[Heizleistung (55°C)]]=0,Tabelle1[[#This Row],[Heizleistung (35°C)]],(Tabelle1[[#This Row],[Heizleistung (35°C)]]+Tabelle1[[#This Row],[Heizleistung (55°C)]])/2)</f>
        <v>10.6</v>
      </c>
      <c r="M4085" s="20">
        <f>IF(Tabelle1[[#This Row],[Etas 55°C]]=0,0,(Tabelle1[[#This Row],[Etas 35°C]]*0.8+Tabelle1[[#This Row],[Etas 55°C]]*0.2))*2.5</f>
        <v>4.4450000000000003</v>
      </c>
      <c r="N4085" s="21">
        <f>IF(-(Tabelle1[[#This Row],[80%/20% SCOP]]-5.5)/5.5=1,"n.a.",-(Tabelle1[[#This Row],[80%/20% SCOP]]-5.5)/5.5)</f>
        <v>0.19181818181818178</v>
      </c>
    </row>
    <row r="4086" spans="1:14" ht="20.100000000000001" customHeight="1" x14ac:dyDescent="0.25">
      <c r="A4086" s="24">
        <v>16008286</v>
      </c>
      <c r="B4086" s="15" t="s">
        <v>3161</v>
      </c>
      <c r="C4086" s="15" t="s">
        <v>4152</v>
      </c>
      <c r="D4086" s="16" t="s">
        <v>2</v>
      </c>
      <c r="E4086" s="17">
        <v>228.89</v>
      </c>
      <c r="F4086" s="18">
        <v>1.61</v>
      </c>
      <c r="G4086" s="17"/>
      <c r="H4086" s="16"/>
      <c r="I4086" s="16" t="s">
        <v>355</v>
      </c>
      <c r="J4086" s="16" t="s">
        <v>15</v>
      </c>
      <c r="K4086" s="16" t="s">
        <v>4</v>
      </c>
      <c r="L4086" s="19">
        <f>IF(Tabelle1[[#This Row],[Heizleistung (55°C)]]=0,Tabelle1[[#This Row],[Heizleistung (35°C)]],(Tabelle1[[#This Row],[Heizleistung (35°C)]]+Tabelle1[[#This Row],[Heizleistung (55°C)]])/2)</f>
        <v>228.89</v>
      </c>
      <c r="M4086" s="20">
        <f>IF(Tabelle1[[#This Row],[Etas 55°C]]=0,0,(Tabelle1[[#This Row],[Etas 35°C]]*0.8+Tabelle1[[#This Row],[Etas 55°C]]*0.2))*2.5</f>
        <v>0</v>
      </c>
      <c r="N4086" s="21" t="str">
        <f>IF(-(Tabelle1[[#This Row],[80%/20% SCOP]]-5.5)/5.5=1,"n.a.",-(Tabelle1[[#This Row],[80%/20% SCOP]]-5.5)/5.5)</f>
        <v>n.a.</v>
      </c>
    </row>
    <row r="4087" spans="1:14" ht="20.100000000000001" customHeight="1" x14ac:dyDescent="0.25">
      <c r="A4087" s="24">
        <v>16007900</v>
      </c>
      <c r="B4087" s="15" t="s">
        <v>3161</v>
      </c>
      <c r="C4087" s="15" t="s">
        <v>4153</v>
      </c>
      <c r="D4087" s="16" t="s">
        <v>2</v>
      </c>
      <c r="E4087" s="17">
        <v>248.74</v>
      </c>
      <c r="F4087" s="18">
        <v>1.6</v>
      </c>
      <c r="G4087" s="17"/>
      <c r="H4087" s="16"/>
      <c r="I4087" s="16" t="s">
        <v>355</v>
      </c>
      <c r="J4087" s="16" t="s">
        <v>15</v>
      </c>
      <c r="K4087" s="16" t="s">
        <v>4</v>
      </c>
      <c r="L4087" s="19">
        <f>IF(Tabelle1[[#This Row],[Heizleistung (55°C)]]=0,Tabelle1[[#This Row],[Heizleistung (35°C)]],(Tabelle1[[#This Row],[Heizleistung (35°C)]]+Tabelle1[[#This Row],[Heizleistung (55°C)]])/2)</f>
        <v>248.74</v>
      </c>
      <c r="M4087" s="20">
        <f>IF(Tabelle1[[#This Row],[Etas 55°C]]=0,0,(Tabelle1[[#This Row],[Etas 35°C]]*0.8+Tabelle1[[#This Row],[Etas 55°C]]*0.2))*2.5</f>
        <v>0</v>
      </c>
      <c r="N4087" s="21" t="str">
        <f>IF(-(Tabelle1[[#This Row],[80%/20% SCOP]]-5.5)/5.5=1,"n.a.",-(Tabelle1[[#This Row],[80%/20% SCOP]]-5.5)/5.5)</f>
        <v>n.a.</v>
      </c>
    </row>
    <row r="4088" spans="1:14" ht="20.100000000000001" customHeight="1" x14ac:dyDescent="0.25">
      <c r="A4088" s="24">
        <v>16008450</v>
      </c>
      <c r="B4088" s="15" t="s">
        <v>3161</v>
      </c>
      <c r="C4088" s="15" t="s">
        <v>4154</v>
      </c>
      <c r="D4088" s="16" t="s">
        <v>2</v>
      </c>
      <c r="E4088" s="17">
        <v>105.1</v>
      </c>
      <c r="F4088" s="18">
        <v>1.58</v>
      </c>
      <c r="G4088" s="17"/>
      <c r="H4088" s="16"/>
      <c r="I4088" s="16" t="s">
        <v>109</v>
      </c>
      <c r="J4088" s="16" t="s">
        <v>15</v>
      </c>
      <c r="K4088" s="16" t="s">
        <v>4</v>
      </c>
      <c r="L4088" s="19">
        <f>IF(Tabelle1[[#This Row],[Heizleistung (55°C)]]=0,Tabelle1[[#This Row],[Heizleistung (35°C)]],(Tabelle1[[#This Row],[Heizleistung (35°C)]]+Tabelle1[[#This Row],[Heizleistung (55°C)]])/2)</f>
        <v>105.1</v>
      </c>
      <c r="M4088" s="20">
        <f>IF(Tabelle1[[#This Row],[Etas 55°C]]=0,0,(Tabelle1[[#This Row],[Etas 35°C]]*0.8+Tabelle1[[#This Row],[Etas 55°C]]*0.2))*2.5</f>
        <v>0</v>
      </c>
      <c r="N4088" s="21" t="str">
        <f>IF(-(Tabelle1[[#This Row],[80%/20% SCOP]]-5.5)/5.5=1,"n.a.",-(Tabelle1[[#This Row],[80%/20% SCOP]]-5.5)/5.5)</f>
        <v>n.a.</v>
      </c>
    </row>
    <row r="4089" spans="1:14" ht="20.100000000000001" customHeight="1" x14ac:dyDescent="0.25">
      <c r="A4089" s="24">
        <v>16008535</v>
      </c>
      <c r="B4089" s="15" t="s">
        <v>3161</v>
      </c>
      <c r="C4089" s="15" t="s">
        <v>4155</v>
      </c>
      <c r="D4089" s="16" t="s">
        <v>2</v>
      </c>
      <c r="E4089" s="17">
        <v>105.1</v>
      </c>
      <c r="F4089" s="18">
        <v>1.58</v>
      </c>
      <c r="G4089" s="17"/>
      <c r="H4089" s="16"/>
      <c r="I4089" s="16" t="s">
        <v>109</v>
      </c>
      <c r="J4089" s="16" t="s">
        <v>15</v>
      </c>
      <c r="K4089" s="16" t="s">
        <v>4</v>
      </c>
      <c r="L4089" s="19">
        <f>IF(Tabelle1[[#This Row],[Heizleistung (55°C)]]=0,Tabelle1[[#This Row],[Heizleistung (35°C)]],(Tabelle1[[#This Row],[Heizleistung (35°C)]]+Tabelle1[[#This Row],[Heizleistung (55°C)]])/2)</f>
        <v>105.1</v>
      </c>
      <c r="M4089" s="20">
        <f>IF(Tabelle1[[#This Row],[Etas 55°C]]=0,0,(Tabelle1[[#This Row],[Etas 35°C]]*0.8+Tabelle1[[#This Row],[Etas 55°C]]*0.2))*2.5</f>
        <v>0</v>
      </c>
      <c r="N4089" s="21" t="str">
        <f>IF(-(Tabelle1[[#This Row],[80%/20% SCOP]]-5.5)/5.5=1,"n.a.",-(Tabelle1[[#This Row],[80%/20% SCOP]]-5.5)/5.5)</f>
        <v>n.a.</v>
      </c>
    </row>
    <row r="4090" spans="1:14" ht="20.100000000000001" customHeight="1" x14ac:dyDescent="0.25">
      <c r="A4090" s="24">
        <v>16010225</v>
      </c>
      <c r="B4090" s="15" t="s">
        <v>3161</v>
      </c>
      <c r="C4090" s="15" t="s">
        <v>4156</v>
      </c>
      <c r="D4090" s="16" t="s">
        <v>2</v>
      </c>
      <c r="E4090" s="17">
        <v>58.42</v>
      </c>
      <c r="F4090" s="18">
        <v>1.61</v>
      </c>
      <c r="G4090" s="17"/>
      <c r="H4090" s="16"/>
      <c r="I4090" s="16" t="s">
        <v>109</v>
      </c>
      <c r="J4090" s="16" t="s">
        <v>15</v>
      </c>
      <c r="K4090" s="16" t="s">
        <v>4</v>
      </c>
      <c r="L4090" s="19">
        <f>IF(Tabelle1[[#This Row],[Heizleistung (55°C)]]=0,Tabelle1[[#This Row],[Heizleistung (35°C)]],(Tabelle1[[#This Row],[Heizleistung (35°C)]]+Tabelle1[[#This Row],[Heizleistung (55°C)]])/2)</f>
        <v>58.42</v>
      </c>
      <c r="M4090" s="20">
        <f>IF(Tabelle1[[#This Row],[Etas 55°C]]=0,0,(Tabelle1[[#This Row],[Etas 35°C]]*0.8+Tabelle1[[#This Row],[Etas 55°C]]*0.2))*2.5</f>
        <v>0</v>
      </c>
      <c r="N4090" s="21" t="str">
        <f>IF(-(Tabelle1[[#This Row],[80%/20% SCOP]]-5.5)/5.5=1,"n.a.",-(Tabelle1[[#This Row],[80%/20% SCOP]]-5.5)/5.5)</f>
        <v>n.a.</v>
      </c>
    </row>
    <row r="4091" spans="1:14" ht="20.100000000000001" customHeight="1" x14ac:dyDescent="0.25">
      <c r="A4091" s="24">
        <v>16009491</v>
      </c>
      <c r="B4091" s="15" t="s">
        <v>3161</v>
      </c>
      <c r="C4091" s="15" t="s">
        <v>4157</v>
      </c>
      <c r="D4091" s="16" t="s">
        <v>2</v>
      </c>
      <c r="E4091" s="17">
        <v>12</v>
      </c>
      <c r="F4091" s="18">
        <v>1.76</v>
      </c>
      <c r="G4091" s="17">
        <v>12</v>
      </c>
      <c r="H4091" s="18">
        <v>1.28</v>
      </c>
      <c r="I4091" s="16" t="s">
        <v>40</v>
      </c>
      <c r="J4091" s="16" t="s">
        <v>4</v>
      </c>
      <c r="K4091" s="16" t="s">
        <v>4</v>
      </c>
      <c r="L4091" s="19">
        <f>IF(Tabelle1[[#This Row],[Heizleistung (55°C)]]=0,Tabelle1[[#This Row],[Heizleistung (35°C)]],(Tabelle1[[#This Row],[Heizleistung (35°C)]]+Tabelle1[[#This Row],[Heizleistung (55°C)]])/2)</f>
        <v>12</v>
      </c>
      <c r="M4091" s="20">
        <f>IF(Tabelle1[[#This Row],[Etas 55°C]]=0,0,(Tabelle1[[#This Row],[Etas 35°C]]*0.8+Tabelle1[[#This Row],[Etas 55°C]]*0.2))*2.5</f>
        <v>4.16</v>
      </c>
      <c r="N4091" s="21">
        <f>IF(-(Tabelle1[[#This Row],[80%/20% SCOP]]-5.5)/5.5=1,"n.a.",-(Tabelle1[[#This Row],[80%/20% SCOP]]-5.5)/5.5)</f>
        <v>0.24363636363636362</v>
      </c>
    </row>
    <row r="4092" spans="1:14" ht="20.100000000000001" customHeight="1" x14ac:dyDescent="0.25">
      <c r="A4092" s="24">
        <v>16009556</v>
      </c>
      <c r="B4092" s="15" t="s">
        <v>3161</v>
      </c>
      <c r="C4092" s="15" t="s">
        <v>4158</v>
      </c>
      <c r="D4092" s="16" t="s">
        <v>2</v>
      </c>
      <c r="E4092" s="17">
        <v>6</v>
      </c>
      <c r="F4092" s="18">
        <v>1.75</v>
      </c>
      <c r="G4092" s="17">
        <v>6</v>
      </c>
      <c r="H4092" s="18">
        <v>1.3</v>
      </c>
      <c r="I4092" s="16" t="s">
        <v>40</v>
      </c>
      <c r="J4092" s="16" t="s">
        <v>4</v>
      </c>
      <c r="K4092" s="16" t="s">
        <v>4</v>
      </c>
      <c r="L4092" s="19">
        <f>IF(Tabelle1[[#This Row],[Heizleistung (55°C)]]=0,Tabelle1[[#This Row],[Heizleistung (35°C)]],(Tabelle1[[#This Row],[Heizleistung (35°C)]]+Tabelle1[[#This Row],[Heizleistung (55°C)]])/2)</f>
        <v>6</v>
      </c>
      <c r="M4092" s="20">
        <f>IF(Tabelle1[[#This Row],[Etas 55°C]]=0,0,(Tabelle1[[#This Row],[Etas 35°C]]*0.8+Tabelle1[[#This Row],[Etas 55°C]]*0.2))*2.5</f>
        <v>4.1500000000000004</v>
      </c>
      <c r="N4092" s="21">
        <f>IF(-(Tabelle1[[#This Row],[80%/20% SCOP]]-5.5)/5.5=1,"n.a.",-(Tabelle1[[#This Row],[80%/20% SCOP]]-5.5)/5.5)</f>
        <v>0.2454545454545454</v>
      </c>
    </row>
    <row r="4093" spans="1:14" ht="20.100000000000001" customHeight="1" x14ac:dyDescent="0.25">
      <c r="A4093" s="24">
        <v>16009474</v>
      </c>
      <c r="B4093" s="15" t="s">
        <v>3161</v>
      </c>
      <c r="C4093" s="15" t="s">
        <v>4159</v>
      </c>
      <c r="D4093" s="16" t="s">
        <v>2</v>
      </c>
      <c r="E4093" s="17">
        <v>12</v>
      </c>
      <c r="F4093" s="18">
        <v>1.77</v>
      </c>
      <c r="G4093" s="17">
        <v>12</v>
      </c>
      <c r="H4093" s="18">
        <v>1.34</v>
      </c>
      <c r="I4093" s="16" t="s">
        <v>40</v>
      </c>
      <c r="J4093" s="16" t="s">
        <v>4</v>
      </c>
      <c r="K4093" s="16" t="s">
        <v>4</v>
      </c>
      <c r="L4093" s="19">
        <f>IF(Tabelle1[[#This Row],[Heizleistung (55°C)]]=0,Tabelle1[[#This Row],[Heizleistung (35°C)]],(Tabelle1[[#This Row],[Heizleistung (35°C)]]+Tabelle1[[#This Row],[Heizleistung (55°C)]])/2)</f>
        <v>12</v>
      </c>
      <c r="M4093" s="20">
        <f>IF(Tabelle1[[#This Row],[Etas 55°C]]=0,0,(Tabelle1[[#This Row],[Etas 35°C]]*0.8+Tabelle1[[#This Row],[Etas 55°C]]*0.2))*2.5</f>
        <v>4.2100000000000009</v>
      </c>
      <c r="N4093" s="21">
        <f>IF(-(Tabelle1[[#This Row],[80%/20% SCOP]]-5.5)/5.5=1,"n.a.",-(Tabelle1[[#This Row],[80%/20% SCOP]]-5.5)/5.5)</f>
        <v>0.23454545454545439</v>
      </c>
    </row>
    <row r="4094" spans="1:14" ht="20.100000000000001" customHeight="1" x14ac:dyDescent="0.25">
      <c r="A4094" s="24">
        <v>16008115</v>
      </c>
      <c r="B4094" s="15" t="s">
        <v>3161</v>
      </c>
      <c r="C4094" s="15" t="s">
        <v>4160</v>
      </c>
      <c r="D4094" s="16" t="s">
        <v>2</v>
      </c>
      <c r="E4094" s="17">
        <v>557.52</v>
      </c>
      <c r="F4094" s="18">
        <v>1.49</v>
      </c>
      <c r="G4094" s="17"/>
      <c r="H4094" s="16"/>
      <c r="I4094" s="16" t="s">
        <v>3166</v>
      </c>
      <c r="J4094" s="16" t="s">
        <v>15</v>
      </c>
      <c r="K4094" s="16" t="s">
        <v>4</v>
      </c>
      <c r="L4094" s="19">
        <f>IF(Tabelle1[[#This Row],[Heizleistung (55°C)]]=0,Tabelle1[[#This Row],[Heizleistung (35°C)]],(Tabelle1[[#This Row],[Heizleistung (35°C)]]+Tabelle1[[#This Row],[Heizleistung (55°C)]])/2)</f>
        <v>557.52</v>
      </c>
      <c r="M4094" s="20">
        <f>IF(Tabelle1[[#This Row],[Etas 55°C]]=0,0,(Tabelle1[[#This Row],[Etas 35°C]]*0.8+Tabelle1[[#This Row],[Etas 55°C]]*0.2))*2.5</f>
        <v>0</v>
      </c>
      <c r="N4094" s="21" t="str">
        <f>IF(-(Tabelle1[[#This Row],[80%/20% SCOP]]-5.5)/5.5=1,"n.a.",-(Tabelle1[[#This Row],[80%/20% SCOP]]-5.5)/5.5)</f>
        <v>n.a.</v>
      </c>
    </row>
    <row r="4095" spans="1:14" ht="20.100000000000001" customHeight="1" x14ac:dyDescent="0.25">
      <c r="A4095" s="24">
        <v>16017012</v>
      </c>
      <c r="B4095" s="15" t="s">
        <v>3161</v>
      </c>
      <c r="C4095" s="15" t="s">
        <v>4161</v>
      </c>
      <c r="D4095" s="16" t="s">
        <v>2</v>
      </c>
      <c r="E4095" s="17">
        <v>9.5</v>
      </c>
      <c r="F4095" s="18">
        <v>1.89</v>
      </c>
      <c r="G4095" s="17">
        <v>9.5</v>
      </c>
      <c r="H4095" s="18">
        <v>1.41</v>
      </c>
      <c r="I4095" s="16" t="s">
        <v>3</v>
      </c>
      <c r="J4095" s="16" t="s">
        <v>15</v>
      </c>
      <c r="K4095" s="16" t="s">
        <v>4</v>
      </c>
      <c r="L4095" s="19">
        <f>IF(Tabelle1[[#This Row],[Heizleistung (55°C)]]=0,Tabelle1[[#This Row],[Heizleistung (35°C)]],(Tabelle1[[#This Row],[Heizleistung (35°C)]]+Tabelle1[[#This Row],[Heizleistung (55°C)]])/2)</f>
        <v>9.5</v>
      </c>
      <c r="M4095" s="20">
        <f>IF(Tabelle1[[#This Row],[Etas 55°C]]=0,0,(Tabelle1[[#This Row],[Etas 35°C]]*0.8+Tabelle1[[#This Row],[Etas 55°C]]*0.2))*2.5</f>
        <v>4.4850000000000003</v>
      </c>
      <c r="N4095" s="21">
        <f>IF(-(Tabelle1[[#This Row],[80%/20% SCOP]]-5.5)/5.5=1,"n.a.",-(Tabelle1[[#This Row],[80%/20% SCOP]]-5.5)/5.5)</f>
        <v>0.18454545454545448</v>
      </c>
    </row>
    <row r="4096" spans="1:14" ht="20.100000000000001" customHeight="1" x14ac:dyDescent="0.25">
      <c r="A4096" s="24">
        <v>16008817</v>
      </c>
      <c r="B4096" s="15" t="s">
        <v>3161</v>
      </c>
      <c r="C4096" s="15" t="s">
        <v>4162</v>
      </c>
      <c r="D4096" s="16" t="s">
        <v>2</v>
      </c>
      <c r="E4096" s="17">
        <v>368.91</v>
      </c>
      <c r="F4096" s="18">
        <v>1.49</v>
      </c>
      <c r="G4096" s="17"/>
      <c r="H4096" s="16"/>
      <c r="I4096" s="16" t="s">
        <v>355</v>
      </c>
      <c r="J4096" s="16" t="s">
        <v>15</v>
      </c>
      <c r="K4096" s="16" t="s">
        <v>4</v>
      </c>
      <c r="L4096" s="19">
        <f>IF(Tabelle1[[#This Row],[Heizleistung (55°C)]]=0,Tabelle1[[#This Row],[Heizleistung (35°C)]],(Tabelle1[[#This Row],[Heizleistung (35°C)]]+Tabelle1[[#This Row],[Heizleistung (55°C)]])/2)</f>
        <v>368.91</v>
      </c>
      <c r="M4096" s="20">
        <f>IF(Tabelle1[[#This Row],[Etas 55°C]]=0,0,(Tabelle1[[#This Row],[Etas 35°C]]*0.8+Tabelle1[[#This Row],[Etas 55°C]]*0.2))*2.5</f>
        <v>0</v>
      </c>
      <c r="N4096" s="21" t="str">
        <f>IF(-(Tabelle1[[#This Row],[80%/20% SCOP]]-5.5)/5.5=1,"n.a.",-(Tabelle1[[#This Row],[80%/20% SCOP]]-5.5)/5.5)</f>
        <v>n.a.</v>
      </c>
    </row>
    <row r="4097" spans="1:14" ht="20.100000000000001" customHeight="1" x14ac:dyDescent="0.25">
      <c r="A4097" s="24">
        <v>16017003</v>
      </c>
      <c r="B4097" s="15" t="s">
        <v>3161</v>
      </c>
      <c r="C4097" s="15" t="s">
        <v>4163</v>
      </c>
      <c r="D4097" s="16" t="s">
        <v>2</v>
      </c>
      <c r="E4097" s="17">
        <v>8</v>
      </c>
      <c r="F4097" s="18">
        <v>1.83</v>
      </c>
      <c r="G4097" s="17">
        <v>8</v>
      </c>
      <c r="H4097" s="18">
        <v>1.43</v>
      </c>
      <c r="I4097" s="16" t="s">
        <v>3</v>
      </c>
      <c r="J4097" s="16" t="s">
        <v>15</v>
      </c>
      <c r="K4097" s="16" t="s">
        <v>4</v>
      </c>
      <c r="L4097" s="19">
        <f>IF(Tabelle1[[#This Row],[Heizleistung (55°C)]]=0,Tabelle1[[#This Row],[Heizleistung (35°C)]],(Tabelle1[[#This Row],[Heizleistung (35°C)]]+Tabelle1[[#This Row],[Heizleistung (55°C)]])/2)</f>
        <v>8</v>
      </c>
      <c r="M4097" s="20">
        <f>IF(Tabelle1[[#This Row],[Etas 55°C]]=0,0,(Tabelle1[[#This Row],[Etas 35°C]]*0.8+Tabelle1[[#This Row],[Etas 55°C]]*0.2))*2.5</f>
        <v>4.3750000000000009</v>
      </c>
      <c r="N4097" s="21">
        <f>IF(-(Tabelle1[[#This Row],[80%/20% SCOP]]-5.5)/5.5=1,"n.a.",-(Tabelle1[[#This Row],[80%/20% SCOP]]-5.5)/5.5)</f>
        <v>0.20454545454545439</v>
      </c>
    </row>
    <row r="4098" spans="1:14" ht="20.100000000000001" customHeight="1" x14ac:dyDescent="0.25">
      <c r="A4098" s="24">
        <v>16008164</v>
      </c>
      <c r="B4098" s="15" t="s">
        <v>3161</v>
      </c>
      <c r="C4098" s="15" t="s">
        <v>4164</v>
      </c>
      <c r="D4098" s="16" t="s">
        <v>2</v>
      </c>
      <c r="E4098" s="17">
        <v>389.71</v>
      </c>
      <c r="F4098" s="18">
        <v>1.48</v>
      </c>
      <c r="G4098" s="17"/>
      <c r="H4098" s="16"/>
      <c r="I4098" s="16" t="s">
        <v>355</v>
      </c>
      <c r="J4098" s="16" t="s">
        <v>15</v>
      </c>
      <c r="K4098" s="16" t="s">
        <v>4</v>
      </c>
      <c r="L4098" s="19">
        <f>IF(Tabelle1[[#This Row],[Heizleistung (55°C)]]=0,Tabelle1[[#This Row],[Heizleistung (35°C)]],(Tabelle1[[#This Row],[Heizleistung (35°C)]]+Tabelle1[[#This Row],[Heizleistung (55°C)]])/2)</f>
        <v>389.71</v>
      </c>
      <c r="M4098" s="20">
        <f>IF(Tabelle1[[#This Row],[Etas 55°C]]=0,0,(Tabelle1[[#This Row],[Etas 35°C]]*0.8+Tabelle1[[#This Row],[Etas 55°C]]*0.2))*2.5</f>
        <v>0</v>
      </c>
      <c r="N4098" s="21" t="str">
        <f>IF(-(Tabelle1[[#This Row],[80%/20% SCOP]]-5.5)/5.5=1,"n.a.",-(Tabelle1[[#This Row],[80%/20% SCOP]]-5.5)/5.5)</f>
        <v>n.a.</v>
      </c>
    </row>
    <row r="4099" spans="1:14" ht="20.100000000000001" customHeight="1" x14ac:dyDescent="0.25">
      <c r="A4099" s="24">
        <v>16007831</v>
      </c>
      <c r="B4099" s="15" t="s">
        <v>3161</v>
      </c>
      <c r="C4099" s="15" t="s">
        <v>4165</v>
      </c>
      <c r="D4099" s="16" t="s">
        <v>2</v>
      </c>
      <c r="E4099" s="17">
        <v>156.04</v>
      </c>
      <c r="F4099" s="18">
        <v>1.46</v>
      </c>
      <c r="G4099" s="17"/>
      <c r="H4099" s="16"/>
      <c r="I4099" s="16" t="s">
        <v>3166</v>
      </c>
      <c r="J4099" s="16" t="s">
        <v>15</v>
      </c>
      <c r="K4099" s="16" t="s">
        <v>4</v>
      </c>
      <c r="L4099" s="19">
        <f>IF(Tabelle1[[#This Row],[Heizleistung (55°C)]]=0,Tabelle1[[#This Row],[Heizleistung (35°C)]],(Tabelle1[[#This Row],[Heizleistung (35°C)]]+Tabelle1[[#This Row],[Heizleistung (55°C)]])/2)</f>
        <v>156.04</v>
      </c>
      <c r="M4099" s="20">
        <f>IF(Tabelle1[[#This Row],[Etas 55°C]]=0,0,(Tabelle1[[#This Row],[Etas 35°C]]*0.8+Tabelle1[[#This Row],[Etas 55°C]]*0.2))*2.5</f>
        <v>0</v>
      </c>
      <c r="N4099" s="21" t="str">
        <f>IF(-(Tabelle1[[#This Row],[80%/20% SCOP]]-5.5)/5.5=1,"n.a.",-(Tabelle1[[#This Row],[80%/20% SCOP]]-5.5)/5.5)</f>
        <v>n.a.</v>
      </c>
    </row>
    <row r="4100" spans="1:14" ht="20.100000000000001" customHeight="1" x14ac:dyDescent="0.25">
      <c r="A4100" s="24">
        <v>16008887</v>
      </c>
      <c r="B4100" s="15" t="s">
        <v>3161</v>
      </c>
      <c r="C4100" s="15" t="s">
        <v>4166</v>
      </c>
      <c r="D4100" s="16" t="s">
        <v>2</v>
      </c>
      <c r="E4100" s="17">
        <v>248.89</v>
      </c>
      <c r="F4100" s="18">
        <v>1.52</v>
      </c>
      <c r="G4100" s="17"/>
      <c r="H4100" s="16"/>
      <c r="I4100" s="16" t="s">
        <v>355</v>
      </c>
      <c r="J4100" s="16" t="s">
        <v>15</v>
      </c>
      <c r="K4100" s="16" t="s">
        <v>4</v>
      </c>
      <c r="L4100" s="19">
        <f>IF(Tabelle1[[#This Row],[Heizleistung (55°C)]]=0,Tabelle1[[#This Row],[Heizleistung (35°C)]],(Tabelle1[[#This Row],[Heizleistung (35°C)]]+Tabelle1[[#This Row],[Heizleistung (55°C)]])/2)</f>
        <v>248.89</v>
      </c>
      <c r="M4100" s="20">
        <f>IF(Tabelle1[[#This Row],[Etas 55°C]]=0,0,(Tabelle1[[#This Row],[Etas 35°C]]*0.8+Tabelle1[[#This Row],[Etas 55°C]]*0.2))*2.5</f>
        <v>0</v>
      </c>
      <c r="N4100" s="21" t="str">
        <f>IF(-(Tabelle1[[#This Row],[80%/20% SCOP]]-5.5)/5.5=1,"n.a.",-(Tabelle1[[#This Row],[80%/20% SCOP]]-5.5)/5.5)</f>
        <v>n.a.</v>
      </c>
    </row>
    <row r="4101" spans="1:14" ht="20.100000000000001" customHeight="1" x14ac:dyDescent="0.25">
      <c r="A4101" s="24">
        <v>16014210</v>
      </c>
      <c r="B4101" s="15" t="s">
        <v>3161</v>
      </c>
      <c r="C4101" s="15" t="s">
        <v>4167</v>
      </c>
      <c r="D4101" s="16" t="s">
        <v>2</v>
      </c>
      <c r="E4101" s="17">
        <v>6.1</v>
      </c>
      <c r="F4101" s="18">
        <v>1.89</v>
      </c>
      <c r="G4101" s="17">
        <v>6</v>
      </c>
      <c r="H4101" s="18">
        <v>1.36</v>
      </c>
      <c r="I4101" s="16" t="s">
        <v>40</v>
      </c>
      <c r="J4101" s="16" t="s">
        <v>4</v>
      </c>
      <c r="K4101" s="16" t="s">
        <v>4</v>
      </c>
      <c r="L4101" s="19">
        <f>IF(Tabelle1[[#This Row],[Heizleistung (55°C)]]=0,Tabelle1[[#This Row],[Heizleistung (35°C)]],(Tabelle1[[#This Row],[Heizleistung (35°C)]]+Tabelle1[[#This Row],[Heizleistung (55°C)]])/2)</f>
        <v>6.05</v>
      </c>
      <c r="M4101" s="20">
        <f>IF(Tabelle1[[#This Row],[Etas 55°C]]=0,0,(Tabelle1[[#This Row],[Etas 35°C]]*0.8+Tabelle1[[#This Row],[Etas 55°C]]*0.2))*2.5</f>
        <v>4.46</v>
      </c>
      <c r="N4101" s="21">
        <f>IF(-(Tabelle1[[#This Row],[80%/20% SCOP]]-5.5)/5.5=1,"n.a.",-(Tabelle1[[#This Row],[80%/20% SCOP]]-5.5)/5.5)</f>
        <v>0.18909090909090909</v>
      </c>
    </row>
    <row r="4102" spans="1:14" ht="20.100000000000001" customHeight="1" x14ac:dyDescent="0.25">
      <c r="A4102" s="24">
        <v>16014179</v>
      </c>
      <c r="B4102" s="15" t="s">
        <v>3161</v>
      </c>
      <c r="C4102" s="15" t="s">
        <v>4168</v>
      </c>
      <c r="D4102" s="16" t="s">
        <v>2</v>
      </c>
      <c r="E4102" s="17">
        <v>4</v>
      </c>
      <c r="F4102" s="18">
        <v>1.91</v>
      </c>
      <c r="G4102" s="17">
        <v>3.6</v>
      </c>
      <c r="H4102" s="18">
        <v>1.3</v>
      </c>
      <c r="I4102" s="16" t="s">
        <v>40</v>
      </c>
      <c r="J4102" s="16" t="s">
        <v>4</v>
      </c>
      <c r="K4102" s="16" t="s">
        <v>4</v>
      </c>
      <c r="L4102" s="19">
        <f>IF(Tabelle1[[#This Row],[Heizleistung (55°C)]]=0,Tabelle1[[#This Row],[Heizleistung (35°C)]],(Tabelle1[[#This Row],[Heizleistung (35°C)]]+Tabelle1[[#This Row],[Heizleistung (55°C)]])/2)</f>
        <v>3.8</v>
      </c>
      <c r="M4102" s="20">
        <f>IF(Tabelle1[[#This Row],[Etas 55°C]]=0,0,(Tabelle1[[#This Row],[Etas 35°C]]*0.8+Tabelle1[[#This Row],[Etas 55°C]]*0.2))*2.5</f>
        <v>4.47</v>
      </c>
      <c r="N4102" s="21">
        <f>IF(-(Tabelle1[[#This Row],[80%/20% SCOP]]-5.5)/5.5=1,"n.a.",-(Tabelle1[[#This Row],[80%/20% SCOP]]-5.5)/5.5)</f>
        <v>0.18727272727272731</v>
      </c>
    </row>
    <row r="4103" spans="1:14" ht="20.100000000000001" customHeight="1" x14ac:dyDescent="0.25">
      <c r="A4103" s="24">
        <v>16008163</v>
      </c>
      <c r="B4103" s="15" t="s">
        <v>3161</v>
      </c>
      <c r="C4103" s="15" t="s">
        <v>4169</v>
      </c>
      <c r="D4103" s="16" t="s">
        <v>2</v>
      </c>
      <c r="E4103" s="17">
        <v>370.76</v>
      </c>
      <c r="F4103" s="18">
        <v>1.51</v>
      </c>
      <c r="G4103" s="17"/>
      <c r="H4103" s="16"/>
      <c r="I4103" s="16" t="s">
        <v>355</v>
      </c>
      <c r="J4103" s="16" t="s">
        <v>15</v>
      </c>
      <c r="K4103" s="16" t="s">
        <v>4</v>
      </c>
      <c r="L4103" s="19">
        <f>IF(Tabelle1[[#This Row],[Heizleistung (55°C)]]=0,Tabelle1[[#This Row],[Heizleistung (35°C)]],(Tabelle1[[#This Row],[Heizleistung (35°C)]]+Tabelle1[[#This Row],[Heizleistung (55°C)]])/2)</f>
        <v>370.76</v>
      </c>
      <c r="M4103" s="20">
        <f>IF(Tabelle1[[#This Row],[Etas 55°C]]=0,0,(Tabelle1[[#This Row],[Etas 35°C]]*0.8+Tabelle1[[#This Row],[Etas 55°C]]*0.2))*2.5</f>
        <v>0</v>
      </c>
      <c r="N4103" s="21" t="str">
        <f>IF(-(Tabelle1[[#This Row],[80%/20% SCOP]]-5.5)/5.5=1,"n.a.",-(Tabelle1[[#This Row],[80%/20% SCOP]]-5.5)/5.5)</f>
        <v>n.a.</v>
      </c>
    </row>
    <row r="4104" spans="1:14" ht="20.100000000000001" customHeight="1" x14ac:dyDescent="0.25">
      <c r="A4104" s="24">
        <v>16008265</v>
      </c>
      <c r="B4104" s="15" t="s">
        <v>3161</v>
      </c>
      <c r="C4104" s="15" t="s">
        <v>4170</v>
      </c>
      <c r="D4104" s="16" t="s">
        <v>2</v>
      </c>
      <c r="E4104" s="17">
        <v>80.34</v>
      </c>
      <c r="F4104" s="18">
        <v>1.53</v>
      </c>
      <c r="G4104" s="17"/>
      <c r="H4104" s="16"/>
      <c r="I4104" s="16" t="s">
        <v>109</v>
      </c>
      <c r="J4104" s="16" t="s">
        <v>15</v>
      </c>
      <c r="K4104" s="16" t="s">
        <v>4</v>
      </c>
      <c r="L4104" s="19">
        <f>IF(Tabelle1[[#This Row],[Heizleistung (55°C)]]=0,Tabelle1[[#This Row],[Heizleistung (35°C)]],(Tabelle1[[#This Row],[Heizleistung (35°C)]]+Tabelle1[[#This Row],[Heizleistung (55°C)]])/2)</f>
        <v>80.34</v>
      </c>
      <c r="M4104" s="20">
        <f>IF(Tabelle1[[#This Row],[Etas 55°C]]=0,0,(Tabelle1[[#This Row],[Etas 35°C]]*0.8+Tabelle1[[#This Row],[Etas 55°C]]*0.2))*2.5</f>
        <v>0</v>
      </c>
      <c r="N4104" s="21" t="str">
        <f>IF(-(Tabelle1[[#This Row],[80%/20% SCOP]]-5.5)/5.5=1,"n.a.",-(Tabelle1[[#This Row],[80%/20% SCOP]]-5.5)/5.5)</f>
        <v>n.a.</v>
      </c>
    </row>
    <row r="4105" spans="1:14" ht="20.100000000000001" customHeight="1" x14ac:dyDescent="0.25">
      <c r="A4105" s="24">
        <v>16008816</v>
      </c>
      <c r="B4105" s="15" t="s">
        <v>3161</v>
      </c>
      <c r="C4105" s="15" t="s">
        <v>4171</v>
      </c>
      <c r="D4105" s="16" t="s">
        <v>2</v>
      </c>
      <c r="E4105" s="17">
        <v>323.22000000000003</v>
      </c>
      <c r="F4105" s="18">
        <v>1.51</v>
      </c>
      <c r="G4105" s="17"/>
      <c r="H4105" s="16"/>
      <c r="I4105" s="16" t="s">
        <v>355</v>
      </c>
      <c r="J4105" s="16" t="s">
        <v>15</v>
      </c>
      <c r="K4105" s="16" t="s">
        <v>4</v>
      </c>
      <c r="L4105" s="19">
        <f>IF(Tabelle1[[#This Row],[Heizleistung (55°C)]]=0,Tabelle1[[#This Row],[Heizleistung (35°C)]],(Tabelle1[[#This Row],[Heizleistung (35°C)]]+Tabelle1[[#This Row],[Heizleistung (55°C)]])/2)</f>
        <v>323.22000000000003</v>
      </c>
      <c r="M4105" s="20">
        <f>IF(Tabelle1[[#This Row],[Etas 55°C]]=0,0,(Tabelle1[[#This Row],[Etas 35°C]]*0.8+Tabelle1[[#This Row],[Etas 55°C]]*0.2))*2.5</f>
        <v>0</v>
      </c>
      <c r="N4105" s="21" t="str">
        <f>IF(-(Tabelle1[[#This Row],[80%/20% SCOP]]-5.5)/5.5=1,"n.a.",-(Tabelle1[[#This Row],[80%/20% SCOP]]-5.5)/5.5)</f>
        <v>n.a.</v>
      </c>
    </row>
    <row r="4106" spans="1:14" ht="20.100000000000001" customHeight="1" x14ac:dyDescent="0.25">
      <c r="A4106" s="24">
        <v>16008449</v>
      </c>
      <c r="B4106" s="15" t="s">
        <v>3161</v>
      </c>
      <c r="C4106" s="15" t="s">
        <v>4172</v>
      </c>
      <c r="D4106" s="16" t="s">
        <v>2</v>
      </c>
      <c r="E4106" s="17">
        <v>93.86</v>
      </c>
      <c r="F4106" s="18">
        <v>1.56</v>
      </c>
      <c r="G4106" s="17"/>
      <c r="H4106" s="16"/>
      <c r="I4106" s="16" t="s">
        <v>109</v>
      </c>
      <c r="J4106" s="16" t="s">
        <v>15</v>
      </c>
      <c r="K4106" s="16" t="s">
        <v>4</v>
      </c>
      <c r="L4106" s="19">
        <f>IF(Tabelle1[[#This Row],[Heizleistung (55°C)]]=0,Tabelle1[[#This Row],[Heizleistung (35°C)]],(Tabelle1[[#This Row],[Heizleistung (35°C)]]+Tabelle1[[#This Row],[Heizleistung (55°C)]])/2)</f>
        <v>93.86</v>
      </c>
      <c r="M4106" s="20">
        <f>IF(Tabelle1[[#This Row],[Etas 55°C]]=0,0,(Tabelle1[[#This Row],[Etas 35°C]]*0.8+Tabelle1[[#This Row],[Etas 55°C]]*0.2))*2.5</f>
        <v>0</v>
      </c>
      <c r="N4106" s="21" t="str">
        <f>IF(-(Tabelle1[[#This Row],[80%/20% SCOP]]-5.5)/5.5=1,"n.a.",-(Tabelle1[[#This Row],[80%/20% SCOP]]-5.5)/5.5)</f>
        <v>n.a.</v>
      </c>
    </row>
    <row r="4107" spans="1:14" ht="20.100000000000001" customHeight="1" x14ac:dyDescent="0.25">
      <c r="A4107" s="24">
        <v>16008540</v>
      </c>
      <c r="B4107" s="15" t="s">
        <v>3161</v>
      </c>
      <c r="C4107" s="15" t="s">
        <v>4173</v>
      </c>
      <c r="D4107" s="16" t="s">
        <v>2</v>
      </c>
      <c r="E4107" s="17">
        <v>101.72</v>
      </c>
      <c r="F4107" s="18">
        <v>1.47</v>
      </c>
      <c r="G4107" s="17"/>
      <c r="H4107" s="16"/>
      <c r="I4107" s="16" t="s">
        <v>355</v>
      </c>
      <c r="J4107" s="16" t="s">
        <v>15</v>
      </c>
      <c r="K4107" s="16" t="s">
        <v>4</v>
      </c>
      <c r="L4107" s="19">
        <f>IF(Tabelle1[[#This Row],[Heizleistung (55°C)]]=0,Tabelle1[[#This Row],[Heizleistung (35°C)]],(Tabelle1[[#This Row],[Heizleistung (35°C)]]+Tabelle1[[#This Row],[Heizleistung (55°C)]])/2)</f>
        <v>101.72</v>
      </c>
      <c r="M4107" s="20">
        <f>IF(Tabelle1[[#This Row],[Etas 55°C]]=0,0,(Tabelle1[[#This Row],[Etas 35°C]]*0.8+Tabelle1[[#This Row],[Etas 55°C]]*0.2))*2.5</f>
        <v>0</v>
      </c>
      <c r="N4107" s="21" t="str">
        <f>IF(-(Tabelle1[[#This Row],[80%/20% SCOP]]-5.5)/5.5=1,"n.a.",-(Tabelle1[[#This Row],[80%/20% SCOP]]-5.5)/5.5)</f>
        <v>n.a.</v>
      </c>
    </row>
    <row r="4108" spans="1:14" ht="20.100000000000001" customHeight="1" x14ac:dyDescent="0.25">
      <c r="A4108" s="24">
        <v>16014297</v>
      </c>
      <c r="B4108" s="15" t="s">
        <v>3161</v>
      </c>
      <c r="C4108" s="15" t="s">
        <v>4174</v>
      </c>
      <c r="D4108" s="16" t="s">
        <v>2</v>
      </c>
      <c r="E4108" s="17">
        <v>10</v>
      </c>
      <c r="F4108" s="18">
        <v>1.8</v>
      </c>
      <c r="G4108" s="17">
        <v>10</v>
      </c>
      <c r="H4108" s="18">
        <v>1.34</v>
      </c>
      <c r="I4108" s="16" t="s">
        <v>40</v>
      </c>
      <c r="J4108" s="16" t="s">
        <v>4</v>
      </c>
      <c r="K4108" s="16" t="s">
        <v>4</v>
      </c>
      <c r="L4108" s="19">
        <f>IF(Tabelle1[[#This Row],[Heizleistung (55°C)]]=0,Tabelle1[[#This Row],[Heizleistung (35°C)]],(Tabelle1[[#This Row],[Heizleistung (35°C)]]+Tabelle1[[#This Row],[Heizleistung (55°C)]])/2)</f>
        <v>10</v>
      </c>
      <c r="M4108" s="20">
        <f>IF(Tabelle1[[#This Row],[Etas 55°C]]=0,0,(Tabelle1[[#This Row],[Etas 35°C]]*0.8+Tabelle1[[#This Row],[Etas 55°C]]*0.2))*2.5</f>
        <v>4.2700000000000005</v>
      </c>
      <c r="N4108" s="21">
        <f>IF(-(Tabelle1[[#This Row],[80%/20% SCOP]]-5.5)/5.5=1,"n.a.",-(Tabelle1[[#This Row],[80%/20% SCOP]]-5.5)/5.5)</f>
        <v>0.22363636363636355</v>
      </c>
    </row>
    <row r="4109" spans="1:14" ht="20.100000000000001" customHeight="1" x14ac:dyDescent="0.25">
      <c r="A4109" s="24">
        <v>16008767</v>
      </c>
      <c r="B4109" s="15" t="s">
        <v>3161</v>
      </c>
      <c r="C4109" s="15" t="s">
        <v>4175</v>
      </c>
      <c r="D4109" s="16" t="s">
        <v>2</v>
      </c>
      <c r="E4109" s="17">
        <v>418.48</v>
      </c>
      <c r="F4109" s="18">
        <v>1.57</v>
      </c>
      <c r="G4109" s="17"/>
      <c r="H4109" s="16"/>
      <c r="I4109" s="16" t="s">
        <v>130</v>
      </c>
      <c r="J4109" s="16" t="s">
        <v>15</v>
      </c>
      <c r="K4109" s="16" t="s">
        <v>4</v>
      </c>
      <c r="L4109" s="19">
        <f>IF(Tabelle1[[#This Row],[Heizleistung (55°C)]]=0,Tabelle1[[#This Row],[Heizleistung (35°C)]],(Tabelle1[[#This Row],[Heizleistung (35°C)]]+Tabelle1[[#This Row],[Heizleistung (55°C)]])/2)</f>
        <v>418.48</v>
      </c>
      <c r="M4109" s="20">
        <f>IF(Tabelle1[[#This Row],[Etas 55°C]]=0,0,(Tabelle1[[#This Row],[Etas 35°C]]*0.8+Tabelle1[[#This Row],[Etas 55°C]]*0.2))*2.5</f>
        <v>0</v>
      </c>
      <c r="N4109" s="21" t="str">
        <f>IF(-(Tabelle1[[#This Row],[80%/20% SCOP]]-5.5)/5.5=1,"n.a.",-(Tabelle1[[#This Row],[80%/20% SCOP]]-5.5)/5.5)</f>
        <v>n.a.</v>
      </c>
    </row>
    <row r="4110" spans="1:14" ht="20.100000000000001" customHeight="1" x14ac:dyDescent="0.25">
      <c r="A4110" s="24">
        <v>16008155</v>
      </c>
      <c r="B4110" s="15" t="s">
        <v>3161</v>
      </c>
      <c r="C4110" s="15" t="s">
        <v>4176</v>
      </c>
      <c r="D4110" s="16" t="s">
        <v>2</v>
      </c>
      <c r="E4110" s="17">
        <v>324.83999999999997</v>
      </c>
      <c r="F4110" s="18">
        <v>1.48</v>
      </c>
      <c r="G4110" s="17"/>
      <c r="H4110" s="16"/>
      <c r="I4110" s="16" t="s">
        <v>355</v>
      </c>
      <c r="J4110" s="16" t="s">
        <v>15</v>
      </c>
      <c r="K4110" s="16" t="s">
        <v>4</v>
      </c>
      <c r="L4110" s="19">
        <f>IF(Tabelle1[[#This Row],[Heizleistung (55°C)]]=0,Tabelle1[[#This Row],[Heizleistung (35°C)]],(Tabelle1[[#This Row],[Heizleistung (35°C)]]+Tabelle1[[#This Row],[Heizleistung (55°C)]])/2)</f>
        <v>324.83999999999997</v>
      </c>
      <c r="M4110" s="20">
        <f>IF(Tabelle1[[#This Row],[Etas 55°C]]=0,0,(Tabelle1[[#This Row],[Etas 35°C]]*0.8+Tabelle1[[#This Row],[Etas 55°C]]*0.2))*2.5</f>
        <v>0</v>
      </c>
      <c r="N4110" s="21" t="str">
        <f>IF(-(Tabelle1[[#This Row],[80%/20% SCOP]]-5.5)/5.5=1,"n.a.",-(Tabelle1[[#This Row],[80%/20% SCOP]]-5.5)/5.5)</f>
        <v>n.a.</v>
      </c>
    </row>
    <row r="4111" spans="1:14" ht="20.100000000000001" customHeight="1" x14ac:dyDescent="0.25">
      <c r="A4111" s="24">
        <v>16008073</v>
      </c>
      <c r="B4111" s="15" t="s">
        <v>3161</v>
      </c>
      <c r="C4111" s="15" t="s">
        <v>4177</v>
      </c>
      <c r="D4111" s="16" t="s">
        <v>2</v>
      </c>
      <c r="E4111" s="17">
        <v>827.33</v>
      </c>
      <c r="F4111" s="18">
        <v>1.58</v>
      </c>
      <c r="G4111" s="17"/>
      <c r="H4111" s="16"/>
      <c r="I4111" s="16" t="s">
        <v>3166</v>
      </c>
      <c r="J4111" s="16" t="s">
        <v>15</v>
      </c>
      <c r="K4111" s="16" t="s">
        <v>4</v>
      </c>
      <c r="L4111" s="19">
        <f>IF(Tabelle1[[#This Row],[Heizleistung (55°C)]]=0,Tabelle1[[#This Row],[Heizleistung (35°C)]],(Tabelle1[[#This Row],[Heizleistung (35°C)]]+Tabelle1[[#This Row],[Heizleistung (55°C)]])/2)</f>
        <v>827.33</v>
      </c>
      <c r="M4111" s="20">
        <f>IF(Tabelle1[[#This Row],[Etas 55°C]]=0,0,(Tabelle1[[#This Row],[Etas 35°C]]*0.8+Tabelle1[[#This Row],[Etas 55°C]]*0.2))*2.5</f>
        <v>0</v>
      </c>
      <c r="N4111" s="21" t="str">
        <f>IF(-(Tabelle1[[#This Row],[80%/20% SCOP]]-5.5)/5.5=1,"n.a.",-(Tabelle1[[#This Row],[80%/20% SCOP]]-5.5)/5.5)</f>
        <v>n.a.</v>
      </c>
    </row>
    <row r="4112" spans="1:14" ht="20.100000000000001" customHeight="1" x14ac:dyDescent="0.25">
      <c r="A4112" s="24">
        <v>16011418</v>
      </c>
      <c r="B4112" s="15" t="s">
        <v>3161</v>
      </c>
      <c r="C4112" s="15" t="s">
        <v>4178</v>
      </c>
      <c r="D4112" s="16" t="s">
        <v>2</v>
      </c>
      <c r="E4112" s="17">
        <v>8</v>
      </c>
      <c r="F4112" s="18">
        <v>1.74</v>
      </c>
      <c r="G4112" s="17">
        <v>8</v>
      </c>
      <c r="H4112" s="18">
        <v>1.38</v>
      </c>
      <c r="I4112" s="16" t="s">
        <v>3</v>
      </c>
      <c r="J4112" s="16" t="s">
        <v>4</v>
      </c>
      <c r="K4112" s="16" t="s">
        <v>4</v>
      </c>
      <c r="L4112" s="19">
        <f>IF(Tabelle1[[#This Row],[Heizleistung (55°C)]]=0,Tabelle1[[#This Row],[Heizleistung (35°C)]],(Tabelle1[[#This Row],[Heizleistung (35°C)]]+Tabelle1[[#This Row],[Heizleistung (55°C)]])/2)</f>
        <v>8</v>
      </c>
      <c r="M4112" s="20">
        <f>IF(Tabelle1[[#This Row],[Etas 55°C]]=0,0,(Tabelle1[[#This Row],[Etas 35°C]]*0.8+Tabelle1[[#This Row],[Etas 55°C]]*0.2))*2.5</f>
        <v>4.17</v>
      </c>
      <c r="N4112" s="21">
        <f>IF(-(Tabelle1[[#This Row],[80%/20% SCOP]]-5.5)/5.5=1,"n.a.",-(Tabelle1[[#This Row],[80%/20% SCOP]]-5.5)/5.5)</f>
        <v>0.24181818181818182</v>
      </c>
    </row>
    <row r="4113" spans="1:14" ht="20.100000000000001" customHeight="1" x14ac:dyDescent="0.25">
      <c r="A4113" s="24">
        <v>16008299</v>
      </c>
      <c r="B4113" s="15" t="s">
        <v>3161</v>
      </c>
      <c r="C4113" s="15" t="s">
        <v>4179</v>
      </c>
      <c r="D4113" s="16" t="s">
        <v>2</v>
      </c>
      <c r="E4113" s="17">
        <v>80.8</v>
      </c>
      <c r="F4113" s="18">
        <v>1.71</v>
      </c>
      <c r="G4113" s="17">
        <v>80.5</v>
      </c>
      <c r="H4113" s="18">
        <v>1.32</v>
      </c>
      <c r="I4113" s="16" t="s">
        <v>40</v>
      </c>
      <c r="J4113" s="16" t="s">
        <v>15</v>
      </c>
      <c r="K4113" s="16" t="s">
        <v>4</v>
      </c>
      <c r="L4113" s="19">
        <f>IF(Tabelle1[[#This Row],[Heizleistung (55°C)]]=0,Tabelle1[[#This Row],[Heizleistung (35°C)]],(Tabelle1[[#This Row],[Heizleistung (35°C)]]+Tabelle1[[#This Row],[Heizleistung (55°C)]])/2)</f>
        <v>80.650000000000006</v>
      </c>
      <c r="M4113" s="20">
        <f>IF(Tabelle1[[#This Row],[Etas 55°C]]=0,0,(Tabelle1[[#This Row],[Etas 35°C]]*0.8+Tabelle1[[#This Row],[Etas 55°C]]*0.2))*2.5</f>
        <v>4.08</v>
      </c>
      <c r="N4113" s="21">
        <f>IF(-(Tabelle1[[#This Row],[80%/20% SCOP]]-5.5)/5.5=1,"n.a.",-(Tabelle1[[#This Row],[80%/20% SCOP]]-5.5)/5.5)</f>
        <v>0.25818181818181818</v>
      </c>
    </row>
    <row r="4114" spans="1:14" ht="20.100000000000001" customHeight="1" x14ac:dyDescent="0.25">
      <c r="A4114" s="24">
        <v>16018616</v>
      </c>
      <c r="B4114" s="15" t="s">
        <v>3161</v>
      </c>
      <c r="C4114" s="15" t="s">
        <v>4180</v>
      </c>
      <c r="D4114" s="16" t="s">
        <v>2</v>
      </c>
      <c r="E4114" s="17">
        <v>11.2</v>
      </c>
      <c r="F4114" s="18">
        <v>1.89</v>
      </c>
      <c r="G4114" s="17">
        <v>10</v>
      </c>
      <c r="H4114" s="18">
        <v>1.33</v>
      </c>
      <c r="I4114" s="16" t="s">
        <v>40</v>
      </c>
      <c r="J4114" s="16" t="s">
        <v>4</v>
      </c>
      <c r="K4114" s="16" t="s">
        <v>4</v>
      </c>
      <c r="L4114" s="19">
        <f>IF(Tabelle1[[#This Row],[Heizleistung (55°C)]]=0,Tabelle1[[#This Row],[Heizleistung (35°C)]],(Tabelle1[[#This Row],[Heizleistung (35°C)]]+Tabelle1[[#This Row],[Heizleistung (55°C)]])/2)</f>
        <v>10.6</v>
      </c>
      <c r="M4114" s="20">
        <f>IF(Tabelle1[[#This Row],[Etas 55°C]]=0,0,(Tabelle1[[#This Row],[Etas 35°C]]*0.8+Tabelle1[[#This Row],[Etas 55°C]]*0.2))*2.5</f>
        <v>4.4450000000000003</v>
      </c>
      <c r="N4114" s="21">
        <f>IF(-(Tabelle1[[#This Row],[80%/20% SCOP]]-5.5)/5.5=1,"n.a.",-(Tabelle1[[#This Row],[80%/20% SCOP]]-5.5)/5.5)</f>
        <v>0.19181818181818178</v>
      </c>
    </row>
    <row r="4115" spans="1:14" ht="20.100000000000001" customHeight="1" x14ac:dyDescent="0.25">
      <c r="A4115" s="24">
        <v>16014225</v>
      </c>
      <c r="B4115" s="15" t="s">
        <v>3161</v>
      </c>
      <c r="C4115" s="15" t="s">
        <v>4181</v>
      </c>
      <c r="D4115" s="16" t="s">
        <v>2</v>
      </c>
      <c r="E4115" s="17">
        <v>6.1</v>
      </c>
      <c r="F4115" s="18">
        <v>1.89</v>
      </c>
      <c r="G4115" s="17">
        <v>6</v>
      </c>
      <c r="H4115" s="18">
        <v>1.36</v>
      </c>
      <c r="I4115" s="16" t="s">
        <v>40</v>
      </c>
      <c r="J4115" s="16" t="s">
        <v>4</v>
      </c>
      <c r="K4115" s="16" t="s">
        <v>4</v>
      </c>
      <c r="L4115" s="19">
        <f>IF(Tabelle1[[#This Row],[Heizleistung (55°C)]]=0,Tabelle1[[#This Row],[Heizleistung (35°C)]],(Tabelle1[[#This Row],[Heizleistung (35°C)]]+Tabelle1[[#This Row],[Heizleistung (55°C)]])/2)</f>
        <v>6.05</v>
      </c>
      <c r="M4115" s="20">
        <f>IF(Tabelle1[[#This Row],[Etas 55°C]]=0,0,(Tabelle1[[#This Row],[Etas 35°C]]*0.8+Tabelle1[[#This Row],[Etas 55°C]]*0.2))*2.5</f>
        <v>4.46</v>
      </c>
      <c r="N4115" s="21">
        <f>IF(-(Tabelle1[[#This Row],[80%/20% SCOP]]-5.5)/5.5=1,"n.a.",-(Tabelle1[[#This Row],[80%/20% SCOP]]-5.5)/5.5)</f>
        <v>0.18909090909090909</v>
      </c>
    </row>
    <row r="4116" spans="1:14" ht="20.100000000000001" customHeight="1" x14ac:dyDescent="0.25">
      <c r="A4116" s="24">
        <v>16009450</v>
      </c>
      <c r="B4116" s="15" t="s">
        <v>3161</v>
      </c>
      <c r="C4116" s="15" t="s">
        <v>4182</v>
      </c>
      <c r="D4116" s="16" t="s">
        <v>2</v>
      </c>
      <c r="E4116" s="17">
        <v>10</v>
      </c>
      <c r="F4116" s="18">
        <v>1.77</v>
      </c>
      <c r="G4116" s="17">
        <v>10</v>
      </c>
      <c r="H4116" s="18">
        <v>1.3</v>
      </c>
      <c r="I4116" s="16" t="s">
        <v>40</v>
      </c>
      <c r="J4116" s="16" t="s">
        <v>4</v>
      </c>
      <c r="K4116" s="16" t="s">
        <v>4</v>
      </c>
      <c r="L4116" s="19">
        <f>IF(Tabelle1[[#This Row],[Heizleistung (55°C)]]=0,Tabelle1[[#This Row],[Heizleistung (35°C)]],(Tabelle1[[#This Row],[Heizleistung (35°C)]]+Tabelle1[[#This Row],[Heizleistung (55°C)]])/2)</f>
        <v>10</v>
      </c>
      <c r="M4116" s="20">
        <f>IF(Tabelle1[[#This Row],[Etas 55°C]]=0,0,(Tabelle1[[#This Row],[Etas 35°C]]*0.8+Tabelle1[[#This Row],[Etas 55°C]]*0.2))*2.5</f>
        <v>4.1900000000000004</v>
      </c>
      <c r="N4116" s="21">
        <f>IF(-(Tabelle1[[#This Row],[80%/20% SCOP]]-5.5)/5.5=1,"n.a.",-(Tabelle1[[#This Row],[80%/20% SCOP]]-5.5)/5.5)</f>
        <v>0.23818181818181811</v>
      </c>
    </row>
    <row r="4117" spans="1:14" ht="20.100000000000001" customHeight="1" x14ac:dyDescent="0.25">
      <c r="A4117" s="24">
        <v>16008301</v>
      </c>
      <c r="B4117" s="15" t="s">
        <v>3161</v>
      </c>
      <c r="C4117" s="15" t="s">
        <v>4183</v>
      </c>
      <c r="D4117" s="16" t="s">
        <v>2</v>
      </c>
      <c r="E4117" s="17">
        <v>80.400000000000006</v>
      </c>
      <c r="F4117" s="18">
        <v>1.69</v>
      </c>
      <c r="G4117" s="17">
        <v>82.3</v>
      </c>
      <c r="H4117" s="18">
        <v>1.33</v>
      </c>
      <c r="I4117" s="16" t="s">
        <v>40</v>
      </c>
      <c r="J4117" s="16" t="s">
        <v>15</v>
      </c>
      <c r="K4117" s="16" t="s">
        <v>4</v>
      </c>
      <c r="L4117" s="19">
        <f>IF(Tabelle1[[#This Row],[Heizleistung (55°C)]]=0,Tabelle1[[#This Row],[Heizleistung (35°C)]],(Tabelle1[[#This Row],[Heizleistung (35°C)]]+Tabelle1[[#This Row],[Heizleistung (55°C)]])/2)</f>
        <v>81.349999999999994</v>
      </c>
      <c r="M4117" s="20">
        <f>IF(Tabelle1[[#This Row],[Etas 55°C]]=0,0,(Tabelle1[[#This Row],[Etas 35°C]]*0.8+Tabelle1[[#This Row],[Etas 55°C]]*0.2))*2.5</f>
        <v>4.0449999999999999</v>
      </c>
      <c r="N4117" s="21">
        <f>IF(-(Tabelle1[[#This Row],[80%/20% SCOP]]-5.5)/5.5=1,"n.a.",-(Tabelle1[[#This Row],[80%/20% SCOP]]-5.5)/5.5)</f>
        <v>0.26454545454545458</v>
      </c>
    </row>
    <row r="4118" spans="1:14" ht="20.100000000000001" customHeight="1" x14ac:dyDescent="0.25">
      <c r="A4118" s="24">
        <v>16018659</v>
      </c>
      <c r="B4118" s="15" t="s">
        <v>3161</v>
      </c>
      <c r="C4118" s="15" t="s">
        <v>4184</v>
      </c>
      <c r="D4118" s="16" t="s">
        <v>2</v>
      </c>
      <c r="E4118" s="17">
        <v>14</v>
      </c>
      <c r="F4118" s="18">
        <v>1.75</v>
      </c>
      <c r="G4118" s="17">
        <v>14</v>
      </c>
      <c r="H4118" s="18">
        <v>1.31</v>
      </c>
      <c r="I4118" s="16" t="s">
        <v>40</v>
      </c>
      <c r="J4118" s="16" t="s">
        <v>4</v>
      </c>
      <c r="K4118" s="16" t="s">
        <v>4</v>
      </c>
      <c r="L4118" s="19">
        <f>IF(Tabelle1[[#This Row],[Heizleistung (55°C)]]=0,Tabelle1[[#This Row],[Heizleistung (35°C)]],(Tabelle1[[#This Row],[Heizleistung (35°C)]]+Tabelle1[[#This Row],[Heizleistung (55°C)]])/2)</f>
        <v>14</v>
      </c>
      <c r="M4118" s="20">
        <f>IF(Tabelle1[[#This Row],[Etas 55°C]]=0,0,(Tabelle1[[#This Row],[Etas 35°C]]*0.8+Tabelle1[[#This Row],[Etas 55°C]]*0.2))*2.5</f>
        <v>4.1550000000000002</v>
      </c>
      <c r="N4118" s="21">
        <f>IF(-(Tabelle1[[#This Row],[80%/20% SCOP]]-5.5)/5.5=1,"n.a.",-(Tabelle1[[#This Row],[80%/20% SCOP]]-5.5)/5.5)</f>
        <v>0.24454545454545451</v>
      </c>
    </row>
    <row r="4119" spans="1:14" ht="20.100000000000001" customHeight="1" x14ac:dyDescent="0.25">
      <c r="A4119" s="24">
        <v>16009549</v>
      </c>
      <c r="B4119" s="15" t="s">
        <v>3161</v>
      </c>
      <c r="C4119" s="15" t="s">
        <v>4185</v>
      </c>
      <c r="D4119" s="16" t="s">
        <v>2</v>
      </c>
      <c r="E4119" s="17">
        <v>6</v>
      </c>
      <c r="F4119" s="18">
        <v>1.75</v>
      </c>
      <c r="G4119" s="17">
        <v>6</v>
      </c>
      <c r="H4119" s="18">
        <v>1.3</v>
      </c>
      <c r="I4119" s="16" t="s">
        <v>40</v>
      </c>
      <c r="J4119" s="16" t="s">
        <v>4</v>
      </c>
      <c r="K4119" s="16" t="s">
        <v>4</v>
      </c>
      <c r="L4119" s="19">
        <f>IF(Tabelle1[[#This Row],[Heizleistung (55°C)]]=0,Tabelle1[[#This Row],[Heizleistung (35°C)]],(Tabelle1[[#This Row],[Heizleistung (35°C)]]+Tabelle1[[#This Row],[Heizleistung (55°C)]])/2)</f>
        <v>6</v>
      </c>
      <c r="M4119" s="20">
        <f>IF(Tabelle1[[#This Row],[Etas 55°C]]=0,0,(Tabelle1[[#This Row],[Etas 35°C]]*0.8+Tabelle1[[#This Row],[Etas 55°C]]*0.2))*2.5</f>
        <v>4.1500000000000004</v>
      </c>
      <c r="N4119" s="21">
        <f>IF(-(Tabelle1[[#This Row],[80%/20% SCOP]]-5.5)/5.5=1,"n.a.",-(Tabelle1[[#This Row],[80%/20% SCOP]]-5.5)/5.5)</f>
        <v>0.2454545454545454</v>
      </c>
    </row>
    <row r="4120" spans="1:14" ht="20.100000000000001" customHeight="1" x14ac:dyDescent="0.25">
      <c r="A4120" s="24">
        <v>16008266</v>
      </c>
      <c r="B4120" s="15" t="s">
        <v>3161</v>
      </c>
      <c r="C4120" s="15" t="s">
        <v>4186</v>
      </c>
      <c r="D4120" s="16" t="s">
        <v>2</v>
      </c>
      <c r="E4120" s="17">
        <v>90.41</v>
      </c>
      <c r="F4120" s="18">
        <v>1.53</v>
      </c>
      <c r="G4120" s="17"/>
      <c r="H4120" s="16"/>
      <c r="I4120" s="16" t="s">
        <v>109</v>
      </c>
      <c r="J4120" s="16" t="s">
        <v>15</v>
      </c>
      <c r="K4120" s="16" t="s">
        <v>4</v>
      </c>
      <c r="L4120" s="19">
        <f>IF(Tabelle1[[#This Row],[Heizleistung (55°C)]]=0,Tabelle1[[#This Row],[Heizleistung (35°C)]],(Tabelle1[[#This Row],[Heizleistung (35°C)]]+Tabelle1[[#This Row],[Heizleistung (55°C)]])/2)</f>
        <v>90.41</v>
      </c>
      <c r="M4120" s="20">
        <f>IF(Tabelle1[[#This Row],[Etas 55°C]]=0,0,(Tabelle1[[#This Row],[Etas 35°C]]*0.8+Tabelle1[[#This Row],[Etas 55°C]]*0.2))*2.5</f>
        <v>0</v>
      </c>
      <c r="N4120" s="21" t="str">
        <f>IF(-(Tabelle1[[#This Row],[80%/20% SCOP]]-5.5)/5.5=1,"n.a.",-(Tabelle1[[#This Row],[80%/20% SCOP]]-5.5)/5.5)</f>
        <v>n.a.</v>
      </c>
    </row>
    <row r="4121" spans="1:14" ht="20.100000000000001" customHeight="1" x14ac:dyDescent="0.25">
      <c r="A4121" s="24">
        <v>16008332</v>
      </c>
      <c r="B4121" s="15" t="s">
        <v>3161</v>
      </c>
      <c r="C4121" s="15" t="s">
        <v>4187</v>
      </c>
      <c r="D4121" s="16" t="s">
        <v>2</v>
      </c>
      <c r="E4121" s="17">
        <v>65.819999999999993</v>
      </c>
      <c r="F4121" s="18">
        <v>1.45</v>
      </c>
      <c r="G4121" s="17"/>
      <c r="H4121" s="16"/>
      <c r="I4121" s="16" t="s">
        <v>109</v>
      </c>
      <c r="J4121" s="16" t="s">
        <v>15</v>
      </c>
      <c r="K4121" s="16" t="s">
        <v>4</v>
      </c>
      <c r="L4121" s="19">
        <f>IF(Tabelle1[[#This Row],[Heizleistung (55°C)]]=0,Tabelle1[[#This Row],[Heizleistung (35°C)]],(Tabelle1[[#This Row],[Heizleistung (35°C)]]+Tabelle1[[#This Row],[Heizleistung (55°C)]])/2)</f>
        <v>65.819999999999993</v>
      </c>
      <c r="M4121" s="20">
        <f>IF(Tabelle1[[#This Row],[Etas 55°C]]=0,0,(Tabelle1[[#This Row],[Etas 35°C]]*0.8+Tabelle1[[#This Row],[Etas 55°C]]*0.2))*2.5</f>
        <v>0</v>
      </c>
      <c r="N4121" s="21" t="str">
        <f>IF(-(Tabelle1[[#This Row],[80%/20% SCOP]]-5.5)/5.5=1,"n.a.",-(Tabelle1[[#This Row],[80%/20% SCOP]]-5.5)/5.5)</f>
        <v>n.a.</v>
      </c>
    </row>
    <row r="4122" spans="1:14" ht="20.100000000000001" customHeight="1" x14ac:dyDescent="0.25">
      <c r="A4122" s="24">
        <v>16009124</v>
      </c>
      <c r="B4122" s="15" t="s">
        <v>3161</v>
      </c>
      <c r="C4122" s="15" t="s">
        <v>4188</v>
      </c>
      <c r="D4122" s="16" t="s">
        <v>2</v>
      </c>
      <c r="E4122" s="17">
        <v>6.6</v>
      </c>
      <c r="F4122" s="18">
        <v>1.87</v>
      </c>
      <c r="G4122" s="17">
        <v>6</v>
      </c>
      <c r="H4122" s="18">
        <v>1.33</v>
      </c>
      <c r="I4122" s="16" t="s">
        <v>40</v>
      </c>
      <c r="J4122" s="16" t="s">
        <v>4</v>
      </c>
      <c r="K4122" s="16" t="s">
        <v>4</v>
      </c>
      <c r="L4122" s="19">
        <f>IF(Tabelle1[[#This Row],[Heizleistung (55°C)]]=0,Tabelle1[[#This Row],[Heizleistung (35°C)]],(Tabelle1[[#This Row],[Heizleistung (35°C)]]+Tabelle1[[#This Row],[Heizleistung (55°C)]])/2)</f>
        <v>6.3</v>
      </c>
      <c r="M4122" s="20">
        <f>IF(Tabelle1[[#This Row],[Etas 55°C]]=0,0,(Tabelle1[[#This Row],[Etas 35°C]]*0.8+Tabelle1[[#This Row],[Etas 55°C]]*0.2))*2.5</f>
        <v>4.4050000000000002</v>
      </c>
      <c r="N4122" s="21">
        <f>IF(-(Tabelle1[[#This Row],[80%/20% SCOP]]-5.5)/5.5=1,"n.a.",-(Tabelle1[[#This Row],[80%/20% SCOP]]-5.5)/5.5)</f>
        <v>0.19909090909090904</v>
      </c>
    </row>
    <row r="4123" spans="1:14" ht="20.100000000000001" customHeight="1" x14ac:dyDescent="0.25">
      <c r="A4123" s="24">
        <v>16009557</v>
      </c>
      <c r="B4123" s="15" t="s">
        <v>3161</v>
      </c>
      <c r="C4123" s="15" t="s">
        <v>4189</v>
      </c>
      <c r="D4123" s="16" t="s">
        <v>2</v>
      </c>
      <c r="E4123" s="17">
        <v>8</v>
      </c>
      <c r="F4123" s="18">
        <v>1.76</v>
      </c>
      <c r="G4123" s="17">
        <v>8</v>
      </c>
      <c r="H4123" s="18">
        <v>1.3</v>
      </c>
      <c r="I4123" s="16" t="s">
        <v>40</v>
      </c>
      <c r="J4123" s="16" t="s">
        <v>4</v>
      </c>
      <c r="K4123" s="16" t="s">
        <v>4</v>
      </c>
      <c r="L4123" s="19">
        <f>IF(Tabelle1[[#This Row],[Heizleistung (55°C)]]=0,Tabelle1[[#This Row],[Heizleistung (35°C)]],(Tabelle1[[#This Row],[Heizleistung (35°C)]]+Tabelle1[[#This Row],[Heizleistung (55°C)]])/2)</f>
        <v>8</v>
      </c>
      <c r="M4123" s="20">
        <f>IF(Tabelle1[[#This Row],[Etas 55°C]]=0,0,(Tabelle1[[#This Row],[Etas 35°C]]*0.8+Tabelle1[[#This Row],[Etas 55°C]]*0.2))*2.5</f>
        <v>4.17</v>
      </c>
      <c r="N4123" s="21">
        <f>IF(-(Tabelle1[[#This Row],[80%/20% SCOP]]-5.5)/5.5=1,"n.a.",-(Tabelle1[[#This Row],[80%/20% SCOP]]-5.5)/5.5)</f>
        <v>0.24181818181818182</v>
      </c>
    </row>
    <row r="4124" spans="1:14" ht="20.100000000000001" customHeight="1" x14ac:dyDescent="0.25">
      <c r="A4124" s="24">
        <v>16008325</v>
      </c>
      <c r="B4124" s="15" t="s">
        <v>3161</v>
      </c>
      <c r="C4124" s="15" t="s">
        <v>4190</v>
      </c>
      <c r="D4124" s="16" t="s">
        <v>2</v>
      </c>
      <c r="E4124" s="17">
        <v>185.92</v>
      </c>
      <c r="F4124" s="18">
        <v>1.61</v>
      </c>
      <c r="G4124" s="17"/>
      <c r="H4124" s="16"/>
      <c r="I4124" s="16" t="s">
        <v>109</v>
      </c>
      <c r="J4124" s="16" t="s">
        <v>15</v>
      </c>
      <c r="K4124" s="16" t="s">
        <v>4</v>
      </c>
      <c r="L4124" s="19">
        <f>IF(Tabelle1[[#This Row],[Heizleistung (55°C)]]=0,Tabelle1[[#This Row],[Heizleistung (35°C)]],(Tabelle1[[#This Row],[Heizleistung (35°C)]]+Tabelle1[[#This Row],[Heizleistung (55°C)]])/2)</f>
        <v>185.92</v>
      </c>
      <c r="M4124" s="20">
        <f>IF(Tabelle1[[#This Row],[Etas 55°C]]=0,0,(Tabelle1[[#This Row],[Etas 35°C]]*0.8+Tabelle1[[#This Row],[Etas 55°C]]*0.2))*2.5</f>
        <v>0</v>
      </c>
      <c r="N4124" s="21" t="str">
        <f>IF(-(Tabelle1[[#This Row],[80%/20% SCOP]]-5.5)/5.5=1,"n.a.",-(Tabelle1[[#This Row],[80%/20% SCOP]]-5.5)/5.5)</f>
        <v>n.a.</v>
      </c>
    </row>
    <row r="4125" spans="1:14" ht="20.100000000000001" customHeight="1" x14ac:dyDescent="0.25">
      <c r="A4125" s="24">
        <v>16008844</v>
      </c>
      <c r="B4125" s="15" t="s">
        <v>3161</v>
      </c>
      <c r="C4125" s="15" t="s">
        <v>4191</v>
      </c>
      <c r="D4125" s="16" t="s">
        <v>2</v>
      </c>
      <c r="E4125" s="17">
        <v>501.81</v>
      </c>
      <c r="F4125" s="18">
        <v>1.55</v>
      </c>
      <c r="G4125" s="17"/>
      <c r="H4125" s="16"/>
      <c r="I4125" s="16" t="s">
        <v>130</v>
      </c>
      <c r="J4125" s="16" t="s">
        <v>15</v>
      </c>
      <c r="K4125" s="16" t="s">
        <v>4</v>
      </c>
      <c r="L4125" s="19">
        <f>IF(Tabelle1[[#This Row],[Heizleistung (55°C)]]=0,Tabelle1[[#This Row],[Heizleistung (35°C)]],(Tabelle1[[#This Row],[Heizleistung (35°C)]]+Tabelle1[[#This Row],[Heizleistung (55°C)]])/2)</f>
        <v>501.81</v>
      </c>
      <c r="M4125" s="20">
        <f>IF(Tabelle1[[#This Row],[Etas 55°C]]=0,0,(Tabelle1[[#This Row],[Etas 35°C]]*0.8+Tabelle1[[#This Row],[Etas 55°C]]*0.2))*2.5</f>
        <v>0</v>
      </c>
      <c r="N4125" s="21" t="str">
        <f>IF(-(Tabelle1[[#This Row],[80%/20% SCOP]]-5.5)/5.5=1,"n.a.",-(Tabelle1[[#This Row],[80%/20% SCOP]]-5.5)/5.5)</f>
        <v>n.a.</v>
      </c>
    </row>
    <row r="4126" spans="1:14" ht="20.100000000000001" customHeight="1" x14ac:dyDescent="0.25">
      <c r="A4126" s="24">
        <v>16014330</v>
      </c>
      <c r="B4126" s="15" t="s">
        <v>3161</v>
      </c>
      <c r="C4126" s="15" t="s">
        <v>4192</v>
      </c>
      <c r="D4126" s="16" t="s">
        <v>2</v>
      </c>
      <c r="E4126" s="17">
        <v>6</v>
      </c>
      <c r="F4126" s="18">
        <v>1.88</v>
      </c>
      <c r="G4126" s="17">
        <v>6</v>
      </c>
      <c r="H4126" s="18">
        <v>1.31</v>
      </c>
      <c r="I4126" s="16" t="s">
        <v>40</v>
      </c>
      <c r="J4126" s="16" t="s">
        <v>4</v>
      </c>
      <c r="K4126" s="16" t="s">
        <v>4</v>
      </c>
      <c r="L4126" s="19">
        <f>IF(Tabelle1[[#This Row],[Heizleistung (55°C)]]=0,Tabelle1[[#This Row],[Heizleistung (35°C)]],(Tabelle1[[#This Row],[Heizleistung (35°C)]]+Tabelle1[[#This Row],[Heizleistung (55°C)]])/2)</f>
        <v>6</v>
      </c>
      <c r="M4126" s="20">
        <f>IF(Tabelle1[[#This Row],[Etas 55°C]]=0,0,(Tabelle1[[#This Row],[Etas 35°C]]*0.8+Tabelle1[[#This Row],[Etas 55°C]]*0.2))*2.5</f>
        <v>4.415</v>
      </c>
      <c r="N4126" s="21">
        <f>IF(-(Tabelle1[[#This Row],[80%/20% SCOP]]-5.5)/5.5=1,"n.a.",-(Tabelle1[[#This Row],[80%/20% SCOP]]-5.5)/5.5)</f>
        <v>0.19727272727272727</v>
      </c>
    </row>
    <row r="4127" spans="1:14" ht="20.100000000000001" customHeight="1" x14ac:dyDescent="0.25">
      <c r="A4127" s="24">
        <v>16017019</v>
      </c>
      <c r="B4127" s="15" t="s">
        <v>3161</v>
      </c>
      <c r="C4127" s="15" t="s">
        <v>4193</v>
      </c>
      <c r="D4127" s="16" t="s">
        <v>2</v>
      </c>
      <c r="E4127" s="17">
        <v>9.5</v>
      </c>
      <c r="F4127" s="18">
        <v>1.89</v>
      </c>
      <c r="G4127" s="17">
        <v>9.5</v>
      </c>
      <c r="H4127" s="18">
        <v>1.41</v>
      </c>
      <c r="I4127" s="16" t="s">
        <v>3</v>
      </c>
      <c r="J4127" s="16" t="s">
        <v>15</v>
      </c>
      <c r="K4127" s="16" t="s">
        <v>4</v>
      </c>
      <c r="L4127" s="19">
        <f>IF(Tabelle1[[#This Row],[Heizleistung (55°C)]]=0,Tabelle1[[#This Row],[Heizleistung (35°C)]],(Tabelle1[[#This Row],[Heizleistung (35°C)]]+Tabelle1[[#This Row],[Heizleistung (55°C)]])/2)</f>
        <v>9.5</v>
      </c>
      <c r="M4127" s="20">
        <f>IF(Tabelle1[[#This Row],[Etas 55°C]]=0,0,(Tabelle1[[#This Row],[Etas 35°C]]*0.8+Tabelle1[[#This Row],[Etas 55°C]]*0.2))*2.5</f>
        <v>4.4850000000000003</v>
      </c>
      <c r="N4127" s="21">
        <f>IF(-(Tabelle1[[#This Row],[80%/20% SCOP]]-5.5)/5.5=1,"n.a.",-(Tabelle1[[#This Row],[80%/20% SCOP]]-5.5)/5.5)</f>
        <v>0.18454545454545448</v>
      </c>
    </row>
    <row r="4128" spans="1:14" ht="20.100000000000001" customHeight="1" x14ac:dyDescent="0.25">
      <c r="A4128" s="24">
        <v>16008755</v>
      </c>
      <c r="B4128" s="15" t="s">
        <v>3161</v>
      </c>
      <c r="C4128" s="15" t="s">
        <v>4194</v>
      </c>
      <c r="D4128" s="16" t="s">
        <v>2</v>
      </c>
      <c r="E4128" s="17">
        <v>176.04</v>
      </c>
      <c r="F4128" s="18">
        <v>1.51</v>
      </c>
      <c r="G4128" s="17"/>
      <c r="H4128" s="16"/>
      <c r="I4128" s="16" t="s">
        <v>109</v>
      </c>
      <c r="J4128" s="16" t="s">
        <v>15</v>
      </c>
      <c r="K4128" s="16" t="s">
        <v>4</v>
      </c>
      <c r="L4128" s="19">
        <f>IF(Tabelle1[[#This Row],[Heizleistung (55°C)]]=0,Tabelle1[[#This Row],[Heizleistung (35°C)]],(Tabelle1[[#This Row],[Heizleistung (35°C)]]+Tabelle1[[#This Row],[Heizleistung (55°C)]])/2)</f>
        <v>176.04</v>
      </c>
      <c r="M4128" s="20">
        <f>IF(Tabelle1[[#This Row],[Etas 55°C]]=0,0,(Tabelle1[[#This Row],[Etas 35°C]]*0.8+Tabelle1[[#This Row],[Etas 55°C]]*0.2))*2.5</f>
        <v>0</v>
      </c>
      <c r="N4128" s="21" t="str">
        <f>IF(-(Tabelle1[[#This Row],[80%/20% SCOP]]-5.5)/5.5=1,"n.a.",-(Tabelle1[[#This Row],[80%/20% SCOP]]-5.5)/5.5)</f>
        <v>n.a.</v>
      </c>
    </row>
    <row r="4129" spans="1:14" ht="20.100000000000001" customHeight="1" x14ac:dyDescent="0.25">
      <c r="A4129" s="24">
        <v>16014313</v>
      </c>
      <c r="B4129" s="15" t="s">
        <v>3161</v>
      </c>
      <c r="C4129" s="15" t="s">
        <v>4195</v>
      </c>
      <c r="D4129" s="16" t="s">
        <v>2</v>
      </c>
      <c r="E4129" s="17">
        <v>14</v>
      </c>
      <c r="F4129" s="18">
        <v>1.77</v>
      </c>
      <c r="G4129" s="17">
        <v>14</v>
      </c>
      <c r="H4129" s="18">
        <v>1.35</v>
      </c>
      <c r="I4129" s="16" t="s">
        <v>40</v>
      </c>
      <c r="J4129" s="16" t="s">
        <v>4</v>
      </c>
      <c r="K4129" s="16" t="s">
        <v>4</v>
      </c>
      <c r="L4129" s="19">
        <f>IF(Tabelle1[[#This Row],[Heizleistung (55°C)]]=0,Tabelle1[[#This Row],[Heizleistung (35°C)]],(Tabelle1[[#This Row],[Heizleistung (35°C)]]+Tabelle1[[#This Row],[Heizleistung (55°C)]])/2)</f>
        <v>14</v>
      </c>
      <c r="M4129" s="20">
        <f>IF(Tabelle1[[#This Row],[Etas 55°C]]=0,0,(Tabelle1[[#This Row],[Etas 35°C]]*0.8+Tabelle1[[#This Row],[Etas 55°C]]*0.2))*2.5</f>
        <v>4.2150000000000007</v>
      </c>
      <c r="N4129" s="21">
        <f>IF(-(Tabelle1[[#This Row],[80%/20% SCOP]]-5.5)/5.5=1,"n.a.",-(Tabelle1[[#This Row],[80%/20% SCOP]]-5.5)/5.5)</f>
        <v>0.2336363636363635</v>
      </c>
    </row>
    <row r="4130" spans="1:14" ht="20.100000000000001" customHeight="1" x14ac:dyDescent="0.25">
      <c r="A4130" s="24">
        <v>16008519</v>
      </c>
      <c r="B4130" s="15" t="s">
        <v>3161</v>
      </c>
      <c r="C4130" s="15" t="s">
        <v>4196</v>
      </c>
      <c r="D4130" s="16" t="s">
        <v>2</v>
      </c>
      <c r="E4130" s="17">
        <v>97.4</v>
      </c>
      <c r="F4130" s="18">
        <v>1.61</v>
      </c>
      <c r="G4130" s="17"/>
      <c r="H4130" s="16"/>
      <c r="I4130" s="16" t="s">
        <v>109</v>
      </c>
      <c r="J4130" s="16" t="s">
        <v>15</v>
      </c>
      <c r="K4130" s="16" t="s">
        <v>4</v>
      </c>
      <c r="L4130" s="19">
        <f>IF(Tabelle1[[#This Row],[Heizleistung (55°C)]]=0,Tabelle1[[#This Row],[Heizleistung (35°C)]],(Tabelle1[[#This Row],[Heizleistung (35°C)]]+Tabelle1[[#This Row],[Heizleistung (55°C)]])/2)</f>
        <v>97.4</v>
      </c>
      <c r="M4130" s="20">
        <f>IF(Tabelle1[[#This Row],[Etas 55°C]]=0,0,(Tabelle1[[#This Row],[Etas 35°C]]*0.8+Tabelle1[[#This Row],[Etas 55°C]]*0.2))*2.5</f>
        <v>0</v>
      </c>
      <c r="N4130" s="21" t="str">
        <f>IF(-(Tabelle1[[#This Row],[80%/20% SCOP]]-5.5)/5.5=1,"n.a.",-(Tabelle1[[#This Row],[80%/20% SCOP]]-5.5)/5.5)</f>
        <v>n.a.</v>
      </c>
    </row>
    <row r="4131" spans="1:14" ht="20.100000000000001" customHeight="1" x14ac:dyDescent="0.25">
      <c r="A4131" s="24">
        <v>16008201</v>
      </c>
      <c r="B4131" s="15" t="s">
        <v>3161</v>
      </c>
      <c r="C4131" s="15" t="s">
        <v>4197</v>
      </c>
      <c r="D4131" s="16" t="s">
        <v>2</v>
      </c>
      <c r="E4131" s="17">
        <v>36.71</v>
      </c>
      <c r="F4131" s="18">
        <v>1.48</v>
      </c>
      <c r="G4131" s="17"/>
      <c r="H4131" s="16"/>
      <c r="I4131" s="16" t="s">
        <v>109</v>
      </c>
      <c r="J4131" s="16" t="s">
        <v>15</v>
      </c>
      <c r="K4131" s="16" t="s">
        <v>4</v>
      </c>
      <c r="L4131" s="19">
        <f>IF(Tabelle1[[#This Row],[Heizleistung (55°C)]]=0,Tabelle1[[#This Row],[Heizleistung (35°C)]],(Tabelle1[[#This Row],[Heizleistung (35°C)]]+Tabelle1[[#This Row],[Heizleistung (55°C)]])/2)</f>
        <v>36.71</v>
      </c>
      <c r="M4131" s="20">
        <f>IF(Tabelle1[[#This Row],[Etas 55°C]]=0,0,(Tabelle1[[#This Row],[Etas 35°C]]*0.8+Tabelle1[[#This Row],[Etas 55°C]]*0.2))*2.5</f>
        <v>0</v>
      </c>
      <c r="N4131" s="21" t="str">
        <f>IF(-(Tabelle1[[#This Row],[80%/20% SCOP]]-5.5)/5.5=1,"n.a.",-(Tabelle1[[#This Row],[80%/20% SCOP]]-5.5)/5.5)</f>
        <v>n.a.</v>
      </c>
    </row>
    <row r="4132" spans="1:14" ht="20.100000000000001" customHeight="1" x14ac:dyDescent="0.25">
      <c r="A4132" s="24">
        <v>16008803</v>
      </c>
      <c r="B4132" s="15" t="s">
        <v>3161</v>
      </c>
      <c r="C4132" s="15" t="s">
        <v>4198</v>
      </c>
      <c r="D4132" s="16" t="s">
        <v>2</v>
      </c>
      <c r="E4132" s="17">
        <v>320.76</v>
      </c>
      <c r="F4132" s="18">
        <v>1.55</v>
      </c>
      <c r="G4132" s="17"/>
      <c r="H4132" s="16"/>
      <c r="I4132" s="16" t="s">
        <v>355</v>
      </c>
      <c r="J4132" s="16" t="s">
        <v>15</v>
      </c>
      <c r="K4132" s="16" t="s">
        <v>4</v>
      </c>
      <c r="L4132" s="19">
        <f>IF(Tabelle1[[#This Row],[Heizleistung (55°C)]]=0,Tabelle1[[#This Row],[Heizleistung (35°C)]],(Tabelle1[[#This Row],[Heizleistung (35°C)]]+Tabelle1[[#This Row],[Heizleistung (55°C)]])/2)</f>
        <v>320.76</v>
      </c>
      <c r="M4132" s="20">
        <f>IF(Tabelle1[[#This Row],[Etas 55°C]]=0,0,(Tabelle1[[#This Row],[Etas 35°C]]*0.8+Tabelle1[[#This Row],[Etas 55°C]]*0.2))*2.5</f>
        <v>0</v>
      </c>
      <c r="N4132" s="21" t="str">
        <f>IF(-(Tabelle1[[#This Row],[80%/20% SCOP]]-5.5)/5.5=1,"n.a.",-(Tabelle1[[#This Row],[80%/20% SCOP]]-5.5)/5.5)</f>
        <v>n.a.</v>
      </c>
    </row>
    <row r="4133" spans="1:14" ht="20.100000000000001" customHeight="1" x14ac:dyDescent="0.25">
      <c r="A4133" s="24">
        <v>16008734</v>
      </c>
      <c r="B4133" s="15" t="s">
        <v>3161</v>
      </c>
      <c r="C4133" s="15" t="s">
        <v>4199</v>
      </c>
      <c r="D4133" s="16" t="s">
        <v>2</v>
      </c>
      <c r="E4133" s="17">
        <v>320.76</v>
      </c>
      <c r="F4133" s="18">
        <v>1.55</v>
      </c>
      <c r="G4133" s="17"/>
      <c r="H4133" s="16"/>
      <c r="I4133" s="16" t="s">
        <v>355</v>
      </c>
      <c r="J4133" s="16" t="s">
        <v>15</v>
      </c>
      <c r="K4133" s="16" t="s">
        <v>4</v>
      </c>
      <c r="L4133" s="19">
        <f>IF(Tabelle1[[#This Row],[Heizleistung (55°C)]]=0,Tabelle1[[#This Row],[Heizleistung (35°C)]],(Tabelle1[[#This Row],[Heizleistung (35°C)]]+Tabelle1[[#This Row],[Heizleistung (55°C)]])/2)</f>
        <v>320.76</v>
      </c>
      <c r="M4133" s="20">
        <f>IF(Tabelle1[[#This Row],[Etas 55°C]]=0,0,(Tabelle1[[#This Row],[Etas 35°C]]*0.8+Tabelle1[[#This Row],[Etas 55°C]]*0.2))*2.5</f>
        <v>0</v>
      </c>
      <c r="N4133" s="21" t="str">
        <f>IF(-(Tabelle1[[#This Row],[80%/20% SCOP]]-5.5)/5.5=1,"n.a.",-(Tabelle1[[#This Row],[80%/20% SCOP]]-5.5)/5.5)</f>
        <v>n.a.</v>
      </c>
    </row>
    <row r="4134" spans="1:14" ht="20.100000000000001" customHeight="1" x14ac:dyDescent="0.25">
      <c r="A4134" s="24">
        <v>16008117</v>
      </c>
      <c r="B4134" s="15" t="s">
        <v>3161</v>
      </c>
      <c r="C4134" s="15" t="s">
        <v>4200</v>
      </c>
      <c r="D4134" s="16" t="s">
        <v>2</v>
      </c>
      <c r="E4134" s="17">
        <v>713.98</v>
      </c>
      <c r="F4134" s="18">
        <v>1.53</v>
      </c>
      <c r="G4134" s="17"/>
      <c r="H4134" s="16"/>
      <c r="I4134" s="16" t="s">
        <v>3166</v>
      </c>
      <c r="J4134" s="16" t="s">
        <v>15</v>
      </c>
      <c r="K4134" s="16" t="s">
        <v>4</v>
      </c>
      <c r="L4134" s="19">
        <f>IF(Tabelle1[[#This Row],[Heizleistung (55°C)]]=0,Tabelle1[[#This Row],[Heizleistung (35°C)]],(Tabelle1[[#This Row],[Heizleistung (35°C)]]+Tabelle1[[#This Row],[Heizleistung (55°C)]])/2)</f>
        <v>713.98</v>
      </c>
      <c r="M4134" s="20">
        <f>IF(Tabelle1[[#This Row],[Etas 55°C]]=0,0,(Tabelle1[[#This Row],[Etas 35°C]]*0.8+Tabelle1[[#This Row],[Etas 55°C]]*0.2))*2.5</f>
        <v>0</v>
      </c>
      <c r="N4134" s="21" t="str">
        <f>IF(-(Tabelle1[[#This Row],[80%/20% SCOP]]-5.5)/5.5=1,"n.a.",-(Tabelle1[[#This Row],[80%/20% SCOP]]-5.5)/5.5)</f>
        <v>n.a.</v>
      </c>
    </row>
    <row r="4135" spans="1:14" ht="20.100000000000001" customHeight="1" x14ac:dyDescent="0.25">
      <c r="A4135" s="24">
        <v>16008814</v>
      </c>
      <c r="B4135" s="15" t="s">
        <v>3161</v>
      </c>
      <c r="C4135" s="15" t="s">
        <v>4201</v>
      </c>
      <c r="D4135" s="16" t="s">
        <v>2</v>
      </c>
      <c r="E4135" s="17">
        <v>268.01</v>
      </c>
      <c r="F4135" s="18">
        <v>1.47</v>
      </c>
      <c r="G4135" s="17"/>
      <c r="H4135" s="16"/>
      <c r="I4135" s="16" t="s">
        <v>355</v>
      </c>
      <c r="J4135" s="16" t="s">
        <v>15</v>
      </c>
      <c r="K4135" s="16" t="s">
        <v>4</v>
      </c>
      <c r="L4135" s="19">
        <f>IF(Tabelle1[[#This Row],[Heizleistung (55°C)]]=0,Tabelle1[[#This Row],[Heizleistung (35°C)]],(Tabelle1[[#This Row],[Heizleistung (35°C)]]+Tabelle1[[#This Row],[Heizleistung (55°C)]])/2)</f>
        <v>268.01</v>
      </c>
      <c r="M4135" s="20">
        <f>IF(Tabelle1[[#This Row],[Etas 55°C]]=0,0,(Tabelle1[[#This Row],[Etas 35°C]]*0.8+Tabelle1[[#This Row],[Etas 55°C]]*0.2))*2.5</f>
        <v>0</v>
      </c>
      <c r="N4135" s="21" t="str">
        <f>IF(-(Tabelle1[[#This Row],[80%/20% SCOP]]-5.5)/5.5=1,"n.a.",-(Tabelle1[[#This Row],[80%/20% SCOP]]-5.5)/5.5)</f>
        <v>n.a.</v>
      </c>
    </row>
    <row r="4136" spans="1:14" ht="20.100000000000001" customHeight="1" x14ac:dyDescent="0.25">
      <c r="A4136" s="24">
        <v>16008739</v>
      </c>
      <c r="B4136" s="15" t="s">
        <v>3161</v>
      </c>
      <c r="C4136" s="15" t="s">
        <v>4202</v>
      </c>
      <c r="D4136" s="16" t="s">
        <v>2</v>
      </c>
      <c r="E4136" s="17">
        <v>295.64999999999998</v>
      </c>
      <c r="F4136" s="18">
        <v>1.5</v>
      </c>
      <c r="G4136" s="17"/>
      <c r="H4136" s="16"/>
      <c r="I4136" s="16" t="s">
        <v>355</v>
      </c>
      <c r="J4136" s="16" t="s">
        <v>15</v>
      </c>
      <c r="K4136" s="16" t="s">
        <v>4</v>
      </c>
      <c r="L4136" s="19">
        <f>IF(Tabelle1[[#This Row],[Heizleistung (55°C)]]=0,Tabelle1[[#This Row],[Heizleistung (35°C)]],(Tabelle1[[#This Row],[Heizleistung (35°C)]]+Tabelle1[[#This Row],[Heizleistung (55°C)]])/2)</f>
        <v>295.64999999999998</v>
      </c>
      <c r="M4136" s="20">
        <f>IF(Tabelle1[[#This Row],[Etas 55°C]]=0,0,(Tabelle1[[#This Row],[Etas 35°C]]*0.8+Tabelle1[[#This Row],[Etas 55°C]]*0.2))*2.5</f>
        <v>0</v>
      </c>
      <c r="N4136" s="21" t="str">
        <f>IF(-(Tabelle1[[#This Row],[80%/20% SCOP]]-5.5)/5.5=1,"n.a.",-(Tabelle1[[#This Row],[80%/20% SCOP]]-5.5)/5.5)</f>
        <v>n.a.</v>
      </c>
    </row>
    <row r="4137" spans="1:14" ht="20.100000000000001" customHeight="1" x14ac:dyDescent="0.25">
      <c r="A4137" s="24">
        <v>16014177</v>
      </c>
      <c r="B4137" s="15" t="s">
        <v>3161</v>
      </c>
      <c r="C4137" s="15" t="s">
        <v>4203</v>
      </c>
      <c r="D4137" s="16" t="s">
        <v>2</v>
      </c>
      <c r="E4137" s="17">
        <v>4</v>
      </c>
      <c r="F4137" s="18">
        <v>1.91</v>
      </c>
      <c r="G4137" s="17">
        <v>3.6</v>
      </c>
      <c r="H4137" s="18">
        <v>1.3</v>
      </c>
      <c r="I4137" s="16" t="s">
        <v>40</v>
      </c>
      <c r="J4137" s="16" t="s">
        <v>4</v>
      </c>
      <c r="K4137" s="16" t="s">
        <v>4</v>
      </c>
      <c r="L4137" s="19">
        <f>IF(Tabelle1[[#This Row],[Heizleistung (55°C)]]=0,Tabelle1[[#This Row],[Heizleistung (35°C)]],(Tabelle1[[#This Row],[Heizleistung (35°C)]]+Tabelle1[[#This Row],[Heizleistung (55°C)]])/2)</f>
        <v>3.8</v>
      </c>
      <c r="M4137" s="20">
        <f>IF(Tabelle1[[#This Row],[Etas 55°C]]=0,0,(Tabelle1[[#This Row],[Etas 35°C]]*0.8+Tabelle1[[#This Row],[Etas 55°C]]*0.2))*2.5</f>
        <v>4.47</v>
      </c>
      <c r="N4137" s="21">
        <f>IF(-(Tabelle1[[#This Row],[80%/20% SCOP]]-5.5)/5.5=1,"n.a.",-(Tabelle1[[#This Row],[80%/20% SCOP]]-5.5)/5.5)</f>
        <v>0.18727272727272731</v>
      </c>
    </row>
    <row r="4138" spans="1:14" ht="20.100000000000001" customHeight="1" x14ac:dyDescent="0.25">
      <c r="A4138" s="24">
        <v>16008271</v>
      </c>
      <c r="B4138" s="15" t="s">
        <v>3161</v>
      </c>
      <c r="C4138" s="15" t="s">
        <v>4204</v>
      </c>
      <c r="D4138" s="16" t="s">
        <v>2</v>
      </c>
      <c r="E4138" s="17">
        <v>45.47</v>
      </c>
      <c r="F4138" s="18">
        <v>1.49</v>
      </c>
      <c r="G4138" s="17"/>
      <c r="H4138" s="16"/>
      <c r="I4138" s="16" t="s">
        <v>109</v>
      </c>
      <c r="J4138" s="16" t="s">
        <v>15</v>
      </c>
      <c r="K4138" s="16" t="s">
        <v>4</v>
      </c>
      <c r="L4138" s="19">
        <f>IF(Tabelle1[[#This Row],[Heizleistung (55°C)]]=0,Tabelle1[[#This Row],[Heizleistung (35°C)]],(Tabelle1[[#This Row],[Heizleistung (35°C)]]+Tabelle1[[#This Row],[Heizleistung (55°C)]])/2)</f>
        <v>45.47</v>
      </c>
      <c r="M4138" s="20">
        <f>IF(Tabelle1[[#This Row],[Etas 55°C]]=0,0,(Tabelle1[[#This Row],[Etas 35°C]]*0.8+Tabelle1[[#This Row],[Etas 55°C]]*0.2))*2.5</f>
        <v>0</v>
      </c>
      <c r="N4138" s="21" t="str">
        <f>IF(-(Tabelle1[[#This Row],[80%/20% SCOP]]-5.5)/5.5=1,"n.a.",-(Tabelle1[[#This Row],[80%/20% SCOP]]-5.5)/5.5)</f>
        <v>n.a.</v>
      </c>
    </row>
    <row r="4139" spans="1:14" ht="20.100000000000001" customHeight="1" x14ac:dyDescent="0.25">
      <c r="A4139" s="24">
        <v>16014192</v>
      </c>
      <c r="B4139" s="15" t="s">
        <v>3161</v>
      </c>
      <c r="C4139" s="15" t="s">
        <v>4205</v>
      </c>
      <c r="D4139" s="16" t="s">
        <v>2</v>
      </c>
      <c r="E4139" s="17">
        <v>4.7</v>
      </c>
      <c r="F4139" s="18">
        <v>1.96</v>
      </c>
      <c r="G4139" s="17">
        <v>4.5</v>
      </c>
      <c r="H4139" s="18">
        <v>1.33</v>
      </c>
      <c r="I4139" s="16" t="s">
        <v>40</v>
      </c>
      <c r="J4139" s="16" t="s">
        <v>4</v>
      </c>
      <c r="K4139" s="16" t="s">
        <v>4</v>
      </c>
      <c r="L4139" s="19">
        <f>IF(Tabelle1[[#This Row],[Heizleistung (55°C)]]=0,Tabelle1[[#This Row],[Heizleistung (35°C)]],(Tabelle1[[#This Row],[Heizleistung (35°C)]]+Tabelle1[[#This Row],[Heizleistung (55°C)]])/2)</f>
        <v>4.5999999999999996</v>
      </c>
      <c r="M4139" s="20">
        <f>IF(Tabelle1[[#This Row],[Etas 55°C]]=0,0,(Tabelle1[[#This Row],[Etas 35°C]]*0.8+Tabelle1[[#This Row],[Etas 55°C]]*0.2))*2.5</f>
        <v>4.585</v>
      </c>
      <c r="N4139" s="21">
        <f>IF(-(Tabelle1[[#This Row],[80%/20% SCOP]]-5.5)/5.5=1,"n.a.",-(Tabelle1[[#This Row],[80%/20% SCOP]]-5.5)/5.5)</f>
        <v>0.16636363636363638</v>
      </c>
    </row>
    <row r="4140" spans="1:14" ht="20.100000000000001" customHeight="1" x14ac:dyDescent="0.25">
      <c r="A4140" s="24">
        <v>16006710</v>
      </c>
      <c r="B4140" s="15" t="s">
        <v>3161</v>
      </c>
      <c r="C4140" s="15" t="s">
        <v>4206</v>
      </c>
      <c r="D4140" s="16" t="s">
        <v>2</v>
      </c>
      <c r="E4140" s="17">
        <v>6</v>
      </c>
      <c r="F4140" s="18">
        <v>1.78</v>
      </c>
      <c r="G4140" s="17">
        <v>6</v>
      </c>
      <c r="H4140" s="18">
        <v>1.34</v>
      </c>
      <c r="I4140" s="16" t="s">
        <v>40</v>
      </c>
      <c r="J4140" s="16" t="s">
        <v>4</v>
      </c>
      <c r="K4140" s="16" t="s">
        <v>4</v>
      </c>
      <c r="L4140" s="19">
        <f>IF(Tabelle1[[#This Row],[Heizleistung (55°C)]]=0,Tabelle1[[#This Row],[Heizleistung (35°C)]],(Tabelle1[[#This Row],[Heizleistung (35°C)]]+Tabelle1[[#This Row],[Heizleistung (55°C)]])/2)</f>
        <v>6</v>
      </c>
      <c r="M4140" s="20">
        <f>IF(Tabelle1[[#This Row],[Etas 55°C]]=0,0,(Tabelle1[[#This Row],[Etas 35°C]]*0.8+Tabelle1[[#This Row],[Etas 55°C]]*0.2))*2.5</f>
        <v>4.2300000000000004</v>
      </c>
      <c r="N4140" s="21">
        <f>IF(-(Tabelle1[[#This Row],[80%/20% SCOP]]-5.5)/5.5=1,"n.a.",-(Tabelle1[[#This Row],[80%/20% SCOP]]-5.5)/5.5)</f>
        <v>0.23090909090909084</v>
      </c>
    </row>
    <row r="4141" spans="1:14" ht="20.100000000000001" customHeight="1" x14ac:dyDescent="0.25">
      <c r="A4141" s="24">
        <v>16009148</v>
      </c>
      <c r="B4141" s="15" t="s">
        <v>3161</v>
      </c>
      <c r="C4141" s="15" t="s">
        <v>4207</v>
      </c>
      <c r="D4141" s="16" t="s">
        <v>2</v>
      </c>
      <c r="E4141" s="17">
        <v>17</v>
      </c>
      <c r="F4141" s="18">
        <v>1.65</v>
      </c>
      <c r="G4141" s="17">
        <v>15.8</v>
      </c>
      <c r="H4141" s="18">
        <v>1.28</v>
      </c>
      <c r="I4141" s="16" t="s">
        <v>109</v>
      </c>
      <c r="J4141" s="16" t="s">
        <v>4</v>
      </c>
      <c r="K4141" s="16" t="s">
        <v>4</v>
      </c>
      <c r="L4141" s="19">
        <f>IF(Tabelle1[[#This Row],[Heizleistung (55°C)]]=0,Tabelle1[[#This Row],[Heizleistung (35°C)]],(Tabelle1[[#This Row],[Heizleistung (35°C)]]+Tabelle1[[#This Row],[Heizleistung (55°C)]])/2)</f>
        <v>16.399999999999999</v>
      </c>
      <c r="M4141" s="20">
        <f>IF(Tabelle1[[#This Row],[Etas 55°C]]=0,0,(Tabelle1[[#This Row],[Etas 35°C]]*0.8+Tabelle1[[#This Row],[Etas 55°C]]*0.2))*2.5</f>
        <v>3.9400000000000004</v>
      </c>
      <c r="N4141" s="21">
        <f>IF(-(Tabelle1[[#This Row],[80%/20% SCOP]]-5.5)/5.5=1,"n.a.",-(Tabelle1[[#This Row],[80%/20% SCOP]]-5.5)/5.5)</f>
        <v>0.28363636363636358</v>
      </c>
    </row>
    <row r="4142" spans="1:14" ht="20.100000000000001" customHeight="1" x14ac:dyDescent="0.25">
      <c r="A4142" s="24">
        <v>16009374</v>
      </c>
      <c r="B4142" s="15" t="s">
        <v>3161</v>
      </c>
      <c r="C4142" s="15" t="s">
        <v>4208</v>
      </c>
      <c r="D4142" s="16" t="s">
        <v>2</v>
      </c>
      <c r="E4142" s="17">
        <v>6</v>
      </c>
      <c r="F4142" s="18">
        <v>1.78</v>
      </c>
      <c r="G4142" s="17">
        <v>6</v>
      </c>
      <c r="H4142" s="18">
        <v>1.34</v>
      </c>
      <c r="I4142" s="16" t="s">
        <v>40</v>
      </c>
      <c r="J4142" s="16" t="s">
        <v>4</v>
      </c>
      <c r="K4142" s="16" t="s">
        <v>4</v>
      </c>
      <c r="L4142" s="19">
        <f>IF(Tabelle1[[#This Row],[Heizleistung (55°C)]]=0,Tabelle1[[#This Row],[Heizleistung (35°C)]],(Tabelle1[[#This Row],[Heizleistung (35°C)]]+Tabelle1[[#This Row],[Heizleistung (55°C)]])/2)</f>
        <v>6</v>
      </c>
      <c r="M4142" s="20">
        <f>IF(Tabelle1[[#This Row],[Etas 55°C]]=0,0,(Tabelle1[[#This Row],[Etas 35°C]]*0.8+Tabelle1[[#This Row],[Etas 55°C]]*0.2))*2.5</f>
        <v>4.2300000000000004</v>
      </c>
      <c r="N4142" s="21">
        <f>IF(-(Tabelle1[[#This Row],[80%/20% SCOP]]-5.5)/5.5=1,"n.a.",-(Tabelle1[[#This Row],[80%/20% SCOP]]-5.5)/5.5)</f>
        <v>0.23090909090909084</v>
      </c>
    </row>
    <row r="4143" spans="1:14" ht="20.100000000000001" customHeight="1" x14ac:dyDescent="0.25">
      <c r="A4143" s="24">
        <v>16014260</v>
      </c>
      <c r="B4143" s="15" t="s">
        <v>3161</v>
      </c>
      <c r="C4143" s="15" t="s">
        <v>4209</v>
      </c>
      <c r="D4143" s="16" t="s">
        <v>2</v>
      </c>
      <c r="E4143" s="17">
        <v>7.8</v>
      </c>
      <c r="F4143" s="18">
        <v>1.82</v>
      </c>
      <c r="G4143" s="17">
        <v>7.5</v>
      </c>
      <c r="H4143" s="18">
        <v>1.34</v>
      </c>
      <c r="I4143" s="16" t="s">
        <v>40</v>
      </c>
      <c r="J4143" s="16" t="s">
        <v>4</v>
      </c>
      <c r="K4143" s="16" t="s">
        <v>4</v>
      </c>
      <c r="L4143" s="19">
        <f>IF(Tabelle1[[#This Row],[Heizleistung (55°C)]]=0,Tabelle1[[#This Row],[Heizleistung (35°C)]],(Tabelle1[[#This Row],[Heizleistung (35°C)]]+Tabelle1[[#This Row],[Heizleistung (55°C)]])/2)</f>
        <v>7.65</v>
      </c>
      <c r="M4143" s="20">
        <f>IF(Tabelle1[[#This Row],[Etas 55°C]]=0,0,(Tabelle1[[#This Row],[Etas 35°C]]*0.8+Tabelle1[[#This Row],[Etas 55°C]]*0.2))*2.5</f>
        <v>4.3100000000000005</v>
      </c>
      <c r="N4143" s="21">
        <f>IF(-(Tabelle1[[#This Row],[80%/20% SCOP]]-5.5)/5.5=1,"n.a.",-(Tabelle1[[#This Row],[80%/20% SCOP]]-5.5)/5.5)</f>
        <v>0.21636363636363629</v>
      </c>
    </row>
    <row r="4144" spans="1:14" ht="20.100000000000001" customHeight="1" x14ac:dyDescent="0.25">
      <c r="A4144" s="24">
        <v>16008840</v>
      </c>
      <c r="B4144" s="15" t="s">
        <v>3161</v>
      </c>
      <c r="C4144" s="15" t="s">
        <v>4210</v>
      </c>
      <c r="D4144" s="16" t="s">
        <v>2</v>
      </c>
      <c r="E4144" s="17">
        <v>341.43</v>
      </c>
      <c r="F4144" s="18">
        <v>1.56</v>
      </c>
      <c r="G4144" s="17"/>
      <c r="H4144" s="16"/>
      <c r="I4144" s="16" t="s">
        <v>130</v>
      </c>
      <c r="J4144" s="16" t="s">
        <v>15</v>
      </c>
      <c r="K4144" s="16" t="s">
        <v>4</v>
      </c>
      <c r="L4144" s="19">
        <f>IF(Tabelle1[[#This Row],[Heizleistung (55°C)]]=0,Tabelle1[[#This Row],[Heizleistung (35°C)]],(Tabelle1[[#This Row],[Heizleistung (35°C)]]+Tabelle1[[#This Row],[Heizleistung (55°C)]])/2)</f>
        <v>341.43</v>
      </c>
      <c r="M4144" s="20">
        <f>IF(Tabelle1[[#This Row],[Etas 55°C]]=0,0,(Tabelle1[[#This Row],[Etas 35°C]]*0.8+Tabelle1[[#This Row],[Etas 55°C]]*0.2))*2.5</f>
        <v>0</v>
      </c>
      <c r="N4144" s="21" t="str">
        <f>IF(-(Tabelle1[[#This Row],[80%/20% SCOP]]-5.5)/5.5=1,"n.a.",-(Tabelle1[[#This Row],[80%/20% SCOP]]-5.5)/5.5)</f>
        <v>n.a.</v>
      </c>
    </row>
    <row r="4145" spans="1:14" ht="20.100000000000001" customHeight="1" x14ac:dyDescent="0.25">
      <c r="A4145" s="24">
        <v>16008093</v>
      </c>
      <c r="B4145" s="15" t="s">
        <v>3161</v>
      </c>
      <c r="C4145" s="15" t="s">
        <v>4211</v>
      </c>
      <c r="D4145" s="16" t="s">
        <v>2</v>
      </c>
      <c r="E4145" s="17">
        <v>543.53</v>
      </c>
      <c r="F4145" s="18">
        <v>1.47</v>
      </c>
      <c r="G4145" s="17"/>
      <c r="H4145" s="16"/>
      <c r="I4145" s="16" t="s">
        <v>355</v>
      </c>
      <c r="J4145" s="16" t="s">
        <v>15</v>
      </c>
      <c r="K4145" s="16" t="s">
        <v>4</v>
      </c>
      <c r="L4145" s="19">
        <f>IF(Tabelle1[[#This Row],[Heizleistung (55°C)]]=0,Tabelle1[[#This Row],[Heizleistung (35°C)]],(Tabelle1[[#This Row],[Heizleistung (35°C)]]+Tabelle1[[#This Row],[Heizleistung (55°C)]])/2)</f>
        <v>543.53</v>
      </c>
      <c r="M4145" s="20">
        <f>IF(Tabelle1[[#This Row],[Etas 55°C]]=0,0,(Tabelle1[[#This Row],[Etas 35°C]]*0.8+Tabelle1[[#This Row],[Etas 55°C]]*0.2))*2.5</f>
        <v>0</v>
      </c>
      <c r="N4145" s="21" t="str">
        <f>IF(-(Tabelle1[[#This Row],[80%/20% SCOP]]-5.5)/5.5=1,"n.a.",-(Tabelle1[[#This Row],[80%/20% SCOP]]-5.5)/5.5)</f>
        <v>n.a.</v>
      </c>
    </row>
    <row r="4146" spans="1:14" ht="20.100000000000001" customHeight="1" x14ac:dyDescent="0.25">
      <c r="A4146" s="24">
        <v>16014173</v>
      </c>
      <c r="B4146" s="15" t="s">
        <v>3161</v>
      </c>
      <c r="C4146" s="15" t="s">
        <v>4212</v>
      </c>
      <c r="D4146" s="16" t="s">
        <v>2</v>
      </c>
      <c r="E4146" s="17">
        <v>4</v>
      </c>
      <c r="F4146" s="18">
        <v>1.91</v>
      </c>
      <c r="G4146" s="17">
        <v>3.6</v>
      </c>
      <c r="H4146" s="18">
        <v>1.3</v>
      </c>
      <c r="I4146" s="16" t="s">
        <v>40</v>
      </c>
      <c r="J4146" s="16" t="s">
        <v>4</v>
      </c>
      <c r="K4146" s="16" t="s">
        <v>4</v>
      </c>
      <c r="L4146" s="19">
        <f>IF(Tabelle1[[#This Row],[Heizleistung (55°C)]]=0,Tabelle1[[#This Row],[Heizleistung (35°C)]],(Tabelle1[[#This Row],[Heizleistung (35°C)]]+Tabelle1[[#This Row],[Heizleistung (55°C)]])/2)</f>
        <v>3.8</v>
      </c>
      <c r="M4146" s="20">
        <f>IF(Tabelle1[[#This Row],[Etas 55°C]]=0,0,(Tabelle1[[#This Row],[Etas 35°C]]*0.8+Tabelle1[[#This Row],[Etas 55°C]]*0.2))*2.5</f>
        <v>4.47</v>
      </c>
      <c r="N4146" s="21">
        <f>IF(-(Tabelle1[[#This Row],[80%/20% SCOP]]-5.5)/5.5=1,"n.a.",-(Tabelle1[[#This Row],[80%/20% SCOP]]-5.5)/5.5)</f>
        <v>0.18727272727272731</v>
      </c>
    </row>
    <row r="4147" spans="1:14" ht="20.100000000000001" customHeight="1" x14ac:dyDescent="0.25">
      <c r="A4147" s="24">
        <v>16007819</v>
      </c>
      <c r="B4147" s="15" t="s">
        <v>3161</v>
      </c>
      <c r="C4147" s="15" t="s">
        <v>4213</v>
      </c>
      <c r="D4147" s="16" t="s">
        <v>2</v>
      </c>
      <c r="E4147" s="17">
        <v>208.39</v>
      </c>
      <c r="F4147" s="18">
        <v>1.46</v>
      </c>
      <c r="G4147" s="17"/>
      <c r="H4147" s="16"/>
      <c r="I4147" s="16" t="s">
        <v>355</v>
      </c>
      <c r="J4147" s="16" t="s">
        <v>15</v>
      </c>
      <c r="K4147" s="16" t="s">
        <v>4</v>
      </c>
      <c r="L4147" s="19">
        <f>IF(Tabelle1[[#This Row],[Heizleistung (55°C)]]=0,Tabelle1[[#This Row],[Heizleistung (35°C)]],(Tabelle1[[#This Row],[Heizleistung (35°C)]]+Tabelle1[[#This Row],[Heizleistung (55°C)]])/2)</f>
        <v>208.39</v>
      </c>
      <c r="M4147" s="20">
        <f>IF(Tabelle1[[#This Row],[Etas 55°C]]=0,0,(Tabelle1[[#This Row],[Etas 35°C]]*0.8+Tabelle1[[#This Row],[Etas 55°C]]*0.2))*2.5</f>
        <v>0</v>
      </c>
      <c r="N4147" s="21" t="str">
        <f>IF(-(Tabelle1[[#This Row],[80%/20% SCOP]]-5.5)/5.5=1,"n.a.",-(Tabelle1[[#This Row],[80%/20% SCOP]]-5.5)/5.5)</f>
        <v>n.a.</v>
      </c>
    </row>
    <row r="4148" spans="1:14" ht="20.100000000000001" customHeight="1" x14ac:dyDescent="0.25">
      <c r="A4148" s="24">
        <v>16009123</v>
      </c>
      <c r="B4148" s="15" t="s">
        <v>3161</v>
      </c>
      <c r="C4148" s="15" t="s">
        <v>4214</v>
      </c>
      <c r="D4148" s="16" t="s">
        <v>2</v>
      </c>
      <c r="E4148" s="17">
        <v>5.0999999999999996</v>
      </c>
      <c r="F4148" s="18">
        <v>1.87</v>
      </c>
      <c r="G4148" s="17">
        <v>4.5999999999999996</v>
      </c>
      <c r="H4148" s="18">
        <v>1.32</v>
      </c>
      <c r="I4148" s="16" t="s">
        <v>40</v>
      </c>
      <c r="J4148" s="16" t="s">
        <v>4</v>
      </c>
      <c r="K4148" s="16" t="s">
        <v>4</v>
      </c>
      <c r="L4148" s="19">
        <f>IF(Tabelle1[[#This Row],[Heizleistung (55°C)]]=0,Tabelle1[[#This Row],[Heizleistung (35°C)]],(Tabelle1[[#This Row],[Heizleistung (35°C)]]+Tabelle1[[#This Row],[Heizleistung (55°C)]])/2)</f>
        <v>4.8499999999999996</v>
      </c>
      <c r="M4148" s="20">
        <f>IF(Tabelle1[[#This Row],[Etas 55°C]]=0,0,(Tabelle1[[#This Row],[Etas 35°C]]*0.8+Tabelle1[[#This Row],[Etas 55°C]]*0.2))*2.5</f>
        <v>4.4000000000000004</v>
      </c>
      <c r="N4148" s="21">
        <f>IF(-(Tabelle1[[#This Row],[80%/20% SCOP]]-5.5)/5.5=1,"n.a.",-(Tabelle1[[#This Row],[80%/20% SCOP]]-5.5)/5.5)</f>
        <v>0.19999999999999993</v>
      </c>
    </row>
    <row r="4149" spans="1:14" ht="20.100000000000001" customHeight="1" x14ac:dyDescent="0.25">
      <c r="A4149" s="24">
        <v>16008245</v>
      </c>
      <c r="B4149" s="15" t="s">
        <v>3161</v>
      </c>
      <c r="C4149" s="15" t="s">
        <v>4215</v>
      </c>
      <c r="D4149" s="16" t="s">
        <v>2</v>
      </c>
      <c r="E4149" s="17">
        <v>380.03</v>
      </c>
      <c r="F4149" s="18">
        <v>1.57</v>
      </c>
      <c r="G4149" s="17"/>
      <c r="H4149" s="16"/>
      <c r="I4149" s="16" t="s">
        <v>355</v>
      </c>
      <c r="J4149" s="16" t="s">
        <v>15</v>
      </c>
      <c r="K4149" s="16" t="s">
        <v>4</v>
      </c>
      <c r="L4149" s="19">
        <f>IF(Tabelle1[[#This Row],[Heizleistung (55°C)]]=0,Tabelle1[[#This Row],[Heizleistung (35°C)]],(Tabelle1[[#This Row],[Heizleistung (35°C)]]+Tabelle1[[#This Row],[Heizleistung (55°C)]])/2)</f>
        <v>380.03</v>
      </c>
      <c r="M4149" s="20">
        <f>IF(Tabelle1[[#This Row],[Etas 55°C]]=0,0,(Tabelle1[[#This Row],[Etas 35°C]]*0.8+Tabelle1[[#This Row],[Etas 55°C]]*0.2))*2.5</f>
        <v>0</v>
      </c>
      <c r="N4149" s="21" t="str">
        <f>IF(-(Tabelle1[[#This Row],[80%/20% SCOP]]-5.5)/5.5=1,"n.a.",-(Tabelle1[[#This Row],[80%/20% SCOP]]-5.5)/5.5)</f>
        <v>n.a.</v>
      </c>
    </row>
    <row r="4150" spans="1:14" ht="20.100000000000001" customHeight="1" x14ac:dyDescent="0.25">
      <c r="A4150" s="24">
        <v>16008690</v>
      </c>
      <c r="B4150" s="15" t="s">
        <v>3161</v>
      </c>
      <c r="C4150" s="15" t="s">
        <v>4216</v>
      </c>
      <c r="D4150" s="16" t="s">
        <v>2</v>
      </c>
      <c r="E4150" s="17">
        <v>415.56</v>
      </c>
      <c r="F4150" s="18">
        <v>1.55</v>
      </c>
      <c r="G4150" s="17"/>
      <c r="H4150" s="16"/>
      <c r="I4150" s="16" t="s">
        <v>130</v>
      </c>
      <c r="J4150" s="16" t="s">
        <v>15</v>
      </c>
      <c r="K4150" s="16" t="s">
        <v>4</v>
      </c>
      <c r="L4150" s="19">
        <f>IF(Tabelle1[[#This Row],[Heizleistung (55°C)]]=0,Tabelle1[[#This Row],[Heizleistung (35°C)]],(Tabelle1[[#This Row],[Heizleistung (35°C)]]+Tabelle1[[#This Row],[Heizleistung (55°C)]])/2)</f>
        <v>415.56</v>
      </c>
      <c r="M4150" s="20">
        <f>IF(Tabelle1[[#This Row],[Etas 55°C]]=0,0,(Tabelle1[[#This Row],[Etas 35°C]]*0.8+Tabelle1[[#This Row],[Etas 55°C]]*0.2))*2.5</f>
        <v>0</v>
      </c>
      <c r="N4150" s="21" t="str">
        <f>IF(-(Tabelle1[[#This Row],[80%/20% SCOP]]-5.5)/5.5=1,"n.a.",-(Tabelle1[[#This Row],[80%/20% SCOP]]-5.5)/5.5)</f>
        <v>n.a.</v>
      </c>
    </row>
    <row r="4151" spans="1:14" ht="20.100000000000001" customHeight="1" x14ac:dyDescent="0.25">
      <c r="A4151" s="24">
        <v>16008112</v>
      </c>
      <c r="B4151" s="15" t="s">
        <v>3161</v>
      </c>
      <c r="C4151" s="15" t="s">
        <v>4217</v>
      </c>
      <c r="D4151" s="16" t="s">
        <v>2</v>
      </c>
      <c r="E4151" s="17">
        <v>387.88</v>
      </c>
      <c r="F4151" s="18">
        <v>1.54</v>
      </c>
      <c r="G4151" s="17"/>
      <c r="H4151" s="16"/>
      <c r="I4151" s="16" t="s">
        <v>3166</v>
      </c>
      <c r="J4151" s="16" t="s">
        <v>15</v>
      </c>
      <c r="K4151" s="16" t="s">
        <v>4</v>
      </c>
      <c r="L4151" s="19">
        <f>IF(Tabelle1[[#This Row],[Heizleistung (55°C)]]=0,Tabelle1[[#This Row],[Heizleistung (35°C)]],(Tabelle1[[#This Row],[Heizleistung (35°C)]]+Tabelle1[[#This Row],[Heizleistung (55°C)]])/2)</f>
        <v>387.88</v>
      </c>
      <c r="M4151" s="20">
        <f>IF(Tabelle1[[#This Row],[Etas 55°C]]=0,0,(Tabelle1[[#This Row],[Etas 35°C]]*0.8+Tabelle1[[#This Row],[Etas 55°C]]*0.2))*2.5</f>
        <v>0</v>
      </c>
      <c r="N4151" s="21" t="str">
        <f>IF(-(Tabelle1[[#This Row],[80%/20% SCOP]]-5.5)/5.5=1,"n.a.",-(Tabelle1[[#This Row],[80%/20% SCOP]]-5.5)/5.5)</f>
        <v>n.a.</v>
      </c>
    </row>
    <row r="4152" spans="1:14" ht="20.100000000000001" customHeight="1" x14ac:dyDescent="0.25">
      <c r="A4152" s="24">
        <v>16008042</v>
      </c>
      <c r="B4152" s="15" t="s">
        <v>3161</v>
      </c>
      <c r="C4152" s="15" t="s">
        <v>4218</v>
      </c>
      <c r="D4152" s="16" t="s">
        <v>2</v>
      </c>
      <c r="E4152" s="17">
        <v>466.98</v>
      </c>
      <c r="F4152" s="18">
        <v>1.55</v>
      </c>
      <c r="G4152" s="17"/>
      <c r="H4152" s="16"/>
      <c r="I4152" s="16" t="s">
        <v>130</v>
      </c>
      <c r="J4152" s="16" t="s">
        <v>15</v>
      </c>
      <c r="K4152" s="16" t="s">
        <v>4</v>
      </c>
      <c r="L4152" s="19">
        <f>IF(Tabelle1[[#This Row],[Heizleistung (55°C)]]=0,Tabelle1[[#This Row],[Heizleistung (35°C)]],(Tabelle1[[#This Row],[Heizleistung (35°C)]]+Tabelle1[[#This Row],[Heizleistung (55°C)]])/2)</f>
        <v>466.98</v>
      </c>
      <c r="M4152" s="20">
        <f>IF(Tabelle1[[#This Row],[Etas 55°C]]=0,0,(Tabelle1[[#This Row],[Etas 35°C]]*0.8+Tabelle1[[#This Row],[Etas 55°C]]*0.2))*2.5</f>
        <v>0</v>
      </c>
      <c r="N4152" s="21" t="str">
        <f>IF(-(Tabelle1[[#This Row],[80%/20% SCOP]]-5.5)/5.5=1,"n.a.",-(Tabelle1[[#This Row],[80%/20% SCOP]]-5.5)/5.5)</f>
        <v>n.a.</v>
      </c>
    </row>
    <row r="4153" spans="1:14" ht="20.100000000000001" customHeight="1" x14ac:dyDescent="0.25">
      <c r="A4153" s="24">
        <v>16008911</v>
      </c>
      <c r="B4153" s="15" t="s">
        <v>3161</v>
      </c>
      <c r="C4153" s="15" t="s">
        <v>4219</v>
      </c>
      <c r="D4153" s="16" t="s">
        <v>2</v>
      </c>
      <c r="E4153" s="17">
        <v>467.41</v>
      </c>
      <c r="F4153" s="18">
        <v>1.5</v>
      </c>
      <c r="G4153" s="17"/>
      <c r="H4153" s="16"/>
      <c r="I4153" s="16" t="s">
        <v>3166</v>
      </c>
      <c r="J4153" s="16" t="s">
        <v>15</v>
      </c>
      <c r="K4153" s="16" t="s">
        <v>4</v>
      </c>
      <c r="L4153" s="19">
        <f>IF(Tabelle1[[#This Row],[Heizleistung (55°C)]]=0,Tabelle1[[#This Row],[Heizleistung (35°C)]],(Tabelle1[[#This Row],[Heizleistung (35°C)]]+Tabelle1[[#This Row],[Heizleistung (55°C)]])/2)</f>
        <v>467.41</v>
      </c>
      <c r="M4153" s="20">
        <f>IF(Tabelle1[[#This Row],[Etas 55°C]]=0,0,(Tabelle1[[#This Row],[Etas 35°C]]*0.8+Tabelle1[[#This Row],[Etas 55°C]]*0.2))*2.5</f>
        <v>0</v>
      </c>
      <c r="N4153" s="21" t="str">
        <f>IF(-(Tabelle1[[#This Row],[80%/20% SCOP]]-5.5)/5.5=1,"n.a.",-(Tabelle1[[#This Row],[80%/20% SCOP]]-5.5)/5.5)</f>
        <v>n.a.</v>
      </c>
    </row>
    <row r="4154" spans="1:14" ht="20.100000000000001" customHeight="1" x14ac:dyDescent="0.25">
      <c r="A4154" s="24">
        <v>16008765</v>
      </c>
      <c r="B4154" s="15" t="s">
        <v>3161</v>
      </c>
      <c r="C4154" s="15" t="s">
        <v>4220</v>
      </c>
      <c r="D4154" s="16" t="s">
        <v>2</v>
      </c>
      <c r="E4154" s="17">
        <v>362.87</v>
      </c>
      <c r="F4154" s="18">
        <v>1.5</v>
      </c>
      <c r="G4154" s="17"/>
      <c r="H4154" s="16"/>
      <c r="I4154" s="16" t="s">
        <v>130</v>
      </c>
      <c r="J4154" s="16" t="s">
        <v>15</v>
      </c>
      <c r="K4154" s="16" t="s">
        <v>4</v>
      </c>
      <c r="L4154" s="19">
        <f>IF(Tabelle1[[#This Row],[Heizleistung (55°C)]]=0,Tabelle1[[#This Row],[Heizleistung (35°C)]],(Tabelle1[[#This Row],[Heizleistung (35°C)]]+Tabelle1[[#This Row],[Heizleistung (55°C)]])/2)</f>
        <v>362.87</v>
      </c>
      <c r="M4154" s="20">
        <f>IF(Tabelle1[[#This Row],[Etas 55°C]]=0,0,(Tabelle1[[#This Row],[Etas 35°C]]*0.8+Tabelle1[[#This Row],[Etas 55°C]]*0.2))*2.5</f>
        <v>0</v>
      </c>
      <c r="N4154" s="21" t="str">
        <f>IF(-(Tabelle1[[#This Row],[80%/20% SCOP]]-5.5)/5.5=1,"n.a.",-(Tabelle1[[#This Row],[80%/20% SCOP]]-5.5)/5.5)</f>
        <v>n.a.</v>
      </c>
    </row>
    <row r="4155" spans="1:14" ht="20.100000000000001" customHeight="1" x14ac:dyDescent="0.25">
      <c r="A4155" s="24">
        <v>16008810</v>
      </c>
      <c r="B4155" s="15" t="s">
        <v>3161</v>
      </c>
      <c r="C4155" s="15" t="s">
        <v>4221</v>
      </c>
      <c r="D4155" s="16" t="s">
        <v>2</v>
      </c>
      <c r="E4155" s="17">
        <v>323.22000000000003</v>
      </c>
      <c r="F4155" s="18">
        <v>1.46</v>
      </c>
      <c r="G4155" s="17"/>
      <c r="H4155" s="16"/>
      <c r="I4155" s="16" t="s">
        <v>355</v>
      </c>
      <c r="J4155" s="16" t="s">
        <v>15</v>
      </c>
      <c r="K4155" s="16" t="s">
        <v>4</v>
      </c>
      <c r="L4155" s="19">
        <f>IF(Tabelle1[[#This Row],[Heizleistung (55°C)]]=0,Tabelle1[[#This Row],[Heizleistung (35°C)]],(Tabelle1[[#This Row],[Heizleistung (35°C)]]+Tabelle1[[#This Row],[Heizleistung (55°C)]])/2)</f>
        <v>323.22000000000003</v>
      </c>
      <c r="M4155" s="20">
        <f>IF(Tabelle1[[#This Row],[Etas 55°C]]=0,0,(Tabelle1[[#This Row],[Etas 35°C]]*0.8+Tabelle1[[#This Row],[Etas 55°C]]*0.2))*2.5</f>
        <v>0</v>
      </c>
      <c r="N4155" s="21" t="str">
        <f>IF(-(Tabelle1[[#This Row],[80%/20% SCOP]]-5.5)/5.5=1,"n.a.",-(Tabelle1[[#This Row],[80%/20% SCOP]]-5.5)/5.5)</f>
        <v>n.a.</v>
      </c>
    </row>
    <row r="4156" spans="1:14" ht="20.100000000000001" customHeight="1" x14ac:dyDescent="0.25">
      <c r="A4156" s="24">
        <v>16014308</v>
      </c>
      <c r="B4156" s="15" t="s">
        <v>3161</v>
      </c>
      <c r="C4156" s="15" t="s">
        <v>4222</v>
      </c>
      <c r="D4156" s="16" t="s">
        <v>2</v>
      </c>
      <c r="E4156" s="17">
        <v>12.1</v>
      </c>
      <c r="F4156" s="18">
        <v>1.79</v>
      </c>
      <c r="G4156" s="17">
        <v>12.1</v>
      </c>
      <c r="H4156" s="18">
        <v>1.32</v>
      </c>
      <c r="I4156" s="16" t="s">
        <v>40</v>
      </c>
      <c r="J4156" s="16" t="s">
        <v>4</v>
      </c>
      <c r="K4156" s="16" t="s">
        <v>4</v>
      </c>
      <c r="L4156" s="19">
        <f>IF(Tabelle1[[#This Row],[Heizleistung (55°C)]]=0,Tabelle1[[#This Row],[Heizleistung (35°C)]],(Tabelle1[[#This Row],[Heizleistung (35°C)]]+Tabelle1[[#This Row],[Heizleistung (55°C)]])/2)</f>
        <v>12.1</v>
      </c>
      <c r="M4156" s="20">
        <f>IF(Tabelle1[[#This Row],[Etas 55°C]]=0,0,(Tabelle1[[#This Row],[Etas 35°C]]*0.8+Tabelle1[[#This Row],[Etas 55°C]]*0.2))*2.5</f>
        <v>4.24</v>
      </c>
      <c r="N4156" s="21">
        <f>IF(-(Tabelle1[[#This Row],[80%/20% SCOP]]-5.5)/5.5=1,"n.a.",-(Tabelle1[[#This Row],[80%/20% SCOP]]-5.5)/5.5)</f>
        <v>0.22909090909090904</v>
      </c>
    </row>
    <row r="4157" spans="1:14" ht="20.100000000000001" customHeight="1" x14ac:dyDescent="0.25">
      <c r="A4157" s="24">
        <v>16008916</v>
      </c>
      <c r="B4157" s="15" t="s">
        <v>3161</v>
      </c>
      <c r="C4157" s="15" t="s">
        <v>4223</v>
      </c>
      <c r="D4157" s="16" t="s">
        <v>2</v>
      </c>
      <c r="E4157" s="17">
        <v>438.56</v>
      </c>
      <c r="F4157" s="18">
        <v>1.59</v>
      </c>
      <c r="G4157" s="17"/>
      <c r="H4157" s="16"/>
      <c r="I4157" s="16" t="s">
        <v>130</v>
      </c>
      <c r="J4157" s="16" t="s">
        <v>15</v>
      </c>
      <c r="K4157" s="16" t="s">
        <v>4</v>
      </c>
      <c r="L4157" s="19">
        <f>IF(Tabelle1[[#This Row],[Heizleistung (55°C)]]=0,Tabelle1[[#This Row],[Heizleistung (35°C)]],(Tabelle1[[#This Row],[Heizleistung (35°C)]]+Tabelle1[[#This Row],[Heizleistung (55°C)]])/2)</f>
        <v>438.56</v>
      </c>
      <c r="M4157" s="20">
        <f>IF(Tabelle1[[#This Row],[Etas 55°C]]=0,0,(Tabelle1[[#This Row],[Etas 35°C]]*0.8+Tabelle1[[#This Row],[Etas 55°C]]*0.2))*2.5</f>
        <v>0</v>
      </c>
      <c r="N4157" s="21" t="str">
        <f>IF(-(Tabelle1[[#This Row],[80%/20% SCOP]]-5.5)/5.5=1,"n.a.",-(Tabelle1[[#This Row],[80%/20% SCOP]]-5.5)/5.5)</f>
        <v>n.a.</v>
      </c>
    </row>
    <row r="4158" spans="1:14" ht="20.100000000000001" customHeight="1" x14ac:dyDescent="0.25">
      <c r="A4158" s="24">
        <v>16014253</v>
      </c>
      <c r="B4158" s="15" t="s">
        <v>3161</v>
      </c>
      <c r="C4158" s="15" t="s">
        <v>4224</v>
      </c>
      <c r="D4158" s="16" t="s">
        <v>2</v>
      </c>
      <c r="E4158" s="17">
        <v>7.8</v>
      </c>
      <c r="F4158" s="18">
        <v>1.82</v>
      </c>
      <c r="G4158" s="17">
        <v>7.5</v>
      </c>
      <c r="H4158" s="18">
        <v>1.34</v>
      </c>
      <c r="I4158" s="16" t="s">
        <v>40</v>
      </c>
      <c r="J4158" s="16" t="s">
        <v>4</v>
      </c>
      <c r="K4158" s="16" t="s">
        <v>4</v>
      </c>
      <c r="L4158" s="19">
        <f>IF(Tabelle1[[#This Row],[Heizleistung (55°C)]]=0,Tabelle1[[#This Row],[Heizleistung (35°C)]],(Tabelle1[[#This Row],[Heizleistung (35°C)]]+Tabelle1[[#This Row],[Heizleistung (55°C)]])/2)</f>
        <v>7.65</v>
      </c>
      <c r="M4158" s="20">
        <f>IF(Tabelle1[[#This Row],[Etas 55°C]]=0,0,(Tabelle1[[#This Row],[Etas 35°C]]*0.8+Tabelle1[[#This Row],[Etas 55°C]]*0.2))*2.5</f>
        <v>4.3100000000000005</v>
      </c>
      <c r="N4158" s="21">
        <f>IF(-(Tabelle1[[#This Row],[80%/20% SCOP]]-5.5)/5.5=1,"n.a.",-(Tabelle1[[#This Row],[80%/20% SCOP]]-5.5)/5.5)</f>
        <v>0.21636363636363629</v>
      </c>
    </row>
    <row r="4159" spans="1:14" ht="20.100000000000001" customHeight="1" x14ac:dyDescent="0.25">
      <c r="A4159" s="24">
        <v>16009156</v>
      </c>
      <c r="B4159" s="15" t="s">
        <v>3161</v>
      </c>
      <c r="C4159" s="15" t="s">
        <v>4225</v>
      </c>
      <c r="D4159" s="16" t="s">
        <v>2</v>
      </c>
      <c r="E4159" s="17">
        <v>17</v>
      </c>
      <c r="F4159" s="18">
        <v>1.65</v>
      </c>
      <c r="G4159" s="17">
        <v>15.8</v>
      </c>
      <c r="H4159" s="18">
        <v>1.28</v>
      </c>
      <c r="I4159" s="16" t="s">
        <v>109</v>
      </c>
      <c r="J4159" s="16" t="s">
        <v>4</v>
      </c>
      <c r="K4159" s="16" t="s">
        <v>4</v>
      </c>
      <c r="L4159" s="19">
        <f>IF(Tabelle1[[#This Row],[Heizleistung (55°C)]]=0,Tabelle1[[#This Row],[Heizleistung (35°C)]],(Tabelle1[[#This Row],[Heizleistung (35°C)]]+Tabelle1[[#This Row],[Heizleistung (55°C)]])/2)</f>
        <v>16.399999999999999</v>
      </c>
      <c r="M4159" s="20">
        <f>IF(Tabelle1[[#This Row],[Etas 55°C]]=0,0,(Tabelle1[[#This Row],[Etas 35°C]]*0.8+Tabelle1[[#This Row],[Etas 55°C]]*0.2))*2.5</f>
        <v>3.9400000000000004</v>
      </c>
      <c r="N4159" s="21">
        <f>IF(-(Tabelle1[[#This Row],[80%/20% SCOP]]-5.5)/5.5=1,"n.a.",-(Tabelle1[[#This Row],[80%/20% SCOP]]-5.5)/5.5)</f>
        <v>0.28363636363636358</v>
      </c>
    </row>
    <row r="4160" spans="1:14" ht="20.100000000000001" customHeight="1" x14ac:dyDescent="0.25">
      <c r="A4160" s="24">
        <v>16009541</v>
      </c>
      <c r="B4160" s="15" t="s">
        <v>3161</v>
      </c>
      <c r="C4160" s="15" t="s">
        <v>4226</v>
      </c>
      <c r="D4160" s="16" t="s">
        <v>2</v>
      </c>
      <c r="E4160" s="17">
        <v>6</v>
      </c>
      <c r="F4160" s="18">
        <v>1.75</v>
      </c>
      <c r="G4160" s="17">
        <v>6</v>
      </c>
      <c r="H4160" s="18">
        <v>1.3</v>
      </c>
      <c r="I4160" s="16" t="s">
        <v>40</v>
      </c>
      <c r="J4160" s="16" t="s">
        <v>4</v>
      </c>
      <c r="K4160" s="16" t="s">
        <v>4</v>
      </c>
      <c r="L4160" s="19">
        <f>IF(Tabelle1[[#This Row],[Heizleistung (55°C)]]=0,Tabelle1[[#This Row],[Heizleistung (35°C)]],(Tabelle1[[#This Row],[Heizleistung (35°C)]]+Tabelle1[[#This Row],[Heizleistung (55°C)]])/2)</f>
        <v>6</v>
      </c>
      <c r="M4160" s="20">
        <f>IF(Tabelle1[[#This Row],[Etas 55°C]]=0,0,(Tabelle1[[#This Row],[Etas 35°C]]*0.8+Tabelle1[[#This Row],[Etas 55°C]]*0.2))*2.5</f>
        <v>4.1500000000000004</v>
      </c>
      <c r="N4160" s="21">
        <f>IF(-(Tabelle1[[#This Row],[80%/20% SCOP]]-5.5)/5.5=1,"n.a.",-(Tabelle1[[#This Row],[80%/20% SCOP]]-5.5)/5.5)</f>
        <v>0.2454545454545454</v>
      </c>
    </row>
    <row r="4161" spans="1:14" ht="20.100000000000001" customHeight="1" x14ac:dyDescent="0.25">
      <c r="A4161" s="24">
        <v>16014342</v>
      </c>
      <c r="B4161" s="15" t="s">
        <v>3161</v>
      </c>
      <c r="C4161" s="15" t="s">
        <v>4227</v>
      </c>
      <c r="D4161" s="16" t="s">
        <v>2</v>
      </c>
      <c r="E4161" s="17">
        <v>10</v>
      </c>
      <c r="F4161" s="18">
        <v>1.86</v>
      </c>
      <c r="G4161" s="17">
        <v>10</v>
      </c>
      <c r="H4161" s="18">
        <v>1.42</v>
      </c>
      <c r="I4161" s="16" t="s">
        <v>40</v>
      </c>
      <c r="J4161" s="16" t="s">
        <v>4</v>
      </c>
      <c r="K4161" s="16" t="s">
        <v>4</v>
      </c>
      <c r="L4161" s="19">
        <f>IF(Tabelle1[[#This Row],[Heizleistung (55°C)]]=0,Tabelle1[[#This Row],[Heizleistung (35°C)]],(Tabelle1[[#This Row],[Heizleistung (35°C)]]+Tabelle1[[#This Row],[Heizleistung (55°C)]])/2)</f>
        <v>10</v>
      </c>
      <c r="M4161" s="20">
        <f>IF(Tabelle1[[#This Row],[Etas 55°C]]=0,0,(Tabelle1[[#This Row],[Etas 35°C]]*0.8+Tabelle1[[#This Row],[Etas 55°C]]*0.2))*2.5</f>
        <v>4.4300000000000006</v>
      </c>
      <c r="N4161" s="21">
        <f>IF(-(Tabelle1[[#This Row],[80%/20% SCOP]]-5.5)/5.5=1,"n.a.",-(Tabelle1[[#This Row],[80%/20% SCOP]]-5.5)/5.5)</f>
        <v>0.19454545454545444</v>
      </c>
    </row>
    <row r="4162" spans="1:14" ht="20.100000000000001" customHeight="1" x14ac:dyDescent="0.25">
      <c r="A4162" s="24">
        <v>16014165</v>
      </c>
      <c r="B4162" s="15" t="s">
        <v>3161</v>
      </c>
      <c r="C4162" s="15" t="s">
        <v>4228</v>
      </c>
      <c r="D4162" s="16" t="s">
        <v>2</v>
      </c>
      <c r="E4162" s="17">
        <v>4</v>
      </c>
      <c r="F4162" s="18">
        <v>1.91</v>
      </c>
      <c r="G4162" s="17">
        <v>3.6</v>
      </c>
      <c r="H4162" s="18">
        <v>1.3</v>
      </c>
      <c r="I4162" s="16" t="s">
        <v>40</v>
      </c>
      <c r="J4162" s="16" t="s">
        <v>4</v>
      </c>
      <c r="K4162" s="16" t="s">
        <v>4</v>
      </c>
      <c r="L4162" s="19">
        <f>IF(Tabelle1[[#This Row],[Heizleistung (55°C)]]=0,Tabelle1[[#This Row],[Heizleistung (35°C)]],(Tabelle1[[#This Row],[Heizleistung (35°C)]]+Tabelle1[[#This Row],[Heizleistung (55°C)]])/2)</f>
        <v>3.8</v>
      </c>
      <c r="M4162" s="20">
        <f>IF(Tabelle1[[#This Row],[Etas 55°C]]=0,0,(Tabelle1[[#This Row],[Etas 35°C]]*0.8+Tabelle1[[#This Row],[Etas 55°C]]*0.2))*2.5</f>
        <v>4.47</v>
      </c>
      <c r="N4162" s="21">
        <f>IF(-(Tabelle1[[#This Row],[80%/20% SCOP]]-5.5)/5.5=1,"n.a.",-(Tabelle1[[#This Row],[80%/20% SCOP]]-5.5)/5.5)</f>
        <v>0.18727272727272731</v>
      </c>
    </row>
    <row r="4163" spans="1:14" ht="20.100000000000001" customHeight="1" x14ac:dyDescent="0.25">
      <c r="A4163" s="24">
        <v>16009359</v>
      </c>
      <c r="B4163" s="15" t="s">
        <v>3161</v>
      </c>
      <c r="C4163" s="15" t="s">
        <v>4229</v>
      </c>
      <c r="D4163" s="16" t="s">
        <v>2</v>
      </c>
      <c r="E4163" s="17">
        <v>6</v>
      </c>
      <c r="F4163" s="18">
        <v>1.78</v>
      </c>
      <c r="G4163" s="17">
        <v>6</v>
      </c>
      <c r="H4163" s="18">
        <v>1.34</v>
      </c>
      <c r="I4163" s="16" t="s">
        <v>40</v>
      </c>
      <c r="J4163" s="16" t="s">
        <v>4</v>
      </c>
      <c r="K4163" s="16" t="s">
        <v>4</v>
      </c>
      <c r="L4163" s="19">
        <f>IF(Tabelle1[[#This Row],[Heizleistung (55°C)]]=0,Tabelle1[[#This Row],[Heizleistung (35°C)]],(Tabelle1[[#This Row],[Heizleistung (35°C)]]+Tabelle1[[#This Row],[Heizleistung (55°C)]])/2)</f>
        <v>6</v>
      </c>
      <c r="M4163" s="20">
        <f>IF(Tabelle1[[#This Row],[Etas 55°C]]=0,0,(Tabelle1[[#This Row],[Etas 35°C]]*0.8+Tabelle1[[#This Row],[Etas 55°C]]*0.2))*2.5</f>
        <v>4.2300000000000004</v>
      </c>
      <c r="N4163" s="21">
        <f>IF(-(Tabelle1[[#This Row],[80%/20% SCOP]]-5.5)/5.5=1,"n.a.",-(Tabelle1[[#This Row],[80%/20% SCOP]]-5.5)/5.5)</f>
        <v>0.23090909090909084</v>
      </c>
    </row>
    <row r="4164" spans="1:14" ht="20.100000000000001" customHeight="1" x14ac:dyDescent="0.25">
      <c r="A4164" s="24">
        <v>16014226</v>
      </c>
      <c r="B4164" s="15" t="s">
        <v>3161</v>
      </c>
      <c r="C4164" s="15" t="s">
        <v>4230</v>
      </c>
      <c r="D4164" s="16" t="s">
        <v>2</v>
      </c>
      <c r="E4164" s="17">
        <v>6.6</v>
      </c>
      <c r="F4164" s="18">
        <v>1.83</v>
      </c>
      <c r="G4164" s="17">
        <v>7</v>
      </c>
      <c r="H4164" s="18">
        <v>1.33</v>
      </c>
      <c r="I4164" s="16" t="s">
        <v>40</v>
      </c>
      <c r="J4164" s="16" t="s">
        <v>4</v>
      </c>
      <c r="K4164" s="16" t="s">
        <v>4</v>
      </c>
      <c r="L4164" s="19">
        <f>IF(Tabelle1[[#This Row],[Heizleistung (55°C)]]=0,Tabelle1[[#This Row],[Heizleistung (35°C)]],(Tabelle1[[#This Row],[Heizleistung (35°C)]]+Tabelle1[[#This Row],[Heizleistung (55°C)]])/2)</f>
        <v>6.8</v>
      </c>
      <c r="M4164" s="20">
        <f>IF(Tabelle1[[#This Row],[Etas 55°C]]=0,0,(Tabelle1[[#This Row],[Etas 35°C]]*0.8+Tabelle1[[#This Row],[Etas 55°C]]*0.2))*2.5</f>
        <v>4.3250000000000002</v>
      </c>
      <c r="N4164" s="21">
        <f>IF(-(Tabelle1[[#This Row],[80%/20% SCOP]]-5.5)/5.5=1,"n.a.",-(Tabelle1[[#This Row],[80%/20% SCOP]]-5.5)/5.5)</f>
        <v>0.2136363636363636</v>
      </c>
    </row>
    <row r="4165" spans="1:14" ht="20.100000000000001" customHeight="1" x14ac:dyDescent="0.25">
      <c r="A4165" s="24">
        <v>16008086</v>
      </c>
      <c r="B4165" s="15" t="s">
        <v>3161</v>
      </c>
      <c r="C4165" s="15" t="s">
        <v>4231</v>
      </c>
      <c r="D4165" s="16" t="s">
        <v>2</v>
      </c>
      <c r="E4165" s="17">
        <v>297.13</v>
      </c>
      <c r="F4165" s="18">
        <v>1.55</v>
      </c>
      <c r="G4165" s="17"/>
      <c r="H4165" s="16"/>
      <c r="I4165" s="16" t="s">
        <v>355</v>
      </c>
      <c r="J4165" s="16" t="s">
        <v>15</v>
      </c>
      <c r="K4165" s="16" t="s">
        <v>4</v>
      </c>
      <c r="L4165" s="19">
        <f>IF(Tabelle1[[#This Row],[Heizleistung (55°C)]]=0,Tabelle1[[#This Row],[Heizleistung (35°C)]],(Tabelle1[[#This Row],[Heizleistung (35°C)]]+Tabelle1[[#This Row],[Heizleistung (55°C)]])/2)</f>
        <v>297.13</v>
      </c>
      <c r="M4165" s="20">
        <f>IF(Tabelle1[[#This Row],[Etas 55°C]]=0,0,(Tabelle1[[#This Row],[Etas 35°C]]*0.8+Tabelle1[[#This Row],[Etas 55°C]]*0.2))*2.5</f>
        <v>0</v>
      </c>
      <c r="N4165" s="21" t="str">
        <f>IF(-(Tabelle1[[#This Row],[80%/20% SCOP]]-5.5)/5.5=1,"n.a.",-(Tabelle1[[#This Row],[80%/20% SCOP]]-5.5)/5.5)</f>
        <v>n.a.</v>
      </c>
    </row>
    <row r="4166" spans="1:14" ht="20.100000000000001" customHeight="1" x14ac:dyDescent="0.25">
      <c r="A4166" s="24">
        <v>16014277</v>
      </c>
      <c r="B4166" s="15" t="s">
        <v>3161</v>
      </c>
      <c r="C4166" s="15" t="s">
        <v>4232</v>
      </c>
      <c r="D4166" s="16" t="s">
        <v>2</v>
      </c>
      <c r="E4166" s="17">
        <v>6</v>
      </c>
      <c r="F4166" s="18">
        <v>1.85</v>
      </c>
      <c r="G4166" s="17">
        <v>6</v>
      </c>
      <c r="H4166" s="18">
        <v>1.28</v>
      </c>
      <c r="I4166" s="16" t="s">
        <v>40</v>
      </c>
      <c r="J4166" s="16" t="s">
        <v>4</v>
      </c>
      <c r="K4166" s="16" t="s">
        <v>4</v>
      </c>
      <c r="L4166" s="19">
        <f>IF(Tabelle1[[#This Row],[Heizleistung (55°C)]]=0,Tabelle1[[#This Row],[Heizleistung (35°C)]],(Tabelle1[[#This Row],[Heizleistung (35°C)]]+Tabelle1[[#This Row],[Heizleistung (55°C)]])/2)</f>
        <v>6</v>
      </c>
      <c r="M4166" s="20">
        <f>IF(Tabelle1[[#This Row],[Etas 55°C]]=0,0,(Tabelle1[[#This Row],[Etas 35°C]]*0.8+Tabelle1[[#This Row],[Etas 55°C]]*0.2))*2.5</f>
        <v>4.3400000000000007</v>
      </c>
      <c r="N4166" s="21">
        <f>IF(-(Tabelle1[[#This Row],[80%/20% SCOP]]-5.5)/5.5=1,"n.a.",-(Tabelle1[[#This Row],[80%/20% SCOP]]-5.5)/5.5)</f>
        <v>0.21090909090909077</v>
      </c>
    </row>
    <row r="4167" spans="1:14" ht="20.100000000000001" customHeight="1" x14ac:dyDescent="0.25">
      <c r="A4167" s="24">
        <v>16009485</v>
      </c>
      <c r="B4167" s="15" t="s">
        <v>3161</v>
      </c>
      <c r="C4167" s="15" t="s">
        <v>4233</v>
      </c>
      <c r="D4167" s="16" t="s">
        <v>2</v>
      </c>
      <c r="E4167" s="17">
        <v>12</v>
      </c>
      <c r="F4167" s="18">
        <v>1.76</v>
      </c>
      <c r="G4167" s="17">
        <v>12</v>
      </c>
      <c r="H4167" s="18">
        <v>1.28</v>
      </c>
      <c r="I4167" s="16" t="s">
        <v>40</v>
      </c>
      <c r="J4167" s="16" t="s">
        <v>4</v>
      </c>
      <c r="K4167" s="16" t="s">
        <v>4</v>
      </c>
      <c r="L4167" s="19">
        <f>IF(Tabelle1[[#This Row],[Heizleistung (55°C)]]=0,Tabelle1[[#This Row],[Heizleistung (35°C)]],(Tabelle1[[#This Row],[Heizleistung (35°C)]]+Tabelle1[[#This Row],[Heizleistung (55°C)]])/2)</f>
        <v>12</v>
      </c>
      <c r="M4167" s="20">
        <f>IF(Tabelle1[[#This Row],[Etas 55°C]]=0,0,(Tabelle1[[#This Row],[Etas 35°C]]*0.8+Tabelle1[[#This Row],[Etas 55°C]]*0.2))*2.5</f>
        <v>4.16</v>
      </c>
      <c r="N4167" s="21">
        <f>IF(-(Tabelle1[[#This Row],[80%/20% SCOP]]-5.5)/5.5=1,"n.a.",-(Tabelle1[[#This Row],[80%/20% SCOP]]-5.5)/5.5)</f>
        <v>0.24363636363636362</v>
      </c>
    </row>
    <row r="4168" spans="1:14" ht="20.100000000000001" customHeight="1" x14ac:dyDescent="0.25">
      <c r="A4168" s="24">
        <v>16009472</v>
      </c>
      <c r="B4168" s="15" t="s">
        <v>3161</v>
      </c>
      <c r="C4168" s="15" t="s">
        <v>4234</v>
      </c>
      <c r="D4168" s="16" t="s">
        <v>2</v>
      </c>
      <c r="E4168" s="17">
        <v>12</v>
      </c>
      <c r="F4168" s="18">
        <v>1.77</v>
      </c>
      <c r="G4168" s="17">
        <v>12</v>
      </c>
      <c r="H4168" s="18">
        <v>1.34</v>
      </c>
      <c r="I4168" s="16" t="s">
        <v>40</v>
      </c>
      <c r="J4168" s="16" t="s">
        <v>4</v>
      </c>
      <c r="K4168" s="16" t="s">
        <v>4</v>
      </c>
      <c r="L4168" s="19">
        <f>IF(Tabelle1[[#This Row],[Heizleistung (55°C)]]=0,Tabelle1[[#This Row],[Heizleistung (35°C)]],(Tabelle1[[#This Row],[Heizleistung (35°C)]]+Tabelle1[[#This Row],[Heizleistung (55°C)]])/2)</f>
        <v>12</v>
      </c>
      <c r="M4168" s="20">
        <f>IF(Tabelle1[[#This Row],[Etas 55°C]]=0,0,(Tabelle1[[#This Row],[Etas 35°C]]*0.8+Tabelle1[[#This Row],[Etas 55°C]]*0.2))*2.5</f>
        <v>4.2100000000000009</v>
      </c>
      <c r="N4168" s="21">
        <f>IF(-(Tabelle1[[#This Row],[80%/20% SCOP]]-5.5)/5.5=1,"n.a.",-(Tabelle1[[#This Row],[80%/20% SCOP]]-5.5)/5.5)</f>
        <v>0.23454545454545439</v>
      </c>
    </row>
    <row r="4169" spans="1:14" ht="20.100000000000001" customHeight="1" x14ac:dyDescent="0.25">
      <c r="A4169" s="24">
        <v>16008307</v>
      </c>
      <c r="B4169" s="15" t="s">
        <v>3161</v>
      </c>
      <c r="C4169" s="15" t="s">
        <v>4235</v>
      </c>
      <c r="D4169" s="16" t="s">
        <v>2</v>
      </c>
      <c r="E4169" s="17">
        <v>30.51</v>
      </c>
      <c r="F4169" s="18">
        <v>1.58</v>
      </c>
      <c r="G4169" s="17"/>
      <c r="H4169" s="16"/>
      <c r="I4169" s="16" t="s">
        <v>109</v>
      </c>
      <c r="J4169" s="16" t="s">
        <v>15</v>
      </c>
      <c r="K4169" s="16" t="s">
        <v>4</v>
      </c>
      <c r="L4169" s="19">
        <f>IF(Tabelle1[[#This Row],[Heizleistung (55°C)]]=0,Tabelle1[[#This Row],[Heizleistung (35°C)]],(Tabelle1[[#This Row],[Heizleistung (35°C)]]+Tabelle1[[#This Row],[Heizleistung (55°C)]])/2)</f>
        <v>30.51</v>
      </c>
      <c r="M4169" s="20">
        <f>IF(Tabelle1[[#This Row],[Etas 55°C]]=0,0,(Tabelle1[[#This Row],[Etas 35°C]]*0.8+Tabelle1[[#This Row],[Etas 55°C]]*0.2))*2.5</f>
        <v>0</v>
      </c>
      <c r="N4169" s="21" t="str">
        <f>IF(-(Tabelle1[[#This Row],[80%/20% SCOP]]-5.5)/5.5=1,"n.a.",-(Tabelle1[[#This Row],[80%/20% SCOP]]-5.5)/5.5)</f>
        <v>n.a.</v>
      </c>
    </row>
    <row r="4170" spans="1:14" ht="20.100000000000001" customHeight="1" x14ac:dyDescent="0.25">
      <c r="A4170" s="24">
        <v>16011687</v>
      </c>
      <c r="B4170" s="15" t="s">
        <v>3161</v>
      </c>
      <c r="C4170" s="15" t="s">
        <v>4236</v>
      </c>
      <c r="D4170" s="16" t="s">
        <v>2</v>
      </c>
      <c r="E4170" s="17">
        <v>60.3</v>
      </c>
      <c r="F4170" s="18">
        <v>1.7</v>
      </c>
      <c r="G4170" s="17">
        <v>60</v>
      </c>
      <c r="H4170" s="18">
        <v>1.32</v>
      </c>
      <c r="I4170" s="16" t="s">
        <v>40</v>
      </c>
      <c r="J4170" s="16" t="s">
        <v>15</v>
      </c>
      <c r="K4170" s="16" t="s">
        <v>4</v>
      </c>
      <c r="L4170" s="19">
        <f>IF(Tabelle1[[#This Row],[Heizleistung (55°C)]]=0,Tabelle1[[#This Row],[Heizleistung (35°C)]],(Tabelle1[[#This Row],[Heizleistung (35°C)]]+Tabelle1[[#This Row],[Heizleistung (55°C)]])/2)</f>
        <v>60.15</v>
      </c>
      <c r="M4170" s="20">
        <f>IF(Tabelle1[[#This Row],[Etas 55°C]]=0,0,(Tabelle1[[#This Row],[Etas 35°C]]*0.8+Tabelle1[[#This Row],[Etas 55°C]]*0.2))*2.5</f>
        <v>4.0600000000000005</v>
      </c>
      <c r="N4170" s="21">
        <f>IF(-(Tabelle1[[#This Row],[80%/20% SCOP]]-5.5)/5.5=1,"n.a.",-(Tabelle1[[#This Row],[80%/20% SCOP]]-5.5)/5.5)</f>
        <v>0.26181818181818173</v>
      </c>
    </row>
    <row r="4171" spans="1:14" ht="20.100000000000001" customHeight="1" x14ac:dyDescent="0.25">
      <c r="A4171" s="24">
        <v>16009438</v>
      </c>
      <c r="B4171" s="15" t="s">
        <v>3161</v>
      </c>
      <c r="C4171" s="15" t="s">
        <v>4237</v>
      </c>
      <c r="D4171" s="16" t="s">
        <v>2</v>
      </c>
      <c r="E4171" s="17">
        <v>10</v>
      </c>
      <c r="F4171" s="18">
        <v>1.77</v>
      </c>
      <c r="G4171" s="17">
        <v>10</v>
      </c>
      <c r="H4171" s="18">
        <v>1.3</v>
      </c>
      <c r="I4171" s="16" t="s">
        <v>40</v>
      </c>
      <c r="J4171" s="16" t="s">
        <v>4</v>
      </c>
      <c r="K4171" s="16" t="s">
        <v>4</v>
      </c>
      <c r="L4171" s="19">
        <f>IF(Tabelle1[[#This Row],[Heizleistung (55°C)]]=0,Tabelle1[[#This Row],[Heizleistung (35°C)]],(Tabelle1[[#This Row],[Heizleistung (35°C)]]+Tabelle1[[#This Row],[Heizleistung (55°C)]])/2)</f>
        <v>10</v>
      </c>
      <c r="M4171" s="20">
        <f>IF(Tabelle1[[#This Row],[Etas 55°C]]=0,0,(Tabelle1[[#This Row],[Etas 35°C]]*0.8+Tabelle1[[#This Row],[Etas 55°C]]*0.2))*2.5</f>
        <v>4.1900000000000004</v>
      </c>
      <c r="N4171" s="21">
        <f>IF(-(Tabelle1[[#This Row],[80%/20% SCOP]]-5.5)/5.5=1,"n.a.",-(Tabelle1[[#This Row],[80%/20% SCOP]]-5.5)/5.5)</f>
        <v>0.23818181818181811</v>
      </c>
    </row>
    <row r="4172" spans="1:14" ht="20.100000000000001" customHeight="1" x14ac:dyDescent="0.25">
      <c r="A4172" s="24">
        <v>16009419</v>
      </c>
      <c r="B4172" s="15" t="s">
        <v>3161</v>
      </c>
      <c r="C4172" s="15" t="s">
        <v>4238</v>
      </c>
      <c r="D4172" s="16" t="s">
        <v>2</v>
      </c>
      <c r="E4172" s="17">
        <v>10</v>
      </c>
      <c r="F4172" s="18">
        <v>1.78</v>
      </c>
      <c r="G4172" s="17">
        <v>10</v>
      </c>
      <c r="H4172" s="18">
        <v>1.35</v>
      </c>
      <c r="I4172" s="16" t="s">
        <v>40</v>
      </c>
      <c r="J4172" s="16" t="s">
        <v>4</v>
      </c>
      <c r="K4172" s="16" t="s">
        <v>4</v>
      </c>
      <c r="L4172" s="19">
        <f>IF(Tabelle1[[#This Row],[Heizleistung (55°C)]]=0,Tabelle1[[#This Row],[Heizleistung (35°C)]],(Tabelle1[[#This Row],[Heizleistung (35°C)]]+Tabelle1[[#This Row],[Heizleistung (55°C)]])/2)</f>
        <v>10</v>
      </c>
      <c r="M4172" s="20">
        <f>IF(Tabelle1[[#This Row],[Etas 55°C]]=0,0,(Tabelle1[[#This Row],[Etas 35°C]]*0.8+Tabelle1[[#This Row],[Etas 55°C]]*0.2))*2.5</f>
        <v>4.2350000000000003</v>
      </c>
      <c r="N4172" s="21">
        <f>IF(-(Tabelle1[[#This Row],[80%/20% SCOP]]-5.5)/5.5=1,"n.a.",-(Tabelle1[[#This Row],[80%/20% SCOP]]-5.5)/5.5)</f>
        <v>0.22999999999999995</v>
      </c>
    </row>
    <row r="4173" spans="1:14" ht="20.100000000000001" customHeight="1" x14ac:dyDescent="0.25">
      <c r="A4173" s="24">
        <v>16009471</v>
      </c>
      <c r="B4173" s="15" t="s">
        <v>3161</v>
      </c>
      <c r="C4173" s="15" t="s">
        <v>4239</v>
      </c>
      <c r="D4173" s="16" t="s">
        <v>2</v>
      </c>
      <c r="E4173" s="17">
        <v>12</v>
      </c>
      <c r="F4173" s="18">
        <v>1.77</v>
      </c>
      <c r="G4173" s="17">
        <v>12</v>
      </c>
      <c r="H4173" s="18">
        <v>1.34</v>
      </c>
      <c r="I4173" s="16" t="s">
        <v>40</v>
      </c>
      <c r="J4173" s="16" t="s">
        <v>4</v>
      </c>
      <c r="K4173" s="16" t="s">
        <v>4</v>
      </c>
      <c r="L4173" s="19">
        <f>IF(Tabelle1[[#This Row],[Heizleistung (55°C)]]=0,Tabelle1[[#This Row],[Heizleistung (35°C)]],(Tabelle1[[#This Row],[Heizleistung (35°C)]]+Tabelle1[[#This Row],[Heizleistung (55°C)]])/2)</f>
        <v>12</v>
      </c>
      <c r="M4173" s="20">
        <f>IF(Tabelle1[[#This Row],[Etas 55°C]]=0,0,(Tabelle1[[#This Row],[Etas 35°C]]*0.8+Tabelle1[[#This Row],[Etas 55°C]]*0.2))*2.5</f>
        <v>4.2100000000000009</v>
      </c>
      <c r="N4173" s="21">
        <f>IF(-(Tabelle1[[#This Row],[80%/20% SCOP]]-5.5)/5.5=1,"n.a.",-(Tabelle1[[#This Row],[80%/20% SCOP]]-5.5)/5.5)</f>
        <v>0.23454545454545439</v>
      </c>
    </row>
    <row r="4174" spans="1:14" ht="20.100000000000001" customHeight="1" x14ac:dyDescent="0.25">
      <c r="A4174" s="24">
        <v>16011428</v>
      </c>
      <c r="B4174" s="15" t="s">
        <v>3161</v>
      </c>
      <c r="C4174" s="15" t="s">
        <v>4240</v>
      </c>
      <c r="D4174" s="16" t="s">
        <v>2</v>
      </c>
      <c r="E4174" s="17">
        <v>8</v>
      </c>
      <c r="F4174" s="18">
        <v>1.76</v>
      </c>
      <c r="G4174" s="17">
        <v>8</v>
      </c>
      <c r="H4174" s="18">
        <v>1.4</v>
      </c>
      <c r="I4174" s="16" t="s">
        <v>3</v>
      </c>
      <c r="J4174" s="16" t="s">
        <v>4</v>
      </c>
      <c r="K4174" s="16" t="s">
        <v>4</v>
      </c>
      <c r="L4174" s="19">
        <f>IF(Tabelle1[[#This Row],[Heizleistung (55°C)]]=0,Tabelle1[[#This Row],[Heizleistung (35°C)]],(Tabelle1[[#This Row],[Heizleistung (35°C)]]+Tabelle1[[#This Row],[Heizleistung (55°C)]])/2)</f>
        <v>8</v>
      </c>
      <c r="M4174" s="20">
        <f>IF(Tabelle1[[#This Row],[Etas 55°C]]=0,0,(Tabelle1[[#This Row],[Etas 35°C]]*0.8+Tabelle1[[#This Row],[Etas 55°C]]*0.2))*2.5</f>
        <v>4.2200000000000006</v>
      </c>
      <c r="N4174" s="21">
        <f>IF(-(Tabelle1[[#This Row],[80%/20% SCOP]]-5.5)/5.5=1,"n.a.",-(Tabelle1[[#This Row],[80%/20% SCOP]]-5.5)/5.5)</f>
        <v>0.23272727272727262</v>
      </c>
    </row>
    <row r="4175" spans="1:14" ht="20.100000000000001" customHeight="1" x14ac:dyDescent="0.25">
      <c r="A4175" s="24">
        <v>16008949</v>
      </c>
      <c r="B4175" s="15" t="s">
        <v>3161</v>
      </c>
      <c r="C4175" s="15" t="s">
        <v>4241</v>
      </c>
      <c r="D4175" s="16" t="s">
        <v>2</v>
      </c>
      <c r="E4175" s="17">
        <v>17</v>
      </c>
      <c r="F4175" s="18">
        <v>1.65</v>
      </c>
      <c r="G4175" s="17">
        <v>15.8</v>
      </c>
      <c r="H4175" s="18">
        <v>1.28</v>
      </c>
      <c r="I4175" s="16" t="s">
        <v>109</v>
      </c>
      <c r="J4175" s="16" t="s">
        <v>4</v>
      </c>
      <c r="K4175" s="16" t="s">
        <v>4</v>
      </c>
      <c r="L4175" s="19">
        <f>IF(Tabelle1[[#This Row],[Heizleistung (55°C)]]=0,Tabelle1[[#This Row],[Heizleistung (35°C)]],(Tabelle1[[#This Row],[Heizleistung (35°C)]]+Tabelle1[[#This Row],[Heizleistung (55°C)]])/2)</f>
        <v>16.399999999999999</v>
      </c>
      <c r="M4175" s="20">
        <f>IF(Tabelle1[[#This Row],[Etas 55°C]]=0,0,(Tabelle1[[#This Row],[Etas 35°C]]*0.8+Tabelle1[[#This Row],[Etas 55°C]]*0.2))*2.5</f>
        <v>3.9400000000000004</v>
      </c>
      <c r="N4175" s="21">
        <f>IF(-(Tabelle1[[#This Row],[80%/20% SCOP]]-5.5)/5.5=1,"n.a.",-(Tabelle1[[#This Row],[80%/20% SCOP]]-5.5)/5.5)</f>
        <v>0.28363636363636358</v>
      </c>
    </row>
    <row r="4176" spans="1:14" ht="20.100000000000001" customHeight="1" x14ac:dyDescent="0.25">
      <c r="A4176" s="24">
        <v>16009026</v>
      </c>
      <c r="B4176" s="15" t="s">
        <v>3161</v>
      </c>
      <c r="C4176" s="15" t="s">
        <v>4242</v>
      </c>
      <c r="D4176" s="16" t="s">
        <v>2</v>
      </c>
      <c r="E4176" s="17">
        <v>17</v>
      </c>
      <c r="F4176" s="18">
        <v>1.65</v>
      </c>
      <c r="G4176" s="17">
        <v>15.8</v>
      </c>
      <c r="H4176" s="18">
        <v>1.28</v>
      </c>
      <c r="I4176" s="16" t="s">
        <v>109</v>
      </c>
      <c r="J4176" s="16" t="s">
        <v>4</v>
      </c>
      <c r="K4176" s="16" t="s">
        <v>4</v>
      </c>
      <c r="L4176" s="19">
        <f>IF(Tabelle1[[#This Row],[Heizleistung (55°C)]]=0,Tabelle1[[#This Row],[Heizleistung (35°C)]],(Tabelle1[[#This Row],[Heizleistung (35°C)]]+Tabelle1[[#This Row],[Heizleistung (55°C)]])/2)</f>
        <v>16.399999999999999</v>
      </c>
      <c r="M4176" s="20">
        <f>IF(Tabelle1[[#This Row],[Etas 55°C]]=0,0,(Tabelle1[[#This Row],[Etas 35°C]]*0.8+Tabelle1[[#This Row],[Etas 55°C]]*0.2))*2.5</f>
        <v>3.9400000000000004</v>
      </c>
      <c r="N4176" s="21">
        <f>IF(-(Tabelle1[[#This Row],[80%/20% SCOP]]-5.5)/5.5=1,"n.a.",-(Tabelle1[[#This Row],[80%/20% SCOP]]-5.5)/5.5)</f>
        <v>0.28363636363636358</v>
      </c>
    </row>
    <row r="4177" spans="1:14" ht="20.100000000000001" customHeight="1" x14ac:dyDescent="0.25">
      <c r="A4177" s="24">
        <v>16006783</v>
      </c>
      <c r="B4177" s="15" t="s">
        <v>3161</v>
      </c>
      <c r="C4177" s="15" t="s">
        <v>4243</v>
      </c>
      <c r="D4177" s="16" t="s">
        <v>2</v>
      </c>
      <c r="E4177" s="17">
        <v>12</v>
      </c>
      <c r="F4177" s="18">
        <v>1.76</v>
      </c>
      <c r="G4177" s="17">
        <v>12</v>
      </c>
      <c r="H4177" s="18">
        <v>1.28</v>
      </c>
      <c r="I4177" s="16" t="s">
        <v>40</v>
      </c>
      <c r="J4177" s="16" t="s">
        <v>4</v>
      </c>
      <c r="K4177" s="16" t="s">
        <v>4</v>
      </c>
      <c r="L4177" s="19">
        <f>IF(Tabelle1[[#This Row],[Heizleistung (55°C)]]=0,Tabelle1[[#This Row],[Heizleistung (35°C)]],(Tabelle1[[#This Row],[Heizleistung (35°C)]]+Tabelle1[[#This Row],[Heizleistung (55°C)]])/2)</f>
        <v>12</v>
      </c>
      <c r="M4177" s="20">
        <f>IF(Tabelle1[[#This Row],[Etas 55°C]]=0,0,(Tabelle1[[#This Row],[Etas 35°C]]*0.8+Tabelle1[[#This Row],[Etas 55°C]]*0.2))*2.5</f>
        <v>4.16</v>
      </c>
      <c r="N4177" s="21">
        <f>IF(-(Tabelle1[[#This Row],[80%/20% SCOP]]-5.5)/5.5=1,"n.a.",-(Tabelle1[[#This Row],[80%/20% SCOP]]-5.5)/5.5)</f>
        <v>0.24363636363636362</v>
      </c>
    </row>
    <row r="4178" spans="1:14" ht="20.100000000000001" customHeight="1" x14ac:dyDescent="0.25">
      <c r="A4178" s="24">
        <v>16008078</v>
      </c>
      <c r="B4178" s="15" t="s">
        <v>3161</v>
      </c>
      <c r="C4178" s="15" t="s">
        <v>4244</v>
      </c>
      <c r="D4178" s="16" t="s">
        <v>2</v>
      </c>
      <c r="E4178" s="17">
        <v>226.96</v>
      </c>
      <c r="F4178" s="18">
        <v>1.52</v>
      </c>
      <c r="G4178" s="17"/>
      <c r="H4178" s="16"/>
      <c r="I4178" s="16" t="s">
        <v>355</v>
      </c>
      <c r="J4178" s="16" t="s">
        <v>15</v>
      </c>
      <c r="K4178" s="16" t="s">
        <v>4</v>
      </c>
      <c r="L4178" s="19">
        <f>IF(Tabelle1[[#This Row],[Heizleistung (55°C)]]=0,Tabelle1[[#This Row],[Heizleistung (35°C)]],(Tabelle1[[#This Row],[Heizleistung (35°C)]]+Tabelle1[[#This Row],[Heizleistung (55°C)]])/2)</f>
        <v>226.96</v>
      </c>
      <c r="M4178" s="20">
        <f>IF(Tabelle1[[#This Row],[Etas 55°C]]=0,0,(Tabelle1[[#This Row],[Etas 35°C]]*0.8+Tabelle1[[#This Row],[Etas 55°C]]*0.2))*2.5</f>
        <v>0</v>
      </c>
      <c r="N4178" s="21" t="str">
        <f>IF(-(Tabelle1[[#This Row],[80%/20% SCOP]]-5.5)/5.5=1,"n.a.",-(Tabelle1[[#This Row],[80%/20% SCOP]]-5.5)/5.5)</f>
        <v>n.a.</v>
      </c>
    </row>
    <row r="4179" spans="1:14" ht="20.100000000000001" customHeight="1" x14ac:dyDescent="0.25">
      <c r="A4179" s="24">
        <v>16010794</v>
      </c>
      <c r="B4179" s="15" t="s">
        <v>3161</v>
      </c>
      <c r="C4179" s="15" t="s">
        <v>4245</v>
      </c>
      <c r="D4179" s="16" t="s">
        <v>2</v>
      </c>
      <c r="E4179" s="17">
        <v>5</v>
      </c>
      <c r="F4179" s="18">
        <v>1.77</v>
      </c>
      <c r="G4179" s="17">
        <v>5</v>
      </c>
      <c r="H4179" s="18">
        <v>1.35</v>
      </c>
      <c r="I4179" s="16" t="s">
        <v>3</v>
      </c>
      <c r="J4179" s="16" t="s">
        <v>4</v>
      </c>
      <c r="K4179" s="16" t="s">
        <v>4</v>
      </c>
      <c r="L4179" s="19">
        <f>IF(Tabelle1[[#This Row],[Heizleistung (55°C)]]=0,Tabelle1[[#This Row],[Heizleistung (35°C)]],(Tabelle1[[#This Row],[Heizleistung (35°C)]]+Tabelle1[[#This Row],[Heizleistung (55°C)]])/2)</f>
        <v>5</v>
      </c>
      <c r="M4179" s="20">
        <f>IF(Tabelle1[[#This Row],[Etas 55°C]]=0,0,(Tabelle1[[#This Row],[Etas 35°C]]*0.8+Tabelle1[[#This Row],[Etas 55°C]]*0.2))*2.5</f>
        <v>4.2150000000000007</v>
      </c>
      <c r="N4179" s="21">
        <f>IF(-(Tabelle1[[#This Row],[80%/20% SCOP]]-5.5)/5.5=1,"n.a.",-(Tabelle1[[#This Row],[80%/20% SCOP]]-5.5)/5.5)</f>
        <v>0.2336363636363635</v>
      </c>
    </row>
    <row r="4180" spans="1:14" ht="20.100000000000001" customHeight="1" x14ac:dyDescent="0.25">
      <c r="A4180" s="24">
        <v>16014301</v>
      </c>
      <c r="B4180" s="15" t="s">
        <v>3161</v>
      </c>
      <c r="C4180" s="15" t="s">
        <v>4246</v>
      </c>
      <c r="D4180" s="16" t="s">
        <v>2</v>
      </c>
      <c r="E4180" s="17">
        <v>12.1</v>
      </c>
      <c r="F4180" s="18">
        <v>1.79</v>
      </c>
      <c r="G4180" s="17">
        <v>12.1</v>
      </c>
      <c r="H4180" s="18">
        <v>1.32</v>
      </c>
      <c r="I4180" s="16" t="s">
        <v>40</v>
      </c>
      <c r="J4180" s="16" t="s">
        <v>4</v>
      </c>
      <c r="K4180" s="16" t="s">
        <v>4</v>
      </c>
      <c r="L4180" s="19">
        <f>IF(Tabelle1[[#This Row],[Heizleistung (55°C)]]=0,Tabelle1[[#This Row],[Heizleistung (35°C)]],(Tabelle1[[#This Row],[Heizleistung (35°C)]]+Tabelle1[[#This Row],[Heizleistung (55°C)]])/2)</f>
        <v>12.1</v>
      </c>
      <c r="M4180" s="20">
        <f>IF(Tabelle1[[#This Row],[Etas 55°C]]=0,0,(Tabelle1[[#This Row],[Etas 35°C]]*0.8+Tabelle1[[#This Row],[Etas 55°C]]*0.2))*2.5</f>
        <v>4.24</v>
      </c>
      <c r="N4180" s="21">
        <f>IF(-(Tabelle1[[#This Row],[80%/20% SCOP]]-5.5)/5.5=1,"n.a.",-(Tabelle1[[#This Row],[80%/20% SCOP]]-5.5)/5.5)</f>
        <v>0.22909090909090904</v>
      </c>
    </row>
    <row r="4181" spans="1:14" ht="20.100000000000001" customHeight="1" x14ac:dyDescent="0.25">
      <c r="A4181" s="24">
        <v>16007986</v>
      </c>
      <c r="B4181" s="15" t="s">
        <v>3161</v>
      </c>
      <c r="C4181" s="15" t="s">
        <v>4247</v>
      </c>
      <c r="D4181" s="16" t="s">
        <v>2</v>
      </c>
      <c r="E4181" s="17">
        <v>186.28</v>
      </c>
      <c r="F4181" s="18">
        <v>1.64</v>
      </c>
      <c r="G4181" s="17"/>
      <c r="H4181" s="16"/>
      <c r="I4181" s="16" t="s">
        <v>355</v>
      </c>
      <c r="J4181" s="16" t="s">
        <v>15</v>
      </c>
      <c r="K4181" s="16" t="s">
        <v>4</v>
      </c>
      <c r="L4181" s="19">
        <f>IF(Tabelle1[[#This Row],[Heizleistung (55°C)]]=0,Tabelle1[[#This Row],[Heizleistung (35°C)]],(Tabelle1[[#This Row],[Heizleistung (35°C)]]+Tabelle1[[#This Row],[Heizleistung (55°C)]])/2)</f>
        <v>186.28</v>
      </c>
      <c r="M4181" s="20">
        <f>IF(Tabelle1[[#This Row],[Etas 55°C]]=0,0,(Tabelle1[[#This Row],[Etas 35°C]]*0.8+Tabelle1[[#This Row],[Etas 55°C]]*0.2))*2.5</f>
        <v>0</v>
      </c>
      <c r="N4181" s="21" t="str">
        <f>IF(-(Tabelle1[[#This Row],[80%/20% SCOP]]-5.5)/5.5=1,"n.a.",-(Tabelle1[[#This Row],[80%/20% SCOP]]-5.5)/5.5)</f>
        <v>n.a.</v>
      </c>
    </row>
    <row r="4182" spans="1:14" ht="20.100000000000001" customHeight="1" x14ac:dyDescent="0.25">
      <c r="A4182" s="24">
        <v>16014236</v>
      </c>
      <c r="B4182" s="15" t="s">
        <v>3161</v>
      </c>
      <c r="C4182" s="15" t="s">
        <v>4248</v>
      </c>
      <c r="D4182" s="16" t="s">
        <v>2</v>
      </c>
      <c r="E4182" s="17">
        <v>6.6</v>
      </c>
      <c r="F4182" s="18">
        <v>1.83</v>
      </c>
      <c r="G4182" s="17">
        <v>7</v>
      </c>
      <c r="H4182" s="18">
        <v>1.33</v>
      </c>
      <c r="I4182" s="16" t="s">
        <v>40</v>
      </c>
      <c r="J4182" s="16" t="s">
        <v>4</v>
      </c>
      <c r="K4182" s="16" t="s">
        <v>4</v>
      </c>
      <c r="L4182" s="19">
        <f>IF(Tabelle1[[#This Row],[Heizleistung (55°C)]]=0,Tabelle1[[#This Row],[Heizleistung (35°C)]],(Tabelle1[[#This Row],[Heizleistung (35°C)]]+Tabelle1[[#This Row],[Heizleistung (55°C)]])/2)</f>
        <v>6.8</v>
      </c>
      <c r="M4182" s="20">
        <f>IF(Tabelle1[[#This Row],[Etas 55°C]]=0,0,(Tabelle1[[#This Row],[Etas 35°C]]*0.8+Tabelle1[[#This Row],[Etas 55°C]]*0.2))*2.5</f>
        <v>4.3250000000000002</v>
      </c>
      <c r="N4182" s="21">
        <f>IF(-(Tabelle1[[#This Row],[80%/20% SCOP]]-5.5)/5.5=1,"n.a.",-(Tabelle1[[#This Row],[80%/20% SCOP]]-5.5)/5.5)</f>
        <v>0.2136363636363636</v>
      </c>
    </row>
    <row r="4183" spans="1:14" ht="20.100000000000001" customHeight="1" x14ac:dyDescent="0.25">
      <c r="A4183" s="24">
        <v>16008241</v>
      </c>
      <c r="B4183" s="15" t="s">
        <v>3161</v>
      </c>
      <c r="C4183" s="15" t="s">
        <v>4249</v>
      </c>
      <c r="D4183" s="16" t="s">
        <v>2</v>
      </c>
      <c r="E4183" s="17">
        <v>320.76</v>
      </c>
      <c r="F4183" s="18">
        <v>1.54</v>
      </c>
      <c r="G4183" s="17"/>
      <c r="H4183" s="16"/>
      <c r="I4183" s="16" t="s">
        <v>355</v>
      </c>
      <c r="J4183" s="16" t="s">
        <v>15</v>
      </c>
      <c r="K4183" s="16" t="s">
        <v>4</v>
      </c>
      <c r="L4183" s="19">
        <f>IF(Tabelle1[[#This Row],[Heizleistung (55°C)]]=0,Tabelle1[[#This Row],[Heizleistung (35°C)]],(Tabelle1[[#This Row],[Heizleistung (35°C)]]+Tabelle1[[#This Row],[Heizleistung (55°C)]])/2)</f>
        <v>320.76</v>
      </c>
      <c r="M4183" s="20">
        <f>IF(Tabelle1[[#This Row],[Etas 55°C]]=0,0,(Tabelle1[[#This Row],[Etas 35°C]]*0.8+Tabelle1[[#This Row],[Etas 55°C]]*0.2))*2.5</f>
        <v>0</v>
      </c>
      <c r="N4183" s="21" t="str">
        <f>IF(-(Tabelle1[[#This Row],[80%/20% SCOP]]-5.5)/5.5=1,"n.a.",-(Tabelle1[[#This Row],[80%/20% SCOP]]-5.5)/5.5)</f>
        <v>n.a.</v>
      </c>
    </row>
    <row r="4184" spans="1:14" ht="20.100000000000001" customHeight="1" x14ac:dyDescent="0.25">
      <c r="A4184" s="24">
        <v>16009400</v>
      </c>
      <c r="B4184" s="15" t="s">
        <v>3161</v>
      </c>
      <c r="C4184" s="15" t="s">
        <v>4250</v>
      </c>
      <c r="D4184" s="16" t="s">
        <v>2</v>
      </c>
      <c r="E4184" s="17">
        <v>8</v>
      </c>
      <c r="F4184" s="18">
        <v>1.81</v>
      </c>
      <c r="G4184" s="17">
        <v>8</v>
      </c>
      <c r="H4184" s="18">
        <v>1.35</v>
      </c>
      <c r="I4184" s="16" t="s">
        <v>40</v>
      </c>
      <c r="J4184" s="16" t="s">
        <v>4</v>
      </c>
      <c r="K4184" s="16" t="s">
        <v>4</v>
      </c>
      <c r="L4184" s="19">
        <f>IF(Tabelle1[[#This Row],[Heizleistung (55°C)]]=0,Tabelle1[[#This Row],[Heizleistung (35°C)]],(Tabelle1[[#This Row],[Heizleistung (35°C)]]+Tabelle1[[#This Row],[Heizleistung (55°C)]])/2)</f>
        <v>8</v>
      </c>
      <c r="M4184" s="20">
        <f>IF(Tabelle1[[#This Row],[Etas 55°C]]=0,0,(Tabelle1[[#This Row],[Etas 35°C]]*0.8+Tabelle1[[#This Row],[Etas 55°C]]*0.2))*2.5</f>
        <v>4.2950000000000008</v>
      </c>
      <c r="N4184" s="21">
        <f>IF(-(Tabelle1[[#This Row],[80%/20% SCOP]]-5.5)/5.5=1,"n.a.",-(Tabelle1[[#This Row],[80%/20% SCOP]]-5.5)/5.5)</f>
        <v>0.21909090909090895</v>
      </c>
    </row>
    <row r="4185" spans="1:14" ht="20.100000000000001" customHeight="1" x14ac:dyDescent="0.25">
      <c r="A4185" s="24">
        <v>16008475</v>
      </c>
      <c r="B4185" s="15" t="s">
        <v>3161</v>
      </c>
      <c r="C4185" s="15" t="s">
        <v>4251</v>
      </c>
      <c r="D4185" s="16" t="s">
        <v>2</v>
      </c>
      <c r="E4185" s="17">
        <v>63.86</v>
      </c>
      <c r="F4185" s="18">
        <v>1.59</v>
      </c>
      <c r="G4185" s="17"/>
      <c r="H4185" s="16"/>
      <c r="I4185" s="16" t="s">
        <v>355</v>
      </c>
      <c r="J4185" s="16" t="s">
        <v>15</v>
      </c>
      <c r="K4185" s="16" t="s">
        <v>4</v>
      </c>
      <c r="L4185" s="19">
        <f>IF(Tabelle1[[#This Row],[Heizleistung (55°C)]]=0,Tabelle1[[#This Row],[Heizleistung (35°C)]],(Tabelle1[[#This Row],[Heizleistung (35°C)]]+Tabelle1[[#This Row],[Heizleistung (55°C)]])/2)</f>
        <v>63.86</v>
      </c>
      <c r="M4185" s="20">
        <f>IF(Tabelle1[[#This Row],[Etas 55°C]]=0,0,(Tabelle1[[#This Row],[Etas 35°C]]*0.8+Tabelle1[[#This Row],[Etas 55°C]]*0.2))*2.5</f>
        <v>0</v>
      </c>
      <c r="N4185" s="21" t="str">
        <f>IF(-(Tabelle1[[#This Row],[80%/20% SCOP]]-5.5)/5.5=1,"n.a.",-(Tabelle1[[#This Row],[80%/20% SCOP]]-5.5)/5.5)</f>
        <v>n.a.</v>
      </c>
    </row>
    <row r="4186" spans="1:14" ht="20.100000000000001" customHeight="1" x14ac:dyDescent="0.25">
      <c r="A4186" s="24">
        <v>16008484</v>
      </c>
      <c r="B4186" s="15" t="s">
        <v>3161</v>
      </c>
      <c r="C4186" s="15" t="s">
        <v>4252</v>
      </c>
      <c r="D4186" s="16" t="s">
        <v>2</v>
      </c>
      <c r="E4186" s="17">
        <v>240.23</v>
      </c>
      <c r="F4186" s="18">
        <v>1.46</v>
      </c>
      <c r="G4186" s="17"/>
      <c r="H4186" s="16"/>
      <c r="I4186" s="16" t="s">
        <v>355</v>
      </c>
      <c r="J4186" s="16" t="s">
        <v>15</v>
      </c>
      <c r="K4186" s="16" t="s">
        <v>4</v>
      </c>
      <c r="L4186" s="19">
        <f>IF(Tabelle1[[#This Row],[Heizleistung (55°C)]]=0,Tabelle1[[#This Row],[Heizleistung (35°C)]],(Tabelle1[[#This Row],[Heizleistung (35°C)]]+Tabelle1[[#This Row],[Heizleistung (55°C)]])/2)</f>
        <v>240.23</v>
      </c>
      <c r="M4186" s="20">
        <f>IF(Tabelle1[[#This Row],[Etas 55°C]]=0,0,(Tabelle1[[#This Row],[Etas 35°C]]*0.8+Tabelle1[[#This Row],[Etas 55°C]]*0.2))*2.5</f>
        <v>0</v>
      </c>
      <c r="N4186" s="21" t="str">
        <f>IF(-(Tabelle1[[#This Row],[80%/20% SCOP]]-5.5)/5.5=1,"n.a.",-(Tabelle1[[#This Row],[80%/20% SCOP]]-5.5)/5.5)</f>
        <v>n.a.</v>
      </c>
    </row>
    <row r="4187" spans="1:14" ht="20.100000000000001" customHeight="1" x14ac:dyDescent="0.25">
      <c r="A4187" s="24">
        <v>16007953</v>
      </c>
      <c r="B4187" s="15" t="s">
        <v>3161</v>
      </c>
      <c r="C4187" s="15" t="s">
        <v>4253</v>
      </c>
      <c r="D4187" s="16" t="s">
        <v>2</v>
      </c>
      <c r="E4187" s="17">
        <v>248.74</v>
      </c>
      <c r="F4187" s="18">
        <v>1.53</v>
      </c>
      <c r="G4187" s="17"/>
      <c r="H4187" s="16"/>
      <c r="I4187" s="16" t="s">
        <v>355</v>
      </c>
      <c r="J4187" s="16" t="s">
        <v>15</v>
      </c>
      <c r="K4187" s="16" t="s">
        <v>4</v>
      </c>
      <c r="L4187" s="19">
        <f>IF(Tabelle1[[#This Row],[Heizleistung (55°C)]]=0,Tabelle1[[#This Row],[Heizleistung (35°C)]],(Tabelle1[[#This Row],[Heizleistung (35°C)]]+Tabelle1[[#This Row],[Heizleistung (55°C)]])/2)</f>
        <v>248.74</v>
      </c>
      <c r="M4187" s="20">
        <f>IF(Tabelle1[[#This Row],[Etas 55°C]]=0,0,(Tabelle1[[#This Row],[Etas 35°C]]*0.8+Tabelle1[[#This Row],[Etas 55°C]]*0.2))*2.5</f>
        <v>0</v>
      </c>
      <c r="N4187" s="21" t="str">
        <f>IF(-(Tabelle1[[#This Row],[80%/20% SCOP]]-5.5)/5.5=1,"n.a.",-(Tabelle1[[#This Row],[80%/20% SCOP]]-5.5)/5.5)</f>
        <v>n.a.</v>
      </c>
    </row>
    <row r="4188" spans="1:14" ht="20.100000000000001" customHeight="1" x14ac:dyDescent="0.25">
      <c r="A4188" s="24">
        <v>16009509</v>
      </c>
      <c r="B4188" s="15" t="s">
        <v>3161</v>
      </c>
      <c r="C4188" s="15" t="s">
        <v>4254</v>
      </c>
      <c r="D4188" s="16" t="s">
        <v>2</v>
      </c>
      <c r="E4188" s="17">
        <v>14</v>
      </c>
      <c r="F4188" s="18">
        <v>1.77</v>
      </c>
      <c r="G4188" s="17">
        <v>14</v>
      </c>
      <c r="H4188" s="18">
        <v>1.34</v>
      </c>
      <c r="I4188" s="16" t="s">
        <v>40</v>
      </c>
      <c r="J4188" s="16" t="s">
        <v>4</v>
      </c>
      <c r="K4188" s="16" t="s">
        <v>4</v>
      </c>
      <c r="L4188" s="19">
        <f>IF(Tabelle1[[#This Row],[Heizleistung (55°C)]]=0,Tabelle1[[#This Row],[Heizleistung (35°C)]],(Tabelle1[[#This Row],[Heizleistung (35°C)]]+Tabelle1[[#This Row],[Heizleistung (55°C)]])/2)</f>
        <v>14</v>
      </c>
      <c r="M4188" s="20">
        <f>IF(Tabelle1[[#This Row],[Etas 55°C]]=0,0,(Tabelle1[[#This Row],[Etas 35°C]]*0.8+Tabelle1[[#This Row],[Etas 55°C]]*0.2))*2.5</f>
        <v>4.2100000000000009</v>
      </c>
      <c r="N4188" s="21">
        <f>IF(-(Tabelle1[[#This Row],[80%/20% SCOP]]-5.5)/5.5=1,"n.a.",-(Tabelle1[[#This Row],[80%/20% SCOP]]-5.5)/5.5)</f>
        <v>0.23454545454545439</v>
      </c>
    </row>
    <row r="4189" spans="1:14" ht="20.100000000000001" customHeight="1" x14ac:dyDescent="0.25">
      <c r="A4189" s="24">
        <v>16016995</v>
      </c>
      <c r="B4189" s="15" t="s">
        <v>3161</v>
      </c>
      <c r="C4189" s="15" t="s">
        <v>4255</v>
      </c>
      <c r="D4189" s="16" t="s">
        <v>2</v>
      </c>
      <c r="E4189" s="17">
        <v>8</v>
      </c>
      <c r="F4189" s="18">
        <v>1.79</v>
      </c>
      <c r="G4189" s="17">
        <v>8</v>
      </c>
      <c r="H4189" s="18">
        <v>1.41</v>
      </c>
      <c r="I4189" s="16" t="s">
        <v>3</v>
      </c>
      <c r="J4189" s="16" t="s">
        <v>15</v>
      </c>
      <c r="K4189" s="16" t="s">
        <v>4</v>
      </c>
      <c r="L4189" s="19">
        <f>IF(Tabelle1[[#This Row],[Heizleistung (55°C)]]=0,Tabelle1[[#This Row],[Heizleistung (35°C)]],(Tabelle1[[#This Row],[Heizleistung (35°C)]]+Tabelle1[[#This Row],[Heizleistung (55°C)]])/2)</f>
        <v>8</v>
      </c>
      <c r="M4189" s="20">
        <f>IF(Tabelle1[[#This Row],[Etas 55°C]]=0,0,(Tabelle1[[#This Row],[Etas 35°C]]*0.8+Tabelle1[[#This Row],[Etas 55°C]]*0.2))*2.5</f>
        <v>4.2850000000000001</v>
      </c>
      <c r="N4189" s="21">
        <f>IF(-(Tabelle1[[#This Row],[80%/20% SCOP]]-5.5)/5.5=1,"n.a.",-(Tabelle1[[#This Row],[80%/20% SCOP]]-5.5)/5.5)</f>
        <v>0.22090909090909089</v>
      </c>
    </row>
    <row r="4190" spans="1:14" ht="20.100000000000001" customHeight="1" x14ac:dyDescent="0.25">
      <c r="A4190" s="24">
        <v>16009579</v>
      </c>
      <c r="B4190" s="15" t="s">
        <v>3161</v>
      </c>
      <c r="C4190" s="15" t="s">
        <v>4256</v>
      </c>
      <c r="D4190" s="16" t="s">
        <v>2</v>
      </c>
      <c r="E4190" s="17">
        <v>8</v>
      </c>
      <c r="F4190" s="18">
        <v>1.76</v>
      </c>
      <c r="G4190" s="17">
        <v>8</v>
      </c>
      <c r="H4190" s="18">
        <v>1.3</v>
      </c>
      <c r="I4190" s="16" t="s">
        <v>40</v>
      </c>
      <c r="J4190" s="16" t="s">
        <v>4</v>
      </c>
      <c r="K4190" s="16" t="s">
        <v>4</v>
      </c>
      <c r="L4190" s="19">
        <f>IF(Tabelle1[[#This Row],[Heizleistung (55°C)]]=0,Tabelle1[[#This Row],[Heizleistung (35°C)]],(Tabelle1[[#This Row],[Heizleistung (35°C)]]+Tabelle1[[#This Row],[Heizleistung (55°C)]])/2)</f>
        <v>8</v>
      </c>
      <c r="M4190" s="20">
        <f>IF(Tabelle1[[#This Row],[Etas 55°C]]=0,0,(Tabelle1[[#This Row],[Etas 35°C]]*0.8+Tabelle1[[#This Row],[Etas 55°C]]*0.2))*2.5</f>
        <v>4.17</v>
      </c>
      <c r="N4190" s="21">
        <f>IF(-(Tabelle1[[#This Row],[80%/20% SCOP]]-5.5)/5.5=1,"n.a.",-(Tabelle1[[#This Row],[80%/20% SCOP]]-5.5)/5.5)</f>
        <v>0.24181818181818182</v>
      </c>
    </row>
    <row r="4191" spans="1:14" ht="20.100000000000001" customHeight="1" x14ac:dyDescent="0.25">
      <c r="A4191" s="24">
        <v>16014246</v>
      </c>
      <c r="B4191" s="15" t="s">
        <v>3161</v>
      </c>
      <c r="C4191" s="15" t="s">
        <v>4257</v>
      </c>
      <c r="D4191" s="16" t="s">
        <v>2</v>
      </c>
      <c r="E4191" s="17">
        <v>6.6</v>
      </c>
      <c r="F4191" s="18">
        <v>1.83</v>
      </c>
      <c r="G4191" s="17">
        <v>7</v>
      </c>
      <c r="H4191" s="18">
        <v>1.33</v>
      </c>
      <c r="I4191" s="16" t="s">
        <v>40</v>
      </c>
      <c r="J4191" s="16" t="s">
        <v>4</v>
      </c>
      <c r="K4191" s="16" t="s">
        <v>4</v>
      </c>
      <c r="L4191" s="19">
        <f>IF(Tabelle1[[#This Row],[Heizleistung (55°C)]]=0,Tabelle1[[#This Row],[Heizleistung (35°C)]],(Tabelle1[[#This Row],[Heizleistung (35°C)]]+Tabelle1[[#This Row],[Heizleistung (55°C)]])/2)</f>
        <v>6.8</v>
      </c>
      <c r="M4191" s="20">
        <f>IF(Tabelle1[[#This Row],[Etas 55°C]]=0,0,(Tabelle1[[#This Row],[Etas 35°C]]*0.8+Tabelle1[[#This Row],[Etas 55°C]]*0.2))*2.5</f>
        <v>4.3250000000000002</v>
      </c>
      <c r="N4191" s="21">
        <f>IF(-(Tabelle1[[#This Row],[80%/20% SCOP]]-5.5)/5.5=1,"n.a.",-(Tabelle1[[#This Row],[80%/20% SCOP]]-5.5)/5.5)</f>
        <v>0.2136363636363636</v>
      </c>
    </row>
    <row r="4192" spans="1:14" ht="20.100000000000001" customHeight="1" x14ac:dyDescent="0.25">
      <c r="A4192" s="24">
        <v>16009378</v>
      </c>
      <c r="B4192" s="15" t="s">
        <v>3161</v>
      </c>
      <c r="C4192" s="15" t="s">
        <v>4258</v>
      </c>
      <c r="D4192" s="16" t="s">
        <v>2</v>
      </c>
      <c r="E4192" s="17">
        <v>6</v>
      </c>
      <c r="F4192" s="18">
        <v>1.78</v>
      </c>
      <c r="G4192" s="17">
        <v>6</v>
      </c>
      <c r="H4192" s="18">
        <v>1.34</v>
      </c>
      <c r="I4192" s="16" t="s">
        <v>40</v>
      </c>
      <c r="J4192" s="16" t="s">
        <v>4</v>
      </c>
      <c r="K4192" s="16" t="s">
        <v>4</v>
      </c>
      <c r="L4192" s="19">
        <f>IF(Tabelle1[[#This Row],[Heizleistung (55°C)]]=0,Tabelle1[[#This Row],[Heizleistung (35°C)]],(Tabelle1[[#This Row],[Heizleistung (35°C)]]+Tabelle1[[#This Row],[Heizleistung (55°C)]])/2)</f>
        <v>6</v>
      </c>
      <c r="M4192" s="20">
        <f>IF(Tabelle1[[#This Row],[Etas 55°C]]=0,0,(Tabelle1[[#This Row],[Etas 35°C]]*0.8+Tabelle1[[#This Row],[Etas 55°C]]*0.2))*2.5</f>
        <v>4.2300000000000004</v>
      </c>
      <c r="N4192" s="21">
        <f>IF(-(Tabelle1[[#This Row],[80%/20% SCOP]]-5.5)/5.5=1,"n.a.",-(Tabelle1[[#This Row],[80%/20% SCOP]]-5.5)/5.5)</f>
        <v>0.23090909090909084</v>
      </c>
    </row>
    <row r="4193" spans="1:14" ht="20.100000000000001" customHeight="1" x14ac:dyDescent="0.25">
      <c r="A4193" s="24">
        <v>16008735</v>
      </c>
      <c r="B4193" s="15" t="s">
        <v>3161</v>
      </c>
      <c r="C4193" s="15" t="s">
        <v>4259</v>
      </c>
      <c r="D4193" s="16" t="s">
        <v>2</v>
      </c>
      <c r="E4193" s="17">
        <v>367.76</v>
      </c>
      <c r="F4193" s="18">
        <v>1.59</v>
      </c>
      <c r="G4193" s="17"/>
      <c r="H4193" s="16"/>
      <c r="I4193" s="16" t="s">
        <v>355</v>
      </c>
      <c r="J4193" s="16" t="s">
        <v>15</v>
      </c>
      <c r="K4193" s="16" t="s">
        <v>4</v>
      </c>
      <c r="L4193" s="19">
        <f>IF(Tabelle1[[#This Row],[Heizleistung (55°C)]]=0,Tabelle1[[#This Row],[Heizleistung (35°C)]],(Tabelle1[[#This Row],[Heizleistung (35°C)]]+Tabelle1[[#This Row],[Heizleistung (55°C)]])/2)</f>
        <v>367.76</v>
      </c>
      <c r="M4193" s="20">
        <f>IF(Tabelle1[[#This Row],[Etas 55°C]]=0,0,(Tabelle1[[#This Row],[Etas 35°C]]*0.8+Tabelle1[[#This Row],[Etas 55°C]]*0.2))*2.5</f>
        <v>0</v>
      </c>
      <c r="N4193" s="21" t="str">
        <f>IF(-(Tabelle1[[#This Row],[80%/20% SCOP]]-5.5)/5.5=1,"n.a.",-(Tabelle1[[#This Row],[80%/20% SCOP]]-5.5)/5.5)</f>
        <v>n.a.</v>
      </c>
    </row>
    <row r="4194" spans="1:14" ht="20.100000000000001" customHeight="1" x14ac:dyDescent="0.25">
      <c r="A4194" s="24">
        <v>16009381</v>
      </c>
      <c r="B4194" s="15" t="s">
        <v>3161</v>
      </c>
      <c r="C4194" s="15" t="s">
        <v>4260</v>
      </c>
      <c r="D4194" s="16" t="s">
        <v>2</v>
      </c>
      <c r="E4194" s="17">
        <v>6</v>
      </c>
      <c r="F4194" s="18">
        <v>1.78</v>
      </c>
      <c r="G4194" s="17">
        <v>6</v>
      </c>
      <c r="H4194" s="18">
        <v>1.34</v>
      </c>
      <c r="I4194" s="16" t="s">
        <v>40</v>
      </c>
      <c r="J4194" s="16" t="s">
        <v>4</v>
      </c>
      <c r="K4194" s="16" t="s">
        <v>4</v>
      </c>
      <c r="L4194" s="19">
        <f>IF(Tabelle1[[#This Row],[Heizleistung (55°C)]]=0,Tabelle1[[#This Row],[Heizleistung (35°C)]],(Tabelle1[[#This Row],[Heizleistung (35°C)]]+Tabelle1[[#This Row],[Heizleistung (55°C)]])/2)</f>
        <v>6</v>
      </c>
      <c r="M4194" s="20">
        <f>IF(Tabelle1[[#This Row],[Etas 55°C]]=0,0,(Tabelle1[[#This Row],[Etas 35°C]]*0.8+Tabelle1[[#This Row],[Etas 55°C]]*0.2))*2.5</f>
        <v>4.2300000000000004</v>
      </c>
      <c r="N4194" s="21">
        <f>IF(-(Tabelle1[[#This Row],[80%/20% SCOP]]-5.5)/5.5=1,"n.a.",-(Tabelle1[[#This Row],[80%/20% SCOP]]-5.5)/5.5)</f>
        <v>0.23090909090909084</v>
      </c>
    </row>
    <row r="4195" spans="1:14" ht="20.100000000000001" customHeight="1" x14ac:dyDescent="0.25">
      <c r="A4195" s="24">
        <v>16007713</v>
      </c>
      <c r="B4195" s="15" t="s">
        <v>3161</v>
      </c>
      <c r="C4195" s="15" t="s">
        <v>4261</v>
      </c>
      <c r="D4195" s="16" t="s">
        <v>2</v>
      </c>
      <c r="E4195" s="17">
        <v>13.9</v>
      </c>
      <c r="F4195" s="18">
        <v>1.69</v>
      </c>
      <c r="G4195" s="17">
        <v>12.7</v>
      </c>
      <c r="H4195" s="18">
        <v>1.3</v>
      </c>
      <c r="I4195" s="16" t="s">
        <v>109</v>
      </c>
      <c r="J4195" s="16" t="s">
        <v>4</v>
      </c>
      <c r="K4195" s="16" t="s">
        <v>4</v>
      </c>
      <c r="L4195" s="19">
        <f>IF(Tabelle1[[#This Row],[Heizleistung (55°C)]]=0,Tabelle1[[#This Row],[Heizleistung (35°C)]],(Tabelle1[[#This Row],[Heizleistung (35°C)]]+Tabelle1[[#This Row],[Heizleistung (55°C)]])/2)</f>
        <v>13.3</v>
      </c>
      <c r="M4195" s="20">
        <f>IF(Tabelle1[[#This Row],[Etas 55°C]]=0,0,(Tabelle1[[#This Row],[Etas 35°C]]*0.8+Tabelle1[[#This Row],[Etas 55°C]]*0.2))*2.5</f>
        <v>4.03</v>
      </c>
      <c r="N4195" s="21">
        <f>IF(-(Tabelle1[[#This Row],[80%/20% SCOP]]-5.5)/5.5=1,"n.a.",-(Tabelle1[[#This Row],[80%/20% SCOP]]-5.5)/5.5)</f>
        <v>0.26727272727272722</v>
      </c>
    </row>
    <row r="4196" spans="1:14" ht="20.100000000000001" customHeight="1" x14ac:dyDescent="0.25">
      <c r="A4196" s="24">
        <v>16008820</v>
      </c>
      <c r="B4196" s="15" t="s">
        <v>3161</v>
      </c>
      <c r="C4196" s="15" t="s">
        <v>4262</v>
      </c>
      <c r="D4196" s="16" t="s">
        <v>2</v>
      </c>
      <c r="E4196" s="17">
        <v>372.72</v>
      </c>
      <c r="F4196" s="18">
        <v>1.45</v>
      </c>
      <c r="G4196" s="17"/>
      <c r="H4196" s="16"/>
      <c r="I4196" s="16" t="s">
        <v>355</v>
      </c>
      <c r="J4196" s="16" t="s">
        <v>15</v>
      </c>
      <c r="K4196" s="16" t="s">
        <v>4</v>
      </c>
      <c r="L4196" s="19">
        <f>IF(Tabelle1[[#This Row],[Heizleistung (55°C)]]=0,Tabelle1[[#This Row],[Heizleistung (35°C)]],(Tabelle1[[#This Row],[Heizleistung (35°C)]]+Tabelle1[[#This Row],[Heizleistung (55°C)]])/2)</f>
        <v>372.72</v>
      </c>
      <c r="M4196" s="20">
        <f>IF(Tabelle1[[#This Row],[Etas 55°C]]=0,0,(Tabelle1[[#This Row],[Etas 35°C]]*0.8+Tabelle1[[#This Row],[Etas 55°C]]*0.2))*2.5</f>
        <v>0</v>
      </c>
      <c r="N4196" s="21" t="str">
        <f>IF(-(Tabelle1[[#This Row],[80%/20% SCOP]]-5.5)/5.5=1,"n.a.",-(Tabelle1[[#This Row],[80%/20% SCOP]]-5.5)/5.5)</f>
        <v>n.a.</v>
      </c>
    </row>
    <row r="4197" spans="1:14" ht="20.100000000000001" customHeight="1" x14ac:dyDescent="0.25">
      <c r="A4197" s="24">
        <v>16009056</v>
      </c>
      <c r="B4197" s="15" t="s">
        <v>3161</v>
      </c>
      <c r="C4197" s="15" t="s">
        <v>4263</v>
      </c>
      <c r="D4197" s="16" t="s">
        <v>2</v>
      </c>
      <c r="E4197" s="17">
        <v>5.0999999999999996</v>
      </c>
      <c r="F4197" s="18">
        <v>1.87</v>
      </c>
      <c r="G4197" s="17">
        <v>4.5999999999999996</v>
      </c>
      <c r="H4197" s="18">
        <v>1.32</v>
      </c>
      <c r="I4197" s="16" t="s">
        <v>40</v>
      </c>
      <c r="J4197" s="16" t="s">
        <v>4</v>
      </c>
      <c r="K4197" s="16" t="s">
        <v>4</v>
      </c>
      <c r="L4197" s="19">
        <f>IF(Tabelle1[[#This Row],[Heizleistung (55°C)]]=0,Tabelle1[[#This Row],[Heizleistung (35°C)]],(Tabelle1[[#This Row],[Heizleistung (35°C)]]+Tabelle1[[#This Row],[Heizleistung (55°C)]])/2)</f>
        <v>4.8499999999999996</v>
      </c>
      <c r="M4197" s="20">
        <f>IF(Tabelle1[[#This Row],[Etas 55°C]]=0,0,(Tabelle1[[#This Row],[Etas 35°C]]*0.8+Tabelle1[[#This Row],[Etas 55°C]]*0.2))*2.5</f>
        <v>4.4000000000000004</v>
      </c>
      <c r="N4197" s="21">
        <f>IF(-(Tabelle1[[#This Row],[80%/20% SCOP]]-5.5)/5.5=1,"n.a.",-(Tabelle1[[#This Row],[80%/20% SCOP]]-5.5)/5.5)</f>
        <v>0.19999999999999993</v>
      </c>
    </row>
    <row r="4198" spans="1:14" ht="20.100000000000001" customHeight="1" x14ac:dyDescent="0.25">
      <c r="A4198" s="24">
        <v>16010383</v>
      </c>
      <c r="B4198" s="15" t="s">
        <v>3161</v>
      </c>
      <c r="C4198" s="15" t="s">
        <v>4264</v>
      </c>
      <c r="D4198" s="16" t="s">
        <v>2</v>
      </c>
      <c r="E4198" s="17">
        <v>44.55</v>
      </c>
      <c r="F4198" s="18">
        <v>1.64</v>
      </c>
      <c r="G4198" s="17"/>
      <c r="H4198" s="16"/>
      <c r="I4198" s="16" t="s">
        <v>109</v>
      </c>
      <c r="J4198" s="16" t="s">
        <v>15</v>
      </c>
      <c r="K4198" s="16" t="s">
        <v>4</v>
      </c>
      <c r="L4198" s="19">
        <f>IF(Tabelle1[[#This Row],[Heizleistung (55°C)]]=0,Tabelle1[[#This Row],[Heizleistung (35°C)]],(Tabelle1[[#This Row],[Heizleistung (35°C)]]+Tabelle1[[#This Row],[Heizleistung (55°C)]])/2)</f>
        <v>44.55</v>
      </c>
      <c r="M4198" s="20">
        <f>IF(Tabelle1[[#This Row],[Etas 55°C]]=0,0,(Tabelle1[[#This Row],[Etas 35°C]]*0.8+Tabelle1[[#This Row],[Etas 55°C]]*0.2))*2.5</f>
        <v>0</v>
      </c>
      <c r="N4198" s="21" t="str">
        <f>IF(-(Tabelle1[[#This Row],[80%/20% SCOP]]-5.5)/5.5=1,"n.a.",-(Tabelle1[[#This Row],[80%/20% SCOP]]-5.5)/5.5)</f>
        <v>n.a.</v>
      </c>
    </row>
    <row r="4199" spans="1:14" ht="20.100000000000001" customHeight="1" x14ac:dyDescent="0.25">
      <c r="A4199" s="24">
        <v>16009403</v>
      </c>
      <c r="B4199" s="15" t="s">
        <v>3161</v>
      </c>
      <c r="C4199" s="15" t="s">
        <v>4265</v>
      </c>
      <c r="D4199" s="16" t="s">
        <v>2</v>
      </c>
      <c r="E4199" s="17">
        <v>8</v>
      </c>
      <c r="F4199" s="18">
        <v>1.81</v>
      </c>
      <c r="G4199" s="17">
        <v>8</v>
      </c>
      <c r="H4199" s="18">
        <v>1.35</v>
      </c>
      <c r="I4199" s="16" t="s">
        <v>40</v>
      </c>
      <c r="J4199" s="16" t="s">
        <v>4</v>
      </c>
      <c r="K4199" s="16" t="s">
        <v>4</v>
      </c>
      <c r="L4199" s="19">
        <f>IF(Tabelle1[[#This Row],[Heizleistung (55°C)]]=0,Tabelle1[[#This Row],[Heizleistung (35°C)]],(Tabelle1[[#This Row],[Heizleistung (35°C)]]+Tabelle1[[#This Row],[Heizleistung (55°C)]])/2)</f>
        <v>8</v>
      </c>
      <c r="M4199" s="20">
        <f>IF(Tabelle1[[#This Row],[Etas 55°C]]=0,0,(Tabelle1[[#This Row],[Etas 35°C]]*0.8+Tabelle1[[#This Row],[Etas 55°C]]*0.2))*2.5</f>
        <v>4.2950000000000008</v>
      </c>
      <c r="N4199" s="21">
        <f>IF(-(Tabelle1[[#This Row],[80%/20% SCOP]]-5.5)/5.5=1,"n.a.",-(Tabelle1[[#This Row],[80%/20% SCOP]]-5.5)/5.5)</f>
        <v>0.21909090909090895</v>
      </c>
    </row>
    <row r="4200" spans="1:14" ht="20.100000000000001" customHeight="1" x14ac:dyDescent="0.25">
      <c r="A4200" s="24">
        <v>16008089</v>
      </c>
      <c r="B4200" s="15" t="s">
        <v>3161</v>
      </c>
      <c r="C4200" s="15" t="s">
        <v>4266</v>
      </c>
      <c r="D4200" s="16" t="s">
        <v>2</v>
      </c>
      <c r="E4200" s="17">
        <v>387.63</v>
      </c>
      <c r="F4200" s="18">
        <v>1.52</v>
      </c>
      <c r="G4200" s="17"/>
      <c r="H4200" s="16"/>
      <c r="I4200" s="16" t="s">
        <v>355</v>
      </c>
      <c r="J4200" s="16" t="s">
        <v>15</v>
      </c>
      <c r="K4200" s="16" t="s">
        <v>4</v>
      </c>
      <c r="L4200" s="19">
        <f>IF(Tabelle1[[#This Row],[Heizleistung (55°C)]]=0,Tabelle1[[#This Row],[Heizleistung (35°C)]],(Tabelle1[[#This Row],[Heizleistung (35°C)]]+Tabelle1[[#This Row],[Heizleistung (55°C)]])/2)</f>
        <v>387.63</v>
      </c>
      <c r="M4200" s="20">
        <f>IF(Tabelle1[[#This Row],[Etas 55°C]]=0,0,(Tabelle1[[#This Row],[Etas 35°C]]*0.8+Tabelle1[[#This Row],[Etas 55°C]]*0.2))*2.5</f>
        <v>0</v>
      </c>
      <c r="N4200" s="21" t="str">
        <f>IF(-(Tabelle1[[#This Row],[80%/20% SCOP]]-5.5)/5.5=1,"n.a.",-(Tabelle1[[#This Row],[80%/20% SCOP]]-5.5)/5.5)</f>
        <v>n.a.</v>
      </c>
    </row>
    <row r="4201" spans="1:14" ht="20.100000000000001" customHeight="1" x14ac:dyDescent="0.25">
      <c r="A4201" s="24">
        <v>16008745</v>
      </c>
      <c r="B4201" s="15" t="s">
        <v>3161</v>
      </c>
      <c r="C4201" s="15" t="s">
        <v>4267</v>
      </c>
      <c r="D4201" s="16" t="s">
        <v>2</v>
      </c>
      <c r="E4201" s="17">
        <v>370.69</v>
      </c>
      <c r="F4201" s="18">
        <v>1.5</v>
      </c>
      <c r="G4201" s="17"/>
      <c r="H4201" s="16"/>
      <c r="I4201" s="16" t="s">
        <v>355</v>
      </c>
      <c r="J4201" s="16" t="s">
        <v>15</v>
      </c>
      <c r="K4201" s="16" t="s">
        <v>4</v>
      </c>
      <c r="L4201" s="19">
        <f>IF(Tabelle1[[#This Row],[Heizleistung (55°C)]]=0,Tabelle1[[#This Row],[Heizleistung (35°C)]],(Tabelle1[[#This Row],[Heizleistung (35°C)]]+Tabelle1[[#This Row],[Heizleistung (55°C)]])/2)</f>
        <v>370.69</v>
      </c>
      <c r="M4201" s="20">
        <f>IF(Tabelle1[[#This Row],[Etas 55°C]]=0,0,(Tabelle1[[#This Row],[Etas 35°C]]*0.8+Tabelle1[[#This Row],[Etas 55°C]]*0.2))*2.5</f>
        <v>0</v>
      </c>
      <c r="N4201" s="21" t="str">
        <f>IF(-(Tabelle1[[#This Row],[80%/20% SCOP]]-5.5)/5.5=1,"n.a.",-(Tabelle1[[#This Row],[80%/20% SCOP]]-5.5)/5.5)</f>
        <v>n.a.</v>
      </c>
    </row>
    <row r="4202" spans="1:14" ht="20.100000000000001" customHeight="1" x14ac:dyDescent="0.25">
      <c r="A4202" s="24">
        <v>16014168</v>
      </c>
      <c r="B4202" s="15" t="s">
        <v>3161</v>
      </c>
      <c r="C4202" s="15" t="s">
        <v>4268</v>
      </c>
      <c r="D4202" s="16" t="s">
        <v>2</v>
      </c>
      <c r="E4202" s="17">
        <v>4</v>
      </c>
      <c r="F4202" s="18">
        <v>1.91</v>
      </c>
      <c r="G4202" s="17">
        <v>3.6</v>
      </c>
      <c r="H4202" s="18">
        <v>1.3</v>
      </c>
      <c r="I4202" s="16" t="s">
        <v>40</v>
      </c>
      <c r="J4202" s="16" t="s">
        <v>4</v>
      </c>
      <c r="K4202" s="16" t="s">
        <v>4</v>
      </c>
      <c r="L4202" s="19">
        <f>IF(Tabelle1[[#This Row],[Heizleistung (55°C)]]=0,Tabelle1[[#This Row],[Heizleistung (35°C)]],(Tabelle1[[#This Row],[Heizleistung (35°C)]]+Tabelle1[[#This Row],[Heizleistung (55°C)]])/2)</f>
        <v>3.8</v>
      </c>
      <c r="M4202" s="20">
        <f>IF(Tabelle1[[#This Row],[Etas 55°C]]=0,0,(Tabelle1[[#This Row],[Etas 35°C]]*0.8+Tabelle1[[#This Row],[Etas 55°C]]*0.2))*2.5</f>
        <v>4.47</v>
      </c>
      <c r="N4202" s="21">
        <f>IF(-(Tabelle1[[#This Row],[80%/20% SCOP]]-5.5)/5.5=1,"n.a.",-(Tabelle1[[#This Row],[80%/20% SCOP]]-5.5)/5.5)</f>
        <v>0.18727272727272731</v>
      </c>
    </row>
    <row r="4203" spans="1:14" ht="20.100000000000001" customHeight="1" x14ac:dyDescent="0.25">
      <c r="A4203" s="24">
        <v>16008320</v>
      </c>
      <c r="B4203" s="15" t="s">
        <v>3161</v>
      </c>
      <c r="C4203" s="15" t="s">
        <v>4269</v>
      </c>
      <c r="D4203" s="16" t="s">
        <v>2</v>
      </c>
      <c r="E4203" s="17">
        <v>99.1</v>
      </c>
      <c r="F4203" s="18">
        <v>1.57</v>
      </c>
      <c r="G4203" s="17"/>
      <c r="H4203" s="16"/>
      <c r="I4203" s="16" t="s">
        <v>109</v>
      </c>
      <c r="J4203" s="16" t="s">
        <v>15</v>
      </c>
      <c r="K4203" s="16" t="s">
        <v>4</v>
      </c>
      <c r="L4203" s="19">
        <f>IF(Tabelle1[[#This Row],[Heizleistung (55°C)]]=0,Tabelle1[[#This Row],[Heizleistung (35°C)]],(Tabelle1[[#This Row],[Heizleistung (35°C)]]+Tabelle1[[#This Row],[Heizleistung (55°C)]])/2)</f>
        <v>99.1</v>
      </c>
      <c r="M4203" s="20">
        <f>IF(Tabelle1[[#This Row],[Etas 55°C]]=0,0,(Tabelle1[[#This Row],[Etas 35°C]]*0.8+Tabelle1[[#This Row],[Etas 55°C]]*0.2))*2.5</f>
        <v>0</v>
      </c>
      <c r="N4203" s="21" t="str">
        <f>IF(-(Tabelle1[[#This Row],[80%/20% SCOP]]-5.5)/5.5=1,"n.a.",-(Tabelle1[[#This Row],[80%/20% SCOP]]-5.5)/5.5)</f>
        <v>n.a.</v>
      </c>
    </row>
    <row r="4204" spans="1:14" ht="20.100000000000001" customHeight="1" x14ac:dyDescent="0.25">
      <c r="A4204" s="24">
        <v>16008952</v>
      </c>
      <c r="B4204" s="15" t="s">
        <v>3161</v>
      </c>
      <c r="C4204" s="15" t="s">
        <v>4270</v>
      </c>
      <c r="D4204" s="16" t="s">
        <v>2</v>
      </c>
      <c r="E4204" s="17">
        <v>17</v>
      </c>
      <c r="F4204" s="18">
        <v>1.65</v>
      </c>
      <c r="G4204" s="17">
        <v>15.8</v>
      </c>
      <c r="H4204" s="18">
        <v>1.28</v>
      </c>
      <c r="I4204" s="16" t="s">
        <v>109</v>
      </c>
      <c r="J4204" s="16" t="s">
        <v>4</v>
      </c>
      <c r="K4204" s="16" t="s">
        <v>4</v>
      </c>
      <c r="L4204" s="19">
        <f>IF(Tabelle1[[#This Row],[Heizleistung (55°C)]]=0,Tabelle1[[#This Row],[Heizleistung (35°C)]],(Tabelle1[[#This Row],[Heizleistung (35°C)]]+Tabelle1[[#This Row],[Heizleistung (55°C)]])/2)</f>
        <v>16.399999999999999</v>
      </c>
      <c r="M4204" s="20">
        <f>IF(Tabelle1[[#This Row],[Etas 55°C]]=0,0,(Tabelle1[[#This Row],[Etas 35°C]]*0.8+Tabelle1[[#This Row],[Etas 55°C]]*0.2))*2.5</f>
        <v>3.9400000000000004</v>
      </c>
      <c r="N4204" s="21">
        <f>IF(-(Tabelle1[[#This Row],[80%/20% SCOP]]-5.5)/5.5=1,"n.a.",-(Tabelle1[[#This Row],[80%/20% SCOP]]-5.5)/5.5)</f>
        <v>0.28363636363636358</v>
      </c>
    </row>
    <row r="4205" spans="1:14" ht="20.100000000000001" customHeight="1" x14ac:dyDescent="0.25">
      <c r="A4205" s="24">
        <v>16008888</v>
      </c>
      <c r="B4205" s="15" t="s">
        <v>3161</v>
      </c>
      <c r="C4205" s="15" t="s">
        <v>4271</v>
      </c>
      <c r="D4205" s="16" t="s">
        <v>2</v>
      </c>
      <c r="E4205" s="17">
        <v>41.88</v>
      </c>
      <c r="F4205" s="18">
        <v>1.57</v>
      </c>
      <c r="G4205" s="17"/>
      <c r="H4205" s="16"/>
      <c r="I4205" s="16" t="s">
        <v>355</v>
      </c>
      <c r="J4205" s="16" t="s">
        <v>15</v>
      </c>
      <c r="K4205" s="16" t="s">
        <v>4</v>
      </c>
      <c r="L4205" s="19">
        <f>IF(Tabelle1[[#This Row],[Heizleistung (55°C)]]=0,Tabelle1[[#This Row],[Heizleistung (35°C)]],(Tabelle1[[#This Row],[Heizleistung (35°C)]]+Tabelle1[[#This Row],[Heizleistung (55°C)]])/2)</f>
        <v>41.88</v>
      </c>
      <c r="M4205" s="20">
        <f>IF(Tabelle1[[#This Row],[Etas 55°C]]=0,0,(Tabelle1[[#This Row],[Etas 35°C]]*0.8+Tabelle1[[#This Row],[Etas 55°C]]*0.2))*2.5</f>
        <v>0</v>
      </c>
      <c r="N4205" s="21" t="str">
        <f>IF(-(Tabelle1[[#This Row],[80%/20% SCOP]]-5.5)/5.5=1,"n.a.",-(Tabelle1[[#This Row],[80%/20% SCOP]]-5.5)/5.5)</f>
        <v>n.a.</v>
      </c>
    </row>
    <row r="4206" spans="1:14" ht="20.100000000000001" customHeight="1" x14ac:dyDescent="0.25">
      <c r="A4206" s="24">
        <v>16008075</v>
      </c>
      <c r="B4206" s="15" t="s">
        <v>3161</v>
      </c>
      <c r="C4206" s="15" t="s">
        <v>4272</v>
      </c>
      <c r="D4206" s="16" t="s">
        <v>2</v>
      </c>
      <c r="E4206" s="17">
        <v>380.69</v>
      </c>
      <c r="F4206" s="18">
        <v>1.54</v>
      </c>
      <c r="G4206" s="17"/>
      <c r="H4206" s="16"/>
      <c r="I4206" s="16" t="s">
        <v>3166</v>
      </c>
      <c r="J4206" s="16" t="s">
        <v>15</v>
      </c>
      <c r="K4206" s="16" t="s">
        <v>4</v>
      </c>
      <c r="L4206" s="19">
        <f>IF(Tabelle1[[#This Row],[Heizleistung (55°C)]]=0,Tabelle1[[#This Row],[Heizleistung (35°C)]],(Tabelle1[[#This Row],[Heizleistung (35°C)]]+Tabelle1[[#This Row],[Heizleistung (55°C)]])/2)</f>
        <v>380.69</v>
      </c>
      <c r="M4206" s="20">
        <f>IF(Tabelle1[[#This Row],[Etas 55°C]]=0,0,(Tabelle1[[#This Row],[Etas 35°C]]*0.8+Tabelle1[[#This Row],[Etas 55°C]]*0.2))*2.5</f>
        <v>0</v>
      </c>
      <c r="N4206" s="21" t="str">
        <f>IF(-(Tabelle1[[#This Row],[80%/20% SCOP]]-5.5)/5.5=1,"n.a.",-(Tabelle1[[#This Row],[80%/20% SCOP]]-5.5)/5.5)</f>
        <v>n.a.</v>
      </c>
    </row>
    <row r="4207" spans="1:14" ht="20.100000000000001" customHeight="1" x14ac:dyDescent="0.25">
      <c r="A4207" s="24">
        <v>16009582</v>
      </c>
      <c r="B4207" s="15" t="s">
        <v>3161</v>
      </c>
      <c r="C4207" s="15" t="s">
        <v>4273</v>
      </c>
      <c r="D4207" s="16" t="s">
        <v>2</v>
      </c>
      <c r="E4207" s="17">
        <v>8</v>
      </c>
      <c r="F4207" s="18">
        <v>1.76</v>
      </c>
      <c r="G4207" s="17">
        <v>8</v>
      </c>
      <c r="H4207" s="18">
        <v>1.3</v>
      </c>
      <c r="I4207" s="16" t="s">
        <v>40</v>
      </c>
      <c r="J4207" s="16" t="s">
        <v>4</v>
      </c>
      <c r="K4207" s="16" t="s">
        <v>4</v>
      </c>
      <c r="L4207" s="19">
        <f>IF(Tabelle1[[#This Row],[Heizleistung (55°C)]]=0,Tabelle1[[#This Row],[Heizleistung (35°C)]],(Tabelle1[[#This Row],[Heizleistung (35°C)]]+Tabelle1[[#This Row],[Heizleistung (55°C)]])/2)</f>
        <v>8</v>
      </c>
      <c r="M4207" s="20">
        <f>IF(Tabelle1[[#This Row],[Etas 55°C]]=0,0,(Tabelle1[[#This Row],[Etas 35°C]]*0.8+Tabelle1[[#This Row],[Etas 55°C]]*0.2))*2.5</f>
        <v>4.17</v>
      </c>
      <c r="N4207" s="21">
        <f>IF(-(Tabelle1[[#This Row],[80%/20% SCOP]]-5.5)/5.5=1,"n.a.",-(Tabelle1[[#This Row],[80%/20% SCOP]]-5.5)/5.5)</f>
        <v>0.24181818181818182</v>
      </c>
    </row>
    <row r="4208" spans="1:14" ht="20.100000000000001" customHeight="1" x14ac:dyDescent="0.25">
      <c r="A4208" s="24">
        <v>16007806</v>
      </c>
      <c r="B4208" s="15" t="s">
        <v>3161</v>
      </c>
      <c r="C4208" s="15" t="s">
        <v>4274</v>
      </c>
      <c r="D4208" s="16" t="s">
        <v>2</v>
      </c>
      <c r="E4208" s="17">
        <v>208.36</v>
      </c>
      <c r="F4208" s="18">
        <v>1.47</v>
      </c>
      <c r="G4208" s="17"/>
      <c r="H4208" s="16"/>
      <c r="I4208" s="16" t="s">
        <v>355</v>
      </c>
      <c r="J4208" s="16" t="s">
        <v>15</v>
      </c>
      <c r="K4208" s="16" t="s">
        <v>4</v>
      </c>
      <c r="L4208" s="19">
        <f>IF(Tabelle1[[#This Row],[Heizleistung (55°C)]]=0,Tabelle1[[#This Row],[Heizleistung (35°C)]],(Tabelle1[[#This Row],[Heizleistung (35°C)]]+Tabelle1[[#This Row],[Heizleistung (55°C)]])/2)</f>
        <v>208.36</v>
      </c>
      <c r="M4208" s="20">
        <f>IF(Tabelle1[[#This Row],[Etas 55°C]]=0,0,(Tabelle1[[#This Row],[Etas 35°C]]*0.8+Tabelle1[[#This Row],[Etas 55°C]]*0.2))*2.5</f>
        <v>0</v>
      </c>
      <c r="N4208" s="21" t="str">
        <f>IF(-(Tabelle1[[#This Row],[80%/20% SCOP]]-5.5)/5.5=1,"n.a.",-(Tabelle1[[#This Row],[80%/20% SCOP]]-5.5)/5.5)</f>
        <v>n.a.</v>
      </c>
    </row>
    <row r="4209" spans="1:14" ht="20.100000000000001" customHeight="1" x14ac:dyDescent="0.25">
      <c r="A4209" s="24">
        <v>16017002</v>
      </c>
      <c r="B4209" s="15" t="s">
        <v>3161</v>
      </c>
      <c r="C4209" s="15" t="s">
        <v>4275</v>
      </c>
      <c r="D4209" s="16" t="s">
        <v>2</v>
      </c>
      <c r="E4209" s="17">
        <v>8</v>
      </c>
      <c r="F4209" s="18">
        <v>1.83</v>
      </c>
      <c r="G4209" s="17">
        <v>8</v>
      </c>
      <c r="H4209" s="18">
        <v>1.43</v>
      </c>
      <c r="I4209" s="16" t="s">
        <v>3</v>
      </c>
      <c r="J4209" s="16" t="s">
        <v>15</v>
      </c>
      <c r="K4209" s="16" t="s">
        <v>4</v>
      </c>
      <c r="L4209" s="19">
        <f>IF(Tabelle1[[#This Row],[Heizleistung (55°C)]]=0,Tabelle1[[#This Row],[Heizleistung (35°C)]],(Tabelle1[[#This Row],[Heizleistung (35°C)]]+Tabelle1[[#This Row],[Heizleistung (55°C)]])/2)</f>
        <v>8</v>
      </c>
      <c r="M4209" s="20">
        <f>IF(Tabelle1[[#This Row],[Etas 55°C]]=0,0,(Tabelle1[[#This Row],[Etas 35°C]]*0.8+Tabelle1[[#This Row],[Etas 55°C]]*0.2))*2.5</f>
        <v>4.3750000000000009</v>
      </c>
      <c r="N4209" s="21">
        <f>IF(-(Tabelle1[[#This Row],[80%/20% SCOP]]-5.5)/5.5=1,"n.a.",-(Tabelle1[[#This Row],[80%/20% SCOP]]-5.5)/5.5)</f>
        <v>0.20454545454545439</v>
      </c>
    </row>
    <row r="4210" spans="1:14" ht="20.100000000000001" customHeight="1" x14ac:dyDescent="0.25">
      <c r="A4210" s="24">
        <v>16009021</v>
      </c>
      <c r="B4210" s="15" t="s">
        <v>3161</v>
      </c>
      <c r="C4210" s="15" t="s">
        <v>4276</v>
      </c>
      <c r="D4210" s="16" t="s">
        <v>2</v>
      </c>
      <c r="E4210" s="17">
        <v>7.1</v>
      </c>
      <c r="F4210" s="18">
        <v>1.87</v>
      </c>
      <c r="G4210" s="17">
        <v>7.1</v>
      </c>
      <c r="H4210" s="18">
        <v>1.33</v>
      </c>
      <c r="I4210" s="16" t="s">
        <v>40</v>
      </c>
      <c r="J4210" s="16" t="s">
        <v>4</v>
      </c>
      <c r="K4210" s="16" t="s">
        <v>4</v>
      </c>
      <c r="L4210" s="19">
        <f>IF(Tabelle1[[#This Row],[Heizleistung (55°C)]]=0,Tabelle1[[#This Row],[Heizleistung (35°C)]],(Tabelle1[[#This Row],[Heizleistung (35°C)]]+Tabelle1[[#This Row],[Heizleistung (55°C)]])/2)</f>
        <v>7.1</v>
      </c>
      <c r="M4210" s="20">
        <f>IF(Tabelle1[[#This Row],[Etas 55°C]]=0,0,(Tabelle1[[#This Row],[Etas 35°C]]*0.8+Tabelle1[[#This Row],[Etas 55°C]]*0.2))*2.5</f>
        <v>4.4050000000000002</v>
      </c>
      <c r="N4210" s="21">
        <f>IF(-(Tabelle1[[#This Row],[80%/20% SCOP]]-5.5)/5.5=1,"n.a.",-(Tabelle1[[#This Row],[80%/20% SCOP]]-5.5)/5.5)</f>
        <v>0.19909090909090904</v>
      </c>
    </row>
    <row r="4211" spans="1:14" ht="20.100000000000001" customHeight="1" x14ac:dyDescent="0.25">
      <c r="A4211" s="24">
        <v>16006705</v>
      </c>
      <c r="B4211" s="15" t="s">
        <v>3161</v>
      </c>
      <c r="C4211" s="15" t="s">
        <v>4277</v>
      </c>
      <c r="D4211" s="16" t="s">
        <v>2</v>
      </c>
      <c r="E4211" s="17">
        <v>13.9</v>
      </c>
      <c r="F4211" s="18">
        <v>1.73</v>
      </c>
      <c r="G4211" s="17">
        <v>12.7</v>
      </c>
      <c r="H4211" s="18">
        <v>1.37</v>
      </c>
      <c r="I4211" s="16" t="s">
        <v>109</v>
      </c>
      <c r="J4211" s="16" t="s">
        <v>4</v>
      </c>
      <c r="K4211" s="16" t="s">
        <v>4</v>
      </c>
      <c r="L4211" s="19">
        <f>IF(Tabelle1[[#This Row],[Heizleistung (55°C)]]=0,Tabelle1[[#This Row],[Heizleistung (35°C)]],(Tabelle1[[#This Row],[Heizleistung (35°C)]]+Tabelle1[[#This Row],[Heizleistung (55°C)]])/2)</f>
        <v>13.3</v>
      </c>
      <c r="M4211" s="20">
        <f>IF(Tabelle1[[#This Row],[Etas 55°C]]=0,0,(Tabelle1[[#This Row],[Etas 35°C]]*0.8+Tabelle1[[#This Row],[Etas 55°C]]*0.2))*2.5</f>
        <v>4.1450000000000005</v>
      </c>
      <c r="N4211" s="21">
        <f>IF(-(Tabelle1[[#This Row],[80%/20% SCOP]]-5.5)/5.5=1,"n.a.",-(Tabelle1[[#This Row],[80%/20% SCOP]]-5.5)/5.5)</f>
        <v>0.24636363636363628</v>
      </c>
    </row>
    <row r="4212" spans="1:14" ht="20.100000000000001" customHeight="1" x14ac:dyDescent="0.25">
      <c r="A4212" s="24">
        <v>16009158</v>
      </c>
      <c r="B4212" s="15" t="s">
        <v>3161</v>
      </c>
      <c r="C4212" s="15" t="s">
        <v>4278</v>
      </c>
      <c r="D4212" s="16" t="s">
        <v>2</v>
      </c>
      <c r="E4212" s="17">
        <v>17</v>
      </c>
      <c r="F4212" s="18">
        <v>1.65</v>
      </c>
      <c r="G4212" s="17">
        <v>15.8</v>
      </c>
      <c r="H4212" s="18">
        <v>1.28</v>
      </c>
      <c r="I4212" s="16" t="s">
        <v>109</v>
      </c>
      <c r="J4212" s="16" t="s">
        <v>4</v>
      </c>
      <c r="K4212" s="16" t="s">
        <v>4</v>
      </c>
      <c r="L4212" s="19">
        <f>IF(Tabelle1[[#This Row],[Heizleistung (55°C)]]=0,Tabelle1[[#This Row],[Heizleistung (35°C)]],(Tabelle1[[#This Row],[Heizleistung (35°C)]]+Tabelle1[[#This Row],[Heizleistung (55°C)]])/2)</f>
        <v>16.399999999999999</v>
      </c>
      <c r="M4212" s="20">
        <f>IF(Tabelle1[[#This Row],[Etas 55°C]]=0,0,(Tabelle1[[#This Row],[Etas 35°C]]*0.8+Tabelle1[[#This Row],[Etas 55°C]]*0.2))*2.5</f>
        <v>3.9400000000000004</v>
      </c>
      <c r="N4212" s="21">
        <f>IF(-(Tabelle1[[#This Row],[80%/20% SCOP]]-5.5)/5.5=1,"n.a.",-(Tabelle1[[#This Row],[80%/20% SCOP]]-5.5)/5.5)</f>
        <v>0.28363636363636358</v>
      </c>
    </row>
    <row r="4213" spans="1:14" ht="20.100000000000001" customHeight="1" x14ac:dyDescent="0.25">
      <c r="A4213" s="24">
        <v>16017013</v>
      </c>
      <c r="B4213" s="15" t="s">
        <v>3161</v>
      </c>
      <c r="C4213" s="15" t="s">
        <v>4279</v>
      </c>
      <c r="D4213" s="16" t="s">
        <v>2</v>
      </c>
      <c r="E4213" s="17">
        <v>9.5</v>
      </c>
      <c r="F4213" s="18">
        <v>1.89</v>
      </c>
      <c r="G4213" s="17">
        <v>9.5</v>
      </c>
      <c r="H4213" s="18">
        <v>1.41</v>
      </c>
      <c r="I4213" s="16" t="s">
        <v>3</v>
      </c>
      <c r="J4213" s="16" t="s">
        <v>15</v>
      </c>
      <c r="K4213" s="16" t="s">
        <v>4</v>
      </c>
      <c r="L4213" s="19">
        <f>IF(Tabelle1[[#This Row],[Heizleistung (55°C)]]=0,Tabelle1[[#This Row],[Heizleistung (35°C)]],(Tabelle1[[#This Row],[Heizleistung (35°C)]]+Tabelle1[[#This Row],[Heizleistung (55°C)]])/2)</f>
        <v>9.5</v>
      </c>
      <c r="M4213" s="20">
        <f>IF(Tabelle1[[#This Row],[Etas 55°C]]=0,0,(Tabelle1[[#This Row],[Etas 35°C]]*0.8+Tabelle1[[#This Row],[Etas 55°C]]*0.2))*2.5</f>
        <v>4.4850000000000003</v>
      </c>
      <c r="N4213" s="21">
        <f>IF(-(Tabelle1[[#This Row],[80%/20% SCOP]]-5.5)/5.5=1,"n.a.",-(Tabelle1[[#This Row],[80%/20% SCOP]]-5.5)/5.5)</f>
        <v>0.18454545454545448</v>
      </c>
    </row>
    <row r="4214" spans="1:14" ht="20.100000000000001" customHeight="1" x14ac:dyDescent="0.25">
      <c r="A4214" s="24">
        <v>16014180</v>
      </c>
      <c r="B4214" s="15" t="s">
        <v>3161</v>
      </c>
      <c r="C4214" s="15" t="s">
        <v>4280</v>
      </c>
      <c r="D4214" s="16" t="s">
        <v>2</v>
      </c>
      <c r="E4214" s="17">
        <v>4</v>
      </c>
      <c r="F4214" s="18">
        <v>1.91</v>
      </c>
      <c r="G4214" s="17">
        <v>3.6</v>
      </c>
      <c r="H4214" s="18">
        <v>1.3</v>
      </c>
      <c r="I4214" s="16" t="s">
        <v>40</v>
      </c>
      <c r="J4214" s="16" t="s">
        <v>4</v>
      </c>
      <c r="K4214" s="16" t="s">
        <v>4</v>
      </c>
      <c r="L4214" s="19">
        <f>IF(Tabelle1[[#This Row],[Heizleistung (55°C)]]=0,Tabelle1[[#This Row],[Heizleistung (35°C)]],(Tabelle1[[#This Row],[Heizleistung (35°C)]]+Tabelle1[[#This Row],[Heizleistung (55°C)]])/2)</f>
        <v>3.8</v>
      </c>
      <c r="M4214" s="20">
        <f>IF(Tabelle1[[#This Row],[Etas 55°C]]=0,0,(Tabelle1[[#This Row],[Etas 35°C]]*0.8+Tabelle1[[#This Row],[Etas 55°C]]*0.2))*2.5</f>
        <v>4.47</v>
      </c>
      <c r="N4214" s="21">
        <f>IF(-(Tabelle1[[#This Row],[80%/20% SCOP]]-5.5)/5.5=1,"n.a.",-(Tabelle1[[#This Row],[80%/20% SCOP]]-5.5)/5.5)</f>
        <v>0.18727272727272731</v>
      </c>
    </row>
    <row r="4215" spans="1:14" ht="20.100000000000001" customHeight="1" x14ac:dyDescent="0.25">
      <c r="A4215" s="24">
        <v>16008160</v>
      </c>
      <c r="B4215" s="15" t="s">
        <v>3161</v>
      </c>
      <c r="C4215" s="15" t="s">
        <v>4281</v>
      </c>
      <c r="D4215" s="16" t="s">
        <v>2</v>
      </c>
      <c r="E4215" s="17">
        <v>269.35000000000002</v>
      </c>
      <c r="F4215" s="18">
        <v>1.5</v>
      </c>
      <c r="G4215" s="17"/>
      <c r="H4215" s="16"/>
      <c r="I4215" s="16" t="s">
        <v>355</v>
      </c>
      <c r="J4215" s="16" t="s">
        <v>15</v>
      </c>
      <c r="K4215" s="16" t="s">
        <v>4</v>
      </c>
      <c r="L4215" s="19">
        <f>IF(Tabelle1[[#This Row],[Heizleistung (55°C)]]=0,Tabelle1[[#This Row],[Heizleistung (35°C)]],(Tabelle1[[#This Row],[Heizleistung (35°C)]]+Tabelle1[[#This Row],[Heizleistung (55°C)]])/2)</f>
        <v>269.35000000000002</v>
      </c>
      <c r="M4215" s="20">
        <f>IF(Tabelle1[[#This Row],[Etas 55°C]]=0,0,(Tabelle1[[#This Row],[Etas 35°C]]*0.8+Tabelle1[[#This Row],[Etas 55°C]]*0.2))*2.5</f>
        <v>0</v>
      </c>
      <c r="N4215" s="21" t="str">
        <f>IF(-(Tabelle1[[#This Row],[80%/20% SCOP]]-5.5)/5.5=1,"n.a.",-(Tabelle1[[#This Row],[80%/20% SCOP]]-5.5)/5.5)</f>
        <v>n.a.</v>
      </c>
    </row>
    <row r="4216" spans="1:14" ht="20.100000000000001" customHeight="1" x14ac:dyDescent="0.25">
      <c r="A4216" s="24">
        <v>16008285</v>
      </c>
      <c r="B4216" s="15" t="s">
        <v>3161</v>
      </c>
      <c r="C4216" s="15" t="s">
        <v>4282</v>
      </c>
      <c r="D4216" s="16" t="s">
        <v>2</v>
      </c>
      <c r="E4216" s="17">
        <v>212.26</v>
      </c>
      <c r="F4216" s="18">
        <v>1.6</v>
      </c>
      <c r="G4216" s="17"/>
      <c r="H4216" s="16"/>
      <c r="I4216" s="16" t="s">
        <v>355</v>
      </c>
      <c r="J4216" s="16" t="s">
        <v>15</v>
      </c>
      <c r="K4216" s="16" t="s">
        <v>4</v>
      </c>
      <c r="L4216" s="19">
        <f>IF(Tabelle1[[#This Row],[Heizleistung (55°C)]]=0,Tabelle1[[#This Row],[Heizleistung (35°C)]],(Tabelle1[[#This Row],[Heizleistung (35°C)]]+Tabelle1[[#This Row],[Heizleistung (55°C)]])/2)</f>
        <v>212.26</v>
      </c>
      <c r="M4216" s="20">
        <f>IF(Tabelle1[[#This Row],[Etas 55°C]]=0,0,(Tabelle1[[#This Row],[Etas 35°C]]*0.8+Tabelle1[[#This Row],[Etas 55°C]]*0.2))*2.5</f>
        <v>0</v>
      </c>
      <c r="N4216" s="21" t="str">
        <f>IF(-(Tabelle1[[#This Row],[80%/20% SCOP]]-5.5)/5.5=1,"n.a.",-(Tabelle1[[#This Row],[80%/20% SCOP]]-5.5)/5.5)</f>
        <v>n.a.</v>
      </c>
    </row>
    <row r="4217" spans="1:14" ht="20.100000000000001" customHeight="1" x14ac:dyDescent="0.25">
      <c r="A4217" s="24">
        <v>16008478</v>
      </c>
      <c r="B4217" s="15" t="s">
        <v>3161</v>
      </c>
      <c r="C4217" s="15" t="s">
        <v>4283</v>
      </c>
      <c r="D4217" s="16" t="s">
        <v>2</v>
      </c>
      <c r="E4217" s="17">
        <v>116.73</v>
      </c>
      <c r="F4217" s="18">
        <v>1.46</v>
      </c>
      <c r="G4217" s="17"/>
      <c r="H4217" s="16"/>
      <c r="I4217" s="16" t="s">
        <v>355</v>
      </c>
      <c r="J4217" s="16" t="s">
        <v>15</v>
      </c>
      <c r="K4217" s="16" t="s">
        <v>4</v>
      </c>
      <c r="L4217" s="19">
        <f>IF(Tabelle1[[#This Row],[Heizleistung (55°C)]]=0,Tabelle1[[#This Row],[Heizleistung (35°C)]],(Tabelle1[[#This Row],[Heizleistung (35°C)]]+Tabelle1[[#This Row],[Heizleistung (55°C)]])/2)</f>
        <v>116.73</v>
      </c>
      <c r="M4217" s="20">
        <f>IF(Tabelle1[[#This Row],[Etas 55°C]]=0,0,(Tabelle1[[#This Row],[Etas 35°C]]*0.8+Tabelle1[[#This Row],[Etas 55°C]]*0.2))*2.5</f>
        <v>0</v>
      </c>
      <c r="N4217" s="21" t="str">
        <f>IF(-(Tabelle1[[#This Row],[80%/20% SCOP]]-5.5)/5.5=1,"n.a.",-(Tabelle1[[#This Row],[80%/20% SCOP]]-5.5)/5.5)</f>
        <v>n.a.</v>
      </c>
    </row>
    <row r="4218" spans="1:14" ht="20.100000000000001" customHeight="1" x14ac:dyDescent="0.25">
      <c r="A4218" s="24">
        <v>16018662</v>
      </c>
      <c r="B4218" s="15" t="s">
        <v>3161</v>
      </c>
      <c r="C4218" s="15" t="s">
        <v>4284</v>
      </c>
      <c r="D4218" s="16" t="s">
        <v>2</v>
      </c>
      <c r="E4218" s="17">
        <v>14</v>
      </c>
      <c r="F4218" s="18">
        <v>1.77</v>
      </c>
      <c r="G4218" s="17">
        <v>14</v>
      </c>
      <c r="H4218" s="18">
        <v>1.33</v>
      </c>
      <c r="I4218" s="16" t="s">
        <v>40</v>
      </c>
      <c r="J4218" s="16" t="s">
        <v>4</v>
      </c>
      <c r="K4218" s="16" t="s">
        <v>4</v>
      </c>
      <c r="L4218" s="19">
        <f>IF(Tabelle1[[#This Row],[Heizleistung (55°C)]]=0,Tabelle1[[#This Row],[Heizleistung (35°C)]],(Tabelle1[[#This Row],[Heizleistung (35°C)]]+Tabelle1[[#This Row],[Heizleistung (55°C)]])/2)</f>
        <v>14</v>
      </c>
      <c r="M4218" s="20">
        <f>IF(Tabelle1[[#This Row],[Etas 55°C]]=0,0,(Tabelle1[[#This Row],[Etas 35°C]]*0.8+Tabelle1[[#This Row],[Etas 55°C]]*0.2))*2.5</f>
        <v>4.2050000000000001</v>
      </c>
      <c r="N4218" s="21">
        <f>IF(-(Tabelle1[[#This Row],[80%/20% SCOP]]-5.5)/5.5=1,"n.a.",-(Tabelle1[[#This Row],[80%/20% SCOP]]-5.5)/5.5)</f>
        <v>0.23545454545454544</v>
      </c>
    </row>
    <row r="4219" spans="1:14" ht="20.100000000000001" customHeight="1" x14ac:dyDescent="0.25">
      <c r="A4219" s="24">
        <v>16014279</v>
      </c>
      <c r="B4219" s="15" t="s">
        <v>3161</v>
      </c>
      <c r="C4219" s="15" t="s">
        <v>4285</v>
      </c>
      <c r="D4219" s="16" t="s">
        <v>2</v>
      </c>
      <c r="E4219" s="17">
        <v>6</v>
      </c>
      <c r="F4219" s="18">
        <v>1.85</v>
      </c>
      <c r="G4219" s="17">
        <v>6</v>
      </c>
      <c r="H4219" s="18">
        <v>1.28</v>
      </c>
      <c r="I4219" s="16" t="s">
        <v>40</v>
      </c>
      <c r="J4219" s="16" t="s">
        <v>4</v>
      </c>
      <c r="K4219" s="16" t="s">
        <v>4</v>
      </c>
      <c r="L4219" s="19">
        <f>IF(Tabelle1[[#This Row],[Heizleistung (55°C)]]=0,Tabelle1[[#This Row],[Heizleistung (35°C)]],(Tabelle1[[#This Row],[Heizleistung (35°C)]]+Tabelle1[[#This Row],[Heizleistung (55°C)]])/2)</f>
        <v>6</v>
      </c>
      <c r="M4219" s="20">
        <f>IF(Tabelle1[[#This Row],[Etas 55°C]]=0,0,(Tabelle1[[#This Row],[Etas 35°C]]*0.8+Tabelle1[[#This Row],[Etas 55°C]]*0.2))*2.5</f>
        <v>4.3400000000000007</v>
      </c>
      <c r="N4219" s="21">
        <f>IF(-(Tabelle1[[#This Row],[80%/20% SCOP]]-5.5)/5.5=1,"n.a.",-(Tabelle1[[#This Row],[80%/20% SCOP]]-5.5)/5.5)</f>
        <v>0.21090909090909077</v>
      </c>
    </row>
    <row r="4220" spans="1:14" ht="20.100000000000001" customHeight="1" x14ac:dyDescent="0.25">
      <c r="A4220" s="24">
        <v>16009458</v>
      </c>
      <c r="B4220" s="15" t="s">
        <v>3161</v>
      </c>
      <c r="C4220" s="15" t="s">
        <v>4286</v>
      </c>
      <c r="D4220" s="16" t="s">
        <v>2</v>
      </c>
      <c r="E4220" s="17">
        <v>12</v>
      </c>
      <c r="F4220" s="18">
        <v>1.77</v>
      </c>
      <c r="G4220" s="17">
        <v>12</v>
      </c>
      <c r="H4220" s="18">
        <v>1.34</v>
      </c>
      <c r="I4220" s="16" t="s">
        <v>40</v>
      </c>
      <c r="J4220" s="16" t="s">
        <v>4</v>
      </c>
      <c r="K4220" s="16" t="s">
        <v>4</v>
      </c>
      <c r="L4220" s="19">
        <f>IF(Tabelle1[[#This Row],[Heizleistung (55°C)]]=0,Tabelle1[[#This Row],[Heizleistung (35°C)]],(Tabelle1[[#This Row],[Heizleistung (35°C)]]+Tabelle1[[#This Row],[Heizleistung (55°C)]])/2)</f>
        <v>12</v>
      </c>
      <c r="M4220" s="20">
        <f>IF(Tabelle1[[#This Row],[Etas 55°C]]=0,0,(Tabelle1[[#This Row],[Etas 35°C]]*0.8+Tabelle1[[#This Row],[Etas 55°C]]*0.2))*2.5</f>
        <v>4.2100000000000009</v>
      </c>
      <c r="N4220" s="21">
        <f>IF(-(Tabelle1[[#This Row],[80%/20% SCOP]]-5.5)/5.5=1,"n.a.",-(Tabelle1[[#This Row],[80%/20% SCOP]]-5.5)/5.5)</f>
        <v>0.23454545454545439</v>
      </c>
    </row>
    <row r="4221" spans="1:14" ht="20.100000000000001" customHeight="1" x14ac:dyDescent="0.25">
      <c r="A4221" s="24">
        <v>16014350</v>
      </c>
      <c r="B4221" s="15" t="s">
        <v>3161</v>
      </c>
      <c r="C4221" s="15" t="s">
        <v>4287</v>
      </c>
      <c r="D4221" s="16" t="s">
        <v>2</v>
      </c>
      <c r="E4221" s="17">
        <v>10</v>
      </c>
      <c r="F4221" s="18">
        <v>1.86</v>
      </c>
      <c r="G4221" s="17">
        <v>10</v>
      </c>
      <c r="H4221" s="18">
        <v>1.42</v>
      </c>
      <c r="I4221" s="16" t="s">
        <v>40</v>
      </c>
      <c r="J4221" s="16" t="s">
        <v>4</v>
      </c>
      <c r="K4221" s="16" t="s">
        <v>4</v>
      </c>
      <c r="L4221" s="19">
        <f>IF(Tabelle1[[#This Row],[Heizleistung (55°C)]]=0,Tabelle1[[#This Row],[Heizleistung (35°C)]],(Tabelle1[[#This Row],[Heizleistung (35°C)]]+Tabelle1[[#This Row],[Heizleistung (55°C)]])/2)</f>
        <v>10</v>
      </c>
      <c r="M4221" s="20">
        <f>IF(Tabelle1[[#This Row],[Etas 55°C]]=0,0,(Tabelle1[[#This Row],[Etas 35°C]]*0.8+Tabelle1[[#This Row],[Etas 55°C]]*0.2))*2.5</f>
        <v>4.4300000000000006</v>
      </c>
      <c r="N4221" s="21">
        <f>IF(-(Tabelle1[[#This Row],[80%/20% SCOP]]-5.5)/5.5=1,"n.a.",-(Tabelle1[[#This Row],[80%/20% SCOP]]-5.5)/5.5)</f>
        <v>0.19454545454545444</v>
      </c>
    </row>
    <row r="4222" spans="1:14" ht="20.100000000000001" customHeight="1" x14ac:dyDescent="0.25">
      <c r="A4222" s="24">
        <v>16009531</v>
      </c>
      <c r="B4222" s="15" t="s">
        <v>3161</v>
      </c>
      <c r="C4222" s="15" t="s">
        <v>4288</v>
      </c>
      <c r="D4222" s="16" t="s">
        <v>2</v>
      </c>
      <c r="E4222" s="17">
        <v>6</v>
      </c>
      <c r="F4222" s="18">
        <v>1.75</v>
      </c>
      <c r="G4222" s="17">
        <v>6</v>
      </c>
      <c r="H4222" s="18">
        <v>1.3</v>
      </c>
      <c r="I4222" s="16" t="s">
        <v>40</v>
      </c>
      <c r="J4222" s="16" t="s">
        <v>4</v>
      </c>
      <c r="K4222" s="16" t="s">
        <v>4</v>
      </c>
      <c r="L4222" s="19">
        <f>IF(Tabelle1[[#This Row],[Heizleistung (55°C)]]=0,Tabelle1[[#This Row],[Heizleistung (35°C)]],(Tabelle1[[#This Row],[Heizleistung (35°C)]]+Tabelle1[[#This Row],[Heizleistung (55°C)]])/2)</f>
        <v>6</v>
      </c>
      <c r="M4222" s="20">
        <f>IF(Tabelle1[[#This Row],[Etas 55°C]]=0,0,(Tabelle1[[#This Row],[Etas 35°C]]*0.8+Tabelle1[[#This Row],[Etas 55°C]]*0.2))*2.5</f>
        <v>4.1500000000000004</v>
      </c>
      <c r="N4222" s="21">
        <f>IF(-(Tabelle1[[#This Row],[80%/20% SCOP]]-5.5)/5.5=1,"n.a.",-(Tabelle1[[#This Row],[80%/20% SCOP]]-5.5)/5.5)</f>
        <v>0.2454545454545454</v>
      </c>
    </row>
    <row r="4223" spans="1:14" ht="20.100000000000001" customHeight="1" x14ac:dyDescent="0.25">
      <c r="A4223" s="24">
        <v>16008013</v>
      </c>
      <c r="B4223" s="15" t="s">
        <v>3161</v>
      </c>
      <c r="C4223" s="15" t="s">
        <v>4289</v>
      </c>
      <c r="D4223" s="16" t="s">
        <v>2</v>
      </c>
      <c r="E4223" s="17">
        <v>323.22000000000003</v>
      </c>
      <c r="F4223" s="18">
        <v>1.51</v>
      </c>
      <c r="G4223" s="17"/>
      <c r="H4223" s="16"/>
      <c r="I4223" s="16" t="s">
        <v>355</v>
      </c>
      <c r="J4223" s="16" t="s">
        <v>15</v>
      </c>
      <c r="K4223" s="16" t="s">
        <v>4</v>
      </c>
      <c r="L4223" s="19">
        <f>IF(Tabelle1[[#This Row],[Heizleistung (55°C)]]=0,Tabelle1[[#This Row],[Heizleistung (35°C)]],(Tabelle1[[#This Row],[Heizleistung (35°C)]]+Tabelle1[[#This Row],[Heizleistung (55°C)]])/2)</f>
        <v>323.22000000000003</v>
      </c>
      <c r="M4223" s="20">
        <f>IF(Tabelle1[[#This Row],[Etas 55°C]]=0,0,(Tabelle1[[#This Row],[Etas 35°C]]*0.8+Tabelle1[[#This Row],[Etas 55°C]]*0.2))*2.5</f>
        <v>0</v>
      </c>
      <c r="N4223" s="21" t="str">
        <f>IF(-(Tabelle1[[#This Row],[80%/20% SCOP]]-5.5)/5.5=1,"n.a.",-(Tabelle1[[#This Row],[80%/20% SCOP]]-5.5)/5.5)</f>
        <v>n.a.</v>
      </c>
    </row>
    <row r="4224" spans="1:14" ht="20.100000000000001" customHeight="1" x14ac:dyDescent="0.25">
      <c r="A4224" s="24">
        <v>16008166</v>
      </c>
      <c r="B4224" s="15" t="s">
        <v>3161</v>
      </c>
      <c r="C4224" s="15" t="s">
        <v>4290</v>
      </c>
      <c r="D4224" s="16" t="s">
        <v>2</v>
      </c>
      <c r="E4224" s="17">
        <v>100.18</v>
      </c>
      <c r="F4224" s="18">
        <v>1.63</v>
      </c>
      <c r="G4224" s="17"/>
      <c r="H4224" s="16"/>
      <c r="I4224" s="16" t="s">
        <v>109</v>
      </c>
      <c r="J4224" s="16" t="s">
        <v>15</v>
      </c>
      <c r="K4224" s="16" t="s">
        <v>4</v>
      </c>
      <c r="L4224" s="19">
        <f>IF(Tabelle1[[#This Row],[Heizleistung (55°C)]]=0,Tabelle1[[#This Row],[Heizleistung (35°C)]],(Tabelle1[[#This Row],[Heizleistung (35°C)]]+Tabelle1[[#This Row],[Heizleistung (55°C)]])/2)</f>
        <v>100.18</v>
      </c>
      <c r="M4224" s="20">
        <f>IF(Tabelle1[[#This Row],[Etas 55°C]]=0,0,(Tabelle1[[#This Row],[Etas 35°C]]*0.8+Tabelle1[[#This Row],[Etas 55°C]]*0.2))*2.5</f>
        <v>0</v>
      </c>
      <c r="N4224" s="21" t="str">
        <f>IF(-(Tabelle1[[#This Row],[80%/20% SCOP]]-5.5)/5.5=1,"n.a.",-(Tabelle1[[#This Row],[80%/20% SCOP]]-5.5)/5.5)</f>
        <v>n.a.</v>
      </c>
    </row>
    <row r="4225" spans="1:14" ht="20.100000000000001" customHeight="1" x14ac:dyDescent="0.25">
      <c r="A4225" s="24">
        <v>16007954</v>
      </c>
      <c r="B4225" s="15" t="s">
        <v>3161</v>
      </c>
      <c r="C4225" s="15" t="s">
        <v>4291</v>
      </c>
      <c r="D4225" s="16" t="s">
        <v>2</v>
      </c>
      <c r="E4225" s="17">
        <v>116.91</v>
      </c>
      <c r="F4225" s="18">
        <v>1.54</v>
      </c>
      <c r="G4225" s="17"/>
      <c r="H4225" s="16"/>
      <c r="I4225" s="16" t="s">
        <v>355</v>
      </c>
      <c r="J4225" s="16" t="s">
        <v>15</v>
      </c>
      <c r="K4225" s="16" t="s">
        <v>4</v>
      </c>
      <c r="L4225" s="19">
        <f>IF(Tabelle1[[#This Row],[Heizleistung (55°C)]]=0,Tabelle1[[#This Row],[Heizleistung (35°C)]],(Tabelle1[[#This Row],[Heizleistung (35°C)]]+Tabelle1[[#This Row],[Heizleistung (55°C)]])/2)</f>
        <v>116.91</v>
      </c>
      <c r="M4225" s="20">
        <f>IF(Tabelle1[[#This Row],[Etas 55°C]]=0,0,(Tabelle1[[#This Row],[Etas 35°C]]*0.8+Tabelle1[[#This Row],[Etas 55°C]]*0.2))*2.5</f>
        <v>0</v>
      </c>
      <c r="N4225" s="21" t="str">
        <f>IF(-(Tabelle1[[#This Row],[80%/20% SCOP]]-5.5)/5.5=1,"n.a.",-(Tabelle1[[#This Row],[80%/20% SCOP]]-5.5)/5.5)</f>
        <v>n.a.</v>
      </c>
    </row>
    <row r="4226" spans="1:14" ht="20.100000000000001" customHeight="1" x14ac:dyDescent="0.25">
      <c r="A4226" s="24">
        <v>16008954</v>
      </c>
      <c r="B4226" s="15" t="s">
        <v>3161</v>
      </c>
      <c r="C4226" s="15" t="s">
        <v>4292</v>
      </c>
      <c r="D4226" s="16" t="s">
        <v>2</v>
      </c>
      <c r="E4226" s="17">
        <v>17</v>
      </c>
      <c r="F4226" s="18">
        <v>1.65</v>
      </c>
      <c r="G4226" s="17">
        <v>15.8</v>
      </c>
      <c r="H4226" s="18">
        <v>1.28</v>
      </c>
      <c r="I4226" s="16" t="s">
        <v>109</v>
      </c>
      <c r="J4226" s="16" t="s">
        <v>4</v>
      </c>
      <c r="K4226" s="16" t="s">
        <v>4</v>
      </c>
      <c r="L4226" s="19">
        <f>IF(Tabelle1[[#This Row],[Heizleistung (55°C)]]=0,Tabelle1[[#This Row],[Heizleistung (35°C)]],(Tabelle1[[#This Row],[Heizleistung (35°C)]]+Tabelle1[[#This Row],[Heizleistung (55°C)]])/2)</f>
        <v>16.399999999999999</v>
      </c>
      <c r="M4226" s="20">
        <f>IF(Tabelle1[[#This Row],[Etas 55°C]]=0,0,(Tabelle1[[#This Row],[Etas 35°C]]*0.8+Tabelle1[[#This Row],[Etas 55°C]]*0.2))*2.5</f>
        <v>3.9400000000000004</v>
      </c>
      <c r="N4226" s="21">
        <f>IF(-(Tabelle1[[#This Row],[80%/20% SCOP]]-5.5)/5.5=1,"n.a.",-(Tabelle1[[#This Row],[80%/20% SCOP]]-5.5)/5.5)</f>
        <v>0.28363636363636358</v>
      </c>
    </row>
    <row r="4227" spans="1:14" ht="20.100000000000001" customHeight="1" x14ac:dyDescent="0.25">
      <c r="A4227" s="24">
        <v>16009431</v>
      </c>
      <c r="B4227" s="15" t="s">
        <v>3161</v>
      </c>
      <c r="C4227" s="15" t="s">
        <v>4293</v>
      </c>
      <c r="D4227" s="16" t="s">
        <v>2</v>
      </c>
      <c r="E4227" s="17">
        <v>10</v>
      </c>
      <c r="F4227" s="18">
        <v>1.78</v>
      </c>
      <c r="G4227" s="17">
        <v>10</v>
      </c>
      <c r="H4227" s="18">
        <v>1.35</v>
      </c>
      <c r="I4227" s="16" t="s">
        <v>40</v>
      </c>
      <c r="J4227" s="16" t="s">
        <v>4</v>
      </c>
      <c r="K4227" s="16" t="s">
        <v>4</v>
      </c>
      <c r="L4227" s="19">
        <f>IF(Tabelle1[[#This Row],[Heizleistung (55°C)]]=0,Tabelle1[[#This Row],[Heizleistung (35°C)]],(Tabelle1[[#This Row],[Heizleistung (35°C)]]+Tabelle1[[#This Row],[Heizleistung (55°C)]])/2)</f>
        <v>10</v>
      </c>
      <c r="M4227" s="20">
        <f>IF(Tabelle1[[#This Row],[Etas 55°C]]=0,0,(Tabelle1[[#This Row],[Etas 35°C]]*0.8+Tabelle1[[#This Row],[Etas 55°C]]*0.2))*2.5</f>
        <v>4.2350000000000003</v>
      </c>
      <c r="N4227" s="21">
        <f>IF(-(Tabelle1[[#This Row],[80%/20% SCOP]]-5.5)/5.5=1,"n.a.",-(Tabelle1[[#This Row],[80%/20% SCOP]]-5.5)/5.5)</f>
        <v>0.22999999999999995</v>
      </c>
    </row>
    <row r="4228" spans="1:14" ht="20.100000000000001" customHeight="1" x14ac:dyDescent="0.25">
      <c r="A4228" s="24">
        <v>16008350</v>
      </c>
      <c r="B4228" s="15" t="s">
        <v>3161</v>
      </c>
      <c r="C4228" s="15" t="s">
        <v>4294</v>
      </c>
      <c r="D4228" s="16" t="s">
        <v>2</v>
      </c>
      <c r="E4228" s="17">
        <v>213.83</v>
      </c>
      <c r="F4228" s="18">
        <v>1.52</v>
      </c>
      <c r="G4228" s="17"/>
      <c r="H4228" s="16"/>
      <c r="I4228" s="16" t="s">
        <v>355</v>
      </c>
      <c r="J4228" s="16" t="s">
        <v>15</v>
      </c>
      <c r="K4228" s="16" t="s">
        <v>4</v>
      </c>
      <c r="L4228" s="19">
        <f>IF(Tabelle1[[#This Row],[Heizleistung (55°C)]]=0,Tabelle1[[#This Row],[Heizleistung (35°C)]],(Tabelle1[[#This Row],[Heizleistung (35°C)]]+Tabelle1[[#This Row],[Heizleistung (55°C)]])/2)</f>
        <v>213.83</v>
      </c>
      <c r="M4228" s="20">
        <f>IF(Tabelle1[[#This Row],[Etas 55°C]]=0,0,(Tabelle1[[#This Row],[Etas 35°C]]*0.8+Tabelle1[[#This Row],[Etas 55°C]]*0.2))*2.5</f>
        <v>0</v>
      </c>
      <c r="N4228" s="21" t="str">
        <f>IF(-(Tabelle1[[#This Row],[80%/20% SCOP]]-5.5)/5.5=1,"n.a.",-(Tabelle1[[#This Row],[80%/20% SCOP]]-5.5)/5.5)</f>
        <v>n.a.</v>
      </c>
    </row>
    <row r="4229" spans="1:14" ht="20.100000000000001" customHeight="1" x14ac:dyDescent="0.25">
      <c r="A4229" s="24">
        <v>16008917</v>
      </c>
      <c r="B4229" s="15" t="s">
        <v>3161</v>
      </c>
      <c r="C4229" s="15" t="s">
        <v>4295</v>
      </c>
      <c r="D4229" s="16" t="s">
        <v>2</v>
      </c>
      <c r="E4229" s="17">
        <v>502.77</v>
      </c>
      <c r="F4229" s="18">
        <v>1.55</v>
      </c>
      <c r="G4229" s="17"/>
      <c r="H4229" s="16"/>
      <c r="I4229" s="16" t="s">
        <v>130</v>
      </c>
      <c r="J4229" s="16" t="s">
        <v>15</v>
      </c>
      <c r="K4229" s="16" t="s">
        <v>4</v>
      </c>
      <c r="L4229" s="19">
        <f>IF(Tabelle1[[#This Row],[Heizleistung (55°C)]]=0,Tabelle1[[#This Row],[Heizleistung (35°C)]],(Tabelle1[[#This Row],[Heizleistung (35°C)]]+Tabelle1[[#This Row],[Heizleistung (55°C)]])/2)</f>
        <v>502.77</v>
      </c>
      <c r="M4229" s="20">
        <f>IF(Tabelle1[[#This Row],[Etas 55°C]]=0,0,(Tabelle1[[#This Row],[Etas 35°C]]*0.8+Tabelle1[[#This Row],[Etas 55°C]]*0.2))*2.5</f>
        <v>0</v>
      </c>
      <c r="N4229" s="21" t="str">
        <f>IF(-(Tabelle1[[#This Row],[80%/20% SCOP]]-5.5)/5.5=1,"n.a.",-(Tabelle1[[#This Row],[80%/20% SCOP]]-5.5)/5.5)</f>
        <v>n.a.</v>
      </c>
    </row>
    <row r="4230" spans="1:14" ht="20.100000000000001" customHeight="1" x14ac:dyDescent="0.25">
      <c r="A4230" s="24">
        <v>16008170</v>
      </c>
      <c r="B4230" s="15" t="s">
        <v>3161</v>
      </c>
      <c r="C4230" s="15" t="s">
        <v>4296</v>
      </c>
      <c r="D4230" s="16" t="s">
        <v>2</v>
      </c>
      <c r="E4230" s="17">
        <v>170.62</v>
      </c>
      <c r="F4230" s="18">
        <v>1.6</v>
      </c>
      <c r="G4230" s="17"/>
      <c r="H4230" s="16"/>
      <c r="I4230" s="16" t="s">
        <v>109</v>
      </c>
      <c r="J4230" s="16" t="s">
        <v>15</v>
      </c>
      <c r="K4230" s="16" t="s">
        <v>4</v>
      </c>
      <c r="L4230" s="19">
        <f>IF(Tabelle1[[#This Row],[Heizleistung (55°C)]]=0,Tabelle1[[#This Row],[Heizleistung (35°C)]],(Tabelle1[[#This Row],[Heizleistung (35°C)]]+Tabelle1[[#This Row],[Heizleistung (55°C)]])/2)</f>
        <v>170.62</v>
      </c>
      <c r="M4230" s="20">
        <f>IF(Tabelle1[[#This Row],[Etas 55°C]]=0,0,(Tabelle1[[#This Row],[Etas 35°C]]*0.8+Tabelle1[[#This Row],[Etas 55°C]]*0.2))*2.5</f>
        <v>0</v>
      </c>
      <c r="N4230" s="21" t="str">
        <f>IF(-(Tabelle1[[#This Row],[80%/20% SCOP]]-5.5)/5.5=1,"n.a.",-(Tabelle1[[#This Row],[80%/20% SCOP]]-5.5)/5.5)</f>
        <v>n.a.</v>
      </c>
    </row>
    <row r="4231" spans="1:14" ht="20.100000000000001" customHeight="1" x14ac:dyDescent="0.25">
      <c r="A4231" s="24">
        <v>16007989</v>
      </c>
      <c r="B4231" s="15" t="s">
        <v>3161</v>
      </c>
      <c r="C4231" s="15" t="s">
        <v>4297</v>
      </c>
      <c r="D4231" s="16" t="s">
        <v>2</v>
      </c>
      <c r="E4231" s="17">
        <v>246.83</v>
      </c>
      <c r="F4231" s="18">
        <v>1.6</v>
      </c>
      <c r="G4231" s="17"/>
      <c r="H4231" s="16"/>
      <c r="I4231" s="16" t="s">
        <v>355</v>
      </c>
      <c r="J4231" s="16" t="s">
        <v>15</v>
      </c>
      <c r="K4231" s="16" t="s">
        <v>4</v>
      </c>
      <c r="L4231" s="19">
        <f>IF(Tabelle1[[#This Row],[Heizleistung (55°C)]]=0,Tabelle1[[#This Row],[Heizleistung (35°C)]],(Tabelle1[[#This Row],[Heizleistung (35°C)]]+Tabelle1[[#This Row],[Heizleistung (55°C)]])/2)</f>
        <v>246.83</v>
      </c>
      <c r="M4231" s="20">
        <f>IF(Tabelle1[[#This Row],[Etas 55°C]]=0,0,(Tabelle1[[#This Row],[Etas 35°C]]*0.8+Tabelle1[[#This Row],[Etas 55°C]]*0.2))*2.5</f>
        <v>0</v>
      </c>
      <c r="N4231" s="21" t="str">
        <f>IF(-(Tabelle1[[#This Row],[80%/20% SCOP]]-5.5)/5.5=1,"n.a.",-(Tabelle1[[#This Row],[80%/20% SCOP]]-5.5)/5.5)</f>
        <v>n.a.</v>
      </c>
    </row>
    <row r="4232" spans="1:14" ht="20.100000000000001" customHeight="1" x14ac:dyDescent="0.25">
      <c r="A4232" s="24">
        <v>16008102</v>
      </c>
      <c r="B4232" s="15" t="s">
        <v>3161</v>
      </c>
      <c r="C4232" s="15" t="s">
        <v>4298</v>
      </c>
      <c r="D4232" s="16" t="s">
        <v>2</v>
      </c>
      <c r="E4232" s="17">
        <v>357.41</v>
      </c>
      <c r="F4232" s="18">
        <v>1.57</v>
      </c>
      <c r="G4232" s="17"/>
      <c r="H4232" s="16"/>
      <c r="I4232" s="16" t="s">
        <v>355</v>
      </c>
      <c r="J4232" s="16" t="s">
        <v>15</v>
      </c>
      <c r="K4232" s="16" t="s">
        <v>4</v>
      </c>
      <c r="L4232" s="19">
        <f>IF(Tabelle1[[#This Row],[Heizleistung (55°C)]]=0,Tabelle1[[#This Row],[Heizleistung (35°C)]],(Tabelle1[[#This Row],[Heizleistung (35°C)]]+Tabelle1[[#This Row],[Heizleistung (55°C)]])/2)</f>
        <v>357.41</v>
      </c>
      <c r="M4232" s="20">
        <f>IF(Tabelle1[[#This Row],[Etas 55°C]]=0,0,(Tabelle1[[#This Row],[Etas 35°C]]*0.8+Tabelle1[[#This Row],[Etas 55°C]]*0.2))*2.5</f>
        <v>0</v>
      </c>
      <c r="N4232" s="21" t="str">
        <f>IF(-(Tabelle1[[#This Row],[80%/20% SCOP]]-5.5)/5.5=1,"n.a.",-(Tabelle1[[#This Row],[80%/20% SCOP]]-5.5)/5.5)</f>
        <v>n.a.</v>
      </c>
    </row>
    <row r="4233" spans="1:14" ht="20.100000000000001" customHeight="1" x14ac:dyDescent="0.25">
      <c r="A4233" s="24">
        <v>16009501</v>
      </c>
      <c r="B4233" s="15" t="s">
        <v>3161</v>
      </c>
      <c r="C4233" s="15" t="s">
        <v>4299</v>
      </c>
      <c r="D4233" s="16" t="s">
        <v>2</v>
      </c>
      <c r="E4233" s="17">
        <v>12</v>
      </c>
      <c r="F4233" s="18">
        <v>1.76</v>
      </c>
      <c r="G4233" s="17">
        <v>12</v>
      </c>
      <c r="H4233" s="18">
        <v>1.28</v>
      </c>
      <c r="I4233" s="16" t="s">
        <v>40</v>
      </c>
      <c r="J4233" s="16" t="s">
        <v>4</v>
      </c>
      <c r="K4233" s="16" t="s">
        <v>4</v>
      </c>
      <c r="L4233" s="19">
        <f>IF(Tabelle1[[#This Row],[Heizleistung (55°C)]]=0,Tabelle1[[#This Row],[Heizleistung (35°C)]],(Tabelle1[[#This Row],[Heizleistung (35°C)]]+Tabelle1[[#This Row],[Heizleistung (55°C)]])/2)</f>
        <v>12</v>
      </c>
      <c r="M4233" s="20">
        <f>IF(Tabelle1[[#This Row],[Etas 55°C]]=0,0,(Tabelle1[[#This Row],[Etas 35°C]]*0.8+Tabelle1[[#This Row],[Etas 55°C]]*0.2))*2.5</f>
        <v>4.16</v>
      </c>
      <c r="N4233" s="21">
        <f>IF(-(Tabelle1[[#This Row],[80%/20% SCOP]]-5.5)/5.5=1,"n.a.",-(Tabelle1[[#This Row],[80%/20% SCOP]]-5.5)/5.5)</f>
        <v>0.24363636363636362</v>
      </c>
    </row>
    <row r="4234" spans="1:14" ht="20.100000000000001" customHeight="1" x14ac:dyDescent="0.25">
      <c r="A4234" s="24">
        <v>16008953</v>
      </c>
      <c r="B4234" s="15" t="s">
        <v>3161</v>
      </c>
      <c r="C4234" s="15" t="s">
        <v>4300</v>
      </c>
      <c r="D4234" s="16" t="s">
        <v>2</v>
      </c>
      <c r="E4234" s="17">
        <v>17</v>
      </c>
      <c r="F4234" s="18">
        <v>1.65</v>
      </c>
      <c r="G4234" s="17">
        <v>15.8</v>
      </c>
      <c r="H4234" s="18">
        <v>1.28</v>
      </c>
      <c r="I4234" s="16" t="s">
        <v>109</v>
      </c>
      <c r="J4234" s="16" t="s">
        <v>4</v>
      </c>
      <c r="K4234" s="16" t="s">
        <v>4</v>
      </c>
      <c r="L4234" s="19">
        <f>IF(Tabelle1[[#This Row],[Heizleistung (55°C)]]=0,Tabelle1[[#This Row],[Heizleistung (35°C)]],(Tabelle1[[#This Row],[Heizleistung (35°C)]]+Tabelle1[[#This Row],[Heizleistung (55°C)]])/2)</f>
        <v>16.399999999999999</v>
      </c>
      <c r="M4234" s="20">
        <f>IF(Tabelle1[[#This Row],[Etas 55°C]]=0,0,(Tabelle1[[#This Row],[Etas 35°C]]*0.8+Tabelle1[[#This Row],[Etas 55°C]]*0.2))*2.5</f>
        <v>3.9400000000000004</v>
      </c>
      <c r="N4234" s="21">
        <f>IF(-(Tabelle1[[#This Row],[80%/20% SCOP]]-5.5)/5.5=1,"n.a.",-(Tabelle1[[#This Row],[80%/20% SCOP]]-5.5)/5.5)</f>
        <v>0.28363636363636358</v>
      </c>
    </row>
    <row r="4235" spans="1:14" ht="20.100000000000001" customHeight="1" x14ac:dyDescent="0.25">
      <c r="A4235" s="24">
        <v>16009560</v>
      </c>
      <c r="B4235" s="15" t="s">
        <v>3161</v>
      </c>
      <c r="C4235" s="15" t="s">
        <v>4301</v>
      </c>
      <c r="D4235" s="16" t="s">
        <v>2</v>
      </c>
      <c r="E4235" s="17">
        <v>8</v>
      </c>
      <c r="F4235" s="18">
        <v>1.76</v>
      </c>
      <c r="G4235" s="17">
        <v>8</v>
      </c>
      <c r="H4235" s="18">
        <v>1.3</v>
      </c>
      <c r="I4235" s="16" t="s">
        <v>40</v>
      </c>
      <c r="J4235" s="16" t="s">
        <v>4</v>
      </c>
      <c r="K4235" s="16" t="s">
        <v>4</v>
      </c>
      <c r="L4235" s="19">
        <f>IF(Tabelle1[[#This Row],[Heizleistung (55°C)]]=0,Tabelle1[[#This Row],[Heizleistung (35°C)]],(Tabelle1[[#This Row],[Heizleistung (35°C)]]+Tabelle1[[#This Row],[Heizleistung (55°C)]])/2)</f>
        <v>8</v>
      </c>
      <c r="M4235" s="20">
        <f>IF(Tabelle1[[#This Row],[Etas 55°C]]=0,0,(Tabelle1[[#This Row],[Etas 35°C]]*0.8+Tabelle1[[#This Row],[Etas 55°C]]*0.2))*2.5</f>
        <v>4.17</v>
      </c>
      <c r="N4235" s="21">
        <f>IF(-(Tabelle1[[#This Row],[80%/20% SCOP]]-5.5)/5.5=1,"n.a.",-(Tabelle1[[#This Row],[80%/20% SCOP]]-5.5)/5.5)</f>
        <v>0.24181818181818182</v>
      </c>
    </row>
    <row r="4236" spans="1:14" ht="20.100000000000001" customHeight="1" x14ac:dyDescent="0.25">
      <c r="A4236" s="24">
        <v>16009523</v>
      </c>
      <c r="B4236" s="15" t="s">
        <v>3161</v>
      </c>
      <c r="C4236" s="15" t="s">
        <v>4302</v>
      </c>
      <c r="D4236" s="16" t="s">
        <v>2</v>
      </c>
      <c r="E4236" s="17">
        <v>14</v>
      </c>
      <c r="F4236" s="18">
        <v>1.77</v>
      </c>
      <c r="G4236" s="17">
        <v>14</v>
      </c>
      <c r="H4236" s="18">
        <v>1.34</v>
      </c>
      <c r="I4236" s="16" t="s">
        <v>40</v>
      </c>
      <c r="J4236" s="16" t="s">
        <v>4</v>
      </c>
      <c r="K4236" s="16" t="s">
        <v>4</v>
      </c>
      <c r="L4236" s="19">
        <f>IF(Tabelle1[[#This Row],[Heizleistung (55°C)]]=0,Tabelle1[[#This Row],[Heizleistung (35°C)]],(Tabelle1[[#This Row],[Heizleistung (35°C)]]+Tabelle1[[#This Row],[Heizleistung (55°C)]])/2)</f>
        <v>14</v>
      </c>
      <c r="M4236" s="20">
        <f>IF(Tabelle1[[#This Row],[Etas 55°C]]=0,0,(Tabelle1[[#This Row],[Etas 35°C]]*0.8+Tabelle1[[#This Row],[Etas 55°C]]*0.2))*2.5</f>
        <v>4.2100000000000009</v>
      </c>
      <c r="N4236" s="21">
        <f>IF(-(Tabelle1[[#This Row],[80%/20% SCOP]]-5.5)/5.5=1,"n.a.",-(Tabelle1[[#This Row],[80%/20% SCOP]]-5.5)/5.5)</f>
        <v>0.23454545454545439</v>
      </c>
    </row>
    <row r="4237" spans="1:14" ht="20.100000000000001" customHeight="1" x14ac:dyDescent="0.25">
      <c r="A4237" s="24">
        <v>16009129</v>
      </c>
      <c r="B4237" s="15" t="s">
        <v>3161</v>
      </c>
      <c r="C4237" s="15" t="s">
        <v>4303</v>
      </c>
      <c r="D4237" s="16" t="s">
        <v>2</v>
      </c>
      <c r="E4237" s="17">
        <v>6.6</v>
      </c>
      <c r="F4237" s="18">
        <v>1.87</v>
      </c>
      <c r="G4237" s="17">
        <v>6</v>
      </c>
      <c r="H4237" s="18">
        <v>1.33</v>
      </c>
      <c r="I4237" s="16" t="s">
        <v>40</v>
      </c>
      <c r="J4237" s="16" t="s">
        <v>4</v>
      </c>
      <c r="K4237" s="16" t="s">
        <v>4</v>
      </c>
      <c r="L4237" s="19">
        <f>IF(Tabelle1[[#This Row],[Heizleistung (55°C)]]=0,Tabelle1[[#This Row],[Heizleistung (35°C)]],(Tabelle1[[#This Row],[Heizleistung (35°C)]]+Tabelle1[[#This Row],[Heizleistung (55°C)]])/2)</f>
        <v>6.3</v>
      </c>
      <c r="M4237" s="20">
        <f>IF(Tabelle1[[#This Row],[Etas 55°C]]=0,0,(Tabelle1[[#This Row],[Etas 35°C]]*0.8+Tabelle1[[#This Row],[Etas 55°C]]*0.2))*2.5</f>
        <v>4.4050000000000002</v>
      </c>
      <c r="N4237" s="21">
        <f>IF(-(Tabelle1[[#This Row],[80%/20% SCOP]]-5.5)/5.5=1,"n.a.",-(Tabelle1[[#This Row],[80%/20% SCOP]]-5.5)/5.5)</f>
        <v>0.19909090909090904</v>
      </c>
    </row>
    <row r="4238" spans="1:14" ht="20.100000000000001" customHeight="1" x14ac:dyDescent="0.25">
      <c r="A4238" s="24">
        <v>16017010</v>
      </c>
      <c r="B4238" s="15" t="s">
        <v>3161</v>
      </c>
      <c r="C4238" s="15" t="s">
        <v>4304</v>
      </c>
      <c r="D4238" s="16" t="s">
        <v>2</v>
      </c>
      <c r="E4238" s="17">
        <v>9.5</v>
      </c>
      <c r="F4238" s="18">
        <v>1.85</v>
      </c>
      <c r="G4238" s="17">
        <v>9.5</v>
      </c>
      <c r="H4238" s="18">
        <v>1.39</v>
      </c>
      <c r="I4238" s="16" t="s">
        <v>3</v>
      </c>
      <c r="J4238" s="16" t="s">
        <v>15</v>
      </c>
      <c r="K4238" s="16" t="s">
        <v>4</v>
      </c>
      <c r="L4238" s="19">
        <f>IF(Tabelle1[[#This Row],[Heizleistung (55°C)]]=0,Tabelle1[[#This Row],[Heizleistung (35°C)]],(Tabelle1[[#This Row],[Heizleistung (35°C)]]+Tabelle1[[#This Row],[Heizleistung (55°C)]])/2)</f>
        <v>9.5</v>
      </c>
      <c r="M4238" s="20">
        <f>IF(Tabelle1[[#This Row],[Etas 55°C]]=0,0,(Tabelle1[[#This Row],[Etas 35°C]]*0.8+Tabelle1[[#This Row],[Etas 55°C]]*0.2))*2.5</f>
        <v>4.3950000000000005</v>
      </c>
      <c r="N4238" s="21">
        <f>IF(-(Tabelle1[[#This Row],[80%/20% SCOP]]-5.5)/5.5=1,"n.a.",-(Tabelle1[[#This Row],[80%/20% SCOP]]-5.5)/5.5)</f>
        <v>0.20090909090909082</v>
      </c>
    </row>
    <row r="4239" spans="1:14" ht="20.100000000000001" customHeight="1" x14ac:dyDescent="0.25">
      <c r="A4239" s="24">
        <v>16009542</v>
      </c>
      <c r="B4239" s="15" t="s">
        <v>3161</v>
      </c>
      <c r="C4239" s="15" t="s">
        <v>4305</v>
      </c>
      <c r="D4239" s="16" t="s">
        <v>2</v>
      </c>
      <c r="E4239" s="17">
        <v>6</v>
      </c>
      <c r="F4239" s="18">
        <v>1.75</v>
      </c>
      <c r="G4239" s="17">
        <v>6</v>
      </c>
      <c r="H4239" s="18">
        <v>1.3</v>
      </c>
      <c r="I4239" s="16" t="s">
        <v>40</v>
      </c>
      <c r="J4239" s="16" t="s">
        <v>4</v>
      </c>
      <c r="K4239" s="16" t="s">
        <v>4</v>
      </c>
      <c r="L4239" s="19">
        <f>IF(Tabelle1[[#This Row],[Heizleistung (55°C)]]=0,Tabelle1[[#This Row],[Heizleistung (35°C)]],(Tabelle1[[#This Row],[Heizleistung (35°C)]]+Tabelle1[[#This Row],[Heizleistung (55°C)]])/2)</f>
        <v>6</v>
      </c>
      <c r="M4239" s="20">
        <f>IF(Tabelle1[[#This Row],[Etas 55°C]]=0,0,(Tabelle1[[#This Row],[Etas 35°C]]*0.8+Tabelle1[[#This Row],[Etas 55°C]]*0.2))*2.5</f>
        <v>4.1500000000000004</v>
      </c>
      <c r="N4239" s="21">
        <f>IF(-(Tabelle1[[#This Row],[80%/20% SCOP]]-5.5)/5.5=1,"n.a.",-(Tabelle1[[#This Row],[80%/20% SCOP]]-5.5)/5.5)</f>
        <v>0.2454545454545454</v>
      </c>
    </row>
    <row r="4240" spans="1:14" ht="20.100000000000001" customHeight="1" x14ac:dyDescent="0.25">
      <c r="A4240" s="24">
        <v>16011098</v>
      </c>
      <c r="B4240" s="15" t="s">
        <v>3161</v>
      </c>
      <c r="C4240" s="15" t="s">
        <v>4306</v>
      </c>
      <c r="D4240" s="16" t="s">
        <v>2</v>
      </c>
      <c r="E4240" s="17">
        <v>8.5</v>
      </c>
      <c r="F4240" s="18">
        <v>1.94</v>
      </c>
      <c r="G4240" s="17">
        <v>8.5</v>
      </c>
      <c r="H4240" s="18">
        <v>1.41</v>
      </c>
      <c r="I4240" s="16" t="s">
        <v>40</v>
      </c>
      <c r="J4240" s="16" t="s">
        <v>4</v>
      </c>
      <c r="K4240" s="16" t="s">
        <v>4</v>
      </c>
      <c r="L4240" s="19">
        <f>IF(Tabelle1[[#This Row],[Heizleistung (55°C)]]=0,Tabelle1[[#This Row],[Heizleistung (35°C)]],(Tabelle1[[#This Row],[Heizleistung (35°C)]]+Tabelle1[[#This Row],[Heizleistung (55°C)]])/2)</f>
        <v>8.5</v>
      </c>
      <c r="M4240" s="20">
        <f>IF(Tabelle1[[#This Row],[Etas 55°C]]=0,0,(Tabelle1[[#This Row],[Etas 35°C]]*0.8+Tabelle1[[#This Row],[Etas 55°C]]*0.2))*2.5</f>
        <v>4.585</v>
      </c>
      <c r="N4240" s="21">
        <f>IF(-(Tabelle1[[#This Row],[80%/20% SCOP]]-5.5)/5.5=1,"n.a.",-(Tabelle1[[#This Row],[80%/20% SCOP]]-5.5)/5.5)</f>
        <v>0.16636363636363638</v>
      </c>
    </row>
    <row r="4241" spans="1:14" ht="20.100000000000001" customHeight="1" x14ac:dyDescent="0.25">
      <c r="A4241" s="24">
        <v>16014274</v>
      </c>
      <c r="B4241" s="15" t="s">
        <v>3161</v>
      </c>
      <c r="C4241" s="15" t="s">
        <v>4307</v>
      </c>
      <c r="D4241" s="16" t="s">
        <v>2</v>
      </c>
      <c r="E4241" s="17">
        <v>6</v>
      </c>
      <c r="F4241" s="18">
        <v>1.85</v>
      </c>
      <c r="G4241" s="17">
        <v>6</v>
      </c>
      <c r="H4241" s="18">
        <v>1.28</v>
      </c>
      <c r="I4241" s="16" t="s">
        <v>40</v>
      </c>
      <c r="J4241" s="16" t="s">
        <v>4</v>
      </c>
      <c r="K4241" s="16" t="s">
        <v>4</v>
      </c>
      <c r="L4241" s="19">
        <f>IF(Tabelle1[[#This Row],[Heizleistung (55°C)]]=0,Tabelle1[[#This Row],[Heizleistung (35°C)]],(Tabelle1[[#This Row],[Heizleistung (35°C)]]+Tabelle1[[#This Row],[Heizleistung (55°C)]])/2)</f>
        <v>6</v>
      </c>
      <c r="M4241" s="20">
        <f>IF(Tabelle1[[#This Row],[Etas 55°C]]=0,0,(Tabelle1[[#This Row],[Etas 35°C]]*0.8+Tabelle1[[#This Row],[Etas 55°C]]*0.2))*2.5</f>
        <v>4.3400000000000007</v>
      </c>
      <c r="N4241" s="21">
        <f>IF(-(Tabelle1[[#This Row],[80%/20% SCOP]]-5.5)/5.5=1,"n.a.",-(Tabelle1[[#This Row],[80%/20% SCOP]]-5.5)/5.5)</f>
        <v>0.21090909090909077</v>
      </c>
    </row>
    <row r="4242" spans="1:14" ht="20.100000000000001" customHeight="1" x14ac:dyDescent="0.25">
      <c r="A4242" s="24">
        <v>16014218</v>
      </c>
      <c r="B4242" s="15" t="s">
        <v>3161</v>
      </c>
      <c r="C4242" s="15" t="s">
        <v>4308</v>
      </c>
      <c r="D4242" s="16" t="s">
        <v>2</v>
      </c>
      <c r="E4242" s="17">
        <v>6.1</v>
      </c>
      <c r="F4242" s="18">
        <v>1.89</v>
      </c>
      <c r="G4242" s="17">
        <v>6</v>
      </c>
      <c r="H4242" s="18">
        <v>1.36</v>
      </c>
      <c r="I4242" s="16" t="s">
        <v>40</v>
      </c>
      <c r="J4242" s="16" t="s">
        <v>4</v>
      </c>
      <c r="K4242" s="16" t="s">
        <v>4</v>
      </c>
      <c r="L4242" s="19">
        <f>IF(Tabelle1[[#This Row],[Heizleistung (55°C)]]=0,Tabelle1[[#This Row],[Heizleistung (35°C)]],(Tabelle1[[#This Row],[Heizleistung (35°C)]]+Tabelle1[[#This Row],[Heizleistung (55°C)]])/2)</f>
        <v>6.05</v>
      </c>
      <c r="M4242" s="20">
        <f>IF(Tabelle1[[#This Row],[Etas 55°C]]=0,0,(Tabelle1[[#This Row],[Etas 35°C]]*0.8+Tabelle1[[#This Row],[Etas 55°C]]*0.2))*2.5</f>
        <v>4.46</v>
      </c>
      <c r="N4242" s="21">
        <f>IF(-(Tabelle1[[#This Row],[80%/20% SCOP]]-5.5)/5.5=1,"n.a.",-(Tabelle1[[#This Row],[80%/20% SCOP]]-5.5)/5.5)</f>
        <v>0.18909090909090909</v>
      </c>
    </row>
    <row r="4243" spans="1:14" ht="20.100000000000001" customHeight="1" x14ac:dyDescent="0.25">
      <c r="A4243" s="24">
        <v>16007962</v>
      </c>
      <c r="B4243" s="15" t="s">
        <v>3161</v>
      </c>
      <c r="C4243" s="15" t="s">
        <v>4309</v>
      </c>
      <c r="D4243" s="16" t="s">
        <v>2</v>
      </c>
      <c r="E4243" s="17">
        <v>126.02</v>
      </c>
      <c r="F4243" s="18">
        <v>1.49</v>
      </c>
      <c r="G4243" s="17"/>
      <c r="H4243" s="16"/>
      <c r="I4243" s="16" t="s">
        <v>355</v>
      </c>
      <c r="J4243" s="16" t="s">
        <v>15</v>
      </c>
      <c r="K4243" s="16" t="s">
        <v>4</v>
      </c>
      <c r="L4243" s="19">
        <f>IF(Tabelle1[[#This Row],[Heizleistung (55°C)]]=0,Tabelle1[[#This Row],[Heizleistung (35°C)]],(Tabelle1[[#This Row],[Heizleistung (35°C)]]+Tabelle1[[#This Row],[Heizleistung (55°C)]])/2)</f>
        <v>126.02</v>
      </c>
      <c r="M4243" s="20">
        <f>IF(Tabelle1[[#This Row],[Etas 55°C]]=0,0,(Tabelle1[[#This Row],[Etas 35°C]]*0.8+Tabelle1[[#This Row],[Etas 55°C]]*0.2))*2.5</f>
        <v>0</v>
      </c>
      <c r="N4243" s="21" t="str">
        <f>IF(-(Tabelle1[[#This Row],[80%/20% SCOP]]-5.5)/5.5=1,"n.a.",-(Tabelle1[[#This Row],[80%/20% SCOP]]-5.5)/5.5)</f>
        <v>n.a.</v>
      </c>
    </row>
    <row r="4244" spans="1:14" ht="20.100000000000001" customHeight="1" x14ac:dyDescent="0.25">
      <c r="A4244" s="24">
        <v>16008615</v>
      </c>
      <c r="B4244" s="15" t="s">
        <v>3161</v>
      </c>
      <c r="C4244" s="15" t="s">
        <v>4310</v>
      </c>
      <c r="D4244" s="16" t="s">
        <v>2</v>
      </c>
      <c r="E4244" s="17">
        <v>266.16000000000003</v>
      </c>
      <c r="F4244" s="18">
        <v>1.5</v>
      </c>
      <c r="G4244" s="17"/>
      <c r="H4244" s="16"/>
      <c r="I4244" s="16" t="s">
        <v>109</v>
      </c>
      <c r="J4244" s="16" t="s">
        <v>15</v>
      </c>
      <c r="K4244" s="16" t="s">
        <v>4</v>
      </c>
      <c r="L4244" s="19">
        <f>IF(Tabelle1[[#This Row],[Heizleistung (55°C)]]=0,Tabelle1[[#This Row],[Heizleistung (35°C)]],(Tabelle1[[#This Row],[Heizleistung (35°C)]]+Tabelle1[[#This Row],[Heizleistung (55°C)]])/2)</f>
        <v>266.16000000000003</v>
      </c>
      <c r="M4244" s="20">
        <f>IF(Tabelle1[[#This Row],[Etas 55°C]]=0,0,(Tabelle1[[#This Row],[Etas 35°C]]*0.8+Tabelle1[[#This Row],[Etas 55°C]]*0.2))*2.5</f>
        <v>0</v>
      </c>
      <c r="N4244" s="21" t="str">
        <f>IF(-(Tabelle1[[#This Row],[80%/20% SCOP]]-5.5)/5.5=1,"n.a.",-(Tabelle1[[#This Row],[80%/20% SCOP]]-5.5)/5.5)</f>
        <v>n.a.</v>
      </c>
    </row>
    <row r="4245" spans="1:14" ht="20.100000000000001" customHeight="1" x14ac:dyDescent="0.25">
      <c r="A4245" s="24">
        <v>16014352</v>
      </c>
      <c r="B4245" s="15" t="s">
        <v>3161</v>
      </c>
      <c r="C4245" s="15" t="s">
        <v>4311</v>
      </c>
      <c r="D4245" s="16" t="s">
        <v>2</v>
      </c>
      <c r="E4245" s="17">
        <v>12.1</v>
      </c>
      <c r="F4245" s="18">
        <v>1.82</v>
      </c>
      <c r="G4245" s="17">
        <v>12.1</v>
      </c>
      <c r="H4245" s="18">
        <v>1.38</v>
      </c>
      <c r="I4245" s="16" t="s">
        <v>40</v>
      </c>
      <c r="J4245" s="16" t="s">
        <v>4</v>
      </c>
      <c r="K4245" s="16" t="s">
        <v>4</v>
      </c>
      <c r="L4245" s="19">
        <f>IF(Tabelle1[[#This Row],[Heizleistung (55°C)]]=0,Tabelle1[[#This Row],[Heizleistung (35°C)]],(Tabelle1[[#This Row],[Heizleistung (35°C)]]+Tabelle1[[#This Row],[Heizleistung (55°C)]])/2)</f>
        <v>12.1</v>
      </c>
      <c r="M4245" s="20">
        <f>IF(Tabelle1[[#This Row],[Etas 55°C]]=0,0,(Tabelle1[[#This Row],[Etas 35°C]]*0.8+Tabelle1[[#This Row],[Etas 55°C]]*0.2))*2.5</f>
        <v>4.33</v>
      </c>
      <c r="N4245" s="21">
        <f>IF(-(Tabelle1[[#This Row],[80%/20% SCOP]]-5.5)/5.5=1,"n.a.",-(Tabelle1[[#This Row],[80%/20% SCOP]]-5.5)/5.5)</f>
        <v>0.21272727272727271</v>
      </c>
    </row>
    <row r="4246" spans="1:14" ht="20.100000000000001" customHeight="1" x14ac:dyDescent="0.25">
      <c r="A4246" s="24">
        <v>16009060</v>
      </c>
      <c r="B4246" s="15" t="s">
        <v>3161</v>
      </c>
      <c r="C4246" s="15" t="s">
        <v>4312</v>
      </c>
      <c r="D4246" s="16" t="s">
        <v>2</v>
      </c>
      <c r="E4246" s="17">
        <v>5.0999999999999996</v>
      </c>
      <c r="F4246" s="18">
        <v>1.87</v>
      </c>
      <c r="G4246" s="17">
        <v>4.5999999999999996</v>
      </c>
      <c r="H4246" s="18">
        <v>1.32</v>
      </c>
      <c r="I4246" s="16" t="s">
        <v>40</v>
      </c>
      <c r="J4246" s="16" t="s">
        <v>4</v>
      </c>
      <c r="K4246" s="16" t="s">
        <v>4</v>
      </c>
      <c r="L4246" s="19">
        <f>IF(Tabelle1[[#This Row],[Heizleistung (55°C)]]=0,Tabelle1[[#This Row],[Heizleistung (35°C)]],(Tabelle1[[#This Row],[Heizleistung (35°C)]]+Tabelle1[[#This Row],[Heizleistung (55°C)]])/2)</f>
        <v>4.8499999999999996</v>
      </c>
      <c r="M4246" s="20">
        <f>IF(Tabelle1[[#This Row],[Etas 55°C]]=0,0,(Tabelle1[[#This Row],[Etas 35°C]]*0.8+Tabelle1[[#This Row],[Etas 55°C]]*0.2))*2.5</f>
        <v>4.4000000000000004</v>
      </c>
      <c r="N4246" s="21">
        <f>IF(-(Tabelle1[[#This Row],[80%/20% SCOP]]-5.5)/5.5=1,"n.a.",-(Tabelle1[[#This Row],[80%/20% SCOP]]-5.5)/5.5)</f>
        <v>0.19999999999999993</v>
      </c>
    </row>
    <row r="4247" spans="1:14" ht="20.100000000000001" customHeight="1" x14ac:dyDescent="0.25">
      <c r="A4247" s="24">
        <v>16009552</v>
      </c>
      <c r="B4247" s="15" t="s">
        <v>3161</v>
      </c>
      <c r="C4247" s="15" t="s">
        <v>4313</v>
      </c>
      <c r="D4247" s="16" t="s">
        <v>2</v>
      </c>
      <c r="E4247" s="17">
        <v>6</v>
      </c>
      <c r="F4247" s="18">
        <v>1.75</v>
      </c>
      <c r="G4247" s="17">
        <v>6</v>
      </c>
      <c r="H4247" s="18">
        <v>1.3</v>
      </c>
      <c r="I4247" s="16" t="s">
        <v>40</v>
      </c>
      <c r="J4247" s="16" t="s">
        <v>4</v>
      </c>
      <c r="K4247" s="16" t="s">
        <v>4</v>
      </c>
      <c r="L4247" s="19">
        <f>IF(Tabelle1[[#This Row],[Heizleistung (55°C)]]=0,Tabelle1[[#This Row],[Heizleistung (35°C)]],(Tabelle1[[#This Row],[Heizleistung (35°C)]]+Tabelle1[[#This Row],[Heizleistung (55°C)]])/2)</f>
        <v>6</v>
      </c>
      <c r="M4247" s="20">
        <f>IF(Tabelle1[[#This Row],[Etas 55°C]]=0,0,(Tabelle1[[#This Row],[Etas 35°C]]*0.8+Tabelle1[[#This Row],[Etas 55°C]]*0.2))*2.5</f>
        <v>4.1500000000000004</v>
      </c>
      <c r="N4247" s="21">
        <f>IF(-(Tabelle1[[#This Row],[80%/20% SCOP]]-5.5)/5.5=1,"n.a.",-(Tabelle1[[#This Row],[80%/20% SCOP]]-5.5)/5.5)</f>
        <v>0.2454545454545454</v>
      </c>
    </row>
    <row r="4248" spans="1:14" ht="20.100000000000001" customHeight="1" x14ac:dyDescent="0.25">
      <c r="A4248" s="24">
        <v>16009408</v>
      </c>
      <c r="B4248" s="15" t="s">
        <v>3161</v>
      </c>
      <c r="C4248" s="15" t="s">
        <v>4314</v>
      </c>
      <c r="D4248" s="16" t="s">
        <v>2</v>
      </c>
      <c r="E4248" s="17">
        <v>8</v>
      </c>
      <c r="F4248" s="18">
        <v>1.81</v>
      </c>
      <c r="G4248" s="17">
        <v>8</v>
      </c>
      <c r="H4248" s="18">
        <v>1.35</v>
      </c>
      <c r="I4248" s="16" t="s">
        <v>40</v>
      </c>
      <c r="J4248" s="16" t="s">
        <v>4</v>
      </c>
      <c r="K4248" s="16" t="s">
        <v>4</v>
      </c>
      <c r="L4248" s="19">
        <f>IF(Tabelle1[[#This Row],[Heizleistung (55°C)]]=0,Tabelle1[[#This Row],[Heizleistung (35°C)]],(Tabelle1[[#This Row],[Heizleistung (35°C)]]+Tabelle1[[#This Row],[Heizleistung (55°C)]])/2)</f>
        <v>8</v>
      </c>
      <c r="M4248" s="20">
        <f>IF(Tabelle1[[#This Row],[Etas 55°C]]=0,0,(Tabelle1[[#This Row],[Etas 35°C]]*0.8+Tabelle1[[#This Row],[Etas 55°C]]*0.2))*2.5</f>
        <v>4.2950000000000008</v>
      </c>
      <c r="N4248" s="21">
        <f>IF(-(Tabelle1[[#This Row],[80%/20% SCOP]]-5.5)/5.5=1,"n.a.",-(Tabelle1[[#This Row],[80%/20% SCOP]]-5.5)/5.5)</f>
        <v>0.21909090909090895</v>
      </c>
    </row>
    <row r="4249" spans="1:14" ht="20.100000000000001" customHeight="1" x14ac:dyDescent="0.25">
      <c r="A4249" s="24">
        <v>16010384</v>
      </c>
      <c r="B4249" s="15" t="s">
        <v>3161</v>
      </c>
      <c r="C4249" s="15" t="s">
        <v>4315</v>
      </c>
      <c r="D4249" s="16" t="s">
        <v>2</v>
      </c>
      <c r="E4249" s="17">
        <v>53.99</v>
      </c>
      <c r="F4249" s="18">
        <v>1.57</v>
      </c>
      <c r="G4249" s="17"/>
      <c r="H4249" s="16"/>
      <c r="I4249" s="16" t="s">
        <v>355</v>
      </c>
      <c r="J4249" s="16" t="s">
        <v>15</v>
      </c>
      <c r="K4249" s="16" t="s">
        <v>4</v>
      </c>
      <c r="L4249" s="19">
        <f>IF(Tabelle1[[#This Row],[Heizleistung (55°C)]]=0,Tabelle1[[#This Row],[Heizleistung (35°C)]],(Tabelle1[[#This Row],[Heizleistung (35°C)]]+Tabelle1[[#This Row],[Heizleistung (55°C)]])/2)</f>
        <v>53.99</v>
      </c>
      <c r="M4249" s="20">
        <f>IF(Tabelle1[[#This Row],[Etas 55°C]]=0,0,(Tabelle1[[#This Row],[Etas 35°C]]*0.8+Tabelle1[[#This Row],[Etas 55°C]]*0.2))*2.5</f>
        <v>0</v>
      </c>
      <c r="N4249" s="21" t="str">
        <f>IF(-(Tabelle1[[#This Row],[80%/20% SCOP]]-5.5)/5.5=1,"n.a.",-(Tabelle1[[#This Row],[80%/20% SCOP]]-5.5)/5.5)</f>
        <v>n.a.</v>
      </c>
    </row>
    <row r="4250" spans="1:14" ht="20.100000000000001" customHeight="1" x14ac:dyDescent="0.25">
      <c r="A4250" s="24">
        <v>16008079</v>
      </c>
      <c r="B4250" s="15" t="s">
        <v>3161</v>
      </c>
      <c r="C4250" s="15" t="s">
        <v>4316</v>
      </c>
      <c r="D4250" s="16" t="s">
        <v>2</v>
      </c>
      <c r="E4250" s="17">
        <v>252.37</v>
      </c>
      <c r="F4250" s="18">
        <v>1.55</v>
      </c>
      <c r="G4250" s="17"/>
      <c r="H4250" s="16"/>
      <c r="I4250" s="16" t="s">
        <v>355</v>
      </c>
      <c r="J4250" s="16" t="s">
        <v>15</v>
      </c>
      <c r="K4250" s="16" t="s">
        <v>4</v>
      </c>
      <c r="L4250" s="19">
        <f>IF(Tabelle1[[#This Row],[Heizleistung (55°C)]]=0,Tabelle1[[#This Row],[Heizleistung (35°C)]],(Tabelle1[[#This Row],[Heizleistung (35°C)]]+Tabelle1[[#This Row],[Heizleistung (55°C)]])/2)</f>
        <v>252.37</v>
      </c>
      <c r="M4250" s="20">
        <f>IF(Tabelle1[[#This Row],[Etas 55°C]]=0,0,(Tabelle1[[#This Row],[Etas 35°C]]*0.8+Tabelle1[[#This Row],[Etas 55°C]]*0.2))*2.5</f>
        <v>0</v>
      </c>
      <c r="N4250" s="21" t="str">
        <f>IF(-(Tabelle1[[#This Row],[80%/20% SCOP]]-5.5)/5.5=1,"n.a.",-(Tabelle1[[#This Row],[80%/20% SCOP]]-5.5)/5.5)</f>
        <v>n.a.</v>
      </c>
    </row>
    <row r="4251" spans="1:14" ht="20.100000000000001" customHeight="1" x14ac:dyDescent="0.25">
      <c r="A4251" s="24">
        <v>16009575</v>
      </c>
      <c r="B4251" s="15" t="s">
        <v>3161</v>
      </c>
      <c r="C4251" s="15" t="s">
        <v>4317</v>
      </c>
      <c r="D4251" s="16" t="s">
        <v>2</v>
      </c>
      <c r="E4251" s="17">
        <v>8</v>
      </c>
      <c r="F4251" s="18">
        <v>1.76</v>
      </c>
      <c r="G4251" s="17">
        <v>8</v>
      </c>
      <c r="H4251" s="18">
        <v>1.3</v>
      </c>
      <c r="I4251" s="16" t="s">
        <v>40</v>
      </c>
      <c r="J4251" s="16" t="s">
        <v>4</v>
      </c>
      <c r="K4251" s="16" t="s">
        <v>4</v>
      </c>
      <c r="L4251" s="19">
        <f>IF(Tabelle1[[#This Row],[Heizleistung (55°C)]]=0,Tabelle1[[#This Row],[Heizleistung (35°C)]],(Tabelle1[[#This Row],[Heizleistung (35°C)]]+Tabelle1[[#This Row],[Heizleistung (55°C)]])/2)</f>
        <v>8</v>
      </c>
      <c r="M4251" s="20">
        <f>IF(Tabelle1[[#This Row],[Etas 55°C]]=0,0,(Tabelle1[[#This Row],[Etas 35°C]]*0.8+Tabelle1[[#This Row],[Etas 55°C]]*0.2))*2.5</f>
        <v>4.17</v>
      </c>
      <c r="N4251" s="21">
        <f>IF(-(Tabelle1[[#This Row],[80%/20% SCOP]]-5.5)/5.5=1,"n.a.",-(Tabelle1[[#This Row],[80%/20% SCOP]]-5.5)/5.5)</f>
        <v>0.24181818181818182</v>
      </c>
    </row>
    <row r="4252" spans="1:14" ht="20.100000000000001" customHeight="1" x14ac:dyDescent="0.25">
      <c r="A4252" s="24">
        <v>16008390</v>
      </c>
      <c r="B4252" s="15" t="s">
        <v>3161</v>
      </c>
      <c r="C4252" s="15" t="s">
        <v>4318</v>
      </c>
      <c r="D4252" s="16" t="s">
        <v>2</v>
      </c>
      <c r="E4252" s="17">
        <v>111.8</v>
      </c>
      <c r="F4252" s="18">
        <v>1.56</v>
      </c>
      <c r="G4252" s="17"/>
      <c r="H4252" s="16"/>
      <c r="I4252" s="16" t="s">
        <v>109</v>
      </c>
      <c r="J4252" s="16" t="s">
        <v>15</v>
      </c>
      <c r="K4252" s="16" t="s">
        <v>4</v>
      </c>
      <c r="L4252" s="19">
        <f>IF(Tabelle1[[#This Row],[Heizleistung (55°C)]]=0,Tabelle1[[#This Row],[Heizleistung (35°C)]],(Tabelle1[[#This Row],[Heizleistung (35°C)]]+Tabelle1[[#This Row],[Heizleistung (55°C)]])/2)</f>
        <v>111.8</v>
      </c>
      <c r="M4252" s="20">
        <f>IF(Tabelle1[[#This Row],[Etas 55°C]]=0,0,(Tabelle1[[#This Row],[Etas 35°C]]*0.8+Tabelle1[[#This Row],[Etas 55°C]]*0.2))*2.5</f>
        <v>0</v>
      </c>
      <c r="N4252" s="21" t="str">
        <f>IF(-(Tabelle1[[#This Row],[80%/20% SCOP]]-5.5)/5.5=1,"n.a.",-(Tabelle1[[#This Row],[80%/20% SCOP]]-5.5)/5.5)</f>
        <v>n.a.</v>
      </c>
    </row>
    <row r="4253" spans="1:14" ht="20.100000000000001" customHeight="1" x14ac:dyDescent="0.25">
      <c r="A4253" s="24">
        <v>16014296</v>
      </c>
      <c r="B4253" s="15" t="s">
        <v>3161</v>
      </c>
      <c r="C4253" s="15" t="s">
        <v>4319</v>
      </c>
      <c r="D4253" s="16" t="s">
        <v>2</v>
      </c>
      <c r="E4253" s="17">
        <v>10</v>
      </c>
      <c r="F4253" s="18">
        <v>1.8</v>
      </c>
      <c r="G4253" s="17">
        <v>10</v>
      </c>
      <c r="H4253" s="18">
        <v>1.34</v>
      </c>
      <c r="I4253" s="16" t="s">
        <v>40</v>
      </c>
      <c r="J4253" s="16" t="s">
        <v>4</v>
      </c>
      <c r="K4253" s="16" t="s">
        <v>4</v>
      </c>
      <c r="L4253" s="19">
        <f>IF(Tabelle1[[#This Row],[Heizleistung (55°C)]]=0,Tabelle1[[#This Row],[Heizleistung (35°C)]],(Tabelle1[[#This Row],[Heizleistung (35°C)]]+Tabelle1[[#This Row],[Heizleistung (55°C)]])/2)</f>
        <v>10</v>
      </c>
      <c r="M4253" s="20">
        <f>IF(Tabelle1[[#This Row],[Etas 55°C]]=0,0,(Tabelle1[[#This Row],[Etas 35°C]]*0.8+Tabelle1[[#This Row],[Etas 55°C]]*0.2))*2.5</f>
        <v>4.2700000000000005</v>
      </c>
      <c r="N4253" s="21">
        <f>IF(-(Tabelle1[[#This Row],[80%/20% SCOP]]-5.5)/5.5=1,"n.a.",-(Tabelle1[[#This Row],[80%/20% SCOP]]-5.5)/5.5)</f>
        <v>0.22363636363636355</v>
      </c>
    </row>
    <row r="4254" spans="1:14" ht="20.100000000000001" customHeight="1" x14ac:dyDescent="0.25">
      <c r="A4254" s="24">
        <v>16009429</v>
      </c>
      <c r="B4254" s="15" t="s">
        <v>3161</v>
      </c>
      <c r="C4254" s="15" t="s">
        <v>4320</v>
      </c>
      <c r="D4254" s="16" t="s">
        <v>2</v>
      </c>
      <c r="E4254" s="17">
        <v>10</v>
      </c>
      <c r="F4254" s="18">
        <v>1.78</v>
      </c>
      <c r="G4254" s="17">
        <v>10</v>
      </c>
      <c r="H4254" s="18">
        <v>1.35</v>
      </c>
      <c r="I4254" s="16" t="s">
        <v>40</v>
      </c>
      <c r="J4254" s="16" t="s">
        <v>4</v>
      </c>
      <c r="K4254" s="16" t="s">
        <v>4</v>
      </c>
      <c r="L4254" s="19">
        <f>IF(Tabelle1[[#This Row],[Heizleistung (55°C)]]=0,Tabelle1[[#This Row],[Heizleistung (35°C)]],(Tabelle1[[#This Row],[Heizleistung (35°C)]]+Tabelle1[[#This Row],[Heizleistung (55°C)]])/2)</f>
        <v>10</v>
      </c>
      <c r="M4254" s="20">
        <f>IF(Tabelle1[[#This Row],[Etas 55°C]]=0,0,(Tabelle1[[#This Row],[Etas 35°C]]*0.8+Tabelle1[[#This Row],[Etas 55°C]]*0.2))*2.5</f>
        <v>4.2350000000000003</v>
      </c>
      <c r="N4254" s="21">
        <f>IF(-(Tabelle1[[#This Row],[80%/20% SCOP]]-5.5)/5.5=1,"n.a.",-(Tabelle1[[#This Row],[80%/20% SCOP]]-5.5)/5.5)</f>
        <v>0.22999999999999995</v>
      </c>
    </row>
    <row r="4255" spans="1:14" ht="20.100000000000001" customHeight="1" x14ac:dyDescent="0.25">
      <c r="A4255" s="24">
        <v>16008250</v>
      </c>
      <c r="B4255" s="15" t="s">
        <v>3161</v>
      </c>
      <c r="C4255" s="15" t="s">
        <v>4321</v>
      </c>
      <c r="D4255" s="16" t="s">
        <v>2</v>
      </c>
      <c r="E4255" s="17">
        <v>134.53</v>
      </c>
      <c r="F4255" s="18">
        <v>1.63</v>
      </c>
      <c r="G4255" s="17"/>
      <c r="H4255" s="16"/>
      <c r="I4255" s="16" t="s">
        <v>109</v>
      </c>
      <c r="J4255" s="16" t="s">
        <v>15</v>
      </c>
      <c r="K4255" s="16" t="s">
        <v>4</v>
      </c>
      <c r="L4255" s="19">
        <f>IF(Tabelle1[[#This Row],[Heizleistung (55°C)]]=0,Tabelle1[[#This Row],[Heizleistung (35°C)]],(Tabelle1[[#This Row],[Heizleistung (35°C)]]+Tabelle1[[#This Row],[Heizleistung (55°C)]])/2)</f>
        <v>134.53</v>
      </c>
      <c r="M4255" s="20">
        <f>IF(Tabelle1[[#This Row],[Etas 55°C]]=0,0,(Tabelle1[[#This Row],[Etas 35°C]]*0.8+Tabelle1[[#This Row],[Etas 55°C]]*0.2))*2.5</f>
        <v>0</v>
      </c>
      <c r="N4255" s="21" t="str">
        <f>IF(-(Tabelle1[[#This Row],[80%/20% SCOP]]-5.5)/5.5=1,"n.a.",-(Tabelle1[[#This Row],[80%/20% SCOP]]-5.5)/5.5)</f>
        <v>n.a.</v>
      </c>
    </row>
    <row r="4256" spans="1:14" ht="20.100000000000001" customHeight="1" x14ac:dyDescent="0.25">
      <c r="A4256" s="24">
        <v>16008528</v>
      </c>
      <c r="B4256" s="15" t="s">
        <v>3161</v>
      </c>
      <c r="C4256" s="15" t="s">
        <v>4322</v>
      </c>
      <c r="D4256" s="16" t="s">
        <v>2</v>
      </c>
      <c r="E4256" s="17">
        <v>34.75</v>
      </c>
      <c r="F4256" s="18">
        <v>1.65</v>
      </c>
      <c r="G4256" s="17"/>
      <c r="H4256" s="16"/>
      <c r="I4256" s="16" t="s">
        <v>109</v>
      </c>
      <c r="J4256" s="16" t="s">
        <v>15</v>
      </c>
      <c r="K4256" s="16" t="s">
        <v>4</v>
      </c>
      <c r="L4256" s="19">
        <f>IF(Tabelle1[[#This Row],[Heizleistung (55°C)]]=0,Tabelle1[[#This Row],[Heizleistung (35°C)]],(Tabelle1[[#This Row],[Heizleistung (35°C)]]+Tabelle1[[#This Row],[Heizleistung (55°C)]])/2)</f>
        <v>34.75</v>
      </c>
      <c r="M4256" s="20">
        <f>IF(Tabelle1[[#This Row],[Etas 55°C]]=0,0,(Tabelle1[[#This Row],[Etas 35°C]]*0.8+Tabelle1[[#This Row],[Etas 55°C]]*0.2))*2.5</f>
        <v>0</v>
      </c>
      <c r="N4256" s="21" t="str">
        <f>IF(-(Tabelle1[[#This Row],[80%/20% SCOP]]-5.5)/5.5=1,"n.a.",-(Tabelle1[[#This Row],[80%/20% SCOP]]-5.5)/5.5)</f>
        <v>n.a.</v>
      </c>
    </row>
    <row r="4257" spans="1:14" ht="20.100000000000001" customHeight="1" x14ac:dyDescent="0.25">
      <c r="A4257" s="24">
        <v>16008074</v>
      </c>
      <c r="B4257" s="15" t="s">
        <v>3161</v>
      </c>
      <c r="C4257" s="15" t="s">
        <v>4323</v>
      </c>
      <c r="D4257" s="16" t="s">
        <v>2</v>
      </c>
      <c r="E4257" s="17">
        <v>344.85</v>
      </c>
      <c r="F4257" s="18">
        <v>1.53</v>
      </c>
      <c r="G4257" s="17"/>
      <c r="H4257" s="16"/>
      <c r="I4257" s="16" t="s">
        <v>3166</v>
      </c>
      <c r="J4257" s="16" t="s">
        <v>15</v>
      </c>
      <c r="K4257" s="16" t="s">
        <v>4</v>
      </c>
      <c r="L4257" s="19">
        <f>IF(Tabelle1[[#This Row],[Heizleistung (55°C)]]=0,Tabelle1[[#This Row],[Heizleistung (35°C)]],(Tabelle1[[#This Row],[Heizleistung (35°C)]]+Tabelle1[[#This Row],[Heizleistung (55°C)]])/2)</f>
        <v>344.85</v>
      </c>
      <c r="M4257" s="20">
        <f>IF(Tabelle1[[#This Row],[Etas 55°C]]=0,0,(Tabelle1[[#This Row],[Etas 35°C]]*0.8+Tabelle1[[#This Row],[Etas 55°C]]*0.2))*2.5</f>
        <v>0</v>
      </c>
      <c r="N4257" s="21" t="str">
        <f>IF(-(Tabelle1[[#This Row],[80%/20% SCOP]]-5.5)/5.5=1,"n.a.",-(Tabelle1[[#This Row],[80%/20% SCOP]]-5.5)/5.5)</f>
        <v>n.a.</v>
      </c>
    </row>
    <row r="4258" spans="1:14" ht="20.100000000000001" customHeight="1" x14ac:dyDescent="0.25">
      <c r="A4258" s="24">
        <v>16008081</v>
      </c>
      <c r="B4258" s="15" t="s">
        <v>3161</v>
      </c>
      <c r="C4258" s="15" t="s">
        <v>4324</v>
      </c>
      <c r="D4258" s="16" t="s">
        <v>2</v>
      </c>
      <c r="E4258" s="17">
        <v>294.22000000000003</v>
      </c>
      <c r="F4258" s="18">
        <v>1.52</v>
      </c>
      <c r="G4258" s="17"/>
      <c r="H4258" s="16"/>
      <c r="I4258" s="16" t="s">
        <v>355</v>
      </c>
      <c r="J4258" s="16" t="s">
        <v>15</v>
      </c>
      <c r="K4258" s="16" t="s">
        <v>4</v>
      </c>
      <c r="L4258" s="19">
        <f>IF(Tabelle1[[#This Row],[Heizleistung (55°C)]]=0,Tabelle1[[#This Row],[Heizleistung (35°C)]],(Tabelle1[[#This Row],[Heizleistung (35°C)]]+Tabelle1[[#This Row],[Heizleistung (55°C)]])/2)</f>
        <v>294.22000000000003</v>
      </c>
      <c r="M4258" s="20">
        <f>IF(Tabelle1[[#This Row],[Etas 55°C]]=0,0,(Tabelle1[[#This Row],[Etas 35°C]]*0.8+Tabelle1[[#This Row],[Etas 55°C]]*0.2))*2.5</f>
        <v>0</v>
      </c>
      <c r="N4258" s="21" t="str">
        <f>IF(-(Tabelle1[[#This Row],[80%/20% SCOP]]-5.5)/5.5=1,"n.a.",-(Tabelle1[[#This Row],[80%/20% SCOP]]-5.5)/5.5)</f>
        <v>n.a.</v>
      </c>
    </row>
    <row r="4259" spans="1:14" ht="20.100000000000001" customHeight="1" x14ac:dyDescent="0.25">
      <c r="A4259" s="24">
        <v>16014244</v>
      </c>
      <c r="B4259" s="15" t="s">
        <v>3161</v>
      </c>
      <c r="C4259" s="15" t="s">
        <v>4325</v>
      </c>
      <c r="D4259" s="16" t="s">
        <v>2</v>
      </c>
      <c r="E4259" s="17">
        <v>6.6</v>
      </c>
      <c r="F4259" s="18">
        <v>1.83</v>
      </c>
      <c r="G4259" s="17">
        <v>7</v>
      </c>
      <c r="H4259" s="18">
        <v>1.33</v>
      </c>
      <c r="I4259" s="16" t="s">
        <v>40</v>
      </c>
      <c r="J4259" s="16" t="s">
        <v>4</v>
      </c>
      <c r="K4259" s="16" t="s">
        <v>4</v>
      </c>
      <c r="L4259" s="19">
        <f>IF(Tabelle1[[#This Row],[Heizleistung (55°C)]]=0,Tabelle1[[#This Row],[Heizleistung (35°C)]],(Tabelle1[[#This Row],[Heizleistung (35°C)]]+Tabelle1[[#This Row],[Heizleistung (55°C)]])/2)</f>
        <v>6.8</v>
      </c>
      <c r="M4259" s="20">
        <f>IF(Tabelle1[[#This Row],[Etas 55°C]]=0,0,(Tabelle1[[#This Row],[Etas 35°C]]*0.8+Tabelle1[[#This Row],[Etas 55°C]]*0.2))*2.5</f>
        <v>4.3250000000000002</v>
      </c>
      <c r="N4259" s="21">
        <f>IF(-(Tabelle1[[#This Row],[80%/20% SCOP]]-5.5)/5.5=1,"n.a.",-(Tabelle1[[#This Row],[80%/20% SCOP]]-5.5)/5.5)</f>
        <v>0.2136363636363636</v>
      </c>
    </row>
    <row r="4260" spans="1:14" ht="20.100000000000001" customHeight="1" x14ac:dyDescent="0.25">
      <c r="A4260" s="24">
        <v>16011416</v>
      </c>
      <c r="B4260" s="15" t="s">
        <v>3161</v>
      </c>
      <c r="C4260" s="15" t="s">
        <v>4326</v>
      </c>
      <c r="D4260" s="16" t="s">
        <v>2</v>
      </c>
      <c r="E4260" s="17">
        <v>8</v>
      </c>
      <c r="F4260" s="18">
        <v>1.74</v>
      </c>
      <c r="G4260" s="17">
        <v>8</v>
      </c>
      <c r="H4260" s="18">
        <v>1.38</v>
      </c>
      <c r="I4260" s="16" t="s">
        <v>3</v>
      </c>
      <c r="J4260" s="16" t="s">
        <v>4</v>
      </c>
      <c r="K4260" s="16" t="s">
        <v>4</v>
      </c>
      <c r="L4260" s="19">
        <f>IF(Tabelle1[[#This Row],[Heizleistung (55°C)]]=0,Tabelle1[[#This Row],[Heizleistung (35°C)]],(Tabelle1[[#This Row],[Heizleistung (35°C)]]+Tabelle1[[#This Row],[Heizleistung (55°C)]])/2)</f>
        <v>8</v>
      </c>
      <c r="M4260" s="20">
        <f>IF(Tabelle1[[#This Row],[Etas 55°C]]=0,0,(Tabelle1[[#This Row],[Etas 35°C]]*0.8+Tabelle1[[#This Row],[Etas 55°C]]*0.2))*2.5</f>
        <v>4.17</v>
      </c>
      <c r="N4260" s="21">
        <f>IF(-(Tabelle1[[#This Row],[80%/20% SCOP]]-5.5)/5.5=1,"n.a.",-(Tabelle1[[#This Row],[80%/20% SCOP]]-5.5)/5.5)</f>
        <v>0.24181818181818182</v>
      </c>
    </row>
    <row r="4261" spans="1:14" ht="20.100000000000001" customHeight="1" x14ac:dyDescent="0.25">
      <c r="A4261" s="24">
        <v>16008323</v>
      </c>
      <c r="B4261" s="15" t="s">
        <v>3161</v>
      </c>
      <c r="C4261" s="15" t="s">
        <v>4327</v>
      </c>
      <c r="D4261" s="16" t="s">
        <v>2</v>
      </c>
      <c r="E4261" s="17">
        <v>145.1</v>
      </c>
      <c r="F4261" s="18">
        <v>1.51</v>
      </c>
      <c r="G4261" s="17"/>
      <c r="H4261" s="16"/>
      <c r="I4261" s="16" t="s">
        <v>109</v>
      </c>
      <c r="J4261" s="16" t="s">
        <v>15</v>
      </c>
      <c r="K4261" s="16" t="s">
        <v>4</v>
      </c>
      <c r="L4261" s="19">
        <f>IF(Tabelle1[[#This Row],[Heizleistung (55°C)]]=0,Tabelle1[[#This Row],[Heizleistung (35°C)]],(Tabelle1[[#This Row],[Heizleistung (35°C)]]+Tabelle1[[#This Row],[Heizleistung (55°C)]])/2)</f>
        <v>145.1</v>
      </c>
      <c r="M4261" s="20">
        <f>IF(Tabelle1[[#This Row],[Etas 55°C]]=0,0,(Tabelle1[[#This Row],[Etas 35°C]]*0.8+Tabelle1[[#This Row],[Etas 55°C]]*0.2))*2.5</f>
        <v>0</v>
      </c>
      <c r="N4261" s="21" t="str">
        <f>IF(-(Tabelle1[[#This Row],[80%/20% SCOP]]-5.5)/5.5=1,"n.a.",-(Tabelle1[[#This Row],[80%/20% SCOP]]-5.5)/5.5)</f>
        <v>n.a.</v>
      </c>
    </row>
    <row r="4262" spans="1:14" ht="20.100000000000001" customHeight="1" x14ac:dyDescent="0.25">
      <c r="A4262" s="24">
        <v>16009530</v>
      </c>
      <c r="B4262" s="15" t="s">
        <v>3161</v>
      </c>
      <c r="C4262" s="15" t="s">
        <v>4328</v>
      </c>
      <c r="D4262" s="16" t="s">
        <v>2</v>
      </c>
      <c r="E4262" s="17">
        <v>6</v>
      </c>
      <c r="F4262" s="18">
        <v>1.75</v>
      </c>
      <c r="G4262" s="17">
        <v>6</v>
      </c>
      <c r="H4262" s="18">
        <v>1.3</v>
      </c>
      <c r="I4262" s="16" t="s">
        <v>40</v>
      </c>
      <c r="J4262" s="16" t="s">
        <v>4</v>
      </c>
      <c r="K4262" s="16" t="s">
        <v>4</v>
      </c>
      <c r="L4262" s="19">
        <f>IF(Tabelle1[[#This Row],[Heizleistung (55°C)]]=0,Tabelle1[[#This Row],[Heizleistung (35°C)]],(Tabelle1[[#This Row],[Heizleistung (35°C)]]+Tabelle1[[#This Row],[Heizleistung (55°C)]])/2)</f>
        <v>6</v>
      </c>
      <c r="M4262" s="20">
        <f>IF(Tabelle1[[#This Row],[Etas 55°C]]=0,0,(Tabelle1[[#This Row],[Etas 35°C]]*0.8+Tabelle1[[#This Row],[Etas 55°C]]*0.2))*2.5</f>
        <v>4.1500000000000004</v>
      </c>
      <c r="N4262" s="21">
        <f>IF(-(Tabelle1[[#This Row],[80%/20% SCOP]]-5.5)/5.5=1,"n.a.",-(Tabelle1[[#This Row],[80%/20% SCOP]]-5.5)/5.5)</f>
        <v>0.2454545454545454</v>
      </c>
    </row>
    <row r="4263" spans="1:14" ht="20.100000000000001" customHeight="1" x14ac:dyDescent="0.25">
      <c r="A4263" s="24">
        <v>16008406</v>
      </c>
      <c r="B4263" s="15" t="s">
        <v>3161</v>
      </c>
      <c r="C4263" s="15" t="s">
        <v>4329</v>
      </c>
      <c r="D4263" s="16" t="s">
        <v>2</v>
      </c>
      <c r="E4263" s="17">
        <v>238.33</v>
      </c>
      <c r="F4263" s="18">
        <v>1.45</v>
      </c>
      <c r="G4263" s="17"/>
      <c r="H4263" s="16"/>
      <c r="I4263" s="16" t="s">
        <v>355</v>
      </c>
      <c r="J4263" s="16" t="s">
        <v>15</v>
      </c>
      <c r="K4263" s="16" t="s">
        <v>4</v>
      </c>
      <c r="L4263" s="19">
        <f>IF(Tabelle1[[#This Row],[Heizleistung (55°C)]]=0,Tabelle1[[#This Row],[Heizleistung (35°C)]],(Tabelle1[[#This Row],[Heizleistung (35°C)]]+Tabelle1[[#This Row],[Heizleistung (55°C)]])/2)</f>
        <v>238.33</v>
      </c>
      <c r="M4263" s="20">
        <f>IF(Tabelle1[[#This Row],[Etas 55°C]]=0,0,(Tabelle1[[#This Row],[Etas 35°C]]*0.8+Tabelle1[[#This Row],[Etas 55°C]]*0.2))*2.5</f>
        <v>0</v>
      </c>
      <c r="N4263" s="21" t="str">
        <f>IF(-(Tabelle1[[#This Row],[80%/20% SCOP]]-5.5)/5.5=1,"n.a.",-(Tabelle1[[#This Row],[80%/20% SCOP]]-5.5)/5.5)</f>
        <v>n.a.</v>
      </c>
    </row>
    <row r="4264" spans="1:14" ht="20.100000000000001" customHeight="1" x14ac:dyDescent="0.25">
      <c r="A4264" s="24">
        <v>16009395</v>
      </c>
      <c r="B4264" s="15" t="s">
        <v>3161</v>
      </c>
      <c r="C4264" s="15" t="s">
        <v>4330</v>
      </c>
      <c r="D4264" s="16" t="s">
        <v>2</v>
      </c>
      <c r="E4264" s="17">
        <v>8</v>
      </c>
      <c r="F4264" s="18">
        <v>1.81</v>
      </c>
      <c r="G4264" s="17">
        <v>8</v>
      </c>
      <c r="H4264" s="18">
        <v>1.35</v>
      </c>
      <c r="I4264" s="16" t="s">
        <v>40</v>
      </c>
      <c r="J4264" s="16" t="s">
        <v>4</v>
      </c>
      <c r="K4264" s="16" t="s">
        <v>4</v>
      </c>
      <c r="L4264" s="19">
        <f>IF(Tabelle1[[#This Row],[Heizleistung (55°C)]]=0,Tabelle1[[#This Row],[Heizleistung (35°C)]],(Tabelle1[[#This Row],[Heizleistung (35°C)]]+Tabelle1[[#This Row],[Heizleistung (55°C)]])/2)</f>
        <v>8</v>
      </c>
      <c r="M4264" s="20">
        <f>IF(Tabelle1[[#This Row],[Etas 55°C]]=0,0,(Tabelle1[[#This Row],[Etas 35°C]]*0.8+Tabelle1[[#This Row],[Etas 55°C]]*0.2))*2.5</f>
        <v>4.2950000000000008</v>
      </c>
      <c r="N4264" s="21">
        <f>IF(-(Tabelle1[[#This Row],[80%/20% SCOP]]-5.5)/5.5=1,"n.a.",-(Tabelle1[[#This Row],[80%/20% SCOP]]-5.5)/5.5)</f>
        <v>0.21909090909090895</v>
      </c>
    </row>
    <row r="4265" spans="1:14" ht="20.100000000000001" customHeight="1" x14ac:dyDescent="0.25">
      <c r="A4265" s="24">
        <v>16018619</v>
      </c>
      <c r="B4265" s="15" t="s">
        <v>3161</v>
      </c>
      <c r="C4265" s="15" t="s">
        <v>4331</v>
      </c>
      <c r="D4265" s="16" t="s">
        <v>2</v>
      </c>
      <c r="E4265" s="17">
        <v>11.2</v>
      </c>
      <c r="F4265" s="18">
        <v>1.89</v>
      </c>
      <c r="G4265" s="17">
        <v>10</v>
      </c>
      <c r="H4265" s="18">
        <v>1.33</v>
      </c>
      <c r="I4265" s="16" t="s">
        <v>40</v>
      </c>
      <c r="J4265" s="16" t="s">
        <v>4</v>
      </c>
      <c r="K4265" s="16" t="s">
        <v>4</v>
      </c>
      <c r="L4265" s="19">
        <f>IF(Tabelle1[[#This Row],[Heizleistung (55°C)]]=0,Tabelle1[[#This Row],[Heizleistung (35°C)]],(Tabelle1[[#This Row],[Heizleistung (35°C)]]+Tabelle1[[#This Row],[Heizleistung (55°C)]])/2)</f>
        <v>10.6</v>
      </c>
      <c r="M4265" s="20">
        <f>IF(Tabelle1[[#This Row],[Etas 55°C]]=0,0,(Tabelle1[[#This Row],[Etas 35°C]]*0.8+Tabelle1[[#This Row],[Etas 55°C]]*0.2))*2.5</f>
        <v>4.4450000000000003</v>
      </c>
      <c r="N4265" s="21">
        <f>IF(-(Tabelle1[[#This Row],[80%/20% SCOP]]-5.5)/5.5=1,"n.a.",-(Tabelle1[[#This Row],[80%/20% SCOP]]-5.5)/5.5)</f>
        <v>0.19181818181818178</v>
      </c>
    </row>
    <row r="4266" spans="1:14" ht="20.100000000000001" customHeight="1" x14ac:dyDescent="0.25">
      <c r="A4266" s="24">
        <v>16008306</v>
      </c>
      <c r="B4266" s="15" t="s">
        <v>3161</v>
      </c>
      <c r="C4266" s="15" t="s">
        <v>4332</v>
      </c>
      <c r="D4266" s="16" t="s">
        <v>2</v>
      </c>
      <c r="E4266" s="17">
        <v>23.49</v>
      </c>
      <c r="F4266" s="18">
        <v>1.57</v>
      </c>
      <c r="G4266" s="17"/>
      <c r="H4266" s="16"/>
      <c r="I4266" s="16" t="s">
        <v>109</v>
      </c>
      <c r="J4266" s="16" t="s">
        <v>15</v>
      </c>
      <c r="K4266" s="16" t="s">
        <v>4</v>
      </c>
      <c r="L4266" s="19">
        <f>IF(Tabelle1[[#This Row],[Heizleistung (55°C)]]=0,Tabelle1[[#This Row],[Heizleistung (35°C)]],(Tabelle1[[#This Row],[Heizleistung (35°C)]]+Tabelle1[[#This Row],[Heizleistung (55°C)]])/2)</f>
        <v>23.49</v>
      </c>
      <c r="M4266" s="20">
        <f>IF(Tabelle1[[#This Row],[Etas 55°C]]=0,0,(Tabelle1[[#This Row],[Etas 35°C]]*0.8+Tabelle1[[#This Row],[Etas 55°C]]*0.2))*2.5</f>
        <v>0</v>
      </c>
      <c r="N4266" s="21" t="str">
        <f>IF(-(Tabelle1[[#This Row],[80%/20% SCOP]]-5.5)/5.5=1,"n.a.",-(Tabelle1[[#This Row],[80%/20% SCOP]]-5.5)/5.5)</f>
        <v>n.a.</v>
      </c>
    </row>
    <row r="4267" spans="1:14" ht="20.100000000000001" customHeight="1" x14ac:dyDescent="0.25">
      <c r="A4267" s="24">
        <v>16014325</v>
      </c>
      <c r="B4267" s="15" t="s">
        <v>3161</v>
      </c>
      <c r="C4267" s="15" t="s">
        <v>4333</v>
      </c>
      <c r="D4267" s="16" t="s">
        <v>2</v>
      </c>
      <c r="E4267" s="17">
        <v>6</v>
      </c>
      <c r="F4267" s="18">
        <v>1.88</v>
      </c>
      <c r="G4267" s="17">
        <v>6</v>
      </c>
      <c r="H4267" s="18">
        <v>1.31</v>
      </c>
      <c r="I4267" s="16" t="s">
        <v>40</v>
      </c>
      <c r="J4267" s="16" t="s">
        <v>4</v>
      </c>
      <c r="K4267" s="16" t="s">
        <v>4</v>
      </c>
      <c r="L4267" s="19">
        <f>IF(Tabelle1[[#This Row],[Heizleistung (55°C)]]=0,Tabelle1[[#This Row],[Heizleistung (35°C)]],(Tabelle1[[#This Row],[Heizleistung (35°C)]]+Tabelle1[[#This Row],[Heizleistung (55°C)]])/2)</f>
        <v>6</v>
      </c>
      <c r="M4267" s="20">
        <f>IF(Tabelle1[[#This Row],[Etas 55°C]]=0,0,(Tabelle1[[#This Row],[Etas 35°C]]*0.8+Tabelle1[[#This Row],[Etas 55°C]]*0.2))*2.5</f>
        <v>4.415</v>
      </c>
      <c r="N4267" s="21">
        <f>IF(-(Tabelle1[[#This Row],[80%/20% SCOP]]-5.5)/5.5=1,"n.a.",-(Tabelle1[[#This Row],[80%/20% SCOP]]-5.5)/5.5)</f>
        <v>0.19727272727272727</v>
      </c>
    </row>
    <row r="4268" spans="1:14" ht="20.100000000000001" customHeight="1" x14ac:dyDescent="0.25">
      <c r="A4268" s="24">
        <v>16014164</v>
      </c>
      <c r="B4268" s="15" t="s">
        <v>3161</v>
      </c>
      <c r="C4268" s="15" t="s">
        <v>4334</v>
      </c>
      <c r="D4268" s="16" t="s">
        <v>2</v>
      </c>
      <c r="E4268" s="17">
        <v>4</v>
      </c>
      <c r="F4268" s="18">
        <v>1.91</v>
      </c>
      <c r="G4268" s="17">
        <v>3.6</v>
      </c>
      <c r="H4268" s="18">
        <v>1.3</v>
      </c>
      <c r="I4268" s="16" t="s">
        <v>40</v>
      </c>
      <c r="J4268" s="16" t="s">
        <v>4</v>
      </c>
      <c r="K4268" s="16" t="s">
        <v>4</v>
      </c>
      <c r="L4268" s="19">
        <f>IF(Tabelle1[[#This Row],[Heizleistung (55°C)]]=0,Tabelle1[[#This Row],[Heizleistung (35°C)]],(Tabelle1[[#This Row],[Heizleistung (35°C)]]+Tabelle1[[#This Row],[Heizleistung (55°C)]])/2)</f>
        <v>3.8</v>
      </c>
      <c r="M4268" s="20">
        <f>IF(Tabelle1[[#This Row],[Etas 55°C]]=0,0,(Tabelle1[[#This Row],[Etas 35°C]]*0.8+Tabelle1[[#This Row],[Etas 55°C]]*0.2))*2.5</f>
        <v>4.47</v>
      </c>
      <c r="N4268" s="21">
        <f>IF(-(Tabelle1[[#This Row],[80%/20% SCOP]]-5.5)/5.5=1,"n.a.",-(Tabelle1[[#This Row],[80%/20% SCOP]]-5.5)/5.5)</f>
        <v>0.18727272727272731</v>
      </c>
    </row>
    <row r="4269" spans="1:14" ht="20.100000000000001" customHeight="1" x14ac:dyDescent="0.25">
      <c r="A4269" s="24">
        <v>16008231</v>
      </c>
      <c r="B4269" s="15" t="s">
        <v>3161</v>
      </c>
      <c r="C4269" s="15" t="s">
        <v>4335</v>
      </c>
      <c r="D4269" s="16" t="s">
        <v>2</v>
      </c>
      <c r="E4269" s="17">
        <v>107.53</v>
      </c>
      <c r="F4269" s="18">
        <v>1.57</v>
      </c>
      <c r="G4269" s="17"/>
      <c r="H4269" s="16"/>
      <c r="I4269" s="16" t="s">
        <v>109</v>
      </c>
      <c r="J4269" s="16" t="s">
        <v>15</v>
      </c>
      <c r="K4269" s="16" t="s">
        <v>4</v>
      </c>
      <c r="L4269" s="19">
        <f>IF(Tabelle1[[#This Row],[Heizleistung (55°C)]]=0,Tabelle1[[#This Row],[Heizleistung (35°C)]],(Tabelle1[[#This Row],[Heizleistung (35°C)]]+Tabelle1[[#This Row],[Heizleistung (55°C)]])/2)</f>
        <v>107.53</v>
      </c>
      <c r="M4269" s="20">
        <f>IF(Tabelle1[[#This Row],[Etas 55°C]]=0,0,(Tabelle1[[#This Row],[Etas 35°C]]*0.8+Tabelle1[[#This Row],[Etas 55°C]]*0.2))*2.5</f>
        <v>0</v>
      </c>
      <c r="N4269" s="21" t="str">
        <f>IF(-(Tabelle1[[#This Row],[80%/20% SCOP]]-5.5)/5.5=1,"n.a.",-(Tabelle1[[#This Row],[80%/20% SCOP]]-5.5)/5.5)</f>
        <v>n.a.</v>
      </c>
    </row>
    <row r="4270" spans="1:14" ht="20.100000000000001" customHeight="1" x14ac:dyDescent="0.25">
      <c r="A4270" s="24">
        <v>16009360</v>
      </c>
      <c r="B4270" s="15" t="s">
        <v>3161</v>
      </c>
      <c r="C4270" s="15" t="s">
        <v>4336</v>
      </c>
      <c r="D4270" s="16" t="s">
        <v>2</v>
      </c>
      <c r="E4270" s="17">
        <v>6</v>
      </c>
      <c r="F4270" s="18">
        <v>1.78</v>
      </c>
      <c r="G4270" s="17">
        <v>6</v>
      </c>
      <c r="H4270" s="18">
        <v>1.34</v>
      </c>
      <c r="I4270" s="16" t="s">
        <v>40</v>
      </c>
      <c r="J4270" s="16" t="s">
        <v>4</v>
      </c>
      <c r="K4270" s="16" t="s">
        <v>4</v>
      </c>
      <c r="L4270" s="19">
        <f>IF(Tabelle1[[#This Row],[Heizleistung (55°C)]]=0,Tabelle1[[#This Row],[Heizleistung (35°C)]],(Tabelle1[[#This Row],[Heizleistung (35°C)]]+Tabelle1[[#This Row],[Heizleistung (55°C)]])/2)</f>
        <v>6</v>
      </c>
      <c r="M4270" s="20">
        <f>IF(Tabelle1[[#This Row],[Etas 55°C]]=0,0,(Tabelle1[[#This Row],[Etas 35°C]]*0.8+Tabelle1[[#This Row],[Etas 55°C]]*0.2))*2.5</f>
        <v>4.2300000000000004</v>
      </c>
      <c r="N4270" s="21">
        <f>IF(-(Tabelle1[[#This Row],[80%/20% SCOP]]-5.5)/5.5=1,"n.a.",-(Tabelle1[[#This Row],[80%/20% SCOP]]-5.5)/5.5)</f>
        <v>0.23090909090909084</v>
      </c>
    </row>
    <row r="4271" spans="1:14" ht="20.100000000000001" customHeight="1" x14ac:dyDescent="0.25">
      <c r="A4271" s="24">
        <v>16011059</v>
      </c>
      <c r="B4271" s="15" t="s">
        <v>3161</v>
      </c>
      <c r="C4271" s="15" t="s">
        <v>4337</v>
      </c>
      <c r="D4271" s="16" t="s">
        <v>2</v>
      </c>
      <c r="E4271" s="17">
        <v>10</v>
      </c>
      <c r="F4271" s="18">
        <v>1.91</v>
      </c>
      <c r="G4271" s="17">
        <v>10</v>
      </c>
      <c r="H4271" s="18">
        <v>1.34</v>
      </c>
      <c r="I4271" s="16" t="s">
        <v>40</v>
      </c>
      <c r="J4271" s="16" t="s">
        <v>4</v>
      </c>
      <c r="K4271" s="16" t="s">
        <v>4</v>
      </c>
      <c r="L4271" s="19">
        <f>IF(Tabelle1[[#This Row],[Heizleistung (55°C)]]=0,Tabelle1[[#This Row],[Heizleistung (35°C)]],(Tabelle1[[#This Row],[Heizleistung (35°C)]]+Tabelle1[[#This Row],[Heizleistung (55°C)]])/2)</f>
        <v>10</v>
      </c>
      <c r="M4271" s="20">
        <f>IF(Tabelle1[[#This Row],[Etas 55°C]]=0,0,(Tabelle1[[#This Row],[Etas 35°C]]*0.8+Tabelle1[[#This Row],[Etas 55°C]]*0.2))*2.5</f>
        <v>4.49</v>
      </c>
      <c r="N4271" s="21">
        <f>IF(-(Tabelle1[[#This Row],[80%/20% SCOP]]-5.5)/5.5=1,"n.a.",-(Tabelle1[[#This Row],[80%/20% SCOP]]-5.5)/5.5)</f>
        <v>0.1836363636363636</v>
      </c>
    </row>
    <row r="4272" spans="1:14" ht="20.100000000000001" customHeight="1" x14ac:dyDescent="0.25">
      <c r="A4272" s="24">
        <v>16009465</v>
      </c>
      <c r="B4272" s="15" t="s">
        <v>3161</v>
      </c>
      <c r="C4272" s="15" t="s">
        <v>4338</v>
      </c>
      <c r="D4272" s="16" t="s">
        <v>2</v>
      </c>
      <c r="E4272" s="17">
        <v>12</v>
      </c>
      <c r="F4272" s="18">
        <v>1.77</v>
      </c>
      <c r="G4272" s="17">
        <v>12</v>
      </c>
      <c r="H4272" s="18">
        <v>1.34</v>
      </c>
      <c r="I4272" s="16" t="s">
        <v>40</v>
      </c>
      <c r="J4272" s="16" t="s">
        <v>4</v>
      </c>
      <c r="K4272" s="16" t="s">
        <v>4</v>
      </c>
      <c r="L4272" s="19">
        <f>IF(Tabelle1[[#This Row],[Heizleistung (55°C)]]=0,Tabelle1[[#This Row],[Heizleistung (35°C)]],(Tabelle1[[#This Row],[Heizleistung (35°C)]]+Tabelle1[[#This Row],[Heizleistung (55°C)]])/2)</f>
        <v>12</v>
      </c>
      <c r="M4272" s="20">
        <f>IF(Tabelle1[[#This Row],[Etas 55°C]]=0,0,(Tabelle1[[#This Row],[Etas 35°C]]*0.8+Tabelle1[[#This Row],[Etas 55°C]]*0.2))*2.5</f>
        <v>4.2100000000000009</v>
      </c>
      <c r="N4272" s="21">
        <f>IF(-(Tabelle1[[#This Row],[80%/20% SCOP]]-5.5)/5.5=1,"n.a.",-(Tabelle1[[#This Row],[80%/20% SCOP]]-5.5)/5.5)</f>
        <v>0.23454545454545439</v>
      </c>
    </row>
    <row r="4273" spans="1:14" ht="20.100000000000001" customHeight="1" x14ac:dyDescent="0.25">
      <c r="A4273" s="24">
        <v>16009550</v>
      </c>
      <c r="B4273" s="15" t="s">
        <v>3161</v>
      </c>
      <c r="C4273" s="15" t="s">
        <v>4339</v>
      </c>
      <c r="D4273" s="16" t="s">
        <v>2</v>
      </c>
      <c r="E4273" s="17">
        <v>6</v>
      </c>
      <c r="F4273" s="18">
        <v>1.75</v>
      </c>
      <c r="G4273" s="17">
        <v>6</v>
      </c>
      <c r="H4273" s="18">
        <v>1.3</v>
      </c>
      <c r="I4273" s="16" t="s">
        <v>40</v>
      </c>
      <c r="J4273" s="16" t="s">
        <v>4</v>
      </c>
      <c r="K4273" s="16" t="s">
        <v>4</v>
      </c>
      <c r="L4273" s="19">
        <f>IF(Tabelle1[[#This Row],[Heizleistung (55°C)]]=0,Tabelle1[[#This Row],[Heizleistung (35°C)]],(Tabelle1[[#This Row],[Heizleistung (35°C)]]+Tabelle1[[#This Row],[Heizleistung (55°C)]])/2)</f>
        <v>6</v>
      </c>
      <c r="M4273" s="20">
        <f>IF(Tabelle1[[#This Row],[Etas 55°C]]=0,0,(Tabelle1[[#This Row],[Etas 35°C]]*0.8+Tabelle1[[#This Row],[Etas 55°C]]*0.2))*2.5</f>
        <v>4.1500000000000004</v>
      </c>
      <c r="N4273" s="21">
        <f>IF(-(Tabelle1[[#This Row],[80%/20% SCOP]]-5.5)/5.5=1,"n.a.",-(Tabelle1[[#This Row],[80%/20% SCOP]]-5.5)/5.5)</f>
        <v>0.2454545454545454</v>
      </c>
    </row>
    <row r="4274" spans="1:14" ht="20.100000000000001" customHeight="1" x14ac:dyDescent="0.25">
      <c r="A4274" s="24">
        <v>16011058</v>
      </c>
      <c r="B4274" s="15" t="s">
        <v>3161</v>
      </c>
      <c r="C4274" s="15" t="s">
        <v>4340</v>
      </c>
      <c r="D4274" s="16" t="s">
        <v>2</v>
      </c>
      <c r="E4274" s="17">
        <v>8.5</v>
      </c>
      <c r="F4274" s="18">
        <v>1.9</v>
      </c>
      <c r="G4274" s="17">
        <v>8.5</v>
      </c>
      <c r="H4274" s="18">
        <v>1.39</v>
      </c>
      <c r="I4274" s="16" t="s">
        <v>40</v>
      </c>
      <c r="J4274" s="16" t="s">
        <v>4</v>
      </c>
      <c r="K4274" s="16" t="s">
        <v>4</v>
      </c>
      <c r="L4274" s="19">
        <f>IF(Tabelle1[[#This Row],[Heizleistung (55°C)]]=0,Tabelle1[[#This Row],[Heizleistung (35°C)]],(Tabelle1[[#This Row],[Heizleistung (35°C)]]+Tabelle1[[#This Row],[Heizleistung (55°C)]])/2)</f>
        <v>8.5</v>
      </c>
      <c r="M4274" s="20">
        <f>IF(Tabelle1[[#This Row],[Etas 55°C]]=0,0,(Tabelle1[[#This Row],[Etas 35°C]]*0.8+Tabelle1[[#This Row],[Etas 55°C]]*0.2))*2.5</f>
        <v>4.4950000000000001</v>
      </c>
      <c r="N4274" s="21">
        <f>IF(-(Tabelle1[[#This Row],[80%/20% SCOP]]-5.5)/5.5=1,"n.a.",-(Tabelle1[[#This Row],[80%/20% SCOP]]-5.5)/5.5)</f>
        <v>0.18272727272727271</v>
      </c>
    </row>
    <row r="4275" spans="1:14" ht="20.100000000000001" customHeight="1" x14ac:dyDescent="0.25">
      <c r="A4275" s="24">
        <v>16006699</v>
      </c>
      <c r="B4275" s="15" t="s">
        <v>3161</v>
      </c>
      <c r="C4275" s="15" t="s">
        <v>4341</v>
      </c>
      <c r="D4275" s="16" t="s">
        <v>2</v>
      </c>
      <c r="E4275" s="17">
        <v>12.9</v>
      </c>
      <c r="F4275" s="18">
        <v>1.64</v>
      </c>
      <c r="G4275" s="17">
        <v>12</v>
      </c>
      <c r="H4275" s="18">
        <v>1.27</v>
      </c>
      <c r="I4275" s="16" t="s">
        <v>109</v>
      </c>
      <c r="J4275" s="16" t="s">
        <v>4</v>
      </c>
      <c r="K4275" s="16" t="s">
        <v>4</v>
      </c>
      <c r="L4275" s="19">
        <f>IF(Tabelle1[[#This Row],[Heizleistung (55°C)]]=0,Tabelle1[[#This Row],[Heizleistung (35°C)]],(Tabelle1[[#This Row],[Heizleistung (35°C)]]+Tabelle1[[#This Row],[Heizleistung (55°C)]])/2)</f>
        <v>12.45</v>
      </c>
      <c r="M4275" s="20">
        <f>IF(Tabelle1[[#This Row],[Etas 55°C]]=0,0,(Tabelle1[[#This Row],[Etas 35°C]]*0.8+Tabelle1[[#This Row],[Etas 55°C]]*0.2))*2.5</f>
        <v>3.915</v>
      </c>
      <c r="N4275" s="21">
        <f>IF(-(Tabelle1[[#This Row],[80%/20% SCOP]]-5.5)/5.5=1,"n.a.",-(Tabelle1[[#This Row],[80%/20% SCOP]]-5.5)/5.5)</f>
        <v>0.28818181818181815</v>
      </c>
    </row>
    <row r="4276" spans="1:14" ht="20.100000000000001" customHeight="1" x14ac:dyDescent="0.25">
      <c r="A4276" s="24">
        <v>16014213</v>
      </c>
      <c r="B4276" s="15" t="s">
        <v>3161</v>
      </c>
      <c r="C4276" s="15" t="s">
        <v>4342</v>
      </c>
      <c r="D4276" s="16" t="s">
        <v>2</v>
      </c>
      <c r="E4276" s="17">
        <v>6.1</v>
      </c>
      <c r="F4276" s="18">
        <v>1.89</v>
      </c>
      <c r="G4276" s="17">
        <v>6</v>
      </c>
      <c r="H4276" s="18">
        <v>1.36</v>
      </c>
      <c r="I4276" s="16" t="s">
        <v>40</v>
      </c>
      <c r="J4276" s="16" t="s">
        <v>4</v>
      </c>
      <c r="K4276" s="16" t="s">
        <v>4</v>
      </c>
      <c r="L4276" s="19">
        <f>IF(Tabelle1[[#This Row],[Heizleistung (55°C)]]=0,Tabelle1[[#This Row],[Heizleistung (35°C)]],(Tabelle1[[#This Row],[Heizleistung (35°C)]]+Tabelle1[[#This Row],[Heizleistung (55°C)]])/2)</f>
        <v>6.05</v>
      </c>
      <c r="M4276" s="20">
        <f>IF(Tabelle1[[#This Row],[Etas 55°C]]=0,0,(Tabelle1[[#This Row],[Etas 35°C]]*0.8+Tabelle1[[#This Row],[Etas 55°C]]*0.2))*2.5</f>
        <v>4.46</v>
      </c>
      <c r="N4276" s="21">
        <f>IF(-(Tabelle1[[#This Row],[80%/20% SCOP]]-5.5)/5.5=1,"n.a.",-(Tabelle1[[#This Row],[80%/20% SCOP]]-5.5)/5.5)</f>
        <v>0.18909090909090909</v>
      </c>
    </row>
    <row r="4277" spans="1:14" ht="20.100000000000001" customHeight="1" x14ac:dyDescent="0.25">
      <c r="A4277" s="24">
        <v>16009480</v>
      </c>
      <c r="B4277" s="15" t="s">
        <v>3161</v>
      </c>
      <c r="C4277" s="15" t="s">
        <v>4343</v>
      </c>
      <c r="D4277" s="16" t="s">
        <v>2</v>
      </c>
      <c r="E4277" s="17">
        <v>12</v>
      </c>
      <c r="F4277" s="18">
        <v>1.76</v>
      </c>
      <c r="G4277" s="17">
        <v>12</v>
      </c>
      <c r="H4277" s="18">
        <v>1.28</v>
      </c>
      <c r="I4277" s="16" t="s">
        <v>40</v>
      </c>
      <c r="J4277" s="16" t="s">
        <v>4</v>
      </c>
      <c r="K4277" s="16" t="s">
        <v>4</v>
      </c>
      <c r="L4277" s="19">
        <f>IF(Tabelle1[[#This Row],[Heizleistung (55°C)]]=0,Tabelle1[[#This Row],[Heizleistung (35°C)]],(Tabelle1[[#This Row],[Heizleistung (35°C)]]+Tabelle1[[#This Row],[Heizleistung (55°C)]])/2)</f>
        <v>12</v>
      </c>
      <c r="M4277" s="20">
        <f>IF(Tabelle1[[#This Row],[Etas 55°C]]=0,0,(Tabelle1[[#This Row],[Etas 35°C]]*0.8+Tabelle1[[#This Row],[Etas 55°C]]*0.2))*2.5</f>
        <v>4.16</v>
      </c>
      <c r="N4277" s="21">
        <f>IF(-(Tabelle1[[#This Row],[80%/20% SCOP]]-5.5)/5.5=1,"n.a.",-(Tabelle1[[#This Row],[80%/20% SCOP]]-5.5)/5.5)</f>
        <v>0.24363636363636362</v>
      </c>
    </row>
    <row r="4278" spans="1:14" ht="20.100000000000001" customHeight="1" x14ac:dyDescent="0.25">
      <c r="A4278" s="24">
        <v>16009394</v>
      </c>
      <c r="B4278" s="15" t="s">
        <v>3161</v>
      </c>
      <c r="C4278" s="15" t="s">
        <v>4344</v>
      </c>
      <c r="D4278" s="16" t="s">
        <v>2</v>
      </c>
      <c r="E4278" s="17">
        <v>8</v>
      </c>
      <c r="F4278" s="18">
        <v>1.81</v>
      </c>
      <c r="G4278" s="17">
        <v>8</v>
      </c>
      <c r="H4278" s="18">
        <v>1.35</v>
      </c>
      <c r="I4278" s="16" t="s">
        <v>40</v>
      </c>
      <c r="J4278" s="16" t="s">
        <v>4</v>
      </c>
      <c r="K4278" s="16" t="s">
        <v>4</v>
      </c>
      <c r="L4278" s="19">
        <f>IF(Tabelle1[[#This Row],[Heizleistung (55°C)]]=0,Tabelle1[[#This Row],[Heizleistung (35°C)]],(Tabelle1[[#This Row],[Heizleistung (35°C)]]+Tabelle1[[#This Row],[Heizleistung (55°C)]])/2)</f>
        <v>8</v>
      </c>
      <c r="M4278" s="20">
        <f>IF(Tabelle1[[#This Row],[Etas 55°C]]=0,0,(Tabelle1[[#This Row],[Etas 35°C]]*0.8+Tabelle1[[#This Row],[Etas 55°C]]*0.2))*2.5</f>
        <v>4.2950000000000008</v>
      </c>
      <c r="N4278" s="21">
        <f>IF(-(Tabelle1[[#This Row],[80%/20% SCOP]]-5.5)/5.5=1,"n.a.",-(Tabelle1[[#This Row],[80%/20% SCOP]]-5.5)/5.5)</f>
        <v>0.21909090909090895</v>
      </c>
    </row>
    <row r="4279" spans="1:14" ht="20.100000000000001" customHeight="1" x14ac:dyDescent="0.25">
      <c r="A4279" s="24">
        <v>16008121</v>
      </c>
      <c r="B4279" s="15" t="s">
        <v>3161</v>
      </c>
      <c r="C4279" s="15" t="s">
        <v>4345</v>
      </c>
      <c r="D4279" s="16" t="s">
        <v>2</v>
      </c>
      <c r="E4279" s="17">
        <v>388.26</v>
      </c>
      <c r="F4279" s="18">
        <v>1.58</v>
      </c>
      <c r="G4279" s="17"/>
      <c r="H4279" s="16"/>
      <c r="I4279" s="16" t="s">
        <v>3166</v>
      </c>
      <c r="J4279" s="16" t="s">
        <v>15</v>
      </c>
      <c r="K4279" s="16" t="s">
        <v>4</v>
      </c>
      <c r="L4279" s="19">
        <f>IF(Tabelle1[[#This Row],[Heizleistung (55°C)]]=0,Tabelle1[[#This Row],[Heizleistung (35°C)]],(Tabelle1[[#This Row],[Heizleistung (35°C)]]+Tabelle1[[#This Row],[Heizleistung (55°C)]])/2)</f>
        <v>388.26</v>
      </c>
      <c r="M4279" s="20">
        <f>IF(Tabelle1[[#This Row],[Etas 55°C]]=0,0,(Tabelle1[[#This Row],[Etas 35°C]]*0.8+Tabelle1[[#This Row],[Etas 55°C]]*0.2))*2.5</f>
        <v>0</v>
      </c>
      <c r="N4279" s="21" t="str">
        <f>IF(-(Tabelle1[[#This Row],[80%/20% SCOP]]-5.5)/5.5=1,"n.a.",-(Tabelle1[[#This Row],[80%/20% SCOP]]-5.5)/5.5)</f>
        <v>n.a.</v>
      </c>
    </row>
    <row r="4280" spans="1:14" ht="20.100000000000001" customHeight="1" x14ac:dyDescent="0.25">
      <c r="A4280" s="24">
        <v>16006779</v>
      </c>
      <c r="B4280" s="15" t="s">
        <v>3161</v>
      </c>
      <c r="C4280" s="15" t="s">
        <v>4346</v>
      </c>
      <c r="D4280" s="16" t="s">
        <v>2</v>
      </c>
      <c r="E4280" s="17">
        <v>10</v>
      </c>
      <c r="F4280" s="18">
        <v>1.77</v>
      </c>
      <c r="G4280" s="17">
        <v>10</v>
      </c>
      <c r="H4280" s="18">
        <v>1.3</v>
      </c>
      <c r="I4280" s="16" t="s">
        <v>40</v>
      </c>
      <c r="J4280" s="16" t="s">
        <v>4</v>
      </c>
      <c r="K4280" s="16" t="s">
        <v>4</v>
      </c>
      <c r="L4280" s="19">
        <f>IF(Tabelle1[[#This Row],[Heizleistung (55°C)]]=0,Tabelle1[[#This Row],[Heizleistung (35°C)]],(Tabelle1[[#This Row],[Heizleistung (35°C)]]+Tabelle1[[#This Row],[Heizleistung (55°C)]])/2)</f>
        <v>10</v>
      </c>
      <c r="M4280" s="20">
        <f>IF(Tabelle1[[#This Row],[Etas 55°C]]=0,0,(Tabelle1[[#This Row],[Etas 35°C]]*0.8+Tabelle1[[#This Row],[Etas 55°C]]*0.2))*2.5</f>
        <v>4.1900000000000004</v>
      </c>
      <c r="N4280" s="21">
        <f>IF(-(Tabelle1[[#This Row],[80%/20% SCOP]]-5.5)/5.5=1,"n.a.",-(Tabelle1[[#This Row],[80%/20% SCOP]]-5.5)/5.5)</f>
        <v>0.23818181818181811</v>
      </c>
    </row>
    <row r="4281" spans="1:14" ht="20.100000000000001" customHeight="1" x14ac:dyDescent="0.25">
      <c r="A4281" s="24">
        <v>16008141</v>
      </c>
      <c r="B4281" s="15" t="s">
        <v>3161</v>
      </c>
      <c r="C4281" s="15" t="s">
        <v>4347</v>
      </c>
      <c r="D4281" s="16" t="s">
        <v>2</v>
      </c>
      <c r="E4281" s="17">
        <v>230.18</v>
      </c>
      <c r="F4281" s="18">
        <v>1.47</v>
      </c>
      <c r="G4281" s="17"/>
      <c r="H4281" s="16"/>
      <c r="I4281" s="16" t="s">
        <v>355</v>
      </c>
      <c r="J4281" s="16" t="s">
        <v>15</v>
      </c>
      <c r="K4281" s="16" t="s">
        <v>4</v>
      </c>
      <c r="L4281" s="19">
        <f>IF(Tabelle1[[#This Row],[Heizleistung (55°C)]]=0,Tabelle1[[#This Row],[Heizleistung (35°C)]],(Tabelle1[[#This Row],[Heizleistung (35°C)]]+Tabelle1[[#This Row],[Heizleistung (55°C)]])/2)</f>
        <v>230.18</v>
      </c>
      <c r="M4281" s="20">
        <f>IF(Tabelle1[[#This Row],[Etas 55°C]]=0,0,(Tabelle1[[#This Row],[Etas 35°C]]*0.8+Tabelle1[[#This Row],[Etas 55°C]]*0.2))*2.5</f>
        <v>0</v>
      </c>
      <c r="N4281" s="21" t="str">
        <f>IF(-(Tabelle1[[#This Row],[80%/20% SCOP]]-5.5)/5.5=1,"n.a.",-(Tabelle1[[#This Row],[80%/20% SCOP]]-5.5)/5.5)</f>
        <v>n.a.</v>
      </c>
    </row>
    <row r="4282" spans="1:14" ht="20.100000000000001" customHeight="1" x14ac:dyDescent="0.25">
      <c r="A4282" s="24">
        <v>16017008</v>
      </c>
      <c r="B4282" s="15" t="s">
        <v>3161</v>
      </c>
      <c r="C4282" s="15" t="s">
        <v>4348</v>
      </c>
      <c r="D4282" s="16" t="s">
        <v>2</v>
      </c>
      <c r="E4282" s="17">
        <v>9.5</v>
      </c>
      <c r="F4282" s="18">
        <v>1.85</v>
      </c>
      <c r="G4282" s="17">
        <v>9.5</v>
      </c>
      <c r="H4282" s="18">
        <v>1.39</v>
      </c>
      <c r="I4282" s="16" t="s">
        <v>3</v>
      </c>
      <c r="J4282" s="16" t="s">
        <v>15</v>
      </c>
      <c r="K4282" s="16" t="s">
        <v>4</v>
      </c>
      <c r="L4282" s="19">
        <f>IF(Tabelle1[[#This Row],[Heizleistung (55°C)]]=0,Tabelle1[[#This Row],[Heizleistung (35°C)]],(Tabelle1[[#This Row],[Heizleistung (35°C)]]+Tabelle1[[#This Row],[Heizleistung (55°C)]])/2)</f>
        <v>9.5</v>
      </c>
      <c r="M4282" s="20">
        <f>IF(Tabelle1[[#This Row],[Etas 55°C]]=0,0,(Tabelle1[[#This Row],[Etas 35°C]]*0.8+Tabelle1[[#This Row],[Etas 55°C]]*0.2))*2.5</f>
        <v>4.3950000000000005</v>
      </c>
      <c r="N4282" s="21">
        <f>IF(-(Tabelle1[[#This Row],[80%/20% SCOP]]-5.5)/5.5=1,"n.a.",-(Tabelle1[[#This Row],[80%/20% SCOP]]-5.5)/5.5)</f>
        <v>0.20090909090909082</v>
      </c>
    </row>
    <row r="4283" spans="1:14" ht="20.100000000000001" customHeight="1" x14ac:dyDescent="0.25">
      <c r="A4283" s="24">
        <v>16009398</v>
      </c>
      <c r="B4283" s="15" t="s">
        <v>3161</v>
      </c>
      <c r="C4283" s="15" t="s">
        <v>4349</v>
      </c>
      <c r="D4283" s="16" t="s">
        <v>2</v>
      </c>
      <c r="E4283" s="17">
        <v>8</v>
      </c>
      <c r="F4283" s="18">
        <v>1.81</v>
      </c>
      <c r="G4283" s="17">
        <v>8</v>
      </c>
      <c r="H4283" s="18">
        <v>1.35</v>
      </c>
      <c r="I4283" s="16" t="s">
        <v>40</v>
      </c>
      <c r="J4283" s="16" t="s">
        <v>4</v>
      </c>
      <c r="K4283" s="16" t="s">
        <v>4</v>
      </c>
      <c r="L4283" s="19">
        <f>IF(Tabelle1[[#This Row],[Heizleistung (55°C)]]=0,Tabelle1[[#This Row],[Heizleistung (35°C)]],(Tabelle1[[#This Row],[Heizleistung (35°C)]]+Tabelle1[[#This Row],[Heizleistung (55°C)]])/2)</f>
        <v>8</v>
      </c>
      <c r="M4283" s="20">
        <f>IF(Tabelle1[[#This Row],[Etas 55°C]]=0,0,(Tabelle1[[#This Row],[Etas 35°C]]*0.8+Tabelle1[[#This Row],[Etas 55°C]]*0.2))*2.5</f>
        <v>4.2950000000000008</v>
      </c>
      <c r="N4283" s="21">
        <f>IF(-(Tabelle1[[#This Row],[80%/20% SCOP]]-5.5)/5.5=1,"n.a.",-(Tabelle1[[#This Row],[80%/20% SCOP]]-5.5)/5.5)</f>
        <v>0.21909090909090895</v>
      </c>
    </row>
    <row r="4284" spans="1:14" ht="20.100000000000001" customHeight="1" x14ac:dyDescent="0.25">
      <c r="A4284" s="24">
        <v>16008194</v>
      </c>
      <c r="B4284" s="15" t="s">
        <v>3161</v>
      </c>
      <c r="C4284" s="15" t="s">
        <v>4350</v>
      </c>
      <c r="D4284" s="16" t="s">
        <v>2</v>
      </c>
      <c r="E4284" s="17">
        <v>36.71</v>
      </c>
      <c r="F4284" s="18">
        <v>1.63</v>
      </c>
      <c r="G4284" s="17"/>
      <c r="H4284" s="16"/>
      <c r="I4284" s="16" t="s">
        <v>109</v>
      </c>
      <c r="J4284" s="16" t="s">
        <v>15</v>
      </c>
      <c r="K4284" s="16" t="s">
        <v>4</v>
      </c>
      <c r="L4284" s="19">
        <f>IF(Tabelle1[[#This Row],[Heizleistung (55°C)]]=0,Tabelle1[[#This Row],[Heizleistung (35°C)]],(Tabelle1[[#This Row],[Heizleistung (35°C)]]+Tabelle1[[#This Row],[Heizleistung (55°C)]])/2)</f>
        <v>36.71</v>
      </c>
      <c r="M4284" s="20">
        <f>IF(Tabelle1[[#This Row],[Etas 55°C]]=0,0,(Tabelle1[[#This Row],[Etas 35°C]]*0.8+Tabelle1[[#This Row],[Etas 55°C]]*0.2))*2.5</f>
        <v>0</v>
      </c>
      <c r="N4284" s="21" t="str">
        <f>IF(-(Tabelle1[[#This Row],[80%/20% SCOP]]-5.5)/5.5=1,"n.a.",-(Tabelle1[[#This Row],[80%/20% SCOP]]-5.5)/5.5)</f>
        <v>n.a.</v>
      </c>
    </row>
    <row r="4285" spans="1:14" ht="20.100000000000001" customHeight="1" x14ac:dyDescent="0.25">
      <c r="A4285" s="24">
        <v>16008358</v>
      </c>
      <c r="B4285" s="15" t="s">
        <v>3161</v>
      </c>
      <c r="C4285" s="15" t="s">
        <v>4351</v>
      </c>
      <c r="D4285" s="16" t="s">
        <v>2</v>
      </c>
      <c r="E4285" s="17">
        <v>88.8</v>
      </c>
      <c r="F4285" s="18">
        <v>1.7</v>
      </c>
      <c r="G4285" s="17">
        <v>82.3</v>
      </c>
      <c r="H4285" s="18">
        <v>1.34</v>
      </c>
      <c r="I4285" s="16" t="s">
        <v>40</v>
      </c>
      <c r="J4285" s="16" t="s">
        <v>15</v>
      </c>
      <c r="K4285" s="16" t="s">
        <v>4</v>
      </c>
      <c r="L4285" s="19">
        <f>IF(Tabelle1[[#This Row],[Heizleistung (55°C)]]=0,Tabelle1[[#This Row],[Heizleistung (35°C)]],(Tabelle1[[#This Row],[Heizleistung (35°C)]]+Tabelle1[[#This Row],[Heizleistung (55°C)]])/2)</f>
        <v>85.55</v>
      </c>
      <c r="M4285" s="20">
        <f>IF(Tabelle1[[#This Row],[Etas 55°C]]=0,0,(Tabelle1[[#This Row],[Etas 35°C]]*0.8+Tabelle1[[#This Row],[Etas 55°C]]*0.2))*2.5</f>
        <v>4.07</v>
      </c>
      <c r="N4285" s="21">
        <f>IF(-(Tabelle1[[#This Row],[80%/20% SCOP]]-5.5)/5.5=1,"n.a.",-(Tabelle1[[#This Row],[80%/20% SCOP]]-5.5)/5.5)</f>
        <v>0.25999999999999995</v>
      </c>
    </row>
    <row r="4286" spans="1:14" ht="20.100000000000001" customHeight="1" x14ac:dyDescent="0.25">
      <c r="A4286" s="24">
        <v>16008181</v>
      </c>
      <c r="B4286" s="15" t="s">
        <v>3161</v>
      </c>
      <c r="C4286" s="15" t="s">
        <v>4352</v>
      </c>
      <c r="D4286" s="16" t="s">
        <v>2</v>
      </c>
      <c r="E4286" s="17">
        <v>453.18</v>
      </c>
      <c r="F4286" s="18">
        <v>1.6</v>
      </c>
      <c r="G4286" s="17"/>
      <c r="H4286" s="16"/>
      <c r="I4286" s="16" t="s">
        <v>3166</v>
      </c>
      <c r="J4286" s="16" t="s">
        <v>15</v>
      </c>
      <c r="K4286" s="16" t="s">
        <v>4</v>
      </c>
      <c r="L4286" s="19">
        <f>IF(Tabelle1[[#This Row],[Heizleistung (55°C)]]=0,Tabelle1[[#This Row],[Heizleistung (35°C)]],(Tabelle1[[#This Row],[Heizleistung (35°C)]]+Tabelle1[[#This Row],[Heizleistung (55°C)]])/2)</f>
        <v>453.18</v>
      </c>
      <c r="M4286" s="20">
        <f>IF(Tabelle1[[#This Row],[Etas 55°C]]=0,0,(Tabelle1[[#This Row],[Etas 35°C]]*0.8+Tabelle1[[#This Row],[Etas 55°C]]*0.2))*2.5</f>
        <v>0</v>
      </c>
      <c r="N4286" s="21" t="str">
        <f>IF(-(Tabelle1[[#This Row],[80%/20% SCOP]]-5.5)/5.5=1,"n.a.",-(Tabelle1[[#This Row],[80%/20% SCOP]]-5.5)/5.5)</f>
        <v>n.a.</v>
      </c>
    </row>
    <row r="4287" spans="1:14" ht="20.100000000000001" customHeight="1" x14ac:dyDescent="0.25">
      <c r="A4287" s="24">
        <v>16014356</v>
      </c>
      <c r="B4287" s="15" t="s">
        <v>3161</v>
      </c>
      <c r="C4287" s="15" t="s">
        <v>4353</v>
      </c>
      <c r="D4287" s="16" t="s">
        <v>2</v>
      </c>
      <c r="E4287" s="17">
        <v>12.1</v>
      </c>
      <c r="F4287" s="18">
        <v>1.82</v>
      </c>
      <c r="G4287" s="17">
        <v>12.1</v>
      </c>
      <c r="H4287" s="18">
        <v>1.38</v>
      </c>
      <c r="I4287" s="16" t="s">
        <v>40</v>
      </c>
      <c r="J4287" s="16" t="s">
        <v>4</v>
      </c>
      <c r="K4287" s="16" t="s">
        <v>4</v>
      </c>
      <c r="L4287" s="19">
        <f>IF(Tabelle1[[#This Row],[Heizleistung (55°C)]]=0,Tabelle1[[#This Row],[Heizleistung (35°C)]],(Tabelle1[[#This Row],[Heizleistung (35°C)]]+Tabelle1[[#This Row],[Heizleistung (55°C)]])/2)</f>
        <v>12.1</v>
      </c>
      <c r="M4287" s="20">
        <f>IF(Tabelle1[[#This Row],[Etas 55°C]]=0,0,(Tabelle1[[#This Row],[Etas 35°C]]*0.8+Tabelle1[[#This Row],[Etas 55°C]]*0.2))*2.5</f>
        <v>4.33</v>
      </c>
      <c r="N4287" s="21">
        <f>IF(-(Tabelle1[[#This Row],[80%/20% SCOP]]-5.5)/5.5=1,"n.a.",-(Tabelle1[[#This Row],[80%/20% SCOP]]-5.5)/5.5)</f>
        <v>0.21272727272727271</v>
      </c>
    </row>
    <row r="4288" spans="1:14" ht="20.100000000000001" customHeight="1" x14ac:dyDescent="0.25">
      <c r="A4288" s="24">
        <v>16009089</v>
      </c>
      <c r="B4288" s="15" t="s">
        <v>3161</v>
      </c>
      <c r="C4288" s="15" t="s">
        <v>4354</v>
      </c>
      <c r="D4288" s="16" t="s">
        <v>2</v>
      </c>
      <c r="E4288" s="17">
        <v>17</v>
      </c>
      <c r="F4288" s="18">
        <v>1.65</v>
      </c>
      <c r="G4288" s="17">
        <v>15.8</v>
      </c>
      <c r="H4288" s="18">
        <v>1.28</v>
      </c>
      <c r="I4288" s="16" t="s">
        <v>109</v>
      </c>
      <c r="J4288" s="16" t="s">
        <v>4</v>
      </c>
      <c r="K4288" s="16" t="s">
        <v>4</v>
      </c>
      <c r="L4288" s="19">
        <f>IF(Tabelle1[[#This Row],[Heizleistung (55°C)]]=0,Tabelle1[[#This Row],[Heizleistung (35°C)]],(Tabelle1[[#This Row],[Heizleistung (35°C)]]+Tabelle1[[#This Row],[Heizleistung (55°C)]])/2)</f>
        <v>16.399999999999999</v>
      </c>
      <c r="M4288" s="20">
        <f>IF(Tabelle1[[#This Row],[Etas 55°C]]=0,0,(Tabelle1[[#This Row],[Etas 35°C]]*0.8+Tabelle1[[#This Row],[Etas 55°C]]*0.2))*2.5</f>
        <v>3.9400000000000004</v>
      </c>
      <c r="N4288" s="21">
        <f>IF(-(Tabelle1[[#This Row],[80%/20% SCOP]]-5.5)/5.5=1,"n.a.",-(Tabelle1[[#This Row],[80%/20% SCOP]]-5.5)/5.5)</f>
        <v>0.28363636363636358</v>
      </c>
    </row>
    <row r="4289" spans="1:14" ht="20.100000000000001" customHeight="1" x14ac:dyDescent="0.25">
      <c r="A4289" s="24">
        <v>16006780</v>
      </c>
      <c r="B4289" s="15" t="s">
        <v>3161</v>
      </c>
      <c r="C4289" s="15" t="s">
        <v>4355</v>
      </c>
      <c r="D4289" s="16" t="s">
        <v>2</v>
      </c>
      <c r="E4289" s="17">
        <v>12</v>
      </c>
      <c r="F4289" s="18">
        <v>1.77</v>
      </c>
      <c r="G4289" s="17">
        <v>12</v>
      </c>
      <c r="H4289" s="18">
        <v>1.34</v>
      </c>
      <c r="I4289" s="16" t="s">
        <v>40</v>
      </c>
      <c r="J4289" s="16" t="s">
        <v>4</v>
      </c>
      <c r="K4289" s="16" t="s">
        <v>4</v>
      </c>
      <c r="L4289" s="19">
        <f>IF(Tabelle1[[#This Row],[Heizleistung (55°C)]]=0,Tabelle1[[#This Row],[Heizleistung (35°C)]],(Tabelle1[[#This Row],[Heizleistung (35°C)]]+Tabelle1[[#This Row],[Heizleistung (55°C)]])/2)</f>
        <v>12</v>
      </c>
      <c r="M4289" s="20">
        <f>IF(Tabelle1[[#This Row],[Etas 55°C]]=0,0,(Tabelle1[[#This Row],[Etas 35°C]]*0.8+Tabelle1[[#This Row],[Etas 55°C]]*0.2))*2.5</f>
        <v>4.2100000000000009</v>
      </c>
      <c r="N4289" s="21">
        <f>IF(-(Tabelle1[[#This Row],[80%/20% SCOP]]-5.5)/5.5=1,"n.a.",-(Tabelle1[[#This Row],[80%/20% SCOP]]-5.5)/5.5)</f>
        <v>0.23454545454545439</v>
      </c>
    </row>
    <row r="4290" spans="1:14" ht="20.100000000000001" customHeight="1" x14ac:dyDescent="0.25">
      <c r="A4290" s="24">
        <v>16008747</v>
      </c>
      <c r="B4290" s="15" t="s">
        <v>3161</v>
      </c>
      <c r="C4290" s="15" t="s">
        <v>4356</v>
      </c>
      <c r="D4290" s="16" t="s">
        <v>2</v>
      </c>
      <c r="E4290" s="17">
        <v>543.53</v>
      </c>
      <c r="F4290" s="18">
        <v>1.47</v>
      </c>
      <c r="G4290" s="17"/>
      <c r="H4290" s="16"/>
      <c r="I4290" s="16" t="s">
        <v>355</v>
      </c>
      <c r="J4290" s="16" t="s">
        <v>15</v>
      </c>
      <c r="K4290" s="16" t="s">
        <v>4</v>
      </c>
      <c r="L4290" s="19">
        <f>IF(Tabelle1[[#This Row],[Heizleistung (55°C)]]=0,Tabelle1[[#This Row],[Heizleistung (35°C)]],(Tabelle1[[#This Row],[Heizleistung (35°C)]]+Tabelle1[[#This Row],[Heizleistung (55°C)]])/2)</f>
        <v>543.53</v>
      </c>
      <c r="M4290" s="20">
        <f>IF(Tabelle1[[#This Row],[Etas 55°C]]=0,0,(Tabelle1[[#This Row],[Etas 35°C]]*0.8+Tabelle1[[#This Row],[Etas 55°C]]*0.2))*2.5</f>
        <v>0</v>
      </c>
      <c r="N4290" s="21" t="str">
        <f>IF(-(Tabelle1[[#This Row],[80%/20% SCOP]]-5.5)/5.5=1,"n.a.",-(Tabelle1[[#This Row],[80%/20% SCOP]]-5.5)/5.5)</f>
        <v>n.a.</v>
      </c>
    </row>
    <row r="4291" spans="1:14" ht="20.100000000000001" customHeight="1" x14ac:dyDescent="0.25">
      <c r="A4291" s="24">
        <v>16009448</v>
      </c>
      <c r="B4291" s="15" t="s">
        <v>3161</v>
      </c>
      <c r="C4291" s="15" t="s">
        <v>4357</v>
      </c>
      <c r="D4291" s="16" t="s">
        <v>2</v>
      </c>
      <c r="E4291" s="17">
        <v>10</v>
      </c>
      <c r="F4291" s="18">
        <v>1.77</v>
      </c>
      <c r="G4291" s="17">
        <v>10</v>
      </c>
      <c r="H4291" s="18">
        <v>1.3</v>
      </c>
      <c r="I4291" s="16" t="s">
        <v>40</v>
      </c>
      <c r="J4291" s="16" t="s">
        <v>4</v>
      </c>
      <c r="K4291" s="16" t="s">
        <v>4</v>
      </c>
      <c r="L4291" s="19">
        <f>IF(Tabelle1[[#This Row],[Heizleistung (55°C)]]=0,Tabelle1[[#This Row],[Heizleistung (35°C)]],(Tabelle1[[#This Row],[Heizleistung (35°C)]]+Tabelle1[[#This Row],[Heizleistung (55°C)]])/2)</f>
        <v>10</v>
      </c>
      <c r="M4291" s="20">
        <f>IF(Tabelle1[[#This Row],[Etas 55°C]]=0,0,(Tabelle1[[#This Row],[Etas 35°C]]*0.8+Tabelle1[[#This Row],[Etas 55°C]]*0.2))*2.5</f>
        <v>4.1900000000000004</v>
      </c>
      <c r="N4291" s="21">
        <f>IF(-(Tabelle1[[#This Row],[80%/20% SCOP]]-5.5)/5.5=1,"n.a.",-(Tabelle1[[#This Row],[80%/20% SCOP]]-5.5)/5.5)</f>
        <v>0.23818181818181811</v>
      </c>
    </row>
    <row r="4292" spans="1:14" ht="20.100000000000001" customHeight="1" x14ac:dyDescent="0.25">
      <c r="A4292" s="24">
        <v>16016993</v>
      </c>
      <c r="B4292" s="15" t="s">
        <v>3161</v>
      </c>
      <c r="C4292" s="15" t="s">
        <v>4358</v>
      </c>
      <c r="D4292" s="16" t="s">
        <v>2</v>
      </c>
      <c r="E4292" s="17">
        <v>8</v>
      </c>
      <c r="F4292" s="18">
        <v>1.79</v>
      </c>
      <c r="G4292" s="17">
        <v>8</v>
      </c>
      <c r="H4292" s="18">
        <v>1.41</v>
      </c>
      <c r="I4292" s="16" t="s">
        <v>3</v>
      </c>
      <c r="J4292" s="16" t="s">
        <v>15</v>
      </c>
      <c r="K4292" s="16" t="s">
        <v>4</v>
      </c>
      <c r="L4292" s="19">
        <f>IF(Tabelle1[[#This Row],[Heizleistung (55°C)]]=0,Tabelle1[[#This Row],[Heizleistung (35°C)]],(Tabelle1[[#This Row],[Heizleistung (35°C)]]+Tabelle1[[#This Row],[Heizleistung (55°C)]])/2)</f>
        <v>8</v>
      </c>
      <c r="M4292" s="20">
        <f>IF(Tabelle1[[#This Row],[Etas 55°C]]=0,0,(Tabelle1[[#This Row],[Etas 35°C]]*0.8+Tabelle1[[#This Row],[Etas 55°C]]*0.2))*2.5</f>
        <v>4.2850000000000001</v>
      </c>
      <c r="N4292" s="21">
        <f>IF(-(Tabelle1[[#This Row],[80%/20% SCOP]]-5.5)/5.5=1,"n.a.",-(Tabelle1[[#This Row],[80%/20% SCOP]]-5.5)/5.5)</f>
        <v>0.22090909090909089</v>
      </c>
    </row>
    <row r="4293" spans="1:14" ht="20.100000000000001" customHeight="1" x14ac:dyDescent="0.25">
      <c r="A4293" s="24">
        <v>16009116</v>
      </c>
      <c r="B4293" s="15" t="s">
        <v>3161</v>
      </c>
      <c r="C4293" s="15" t="s">
        <v>4359</v>
      </c>
      <c r="D4293" s="16" t="s">
        <v>2</v>
      </c>
      <c r="E4293" s="17">
        <v>5.0999999999999996</v>
      </c>
      <c r="F4293" s="18">
        <v>1.87</v>
      </c>
      <c r="G4293" s="17">
        <v>4.5999999999999996</v>
      </c>
      <c r="H4293" s="18">
        <v>1.32</v>
      </c>
      <c r="I4293" s="16" t="s">
        <v>40</v>
      </c>
      <c r="J4293" s="16" t="s">
        <v>4</v>
      </c>
      <c r="K4293" s="16" t="s">
        <v>4</v>
      </c>
      <c r="L4293" s="19">
        <f>IF(Tabelle1[[#This Row],[Heizleistung (55°C)]]=0,Tabelle1[[#This Row],[Heizleistung (35°C)]],(Tabelle1[[#This Row],[Heizleistung (35°C)]]+Tabelle1[[#This Row],[Heizleistung (55°C)]])/2)</f>
        <v>4.8499999999999996</v>
      </c>
      <c r="M4293" s="20">
        <f>IF(Tabelle1[[#This Row],[Etas 55°C]]=0,0,(Tabelle1[[#This Row],[Etas 35°C]]*0.8+Tabelle1[[#This Row],[Etas 55°C]]*0.2))*2.5</f>
        <v>4.4000000000000004</v>
      </c>
      <c r="N4293" s="21">
        <f>IF(-(Tabelle1[[#This Row],[80%/20% SCOP]]-5.5)/5.5=1,"n.a.",-(Tabelle1[[#This Row],[80%/20% SCOP]]-5.5)/5.5)</f>
        <v>0.19999999999999993</v>
      </c>
    </row>
    <row r="4294" spans="1:14" ht="20.100000000000001" customHeight="1" x14ac:dyDescent="0.25">
      <c r="A4294" s="24">
        <v>16014215</v>
      </c>
      <c r="B4294" s="15" t="s">
        <v>3161</v>
      </c>
      <c r="C4294" s="15" t="s">
        <v>4360</v>
      </c>
      <c r="D4294" s="16" t="s">
        <v>2</v>
      </c>
      <c r="E4294" s="17">
        <v>6.1</v>
      </c>
      <c r="F4294" s="18">
        <v>1.89</v>
      </c>
      <c r="G4294" s="17">
        <v>6</v>
      </c>
      <c r="H4294" s="18">
        <v>1.36</v>
      </c>
      <c r="I4294" s="16" t="s">
        <v>40</v>
      </c>
      <c r="J4294" s="16" t="s">
        <v>4</v>
      </c>
      <c r="K4294" s="16" t="s">
        <v>4</v>
      </c>
      <c r="L4294" s="19">
        <f>IF(Tabelle1[[#This Row],[Heizleistung (55°C)]]=0,Tabelle1[[#This Row],[Heizleistung (35°C)]],(Tabelle1[[#This Row],[Heizleistung (35°C)]]+Tabelle1[[#This Row],[Heizleistung (55°C)]])/2)</f>
        <v>6.05</v>
      </c>
      <c r="M4294" s="20">
        <f>IF(Tabelle1[[#This Row],[Etas 55°C]]=0,0,(Tabelle1[[#This Row],[Etas 35°C]]*0.8+Tabelle1[[#This Row],[Etas 55°C]]*0.2))*2.5</f>
        <v>4.46</v>
      </c>
      <c r="N4294" s="21">
        <f>IF(-(Tabelle1[[#This Row],[80%/20% SCOP]]-5.5)/5.5=1,"n.a.",-(Tabelle1[[#This Row],[80%/20% SCOP]]-5.5)/5.5)</f>
        <v>0.18909090909090909</v>
      </c>
    </row>
    <row r="4295" spans="1:14" ht="20.100000000000001" customHeight="1" x14ac:dyDescent="0.25">
      <c r="A4295" s="24">
        <v>16014224</v>
      </c>
      <c r="B4295" s="15" t="s">
        <v>3161</v>
      </c>
      <c r="C4295" s="15" t="s">
        <v>4361</v>
      </c>
      <c r="D4295" s="16" t="s">
        <v>2</v>
      </c>
      <c r="E4295" s="17">
        <v>6.1</v>
      </c>
      <c r="F4295" s="18">
        <v>1.89</v>
      </c>
      <c r="G4295" s="17">
        <v>6</v>
      </c>
      <c r="H4295" s="18">
        <v>1.36</v>
      </c>
      <c r="I4295" s="16" t="s">
        <v>40</v>
      </c>
      <c r="J4295" s="16" t="s">
        <v>4</v>
      </c>
      <c r="K4295" s="16" t="s">
        <v>4</v>
      </c>
      <c r="L4295" s="19">
        <f>IF(Tabelle1[[#This Row],[Heizleistung (55°C)]]=0,Tabelle1[[#This Row],[Heizleistung (35°C)]],(Tabelle1[[#This Row],[Heizleistung (35°C)]]+Tabelle1[[#This Row],[Heizleistung (55°C)]])/2)</f>
        <v>6.05</v>
      </c>
      <c r="M4295" s="20">
        <f>IF(Tabelle1[[#This Row],[Etas 55°C]]=0,0,(Tabelle1[[#This Row],[Etas 35°C]]*0.8+Tabelle1[[#This Row],[Etas 55°C]]*0.2))*2.5</f>
        <v>4.46</v>
      </c>
      <c r="N4295" s="21">
        <f>IF(-(Tabelle1[[#This Row],[80%/20% SCOP]]-5.5)/5.5=1,"n.a.",-(Tabelle1[[#This Row],[80%/20% SCOP]]-5.5)/5.5)</f>
        <v>0.18909090909090909</v>
      </c>
    </row>
    <row r="4296" spans="1:14" ht="20.100000000000001" customHeight="1" x14ac:dyDescent="0.25">
      <c r="A4296" s="24">
        <v>16016990</v>
      </c>
      <c r="B4296" s="15" t="s">
        <v>3161</v>
      </c>
      <c r="C4296" s="15" t="s">
        <v>4362</v>
      </c>
      <c r="D4296" s="16" t="s">
        <v>2</v>
      </c>
      <c r="E4296" s="17">
        <v>8</v>
      </c>
      <c r="F4296" s="18">
        <v>1.79</v>
      </c>
      <c r="G4296" s="17">
        <v>8</v>
      </c>
      <c r="H4296" s="18">
        <v>1.41</v>
      </c>
      <c r="I4296" s="16" t="s">
        <v>3</v>
      </c>
      <c r="J4296" s="16" t="s">
        <v>15</v>
      </c>
      <c r="K4296" s="16" t="s">
        <v>4</v>
      </c>
      <c r="L4296" s="19">
        <f>IF(Tabelle1[[#This Row],[Heizleistung (55°C)]]=0,Tabelle1[[#This Row],[Heizleistung (35°C)]],(Tabelle1[[#This Row],[Heizleistung (35°C)]]+Tabelle1[[#This Row],[Heizleistung (55°C)]])/2)</f>
        <v>8</v>
      </c>
      <c r="M4296" s="20">
        <f>IF(Tabelle1[[#This Row],[Etas 55°C]]=0,0,(Tabelle1[[#This Row],[Etas 35°C]]*0.8+Tabelle1[[#This Row],[Etas 55°C]]*0.2))*2.5</f>
        <v>4.2850000000000001</v>
      </c>
      <c r="N4296" s="21">
        <f>IF(-(Tabelle1[[#This Row],[80%/20% SCOP]]-5.5)/5.5=1,"n.a.",-(Tabelle1[[#This Row],[80%/20% SCOP]]-5.5)/5.5)</f>
        <v>0.22090909090909089</v>
      </c>
    </row>
    <row r="4297" spans="1:14" ht="20.100000000000001" customHeight="1" x14ac:dyDescent="0.25">
      <c r="A4297" s="24">
        <v>16011424</v>
      </c>
      <c r="B4297" s="15" t="s">
        <v>3161</v>
      </c>
      <c r="C4297" s="15" t="s">
        <v>4363</v>
      </c>
      <c r="D4297" s="16" t="s">
        <v>2</v>
      </c>
      <c r="E4297" s="17">
        <v>8</v>
      </c>
      <c r="F4297" s="18">
        <v>1.76</v>
      </c>
      <c r="G4297" s="17">
        <v>8</v>
      </c>
      <c r="H4297" s="18">
        <v>1.4</v>
      </c>
      <c r="I4297" s="16" t="s">
        <v>3</v>
      </c>
      <c r="J4297" s="16" t="s">
        <v>4</v>
      </c>
      <c r="K4297" s="16" t="s">
        <v>4</v>
      </c>
      <c r="L4297" s="19">
        <f>IF(Tabelle1[[#This Row],[Heizleistung (55°C)]]=0,Tabelle1[[#This Row],[Heizleistung (35°C)]],(Tabelle1[[#This Row],[Heizleistung (35°C)]]+Tabelle1[[#This Row],[Heizleistung (55°C)]])/2)</f>
        <v>8</v>
      </c>
      <c r="M4297" s="20">
        <f>IF(Tabelle1[[#This Row],[Etas 55°C]]=0,0,(Tabelle1[[#This Row],[Etas 35°C]]*0.8+Tabelle1[[#This Row],[Etas 55°C]]*0.2))*2.5</f>
        <v>4.2200000000000006</v>
      </c>
      <c r="N4297" s="21">
        <f>IF(-(Tabelle1[[#This Row],[80%/20% SCOP]]-5.5)/5.5=1,"n.a.",-(Tabelle1[[#This Row],[80%/20% SCOP]]-5.5)/5.5)</f>
        <v>0.23272727272727262</v>
      </c>
    </row>
    <row r="4298" spans="1:14" ht="20.100000000000001" customHeight="1" x14ac:dyDescent="0.25">
      <c r="A4298" s="24">
        <v>16009482</v>
      </c>
      <c r="B4298" s="15" t="s">
        <v>3161</v>
      </c>
      <c r="C4298" s="15" t="s">
        <v>4364</v>
      </c>
      <c r="D4298" s="16" t="s">
        <v>2</v>
      </c>
      <c r="E4298" s="17">
        <v>12</v>
      </c>
      <c r="F4298" s="18">
        <v>1.76</v>
      </c>
      <c r="G4298" s="17">
        <v>12</v>
      </c>
      <c r="H4298" s="18">
        <v>1.28</v>
      </c>
      <c r="I4298" s="16" t="s">
        <v>40</v>
      </c>
      <c r="J4298" s="16" t="s">
        <v>4</v>
      </c>
      <c r="K4298" s="16" t="s">
        <v>4</v>
      </c>
      <c r="L4298" s="19">
        <f>IF(Tabelle1[[#This Row],[Heizleistung (55°C)]]=0,Tabelle1[[#This Row],[Heizleistung (35°C)]],(Tabelle1[[#This Row],[Heizleistung (35°C)]]+Tabelle1[[#This Row],[Heizleistung (55°C)]])/2)</f>
        <v>12</v>
      </c>
      <c r="M4298" s="20">
        <f>IF(Tabelle1[[#This Row],[Etas 55°C]]=0,0,(Tabelle1[[#This Row],[Etas 35°C]]*0.8+Tabelle1[[#This Row],[Etas 55°C]]*0.2))*2.5</f>
        <v>4.16</v>
      </c>
      <c r="N4298" s="21">
        <f>IF(-(Tabelle1[[#This Row],[80%/20% SCOP]]-5.5)/5.5=1,"n.a.",-(Tabelle1[[#This Row],[80%/20% SCOP]]-5.5)/5.5)</f>
        <v>0.24363636363636362</v>
      </c>
    </row>
    <row r="4299" spans="1:14" ht="20.100000000000001" customHeight="1" x14ac:dyDescent="0.25">
      <c r="A4299" s="24">
        <v>16014205</v>
      </c>
      <c r="B4299" s="15" t="s">
        <v>3161</v>
      </c>
      <c r="C4299" s="15" t="s">
        <v>4365</v>
      </c>
      <c r="D4299" s="16" t="s">
        <v>2</v>
      </c>
      <c r="E4299" s="17">
        <v>6.1</v>
      </c>
      <c r="F4299" s="18">
        <v>1.89</v>
      </c>
      <c r="G4299" s="17">
        <v>6</v>
      </c>
      <c r="H4299" s="18">
        <v>1.36</v>
      </c>
      <c r="I4299" s="16" t="s">
        <v>40</v>
      </c>
      <c r="J4299" s="16" t="s">
        <v>4</v>
      </c>
      <c r="K4299" s="16" t="s">
        <v>4</v>
      </c>
      <c r="L4299" s="19">
        <f>IF(Tabelle1[[#This Row],[Heizleistung (55°C)]]=0,Tabelle1[[#This Row],[Heizleistung (35°C)]],(Tabelle1[[#This Row],[Heizleistung (35°C)]]+Tabelle1[[#This Row],[Heizleistung (55°C)]])/2)</f>
        <v>6.05</v>
      </c>
      <c r="M4299" s="20">
        <f>IF(Tabelle1[[#This Row],[Etas 55°C]]=0,0,(Tabelle1[[#This Row],[Etas 35°C]]*0.8+Tabelle1[[#This Row],[Etas 55°C]]*0.2))*2.5</f>
        <v>4.46</v>
      </c>
      <c r="N4299" s="21">
        <f>IF(-(Tabelle1[[#This Row],[80%/20% SCOP]]-5.5)/5.5=1,"n.a.",-(Tabelle1[[#This Row],[80%/20% SCOP]]-5.5)/5.5)</f>
        <v>0.18909090909090909</v>
      </c>
    </row>
    <row r="4300" spans="1:14" ht="20.100000000000001" customHeight="1" x14ac:dyDescent="0.25">
      <c r="A4300" s="24">
        <v>16014303</v>
      </c>
      <c r="B4300" s="15" t="s">
        <v>3161</v>
      </c>
      <c r="C4300" s="15" t="s">
        <v>4366</v>
      </c>
      <c r="D4300" s="16" t="s">
        <v>2</v>
      </c>
      <c r="E4300" s="17">
        <v>12.1</v>
      </c>
      <c r="F4300" s="18">
        <v>1.79</v>
      </c>
      <c r="G4300" s="17">
        <v>12.1</v>
      </c>
      <c r="H4300" s="18">
        <v>1.32</v>
      </c>
      <c r="I4300" s="16" t="s">
        <v>40</v>
      </c>
      <c r="J4300" s="16" t="s">
        <v>4</v>
      </c>
      <c r="K4300" s="16" t="s">
        <v>4</v>
      </c>
      <c r="L4300" s="19">
        <f>IF(Tabelle1[[#This Row],[Heizleistung (55°C)]]=0,Tabelle1[[#This Row],[Heizleistung (35°C)]],(Tabelle1[[#This Row],[Heizleistung (35°C)]]+Tabelle1[[#This Row],[Heizleistung (55°C)]])/2)</f>
        <v>12.1</v>
      </c>
      <c r="M4300" s="20">
        <f>IF(Tabelle1[[#This Row],[Etas 55°C]]=0,0,(Tabelle1[[#This Row],[Etas 35°C]]*0.8+Tabelle1[[#This Row],[Etas 55°C]]*0.2))*2.5</f>
        <v>4.24</v>
      </c>
      <c r="N4300" s="21">
        <f>IF(-(Tabelle1[[#This Row],[80%/20% SCOP]]-5.5)/5.5=1,"n.a.",-(Tabelle1[[#This Row],[80%/20% SCOP]]-5.5)/5.5)</f>
        <v>0.22909090909090904</v>
      </c>
    </row>
    <row r="4301" spans="1:14" ht="20.100000000000001" customHeight="1" x14ac:dyDescent="0.25">
      <c r="A4301" s="24">
        <v>16008319</v>
      </c>
      <c r="B4301" s="15" t="s">
        <v>3161</v>
      </c>
      <c r="C4301" s="15" t="s">
        <v>4367</v>
      </c>
      <c r="D4301" s="16" t="s">
        <v>2</v>
      </c>
      <c r="E4301" s="17">
        <v>136.93</v>
      </c>
      <c r="F4301" s="18">
        <v>1.47</v>
      </c>
      <c r="G4301" s="17"/>
      <c r="H4301" s="16"/>
      <c r="I4301" s="16" t="s">
        <v>109</v>
      </c>
      <c r="J4301" s="16" t="s">
        <v>15</v>
      </c>
      <c r="K4301" s="16" t="s">
        <v>4</v>
      </c>
      <c r="L4301" s="19">
        <f>IF(Tabelle1[[#This Row],[Heizleistung (55°C)]]=0,Tabelle1[[#This Row],[Heizleistung (35°C)]],(Tabelle1[[#This Row],[Heizleistung (35°C)]]+Tabelle1[[#This Row],[Heizleistung (55°C)]])/2)</f>
        <v>136.93</v>
      </c>
      <c r="M4301" s="20">
        <f>IF(Tabelle1[[#This Row],[Etas 55°C]]=0,0,(Tabelle1[[#This Row],[Etas 35°C]]*0.8+Tabelle1[[#This Row],[Etas 55°C]]*0.2))*2.5</f>
        <v>0</v>
      </c>
      <c r="N4301" s="21" t="str">
        <f>IF(-(Tabelle1[[#This Row],[80%/20% SCOP]]-5.5)/5.5=1,"n.a.",-(Tabelle1[[#This Row],[80%/20% SCOP]]-5.5)/5.5)</f>
        <v>n.a.</v>
      </c>
    </row>
    <row r="4302" spans="1:14" ht="20.100000000000001" customHeight="1" x14ac:dyDescent="0.25">
      <c r="A4302" s="24">
        <v>16009558</v>
      </c>
      <c r="B4302" s="15" t="s">
        <v>3161</v>
      </c>
      <c r="C4302" s="15" t="s">
        <v>4368</v>
      </c>
      <c r="D4302" s="16" t="s">
        <v>2</v>
      </c>
      <c r="E4302" s="17">
        <v>8</v>
      </c>
      <c r="F4302" s="18">
        <v>1.76</v>
      </c>
      <c r="G4302" s="17">
        <v>8</v>
      </c>
      <c r="H4302" s="18">
        <v>1.3</v>
      </c>
      <c r="I4302" s="16" t="s">
        <v>40</v>
      </c>
      <c r="J4302" s="16" t="s">
        <v>4</v>
      </c>
      <c r="K4302" s="16" t="s">
        <v>4</v>
      </c>
      <c r="L4302" s="19">
        <f>IF(Tabelle1[[#This Row],[Heizleistung (55°C)]]=0,Tabelle1[[#This Row],[Heizleistung (35°C)]],(Tabelle1[[#This Row],[Heizleistung (35°C)]]+Tabelle1[[#This Row],[Heizleistung (55°C)]])/2)</f>
        <v>8</v>
      </c>
      <c r="M4302" s="20">
        <f>IF(Tabelle1[[#This Row],[Etas 55°C]]=0,0,(Tabelle1[[#This Row],[Etas 35°C]]*0.8+Tabelle1[[#This Row],[Etas 55°C]]*0.2))*2.5</f>
        <v>4.17</v>
      </c>
      <c r="N4302" s="21">
        <f>IF(-(Tabelle1[[#This Row],[80%/20% SCOP]]-5.5)/5.5=1,"n.a.",-(Tabelle1[[#This Row],[80%/20% SCOP]]-5.5)/5.5)</f>
        <v>0.24181818181818182</v>
      </c>
    </row>
    <row r="4303" spans="1:14" ht="20.100000000000001" customHeight="1" x14ac:dyDescent="0.25">
      <c r="A4303" s="24">
        <v>16008518</v>
      </c>
      <c r="B4303" s="15" t="s">
        <v>3161</v>
      </c>
      <c r="C4303" s="15" t="s">
        <v>4369</v>
      </c>
      <c r="D4303" s="16" t="s">
        <v>2</v>
      </c>
      <c r="E4303" s="17">
        <v>136.51</v>
      </c>
      <c r="F4303" s="18">
        <v>1.48</v>
      </c>
      <c r="G4303" s="17"/>
      <c r="H4303" s="16"/>
      <c r="I4303" s="16" t="s">
        <v>109</v>
      </c>
      <c r="J4303" s="16" t="s">
        <v>15</v>
      </c>
      <c r="K4303" s="16" t="s">
        <v>4</v>
      </c>
      <c r="L4303" s="19">
        <f>IF(Tabelle1[[#This Row],[Heizleistung (55°C)]]=0,Tabelle1[[#This Row],[Heizleistung (35°C)]],(Tabelle1[[#This Row],[Heizleistung (35°C)]]+Tabelle1[[#This Row],[Heizleistung (55°C)]])/2)</f>
        <v>136.51</v>
      </c>
      <c r="M4303" s="20">
        <f>IF(Tabelle1[[#This Row],[Etas 55°C]]=0,0,(Tabelle1[[#This Row],[Etas 35°C]]*0.8+Tabelle1[[#This Row],[Etas 55°C]]*0.2))*2.5</f>
        <v>0</v>
      </c>
      <c r="N4303" s="21" t="str">
        <f>IF(-(Tabelle1[[#This Row],[80%/20% SCOP]]-5.5)/5.5=1,"n.a.",-(Tabelle1[[#This Row],[80%/20% SCOP]]-5.5)/5.5)</f>
        <v>n.a.</v>
      </c>
    </row>
    <row r="4304" spans="1:14" ht="20.100000000000001" customHeight="1" x14ac:dyDescent="0.25">
      <c r="A4304" s="24">
        <v>16009512</v>
      </c>
      <c r="B4304" s="15" t="s">
        <v>3161</v>
      </c>
      <c r="C4304" s="15" t="s">
        <v>4370</v>
      </c>
      <c r="D4304" s="16" t="s">
        <v>2</v>
      </c>
      <c r="E4304" s="17">
        <v>14</v>
      </c>
      <c r="F4304" s="18">
        <v>1.77</v>
      </c>
      <c r="G4304" s="17">
        <v>14</v>
      </c>
      <c r="H4304" s="18">
        <v>1.34</v>
      </c>
      <c r="I4304" s="16" t="s">
        <v>40</v>
      </c>
      <c r="J4304" s="16" t="s">
        <v>4</v>
      </c>
      <c r="K4304" s="16" t="s">
        <v>4</v>
      </c>
      <c r="L4304" s="19">
        <f>IF(Tabelle1[[#This Row],[Heizleistung (55°C)]]=0,Tabelle1[[#This Row],[Heizleistung (35°C)]],(Tabelle1[[#This Row],[Heizleistung (35°C)]]+Tabelle1[[#This Row],[Heizleistung (55°C)]])/2)</f>
        <v>14</v>
      </c>
      <c r="M4304" s="20">
        <f>IF(Tabelle1[[#This Row],[Etas 55°C]]=0,0,(Tabelle1[[#This Row],[Etas 35°C]]*0.8+Tabelle1[[#This Row],[Etas 55°C]]*0.2))*2.5</f>
        <v>4.2100000000000009</v>
      </c>
      <c r="N4304" s="21">
        <f>IF(-(Tabelle1[[#This Row],[80%/20% SCOP]]-5.5)/5.5=1,"n.a.",-(Tabelle1[[#This Row],[80%/20% SCOP]]-5.5)/5.5)</f>
        <v>0.23454545454545439</v>
      </c>
    </row>
    <row r="4305" spans="1:14" ht="20.100000000000001" customHeight="1" x14ac:dyDescent="0.25">
      <c r="A4305" s="24">
        <v>16016997</v>
      </c>
      <c r="B4305" s="15" t="s">
        <v>3161</v>
      </c>
      <c r="C4305" s="15" t="s">
        <v>4371</v>
      </c>
      <c r="D4305" s="16" t="s">
        <v>2</v>
      </c>
      <c r="E4305" s="17">
        <v>8</v>
      </c>
      <c r="F4305" s="18">
        <v>1.83</v>
      </c>
      <c r="G4305" s="17">
        <v>8</v>
      </c>
      <c r="H4305" s="18">
        <v>1.43</v>
      </c>
      <c r="I4305" s="16" t="s">
        <v>3</v>
      </c>
      <c r="J4305" s="16" t="s">
        <v>15</v>
      </c>
      <c r="K4305" s="16" t="s">
        <v>4</v>
      </c>
      <c r="L4305" s="19">
        <f>IF(Tabelle1[[#This Row],[Heizleistung (55°C)]]=0,Tabelle1[[#This Row],[Heizleistung (35°C)]],(Tabelle1[[#This Row],[Heizleistung (35°C)]]+Tabelle1[[#This Row],[Heizleistung (55°C)]])/2)</f>
        <v>8</v>
      </c>
      <c r="M4305" s="20">
        <f>IF(Tabelle1[[#This Row],[Etas 55°C]]=0,0,(Tabelle1[[#This Row],[Etas 35°C]]*0.8+Tabelle1[[#This Row],[Etas 55°C]]*0.2))*2.5</f>
        <v>4.3750000000000009</v>
      </c>
      <c r="N4305" s="21">
        <f>IF(-(Tabelle1[[#This Row],[80%/20% SCOP]]-5.5)/5.5=1,"n.a.",-(Tabelle1[[#This Row],[80%/20% SCOP]]-5.5)/5.5)</f>
        <v>0.20454545454545439</v>
      </c>
    </row>
    <row r="4306" spans="1:14" ht="20.100000000000001" customHeight="1" x14ac:dyDescent="0.25">
      <c r="A4306" s="24">
        <v>16014216</v>
      </c>
      <c r="B4306" s="15" t="s">
        <v>3161</v>
      </c>
      <c r="C4306" s="15" t="s">
        <v>4372</v>
      </c>
      <c r="D4306" s="16" t="s">
        <v>2</v>
      </c>
      <c r="E4306" s="17">
        <v>6.1</v>
      </c>
      <c r="F4306" s="18">
        <v>1.89</v>
      </c>
      <c r="G4306" s="17">
        <v>6</v>
      </c>
      <c r="H4306" s="18">
        <v>1.36</v>
      </c>
      <c r="I4306" s="16" t="s">
        <v>40</v>
      </c>
      <c r="J4306" s="16" t="s">
        <v>4</v>
      </c>
      <c r="K4306" s="16" t="s">
        <v>4</v>
      </c>
      <c r="L4306" s="19">
        <f>IF(Tabelle1[[#This Row],[Heizleistung (55°C)]]=0,Tabelle1[[#This Row],[Heizleistung (35°C)]],(Tabelle1[[#This Row],[Heizleistung (35°C)]]+Tabelle1[[#This Row],[Heizleistung (55°C)]])/2)</f>
        <v>6.05</v>
      </c>
      <c r="M4306" s="20">
        <f>IF(Tabelle1[[#This Row],[Etas 55°C]]=0,0,(Tabelle1[[#This Row],[Etas 35°C]]*0.8+Tabelle1[[#This Row],[Etas 55°C]]*0.2))*2.5</f>
        <v>4.46</v>
      </c>
      <c r="N4306" s="21">
        <f>IF(-(Tabelle1[[#This Row],[80%/20% SCOP]]-5.5)/5.5=1,"n.a.",-(Tabelle1[[#This Row],[80%/20% SCOP]]-5.5)/5.5)</f>
        <v>0.18909090909090909</v>
      </c>
    </row>
    <row r="4307" spans="1:14" ht="20.100000000000001" customHeight="1" x14ac:dyDescent="0.25">
      <c r="A4307" s="24">
        <v>16014373</v>
      </c>
      <c r="B4307" s="15" t="s">
        <v>3161</v>
      </c>
      <c r="C4307" s="15" t="s">
        <v>4373</v>
      </c>
      <c r="D4307" s="16" t="s">
        <v>2</v>
      </c>
      <c r="E4307" s="17">
        <v>4</v>
      </c>
      <c r="F4307" s="18">
        <v>1.91</v>
      </c>
      <c r="G4307" s="17">
        <v>3.6</v>
      </c>
      <c r="H4307" s="18">
        <v>1.3</v>
      </c>
      <c r="I4307" s="16" t="s">
        <v>40</v>
      </c>
      <c r="J4307" s="16" t="s">
        <v>4</v>
      </c>
      <c r="K4307" s="16" t="s">
        <v>4</v>
      </c>
      <c r="L4307" s="19">
        <f>IF(Tabelle1[[#This Row],[Heizleistung (55°C)]]=0,Tabelle1[[#This Row],[Heizleistung (35°C)]],(Tabelle1[[#This Row],[Heizleistung (35°C)]]+Tabelle1[[#This Row],[Heizleistung (55°C)]])/2)</f>
        <v>3.8</v>
      </c>
      <c r="M4307" s="20">
        <f>IF(Tabelle1[[#This Row],[Etas 55°C]]=0,0,(Tabelle1[[#This Row],[Etas 35°C]]*0.8+Tabelle1[[#This Row],[Etas 55°C]]*0.2))*2.5</f>
        <v>4.47</v>
      </c>
      <c r="N4307" s="21">
        <f>IF(-(Tabelle1[[#This Row],[80%/20% SCOP]]-5.5)/5.5=1,"n.a.",-(Tabelle1[[#This Row],[80%/20% SCOP]]-5.5)/5.5)</f>
        <v>0.18727272727272731</v>
      </c>
    </row>
    <row r="4308" spans="1:14" ht="20.100000000000001" customHeight="1" x14ac:dyDescent="0.25">
      <c r="A4308" s="24">
        <v>16017022</v>
      </c>
      <c r="B4308" s="15" t="s">
        <v>3161</v>
      </c>
      <c r="C4308" s="15" t="s">
        <v>4374</v>
      </c>
      <c r="D4308" s="16" t="s">
        <v>2</v>
      </c>
      <c r="E4308" s="17">
        <v>11</v>
      </c>
      <c r="F4308" s="18">
        <v>1.88</v>
      </c>
      <c r="G4308" s="17">
        <v>11</v>
      </c>
      <c r="H4308" s="18">
        <v>1.4</v>
      </c>
      <c r="I4308" s="16" t="s">
        <v>3</v>
      </c>
      <c r="J4308" s="16" t="s">
        <v>15</v>
      </c>
      <c r="K4308" s="16" t="s">
        <v>4</v>
      </c>
      <c r="L4308" s="19">
        <f>IF(Tabelle1[[#This Row],[Heizleistung (55°C)]]=0,Tabelle1[[#This Row],[Heizleistung (35°C)]],(Tabelle1[[#This Row],[Heizleistung (35°C)]]+Tabelle1[[#This Row],[Heizleistung (55°C)]])/2)</f>
        <v>11</v>
      </c>
      <c r="M4308" s="20">
        <f>IF(Tabelle1[[#This Row],[Etas 55°C]]=0,0,(Tabelle1[[#This Row],[Etas 35°C]]*0.8+Tabelle1[[#This Row],[Etas 55°C]]*0.2))*2.5</f>
        <v>4.46</v>
      </c>
      <c r="N4308" s="21">
        <f>IF(-(Tabelle1[[#This Row],[80%/20% SCOP]]-5.5)/5.5=1,"n.a.",-(Tabelle1[[#This Row],[80%/20% SCOP]]-5.5)/5.5)</f>
        <v>0.18909090909090909</v>
      </c>
    </row>
    <row r="4309" spans="1:14" ht="20.100000000000001" customHeight="1" x14ac:dyDescent="0.25">
      <c r="A4309" s="24">
        <v>16008416</v>
      </c>
      <c r="B4309" s="15" t="s">
        <v>3161</v>
      </c>
      <c r="C4309" s="15" t="s">
        <v>4375</v>
      </c>
      <c r="D4309" s="16" t="s">
        <v>2</v>
      </c>
      <c r="E4309" s="17">
        <v>75.95</v>
      </c>
      <c r="F4309" s="18">
        <v>1.47</v>
      </c>
      <c r="G4309" s="17"/>
      <c r="H4309" s="16"/>
      <c r="I4309" s="16" t="s">
        <v>109</v>
      </c>
      <c r="J4309" s="16" t="s">
        <v>15</v>
      </c>
      <c r="K4309" s="16" t="s">
        <v>4</v>
      </c>
      <c r="L4309" s="19">
        <f>IF(Tabelle1[[#This Row],[Heizleistung (55°C)]]=0,Tabelle1[[#This Row],[Heizleistung (35°C)]],(Tabelle1[[#This Row],[Heizleistung (35°C)]]+Tabelle1[[#This Row],[Heizleistung (55°C)]])/2)</f>
        <v>75.95</v>
      </c>
      <c r="M4309" s="20">
        <f>IF(Tabelle1[[#This Row],[Etas 55°C]]=0,0,(Tabelle1[[#This Row],[Etas 35°C]]*0.8+Tabelle1[[#This Row],[Etas 55°C]]*0.2))*2.5</f>
        <v>0</v>
      </c>
      <c r="N4309" s="21" t="str">
        <f>IF(-(Tabelle1[[#This Row],[80%/20% SCOP]]-5.5)/5.5=1,"n.a.",-(Tabelle1[[#This Row],[80%/20% SCOP]]-5.5)/5.5)</f>
        <v>n.a.</v>
      </c>
    </row>
    <row r="4310" spans="1:14" ht="20.100000000000001" customHeight="1" x14ac:dyDescent="0.25">
      <c r="A4310" s="24">
        <v>16008515</v>
      </c>
      <c r="B4310" s="15" t="s">
        <v>3161</v>
      </c>
      <c r="C4310" s="15" t="s">
        <v>4376</v>
      </c>
      <c r="D4310" s="16" t="s">
        <v>2</v>
      </c>
      <c r="E4310" s="17">
        <v>95.29</v>
      </c>
      <c r="F4310" s="18">
        <v>1.47</v>
      </c>
      <c r="G4310" s="17"/>
      <c r="H4310" s="16"/>
      <c r="I4310" s="16" t="s">
        <v>109</v>
      </c>
      <c r="J4310" s="16" t="s">
        <v>15</v>
      </c>
      <c r="K4310" s="16" t="s">
        <v>4</v>
      </c>
      <c r="L4310" s="19">
        <f>IF(Tabelle1[[#This Row],[Heizleistung (55°C)]]=0,Tabelle1[[#This Row],[Heizleistung (35°C)]],(Tabelle1[[#This Row],[Heizleistung (35°C)]]+Tabelle1[[#This Row],[Heizleistung (55°C)]])/2)</f>
        <v>95.29</v>
      </c>
      <c r="M4310" s="20">
        <f>IF(Tabelle1[[#This Row],[Etas 55°C]]=0,0,(Tabelle1[[#This Row],[Etas 35°C]]*0.8+Tabelle1[[#This Row],[Etas 55°C]]*0.2))*2.5</f>
        <v>0</v>
      </c>
      <c r="N4310" s="21" t="str">
        <f>IF(-(Tabelle1[[#This Row],[80%/20% SCOP]]-5.5)/5.5=1,"n.a.",-(Tabelle1[[#This Row],[80%/20% SCOP]]-5.5)/5.5)</f>
        <v>n.a.</v>
      </c>
    </row>
    <row r="4311" spans="1:14" ht="20.100000000000001" customHeight="1" x14ac:dyDescent="0.25">
      <c r="A4311" s="24">
        <v>16014360</v>
      </c>
      <c r="B4311" s="15" t="s">
        <v>3161</v>
      </c>
      <c r="C4311" s="15" t="s">
        <v>4377</v>
      </c>
      <c r="D4311" s="16" t="s">
        <v>2</v>
      </c>
      <c r="E4311" s="17">
        <v>12.1</v>
      </c>
      <c r="F4311" s="18">
        <v>1.82</v>
      </c>
      <c r="G4311" s="17">
        <v>12.1</v>
      </c>
      <c r="H4311" s="18">
        <v>1.38</v>
      </c>
      <c r="I4311" s="16" t="s">
        <v>40</v>
      </c>
      <c r="J4311" s="16" t="s">
        <v>4</v>
      </c>
      <c r="K4311" s="16" t="s">
        <v>4</v>
      </c>
      <c r="L4311" s="19">
        <f>IF(Tabelle1[[#This Row],[Heizleistung (55°C)]]=0,Tabelle1[[#This Row],[Heizleistung (35°C)]],(Tabelle1[[#This Row],[Heizleistung (35°C)]]+Tabelle1[[#This Row],[Heizleistung (55°C)]])/2)</f>
        <v>12.1</v>
      </c>
      <c r="M4311" s="20">
        <f>IF(Tabelle1[[#This Row],[Etas 55°C]]=0,0,(Tabelle1[[#This Row],[Etas 35°C]]*0.8+Tabelle1[[#This Row],[Etas 55°C]]*0.2))*2.5</f>
        <v>4.33</v>
      </c>
      <c r="N4311" s="21">
        <f>IF(-(Tabelle1[[#This Row],[80%/20% SCOP]]-5.5)/5.5=1,"n.a.",-(Tabelle1[[#This Row],[80%/20% SCOP]]-5.5)/5.5)</f>
        <v>0.21272727272727271</v>
      </c>
    </row>
    <row r="4312" spans="1:14" ht="20.100000000000001" customHeight="1" x14ac:dyDescent="0.25">
      <c r="A4312" s="24">
        <v>16011414</v>
      </c>
      <c r="B4312" s="15" t="s">
        <v>3161</v>
      </c>
      <c r="C4312" s="15" t="s">
        <v>4378</v>
      </c>
      <c r="D4312" s="16" t="s">
        <v>2</v>
      </c>
      <c r="E4312" s="17">
        <v>8</v>
      </c>
      <c r="F4312" s="18">
        <v>1.74</v>
      </c>
      <c r="G4312" s="17">
        <v>8</v>
      </c>
      <c r="H4312" s="18">
        <v>1.38</v>
      </c>
      <c r="I4312" s="16" t="s">
        <v>3</v>
      </c>
      <c r="J4312" s="16" t="s">
        <v>4</v>
      </c>
      <c r="K4312" s="16" t="s">
        <v>4</v>
      </c>
      <c r="L4312" s="19">
        <f>IF(Tabelle1[[#This Row],[Heizleistung (55°C)]]=0,Tabelle1[[#This Row],[Heizleistung (35°C)]],(Tabelle1[[#This Row],[Heizleistung (35°C)]]+Tabelle1[[#This Row],[Heizleistung (55°C)]])/2)</f>
        <v>8</v>
      </c>
      <c r="M4312" s="20">
        <f>IF(Tabelle1[[#This Row],[Etas 55°C]]=0,0,(Tabelle1[[#This Row],[Etas 35°C]]*0.8+Tabelle1[[#This Row],[Etas 55°C]]*0.2))*2.5</f>
        <v>4.17</v>
      </c>
      <c r="N4312" s="21">
        <f>IF(-(Tabelle1[[#This Row],[80%/20% SCOP]]-5.5)/5.5=1,"n.a.",-(Tabelle1[[#This Row],[80%/20% SCOP]]-5.5)/5.5)</f>
        <v>0.24181818181818182</v>
      </c>
    </row>
    <row r="4313" spans="1:14" ht="20.100000000000001" customHeight="1" x14ac:dyDescent="0.25">
      <c r="A4313" s="24">
        <v>16008232</v>
      </c>
      <c r="B4313" s="15" t="s">
        <v>3161</v>
      </c>
      <c r="C4313" s="15" t="s">
        <v>4379</v>
      </c>
      <c r="D4313" s="16" t="s">
        <v>2</v>
      </c>
      <c r="E4313" s="17">
        <v>228.09</v>
      </c>
      <c r="F4313" s="18">
        <v>1.5</v>
      </c>
      <c r="G4313" s="17"/>
      <c r="H4313" s="16"/>
      <c r="I4313" s="16" t="s">
        <v>355</v>
      </c>
      <c r="J4313" s="16" t="s">
        <v>15</v>
      </c>
      <c r="K4313" s="16" t="s">
        <v>4</v>
      </c>
      <c r="L4313" s="19">
        <f>IF(Tabelle1[[#This Row],[Heizleistung (55°C)]]=0,Tabelle1[[#This Row],[Heizleistung (35°C)]],(Tabelle1[[#This Row],[Heizleistung (35°C)]]+Tabelle1[[#This Row],[Heizleistung (55°C)]])/2)</f>
        <v>228.09</v>
      </c>
      <c r="M4313" s="20">
        <f>IF(Tabelle1[[#This Row],[Etas 55°C]]=0,0,(Tabelle1[[#This Row],[Etas 35°C]]*0.8+Tabelle1[[#This Row],[Etas 55°C]]*0.2))*2.5</f>
        <v>0</v>
      </c>
      <c r="N4313" s="21" t="str">
        <f>IF(-(Tabelle1[[#This Row],[80%/20% SCOP]]-5.5)/5.5=1,"n.a.",-(Tabelle1[[#This Row],[80%/20% SCOP]]-5.5)/5.5)</f>
        <v>n.a.</v>
      </c>
    </row>
    <row r="4314" spans="1:14" ht="20.100000000000001" customHeight="1" x14ac:dyDescent="0.25">
      <c r="A4314" s="24">
        <v>16009452</v>
      </c>
      <c r="B4314" s="15" t="s">
        <v>3161</v>
      </c>
      <c r="C4314" s="15" t="s">
        <v>4380</v>
      </c>
      <c r="D4314" s="16" t="s">
        <v>2</v>
      </c>
      <c r="E4314" s="17">
        <v>10</v>
      </c>
      <c r="F4314" s="18">
        <v>1.77</v>
      </c>
      <c r="G4314" s="17">
        <v>10</v>
      </c>
      <c r="H4314" s="18">
        <v>1.3</v>
      </c>
      <c r="I4314" s="16" t="s">
        <v>40</v>
      </c>
      <c r="J4314" s="16" t="s">
        <v>4</v>
      </c>
      <c r="K4314" s="16" t="s">
        <v>4</v>
      </c>
      <c r="L4314" s="19">
        <f>IF(Tabelle1[[#This Row],[Heizleistung (55°C)]]=0,Tabelle1[[#This Row],[Heizleistung (35°C)]],(Tabelle1[[#This Row],[Heizleistung (35°C)]]+Tabelle1[[#This Row],[Heizleistung (55°C)]])/2)</f>
        <v>10</v>
      </c>
      <c r="M4314" s="20">
        <f>IF(Tabelle1[[#This Row],[Etas 55°C]]=0,0,(Tabelle1[[#This Row],[Etas 35°C]]*0.8+Tabelle1[[#This Row],[Etas 55°C]]*0.2))*2.5</f>
        <v>4.1900000000000004</v>
      </c>
      <c r="N4314" s="21">
        <f>IF(-(Tabelle1[[#This Row],[80%/20% SCOP]]-5.5)/5.5=1,"n.a.",-(Tabelle1[[#This Row],[80%/20% SCOP]]-5.5)/5.5)</f>
        <v>0.23818181818181811</v>
      </c>
    </row>
    <row r="4315" spans="1:14" ht="20.100000000000001" customHeight="1" x14ac:dyDescent="0.25">
      <c r="A4315" s="24">
        <v>16009436</v>
      </c>
      <c r="B4315" s="15" t="s">
        <v>3161</v>
      </c>
      <c r="C4315" s="15" t="s">
        <v>4381</v>
      </c>
      <c r="D4315" s="16" t="s">
        <v>2</v>
      </c>
      <c r="E4315" s="17">
        <v>10</v>
      </c>
      <c r="F4315" s="18">
        <v>1.77</v>
      </c>
      <c r="G4315" s="17">
        <v>10</v>
      </c>
      <c r="H4315" s="18">
        <v>1.3</v>
      </c>
      <c r="I4315" s="16" t="s">
        <v>40</v>
      </c>
      <c r="J4315" s="16" t="s">
        <v>4</v>
      </c>
      <c r="K4315" s="16" t="s">
        <v>4</v>
      </c>
      <c r="L4315" s="19">
        <f>IF(Tabelle1[[#This Row],[Heizleistung (55°C)]]=0,Tabelle1[[#This Row],[Heizleistung (35°C)]],(Tabelle1[[#This Row],[Heizleistung (35°C)]]+Tabelle1[[#This Row],[Heizleistung (55°C)]])/2)</f>
        <v>10</v>
      </c>
      <c r="M4315" s="20">
        <f>IF(Tabelle1[[#This Row],[Etas 55°C]]=0,0,(Tabelle1[[#This Row],[Etas 35°C]]*0.8+Tabelle1[[#This Row],[Etas 55°C]]*0.2))*2.5</f>
        <v>4.1900000000000004</v>
      </c>
      <c r="N4315" s="21">
        <f>IF(-(Tabelle1[[#This Row],[80%/20% SCOP]]-5.5)/5.5=1,"n.a.",-(Tabelle1[[#This Row],[80%/20% SCOP]]-5.5)/5.5)</f>
        <v>0.23818181818181811</v>
      </c>
    </row>
    <row r="4316" spans="1:14" ht="20.100000000000001" customHeight="1" x14ac:dyDescent="0.25">
      <c r="A4316" s="24">
        <v>16008133</v>
      </c>
      <c r="B4316" s="15" t="s">
        <v>3161</v>
      </c>
      <c r="C4316" s="15" t="s">
        <v>4382</v>
      </c>
      <c r="D4316" s="16" t="s">
        <v>2</v>
      </c>
      <c r="E4316" s="17">
        <v>127.51</v>
      </c>
      <c r="F4316" s="18">
        <v>1.51</v>
      </c>
      <c r="G4316" s="17"/>
      <c r="H4316" s="16"/>
      <c r="I4316" s="16" t="s">
        <v>355</v>
      </c>
      <c r="J4316" s="16" t="s">
        <v>15</v>
      </c>
      <c r="K4316" s="16" t="s">
        <v>4</v>
      </c>
      <c r="L4316" s="19">
        <f>IF(Tabelle1[[#This Row],[Heizleistung (55°C)]]=0,Tabelle1[[#This Row],[Heizleistung (35°C)]],(Tabelle1[[#This Row],[Heizleistung (35°C)]]+Tabelle1[[#This Row],[Heizleistung (55°C)]])/2)</f>
        <v>127.51</v>
      </c>
      <c r="M4316" s="20">
        <f>IF(Tabelle1[[#This Row],[Etas 55°C]]=0,0,(Tabelle1[[#This Row],[Etas 35°C]]*0.8+Tabelle1[[#This Row],[Etas 55°C]]*0.2))*2.5</f>
        <v>0</v>
      </c>
      <c r="N4316" s="21" t="str">
        <f>IF(-(Tabelle1[[#This Row],[80%/20% SCOP]]-5.5)/5.5=1,"n.a.",-(Tabelle1[[#This Row],[80%/20% SCOP]]-5.5)/5.5)</f>
        <v>n.a.</v>
      </c>
    </row>
    <row r="4317" spans="1:14" ht="20.100000000000001" customHeight="1" x14ac:dyDescent="0.25">
      <c r="A4317" s="24">
        <v>16014743</v>
      </c>
      <c r="B4317" s="15" t="s">
        <v>3161</v>
      </c>
      <c r="C4317" s="15" t="s">
        <v>4383</v>
      </c>
      <c r="D4317" s="16" t="s">
        <v>2</v>
      </c>
      <c r="E4317" s="17">
        <v>25</v>
      </c>
      <c r="F4317" s="18">
        <v>1.64</v>
      </c>
      <c r="G4317" s="17">
        <v>23</v>
      </c>
      <c r="H4317" s="18">
        <v>1.27</v>
      </c>
      <c r="I4317" s="16" t="s">
        <v>109</v>
      </c>
      <c r="J4317" s="16" t="s">
        <v>4</v>
      </c>
      <c r="K4317" s="16" t="s">
        <v>4</v>
      </c>
      <c r="L4317" s="19">
        <f>IF(Tabelle1[[#This Row],[Heizleistung (55°C)]]=0,Tabelle1[[#This Row],[Heizleistung (35°C)]],(Tabelle1[[#This Row],[Heizleistung (35°C)]]+Tabelle1[[#This Row],[Heizleistung (55°C)]])/2)</f>
        <v>24</v>
      </c>
      <c r="M4317" s="20">
        <f>IF(Tabelle1[[#This Row],[Etas 55°C]]=0,0,(Tabelle1[[#This Row],[Etas 35°C]]*0.8+Tabelle1[[#This Row],[Etas 55°C]]*0.2))*2.5</f>
        <v>3.915</v>
      </c>
      <c r="N4317" s="21">
        <f>IF(-(Tabelle1[[#This Row],[80%/20% SCOP]]-5.5)/5.5=1,"n.a.",-(Tabelle1[[#This Row],[80%/20% SCOP]]-5.5)/5.5)</f>
        <v>0.28818181818181815</v>
      </c>
    </row>
    <row r="4318" spans="1:14" ht="20.100000000000001" customHeight="1" x14ac:dyDescent="0.25">
      <c r="A4318" s="24">
        <v>16014251</v>
      </c>
      <c r="B4318" s="15" t="s">
        <v>3161</v>
      </c>
      <c r="C4318" s="15" t="s">
        <v>4384</v>
      </c>
      <c r="D4318" s="16" t="s">
        <v>2</v>
      </c>
      <c r="E4318" s="17">
        <v>7.8</v>
      </c>
      <c r="F4318" s="18">
        <v>1.82</v>
      </c>
      <c r="G4318" s="17">
        <v>7.5</v>
      </c>
      <c r="H4318" s="18">
        <v>1.34</v>
      </c>
      <c r="I4318" s="16" t="s">
        <v>40</v>
      </c>
      <c r="J4318" s="16" t="s">
        <v>4</v>
      </c>
      <c r="K4318" s="16" t="s">
        <v>4</v>
      </c>
      <c r="L4318" s="19">
        <f>IF(Tabelle1[[#This Row],[Heizleistung (55°C)]]=0,Tabelle1[[#This Row],[Heizleistung (35°C)]],(Tabelle1[[#This Row],[Heizleistung (35°C)]]+Tabelle1[[#This Row],[Heizleistung (55°C)]])/2)</f>
        <v>7.65</v>
      </c>
      <c r="M4318" s="20">
        <f>IF(Tabelle1[[#This Row],[Etas 55°C]]=0,0,(Tabelle1[[#This Row],[Etas 35°C]]*0.8+Tabelle1[[#This Row],[Etas 55°C]]*0.2))*2.5</f>
        <v>4.3100000000000005</v>
      </c>
      <c r="N4318" s="21">
        <f>IF(-(Tabelle1[[#This Row],[80%/20% SCOP]]-5.5)/5.5=1,"n.a.",-(Tabelle1[[#This Row],[80%/20% SCOP]]-5.5)/5.5)</f>
        <v>0.21636363636363629</v>
      </c>
    </row>
    <row r="4319" spans="1:14" ht="20.100000000000001" customHeight="1" x14ac:dyDescent="0.25">
      <c r="A4319" s="24">
        <v>16007949</v>
      </c>
      <c r="B4319" s="15" t="s">
        <v>3161</v>
      </c>
      <c r="C4319" s="15" t="s">
        <v>4385</v>
      </c>
      <c r="D4319" s="16" t="s">
        <v>2</v>
      </c>
      <c r="E4319" s="17">
        <v>164.53</v>
      </c>
      <c r="F4319" s="18">
        <v>1.53</v>
      </c>
      <c r="G4319" s="17"/>
      <c r="H4319" s="16"/>
      <c r="I4319" s="16" t="s">
        <v>355</v>
      </c>
      <c r="J4319" s="16" t="s">
        <v>15</v>
      </c>
      <c r="K4319" s="16" t="s">
        <v>4</v>
      </c>
      <c r="L4319" s="19">
        <f>IF(Tabelle1[[#This Row],[Heizleistung (55°C)]]=0,Tabelle1[[#This Row],[Heizleistung (35°C)]],(Tabelle1[[#This Row],[Heizleistung (35°C)]]+Tabelle1[[#This Row],[Heizleistung (55°C)]])/2)</f>
        <v>164.53</v>
      </c>
      <c r="M4319" s="20">
        <f>IF(Tabelle1[[#This Row],[Etas 55°C]]=0,0,(Tabelle1[[#This Row],[Etas 35°C]]*0.8+Tabelle1[[#This Row],[Etas 55°C]]*0.2))*2.5</f>
        <v>0</v>
      </c>
      <c r="N4319" s="21" t="str">
        <f>IF(-(Tabelle1[[#This Row],[80%/20% SCOP]]-5.5)/5.5=1,"n.a.",-(Tabelle1[[#This Row],[80%/20% SCOP]]-5.5)/5.5)</f>
        <v>n.a.</v>
      </c>
    </row>
    <row r="4320" spans="1:14" ht="20.100000000000001" customHeight="1" x14ac:dyDescent="0.25">
      <c r="A4320" s="24">
        <v>16007938</v>
      </c>
      <c r="B4320" s="15" t="s">
        <v>3161</v>
      </c>
      <c r="C4320" s="15" t="s">
        <v>4386</v>
      </c>
      <c r="D4320" s="16" t="s">
        <v>2</v>
      </c>
      <c r="E4320" s="17">
        <v>6</v>
      </c>
      <c r="F4320" s="18">
        <v>1.84</v>
      </c>
      <c r="G4320" s="17">
        <v>6</v>
      </c>
      <c r="H4320" s="18">
        <v>1.29</v>
      </c>
      <c r="I4320" s="16" t="s">
        <v>109</v>
      </c>
      <c r="J4320" s="16" t="s">
        <v>4</v>
      </c>
      <c r="K4320" s="16" t="s">
        <v>4</v>
      </c>
      <c r="L4320" s="19">
        <f>IF(Tabelle1[[#This Row],[Heizleistung (55°C)]]=0,Tabelle1[[#This Row],[Heizleistung (35°C)]],(Tabelle1[[#This Row],[Heizleistung (35°C)]]+Tabelle1[[#This Row],[Heizleistung (55°C)]])/2)</f>
        <v>6</v>
      </c>
      <c r="M4320" s="20">
        <f>IF(Tabelle1[[#This Row],[Etas 55°C]]=0,0,(Tabelle1[[#This Row],[Etas 35°C]]*0.8+Tabelle1[[#This Row],[Etas 55°C]]*0.2))*2.5</f>
        <v>4.3250000000000002</v>
      </c>
      <c r="N4320" s="21">
        <f>IF(-(Tabelle1[[#This Row],[80%/20% SCOP]]-5.5)/5.5=1,"n.a.",-(Tabelle1[[#This Row],[80%/20% SCOP]]-5.5)/5.5)</f>
        <v>0.2136363636363636</v>
      </c>
    </row>
    <row r="4321" spans="1:14" ht="20.100000000000001" customHeight="1" x14ac:dyDescent="0.25">
      <c r="A4321" s="24">
        <v>16008111</v>
      </c>
      <c r="B4321" s="15" t="s">
        <v>3161</v>
      </c>
      <c r="C4321" s="15" t="s">
        <v>4387</v>
      </c>
      <c r="D4321" s="16" t="s">
        <v>2</v>
      </c>
      <c r="E4321" s="17">
        <v>367.61</v>
      </c>
      <c r="F4321" s="18">
        <v>1.54</v>
      </c>
      <c r="G4321" s="17"/>
      <c r="H4321" s="16"/>
      <c r="I4321" s="16" t="s">
        <v>3166</v>
      </c>
      <c r="J4321" s="16" t="s">
        <v>15</v>
      </c>
      <c r="K4321" s="16" t="s">
        <v>4</v>
      </c>
      <c r="L4321" s="19">
        <f>IF(Tabelle1[[#This Row],[Heizleistung (55°C)]]=0,Tabelle1[[#This Row],[Heizleistung (35°C)]],(Tabelle1[[#This Row],[Heizleistung (35°C)]]+Tabelle1[[#This Row],[Heizleistung (55°C)]])/2)</f>
        <v>367.61</v>
      </c>
      <c r="M4321" s="20">
        <f>IF(Tabelle1[[#This Row],[Etas 55°C]]=0,0,(Tabelle1[[#This Row],[Etas 35°C]]*0.8+Tabelle1[[#This Row],[Etas 55°C]]*0.2))*2.5</f>
        <v>0</v>
      </c>
      <c r="N4321" s="21" t="str">
        <f>IF(-(Tabelle1[[#This Row],[80%/20% SCOP]]-5.5)/5.5=1,"n.a.",-(Tabelle1[[#This Row],[80%/20% SCOP]]-5.5)/5.5)</f>
        <v>n.a.</v>
      </c>
    </row>
    <row r="4322" spans="1:14" ht="20.100000000000001" customHeight="1" x14ac:dyDescent="0.25">
      <c r="A4322" s="24">
        <v>16006703</v>
      </c>
      <c r="B4322" s="15" t="s">
        <v>3161</v>
      </c>
      <c r="C4322" s="15" t="s">
        <v>4388</v>
      </c>
      <c r="D4322" s="16" t="s">
        <v>2</v>
      </c>
      <c r="E4322" s="17">
        <v>9.6</v>
      </c>
      <c r="F4322" s="18">
        <v>1.72</v>
      </c>
      <c r="G4322" s="17">
        <v>9</v>
      </c>
      <c r="H4322" s="18">
        <v>1.34</v>
      </c>
      <c r="I4322" s="16" t="s">
        <v>109</v>
      </c>
      <c r="J4322" s="16" t="s">
        <v>4</v>
      </c>
      <c r="K4322" s="16" t="s">
        <v>4</v>
      </c>
      <c r="L4322" s="19">
        <f>IF(Tabelle1[[#This Row],[Heizleistung (55°C)]]=0,Tabelle1[[#This Row],[Heizleistung (35°C)]],(Tabelle1[[#This Row],[Heizleistung (35°C)]]+Tabelle1[[#This Row],[Heizleistung (55°C)]])/2)</f>
        <v>9.3000000000000007</v>
      </c>
      <c r="M4322" s="20">
        <f>IF(Tabelle1[[#This Row],[Etas 55°C]]=0,0,(Tabelle1[[#This Row],[Etas 35°C]]*0.8+Tabelle1[[#This Row],[Etas 55°C]]*0.2))*2.5</f>
        <v>4.1100000000000003</v>
      </c>
      <c r="N4322" s="21">
        <f>IF(-(Tabelle1[[#This Row],[80%/20% SCOP]]-5.5)/5.5=1,"n.a.",-(Tabelle1[[#This Row],[80%/20% SCOP]]-5.5)/5.5)</f>
        <v>0.25272727272727269</v>
      </c>
    </row>
    <row r="4323" spans="1:14" ht="20.100000000000001" customHeight="1" x14ac:dyDescent="0.25">
      <c r="A4323" s="24">
        <v>16017032</v>
      </c>
      <c r="B4323" s="15" t="s">
        <v>3161</v>
      </c>
      <c r="C4323" s="15" t="s">
        <v>4389</v>
      </c>
      <c r="D4323" s="16" t="s">
        <v>2</v>
      </c>
      <c r="E4323" s="17">
        <v>11</v>
      </c>
      <c r="F4323" s="18">
        <v>1.92</v>
      </c>
      <c r="G4323" s="17">
        <v>11</v>
      </c>
      <c r="H4323" s="18">
        <v>1.42</v>
      </c>
      <c r="I4323" s="16" t="s">
        <v>3</v>
      </c>
      <c r="J4323" s="16" t="s">
        <v>15</v>
      </c>
      <c r="K4323" s="16" t="s">
        <v>4</v>
      </c>
      <c r="L4323" s="19">
        <f>IF(Tabelle1[[#This Row],[Heizleistung (55°C)]]=0,Tabelle1[[#This Row],[Heizleistung (35°C)]],(Tabelle1[[#This Row],[Heizleistung (35°C)]]+Tabelle1[[#This Row],[Heizleistung (55°C)]])/2)</f>
        <v>11</v>
      </c>
      <c r="M4323" s="20">
        <f>IF(Tabelle1[[#This Row],[Etas 55°C]]=0,0,(Tabelle1[[#This Row],[Etas 35°C]]*0.8+Tabelle1[[#This Row],[Etas 55°C]]*0.2))*2.5</f>
        <v>4.55</v>
      </c>
      <c r="N4323" s="21">
        <f>IF(-(Tabelle1[[#This Row],[80%/20% SCOP]]-5.5)/5.5=1,"n.a.",-(Tabelle1[[#This Row],[80%/20% SCOP]]-5.5)/5.5)</f>
        <v>0.17272727272727276</v>
      </c>
    </row>
    <row r="4324" spans="1:14" ht="20.100000000000001" customHeight="1" x14ac:dyDescent="0.25">
      <c r="A4324" s="24">
        <v>16007808</v>
      </c>
      <c r="B4324" s="15" t="s">
        <v>3161</v>
      </c>
      <c r="C4324" s="15" t="s">
        <v>4390</v>
      </c>
      <c r="D4324" s="16" t="s">
        <v>2</v>
      </c>
      <c r="E4324" s="17">
        <v>240.44</v>
      </c>
      <c r="F4324" s="18">
        <v>1.5</v>
      </c>
      <c r="G4324" s="17"/>
      <c r="H4324" s="16"/>
      <c r="I4324" s="16" t="s">
        <v>355</v>
      </c>
      <c r="J4324" s="16" t="s">
        <v>15</v>
      </c>
      <c r="K4324" s="16" t="s">
        <v>4</v>
      </c>
      <c r="L4324" s="19">
        <f>IF(Tabelle1[[#This Row],[Heizleistung (55°C)]]=0,Tabelle1[[#This Row],[Heizleistung (35°C)]],(Tabelle1[[#This Row],[Heizleistung (35°C)]]+Tabelle1[[#This Row],[Heizleistung (55°C)]])/2)</f>
        <v>240.44</v>
      </c>
      <c r="M4324" s="20">
        <f>IF(Tabelle1[[#This Row],[Etas 55°C]]=0,0,(Tabelle1[[#This Row],[Etas 35°C]]*0.8+Tabelle1[[#This Row],[Etas 55°C]]*0.2))*2.5</f>
        <v>0</v>
      </c>
      <c r="N4324" s="21" t="str">
        <f>IF(-(Tabelle1[[#This Row],[80%/20% SCOP]]-5.5)/5.5=1,"n.a.",-(Tabelle1[[#This Row],[80%/20% SCOP]]-5.5)/5.5)</f>
        <v>n.a.</v>
      </c>
    </row>
    <row r="4325" spans="1:14" ht="20.100000000000001" customHeight="1" x14ac:dyDescent="0.25">
      <c r="A4325" s="24">
        <v>16011415</v>
      </c>
      <c r="B4325" s="15" t="s">
        <v>3161</v>
      </c>
      <c r="C4325" s="15" t="s">
        <v>4391</v>
      </c>
      <c r="D4325" s="16" t="s">
        <v>2</v>
      </c>
      <c r="E4325" s="17">
        <v>8</v>
      </c>
      <c r="F4325" s="18">
        <v>1.74</v>
      </c>
      <c r="G4325" s="17">
        <v>8</v>
      </c>
      <c r="H4325" s="18">
        <v>1.38</v>
      </c>
      <c r="I4325" s="16" t="s">
        <v>3</v>
      </c>
      <c r="J4325" s="16" t="s">
        <v>4</v>
      </c>
      <c r="K4325" s="16" t="s">
        <v>4</v>
      </c>
      <c r="L4325" s="19">
        <f>IF(Tabelle1[[#This Row],[Heizleistung (55°C)]]=0,Tabelle1[[#This Row],[Heizleistung (35°C)]],(Tabelle1[[#This Row],[Heizleistung (35°C)]]+Tabelle1[[#This Row],[Heizleistung (55°C)]])/2)</f>
        <v>8</v>
      </c>
      <c r="M4325" s="20">
        <f>IF(Tabelle1[[#This Row],[Etas 55°C]]=0,0,(Tabelle1[[#This Row],[Etas 35°C]]*0.8+Tabelle1[[#This Row],[Etas 55°C]]*0.2))*2.5</f>
        <v>4.17</v>
      </c>
      <c r="N4325" s="21">
        <f>IF(-(Tabelle1[[#This Row],[80%/20% SCOP]]-5.5)/5.5=1,"n.a.",-(Tabelle1[[#This Row],[80%/20% SCOP]]-5.5)/5.5)</f>
        <v>0.24181818181818182</v>
      </c>
    </row>
    <row r="4326" spans="1:14" ht="20.100000000000001" customHeight="1" x14ac:dyDescent="0.25">
      <c r="A4326" s="24">
        <v>16008736</v>
      </c>
      <c r="B4326" s="15" t="s">
        <v>3161</v>
      </c>
      <c r="C4326" s="15" t="s">
        <v>4392</v>
      </c>
      <c r="D4326" s="16" t="s">
        <v>2</v>
      </c>
      <c r="E4326" s="17">
        <v>385.7</v>
      </c>
      <c r="F4326" s="18">
        <v>1.56</v>
      </c>
      <c r="G4326" s="17"/>
      <c r="H4326" s="16"/>
      <c r="I4326" s="16" t="s">
        <v>355</v>
      </c>
      <c r="J4326" s="16" t="s">
        <v>15</v>
      </c>
      <c r="K4326" s="16" t="s">
        <v>4</v>
      </c>
      <c r="L4326" s="19">
        <f>IF(Tabelle1[[#This Row],[Heizleistung (55°C)]]=0,Tabelle1[[#This Row],[Heizleistung (35°C)]],(Tabelle1[[#This Row],[Heizleistung (35°C)]]+Tabelle1[[#This Row],[Heizleistung (55°C)]])/2)</f>
        <v>385.7</v>
      </c>
      <c r="M4326" s="20">
        <f>IF(Tabelle1[[#This Row],[Etas 55°C]]=0,0,(Tabelle1[[#This Row],[Etas 35°C]]*0.8+Tabelle1[[#This Row],[Etas 55°C]]*0.2))*2.5</f>
        <v>0</v>
      </c>
      <c r="N4326" s="21" t="str">
        <f>IF(-(Tabelle1[[#This Row],[80%/20% SCOP]]-5.5)/5.5=1,"n.a.",-(Tabelle1[[#This Row],[80%/20% SCOP]]-5.5)/5.5)</f>
        <v>n.a.</v>
      </c>
    </row>
    <row r="4327" spans="1:14" ht="20.100000000000001" customHeight="1" x14ac:dyDescent="0.25">
      <c r="A4327" s="24">
        <v>16009407</v>
      </c>
      <c r="B4327" s="15" t="s">
        <v>3161</v>
      </c>
      <c r="C4327" s="15" t="s">
        <v>4393</v>
      </c>
      <c r="D4327" s="16" t="s">
        <v>2</v>
      </c>
      <c r="E4327" s="17">
        <v>8</v>
      </c>
      <c r="F4327" s="18">
        <v>1.81</v>
      </c>
      <c r="G4327" s="17">
        <v>8</v>
      </c>
      <c r="H4327" s="18">
        <v>1.35</v>
      </c>
      <c r="I4327" s="16" t="s">
        <v>40</v>
      </c>
      <c r="J4327" s="16" t="s">
        <v>4</v>
      </c>
      <c r="K4327" s="16" t="s">
        <v>4</v>
      </c>
      <c r="L4327" s="19">
        <f>IF(Tabelle1[[#This Row],[Heizleistung (55°C)]]=0,Tabelle1[[#This Row],[Heizleistung (35°C)]],(Tabelle1[[#This Row],[Heizleistung (35°C)]]+Tabelle1[[#This Row],[Heizleistung (55°C)]])/2)</f>
        <v>8</v>
      </c>
      <c r="M4327" s="20">
        <f>IF(Tabelle1[[#This Row],[Etas 55°C]]=0,0,(Tabelle1[[#This Row],[Etas 35°C]]*0.8+Tabelle1[[#This Row],[Etas 55°C]]*0.2))*2.5</f>
        <v>4.2950000000000008</v>
      </c>
      <c r="N4327" s="21">
        <f>IF(-(Tabelle1[[#This Row],[80%/20% SCOP]]-5.5)/5.5=1,"n.a.",-(Tabelle1[[#This Row],[80%/20% SCOP]]-5.5)/5.5)</f>
        <v>0.21909090909090895</v>
      </c>
    </row>
    <row r="4328" spans="1:14" ht="20.100000000000001" customHeight="1" x14ac:dyDescent="0.25">
      <c r="A4328" s="24">
        <v>16008677</v>
      </c>
      <c r="B4328" s="15" t="s">
        <v>3161</v>
      </c>
      <c r="C4328" s="15" t="s">
        <v>4394</v>
      </c>
      <c r="D4328" s="16" t="s">
        <v>2</v>
      </c>
      <c r="E4328" s="17">
        <v>271.48</v>
      </c>
      <c r="F4328" s="18">
        <v>1.47</v>
      </c>
      <c r="G4328" s="17"/>
      <c r="H4328" s="16"/>
      <c r="I4328" s="16" t="s">
        <v>355</v>
      </c>
      <c r="J4328" s="16" t="s">
        <v>15</v>
      </c>
      <c r="K4328" s="16" t="s">
        <v>4</v>
      </c>
      <c r="L4328" s="19">
        <f>IF(Tabelle1[[#This Row],[Heizleistung (55°C)]]=0,Tabelle1[[#This Row],[Heizleistung (35°C)]],(Tabelle1[[#This Row],[Heizleistung (35°C)]]+Tabelle1[[#This Row],[Heizleistung (55°C)]])/2)</f>
        <v>271.48</v>
      </c>
      <c r="M4328" s="20">
        <f>IF(Tabelle1[[#This Row],[Etas 55°C]]=0,0,(Tabelle1[[#This Row],[Etas 35°C]]*0.8+Tabelle1[[#This Row],[Etas 55°C]]*0.2))*2.5</f>
        <v>0</v>
      </c>
      <c r="N4328" s="21" t="str">
        <f>IF(-(Tabelle1[[#This Row],[80%/20% SCOP]]-5.5)/5.5=1,"n.a.",-(Tabelle1[[#This Row],[80%/20% SCOP]]-5.5)/5.5)</f>
        <v>n.a.</v>
      </c>
    </row>
    <row r="4329" spans="1:14" ht="20.100000000000001" customHeight="1" x14ac:dyDescent="0.25">
      <c r="A4329" s="24">
        <v>16014208</v>
      </c>
      <c r="B4329" s="15" t="s">
        <v>3161</v>
      </c>
      <c r="C4329" s="15" t="s">
        <v>4395</v>
      </c>
      <c r="D4329" s="16" t="s">
        <v>2</v>
      </c>
      <c r="E4329" s="17">
        <v>6.1</v>
      </c>
      <c r="F4329" s="18">
        <v>1.89</v>
      </c>
      <c r="G4329" s="17">
        <v>6</v>
      </c>
      <c r="H4329" s="18">
        <v>1.36</v>
      </c>
      <c r="I4329" s="16" t="s">
        <v>40</v>
      </c>
      <c r="J4329" s="16" t="s">
        <v>4</v>
      </c>
      <c r="K4329" s="16" t="s">
        <v>4</v>
      </c>
      <c r="L4329" s="19">
        <f>IF(Tabelle1[[#This Row],[Heizleistung (55°C)]]=0,Tabelle1[[#This Row],[Heizleistung (35°C)]],(Tabelle1[[#This Row],[Heizleistung (35°C)]]+Tabelle1[[#This Row],[Heizleistung (55°C)]])/2)</f>
        <v>6.05</v>
      </c>
      <c r="M4329" s="20">
        <f>IF(Tabelle1[[#This Row],[Etas 55°C]]=0,0,(Tabelle1[[#This Row],[Etas 35°C]]*0.8+Tabelle1[[#This Row],[Etas 55°C]]*0.2))*2.5</f>
        <v>4.46</v>
      </c>
      <c r="N4329" s="21">
        <f>IF(-(Tabelle1[[#This Row],[80%/20% SCOP]]-5.5)/5.5=1,"n.a.",-(Tabelle1[[#This Row],[80%/20% SCOP]]-5.5)/5.5)</f>
        <v>0.18909090909090909</v>
      </c>
    </row>
    <row r="4330" spans="1:14" ht="20.100000000000001" customHeight="1" x14ac:dyDescent="0.25">
      <c r="A4330" s="24">
        <v>16007985</v>
      </c>
      <c r="B4330" s="15" t="s">
        <v>3161</v>
      </c>
      <c r="C4330" s="15" t="s">
        <v>4396</v>
      </c>
      <c r="D4330" s="16" t="s">
        <v>2</v>
      </c>
      <c r="E4330" s="17">
        <v>164.33</v>
      </c>
      <c r="F4330" s="18">
        <v>1.61</v>
      </c>
      <c r="G4330" s="17"/>
      <c r="H4330" s="16"/>
      <c r="I4330" s="16" t="s">
        <v>355</v>
      </c>
      <c r="J4330" s="16" t="s">
        <v>15</v>
      </c>
      <c r="K4330" s="16" t="s">
        <v>4</v>
      </c>
      <c r="L4330" s="19">
        <f>IF(Tabelle1[[#This Row],[Heizleistung (55°C)]]=0,Tabelle1[[#This Row],[Heizleistung (35°C)]],(Tabelle1[[#This Row],[Heizleistung (35°C)]]+Tabelle1[[#This Row],[Heizleistung (55°C)]])/2)</f>
        <v>164.33</v>
      </c>
      <c r="M4330" s="20">
        <f>IF(Tabelle1[[#This Row],[Etas 55°C]]=0,0,(Tabelle1[[#This Row],[Etas 35°C]]*0.8+Tabelle1[[#This Row],[Etas 55°C]]*0.2))*2.5</f>
        <v>0</v>
      </c>
      <c r="N4330" s="21" t="str">
        <f>IF(-(Tabelle1[[#This Row],[80%/20% SCOP]]-5.5)/5.5=1,"n.a.",-(Tabelle1[[#This Row],[80%/20% SCOP]]-5.5)/5.5)</f>
        <v>n.a.</v>
      </c>
    </row>
    <row r="4331" spans="1:14" ht="20.100000000000001" customHeight="1" x14ac:dyDescent="0.25">
      <c r="A4331" s="24">
        <v>16008550</v>
      </c>
      <c r="B4331" s="15" t="s">
        <v>3161</v>
      </c>
      <c r="C4331" s="15" t="s">
        <v>4397</v>
      </c>
      <c r="D4331" s="16" t="s">
        <v>2</v>
      </c>
      <c r="E4331" s="17">
        <v>263.77</v>
      </c>
      <c r="F4331" s="18">
        <v>1.47</v>
      </c>
      <c r="G4331" s="17"/>
      <c r="H4331" s="16"/>
      <c r="I4331" s="16" t="s">
        <v>109</v>
      </c>
      <c r="J4331" s="16" t="s">
        <v>15</v>
      </c>
      <c r="K4331" s="16" t="s">
        <v>4</v>
      </c>
      <c r="L4331" s="19">
        <f>IF(Tabelle1[[#This Row],[Heizleistung (55°C)]]=0,Tabelle1[[#This Row],[Heizleistung (35°C)]],(Tabelle1[[#This Row],[Heizleistung (35°C)]]+Tabelle1[[#This Row],[Heizleistung (55°C)]])/2)</f>
        <v>263.77</v>
      </c>
      <c r="M4331" s="20">
        <f>IF(Tabelle1[[#This Row],[Etas 55°C]]=0,0,(Tabelle1[[#This Row],[Etas 35°C]]*0.8+Tabelle1[[#This Row],[Etas 55°C]]*0.2))*2.5</f>
        <v>0</v>
      </c>
      <c r="N4331" s="21" t="str">
        <f>IF(-(Tabelle1[[#This Row],[80%/20% SCOP]]-5.5)/5.5=1,"n.a.",-(Tabelle1[[#This Row],[80%/20% SCOP]]-5.5)/5.5)</f>
        <v>n.a.</v>
      </c>
    </row>
    <row r="4332" spans="1:14" ht="20.100000000000001" customHeight="1" x14ac:dyDescent="0.25">
      <c r="A4332" s="24">
        <v>16008259</v>
      </c>
      <c r="B4332" s="15" t="s">
        <v>3161</v>
      </c>
      <c r="C4332" s="15" t="s">
        <v>4398</v>
      </c>
      <c r="D4332" s="16" t="s">
        <v>2</v>
      </c>
      <c r="E4332" s="17">
        <v>113.72</v>
      </c>
      <c r="F4332" s="18">
        <v>1.55</v>
      </c>
      <c r="G4332" s="17"/>
      <c r="H4332" s="16"/>
      <c r="I4332" s="16" t="s">
        <v>109</v>
      </c>
      <c r="J4332" s="16" t="s">
        <v>15</v>
      </c>
      <c r="K4332" s="16" t="s">
        <v>4</v>
      </c>
      <c r="L4332" s="19">
        <f>IF(Tabelle1[[#This Row],[Heizleistung (55°C)]]=0,Tabelle1[[#This Row],[Heizleistung (35°C)]],(Tabelle1[[#This Row],[Heizleistung (35°C)]]+Tabelle1[[#This Row],[Heizleistung (55°C)]])/2)</f>
        <v>113.72</v>
      </c>
      <c r="M4332" s="20">
        <f>IF(Tabelle1[[#This Row],[Etas 55°C]]=0,0,(Tabelle1[[#This Row],[Etas 35°C]]*0.8+Tabelle1[[#This Row],[Etas 55°C]]*0.2))*2.5</f>
        <v>0</v>
      </c>
      <c r="N4332" s="21" t="str">
        <f>IF(-(Tabelle1[[#This Row],[80%/20% SCOP]]-5.5)/5.5=1,"n.a.",-(Tabelle1[[#This Row],[80%/20% SCOP]]-5.5)/5.5)</f>
        <v>n.a.</v>
      </c>
    </row>
    <row r="4333" spans="1:14" ht="20.100000000000001" customHeight="1" x14ac:dyDescent="0.25">
      <c r="A4333" s="24">
        <v>16008969</v>
      </c>
      <c r="B4333" s="15" t="s">
        <v>3161</v>
      </c>
      <c r="C4333" s="15" t="s">
        <v>4399</v>
      </c>
      <c r="D4333" s="16" t="s">
        <v>2</v>
      </c>
      <c r="E4333" s="17">
        <v>6.6</v>
      </c>
      <c r="F4333" s="18">
        <v>1.87</v>
      </c>
      <c r="G4333" s="17">
        <v>6</v>
      </c>
      <c r="H4333" s="18">
        <v>1.33</v>
      </c>
      <c r="I4333" s="16" t="s">
        <v>40</v>
      </c>
      <c r="J4333" s="16" t="s">
        <v>4</v>
      </c>
      <c r="K4333" s="16" t="s">
        <v>4</v>
      </c>
      <c r="L4333" s="19">
        <f>IF(Tabelle1[[#This Row],[Heizleistung (55°C)]]=0,Tabelle1[[#This Row],[Heizleistung (35°C)]],(Tabelle1[[#This Row],[Heizleistung (35°C)]]+Tabelle1[[#This Row],[Heizleistung (55°C)]])/2)</f>
        <v>6.3</v>
      </c>
      <c r="M4333" s="20">
        <f>IF(Tabelle1[[#This Row],[Etas 55°C]]=0,0,(Tabelle1[[#This Row],[Etas 35°C]]*0.8+Tabelle1[[#This Row],[Etas 55°C]]*0.2))*2.5</f>
        <v>4.4050000000000002</v>
      </c>
      <c r="N4333" s="21">
        <f>IF(-(Tabelle1[[#This Row],[80%/20% SCOP]]-5.5)/5.5=1,"n.a.",-(Tabelle1[[#This Row],[80%/20% SCOP]]-5.5)/5.5)</f>
        <v>0.19909090909090904</v>
      </c>
    </row>
    <row r="4334" spans="1:14" ht="20.100000000000001" customHeight="1" x14ac:dyDescent="0.25">
      <c r="A4334" s="24">
        <v>16009023</v>
      </c>
      <c r="B4334" s="15" t="s">
        <v>3161</v>
      </c>
      <c r="C4334" s="15" t="s">
        <v>4400</v>
      </c>
      <c r="D4334" s="16" t="s">
        <v>2</v>
      </c>
      <c r="E4334" s="17">
        <v>7.1</v>
      </c>
      <c r="F4334" s="18">
        <v>1.87</v>
      </c>
      <c r="G4334" s="17">
        <v>7.1</v>
      </c>
      <c r="H4334" s="18">
        <v>1.33</v>
      </c>
      <c r="I4334" s="16" t="s">
        <v>40</v>
      </c>
      <c r="J4334" s="16" t="s">
        <v>4</v>
      </c>
      <c r="K4334" s="16" t="s">
        <v>4</v>
      </c>
      <c r="L4334" s="19">
        <f>IF(Tabelle1[[#This Row],[Heizleistung (55°C)]]=0,Tabelle1[[#This Row],[Heizleistung (35°C)]],(Tabelle1[[#This Row],[Heizleistung (35°C)]]+Tabelle1[[#This Row],[Heizleistung (55°C)]])/2)</f>
        <v>7.1</v>
      </c>
      <c r="M4334" s="20">
        <f>IF(Tabelle1[[#This Row],[Etas 55°C]]=0,0,(Tabelle1[[#This Row],[Etas 35°C]]*0.8+Tabelle1[[#This Row],[Etas 55°C]]*0.2))*2.5</f>
        <v>4.4050000000000002</v>
      </c>
      <c r="N4334" s="21">
        <f>IF(-(Tabelle1[[#This Row],[80%/20% SCOP]]-5.5)/5.5=1,"n.a.",-(Tabelle1[[#This Row],[80%/20% SCOP]]-5.5)/5.5)</f>
        <v>0.19909090909090904</v>
      </c>
    </row>
    <row r="4335" spans="1:14" ht="20.100000000000001" customHeight="1" x14ac:dyDescent="0.25">
      <c r="A4335" s="24">
        <v>16007802</v>
      </c>
      <c r="B4335" s="15" t="s">
        <v>3161</v>
      </c>
      <c r="C4335" s="15" t="s">
        <v>4401</v>
      </c>
      <c r="D4335" s="16" t="s">
        <v>2</v>
      </c>
      <c r="E4335" s="17">
        <v>118.03</v>
      </c>
      <c r="F4335" s="18">
        <v>1.46</v>
      </c>
      <c r="G4335" s="17"/>
      <c r="H4335" s="16"/>
      <c r="I4335" s="16" t="s">
        <v>355</v>
      </c>
      <c r="J4335" s="16" t="s">
        <v>15</v>
      </c>
      <c r="K4335" s="16" t="s">
        <v>4</v>
      </c>
      <c r="L4335" s="19">
        <f>IF(Tabelle1[[#This Row],[Heizleistung (55°C)]]=0,Tabelle1[[#This Row],[Heizleistung (35°C)]],(Tabelle1[[#This Row],[Heizleistung (35°C)]]+Tabelle1[[#This Row],[Heizleistung (55°C)]])/2)</f>
        <v>118.03</v>
      </c>
      <c r="M4335" s="20">
        <f>IF(Tabelle1[[#This Row],[Etas 55°C]]=0,0,(Tabelle1[[#This Row],[Etas 35°C]]*0.8+Tabelle1[[#This Row],[Etas 55°C]]*0.2))*2.5</f>
        <v>0</v>
      </c>
      <c r="N4335" s="21" t="str">
        <f>IF(-(Tabelle1[[#This Row],[80%/20% SCOP]]-5.5)/5.5=1,"n.a.",-(Tabelle1[[#This Row],[80%/20% SCOP]]-5.5)/5.5)</f>
        <v>n.a.</v>
      </c>
    </row>
    <row r="4336" spans="1:14" ht="20.100000000000001" customHeight="1" x14ac:dyDescent="0.25">
      <c r="A4336" s="24">
        <v>16008244</v>
      </c>
      <c r="B4336" s="15" t="s">
        <v>3161</v>
      </c>
      <c r="C4336" s="15" t="s">
        <v>4402</v>
      </c>
      <c r="D4336" s="16" t="s">
        <v>2</v>
      </c>
      <c r="E4336" s="17">
        <v>357.72</v>
      </c>
      <c r="F4336" s="18">
        <v>1.56</v>
      </c>
      <c r="G4336" s="17"/>
      <c r="H4336" s="16"/>
      <c r="I4336" s="16" t="s">
        <v>355</v>
      </c>
      <c r="J4336" s="16" t="s">
        <v>15</v>
      </c>
      <c r="K4336" s="16" t="s">
        <v>4</v>
      </c>
      <c r="L4336" s="19">
        <f>IF(Tabelle1[[#This Row],[Heizleistung (55°C)]]=0,Tabelle1[[#This Row],[Heizleistung (35°C)]],(Tabelle1[[#This Row],[Heizleistung (35°C)]]+Tabelle1[[#This Row],[Heizleistung (55°C)]])/2)</f>
        <v>357.72</v>
      </c>
      <c r="M4336" s="20">
        <f>IF(Tabelle1[[#This Row],[Etas 55°C]]=0,0,(Tabelle1[[#This Row],[Etas 35°C]]*0.8+Tabelle1[[#This Row],[Etas 55°C]]*0.2))*2.5</f>
        <v>0</v>
      </c>
      <c r="N4336" s="21" t="str">
        <f>IF(-(Tabelle1[[#This Row],[80%/20% SCOP]]-5.5)/5.5=1,"n.a.",-(Tabelle1[[#This Row],[80%/20% SCOP]]-5.5)/5.5)</f>
        <v>n.a.</v>
      </c>
    </row>
    <row r="4337" spans="1:14" ht="20.100000000000001" customHeight="1" x14ac:dyDescent="0.25">
      <c r="A4337" s="24">
        <v>16008180</v>
      </c>
      <c r="B4337" s="15" t="s">
        <v>3161</v>
      </c>
      <c r="C4337" s="15" t="s">
        <v>4403</v>
      </c>
      <c r="D4337" s="16" t="s">
        <v>2</v>
      </c>
      <c r="E4337" s="17">
        <v>52.17</v>
      </c>
      <c r="F4337" s="18">
        <v>1.56</v>
      </c>
      <c r="G4337" s="17"/>
      <c r="H4337" s="16"/>
      <c r="I4337" s="16" t="s">
        <v>109</v>
      </c>
      <c r="J4337" s="16" t="s">
        <v>15</v>
      </c>
      <c r="K4337" s="16" t="s">
        <v>4</v>
      </c>
      <c r="L4337" s="19">
        <f>IF(Tabelle1[[#This Row],[Heizleistung (55°C)]]=0,Tabelle1[[#This Row],[Heizleistung (35°C)]],(Tabelle1[[#This Row],[Heizleistung (35°C)]]+Tabelle1[[#This Row],[Heizleistung (55°C)]])/2)</f>
        <v>52.17</v>
      </c>
      <c r="M4337" s="20">
        <f>IF(Tabelle1[[#This Row],[Etas 55°C]]=0,0,(Tabelle1[[#This Row],[Etas 35°C]]*0.8+Tabelle1[[#This Row],[Etas 55°C]]*0.2))*2.5</f>
        <v>0</v>
      </c>
      <c r="N4337" s="21" t="str">
        <f>IF(-(Tabelle1[[#This Row],[80%/20% SCOP]]-5.5)/5.5=1,"n.a.",-(Tabelle1[[#This Row],[80%/20% SCOP]]-5.5)/5.5)</f>
        <v>n.a.</v>
      </c>
    </row>
    <row r="4338" spans="1:14" ht="20.100000000000001" customHeight="1" x14ac:dyDescent="0.25">
      <c r="A4338" s="24">
        <v>16011066</v>
      </c>
      <c r="B4338" s="15" t="s">
        <v>3161</v>
      </c>
      <c r="C4338" s="15" t="s">
        <v>4404</v>
      </c>
      <c r="D4338" s="16" t="s">
        <v>2</v>
      </c>
      <c r="E4338" s="17">
        <v>8.5</v>
      </c>
      <c r="F4338" s="18">
        <v>1.9</v>
      </c>
      <c r="G4338" s="17">
        <v>8.5</v>
      </c>
      <c r="H4338" s="18">
        <v>1.39</v>
      </c>
      <c r="I4338" s="16" t="s">
        <v>40</v>
      </c>
      <c r="J4338" s="16" t="s">
        <v>4</v>
      </c>
      <c r="K4338" s="16" t="s">
        <v>4</v>
      </c>
      <c r="L4338" s="19">
        <f>IF(Tabelle1[[#This Row],[Heizleistung (55°C)]]=0,Tabelle1[[#This Row],[Heizleistung (35°C)]],(Tabelle1[[#This Row],[Heizleistung (35°C)]]+Tabelle1[[#This Row],[Heizleistung (55°C)]])/2)</f>
        <v>8.5</v>
      </c>
      <c r="M4338" s="20">
        <f>IF(Tabelle1[[#This Row],[Etas 55°C]]=0,0,(Tabelle1[[#This Row],[Etas 35°C]]*0.8+Tabelle1[[#This Row],[Etas 55°C]]*0.2))*2.5</f>
        <v>4.4950000000000001</v>
      </c>
      <c r="N4338" s="21">
        <f>IF(-(Tabelle1[[#This Row],[80%/20% SCOP]]-5.5)/5.5=1,"n.a.",-(Tabelle1[[#This Row],[80%/20% SCOP]]-5.5)/5.5)</f>
        <v>0.18272727272727271</v>
      </c>
    </row>
    <row r="4339" spans="1:14" ht="20.100000000000001" customHeight="1" x14ac:dyDescent="0.25">
      <c r="A4339" s="24">
        <v>16011425</v>
      </c>
      <c r="B4339" s="15" t="s">
        <v>3161</v>
      </c>
      <c r="C4339" s="15" t="s">
        <v>4405</v>
      </c>
      <c r="D4339" s="16" t="s">
        <v>2</v>
      </c>
      <c r="E4339" s="17">
        <v>8</v>
      </c>
      <c r="F4339" s="18">
        <v>1.76</v>
      </c>
      <c r="G4339" s="17">
        <v>8</v>
      </c>
      <c r="H4339" s="18">
        <v>1.4</v>
      </c>
      <c r="I4339" s="16" t="s">
        <v>3</v>
      </c>
      <c r="J4339" s="16" t="s">
        <v>4</v>
      </c>
      <c r="K4339" s="16" t="s">
        <v>4</v>
      </c>
      <c r="L4339" s="19">
        <f>IF(Tabelle1[[#This Row],[Heizleistung (55°C)]]=0,Tabelle1[[#This Row],[Heizleistung (35°C)]],(Tabelle1[[#This Row],[Heizleistung (35°C)]]+Tabelle1[[#This Row],[Heizleistung (55°C)]])/2)</f>
        <v>8</v>
      </c>
      <c r="M4339" s="20">
        <f>IF(Tabelle1[[#This Row],[Etas 55°C]]=0,0,(Tabelle1[[#This Row],[Etas 35°C]]*0.8+Tabelle1[[#This Row],[Etas 55°C]]*0.2))*2.5</f>
        <v>4.2200000000000006</v>
      </c>
      <c r="N4339" s="21">
        <f>IF(-(Tabelle1[[#This Row],[80%/20% SCOP]]-5.5)/5.5=1,"n.a.",-(Tabelle1[[#This Row],[80%/20% SCOP]]-5.5)/5.5)</f>
        <v>0.23272727272727262</v>
      </c>
    </row>
    <row r="4340" spans="1:14" ht="20.100000000000001" customHeight="1" x14ac:dyDescent="0.25">
      <c r="A4340" s="24">
        <v>16008209</v>
      </c>
      <c r="B4340" s="15" t="s">
        <v>3161</v>
      </c>
      <c r="C4340" s="15" t="s">
        <v>4406</v>
      </c>
      <c r="D4340" s="16" t="s">
        <v>2</v>
      </c>
      <c r="E4340" s="17">
        <v>827.33</v>
      </c>
      <c r="F4340" s="18">
        <v>1.58</v>
      </c>
      <c r="G4340" s="17"/>
      <c r="H4340" s="16"/>
      <c r="I4340" s="16" t="s">
        <v>3166</v>
      </c>
      <c r="J4340" s="16" t="s">
        <v>15</v>
      </c>
      <c r="K4340" s="16" t="s">
        <v>4</v>
      </c>
      <c r="L4340" s="19">
        <f>IF(Tabelle1[[#This Row],[Heizleistung (55°C)]]=0,Tabelle1[[#This Row],[Heizleistung (35°C)]],(Tabelle1[[#This Row],[Heizleistung (35°C)]]+Tabelle1[[#This Row],[Heizleistung (55°C)]])/2)</f>
        <v>827.33</v>
      </c>
      <c r="M4340" s="20">
        <f>IF(Tabelle1[[#This Row],[Etas 55°C]]=0,0,(Tabelle1[[#This Row],[Etas 35°C]]*0.8+Tabelle1[[#This Row],[Etas 55°C]]*0.2))*2.5</f>
        <v>0</v>
      </c>
      <c r="N4340" s="21" t="str">
        <f>IF(-(Tabelle1[[#This Row],[80%/20% SCOP]]-5.5)/5.5=1,"n.a.",-(Tabelle1[[#This Row],[80%/20% SCOP]]-5.5)/5.5)</f>
        <v>n.a.</v>
      </c>
    </row>
    <row r="4341" spans="1:14" ht="20.100000000000001" customHeight="1" x14ac:dyDescent="0.25">
      <c r="A4341" s="24">
        <v>16009468</v>
      </c>
      <c r="B4341" s="15" t="s">
        <v>3161</v>
      </c>
      <c r="C4341" s="15" t="s">
        <v>4407</v>
      </c>
      <c r="D4341" s="16" t="s">
        <v>2</v>
      </c>
      <c r="E4341" s="17">
        <v>12</v>
      </c>
      <c r="F4341" s="18">
        <v>1.77</v>
      </c>
      <c r="G4341" s="17">
        <v>12</v>
      </c>
      <c r="H4341" s="18">
        <v>1.34</v>
      </c>
      <c r="I4341" s="16" t="s">
        <v>40</v>
      </c>
      <c r="J4341" s="16" t="s">
        <v>4</v>
      </c>
      <c r="K4341" s="16" t="s">
        <v>4</v>
      </c>
      <c r="L4341" s="19">
        <f>IF(Tabelle1[[#This Row],[Heizleistung (55°C)]]=0,Tabelle1[[#This Row],[Heizleistung (35°C)]],(Tabelle1[[#This Row],[Heizleistung (35°C)]]+Tabelle1[[#This Row],[Heizleistung (55°C)]])/2)</f>
        <v>12</v>
      </c>
      <c r="M4341" s="20">
        <f>IF(Tabelle1[[#This Row],[Etas 55°C]]=0,0,(Tabelle1[[#This Row],[Etas 35°C]]*0.8+Tabelle1[[#This Row],[Etas 55°C]]*0.2))*2.5</f>
        <v>4.2100000000000009</v>
      </c>
      <c r="N4341" s="21">
        <f>IF(-(Tabelle1[[#This Row],[80%/20% SCOP]]-5.5)/5.5=1,"n.a.",-(Tabelle1[[#This Row],[80%/20% SCOP]]-5.5)/5.5)</f>
        <v>0.23454545454545439</v>
      </c>
    </row>
    <row r="4342" spans="1:14" ht="20.100000000000001" customHeight="1" x14ac:dyDescent="0.25">
      <c r="A4342" s="24">
        <v>16014193</v>
      </c>
      <c r="B4342" s="15" t="s">
        <v>3161</v>
      </c>
      <c r="C4342" s="15" t="s">
        <v>4408</v>
      </c>
      <c r="D4342" s="16" t="s">
        <v>2</v>
      </c>
      <c r="E4342" s="17">
        <v>4.7</v>
      </c>
      <c r="F4342" s="18">
        <v>1.96</v>
      </c>
      <c r="G4342" s="17">
        <v>4.5</v>
      </c>
      <c r="H4342" s="18">
        <v>1.33</v>
      </c>
      <c r="I4342" s="16" t="s">
        <v>40</v>
      </c>
      <c r="J4342" s="16" t="s">
        <v>4</v>
      </c>
      <c r="K4342" s="16" t="s">
        <v>4</v>
      </c>
      <c r="L4342" s="19">
        <f>IF(Tabelle1[[#This Row],[Heizleistung (55°C)]]=0,Tabelle1[[#This Row],[Heizleistung (35°C)]],(Tabelle1[[#This Row],[Heizleistung (35°C)]]+Tabelle1[[#This Row],[Heizleistung (55°C)]])/2)</f>
        <v>4.5999999999999996</v>
      </c>
      <c r="M4342" s="20">
        <f>IF(Tabelle1[[#This Row],[Etas 55°C]]=0,0,(Tabelle1[[#This Row],[Etas 35°C]]*0.8+Tabelle1[[#This Row],[Etas 55°C]]*0.2))*2.5</f>
        <v>4.585</v>
      </c>
      <c r="N4342" s="21">
        <f>IF(-(Tabelle1[[#This Row],[80%/20% SCOP]]-5.5)/5.5=1,"n.a.",-(Tabelle1[[#This Row],[80%/20% SCOP]]-5.5)/5.5)</f>
        <v>0.16636363636363638</v>
      </c>
    </row>
    <row r="4343" spans="1:14" ht="20.100000000000001" customHeight="1" x14ac:dyDescent="0.25">
      <c r="A4343" s="24">
        <v>16014214</v>
      </c>
      <c r="B4343" s="15" t="s">
        <v>3161</v>
      </c>
      <c r="C4343" s="15" t="s">
        <v>4409</v>
      </c>
      <c r="D4343" s="16" t="s">
        <v>2</v>
      </c>
      <c r="E4343" s="17">
        <v>6.1</v>
      </c>
      <c r="F4343" s="18">
        <v>1.89</v>
      </c>
      <c r="G4343" s="17">
        <v>6</v>
      </c>
      <c r="H4343" s="18">
        <v>1.36</v>
      </c>
      <c r="I4343" s="16" t="s">
        <v>40</v>
      </c>
      <c r="J4343" s="16" t="s">
        <v>4</v>
      </c>
      <c r="K4343" s="16" t="s">
        <v>4</v>
      </c>
      <c r="L4343" s="19">
        <f>IF(Tabelle1[[#This Row],[Heizleistung (55°C)]]=0,Tabelle1[[#This Row],[Heizleistung (35°C)]],(Tabelle1[[#This Row],[Heizleistung (35°C)]]+Tabelle1[[#This Row],[Heizleistung (55°C)]])/2)</f>
        <v>6.05</v>
      </c>
      <c r="M4343" s="20">
        <f>IF(Tabelle1[[#This Row],[Etas 55°C]]=0,0,(Tabelle1[[#This Row],[Etas 35°C]]*0.8+Tabelle1[[#This Row],[Etas 55°C]]*0.2))*2.5</f>
        <v>4.46</v>
      </c>
      <c r="N4343" s="21">
        <f>IF(-(Tabelle1[[#This Row],[80%/20% SCOP]]-5.5)/5.5=1,"n.a.",-(Tabelle1[[#This Row],[80%/20% SCOP]]-5.5)/5.5)</f>
        <v>0.18909090909090909</v>
      </c>
    </row>
    <row r="4344" spans="1:14" ht="20.100000000000001" customHeight="1" x14ac:dyDescent="0.25">
      <c r="A4344" s="24">
        <v>16010795</v>
      </c>
      <c r="B4344" s="15" t="s">
        <v>3161</v>
      </c>
      <c r="C4344" s="15" t="s">
        <v>4410</v>
      </c>
      <c r="D4344" s="16" t="s">
        <v>2</v>
      </c>
      <c r="E4344" s="17">
        <v>5</v>
      </c>
      <c r="F4344" s="18">
        <v>1.82</v>
      </c>
      <c r="G4344" s="17">
        <v>5</v>
      </c>
      <c r="H4344" s="18">
        <v>1.38</v>
      </c>
      <c r="I4344" s="16" t="s">
        <v>3</v>
      </c>
      <c r="J4344" s="16" t="s">
        <v>4</v>
      </c>
      <c r="K4344" s="16" t="s">
        <v>4</v>
      </c>
      <c r="L4344" s="19">
        <f>IF(Tabelle1[[#This Row],[Heizleistung (55°C)]]=0,Tabelle1[[#This Row],[Heizleistung (35°C)]],(Tabelle1[[#This Row],[Heizleistung (35°C)]]+Tabelle1[[#This Row],[Heizleistung (55°C)]])/2)</f>
        <v>5</v>
      </c>
      <c r="M4344" s="20">
        <f>IF(Tabelle1[[#This Row],[Etas 55°C]]=0,0,(Tabelle1[[#This Row],[Etas 35°C]]*0.8+Tabelle1[[#This Row],[Etas 55°C]]*0.2))*2.5</f>
        <v>4.33</v>
      </c>
      <c r="N4344" s="21">
        <f>IF(-(Tabelle1[[#This Row],[80%/20% SCOP]]-5.5)/5.5=1,"n.a.",-(Tabelle1[[#This Row],[80%/20% SCOP]]-5.5)/5.5)</f>
        <v>0.21272727272727271</v>
      </c>
    </row>
    <row r="4345" spans="1:14" ht="20.100000000000001" customHeight="1" x14ac:dyDescent="0.25">
      <c r="A4345" s="24">
        <v>16009020</v>
      </c>
      <c r="B4345" s="15" t="s">
        <v>3161</v>
      </c>
      <c r="C4345" s="15" t="s">
        <v>4411</v>
      </c>
      <c r="D4345" s="16" t="s">
        <v>2</v>
      </c>
      <c r="E4345" s="17">
        <v>7.1</v>
      </c>
      <c r="F4345" s="18">
        <v>1.87</v>
      </c>
      <c r="G4345" s="17">
        <v>7.1</v>
      </c>
      <c r="H4345" s="18">
        <v>1.33</v>
      </c>
      <c r="I4345" s="16" t="s">
        <v>40</v>
      </c>
      <c r="J4345" s="16" t="s">
        <v>4</v>
      </c>
      <c r="K4345" s="16" t="s">
        <v>4</v>
      </c>
      <c r="L4345" s="19">
        <f>IF(Tabelle1[[#This Row],[Heizleistung (55°C)]]=0,Tabelle1[[#This Row],[Heizleistung (35°C)]],(Tabelle1[[#This Row],[Heizleistung (35°C)]]+Tabelle1[[#This Row],[Heizleistung (55°C)]])/2)</f>
        <v>7.1</v>
      </c>
      <c r="M4345" s="20">
        <f>IF(Tabelle1[[#This Row],[Etas 55°C]]=0,0,(Tabelle1[[#This Row],[Etas 35°C]]*0.8+Tabelle1[[#This Row],[Etas 55°C]]*0.2))*2.5</f>
        <v>4.4050000000000002</v>
      </c>
      <c r="N4345" s="21">
        <f>IF(-(Tabelle1[[#This Row],[80%/20% SCOP]]-5.5)/5.5=1,"n.a.",-(Tabelle1[[#This Row],[80%/20% SCOP]]-5.5)/5.5)</f>
        <v>0.19909090909090904</v>
      </c>
    </row>
    <row r="4346" spans="1:14" ht="20.100000000000001" customHeight="1" x14ac:dyDescent="0.25">
      <c r="A4346" s="24">
        <v>16009017</v>
      </c>
      <c r="B4346" s="15" t="s">
        <v>3161</v>
      </c>
      <c r="C4346" s="15" t="s">
        <v>4412</v>
      </c>
      <c r="D4346" s="16" t="s">
        <v>2</v>
      </c>
      <c r="E4346" s="17">
        <v>7.1</v>
      </c>
      <c r="F4346" s="18">
        <v>1.87</v>
      </c>
      <c r="G4346" s="17">
        <v>7.1</v>
      </c>
      <c r="H4346" s="18">
        <v>1.33</v>
      </c>
      <c r="I4346" s="16" t="s">
        <v>40</v>
      </c>
      <c r="J4346" s="16" t="s">
        <v>4</v>
      </c>
      <c r="K4346" s="16" t="s">
        <v>4</v>
      </c>
      <c r="L4346" s="19">
        <f>IF(Tabelle1[[#This Row],[Heizleistung (55°C)]]=0,Tabelle1[[#This Row],[Heizleistung (35°C)]],(Tabelle1[[#This Row],[Heizleistung (35°C)]]+Tabelle1[[#This Row],[Heizleistung (55°C)]])/2)</f>
        <v>7.1</v>
      </c>
      <c r="M4346" s="20">
        <f>IF(Tabelle1[[#This Row],[Etas 55°C]]=0,0,(Tabelle1[[#This Row],[Etas 35°C]]*0.8+Tabelle1[[#This Row],[Etas 55°C]]*0.2))*2.5</f>
        <v>4.4050000000000002</v>
      </c>
      <c r="N4346" s="21">
        <f>IF(-(Tabelle1[[#This Row],[80%/20% SCOP]]-5.5)/5.5=1,"n.a.",-(Tabelle1[[#This Row],[80%/20% SCOP]]-5.5)/5.5)</f>
        <v>0.19909090909090904</v>
      </c>
    </row>
    <row r="4347" spans="1:14" ht="20.100000000000001" customHeight="1" x14ac:dyDescent="0.25">
      <c r="A4347" s="24">
        <v>16008447</v>
      </c>
      <c r="B4347" s="15" t="s">
        <v>3161</v>
      </c>
      <c r="C4347" s="15" t="s">
        <v>4413</v>
      </c>
      <c r="D4347" s="16" t="s">
        <v>2</v>
      </c>
      <c r="E4347" s="17">
        <v>72.48</v>
      </c>
      <c r="F4347" s="18">
        <v>1.49</v>
      </c>
      <c r="G4347" s="17"/>
      <c r="H4347" s="16"/>
      <c r="I4347" s="16" t="s">
        <v>109</v>
      </c>
      <c r="J4347" s="16" t="s">
        <v>15</v>
      </c>
      <c r="K4347" s="16" t="s">
        <v>4</v>
      </c>
      <c r="L4347" s="19">
        <f>IF(Tabelle1[[#This Row],[Heizleistung (55°C)]]=0,Tabelle1[[#This Row],[Heizleistung (35°C)]],(Tabelle1[[#This Row],[Heizleistung (35°C)]]+Tabelle1[[#This Row],[Heizleistung (55°C)]])/2)</f>
        <v>72.48</v>
      </c>
      <c r="M4347" s="20">
        <f>IF(Tabelle1[[#This Row],[Etas 55°C]]=0,0,(Tabelle1[[#This Row],[Etas 35°C]]*0.8+Tabelle1[[#This Row],[Etas 55°C]]*0.2))*2.5</f>
        <v>0</v>
      </c>
      <c r="N4347" s="21" t="str">
        <f>IF(-(Tabelle1[[#This Row],[80%/20% SCOP]]-5.5)/5.5=1,"n.a.",-(Tabelle1[[#This Row],[80%/20% SCOP]]-5.5)/5.5)</f>
        <v>n.a.</v>
      </c>
    </row>
    <row r="4348" spans="1:14" ht="20.100000000000001" customHeight="1" x14ac:dyDescent="0.25">
      <c r="A4348" s="24">
        <v>16009524</v>
      </c>
      <c r="B4348" s="15" t="s">
        <v>3161</v>
      </c>
      <c r="C4348" s="15" t="s">
        <v>4414</v>
      </c>
      <c r="D4348" s="16" t="s">
        <v>2</v>
      </c>
      <c r="E4348" s="17">
        <v>14</v>
      </c>
      <c r="F4348" s="18">
        <v>1.77</v>
      </c>
      <c r="G4348" s="17">
        <v>14</v>
      </c>
      <c r="H4348" s="18">
        <v>1.34</v>
      </c>
      <c r="I4348" s="16" t="s">
        <v>40</v>
      </c>
      <c r="J4348" s="16" t="s">
        <v>4</v>
      </c>
      <c r="K4348" s="16" t="s">
        <v>4</v>
      </c>
      <c r="L4348" s="19">
        <f>IF(Tabelle1[[#This Row],[Heizleistung (55°C)]]=0,Tabelle1[[#This Row],[Heizleistung (35°C)]],(Tabelle1[[#This Row],[Heizleistung (35°C)]]+Tabelle1[[#This Row],[Heizleistung (55°C)]])/2)</f>
        <v>14</v>
      </c>
      <c r="M4348" s="20">
        <f>IF(Tabelle1[[#This Row],[Etas 55°C]]=0,0,(Tabelle1[[#This Row],[Etas 35°C]]*0.8+Tabelle1[[#This Row],[Etas 55°C]]*0.2))*2.5</f>
        <v>4.2100000000000009</v>
      </c>
      <c r="N4348" s="21">
        <f>IF(-(Tabelle1[[#This Row],[80%/20% SCOP]]-5.5)/5.5=1,"n.a.",-(Tabelle1[[#This Row],[80%/20% SCOP]]-5.5)/5.5)</f>
        <v>0.23454545454545439</v>
      </c>
    </row>
    <row r="4349" spans="1:14" ht="20.100000000000001" customHeight="1" x14ac:dyDescent="0.25">
      <c r="A4349" s="24">
        <v>16007958</v>
      </c>
      <c r="B4349" s="15" t="s">
        <v>3161</v>
      </c>
      <c r="C4349" s="15" t="s">
        <v>4415</v>
      </c>
      <c r="D4349" s="16" t="s">
        <v>2</v>
      </c>
      <c r="E4349" s="17">
        <v>205.34</v>
      </c>
      <c r="F4349" s="18">
        <v>1.54</v>
      </c>
      <c r="G4349" s="17"/>
      <c r="H4349" s="16"/>
      <c r="I4349" s="16" t="s">
        <v>355</v>
      </c>
      <c r="J4349" s="16" t="s">
        <v>15</v>
      </c>
      <c r="K4349" s="16" t="s">
        <v>4</v>
      </c>
      <c r="L4349" s="19">
        <f>IF(Tabelle1[[#This Row],[Heizleistung (55°C)]]=0,Tabelle1[[#This Row],[Heizleistung (35°C)]],(Tabelle1[[#This Row],[Heizleistung (35°C)]]+Tabelle1[[#This Row],[Heizleistung (55°C)]])/2)</f>
        <v>205.34</v>
      </c>
      <c r="M4349" s="20">
        <f>IF(Tabelle1[[#This Row],[Etas 55°C]]=0,0,(Tabelle1[[#This Row],[Etas 35°C]]*0.8+Tabelle1[[#This Row],[Etas 55°C]]*0.2))*2.5</f>
        <v>0</v>
      </c>
      <c r="N4349" s="21" t="str">
        <f>IF(-(Tabelle1[[#This Row],[80%/20% SCOP]]-5.5)/5.5=1,"n.a.",-(Tabelle1[[#This Row],[80%/20% SCOP]]-5.5)/5.5)</f>
        <v>n.a.</v>
      </c>
    </row>
    <row r="4350" spans="1:14" ht="20.100000000000001" customHeight="1" x14ac:dyDescent="0.25">
      <c r="A4350" s="24">
        <v>16008886</v>
      </c>
      <c r="B4350" s="15" t="s">
        <v>3161</v>
      </c>
      <c r="C4350" s="15" t="s">
        <v>4416</v>
      </c>
      <c r="D4350" s="16" t="s">
        <v>2</v>
      </c>
      <c r="E4350" s="17">
        <v>228.89</v>
      </c>
      <c r="F4350" s="18">
        <v>1.54</v>
      </c>
      <c r="G4350" s="17"/>
      <c r="H4350" s="16"/>
      <c r="I4350" s="16" t="s">
        <v>355</v>
      </c>
      <c r="J4350" s="16" t="s">
        <v>15</v>
      </c>
      <c r="K4350" s="16" t="s">
        <v>4</v>
      </c>
      <c r="L4350" s="19">
        <f>IF(Tabelle1[[#This Row],[Heizleistung (55°C)]]=0,Tabelle1[[#This Row],[Heizleistung (35°C)]],(Tabelle1[[#This Row],[Heizleistung (35°C)]]+Tabelle1[[#This Row],[Heizleistung (55°C)]])/2)</f>
        <v>228.89</v>
      </c>
      <c r="M4350" s="20">
        <f>IF(Tabelle1[[#This Row],[Etas 55°C]]=0,0,(Tabelle1[[#This Row],[Etas 35°C]]*0.8+Tabelle1[[#This Row],[Etas 55°C]]*0.2))*2.5</f>
        <v>0</v>
      </c>
      <c r="N4350" s="21" t="str">
        <f>IF(-(Tabelle1[[#This Row],[80%/20% SCOP]]-5.5)/5.5=1,"n.a.",-(Tabelle1[[#This Row],[80%/20% SCOP]]-5.5)/5.5)</f>
        <v>n.a.</v>
      </c>
    </row>
    <row r="4351" spans="1:14" ht="20.100000000000001" customHeight="1" x14ac:dyDescent="0.25">
      <c r="A4351" s="24">
        <v>16010792</v>
      </c>
      <c r="B4351" s="15" t="s">
        <v>3161</v>
      </c>
      <c r="C4351" s="15" t="s">
        <v>4417</v>
      </c>
      <c r="D4351" s="16" t="s">
        <v>2</v>
      </c>
      <c r="E4351" s="17">
        <v>5</v>
      </c>
      <c r="F4351" s="18">
        <v>1.77</v>
      </c>
      <c r="G4351" s="17">
        <v>5</v>
      </c>
      <c r="H4351" s="18">
        <v>1.35</v>
      </c>
      <c r="I4351" s="16" t="s">
        <v>3</v>
      </c>
      <c r="J4351" s="16" t="s">
        <v>4</v>
      </c>
      <c r="K4351" s="16" t="s">
        <v>4</v>
      </c>
      <c r="L4351" s="19">
        <f>IF(Tabelle1[[#This Row],[Heizleistung (55°C)]]=0,Tabelle1[[#This Row],[Heizleistung (35°C)]],(Tabelle1[[#This Row],[Heizleistung (35°C)]]+Tabelle1[[#This Row],[Heizleistung (55°C)]])/2)</f>
        <v>5</v>
      </c>
      <c r="M4351" s="20">
        <f>IF(Tabelle1[[#This Row],[Etas 55°C]]=0,0,(Tabelle1[[#This Row],[Etas 35°C]]*0.8+Tabelle1[[#This Row],[Etas 55°C]]*0.2))*2.5</f>
        <v>4.2150000000000007</v>
      </c>
      <c r="N4351" s="21">
        <f>IF(-(Tabelle1[[#This Row],[80%/20% SCOP]]-5.5)/5.5=1,"n.a.",-(Tabelle1[[#This Row],[80%/20% SCOP]]-5.5)/5.5)</f>
        <v>0.2336363636363635</v>
      </c>
    </row>
    <row r="4352" spans="1:14" ht="20.100000000000001" customHeight="1" x14ac:dyDescent="0.25">
      <c r="A4352" s="24">
        <v>16008342</v>
      </c>
      <c r="B4352" s="15" t="s">
        <v>3161</v>
      </c>
      <c r="C4352" s="15" t="s">
        <v>4418</v>
      </c>
      <c r="D4352" s="16" t="s">
        <v>2</v>
      </c>
      <c r="E4352" s="17">
        <v>79.47</v>
      </c>
      <c r="F4352" s="18">
        <v>1.51</v>
      </c>
      <c r="G4352" s="17"/>
      <c r="H4352" s="16"/>
      <c r="I4352" s="16" t="s">
        <v>355</v>
      </c>
      <c r="J4352" s="16" t="s">
        <v>15</v>
      </c>
      <c r="K4352" s="16" t="s">
        <v>4</v>
      </c>
      <c r="L4352" s="19">
        <f>IF(Tabelle1[[#This Row],[Heizleistung (55°C)]]=0,Tabelle1[[#This Row],[Heizleistung (35°C)]],(Tabelle1[[#This Row],[Heizleistung (35°C)]]+Tabelle1[[#This Row],[Heizleistung (55°C)]])/2)</f>
        <v>79.47</v>
      </c>
      <c r="M4352" s="20">
        <f>IF(Tabelle1[[#This Row],[Etas 55°C]]=0,0,(Tabelle1[[#This Row],[Etas 35°C]]*0.8+Tabelle1[[#This Row],[Etas 55°C]]*0.2))*2.5</f>
        <v>0</v>
      </c>
      <c r="N4352" s="21" t="str">
        <f>IF(-(Tabelle1[[#This Row],[80%/20% SCOP]]-5.5)/5.5=1,"n.a.",-(Tabelle1[[#This Row],[80%/20% SCOP]]-5.5)/5.5)</f>
        <v>n.a.</v>
      </c>
    </row>
    <row r="4353" spans="1:14" ht="20.100000000000001" customHeight="1" x14ac:dyDescent="0.25">
      <c r="A4353" s="24">
        <v>16017000</v>
      </c>
      <c r="B4353" s="15" t="s">
        <v>3161</v>
      </c>
      <c r="C4353" s="15" t="s">
        <v>4419</v>
      </c>
      <c r="D4353" s="16" t="s">
        <v>2</v>
      </c>
      <c r="E4353" s="17">
        <v>8</v>
      </c>
      <c r="F4353" s="18">
        <v>1.83</v>
      </c>
      <c r="G4353" s="17">
        <v>8</v>
      </c>
      <c r="H4353" s="18">
        <v>1.43</v>
      </c>
      <c r="I4353" s="16" t="s">
        <v>3</v>
      </c>
      <c r="J4353" s="16" t="s">
        <v>15</v>
      </c>
      <c r="K4353" s="16" t="s">
        <v>4</v>
      </c>
      <c r="L4353" s="19">
        <f>IF(Tabelle1[[#This Row],[Heizleistung (55°C)]]=0,Tabelle1[[#This Row],[Heizleistung (35°C)]],(Tabelle1[[#This Row],[Heizleistung (35°C)]]+Tabelle1[[#This Row],[Heizleistung (55°C)]])/2)</f>
        <v>8</v>
      </c>
      <c r="M4353" s="20">
        <f>IF(Tabelle1[[#This Row],[Etas 55°C]]=0,0,(Tabelle1[[#This Row],[Etas 35°C]]*0.8+Tabelle1[[#This Row],[Etas 55°C]]*0.2))*2.5</f>
        <v>4.3750000000000009</v>
      </c>
      <c r="N4353" s="21">
        <f>IF(-(Tabelle1[[#This Row],[80%/20% SCOP]]-5.5)/5.5=1,"n.a.",-(Tabelle1[[#This Row],[80%/20% SCOP]]-5.5)/5.5)</f>
        <v>0.20454545454545439</v>
      </c>
    </row>
    <row r="4354" spans="1:14" ht="20.100000000000001" customHeight="1" x14ac:dyDescent="0.25">
      <c r="A4354" s="24">
        <v>16009355</v>
      </c>
      <c r="B4354" s="15" t="s">
        <v>3161</v>
      </c>
      <c r="C4354" s="15" t="s">
        <v>4420</v>
      </c>
      <c r="D4354" s="16" t="s">
        <v>2</v>
      </c>
      <c r="E4354" s="17">
        <v>6</v>
      </c>
      <c r="F4354" s="18">
        <v>1.78</v>
      </c>
      <c r="G4354" s="17">
        <v>6</v>
      </c>
      <c r="H4354" s="18">
        <v>1.34</v>
      </c>
      <c r="I4354" s="16" t="s">
        <v>40</v>
      </c>
      <c r="J4354" s="16" t="s">
        <v>4</v>
      </c>
      <c r="K4354" s="16" t="s">
        <v>4</v>
      </c>
      <c r="L4354" s="19">
        <f>IF(Tabelle1[[#This Row],[Heizleistung (55°C)]]=0,Tabelle1[[#This Row],[Heizleistung (35°C)]],(Tabelle1[[#This Row],[Heizleistung (35°C)]]+Tabelle1[[#This Row],[Heizleistung (55°C)]])/2)</f>
        <v>6</v>
      </c>
      <c r="M4354" s="20">
        <f>IF(Tabelle1[[#This Row],[Etas 55°C]]=0,0,(Tabelle1[[#This Row],[Etas 35°C]]*0.8+Tabelle1[[#This Row],[Etas 55°C]]*0.2))*2.5</f>
        <v>4.2300000000000004</v>
      </c>
      <c r="N4354" s="21">
        <f>IF(-(Tabelle1[[#This Row],[80%/20% SCOP]]-5.5)/5.5=1,"n.a.",-(Tabelle1[[#This Row],[80%/20% SCOP]]-5.5)/5.5)</f>
        <v>0.23090909090909084</v>
      </c>
    </row>
    <row r="4355" spans="1:14" ht="20.100000000000001" customHeight="1" x14ac:dyDescent="0.25">
      <c r="A4355" s="24">
        <v>16008268</v>
      </c>
      <c r="B4355" s="15" t="s">
        <v>3161</v>
      </c>
      <c r="C4355" s="15" t="s">
        <v>4421</v>
      </c>
      <c r="D4355" s="16" t="s">
        <v>2</v>
      </c>
      <c r="E4355" s="17">
        <v>121.44</v>
      </c>
      <c r="F4355" s="18">
        <v>1.55</v>
      </c>
      <c r="G4355" s="17"/>
      <c r="H4355" s="16"/>
      <c r="I4355" s="16" t="s">
        <v>109</v>
      </c>
      <c r="J4355" s="16" t="s">
        <v>15</v>
      </c>
      <c r="K4355" s="16" t="s">
        <v>4</v>
      </c>
      <c r="L4355" s="19">
        <f>IF(Tabelle1[[#This Row],[Heizleistung (55°C)]]=0,Tabelle1[[#This Row],[Heizleistung (35°C)]],(Tabelle1[[#This Row],[Heizleistung (35°C)]]+Tabelle1[[#This Row],[Heizleistung (55°C)]])/2)</f>
        <v>121.44</v>
      </c>
      <c r="M4355" s="20">
        <f>IF(Tabelle1[[#This Row],[Etas 55°C]]=0,0,(Tabelle1[[#This Row],[Etas 35°C]]*0.8+Tabelle1[[#This Row],[Etas 55°C]]*0.2))*2.5</f>
        <v>0</v>
      </c>
      <c r="N4355" s="21" t="str">
        <f>IF(-(Tabelle1[[#This Row],[80%/20% SCOP]]-5.5)/5.5=1,"n.a.",-(Tabelle1[[#This Row],[80%/20% SCOP]]-5.5)/5.5)</f>
        <v>n.a.</v>
      </c>
    </row>
    <row r="4356" spans="1:14" ht="20.100000000000001" customHeight="1" x14ac:dyDescent="0.25">
      <c r="A4356" s="24">
        <v>16008034</v>
      </c>
      <c r="B4356" s="15" t="s">
        <v>3161</v>
      </c>
      <c r="C4356" s="15" t="s">
        <v>4422</v>
      </c>
      <c r="D4356" s="16" t="s">
        <v>2</v>
      </c>
      <c r="E4356" s="17">
        <v>478.27</v>
      </c>
      <c r="F4356" s="18">
        <v>1.5</v>
      </c>
      <c r="G4356" s="17"/>
      <c r="H4356" s="16"/>
      <c r="I4356" s="16" t="s">
        <v>130</v>
      </c>
      <c r="J4356" s="16" t="s">
        <v>15</v>
      </c>
      <c r="K4356" s="16" t="s">
        <v>4</v>
      </c>
      <c r="L4356" s="19">
        <f>IF(Tabelle1[[#This Row],[Heizleistung (55°C)]]=0,Tabelle1[[#This Row],[Heizleistung (35°C)]],(Tabelle1[[#This Row],[Heizleistung (35°C)]]+Tabelle1[[#This Row],[Heizleistung (55°C)]])/2)</f>
        <v>478.27</v>
      </c>
      <c r="M4356" s="20">
        <f>IF(Tabelle1[[#This Row],[Etas 55°C]]=0,0,(Tabelle1[[#This Row],[Etas 35°C]]*0.8+Tabelle1[[#This Row],[Etas 55°C]]*0.2))*2.5</f>
        <v>0</v>
      </c>
      <c r="N4356" s="21" t="str">
        <f>IF(-(Tabelle1[[#This Row],[80%/20% SCOP]]-5.5)/5.5=1,"n.a.",-(Tabelle1[[#This Row],[80%/20% SCOP]]-5.5)/5.5)</f>
        <v>n.a.</v>
      </c>
    </row>
    <row r="4357" spans="1:14" ht="20.100000000000001" customHeight="1" x14ac:dyDescent="0.25">
      <c r="A4357" s="24">
        <v>16008068</v>
      </c>
      <c r="B4357" s="15" t="s">
        <v>3161</v>
      </c>
      <c r="C4357" s="15" t="s">
        <v>4423</v>
      </c>
      <c r="D4357" s="16" t="s">
        <v>2</v>
      </c>
      <c r="E4357" s="17">
        <v>443.11</v>
      </c>
      <c r="F4357" s="18">
        <v>1.56</v>
      </c>
      <c r="G4357" s="17"/>
      <c r="H4357" s="16"/>
      <c r="I4357" s="16" t="s">
        <v>3166</v>
      </c>
      <c r="J4357" s="16" t="s">
        <v>15</v>
      </c>
      <c r="K4357" s="16" t="s">
        <v>4</v>
      </c>
      <c r="L4357" s="19">
        <f>IF(Tabelle1[[#This Row],[Heizleistung (55°C)]]=0,Tabelle1[[#This Row],[Heizleistung (35°C)]],(Tabelle1[[#This Row],[Heizleistung (35°C)]]+Tabelle1[[#This Row],[Heizleistung (55°C)]])/2)</f>
        <v>443.11</v>
      </c>
      <c r="M4357" s="20">
        <f>IF(Tabelle1[[#This Row],[Etas 55°C]]=0,0,(Tabelle1[[#This Row],[Etas 35°C]]*0.8+Tabelle1[[#This Row],[Etas 55°C]]*0.2))*2.5</f>
        <v>0</v>
      </c>
      <c r="N4357" s="21" t="str">
        <f>IF(-(Tabelle1[[#This Row],[80%/20% SCOP]]-5.5)/5.5=1,"n.a.",-(Tabelle1[[#This Row],[80%/20% SCOP]]-5.5)/5.5)</f>
        <v>n.a.</v>
      </c>
    </row>
    <row r="4358" spans="1:14" ht="20.100000000000001" customHeight="1" x14ac:dyDescent="0.25">
      <c r="A4358" s="24">
        <v>16009548</v>
      </c>
      <c r="B4358" s="15" t="s">
        <v>3161</v>
      </c>
      <c r="C4358" s="15" t="s">
        <v>4424</v>
      </c>
      <c r="D4358" s="16" t="s">
        <v>2</v>
      </c>
      <c r="E4358" s="17">
        <v>6</v>
      </c>
      <c r="F4358" s="18">
        <v>1.75</v>
      </c>
      <c r="G4358" s="17">
        <v>6</v>
      </c>
      <c r="H4358" s="18">
        <v>1.3</v>
      </c>
      <c r="I4358" s="16" t="s">
        <v>40</v>
      </c>
      <c r="J4358" s="16" t="s">
        <v>4</v>
      </c>
      <c r="K4358" s="16" t="s">
        <v>4</v>
      </c>
      <c r="L4358" s="19">
        <f>IF(Tabelle1[[#This Row],[Heizleistung (55°C)]]=0,Tabelle1[[#This Row],[Heizleistung (35°C)]],(Tabelle1[[#This Row],[Heizleistung (35°C)]]+Tabelle1[[#This Row],[Heizleistung (55°C)]])/2)</f>
        <v>6</v>
      </c>
      <c r="M4358" s="20">
        <f>IF(Tabelle1[[#This Row],[Etas 55°C]]=0,0,(Tabelle1[[#This Row],[Etas 35°C]]*0.8+Tabelle1[[#This Row],[Etas 55°C]]*0.2))*2.5</f>
        <v>4.1500000000000004</v>
      </c>
      <c r="N4358" s="21">
        <f>IF(-(Tabelle1[[#This Row],[80%/20% SCOP]]-5.5)/5.5=1,"n.a.",-(Tabelle1[[#This Row],[80%/20% SCOP]]-5.5)/5.5)</f>
        <v>0.2454545454545454</v>
      </c>
    </row>
    <row r="4359" spans="1:14" ht="20.100000000000001" customHeight="1" x14ac:dyDescent="0.25">
      <c r="A4359" s="24">
        <v>16011409</v>
      </c>
      <c r="B4359" s="15" t="s">
        <v>3161</v>
      </c>
      <c r="C4359" s="15" t="s">
        <v>4425</v>
      </c>
      <c r="D4359" s="16" t="s">
        <v>2</v>
      </c>
      <c r="E4359" s="17">
        <v>6</v>
      </c>
      <c r="F4359" s="18">
        <v>1.79</v>
      </c>
      <c r="G4359" s="17">
        <v>6</v>
      </c>
      <c r="H4359" s="18">
        <v>1.39</v>
      </c>
      <c r="I4359" s="16" t="s">
        <v>3</v>
      </c>
      <c r="J4359" s="16" t="s">
        <v>4</v>
      </c>
      <c r="K4359" s="16" t="s">
        <v>4</v>
      </c>
      <c r="L4359" s="19">
        <f>IF(Tabelle1[[#This Row],[Heizleistung (55°C)]]=0,Tabelle1[[#This Row],[Heizleistung (35°C)]],(Tabelle1[[#This Row],[Heizleistung (35°C)]]+Tabelle1[[#This Row],[Heizleistung (55°C)]])/2)</f>
        <v>6</v>
      </c>
      <c r="M4359" s="20">
        <f>IF(Tabelle1[[#This Row],[Etas 55°C]]=0,0,(Tabelle1[[#This Row],[Etas 35°C]]*0.8+Tabelle1[[#This Row],[Etas 55°C]]*0.2))*2.5</f>
        <v>4.2750000000000004</v>
      </c>
      <c r="N4359" s="21">
        <f>IF(-(Tabelle1[[#This Row],[80%/20% SCOP]]-5.5)/5.5=1,"n.a.",-(Tabelle1[[#This Row],[80%/20% SCOP]]-5.5)/5.5)</f>
        <v>0.22272727272727266</v>
      </c>
    </row>
    <row r="4360" spans="1:14" ht="20.100000000000001" customHeight="1" x14ac:dyDescent="0.25">
      <c r="A4360" s="24">
        <v>16009497</v>
      </c>
      <c r="B4360" s="15" t="s">
        <v>3161</v>
      </c>
      <c r="C4360" s="15" t="s">
        <v>4426</v>
      </c>
      <c r="D4360" s="16" t="s">
        <v>2</v>
      </c>
      <c r="E4360" s="17">
        <v>12</v>
      </c>
      <c r="F4360" s="18">
        <v>1.76</v>
      </c>
      <c r="G4360" s="17">
        <v>12</v>
      </c>
      <c r="H4360" s="18">
        <v>1.28</v>
      </c>
      <c r="I4360" s="16" t="s">
        <v>40</v>
      </c>
      <c r="J4360" s="16" t="s">
        <v>4</v>
      </c>
      <c r="K4360" s="16" t="s">
        <v>4</v>
      </c>
      <c r="L4360" s="19">
        <f>IF(Tabelle1[[#This Row],[Heizleistung (55°C)]]=0,Tabelle1[[#This Row],[Heizleistung (35°C)]],(Tabelle1[[#This Row],[Heizleistung (35°C)]]+Tabelle1[[#This Row],[Heizleistung (55°C)]])/2)</f>
        <v>12</v>
      </c>
      <c r="M4360" s="20">
        <f>IF(Tabelle1[[#This Row],[Etas 55°C]]=0,0,(Tabelle1[[#This Row],[Etas 35°C]]*0.8+Tabelle1[[#This Row],[Etas 55°C]]*0.2))*2.5</f>
        <v>4.16</v>
      </c>
      <c r="N4360" s="21">
        <f>IF(-(Tabelle1[[#This Row],[80%/20% SCOP]]-5.5)/5.5=1,"n.a.",-(Tabelle1[[#This Row],[80%/20% SCOP]]-5.5)/5.5)</f>
        <v>0.24363636363636362</v>
      </c>
    </row>
    <row r="4361" spans="1:14" ht="20.100000000000001" customHeight="1" x14ac:dyDescent="0.25">
      <c r="A4361" s="24">
        <v>16008841</v>
      </c>
      <c r="B4361" s="15" t="s">
        <v>3161</v>
      </c>
      <c r="C4361" s="15" t="s">
        <v>4427</v>
      </c>
      <c r="D4361" s="16" t="s">
        <v>2</v>
      </c>
      <c r="E4361" s="17">
        <v>376.92</v>
      </c>
      <c r="F4361" s="18">
        <v>1.56</v>
      </c>
      <c r="G4361" s="17"/>
      <c r="H4361" s="16"/>
      <c r="I4361" s="16" t="s">
        <v>130</v>
      </c>
      <c r="J4361" s="16" t="s">
        <v>15</v>
      </c>
      <c r="K4361" s="16" t="s">
        <v>4</v>
      </c>
      <c r="L4361" s="19">
        <f>IF(Tabelle1[[#This Row],[Heizleistung (55°C)]]=0,Tabelle1[[#This Row],[Heizleistung (35°C)]],(Tabelle1[[#This Row],[Heizleistung (35°C)]]+Tabelle1[[#This Row],[Heizleistung (55°C)]])/2)</f>
        <v>376.92</v>
      </c>
      <c r="M4361" s="20">
        <f>IF(Tabelle1[[#This Row],[Etas 55°C]]=0,0,(Tabelle1[[#This Row],[Etas 35°C]]*0.8+Tabelle1[[#This Row],[Etas 55°C]]*0.2))*2.5</f>
        <v>0</v>
      </c>
      <c r="N4361" s="21" t="str">
        <f>IF(-(Tabelle1[[#This Row],[80%/20% SCOP]]-5.5)/5.5=1,"n.a.",-(Tabelle1[[#This Row],[80%/20% SCOP]]-5.5)/5.5)</f>
        <v>n.a.</v>
      </c>
    </row>
    <row r="4362" spans="1:14" ht="20.100000000000001" customHeight="1" x14ac:dyDescent="0.25">
      <c r="A4362" s="24">
        <v>16008132</v>
      </c>
      <c r="B4362" s="15" t="s">
        <v>3161</v>
      </c>
      <c r="C4362" s="15" t="s">
        <v>4428</v>
      </c>
      <c r="D4362" s="16" t="s">
        <v>2</v>
      </c>
      <c r="E4362" s="17">
        <v>109.31</v>
      </c>
      <c r="F4362" s="18">
        <v>1.48</v>
      </c>
      <c r="G4362" s="17"/>
      <c r="H4362" s="16"/>
      <c r="I4362" s="16" t="s">
        <v>355</v>
      </c>
      <c r="J4362" s="16" t="s">
        <v>15</v>
      </c>
      <c r="K4362" s="16" t="s">
        <v>4</v>
      </c>
      <c r="L4362" s="19">
        <f>IF(Tabelle1[[#This Row],[Heizleistung (55°C)]]=0,Tabelle1[[#This Row],[Heizleistung (35°C)]],(Tabelle1[[#This Row],[Heizleistung (35°C)]]+Tabelle1[[#This Row],[Heizleistung (55°C)]])/2)</f>
        <v>109.31</v>
      </c>
      <c r="M4362" s="20">
        <f>IF(Tabelle1[[#This Row],[Etas 55°C]]=0,0,(Tabelle1[[#This Row],[Etas 35°C]]*0.8+Tabelle1[[#This Row],[Etas 55°C]]*0.2))*2.5</f>
        <v>0</v>
      </c>
      <c r="N4362" s="21" t="str">
        <f>IF(-(Tabelle1[[#This Row],[80%/20% SCOP]]-5.5)/5.5=1,"n.a.",-(Tabelle1[[#This Row],[80%/20% SCOP]]-5.5)/5.5)</f>
        <v>n.a.</v>
      </c>
    </row>
    <row r="4363" spans="1:14" ht="20.100000000000001" customHeight="1" x14ac:dyDescent="0.25">
      <c r="A4363" s="24">
        <v>16008842</v>
      </c>
      <c r="B4363" s="15" t="s">
        <v>3161</v>
      </c>
      <c r="C4363" s="15" t="s">
        <v>4429</v>
      </c>
      <c r="D4363" s="16" t="s">
        <v>2</v>
      </c>
      <c r="E4363" s="17">
        <v>412.46</v>
      </c>
      <c r="F4363" s="18">
        <v>1.55</v>
      </c>
      <c r="G4363" s="17"/>
      <c r="H4363" s="16"/>
      <c r="I4363" s="16" t="s">
        <v>130</v>
      </c>
      <c r="J4363" s="16" t="s">
        <v>15</v>
      </c>
      <c r="K4363" s="16" t="s">
        <v>4</v>
      </c>
      <c r="L4363" s="19">
        <f>IF(Tabelle1[[#This Row],[Heizleistung (55°C)]]=0,Tabelle1[[#This Row],[Heizleistung (35°C)]],(Tabelle1[[#This Row],[Heizleistung (35°C)]]+Tabelle1[[#This Row],[Heizleistung (55°C)]])/2)</f>
        <v>412.46</v>
      </c>
      <c r="M4363" s="20">
        <f>IF(Tabelle1[[#This Row],[Etas 55°C]]=0,0,(Tabelle1[[#This Row],[Etas 35°C]]*0.8+Tabelle1[[#This Row],[Etas 55°C]]*0.2))*2.5</f>
        <v>0</v>
      </c>
      <c r="N4363" s="21" t="str">
        <f>IF(-(Tabelle1[[#This Row],[80%/20% SCOP]]-5.5)/5.5=1,"n.a.",-(Tabelle1[[#This Row],[80%/20% SCOP]]-5.5)/5.5)</f>
        <v>n.a.</v>
      </c>
    </row>
    <row r="4364" spans="1:14" ht="20.100000000000001" customHeight="1" x14ac:dyDescent="0.25">
      <c r="A4364" s="24">
        <v>16007947</v>
      </c>
      <c r="B4364" s="15" t="s">
        <v>3161</v>
      </c>
      <c r="C4364" s="15" t="s">
        <v>4430</v>
      </c>
      <c r="D4364" s="16" t="s">
        <v>2</v>
      </c>
      <c r="E4364" s="17">
        <v>109.96</v>
      </c>
      <c r="F4364" s="18">
        <v>1.49</v>
      </c>
      <c r="G4364" s="17"/>
      <c r="H4364" s="16"/>
      <c r="I4364" s="16" t="s">
        <v>355</v>
      </c>
      <c r="J4364" s="16" t="s">
        <v>15</v>
      </c>
      <c r="K4364" s="16" t="s">
        <v>4</v>
      </c>
      <c r="L4364" s="19">
        <f>IF(Tabelle1[[#This Row],[Heizleistung (55°C)]]=0,Tabelle1[[#This Row],[Heizleistung (35°C)]],(Tabelle1[[#This Row],[Heizleistung (35°C)]]+Tabelle1[[#This Row],[Heizleistung (55°C)]])/2)</f>
        <v>109.96</v>
      </c>
      <c r="M4364" s="20">
        <f>IF(Tabelle1[[#This Row],[Etas 55°C]]=0,0,(Tabelle1[[#This Row],[Etas 35°C]]*0.8+Tabelle1[[#This Row],[Etas 55°C]]*0.2))*2.5</f>
        <v>0</v>
      </c>
      <c r="N4364" s="21" t="str">
        <f>IF(-(Tabelle1[[#This Row],[80%/20% SCOP]]-5.5)/5.5=1,"n.a.",-(Tabelle1[[#This Row],[80%/20% SCOP]]-5.5)/5.5)</f>
        <v>n.a.</v>
      </c>
    </row>
    <row r="4365" spans="1:14" ht="20.100000000000001" customHeight="1" x14ac:dyDescent="0.25">
      <c r="A4365" s="24">
        <v>16008355</v>
      </c>
      <c r="B4365" s="15" t="s">
        <v>3161</v>
      </c>
      <c r="C4365" s="15" t="s">
        <v>4431</v>
      </c>
      <c r="D4365" s="16" t="s">
        <v>2</v>
      </c>
      <c r="E4365" s="17">
        <v>80.8</v>
      </c>
      <c r="F4365" s="18">
        <v>1.71</v>
      </c>
      <c r="G4365" s="17">
        <v>80.5</v>
      </c>
      <c r="H4365" s="18">
        <v>1.32</v>
      </c>
      <c r="I4365" s="16" t="s">
        <v>40</v>
      </c>
      <c r="J4365" s="16" t="s">
        <v>15</v>
      </c>
      <c r="K4365" s="16" t="s">
        <v>4</v>
      </c>
      <c r="L4365" s="19">
        <f>IF(Tabelle1[[#This Row],[Heizleistung (55°C)]]=0,Tabelle1[[#This Row],[Heizleistung (35°C)]],(Tabelle1[[#This Row],[Heizleistung (35°C)]]+Tabelle1[[#This Row],[Heizleistung (55°C)]])/2)</f>
        <v>80.650000000000006</v>
      </c>
      <c r="M4365" s="20">
        <f>IF(Tabelle1[[#This Row],[Etas 55°C]]=0,0,(Tabelle1[[#This Row],[Etas 35°C]]*0.8+Tabelle1[[#This Row],[Etas 55°C]]*0.2))*2.5</f>
        <v>4.08</v>
      </c>
      <c r="N4365" s="21">
        <f>IF(-(Tabelle1[[#This Row],[80%/20% SCOP]]-5.5)/5.5=1,"n.a.",-(Tabelle1[[#This Row],[80%/20% SCOP]]-5.5)/5.5)</f>
        <v>0.25818181818181818</v>
      </c>
    </row>
    <row r="4366" spans="1:14" ht="20.100000000000001" customHeight="1" x14ac:dyDescent="0.25">
      <c r="A4366" s="24">
        <v>16008317</v>
      </c>
      <c r="B4366" s="15" t="s">
        <v>3161</v>
      </c>
      <c r="C4366" s="15" t="s">
        <v>4432</v>
      </c>
      <c r="D4366" s="16" t="s">
        <v>2</v>
      </c>
      <c r="E4366" s="17">
        <v>107.53</v>
      </c>
      <c r="F4366" s="18">
        <v>1.57</v>
      </c>
      <c r="G4366" s="17"/>
      <c r="H4366" s="16"/>
      <c r="I4366" s="16" t="s">
        <v>109</v>
      </c>
      <c r="J4366" s="16" t="s">
        <v>15</v>
      </c>
      <c r="K4366" s="16" t="s">
        <v>4</v>
      </c>
      <c r="L4366" s="19">
        <f>IF(Tabelle1[[#This Row],[Heizleistung (55°C)]]=0,Tabelle1[[#This Row],[Heizleistung (35°C)]],(Tabelle1[[#This Row],[Heizleistung (35°C)]]+Tabelle1[[#This Row],[Heizleistung (55°C)]])/2)</f>
        <v>107.53</v>
      </c>
      <c r="M4366" s="20">
        <f>IF(Tabelle1[[#This Row],[Etas 55°C]]=0,0,(Tabelle1[[#This Row],[Etas 35°C]]*0.8+Tabelle1[[#This Row],[Etas 55°C]]*0.2))*2.5</f>
        <v>0</v>
      </c>
      <c r="N4366" s="21" t="str">
        <f>IF(-(Tabelle1[[#This Row],[80%/20% SCOP]]-5.5)/5.5=1,"n.a.",-(Tabelle1[[#This Row],[80%/20% SCOP]]-5.5)/5.5)</f>
        <v>n.a.</v>
      </c>
    </row>
    <row r="4367" spans="1:14" ht="20.100000000000001" customHeight="1" x14ac:dyDescent="0.25">
      <c r="A4367" s="24">
        <v>16009401</v>
      </c>
      <c r="B4367" s="15" t="s">
        <v>3161</v>
      </c>
      <c r="C4367" s="15" t="s">
        <v>4433</v>
      </c>
      <c r="D4367" s="16" t="s">
        <v>2</v>
      </c>
      <c r="E4367" s="17">
        <v>8</v>
      </c>
      <c r="F4367" s="18">
        <v>1.81</v>
      </c>
      <c r="G4367" s="17">
        <v>8</v>
      </c>
      <c r="H4367" s="18">
        <v>1.35</v>
      </c>
      <c r="I4367" s="16" t="s">
        <v>40</v>
      </c>
      <c r="J4367" s="16" t="s">
        <v>4</v>
      </c>
      <c r="K4367" s="16" t="s">
        <v>4</v>
      </c>
      <c r="L4367" s="19">
        <f>IF(Tabelle1[[#This Row],[Heizleistung (55°C)]]=0,Tabelle1[[#This Row],[Heizleistung (35°C)]],(Tabelle1[[#This Row],[Heizleistung (35°C)]]+Tabelle1[[#This Row],[Heizleistung (55°C)]])/2)</f>
        <v>8</v>
      </c>
      <c r="M4367" s="20">
        <f>IF(Tabelle1[[#This Row],[Etas 55°C]]=0,0,(Tabelle1[[#This Row],[Etas 35°C]]*0.8+Tabelle1[[#This Row],[Etas 55°C]]*0.2))*2.5</f>
        <v>4.2950000000000008</v>
      </c>
      <c r="N4367" s="21">
        <f>IF(-(Tabelle1[[#This Row],[80%/20% SCOP]]-5.5)/5.5=1,"n.a.",-(Tabelle1[[#This Row],[80%/20% SCOP]]-5.5)/5.5)</f>
        <v>0.21909090909090895</v>
      </c>
    </row>
    <row r="4368" spans="1:14" ht="20.100000000000001" customHeight="1" x14ac:dyDescent="0.25">
      <c r="A4368" s="24">
        <v>16006707</v>
      </c>
      <c r="B4368" s="15" t="s">
        <v>3161</v>
      </c>
      <c r="C4368" s="15" t="s">
        <v>4434</v>
      </c>
      <c r="D4368" s="16" t="s">
        <v>2</v>
      </c>
      <c r="E4368" s="17">
        <v>7.2</v>
      </c>
      <c r="F4368" s="18">
        <v>1.66</v>
      </c>
      <c r="G4368" s="17">
        <v>7.1</v>
      </c>
      <c r="H4368" s="18">
        <v>1.32</v>
      </c>
      <c r="I4368" s="16" t="s">
        <v>109</v>
      </c>
      <c r="J4368" s="16" t="s">
        <v>4</v>
      </c>
      <c r="K4368" s="16" t="s">
        <v>4</v>
      </c>
      <c r="L4368" s="19">
        <f>IF(Tabelle1[[#This Row],[Heizleistung (55°C)]]=0,Tabelle1[[#This Row],[Heizleistung (35°C)]],(Tabelle1[[#This Row],[Heizleistung (35°C)]]+Tabelle1[[#This Row],[Heizleistung (55°C)]])/2)</f>
        <v>7.15</v>
      </c>
      <c r="M4368" s="20">
        <f>IF(Tabelle1[[#This Row],[Etas 55°C]]=0,0,(Tabelle1[[#This Row],[Etas 35°C]]*0.8+Tabelle1[[#This Row],[Etas 55°C]]*0.2))*2.5</f>
        <v>3.9800000000000004</v>
      </c>
      <c r="N4368" s="21">
        <f>IF(-(Tabelle1[[#This Row],[80%/20% SCOP]]-5.5)/5.5=1,"n.a.",-(Tabelle1[[#This Row],[80%/20% SCOP]]-5.5)/5.5)</f>
        <v>0.27636363636363631</v>
      </c>
    </row>
    <row r="4369" spans="1:14" ht="20.100000000000001" customHeight="1" x14ac:dyDescent="0.25">
      <c r="A4369" s="24">
        <v>16009571</v>
      </c>
      <c r="B4369" s="15" t="s">
        <v>3161</v>
      </c>
      <c r="C4369" s="15" t="s">
        <v>4435</v>
      </c>
      <c r="D4369" s="16" t="s">
        <v>2</v>
      </c>
      <c r="E4369" s="17">
        <v>8</v>
      </c>
      <c r="F4369" s="18">
        <v>1.76</v>
      </c>
      <c r="G4369" s="17">
        <v>8</v>
      </c>
      <c r="H4369" s="18">
        <v>1.3</v>
      </c>
      <c r="I4369" s="16" t="s">
        <v>40</v>
      </c>
      <c r="J4369" s="16" t="s">
        <v>4</v>
      </c>
      <c r="K4369" s="16" t="s">
        <v>4</v>
      </c>
      <c r="L4369" s="19">
        <f>IF(Tabelle1[[#This Row],[Heizleistung (55°C)]]=0,Tabelle1[[#This Row],[Heizleistung (35°C)]],(Tabelle1[[#This Row],[Heizleistung (35°C)]]+Tabelle1[[#This Row],[Heizleistung (55°C)]])/2)</f>
        <v>8</v>
      </c>
      <c r="M4369" s="20">
        <f>IF(Tabelle1[[#This Row],[Etas 55°C]]=0,0,(Tabelle1[[#This Row],[Etas 35°C]]*0.8+Tabelle1[[#This Row],[Etas 55°C]]*0.2))*2.5</f>
        <v>4.17</v>
      </c>
      <c r="N4369" s="21">
        <f>IF(-(Tabelle1[[#This Row],[80%/20% SCOP]]-5.5)/5.5=1,"n.a.",-(Tabelle1[[#This Row],[80%/20% SCOP]]-5.5)/5.5)</f>
        <v>0.24181818181818182</v>
      </c>
    </row>
    <row r="4370" spans="1:14" ht="20.100000000000001" customHeight="1" x14ac:dyDescent="0.25">
      <c r="A4370" s="24">
        <v>16008963</v>
      </c>
      <c r="B4370" s="15" t="s">
        <v>3161</v>
      </c>
      <c r="C4370" s="15" t="s">
        <v>4436</v>
      </c>
      <c r="D4370" s="16" t="s">
        <v>2</v>
      </c>
      <c r="E4370" s="17">
        <v>6.6</v>
      </c>
      <c r="F4370" s="18">
        <v>1.87</v>
      </c>
      <c r="G4370" s="17">
        <v>6</v>
      </c>
      <c r="H4370" s="18">
        <v>1.33</v>
      </c>
      <c r="I4370" s="16" t="s">
        <v>40</v>
      </c>
      <c r="J4370" s="16" t="s">
        <v>4</v>
      </c>
      <c r="K4370" s="16" t="s">
        <v>4</v>
      </c>
      <c r="L4370" s="19">
        <f>IF(Tabelle1[[#This Row],[Heizleistung (55°C)]]=0,Tabelle1[[#This Row],[Heizleistung (35°C)]],(Tabelle1[[#This Row],[Heizleistung (35°C)]]+Tabelle1[[#This Row],[Heizleistung (55°C)]])/2)</f>
        <v>6.3</v>
      </c>
      <c r="M4370" s="20">
        <f>IF(Tabelle1[[#This Row],[Etas 55°C]]=0,0,(Tabelle1[[#This Row],[Etas 35°C]]*0.8+Tabelle1[[#This Row],[Etas 55°C]]*0.2))*2.5</f>
        <v>4.4050000000000002</v>
      </c>
      <c r="N4370" s="21">
        <f>IF(-(Tabelle1[[#This Row],[80%/20% SCOP]]-5.5)/5.5=1,"n.a.",-(Tabelle1[[#This Row],[80%/20% SCOP]]-5.5)/5.5)</f>
        <v>0.19909090909090904</v>
      </c>
    </row>
    <row r="4371" spans="1:14" ht="20.100000000000001" customHeight="1" x14ac:dyDescent="0.25">
      <c r="A4371" s="24">
        <v>16009149</v>
      </c>
      <c r="B4371" s="15" t="s">
        <v>3161</v>
      </c>
      <c r="C4371" s="15" t="s">
        <v>4437</v>
      </c>
      <c r="D4371" s="16" t="s">
        <v>2</v>
      </c>
      <c r="E4371" s="17">
        <v>17</v>
      </c>
      <c r="F4371" s="18">
        <v>1.65</v>
      </c>
      <c r="G4371" s="17">
        <v>15.8</v>
      </c>
      <c r="H4371" s="18">
        <v>1.28</v>
      </c>
      <c r="I4371" s="16" t="s">
        <v>109</v>
      </c>
      <c r="J4371" s="16" t="s">
        <v>4</v>
      </c>
      <c r="K4371" s="16" t="s">
        <v>4</v>
      </c>
      <c r="L4371" s="19">
        <f>IF(Tabelle1[[#This Row],[Heizleistung (55°C)]]=0,Tabelle1[[#This Row],[Heizleistung (35°C)]],(Tabelle1[[#This Row],[Heizleistung (35°C)]]+Tabelle1[[#This Row],[Heizleistung (55°C)]])/2)</f>
        <v>16.399999999999999</v>
      </c>
      <c r="M4371" s="20">
        <f>IF(Tabelle1[[#This Row],[Etas 55°C]]=0,0,(Tabelle1[[#This Row],[Etas 35°C]]*0.8+Tabelle1[[#This Row],[Etas 55°C]]*0.2))*2.5</f>
        <v>3.9400000000000004</v>
      </c>
      <c r="N4371" s="21">
        <f>IF(-(Tabelle1[[#This Row],[80%/20% SCOP]]-5.5)/5.5=1,"n.a.",-(Tabelle1[[#This Row],[80%/20% SCOP]]-5.5)/5.5)</f>
        <v>0.28363636363636358</v>
      </c>
    </row>
    <row r="4372" spans="1:14" ht="20.100000000000001" customHeight="1" x14ac:dyDescent="0.25">
      <c r="A4372" s="24">
        <v>16014358</v>
      </c>
      <c r="B4372" s="15" t="s">
        <v>3161</v>
      </c>
      <c r="C4372" s="15" t="s">
        <v>4438</v>
      </c>
      <c r="D4372" s="16" t="s">
        <v>2</v>
      </c>
      <c r="E4372" s="17">
        <v>12.1</v>
      </c>
      <c r="F4372" s="18">
        <v>1.82</v>
      </c>
      <c r="G4372" s="17">
        <v>12.1</v>
      </c>
      <c r="H4372" s="18">
        <v>1.38</v>
      </c>
      <c r="I4372" s="16" t="s">
        <v>40</v>
      </c>
      <c r="J4372" s="16" t="s">
        <v>4</v>
      </c>
      <c r="K4372" s="16" t="s">
        <v>4</v>
      </c>
      <c r="L4372" s="19">
        <f>IF(Tabelle1[[#This Row],[Heizleistung (55°C)]]=0,Tabelle1[[#This Row],[Heizleistung (35°C)]],(Tabelle1[[#This Row],[Heizleistung (35°C)]]+Tabelle1[[#This Row],[Heizleistung (55°C)]])/2)</f>
        <v>12.1</v>
      </c>
      <c r="M4372" s="20">
        <f>IF(Tabelle1[[#This Row],[Etas 55°C]]=0,0,(Tabelle1[[#This Row],[Etas 35°C]]*0.8+Tabelle1[[#This Row],[Etas 55°C]]*0.2))*2.5</f>
        <v>4.33</v>
      </c>
      <c r="N4372" s="21">
        <f>IF(-(Tabelle1[[#This Row],[80%/20% SCOP]]-5.5)/5.5=1,"n.a.",-(Tabelle1[[#This Row],[80%/20% SCOP]]-5.5)/5.5)</f>
        <v>0.21272727272727271</v>
      </c>
    </row>
    <row r="4373" spans="1:14" ht="20.100000000000001" customHeight="1" x14ac:dyDescent="0.25">
      <c r="A4373" s="24">
        <v>16008302</v>
      </c>
      <c r="B4373" s="15" t="s">
        <v>3161</v>
      </c>
      <c r="C4373" s="15" t="s">
        <v>4439</v>
      </c>
      <c r="D4373" s="16" t="s">
        <v>2</v>
      </c>
      <c r="E4373" s="17">
        <v>88.8</v>
      </c>
      <c r="F4373" s="18">
        <v>1.7</v>
      </c>
      <c r="G4373" s="17">
        <v>82.3</v>
      </c>
      <c r="H4373" s="18">
        <v>1.34</v>
      </c>
      <c r="I4373" s="16" t="s">
        <v>40</v>
      </c>
      <c r="J4373" s="16" t="s">
        <v>15</v>
      </c>
      <c r="K4373" s="16" t="s">
        <v>4</v>
      </c>
      <c r="L4373" s="19">
        <f>IF(Tabelle1[[#This Row],[Heizleistung (55°C)]]=0,Tabelle1[[#This Row],[Heizleistung (35°C)]],(Tabelle1[[#This Row],[Heizleistung (35°C)]]+Tabelle1[[#This Row],[Heizleistung (55°C)]])/2)</f>
        <v>85.55</v>
      </c>
      <c r="M4373" s="20">
        <f>IF(Tabelle1[[#This Row],[Etas 55°C]]=0,0,(Tabelle1[[#This Row],[Etas 35°C]]*0.8+Tabelle1[[#This Row],[Etas 55°C]]*0.2))*2.5</f>
        <v>4.07</v>
      </c>
      <c r="N4373" s="21">
        <f>IF(-(Tabelle1[[#This Row],[80%/20% SCOP]]-5.5)/5.5=1,"n.a.",-(Tabelle1[[#This Row],[80%/20% SCOP]]-5.5)/5.5)</f>
        <v>0.25999999999999995</v>
      </c>
    </row>
    <row r="4374" spans="1:14" ht="20.100000000000001" customHeight="1" x14ac:dyDescent="0.25">
      <c r="A4374" s="24">
        <v>16011103</v>
      </c>
      <c r="B4374" s="15" t="s">
        <v>3161</v>
      </c>
      <c r="C4374" s="15" t="s">
        <v>4440</v>
      </c>
      <c r="D4374" s="16" t="s">
        <v>2</v>
      </c>
      <c r="E4374" s="17">
        <v>8.5</v>
      </c>
      <c r="F4374" s="18">
        <v>1.94</v>
      </c>
      <c r="G4374" s="17">
        <v>8.5</v>
      </c>
      <c r="H4374" s="18">
        <v>1.41</v>
      </c>
      <c r="I4374" s="16" t="s">
        <v>40</v>
      </c>
      <c r="J4374" s="16" t="s">
        <v>4</v>
      </c>
      <c r="K4374" s="16" t="s">
        <v>4</v>
      </c>
      <c r="L4374" s="19">
        <f>IF(Tabelle1[[#This Row],[Heizleistung (55°C)]]=0,Tabelle1[[#This Row],[Heizleistung (35°C)]],(Tabelle1[[#This Row],[Heizleistung (35°C)]]+Tabelle1[[#This Row],[Heizleistung (55°C)]])/2)</f>
        <v>8.5</v>
      </c>
      <c r="M4374" s="20">
        <f>IF(Tabelle1[[#This Row],[Etas 55°C]]=0,0,(Tabelle1[[#This Row],[Etas 35°C]]*0.8+Tabelle1[[#This Row],[Etas 55°C]]*0.2))*2.5</f>
        <v>4.585</v>
      </c>
      <c r="N4374" s="21">
        <f>IF(-(Tabelle1[[#This Row],[80%/20% SCOP]]-5.5)/5.5=1,"n.a.",-(Tabelle1[[#This Row],[80%/20% SCOP]]-5.5)/5.5)</f>
        <v>0.16636363636363638</v>
      </c>
    </row>
    <row r="4375" spans="1:14" ht="20.100000000000001" customHeight="1" x14ac:dyDescent="0.25">
      <c r="A4375" s="24">
        <v>16008247</v>
      </c>
      <c r="B4375" s="15" t="s">
        <v>3161</v>
      </c>
      <c r="C4375" s="15" t="s">
        <v>4441</v>
      </c>
      <c r="D4375" s="16" t="s">
        <v>2</v>
      </c>
      <c r="E4375" s="17">
        <v>136.93</v>
      </c>
      <c r="F4375" s="18">
        <v>1.47</v>
      </c>
      <c r="G4375" s="17"/>
      <c r="H4375" s="16"/>
      <c r="I4375" s="16" t="s">
        <v>109</v>
      </c>
      <c r="J4375" s="16" t="s">
        <v>15</v>
      </c>
      <c r="K4375" s="16" t="s">
        <v>4</v>
      </c>
      <c r="L4375" s="19">
        <f>IF(Tabelle1[[#This Row],[Heizleistung (55°C)]]=0,Tabelle1[[#This Row],[Heizleistung (35°C)]],(Tabelle1[[#This Row],[Heizleistung (35°C)]]+Tabelle1[[#This Row],[Heizleistung (55°C)]])/2)</f>
        <v>136.93</v>
      </c>
      <c r="M4375" s="20">
        <f>IF(Tabelle1[[#This Row],[Etas 55°C]]=0,0,(Tabelle1[[#This Row],[Etas 35°C]]*0.8+Tabelle1[[#This Row],[Etas 55°C]]*0.2))*2.5</f>
        <v>0</v>
      </c>
      <c r="N4375" s="21" t="str">
        <f>IF(-(Tabelle1[[#This Row],[80%/20% SCOP]]-5.5)/5.5=1,"n.a.",-(Tabelle1[[#This Row],[80%/20% SCOP]]-5.5)/5.5)</f>
        <v>n.a.</v>
      </c>
    </row>
    <row r="4376" spans="1:14" ht="20.100000000000001" customHeight="1" x14ac:dyDescent="0.25">
      <c r="A4376" s="24">
        <v>16008472</v>
      </c>
      <c r="B4376" s="15" t="s">
        <v>3161</v>
      </c>
      <c r="C4376" s="15" t="s">
        <v>4442</v>
      </c>
      <c r="D4376" s="16" t="s">
        <v>2</v>
      </c>
      <c r="E4376" s="17">
        <v>213.9</v>
      </c>
      <c r="F4376" s="18">
        <v>1.62</v>
      </c>
      <c r="G4376" s="17"/>
      <c r="H4376" s="16"/>
      <c r="I4376" s="16" t="s">
        <v>355</v>
      </c>
      <c r="J4376" s="16" t="s">
        <v>15</v>
      </c>
      <c r="K4376" s="16" t="s">
        <v>4</v>
      </c>
      <c r="L4376" s="19">
        <f>IF(Tabelle1[[#This Row],[Heizleistung (55°C)]]=0,Tabelle1[[#This Row],[Heizleistung (35°C)]],(Tabelle1[[#This Row],[Heizleistung (35°C)]]+Tabelle1[[#This Row],[Heizleistung (55°C)]])/2)</f>
        <v>213.9</v>
      </c>
      <c r="M4376" s="20">
        <f>IF(Tabelle1[[#This Row],[Etas 55°C]]=0,0,(Tabelle1[[#This Row],[Etas 35°C]]*0.8+Tabelle1[[#This Row],[Etas 55°C]]*0.2))*2.5</f>
        <v>0</v>
      </c>
      <c r="N4376" s="21" t="str">
        <f>IF(-(Tabelle1[[#This Row],[80%/20% SCOP]]-5.5)/5.5=1,"n.a.",-(Tabelle1[[#This Row],[80%/20% SCOP]]-5.5)/5.5)</f>
        <v>n.a.</v>
      </c>
    </row>
    <row r="4377" spans="1:14" ht="20.100000000000001" customHeight="1" x14ac:dyDescent="0.25">
      <c r="A4377" s="24">
        <v>16014741</v>
      </c>
      <c r="B4377" s="15" t="s">
        <v>3161</v>
      </c>
      <c r="C4377" s="15" t="s">
        <v>4443</v>
      </c>
      <c r="D4377" s="16" t="s">
        <v>2</v>
      </c>
      <c r="E4377" s="17">
        <v>25</v>
      </c>
      <c r="F4377" s="18">
        <v>1.64</v>
      </c>
      <c r="G4377" s="17">
        <v>23</v>
      </c>
      <c r="H4377" s="18">
        <v>1.27</v>
      </c>
      <c r="I4377" s="16" t="s">
        <v>109</v>
      </c>
      <c r="J4377" s="16" t="s">
        <v>4</v>
      </c>
      <c r="K4377" s="16" t="s">
        <v>4</v>
      </c>
      <c r="L4377" s="19">
        <f>IF(Tabelle1[[#This Row],[Heizleistung (55°C)]]=0,Tabelle1[[#This Row],[Heizleistung (35°C)]],(Tabelle1[[#This Row],[Heizleistung (35°C)]]+Tabelle1[[#This Row],[Heizleistung (55°C)]])/2)</f>
        <v>24</v>
      </c>
      <c r="M4377" s="20">
        <f>IF(Tabelle1[[#This Row],[Etas 55°C]]=0,0,(Tabelle1[[#This Row],[Etas 35°C]]*0.8+Tabelle1[[#This Row],[Etas 55°C]]*0.2))*2.5</f>
        <v>3.915</v>
      </c>
      <c r="N4377" s="21">
        <f>IF(-(Tabelle1[[#This Row],[80%/20% SCOP]]-5.5)/5.5=1,"n.a.",-(Tabelle1[[#This Row],[80%/20% SCOP]]-5.5)/5.5)</f>
        <v>0.28818181818181815</v>
      </c>
    </row>
    <row r="4378" spans="1:14" ht="20.100000000000001" customHeight="1" x14ac:dyDescent="0.25">
      <c r="A4378" s="24">
        <v>16009583</v>
      </c>
      <c r="B4378" s="15" t="s">
        <v>3161</v>
      </c>
      <c r="C4378" s="15" t="s">
        <v>4444</v>
      </c>
      <c r="D4378" s="16" t="s">
        <v>2</v>
      </c>
      <c r="E4378" s="17">
        <v>8</v>
      </c>
      <c r="F4378" s="18">
        <v>1.76</v>
      </c>
      <c r="G4378" s="17">
        <v>8</v>
      </c>
      <c r="H4378" s="18">
        <v>1.3</v>
      </c>
      <c r="I4378" s="16" t="s">
        <v>40</v>
      </c>
      <c r="J4378" s="16" t="s">
        <v>4</v>
      </c>
      <c r="K4378" s="16" t="s">
        <v>4</v>
      </c>
      <c r="L4378" s="19">
        <f>IF(Tabelle1[[#This Row],[Heizleistung (55°C)]]=0,Tabelle1[[#This Row],[Heizleistung (35°C)]],(Tabelle1[[#This Row],[Heizleistung (35°C)]]+Tabelle1[[#This Row],[Heizleistung (55°C)]])/2)</f>
        <v>8</v>
      </c>
      <c r="M4378" s="20">
        <f>IF(Tabelle1[[#This Row],[Etas 55°C]]=0,0,(Tabelle1[[#This Row],[Etas 35°C]]*0.8+Tabelle1[[#This Row],[Etas 55°C]]*0.2))*2.5</f>
        <v>4.17</v>
      </c>
      <c r="N4378" s="21">
        <f>IF(-(Tabelle1[[#This Row],[80%/20% SCOP]]-5.5)/5.5=1,"n.a.",-(Tabelle1[[#This Row],[80%/20% SCOP]]-5.5)/5.5)</f>
        <v>0.24181818181818182</v>
      </c>
    </row>
    <row r="4379" spans="1:14" ht="20.100000000000001" customHeight="1" x14ac:dyDescent="0.25">
      <c r="A4379" s="24">
        <v>16008229</v>
      </c>
      <c r="B4379" s="15" t="s">
        <v>3161</v>
      </c>
      <c r="C4379" s="15" t="s">
        <v>4445</v>
      </c>
      <c r="D4379" s="16" t="s">
        <v>2</v>
      </c>
      <c r="E4379" s="17">
        <v>84.38</v>
      </c>
      <c r="F4379" s="18">
        <v>1.56</v>
      </c>
      <c r="G4379" s="17"/>
      <c r="H4379" s="16"/>
      <c r="I4379" s="16" t="s">
        <v>109</v>
      </c>
      <c r="J4379" s="16" t="s">
        <v>15</v>
      </c>
      <c r="K4379" s="16" t="s">
        <v>4</v>
      </c>
      <c r="L4379" s="19">
        <f>IF(Tabelle1[[#This Row],[Heizleistung (55°C)]]=0,Tabelle1[[#This Row],[Heizleistung (35°C)]],(Tabelle1[[#This Row],[Heizleistung (35°C)]]+Tabelle1[[#This Row],[Heizleistung (55°C)]])/2)</f>
        <v>84.38</v>
      </c>
      <c r="M4379" s="20">
        <f>IF(Tabelle1[[#This Row],[Etas 55°C]]=0,0,(Tabelle1[[#This Row],[Etas 35°C]]*0.8+Tabelle1[[#This Row],[Etas 55°C]]*0.2))*2.5</f>
        <v>0</v>
      </c>
      <c r="N4379" s="21" t="str">
        <f>IF(-(Tabelle1[[#This Row],[80%/20% SCOP]]-5.5)/5.5=1,"n.a.",-(Tabelle1[[#This Row],[80%/20% SCOP]]-5.5)/5.5)</f>
        <v>n.a.</v>
      </c>
    </row>
    <row r="4380" spans="1:14" ht="20.100000000000001" customHeight="1" x14ac:dyDescent="0.25">
      <c r="A4380" s="24">
        <v>16008290</v>
      </c>
      <c r="B4380" s="15" t="s">
        <v>3161</v>
      </c>
      <c r="C4380" s="15" t="s">
        <v>4446</v>
      </c>
      <c r="D4380" s="16" t="s">
        <v>2</v>
      </c>
      <c r="E4380" s="17">
        <v>53.09</v>
      </c>
      <c r="F4380" s="18">
        <v>1.6</v>
      </c>
      <c r="G4380" s="17"/>
      <c r="H4380" s="16"/>
      <c r="I4380" s="16" t="s">
        <v>355</v>
      </c>
      <c r="J4380" s="16" t="s">
        <v>15</v>
      </c>
      <c r="K4380" s="16" t="s">
        <v>4</v>
      </c>
      <c r="L4380" s="19">
        <f>IF(Tabelle1[[#This Row],[Heizleistung (55°C)]]=0,Tabelle1[[#This Row],[Heizleistung (35°C)]],(Tabelle1[[#This Row],[Heizleistung (35°C)]]+Tabelle1[[#This Row],[Heizleistung (55°C)]])/2)</f>
        <v>53.09</v>
      </c>
      <c r="M4380" s="20">
        <f>IF(Tabelle1[[#This Row],[Etas 55°C]]=0,0,(Tabelle1[[#This Row],[Etas 35°C]]*0.8+Tabelle1[[#This Row],[Etas 55°C]]*0.2))*2.5</f>
        <v>0</v>
      </c>
      <c r="N4380" s="21" t="str">
        <f>IF(-(Tabelle1[[#This Row],[80%/20% SCOP]]-5.5)/5.5=1,"n.a.",-(Tabelle1[[#This Row],[80%/20% SCOP]]-5.5)/5.5)</f>
        <v>n.a.</v>
      </c>
    </row>
    <row r="4381" spans="1:14" ht="20.100000000000001" customHeight="1" x14ac:dyDescent="0.25">
      <c r="A4381" s="24">
        <v>16014371</v>
      </c>
      <c r="B4381" s="15" t="s">
        <v>3161</v>
      </c>
      <c r="C4381" s="15" t="s">
        <v>4447</v>
      </c>
      <c r="D4381" s="16" t="s">
        <v>2</v>
      </c>
      <c r="E4381" s="17">
        <v>4</v>
      </c>
      <c r="F4381" s="18">
        <v>1.91</v>
      </c>
      <c r="G4381" s="17">
        <v>3.6</v>
      </c>
      <c r="H4381" s="18">
        <v>1.3</v>
      </c>
      <c r="I4381" s="16" t="s">
        <v>40</v>
      </c>
      <c r="J4381" s="16" t="s">
        <v>4</v>
      </c>
      <c r="K4381" s="16" t="s">
        <v>4</v>
      </c>
      <c r="L4381" s="19">
        <f>IF(Tabelle1[[#This Row],[Heizleistung (55°C)]]=0,Tabelle1[[#This Row],[Heizleistung (35°C)]],(Tabelle1[[#This Row],[Heizleistung (35°C)]]+Tabelle1[[#This Row],[Heizleistung (55°C)]])/2)</f>
        <v>3.8</v>
      </c>
      <c r="M4381" s="20">
        <f>IF(Tabelle1[[#This Row],[Etas 55°C]]=0,0,(Tabelle1[[#This Row],[Etas 35°C]]*0.8+Tabelle1[[#This Row],[Etas 55°C]]*0.2))*2.5</f>
        <v>4.47</v>
      </c>
      <c r="N4381" s="21">
        <f>IF(-(Tabelle1[[#This Row],[80%/20% SCOP]]-5.5)/5.5=1,"n.a.",-(Tabelle1[[#This Row],[80%/20% SCOP]]-5.5)/5.5)</f>
        <v>0.18727272727272731</v>
      </c>
    </row>
    <row r="4382" spans="1:14" ht="20.100000000000001" customHeight="1" x14ac:dyDescent="0.25">
      <c r="A4382" s="24">
        <v>16009061</v>
      </c>
      <c r="B4382" s="15" t="s">
        <v>3161</v>
      </c>
      <c r="C4382" s="15" t="s">
        <v>4448</v>
      </c>
      <c r="D4382" s="16" t="s">
        <v>2</v>
      </c>
      <c r="E4382" s="17">
        <v>5.0999999999999996</v>
      </c>
      <c r="F4382" s="18">
        <v>1.87</v>
      </c>
      <c r="G4382" s="17">
        <v>4.5999999999999996</v>
      </c>
      <c r="H4382" s="18">
        <v>1.32</v>
      </c>
      <c r="I4382" s="16" t="s">
        <v>40</v>
      </c>
      <c r="J4382" s="16" t="s">
        <v>4</v>
      </c>
      <c r="K4382" s="16" t="s">
        <v>4</v>
      </c>
      <c r="L4382" s="19">
        <f>IF(Tabelle1[[#This Row],[Heizleistung (55°C)]]=0,Tabelle1[[#This Row],[Heizleistung (35°C)]],(Tabelle1[[#This Row],[Heizleistung (35°C)]]+Tabelle1[[#This Row],[Heizleistung (55°C)]])/2)</f>
        <v>4.8499999999999996</v>
      </c>
      <c r="M4382" s="20">
        <f>IF(Tabelle1[[#This Row],[Etas 55°C]]=0,0,(Tabelle1[[#This Row],[Etas 35°C]]*0.8+Tabelle1[[#This Row],[Etas 55°C]]*0.2))*2.5</f>
        <v>4.4000000000000004</v>
      </c>
      <c r="N4382" s="21">
        <f>IF(-(Tabelle1[[#This Row],[80%/20% SCOP]]-5.5)/5.5=1,"n.a.",-(Tabelle1[[#This Row],[80%/20% SCOP]]-5.5)/5.5)</f>
        <v>0.19999999999999993</v>
      </c>
    </row>
    <row r="4383" spans="1:14" ht="20.100000000000001" customHeight="1" x14ac:dyDescent="0.25">
      <c r="A4383" s="24">
        <v>16009463</v>
      </c>
      <c r="B4383" s="15" t="s">
        <v>3161</v>
      </c>
      <c r="C4383" s="15" t="s">
        <v>4449</v>
      </c>
      <c r="D4383" s="16" t="s">
        <v>2</v>
      </c>
      <c r="E4383" s="17">
        <v>12</v>
      </c>
      <c r="F4383" s="18">
        <v>1.77</v>
      </c>
      <c r="G4383" s="17">
        <v>12</v>
      </c>
      <c r="H4383" s="18">
        <v>1.34</v>
      </c>
      <c r="I4383" s="16" t="s">
        <v>40</v>
      </c>
      <c r="J4383" s="16" t="s">
        <v>4</v>
      </c>
      <c r="K4383" s="16" t="s">
        <v>4</v>
      </c>
      <c r="L4383" s="19">
        <f>IF(Tabelle1[[#This Row],[Heizleistung (55°C)]]=0,Tabelle1[[#This Row],[Heizleistung (35°C)]],(Tabelle1[[#This Row],[Heizleistung (35°C)]]+Tabelle1[[#This Row],[Heizleistung (55°C)]])/2)</f>
        <v>12</v>
      </c>
      <c r="M4383" s="20">
        <f>IF(Tabelle1[[#This Row],[Etas 55°C]]=0,0,(Tabelle1[[#This Row],[Etas 35°C]]*0.8+Tabelle1[[#This Row],[Etas 55°C]]*0.2))*2.5</f>
        <v>4.2100000000000009</v>
      </c>
      <c r="N4383" s="21">
        <f>IF(-(Tabelle1[[#This Row],[80%/20% SCOP]]-5.5)/5.5=1,"n.a.",-(Tabelle1[[#This Row],[80%/20% SCOP]]-5.5)/5.5)</f>
        <v>0.23454545454545439</v>
      </c>
    </row>
    <row r="4384" spans="1:14" ht="20.100000000000001" customHeight="1" x14ac:dyDescent="0.25">
      <c r="A4384" s="24">
        <v>16014336</v>
      </c>
      <c r="B4384" s="15" t="s">
        <v>3161</v>
      </c>
      <c r="C4384" s="15" t="s">
        <v>4450</v>
      </c>
      <c r="D4384" s="16" t="s">
        <v>2</v>
      </c>
      <c r="E4384" s="17">
        <v>8</v>
      </c>
      <c r="F4384" s="18">
        <v>1.87</v>
      </c>
      <c r="G4384" s="17">
        <v>8</v>
      </c>
      <c r="H4384" s="18">
        <v>1.4</v>
      </c>
      <c r="I4384" s="16" t="s">
        <v>40</v>
      </c>
      <c r="J4384" s="16" t="s">
        <v>4</v>
      </c>
      <c r="K4384" s="16" t="s">
        <v>4</v>
      </c>
      <c r="L4384" s="19">
        <f>IF(Tabelle1[[#This Row],[Heizleistung (55°C)]]=0,Tabelle1[[#This Row],[Heizleistung (35°C)]],(Tabelle1[[#This Row],[Heizleistung (35°C)]]+Tabelle1[[#This Row],[Heizleistung (55°C)]])/2)</f>
        <v>8</v>
      </c>
      <c r="M4384" s="20">
        <f>IF(Tabelle1[[#This Row],[Etas 55°C]]=0,0,(Tabelle1[[#This Row],[Etas 35°C]]*0.8+Tabelle1[[#This Row],[Etas 55°C]]*0.2))*2.5</f>
        <v>4.4400000000000004</v>
      </c>
      <c r="N4384" s="21">
        <f>IF(-(Tabelle1[[#This Row],[80%/20% SCOP]]-5.5)/5.5=1,"n.a.",-(Tabelle1[[#This Row],[80%/20% SCOP]]-5.5)/5.5)</f>
        <v>0.19272727272727266</v>
      </c>
    </row>
    <row r="4385" spans="1:14" ht="20.100000000000001" customHeight="1" x14ac:dyDescent="0.25">
      <c r="A4385" s="24">
        <v>16011076</v>
      </c>
      <c r="B4385" s="15" t="s">
        <v>3161</v>
      </c>
      <c r="C4385" s="15" t="s">
        <v>4451</v>
      </c>
      <c r="D4385" s="16" t="s">
        <v>2</v>
      </c>
      <c r="E4385" s="17">
        <v>14</v>
      </c>
      <c r="F4385" s="18">
        <v>1.78</v>
      </c>
      <c r="G4385" s="17">
        <v>14</v>
      </c>
      <c r="H4385" s="18">
        <v>1.33</v>
      </c>
      <c r="I4385" s="16" t="s">
        <v>40</v>
      </c>
      <c r="J4385" s="16" t="s">
        <v>4</v>
      </c>
      <c r="K4385" s="16" t="s">
        <v>4</v>
      </c>
      <c r="L4385" s="19">
        <f>IF(Tabelle1[[#This Row],[Heizleistung (55°C)]]=0,Tabelle1[[#This Row],[Heizleistung (35°C)]],(Tabelle1[[#This Row],[Heizleistung (35°C)]]+Tabelle1[[#This Row],[Heizleistung (55°C)]])/2)</f>
        <v>14</v>
      </c>
      <c r="M4385" s="20">
        <f>IF(Tabelle1[[#This Row],[Etas 55°C]]=0,0,(Tabelle1[[#This Row],[Etas 35°C]]*0.8+Tabelle1[[#This Row],[Etas 55°C]]*0.2))*2.5</f>
        <v>4.2250000000000005</v>
      </c>
      <c r="N4385" s="21">
        <f>IF(-(Tabelle1[[#This Row],[80%/20% SCOP]]-5.5)/5.5=1,"n.a.",-(Tabelle1[[#This Row],[80%/20% SCOP]]-5.5)/5.5)</f>
        <v>0.23181818181818173</v>
      </c>
    </row>
    <row r="4386" spans="1:14" ht="20.100000000000001" customHeight="1" x14ac:dyDescent="0.25">
      <c r="A4386" s="24">
        <v>16008172</v>
      </c>
      <c r="B4386" s="15" t="s">
        <v>3161</v>
      </c>
      <c r="C4386" s="15" t="s">
        <v>4452</v>
      </c>
      <c r="D4386" s="16" t="s">
        <v>2</v>
      </c>
      <c r="E4386" s="17">
        <v>13.87</v>
      </c>
      <c r="F4386" s="18">
        <v>1.63</v>
      </c>
      <c r="G4386" s="17"/>
      <c r="H4386" s="16"/>
      <c r="I4386" s="16" t="s">
        <v>109</v>
      </c>
      <c r="J4386" s="16" t="s">
        <v>15</v>
      </c>
      <c r="K4386" s="16" t="s">
        <v>4</v>
      </c>
      <c r="L4386" s="19">
        <f>IF(Tabelle1[[#This Row],[Heizleistung (55°C)]]=0,Tabelle1[[#This Row],[Heizleistung (35°C)]],(Tabelle1[[#This Row],[Heizleistung (35°C)]]+Tabelle1[[#This Row],[Heizleistung (55°C)]])/2)</f>
        <v>13.87</v>
      </c>
      <c r="M4386" s="20">
        <f>IF(Tabelle1[[#This Row],[Etas 55°C]]=0,0,(Tabelle1[[#This Row],[Etas 35°C]]*0.8+Tabelle1[[#This Row],[Etas 55°C]]*0.2))*2.5</f>
        <v>0</v>
      </c>
      <c r="N4386" s="21" t="str">
        <f>IF(-(Tabelle1[[#This Row],[80%/20% SCOP]]-5.5)/5.5=1,"n.a.",-(Tabelle1[[#This Row],[80%/20% SCOP]]-5.5)/5.5)</f>
        <v>n.a.</v>
      </c>
    </row>
    <row r="4387" spans="1:14" ht="20.100000000000001" customHeight="1" x14ac:dyDescent="0.25">
      <c r="A4387" s="24">
        <v>16006777</v>
      </c>
      <c r="B4387" s="15" t="s">
        <v>3161</v>
      </c>
      <c r="C4387" s="15" t="s">
        <v>4453</v>
      </c>
      <c r="D4387" s="16" t="s">
        <v>2</v>
      </c>
      <c r="E4387" s="17">
        <v>10</v>
      </c>
      <c r="F4387" s="18">
        <v>1.78</v>
      </c>
      <c r="G4387" s="17">
        <v>10</v>
      </c>
      <c r="H4387" s="18">
        <v>1.35</v>
      </c>
      <c r="I4387" s="16" t="s">
        <v>40</v>
      </c>
      <c r="J4387" s="16" t="s">
        <v>4</v>
      </c>
      <c r="K4387" s="16" t="s">
        <v>4</v>
      </c>
      <c r="L4387" s="19">
        <f>IF(Tabelle1[[#This Row],[Heizleistung (55°C)]]=0,Tabelle1[[#This Row],[Heizleistung (35°C)]],(Tabelle1[[#This Row],[Heizleistung (35°C)]]+Tabelle1[[#This Row],[Heizleistung (55°C)]])/2)</f>
        <v>10</v>
      </c>
      <c r="M4387" s="20">
        <f>IF(Tabelle1[[#This Row],[Etas 55°C]]=0,0,(Tabelle1[[#This Row],[Etas 35°C]]*0.8+Tabelle1[[#This Row],[Etas 55°C]]*0.2))*2.5</f>
        <v>4.2350000000000003</v>
      </c>
      <c r="N4387" s="21">
        <f>IF(-(Tabelle1[[#This Row],[80%/20% SCOP]]-5.5)/5.5=1,"n.a.",-(Tabelle1[[#This Row],[80%/20% SCOP]]-5.5)/5.5)</f>
        <v>0.22999999999999995</v>
      </c>
    </row>
    <row r="4388" spans="1:14" ht="20.100000000000001" customHeight="1" x14ac:dyDescent="0.25">
      <c r="A4388" s="24">
        <v>16008893</v>
      </c>
      <c r="B4388" s="15" t="s">
        <v>3161</v>
      </c>
      <c r="C4388" s="15" t="s">
        <v>4454</v>
      </c>
      <c r="D4388" s="16" t="s">
        <v>2</v>
      </c>
      <c r="E4388" s="17">
        <v>88.07</v>
      </c>
      <c r="F4388" s="18">
        <v>1.45</v>
      </c>
      <c r="G4388" s="17"/>
      <c r="H4388" s="16"/>
      <c r="I4388" s="16" t="s">
        <v>355</v>
      </c>
      <c r="J4388" s="16" t="s">
        <v>15</v>
      </c>
      <c r="K4388" s="16" t="s">
        <v>4</v>
      </c>
      <c r="L4388" s="19">
        <f>IF(Tabelle1[[#This Row],[Heizleistung (55°C)]]=0,Tabelle1[[#This Row],[Heizleistung (35°C)]],(Tabelle1[[#This Row],[Heizleistung (35°C)]]+Tabelle1[[#This Row],[Heizleistung (55°C)]])/2)</f>
        <v>88.07</v>
      </c>
      <c r="M4388" s="20">
        <f>IF(Tabelle1[[#This Row],[Etas 55°C]]=0,0,(Tabelle1[[#This Row],[Etas 35°C]]*0.8+Tabelle1[[#This Row],[Etas 55°C]]*0.2))*2.5</f>
        <v>0</v>
      </c>
      <c r="N4388" s="21" t="str">
        <f>IF(-(Tabelle1[[#This Row],[80%/20% SCOP]]-5.5)/5.5=1,"n.a.",-(Tabelle1[[#This Row],[80%/20% SCOP]]-5.5)/5.5)</f>
        <v>n.a.</v>
      </c>
    </row>
    <row r="4389" spans="1:14" ht="20.100000000000001" customHeight="1" x14ac:dyDescent="0.25">
      <c r="A4389" s="24">
        <v>16014259</v>
      </c>
      <c r="B4389" s="15" t="s">
        <v>3161</v>
      </c>
      <c r="C4389" s="15" t="s">
        <v>4455</v>
      </c>
      <c r="D4389" s="16" t="s">
        <v>2</v>
      </c>
      <c r="E4389" s="17">
        <v>7.8</v>
      </c>
      <c r="F4389" s="18">
        <v>1.82</v>
      </c>
      <c r="G4389" s="17">
        <v>7.5</v>
      </c>
      <c r="H4389" s="18">
        <v>1.34</v>
      </c>
      <c r="I4389" s="16" t="s">
        <v>40</v>
      </c>
      <c r="J4389" s="16" t="s">
        <v>4</v>
      </c>
      <c r="K4389" s="16" t="s">
        <v>4</v>
      </c>
      <c r="L4389" s="19">
        <f>IF(Tabelle1[[#This Row],[Heizleistung (55°C)]]=0,Tabelle1[[#This Row],[Heizleistung (35°C)]],(Tabelle1[[#This Row],[Heizleistung (35°C)]]+Tabelle1[[#This Row],[Heizleistung (55°C)]])/2)</f>
        <v>7.65</v>
      </c>
      <c r="M4389" s="20">
        <f>IF(Tabelle1[[#This Row],[Etas 55°C]]=0,0,(Tabelle1[[#This Row],[Etas 35°C]]*0.8+Tabelle1[[#This Row],[Etas 55°C]]*0.2))*2.5</f>
        <v>4.3100000000000005</v>
      </c>
      <c r="N4389" s="21">
        <f>IF(-(Tabelle1[[#This Row],[80%/20% SCOP]]-5.5)/5.5=1,"n.a.",-(Tabelle1[[#This Row],[80%/20% SCOP]]-5.5)/5.5)</f>
        <v>0.21636363636363629</v>
      </c>
    </row>
    <row r="4390" spans="1:14" ht="20.100000000000001" customHeight="1" x14ac:dyDescent="0.25">
      <c r="A4390" s="24">
        <v>16011405</v>
      </c>
      <c r="B4390" s="15" t="s">
        <v>3161</v>
      </c>
      <c r="C4390" s="15" t="s">
        <v>4456</v>
      </c>
      <c r="D4390" s="16" t="s">
        <v>2</v>
      </c>
      <c r="E4390" s="17">
        <v>5</v>
      </c>
      <c r="F4390" s="18">
        <v>1.79</v>
      </c>
      <c r="G4390" s="17">
        <v>5</v>
      </c>
      <c r="H4390" s="18">
        <v>1.39</v>
      </c>
      <c r="I4390" s="16" t="s">
        <v>3</v>
      </c>
      <c r="J4390" s="16" t="s">
        <v>4</v>
      </c>
      <c r="K4390" s="16" t="s">
        <v>4</v>
      </c>
      <c r="L4390" s="19">
        <f>IF(Tabelle1[[#This Row],[Heizleistung (55°C)]]=0,Tabelle1[[#This Row],[Heizleistung (35°C)]],(Tabelle1[[#This Row],[Heizleistung (35°C)]]+Tabelle1[[#This Row],[Heizleistung (55°C)]])/2)</f>
        <v>5</v>
      </c>
      <c r="M4390" s="20">
        <f>IF(Tabelle1[[#This Row],[Etas 55°C]]=0,0,(Tabelle1[[#This Row],[Etas 35°C]]*0.8+Tabelle1[[#This Row],[Etas 55°C]]*0.2))*2.5</f>
        <v>4.2750000000000004</v>
      </c>
      <c r="N4390" s="21">
        <f>IF(-(Tabelle1[[#This Row],[80%/20% SCOP]]-5.5)/5.5=1,"n.a.",-(Tabelle1[[#This Row],[80%/20% SCOP]]-5.5)/5.5)</f>
        <v>0.22272727272727266</v>
      </c>
    </row>
    <row r="4391" spans="1:14" ht="20.100000000000001" customHeight="1" x14ac:dyDescent="0.25">
      <c r="A4391" s="24">
        <v>16009487</v>
      </c>
      <c r="B4391" s="15" t="s">
        <v>3161</v>
      </c>
      <c r="C4391" s="15" t="s">
        <v>4457</v>
      </c>
      <c r="D4391" s="16" t="s">
        <v>2</v>
      </c>
      <c r="E4391" s="17">
        <v>12</v>
      </c>
      <c r="F4391" s="18">
        <v>1.76</v>
      </c>
      <c r="G4391" s="17">
        <v>12</v>
      </c>
      <c r="H4391" s="18">
        <v>1.28</v>
      </c>
      <c r="I4391" s="16" t="s">
        <v>40</v>
      </c>
      <c r="J4391" s="16" t="s">
        <v>4</v>
      </c>
      <c r="K4391" s="16" t="s">
        <v>4</v>
      </c>
      <c r="L4391" s="19">
        <f>IF(Tabelle1[[#This Row],[Heizleistung (55°C)]]=0,Tabelle1[[#This Row],[Heizleistung (35°C)]],(Tabelle1[[#This Row],[Heizleistung (35°C)]]+Tabelle1[[#This Row],[Heizleistung (55°C)]])/2)</f>
        <v>12</v>
      </c>
      <c r="M4391" s="20">
        <f>IF(Tabelle1[[#This Row],[Etas 55°C]]=0,0,(Tabelle1[[#This Row],[Etas 35°C]]*0.8+Tabelle1[[#This Row],[Etas 55°C]]*0.2))*2.5</f>
        <v>4.16</v>
      </c>
      <c r="N4391" s="21">
        <f>IF(-(Tabelle1[[#This Row],[80%/20% SCOP]]-5.5)/5.5=1,"n.a.",-(Tabelle1[[#This Row],[80%/20% SCOP]]-5.5)/5.5)</f>
        <v>0.24363636363636362</v>
      </c>
    </row>
    <row r="4392" spans="1:14" ht="20.100000000000001" customHeight="1" x14ac:dyDescent="0.25">
      <c r="A4392" s="24">
        <v>16009545</v>
      </c>
      <c r="B4392" s="15" t="s">
        <v>3161</v>
      </c>
      <c r="C4392" s="15" t="s">
        <v>4458</v>
      </c>
      <c r="D4392" s="16" t="s">
        <v>2</v>
      </c>
      <c r="E4392" s="17">
        <v>6</v>
      </c>
      <c r="F4392" s="18">
        <v>1.75</v>
      </c>
      <c r="G4392" s="17">
        <v>6</v>
      </c>
      <c r="H4392" s="18">
        <v>1.3</v>
      </c>
      <c r="I4392" s="16" t="s">
        <v>40</v>
      </c>
      <c r="J4392" s="16" t="s">
        <v>4</v>
      </c>
      <c r="K4392" s="16" t="s">
        <v>4</v>
      </c>
      <c r="L4392" s="19">
        <f>IF(Tabelle1[[#This Row],[Heizleistung (55°C)]]=0,Tabelle1[[#This Row],[Heizleistung (35°C)]],(Tabelle1[[#This Row],[Heizleistung (35°C)]]+Tabelle1[[#This Row],[Heizleistung (55°C)]])/2)</f>
        <v>6</v>
      </c>
      <c r="M4392" s="20">
        <f>IF(Tabelle1[[#This Row],[Etas 55°C]]=0,0,(Tabelle1[[#This Row],[Etas 35°C]]*0.8+Tabelle1[[#This Row],[Etas 55°C]]*0.2))*2.5</f>
        <v>4.1500000000000004</v>
      </c>
      <c r="N4392" s="21">
        <f>IF(-(Tabelle1[[#This Row],[80%/20% SCOP]]-5.5)/5.5=1,"n.a.",-(Tabelle1[[#This Row],[80%/20% SCOP]]-5.5)/5.5)</f>
        <v>0.2454545454545454</v>
      </c>
    </row>
    <row r="4393" spans="1:14" ht="20.100000000000001" customHeight="1" x14ac:dyDescent="0.25">
      <c r="A4393" s="24">
        <v>16008069</v>
      </c>
      <c r="B4393" s="15" t="s">
        <v>3161</v>
      </c>
      <c r="C4393" s="15" t="s">
        <v>4459</v>
      </c>
      <c r="D4393" s="16" t="s">
        <v>2</v>
      </c>
      <c r="E4393" s="17">
        <v>506.83</v>
      </c>
      <c r="F4393" s="18">
        <v>1.52</v>
      </c>
      <c r="G4393" s="17"/>
      <c r="H4393" s="16"/>
      <c r="I4393" s="16" t="s">
        <v>3166</v>
      </c>
      <c r="J4393" s="16" t="s">
        <v>15</v>
      </c>
      <c r="K4393" s="16" t="s">
        <v>4</v>
      </c>
      <c r="L4393" s="19">
        <f>IF(Tabelle1[[#This Row],[Heizleistung (55°C)]]=0,Tabelle1[[#This Row],[Heizleistung (35°C)]],(Tabelle1[[#This Row],[Heizleistung (35°C)]]+Tabelle1[[#This Row],[Heizleistung (55°C)]])/2)</f>
        <v>506.83</v>
      </c>
      <c r="M4393" s="20">
        <f>IF(Tabelle1[[#This Row],[Etas 55°C]]=0,0,(Tabelle1[[#This Row],[Etas 35°C]]*0.8+Tabelle1[[#This Row],[Etas 55°C]]*0.2))*2.5</f>
        <v>0</v>
      </c>
      <c r="N4393" s="21" t="str">
        <f>IF(-(Tabelle1[[#This Row],[80%/20% SCOP]]-5.5)/5.5=1,"n.a.",-(Tabelle1[[#This Row],[80%/20% SCOP]]-5.5)/5.5)</f>
        <v>n.a.</v>
      </c>
    </row>
    <row r="4394" spans="1:14" ht="20.100000000000001" customHeight="1" x14ac:dyDescent="0.25">
      <c r="A4394" s="24">
        <v>16017027</v>
      </c>
      <c r="B4394" s="15" t="s">
        <v>3161</v>
      </c>
      <c r="C4394" s="15" t="s">
        <v>4460</v>
      </c>
      <c r="D4394" s="16" t="s">
        <v>2</v>
      </c>
      <c r="E4394" s="17">
        <v>11</v>
      </c>
      <c r="F4394" s="18">
        <v>1.92</v>
      </c>
      <c r="G4394" s="17">
        <v>11</v>
      </c>
      <c r="H4394" s="18">
        <v>1.42</v>
      </c>
      <c r="I4394" s="16" t="s">
        <v>3</v>
      </c>
      <c r="J4394" s="16" t="s">
        <v>15</v>
      </c>
      <c r="K4394" s="16" t="s">
        <v>4</v>
      </c>
      <c r="L4394" s="19">
        <f>IF(Tabelle1[[#This Row],[Heizleistung (55°C)]]=0,Tabelle1[[#This Row],[Heizleistung (35°C)]],(Tabelle1[[#This Row],[Heizleistung (35°C)]]+Tabelle1[[#This Row],[Heizleistung (55°C)]])/2)</f>
        <v>11</v>
      </c>
      <c r="M4394" s="20">
        <f>IF(Tabelle1[[#This Row],[Etas 55°C]]=0,0,(Tabelle1[[#This Row],[Etas 35°C]]*0.8+Tabelle1[[#This Row],[Etas 55°C]]*0.2))*2.5</f>
        <v>4.55</v>
      </c>
      <c r="N4394" s="21">
        <f>IF(-(Tabelle1[[#This Row],[80%/20% SCOP]]-5.5)/5.5=1,"n.a.",-(Tabelle1[[#This Row],[80%/20% SCOP]]-5.5)/5.5)</f>
        <v>0.17272727272727276</v>
      </c>
    </row>
    <row r="4395" spans="1:14" ht="20.100000000000001" customHeight="1" x14ac:dyDescent="0.25">
      <c r="A4395" s="24">
        <v>16017432</v>
      </c>
      <c r="B4395" s="15" t="s">
        <v>4461</v>
      </c>
      <c r="C4395" s="15" t="s">
        <v>4462</v>
      </c>
      <c r="D4395" s="16" t="s">
        <v>2</v>
      </c>
      <c r="E4395" s="17">
        <v>28.2</v>
      </c>
      <c r="F4395" s="18">
        <v>1.73</v>
      </c>
      <c r="G4395" s="17">
        <v>25.5</v>
      </c>
      <c r="H4395" s="18">
        <v>1.335</v>
      </c>
      <c r="I4395" s="16" t="s">
        <v>3</v>
      </c>
      <c r="J4395" s="16" t="s">
        <v>4</v>
      </c>
      <c r="K4395" s="16" t="s">
        <v>15</v>
      </c>
      <c r="L4395" s="19">
        <f>IF(Tabelle1[[#This Row],[Heizleistung (55°C)]]=0,Tabelle1[[#This Row],[Heizleistung (35°C)]],(Tabelle1[[#This Row],[Heizleistung (35°C)]]+Tabelle1[[#This Row],[Heizleistung (55°C)]])/2)</f>
        <v>26.85</v>
      </c>
      <c r="M4395" s="20">
        <f>IF(Tabelle1[[#This Row],[Etas 55°C]]=0,0,(Tabelle1[[#This Row],[Etas 35°C]]*0.8+Tabelle1[[#This Row],[Etas 55°C]]*0.2))*2.5</f>
        <v>4.1275000000000004</v>
      </c>
      <c r="N4395" s="21">
        <f>IF(-(Tabelle1[[#This Row],[80%/20% SCOP]]-5.5)/5.5=1,"n.a.",-(Tabelle1[[#This Row],[80%/20% SCOP]]-5.5)/5.5)</f>
        <v>0.24954545454545449</v>
      </c>
    </row>
    <row r="4396" spans="1:14" ht="20.100000000000001" customHeight="1" x14ac:dyDescent="0.25">
      <c r="A4396" s="24">
        <v>16017428</v>
      </c>
      <c r="B4396" s="15" t="s">
        <v>4461</v>
      </c>
      <c r="C4396" s="15" t="s">
        <v>4463</v>
      </c>
      <c r="D4396" s="16" t="s">
        <v>2</v>
      </c>
      <c r="E4396" s="17">
        <v>22.5</v>
      </c>
      <c r="F4396" s="18">
        <v>1.6619999999999999</v>
      </c>
      <c r="G4396" s="17">
        <v>20.6</v>
      </c>
      <c r="H4396" s="18">
        <v>1.3320000000000001</v>
      </c>
      <c r="I4396" s="16" t="s">
        <v>3</v>
      </c>
      <c r="J4396" s="16" t="s">
        <v>4</v>
      </c>
      <c r="K4396" s="16" t="s">
        <v>15</v>
      </c>
      <c r="L4396" s="19">
        <f>IF(Tabelle1[[#This Row],[Heizleistung (55°C)]]=0,Tabelle1[[#This Row],[Heizleistung (35°C)]],(Tabelle1[[#This Row],[Heizleistung (35°C)]]+Tabelle1[[#This Row],[Heizleistung (55°C)]])/2)</f>
        <v>21.55</v>
      </c>
      <c r="M4396" s="20">
        <f>IF(Tabelle1[[#This Row],[Etas 55°C]]=0,0,(Tabelle1[[#This Row],[Etas 35°C]]*0.8+Tabelle1[[#This Row],[Etas 55°C]]*0.2))*2.5</f>
        <v>3.99</v>
      </c>
      <c r="N4396" s="21">
        <f>IF(-(Tabelle1[[#This Row],[80%/20% SCOP]]-5.5)/5.5=1,"n.a.",-(Tabelle1[[#This Row],[80%/20% SCOP]]-5.5)/5.5)</f>
        <v>0.27454545454545448</v>
      </c>
    </row>
    <row r="4397" spans="1:14" ht="20.100000000000001" customHeight="1" x14ac:dyDescent="0.25">
      <c r="A4397" s="24">
        <v>16017422</v>
      </c>
      <c r="B4397" s="15" t="s">
        <v>4461</v>
      </c>
      <c r="C4397" s="15" t="s">
        <v>4464</v>
      </c>
      <c r="D4397" s="16" t="s">
        <v>2</v>
      </c>
      <c r="E4397" s="17">
        <v>10.9</v>
      </c>
      <c r="F4397" s="18">
        <v>1.5669999999999999</v>
      </c>
      <c r="G4397" s="17">
        <v>10.199999999999999</v>
      </c>
      <c r="H4397" s="18">
        <v>1.282</v>
      </c>
      <c r="I4397" s="16" t="s">
        <v>3</v>
      </c>
      <c r="J4397" s="16" t="s">
        <v>4</v>
      </c>
      <c r="K4397" s="16" t="s">
        <v>15</v>
      </c>
      <c r="L4397" s="19">
        <f>IF(Tabelle1[[#This Row],[Heizleistung (55°C)]]=0,Tabelle1[[#This Row],[Heizleistung (35°C)]],(Tabelle1[[#This Row],[Heizleistung (35°C)]]+Tabelle1[[#This Row],[Heizleistung (55°C)]])/2)</f>
        <v>10.55</v>
      </c>
      <c r="M4397" s="20">
        <f>IF(Tabelle1[[#This Row],[Etas 55°C]]=0,0,(Tabelle1[[#This Row],[Etas 35°C]]*0.8+Tabelle1[[#This Row],[Etas 55°C]]*0.2))*2.5</f>
        <v>3.7749999999999999</v>
      </c>
      <c r="N4397" s="21">
        <f>IF(-(Tabelle1[[#This Row],[80%/20% SCOP]]-5.5)/5.5=1,"n.a.",-(Tabelle1[[#This Row],[80%/20% SCOP]]-5.5)/5.5)</f>
        <v>0.31363636363636366</v>
      </c>
    </row>
    <row r="4398" spans="1:14" ht="20.100000000000001" customHeight="1" x14ac:dyDescent="0.25">
      <c r="A4398" s="24">
        <v>16017453</v>
      </c>
      <c r="B4398" s="15" t="s">
        <v>4461</v>
      </c>
      <c r="C4398" s="15" t="s">
        <v>4465</v>
      </c>
      <c r="D4398" s="16" t="s">
        <v>2</v>
      </c>
      <c r="E4398" s="17">
        <v>48.1</v>
      </c>
      <c r="F4398" s="18">
        <v>1.5469999999999999</v>
      </c>
      <c r="G4398" s="17"/>
      <c r="H4398" s="16"/>
      <c r="I4398" s="16" t="s">
        <v>355</v>
      </c>
      <c r="J4398" s="16" t="s">
        <v>4</v>
      </c>
      <c r="K4398" s="16" t="s">
        <v>15</v>
      </c>
      <c r="L4398" s="19">
        <f>IF(Tabelle1[[#This Row],[Heizleistung (55°C)]]=0,Tabelle1[[#This Row],[Heizleistung (35°C)]],(Tabelle1[[#This Row],[Heizleistung (35°C)]]+Tabelle1[[#This Row],[Heizleistung (55°C)]])/2)</f>
        <v>48.1</v>
      </c>
      <c r="M4398" s="20">
        <f>IF(Tabelle1[[#This Row],[Etas 55°C]]=0,0,(Tabelle1[[#This Row],[Etas 35°C]]*0.8+Tabelle1[[#This Row],[Etas 55°C]]*0.2))*2.5</f>
        <v>0</v>
      </c>
      <c r="N4398" s="21" t="str">
        <f>IF(-(Tabelle1[[#This Row],[80%/20% SCOP]]-5.5)/5.5=1,"n.a.",-(Tabelle1[[#This Row],[80%/20% SCOP]]-5.5)/5.5)</f>
        <v>n.a.</v>
      </c>
    </row>
    <row r="4399" spans="1:14" ht="20.100000000000001" customHeight="1" x14ac:dyDescent="0.25">
      <c r="A4399" s="24">
        <v>16017434</v>
      </c>
      <c r="B4399" s="15" t="s">
        <v>4461</v>
      </c>
      <c r="C4399" s="15" t="s">
        <v>4466</v>
      </c>
      <c r="D4399" s="16" t="s">
        <v>2</v>
      </c>
      <c r="E4399" s="17">
        <v>32.700000000000003</v>
      </c>
      <c r="F4399" s="18">
        <v>1.6839999999999999</v>
      </c>
      <c r="G4399" s="17">
        <v>29.8</v>
      </c>
      <c r="H4399" s="18">
        <v>1.3180000000000001</v>
      </c>
      <c r="I4399" s="16" t="s">
        <v>3</v>
      </c>
      <c r="J4399" s="16" t="s">
        <v>4</v>
      </c>
      <c r="K4399" s="16" t="s">
        <v>15</v>
      </c>
      <c r="L4399" s="19">
        <f>IF(Tabelle1[[#This Row],[Heizleistung (55°C)]]=0,Tabelle1[[#This Row],[Heizleistung (35°C)]],(Tabelle1[[#This Row],[Heizleistung (35°C)]]+Tabelle1[[#This Row],[Heizleistung (55°C)]])/2)</f>
        <v>31.25</v>
      </c>
      <c r="M4399" s="20">
        <f>IF(Tabelle1[[#This Row],[Etas 55°C]]=0,0,(Tabelle1[[#This Row],[Etas 35°C]]*0.8+Tabelle1[[#This Row],[Etas 55°C]]*0.2))*2.5</f>
        <v>4.0270000000000001</v>
      </c>
      <c r="N4399" s="21">
        <f>IF(-(Tabelle1[[#This Row],[80%/20% SCOP]]-5.5)/5.5=1,"n.a.",-(Tabelle1[[#This Row],[80%/20% SCOP]]-5.5)/5.5)</f>
        <v>0.26781818181818179</v>
      </c>
    </row>
    <row r="4400" spans="1:14" ht="20.100000000000001" customHeight="1" x14ac:dyDescent="0.25">
      <c r="A4400" s="24">
        <v>16017446</v>
      </c>
      <c r="B4400" s="15" t="s">
        <v>4461</v>
      </c>
      <c r="C4400" s="15" t="s">
        <v>4467</v>
      </c>
      <c r="D4400" s="16" t="s">
        <v>2</v>
      </c>
      <c r="E4400" s="17">
        <v>18.600000000000001</v>
      </c>
      <c r="F4400" s="18">
        <v>1.56</v>
      </c>
      <c r="G4400" s="17"/>
      <c r="H4400" s="16"/>
      <c r="I4400" s="16" t="s">
        <v>355</v>
      </c>
      <c r="J4400" s="16" t="s">
        <v>4</v>
      </c>
      <c r="K4400" s="16" t="s">
        <v>15</v>
      </c>
      <c r="L4400" s="19">
        <f>IF(Tabelle1[[#This Row],[Heizleistung (55°C)]]=0,Tabelle1[[#This Row],[Heizleistung (35°C)]],(Tabelle1[[#This Row],[Heizleistung (35°C)]]+Tabelle1[[#This Row],[Heizleistung (55°C)]])/2)</f>
        <v>18.600000000000001</v>
      </c>
      <c r="M4400" s="20">
        <f>IF(Tabelle1[[#This Row],[Etas 55°C]]=0,0,(Tabelle1[[#This Row],[Etas 35°C]]*0.8+Tabelle1[[#This Row],[Etas 55°C]]*0.2))*2.5</f>
        <v>0</v>
      </c>
      <c r="N4400" s="21" t="str">
        <f>IF(-(Tabelle1[[#This Row],[80%/20% SCOP]]-5.5)/5.5=1,"n.a.",-(Tabelle1[[#This Row],[80%/20% SCOP]]-5.5)/5.5)</f>
        <v>n.a.</v>
      </c>
    </row>
    <row r="4401" spans="1:14" ht="20.100000000000001" customHeight="1" x14ac:dyDescent="0.25">
      <c r="A4401" s="24">
        <v>16017442</v>
      </c>
      <c r="B4401" s="15" t="s">
        <v>4461</v>
      </c>
      <c r="C4401" s="15" t="s">
        <v>4468</v>
      </c>
      <c r="D4401" s="16" t="s">
        <v>2</v>
      </c>
      <c r="E4401" s="17">
        <v>51.9</v>
      </c>
      <c r="F4401" s="18">
        <v>1.64</v>
      </c>
      <c r="G4401" s="17">
        <v>48.4</v>
      </c>
      <c r="H4401" s="18">
        <v>1.3460000000000001</v>
      </c>
      <c r="I4401" s="16" t="s">
        <v>3</v>
      </c>
      <c r="J4401" s="16" t="s">
        <v>4</v>
      </c>
      <c r="K4401" s="16" t="s">
        <v>15</v>
      </c>
      <c r="L4401" s="19">
        <f>IF(Tabelle1[[#This Row],[Heizleistung (55°C)]]=0,Tabelle1[[#This Row],[Heizleistung (35°C)]],(Tabelle1[[#This Row],[Heizleistung (35°C)]]+Tabelle1[[#This Row],[Heizleistung (55°C)]])/2)</f>
        <v>50.15</v>
      </c>
      <c r="M4401" s="20">
        <f>IF(Tabelle1[[#This Row],[Etas 55°C]]=0,0,(Tabelle1[[#This Row],[Etas 35°C]]*0.8+Tabelle1[[#This Row],[Etas 55°C]]*0.2))*2.5</f>
        <v>3.9530000000000003</v>
      </c>
      <c r="N4401" s="21">
        <f>IF(-(Tabelle1[[#This Row],[80%/20% SCOP]]-5.5)/5.5=1,"n.a.",-(Tabelle1[[#This Row],[80%/20% SCOP]]-5.5)/5.5)</f>
        <v>0.28127272727272723</v>
      </c>
    </row>
    <row r="4402" spans="1:14" ht="20.100000000000001" customHeight="1" x14ac:dyDescent="0.25">
      <c r="A4402" s="24">
        <v>16017444</v>
      </c>
      <c r="B4402" s="15" t="s">
        <v>4461</v>
      </c>
      <c r="C4402" s="15" t="s">
        <v>4469</v>
      </c>
      <c r="D4402" s="16" t="s">
        <v>2</v>
      </c>
      <c r="E4402" s="17">
        <v>51.9</v>
      </c>
      <c r="F4402" s="18">
        <v>1.64</v>
      </c>
      <c r="G4402" s="17">
        <v>48.4</v>
      </c>
      <c r="H4402" s="18">
        <v>1.3460000000000001</v>
      </c>
      <c r="I4402" s="16" t="s">
        <v>3</v>
      </c>
      <c r="J4402" s="16" t="s">
        <v>4</v>
      </c>
      <c r="K4402" s="16" t="s">
        <v>15</v>
      </c>
      <c r="L4402" s="19">
        <f>IF(Tabelle1[[#This Row],[Heizleistung (55°C)]]=0,Tabelle1[[#This Row],[Heizleistung (35°C)]],(Tabelle1[[#This Row],[Heizleistung (35°C)]]+Tabelle1[[#This Row],[Heizleistung (55°C)]])/2)</f>
        <v>50.15</v>
      </c>
      <c r="M4402" s="20">
        <f>IF(Tabelle1[[#This Row],[Etas 55°C]]=0,0,(Tabelle1[[#This Row],[Etas 35°C]]*0.8+Tabelle1[[#This Row],[Etas 55°C]]*0.2))*2.5</f>
        <v>3.9530000000000003</v>
      </c>
      <c r="N4402" s="21">
        <f>IF(-(Tabelle1[[#This Row],[80%/20% SCOP]]-5.5)/5.5=1,"n.a.",-(Tabelle1[[#This Row],[80%/20% SCOP]]-5.5)/5.5)</f>
        <v>0.28127272727272723</v>
      </c>
    </row>
    <row r="4403" spans="1:14" ht="20.100000000000001" customHeight="1" x14ac:dyDescent="0.25">
      <c r="A4403" s="24">
        <v>16017430</v>
      </c>
      <c r="B4403" s="15" t="s">
        <v>4461</v>
      </c>
      <c r="C4403" s="15" t="s">
        <v>4470</v>
      </c>
      <c r="D4403" s="16" t="s">
        <v>2</v>
      </c>
      <c r="E4403" s="17">
        <v>28.2</v>
      </c>
      <c r="F4403" s="18">
        <v>1.73</v>
      </c>
      <c r="G4403" s="17">
        <v>25.5</v>
      </c>
      <c r="H4403" s="18">
        <v>1.335</v>
      </c>
      <c r="I4403" s="16" t="s">
        <v>3</v>
      </c>
      <c r="J4403" s="16" t="s">
        <v>4</v>
      </c>
      <c r="K4403" s="16" t="s">
        <v>15</v>
      </c>
      <c r="L4403" s="19">
        <f>IF(Tabelle1[[#This Row],[Heizleistung (55°C)]]=0,Tabelle1[[#This Row],[Heizleistung (35°C)]],(Tabelle1[[#This Row],[Heizleistung (35°C)]]+Tabelle1[[#This Row],[Heizleistung (55°C)]])/2)</f>
        <v>26.85</v>
      </c>
      <c r="M4403" s="20">
        <f>IF(Tabelle1[[#This Row],[Etas 55°C]]=0,0,(Tabelle1[[#This Row],[Etas 35°C]]*0.8+Tabelle1[[#This Row],[Etas 55°C]]*0.2))*2.5</f>
        <v>4.1275000000000004</v>
      </c>
      <c r="N4403" s="21">
        <f>IF(-(Tabelle1[[#This Row],[80%/20% SCOP]]-5.5)/5.5=1,"n.a.",-(Tabelle1[[#This Row],[80%/20% SCOP]]-5.5)/5.5)</f>
        <v>0.24954545454545449</v>
      </c>
    </row>
    <row r="4404" spans="1:14" ht="20.100000000000001" customHeight="1" x14ac:dyDescent="0.25">
      <c r="A4404" s="24">
        <v>16017440</v>
      </c>
      <c r="B4404" s="15" t="s">
        <v>4461</v>
      </c>
      <c r="C4404" s="15" t="s">
        <v>4471</v>
      </c>
      <c r="D4404" s="16" t="s">
        <v>2</v>
      </c>
      <c r="E4404" s="17">
        <v>43.7</v>
      </c>
      <c r="F4404" s="18">
        <v>1.72</v>
      </c>
      <c r="G4404" s="17">
        <v>40.6</v>
      </c>
      <c r="H4404" s="18">
        <v>1.393</v>
      </c>
      <c r="I4404" s="16" t="s">
        <v>3</v>
      </c>
      <c r="J4404" s="16" t="s">
        <v>4</v>
      </c>
      <c r="K4404" s="16" t="s">
        <v>15</v>
      </c>
      <c r="L4404" s="19">
        <f>IF(Tabelle1[[#This Row],[Heizleistung (55°C)]]=0,Tabelle1[[#This Row],[Heizleistung (35°C)]],(Tabelle1[[#This Row],[Heizleistung (35°C)]]+Tabelle1[[#This Row],[Heizleistung (55°C)]])/2)</f>
        <v>42.150000000000006</v>
      </c>
      <c r="M4404" s="20">
        <f>IF(Tabelle1[[#This Row],[Etas 55°C]]=0,0,(Tabelle1[[#This Row],[Etas 35°C]]*0.8+Tabelle1[[#This Row],[Etas 55°C]]*0.2))*2.5</f>
        <v>4.1364999999999998</v>
      </c>
      <c r="N4404" s="21">
        <f>IF(-(Tabelle1[[#This Row],[80%/20% SCOP]]-5.5)/5.5=1,"n.a.",-(Tabelle1[[#This Row],[80%/20% SCOP]]-5.5)/5.5)</f>
        <v>0.24790909090909094</v>
      </c>
    </row>
    <row r="4405" spans="1:14" ht="20.100000000000001" customHeight="1" x14ac:dyDescent="0.25">
      <c r="A4405" s="24">
        <v>16017435</v>
      </c>
      <c r="B4405" s="15" t="s">
        <v>4461</v>
      </c>
      <c r="C4405" s="15" t="s">
        <v>4472</v>
      </c>
      <c r="D4405" s="16" t="s">
        <v>2</v>
      </c>
      <c r="E4405" s="17">
        <v>32.700000000000003</v>
      </c>
      <c r="F4405" s="18">
        <v>1.6839999999999999</v>
      </c>
      <c r="G4405" s="17">
        <v>29.8</v>
      </c>
      <c r="H4405" s="18">
        <v>1.3180000000000001</v>
      </c>
      <c r="I4405" s="16" t="s">
        <v>3</v>
      </c>
      <c r="J4405" s="16" t="s">
        <v>4</v>
      </c>
      <c r="K4405" s="16" t="s">
        <v>15</v>
      </c>
      <c r="L4405" s="19">
        <f>IF(Tabelle1[[#This Row],[Heizleistung (55°C)]]=0,Tabelle1[[#This Row],[Heizleistung (35°C)]],(Tabelle1[[#This Row],[Heizleistung (35°C)]]+Tabelle1[[#This Row],[Heizleistung (55°C)]])/2)</f>
        <v>31.25</v>
      </c>
      <c r="M4405" s="20">
        <f>IF(Tabelle1[[#This Row],[Etas 55°C]]=0,0,(Tabelle1[[#This Row],[Etas 35°C]]*0.8+Tabelle1[[#This Row],[Etas 55°C]]*0.2))*2.5</f>
        <v>4.0270000000000001</v>
      </c>
      <c r="N4405" s="21">
        <f>IF(-(Tabelle1[[#This Row],[80%/20% SCOP]]-5.5)/5.5=1,"n.a.",-(Tabelle1[[#This Row],[80%/20% SCOP]]-5.5)/5.5)</f>
        <v>0.26781818181818179</v>
      </c>
    </row>
    <row r="4406" spans="1:14" ht="20.100000000000001" customHeight="1" x14ac:dyDescent="0.25">
      <c r="A4406" s="24">
        <v>16017425</v>
      </c>
      <c r="B4406" s="15" t="s">
        <v>4461</v>
      </c>
      <c r="C4406" s="15" t="s">
        <v>4473</v>
      </c>
      <c r="D4406" s="16" t="s">
        <v>2</v>
      </c>
      <c r="E4406" s="17">
        <v>10.9</v>
      </c>
      <c r="F4406" s="18">
        <v>1.6259999999999999</v>
      </c>
      <c r="G4406" s="17">
        <v>10.199999999999999</v>
      </c>
      <c r="H4406" s="18">
        <v>1.2829999999999999</v>
      </c>
      <c r="I4406" s="16" t="s">
        <v>3</v>
      </c>
      <c r="J4406" s="16" t="s">
        <v>4</v>
      </c>
      <c r="K4406" s="16" t="s">
        <v>15</v>
      </c>
      <c r="L4406" s="19">
        <f>IF(Tabelle1[[#This Row],[Heizleistung (55°C)]]=0,Tabelle1[[#This Row],[Heizleistung (35°C)]],(Tabelle1[[#This Row],[Heizleistung (35°C)]]+Tabelle1[[#This Row],[Heizleistung (55°C)]])/2)</f>
        <v>10.55</v>
      </c>
      <c r="M4406" s="20">
        <f>IF(Tabelle1[[#This Row],[Etas 55°C]]=0,0,(Tabelle1[[#This Row],[Etas 35°C]]*0.8+Tabelle1[[#This Row],[Etas 55°C]]*0.2))*2.5</f>
        <v>3.8934999999999995</v>
      </c>
      <c r="N4406" s="21">
        <f>IF(-(Tabelle1[[#This Row],[80%/20% SCOP]]-5.5)/5.5=1,"n.a.",-(Tabelle1[[#This Row],[80%/20% SCOP]]-5.5)/5.5)</f>
        <v>0.29209090909090918</v>
      </c>
    </row>
    <row r="4407" spans="1:14" ht="20.100000000000001" customHeight="1" x14ac:dyDescent="0.25">
      <c r="A4407" s="24">
        <v>16017420</v>
      </c>
      <c r="B4407" s="15" t="s">
        <v>4461</v>
      </c>
      <c r="C4407" s="15" t="s">
        <v>4474</v>
      </c>
      <c r="D4407" s="16" t="s">
        <v>2</v>
      </c>
      <c r="E4407" s="17">
        <v>6.6</v>
      </c>
      <c r="F4407" s="18">
        <v>1.645</v>
      </c>
      <c r="G4407" s="17">
        <v>6.1</v>
      </c>
      <c r="H4407" s="18">
        <v>1.2929999999999999</v>
      </c>
      <c r="I4407" s="16" t="s">
        <v>3</v>
      </c>
      <c r="J4407" s="16" t="s">
        <v>4</v>
      </c>
      <c r="K4407" s="16" t="s">
        <v>15</v>
      </c>
      <c r="L4407" s="19">
        <f>IF(Tabelle1[[#This Row],[Heizleistung (55°C)]]=0,Tabelle1[[#This Row],[Heizleistung (35°C)]],(Tabelle1[[#This Row],[Heizleistung (35°C)]]+Tabelle1[[#This Row],[Heizleistung (55°C)]])/2)</f>
        <v>6.35</v>
      </c>
      <c r="M4407" s="20">
        <f>IF(Tabelle1[[#This Row],[Etas 55°C]]=0,0,(Tabelle1[[#This Row],[Etas 35°C]]*0.8+Tabelle1[[#This Row],[Etas 55°C]]*0.2))*2.5</f>
        <v>3.9365000000000001</v>
      </c>
      <c r="N4407" s="21">
        <f>IF(-(Tabelle1[[#This Row],[80%/20% SCOP]]-5.5)/5.5=1,"n.a.",-(Tabelle1[[#This Row],[80%/20% SCOP]]-5.5)/5.5)</f>
        <v>0.28427272727272723</v>
      </c>
    </row>
    <row r="4408" spans="1:14" ht="20.100000000000001" customHeight="1" x14ac:dyDescent="0.25">
      <c r="A4408" s="24">
        <v>16017454</v>
      </c>
      <c r="B4408" s="15" t="s">
        <v>4461</v>
      </c>
      <c r="C4408" s="15" t="s">
        <v>4475</v>
      </c>
      <c r="D4408" s="16" t="s">
        <v>2</v>
      </c>
      <c r="E4408" s="17">
        <v>48.1</v>
      </c>
      <c r="F4408" s="18">
        <v>1.5469999999999999</v>
      </c>
      <c r="G4408" s="17"/>
      <c r="H4408" s="16"/>
      <c r="I4408" s="16" t="s">
        <v>355</v>
      </c>
      <c r="J4408" s="16" t="s">
        <v>4</v>
      </c>
      <c r="K4408" s="16" t="s">
        <v>15</v>
      </c>
      <c r="L4408" s="19">
        <f>IF(Tabelle1[[#This Row],[Heizleistung (55°C)]]=0,Tabelle1[[#This Row],[Heizleistung (35°C)]],(Tabelle1[[#This Row],[Heizleistung (35°C)]]+Tabelle1[[#This Row],[Heizleistung (55°C)]])/2)</f>
        <v>48.1</v>
      </c>
      <c r="M4408" s="20">
        <f>IF(Tabelle1[[#This Row],[Etas 55°C]]=0,0,(Tabelle1[[#This Row],[Etas 35°C]]*0.8+Tabelle1[[#This Row],[Etas 55°C]]*0.2))*2.5</f>
        <v>0</v>
      </c>
      <c r="N4408" s="21" t="str">
        <f>IF(-(Tabelle1[[#This Row],[80%/20% SCOP]]-5.5)/5.5=1,"n.a.",-(Tabelle1[[#This Row],[80%/20% SCOP]]-5.5)/5.5)</f>
        <v>n.a.</v>
      </c>
    </row>
    <row r="4409" spans="1:14" ht="20.100000000000001" customHeight="1" x14ac:dyDescent="0.25">
      <c r="A4409" s="24">
        <v>16017424</v>
      </c>
      <c r="B4409" s="15" t="s">
        <v>4461</v>
      </c>
      <c r="C4409" s="15" t="s">
        <v>4476</v>
      </c>
      <c r="D4409" s="16" t="s">
        <v>2</v>
      </c>
      <c r="E4409" s="17">
        <v>10.9</v>
      </c>
      <c r="F4409" s="18">
        <v>1.577</v>
      </c>
      <c r="G4409" s="17">
        <v>10.199999999999999</v>
      </c>
      <c r="H4409" s="18">
        <v>1.29</v>
      </c>
      <c r="I4409" s="16" t="s">
        <v>3</v>
      </c>
      <c r="J4409" s="16" t="s">
        <v>4</v>
      </c>
      <c r="K4409" s="16" t="s">
        <v>15</v>
      </c>
      <c r="L4409" s="19">
        <f>IF(Tabelle1[[#This Row],[Heizleistung (55°C)]]=0,Tabelle1[[#This Row],[Heizleistung (35°C)]],(Tabelle1[[#This Row],[Heizleistung (35°C)]]+Tabelle1[[#This Row],[Heizleistung (55°C)]])/2)</f>
        <v>10.55</v>
      </c>
      <c r="M4409" s="20">
        <f>IF(Tabelle1[[#This Row],[Etas 55°C]]=0,0,(Tabelle1[[#This Row],[Etas 35°C]]*0.8+Tabelle1[[#This Row],[Etas 55°C]]*0.2))*2.5</f>
        <v>3.7990000000000004</v>
      </c>
      <c r="N4409" s="21">
        <f>IF(-(Tabelle1[[#This Row],[80%/20% SCOP]]-5.5)/5.5=1,"n.a.",-(Tabelle1[[#This Row],[80%/20% SCOP]]-5.5)/5.5)</f>
        <v>0.3092727272727272</v>
      </c>
    </row>
    <row r="4410" spans="1:14" ht="20.100000000000001" customHeight="1" x14ac:dyDescent="0.25">
      <c r="A4410" s="24">
        <v>16017429</v>
      </c>
      <c r="B4410" s="15" t="s">
        <v>4461</v>
      </c>
      <c r="C4410" s="15" t="s">
        <v>4477</v>
      </c>
      <c r="D4410" s="16" t="s">
        <v>2</v>
      </c>
      <c r="E4410" s="17">
        <v>22.5</v>
      </c>
      <c r="F4410" s="18">
        <v>1.74</v>
      </c>
      <c r="G4410" s="17">
        <v>20.6</v>
      </c>
      <c r="H4410" s="18">
        <v>1.3280000000000001</v>
      </c>
      <c r="I4410" s="16" t="s">
        <v>3</v>
      </c>
      <c r="J4410" s="16" t="s">
        <v>4</v>
      </c>
      <c r="K4410" s="16" t="s">
        <v>15</v>
      </c>
      <c r="L4410" s="19">
        <f>IF(Tabelle1[[#This Row],[Heizleistung (55°C)]]=0,Tabelle1[[#This Row],[Heizleistung (35°C)]],(Tabelle1[[#This Row],[Heizleistung (35°C)]]+Tabelle1[[#This Row],[Heizleistung (55°C)]])/2)</f>
        <v>21.55</v>
      </c>
      <c r="M4410" s="20">
        <f>IF(Tabelle1[[#This Row],[Etas 55°C]]=0,0,(Tabelle1[[#This Row],[Etas 35°C]]*0.8+Tabelle1[[#This Row],[Etas 55°C]]*0.2))*2.5</f>
        <v>4.1440000000000001</v>
      </c>
      <c r="N4410" s="21">
        <f>IF(-(Tabelle1[[#This Row],[80%/20% SCOP]]-5.5)/5.5=1,"n.a.",-(Tabelle1[[#This Row],[80%/20% SCOP]]-5.5)/5.5)</f>
        <v>0.24654545454545451</v>
      </c>
    </row>
    <row r="4411" spans="1:14" ht="20.100000000000001" customHeight="1" x14ac:dyDescent="0.25">
      <c r="A4411" s="24">
        <v>16017426</v>
      </c>
      <c r="B4411" s="15" t="s">
        <v>4461</v>
      </c>
      <c r="C4411" s="15" t="s">
        <v>4478</v>
      </c>
      <c r="D4411" s="16" t="s">
        <v>2</v>
      </c>
      <c r="E4411" s="17">
        <v>16.100000000000001</v>
      </c>
      <c r="F4411" s="18">
        <v>1.62</v>
      </c>
      <c r="G4411" s="17">
        <v>14.3</v>
      </c>
      <c r="H4411" s="18">
        <v>1.2709999999999999</v>
      </c>
      <c r="I4411" s="16" t="s">
        <v>3</v>
      </c>
      <c r="J4411" s="16" t="s">
        <v>4</v>
      </c>
      <c r="K4411" s="16" t="s">
        <v>15</v>
      </c>
      <c r="L4411" s="19">
        <f>IF(Tabelle1[[#This Row],[Heizleistung (55°C)]]=0,Tabelle1[[#This Row],[Heizleistung (35°C)]],(Tabelle1[[#This Row],[Heizleistung (35°C)]]+Tabelle1[[#This Row],[Heizleistung (55°C)]])/2)</f>
        <v>15.200000000000001</v>
      </c>
      <c r="M4411" s="20">
        <f>IF(Tabelle1[[#This Row],[Etas 55°C]]=0,0,(Tabelle1[[#This Row],[Etas 35°C]]*0.8+Tabelle1[[#This Row],[Etas 55°C]]*0.2))*2.5</f>
        <v>3.8755000000000006</v>
      </c>
      <c r="N4411" s="21">
        <f>IF(-(Tabelle1[[#This Row],[80%/20% SCOP]]-5.5)/5.5=1,"n.a.",-(Tabelle1[[#This Row],[80%/20% SCOP]]-5.5)/5.5)</f>
        <v>0.29536363636363627</v>
      </c>
    </row>
    <row r="4412" spans="1:14" ht="20.100000000000001" customHeight="1" x14ac:dyDescent="0.25">
      <c r="A4412" s="24">
        <v>16017439</v>
      </c>
      <c r="B4412" s="15" t="s">
        <v>4461</v>
      </c>
      <c r="C4412" s="15" t="s">
        <v>4479</v>
      </c>
      <c r="D4412" s="16" t="s">
        <v>2</v>
      </c>
      <c r="E4412" s="17">
        <v>43.7</v>
      </c>
      <c r="F4412" s="18">
        <v>1.72</v>
      </c>
      <c r="G4412" s="17">
        <v>40.6</v>
      </c>
      <c r="H4412" s="18">
        <v>1.393</v>
      </c>
      <c r="I4412" s="16" t="s">
        <v>3</v>
      </c>
      <c r="J4412" s="16" t="s">
        <v>4</v>
      </c>
      <c r="K4412" s="16" t="s">
        <v>15</v>
      </c>
      <c r="L4412" s="19">
        <f>IF(Tabelle1[[#This Row],[Heizleistung (55°C)]]=0,Tabelle1[[#This Row],[Heizleistung (35°C)]],(Tabelle1[[#This Row],[Heizleistung (35°C)]]+Tabelle1[[#This Row],[Heizleistung (55°C)]])/2)</f>
        <v>42.150000000000006</v>
      </c>
      <c r="M4412" s="20">
        <f>IF(Tabelle1[[#This Row],[Etas 55°C]]=0,0,(Tabelle1[[#This Row],[Etas 35°C]]*0.8+Tabelle1[[#This Row],[Etas 55°C]]*0.2))*2.5</f>
        <v>4.1364999999999998</v>
      </c>
      <c r="N4412" s="21">
        <f>IF(-(Tabelle1[[#This Row],[80%/20% SCOP]]-5.5)/5.5=1,"n.a.",-(Tabelle1[[#This Row],[80%/20% SCOP]]-5.5)/5.5)</f>
        <v>0.24790909090909094</v>
      </c>
    </row>
    <row r="4413" spans="1:14" ht="20.100000000000001" customHeight="1" x14ac:dyDescent="0.25">
      <c r="A4413" s="24">
        <v>16017448</v>
      </c>
      <c r="B4413" s="15" t="s">
        <v>4461</v>
      </c>
      <c r="C4413" s="15" t="s">
        <v>4480</v>
      </c>
      <c r="D4413" s="16" t="s">
        <v>2</v>
      </c>
      <c r="E4413" s="17">
        <v>23.6</v>
      </c>
      <c r="F4413" s="18">
        <v>1.619</v>
      </c>
      <c r="G4413" s="17"/>
      <c r="H4413" s="16"/>
      <c r="I4413" s="16" t="s">
        <v>355</v>
      </c>
      <c r="J4413" s="16" t="s">
        <v>4</v>
      </c>
      <c r="K4413" s="16" t="s">
        <v>15</v>
      </c>
      <c r="L4413" s="19">
        <f>IF(Tabelle1[[#This Row],[Heizleistung (55°C)]]=0,Tabelle1[[#This Row],[Heizleistung (35°C)]],(Tabelle1[[#This Row],[Heizleistung (35°C)]]+Tabelle1[[#This Row],[Heizleistung (55°C)]])/2)</f>
        <v>23.6</v>
      </c>
      <c r="M4413" s="20">
        <f>IF(Tabelle1[[#This Row],[Etas 55°C]]=0,0,(Tabelle1[[#This Row],[Etas 35°C]]*0.8+Tabelle1[[#This Row],[Etas 55°C]]*0.2))*2.5</f>
        <v>0</v>
      </c>
      <c r="N4413" s="21" t="str">
        <f>IF(-(Tabelle1[[#This Row],[80%/20% SCOP]]-5.5)/5.5=1,"n.a.",-(Tabelle1[[#This Row],[80%/20% SCOP]]-5.5)/5.5)</f>
        <v>n.a.</v>
      </c>
    </row>
    <row r="4414" spans="1:14" ht="20.100000000000001" customHeight="1" x14ac:dyDescent="0.25">
      <c r="A4414" s="24">
        <v>16017445</v>
      </c>
      <c r="B4414" s="15" t="s">
        <v>4461</v>
      </c>
      <c r="C4414" s="15" t="s">
        <v>4481</v>
      </c>
      <c r="D4414" s="16" t="s">
        <v>2</v>
      </c>
      <c r="E4414" s="17">
        <v>18.600000000000001</v>
      </c>
      <c r="F4414" s="18">
        <v>1.56</v>
      </c>
      <c r="G4414" s="17"/>
      <c r="H4414" s="16"/>
      <c r="I4414" s="16" t="s">
        <v>355</v>
      </c>
      <c r="J4414" s="16" t="s">
        <v>4</v>
      </c>
      <c r="K4414" s="16" t="s">
        <v>15</v>
      </c>
      <c r="L4414" s="19">
        <f>IF(Tabelle1[[#This Row],[Heizleistung (55°C)]]=0,Tabelle1[[#This Row],[Heizleistung (35°C)]],(Tabelle1[[#This Row],[Heizleistung (35°C)]]+Tabelle1[[#This Row],[Heizleistung (55°C)]])/2)</f>
        <v>18.600000000000001</v>
      </c>
      <c r="M4414" s="20">
        <f>IF(Tabelle1[[#This Row],[Etas 55°C]]=0,0,(Tabelle1[[#This Row],[Etas 35°C]]*0.8+Tabelle1[[#This Row],[Etas 55°C]]*0.2))*2.5</f>
        <v>0</v>
      </c>
      <c r="N4414" s="21" t="str">
        <f>IF(-(Tabelle1[[#This Row],[80%/20% SCOP]]-5.5)/5.5=1,"n.a.",-(Tabelle1[[#This Row],[80%/20% SCOP]]-5.5)/5.5)</f>
        <v>n.a.</v>
      </c>
    </row>
    <row r="4415" spans="1:14" ht="20.100000000000001" customHeight="1" x14ac:dyDescent="0.25">
      <c r="A4415" s="24">
        <v>16017441</v>
      </c>
      <c r="B4415" s="15" t="s">
        <v>4461</v>
      </c>
      <c r="C4415" s="15" t="s">
        <v>4482</v>
      </c>
      <c r="D4415" s="16" t="s">
        <v>2</v>
      </c>
      <c r="E4415" s="17">
        <v>43.7</v>
      </c>
      <c r="F4415" s="18">
        <v>1.72</v>
      </c>
      <c r="G4415" s="17">
        <v>40.6</v>
      </c>
      <c r="H4415" s="18">
        <v>1.393</v>
      </c>
      <c r="I4415" s="16" t="s">
        <v>3</v>
      </c>
      <c r="J4415" s="16" t="s">
        <v>4</v>
      </c>
      <c r="K4415" s="16" t="s">
        <v>15</v>
      </c>
      <c r="L4415" s="19">
        <f>IF(Tabelle1[[#This Row],[Heizleistung (55°C)]]=0,Tabelle1[[#This Row],[Heizleistung (35°C)]],(Tabelle1[[#This Row],[Heizleistung (35°C)]]+Tabelle1[[#This Row],[Heizleistung (55°C)]])/2)</f>
        <v>42.150000000000006</v>
      </c>
      <c r="M4415" s="20">
        <f>IF(Tabelle1[[#This Row],[Etas 55°C]]=0,0,(Tabelle1[[#This Row],[Etas 35°C]]*0.8+Tabelle1[[#This Row],[Etas 55°C]]*0.2))*2.5</f>
        <v>4.1364999999999998</v>
      </c>
      <c r="N4415" s="21">
        <f>IF(-(Tabelle1[[#This Row],[80%/20% SCOP]]-5.5)/5.5=1,"n.a.",-(Tabelle1[[#This Row],[80%/20% SCOP]]-5.5)/5.5)</f>
        <v>0.24790909090909094</v>
      </c>
    </row>
    <row r="4416" spans="1:14" ht="20.100000000000001" customHeight="1" x14ac:dyDescent="0.25">
      <c r="A4416" s="24">
        <v>16017433</v>
      </c>
      <c r="B4416" s="15" t="s">
        <v>4461</v>
      </c>
      <c r="C4416" s="15" t="s">
        <v>4483</v>
      </c>
      <c r="D4416" s="16" t="s">
        <v>2</v>
      </c>
      <c r="E4416" s="17">
        <v>32.700000000000003</v>
      </c>
      <c r="F4416" s="18">
        <v>1.6839999999999999</v>
      </c>
      <c r="G4416" s="17">
        <v>29.8</v>
      </c>
      <c r="H4416" s="18">
        <v>1.3180000000000001</v>
      </c>
      <c r="I4416" s="16" t="s">
        <v>3</v>
      </c>
      <c r="J4416" s="16" t="s">
        <v>4</v>
      </c>
      <c r="K4416" s="16" t="s">
        <v>15</v>
      </c>
      <c r="L4416" s="19">
        <f>IF(Tabelle1[[#This Row],[Heizleistung (55°C)]]=0,Tabelle1[[#This Row],[Heizleistung (35°C)]],(Tabelle1[[#This Row],[Heizleistung (35°C)]]+Tabelle1[[#This Row],[Heizleistung (55°C)]])/2)</f>
        <v>31.25</v>
      </c>
      <c r="M4416" s="20">
        <f>IF(Tabelle1[[#This Row],[Etas 55°C]]=0,0,(Tabelle1[[#This Row],[Etas 35°C]]*0.8+Tabelle1[[#This Row],[Etas 55°C]]*0.2))*2.5</f>
        <v>4.0270000000000001</v>
      </c>
      <c r="N4416" s="21">
        <f>IF(-(Tabelle1[[#This Row],[80%/20% SCOP]]-5.5)/5.5=1,"n.a.",-(Tabelle1[[#This Row],[80%/20% SCOP]]-5.5)/5.5)</f>
        <v>0.26781818181818179</v>
      </c>
    </row>
    <row r="4417" spans="1:14" ht="20.100000000000001" customHeight="1" x14ac:dyDescent="0.25">
      <c r="A4417" s="24">
        <v>16017438</v>
      </c>
      <c r="B4417" s="15" t="s">
        <v>4461</v>
      </c>
      <c r="C4417" s="15" t="s">
        <v>4484</v>
      </c>
      <c r="D4417" s="16" t="s">
        <v>2</v>
      </c>
      <c r="E4417" s="17">
        <v>37.799999999999997</v>
      </c>
      <c r="F4417" s="18">
        <v>1.702</v>
      </c>
      <c r="G4417" s="17">
        <v>34.6</v>
      </c>
      <c r="H4417" s="18">
        <v>1.323</v>
      </c>
      <c r="I4417" s="16" t="s">
        <v>3</v>
      </c>
      <c r="J4417" s="16" t="s">
        <v>4</v>
      </c>
      <c r="K4417" s="16" t="s">
        <v>15</v>
      </c>
      <c r="L4417" s="19">
        <f>IF(Tabelle1[[#This Row],[Heizleistung (55°C)]]=0,Tabelle1[[#This Row],[Heizleistung (35°C)]],(Tabelle1[[#This Row],[Heizleistung (35°C)]]+Tabelle1[[#This Row],[Heizleistung (55°C)]])/2)</f>
        <v>36.200000000000003</v>
      </c>
      <c r="M4417" s="20">
        <f>IF(Tabelle1[[#This Row],[Etas 55°C]]=0,0,(Tabelle1[[#This Row],[Etas 35°C]]*0.8+Tabelle1[[#This Row],[Etas 55°C]]*0.2))*2.5</f>
        <v>4.0655000000000001</v>
      </c>
      <c r="N4417" s="21">
        <f>IF(-(Tabelle1[[#This Row],[80%/20% SCOP]]-5.5)/5.5=1,"n.a.",-(Tabelle1[[#This Row],[80%/20% SCOP]]-5.5)/5.5)</f>
        <v>0.26081818181818178</v>
      </c>
    </row>
    <row r="4418" spans="1:14" ht="20.100000000000001" customHeight="1" x14ac:dyDescent="0.25">
      <c r="A4418" s="24">
        <v>16017451</v>
      </c>
      <c r="B4418" s="15" t="s">
        <v>4461</v>
      </c>
      <c r="C4418" s="15" t="s">
        <v>4485</v>
      </c>
      <c r="D4418" s="16" t="s">
        <v>2</v>
      </c>
      <c r="E4418" s="17">
        <v>37.4</v>
      </c>
      <c r="F4418" s="18">
        <v>1.536</v>
      </c>
      <c r="G4418" s="17"/>
      <c r="H4418" s="16"/>
      <c r="I4418" s="16" t="s">
        <v>355</v>
      </c>
      <c r="J4418" s="16" t="s">
        <v>4</v>
      </c>
      <c r="K4418" s="16" t="s">
        <v>15</v>
      </c>
      <c r="L4418" s="19">
        <f>IF(Tabelle1[[#This Row],[Heizleistung (55°C)]]=0,Tabelle1[[#This Row],[Heizleistung (35°C)]],(Tabelle1[[#This Row],[Heizleistung (35°C)]]+Tabelle1[[#This Row],[Heizleistung (55°C)]])/2)</f>
        <v>37.4</v>
      </c>
      <c r="M4418" s="20">
        <f>IF(Tabelle1[[#This Row],[Etas 55°C]]=0,0,(Tabelle1[[#This Row],[Etas 35°C]]*0.8+Tabelle1[[#This Row],[Etas 55°C]]*0.2))*2.5</f>
        <v>0</v>
      </c>
      <c r="N4418" s="21" t="str">
        <f>IF(-(Tabelle1[[#This Row],[80%/20% SCOP]]-5.5)/5.5=1,"n.a.",-(Tabelle1[[#This Row],[80%/20% SCOP]]-5.5)/5.5)</f>
        <v>n.a.</v>
      </c>
    </row>
    <row r="4419" spans="1:14" ht="20.100000000000001" customHeight="1" x14ac:dyDescent="0.25">
      <c r="A4419" s="24">
        <v>16017437</v>
      </c>
      <c r="B4419" s="15" t="s">
        <v>4461</v>
      </c>
      <c r="C4419" s="15" t="s">
        <v>4486</v>
      </c>
      <c r="D4419" s="16" t="s">
        <v>2</v>
      </c>
      <c r="E4419" s="17">
        <v>37.799999999999997</v>
      </c>
      <c r="F4419" s="18">
        <v>1.702</v>
      </c>
      <c r="G4419" s="17">
        <v>34.6</v>
      </c>
      <c r="H4419" s="18">
        <v>1.323</v>
      </c>
      <c r="I4419" s="16" t="s">
        <v>3</v>
      </c>
      <c r="J4419" s="16" t="s">
        <v>4</v>
      </c>
      <c r="K4419" s="16" t="s">
        <v>15</v>
      </c>
      <c r="L4419" s="19">
        <f>IF(Tabelle1[[#This Row],[Heizleistung (55°C)]]=0,Tabelle1[[#This Row],[Heizleistung (35°C)]],(Tabelle1[[#This Row],[Heizleistung (35°C)]]+Tabelle1[[#This Row],[Heizleistung (55°C)]])/2)</f>
        <v>36.200000000000003</v>
      </c>
      <c r="M4419" s="20">
        <f>IF(Tabelle1[[#This Row],[Etas 55°C]]=0,0,(Tabelle1[[#This Row],[Etas 35°C]]*0.8+Tabelle1[[#This Row],[Etas 55°C]]*0.2))*2.5</f>
        <v>4.0655000000000001</v>
      </c>
      <c r="N4419" s="21">
        <f>IF(-(Tabelle1[[#This Row],[80%/20% SCOP]]-5.5)/5.5=1,"n.a.",-(Tabelle1[[#This Row],[80%/20% SCOP]]-5.5)/5.5)</f>
        <v>0.26081818181818178</v>
      </c>
    </row>
    <row r="4420" spans="1:14" ht="20.100000000000001" customHeight="1" x14ac:dyDescent="0.25">
      <c r="A4420" s="24">
        <v>16017450</v>
      </c>
      <c r="B4420" s="15" t="s">
        <v>4461</v>
      </c>
      <c r="C4420" s="15" t="s">
        <v>4487</v>
      </c>
      <c r="D4420" s="16" t="s">
        <v>2</v>
      </c>
      <c r="E4420" s="17">
        <v>29.9</v>
      </c>
      <c r="F4420" s="18">
        <v>1.458</v>
      </c>
      <c r="G4420" s="17"/>
      <c r="H4420" s="16"/>
      <c r="I4420" s="16" t="s">
        <v>355</v>
      </c>
      <c r="J4420" s="16" t="s">
        <v>4</v>
      </c>
      <c r="K4420" s="16" t="s">
        <v>15</v>
      </c>
      <c r="L4420" s="19">
        <f>IF(Tabelle1[[#This Row],[Heizleistung (55°C)]]=0,Tabelle1[[#This Row],[Heizleistung (35°C)]],(Tabelle1[[#This Row],[Heizleistung (35°C)]]+Tabelle1[[#This Row],[Heizleistung (55°C)]])/2)</f>
        <v>29.9</v>
      </c>
      <c r="M4420" s="20">
        <f>IF(Tabelle1[[#This Row],[Etas 55°C]]=0,0,(Tabelle1[[#This Row],[Etas 35°C]]*0.8+Tabelle1[[#This Row],[Etas 55°C]]*0.2))*2.5</f>
        <v>0</v>
      </c>
      <c r="N4420" s="21" t="str">
        <f>IF(-(Tabelle1[[#This Row],[80%/20% SCOP]]-5.5)/5.5=1,"n.a.",-(Tabelle1[[#This Row],[80%/20% SCOP]]-5.5)/5.5)</f>
        <v>n.a.</v>
      </c>
    </row>
    <row r="4421" spans="1:14" ht="20.100000000000001" customHeight="1" x14ac:dyDescent="0.25">
      <c r="A4421" s="24">
        <v>16017443</v>
      </c>
      <c r="B4421" s="15" t="s">
        <v>4461</v>
      </c>
      <c r="C4421" s="15" t="s">
        <v>4488</v>
      </c>
      <c r="D4421" s="16" t="s">
        <v>2</v>
      </c>
      <c r="E4421" s="17">
        <v>51.9</v>
      </c>
      <c r="F4421" s="18">
        <v>1.64</v>
      </c>
      <c r="G4421" s="17">
        <v>48.4</v>
      </c>
      <c r="H4421" s="18">
        <v>1.3460000000000001</v>
      </c>
      <c r="I4421" s="16" t="s">
        <v>3</v>
      </c>
      <c r="J4421" s="16" t="s">
        <v>4</v>
      </c>
      <c r="K4421" s="16" t="s">
        <v>15</v>
      </c>
      <c r="L4421" s="19">
        <f>IF(Tabelle1[[#This Row],[Heizleistung (55°C)]]=0,Tabelle1[[#This Row],[Heizleistung (35°C)]],(Tabelle1[[#This Row],[Heizleistung (35°C)]]+Tabelle1[[#This Row],[Heizleistung (55°C)]])/2)</f>
        <v>50.15</v>
      </c>
      <c r="M4421" s="20">
        <f>IF(Tabelle1[[#This Row],[Etas 55°C]]=0,0,(Tabelle1[[#This Row],[Etas 35°C]]*0.8+Tabelle1[[#This Row],[Etas 55°C]]*0.2))*2.5</f>
        <v>3.9530000000000003</v>
      </c>
      <c r="N4421" s="21">
        <f>IF(-(Tabelle1[[#This Row],[80%/20% SCOP]]-5.5)/5.5=1,"n.a.",-(Tabelle1[[#This Row],[80%/20% SCOP]]-5.5)/5.5)</f>
        <v>0.28127272727272723</v>
      </c>
    </row>
    <row r="4422" spans="1:14" ht="20.100000000000001" customHeight="1" x14ac:dyDescent="0.25">
      <c r="A4422" s="24">
        <v>16017436</v>
      </c>
      <c r="B4422" s="15" t="s">
        <v>4461</v>
      </c>
      <c r="C4422" s="15" t="s">
        <v>4489</v>
      </c>
      <c r="D4422" s="16" t="s">
        <v>2</v>
      </c>
      <c r="E4422" s="17">
        <v>37.799999999999997</v>
      </c>
      <c r="F4422" s="18">
        <v>1.702</v>
      </c>
      <c r="G4422" s="17">
        <v>34.6</v>
      </c>
      <c r="H4422" s="18">
        <v>1.323</v>
      </c>
      <c r="I4422" s="16" t="s">
        <v>3</v>
      </c>
      <c r="J4422" s="16" t="s">
        <v>4</v>
      </c>
      <c r="K4422" s="16" t="s">
        <v>15</v>
      </c>
      <c r="L4422" s="19">
        <f>IF(Tabelle1[[#This Row],[Heizleistung (55°C)]]=0,Tabelle1[[#This Row],[Heizleistung (35°C)]],(Tabelle1[[#This Row],[Heizleistung (35°C)]]+Tabelle1[[#This Row],[Heizleistung (55°C)]])/2)</f>
        <v>36.200000000000003</v>
      </c>
      <c r="M4422" s="20">
        <f>IF(Tabelle1[[#This Row],[Etas 55°C]]=0,0,(Tabelle1[[#This Row],[Etas 35°C]]*0.8+Tabelle1[[#This Row],[Etas 55°C]]*0.2))*2.5</f>
        <v>4.0655000000000001</v>
      </c>
      <c r="N4422" s="21">
        <f>IF(-(Tabelle1[[#This Row],[80%/20% SCOP]]-5.5)/5.5=1,"n.a.",-(Tabelle1[[#This Row],[80%/20% SCOP]]-5.5)/5.5)</f>
        <v>0.26081818181818178</v>
      </c>
    </row>
    <row r="4423" spans="1:14" ht="20.100000000000001" customHeight="1" x14ac:dyDescent="0.25">
      <c r="A4423" s="24">
        <v>16017421</v>
      </c>
      <c r="B4423" s="15" t="s">
        <v>4461</v>
      </c>
      <c r="C4423" s="15" t="s">
        <v>4490</v>
      </c>
      <c r="D4423" s="16" t="s">
        <v>2</v>
      </c>
      <c r="E4423" s="17">
        <v>6.5</v>
      </c>
      <c r="F4423" s="18">
        <v>1.702</v>
      </c>
      <c r="G4423" s="17">
        <v>6</v>
      </c>
      <c r="H4423" s="18">
        <v>1.2589999999999999</v>
      </c>
      <c r="I4423" s="16" t="s">
        <v>3</v>
      </c>
      <c r="J4423" s="16" t="s">
        <v>4</v>
      </c>
      <c r="K4423" s="16" t="s">
        <v>15</v>
      </c>
      <c r="L4423" s="19">
        <f>IF(Tabelle1[[#This Row],[Heizleistung (55°C)]]=0,Tabelle1[[#This Row],[Heizleistung (35°C)]],(Tabelle1[[#This Row],[Heizleistung (35°C)]]+Tabelle1[[#This Row],[Heizleistung (55°C)]])/2)</f>
        <v>6.25</v>
      </c>
      <c r="M4423" s="20">
        <f>IF(Tabelle1[[#This Row],[Etas 55°C]]=0,0,(Tabelle1[[#This Row],[Etas 35°C]]*0.8+Tabelle1[[#This Row],[Etas 55°C]]*0.2))*2.5</f>
        <v>4.0335000000000001</v>
      </c>
      <c r="N4423" s="21">
        <f>IF(-(Tabelle1[[#This Row],[80%/20% SCOP]]-5.5)/5.5=1,"n.a.",-(Tabelle1[[#This Row],[80%/20% SCOP]]-5.5)/5.5)</f>
        <v>0.26663636363636362</v>
      </c>
    </row>
    <row r="4424" spans="1:14" ht="20.100000000000001" customHeight="1" x14ac:dyDescent="0.25">
      <c r="A4424" s="24">
        <v>16017447</v>
      </c>
      <c r="B4424" s="15" t="s">
        <v>4461</v>
      </c>
      <c r="C4424" s="15" t="s">
        <v>4491</v>
      </c>
      <c r="D4424" s="16" t="s">
        <v>2</v>
      </c>
      <c r="E4424" s="17">
        <v>23.6</v>
      </c>
      <c r="F4424" s="18">
        <v>1.619</v>
      </c>
      <c r="G4424" s="17"/>
      <c r="H4424" s="16"/>
      <c r="I4424" s="16" t="s">
        <v>355</v>
      </c>
      <c r="J4424" s="16" t="s">
        <v>4</v>
      </c>
      <c r="K4424" s="16" t="s">
        <v>15</v>
      </c>
      <c r="L4424" s="19">
        <f>IF(Tabelle1[[#This Row],[Heizleistung (55°C)]]=0,Tabelle1[[#This Row],[Heizleistung (35°C)]],(Tabelle1[[#This Row],[Heizleistung (35°C)]]+Tabelle1[[#This Row],[Heizleistung (55°C)]])/2)</f>
        <v>23.6</v>
      </c>
      <c r="M4424" s="20">
        <f>IF(Tabelle1[[#This Row],[Etas 55°C]]=0,0,(Tabelle1[[#This Row],[Etas 35°C]]*0.8+Tabelle1[[#This Row],[Etas 55°C]]*0.2))*2.5</f>
        <v>0</v>
      </c>
      <c r="N4424" s="21" t="str">
        <f>IF(-(Tabelle1[[#This Row],[80%/20% SCOP]]-5.5)/5.5=1,"n.a.",-(Tabelle1[[#This Row],[80%/20% SCOP]]-5.5)/5.5)</f>
        <v>n.a.</v>
      </c>
    </row>
    <row r="4425" spans="1:14" ht="20.100000000000001" customHeight="1" x14ac:dyDescent="0.25">
      <c r="A4425" s="24">
        <v>16017423</v>
      </c>
      <c r="B4425" s="15" t="s">
        <v>4461</v>
      </c>
      <c r="C4425" s="15" t="s">
        <v>4492</v>
      </c>
      <c r="D4425" s="16" t="s">
        <v>2</v>
      </c>
      <c r="E4425" s="17">
        <v>10.9</v>
      </c>
      <c r="F4425" s="18">
        <v>1.6160000000000001</v>
      </c>
      <c r="G4425" s="17">
        <v>10.199999999999999</v>
      </c>
      <c r="H4425" s="18">
        <v>1.276</v>
      </c>
      <c r="I4425" s="16" t="s">
        <v>3</v>
      </c>
      <c r="J4425" s="16" t="s">
        <v>4</v>
      </c>
      <c r="K4425" s="16" t="s">
        <v>15</v>
      </c>
      <c r="L4425" s="19">
        <f>IF(Tabelle1[[#This Row],[Heizleistung (55°C)]]=0,Tabelle1[[#This Row],[Heizleistung (35°C)]],(Tabelle1[[#This Row],[Heizleistung (35°C)]]+Tabelle1[[#This Row],[Heizleistung (55°C)]])/2)</f>
        <v>10.55</v>
      </c>
      <c r="M4425" s="20">
        <f>IF(Tabelle1[[#This Row],[Etas 55°C]]=0,0,(Tabelle1[[#This Row],[Etas 35°C]]*0.8+Tabelle1[[#This Row],[Etas 55°C]]*0.2))*2.5</f>
        <v>3.8700000000000006</v>
      </c>
      <c r="N4425" s="21">
        <f>IF(-(Tabelle1[[#This Row],[80%/20% SCOP]]-5.5)/5.5=1,"n.a.",-(Tabelle1[[#This Row],[80%/20% SCOP]]-5.5)/5.5)</f>
        <v>0.29636363636363627</v>
      </c>
    </row>
    <row r="4426" spans="1:14" ht="20.100000000000001" customHeight="1" x14ac:dyDescent="0.25">
      <c r="A4426" s="24">
        <v>16017427</v>
      </c>
      <c r="B4426" s="15" t="s">
        <v>4461</v>
      </c>
      <c r="C4426" s="15" t="s">
        <v>4493</v>
      </c>
      <c r="D4426" s="16" t="s">
        <v>2</v>
      </c>
      <c r="E4426" s="17">
        <v>15.7</v>
      </c>
      <c r="F4426" s="18">
        <v>1.67</v>
      </c>
      <c r="G4426" s="17">
        <v>14</v>
      </c>
      <c r="H4426" s="18">
        <v>1.256</v>
      </c>
      <c r="I4426" s="16" t="s">
        <v>3</v>
      </c>
      <c r="J4426" s="16" t="s">
        <v>4</v>
      </c>
      <c r="K4426" s="16" t="s">
        <v>15</v>
      </c>
      <c r="L4426" s="19">
        <f>IF(Tabelle1[[#This Row],[Heizleistung (55°C)]]=0,Tabelle1[[#This Row],[Heizleistung (35°C)]],(Tabelle1[[#This Row],[Heizleistung (35°C)]]+Tabelle1[[#This Row],[Heizleistung (55°C)]])/2)</f>
        <v>14.85</v>
      </c>
      <c r="M4426" s="20">
        <f>IF(Tabelle1[[#This Row],[Etas 55°C]]=0,0,(Tabelle1[[#This Row],[Etas 35°C]]*0.8+Tabelle1[[#This Row],[Etas 55°C]]*0.2))*2.5</f>
        <v>3.9680000000000004</v>
      </c>
      <c r="N4426" s="21">
        <f>IF(-(Tabelle1[[#This Row],[80%/20% SCOP]]-5.5)/5.5=1,"n.a.",-(Tabelle1[[#This Row],[80%/20% SCOP]]-5.5)/5.5)</f>
        <v>0.27854545454545449</v>
      </c>
    </row>
    <row r="4427" spans="1:14" ht="20.100000000000001" customHeight="1" x14ac:dyDescent="0.25">
      <c r="A4427" s="24">
        <v>16017452</v>
      </c>
      <c r="B4427" s="15" t="s">
        <v>4461</v>
      </c>
      <c r="C4427" s="15" t="s">
        <v>4494</v>
      </c>
      <c r="D4427" s="16" t="s">
        <v>2</v>
      </c>
      <c r="E4427" s="17">
        <v>37.4</v>
      </c>
      <c r="F4427" s="18">
        <v>1.536</v>
      </c>
      <c r="G4427" s="17"/>
      <c r="H4427" s="16"/>
      <c r="I4427" s="16" t="s">
        <v>355</v>
      </c>
      <c r="J4427" s="16" t="s">
        <v>4</v>
      </c>
      <c r="K4427" s="16" t="s">
        <v>15</v>
      </c>
      <c r="L4427" s="19">
        <f>IF(Tabelle1[[#This Row],[Heizleistung (55°C)]]=0,Tabelle1[[#This Row],[Heizleistung (35°C)]],(Tabelle1[[#This Row],[Heizleistung (35°C)]]+Tabelle1[[#This Row],[Heizleistung (55°C)]])/2)</f>
        <v>37.4</v>
      </c>
      <c r="M4427" s="20">
        <f>IF(Tabelle1[[#This Row],[Etas 55°C]]=0,0,(Tabelle1[[#This Row],[Etas 35°C]]*0.8+Tabelle1[[#This Row],[Etas 55°C]]*0.2))*2.5</f>
        <v>0</v>
      </c>
      <c r="N4427" s="21" t="str">
        <f>IF(-(Tabelle1[[#This Row],[80%/20% SCOP]]-5.5)/5.5=1,"n.a.",-(Tabelle1[[#This Row],[80%/20% SCOP]]-5.5)/5.5)</f>
        <v>n.a.</v>
      </c>
    </row>
    <row r="4428" spans="1:14" ht="20.100000000000001" customHeight="1" x14ac:dyDescent="0.25">
      <c r="A4428" s="24">
        <v>16017431</v>
      </c>
      <c r="B4428" s="15" t="s">
        <v>4461</v>
      </c>
      <c r="C4428" s="15" t="s">
        <v>4495</v>
      </c>
      <c r="D4428" s="16" t="s">
        <v>2</v>
      </c>
      <c r="E4428" s="17">
        <v>28.2</v>
      </c>
      <c r="F4428" s="18">
        <v>1.73</v>
      </c>
      <c r="G4428" s="17">
        <v>25.5</v>
      </c>
      <c r="H4428" s="18">
        <v>1.335</v>
      </c>
      <c r="I4428" s="16" t="s">
        <v>3</v>
      </c>
      <c r="J4428" s="16" t="s">
        <v>4</v>
      </c>
      <c r="K4428" s="16" t="s">
        <v>15</v>
      </c>
      <c r="L4428" s="19">
        <f>IF(Tabelle1[[#This Row],[Heizleistung (55°C)]]=0,Tabelle1[[#This Row],[Heizleistung (35°C)]],(Tabelle1[[#This Row],[Heizleistung (35°C)]]+Tabelle1[[#This Row],[Heizleistung (55°C)]])/2)</f>
        <v>26.85</v>
      </c>
      <c r="M4428" s="20">
        <f>IF(Tabelle1[[#This Row],[Etas 55°C]]=0,0,(Tabelle1[[#This Row],[Etas 35°C]]*0.8+Tabelle1[[#This Row],[Etas 55°C]]*0.2))*2.5</f>
        <v>4.1275000000000004</v>
      </c>
      <c r="N4428" s="21">
        <f>IF(-(Tabelle1[[#This Row],[80%/20% SCOP]]-5.5)/5.5=1,"n.a.",-(Tabelle1[[#This Row],[80%/20% SCOP]]-5.5)/5.5)</f>
        <v>0.24954545454545449</v>
      </c>
    </row>
    <row r="4429" spans="1:14" ht="20.100000000000001" customHeight="1" x14ac:dyDescent="0.25">
      <c r="A4429" s="24">
        <v>16017449</v>
      </c>
      <c r="B4429" s="15" t="s">
        <v>4461</v>
      </c>
      <c r="C4429" s="15" t="s">
        <v>4496</v>
      </c>
      <c r="D4429" s="16" t="s">
        <v>2</v>
      </c>
      <c r="E4429" s="17">
        <v>29.9</v>
      </c>
      <c r="F4429" s="18">
        <v>1.458</v>
      </c>
      <c r="G4429" s="17"/>
      <c r="H4429" s="16"/>
      <c r="I4429" s="16" t="s">
        <v>355</v>
      </c>
      <c r="J4429" s="16" t="s">
        <v>4</v>
      </c>
      <c r="K4429" s="16" t="s">
        <v>15</v>
      </c>
      <c r="L4429" s="19">
        <f>IF(Tabelle1[[#This Row],[Heizleistung (55°C)]]=0,Tabelle1[[#This Row],[Heizleistung (35°C)]],(Tabelle1[[#This Row],[Heizleistung (35°C)]]+Tabelle1[[#This Row],[Heizleistung (55°C)]])/2)</f>
        <v>29.9</v>
      </c>
      <c r="M4429" s="20">
        <f>IF(Tabelle1[[#This Row],[Etas 55°C]]=0,0,(Tabelle1[[#This Row],[Etas 35°C]]*0.8+Tabelle1[[#This Row],[Etas 55°C]]*0.2))*2.5</f>
        <v>0</v>
      </c>
      <c r="N4429" s="21" t="str">
        <f>IF(-(Tabelle1[[#This Row],[80%/20% SCOP]]-5.5)/5.5=1,"n.a.",-(Tabelle1[[#This Row],[80%/20% SCOP]]-5.5)/5.5)</f>
        <v>n.a.</v>
      </c>
    </row>
    <row r="4430" spans="1:14" ht="20.100000000000001" customHeight="1" x14ac:dyDescent="0.25">
      <c r="A4430" s="24">
        <v>16001562</v>
      </c>
      <c r="B4430" s="15" t="s">
        <v>4497</v>
      </c>
      <c r="C4430" s="15" t="s">
        <v>4498</v>
      </c>
      <c r="D4430" s="16" t="s">
        <v>2</v>
      </c>
      <c r="E4430" s="17">
        <v>13</v>
      </c>
      <c r="F4430" s="18">
        <v>1.85</v>
      </c>
      <c r="G4430" s="17">
        <v>12</v>
      </c>
      <c r="H4430" s="18">
        <v>1.41</v>
      </c>
      <c r="I4430" s="16" t="s">
        <v>40</v>
      </c>
      <c r="J4430" s="16" t="s">
        <v>4</v>
      </c>
      <c r="K4430" s="16" t="s">
        <v>4</v>
      </c>
      <c r="L4430" s="19">
        <f>IF(Tabelle1[[#This Row],[Heizleistung (55°C)]]=0,Tabelle1[[#This Row],[Heizleistung (35°C)]],(Tabelle1[[#This Row],[Heizleistung (35°C)]]+Tabelle1[[#This Row],[Heizleistung (55°C)]])/2)</f>
        <v>12.5</v>
      </c>
      <c r="M4430" s="20">
        <f>IF(Tabelle1[[#This Row],[Etas 55°C]]=0,0,(Tabelle1[[#This Row],[Etas 35°C]]*0.8+Tabelle1[[#This Row],[Etas 55°C]]*0.2))*2.5</f>
        <v>4.4050000000000002</v>
      </c>
      <c r="N4430" s="21">
        <f>IF(-(Tabelle1[[#This Row],[80%/20% SCOP]]-5.5)/5.5=1,"n.a.",-(Tabelle1[[#This Row],[80%/20% SCOP]]-5.5)/5.5)</f>
        <v>0.19909090909090904</v>
      </c>
    </row>
    <row r="4431" spans="1:14" ht="20.100000000000001" customHeight="1" x14ac:dyDescent="0.25">
      <c r="A4431" s="24">
        <v>16001573</v>
      </c>
      <c r="B4431" s="15" t="s">
        <v>4497</v>
      </c>
      <c r="C4431" s="15" t="s">
        <v>4499</v>
      </c>
      <c r="D4431" s="16" t="s">
        <v>2</v>
      </c>
      <c r="E4431" s="17">
        <v>9</v>
      </c>
      <c r="F4431" s="18">
        <v>1.75</v>
      </c>
      <c r="G4431" s="17">
        <v>9</v>
      </c>
      <c r="H4431" s="18">
        <v>1.3</v>
      </c>
      <c r="I4431" s="16" t="s">
        <v>40</v>
      </c>
      <c r="J4431" s="16" t="s">
        <v>4</v>
      </c>
      <c r="K4431" s="16" t="s">
        <v>4</v>
      </c>
      <c r="L4431" s="19">
        <f>IF(Tabelle1[[#This Row],[Heizleistung (55°C)]]=0,Tabelle1[[#This Row],[Heizleistung (35°C)]],(Tabelle1[[#This Row],[Heizleistung (35°C)]]+Tabelle1[[#This Row],[Heizleistung (55°C)]])/2)</f>
        <v>9</v>
      </c>
      <c r="M4431" s="20">
        <f>IF(Tabelle1[[#This Row],[Etas 55°C]]=0,0,(Tabelle1[[#This Row],[Etas 35°C]]*0.8+Tabelle1[[#This Row],[Etas 55°C]]*0.2))*2.5</f>
        <v>4.1500000000000004</v>
      </c>
      <c r="N4431" s="21">
        <f>IF(-(Tabelle1[[#This Row],[80%/20% SCOP]]-5.5)/5.5=1,"n.a.",-(Tabelle1[[#This Row],[80%/20% SCOP]]-5.5)/5.5)</f>
        <v>0.2454545454545454</v>
      </c>
    </row>
    <row r="4432" spans="1:14" ht="20.100000000000001" customHeight="1" x14ac:dyDescent="0.25">
      <c r="A4432" s="24">
        <v>16001561</v>
      </c>
      <c r="B4432" s="15" t="s">
        <v>4497</v>
      </c>
      <c r="C4432" s="15" t="s">
        <v>4500</v>
      </c>
      <c r="D4432" s="16" t="s">
        <v>2</v>
      </c>
      <c r="E4432" s="17">
        <v>13</v>
      </c>
      <c r="F4432" s="18">
        <v>1.85</v>
      </c>
      <c r="G4432" s="17">
        <v>12</v>
      </c>
      <c r="H4432" s="18">
        <v>1.41</v>
      </c>
      <c r="I4432" s="16" t="s">
        <v>40</v>
      </c>
      <c r="J4432" s="16" t="s">
        <v>4</v>
      </c>
      <c r="K4432" s="16" t="s">
        <v>4</v>
      </c>
      <c r="L4432" s="19">
        <f>IF(Tabelle1[[#This Row],[Heizleistung (55°C)]]=0,Tabelle1[[#This Row],[Heizleistung (35°C)]],(Tabelle1[[#This Row],[Heizleistung (35°C)]]+Tabelle1[[#This Row],[Heizleistung (55°C)]])/2)</f>
        <v>12.5</v>
      </c>
      <c r="M4432" s="20">
        <f>IF(Tabelle1[[#This Row],[Etas 55°C]]=0,0,(Tabelle1[[#This Row],[Etas 35°C]]*0.8+Tabelle1[[#This Row],[Etas 55°C]]*0.2))*2.5</f>
        <v>4.4050000000000002</v>
      </c>
      <c r="N4432" s="21">
        <f>IF(-(Tabelle1[[#This Row],[80%/20% SCOP]]-5.5)/5.5=1,"n.a.",-(Tabelle1[[#This Row],[80%/20% SCOP]]-5.5)/5.5)</f>
        <v>0.19909090909090904</v>
      </c>
    </row>
    <row r="4433" spans="1:14" ht="20.100000000000001" customHeight="1" x14ac:dyDescent="0.25">
      <c r="A4433" s="24">
        <v>16001560</v>
      </c>
      <c r="B4433" s="15" t="s">
        <v>4497</v>
      </c>
      <c r="C4433" s="15" t="s">
        <v>4501</v>
      </c>
      <c r="D4433" s="16" t="s">
        <v>2</v>
      </c>
      <c r="E4433" s="17">
        <v>8</v>
      </c>
      <c r="F4433" s="18">
        <v>1.75</v>
      </c>
      <c r="G4433" s="17">
        <v>8</v>
      </c>
      <c r="H4433" s="18">
        <v>1.29</v>
      </c>
      <c r="I4433" s="16" t="s">
        <v>40</v>
      </c>
      <c r="J4433" s="16" t="s">
        <v>4</v>
      </c>
      <c r="K4433" s="16" t="s">
        <v>4</v>
      </c>
      <c r="L4433" s="19">
        <f>IF(Tabelle1[[#This Row],[Heizleistung (55°C)]]=0,Tabelle1[[#This Row],[Heizleistung (35°C)]],(Tabelle1[[#This Row],[Heizleistung (35°C)]]+Tabelle1[[#This Row],[Heizleistung (55°C)]])/2)</f>
        <v>8</v>
      </c>
      <c r="M4433" s="20">
        <f>IF(Tabelle1[[#This Row],[Etas 55°C]]=0,0,(Tabelle1[[#This Row],[Etas 35°C]]*0.8+Tabelle1[[#This Row],[Etas 55°C]]*0.2))*2.5</f>
        <v>4.1450000000000005</v>
      </c>
      <c r="N4433" s="21">
        <f>IF(-(Tabelle1[[#This Row],[80%/20% SCOP]]-5.5)/5.5=1,"n.a.",-(Tabelle1[[#This Row],[80%/20% SCOP]]-5.5)/5.5)</f>
        <v>0.24636363636363628</v>
      </c>
    </row>
    <row r="4434" spans="1:14" ht="20.100000000000001" customHeight="1" x14ac:dyDescent="0.25">
      <c r="A4434" s="24">
        <v>16001563</v>
      </c>
      <c r="B4434" s="15" t="s">
        <v>4497</v>
      </c>
      <c r="C4434" s="15" t="s">
        <v>4502</v>
      </c>
      <c r="D4434" s="16" t="s">
        <v>2</v>
      </c>
      <c r="E4434" s="17">
        <v>16</v>
      </c>
      <c r="F4434" s="18">
        <v>1.76</v>
      </c>
      <c r="G4434" s="17">
        <v>16</v>
      </c>
      <c r="H4434" s="18">
        <v>1.41</v>
      </c>
      <c r="I4434" s="16" t="s">
        <v>40</v>
      </c>
      <c r="J4434" s="16" t="s">
        <v>4</v>
      </c>
      <c r="K4434" s="16" t="s">
        <v>4</v>
      </c>
      <c r="L4434" s="19">
        <f>IF(Tabelle1[[#This Row],[Heizleistung (55°C)]]=0,Tabelle1[[#This Row],[Heizleistung (35°C)]],(Tabelle1[[#This Row],[Heizleistung (35°C)]]+Tabelle1[[#This Row],[Heizleistung (55°C)]])/2)</f>
        <v>16</v>
      </c>
      <c r="M4434" s="20">
        <f>IF(Tabelle1[[#This Row],[Etas 55°C]]=0,0,(Tabelle1[[#This Row],[Etas 35°C]]*0.8+Tabelle1[[#This Row],[Etas 55°C]]*0.2))*2.5</f>
        <v>4.2250000000000005</v>
      </c>
      <c r="N4434" s="21">
        <f>IF(-(Tabelle1[[#This Row],[80%/20% SCOP]]-5.5)/5.5=1,"n.a.",-(Tabelle1[[#This Row],[80%/20% SCOP]]-5.5)/5.5)</f>
        <v>0.23181818181818173</v>
      </c>
    </row>
    <row r="4435" spans="1:14" ht="20.100000000000001" customHeight="1" x14ac:dyDescent="0.25">
      <c r="A4435" s="24">
        <v>16001571</v>
      </c>
      <c r="B4435" s="15" t="s">
        <v>4497</v>
      </c>
      <c r="C4435" s="15" t="s">
        <v>4503</v>
      </c>
      <c r="D4435" s="16" t="s">
        <v>2</v>
      </c>
      <c r="E4435" s="17">
        <v>6</v>
      </c>
      <c r="F4435" s="18">
        <v>1.8</v>
      </c>
      <c r="G4435" s="17">
        <v>6</v>
      </c>
      <c r="H4435" s="18">
        <v>1.32</v>
      </c>
      <c r="I4435" s="16" t="s">
        <v>40</v>
      </c>
      <c r="J4435" s="16" t="s">
        <v>4</v>
      </c>
      <c r="K4435" s="16" t="s">
        <v>4</v>
      </c>
      <c r="L4435" s="19">
        <f>IF(Tabelle1[[#This Row],[Heizleistung (55°C)]]=0,Tabelle1[[#This Row],[Heizleistung (35°C)]],(Tabelle1[[#This Row],[Heizleistung (35°C)]]+Tabelle1[[#This Row],[Heizleistung (55°C)]])/2)</f>
        <v>6</v>
      </c>
      <c r="M4435" s="20">
        <f>IF(Tabelle1[[#This Row],[Etas 55°C]]=0,0,(Tabelle1[[#This Row],[Etas 35°C]]*0.8+Tabelle1[[#This Row],[Etas 55°C]]*0.2))*2.5</f>
        <v>4.2600000000000007</v>
      </c>
      <c r="N4435" s="21">
        <f>IF(-(Tabelle1[[#This Row],[80%/20% SCOP]]-5.5)/5.5=1,"n.a.",-(Tabelle1[[#This Row],[80%/20% SCOP]]-5.5)/5.5)</f>
        <v>0.22545454545454532</v>
      </c>
    </row>
    <row r="4436" spans="1:14" ht="20.100000000000001" customHeight="1" x14ac:dyDescent="0.25">
      <c r="A4436" s="24">
        <v>16013867</v>
      </c>
      <c r="B4436" s="15" t="s">
        <v>4497</v>
      </c>
      <c r="C4436" s="15" t="s">
        <v>4504</v>
      </c>
      <c r="D4436" s="16" t="s">
        <v>2</v>
      </c>
      <c r="E4436" s="17">
        <v>13</v>
      </c>
      <c r="F4436" s="18">
        <v>1.85</v>
      </c>
      <c r="G4436" s="17">
        <v>12</v>
      </c>
      <c r="H4436" s="18">
        <v>1.37</v>
      </c>
      <c r="I4436" s="16" t="s">
        <v>40</v>
      </c>
      <c r="J4436" s="16" t="s">
        <v>4</v>
      </c>
      <c r="K4436" s="16" t="s">
        <v>4</v>
      </c>
      <c r="L4436" s="19">
        <f>IF(Tabelle1[[#This Row],[Heizleistung (55°C)]]=0,Tabelle1[[#This Row],[Heizleistung (35°C)]],(Tabelle1[[#This Row],[Heizleistung (35°C)]]+Tabelle1[[#This Row],[Heizleistung (55°C)]])/2)</f>
        <v>12.5</v>
      </c>
      <c r="M4436" s="20">
        <f>IF(Tabelle1[[#This Row],[Etas 55°C]]=0,0,(Tabelle1[[#This Row],[Etas 35°C]]*0.8+Tabelle1[[#This Row],[Etas 55°C]]*0.2))*2.5</f>
        <v>4.3850000000000007</v>
      </c>
      <c r="N4436" s="21">
        <f>IF(-(Tabelle1[[#This Row],[80%/20% SCOP]]-5.5)/5.5=1,"n.a.",-(Tabelle1[[#This Row],[80%/20% SCOP]]-5.5)/5.5)</f>
        <v>0.20272727272727262</v>
      </c>
    </row>
    <row r="4437" spans="1:14" ht="20.100000000000001" customHeight="1" x14ac:dyDescent="0.25">
      <c r="A4437" s="24">
        <v>16013866</v>
      </c>
      <c r="B4437" s="15" t="s">
        <v>4497</v>
      </c>
      <c r="C4437" s="15" t="s">
        <v>4505</v>
      </c>
      <c r="D4437" s="16" t="s">
        <v>2</v>
      </c>
      <c r="E4437" s="17">
        <v>8</v>
      </c>
      <c r="F4437" s="18">
        <v>1.75</v>
      </c>
      <c r="G4437" s="17">
        <v>8</v>
      </c>
      <c r="H4437" s="18">
        <v>1.26</v>
      </c>
      <c r="I4437" s="16" t="s">
        <v>40</v>
      </c>
      <c r="J4437" s="16" t="s">
        <v>4</v>
      </c>
      <c r="K4437" s="16" t="s">
        <v>4</v>
      </c>
      <c r="L4437" s="19">
        <f>IF(Tabelle1[[#This Row],[Heizleistung (55°C)]]=0,Tabelle1[[#This Row],[Heizleistung (35°C)]],(Tabelle1[[#This Row],[Heizleistung (35°C)]]+Tabelle1[[#This Row],[Heizleistung (55°C)]])/2)</f>
        <v>8</v>
      </c>
      <c r="M4437" s="20">
        <f>IF(Tabelle1[[#This Row],[Etas 55°C]]=0,0,(Tabelle1[[#This Row],[Etas 35°C]]*0.8+Tabelle1[[#This Row],[Etas 55°C]]*0.2))*2.5</f>
        <v>4.1300000000000008</v>
      </c>
      <c r="N4437" s="21">
        <f>IF(-(Tabelle1[[#This Row],[80%/20% SCOP]]-5.5)/5.5=1,"n.a.",-(Tabelle1[[#This Row],[80%/20% SCOP]]-5.5)/5.5)</f>
        <v>0.24909090909090895</v>
      </c>
    </row>
    <row r="4438" spans="1:14" ht="20.100000000000001" customHeight="1" x14ac:dyDescent="0.25">
      <c r="A4438" s="24">
        <v>16016786</v>
      </c>
      <c r="B4438" s="15" t="s">
        <v>4497</v>
      </c>
      <c r="C4438" s="15" t="s">
        <v>4506</v>
      </c>
      <c r="D4438" s="16" t="s">
        <v>2</v>
      </c>
      <c r="E4438" s="17">
        <v>8</v>
      </c>
      <c r="F4438" s="18">
        <v>1.91</v>
      </c>
      <c r="G4438" s="17">
        <v>8</v>
      </c>
      <c r="H4438" s="18">
        <v>1.39</v>
      </c>
      <c r="I4438" s="16" t="s">
        <v>3</v>
      </c>
      <c r="J4438" s="16" t="s">
        <v>4</v>
      </c>
      <c r="K4438" s="16" t="s">
        <v>4</v>
      </c>
      <c r="L4438" s="19">
        <f>IF(Tabelle1[[#This Row],[Heizleistung (55°C)]]=0,Tabelle1[[#This Row],[Heizleistung (35°C)]],(Tabelle1[[#This Row],[Heizleistung (35°C)]]+Tabelle1[[#This Row],[Heizleistung (55°C)]])/2)</f>
        <v>8</v>
      </c>
      <c r="M4438" s="20">
        <f>IF(Tabelle1[[#This Row],[Etas 55°C]]=0,0,(Tabelle1[[#This Row],[Etas 35°C]]*0.8+Tabelle1[[#This Row],[Etas 55°C]]*0.2))*2.5</f>
        <v>4.5150000000000006</v>
      </c>
      <c r="N4438" s="21">
        <f>IF(-(Tabelle1[[#This Row],[80%/20% SCOP]]-5.5)/5.5=1,"n.a.",-(Tabelle1[[#This Row],[80%/20% SCOP]]-5.5)/5.5)</f>
        <v>0.179090909090909</v>
      </c>
    </row>
    <row r="4439" spans="1:14" ht="20.100000000000001" customHeight="1" x14ac:dyDescent="0.25">
      <c r="A4439" s="24">
        <v>16009304</v>
      </c>
      <c r="B4439" s="15" t="s">
        <v>4497</v>
      </c>
      <c r="C4439" s="15" t="s">
        <v>4507</v>
      </c>
      <c r="D4439" s="16" t="s">
        <v>2</v>
      </c>
      <c r="E4439" s="17">
        <v>16</v>
      </c>
      <c r="F4439" s="18">
        <v>1.76</v>
      </c>
      <c r="G4439" s="17">
        <v>16</v>
      </c>
      <c r="H4439" s="18">
        <v>1.41</v>
      </c>
      <c r="I4439" s="16" t="s">
        <v>40</v>
      </c>
      <c r="J4439" s="16" t="s">
        <v>4</v>
      </c>
      <c r="K4439" s="16" t="s">
        <v>4</v>
      </c>
      <c r="L4439" s="19">
        <f>IF(Tabelle1[[#This Row],[Heizleistung (55°C)]]=0,Tabelle1[[#This Row],[Heizleistung (35°C)]],(Tabelle1[[#This Row],[Heizleistung (35°C)]]+Tabelle1[[#This Row],[Heizleistung (55°C)]])/2)</f>
        <v>16</v>
      </c>
      <c r="M4439" s="20">
        <f>IF(Tabelle1[[#This Row],[Etas 55°C]]=0,0,(Tabelle1[[#This Row],[Etas 35°C]]*0.8+Tabelle1[[#This Row],[Etas 55°C]]*0.2))*2.5</f>
        <v>4.2250000000000005</v>
      </c>
      <c r="N4439" s="21">
        <f>IF(-(Tabelle1[[#This Row],[80%/20% SCOP]]-5.5)/5.5=1,"n.a.",-(Tabelle1[[#This Row],[80%/20% SCOP]]-5.5)/5.5)</f>
        <v>0.23181818181818173</v>
      </c>
    </row>
    <row r="4440" spans="1:14" ht="20.100000000000001" customHeight="1" x14ac:dyDescent="0.25">
      <c r="A4440" s="24">
        <v>16001528</v>
      </c>
      <c r="B4440" s="15" t="s">
        <v>4497</v>
      </c>
      <c r="C4440" s="15" t="s">
        <v>4508</v>
      </c>
      <c r="D4440" s="16" t="s">
        <v>2</v>
      </c>
      <c r="E4440" s="17">
        <v>8.5</v>
      </c>
      <c r="F4440" s="18">
        <v>1.75</v>
      </c>
      <c r="G4440" s="17">
        <v>8</v>
      </c>
      <c r="H4440" s="18">
        <v>1.27</v>
      </c>
      <c r="I4440" s="16" t="s">
        <v>40</v>
      </c>
      <c r="J4440" s="16" t="s">
        <v>4</v>
      </c>
      <c r="K4440" s="16" t="s">
        <v>4</v>
      </c>
      <c r="L4440" s="19">
        <f>IF(Tabelle1[[#This Row],[Heizleistung (55°C)]]=0,Tabelle1[[#This Row],[Heizleistung (35°C)]],(Tabelle1[[#This Row],[Heizleistung (35°C)]]+Tabelle1[[#This Row],[Heizleistung (55°C)]])/2)</f>
        <v>8.25</v>
      </c>
      <c r="M4440" s="20">
        <f>IF(Tabelle1[[#This Row],[Etas 55°C]]=0,0,(Tabelle1[[#This Row],[Etas 35°C]]*0.8+Tabelle1[[#This Row],[Etas 55°C]]*0.2))*2.5</f>
        <v>4.1350000000000007</v>
      </c>
      <c r="N4440" s="21">
        <f>IF(-(Tabelle1[[#This Row],[80%/20% SCOP]]-5.5)/5.5=1,"n.a.",-(Tabelle1[[#This Row],[80%/20% SCOP]]-5.5)/5.5)</f>
        <v>0.24818181818181806</v>
      </c>
    </row>
    <row r="4441" spans="1:14" ht="20.100000000000001" customHeight="1" x14ac:dyDescent="0.25">
      <c r="A4441" s="24">
        <v>16001585</v>
      </c>
      <c r="B4441" s="15" t="s">
        <v>4497</v>
      </c>
      <c r="C4441" s="15" t="s">
        <v>4509</v>
      </c>
      <c r="D4441" s="16" t="s">
        <v>2</v>
      </c>
      <c r="E4441" s="17">
        <v>6</v>
      </c>
      <c r="F4441" s="18">
        <v>1.8</v>
      </c>
      <c r="G4441" s="17">
        <v>6</v>
      </c>
      <c r="H4441" s="18">
        <v>1.32</v>
      </c>
      <c r="I4441" s="16" t="s">
        <v>40</v>
      </c>
      <c r="J4441" s="16" t="s">
        <v>4</v>
      </c>
      <c r="K4441" s="16" t="s">
        <v>4</v>
      </c>
      <c r="L4441" s="19">
        <f>IF(Tabelle1[[#This Row],[Heizleistung (55°C)]]=0,Tabelle1[[#This Row],[Heizleistung (35°C)]],(Tabelle1[[#This Row],[Heizleistung (35°C)]]+Tabelle1[[#This Row],[Heizleistung (55°C)]])/2)</f>
        <v>6</v>
      </c>
      <c r="M4441" s="20">
        <f>IF(Tabelle1[[#This Row],[Etas 55°C]]=0,0,(Tabelle1[[#This Row],[Etas 35°C]]*0.8+Tabelle1[[#This Row],[Etas 55°C]]*0.2))*2.5</f>
        <v>4.2600000000000007</v>
      </c>
      <c r="N4441" s="21">
        <f>IF(-(Tabelle1[[#This Row],[80%/20% SCOP]]-5.5)/5.5=1,"n.a.",-(Tabelle1[[#This Row],[80%/20% SCOP]]-5.5)/5.5)</f>
        <v>0.22545454545454532</v>
      </c>
    </row>
    <row r="4442" spans="1:14" ht="20.100000000000001" customHeight="1" x14ac:dyDescent="0.25">
      <c r="A4442" s="24">
        <v>16001565</v>
      </c>
      <c r="B4442" s="15" t="s">
        <v>4497</v>
      </c>
      <c r="C4442" s="15" t="s">
        <v>4510</v>
      </c>
      <c r="D4442" s="16" t="s">
        <v>2</v>
      </c>
      <c r="E4442" s="17">
        <v>16</v>
      </c>
      <c r="F4442" s="18">
        <v>1.76</v>
      </c>
      <c r="G4442" s="17">
        <v>16</v>
      </c>
      <c r="H4442" s="18">
        <v>1.41</v>
      </c>
      <c r="I4442" s="16" t="s">
        <v>40</v>
      </c>
      <c r="J4442" s="16" t="s">
        <v>4</v>
      </c>
      <c r="K4442" s="16" t="s">
        <v>4</v>
      </c>
      <c r="L4442" s="19">
        <f>IF(Tabelle1[[#This Row],[Heizleistung (55°C)]]=0,Tabelle1[[#This Row],[Heizleistung (35°C)]],(Tabelle1[[#This Row],[Heizleistung (35°C)]]+Tabelle1[[#This Row],[Heizleistung (55°C)]])/2)</f>
        <v>16</v>
      </c>
      <c r="M4442" s="20">
        <f>IF(Tabelle1[[#This Row],[Etas 55°C]]=0,0,(Tabelle1[[#This Row],[Etas 35°C]]*0.8+Tabelle1[[#This Row],[Etas 55°C]]*0.2))*2.5</f>
        <v>4.2250000000000005</v>
      </c>
      <c r="N4442" s="21">
        <f>IF(-(Tabelle1[[#This Row],[80%/20% SCOP]]-5.5)/5.5=1,"n.a.",-(Tabelle1[[#This Row],[80%/20% SCOP]]-5.5)/5.5)</f>
        <v>0.23181818181818173</v>
      </c>
    </row>
    <row r="4443" spans="1:14" ht="20.100000000000001" customHeight="1" x14ac:dyDescent="0.25">
      <c r="A4443" s="24">
        <v>16009593</v>
      </c>
      <c r="B4443" s="15" t="s">
        <v>4497</v>
      </c>
      <c r="C4443" s="15" t="s">
        <v>4511</v>
      </c>
      <c r="D4443" s="16" t="s">
        <v>2</v>
      </c>
      <c r="E4443" s="17">
        <v>8</v>
      </c>
      <c r="F4443" s="18">
        <v>1.75</v>
      </c>
      <c r="G4443" s="17">
        <v>8</v>
      </c>
      <c r="H4443" s="18">
        <v>1.29</v>
      </c>
      <c r="I4443" s="16" t="s">
        <v>40</v>
      </c>
      <c r="J4443" s="16" t="s">
        <v>4</v>
      </c>
      <c r="K4443" s="16" t="s">
        <v>4</v>
      </c>
      <c r="L4443" s="19">
        <f>IF(Tabelle1[[#This Row],[Heizleistung (55°C)]]=0,Tabelle1[[#This Row],[Heizleistung (35°C)]],(Tabelle1[[#This Row],[Heizleistung (35°C)]]+Tabelle1[[#This Row],[Heizleistung (55°C)]])/2)</f>
        <v>8</v>
      </c>
      <c r="M4443" s="20">
        <f>IF(Tabelle1[[#This Row],[Etas 55°C]]=0,0,(Tabelle1[[#This Row],[Etas 35°C]]*0.8+Tabelle1[[#This Row],[Etas 55°C]]*0.2))*2.5</f>
        <v>4.1450000000000005</v>
      </c>
      <c r="N4443" s="21">
        <f>IF(-(Tabelle1[[#This Row],[80%/20% SCOP]]-5.5)/5.5=1,"n.a.",-(Tabelle1[[#This Row],[80%/20% SCOP]]-5.5)/5.5)</f>
        <v>0.24636363636363628</v>
      </c>
    </row>
    <row r="4444" spans="1:14" ht="20.100000000000001" customHeight="1" x14ac:dyDescent="0.25">
      <c r="A4444" s="24">
        <v>16016787</v>
      </c>
      <c r="B4444" s="15" t="s">
        <v>4497</v>
      </c>
      <c r="C4444" s="15" t="s">
        <v>4512</v>
      </c>
      <c r="D4444" s="16" t="s">
        <v>2</v>
      </c>
      <c r="E4444" s="17">
        <v>8</v>
      </c>
      <c r="F4444" s="18">
        <v>1.91</v>
      </c>
      <c r="G4444" s="17">
        <v>8</v>
      </c>
      <c r="H4444" s="18">
        <v>1.39</v>
      </c>
      <c r="I4444" s="16" t="s">
        <v>3</v>
      </c>
      <c r="J4444" s="16" t="s">
        <v>4</v>
      </c>
      <c r="K4444" s="16" t="s">
        <v>4</v>
      </c>
      <c r="L4444" s="19">
        <f>IF(Tabelle1[[#This Row],[Heizleistung (55°C)]]=0,Tabelle1[[#This Row],[Heizleistung (35°C)]],(Tabelle1[[#This Row],[Heizleistung (35°C)]]+Tabelle1[[#This Row],[Heizleistung (55°C)]])/2)</f>
        <v>8</v>
      </c>
      <c r="M4444" s="20">
        <f>IF(Tabelle1[[#This Row],[Etas 55°C]]=0,0,(Tabelle1[[#This Row],[Etas 35°C]]*0.8+Tabelle1[[#This Row],[Etas 55°C]]*0.2))*2.5</f>
        <v>4.5150000000000006</v>
      </c>
      <c r="N4444" s="21">
        <f>IF(-(Tabelle1[[#This Row],[80%/20% SCOP]]-5.5)/5.5=1,"n.a.",-(Tabelle1[[#This Row],[80%/20% SCOP]]-5.5)/5.5)</f>
        <v>0.179090909090909</v>
      </c>
    </row>
    <row r="4445" spans="1:14" ht="20.100000000000001" customHeight="1" x14ac:dyDescent="0.25">
      <c r="A4445" s="24">
        <v>16016785</v>
      </c>
      <c r="B4445" s="15" t="s">
        <v>4497</v>
      </c>
      <c r="C4445" s="15" t="s">
        <v>4513</v>
      </c>
      <c r="D4445" s="16" t="s">
        <v>2</v>
      </c>
      <c r="E4445" s="17">
        <v>5</v>
      </c>
      <c r="F4445" s="18">
        <v>2.0099999999999998</v>
      </c>
      <c r="G4445" s="17">
        <v>5</v>
      </c>
      <c r="H4445" s="18">
        <v>1.41</v>
      </c>
      <c r="I4445" s="16" t="s">
        <v>3</v>
      </c>
      <c r="J4445" s="16" t="s">
        <v>4</v>
      </c>
      <c r="K4445" s="16" t="s">
        <v>4</v>
      </c>
      <c r="L4445" s="19">
        <f>IF(Tabelle1[[#This Row],[Heizleistung (55°C)]]=0,Tabelle1[[#This Row],[Heizleistung (35°C)]],(Tabelle1[[#This Row],[Heizleistung (35°C)]]+Tabelle1[[#This Row],[Heizleistung (55°C)]])/2)</f>
        <v>5</v>
      </c>
      <c r="M4445" s="20">
        <f>IF(Tabelle1[[#This Row],[Etas 55°C]]=0,0,(Tabelle1[[#This Row],[Etas 35°C]]*0.8+Tabelle1[[#This Row],[Etas 55°C]]*0.2))*2.5</f>
        <v>4.7249999999999996</v>
      </c>
      <c r="N4445" s="21">
        <f>IF(-(Tabelle1[[#This Row],[80%/20% SCOP]]-5.5)/5.5=1,"n.a.",-(Tabelle1[[#This Row],[80%/20% SCOP]]-5.5)/5.5)</f>
        <v>0.14090909090909098</v>
      </c>
    </row>
    <row r="4446" spans="1:14" ht="20.100000000000001" customHeight="1" x14ac:dyDescent="0.25">
      <c r="A4446" s="24">
        <v>16016784</v>
      </c>
      <c r="B4446" s="15" t="s">
        <v>4497</v>
      </c>
      <c r="C4446" s="15" t="s">
        <v>4514</v>
      </c>
      <c r="D4446" s="16" t="s">
        <v>2</v>
      </c>
      <c r="E4446" s="17">
        <v>5</v>
      </c>
      <c r="F4446" s="18">
        <v>2.0099999999999998</v>
      </c>
      <c r="G4446" s="17">
        <v>5</v>
      </c>
      <c r="H4446" s="18">
        <v>1.41</v>
      </c>
      <c r="I4446" s="16" t="s">
        <v>3</v>
      </c>
      <c r="J4446" s="16" t="s">
        <v>4</v>
      </c>
      <c r="K4446" s="16" t="s">
        <v>4</v>
      </c>
      <c r="L4446" s="19">
        <f>IF(Tabelle1[[#This Row],[Heizleistung (55°C)]]=0,Tabelle1[[#This Row],[Heizleistung (35°C)]],(Tabelle1[[#This Row],[Heizleistung (35°C)]]+Tabelle1[[#This Row],[Heizleistung (55°C)]])/2)</f>
        <v>5</v>
      </c>
      <c r="M4446" s="20">
        <f>IF(Tabelle1[[#This Row],[Etas 55°C]]=0,0,(Tabelle1[[#This Row],[Etas 35°C]]*0.8+Tabelle1[[#This Row],[Etas 55°C]]*0.2))*2.5</f>
        <v>4.7249999999999996</v>
      </c>
      <c r="N4446" s="21">
        <f>IF(-(Tabelle1[[#This Row],[80%/20% SCOP]]-5.5)/5.5=1,"n.a.",-(Tabelle1[[#This Row],[80%/20% SCOP]]-5.5)/5.5)</f>
        <v>0.14090909090909098</v>
      </c>
    </row>
    <row r="4447" spans="1:14" ht="20.100000000000001" customHeight="1" x14ac:dyDescent="0.25">
      <c r="A4447" s="24">
        <v>16001567</v>
      </c>
      <c r="B4447" s="15" t="s">
        <v>4497</v>
      </c>
      <c r="C4447" s="15" t="s">
        <v>4515</v>
      </c>
      <c r="D4447" s="16" t="s">
        <v>2</v>
      </c>
      <c r="E4447" s="17">
        <v>13</v>
      </c>
      <c r="F4447" s="18">
        <v>1.85</v>
      </c>
      <c r="G4447" s="17">
        <v>12</v>
      </c>
      <c r="H4447" s="18">
        <v>1.41</v>
      </c>
      <c r="I4447" s="16" t="s">
        <v>40</v>
      </c>
      <c r="J4447" s="16" t="s">
        <v>4</v>
      </c>
      <c r="K4447" s="16" t="s">
        <v>4</v>
      </c>
      <c r="L4447" s="19">
        <f>IF(Tabelle1[[#This Row],[Heizleistung (55°C)]]=0,Tabelle1[[#This Row],[Heizleistung (35°C)]],(Tabelle1[[#This Row],[Heizleistung (35°C)]]+Tabelle1[[#This Row],[Heizleistung (55°C)]])/2)</f>
        <v>12.5</v>
      </c>
      <c r="M4447" s="20">
        <f>IF(Tabelle1[[#This Row],[Etas 55°C]]=0,0,(Tabelle1[[#This Row],[Etas 35°C]]*0.8+Tabelle1[[#This Row],[Etas 55°C]]*0.2))*2.5</f>
        <v>4.4050000000000002</v>
      </c>
      <c r="N4447" s="21">
        <f>IF(-(Tabelle1[[#This Row],[80%/20% SCOP]]-5.5)/5.5=1,"n.a.",-(Tabelle1[[#This Row],[80%/20% SCOP]]-5.5)/5.5)</f>
        <v>0.19909090909090904</v>
      </c>
    </row>
    <row r="4448" spans="1:14" ht="20.100000000000001" customHeight="1" x14ac:dyDescent="0.25">
      <c r="A4448" s="24">
        <v>16001582</v>
      </c>
      <c r="B4448" s="15" t="s">
        <v>4497</v>
      </c>
      <c r="C4448" s="15" t="s">
        <v>4516</v>
      </c>
      <c r="D4448" s="16" t="s">
        <v>2</v>
      </c>
      <c r="E4448" s="17">
        <v>13</v>
      </c>
      <c r="F4448" s="18">
        <v>1.85</v>
      </c>
      <c r="G4448" s="17">
        <v>12</v>
      </c>
      <c r="H4448" s="18">
        <v>1.41</v>
      </c>
      <c r="I4448" s="16" t="s">
        <v>40</v>
      </c>
      <c r="J4448" s="16" t="s">
        <v>4</v>
      </c>
      <c r="K4448" s="16" t="s">
        <v>4</v>
      </c>
      <c r="L4448" s="19">
        <f>IF(Tabelle1[[#This Row],[Heizleistung (55°C)]]=0,Tabelle1[[#This Row],[Heizleistung (35°C)]],(Tabelle1[[#This Row],[Heizleistung (35°C)]]+Tabelle1[[#This Row],[Heizleistung (55°C)]])/2)</f>
        <v>12.5</v>
      </c>
      <c r="M4448" s="20">
        <f>IF(Tabelle1[[#This Row],[Etas 55°C]]=0,0,(Tabelle1[[#This Row],[Etas 35°C]]*0.8+Tabelle1[[#This Row],[Etas 55°C]]*0.2))*2.5</f>
        <v>4.4050000000000002</v>
      </c>
      <c r="N4448" s="21">
        <f>IF(-(Tabelle1[[#This Row],[80%/20% SCOP]]-5.5)/5.5=1,"n.a.",-(Tabelle1[[#This Row],[80%/20% SCOP]]-5.5)/5.5)</f>
        <v>0.19909090909090904</v>
      </c>
    </row>
    <row r="4449" spans="1:14" ht="20.100000000000001" customHeight="1" x14ac:dyDescent="0.25">
      <c r="A4449" s="24">
        <v>16001569</v>
      </c>
      <c r="B4449" s="15" t="s">
        <v>4497</v>
      </c>
      <c r="C4449" s="15" t="s">
        <v>4517</v>
      </c>
      <c r="D4449" s="16" t="s">
        <v>2</v>
      </c>
      <c r="E4449" s="17">
        <v>5</v>
      </c>
      <c r="F4449" s="18">
        <v>1.8</v>
      </c>
      <c r="G4449" s="17">
        <v>5</v>
      </c>
      <c r="H4449" s="18">
        <v>1.3</v>
      </c>
      <c r="I4449" s="16" t="s">
        <v>40</v>
      </c>
      <c r="J4449" s="16" t="s">
        <v>4</v>
      </c>
      <c r="K4449" s="16" t="s">
        <v>4</v>
      </c>
      <c r="L4449" s="19">
        <f>IF(Tabelle1[[#This Row],[Heizleistung (55°C)]]=0,Tabelle1[[#This Row],[Heizleistung (35°C)]],(Tabelle1[[#This Row],[Heizleistung (35°C)]]+Tabelle1[[#This Row],[Heizleistung (55°C)]])/2)</f>
        <v>5</v>
      </c>
      <c r="M4449" s="20">
        <f>IF(Tabelle1[[#This Row],[Etas 55°C]]=0,0,(Tabelle1[[#This Row],[Etas 35°C]]*0.8+Tabelle1[[#This Row],[Etas 55°C]]*0.2))*2.5</f>
        <v>4.25</v>
      </c>
      <c r="N4449" s="21">
        <f>IF(-(Tabelle1[[#This Row],[80%/20% SCOP]]-5.5)/5.5=1,"n.a.",-(Tabelle1[[#This Row],[80%/20% SCOP]]-5.5)/5.5)</f>
        <v>0.22727272727272727</v>
      </c>
    </row>
    <row r="4450" spans="1:14" ht="20.100000000000001" customHeight="1" x14ac:dyDescent="0.25">
      <c r="A4450" s="24">
        <v>16013868</v>
      </c>
      <c r="B4450" s="15" t="s">
        <v>4497</v>
      </c>
      <c r="C4450" s="15" t="s">
        <v>4518</v>
      </c>
      <c r="D4450" s="16" t="s">
        <v>2</v>
      </c>
      <c r="E4450" s="17">
        <v>16</v>
      </c>
      <c r="F4450" s="18">
        <v>1.76</v>
      </c>
      <c r="G4450" s="17">
        <v>16</v>
      </c>
      <c r="H4450" s="18">
        <v>1.38</v>
      </c>
      <c r="I4450" s="16" t="s">
        <v>40</v>
      </c>
      <c r="J4450" s="16" t="s">
        <v>4</v>
      </c>
      <c r="K4450" s="16" t="s">
        <v>4</v>
      </c>
      <c r="L4450" s="19">
        <f>IF(Tabelle1[[#This Row],[Heizleistung (55°C)]]=0,Tabelle1[[#This Row],[Heizleistung (35°C)]],(Tabelle1[[#This Row],[Heizleistung (35°C)]]+Tabelle1[[#This Row],[Heizleistung (55°C)]])/2)</f>
        <v>16</v>
      </c>
      <c r="M4450" s="20">
        <f>IF(Tabelle1[[#This Row],[Etas 55°C]]=0,0,(Tabelle1[[#This Row],[Etas 35°C]]*0.8+Tabelle1[[#This Row],[Etas 55°C]]*0.2))*2.5</f>
        <v>4.2100000000000009</v>
      </c>
      <c r="N4450" s="21">
        <f>IF(-(Tabelle1[[#This Row],[80%/20% SCOP]]-5.5)/5.5=1,"n.a.",-(Tabelle1[[#This Row],[80%/20% SCOP]]-5.5)/5.5)</f>
        <v>0.23454545454545439</v>
      </c>
    </row>
    <row r="4451" spans="1:14" ht="20.100000000000001" customHeight="1" x14ac:dyDescent="0.25">
      <c r="A4451" s="24">
        <v>16013864</v>
      </c>
      <c r="B4451" s="15" t="s">
        <v>4497</v>
      </c>
      <c r="C4451" s="15" t="s">
        <v>4519</v>
      </c>
      <c r="D4451" s="16" t="s">
        <v>2</v>
      </c>
      <c r="E4451" s="17">
        <v>8</v>
      </c>
      <c r="F4451" s="18">
        <v>1.75</v>
      </c>
      <c r="G4451" s="17">
        <v>8</v>
      </c>
      <c r="H4451" s="18">
        <v>1.26</v>
      </c>
      <c r="I4451" s="16" t="s">
        <v>40</v>
      </c>
      <c r="J4451" s="16" t="s">
        <v>4</v>
      </c>
      <c r="K4451" s="16" t="s">
        <v>4</v>
      </c>
      <c r="L4451" s="19">
        <f>IF(Tabelle1[[#This Row],[Heizleistung (55°C)]]=0,Tabelle1[[#This Row],[Heizleistung (35°C)]],(Tabelle1[[#This Row],[Heizleistung (35°C)]]+Tabelle1[[#This Row],[Heizleistung (55°C)]])/2)</f>
        <v>8</v>
      </c>
      <c r="M4451" s="20">
        <f>IF(Tabelle1[[#This Row],[Etas 55°C]]=0,0,(Tabelle1[[#This Row],[Etas 35°C]]*0.8+Tabelle1[[#This Row],[Etas 55°C]]*0.2))*2.5</f>
        <v>4.1300000000000008</v>
      </c>
      <c r="N4451" s="21">
        <f>IF(-(Tabelle1[[#This Row],[80%/20% SCOP]]-5.5)/5.5=1,"n.a.",-(Tabelle1[[#This Row],[80%/20% SCOP]]-5.5)/5.5)</f>
        <v>0.24909090909090895</v>
      </c>
    </row>
    <row r="4452" spans="1:14" ht="20.100000000000001" customHeight="1" x14ac:dyDescent="0.25">
      <c r="A4452" s="24">
        <v>16001559</v>
      </c>
      <c r="B4452" s="15" t="s">
        <v>4497</v>
      </c>
      <c r="C4452" s="15" t="s">
        <v>4520</v>
      </c>
      <c r="D4452" s="16" t="s">
        <v>2</v>
      </c>
      <c r="E4452" s="17">
        <v>8</v>
      </c>
      <c r="F4452" s="18">
        <v>1.75</v>
      </c>
      <c r="G4452" s="17">
        <v>8</v>
      </c>
      <c r="H4452" s="18">
        <v>1.29</v>
      </c>
      <c r="I4452" s="16" t="s">
        <v>40</v>
      </c>
      <c r="J4452" s="16" t="s">
        <v>4</v>
      </c>
      <c r="K4452" s="16" t="s">
        <v>4</v>
      </c>
      <c r="L4452" s="19">
        <f>IF(Tabelle1[[#This Row],[Heizleistung (55°C)]]=0,Tabelle1[[#This Row],[Heizleistung (35°C)]],(Tabelle1[[#This Row],[Heizleistung (35°C)]]+Tabelle1[[#This Row],[Heizleistung (55°C)]])/2)</f>
        <v>8</v>
      </c>
      <c r="M4452" s="20">
        <f>IF(Tabelle1[[#This Row],[Etas 55°C]]=0,0,(Tabelle1[[#This Row],[Etas 35°C]]*0.8+Tabelle1[[#This Row],[Etas 55°C]]*0.2))*2.5</f>
        <v>4.1450000000000005</v>
      </c>
      <c r="N4452" s="21">
        <f>IF(-(Tabelle1[[#This Row],[80%/20% SCOP]]-5.5)/5.5=1,"n.a.",-(Tabelle1[[#This Row],[80%/20% SCOP]]-5.5)/5.5)</f>
        <v>0.24636363636363628</v>
      </c>
    </row>
    <row r="4453" spans="1:14" ht="20.100000000000001" customHeight="1" x14ac:dyDescent="0.25">
      <c r="A4453" s="24">
        <v>16001566</v>
      </c>
      <c r="B4453" s="15" t="s">
        <v>4497</v>
      </c>
      <c r="C4453" s="15" t="s">
        <v>4521</v>
      </c>
      <c r="D4453" s="16" t="s">
        <v>2</v>
      </c>
      <c r="E4453" s="17">
        <v>8</v>
      </c>
      <c r="F4453" s="18">
        <v>1.75</v>
      </c>
      <c r="G4453" s="17">
        <v>8</v>
      </c>
      <c r="H4453" s="18">
        <v>1.29</v>
      </c>
      <c r="I4453" s="16" t="s">
        <v>40</v>
      </c>
      <c r="J4453" s="16" t="s">
        <v>4</v>
      </c>
      <c r="K4453" s="16" t="s">
        <v>4</v>
      </c>
      <c r="L4453" s="19">
        <f>IF(Tabelle1[[#This Row],[Heizleistung (55°C)]]=0,Tabelle1[[#This Row],[Heizleistung (35°C)]],(Tabelle1[[#This Row],[Heizleistung (35°C)]]+Tabelle1[[#This Row],[Heizleistung (55°C)]])/2)</f>
        <v>8</v>
      </c>
      <c r="M4453" s="20">
        <f>IF(Tabelle1[[#This Row],[Etas 55°C]]=0,0,(Tabelle1[[#This Row],[Etas 35°C]]*0.8+Tabelle1[[#This Row],[Etas 55°C]]*0.2))*2.5</f>
        <v>4.1450000000000005</v>
      </c>
      <c r="N4453" s="21">
        <f>IF(-(Tabelle1[[#This Row],[80%/20% SCOP]]-5.5)/5.5=1,"n.a.",-(Tabelle1[[#This Row],[80%/20% SCOP]]-5.5)/5.5)</f>
        <v>0.24636363636363628</v>
      </c>
    </row>
    <row r="4454" spans="1:14" ht="20.100000000000001" customHeight="1" x14ac:dyDescent="0.25">
      <c r="A4454" s="24">
        <v>16001587</v>
      </c>
      <c r="B4454" s="15" t="s">
        <v>4497</v>
      </c>
      <c r="C4454" s="15" t="s">
        <v>4522</v>
      </c>
      <c r="D4454" s="16" t="s">
        <v>2</v>
      </c>
      <c r="E4454" s="17">
        <v>9</v>
      </c>
      <c r="F4454" s="18">
        <v>1.75</v>
      </c>
      <c r="G4454" s="17">
        <v>8</v>
      </c>
      <c r="H4454" s="18">
        <v>1.27</v>
      </c>
      <c r="I4454" s="16" t="s">
        <v>40</v>
      </c>
      <c r="J4454" s="16" t="s">
        <v>4</v>
      </c>
      <c r="K4454" s="16" t="s">
        <v>4</v>
      </c>
      <c r="L4454" s="19">
        <f>IF(Tabelle1[[#This Row],[Heizleistung (55°C)]]=0,Tabelle1[[#This Row],[Heizleistung (35°C)]],(Tabelle1[[#This Row],[Heizleistung (35°C)]]+Tabelle1[[#This Row],[Heizleistung (55°C)]])/2)</f>
        <v>8.5</v>
      </c>
      <c r="M4454" s="20">
        <f>IF(Tabelle1[[#This Row],[Etas 55°C]]=0,0,(Tabelle1[[#This Row],[Etas 35°C]]*0.8+Tabelle1[[#This Row],[Etas 55°C]]*0.2))*2.5</f>
        <v>4.1350000000000007</v>
      </c>
      <c r="N4454" s="21">
        <f>IF(-(Tabelle1[[#This Row],[80%/20% SCOP]]-5.5)/5.5=1,"n.a.",-(Tabelle1[[#This Row],[80%/20% SCOP]]-5.5)/5.5)</f>
        <v>0.24818181818181806</v>
      </c>
    </row>
    <row r="4455" spans="1:14" ht="20.100000000000001" customHeight="1" x14ac:dyDescent="0.25">
      <c r="A4455" s="24">
        <v>16001586</v>
      </c>
      <c r="B4455" s="15" t="s">
        <v>4497</v>
      </c>
      <c r="C4455" s="15" t="s">
        <v>4523</v>
      </c>
      <c r="D4455" s="16" t="s">
        <v>2</v>
      </c>
      <c r="E4455" s="17">
        <v>9</v>
      </c>
      <c r="F4455" s="18">
        <v>1.75</v>
      </c>
      <c r="G4455" s="17">
        <v>8</v>
      </c>
      <c r="H4455" s="18">
        <v>1.3</v>
      </c>
      <c r="I4455" s="16" t="s">
        <v>40</v>
      </c>
      <c r="J4455" s="16" t="s">
        <v>4</v>
      </c>
      <c r="K4455" s="16" t="s">
        <v>4</v>
      </c>
      <c r="L4455" s="19">
        <f>IF(Tabelle1[[#This Row],[Heizleistung (55°C)]]=0,Tabelle1[[#This Row],[Heizleistung (35°C)]],(Tabelle1[[#This Row],[Heizleistung (35°C)]]+Tabelle1[[#This Row],[Heizleistung (55°C)]])/2)</f>
        <v>8.5</v>
      </c>
      <c r="M4455" s="20">
        <f>IF(Tabelle1[[#This Row],[Etas 55°C]]=0,0,(Tabelle1[[#This Row],[Etas 35°C]]*0.8+Tabelle1[[#This Row],[Etas 55°C]]*0.2))*2.5</f>
        <v>4.1500000000000004</v>
      </c>
      <c r="N4455" s="21">
        <f>IF(-(Tabelle1[[#This Row],[80%/20% SCOP]]-5.5)/5.5=1,"n.a.",-(Tabelle1[[#This Row],[80%/20% SCOP]]-5.5)/5.5)</f>
        <v>0.2454545454545454</v>
      </c>
    </row>
    <row r="4456" spans="1:14" ht="20.100000000000001" customHeight="1" x14ac:dyDescent="0.25">
      <c r="A4456" s="24">
        <v>16001574</v>
      </c>
      <c r="B4456" s="15" t="s">
        <v>4497</v>
      </c>
      <c r="C4456" s="15" t="s">
        <v>4524</v>
      </c>
      <c r="D4456" s="16" t="s">
        <v>2</v>
      </c>
      <c r="E4456" s="17">
        <v>9</v>
      </c>
      <c r="F4456" s="18">
        <v>1.75</v>
      </c>
      <c r="G4456" s="17">
        <v>8</v>
      </c>
      <c r="H4456" s="18">
        <v>1.3</v>
      </c>
      <c r="I4456" s="16" t="s">
        <v>40</v>
      </c>
      <c r="J4456" s="16" t="s">
        <v>4</v>
      </c>
      <c r="K4456" s="16" t="s">
        <v>4</v>
      </c>
      <c r="L4456" s="19">
        <f>IF(Tabelle1[[#This Row],[Heizleistung (55°C)]]=0,Tabelle1[[#This Row],[Heizleistung (35°C)]],(Tabelle1[[#This Row],[Heizleistung (35°C)]]+Tabelle1[[#This Row],[Heizleistung (55°C)]])/2)</f>
        <v>8.5</v>
      </c>
      <c r="M4456" s="20">
        <f>IF(Tabelle1[[#This Row],[Etas 55°C]]=0,0,(Tabelle1[[#This Row],[Etas 35°C]]*0.8+Tabelle1[[#This Row],[Etas 55°C]]*0.2))*2.5</f>
        <v>4.1500000000000004</v>
      </c>
      <c r="N4456" s="21">
        <f>IF(-(Tabelle1[[#This Row],[80%/20% SCOP]]-5.5)/5.5=1,"n.a.",-(Tabelle1[[#This Row],[80%/20% SCOP]]-5.5)/5.5)</f>
        <v>0.2454545454545454</v>
      </c>
    </row>
    <row r="4457" spans="1:14" ht="20.100000000000001" customHeight="1" x14ac:dyDescent="0.25">
      <c r="A4457" s="24">
        <v>16001557</v>
      </c>
      <c r="B4457" s="15" t="s">
        <v>4497</v>
      </c>
      <c r="C4457" s="15" t="s">
        <v>4525</v>
      </c>
      <c r="D4457" s="16" t="s">
        <v>2</v>
      </c>
      <c r="E4457" s="17">
        <v>9</v>
      </c>
      <c r="F4457" s="18">
        <v>1.75</v>
      </c>
      <c r="G4457" s="17">
        <v>8</v>
      </c>
      <c r="H4457" s="18">
        <v>1.3</v>
      </c>
      <c r="I4457" s="16" t="s">
        <v>40</v>
      </c>
      <c r="J4457" s="16" t="s">
        <v>4</v>
      </c>
      <c r="K4457" s="16" t="s">
        <v>4</v>
      </c>
      <c r="L4457" s="19">
        <f>IF(Tabelle1[[#This Row],[Heizleistung (55°C)]]=0,Tabelle1[[#This Row],[Heizleistung (35°C)]],(Tabelle1[[#This Row],[Heizleistung (35°C)]]+Tabelle1[[#This Row],[Heizleistung (55°C)]])/2)</f>
        <v>8.5</v>
      </c>
      <c r="M4457" s="20">
        <f>IF(Tabelle1[[#This Row],[Etas 55°C]]=0,0,(Tabelle1[[#This Row],[Etas 35°C]]*0.8+Tabelle1[[#This Row],[Etas 55°C]]*0.2))*2.5</f>
        <v>4.1500000000000004</v>
      </c>
      <c r="N4457" s="21">
        <f>IF(-(Tabelle1[[#This Row],[80%/20% SCOP]]-5.5)/5.5=1,"n.a.",-(Tabelle1[[#This Row],[80%/20% SCOP]]-5.5)/5.5)</f>
        <v>0.2454545454545454</v>
      </c>
    </row>
    <row r="4458" spans="1:14" ht="20.100000000000001" customHeight="1" x14ac:dyDescent="0.25">
      <c r="A4458" s="24">
        <v>16001584</v>
      </c>
      <c r="B4458" s="15" t="s">
        <v>4497</v>
      </c>
      <c r="C4458" s="15" t="s">
        <v>4526</v>
      </c>
      <c r="D4458" s="16" t="s">
        <v>2</v>
      </c>
      <c r="E4458" s="17">
        <v>5</v>
      </c>
      <c r="F4458" s="18">
        <v>1.8</v>
      </c>
      <c r="G4458" s="17">
        <v>5</v>
      </c>
      <c r="H4458" s="18">
        <v>1.3</v>
      </c>
      <c r="I4458" s="16" t="s">
        <v>40</v>
      </c>
      <c r="J4458" s="16" t="s">
        <v>4</v>
      </c>
      <c r="K4458" s="16" t="s">
        <v>4</v>
      </c>
      <c r="L4458" s="19">
        <f>IF(Tabelle1[[#This Row],[Heizleistung (55°C)]]=0,Tabelle1[[#This Row],[Heizleistung (35°C)]],(Tabelle1[[#This Row],[Heizleistung (35°C)]]+Tabelle1[[#This Row],[Heizleistung (55°C)]])/2)</f>
        <v>5</v>
      </c>
      <c r="M4458" s="20">
        <f>IF(Tabelle1[[#This Row],[Etas 55°C]]=0,0,(Tabelle1[[#This Row],[Etas 35°C]]*0.8+Tabelle1[[#This Row],[Etas 55°C]]*0.2))*2.5</f>
        <v>4.25</v>
      </c>
      <c r="N4458" s="21">
        <f>IF(-(Tabelle1[[#This Row],[80%/20% SCOP]]-5.5)/5.5=1,"n.a.",-(Tabelle1[[#This Row],[80%/20% SCOP]]-5.5)/5.5)</f>
        <v>0.22727272727272727</v>
      </c>
    </row>
    <row r="4459" spans="1:14" ht="20.100000000000001" customHeight="1" x14ac:dyDescent="0.25">
      <c r="A4459" s="24">
        <v>16001570</v>
      </c>
      <c r="B4459" s="15" t="s">
        <v>4497</v>
      </c>
      <c r="C4459" s="15" t="s">
        <v>4527</v>
      </c>
      <c r="D4459" s="16" t="s">
        <v>2</v>
      </c>
      <c r="E4459" s="17">
        <v>5</v>
      </c>
      <c r="F4459" s="18">
        <v>1.8</v>
      </c>
      <c r="G4459" s="17">
        <v>5</v>
      </c>
      <c r="H4459" s="18">
        <v>1.3</v>
      </c>
      <c r="I4459" s="16" t="s">
        <v>40</v>
      </c>
      <c r="J4459" s="16" t="s">
        <v>4</v>
      </c>
      <c r="K4459" s="16" t="s">
        <v>4</v>
      </c>
      <c r="L4459" s="19">
        <f>IF(Tabelle1[[#This Row],[Heizleistung (55°C)]]=0,Tabelle1[[#This Row],[Heizleistung (35°C)]],(Tabelle1[[#This Row],[Heizleistung (35°C)]]+Tabelle1[[#This Row],[Heizleistung (55°C)]])/2)</f>
        <v>5</v>
      </c>
      <c r="M4459" s="20">
        <f>IF(Tabelle1[[#This Row],[Etas 55°C]]=0,0,(Tabelle1[[#This Row],[Etas 35°C]]*0.8+Tabelle1[[#This Row],[Etas 55°C]]*0.2))*2.5</f>
        <v>4.25</v>
      </c>
      <c r="N4459" s="21">
        <f>IF(-(Tabelle1[[#This Row],[80%/20% SCOP]]-5.5)/5.5=1,"n.a.",-(Tabelle1[[#This Row],[80%/20% SCOP]]-5.5)/5.5)</f>
        <v>0.22727272727272727</v>
      </c>
    </row>
    <row r="4460" spans="1:14" ht="20.100000000000001" customHeight="1" x14ac:dyDescent="0.25">
      <c r="A4460" s="24">
        <v>16013865</v>
      </c>
      <c r="B4460" s="15" t="s">
        <v>4497</v>
      </c>
      <c r="C4460" s="15" t="s">
        <v>4528</v>
      </c>
      <c r="D4460" s="16" t="s">
        <v>2</v>
      </c>
      <c r="E4460" s="17">
        <v>8</v>
      </c>
      <c r="F4460" s="18">
        <v>1.75</v>
      </c>
      <c r="G4460" s="17">
        <v>8</v>
      </c>
      <c r="H4460" s="18">
        <v>1.26</v>
      </c>
      <c r="I4460" s="16" t="s">
        <v>40</v>
      </c>
      <c r="J4460" s="16" t="s">
        <v>4</v>
      </c>
      <c r="K4460" s="16" t="s">
        <v>4</v>
      </c>
      <c r="L4460" s="19">
        <f>IF(Tabelle1[[#This Row],[Heizleistung (55°C)]]=0,Tabelle1[[#This Row],[Heizleistung (35°C)]],(Tabelle1[[#This Row],[Heizleistung (35°C)]]+Tabelle1[[#This Row],[Heizleistung (55°C)]])/2)</f>
        <v>8</v>
      </c>
      <c r="M4460" s="20">
        <f>IF(Tabelle1[[#This Row],[Etas 55°C]]=0,0,(Tabelle1[[#This Row],[Etas 35°C]]*0.8+Tabelle1[[#This Row],[Etas 55°C]]*0.2))*2.5</f>
        <v>4.1300000000000008</v>
      </c>
      <c r="N4460" s="21">
        <f>IF(-(Tabelle1[[#This Row],[80%/20% SCOP]]-5.5)/5.5=1,"n.a.",-(Tabelle1[[#This Row],[80%/20% SCOP]]-5.5)/5.5)</f>
        <v>0.24909090909090895</v>
      </c>
    </row>
    <row r="4461" spans="1:14" ht="20.100000000000001" customHeight="1" x14ac:dyDescent="0.25">
      <c r="A4461" s="24">
        <v>16001568</v>
      </c>
      <c r="B4461" s="15" t="s">
        <v>4497</v>
      </c>
      <c r="C4461" s="15" t="s">
        <v>4529</v>
      </c>
      <c r="D4461" s="16" t="s">
        <v>2</v>
      </c>
      <c r="E4461" s="17">
        <v>16</v>
      </c>
      <c r="F4461" s="18">
        <v>1.76</v>
      </c>
      <c r="G4461" s="17">
        <v>16</v>
      </c>
      <c r="H4461" s="18">
        <v>1.41</v>
      </c>
      <c r="I4461" s="16" t="s">
        <v>40</v>
      </c>
      <c r="J4461" s="16" t="s">
        <v>4</v>
      </c>
      <c r="K4461" s="16" t="s">
        <v>4</v>
      </c>
      <c r="L4461" s="19">
        <f>IF(Tabelle1[[#This Row],[Heizleistung (55°C)]]=0,Tabelle1[[#This Row],[Heizleistung (35°C)]],(Tabelle1[[#This Row],[Heizleistung (35°C)]]+Tabelle1[[#This Row],[Heizleistung (55°C)]])/2)</f>
        <v>16</v>
      </c>
      <c r="M4461" s="20">
        <f>IF(Tabelle1[[#This Row],[Etas 55°C]]=0,0,(Tabelle1[[#This Row],[Etas 35°C]]*0.8+Tabelle1[[#This Row],[Etas 55°C]]*0.2))*2.5</f>
        <v>4.2250000000000005</v>
      </c>
      <c r="N4461" s="21">
        <f>IF(-(Tabelle1[[#This Row],[80%/20% SCOP]]-5.5)/5.5=1,"n.a.",-(Tabelle1[[#This Row],[80%/20% SCOP]]-5.5)/5.5)</f>
        <v>0.23181818181818173</v>
      </c>
    </row>
    <row r="4462" spans="1:14" ht="20.100000000000001" customHeight="1" x14ac:dyDescent="0.25">
      <c r="A4462" s="24">
        <v>16001581</v>
      </c>
      <c r="B4462" s="15" t="s">
        <v>4497</v>
      </c>
      <c r="C4462" s="15" t="s">
        <v>4530</v>
      </c>
      <c r="D4462" s="16" t="s">
        <v>2</v>
      </c>
      <c r="E4462" s="17">
        <v>13</v>
      </c>
      <c r="F4462" s="18">
        <v>1.85</v>
      </c>
      <c r="G4462" s="17">
        <v>12</v>
      </c>
      <c r="H4462" s="18">
        <v>1.41</v>
      </c>
      <c r="I4462" s="16" t="s">
        <v>40</v>
      </c>
      <c r="J4462" s="16" t="s">
        <v>4</v>
      </c>
      <c r="K4462" s="16" t="s">
        <v>4</v>
      </c>
      <c r="L4462" s="19">
        <f>IF(Tabelle1[[#This Row],[Heizleistung (55°C)]]=0,Tabelle1[[#This Row],[Heizleistung (35°C)]],(Tabelle1[[#This Row],[Heizleistung (35°C)]]+Tabelle1[[#This Row],[Heizleistung (55°C)]])/2)</f>
        <v>12.5</v>
      </c>
      <c r="M4462" s="20">
        <f>IF(Tabelle1[[#This Row],[Etas 55°C]]=0,0,(Tabelle1[[#This Row],[Etas 35°C]]*0.8+Tabelle1[[#This Row],[Etas 55°C]]*0.2))*2.5</f>
        <v>4.4050000000000002</v>
      </c>
      <c r="N4462" s="21">
        <f>IF(-(Tabelle1[[#This Row],[80%/20% SCOP]]-5.5)/5.5=1,"n.a.",-(Tabelle1[[#This Row],[80%/20% SCOP]]-5.5)/5.5)</f>
        <v>0.19909090909090904</v>
      </c>
    </row>
    <row r="4463" spans="1:14" ht="20.100000000000001" customHeight="1" x14ac:dyDescent="0.25">
      <c r="A4463" s="24">
        <v>16001583</v>
      </c>
      <c r="B4463" s="15" t="s">
        <v>4497</v>
      </c>
      <c r="C4463" s="15" t="s">
        <v>4531</v>
      </c>
      <c r="D4463" s="16" t="s">
        <v>2</v>
      </c>
      <c r="E4463" s="17">
        <v>16</v>
      </c>
      <c r="F4463" s="18">
        <v>1.76</v>
      </c>
      <c r="G4463" s="17">
        <v>16</v>
      </c>
      <c r="H4463" s="18">
        <v>1.41</v>
      </c>
      <c r="I4463" s="16" t="s">
        <v>40</v>
      </c>
      <c r="J4463" s="16" t="s">
        <v>4</v>
      </c>
      <c r="K4463" s="16" t="s">
        <v>4</v>
      </c>
      <c r="L4463" s="19">
        <f>IF(Tabelle1[[#This Row],[Heizleistung (55°C)]]=0,Tabelle1[[#This Row],[Heizleistung (35°C)]],(Tabelle1[[#This Row],[Heizleistung (35°C)]]+Tabelle1[[#This Row],[Heizleistung (55°C)]])/2)</f>
        <v>16</v>
      </c>
      <c r="M4463" s="20">
        <f>IF(Tabelle1[[#This Row],[Etas 55°C]]=0,0,(Tabelle1[[#This Row],[Etas 35°C]]*0.8+Tabelle1[[#This Row],[Etas 55°C]]*0.2))*2.5</f>
        <v>4.2250000000000005</v>
      </c>
      <c r="N4463" s="21">
        <f>IF(-(Tabelle1[[#This Row],[80%/20% SCOP]]-5.5)/5.5=1,"n.a.",-(Tabelle1[[#This Row],[80%/20% SCOP]]-5.5)/5.5)</f>
        <v>0.23181818181818173</v>
      </c>
    </row>
    <row r="4464" spans="1:14" ht="20.100000000000001" customHeight="1" x14ac:dyDescent="0.25">
      <c r="A4464" s="24">
        <v>16001572</v>
      </c>
      <c r="B4464" s="15" t="s">
        <v>4497</v>
      </c>
      <c r="C4464" s="15" t="s">
        <v>4532</v>
      </c>
      <c r="D4464" s="16" t="s">
        <v>2</v>
      </c>
      <c r="E4464" s="17">
        <v>6</v>
      </c>
      <c r="F4464" s="18">
        <v>1.8</v>
      </c>
      <c r="G4464" s="17">
        <v>6</v>
      </c>
      <c r="H4464" s="18">
        <v>1.32</v>
      </c>
      <c r="I4464" s="16" t="s">
        <v>40</v>
      </c>
      <c r="J4464" s="16" t="s">
        <v>4</v>
      </c>
      <c r="K4464" s="16" t="s">
        <v>4</v>
      </c>
      <c r="L4464" s="19">
        <f>IF(Tabelle1[[#This Row],[Heizleistung (55°C)]]=0,Tabelle1[[#This Row],[Heizleistung (35°C)]],(Tabelle1[[#This Row],[Heizleistung (35°C)]]+Tabelle1[[#This Row],[Heizleistung (55°C)]])/2)</f>
        <v>6</v>
      </c>
      <c r="M4464" s="20">
        <f>IF(Tabelle1[[#This Row],[Etas 55°C]]=0,0,(Tabelle1[[#This Row],[Etas 35°C]]*0.8+Tabelle1[[#This Row],[Etas 55°C]]*0.2))*2.5</f>
        <v>4.2600000000000007</v>
      </c>
      <c r="N4464" s="21">
        <f>IF(-(Tabelle1[[#This Row],[80%/20% SCOP]]-5.5)/5.5=1,"n.a.",-(Tabelle1[[#This Row],[80%/20% SCOP]]-5.5)/5.5)</f>
        <v>0.22545454545454532</v>
      </c>
    </row>
    <row r="4465" spans="1:14" ht="20.100000000000001" customHeight="1" x14ac:dyDescent="0.25">
      <c r="A4465" s="24">
        <v>16001580</v>
      </c>
      <c r="B4465" s="15" t="s">
        <v>4497</v>
      </c>
      <c r="C4465" s="15" t="s">
        <v>4533</v>
      </c>
      <c r="D4465" s="16" t="s">
        <v>2</v>
      </c>
      <c r="E4465" s="17">
        <v>8</v>
      </c>
      <c r="F4465" s="18">
        <v>1.75</v>
      </c>
      <c r="G4465" s="17">
        <v>8</v>
      </c>
      <c r="H4465" s="18">
        <v>1.29</v>
      </c>
      <c r="I4465" s="16" t="s">
        <v>40</v>
      </c>
      <c r="J4465" s="16" t="s">
        <v>4</v>
      </c>
      <c r="K4465" s="16" t="s">
        <v>4</v>
      </c>
      <c r="L4465" s="19">
        <f>IF(Tabelle1[[#This Row],[Heizleistung (55°C)]]=0,Tabelle1[[#This Row],[Heizleistung (35°C)]],(Tabelle1[[#This Row],[Heizleistung (35°C)]]+Tabelle1[[#This Row],[Heizleistung (55°C)]])/2)</f>
        <v>8</v>
      </c>
      <c r="M4465" s="20">
        <f>IF(Tabelle1[[#This Row],[Etas 55°C]]=0,0,(Tabelle1[[#This Row],[Etas 35°C]]*0.8+Tabelle1[[#This Row],[Etas 55°C]]*0.2))*2.5</f>
        <v>4.1450000000000005</v>
      </c>
      <c r="N4465" s="21">
        <f>IF(-(Tabelle1[[#This Row],[80%/20% SCOP]]-5.5)/5.5=1,"n.a.",-(Tabelle1[[#This Row],[80%/20% SCOP]]-5.5)/5.5)</f>
        <v>0.24636363636363628</v>
      </c>
    </row>
    <row r="4466" spans="1:14" ht="20.100000000000001" customHeight="1" x14ac:dyDescent="0.25">
      <c r="A4466" s="24">
        <v>16000555</v>
      </c>
      <c r="B4466" s="15" t="s">
        <v>4534</v>
      </c>
      <c r="C4466" s="15" t="s">
        <v>4535</v>
      </c>
      <c r="D4466" s="16" t="s">
        <v>2</v>
      </c>
      <c r="E4466" s="17">
        <v>5</v>
      </c>
      <c r="F4466" s="18">
        <v>1.88</v>
      </c>
      <c r="G4466" s="17">
        <v>5</v>
      </c>
      <c r="H4466" s="18">
        <v>1.31</v>
      </c>
      <c r="I4466" s="16" t="s">
        <v>109</v>
      </c>
      <c r="J4466" s="16" t="s">
        <v>4</v>
      </c>
      <c r="K4466" s="16" t="s">
        <v>4</v>
      </c>
      <c r="L4466" s="19">
        <f>IF(Tabelle1[[#This Row],[Heizleistung (55°C)]]=0,Tabelle1[[#This Row],[Heizleistung (35°C)]],(Tabelle1[[#This Row],[Heizleistung (35°C)]]+Tabelle1[[#This Row],[Heizleistung (55°C)]])/2)</f>
        <v>5</v>
      </c>
      <c r="M4466" s="20">
        <f>IF(Tabelle1[[#This Row],[Etas 55°C]]=0,0,(Tabelle1[[#This Row],[Etas 35°C]]*0.8+Tabelle1[[#This Row],[Etas 55°C]]*0.2))*2.5</f>
        <v>4.415</v>
      </c>
      <c r="N4466" s="21">
        <f>IF(-(Tabelle1[[#This Row],[80%/20% SCOP]]-5.5)/5.5=1,"n.a.",-(Tabelle1[[#This Row],[80%/20% SCOP]]-5.5)/5.5)</f>
        <v>0.19727272727272727</v>
      </c>
    </row>
    <row r="4467" spans="1:14" ht="20.100000000000001" customHeight="1" x14ac:dyDescent="0.25">
      <c r="A4467" s="24">
        <v>16000557</v>
      </c>
      <c r="B4467" s="15" t="s">
        <v>4534</v>
      </c>
      <c r="C4467" s="15" t="s">
        <v>4536</v>
      </c>
      <c r="D4467" s="16" t="s">
        <v>2</v>
      </c>
      <c r="E4467" s="17">
        <v>12</v>
      </c>
      <c r="F4467" s="18">
        <v>1.74</v>
      </c>
      <c r="G4467" s="17">
        <v>10</v>
      </c>
      <c r="H4467" s="18">
        <v>1.32</v>
      </c>
      <c r="I4467" s="16" t="s">
        <v>109</v>
      </c>
      <c r="J4467" s="16" t="s">
        <v>4</v>
      </c>
      <c r="K4467" s="16" t="s">
        <v>4</v>
      </c>
      <c r="L4467" s="19">
        <f>IF(Tabelle1[[#This Row],[Heizleistung (55°C)]]=0,Tabelle1[[#This Row],[Heizleistung (35°C)]],(Tabelle1[[#This Row],[Heizleistung (35°C)]]+Tabelle1[[#This Row],[Heizleistung (55°C)]])/2)</f>
        <v>11</v>
      </c>
      <c r="M4467" s="20">
        <f>IF(Tabelle1[[#This Row],[Etas 55°C]]=0,0,(Tabelle1[[#This Row],[Etas 35°C]]*0.8+Tabelle1[[#This Row],[Etas 55°C]]*0.2))*2.5</f>
        <v>4.1400000000000006</v>
      </c>
      <c r="N4467" s="21">
        <f>IF(-(Tabelle1[[#This Row],[80%/20% SCOP]]-5.5)/5.5=1,"n.a.",-(Tabelle1[[#This Row],[80%/20% SCOP]]-5.5)/5.5)</f>
        <v>0.24727272727272717</v>
      </c>
    </row>
    <row r="4468" spans="1:14" ht="20.100000000000001" customHeight="1" x14ac:dyDescent="0.25">
      <c r="A4468" s="24">
        <v>16000579</v>
      </c>
      <c r="B4468" s="15" t="s">
        <v>4534</v>
      </c>
      <c r="C4468" s="15" t="s">
        <v>4537</v>
      </c>
      <c r="D4468" s="16" t="s">
        <v>2</v>
      </c>
      <c r="E4468" s="17">
        <v>6.78</v>
      </c>
      <c r="F4468" s="18">
        <v>1.81</v>
      </c>
      <c r="G4468" s="17">
        <v>6.19</v>
      </c>
      <c r="H4468" s="18">
        <v>1.32</v>
      </c>
      <c r="I4468" s="16" t="s">
        <v>40</v>
      </c>
      <c r="J4468" s="16" t="s">
        <v>4</v>
      </c>
      <c r="K4468" s="16" t="s">
        <v>4</v>
      </c>
      <c r="L4468" s="19">
        <f>IF(Tabelle1[[#This Row],[Heizleistung (55°C)]]=0,Tabelle1[[#This Row],[Heizleistung (35°C)]],(Tabelle1[[#This Row],[Heizleistung (35°C)]]+Tabelle1[[#This Row],[Heizleistung (55°C)]])/2)</f>
        <v>6.4850000000000003</v>
      </c>
      <c r="M4468" s="20">
        <f>IF(Tabelle1[[#This Row],[Etas 55°C]]=0,0,(Tabelle1[[#This Row],[Etas 35°C]]*0.8+Tabelle1[[#This Row],[Etas 55°C]]*0.2))*2.5</f>
        <v>4.28</v>
      </c>
      <c r="N4468" s="21">
        <f>IF(-(Tabelle1[[#This Row],[80%/20% SCOP]]-5.5)/5.5=1,"n.a.",-(Tabelle1[[#This Row],[80%/20% SCOP]]-5.5)/5.5)</f>
        <v>0.22181818181818178</v>
      </c>
    </row>
    <row r="4469" spans="1:14" ht="20.100000000000001" customHeight="1" x14ac:dyDescent="0.25">
      <c r="A4469" s="24">
        <v>16015393</v>
      </c>
      <c r="B4469" s="15" t="s">
        <v>4534</v>
      </c>
      <c r="C4469" s="15" t="s">
        <v>4538</v>
      </c>
      <c r="D4469" s="16" t="s">
        <v>2</v>
      </c>
      <c r="E4469" s="17">
        <v>11</v>
      </c>
      <c r="F4469" s="18">
        <v>2.1</v>
      </c>
      <c r="G4469" s="17">
        <v>11</v>
      </c>
      <c r="H4469" s="18">
        <v>1.6</v>
      </c>
      <c r="I4469" s="16" t="s">
        <v>3</v>
      </c>
      <c r="J4469" s="16" t="s">
        <v>4</v>
      </c>
      <c r="K4469" s="16" t="s">
        <v>4</v>
      </c>
      <c r="L4469" s="19">
        <f>IF(Tabelle1[[#This Row],[Heizleistung (55°C)]]=0,Tabelle1[[#This Row],[Heizleistung (35°C)]],(Tabelle1[[#This Row],[Heizleistung (35°C)]]+Tabelle1[[#This Row],[Heizleistung (55°C)]])/2)</f>
        <v>11</v>
      </c>
      <c r="M4469" s="20">
        <f>IF(Tabelle1[[#This Row],[Etas 55°C]]=0,0,(Tabelle1[[#This Row],[Etas 35°C]]*0.8+Tabelle1[[#This Row],[Etas 55°C]]*0.2))*2.5</f>
        <v>5</v>
      </c>
      <c r="N4469" s="21">
        <f>IF(-(Tabelle1[[#This Row],[80%/20% SCOP]]-5.5)/5.5=1,"n.a.",-(Tabelle1[[#This Row],[80%/20% SCOP]]-5.5)/5.5)</f>
        <v>9.0909090909090912E-2</v>
      </c>
    </row>
    <row r="4470" spans="1:14" ht="20.100000000000001" customHeight="1" x14ac:dyDescent="0.25">
      <c r="A4470" s="24">
        <v>16000517</v>
      </c>
      <c r="B4470" s="15" t="s">
        <v>4534</v>
      </c>
      <c r="C4470" s="15" t="s">
        <v>4539</v>
      </c>
      <c r="D4470" s="16" t="s">
        <v>2</v>
      </c>
      <c r="E4470" s="17">
        <v>5.9</v>
      </c>
      <c r="F4470" s="18">
        <v>1.89</v>
      </c>
      <c r="G4470" s="17">
        <v>6.3</v>
      </c>
      <c r="H4470" s="18">
        <v>1.47</v>
      </c>
      <c r="I4470" s="16" t="s">
        <v>109</v>
      </c>
      <c r="J4470" s="16" t="s">
        <v>4</v>
      </c>
      <c r="K4470" s="16" t="s">
        <v>4</v>
      </c>
      <c r="L4470" s="19">
        <f>IF(Tabelle1[[#This Row],[Heizleistung (55°C)]]=0,Tabelle1[[#This Row],[Heizleistung (35°C)]],(Tabelle1[[#This Row],[Heizleistung (35°C)]]+Tabelle1[[#This Row],[Heizleistung (55°C)]])/2)</f>
        <v>6.1</v>
      </c>
      <c r="M4470" s="20">
        <f>IF(Tabelle1[[#This Row],[Etas 55°C]]=0,0,(Tabelle1[[#This Row],[Etas 35°C]]*0.8+Tabelle1[[#This Row],[Etas 55°C]]*0.2))*2.5</f>
        <v>4.5150000000000006</v>
      </c>
      <c r="N4470" s="21">
        <f>IF(-(Tabelle1[[#This Row],[80%/20% SCOP]]-5.5)/5.5=1,"n.a.",-(Tabelle1[[#This Row],[80%/20% SCOP]]-5.5)/5.5)</f>
        <v>0.179090909090909</v>
      </c>
    </row>
    <row r="4471" spans="1:14" ht="20.100000000000001" customHeight="1" x14ac:dyDescent="0.25">
      <c r="A4471" s="24">
        <v>16000520</v>
      </c>
      <c r="B4471" s="15" t="s">
        <v>4534</v>
      </c>
      <c r="C4471" s="15" t="s">
        <v>4540</v>
      </c>
      <c r="D4471" s="16" t="s">
        <v>2</v>
      </c>
      <c r="E4471" s="17">
        <v>11</v>
      </c>
      <c r="F4471" s="18">
        <v>1.99</v>
      </c>
      <c r="G4471" s="17">
        <v>12.3</v>
      </c>
      <c r="H4471" s="18">
        <v>1.53</v>
      </c>
      <c r="I4471" s="16" t="s">
        <v>109</v>
      </c>
      <c r="J4471" s="16" t="s">
        <v>4</v>
      </c>
      <c r="K4471" s="16" t="s">
        <v>4</v>
      </c>
      <c r="L4471" s="19">
        <f>IF(Tabelle1[[#This Row],[Heizleistung (55°C)]]=0,Tabelle1[[#This Row],[Heizleistung (35°C)]],(Tabelle1[[#This Row],[Heizleistung (35°C)]]+Tabelle1[[#This Row],[Heizleistung (55°C)]])/2)</f>
        <v>11.65</v>
      </c>
      <c r="M4471" s="20">
        <f>IF(Tabelle1[[#This Row],[Etas 55°C]]=0,0,(Tabelle1[[#This Row],[Etas 35°C]]*0.8+Tabelle1[[#This Row],[Etas 55°C]]*0.2))*2.5</f>
        <v>4.7450000000000001</v>
      </c>
      <c r="N4471" s="21">
        <f>IF(-(Tabelle1[[#This Row],[80%/20% SCOP]]-5.5)/5.5=1,"n.a.",-(Tabelle1[[#This Row],[80%/20% SCOP]]-5.5)/5.5)</f>
        <v>0.13727272727272724</v>
      </c>
    </row>
    <row r="4472" spans="1:14" ht="20.100000000000001" customHeight="1" x14ac:dyDescent="0.25">
      <c r="A4472" s="24">
        <v>16015394</v>
      </c>
      <c r="B4472" s="15" t="s">
        <v>4534</v>
      </c>
      <c r="C4472" s="15" t="s">
        <v>4541</v>
      </c>
      <c r="D4472" s="16" t="s">
        <v>2</v>
      </c>
      <c r="E4472" s="17">
        <v>11</v>
      </c>
      <c r="F4472" s="18">
        <v>2.09</v>
      </c>
      <c r="G4472" s="17">
        <v>11</v>
      </c>
      <c r="H4472" s="18">
        <v>1.6</v>
      </c>
      <c r="I4472" s="16" t="s">
        <v>3</v>
      </c>
      <c r="J4472" s="16" t="s">
        <v>4</v>
      </c>
      <c r="K4472" s="16" t="s">
        <v>4</v>
      </c>
      <c r="L4472" s="19">
        <f>IF(Tabelle1[[#This Row],[Heizleistung (55°C)]]=0,Tabelle1[[#This Row],[Heizleistung (35°C)]],(Tabelle1[[#This Row],[Heizleistung (35°C)]]+Tabelle1[[#This Row],[Heizleistung (55°C)]])/2)</f>
        <v>11</v>
      </c>
      <c r="M4472" s="20">
        <f>IF(Tabelle1[[#This Row],[Etas 55°C]]=0,0,(Tabelle1[[#This Row],[Etas 35°C]]*0.8+Tabelle1[[#This Row],[Etas 55°C]]*0.2))*2.5</f>
        <v>4.9800000000000004</v>
      </c>
      <c r="N4472" s="21">
        <f>IF(-(Tabelle1[[#This Row],[80%/20% SCOP]]-5.5)/5.5=1,"n.a.",-(Tabelle1[[#This Row],[80%/20% SCOP]]-5.5)/5.5)</f>
        <v>9.4545454545454474E-2</v>
      </c>
    </row>
    <row r="4473" spans="1:14" ht="20.100000000000001" customHeight="1" x14ac:dyDescent="0.25">
      <c r="A4473" s="24">
        <v>16000558</v>
      </c>
      <c r="B4473" s="15" t="s">
        <v>4534</v>
      </c>
      <c r="C4473" s="15" t="s">
        <v>4542</v>
      </c>
      <c r="D4473" s="16" t="s">
        <v>2</v>
      </c>
      <c r="E4473" s="17">
        <v>15</v>
      </c>
      <c r="F4473" s="18">
        <v>1.76</v>
      </c>
      <c r="G4473" s="17">
        <v>14</v>
      </c>
      <c r="H4473" s="18">
        <v>1.34</v>
      </c>
      <c r="I4473" s="16" t="s">
        <v>109</v>
      </c>
      <c r="J4473" s="16" t="s">
        <v>4</v>
      </c>
      <c r="K4473" s="16" t="s">
        <v>4</v>
      </c>
      <c r="L4473" s="19">
        <f>IF(Tabelle1[[#This Row],[Heizleistung (55°C)]]=0,Tabelle1[[#This Row],[Heizleistung (35°C)]],(Tabelle1[[#This Row],[Heizleistung (35°C)]]+Tabelle1[[#This Row],[Heizleistung (55°C)]])/2)</f>
        <v>14.5</v>
      </c>
      <c r="M4473" s="20">
        <f>IF(Tabelle1[[#This Row],[Etas 55°C]]=0,0,(Tabelle1[[#This Row],[Etas 35°C]]*0.8+Tabelle1[[#This Row],[Etas 55°C]]*0.2))*2.5</f>
        <v>4.1900000000000004</v>
      </c>
      <c r="N4473" s="21">
        <f>IF(-(Tabelle1[[#This Row],[80%/20% SCOP]]-5.5)/5.5=1,"n.a.",-(Tabelle1[[#This Row],[80%/20% SCOP]]-5.5)/5.5)</f>
        <v>0.23818181818181811</v>
      </c>
    </row>
    <row r="4474" spans="1:14" ht="20.100000000000001" customHeight="1" x14ac:dyDescent="0.25">
      <c r="A4474" s="24">
        <v>16000499</v>
      </c>
      <c r="B4474" s="15" t="s">
        <v>4534</v>
      </c>
      <c r="C4474" s="15" t="s">
        <v>4543</v>
      </c>
      <c r="D4474" s="16" t="s">
        <v>2</v>
      </c>
      <c r="E4474" s="17">
        <v>8.1999999999999993</v>
      </c>
      <c r="F4474" s="18">
        <v>1.72</v>
      </c>
      <c r="G4474" s="17">
        <v>7</v>
      </c>
      <c r="H4474" s="18">
        <v>1.27</v>
      </c>
      <c r="I4474" s="16" t="s">
        <v>109</v>
      </c>
      <c r="J4474" s="16" t="s">
        <v>4</v>
      </c>
      <c r="K4474" s="16" t="s">
        <v>4</v>
      </c>
      <c r="L4474" s="19">
        <f>IF(Tabelle1[[#This Row],[Heizleistung (55°C)]]=0,Tabelle1[[#This Row],[Heizleistung (35°C)]],(Tabelle1[[#This Row],[Heizleistung (35°C)]]+Tabelle1[[#This Row],[Heizleistung (55°C)]])/2)</f>
        <v>7.6</v>
      </c>
      <c r="M4474" s="20">
        <f>IF(Tabelle1[[#This Row],[Etas 55°C]]=0,0,(Tabelle1[[#This Row],[Etas 35°C]]*0.8+Tabelle1[[#This Row],[Etas 55°C]]*0.2))*2.5</f>
        <v>4.0750000000000002</v>
      </c>
      <c r="N4474" s="21">
        <f>IF(-(Tabelle1[[#This Row],[80%/20% SCOP]]-5.5)/5.5=1,"n.a.",-(Tabelle1[[#This Row],[80%/20% SCOP]]-5.5)/5.5)</f>
        <v>0.25909090909090904</v>
      </c>
    </row>
    <row r="4475" spans="1:14" ht="20.100000000000001" customHeight="1" x14ac:dyDescent="0.25">
      <c r="A4475" s="24">
        <v>16000518</v>
      </c>
      <c r="B4475" s="15" t="s">
        <v>4534</v>
      </c>
      <c r="C4475" s="15" t="s">
        <v>4544</v>
      </c>
      <c r="D4475" s="16" t="s">
        <v>2</v>
      </c>
      <c r="E4475" s="17">
        <v>8</v>
      </c>
      <c r="F4475" s="18">
        <v>1.9</v>
      </c>
      <c r="G4475" s="17">
        <v>8.3000000000000007</v>
      </c>
      <c r="H4475" s="18">
        <v>1.48</v>
      </c>
      <c r="I4475" s="16" t="s">
        <v>109</v>
      </c>
      <c r="J4475" s="16" t="s">
        <v>4</v>
      </c>
      <c r="K4475" s="16" t="s">
        <v>4</v>
      </c>
      <c r="L4475" s="19">
        <f>IF(Tabelle1[[#This Row],[Heizleistung (55°C)]]=0,Tabelle1[[#This Row],[Heizleistung (35°C)]],(Tabelle1[[#This Row],[Heizleistung (35°C)]]+Tabelle1[[#This Row],[Heizleistung (55°C)]])/2)</f>
        <v>8.15</v>
      </c>
      <c r="M4475" s="20">
        <f>IF(Tabelle1[[#This Row],[Etas 55°C]]=0,0,(Tabelle1[[#This Row],[Etas 35°C]]*0.8+Tabelle1[[#This Row],[Etas 55°C]]*0.2))*2.5</f>
        <v>4.54</v>
      </c>
      <c r="N4475" s="21">
        <f>IF(-(Tabelle1[[#This Row],[80%/20% SCOP]]-5.5)/5.5=1,"n.a.",-(Tabelle1[[#This Row],[80%/20% SCOP]]-5.5)/5.5)</f>
        <v>0.17454545454545453</v>
      </c>
    </row>
    <row r="4476" spans="1:14" ht="20.100000000000001" customHeight="1" x14ac:dyDescent="0.25">
      <c r="A4476" s="24">
        <v>16000556</v>
      </c>
      <c r="B4476" s="15" t="s">
        <v>4534</v>
      </c>
      <c r="C4476" s="15" t="s">
        <v>4545</v>
      </c>
      <c r="D4476" s="16" t="s">
        <v>2</v>
      </c>
      <c r="E4476" s="17">
        <v>8</v>
      </c>
      <c r="F4476" s="18">
        <v>1.72</v>
      </c>
      <c r="G4476" s="17">
        <v>7</v>
      </c>
      <c r="H4476" s="18">
        <v>1.27</v>
      </c>
      <c r="I4476" s="16" t="s">
        <v>109</v>
      </c>
      <c r="J4476" s="16" t="s">
        <v>4</v>
      </c>
      <c r="K4476" s="16" t="s">
        <v>4</v>
      </c>
      <c r="L4476" s="19">
        <f>IF(Tabelle1[[#This Row],[Heizleistung (55°C)]]=0,Tabelle1[[#This Row],[Heizleistung (35°C)]],(Tabelle1[[#This Row],[Heizleistung (35°C)]]+Tabelle1[[#This Row],[Heizleistung (55°C)]])/2)</f>
        <v>7.5</v>
      </c>
      <c r="M4476" s="20">
        <f>IF(Tabelle1[[#This Row],[Etas 55°C]]=0,0,(Tabelle1[[#This Row],[Etas 35°C]]*0.8+Tabelle1[[#This Row],[Etas 55°C]]*0.2))*2.5</f>
        <v>4.0750000000000002</v>
      </c>
      <c r="N4476" s="21">
        <f>IF(-(Tabelle1[[#This Row],[80%/20% SCOP]]-5.5)/5.5=1,"n.a.",-(Tabelle1[[#This Row],[80%/20% SCOP]]-5.5)/5.5)</f>
        <v>0.25909090909090904</v>
      </c>
    </row>
    <row r="4477" spans="1:14" ht="20.100000000000001" customHeight="1" x14ac:dyDescent="0.25">
      <c r="A4477" s="24">
        <v>16000508</v>
      </c>
      <c r="B4477" s="15" t="s">
        <v>4534</v>
      </c>
      <c r="C4477" s="15" t="s">
        <v>4546</v>
      </c>
      <c r="D4477" s="16" t="s">
        <v>2</v>
      </c>
      <c r="E4477" s="17">
        <v>11.5</v>
      </c>
      <c r="F4477" s="18">
        <v>1.74</v>
      </c>
      <c r="G4477" s="17">
        <v>10</v>
      </c>
      <c r="H4477" s="18">
        <v>1.32</v>
      </c>
      <c r="I4477" s="16" t="s">
        <v>109</v>
      </c>
      <c r="J4477" s="16" t="s">
        <v>4</v>
      </c>
      <c r="K4477" s="16" t="s">
        <v>4</v>
      </c>
      <c r="L4477" s="19">
        <f>IF(Tabelle1[[#This Row],[Heizleistung (55°C)]]=0,Tabelle1[[#This Row],[Heizleistung (35°C)]],(Tabelle1[[#This Row],[Heizleistung (35°C)]]+Tabelle1[[#This Row],[Heizleistung (55°C)]])/2)</f>
        <v>10.75</v>
      </c>
      <c r="M4477" s="20">
        <f>IF(Tabelle1[[#This Row],[Etas 55°C]]=0,0,(Tabelle1[[#This Row],[Etas 35°C]]*0.8+Tabelle1[[#This Row],[Etas 55°C]]*0.2))*2.5</f>
        <v>4.1400000000000006</v>
      </c>
      <c r="N4477" s="21">
        <f>IF(-(Tabelle1[[#This Row],[80%/20% SCOP]]-5.5)/5.5=1,"n.a.",-(Tabelle1[[#This Row],[80%/20% SCOP]]-5.5)/5.5)</f>
        <v>0.24727272727272717</v>
      </c>
    </row>
    <row r="4478" spans="1:14" ht="20.100000000000001" customHeight="1" x14ac:dyDescent="0.25">
      <c r="A4478" s="24">
        <v>16000578</v>
      </c>
      <c r="B4478" s="15" t="s">
        <v>4534</v>
      </c>
      <c r="C4478" s="15" t="s">
        <v>4547</v>
      </c>
      <c r="D4478" s="16" t="s">
        <v>2</v>
      </c>
      <c r="E4478" s="17">
        <v>5.2</v>
      </c>
      <c r="F4478" s="18">
        <v>2</v>
      </c>
      <c r="G4478" s="17">
        <v>5.6</v>
      </c>
      <c r="H4478" s="18">
        <v>1.39</v>
      </c>
      <c r="I4478" s="16" t="s">
        <v>40</v>
      </c>
      <c r="J4478" s="16" t="s">
        <v>4</v>
      </c>
      <c r="K4478" s="16" t="s">
        <v>4</v>
      </c>
      <c r="L4478" s="19">
        <f>IF(Tabelle1[[#This Row],[Heizleistung (55°C)]]=0,Tabelle1[[#This Row],[Heizleistung (35°C)]],(Tabelle1[[#This Row],[Heizleistung (35°C)]]+Tabelle1[[#This Row],[Heizleistung (55°C)]])/2)</f>
        <v>5.4</v>
      </c>
      <c r="M4478" s="20">
        <f>IF(Tabelle1[[#This Row],[Etas 55°C]]=0,0,(Tabelle1[[#This Row],[Etas 35°C]]*0.8+Tabelle1[[#This Row],[Etas 55°C]]*0.2))*2.5</f>
        <v>4.6950000000000003</v>
      </c>
      <c r="N4478" s="21">
        <f>IF(-(Tabelle1[[#This Row],[80%/20% SCOP]]-5.5)/5.5=1,"n.a.",-(Tabelle1[[#This Row],[80%/20% SCOP]]-5.5)/5.5)</f>
        <v>0.14636363636363631</v>
      </c>
    </row>
    <row r="4479" spans="1:14" ht="20.100000000000001" customHeight="1" x14ac:dyDescent="0.25">
      <c r="A4479" s="24">
        <v>16000577</v>
      </c>
      <c r="B4479" s="15" t="s">
        <v>4534</v>
      </c>
      <c r="C4479" s="15" t="s">
        <v>4548</v>
      </c>
      <c r="D4479" s="16" t="s">
        <v>2</v>
      </c>
      <c r="E4479" s="17">
        <v>5.2</v>
      </c>
      <c r="F4479" s="18">
        <v>2</v>
      </c>
      <c r="G4479" s="17">
        <v>5.6</v>
      </c>
      <c r="H4479" s="18">
        <v>1.39</v>
      </c>
      <c r="I4479" s="16" t="s">
        <v>40</v>
      </c>
      <c r="J4479" s="16" t="s">
        <v>4</v>
      </c>
      <c r="K4479" s="16" t="s">
        <v>4</v>
      </c>
      <c r="L4479" s="19">
        <f>IF(Tabelle1[[#This Row],[Heizleistung (55°C)]]=0,Tabelle1[[#This Row],[Heizleistung (35°C)]],(Tabelle1[[#This Row],[Heizleistung (35°C)]]+Tabelle1[[#This Row],[Heizleistung (55°C)]])/2)</f>
        <v>5.4</v>
      </c>
      <c r="M4479" s="20">
        <f>IF(Tabelle1[[#This Row],[Etas 55°C]]=0,0,(Tabelle1[[#This Row],[Etas 35°C]]*0.8+Tabelle1[[#This Row],[Etas 55°C]]*0.2))*2.5</f>
        <v>4.6950000000000003</v>
      </c>
      <c r="N4479" s="21">
        <f>IF(-(Tabelle1[[#This Row],[80%/20% SCOP]]-5.5)/5.5=1,"n.a.",-(Tabelle1[[#This Row],[80%/20% SCOP]]-5.5)/5.5)</f>
        <v>0.14636363636363631</v>
      </c>
    </row>
    <row r="4480" spans="1:14" ht="20.100000000000001" customHeight="1" x14ac:dyDescent="0.25">
      <c r="A4480" s="24">
        <v>16015409</v>
      </c>
      <c r="B4480" s="15" t="s">
        <v>4534</v>
      </c>
      <c r="C4480" s="15" t="s">
        <v>4549</v>
      </c>
      <c r="D4480" s="16" t="s">
        <v>2</v>
      </c>
      <c r="E4480" s="17">
        <v>6.3</v>
      </c>
      <c r="F4480" s="18">
        <v>1.81</v>
      </c>
      <c r="G4480" s="17">
        <v>6.45</v>
      </c>
      <c r="H4480" s="18">
        <v>1.32</v>
      </c>
      <c r="I4480" s="16" t="s">
        <v>40</v>
      </c>
      <c r="J4480" s="16" t="s">
        <v>4</v>
      </c>
      <c r="K4480" s="16" t="s">
        <v>4</v>
      </c>
      <c r="L4480" s="19">
        <f>IF(Tabelle1[[#This Row],[Heizleistung (55°C)]]=0,Tabelle1[[#This Row],[Heizleistung (35°C)]],(Tabelle1[[#This Row],[Heizleistung (35°C)]]+Tabelle1[[#This Row],[Heizleistung (55°C)]])/2)</f>
        <v>6.375</v>
      </c>
      <c r="M4480" s="20">
        <f>IF(Tabelle1[[#This Row],[Etas 55°C]]=0,0,(Tabelle1[[#This Row],[Etas 35°C]]*0.8+Tabelle1[[#This Row],[Etas 55°C]]*0.2))*2.5</f>
        <v>4.28</v>
      </c>
      <c r="N4480" s="21">
        <f>IF(-(Tabelle1[[#This Row],[80%/20% SCOP]]-5.5)/5.5=1,"n.a.",-(Tabelle1[[#This Row],[80%/20% SCOP]]-5.5)/5.5)</f>
        <v>0.22181818181818178</v>
      </c>
    </row>
    <row r="4481" spans="1:14" ht="20.100000000000001" customHeight="1" x14ac:dyDescent="0.25">
      <c r="A4481" s="24">
        <v>16000573</v>
      </c>
      <c r="B4481" s="15" t="s">
        <v>4534</v>
      </c>
      <c r="C4481" s="15" t="s">
        <v>4550</v>
      </c>
      <c r="D4481" s="16" t="s">
        <v>2</v>
      </c>
      <c r="E4481" s="17">
        <v>5.22</v>
      </c>
      <c r="F4481" s="18">
        <v>1.96</v>
      </c>
      <c r="G4481" s="17">
        <v>7.02</v>
      </c>
      <c r="H4481" s="18">
        <v>1.46</v>
      </c>
      <c r="I4481" s="16" t="s">
        <v>3</v>
      </c>
      <c r="J4481" s="16" t="s">
        <v>4</v>
      </c>
      <c r="K4481" s="16" t="s">
        <v>4</v>
      </c>
      <c r="L4481" s="19">
        <f>IF(Tabelle1[[#This Row],[Heizleistung (55°C)]]=0,Tabelle1[[#This Row],[Heizleistung (35°C)]],(Tabelle1[[#This Row],[Heizleistung (35°C)]]+Tabelle1[[#This Row],[Heizleistung (55°C)]])/2)</f>
        <v>6.1199999999999992</v>
      </c>
      <c r="M4481" s="20">
        <f>IF(Tabelle1[[#This Row],[Etas 55°C]]=0,0,(Tabelle1[[#This Row],[Etas 35°C]]*0.8+Tabelle1[[#This Row],[Etas 55°C]]*0.2))*2.5</f>
        <v>4.6500000000000004</v>
      </c>
      <c r="N4481" s="21">
        <f>IF(-(Tabelle1[[#This Row],[80%/20% SCOP]]-5.5)/5.5=1,"n.a.",-(Tabelle1[[#This Row],[80%/20% SCOP]]-5.5)/5.5)</f>
        <v>0.15454545454545449</v>
      </c>
    </row>
    <row r="4482" spans="1:14" ht="20.100000000000001" customHeight="1" x14ac:dyDescent="0.25">
      <c r="A4482" s="24">
        <v>16000519</v>
      </c>
      <c r="B4482" s="15" t="s">
        <v>4534</v>
      </c>
      <c r="C4482" s="15" t="s">
        <v>4551</v>
      </c>
      <c r="D4482" s="16" t="s">
        <v>2</v>
      </c>
      <c r="E4482" s="17">
        <v>11</v>
      </c>
      <c r="F4482" s="18">
        <v>1.99</v>
      </c>
      <c r="G4482" s="17">
        <v>12.3</v>
      </c>
      <c r="H4482" s="18">
        <v>1.53</v>
      </c>
      <c r="I4482" s="16" t="s">
        <v>109</v>
      </c>
      <c r="J4482" s="16" t="s">
        <v>4</v>
      </c>
      <c r="K4482" s="16" t="s">
        <v>4</v>
      </c>
      <c r="L4482" s="19">
        <f>IF(Tabelle1[[#This Row],[Heizleistung (55°C)]]=0,Tabelle1[[#This Row],[Heizleistung (35°C)]],(Tabelle1[[#This Row],[Heizleistung (35°C)]]+Tabelle1[[#This Row],[Heizleistung (55°C)]])/2)</f>
        <v>11.65</v>
      </c>
      <c r="M4482" s="20">
        <f>IF(Tabelle1[[#This Row],[Etas 55°C]]=0,0,(Tabelle1[[#This Row],[Etas 35°C]]*0.8+Tabelle1[[#This Row],[Etas 55°C]]*0.2))*2.5</f>
        <v>4.7450000000000001</v>
      </c>
      <c r="N4482" s="21">
        <f>IF(-(Tabelle1[[#This Row],[80%/20% SCOP]]-5.5)/5.5=1,"n.a.",-(Tabelle1[[#This Row],[80%/20% SCOP]]-5.5)/5.5)</f>
        <v>0.13727272727272724</v>
      </c>
    </row>
    <row r="4483" spans="1:14" ht="20.100000000000001" customHeight="1" x14ac:dyDescent="0.25">
      <c r="A4483" s="24">
        <v>16000530</v>
      </c>
      <c r="B4483" s="15" t="s">
        <v>4534</v>
      </c>
      <c r="C4483" s="15" t="s">
        <v>4552</v>
      </c>
      <c r="D4483" s="16" t="s">
        <v>2</v>
      </c>
      <c r="E4483" s="17">
        <v>8.1999999999999993</v>
      </c>
      <c r="F4483" s="18">
        <v>1.72</v>
      </c>
      <c r="G4483" s="17">
        <v>7</v>
      </c>
      <c r="H4483" s="18">
        <v>1.27</v>
      </c>
      <c r="I4483" s="16" t="s">
        <v>109</v>
      </c>
      <c r="J4483" s="16" t="s">
        <v>4</v>
      </c>
      <c r="K4483" s="16" t="s">
        <v>4</v>
      </c>
      <c r="L4483" s="19">
        <f>IF(Tabelle1[[#This Row],[Heizleistung (55°C)]]=0,Tabelle1[[#This Row],[Heizleistung (35°C)]],(Tabelle1[[#This Row],[Heizleistung (35°C)]]+Tabelle1[[#This Row],[Heizleistung (55°C)]])/2)</f>
        <v>7.6</v>
      </c>
      <c r="M4483" s="20">
        <f>IF(Tabelle1[[#This Row],[Etas 55°C]]=0,0,(Tabelle1[[#This Row],[Etas 35°C]]*0.8+Tabelle1[[#This Row],[Etas 55°C]]*0.2))*2.5</f>
        <v>4.0750000000000002</v>
      </c>
      <c r="N4483" s="21">
        <f>IF(-(Tabelle1[[#This Row],[80%/20% SCOP]]-5.5)/5.5=1,"n.a.",-(Tabelle1[[#This Row],[80%/20% SCOP]]-5.5)/5.5)</f>
        <v>0.25909090909090904</v>
      </c>
    </row>
    <row r="4484" spans="1:14" ht="20.100000000000001" customHeight="1" x14ac:dyDescent="0.25">
      <c r="A4484" s="24">
        <v>16000500</v>
      </c>
      <c r="B4484" s="15" t="s">
        <v>4534</v>
      </c>
      <c r="C4484" s="15" t="s">
        <v>4553</v>
      </c>
      <c r="D4484" s="16" t="s">
        <v>2</v>
      </c>
      <c r="E4484" s="17">
        <v>14.5</v>
      </c>
      <c r="F4484" s="18">
        <v>1.76</v>
      </c>
      <c r="G4484" s="17">
        <v>14</v>
      </c>
      <c r="H4484" s="18">
        <v>1.34</v>
      </c>
      <c r="I4484" s="16" t="s">
        <v>109</v>
      </c>
      <c r="J4484" s="16" t="s">
        <v>4</v>
      </c>
      <c r="K4484" s="16" t="s">
        <v>4</v>
      </c>
      <c r="L4484" s="19">
        <f>IF(Tabelle1[[#This Row],[Heizleistung (55°C)]]=0,Tabelle1[[#This Row],[Heizleistung (35°C)]],(Tabelle1[[#This Row],[Heizleistung (35°C)]]+Tabelle1[[#This Row],[Heizleistung (55°C)]])/2)</f>
        <v>14.25</v>
      </c>
      <c r="M4484" s="20">
        <f>IF(Tabelle1[[#This Row],[Etas 55°C]]=0,0,(Tabelle1[[#This Row],[Etas 35°C]]*0.8+Tabelle1[[#This Row],[Etas 55°C]]*0.2))*2.5</f>
        <v>4.1900000000000004</v>
      </c>
      <c r="N4484" s="21">
        <f>IF(-(Tabelle1[[#This Row],[80%/20% SCOP]]-5.5)/5.5=1,"n.a.",-(Tabelle1[[#This Row],[80%/20% SCOP]]-5.5)/5.5)</f>
        <v>0.23818181818181811</v>
      </c>
    </row>
    <row r="4485" spans="1:14" ht="20.100000000000001" customHeight="1" x14ac:dyDescent="0.25">
      <c r="A4485" s="24">
        <v>16000574</v>
      </c>
      <c r="B4485" s="15" t="s">
        <v>4534</v>
      </c>
      <c r="C4485" s="15" t="s">
        <v>4554</v>
      </c>
      <c r="D4485" s="16" t="s">
        <v>2</v>
      </c>
      <c r="E4485" s="17">
        <v>6.36</v>
      </c>
      <c r="F4485" s="18">
        <v>1.95</v>
      </c>
      <c r="G4485" s="17">
        <v>7.91</v>
      </c>
      <c r="H4485" s="18">
        <v>1.5</v>
      </c>
      <c r="I4485" s="16" t="s">
        <v>3</v>
      </c>
      <c r="J4485" s="16" t="s">
        <v>4</v>
      </c>
      <c r="K4485" s="16" t="s">
        <v>4</v>
      </c>
      <c r="L4485" s="19">
        <f>IF(Tabelle1[[#This Row],[Heizleistung (55°C)]]=0,Tabelle1[[#This Row],[Heizleistung (35°C)]],(Tabelle1[[#This Row],[Heizleistung (35°C)]]+Tabelle1[[#This Row],[Heizleistung (55°C)]])/2)</f>
        <v>7.1349999999999998</v>
      </c>
      <c r="M4485" s="20">
        <f>IF(Tabelle1[[#This Row],[Etas 55°C]]=0,0,(Tabelle1[[#This Row],[Etas 35°C]]*0.8+Tabelle1[[#This Row],[Etas 55°C]]*0.2))*2.5</f>
        <v>4.6500000000000004</v>
      </c>
      <c r="N4485" s="21">
        <f>IF(-(Tabelle1[[#This Row],[80%/20% SCOP]]-5.5)/5.5=1,"n.a.",-(Tabelle1[[#This Row],[80%/20% SCOP]]-5.5)/5.5)</f>
        <v>0.15454545454545449</v>
      </c>
    </row>
    <row r="4486" spans="1:14" ht="20.100000000000001" customHeight="1" x14ac:dyDescent="0.25">
      <c r="A4486" s="24">
        <v>16000554</v>
      </c>
      <c r="B4486" s="15" t="s">
        <v>4534</v>
      </c>
      <c r="C4486" s="15" t="s">
        <v>4555</v>
      </c>
      <c r="D4486" s="16" t="s">
        <v>2</v>
      </c>
      <c r="E4486" s="17">
        <v>4.8</v>
      </c>
      <c r="F4486" s="18">
        <v>1.88</v>
      </c>
      <c r="G4486" s="17">
        <v>5.3</v>
      </c>
      <c r="H4486" s="18">
        <v>1.31</v>
      </c>
      <c r="I4486" s="16" t="s">
        <v>109</v>
      </c>
      <c r="J4486" s="16" t="s">
        <v>4</v>
      </c>
      <c r="K4486" s="16" t="s">
        <v>4</v>
      </c>
      <c r="L4486" s="19">
        <f>IF(Tabelle1[[#This Row],[Heizleistung (55°C)]]=0,Tabelle1[[#This Row],[Heizleistung (35°C)]],(Tabelle1[[#This Row],[Heizleistung (35°C)]]+Tabelle1[[#This Row],[Heizleistung (55°C)]])/2)</f>
        <v>5.05</v>
      </c>
      <c r="M4486" s="20">
        <f>IF(Tabelle1[[#This Row],[Etas 55°C]]=0,0,(Tabelle1[[#This Row],[Etas 35°C]]*0.8+Tabelle1[[#This Row],[Etas 55°C]]*0.2))*2.5</f>
        <v>4.415</v>
      </c>
      <c r="N4486" s="21">
        <f>IF(-(Tabelle1[[#This Row],[80%/20% SCOP]]-5.5)/5.5=1,"n.a.",-(Tabelle1[[#This Row],[80%/20% SCOP]]-5.5)/5.5)</f>
        <v>0.19727272727272727</v>
      </c>
    </row>
    <row r="4487" spans="1:14" ht="20.100000000000001" customHeight="1" x14ac:dyDescent="0.25">
      <c r="A4487" s="24">
        <v>16000531</v>
      </c>
      <c r="B4487" s="15" t="s">
        <v>4534</v>
      </c>
      <c r="C4487" s="15" t="s">
        <v>4556</v>
      </c>
      <c r="D4487" s="16" t="s">
        <v>2</v>
      </c>
      <c r="E4487" s="17">
        <v>11.5</v>
      </c>
      <c r="F4487" s="18">
        <v>1.74</v>
      </c>
      <c r="G4487" s="17">
        <v>10</v>
      </c>
      <c r="H4487" s="18">
        <v>1.32</v>
      </c>
      <c r="I4487" s="16" t="s">
        <v>109</v>
      </c>
      <c r="J4487" s="16" t="s">
        <v>4</v>
      </c>
      <c r="K4487" s="16" t="s">
        <v>4</v>
      </c>
      <c r="L4487" s="19">
        <f>IF(Tabelle1[[#This Row],[Heizleistung (55°C)]]=0,Tabelle1[[#This Row],[Heizleistung (35°C)]],(Tabelle1[[#This Row],[Heizleistung (35°C)]]+Tabelle1[[#This Row],[Heizleistung (55°C)]])/2)</f>
        <v>10.75</v>
      </c>
      <c r="M4487" s="20">
        <f>IF(Tabelle1[[#This Row],[Etas 55°C]]=0,0,(Tabelle1[[#This Row],[Etas 35°C]]*0.8+Tabelle1[[#This Row],[Etas 55°C]]*0.2))*2.5</f>
        <v>4.1400000000000006</v>
      </c>
      <c r="N4487" s="21">
        <f>IF(-(Tabelle1[[#This Row],[80%/20% SCOP]]-5.5)/5.5=1,"n.a.",-(Tabelle1[[#This Row],[80%/20% SCOP]]-5.5)/5.5)</f>
        <v>0.24727272727272717</v>
      </c>
    </row>
    <row r="4488" spans="1:14" ht="20.100000000000001" customHeight="1" x14ac:dyDescent="0.25">
      <c r="A4488" s="24">
        <v>16017704</v>
      </c>
      <c r="B4488" s="15" t="s">
        <v>4534</v>
      </c>
      <c r="C4488" s="15" t="s">
        <v>4557</v>
      </c>
      <c r="D4488" s="16" t="s">
        <v>2</v>
      </c>
      <c r="E4488" s="17">
        <v>11</v>
      </c>
      <c r="F4488" s="18">
        <v>2.08</v>
      </c>
      <c r="G4488" s="17">
        <v>11</v>
      </c>
      <c r="H4488" s="18">
        <v>1.59</v>
      </c>
      <c r="I4488" s="16" t="s">
        <v>3</v>
      </c>
      <c r="J4488" s="16" t="s">
        <v>4</v>
      </c>
      <c r="K4488" s="16" t="s">
        <v>4</v>
      </c>
      <c r="L4488" s="19">
        <f>IF(Tabelle1[[#This Row],[Heizleistung (55°C)]]=0,Tabelle1[[#This Row],[Heizleistung (35°C)]],(Tabelle1[[#This Row],[Heizleistung (35°C)]]+Tabelle1[[#This Row],[Heizleistung (55°C)]])/2)</f>
        <v>11</v>
      </c>
      <c r="M4488" s="20">
        <f>IF(Tabelle1[[#This Row],[Etas 55°C]]=0,0,(Tabelle1[[#This Row],[Etas 35°C]]*0.8+Tabelle1[[#This Row],[Etas 55°C]]*0.2))*2.5</f>
        <v>4.9550000000000001</v>
      </c>
      <c r="N4488" s="21">
        <f>IF(-(Tabelle1[[#This Row],[80%/20% SCOP]]-5.5)/5.5=1,"n.a.",-(Tabelle1[[#This Row],[80%/20% SCOP]]-5.5)/5.5)</f>
        <v>9.9090909090909077E-2</v>
      </c>
    </row>
    <row r="4489" spans="1:14" ht="20.100000000000001" customHeight="1" x14ac:dyDescent="0.25">
      <c r="A4489" s="24">
        <v>16000575</v>
      </c>
      <c r="B4489" s="15" t="s">
        <v>4534</v>
      </c>
      <c r="C4489" s="15" t="s">
        <v>4558</v>
      </c>
      <c r="D4489" s="16" t="s">
        <v>2</v>
      </c>
      <c r="E4489" s="17">
        <v>6.8</v>
      </c>
      <c r="F4489" s="18">
        <v>1.95</v>
      </c>
      <c r="G4489" s="17">
        <v>7.6</v>
      </c>
      <c r="H4489" s="18">
        <v>1.5</v>
      </c>
      <c r="I4489" s="16" t="s">
        <v>3</v>
      </c>
      <c r="J4489" s="16" t="s">
        <v>4</v>
      </c>
      <c r="K4489" s="16" t="s">
        <v>4</v>
      </c>
      <c r="L4489" s="19">
        <f>IF(Tabelle1[[#This Row],[Heizleistung (55°C)]]=0,Tabelle1[[#This Row],[Heizleistung (35°C)]],(Tabelle1[[#This Row],[Heizleistung (35°C)]]+Tabelle1[[#This Row],[Heizleistung (55°C)]])/2)</f>
        <v>7.1999999999999993</v>
      </c>
      <c r="M4489" s="20">
        <f>IF(Tabelle1[[#This Row],[Etas 55°C]]=0,0,(Tabelle1[[#This Row],[Etas 35°C]]*0.8+Tabelle1[[#This Row],[Etas 55°C]]*0.2))*2.5</f>
        <v>4.6500000000000004</v>
      </c>
      <c r="N4489" s="21">
        <f>IF(-(Tabelle1[[#This Row],[80%/20% SCOP]]-5.5)/5.5=1,"n.a.",-(Tabelle1[[#This Row],[80%/20% SCOP]]-5.5)/5.5)</f>
        <v>0.15454545454545449</v>
      </c>
    </row>
    <row r="4490" spans="1:14" ht="20.100000000000001" customHeight="1" x14ac:dyDescent="0.25">
      <c r="A4490" s="24">
        <v>16000582</v>
      </c>
      <c r="B4490" s="15" t="s">
        <v>4559</v>
      </c>
      <c r="C4490" s="15" t="s">
        <v>4560</v>
      </c>
      <c r="D4490" s="16" t="s">
        <v>2</v>
      </c>
      <c r="E4490" s="17">
        <v>5.21</v>
      </c>
      <c r="F4490" s="18">
        <v>2.06</v>
      </c>
      <c r="G4490" s="17"/>
      <c r="H4490" s="16"/>
      <c r="I4490" s="16"/>
      <c r="J4490" s="16" t="s">
        <v>4</v>
      </c>
      <c r="K4490" s="16" t="s">
        <v>4</v>
      </c>
      <c r="L4490" s="19">
        <f>IF(Tabelle1[[#This Row],[Heizleistung (55°C)]]=0,Tabelle1[[#This Row],[Heizleistung (35°C)]],(Tabelle1[[#This Row],[Heizleistung (35°C)]]+Tabelle1[[#This Row],[Heizleistung (55°C)]])/2)</f>
        <v>5.21</v>
      </c>
      <c r="M4490" s="20">
        <f>IF(Tabelle1[[#This Row],[Etas 55°C]]=0,0,(Tabelle1[[#This Row],[Etas 35°C]]*0.8+Tabelle1[[#This Row],[Etas 55°C]]*0.2))*2.5</f>
        <v>0</v>
      </c>
      <c r="N4490" s="21" t="str">
        <f>IF(-(Tabelle1[[#This Row],[80%/20% SCOP]]-5.5)/5.5=1,"n.a.",-(Tabelle1[[#This Row],[80%/20% SCOP]]-5.5)/5.5)</f>
        <v>n.a.</v>
      </c>
    </row>
    <row r="4491" spans="1:14" ht="20.100000000000001" customHeight="1" x14ac:dyDescent="0.25">
      <c r="A4491" s="24">
        <v>16011887</v>
      </c>
      <c r="B4491" s="15" t="s">
        <v>4559</v>
      </c>
      <c r="C4491" s="15" t="s">
        <v>4561</v>
      </c>
      <c r="D4491" s="16" t="s">
        <v>2</v>
      </c>
      <c r="E4491" s="17">
        <v>5.21</v>
      </c>
      <c r="F4491" s="18">
        <v>2.06</v>
      </c>
      <c r="G4491" s="17">
        <v>4.7</v>
      </c>
      <c r="H4491" s="18">
        <v>1.466</v>
      </c>
      <c r="I4491" s="16" t="s">
        <v>109</v>
      </c>
      <c r="J4491" s="16" t="s">
        <v>15</v>
      </c>
      <c r="K4491" s="16" t="s">
        <v>4</v>
      </c>
      <c r="L4491" s="19">
        <f>IF(Tabelle1[[#This Row],[Heizleistung (55°C)]]=0,Tabelle1[[#This Row],[Heizleistung (35°C)]],(Tabelle1[[#This Row],[Heizleistung (35°C)]]+Tabelle1[[#This Row],[Heizleistung (55°C)]])/2)</f>
        <v>4.9550000000000001</v>
      </c>
      <c r="M4491" s="20">
        <f>IF(Tabelle1[[#This Row],[Etas 55°C]]=0,0,(Tabelle1[[#This Row],[Etas 35°C]]*0.8+Tabelle1[[#This Row],[Etas 55°C]]*0.2))*2.5</f>
        <v>4.8530000000000006</v>
      </c>
      <c r="N4491" s="21">
        <f>IF(-(Tabelle1[[#This Row],[80%/20% SCOP]]-5.5)/5.5=1,"n.a.",-(Tabelle1[[#This Row],[80%/20% SCOP]]-5.5)/5.5)</f>
        <v>0.11763636363636353</v>
      </c>
    </row>
    <row r="4492" spans="1:14" ht="20.100000000000001" customHeight="1" x14ac:dyDescent="0.25">
      <c r="A4492" s="24">
        <v>16000586</v>
      </c>
      <c r="B4492" s="15" t="s">
        <v>4559</v>
      </c>
      <c r="C4492" s="15" t="s">
        <v>4562</v>
      </c>
      <c r="D4492" s="16" t="s">
        <v>2</v>
      </c>
      <c r="E4492" s="17">
        <v>5.21</v>
      </c>
      <c r="F4492" s="18">
        <v>2.06</v>
      </c>
      <c r="G4492" s="17"/>
      <c r="H4492" s="16"/>
      <c r="I4492" s="16" t="s">
        <v>109</v>
      </c>
      <c r="J4492" s="16" t="s">
        <v>4</v>
      </c>
      <c r="K4492" s="16" t="s">
        <v>4</v>
      </c>
      <c r="L4492" s="19">
        <f>IF(Tabelle1[[#This Row],[Heizleistung (55°C)]]=0,Tabelle1[[#This Row],[Heizleistung (35°C)]],(Tabelle1[[#This Row],[Heizleistung (35°C)]]+Tabelle1[[#This Row],[Heizleistung (55°C)]])/2)</f>
        <v>5.21</v>
      </c>
      <c r="M4492" s="20">
        <f>IF(Tabelle1[[#This Row],[Etas 55°C]]=0,0,(Tabelle1[[#This Row],[Etas 35°C]]*0.8+Tabelle1[[#This Row],[Etas 55°C]]*0.2))*2.5</f>
        <v>0</v>
      </c>
      <c r="N4492" s="21" t="str">
        <f>IF(-(Tabelle1[[#This Row],[80%/20% SCOP]]-5.5)/5.5=1,"n.a.",-(Tabelle1[[#This Row],[80%/20% SCOP]]-5.5)/5.5)</f>
        <v>n.a.</v>
      </c>
    </row>
    <row r="4493" spans="1:14" ht="20.100000000000001" customHeight="1" x14ac:dyDescent="0.25">
      <c r="A4493" s="24">
        <v>16012244</v>
      </c>
      <c r="B4493" s="15" t="s">
        <v>4563</v>
      </c>
      <c r="C4493" s="15" t="s">
        <v>4564</v>
      </c>
      <c r="D4493" s="16" t="s">
        <v>2</v>
      </c>
      <c r="E4493" s="17">
        <v>8.1</v>
      </c>
      <c r="F4493" s="18">
        <v>2.0499999999999998</v>
      </c>
      <c r="G4493" s="17">
        <v>6.6</v>
      </c>
      <c r="H4493" s="18">
        <v>1.32</v>
      </c>
      <c r="I4493" s="16" t="s">
        <v>40</v>
      </c>
      <c r="J4493" s="16" t="s">
        <v>4</v>
      </c>
      <c r="K4493" s="16" t="s">
        <v>4</v>
      </c>
      <c r="L4493" s="19">
        <f>IF(Tabelle1[[#This Row],[Heizleistung (55°C)]]=0,Tabelle1[[#This Row],[Heizleistung (35°C)]],(Tabelle1[[#This Row],[Heizleistung (35°C)]]+Tabelle1[[#This Row],[Heizleistung (55°C)]])/2)</f>
        <v>7.35</v>
      </c>
      <c r="M4493" s="20">
        <f>IF(Tabelle1[[#This Row],[Etas 55°C]]=0,0,(Tabelle1[[#This Row],[Etas 35°C]]*0.8+Tabelle1[[#This Row],[Etas 55°C]]*0.2))*2.5</f>
        <v>4.76</v>
      </c>
      <c r="N4493" s="21">
        <f>IF(-(Tabelle1[[#This Row],[80%/20% SCOP]]-5.5)/5.5=1,"n.a.",-(Tabelle1[[#This Row],[80%/20% SCOP]]-5.5)/5.5)</f>
        <v>0.13454545454545458</v>
      </c>
    </row>
    <row r="4494" spans="1:14" ht="20.100000000000001" customHeight="1" x14ac:dyDescent="0.25">
      <c r="A4494" s="24">
        <v>16012249</v>
      </c>
      <c r="B4494" s="15" t="s">
        <v>4563</v>
      </c>
      <c r="C4494" s="15" t="s">
        <v>4565</v>
      </c>
      <c r="D4494" s="16" t="s">
        <v>2</v>
      </c>
      <c r="E4494" s="17">
        <v>5.5</v>
      </c>
      <c r="F4494" s="18">
        <v>1.95</v>
      </c>
      <c r="G4494" s="17">
        <v>5.5</v>
      </c>
      <c r="H4494" s="18">
        <v>1.33</v>
      </c>
      <c r="I4494" s="16" t="s">
        <v>40</v>
      </c>
      <c r="J4494" s="16" t="s">
        <v>4</v>
      </c>
      <c r="K4494" s="16" t="s">
        <v>4</v>
      </c>
      <c r="L4494" s="19">
        <f>IF(Tabelle1[[#This Row],[Heizleistung (55°C)]]=0,Tabelle1[[#This Row],[Heizleistung (35°C)]],(Tabelle1[[#This Row],[Heizleistung (35°C)]]+Tabelle1[[#This Row],[Heizleistung (55°C)]])/2)</f>
        <v>5.5</v>
      </c>
      <c r="M4494" s="20">
        <f>IF(Tabelle1[[#This Row],[Etas 55°C]]=0,0,(Tabelle1[[#This Row],[Etas 35°C]]*0.8+Tabelle1[[#This Row],[Etas 55°C]]*0.2))*2.5</f>
        <v>4.5650000000000004</v>
      </c>
      <c r="N4494" s="21">
        <f>IF(-(Tabelle1[[#This Row],[80%/20% SCOP]]-5.5)/5.5=1,"n.a.",-(Tabelle1[[#This Row],[80%/20% SCOP]]-5.5)/5.5)</f>
        <v>0.16999999999999993</v>
      </c>
    </row>
    <row r="4495" spans="1:14" ht="20.100000000000001" customHeight="1" x14ac:dyDescent="0.25">
      <c r="A4495" s="24">
        <v>16015746</v>
      </c>
      <c r="B4495" s="15" t="s">
        <v>4563</v>
      </c>
      <c r="C4495" s="15" t="s">
        <v>4566</v>
      </c>
      <c r="D4495" s="16" t="s">
        <v>2</v>
      </c>
      <c r="E4495" s="17">
        <v>13.2</v>
      </c>
      <c r="F4495" s="18">
        <v>1.88</v>
      </c>
      <c r="G4495" s="17">
        <v>12</v>
      </c>
      <c r="H4495" s="18">
        <v>1.5</v>
      </c>
      <c r="I4495" s="16" t="s">
        <v>3</v>
      </c>
      <c r="J4495" s="16" t="s">
        <v>4</v>
      </c>
      <c r="K4495" s="16" t="s">
        <v>4</v>
      </c>
      <c r="L4495" s="19">
        <f>IF(Tabelle1[[#This Row],[Heizleistung (55°C)]]=0,Tabelle1[[#This Row],[Heizleistung (35°C)]],(Tabelle1[[#This Row],[Heizleistung (35°C)]]+Tabelle1[[#This Row],[Heizleistung (55°C)]])/2)</f>
        <v>12.6</v>
      </c>
      <c r="M4495" s="20">
        <f>IF(Tabelle1[[#This Row],[Etas 55°C]]=0,0,(Tabelle1[[#This Row],[Etas 35°C]]*0.8+Tabelle1[[#This Row],[Etas 55°C]]*0.2))*2.5</f>
        <v>4.51</v>
      </c>
      <c r="N4495" s="21">
        <f>IF(-(Tabelle1[[#This Row],[80%/20% SCOP]]-5.5)/5.5=1,"n.a.",-(Tabelle1[[#This Row],[80%/20% SCOP]]-5.5)/5.5)</f>
        <v>0.18000000000000005</v>
      </c>
    </row>
    <row r="4496" spans="1:14" ht="20.100000000000001" customHeight="1" x14ac:dyDescent="0.25">
      <c r="A4496" s="24">
        <v>16012239</v>
      </c>
      <c r="B4496" s="15" t="s">
        <v>4563</v>
      </c>
      <c r="C4496" s="15" t="s">
        <v>4567</v>
      </c>
      <c r="D4496" s="16" t="s">
        <v>2</v>
      </c>
      <c r="E4496" s="17">
        <v>12.2</v>
      </c>
      <c r="F4496" s="18">
        <v>1.8979999999999999</v>
      </c>
      <c r="G4496" s="17">
        <v>12</v>
      </c>
      <c r="H4496" s="18">
        <v>1.361</v>
      </c>
      <c r="I4496" s="16" t="s">
        <v>40</v>
      </c>
      <c r="J4496" s="16" t="s">
        <v>4</v>
      </c>
      <c r="K4496" s="16" t="s">
        <v>4</v>
      </c>
      <c r="L4496" s="19">
        <f>IF(Tabelle1[[#This Row],[Heizleistung (55°C)]]=0,Tabelle1[[#This Row],[Heizleistung (35°C)]],(Tabelle1[[#This Row],[Heizleistung (35°C)]]+Tabelle1[[#This Row],[Heizleistung (55°C)]])/2)</f>
        <v>12.1</v>
      </c>
      <c r="M4496" s="20">
        <f>IF(Tabelle1[[#This Row],[Etas 55°C]]=0,0,(Tabelle1[[#This Row],[Etas 35°C]]*0.8+Tabelle1[[#This Row],[Etas 55°C]]*0.2))*2.5</f>
        <v>4.4764999999999997</v>
      </c>
      <c r="N4496" s="21">
        <f>IF(-(Tabelle1[[#This Row],[80%/20% SCOP]]-5.5)/5.5=1,"n.a.",-(Tabelle1[[#This Row],[80%/20% SCOP]]-5.5)/5.5)</f>
        <v>0.18609090909090914</v>
      </c>
    </row>
    <row r="4497" spans="1:14" ht="20.100000000000001" customHeight="1" x14ac:dyDescent="0.25">
      <c r="A4497" s="24">
        <v>16012232</v>
      </c>
      <c r="B4497" s="15" t="s">
        <v>4563</v>
      </c>
      <c r="C4497" s="15" t="s">
        <v>4568</v>
      </c>
      <c r="D4497" s="16" t="s">
        <v>2</v>
      </c>
      <c r="E4497" s="17">
        <v>8.1</v>
      </c>
      <c r="F4497" s="18">
        <v>2.0019999999999998</v>
      </c>
      <c r="G4497" s="17">
        <v>6.6</v>
      </c>
      <c r="H4497" s="18">
        <v>1.3220000000000001</v>
      </c>
      <c r="I4497" s="16" t="s">
        <v>40</v>
      </c>
      <c r="J4497" s="16" t="s">
        <v>4</v>
      </c>
      <c r="K4497" s="16" t="s">
        <v>4</v>
      </c>
      <c r="L4497" s="19">
        <f>IF(Tabelle1[[#This Row],[Heizleistung (55°C)]]=0,Tabelle1[[#This Row],[Heizleistung (35°C)]],(Tabelle1[[#This Row],[Heizleistung (35°C)]]+Tabelle1[[#This Row],[Heizleistung (55°C)]])/2)</f>
        <v>7.35</v>
      </c>
      <c r="M4497" s="20">
        <f>IF(Tabelle1[[#This Row],[Etas 55°C]]=0,0,(Tabelle1[[#This Row],[Etas 35°C]]*0.8+Tabelle1[[#This Row],[Etas 55°C]]*0.2))*2.5</f>
        <v>4.665</v>
      </c>
      <c r="N4497" s="21">
        <f>IF(-(Tabelle1[[#This Row],[80%/20% SCOP]]-5.5)/5.5=1,"n.a.",-(Tabelle1[[#This Row],[80%/20% SCOP]]-5.5)/5.5)</f>
        <v>0.15181818181818182</v>
      </c>
    </row>
    <row r="4498" spans="1:14" ht="20.100000000000001" customHeight="1" x14ac:dyDescent="0.25">
      <c r="A4498" s="24">
        <v>16012251</v>
      </c>
      <c r="B4498" s="15" t="s">
        <v>4563</v>
      </c>
      <c r="C4498" s="15" t="s">
        <v>4569</v>
      </c>
      <c r="D4498" s="16" t="s">
        <v>2</v>
      </c>
      <c r="E4498" s="17">
        <v>8.1</v>
      </c>
      <c r="F4498" s="18">
        <v>2.0499999999999998</v>
      </c>
      <c r="G4498" s="17">
        <v>6.6</v>
      </c>
      <c r="H4498" s="18">
        <v>1.32</v>
      </c>
      <c r="I4498" s="16" t="s">
        <v>40</v>
      </c>
      <c r="J4498" s="16" t="s">
        <v>4</v>
      </c>
      <c r="K4498" s="16" t="s">
        <v>4</v>
      </c>
      <c r="L4498" s="19">
        <f>IF(Tabelle1[[#This Row],[Heizleistung (55°C)]]=0,Tabelle1[[#This Row],[Heizleistung (35°C)]],(Tabelle1[[#This Row],[Heizleistung (35°C)]]+Tabelle1[[#This Row],[Heizleistung (55°C)]])/2)</f>
        <v>7.35</v>
      </c>
      <c r="M4498" s="20">
        <f>IF(Tabelle1[[#This Row],[Etas 55°C]]=0,0,(Tabelle1[[#This Row],[Etas 35°C]]*0.8+Tabelle1[[#This Row],[Etas 55°C]]*0.2))*2.5</f>
        <v>4.76</v>
      </c>
      <c r="N4498" s="21">
        <f>IF(-(Tabelle1[[#This Row],[80%/20% SCOP]]-5.5)/5.5=1,"n.a.",-(Tabelle1[[#This Row],[80%/20% SCOP]]-5.5)/5.5)</f>
        <v>0.13454545454545458</v>
      </c>
    </row>
    <row r="4499" spans="1:14" ht="20.100000000000001" customHeight="1" x14ac:dyDescent="0.25">
      <c r="A4499" s="24">
        <v>16012807</v>
      </c>
      <c r="B4499" s="15" t="s">
        <v>4563</v>
      </c>
      <c r="C4499" s="15" t="s">
        <v>4570</v>
      </c>
      <c r="D4499" s="16" t="s">
        <v>2</v>
      </c>
      <c r="E4499" s="17">
        <v>9.1999999999999993</v>
      </c>
      <c r="F4499" s="18">
        <v>1.98</v>
      </c>
      <c r="G4499" s="17">
        <v>7.7</v>
      </c>
      <c r="H4499" s="18">
        <v>1.36</v>
      </c>
      <c r="I4499" s="16" t="s">
        <v>40</v>
      </c>
      <c r="J4499" s="16" t="s">
        <v>4</v>
      </c>
      <c r="K4499" s="16" t="s">
        <v>4</v>
      </c>
      <c r="L4499" s="19">
        <f>IF(Tabelle1[[#This Row],[Heizleistung (55°C)]]=0,Tabelle1[[#This Row],[Heizleistung (35°C)]],(Tabelle1[[#This Row],[Heizleistung (35°C)]]+Tabelle1[[#This Row],[Heizleistung (55°C)]])/2)</f>
        <v>8.4499999999999993</v>
      </c>
      <c r="M4499" s="20">
        <f>IF(Tabelle1[[#This Row],[Etas 55°C]]=0,0,(Tabelle1[[#This Row],[Etas 35°C]]*0.8+Tabelle1[[#This Row],[Etas 55°C]]*0.2))*2.5</f>
        <v>4.6400000000000006</v>
      </c>
      <c r="N4499" s="21">
        <f>IF(-(Tabelle1[[#This Row],[80%/20% SCOP]]-5.5)/5.5=1,"n.a.",-(Tabelle1[[#This Row],[80%/20% SCOP]]-5.5)/5.5)</f>
        <v>0.15636363636363626</v>
      </c>
    </row>
    <row r="4500" spans="1:14" ht="20.100000000000001" customHeight="1" x14ac:dyDescent="0.25">
      <c r="A4500" s="24">
        <v>16014759</v>
      </c>
      <c r="B4500" s="15" t="s">
        <v>4563</v>
      </c>
      <c r="C4500" s="15" t="s">
        <v>4571</v>
      </c>
      <c r="D4500" s="16" t="s">
        <v>2</v>
      </c>
      <c r="E4500" s="17">
        <v>15.5</v>
      </c>
      <c r="F4500" s="18">
        <v>1.88</v>
      </c>
      <c r="G4500" s="17">
        <v>14</v>
      </c>
      <c r="H4500" s="18">
        <v>1.5</v>
      </c>
      <c r="I4500" s="16" t="s">
        <v>3</v>
      </c>
      <c r="J4500" s="16" t="s">
        <v>4</v>
      </c>
      <c r="K4500" s="16" t="s">
        <v>4</v>
      </c>
      <c r="L4500" s="19">
        <f>IF(Tabelle1[[#This Row],[Heizleistung (55°C)]]=0,Tabelle1[[#This Row],[Heizleistung (35°C)]],(Tabelle1[[#This Row],[Heizleistung (35°C)]]+Tabelle1[[#This Row],[Heizleistung (55°C)]])/2)</f>
        <v>14.75</v>
      </c>
      <c r="M4500" s="20">
        <f>IF(Tabelle1[[#This Row],[Etas 55°C]]=0,0,(Tabelle1[[#This Row],[Etas 35°C]]*0.8+Tabelle1[[#This Row],[Etas 55°C]]*0.2))*2.5</f>
        <v>4.51</v>
      </c>
      <c r="N4500" s="21">
        <f>IF(-(Tabelle1[[#This Row],[80%/20% SCOP]]-5.5)/5.5=1,"n.a.",-(Tabelle1[[#This Row],[80%/20% SCOP]]-5.5)/5.5)</f>
        <v>0.18000000000000005</v>
      </c>
    </row>
    <row r="4501" spans="1:14" ht="20.100000000000001" customHeight="1" x14ac:dyDescent="0.25">
      <c r="A4501" s="24">
        <v>16018047</v>
      </c>
      <c r="B4501" s="15" t="s">
        <v>4563</v>
      </c>
      <c r="C4501" s="15" t="s">
        <v>4572</v>
      </c>
      <c r="D4501" s="16" t="s">
        <v>2</v>
      </c>
      <c r="E4501" s="17">
        <v>14.5</v>
      </c>
      <c r="F4501" s="18">
        <v>1.88</v>
      </c>
      <c r="G4501" s="17">
        <v>13</v>
      </c>
      <c r="H4501" s="18">
        <v>1.5</v>
      </c>
      <c r="I4501" s="16" t="s">
        <v>3</v>
      </c>
      <c r="J4501" s="16" t="s">
        <v>4</v>
      </c>
      <c r="K4501" s="16" t="s">
        <v>4</v>
      </c>
      <c r="L4501" s="19">
        <f>IF(Tabelle1[[#This Row],[Heizleistung (55°C)]]=0,Tabelle1[[#This Row],[Heizleistung (35°C)]],(Tabelle1[[#This Row],[Heizleistung (35°C)]]+Tabelle1[[#This Row],[Heizleistung (55°C)]])/2)</f>
        <v>13.75</v>
      </c>
      <c r="M4501" s="20">
        <f>IF(Tabelle1[[#This Row],[Etas 55°C]]=0,0,(Tabelle1[[#This Row],[Etas 35°C]]*0.8+Tabelle1[[#This Row],[Etas 55°C]]*0.2))*2.5</f>
        <v>4.51</v>
      </c>
      <c r="N4501" s="21">
        <f>IF(-(Tabelle1[[#This Row],[80%/20% SCOP]]-5.5)/5.5=1,"n.a.",-(Tabelle1[[#This Row],[80%/20% SCOP]]-5.5)/5.5)</f>
        <v>0.18000000000000005</v>
      </c>
    </row>
    <row r="4502" spans="1:14" ht="20.100000000000001" customHeight="1" x14ac:dyDescent="0.25">
      <c r="A4502" s="24">
        <v>16013844</v>
      </c>
      <c r="B4502" s="15" t="s">
        <v>4563</v>
      </c>
      <c r="C4502" s="15" t="s">
        <v>4573</v>
      </c>
      <c r="D4502" s="16" t="s">
        <v>2</v>
      </c>
      <c r="E4502" s="17">
        <v>12.2</v>
      </c>
      <c r="F4502" s="18">
        <v>1.86</v>
      </c>
      <c r="G4502" s="17">
        <v>12</v>
      </c>
      <c r="H4502" s="18">
        <v>1.5</v>
      </c>
      <c r="I4502" s="16" t="s">
        <v>3</v>
      </c>
      <c r="J4502" s="16" t="s">
        <v>4</v>
      </c>
      <c r="K4502" s="16" t="s">
        <v>4</v>
      </c>
      <c r="L4502" s="19">
        <f>IF(Tabelle1[[#This Row],[Heizleistung (55°C)]]=0,Tabelle1[[#This Row],[Heizleistung (35°C)]],(Tabelle1[[#This Row],[Heizleistung (35°C)]]+Tabelle1[[#This Row],[Heizleistung (55°C)]])/2)</f>
        <v>12.1</v>
      </c>
      <c r="M4502" s="20">
        <f>IF(Tabelle1[[#This Row],[Etas 55°C]]=0,0,(Tabelle1[[#This Row],[Etas 35°C]]*0.8+Tabelle1[[#This Row],[Etas 55°C]]*0.2))*2.5</f>
        <v>4.4700000000000006</v>
      </c>
      <c r="N4502" s="21">
        <f>IF(-(Tabelle1[[#This Row],[80%/20% SCOP]]-5.5)/5.5=1,"n.a.",-(Tabelle1[[#This Row],[80%/20% SCOP]]-5.5)/5.5)</f>
        <v>0.18727272727272715</v>
      </c>
    </row>
    <row r="4503" spans="1:14" ht="20.100000000000001" customHeight="1" x14ac:dyDescent="0.25">
      <c r="A4503" s="24">
        <v>16015747</v>
      </c>
      <c r="B4503" s="15" t="s">
        <v>4563</v>
      </c>
      <c r="C4503" s="15" t="s">
        <v>4574</v>
      </c>
      <c r="D4503" s="16" t="s">
        <v>2</v>
      </c>
      <c r="E4503" s="17">
        <v>14.5</v>
      </c>
      <c r="F4503" s="18">
        <v>1.88</v>
      </c>
      <c r="G4503" s="17">
        <v>13</v>
      </c>
      <c r="H4503" s="18">
        <v>1.5</v>
      </c>
      <c r="I4503" s="16" t="s">
        <v>3</v>
      </c>
      <c r="J4503" s="16" t="s">
        <v>4</v>
      </c>
      <c r="K4503" s="16" t="s">
        <v>4</v>
      </c>
      <c r="L4503" s="19">
        <f>IF(Tabelle1[[#This Row],[Heizleistung (55°C)]]=0,Tabelle1[[#This Row],[Heizleistung (35°C)]],(Tabelle1[[#This Row],[Heizleistung (35°C)]]+Tabelle1[[#This Row],[Heizleistung (55°C)]])/2)</f>
        <v>13.75</v>
      </c>
      <c r="M4503" s="20">
        <f>IF(Tabelle1[[#This Row],[Etas 55°C]]=0,0,(Tabelle1[[#This Row],[Etas 35°C]]*0.8+Tabelle1[[#This Row],[Etas 55°C]]*0.2))*2.5</f>
        <v>4.51</v>
      </c>
      <c r="N4503" s="21">
        <f>IF(-(Tabelle1[[#This Row],[80%/20% SCOP]]-5.5)/5.5=1,"n.a.",-(Tabelle1[[#This Row],[80%/20% SCOP]]-5.5)/5.5)</f>
        <v>0.18000000000000005</v>
      </c>
    </row>
    <row r="4504" spans="1:14" ht="20.100000000000001" customHeight="1" x14ac:dyDescent="0.25">
      <c r="A4504" s="24">
        <v>16014761</v>
      </c>
      <c r="B4504" s="15" t="s">
        <v>4563</v>
      </c>
      <c r="C4504" s="15" t="s">
        <v>4575</v>
      </c>
      <c r="D4504" s="16" t="s">
        <v>2</v>
      </c>
      <c r="E4504" s="17">
        <v>9.1999999999999993</v>
      </c>
      <c r="F4504" s="18">
        <v>2.0299999999999998</v>
      </c>
      <c r="G4504" s="17">
        <v>7.7</v>
      </c>
      <c r="H4504" s="18">
        <v>1.54</v>
      </c>
      <c r="I4504" s="16" t="s">
        <v>3</v>
      </c>
      <c r="J4504" s="16" t="s">
        <v>4</v>
      </c>
      <c r="K4504" s="16" t="s">
        <v>4</v>
      </c>
      <c r="L4504" s="19">
        <f>IF(Tabelle1[[#This Row],[Heizleistung (55°C)]]=0,Tabelle1[[#This Row],[Heizleistung (35°C)]],(Tabelle1[[#This Row],[Heizleistung (35°C)]]+Tabelle1[[#This Row],[Heizleistung (55°C)]])/2)</f>
        <v>8.4499999999999993</v>
      </c>
      <c r="M4504" s="20">
        <f>IF(Tabelle1[[#This Row],[Etas 55°C]]=0,0,(Tabelle1[[#This Row],[Etas 35°C]]*0.8+Tabelle1[[#This Row],[Etas 55°C]]*0.2))*2.5</f>
        <v>4.83</v>
      </c>
      <c r="N4504" s="21">
        <f>IF(-(Tabelle1[[#This Row],[80%/20% SCOP]]-5.5)/5.5=1,"n.a.",-(Tabelle1[[#This Row],[80%/20% SCOP]]-5.5)/5.5)</f>
        <v>0.12181818181818181</v>
      </c>
    </row>
    <row r="4505" spans="1:14" ht="20.100000000000001" customHeight="1" x14ac:dyDescent="0.25">
      <c r="A4505" s="24">
        <v>16012240</v>
      </c>
      <c r="B4505" s="15" t="s">
        <v>4563</v>
      </c>
      <c r="C4505" s="15" t="s">
        <v>4576</v>
      </c>
      <c r="D4505" s="16" t="s">
        <v>2</v>
      </c>
      <c r="E4505" s="17">
        <v>9.1999999999999993</v>
      </c>
      <c r="F4505" s="18">
        <v>2.0569999999999999</v>
      </c>
      <c r="G4505" s="17">
        <v>7.7</v>
      </c>
      <c r="H4505" s="18">
        <v>1.3480000000000001</v>
      </c>
      <c r="I4505" s="16" t="s">
        <v>40</v>
      </c>
      <c r="J4505" s="16" t="s">
        <v>4</v>
      </c>
      <c r="K4505" s="16" t="s">
        <v>4</v>
      </c>
      <c r="L4505" s="19">
        <f>IF(Tabelle1[[#This Row],[Heizleistung (55°C)]]=0,Tabelle1[[#This Row],[Heizleistung (35°C)]],(Tabelle1[[#This Row],[Heizleistung (35°C)]]+Tabelle1[[#This Row],[Heizleistung (55°C)]])/2)</f>
        <v>8.4499999999999993</v>
      </c>
      <c r="M4505" s="20">
        <f>IF(Tabelle1[[#This Row],[Etas 55°C]]=0,0,(Tabelle1[[#This Row],[Etas 35°C]]*0.8+Tabelle1[[#This Row],[Etas 55°C]]*0.2))*2.5</f>
        <v>4.7880000000000003</v>
      </c>
      <c r="N4505" s="21">
        <f>IF(-(Tabelle1[[#This Row],[80%/20% SCOP]]-5.5)/5.5=1,"n.a.",-(Tabelle1[[#This Row],[80%/20% SCOP]]-5.5)/5.5)</f>
        <v>0.12945454545454541</v>
      </c>
    </row>
    <row r="4506" spans="1:14" ht="20.100000000000001" customHeight="1" x14ac:dyDescent="0.25">
      <c r="A4506" s="24">
        <v>16013848</v>
      </c>
      <c r="B4506" s="15" t="s">
        <v>4563</v>
      </c>
      <c r="C4506" s="15" t="s">
        <v>4577</v>
      </c>
      <c r="D4506" s="16" t="s">
        <v>2</v>
      </c>
      <c r="E4506" s="17">
        <v>6.8</v>
      </c>
      <c r="F4506" s="18">
        <v>1.94</v>
      </c>
      <c r="G4506" s="17">
        <v>6.3</v>
      </c>
      <c r="H4506" s="18">
        <v>1.51</v>
      </c>
      <c r="I4506" s="16" t="s">
        <v>3</v>
      </c>
      <c r="J4506" s="16" t="s">
        <v>4</v>
      </c>
      <c r="K4506" s="16" t="s">
        <v>4</v>
      </c>
      <c r="L4506" s="19">
        <f>IF(Tabelle1[[#This Row],[Heizleistung (55°C)]]=0,Tabelle1[[#This Row],[Heizleistung (35°C)]],(Tabelle1[[#This Row],[Heizleistung (35°C)]]+Tabelle1[[#This Row],[Heizleistung (55°C)]])/2)</f>
        <v>6.55</v>
      </c>
      <c r="M4506" s="20">
        <f>IF(Tabelle1[[#This Row],[Etas 55°C]]=0,0,(Tabelle1[[#This Row],[Etas 35°C]]*0.8+Tabelle1[[#This Row],[Etas 55°C]]*0.2))*2.5</f>
        <v>4.6349999999999998</v>
      </c>
      <c r="N4506" s="21">
        <f>IF(-(Tabelle1[[#This Row],[80%/20% SCOP]]-5.5)/5.5=1,"n.a.",-(Tabelle1[[#This Row],[80%/20% SCOP]]-5.5)/5.5)</f>
        <v>0.15727272727272731</v>
      </c>
    </row>
    <row r="4507" spans="1:14" ht="20.100000000000001" customHeight="1" x14ac:dyDescent="0.25">
      <c r="A4507" s="24">
        <v>16015748</v>
      </c>
      <c r="B4507" s="15" t="s">
        <v>4563</v>
      </c>
      <c r="C4507" s="15" t="s">
        <v>4578</v>
      </c>
      <c r="D4507" s="16" t="s">
        <v>2</v>
      </c>
      <c r="E4507" s="17">
        <v>15</v>
      </c>
      <c r="F4507" s="18">
        <v>1.88</v>
      </c>
      <c r="G4507" s="17">
        <v>13</v>
      </c>
      <c r="H4507" s="18">
        <v>1.5</v>
      </c>
      <c r="I4507" s="16" t="s">
        <v>3</v>
      </c>
      <c r="J4507" s="16" t="s">
        <v>4</v>
      </c>
      <c r="K4507" s="16" t="s">
        <v>4</v>
      </c>
      <c r="L4507" s="19">
        <f>IF(Tabelle1[[#This Row],[Heizleistung (55°C)]]=0,Tabelle1[[#This Row],[Heizleistung (35°C)]],(Tabelle1[[#This Row],[Heizleistung (35°C)]]+Tabelle1[[#This Row],[Heizleistung (55°C)]])/2)</f>
        <v>14</v>
      </c>
      <c r="M4507" s="20">
        <f>IF(Tabelle1[[#This Row],[Etas 55°C]]=0,0,(Tabelle1[[#This Row],[Etas 35°C]]*0.8+Tabelle1[[#This Row],[Etas 55°C]]*0.2))*2.5</f>
        <v>4.51</v>
      </c>
      <c r="N4507" s="21">
        <f>IF(-(Tabelle1[[#This Row],[80%/20% SCOP]]-5.5)/5.5=1,"n.a.",-(Tabelle1[[#This Row],[80%/20% SCOP]]-5.5)/5.5)</f>
        <v>0.18000000000000005</v>
      </c>
    </row>
    <row r="4508" spans="1:14" ht="20.100000000000001" customHeight="1" x14ac:dyDescent="0.25">
      <c r="A4508" s="24">
        <v>16012236</v>
      </c>
      <c r="B4508" s="15" t="s">
        <v>4563</v>
      </c>
      <c r="C4508" s="15" t="s">
        <v>4579</v>
      </c>
      <c r="D4508" s="16" t="s">
        <v>2</v>
      </c>
      <c r="E4508" s="17">
        <v>16.100000000000001</v>
      </c>
      <c r="F4508" s="18">
        <v>1.9</v>
      </c>
      <c r="G4508" s="17">
        <v>14</v>
      </c>
      <c r="H4508" s="18">
        <v>1.351</v>
      </c>
      <c r="I4508" s="16" t="s">
        <v>40</v>
      </c>
      <c r="J4508" s="16" t="s">
        <v>4</v>
      </c>
      <c r="K4508" s="16" t="s">
        <v>4</v>
      </c>
      <c r="L4508" s="19">
        <f>IF(Tabelle1[[#This Row],[Heizleistung (55°C)]]=0,Tabelle1[[#This Row],[Heizleistung (35°C)]],(Tabelle1[[#This Row],[Heizleistung (35°C)]]+Tabelle1[[#This Row],[Heizleistung (55°C)]])/2)</f>
        <v>15.05</v>
      </c>
      <c r="M4508" s="20">
        <f>IF(Tabelle1[[#This Row],[Etas 55°C]]=0,0,(Tabelle1[[#This Row],[Etas 35°C]]*0.8+Tabelle1[[#This Row],[Etas 55°C]]*0.2))*2.5</f>
        <v>4.4755000000000003</v>
      </c>
      <c r="N4508" s="21">
        <f>IF(-(Tabelle1[[#This Row],[80%/20% SCOP]]-5.5)/5.5=1,"n.a.",-(Tabelle1[[#This Row],[80%/20% SCOP]]-5.5)/5.5)</f>
        <v>0.18627272727272723</v>
      </c>
    </row>
    <row r="4509" spans="1:14" ht="20.100000000000001" customHeight="1" x14ac:dyDescent="0.25">
      <c r="A4509" s="24">
        <v>16012225</v>
      </c>
      <c r="B4509" s="15" t="s">
        <v>4563</v>
      </c>
      <c r="C4509" s="15" t="s">
        <v>4580</v>
      </c>
      <c r="D4509" s="16" t="s">
        <v>2</v>
      </c>
      <c r="E4509" s="17">
        <v>14.5</v>
      </c>
      <c r="F4509" s="18">
        <v>1.88</v>
      </c>
      <c r="G4509" s="17">
        <v>14</v>
      </c>
      <c r="H4509" s="18">
        <v>1.37</v>
      </c>
      <c r="I4509" s="16" t="s">
        <v>40</v>
      </c>
      <c r="J4509" s="16" t="s">
        <v>4</v>
      </c>
      <c r="K4509" s="16" t="s">
        <v>4</v>
      </c>
      <c r="L4509" s="19">
        <f>IF(Tabelle1[[#This Row],[Heizleistung (55°C)]]=0,Tabelle1[[#This Row],[Heizleistung (35°C)]],(Tabelle1[[#This Row],[Heizleistung (35°C)]]+Tabelle1[[#This Row],[Heizleistung (55°C)]])/2)</f>
        <v>14.25</v>
      </c>
      <c r="M4509" s="20">
        <f>IF(Tabelle1[[#This Row],[Etas 55°C]]=0,0,(Tabelle1[[#This Row],[Etas 35°C]]*0.8+Tabelle1[[#This Row],[Etas 55°C]]*0.2))*2.5</f>
        <v>4.4450000000000003</v>
      </c>
      <c r="N4509" s="21">
        <f>IF(-(Tabelle1[[#This Row],[80%/20% SCOP]]-5.5)/5.5=1,"n.a.",-(Tabelle1[[#This Row],[80%/20% SCOP]]-5.5)/5.5)</f>
        <v>0.19181818181818178</v>
      </c>
    </row>
    <row r="4510" spans="1:14" ht="20.100000000000001" customHeight="1" x14ac:dyDescent="0.25">
      <c r="A4510" s="24">
        <v>16012224</v>
      </c>
      <c r="B4510" s="15" t="s">
        <v>4563</v>
      </c>
      <c r="C4510" s="15" t="s">
        <v>4581</v>
      </c>
      <c r="D4510" s="16" t="s">
        <v>2</v>
      </c>
      <c r="E4510" s="17">
        <v>12.2</v>
      </c>
      <c r="F4510" s="18">
        <v>1.94</v>
      </c>
      <c r="G4510" s="17">
        <v>12</v>
      </c>
      <c r="H4510" s="18">
        <v>1.39</v>
      </c>
      <c r="I4510" s="16" t="s">
        <v>40</v>
      </c>
      <c r="J4510" s="16" t="s">
        <v>4</v>
      </c>
      <c r="K4510" s="16" t="s">
        <v>4</v>
      </c>
      <c r="L4510" s="19">
        <f>IF(Tabelle1[[#This Row],[Heizleistung (55°C)]]=0,Tabelle1[[#This Row],[Heizleistung (35°C)]],(Tabelle1[[#This Row],[Heizleistung (35°C)]]+Tabelle1[[#This Row],[Heizleistung (55°C)]])/2)</f>
        <v>12.1</v>
      </c>
      <c r="M4510" s="20">
        <f>IF(Tabelle1[[#This Row],[Etas 55°C]]=0,0,(Tabelle1[[#This Row],[Etas 35°C]]*0.8+Tabelle1[[#This Row],[Etas 55°C]]*0.2))*2.5</f>
        <v>4.5750000000000002</v>
      </c>
      <c r="N4510" s="21">
        <f>IF(-(Tabelle1[[#This Row],[80%/20% SCOP]]-5.5)/5.5=1,"n.a.",-(Tabelle1[[#This Row],[80%/20% SCOP]]-5.5)/5.5)</f>
        <v>0.16818181818181815</v>
      </c>
    </row>
    <row r="4511" spans="1:14" ht="20.100000000000001" customHeight="1" x14ac:dyDescent="0.25">
      <c r="A4511" s="24">
        <v>16018044</v>
      </c>
      <c r="B4511" s="15" t="s">
        <v>4563</v>
      </c>
      <c r="C4511" s="15" t="s">
        <v>4582</v>
      </c>
      <c r="D4511" s="16" t="s">
        <v>2</v>
      </c>
      <c r="E4511" s="17">
        <v>13.2</v>
      </c>
      <c r="F4511" s="18">
        <v>1.88</v>
      </c>
      <c r="G4511" s="17">
        <v>12</v>
      </c>
      <c r="H4511" s="18">
        <v>1.5</v>
      </c>
      <c r="I4511" s="16" t="s">
        <v>3</v>
      </c>
      <c r="J4511" s="16" t="s">
        <v>4</v>
      </c>
      <c r="K4511" s="16" t="s">
        <v>4</v>
      </c>
      <c r="L4511" s="19">
        <f>IF(Tabelle1[[#This Row],[Heizleistung (55°C)]]=0,Tabelle1[[#This Row],[Heizleistung (35°C)]],(Tabelle1[[#This Row],[Heizleistung (35°C)]]+Tabelle1[[#This Row],[Heizleistung (55°C)]])/2)</f>
        <v>12.6</v>
      </c>
      <c r="M4511" s="20">
        <f>IF(Tabelle1[[#This Row],[Etas 55°C]]=0,0,(Tabelle1[[#This Row],[Etas 35°C]]*0.8+Tabelle1[[#This Row],[Etas 55°C]]*0.2))*2.5</f>
        <v>4.51</v>
      </c>
      <c r="N4511" s="21">
        <f>IF(-(Tabelle1[[#This Row],[80%/20% SCOP]]-5.5)/5.5=1,"n.a.",-(Tabelle1[[#This Row],[80%/20% SCOP]]-5.5)/5.5)</f>
        <v>0.18000000000000005</v>
      </c>
    </row>
    <row r="4512" spans="1:14" ht="20.100000000000001" customHeight="1" x14ac:dyDescent="0.25">
      <c r="A4512" s="24">
        <v>16018042</v>
      </c>
      <c r="B4512" s="15" t="s">
        <v>4563</v>
      </c>
      <c r="C4512" s="15" t="s">
        <v>4583</v>
      </c>
      <c r="D4512" s="16" t="s">
        <v>2</v>
      </c>
      <c r="E4512" s="17">
        <v>8.1</v>
      </c>
      <c r="F4512" s="18">
        <v>1.98</v>
      </c>
      <c r="G4512" s="17">
        <v>6.6</v>
      </c>
      <c r="H4512" s="18">
        <v>1.52</v>
      </c>
      <c r="I4512" s="16" t="s">
        <v>3</v>
      </c>
      <c r="J4512" s="16" t="s">
        <v>4</v>
      </c>
      <c r="K4512" s="16" t="s">
        <v>4</v>
      </c>
      <c r="L4512" s="19">
        <f>IF(Tabelle1[[#This Row],[Heizleistung (55°C)]]=0,Tabelle1[[#This Row],[Heizleistung (35°C)]],(Tabelle1[[#This Row],[Heizleistung (35°C)]]+Tabelle1[[#This Row],[Heizleistung (55°C)]])/2)</f>
        <v>7.35</v>
      </c>
      <c r="M4512" s="20">
        <f>IF(Tabelle1[[#This Row],[Etas 55°C]]=0,0,(Tabelle1[[#This Row],[Etas 35°C]]*0.8+Tabelle1[[#This Row],[Etas 55°C]]*0.2))*2.5</f>
        <v>4.7200000000000006</v>
      </c>
      <c r="N4512" s="21">
        <f>IF(-(Tabelle1[[#This Row],[80%/20% SCOP]]-5.5)/5.5=1,"n.a.",-(Tabelle1[[#This Row],[80%/20% SCOP]]-5.5)/5.5)</f>
        <v>0.1418181818181817</v>
      </c>
    </row>
    <row r="4513" spans="1:14" ht="20.100000000000001" customHeight="1" x14ac:dyDescent="0.25">
      <c r="A4513" s="24">
        <v>16012241</v>
      </c>
      <c r="B4513" s="15" t="s">
        <v>4563</v>
      </c>
      <c r="C4513" s="15" t="s">
        <v>4584</v>
      </c>
      <c r="D4513" s="16" t="s">
        <v>2</v>
      </c>
      <c r="E4513" s="17">
        <v>8.1</v>
      </c>
      <c r="F4513" s="18">
        <v>2.0019999999999998</v>
      </c>
      <c r="G4513" s="17">
        <v>6.6</v>
      </c>
      <c r="H4513" s="18">
        <v>1.3220000000000001</v>
      </c>
      <c r="I4513" s="16" t="s">
        <v>40</v>
      </c>
      <c r="J4513" s="16" t="s">
        <v>4</v>
      </c>
      <c r="K4513" s="16" t="s">
        <v>4</v>
      </c>
      <c r="L4513" s="19">
        <f>IF(Tabelle1[[#This Row],[Heizleistung (55°C)]]=0,Tabelle1[[#This Row],[Heizleistung (35°C)]],(Tabelle1[[#This Row],[Heizleistung (35°C)]]+Tabelle1[[#This Row],[Heizleistung (55°C)]])/2)</f>
        <v>7.35</v>
      </c>
      <c r="M4513" s="20">
        <f>IF(Tabelle1[[#This Row],[Etas 55°C]]=0,0,(Tabelle1[[#This Row],[Etas 35°C]]*0.8+Tabelle1[[#This Row],[Etas 55°C]]*0.2))*2.5</f>
        <v>4.665</v>
      </c>
      <c r="N4513" s="21">
        <f>IF(-(Tabelle1[[#This Row],[80%/20% SCOP]]-5.5)/5.5=1,"n.a.",-(Tabelle1[[#This Row],[80%/20% SCOP]]-5.5)/5.5)</f>
        <v>0.15181818181818182</v>
      </c>
    </row>
    <row r="4514" spans="1:14" ht="20.100000000000001" customHeight="1" x14ac:dyDescent="0.25">
      <c r="A4514" s="24">
        <v>16014758</v>
      </c>
      <c r="B4514" s="15" t="s">
        <v>4563</v>
      </c>
      <c r="C4514" s="15" t="s">
        <v>4585</v>
      </c>
      <c r="D4514" s="16" t="s">
        <v>2</v>
      </c>
      <c r="E4514" s="17">
        <v>14.5</v>
      </c>
      <c r="F4514" s="18">
        <v>1.86</v>
      </c>
      <c r="G4514" s="17">
        <v>14</v>
      </c>
      <c r="H4514" s="18">
        <v>1.5</v>
      </c>
      <c r="I4514" s="16" t="s">
        <v>3</v>
      </c>
      <c r="J4514" s="16" t="s">
        <v>4</v>
      </c>
      <c r="K4514" s="16" t="s">
        <v>4</v>
      </c>
      <c r="L4514" s="19">
        <f>IF(Tabelle1[[#This Row],[Heizleistung (55°C)]]=0,Tabelle1[[#This Row],[Heizleistung (35°C)]],(Tabelle1[[#This Row],[Heizleistung (35°C)]]+Tabelle1[[#This Row],[Heizleistung (55°C)]])/2)</f>
        <v>14.25</v>
      </c>
      <c r="M4514" s="20">
        <f>IF(Tabelle1[[#This Row],[Etas 55°C]]=0,0,(Tabelle1[[#This Row],[Etas 35°C]]*0.8+Tabelle1[[#This Row],[Etas 55°C]]*0.2))*2.5</f>
        <v>4.4700000000000006</v>
      </c>
      <c r="N4514" s="21">
        <f>IF(-(Tabelle1[[#This Row],[80%/20% SCOP]]-5.5)/5.5=1,"n.a.",-(Tabelle1[[#This Row],[80%/20% SCOP]]-5.5)/5.5)</f>
        <v>0.18727272727272715</v>
      </c>
    </row>
    <row r="4515" spans="1:14" ht="20.100000000000001" customHeight="1" x14ac:dyDescent="0.25">
      <c r="A4515" s="24">
        <v>16013845</v>
      </c>
      <c r="B4515" s="15" t="s">
        <v>4563</v>
      </c>
      <c r="C4515" s="15" t="s">
        <v>4586</v>
      </c>
      <c r="D4515" s="16" t="s">
        <v>2</v>
      </c>
      <c r="E4515" s="17">
        <v>14.5</v>
      </c>
      <c r="F4515" s="18">
        <v>1.86</v>
      </c>
      <c r="G4515" s="17">
        <v>14</v>
      </c>
      <c r="H4515" s="18">
        <v>1.5</v>
      </c>
      <c r="I4515" s="16" t="s">
        <v>3</v>
      </c>
      <c r="J4515" s="16" t="s">
        <v>4</v>
      </c>
      <c r="K4515" s="16" t="s">
        <v>4</v>
      </c>
      <c r="L4515" s="19">
        <f>IF(Tabelle1[[#This Row],[Heizleistung (55°C)]]=0,Tabelle1[[#This Row],[Heizleistung (35°C)]],(Tabelle1[[#This Row],[Heizleistung (35°C)]]+Tabelle1[[#This Row],[Heizleistung (55°C)]])/2)</f>
        <v>14.25</v>
      </c>
      <c r="M4515" s="20">
        <f>IF(Tabelle1[[#This Row],[Etas 55°C]]=0,0,(Tabelle1[[#This Row],[Etas 35°C]]*0.8+Tabelle1[[#This Row],[Etas 55°C]]*0.2))*2.5</f>
        <v>4.4700000000000006</v>
      </c>
      <c r="N4515" s="21">
        <f>IF(-(Tabelle1[[#This Row],[80%/20% SCOP]]-5.5)/5.5=1,"n.a.",-(Tabelle1[[#This Row],[80%/20% SCOP]]-5.5)/5.5)</f>
        <v>0.18727272727272715</v>
      </c>
    </row>
    <row r="4516" spans="1:14" ht="20.100000000000001" customHeight="1" x14ac:dyDescent="0.25">
      <c r="A4516" s="24">
        <v>16012228</v>
      </c>
      <c r="B4516" s="15" t="s">
        <v>4563</v>
      </c>
      <c r="C4516" s="15" t="s">
        <v>4587</v>
      </c>
      <c r="D4516" s="16" t="s">
        <v>2</v>
      </c>
      <c r="E4516" s="17">
        <v>14.5</v>
      </c>
      <c r="F4516" s="18">
        <v>1.88</v>
      </c>
      <c r="G4516" s="17">
        <v>14</v>
      </c>
      <c r="H4516" s="18">
        <v>1.37</v>
      </c>
      <c r="I4516" s="16" t="s">
        <v>40</v>
      </c>
      <c r="J4516" s="16" t="s">
        <v>4</v>
      </c>
      <c r="K4516" s="16" t="s">
        <v>4</v>
      </c>
      <c r="L4516" s="19">
        <f>IF(Tabelle1[[#This Row],[Heizleistung (55°C)]]=0,Tabelle1[[#This Row],[Heizleistung (35°C)]],(Tabelle1[[#This Row],[Heizleistung (35°C)]]+Tabelle1[[#This Row],[Heizleistung (55°C)]])/2)</f>
        <v>14.25</v>
      </c>
      <c r="M4516" s="20">
        <f>IF(Tabelle1[[#This Row],[Etas 55°C]]=0,0,(Tabelle1[[#This Row],[Etas 35°C]]*0.8+Tabelle1[[#This Row],[Etas 55°C]]*0.2))*2.5</f>
        <v>4.4450000000000003</v>
      </c>
      <c r="N4516" s="21">
        <f>IF(-(Tabelle1[[#This Row],[80%/20% SCOP]]-5.5)/5.5=1,"n.a.",-(Tabelle1[[#This Row],[80%/20% SCOP]]-5.5)/5.5)</f>
        <v>0.19181818181818178</v>
      </c>
    </row>
    <row r="4517" spans="1:14" ht="20.100000000000001" customHeight="1" x14ac:dyDescent="0.25">
      <c r="A4517" s="24">
        <v>16012237</v>
      </c>
      <c r="B4517" s="15" t="s">
        <v>4563</v>
      </c>
      <c r="C4517" s="15" t="s">
        <v>4588</v>
      </c>
      <c r="D4517" s="16" t="s">
        <v>2</v>
      </c>
      <c r="E4517" s="17">
        <v>16.100000000000001</v>
      </c>
      <c r="F4517" s="18">
        <v>1.9</v>
      </c>
      <c r="G4517" s="17">
        <v>14</v>
      </c>
      <c r="H4517" s="18">
        <v>1.351</v>
      </c>
      <c r="I4517" s="16" t="s">
        <v>40</v>
      </c>
      <c r="J4517" s="16" t="s">
        <v>4</v>
      </c>
      <c r="K4517" s="16" t="s">
        <v>4</v>
      </c>
      <c r="L4517" s="19">
        <f>IF(Tabelle1[[#This Row],[Heizleistung (55°C)]]=0,Tabelle1[[#This Row],[Heizleistung (35°C)]],(Tabelle1[[#This Row],[Heizleistung (35°C)]]+Tabelle1[[#This Row],[Heizleistung (55°C)]])/2)</f>
        <v>15.05</v>
      </c>
      <c r="M4517" s="20">
        <f>IF(Tabelle1[[#This Row],[Etas 55°C]]=0,0,(Tabelle1[[#This Row],[Etas 35°C]]*0.8+Tabelle1[[#This Row],[Etas 55°C]]*0.2))*2.5</f>
        <v>4.4755000000000003</v>
      </c>
      <c r="N4517" s="21">
        <f>IF(-(Tabelle1[[#This Row],[80%/20% SCOP]]-5.5)/5.5=1,"n.a.",-(Tabelle1[[#This Row],[80%/20% SCOP]]-5.5)/5.5)</f>
        <v>0.18627272727272723</v>
      </c>
    </row>
    <row r="4518" spans="1:14" ht="20.100000000000001" customHeight="1" x14ac:dyDescent="0.25">
      <c r="A4518" s="24">
        <v>16013842</v>
      </c>
      <c r="B4518" s="15" t="s">
        <v>4563</v>
      </c>
      <c r="C4518" s="15" t="s">
        <v>4589</v>
      </c>
      <c r="D4518" s="16" t="s">
        <v>2</v>
      </c>
      <c r="E4518" s="17">
        <v>8.1</v>
      </c>
      <c r="F4518" s="18">
        <v>1.98</v>
      </c>
      <c r="G4518" s="17">
        <v>6.6</v>
      </c>
      <c r="H4518" s="18">
        <v>1.52</v>
      </c>
      <c r="I4518" s="16" t="s">
        <v>3</v>
      </c>
      <c r="J4518" s="16" t="s">
        <v>4</v>
      </c>
      <c r="K4518" s="16" t="s">
        <v>4</v>
      </c>
      <c r="L4518" s="19">
        <f>IF(Tabelle1[[#This Row],[Heizleistung (55°C)]]=0,Tabelle1[[#This Row],[Heizleistung (35°C)]],(Tabelle1[[#This Row],[Heizleistung (35°C)]]+Tabelle1[[#This Row],[Heizleistung (55°C)]])/2)</f>
        <v>7.35</v>
      </c>
      <c r="M4518" s="20">
        <f>IF(Tabelle1[[#This Row],[Etas 55°C]]=0,0,(Tabelle1[[#This Row],[Etas 35°C]]*0.8+Tabelle1[[#This Row],[Etas 55°C]]*0.2))*2.5</f>
        <v>4.7200000000000006</v>
      </c>
      <c r="N4518" s="21">
        <f>IF(-(Tabelle1[[#This Row],[80%/20% SCOP]]-5.5)/5.5=1,"n.a.",-(Tabelle1[[#This Row],[80%/20% SCOP]]-5.5)/5.5)</f>
        <v>0.1418181818181817</v>
      </c>
    </row>
    <row r="4519" spans="1:14" ht="20.100000000000001" customHeight="1" x14ac:dyDescent="0.25">
      <c r="A4519" s="24">
        <v>16014763</v>
      </c>
      <c r="B4519" s="15" t="s">
        <v>4563</v>
      </c>
      <c r="C4519" s="15" t="s">
        <v>4590</v>
      </c>
      <c r="D4519" s="16" t="s">
        <v>2</v>
      </c>
      <c r="E4519" s="17">
        <v>14.5</v>
      </c>
      <c r="F4519" s="18">
        <v>1.86</v>
      </c>
      <c r="G4519" s="17">
        <v>14</v>
      </c>
      <c r="H4519" s="18">
        <v>1.5</v>
      </c>
      <c r="I4519" s="16" t="s">
        <v>3</v>
      </c>
      <c r="J4519" s="16" t="s">
        <v>4</v>
      </c>
      <c r="K4519" s="16" t="s">
        <v>4</v>
      </c>
      <c r="L4519" s="19">
        <f>IF(Tabelle1[[#This Row],[Heizleistung (55°C)]]=0,Tabelle1[[#This Row],[Heizleistung (35°C)]],(Tabelle1[[#This Row],[Heizleistung (35°C)]]+Tabelle1[[#This Row],[Heizleistung (55°C)]])/2)</f>
        <v>14.25</v>
      </c>
      <c r="M4519" s="20">
        <f>IF(Tabelle1[[#This Row],[Etas 55°C]]=0,0,(Tabelle1[[#This Row],[Etas 35°C]]*0.8+Tabelle1[[#This Row],[Etas 55°C]]*0.2))*2.5</f>
        <v>4.4700000000000006</v>
      </c>
      <c r="N4519" s="21">
        <f>IF(-(Tabelle1[[#This Row],[80%/20% SCOP]]-5.5)/5.5=1,"n.a.",-(Tabelle1[[#This Row],[80%/20% SCOP]]-5.5)/5.5)</f>
        <v>0.18727272727272715</v>
      </c>
    </row>
    <row r="4520" spans="1:14" ht="20.100000000000001" customHeight="1" x14ac:dyDescent="0.25">
      <c r="A4520" s="24">
        <v>16012226</v>
      </c>
      <c r="B4520" s="15" t="s">
        <v>4563</v>
      </c>
      <c r="C4520" s="15" t="s">
        <v>4591</v>
      </c>
      <c r="D4520" s="16" t="s">
        <v>2</v>
      </c>
      <c r="E4520" s="17">
        <v>16.100000000000001</v>
      </c>
      <c r="F4520" s="18">
        <v>1.93</v>
      </c>
      <c r="G4520" s="17">
        <v>14</v>
      </c>
      <c r="H4520" s="18">
        <v>1.37</v>
      </c>
      <c r="I4520" s="16" t="s">
        <v>40</v>
      </c>
      <c r="J4520" s="16" t="s">
        <v>4</v>
      </c>
      <c r="K4520" s="16" t="s">
        <v>4</v>
      </c>
      <c r="L4520" s="19">
        <f>IF(Tabelle1[[#This Row],[Heizleistung (55°C)]]=0,Tabelle1[[#This Row],[Heizleistung (35°C)]],(Tabelle1[[#This Row],[Heizleistung (35°C)]]+Tabelle1[[#This Row],[Heizleistung (55°C)]])/2)</f>
        <v>15.05</v>
      </c>
      <c r="M4520" s="20">
        <f>IF(Tabelle1[[#This Row],[Etas 55°C]]=0,0,(Tabelle1[[#This Row],[Etas 35°C]]*0.8+Tabelle1[[#This Row],[Etas 55°C]]*0.2))*2.5</f>
        <v>4.5449999999999999</v>
      </c>
      <c r="N4520" s="21">
        <f>IF(-(Tabelle1[[#This Row],[80%/20% SCOP]]-5.5)/5.5=1,"n.a.",-(Tabelle1[[#This Row],[80%/20% SCOP]]-5.5)/5.5)</f>
        <v>0.17363636363636364</v>
      </c>
    </row>
    <row r="4521" spans="1:14" ht="20.100000000000001" customHeight="1" x14ac:dyDescent="0.25">
      <c r="A4521" s="24">
        <v>16012229</v>
      </c>
      <c r="B4521" s="15" t="s">
        <v>4563</v>
      </c>
      <c r="C4521" s="15" t="s">
        <v>4592</v>
      </c>
      <c r="D4521" s="16" t="s">
        <v>2</v>
      </c>
      <c r="E4521" s="17">
        <v>12.2</v>
      </c>
      <c r="F4521" s="18">
        <v>1.94</v>
      </c>
      <c r="G4521" s="17">
        <v>12</v>
      </c>
      <c r="H4521" s="18">
        <v>1.39</v>
      </c>
      <c r="I4521" s="16" t="s">
        <v>40</v>
      </c>
      <c r="J4521" s="16" t="s">
        <v>4</v>
      </c>
      <c r="K4521" s="16" t="s">
        <v>4</v>
      </c>
      <c r="L4521" s="19">
        <f>IF(Tabelle1[[#This Row],[Heizleistung (55°C)]]=0,Tabelle1[[#This Row],[Heizleistung (35°C)]],(Tabelle1[[#This Row],[Heizleistung (35°C)]]+Tabelle1[[#This Row],[Heizleistung (55°C)]])/2)</f>
        <v>12.1</v>
      </c>
      <c r="M4521" s="20">
        <f>IF(Tabelle1[[#This Row],[Etas 55°C]]=0,0,(Tabelle1[[#This Row],[Etas 35°C]]*0.8+Tabelle1[[#This Row],[Etas 55°C]]*0.2))*2.5</f>
        <v>4.5750000000000002</v>
      </c>
      <c r="N4521" s="21">
        <f>IF(-(Tabelle1[[#This Row],[80%/20% SCOP]]-5.5)/5.5=1,"n.a.",-(Tabelle1[[#This Row],[80%/20% SCOP]]-5.5)/5.5)</f>
        <v>0.16818181818181815</v>
      </c>
    </row>
    <row r="4522" spans="1:14" ht="20.100000000000001" customHeight="1" x14ac:dyDescent="0.25">
      <c r="A4522" s="24">
        <v>16012238</v>
      </c>
      <c r="B4522" s="15" t="s">
        <v>4563</v>
      </c>
      <c r="C4522" s="15" t="s">
        <v>4593</v>
      </c>
      <c r="D4522" s="16" t="s">
        <v>2</v>
      </c>
      <c r="E4522" s="17">
        <v>14.5</v>
      </c>
      <c r="F4522" s="18">
        <v>1.8560000000000001</v>
      </c>
      <c r="G4522" s="17">
        <v>14</v>
      </c>
      <c r="H4522" s="18">
        <v>1.351</v>
      </c>
      <c r="I4522" s="16" t="s">
        <v>40</v>
      </c>
      <c r="J4522" s="16" t="s">
        <v>4</v>
      </c>
      <c r="K4522" s="16" t="s">
        <v>4</v>
      </c>
      <c r="L4522" s="19">
        <f>IF(Tabelle1[[#This Row],[Heizleistung (55°C)]]=0,Tabelle1[[#This Row],[Heizleistung (35°C)]],(Tabelle1[[#This Row],[Heizleistung (35°C)]]+Tabelle1[[#This Row],[Heizleistung (55°C)]])/2)</f>
        <v>14.25</v>
      </c>
      <c r="M4522" s="20">
        <f>IF(Tabelle1[[#This Row],[Etas 55°C]]=0,0,(Tabelle1[[#This Row],[Etas 35°C]]*0.8+Tabelle1[[#This Row],[Etas 55°C]]*0.2))*2.5</f>
        <v>4.3875000000000002</v>
      </c>
      <c r="N4522" s="21">
        <f>IF(-(Tabelle1[[#This Row],[80%/20% SCOP]]-5.5)/5.5=1,"n.a.",-(Tabelle1[[#This Row],[80%/20% SCOP]]-5.5)/5.5)</f>
        <v>0.20227272727272724</v>
      </c>
    </row>
    <row r="4523" spans="1:14" ht="20.100000000000001" customHeight="1" x14ac:dyDescent="0.25">
      <c r="A4523" s="24">
        <v>16012223</v>
      </c>
      <c r="B4523" s="15" t="s">
        <v>4563</v>
      </c>
      <c r="C4523" s="15" t="s">
        <v>4594</v>
      </c>
      <c r="D4523" s="16" t="s">
        <v>2</v>
      </c>
      <c r="E4523" s="17">
        <v>9.1999999999999993</v>
      </c>
      <c r="F4523" s="18">
        <v>1.98</v>
      </c>
      <c r="G4523" s="17">
        <v>7.7</v>
      </c>
      <c r="H4523" s="18">
        <v>1.36</v>
      </c>
      <c r="I4523" s="16" t="s">
        <v>40</v>
      </c>
      <c r="J4523" s="16" t="s">
        <v>4</v>
      </c>
      <c r="K4523" s="16" t="s">
        <v>4</v>
      </c>
      <c r="L4523" s="19">
        <f>IF(Tabelle1[[#This Row],[Heizleistung (55°C)]]=0,Tabelle1[[#This Row],[Heizleistung (35°C)]],(Tabelle1[[#This Row],[Heizleistung (35°C)]]+Tabelle1[[#This Row],[Heizleistung (55°C)]])/2)</f>
        <v>8.4499999999999993</v>
      </c>
      <c r="M4523" s="20">
        <f>IF(Tabelle1[[#This Row],[Etas 55°C]]=0,0,(Tabelle1[[#This Row],[Etas 35°C]]*0.8+Tabelle1[[#This Row],[Etas 55°C]]*0.2))*2.5</f>
        <v>4.6400000000000006</v>
      </c>
      <c r="N4523" s="21">
        <f>IF(-(Tabelle1[[#This Row],[80%/20% SCOP]]-5.5)/5.5=1,"n.a.",-(Tabelle1[[#This Row],[80%/20% SCOP]]-5.5)/5.5)</f>
        <v>0.15636363636363626</v>
      </c>
    </row>
    <row r="4524" spans="1:14" ht="20.100000000000001" customHeight="1" x14ac:dyDescent="0.25">
      <c r="A4524" s="24">
        <v>16012234</v>
      </c>
      <c r="B4524" s="15" t="s">
        <v>4563</v>
      </c>
      <c r="C4524" s="15" t="s">
        <v>4595</v>
      </c>
      <c r="D4524" s="16" t="s">
        <v>2</v>
      </c>
      <c r="E4524" s="17">
        <v>12.2</v>
      </c>
      <c r="F4524" s="18">
        <v>1.8979999999999999</v>
      </c>
      <c r="G4524" s="17">
        <v>12</v>
      </c>
      <c r="H4524" s="18">
        <v>1.361</v>
      </c>
      <c r="I4524" s="16" t="s">
        <v>40</v>
      </c>
      <c r="J4524" s="16" t="s">
        <v>4</v>
      </c>
      <c r="K4524" s="16" t="s">
        <v>4</v>
      </c>
      <c r="L4524" s="19">
        <f>IF(Tabelle1[[#This Row],[Heizleistung (55°C)]]=0,Tabelle1[[#This Row],[Heizleistung (35°C)]],(Tabelle1[[#This Row],[Heizleistung (35°C)]]+Tabelle1[[#This Row],[Heizleistung (55°C)]])/2)</f>
        <v>12.1</v>
      </c>
      <c r="M4524" s="20">
        <f>IF(Tabelle1[[#This Row],[Etas 55°C]]=0,0,(Tabelle1[[#This Row],[Etas 35°C]]*0.8+Tabelle1[[#This Row],[Etas 55°C]]*0.2))*2.5</f>
        <v>4.4764999999999997</v>
      </c>
      <c r="N4524" s="21">
        <f>IF(-(Tabelle1[[#This Row],[80%/20% SCOP]]-5.5)/5.5=1,"n.a.",-(Tabelle1[[#This Row],[80%/20% SCOP]]-5.5)/5.5)</f>
        <v>0.18609090909090914</v>
      </c>
    </row>
    <row r="4525" spans="1:14" ht="20.100000000000001" customHeight="1" x14ac:dyDescent="0.25">
      <c r="A4525" s="24">
        <v>16012231</v>
      </c>
      <c r="B4525" s="15" t="s">
        <v>4563</v>
      </c>
      <c r="C4525" s="15" t="s">
        <v>4596</v>
      </c>
      <c r="D4525" s="16" t="s">
        <v>2</v>
      </c>
      <c r="E4525" s="17">
        <v>6.8</v>
      </c>
      <c r="F4525" s="18">
        <v>1.9390000000000001</v>
      </c>
      <c r="G4525" s="17">
        <v>6.3</v>
      </c>
      <c r="H4525" s="18">
        <v>1.3360000000000001</v>
      </c>
      <c r="I4525" s="16" t="s">
        <v>40</v>
      </c>
      <c r="J4525" s="16" t="s">
        <v>4</v>
      </c>
      <c r="K4525" s="16" t="s">
        <v>4</v>
      </c>
      <c r="L4525" s="19">
        <f>IF(Tabelle1[[#This Row],[Heizleistung (55°C)]]=0,Tabelle1[[#This Row],[Heizleistung (35°C)]],(Tabelle1[[#This Row],[Heizleistung (35°C)]]+Tabelle1[[#This Row],[Heizleistung (55°C)]])/2)</f>
        <v>6.55</v>
      </c>
      <c r="M4525" s="20">
        <f>IF(Tabelle1[[#This Row],[Etas 55°C]]=0,0,(Tabelle1[[#This Row],[Etas 35°C]]*0.8+Tabelle1[[#This Row],[Etas 55°C]]*0.2))*2.5</f>
        <v>4.5460000000000003</v>
      </c>
      <c r="N4525" s="21">
        <f>IF(-(Tabelle1[[#This Row],[80%/20% SCOP]]-5.5)/5.5=1,"n.a.",-(Tabelle1[[#This Row],[80%/20% SCOP]]-5.5)/5.5)</f>
        <v>0.17345454545454542</v>
      </c>
    </row>
    <row r="4526" spans="1:14" ht="20.100000000000001" customHeight="1" x14ac:dyDescent="0.25">
      <c r="A4526" s="24">
        <v>16014760</v>
      </c>
      <c r="B4526" s="15" t="s">
        <v>4563</v>
      </c>
      <c r="C4526" s="15" t="s">
        <v>4597</v>
      </c>
      <c r="D4526" s="16" t="s">
        <v>2</v>
      </c>
      <c r="E4526" s="17">
        <v>8.1</v>
      </c>
      <c r="F4526" s="18">
        <v>1.98</v>
      </c>
      <c r="G4526" s="17">
        <v>6.6</v>
      </c>
      <c r="H4526" s="18">
        <v>1.52</v>
      </c>
      <c r="I4526" s="16" t="s">
        <v>3</v>
      </c>
      <c r="J4526" s="16" t="s">
        <v>4</v>
      </c>
      <c r="K4526" s="16" t="s">
        <v>4</v>
      </c>
      <c r="L4526" s="19">
        <f>IF(Tabelle1[[#This Row],[Heizleistung (55°C)]]=0,Tabelle1[[#This Row],[Heizleistung (35°C)]],(Tabelle1[[#This Row],[Heizleistung (35°C)]]+Tabelle1[[#This Row],[Heizleistung (55°C)]])/2)</f>
        <v>7.35</v>
      </c>
      <c r="M4526" s="20">
        <f>IF(Tabelle1[[#This Row],[Etas 55°C]]=0,0,(Tabelle1[[#This Row],[Etas 35°C]]*0.8+Tabelle1[[#This Row],[Etas 55°C]]*0.2))*2.5</f>
        <v>4.7200000000000006</v>
      </c>
      <c r="N4526" s="21">
        <f>IF(-(Tabelle1[[#This Row],[80%/20% SCOP]]-5.5)/5.5=1,"n.a.",-(Tabelle1[[#This Row],[80%/20% SCOP]]-5.5)/5.5)</f>
        <v>0.1418181818181817</v>
      </c>
    </row>
    <row r="4527" spans="1:14" ht="20.100000000000001" customHeight="1" x14ac:dyDescent="0.25">
      <c r="A4527" s="24">
        <v>16013843</v>
      </c>
      <c r="B4527" s="15" t="s">
        <v>4563</v>
      </c>
      <c r="C4527" s="15" t="s">
        <v>4598</v>
      </c>
      <c r="D4527" s="16" t="s">
        <v>2</v>
      </c>
      <c r="E4527" s="17">
        <v>9.1999999999999993</v>
      </c>
      <c r="F4527" s="18">
        <v>2.0299999999999998</v>
      </c>
      <c r="G4527" s="17">
        <v>7.7</v>
      </c>
      <c r="H4527" s="18">
        <v>1.54</v>
      </c>
      <c r="I4527" s="16" t="s">
        <v>3</v>
      </c>
      <c r="J4527" s="16" t="s">
        <v>4</v>
      </c>
      <c r="K4527" s="16" t="s">
        <v>4</v>
      </c>
      <c r="L4527" s="19">
        <f>IF(Tabelle1[[#This Row],[Heizleistung (55°C)]]=0,Tabelle1[[#This Row],[Heizleistung (35°C)]],(Tabelle1[[#This Row],[Heizleistung (35°C)]]+Tabelle1[[#This Row],[Heizleistung (55°C)]])/2)</f>
        <v>8.4499999999999993</v>
      </c>
      <c r="M4527" s="20">
        <f>IF(Tabelle1[[#This Row],[Etas 55°C]]=0,0,(Tabelle1[[#This Row],[Etas 35°C]]*0.8+Tabelle1[[#This Row],[Etas 55°C]]*0.2))*2.5</f>
        <v>4.83</v>
      </c>
      <c r="N4527" s="21">
        <f>IF(-(Tabelle1[[#This Row],[80%/20% SCOP]]-5.5)/5.5=1,"n.a.",-(Tabelle1[[#This Row],[80%/20% SCOP]]-5.5)/5.5)</f>
        <v>0.12181818181818181</v>
      </c>
    </row>
    <row r="4528" spans="1:14" ht="20.100000000000001" customHeight="1" x14ac:dyDescent="0.25">
      <c r="A4528" s="24">
        <v>16018046</v>
      </c>
      <c r="B4528" s="15" t="s">
        <v>4563</v>
      </c>
      <c r="C4528" s="15" t="s">
        <v>4599</v>
      </c>
      <c r="D4528" s="16" t="s">
        <v>2</v>
      </c>
      <c r="E4528" s="17">
        <v>9.1999999999999993</v>
      </c>
      <c r="F4528" s="18">
        <v>2.0299999999999998</v>
      </c>
      <c r="G4528" s="17">
        <v>7.7</v>
      </c>
      <c r="H4528" s="18">
        <v>1.52</v>
      </c>
      <c r="I4528" s="16" t="s">
        <v>3</v>
      </c>
      <c r="J4528" s="16" t="s">
        <v>4</v>
      </c>
      <c r="K4528" s="16" t="s">
        <v>4</v>
      </c>
      <c r="L4528" s="19">
        <f>IF(Tabelle1[[#This Row],[Heizleistung (55°C)]]=0,Tabelle1[[#This Row],[Heizleistung (35°C)]],(Tabelle1[[#This Row],[Heizleistung (35°C)]]+Tabelle1[[#This Row],[Heizleistung (55°C)]])/2)</f>
        <v>8.4499999999999993</v>
      </c>
      <c r="M4528" s="20">
        <f>IF(Tabelle1[[#This Row],[Etas 55°C]]=0,0,(Tabelle1[[#This Row],[Etas 35°C]]*0.8+Tabelle1[[#This Row],[Etas 55°C]]*0.2))*2.5</f>
        <v>4.82</v>
      </c>
      <c r="N4528" s="21">
        <f>IF(-(Tabelle1[[#This Row],[80%/20% SCOP]]-5.5)/5.5=1,"n.a.",-(Tabelle1[[#This Row],[80%/20% SCOP]]-5.5)/5.5)</f>
        <v>0.12363636363636359</v>
      </c>
    </row>
    <row r="4529" spans="1:14" ht="20.100000000000001" customHeight="1" x14ac:dyDescent="0.25">
      <c r="A4529" s="24">
        <v>16012242</v>
      </c>
      <c r="B4529" s="15" t="s">
        <v>4563</v>
      </c>
      <c r="C4529" s="15" t="s">
        <v>4600</v>
      </c>
      <c r="D4529" s="16" t="s">
        <v>2</v>
      </c>
      <c r="E4529" s="17">
        <v>5.5</v>
      </c>
      <c r="F4529" s="18">
        <v>1.95</v>
      </c>
      <c r="G4529" s="17">
        <v>5.5</v>
      </c>
      <c r="H4529" s="18">
        <v>1.32</v>
      </c>
      <c r="I4529" s="16" t="s">
        <v>40</v>
      </c>
      <c r="J4529" s="16" t="s">
        <v>4</v>
      </c>
      <c r="K4529" s="16" t="s">
        <v>4</v>
      </c>
      <c r="L4529" s="19">
        <f>IF(Tabelle1[[#This Row],[Heizleistung (55°C)]]=0,Tabelle1[[#This Row],[Heizleistung (35°C)]],(Tabelle1[[#This Row],[Heizleistung (35°C)]]+Tabelle1[[#This Row],[Heizleistung (55°C)]])/2)</f>
        <v>5.5</v>
      </c>
      <c r="M4529" s="20">
        <f>IF(Tabelle1[[#This Row],[Etas 55°C]]=0,0,(Tabelle1[[#This Row],[Etas 35°C]]*0.8+Tabelle1[[#This Row],[Etas 55°C]]*0.2))*2.5</f>
        <v>4.5600000000000005</v>
      </c>
      <c r="N4529" s="21">
        <f>IF(-(Tabelle1[[#This Row],[80%/20% SCOP]]-5.5)/5.5=1,"n.a.",-(Tabelle1[[#This Row],[80%/20% SCOP]]-5.5)/5.5)</f>
        <v>0.17090909090909082</v>
      </c>
    </row>
    <row r="4530" spans="1:14" ht="20.100000000000001" customHeight="1" x14ac:dyDescent="0.25">
      <c r="A4530" s="24">
        <v>16013847</v>
      </c>
      <c r="B4530" s="15" t="s">
        <v>4563</v>
      </c>
      <c r="C4530" s="15" t="s">
        <v>4601</v>
      </c>
      <c r="D4530" s="16" t="s">
        <v>2</v>
      </c>
      <c r="E4530" s="17">
        <v>5.5</v>
      </c>
      <c r="F4530" s="18">
        <v>1.95</v>
      </c>
      <c r="G4530" s="17">
        <v>5.5</v>
      </c>
      <c r="H4530" s="18">
        <v>1.51</v>
      </c>
      <c r="I4530" s="16" t="s">
        <v>3</v>
      </c>
      <c r="J4530" s="16" t="s">
        <v>4</v>
      </c>
      <c r="K4530" s="16" t="s">
        <v>4</v>
      </c>
      <c r="L4530" s="19">
        <f>IF(Tabelle1[[#This Row],[Heizleistung (55°C)]]=0,Tabelle1[[#This Row],[Heizleistung (35°C)]],(Tabelle1[[#This Row],[Heizleistung (35°C)]]+Tabelle1[[#This Row],[Heizleistung (55°C)]])/2)</f>
        <v>5.5</v>
      </c>
      <c r="M4530" s="20">
        <f>IF(Tabelle1[[#This Row],[Etas 55°C]]=0,0,(Tabelle1[[#This Row],[Etas 35°C]]*0.8+Tabelle1[[#This Row],[Etas 55°C]]*0.2))*2.5</f>
        <v>4.6550000000000002</v>
      </c>
      <c r="N4530" s="21">
        <f>IF(-(Tabelle1[[#This Row],[80%/20% SCOP]]-5.5)/5.5=1,"n.a.",-(Tabelle1[[#This Row],[80%/20% SCOP]]-5.5)/5.5)</f>
        <v>0.1536363636363636</v>
      </c>
    </row>
    <row r="4531" spans="1:14" ht="20.100000000000001" customHeight="1" x14ac:dyDescent="0.25">
      <c r="A4531" s="24">
        <v>16014762</v>
      </c>
      <c r="B4531" s="15" t="s">
        <v>4563</v>
      </c>
      <c r="C4531" s="15" t="s">
        <v>4602</v>
      </c>
      <c r="D4531" s="16" t="s">
        <v>2</v>
      </c>
      <c r="E4531" s="17">
        <v>12.2</v>
      </c>
      <c r="F4531" s="18">
        <v>1.86</v>
      </c>
      <c r="G4531" s="17">
        <v>12</v>
      </c>
      <c r="H4531" s="18">
        <v>1.5</v>
      </c>
      <c r="I4531" s="16" t="s">
        <v>3</v>
      </c>
      <c r="J4531" s="16" t="s">
        <v>4</v>
      </c>
      <c r="K4531" s="16" t="s">
        <v>4</v>
      </c>
      <c r="L4531" s="19">
        <f>IF(Tabelle1[[#This Row],[Heizleistung (55°C)]]=0,Tabelle1[[#This Row],[Heizleistung (35°C)]],(Tabelle1[[#This Row],[Heizleistung (35°C)]]+Tabelle1[[#This Row],[Heizleistung (55°C)]])/2)</f>
        <v>12.1</v>
      </c>
      <c r="M4531" s="20">
        <f>IF(Tabelle1[[#This Row],[Etas 55°C]]=0,0,(Tabelle1[[#This Row],[Etas 35°C]]*0.8+Tabelle1[[#This Row],[Etas 55°C]]*0.2))*2.5</f>
        <v>4.4700000000000006</v>
      </c>
      <c r="N4531" s="21">
        <f>IF(-(Tabelle1[[#This Row],[80%/20% SCOP]]-5.5)/5.5=1,"n.a.",-(Tabelle1[[#This Row],[80%/20% SCOP]]-5.5)/5.5)</f>
        <v>0.18727272727272715</v>
      </c>
    </row>
    <row r="4532" spans="1:14" ht="20.100000000000001" customHeight="1" x14ac:dyDescent="0.25">
      <c r="A4532" s="24">
        <v>16012243</v>
      </c>
      <c r="B4532" s="15" t="s">
        <v>4563</v>
      </c>
      <c r="C4532" s="15" t="s">
        <v>4603</v>
      </c>
      <c r="D4532" s="16" t="s">
        <v>2</v>
      </c>
      <c r="E4532" s="17">
        <v>6.8</v>
      </c>
      <c r="F4532" s="18">
        <v>1.96</v>
      </c>
      <c r="G4532" s="17">
        <v>6.3</v>
      </c>
      <c r="H4532" s="18">
        <v>1.36</v>
      </c>
      <c r="I4532" s="16" t="s">
        <v>40</v>
      </c>
      <c r="J4532" s="16" t="s">
        <v>4</v>
      </c>
      <c r="K4532" s="16" t="s">
        <v>4</v>
      </c>
      <c r="L4532" s="19">
        <f>IF(Tabelle1[[#This Row],[Heizleistung (55°C)]]=0,Tabelle1[[#This Row],[Heizleistung (35°C)]],(Tabelle1[[#This Row],[Heizleistung (35°C)]]+Tabelle1[[#This Row],[Heizleistung (55°C)]])/2)</f>
        <v>6.55</v>
      </c>
      <c r="M4532" s="20">
        <f>IF(Tabelle1[[#This Row],[Etas 55°C]]=0,0,(Tabelle1[[#This Row],[Etas 35°C]]*0.8+Tabelle1[[#This Row],[Etas 55°C]]*0.2))*2.5</f>
        <v>4.6000000000000005</v>
      </c>
      <c r="N4532" s="21">
        <f>IF(-(Tabelle1[[#This Row],[80%/20% SCOP]]-5.5)/5.5=1,"n.a.",-(Tabelle1[[#This Row],[80%/20% SCOP]]-5.5)/5.5)</f>
        <v>0.16363636363636355</v>
      </c>
    </row>
    <row r="4533" spans="1:14" ht="20.100000000000001" customHeight="1" x14ac:dyDescent="0.25">
      <c r="A4533" s="24">
        <v>16012248</v>
      </c>
      <c r="B4533" s="15" t="s">
        <v>4563</v>
      </c>
      <c r="C4533" s="15" t="s">
        <v>4604</v>
      </c>
      <c r="D4533" s="16" t="s">
        <v>2</v>
      </c>
      <c r="E4533" s="17">
        <v>16.100000000000001</v>
      </c>
      <c r="F4533" s="18">
        <v>1.93</v>
      </c>
      <c r="G4533" s="17">
        <v>14</v>
      </c>
      <c r="H4533" s="18">
        <v>1.37</v>
      </c>
      <c r="I4533" s="16" t="s">
        <v>40</v>
      </c>
      <c r="J4533" s="16" t="s">
        <v>4</v>
      </c>
      <c r="K4533" s="16" t="s">
        <v>4</v>
      </c>
      <c r="L4533" s="19">
        <f>IF(Tabelle1[[#This Row],[Heizleistung (55°C)]]=0,Tabelle1[[#This Row],[Heizleistung (35°C)]],(Tabelle1[[#This Row],[Heizleistung (35°C)]]+Tabelle1[[#This Row],[Heizleistung (55°C)]])/2)</f>
        <v>15.05</v>
      </c>
      <c r="M4533" s="20">
        <f>IF(Tabelle1[[#This Row],[Etas 55°C]]=0,0,(Tabelle1[[#This Row],[Etas 35°C]]*0.8+Tabelle1[[#This Row],[Etas 55°C]]*0.2))*2.5</f>
        <v>4.5449999999999999</v>
      </c>
      <c r="N4533" s="21">
        <f>IF(-(Tabelle1[[#This Row],[80%/20% SCOP]]-5.5)/5.5=1,"n.a.",-(Tabelle1[[#This Row],[80%/20% SCOP]]-5.5)/5.5)</f>
        <v>0.17363636363636364</v>
      </c>
    </row>
    <row r="4534" spans="1:14" ht="20.100000000000001" customHeight="1" x14ac:dyDescent="0.25">
      <c r="A4534" s="24">
        <v>16012235</v>
      </c>
      <c r="B4534" s="15" t="s">
        <v>4563</v>
      </c>
      <c r="C4534" s="15" t="s">
        <v>4605</v>
      </c>
      <c r="D4534" s="16" t="s">
        <v>2</v>
      </c>
      <c r="E4534" s="17">
        <v>14.5</v>
      </c>
      <c r="F4534" s="18">
        <v>1.8560000000000001</v>
      </c>
      <c r="G4534" s="17">
        <v>14</v>
      </c>
      <c r="H4534" s="18">
        <v>1.351</v>
      </c>
      <c r="I4534" s="16" t="s">
        <v>40</v>
      </c>
      <c r="J4534" s="16" t="s">
        <v>4</v>
      </c>
      <c r="K4534" s="16" t="s">
        <v>4</v>
      </c>
      <c r="L4534" s="19">
        <f>IF(Tabelle1[[#This Row],[Heizleistung (55°C)]]=0,Tabelle1[[#This Row],[Heizleistung (35°C)]],(Tabelle1[[#This Row],[Heizleistung (35°C)]]+Tabelle1[[#This Row],[Heizleistung (55°C)]])/2)</f>
        <v>14.25</v>
      </c>
      <c r="M4534" s="20">
        <f>IF(Tabelle1[[#This Row],[Etas 55°C]]=0,0,(Tabelle1[[#This Row],[Etas 35°C]]*0.8+Tabelle1[[#This Row],[Etas 55°C]]*0.2))*2.5</f>
        <v>4.3875000000000002</v>
      </c>
      <c r="N4534" s="21">
        <f>IF(-(Tabelle1[[#This Row],[80%/20% SCOP]]-5.5)/5.5=1,"n.a.",-(Tabelle1[[#This Row],[80%/20% SCOP]]-5.5)/5.5)</f>
        <v>0.20227272727272724</v>
      </c>
    </row>
    <row r="4535" spans="1:14" ht="20.100000000000001" customHeight="1" x14ac:dyDescent="0.25">
      <c r="A4535" s="24">
        <v>16014764</v>
      </c>
      <c r="B4535" s="15" t="s">
        <v>4563</v>
      </c>
      <c r="C4535" s="15" t="s">
        <v>4606</v>
      </c>
      <c r="D4535" s="16" t="s">
        <v>2</v>
      </c>
      <c r="E4535" s="17">
        <v>15.5</v>
      </c>
      <c r="F4535" s="18">
        <v>1.88</v>
      </c>
      <c r="G4535" s="17">
        <v>14</v>
      </c>
      <c r="H4535" s="18">
        <v>1.5</v>
      </c>
      <c r="I4535" s="16" t="s">
        <v>3</v>
      </c>
      <c r="J4535" s="16" t="s">
        <v>4</v>
      </c>
      <c r="K4535" s="16" t="s">
        <v>4</v>
      </c>
      <c r="L4535" s="19">
        <f>IF(Tabelle1[[#This Row],[Heizleistung (55°C)]]=0,Tabelle1[[#This Row],[Heizleistung (35°C)]],(Tabelle1[[#This Row],[Heizleistung (35°C)]]+Tabelle1[[#This Row],[Heizleistung (55°C)]])/2)</f>
        <v>14.75</v>
      </c>
      <c r="M4535" s="20">
        <f>IF(Tabelle1[[#This Row],[Etas 55°C]]=0,0,(Tabelle1[[#This Row],[Etas 35°C]]*0.8+Tabelle1[[#This Row],[Etas 55°C]]*0.2))*2.5</f>
        <v>4.51</v>
      </c>
      <c r="N4535" s="21">
        <f>IF(-(Tabelle1[[#This Row],[80%/20% SCOP]]-5.5)/5.5=1,"n.a.",-(Tabelle1[[#This Row],[80%/20% SCOP]]-5.5)/5.5)</f>
        <v>0.18000000000000005</v>
      </c>
    </row>
    <row r="4536" spans="1:14" ht="20.100000000000001" customHeight="1" x14ac:dyDescent="0.25">
      <c r="A4536" s="24">
        <v>16012227</v>
      </c>
      <c r="B4536" s="15" t="s">
        <v>4563</v>
      </c>
      <c r="C4536" s="15" t="s">
        <v>4607</v>
      </c>
      <c r="D4536" s="16" t="s">
        <v>2</v>
      </c>
      <c r="E4536" s="17">
        <v>16.100000000000001</v>
      </c>
      <c r="F4536" s="18">
        <v>1.93</v>
      </c>
      <c r="G4536" s="17">
        <v>14</v>
      </c>
      <c r="H4536" s="18">
        <v>1.37</v>
      </c>
      <c r="I4536" s="16" t="s">
        <v>40</v>
      </c>
      <c r="J4536" s="16" t="s">
        <v>4</v>
      </c>
      <c r="K4536" s="16" t="s">
        <v>4</v>
      </c>
      <c r="L4536" s="19">
        <f>IF(Tabelle1[[#This Row],[Heizleistung (55°C)]]=0,Tabelle1[[#This Row],[Heizleistung (35°C)]],(Tabelle1[[#This Row],[Heizleistung (35°C)]]+Tabelle1[[#This Row],[Heizleistung (55°C)]])/2)</f>
        <v>15.05</v>
      </c>
      <c r="M4536" s="20">
        <f>IF(Tabelle1[[#This Row],[Etas 55°C]]=0,0,(Tabelle1[[#This Row],[Etas 35°C]]*0.8+Tabelle1[[#This Row],[Etas 55°C]]*0.2))*2.5</f>
        <v>4.5449999999999999</v>
      </c>
      <c r="N4536" s="21">
        <f>IF(-(Tabelle1[[#This Row],[80%/20% SCOP]]-5.5)/5.5=1,"n.a.",-(Tabelle1[[#This Row],[80%/20% SCOP]]-5.5)/5.5)</f>
        <v>0.17363636363636364</v>
      </c>
    </row>
    <row r="4537" spans="1:14" ht="20.100000000000001" customHeight="1" x14ac:dyDescent="0.25">
      <c r="A4537" s="24">
        <v>16012246</v>
      </c>
      <c r="B4537" s="15" t="s">
        <v>4563</v>
      </c>
      <c r="C4537" s="15" t="s">
        <v>4608</v>
      </c>
      <c r="D4537" s="16" t="s">
        <v>2</v>
      </c>
      <c r="E4537" s="17">
        <v>12.2</v>
      </c>
      <c r="F4537" s="18">
        <v>1.94</v>
      </c>
      <c r="G4537" s="17">
        <v>12</v>
      </c>
      <c r="H4537" s="18">
        <v>1.39</v>
      </c>
      <c r="I4537" s="16" t="s">
        <v>40</v>
      </c>
      <c r="J4537" s="16" t="s">
        <v>4</v>
      </c>
      <c r="K4537" s="16" t="s">
        <v>4</v>
      </c>
      <c r="L4537" s="19">
        <f>IF(Tabelle1[[#This Row],[Heizleistung (55°C)]]=0,Tabelle1[[#This Row],[Heizleistung (35°C)]],(Tabelle1[[#This Row],[Heizleistung (35°C)]]+Tabelle1[[#This Row],[Heizleistung (55°C)]])/2)</f>
        <v>12.1</v>
      </c>
      <c r="M4537" s="20">
        <f>IF(Tabelle1[[#This Row],[Etas 55°C]]=0,0,(Tabelle1[[#This Row],[Etas 35°C]]*0.8+Tabelle1[[#This Row],[Etas 55°C]]*0.2))*2.5</f>
        <v>4.5750000000000002</v>
      </c>
      <c r="N4537" s="21">
        <f>IF(-(Tabelle1[[#This Row],[80%/20% SCOP]]-5.5)/5.5=1,"n.a.",-(Tabelle1[[#This Row],[80%/20% SCOP]]-5.5)/5.5)</f>
        <v>0.16818181818181815</v>
      </c>
    </row>
    <row r="4538" spans="1:14" ht="20.100000000000001" customHeight="1" x14ac:dyDescent="0.25">
      <c r="A4538" s="24">
        <v>16012247</v>
      </c>
      <c r="B4538" s="15" t="s">
        <v>4563</v>
      </c>
      <c r="C4538" s="15" t="s">
        <v>4609</v>
      </c>
      <c r="D4538" s="16" t="s">
        <v>2</v>
      </c>
      <c r="E4538" s="17">
        <v>14.5</v>
      </c>
      <c r="F4538" s="18">
        <v>1.88</v>
      </c>
      <c r="G4538" s="17">
        <v>14</v>
      </c>
      <c r="H4538" s="18">
        <v>1.37</v>
      </c>
      <c r="I4538" s="16" t="s">
        <v>40</v>
      </c>
      <c r="J4538" s="16" t="s">
        <v>4</v>
      </c>
      <c r="K4538" s="16" t="s">
        <v>4</v>
      </c>
      <c r="L4538" s="19">
        <f>IF(Tabelle1[[#This Row],[Heizleistung (55°C)]]=0,Tabelle1[[#This Row],[Heizleistung (35°C)]],(Tabelle1[[#This Row],[Heizleistung (35°C)]]+Tabelle1[[#This Row],[Heizleistung (55°C)]])/2)</f>
        <v>14.25</v>
      </c>
      <c r="M4538" s="20">
        <f>IF(Tabelle1[[#This Row],[Etas 55°C]]=0,0,(Tabelle1[[#This Row],[Etas 35°C]]*0.8+Tabelle1[[#This Row],[Etas 55°C]]*0.2))*2.5</f>
        <v>4.4450000000000003</v>
      </c>
      <c r="N4538" s="21">
        <f>IF(-(Tabelle1[[#This Row],[80%/20% SCOP]]-5.5)/5.5=1,"n.a.",-(Tabelle1[[#This Row],[80%/20% SCOP]]-5.5)/5.5)</f>
        <v>0.19181818181818178</v>
      </c>
    </row>
    <row r="4539" spans="1:14" ht="20.100000000000001" customHeight="1" x14ac:dyDescent="0.25">
      <c r="A4539" s="24">
        <v>16013841</v>
      </c>
      <c r="B4539" s="15" t="s">
        <v>4563</v>
      </c>
      <c r="C4539" s="15" t="s">
        <v>4610</v>
      </c>
      <c r="D4539" s="16" t="s">
        <v>2</v>
      </c>
      <c r="E4539" s="17">
        <v>6.8</v>
      </c>
      <c r="F4539" s="18">
        <v>1.94</v>
      </c>
      <c r="G4539" s="17">
        <v>6.3</v>
      </c>
      <c r="H4539" s="18">
        <v>1.51</v>
      </c>
      <c r="I4539" s="16" t="s">
        <v>3</v>
      </c>
      <c r="J4539" s="16" t="s">
        <v>4</v>
      </c>
      <c r="K4539" s="16" t="s">
        <v>4</v>
      </c>
      <c r="L4539" s="19">
        <f>IF(Tabelle1[[#This Row],[Heizleistung (55°C)]]=0,Tabelle1[[#This Row],[Heizleistung (35°C)]],(Tabelle1[[#This Row],[Heizleistung (35°C)]]+Tabelle1[[#This Row],[Heizleistung (55°C)]])/2)</f>
        <v>6.55</v>
      </c>
      <c r="M4539" s="20">
        <f>IF(Tabelle1[[#This Row],[Etas 55°C]]=0,0,(Tabelle1[[#This Row],[Etas 35°C]]*0.8+Tabelle1[[#This Row],[Etas 55°C]]*0.2))*2.5</f>
        <v>4.6349999999999998</v>
      </c>
      <c r="N4539" s="21">
        <f>IF(-(Tabelle1[[#This Row],[80%/20% SCOP]]-5.5)/5.5=1,"n.a.",-(Tabelle1[[#This Row],[80%/20% SCOP]]-5.5)/5.5)</f>
        <v>0.15727272727272731</v>
      </c>
    </row>
    <row r="4540" spans="1:14" ht="20.100000000000001" customHeight="1" x14ac:dyDescent="0.25">
      <c r="A4540" s="24">
        <v>16013851</v>
      </c>
      <c r="B4540" s="15" t="s">
        <v>4563</v>
      </c>
      <c r="C4540" s="15" t="s">
        <v>4611</v>
      </c>
      <c r="D4540" s="16" t="s">
        <v>2</v>
      </c>
      <c r="E4540" s="17">
        <v>15.5</v>
      </c>
      <c r="F4540" s="18">
        <v>1.88</v>
      </c>
      <c r="G4540" s="17">
        <v>14</v>
      </c>
      <c r="H4540" s="18">
        <v>1.5</v>
      </c>
      <c r="I4540" s="16" t="s">
        <v>3</v>
      </c>
      <c r="J4540" s="16" t="s">
        <v>4</v>
      </c>
      <c r="K4540" s="16" t="s">
        <v>4</v>
      </c>
      <c r="L4540" s="19">
        <f>IF(Tabelle1[[#This Row],[Heizleistung (55°C)]]=0,Tabelle1[[#This Row],[Heizleistung (35°C)]],(Tabelle1[[#This Row],[Heizleistung (35°C)]]+Tabelle1[[#This Row],[Heizleistung (55°C)]])/2)</f>
        <v>14.75</v>
      </c>
      <c r="M4540" s="20">
        <f>IF(Tabelle1[[#This Row],[Etas 55°C]]=0,0,(Tabelle1[[#This Row],[Etas 35°C]]*0.8+Tabelle1[[#This Row],[Etas 55°C]]*0.2))*2.5</f>
        <v>4.51</v>
      </c>
      <c r="N4540" s="21">
        <f>IF(-(Tabelle1[[#This Row],[80%/20% SCOP]]-5.5)/5.5=1,"n.a.",-(Tabelle1[[#This Row],[80%/20% SCOP]]-5.5)/5.5)</f>
        <v>0.18000000000000005</v>
      </c>
    </row>
    <row r="4541" spans="1:14" ht="20.100000000000001" customHeight="1" x14ac:dyDescent="0.25">
      <c r="A4541" s="24">
        <v>16013849</v>
      </c>
      <c r="B4541" s="15" t="s">
        <v>4563</v>
      </c>
      <c r="C4541" s="15" t="s">
        <v>4612</v>
      </c>
      <c r="D4541" s="16" t="s">
        <v>2</v>
      </c>
      <c r="E4541" s="17">
        <v>12.2</v>
      </c>
      <c r="F4541" s="18">
        <v>1.86</v>
      </c>
      <c r="G4541" s="17">
        <v>12</v>
      </c>
      <c r="H4541" s="18">
        <v>1.5</v>
      </c>
      <c r="I4541" s="16" t="s">
        <v>3</v>
      </c>
      <c r="J4541" s="16" t="s">
        <v>4</v>
      </c>
      <c r="K4541" s="16" t="s">
        <v>4</v>
      </c>
      <c r="L4541" s="19">
        <f>IF(Tabelle1[[#This Row],[Heizleistung (55°C)]]=0,Tabelle1[[#This Row],[Heizleistung (35°C)]],(Tabelle1[[#This Row],[Heizleistung (35°C)]]+Tabelle1[[#This Row],[Heizleistung (55°C)]])/2)</f>
        <v>12.1</v>
      </c>
      <c r="M4541" s="20">
        <f>IF(Tabelle1[[#This Row],[Etas 55°C]]=0,0,(Tabelle1[[#This Row],[Etas 35°C]]*0.8+Tabelle1[[#This Row],[Etas 55°C]]*0.2))*2.5</f>
        <v>4.4700000000000006</v>
      </c>
      <c r="N4541" s="21">
        <f>IF(-(Tabelle1[[#This Row],[80%/20% SCOP]]-5.5)/5.5=1,"n.a.",-(Tabelle1[[#This Row],[80%/20% SCOP]]-5.5)/5.5)</f>
        <v>0.18727272727272715</v>
      </c>
    </row>
    <row r="4542" spans="1:14" ht="20.100000000000001" customHeight="1" x14ac:dyDescent="0.25">
      <c r="A4542" s="24">
        <v>16018048</v>
      </c>
      <c r="B4542" s="15" t="s">
        <v>4563</v>
      </c>
      <c r="C4542" s="15" t="s">
        <v>4613</v>
      </c>
      <c r="D4542" s="16" t="s">
        <v>2</v>
      </c>
      <c r="E4542" s="17">
        <v>15</v>
      </c>
      <c r="F4542" s="18">
        <v>1.88</v>
      </c>
      <c r="G4542" s="17">
        <v>13</v>
      </c>
      <c r="H4542" s="18">
        <v>1.5</v>
      </c>
      <c r="I4542" s="16" t="s">
        <v>3</v>
      </c>
      <c r="J4542" s="16" t="s">
        <v>4</v>
      </c>
      <c r="K4542" s="16" t="s">
        <v>4</v>
      </c>
      <c r="L4542" s="19">
        <f>IF(Tabelle1[[#This Row],[Heizleistung (55°C)]]=0,Tabelle1[[#This Row],[Heizleistung (35°C)]],(Tabelle1[[#This Row],[Heizleistung (35°C)]]+Tabelle1[[#This Row],[Heizleistung (55°C)]])/2)</f>
        <v>14</v>
      </c>
      <c r="M4542" s="20">
        <f>IF(Tabelle1[[#This Row],[Etas 55°C]]=0,0,(Tabelle1[[#This Row],[Etas 35°C]]*0.8+Tabelle1[[#This Row],[Etas 55°C]]*0.2))*2.5</f>
        <v>4.51</v>
      </c>
      <c r="N4542" s="21">
        <f>IF(-(Tabelle1[[#This Row],[80%/20% SCOP]]-5.5)/5.5=1,"n.a.",-(Tabelle1[[#This Row],[80%/20% SCOP]]-5.5)/5.5)</f>
        <v>0.18000000000000005</v>
      </c>
    </row>
    <row r="4543" spans="1:14" ht="20.100000000000001" customHeight="1" x14ac:dyDescent="0.25">
      <c r="A4543" s="24">
        <v>16013850</v>
      </c>
      <c r="B4543" s="15" t="s">
        <v>4563</v>
      </c>
      <c r="C4543" s="15" t="s">
        <v>4614</v>
      </c>
      <c r="D4543" s="16" t="s">
        <v>2</v>
      </c>
      <c r="E4543" s="17">
        <v>14.5</v>
      </c>
      <c r="F4543" s="18">
        <v>1.86</v>
      </c>
      <c r="G4543" s="17">
        <v>14</v>
      </c>
      <c r="H4543" s="18">
        <v>1.5</v>
      </c>
      <c r="I4543" s="16" t="s">
        <v>3</v>
      </c>
      <c r="J4543" s="16" t="s">
        <v>4</v>
      </c>
      <c r="K4543" s="16" t="s">
        <v>4</v>
      </c>
      <c r="L4543" s="19">
        <f>IF(Tabelle1[[#This Row],[Heizleistung (55°C)]]=0,Tabelle1[[#This Row],[Heizleistung (35°C)]],(Tabelle1[[#This Row],[Heizleistung (35°C)]]+Tabelle1[[#This Row],[Heizleistung (55°C)]])/2)</f>
        <v>14.25</v>
      </c>
      <c r="M4543" s="20">
        <f>IF(Tabelle1[[#This Row],[Etas 55°C]]=0,0,(Tabelle1[[#This Row],[Etas 35°C]]*0.8+Tabelle1[[#This Row],[Etas 55°C]]*0.2))*2.5</f>
        <v>4.4700000000000006</v>
      </c>
      <c r="N4543" s="21">
        <f>IF(-(Tabelle1[[#This Row],[80%/20% SCOP]]-5.5)/5.5=1,"n.a.",-(Tabelle1[[#This Row],[80%/20% SCOP]]-5.5)/5.5)</f>
        <v>0.18727272727272715</v>
      </c>
    </row>
    <row r="4544" spans="1:14" ht="20.100000000000001" customHeight="1" x14ac:dyDescent="0.25">
      <c r="A4544" s="24">
        <v>16013846</v>
      </c>
      <c r="B4544" s="15" t="s">
        <v>4563</v>
      </c>
      <c r="C4544" s="15" t="s">
        <v>4615</v>
      </c>
      <c r="D4544" s="16" t="s">
        <v>2</v>
      </c>
      <c r="E4544" s="17">
        <v>15.5</v>
      </c>
      <c r="F4544" s="18">
        <v>1.88</v>
      </c>
      <c r="G4544" s="17">
        <v>14</v>
      </c>
      <c r="H4544" s="18">
        <v>1.5</v>
      </c>
      <c r="I4544" s="16" t="s">
        <v>3</v>
      </c>
      <c r="J4544" s="16" t="s">
        <v>4</v>
      </c>
      <c r="K4544" s="16" t="s">
        <v>4</v>
      </c>
      <c r="L4544" s="19">
        <f>IF(Tabelle1[[#This Row],[Heizleistung (55°C)]]=0,Tabelle1[[#This Row],[Heizleistung (35°C)]],(Tabelle1[[#This Row],[Heizleistung (35°C)]]+Tabelle1[[#This Row],[Heizleistung (55°C)]])/2)</f>
        <v>14.75</v>
      </c>
      <c r="M4544" s="20">
        <f>IF(Tabelle1[[#This Row],[Etas 55°C]]=0,0,(Tabelle1[[#This Row],[Etas 35°C]]*0.8+Tabelle1[[#This Row],[Etas 55°C]]*0.2))*2.5</f>
        <v>4.51</v>
      </c>
      <c r="N4544" s="21">
        <f>IF(-(Tabelle1[[#This Row],[80%/20% SCOP]]-5.5)/5.5=1,"n.a.",-(Tabelle1[[#This Row],[80%/20% SCOP]]-5.5)/5.5)</f>
        <v>0.18000000000000005</v>
      </c>
    </row>
    <row r="4545" spans="1:14" ht="20.100000000000001" customHeight="1" x14ac:dyDescent="0.25">
      <c r="A4545" s="24">
        <v>16013840</v>
      </c>
      <c r="B4545" s="15" t="s">
        <v>4563</v>
      </c>
      <c r="C4545" s="15" t="s">
        <v>4616</v>
      </c>
      <c r="D4545" s="16" t="s">
        <v>2</v>
      </c>
      <c r="E4545" s="17">
        <v>5.5</v>
      </c>
      <c r="F4545" s="18">
        <v>1.95</v>
      </c>
      <c r="G4545" s="17">
        <v>5.5</v>
      </c>
      <c r="H4545" s="18">
        <v>1.51</v>
      </c>
      <c r="I4545" s="16" t="s">
        <v>3</v>
      </c>
      <c r="J4545" s="16" t="s">
        <v>4</v>
      </c>
      <c r="K4545" s="16" t="s">
        <v>4</v>
      </c>
      <c r="L4545" s="19">
        <f>IF(Tabelle1[[#This Row],[Heizleistung (55°C)]]=0,Tabelle1[[#This Row],[Heizleistung (35°C)]],(Tabelle1[[#This Row],[Heizleistung (35°C)]]+Tabelle1[[#This Row],[Heizleistung (55°C)]])/2)</f>
        <v>5.5</v>
      </c>
      <c r="M4545" s="20">
        <f>IF(Tabelle1[[#This Row],[Etas 55°C]]=0,0,(Tabelle1[[#This Row],[Etas 35°C]]*0.8+Tabelle1[[#This Row],[Etas 55°C]]*0.2))*2.5</f>
        <v>4.6550000000000002</v>
      </c>
      <c r="N4545" s="21">
        <f>IF(-(Tabelle1[[#This Row],[80%/20% SCOP]]-5.5)/5.5=1,"n.a.",-(Tabelle1[[#This Row],[80%/20% SCOP]]-5.5)/5.5)</f>
        <v>0.1536363636363636</v>
      </c>
    </row>
    <row r="4546" spans="1:14" ht="20.100000000000001" customHeight="1" x14ac:dyDescent="0.25">
      <c r="A4546" s="24">
        <v>16012230</v>
      </c>
      <c r="B4546" s="15" t="s">
        <v>4563</v>
      </c>
      <c r="C4546" s="15" t="s">
        <v>4617</v>
      </c>
      <c r="D4546" s="16" t="s">
        <v>2</v>
      </c>
      <c r="E4546" s="17">
        <v>5.5</v>
      </c>
      <c r="F4546" s="18">
        <v>1.9</v>
      </c>
      <c r="G4546" s="17">
        <v>5.5</v>
      </c>
      <c r="H4546" s="18">
        <v>1.3069999999999999</v>
      </c>
      <c r="I4546" s="16" t="s">
        <v>40</v>
      </c>
      <c r="J4546" s="16" t="s">
        <v>4</v>
      </c>
      <c r="K4546" s="16" t="s">
        <v>4</v>
      </c>
      <c r="L4546" s="19">
        <f>IF(Tabelle1[[#This Row],[Heizleistung (55°C)]]=0,Tabelle1[[#This Row],[Heizleistung (35°C)]],(Tabelle1[[#This Row],[Heizleistung (35°C)]]+Tabelle1[[#This Row],[Heizleistung (55°C)]])/2)</f>
        <v>5.5</v>
      </c>
      <c r="M4546" s="20">
        <f>IF(Tabelle1[[#This Row],[Etas 55°C]]=0,0,(Tabelle1[[#This Row],[Etas 35°C]]*0.8+Tabelle1[[#This Row],[Etas 55°C]]*0.2))*2.5</f>
        <v>4.4535</v>
      </c>
      <c r="N4546" s="21">
        <f>IF(-(Tabelle1[[#This Row],[80%/20% SCOP]]-5.5)/5.5=1,"n.a.",-(Tabelle1[[#This Row],[80%/20% SCOP]]-5.5)/5.5)</f>
        <v>0.19027272727272726</v>
      </c>
    </row>
    <row r="4547" spans="1:14" ht="20.100000000000001" customHeight="1" x14ac:dyDescent="0.25">
      <c r="A4547" s="24">
        <v>16012245</v>
      </c>
      <c r="B4547" s="15" t="s">
        <v>4563</v>
      </c>
      <c r="C4547" s="15" t="s">
        <v>4618</v>
      </c>
      <c r="D4547" s="16" t="s">
        <v>2</v>
      </c>
      <c r="E4547" s="17">
        <v>9.1999999999999993</v>
      </c>
      <c r="F4547" s="18">
        <v>1.98</v>
      </c>
      <c r="G4547" s="17">
        <v>7.7</v>
      </c>
      <c r="H4547" s="18">
        <v>1.36</v>
      </c>
      <c r="I4547" s="16" t="s">
        <v>40</v>
      </c>
      <c r="J4547" s="16" t="s">
        <v>4</v>
      </c>
      <c r="K4547" s="16" t="s">
        <v>4</v>
      </c>
      <c r="L4547" s="19">
        <f>IF(Tabelle1[[#This Row],[Heizleistung (55°C)]]=0,Tabelle1[[#This Row],[Heizleistung (35°C)]],(Tabelle1[[#This Row],[Heizleistung (35°C)]]+Tabelle1[[#This Row],[Heizleistung (55°C)]])/2)</f>
        <v>8.4499999999999993</v>
      </c>
      <c r="M4547" s="20">
        <f>IF(Tabelle1[[#This Row],[Etas 55°C]]=0,0,(Tabelle1[[#This Row],[Etas 35°C]]*0.8+Tabelle1[[#This Row],[Etas 55°C]]*0.2))*2.5</f>
        <v>4.6400000000000006</v>
      </c>
      <c r="N4547" s="21">
        <f>IF(-(Tabelle1[[#This Row],[80%/20% SCOP]]-5.5)/5.5=1,"n.a.",-(Tabelle1[[#This Row],[80%/20% SCOP]]-5.5)/5.5)</f>
        <v>0.15636363636363626</v>
      </c>
    </row>
    <row r="4548" spans="1:14" ht="20.100000000000001" customHeight="1" x14ac:dyDescent="0.25">
      <c r="A4548" s="24">
        <v>16012806</v>
      </c>
      <c r="B4548" s="15" t="s">
        <v>4563</v>
      </c>
      <c r="C4548" s="15" t="s">
        <v>4619</v>
      </c>
      <c r="D4548" s="16" t="s">
        <v>2</v>
      </c>
      <c r="E4548" s="17">
        <v>8.1</v>
      </c>
      <c r="F4548" s="18">
        <v>2.0499999999999998</v>
      </c>
      <c r="G4548" s="17">
        <v>6.6</v>
      </c>
      <c r="H4548" s="18">
        <v>1.32</v>
      </c>
      <c r="I4548" s="16" t="s">
        <v>40</v>
      </c>
      <c r="J4548" s="16" t="s">
        <v>4</v>
      </c>
      <c r="K4548" s="16" t="s">
        <v>4</v>
      </c>
      <c r="L4548" s="19">
        <f>IF(Tabelle1[[#This Row],[Heizleistung (55°C)]]=0,Tabelle1[[#This Row],[Heizleistung (35°C)]],(Tabelle1[[#This Row],[Heizleistung (35°C)]]+Tabelle1[[#This Row],[Heizleistung (55°C)]])/2)</f>
        <v>7.35</v>
      </c>
      <c r="M4548" s="20">
        <f>IF(Tabelle1[[#This Row],[Etas 55°C]]=0,0,(Tabelle1[[#This Row],[Etas 35°C]]*0.8+Tabelle1[[#This Row],[Etas 55°C]]*0.2))*2.5</f>
        <v>4.76</v>
      </c>
      <c r="N4548" s="21">
        <f>IF(-(Tabelle1[[#This Row],[80%/20% SCOP]]-5.5)/5.5=1,"n.a.",-(Tabelle1[[#This Row],[80%/20% SCOP]]-5.5)/5.5)</f>
        <v>0.13454545454545458</v>
      </c>
    </row>
    <row r="4549" spans="1:14" ht="20.100000000000001" customHeight="1" x14ac:dyDescent="0.25">
      <c r="A4549" s="24">
        <v>16012233</v>
      </c>
      <c r="B4549" s="15" t="s">
        <v>4563</v>
      </c>
      <c r="C4549" s="15" t="s">
        <v>4620</v>
      </c>
      <c r="D4549" s="16" t="s">
        <v>2</v>
      </c>
      <c r="E4549" s="17">
        <v>9.1999999999999993</v>
      </c>
      <c r="F4549" s="18">
        <v>2.0569999999999999</v>
      </c>
      <c r="G4549" s="17">
        <v>7.7</v>
      </c>
      <c r="H4549" s="18">
        <v>1.3480000000000001</v>
      </c>
      <c r="I4549" s="16" t="s">
        <v>40</v>
      </c>
      <c r="J4549" s="16" t="s">
        <v>4</v>
      </c>
      <c r="K4549" s="16" t="s">
        <v>4</v>
      </c>
      <c r="L4549" s="19">
        <f>IF(Tabelle1[[#This Row],[Heizleistung (55°C)]]=0,Tabelle1[[#This Row],[Heizleistung (35°C)]],(Tabelle1[[#This Row],[Heizleistung (35°C)]]+Tabelle1[[#This Row],[Heizleistung (55°C)]])/2)</f>
        <v>8.4499999999999993</v>
      </c>
      <c r="M4549" s="20">
        <f>IF(Tabelle1[[#This Row],[Etas 55°C]]=0,0,(Tabelle1[[#This Row],[Etas 35°C]]*0.8+Tabelle1[[#This Row],[Etas 55°C]]*0.2))*2.5</f>
        <v>4.7880000000000003</v>
      </c>
      <c r="N4549" s="21">
        <f>IF(-(Tabelle1[[#This Row],[80%/20% SCOP]]-5.5)/5.5=1,"n.a.",-(Tabelle1[[#This Row],[80%/20% SCOP]]-5.5)/5.5)</f>
        <v>0.12945454545454541</v>
      </c>
    </row>
    <row r="4550" spans="1:14" ht="20.100000000000001" customHeight="1" x14ac:dyDescent="0.25">
      <c r="A4550" s="24">
        <v>16012250</v>
      </c>
      <c r="B4550" s="15" t="s">
        <v>4563</v>
      </c>
      <c r="C4550" s="15" t="s">
        <v>4621</v>
      </c>
      <c r="D4550" s="16" t="s">
        <v>2</v>
      </c>
      <c r="E4550" s="17">
        <v>6.8</v>
      </c>
      <c r="F4550" s="18">
        <v>1.96</v>
      </c>
      <c r="G4550" s="17">
        <v>6.3</v>
      </c>
      <c r="H4550" s="18">
        <v>1.36</v>
      </c>
      <c r="I4550" s="16" t="s">
        <v>40</v>
      </c>
      <c r="J4550" s="16" t="s">
        <v>4</v>
      </c>
      <c r="K4550" s="16" t="s">
        <v>4</v>
      </c>
      <c r="L4550" s="19">
        <f>IF(Tabelle1[[#This Row],[Heizleistung (55°C)]]=0,Tabelle1[[#This Row],[Heizleistung (35°C)]],(Tabelle1[[#This Row],[Heizleistung (35°C)]]+Tabelle1[[#This Row],[Heizleistung (55°C)]])/2)</f>
        <v>6.55</v>
      </c>
      <c r="M4550" s="20">
        <f>IF(Tabelle1[[#This Row],[Etas 55°C]]=0,0,(Tabelle1[[#This Row],[Etas 35°C]]*0.8+Tabelle1[[#This Row],[Etas 55°C]]*0.2))*2.5</f>
        <v>4.6000000000000005</v>
      </c>
      <c r="N4550" s="21">
        <f>IF(-(Tabelle1[[#This Row],[80%/20% SCOP]]-5.5)/5.5=1,"n.a.",-(Tabelle1[[#This Row],[80%/20% SCOP]]-5.5)/5.5)</f>
        <v>0.16363636363636355</v>
      </c>
    </row>
    <row r="4551" spans="1:14" ht="20.100000000000001" customHeight="1" x14ac:dyDescent="0.25">
      <c r="A4551" s="24">
        <v>16000589</v>
      </c>
      <c r="B4551" s="15" t="s">
        <v>4622</v>
      </c>
      <c r="C4551" s="15" t="s">
        <v>4623</v>
      </c>
      <c r="D4551" s="16" t="s">
        <v>2</v>
      </c>
      <c r="E4551" s="17">
        <v>19</v>
      </c>
      <c r="F4551" s="18">
        <v>1.784</v>
      </c>
      <c r="G4551" s="17">
        <v>22</v>
      </c>
      <c r="H4551" s="18">
        <v>1.3480000000000001</v>
      </c>
      <c r="I4551" s="16" t="s">
        <v>40</v>
      </c>
      <c r="J4551" s="16" t="s">
        <v>4</v>
      </c>
      <c r="K4551" s="16" t="s">
        <v>25</v>
      </c>
      <c r="L4551" s="19">
        <f>IF(Tabelle1[[#This Row],[Heizleistung (55°C)]]=0,Tabelle1[[#This Row],[Heizleistung (35°C)]],(Tabelle1[[#This Row],[Heizleistung (35°C)]]+Tabelle1[[#This Row],[Heizleistung (55°C)]])/2)</f>
        <v>20.5</v>
      </c>
      <c r="M4551" s="20">
        <f>IF(Tabelle1[[#This Row],[Etas 55°C]]=0,0,(Tabelle1[[#This Row],[Etas 35°C]]*0.8+Tabelle1[[#This Row],[Etas 55°C]]*0.2))*2.5</f>
        <v>4.242</v>
      </c>
      <c r="N4551" s="21">
        <f>IF(-(Tabelle1[[#This Row],[80%/20% SCOP]]-5.5)/5.5=1,"n.a.",-(Tabelle1[[#This Row],[80%/20% SCOP]]-5.5)/5.5)</f>
        <v>0.22872727272727272</v>
      </c>
    </row>
    <row r="4552" spans="1:14" ht="20.100000000000001" customHeight="1" x14ac:dyDescent="0.25">
      <c r="A4552" s="24">
        <v>16010269</v>
      </c>
      <c r="B4552" s="15" t="s">
        <v>4622</v>
      </c>
      <c r="C4552" s="15" t="s">
        <v>4624</v>
      </c>
      <c r="D4552" s="16" t="s">
        <v>2</v>
      </c>
      <c r="E4552" s="17">
        <v>10</v>
      </c>
      <c r="F4552" s="18">
        <v>1.86</v>
      </c>
      <c r="G4552" s="17">
        <v>10</v>
      </c>
      <c r="H4552" s="18">
        <v>1.357</v>
      </c>
      <c r="I4552" s="16" t="s">
        <v>40</v>
      </c>
      <c r="J4552" s="16" t="s">
        <v>4</v>
      </c>
      <c r="K4552" s="16" t="s">
        <v>25</v>
      </c>
      <c r="L4552" s="19">
        <f>IF(Tabelle1[[#This Row],[Heizleistung (55°C)]]=0,Tabelle1[[#This Row],[Heizleistung (35°C)]],(Tabelle1[[#This Row],[Heizleistung (35°C)]]+Tabelle1[[#This Row],[Heizleistung (55°C)]])/2)</f>
        <v>10</v>
      </c>
      <c r="M4552" s="20">
        <f>IF(Tabelle1[[#This Row],[Etas 55°C]]=0,0,(Tabelle1[[#This Row],[Etas 35°C]]*0.8+Tabelle1[[#This Row],[Etas 55°C]]*0.2))*2.5</f>
        <v>4.3985000000000003</v>
      </c>
      <c r="N4552" s="21">
        <f>IF(-(Tabelle1[[#This Row],[80%/20% SCOP]]-5.5)/5.5=1,"n.a.",-(Tabelle1[[#This Row],[80%/20% SCOP]]-5.5)/5.5)</f>
        <v>0.20027272727272721</v>
      </c>
    </row>
    <row r="4553" spans="1:14" ht="20.100000000000001" customHeight="1" x14ac:dyDescent="0.25">
      <c r="A4553" s="24">
        <v>16013762</v>
      </c>
      <c r="B4553" s="15" t="s">
        <v>4622</v>
      </c>
      <c r="C4553" s="15" t="s">
        <v>4625</v>
      </c>
      <c r="D4553" s="16" t="s">
        <v>2</v>
      </c>
      <c r="E4553" s="17">
        <v>5.82</v>
      </c>
      <c r="F4553" s="18">
        <v>1.827</v>
      </c>
      <c r="G4553" s="17">
        <v>5.59</v>
      </c>
      <c r="H4553" s="18">
        <v>1.36</v>
      </c>
      <c r="I4553" s="16" t="s">
        <v>3</v>
      </c>
      <c r="J4553" s="16" t="s">
        <v>4</v>
      </c>
      <c r="K4553" s="16" t="s">
        <v>4</v>
      </c>
      <c r="L4553" s="19">
        <f>IF(Tabelle1[[#This Row],[Heizleistung (55°C)]]=0,Tabelle1[[#This Row],[Heizleistung (35°C)]],(Tabelle1[[#This Row],[Heizleistung (35°C)]]+Tabelle1[[#This Row],[Heizleistung (55°C)]])/2)</f>
        <v>5.7050000000000001</v>
      </c>
      <c r="M4553" s="20">
        <f>IF(Tabelle1[[#This Row],[Etas 55°C]]=0,0,(Tabelle1[[#This Row],[Etas 35°C]]*0.8+Tabelle1[[#This Row],[Etas 55°C]]*0.2))*2.5</f>
        <v>4.3339999999999996</v>
      </c>
      <c r="N4553" s="21">
        <f>IF(-(Tabelle1[[#This Row],[80%/20% SCOP]]-5.5)/5.5=1,"n.a.",-(Tabelle1[[#This Row],[80%/20% SCOP]]-5.5)/5.5)</f>
        <v>0.21200000000000008</v>
      </c>
    </row>
    <row r="4554" spans="1:14" ht="20.100000000000001" customHeight="1" x14ac:dyDescent="0.25">
      <c r="A4554" s="24">
        <v>16000588</v>
      </c>
      <c r="B4554" s="15" t="s">
        <v>4622</v>
      </c>
      <c r="C4554" s="15" t="s">
        <v>4626</v>
      </c>
      <c r="D4554" s="16" t="s">
        <v>2</v>
      </c>
      <c r="E4554" s="17">
        <v>6.3</v>
      </c>
      <c r="F4554" s="18">
        <v>1.81</v>
      </c>
      <c r="G4554" s="17">
        <v>7</v>
      </c>
      <c r="H4554" s="18">
        <v>1.3560000000000001</v>
      </c>
      <c r="I4554" s="16" t="s">
        <v>40</v>
      </c>
      <c r="J4554" s="16" t="s">
        <v>4</v>
      </c>
      <c r="K4554" s="16" t="s">
        <v>25</v>
      </c>
      <c r="L4554" s="19">
        <f>IF(Tabelle1[[#This Row],[Heizleistung (55°C)]]=0,Tabelle1[[#This Row],[Heizleistung (35°C)]],(Tabelle1[[#This Row],[Heizleistung (35°C)]]+Tabelle1[[#This Row],[Heizleistung (55°C)]])/2)</f>
        <v>6.65</v>
      </c>
      <c r="M4554" s="20">
        <f>IF(Tabelle1[[#This Row],[Etas 55°C]]=0,0,(Tabelle1[[#This Row],[Etas 35°C]]*0.8+Tabelle1[[#This Row],[Etas 55°C]]*0.2))*2.5</f>
        <v>4.2980000000000009</v>
      </c>
      <c r="N4554" s="21">
        <f>IF(-(Tabelle1[[#This Row],[80%/20% SCOP]]-5.5)/5.5=1,"n.a.",-(Tabelle1[[#This Row],[80%/20% SCOP]]-5.5)/5.5)</f>
        <v>0.21854545454545438</v>
      </c>
    </row>
    <row r="4555" spans="1:14" ht="20.100000000000001" customHeight="1" x14ac:dyDescent="0.25">
      <c r="A4555" s="24">
        <v>16010091</v>
      </c>
      <c r="B4555" s="15" t="s">
        <v>4622</v>
      </c>
      <c r="C4555" s="15" t="s">
        <v>4627</v>
      </c>
      <c r="D4555" s="16" t="s">
        <v>2</v>
      </c>
      <c r="E4555" s="17">
        <v>16</v>
      </c>
      <c r="F4555" s="18">
        <v>1.75</v>
      </c>
      <c r="G4555" s="17">
        <v>17</v>
      </c>
      <c r="H4555" s="18">
        <v>1.3740000000000001</v>
      </c>
      <c r="I4555" s="16" t="s">
        <v>40</v>
      </c>
      <c r="J4555" s="16" t="s">
        <v>4</v>
      </c>
      <c r="K4555" s="16" t="s">
        <v>25</v>
      </c>
      <c r="L4555" s="19">
        <f>IF(Tabelle1[[#This Row],[Heizleistung (55°C)]]=0,Tabelle1[[#This Row],[Heizleistung (35°C)]],(Tabelle1[[#This Row],[Heizleistung (35°C)]]+Tabelle1[[#This Row],[Heizleistung (55°C)]])/2)</f>
        <v>16.5</v>
      </c>
      <c r="M4555" s="20">
        <f>IF(Tabelle1[[#This Row],[Etas 55°C]]=0,0,(Tabelle1[[#This Row],[Etas 35°C]]*0.8+Tabelle1[[#This Row],[Etas 55°C]]*0.2))*2.5</f>
        <v>4.1870000000000012</v>
      </c>
      <c r="N4555" s="21">
        <f>IF(-(Tabelle1[[#This Row],[80%/20% SCOP]]-5.5)/5.5=1,"n.a.",-(Tabelle1[[#This Row],[80%/20% SCOP]]-5.5)/5.5)</f>
        <v>0.23872727272727251</v>
      </c>
    </row>
    <row r="4556" spans="1:14" ht="20.100000000000001" customHeight="1" x14ac:dyDescent="0.25">
      <c r="A4556" s="24">
        <v>16013764</v>
      </c>
      <c r="B4556" s="15" t="s">
        <v>4622</v>
      </c>
      <c r="C4556" s="15" t="s">
        <v>4628</v>
      </c>
      <c r="D4556" s="16" t="s">
        <v>2</v>
      </c>
      <c r="E4556" s="17">
        <v>10.26</v>
      </c>
      <c r="F4556" s="18">
        <v>1.8080000000000001</v>
      </c>
      <c r="G4556" s="17">
        <v>12.16</v>
      </c>
      <c r="H4556" s="18">
        <v>1.347</v>
      </c>
      <c r="I4556" s="16" t="s">
        <v>3</v>
      </c>
      <c r="J4556" s="16" t="s">
        <v>4</v>
      </c>
      <c r="K4556" s="16" t="s">
        <v>4</v>
      </c>
      <c r="L4556" s="19">
        <f>IF(Tabelle1[[#This Row],[Heizleistung (55°C)]]=0,Tabelle1[[#This Row],[Heizleistung (35°C)]],(Tabelle1[[#This Row],[Heizleistung (35°C)]]+Tabelle1[[#This Row],[Heizleistung (55°C)]])/2)</f>
        <v>11.21</v>
      </c>
      <c r="M4556" s="20">
        <f>IF(Tabelle1[[#This Row],[Etas 55°C]]=0,0,(Tabelle1[[#This Row],[Etas 35°C]]*0.8+Tabelle1[[#This Row],[Etas 55°C]]*0.2))*2.5</f>
        <v>4.2895000000000003</v>
      </c>
      <c r="N4556" s="21">
        <f>IF(-(Tabelle1[[#This Row],[80%/20% SCOP]]-5.5)/5.5=1,"n.a.",-(Tabelle1[[#This Row],[80%/20% SCOP]]-5.5)/5.5)</f>
        <v>0.22009090909090903</v>
      </c>
    </row>
    <row r="4557" spans="1:14" ht="20.100000000000001" customHeight="1" x14ac:dyDescent="0.25">
      <c r="A4557" s="24">
        <v>16010285</v>
      </c>
      <c r="B4557" s="15" t="s">
        <v>4622</v>
      </c>
      <c r="C4557" s="15" t="s">
        <v>4629</v>
      </c>
      <c r="D4557" s="16" t="s">
        <v>2</v>
      </c>
      <c r="E4557" s="17">
        <v>18</v>
      </c>
      <c r="F4557" s="18">
        <v>1.78</v>
      </c>
      <c r="G4557" s="17">
        <v>18</v>
      </c>
      <c r="H4557" s="18">
        <v>1.3</v>
      </c>
      <c r="I4557" s="16" t="s">
        <v>40</v>
      </c>
      <c r="J4557" s="16" t="s">
        <v>4</v>
      </c>
      <c r="K4557" s="16" t="s">
        <v>25</v>
      </c>
      <c r="L4557" s="19">
        <f>IF(Tabelle1[[#This Row],[Heizleistung (55°C)]]=0,Tabelle1[[#This Row],[Heizleistung (35°C)]],(Tabelle1[[#This Row],[Heizleistung (35°C)]]+Tabelle1[[#This Row],[Heizleistung (55°C)]])/2)</f>
        <v>18</v>
      </c>
      <c r="M4557" s="20">
        <f>IF(Tabelle1[[#This Row],[Etas 55°C]]=0,0,(Tabelle1[[#This Row],[Etas 35°C]]*0.8+Tabelle1[[#This Row],[Etas 55°C]]*0.2))*2.5</f>
        <v>4.2100000000000009</v>
      </c>
      <c r="N4557" s="21">
        <f>IF(-(Tabelle1[[#This Row],[80%/20% SCOP]]-5.5)/5.5=1,"n.a.",-(Tabelle1[[#This Row],[80%/20% SCOP]]-5.5)/5.5)</f>
        <v>0.23454545454545439</v>
      </c>
    </row>
    <row r="4558" spans="1:14" ht="20.100000000000001" customHeight="1" x14ac:dyDescent="0.25">
      <c r="A4558" s="24">
        <v>16013765</v>
      </c>
      <c r="B4558" s="15" t="s">
        <v>4622</v>
      </c>
      <c r="C4558" s="15" t="s">
        <v>4630</v>
      </c>
      <c r="D4558" s="16" t="s">
        <v>2</v>
      </c>
      <c r="E4558" s="17">
        <v>14.05</v>
      </c>
      <c r="F4558" s="18">
        <v>1.8460000000000001</v>
      </c>
      <c r="G4558" s="17">
        <v>13.46</v>
      </c>
      <c r="H4558" s="18">
        <v>1.389</v>
      </c>
      <c r="I4558" s="16" t="s">
        <v>3</v>
      </c>
      <c r="J4558" s="16" t="s">
        <v>4</v>
      </c>
      <c r="K4558" s="16" t="s">
        <v>4</v>
      </c>
      <c r="L4558" s="19">
        <f>IF(Tabelle1[[#This Row],[Heizleistung (55°C)]]=0,Tabelle1[[#This Row],[Heizleistung (35°C)]],(Tabelle1[[#This Row],[Heizleistung (35°C)]]+Tabelle1[[#This Row],[Heizleistung (55°C)]])/2)</f>
        <v>13.755000000000001</v>
      </c>
      <c r="M4558" s="20">
        <f>IF(Tabelle1[[#This Row],[Etas 55°C]]=0,0,(Tabelle1[[#This Row],[Etas 35°C]]*0.8+Tabelle1[[#This Row],[Etas 55°C]]*0.2))*2.5</f>
        <v>4.3865000000000007</v>
      </c>
      <c r="N4558" s="21">
        <f>IF(-(Tabelle1[[#This Row],[80%/20% SCOP]]-5.5)/5.5=1,"n.a.",-(Tabelle1[[#This Row],[80%/20% SCOP]]-5.5)/5.5)</f>
        <v>0.20245454545454533</v>
      </c>
    </row>
    <row r="4559" spans="1:14" ht="20.100000000000001" customHeight="1" x14ac:dyDescent="0.25">
      <c r="A4559" s="24">
        <v>16013763</v>
      </c>
      <c r="B4559" s="15" t="s">
        <v>4622</v>
      </c>
      <c r="C4559" s="15" t="s">
        <v>4631</v>
      </c>
      <c r="D4559" s="16" t="s">
        <v>2</v>
      </c>
      <c r="E4559" s="17">
        <v>8.06</v>
      </c>
      <c r="F4559" s="18">
        <v>1.851</v>
      </c>
      <c r="G4559" s="17">
        <v>8.48</v>
      </c>
      <c r="H4559" s="18">
        <v>1.4359999999999999</v>
      </c>
      <c r="I4559" s="16" t="s">
        <v>3</v>
      </c>
      <c r="J4559" s="16" t="s">
        <v>4</v>
      </c>
      <c r="K4559" s="16" t="s">
        <v>4</v>
      </c>
      <c r="L4559" s="19">
        <f>IF(Tabelle1[[#This Row],[Heizleistung (55°C)]]=0,Tabelle1[[#This Row],[Heizleistung (35°C)]],(Tabelle1[[#This Row],[Heizleistung (35°C)]]+Tabelle1[[#This Row],[Heizleistung (55°C)]])/2)</f>
        <v>8.27</v>
      </c>
      <c r="M4559" s="20">
        <f>IF(Tabelle1[[#This Row],[Etas 55°C]]=0,0,(Tabelle1[[#This Row],[Etas 35°C]]*0.8+Tabelle1[[#This Row],[Etas 55°C]]*0.2))*2.5</f>
        <v>4.4200000000000008</v>
      </c>
      <c r="N4559" s="21">
        <f>IF(-(Tabelle1[[#This Row],[80%/20% SCOP]]-5.5)/5.5=1,"n.a.",-(Tabelle1[[#This Row],[80%/20% SCOP]]-5.5)/5.5)</f>
        <v>0.19636363636363621</v>
      </c>
    </row>
    <row r="4560" spans="1:14" ht="20.100000000000001" customHeight="1" x14ac:dyDescent="0.25">
      <c r="A4560" s="24">
        <v>16017470</v>
      </c>
      <c r="B4560" s="15" t="s">
        <v>4632</v>
      </c>
      <c r="C4560" s="15" t="s">
        <v>4633</v>
      </c>
      <c r="D4560" s="16" t="s">
        <v>2</v>
      </c>
      <c r="E4560" s="17">
        <v>6.82</v>
      </c>
      <c r="F4560" s="18">
        <v>1.81</v>
      </c>
      <c r="G4560" s="17">
        <v>7.34</v>
      </c>
      <c r="H4560" s="18">
        <v>1.39</v>
      </c>
      <c r="I4560" s="16" t="s">
        <v>3</v>
      </c>
      <c r="J4560" s="16" t="s">
        <v>15</v>
      </c>
      <c r="K4560" s="16" t="s">
        <v>15</v>
      </c>
      <c r="L4560" s="19">
        <f>IF(Tabelle1[[#This Row],[Heizleistung (55°C)]]=0,Tabelle1[[#This Row],[Heizleistung (35°C)]],(Tabelle1[[#This Row],[Heizleistung (35°C)]]+Tabelle1[[#This Row],[Heizleistung (55°C)]])/2)</f>
        <v>7.08</v>
      </c>
      <c r="M4560" s="20">
        <f>IF(Tabelle1[[#This Row],[Etas 55°C]]=0,0,(Tabelle1[[#This Row],[Etas 35°C]]*0.8+Tabelle1[[#This Row],[Etas 55°C]]*0.2))*2.5</f>
        <v>4.3150000000000004</v>
      </c>
      <c r="N4560" s="21">
        <f>IF(-(Tabelle1[[#This Row],[80%/20% SCOP]]-5.5)/5.5=1,"n.a.",-(Tabelle1[[#This Row],[80%/20% SCOP]]-5.5)/5.5)</f>
        <v>0.21545454545454537</v>
      </c>
    </row>
    <row r="4561" spans="1:14" ht="20.100000000000001" customHeight="1" x14ac:dyDescent="0.25">
      <c r="A4561" s="24">
        <v>16017472</v>
      </c>
      <c r="B4561" s="15" t="s">
        <v>4632</v>
      </c>
      <c r="C4561" s="15" t="s">
        <v>4634</v>
      </c>
      <c r="D4561" s="16" t="s">
        <v>2</v>
      </c>
      <c r="E4561" s="17">
        <v>11.22</v>
      </c>
      <c r="F4561" s="18">
        <v>1.89</v>
      </c>
      <c r="G4561" s="17">
        <v>11.49</v>
      </c>
      <c r="H4561" s="18">
        <v>1.39</v>
      </c>
      <c r="I4561" s="16" t="s">
        <v>3</v>
      </c>
      <c r="J4561" s="16" t="s">
        <v>15</v>
      </c>
      <c r="K4561" s="16" t="s">
        <v>15</v>
      </c>
      <c r="L4561" s="19">
        <f>IF(Tabelle1[[#This Row],[Heizleistung (55°C)]]=0,Tabelle1[[#This Row],[Heizleistung (35°C)]],(Tabelle1[[#This Row],[Heizleistung (35°C)]]+Tabelle1[[#This Row],[Heizleistung (55°C)]])/2)</f>
        <v>11.355</v>
      </c>
      <c r="M4561" s="20">
        <f>IF(Tabelle1[[#This Row],[Etas 55°C]]=0,0,(Tabelle1[[#This Row],[Etas 35°C]]*0.8+Tabelle1[[#This Row],[Etas 55°C]]*0.2))*2.5</f>
        <v>4.4749999999999996</v>
      </c>
      <c r="N4561" s="21">
        <f>IF(-(Tabelle1[[#This Row],[80%/20% SCOP]]-5.5)/5.5=1,"n.a.",-(Tabelle1[[#This Row],[80%/20% SCOP]]-5.5)/5.5)</f>
        <v>0.18636363636363643</v>
      </c>
    </row>
    <row r="4562" spans="1:14" ht="20.100000000000001" customHeight="1" x14ac:dyDescent="0.25">
      <c r="A4562" s="24">
        <v>16017473</v>
      </c>
      <c r="B4562" s="15" t="s">
        <v>4632</v>
      </c>
      <c r="C4562" s="15" t="s">
        <v>4635</v>
      </c>
      <c r="D4562" s="16" t="s">
        <v>2</v>
      </c>
      <c r="E4562" s="17">
        <v>17.91</v>
      </c>
      <c r="F4562" s="18">
        <v>1.93</v>
      </c>
      <c r="G4562" s="17">
        <v>17.32</v>
      </c>
      <c r="H4562" s="18">
        <v>1.43</v>
      </c>
      <c r="I4562" s="16" t="s">
        <v>3</v>
      </c>
      <c r="J4562" s="16" t="s">
        <v>15</v>
      </c>
      <c r="K4562" s="16" t="s">
        <v>15</v>
      </c>
      <c r="L4562" s="19">
        <f>IF(Tabelle1[[#This Row],[Heizleistung (55°C)]]=0,Tabelle1[[#This Row],[Heizleistung (35°C)]],(Tabelle1[[#This Row],[Heizleistung (35°C)]]+Tabelle1[[#This Row],[Heizleistung (55°C)]])/2)</f>
        <v>17.615000000000002</v>
      </c>
      <c r="M4562" s="20">
        <f>IF(Tabelle1[[#This Row],[Etas 55°C]]=0,0,(Tabelle1[[#This Row],[Etas 35°C]]*0.8+Tabelle1[[#This Row],[Etas 55°C]]*0.2))*2.5</f>
        <v>4.5750000000000002</v>
      </c>
      <c r="N4562" s="21">
        <f>IF(-(Tabelle1[[#This Row],[80%/20% SCOP]]-5.5)/5.5=1,"n.a.",-(Tabelle1[[#This Row],[80%/20% SCOP]]-5.5)/5.5)</f>
        <v>0.16818181818181815</v>
      </c>
    </row>
    <row r="4563" spans="1:14" ht="20.100000000000001" customHeight="1" x14ac:dyDescent="0.25">
      <c r="A4563" s="24">
        <v>16015611</v>
      </c>
      <c r="B4563" s="15" t="s">
        <v>4632</v>
      </c>
      <c r="C4563" s="15" t="s">
        <v>4636</v>
      </c>
      <c r="D4563" s="16" t="s">
        <v>2</v>
      </c>
      <c r="E4563" s="17">
        <v>7.2</v>
      </c>
      <c r="F4563" s="18">
        <v>1.9</v>
      </c>
      <c r="G4563" s="17">
        <v>7.1</v>
      </c>
      <c r="H4563" s="18">
        <v>1.387</v>
      </c>
      <c r="I4563" s="16" t="s">
        <v>40</v>
      </c>
      <c r="J4563" s="16" t="s">
        <v>15</v>
      </c>
      <c r="K4563" s="16" t="s">
        <v>15</v>
      </c>
      <c r="L4563" s="19">
        <f>IF(Tabelle1[[#This Row],[Heizleistung (55°C)]]=0,Tabelle1[[#This Row],[Heizleistung (35°C)]],(Tabelle1[[#This Row],[Heizleistung (35°C)]]+Tabelle1[[#This Row],[Heizleistung (55°C)]])/2)</f>
        <v>7.15</v>
      </c>
      <c r="M4563" s="20">
        <f>IF(Tabelle1[[#This Row],[Etas 55°C]]=0,0,(Tabelle1[[#This Row],[Etas 35°C]]*0.8+Tabelle1[[#This Row],[Etas 55°C]]*0.2))*2.5</f>
        <v>4.4935</v>
      </c>
      <c r="N4563" s="21">
        <f>IF(-(Tabelle1[[#This Row],[80%/20% SCOP]]-5.5)/5.5=1,"n.a.",-(Tabelle1[[#This Row],[80%/20% SCOP]]-5.5)/5.5)</f>
        <v>0.183</v>
      </c>
    </row>
    <row r="4564" spans="1:14" ht="20.100000000000001" customHeight="1" x14ac:dyDescent="0.25">
      <c r="A4564" s="24">
        <v>16017471</v>
      </c>
      <c r="B4564" s="15" t="s">
        <v>4632</v>
      </c>
      <c r="C4564" s="15" t="s">
        <v>4637</v>
      </c>
      <c r="D4564" s="16" t="s">
        <v>2</v>
      </c>
      <c r="E4564" s="17">
        <v>9.25</v>
      </c>
      <c r="F4564" s="18">
        <v>1.79</v>
      </c>
      <c r="G4564" s="17">
        <v>9.8000000000000007</v>
      </c>
      <c r="H4564" s="18">
        <v>1.42</v>
      </c>
      <c r="I4564" s="16" t="s">
        <v>3</v>
      </c>
      <c r="J4564" s="16" t="s">
        <v>15</v>
      </c>
      <c r="K4564" s="16" t="s">
        <v>15</v>
      </c>
      <c r="L4564" s="19">
        <f>IF(Tabelle1[[#This Row],[Heizleistung (55°C)]]=0,Tabelle1[[#This Row],[Heizleistung (35°C)]],(Tabelle1[[#This Row],[Heizleistung (35°C)]]+Tabelle1[[#This Row],[Heizleistung (55°C)]])/2)</f>
        <v>9.5250000000000004</v>
      </c>
      <c r="M4564" s="20">
        <f>IF(Tabelle1[[#This Row],[Etas 55°C]]=0,0,(Tabelle1[[#This Row],[Etas 35°C]]*0.8+Tabelle1[[#This Row],[Etas 55°C]]*0.2))*2.5</f>
        <v>4.2900000000000009</v>
      </c>
      <c r="N4564" s="21">
        <f>IF(-(Tabelle1[[#This Row],[80%/20% SCOP]]-5.5)/5.5=1,"n.a.",-(Tabelle1[[#This Row],[80%/20% SCOP]]-5.5)/5.5)</f>
        <v>0.21999999999999983</v>
      </c>
    </row>
    <row r="4565" spans="1:14" ht="20.100000000000001" customHeight="1" x14ac:dyDescent="0.25">
      <c r="A4565" s="24">
        <v>16015612</v>
      </c>
      <c r="B4565" s="15" t="s">
        <v>4632</v>
      </c>
      <c r="C4565" s="15" t="s">
        <v>4638</v>
      </c>
      <c r="D4565" s="16" t="s">
        <v>2</v>
      </c>
      <c r="E4565" s="17">
        <v>9</v>
      </c>
      <c r="F4565" s="18">
        <v>1.9</v>
      </c>
      <c r="G4565" s="17">
        <v>8.9</v>
      </c>
      <c r="H4565" s="18">
        <v>1.35</v>
      </c>
      <c r="I4565" s="16" t="s">
        <v>40</v>
      </c>
      <c r="J4565" s="16" t="s">
        <v>15</v>
      </c>
      <c r="K4565" s="16" t="s">
        <v>15</v>
      </c>
      <c r="L4565" s="19">
        <f>IF(Tabelle1[[#This Row],[Heizleistung (55°C)]]=0,Tabelle1[[#This Row],[Heizleistung (35°C)]],(Tabelle1[[#This Row],[Heizleistung (35°C)]]+Tabelle1[[#This Row],[Heizleistung (55°C)]])/2)</f>
        <v>8.9499999999999993</v>
      </c>
      <c r="M4565" s="20">
        <f>IF(Tabelle1[[#This Row],[Etas 55°C]]=0,0,(Tabelle1[[#This Row],[Etas 35°C]]*0.8+Tabelle1[[#This Row],[Etas 55°C]]*0.2))*2.5</f>
        <v>4.4749999999999996</v>
      </c>
      <c r="N4565" s="21">
        <f>IF(-(Tabelle1[[#This Row],[80%/20% SCOP]]-5.5)/5.5=1,"n.a.",-(Tabelle1[[#This Row],[80%/20% SCOP]]-5.5)/5.5)</f>
        <v>0.18636363636363643</v>
      </c>
    </row>
    <row r="4566" spans="1:14" ht="20.100000000000001" customHeight="1" x14ac:dyDescent="0.25">
      <c r="A4566" s="24">
        <v>16015613</v>
      </c>
      <c r="B4566" s="15" t="s">
        <v>4632</v>
      </c>
      <c r="C4566" s="15" t="s">
        <v>4639</v>
      </c>
      <c r="D4566" s="16" t="s">
        <v>2</v>
      </c>
      <c r="E4566" s="17">
        <v>12.44</v>
      </c>
      <c r="F4566" s="18">
        <v>1.786</v>
      </c>
      <c r="G4566" s="17">
        <v>12.02</v>
      </c>
      <c r="H4566" s="18">
        <v>1.3440000000000001</v>
      </c>
      <c r="I4566" s="16" t="s">
        <v>40</v>
      </c>
      <c r="J4566" s="16" t="s">
        <v>15</v>
      </c>
      <c r="K4566" s="16" t="s">
        <v>15</v>
      </c>
      <c r="L4566" s="19">
        <f>IF(Tabelle1[[#This Row],[Heizleistung (55°C)]]=0,Tabelle1[[#This Row],[Heizleistung (35°C)]],(Tabelle1[[#This Row],[Heizleistung (35°C)]]+Tabelle1[[#This Row],[Heizleistung (55°C)]])/2)</f>
        <v>12.23</v>
      </c>
      <c r="M4566" s="20">
        <f>IF(Tabelle1[[#This Row],[Etas 55°C]]=0,0,(Tabelle1[[#This Row],[Etas 35°C]]*0.8+Tabelle1[[#This Row],[Etas 55°C]]*0.2))*2.5</f>
        <v>4.2439999999999998</v>
      </c>
      <c r="N4566" s="21">
        <f>IF(-(Tabelle1[[#This Row],[80%/20% SCOP]]-5.5)/5.5=1,"n.a.",-(Tabelle1[[#This Row],[80%/20% SCOP]]-5.5)/5.5)</f>
        <v>0.22836363636363641</v>
      </c>
    </row>
    <row r="4567" spans="1:14" ht="20.100000000000001" customHeight="1" x14ac:dyDescent="0.25">
      <c r="A4567" s="24">
        <v>16015614</v>
      </c>
      <c r="B4567" s="15" t="s">
        <v>4632</v>
      </c>
      <c r="C4567" s="15" t="s">
        <v>4640</v>
      </c>
      <c r="D4567" s="16" t="s">
        <v>2</v>
      </c>
      <c r="E4567" s="17">
        <v>16.3</v>
      </c>
      <c r="F4567" s="18">
        <v>1.8340000000000001</v>
      </c>
      <c r="G4567" s="17">
        <v>16.100000000000001</v>
      </c>
      <c r="H4567" s="18">
        <v>1.407</v>
      </c>
      <c r="I4567" s="16" t="s">
        <v>40</v>
      </c>
      <c r="J4567" s="16" t="s">
        <v>15</v>
      </c>
      <c r="K4567" s="16" t="s">
        <v>15</v>
      </c>
      <c r="L4567" s="19">
        <f>IF(Tabelle1[[#This Row],[Heizleistung (55°C)]]=0,Tabelle1[[#This Row],[Heizleistung (35°C)]],(Tabelle1[[#This Row],[Heizleistung (35°C)]]+Tabelle1[[#This Row],[Heizleistung (55°C)]])/2)</f>
        <v>16.200000000000003</v>
      </c>
      <c r="M4567" s="20">
        <f>IF(Tabelle1[[#This Row],[Etas 55°C]]=0,0,(Tabelle1[[#This Row],[Etas 35°C]]*0.8+Tabelle1[[#This Row],[Etas 55°C]]*0.2))*2.5</f>
        <v>4.3715000000000002</v>
      </c>
      <c r="N4567" s="21">
        <f>IF(-(Tabelle1[[#This Row],[80%/20% SCOP]]-5.5)/5.5=1,"n.a.",-(Tabelle1[[#This Row],[80%/20% SCOP]]-5.5)/5.5)</f>
        <v>0.20518181818181816</v>
      </c>
    </row>
    <row r="4568" spans="1:14" ht="20.100000000000001" customHeight="1" x14ac:dyDescent="0.25">
      <c r="A4568" s="24">
        <v>16015610</v>
      </c>
      <c r="B4568" s="15" t="s">
        <v>4632</v>
      </c>
      <c r="C4568" s="15" t="s">
        <v>4641</v>
      </c>
      <c r="D4568" s="16" t="s">
        <v>2</v>
      </c>
      <c r="E4568" s="17">
        <v>4.2</v>
      </c>
      <c r="F4568" s="18">
        <v>1.78</v>
      </c>
      <c r="G4568" s="17">
        <v>4.0999999999999996</v>
      </c>
      <c r="H4568" s="18">
        <v>1.32</v>
      </c>
      <c r="I4568" s="16" t="s">
        <v>40</v>
      </c>
      <c r="J4568" s="16" t="s">
        <v>15</v>
      </c>
      <c r="K4568" s="16" t="s">
        <v>15</v>
      </c>
      <c r="L4568" s="19">
        <f>IF(Tabelle1[[#This Row],[Heizleistung (55°C)]]=0,Tabelle1[[#This Row],[Heizleistung (35°C)]],(Tabelle1[[#This Row],[Heizleistung (35°C)]]+Tabelle1[[#This Row],[Heizleistung (55°C)]])/2)</f>
        <v>4.1500000000000004</v>
      </c>
      <c r="M4568" s="20">
        <f>IF(Tabelle1[[#This Row],[Etas 55°C]]=0,0,(Tabelle1[[#This Row],[Etas 35°C]]*0.8+Tabelle1[[#This Row],[Etas 55°C]]*0.2))*2.5</f>
        <v>4.2200000000000006</v>
      </c>
      <c r="N4568" s="21">
        <f>IF(-(Tabelle1[[#This Row],[80%/20% SCOP]]-5.5)/5.5=1,"n.a.",-(Tabelle1[[#This Row],[80%/20% SCOP]]-5.5)/5.5)</f>
        <v>0.23272727272727262</v>
      </c>
    </row>
    <row r="4569" spans="1:14" ht="20.100000000000001" customHeight="1" x14ac:dyDescent="0.25">
      <c r="A4569" s="24">
        <v>16015616</v>
      </c>
      <c r="B4569" s="15" t="s">
        <v>4632</v>
      </c>
      <c r="C4569" s="15" t="s">
        <v>4642</v>
      </c>
      <c r="D4569" s="16" t="s">
        <v>2</v>
      </c>
      <c r="E4569" s="17">
        <v>22.5</v>
      </c>
      <c r="F4569" s="18">
        <v>1.82</v>
      </c>
      <c r="G4569" s="17">
        <v>22</v>
      </c>
      <c r="H4569" s="18">
        <v>1.38</v>
      </c>
      <c r="I4569" s="16" t="s">
        <v>40</v>
      </c>
      <c r="J4569" s="16" t="s">
        <v>15</v>
      </c>
      <c r="K4569" s="16" t="s">
        <v>15</v>
      </c>
      <c r="L4569" s="19">
        <f>IF(Tabelle1[[#This Row],[Heizleistung (55°C)]]=0,Tabelle1[[#This Row],[Heizleistung (35°C)]],(Tabelle1[[#This Row],[Heizleistung (35°C)]]+Tabelle1[[#This Row],[Heizleistung (55°C)]])/2)</f>
        <v>22.25</v>
      </c>
      <c r="M4569" s="20">
        <f>IF(Tabelle1[[#This Row],[Etas 55°C]]=0,0,(Tabelle1[[#This Row],[Etas 35°C]]*0.8+Tabelle1[[#This Row],[Etas 55°C]]*0.2))*2.5</f>
        <v>4.33</v>
      </c>
      <c r="N4569" s="21">
        <f>IF(-(Tabelle1[[#This Row],[80%/20% SCOP]]-5.5)/5.5=1,"n.a.",-(Tabelle1[[#This Row],[80%/20% SCOP]]-5.5)/5.5)</f>
        <v>0.21272727272727271</v>
      </c>
    </row>
    <row r="4570" spans="1:14" ht="20.100000000000001" customHeight="1" x14ac:dyDescent="0.25">
      <c r="A4570" s="24">
        <v>16015615</v>
      </c>
      <c r="B4570" s="15" t="s">
        <v>4632</v>
      </c>
      <c r="C4570" s="15" t="s">
        <v>4643</v>
      </c>
      <c r="D4570" s="16" t="s">
        <v>2</v>
      </c>
      <c r="E4570" s="17">
        <v>18.2</v>
      </c>
      <c r="F4570" s="18">
        <v>1.77</v>
      </c>
      <c r="G4570" s="17">
        <v>17.8</v>
      </c>
      <c r="H4570" s="18">
        <v>1.46</v>
      </c>
      <c r="I4570" s="16" t="s">
        <v>40</v>
      </c>
      <c r="J4570" s="16" t="s">
        <v>15</v>
      </c>
      <c r="K4570" s="16" t="s">
        <v>15</v>
      </c>
      <c r="L4570" s="19">
        <f>IF(Tabelle1[[#This Row],[Heizleistung (55°C)]]=0,Tabelle1[[#This Row],[Heizleistung (35°C)]],(Tabelle1[[#This Row],[Heizleistung (35°C)]]+Tabelle1[[#This Row],[Heizleistung (55°C)]])/2)</f>
        <v>18</v>
      </c>
      <c r="M4570" s="20">
        <f>IF(Tabelle1[[#This Row],[Etas 55°C]]=0,0,(Tabelle1[[#This Row],[Etas 35°C]]*0.8+Tabelle1[[#This Row],[Etas 55°C]]*0.2))*2.5</f>
        <v>4.2700000000000005</v>
      </c>
      <c r="N4570" s="21">
        <f>IF(-(Tabelle1[[#This Row],[80%/20% SCOP]]-5.5)/5.5=1,"n.a.",-(Tabelle1[[#This Row],[80%/20% SCOP]]-5.5)/5.5)</f>
        <v>0.22363636363636355</v>
      </c>
    </row>
    <row r="4571" spans="1:14" ht="20.100000000000001" customHeight="1" x14ac:dyDescent="0.25">
      <c r="A4571" s="24">
        <v>16000840</v>
      </c>
      <c r="B4571" s="15" t="s">
        <v>4644</v>
      </c>
      <c r="C4571" s="15" t="s">
        <v>4645</v>
      </c>
      <c r="D4571" s="16" t="s">
        <v>2</v>
      </c>
      <c r="E4571" s="17">
        <v>16</v>
      </c>
      <c r="F4571" s="18">
        <v>1.74</v>
      </c>
      <c r="G4571" s="17">
        <v>16</v>
      </c>
      <c r="H4571" s="18">
        <v>1.36</v>
      </c>
      <c r="I4571" s="16" t="s">
        <v>324</v>
      </c>
      <c r="J4571" s="16" t="s">
        <v>4</v>
      </c>
      <c r="K4571" s="16" t="s">
        <v>4</v>
      </c>
      <c r="L4571" s="19">
        <f>IF(Tabelle1[[#This Row],[Heizleistung (55°C)]]=0,Tabelle1[[#This Row],[Heizleistung (35°C)]],(Tabelle1[[#This Row],[Heizleistung (35°C)]]+Tabelle1[[#This Row],[Heizleistung (55°C)]])/2)</f>
        <v>16</v>
      </c>
      <c r="M4571" s="20">
        <f>IF(Tabelle1[[#This Row],[Etas 55°C]]=0,0,(Tabelle1[[#This Row],[Etas 35°C]]*0.8+Tabelle1[[#This Row],[Etas 55°C]]*0.2))*2.5</f>
        <v>4.16</v>
      </c>
      <c r="N4571" s="21">
        <f>IF(-(Tabelle1[[#This Row],[80%/20% SCOP]]-5.5)/5.5=1,"n.a.",-(Tabelle1[[#This Row],[80%/20% SCOP]]-5.5)/5.5)</f>
        <v>0.24363636363636362</v>
      </c>
    </row>
    <row r="4572" spans="1:14" ht="20.100000000000001" customHeight="1" x14ac:dyDescent="0.25">
      <c r="A4572" s="24">
        <v>16018145</v>
      </c>
      <c r="B4572" s="15" t="s">
        <v>4644</v>
      </c>
      <c r="C4572" s="15" t="s">
        <v>4646</v>
      </c>
      <c r="D4572" s="16" t="s">
        <v>2</v>
      </c>
      <c r="E4572" s="17">
        <v>20</v>
      </c>
      <c r="F4572" s="18">
        <v>2.0939999999999999</v>
      </c>
      <c r="G4572" s="17">
        <v>20</v>
      </c>
      <c r="H4572" s="18">
        <v>1.6020000000000001</v>
      </c>
      <c r="I4572" s="16" t="s">
        <v>3</v>
      </c>
      <c r="J4572" s="16" t="s">
        <v>4</v>
      </c>
      <c r="K4572" s="16" t="s">
        <v>4</v>
      </c>
      <c r="L4572" s="19">
        <f>IF(Tabelle1[[#This Row],[Heizleistung (55°C)]]=0,Tabelle1[[#This Row],[Heizleistung (35°C)]],(Tabelle1[[#This Row],[Heizleistung (35°C)]]+Tabelle1[[#This Row],[Heizleistung (55°C)]])/2)</f>
        <v>20</v>
      </c>
      <c r="M4572" s="20">
        <f>IF(Tabelle1[[#This Row],[Etas 55°C]]=0,0,(Tabelle1[[#This Row],[Etas 35°C]]*0.8+Tabelle1[[#This Row],[Etas 55°C]]*0.2))*2.5</f>
        <v>4.9889999999999999</v>
      </c>
      <c r="N4572" s="21">
        <f>IF(-(Tabelle1[[#This Row],[80%/20% SCOP]]-5.5)/5.5=1,"n.a.",-(Tabelle1[[#This Row],[80%/20% SCOP]]-5.5)/5.5)</f>
        <v>9.2909090909090927E-2</v>
      </c>
    </row>
    <row r="4573" spans="1:14" ht="20.100000000000001" customHeight="1" x14ac:dyDescent="0.25">
      <c r="A4573" s="24">
        <v>16018142</v>
      </c>
      <c r="B4573" s="15" t="s">
        <v>4644</v>
      </c>
      <c r="C4573" s="15" t="s">
        <v>4647</v>
      </c>
      <c r="D4573" s="16" t="s">
        <v>2</v>
      </c>
      <c r="E4573" s="17">
        <v>8</v>
      </c>
      <c r="F4573" s="18">
        <v>1.91</v>
      </c>
      <c r="G4573" s="17">
        <v>8</v>
      </c>
      <c r="H4573" s="18">
        <v>1.4570000000000001</v>
      </c>
      <c r="I4573" s="16" t="s">
        <v>3</v>
      </c>
      <c r="J4573" s="16" t="s">
        <v>4</v>
      </c>
      <c r="K4573" s="16" t="s">
        <v>4</v>
      </c>
      <c r="L4573" s="19">
        <f>IF(Tabelle1[[#This Row],[Heizleistung (55°C)]]=0,Tabelle1[[#This Row],[Heizleistung (35°C)]],(Tabelle1[[#This Row],[Heizleistung (35°C)]]+Tabelle1[[#This Row],[Heizleistung (55°C)]])/2)</f>
        <v>8</v>
      </c>
      <c r="M4573" s="20">
        <f>IF(Tabelle1[[#This Row],[Etas 55°C]]=0,0,(Tabelle1[[#This Row],[Etas 35°C]]*0.8+Tabelle1[[#This Row],[Etas 55°C]]*0.2))*2.5</f>
        <v>4.5485000000000007</v>
      </c>
      <c r="N4573" s="21">
        <f>IF(-(Tabelle1[[#This Row],[80%/20% SCOP]]-5.5)/5.5=1,"n.a.",-(Tabelle1[[#This Row],[80%/20% SCOP]]-5.5)/5.5)</f>
        <v>0.17299999999999988</v>
      </c>
    </row>
    <row r="4574" spans="1:14" ht="20.100000000000001" customHeight="1" x14ac:dyDescent="0.25">
      <c r="A4574" s="24">
        <v>16000862</v>
      </c>
      <c r="B4574" s="15" t="s">
        <v>4644</v>
      </c>
      <c r="C4574" s="15" t="s">
        <v>4648</v>
      </c>
      <c r="D4574" s="16" t="s">
        <v>2</v>
      </c>
      <c r="E4574" s="17">
        <v>10</v>
      </c>
      <c r="F4574" s="18">
        <v>1.61</v>
      </c>
      <c r="G4574" s="17">
        <v>10</v>
      </c>
      <c r="H4574" s="18">
        <v>1.32</v>
      </c>
      <c r="I4574" s="16" t="s">
        <v>109</v>
      </c>
      <c r="J4574" s="16" t="s">
        <v>4</v>
      </c>
      <c r="K4574" s="16" t="s">
        <v>4</v>
      </c>
      <c r="L4574" s="19">
        <f>IF(Tabelle1[[#This Row],[Heizleistung (55°C)]]=0,Tabelle1[[#This Row],[Heizleistung (35°C)]],(Tabelle1[[#This Row],[Heizleistung (35°C)]]+Tabelle1[[#This Row],[Heizleistung (55°C)]])/2)</f>
        <v>10</v>
      </c>
      <c r="M4574" s="20">
        <f>IF(Tabelle1[[#This Row],[Etas 55°C]]=0,0,(Tabelle1[[#This Row],[Etas 35°C]]*0.8+Tabelle1[[#This Row],[Etas 55°C]]*0.2))*2.5</f>
        <v>3.8800000000000008</v>
      </c>
      <c r="N4574" s="21">
        <f>IF(-(Tabelle1[[#This Row],[80%/20% SCOP]]-5.5)/5.5=1,"n.a.",-(Tabelle1[[#This Row],[80%/20% SCOP]]-5.5)/5.5)</f>
        <v>0.29454545454545439</v>
      </c>
    </row>
    <row r="4575" spans="1:14" ht="20.100000000000001" customHeight="1" x14ac:dyDescent="0.25">
      <c r="A4575" s="24">
        <v>16012665</v>
      </c>
      <c r="B4575" s="15" t="s">
        <v>4644</v>
      </c>
      <c r="C4575" s="15" t="s">
        <v>4649</v>
      </c>
      <c r="D4575" s="16" t="s">
        <v>2</v>
      </c>
      <c r="E4575" s="17">
        <v>40</v>
      </c>
      <c r="F4575" s="18">
        <v>1.863</v>
      </c>
      <c r="G4575" s="17">
        <v>39</v>
      </c>
      <c r="H4575" s="18">
        <v>1.425</v>
      </c>
      <c r="I4575" s="16" t="s">
        <v>40</v>
      </c>
      <c r="J4575" s="16" t="s">
        <v>4</v>
      </c>
      <c r="K4575" s="16" t="s">
        <v>4</v>
      </c>
      <c r="L4575" s="19">
        <f>IF(Tabelle1[[#This Row],[Heizleistung (55°C)]]=0,Tabelle1[[#This Row],[Heizleistung (35°C)]],(Tabelle1[[#This Row],[Heizleistung (35°C)]]+Tabelle1[[#This Row],[Heizleistung (55°C)]])/2)</f>
        <v>39.5</v>
      </c>
      <c r="M4575" s="20">
        <f>IF(Tabelle1[[#This Row],[Etas 55°C]]=0,0,(Tabelle1[[#This Row],[Etas 35°C]]*0.8+Tabelle1[[#This Row],[Etas 55°C]]*0.2))*2.5</f>
        <v>4.4385000000000012</v>
      </c>
      <c r="N4575" s="21">
        <f>IF(-(Tabelle1[[#This Row],[80%/20% SCOP]]-5.5)/5.5=1,"n.a.",-(Tabelle1[[#This Row],[80%/20% SCOP]]-5.5)/5.5)</f>
        <v>0.19299999999999978</v>
      </c>
    </row>
    <row r="4576" spans="1:14" ht="20.100000000000001" customHeight="1" x14ac:dyDescent="0.25">
      <c r="A4576" s="24">
        <v>16000865</v>
      </c>
      <c r="B4576" s="15" t="s">
        <v>4644</v>
      </c>
      <c r="C4576" s="15" t="s">
        <v>4650</v>
      </c>
      <c r="D4576" s="16" t="s">
        <v>2</v>
      </c>
      <c r="E4576" s="17">
        <v>6</v>
      </c>
      <c r="F4576" s="18">
        <v>1.78</v>
      </c>
      <c r="G4576" s="17">
        <v>6</v>
      </c>
      <c r="H4576" s="18">
        <v>1.43</v>
      </c>
      <c r="I4576" s="16" t="s">
        <v>3166</v>
      </c>
      <c r="J4576" s="16" t="s">
        <v>4</v>
      </c>
      <c r="K4576" s="16" t="s">
        <v>4</v>
      </c>
      <c r="L4576" s="19">
        <f>IF(Tabelle1[[#This Row],[Heizleistung (55°C)]]=0,Tabelle1[[#This Row],[Heizleistung (35°C)]],(Tabelle1[[#This Row],[Heizleistung (35°C)]]+Tabelle1[[#This Row],[Heizleistung (55°C)]])/2)</f>
        <v>6</v>
      </c>
      <c r="M4576" s="20">
        <f>IF(Tabelle1[[#This Row],[Etas 55°C]]=0,0,(Tabelle1[[#This Row],[Etas 35°C]]*0.8+Tabelle1[[#This Row],[Etas 55°C]]*0.2))*2.5</f>
        <v>4.2750000000000004</v>
      </c>
      <c r="N4576" s="21">
        <f>IF(-(Tabelle1[[#This Row],[80%/20% SCOP]]-5.5)/5.5=1,"n.a.",-(Tabelle1[[#This Row],[80%/20% SCOP]]-5.5)/5.5)</f>
        <v>0.22272727272727266</v>
      </c>
    </row>
    <row r="4577" spans="1:14" ht="20.100000000000001" customHeight="1" x14ac:dyDescent="0.25">
      <c r="A4577" s="24">
        <v>16000838</v>
      </c>
      <c r="B4577" s="15" t="s">
        <v>4644</v>
      </c>
      <c r="C4577" s="15" t="s">
        <v>4651</v>
      </c>
      <c r="D4577" s="16" t="s">
        <v>2</v>
      </c>
      <c r="E4577" s="17">
        <v>8</v>
      </c>
      <c r="F4577" s="18">
        <v>1.66</v>
      </c>
      <c r="G4577" s="17">
        <v>9</v>
      </c>
      <c r="H4577" s="18">
        <v>1.29</v>
      </c>
      <c r="I4577" s="16" t="s">
        <v>324</v>
      </c>
      <c r="J4577" s="16" t="s">
        <v>4</v>
      </c>
      <c r="K4577" s="16" t="s">
        <v>4</v>
      </c>
      <c r="L4577" s="19">
        <f>IF(Tabelle1[[#This Row],[Heizleistung (55°C)]]=0,Tabelle1[[#This Row],[Heizleistung (35°C)]],(Tabelle1[[#This Row],[Heizleistung (35°C)]]+Tabelle1[[#This Row],[Heizleistung (55°C)]])/2)</f>
        <v>8.5</v>
      </c>
      <c r="M4577" s="20">
        <f>IF(Tabelle1[[#This Row],[Etas 55°C]]=0,0,(Tabelle1[[#This Row],[Etas 35°C]]*0.8+Tabelle1[[#This Row],[Etas 55°C]]*0.2))*2.5</f>
        <v>3.9650000000000003</v>
      </c>
      <c r="N4577" s="21">
        <f>IF(-(Tabelle1[[#This Row],[80%/20% SCOP]]-5.5)/5.5=1,"n.a.",-(Tabelle1[[#This Row],[80%/20% SCOP]]-5.5)/5.5)</f>
        <v>0.27909090909090906</v>
      </c>
    </row>
    <row r="4578" spans="1:14" ht="20.100000000000001" customHeight="1" x14ac:dyDescent="0.25">
      <c r="A4578" s="24">
        <v>16018140</v>
      </c>
      <c r="B4578" s="15" t="s">
        <v>4644</v>
      </c>
      <c r="C4578" s="15" t="s">
        <v>4652</v>
      </c>
      <c r="D4578" s="16" t="s">
        <v>2</v>
      </c>
      <c r="E4578" s="17">
        <v>12</v>
      </c>
      <c r="F4578" s="18">
        <v>1.93</v>
      </c>
      <c r="G4578" s="17">
        <v>12</v>
      </c>
      <c r="H4578" s="18">
        <v>1.43</v>
      </c>
      <c r="I4578" s="16" t="s">
        <v>3</v>
      </c>
      <c r="J4578" s="16" t="s">
        <v>4</v>
      </c>
      <c r="K4578" s="16" t="s">
        <v>4</v>
      </c>
      <c r="L4578" s="19">
        <f>IF(Tabelle1[[#This Row],[Heizleistung (55°C)]]=0,Tabelle1[[#This Row],[Heizleistung (35°C)]],(Tabelle1[[#This Row],[Heizleistung (35°C)]]+Tabelle1[[#This Row],[Heizleistung (55°C)]])/2)</f>
        <v>12</v>
      </c>
      <c r="M4578" s="20">
        <f>IF(Tabelle1[[#This Row],[Etas 55°C]]=0,0,(Tabelle1[[#This Row],[Etas 35°C]]*0.8+Tabelle1[[#This Row],[Etas 55°C]]*0.2))*2.5</f>
        <v>4.5750000000000002</v>
      </c>
      <c r="N4578" s="21">
        <f>IF(-(Tabelle1[[#This Row],[80%/20% SCOP]]-5.5)/5.5=1,"n.a.",-(Tabelle1[[#This Row],[80%/20% SCOP]]-5.5)/5.5)</f>
        <v>0.16818181818181815</v>
      </c>
    </row>
    <row r="4579" spans="1:14" ht="20.100000000000001" customHeight="1" x14ac:dyDescent="0.25">
      <c r="A4579" s="24">
        <v>16018141</v>
      </c>
      <c r="B4579" s="15" t="s">
        <v>4644</v>
      </c>
      <c r="C4579" s="15" t="s">
        <v>4653</v>
      </c>
      <c r="D4579" s="16" t="s">
        <v>2</v>
      </c>
      <c r="E4579" s="17">
        <v>12</v>
      </c>
      <c r="F4579" s="18">
        <v>1.93</v>
      </c>
      <c r="G4579" s="17">
        <v>12</v>
      </c>
      <c r="H4579" s="18">
        <v>1.43</v>
      </c>
      <c r="I4579" s="16" t="s">
        <v>3</v>
      </c>
      <c r="J4579" s="16" t="s">
        <v>4</v>
      </c>
      <c r="K4579" s="16" t="s">
        <v>4</v>
      </c>
      <c r="L4579" s="19">
        <f>IF(Tabelle1[[#This Row],[Heizleistung (55°C)]]=0,Tabelle1[[#This Row],[Heizleistung (35°C)]],(Tabelle1[[#This Row],[Heizleistung (35°C)]]+Tabelle1[[#This Row],[Heizleistung (55°C)]])/2)</f>
        <v>12</v>
      </c>
      <c r="M4579" s="20">
        <f>IF(Tabelle1[[#This Row],[Etas 55°C]]=0,0,(Tabelle1[[#This Row],[Etas 35°C]]*0.8+Tabelle1[[#This Row],[Etas 55°C]]*0.2))*2.5</f>
        <v>4.5750000000000002</v>
      </c>
      <c r="N4579" s="21">
        <f>IF(-(Tabelle1[[#This Row],[80%/20% SCOP]]-5.5)/5.5=1,"n.a.",-(Tabelle1[[#This Row],[80%/20% SCOP]]-5.5)/5.5)</f>
        <v>0.16818181818181815</v>
      </c>
    </row>
    <row r="4580" spans="1:14" ht="20.100000000000001" customHeight="1" x14ac:dyDescent="0.25">
      <c r="A4580" s="24">
        <v>16014778</v>
      </c>
      <c r="B4580" s="15" t="s">
        <v>4644</v>
      </c>
      <c r="C4580" s="15" t="s">
        <v>4654</v>
      </c>
      <c r="D4580" s="16" t="s">
        <v>2</v>
      </c>
      <c r="E4580" s="17">
        <v>17</v>
      </c>
      <c r="F4580" s="18">
        <v>1.986</v>
      </c>
      <c r="G4580" s="17">
        <v>15</v>
      </c>
      <c r="H4580" s="18">
        <v>1.4319999999999999</v>
      </c>
      <c r="I4580" s="16" t="s">
        <v>40</v>
      </c>
      <c r="J4580" s="16" t="s">
        <v>4</v>
      </c>
      <c r="K4580" s="16" t="s">
        <v>4</v>
      </c>
      <c r="L4580" s="19">
        <f>IF(Tabelle1[[#This Row],[Heizleistung (55°C)]]=0,Tabelle1[[#This Row],[Heizleistung (35°C)]],(Tabelle1[[#This Row],[Heizleistung (35°C)]]+Tabelle1[[#This Row],[Heizleistung (55°C)]])/2)</f>
        <v>16</v>
      </c>
      <c r="M4580" s="20">
        <f>IF(Tabelle1[[#This Row],[Etas 55°C]]=0,0,(Tabelle1[[#This Row],[Etas 35°C]]*0.8+Tabelle1[[#This Row],[Etas 55°C]]*0.2))*2.5</f>
        <v>4.6879999999999997</v>
      </c>
      <c r="N4580" s="21">
        <f>IF(-(Tabelle1[[#This Row],[80%/20% SCOP]]-5.5)/5.5=1,"n.a.",-(Tabelle1[[#This Row],[80%/20% SCOP]]-5.5)/5.5)</f>
        <v>0.14763636363636368</v>
      </c>
    </row>
    <row r="4581" spans="1:14" ht="20.100000000000001" customHeight="1" x14ac:dyDescent="0.25">
      <c r="A4581" s="24">
        <v>16016986</v>
      </c>
      <c r="B4581" s="15" t="s">
        <v>4644</v>
      </c>
      <c r="C4581" s="15" t="s">
        <v>4655</v>
      </c>
      <c r="D4581" s="16" t="s">
        <v>2</v>
      </c>
      <c r="E4581" s="17">
        <v>12</v>
      </c>
      <c r="F4581" s="18">
        <v>1.93</v>
      </c>
      <c r="G4581" s="17">
        <v>12</v>
      </c>
      <c r="H4581" s="18">
        <v>1.43</v>
      </c>
      <c r="I4581" s="16" t="s">
        <v>3</v>
      </c>
      <c r="J4581" s="16" t="s">
        <v>4</v>
      </c>
      <c r="K4581" s="16" t="s">
        <v>4</v>
      </c>
      <c r="L4581" s="19">
        <f>IF(Tabelle1[[#This Row],[Heizleistung (55°C)]]=0,Tabelle1[[#This Row],[Heizleistung (35°C)]],(Tabelle1[[#This Row],[Heizleistung (35°C)]]+Tabelle1[[#This Row],[Heizleistung (55°C)]])/2)</f>
        <v>12</v>
      </c>
      <c r="M4581" s="20">
        <f>IF(Tabelle1[[#This Row],[Etas 55°C]]=0,0,(Tabelle1[[#This Row],[Etas 35°C]]*0.8+Tabelle1[[#This Row],[Etas 55°C]]*0.2))*2.5</f>
        <v>4.5750000000000002</v>
      </c>
      <c r="N4581" s="21">
        <f>IF(-(Tabelle1[[#This Row],[80%/20% SCOP]]-5.5)/5.5=1,"n.a.",-(Tabelle1[[#This Row],[80%/20% SCOP]]-5.5)/5.5)</f>
        <v>0.16818181818181815</v>
      </c>
    </row>
    <row r="4582" spans="1:14" ht="20.100000000000001" customHeight="1" x14ac:dyDescent="0.25">
      <c r="A4582" s="24">
        <v>16014779</v>
      </c>
      <c r="B4582" s="15" t="s">
        <v>4644</v>
      </c>
      <c r="C4582" s="15" t="s">
        <v>4656</v>
      </c>
      <c r="D4582" s="16" t="s">
        <v>2</v>
      </c>
      <c r="E4582" s="17">
        <v>9</v>
      </c>
      <c r="F4582" s="18">
        <v>1.643</v>
      </c>
      <c r="G4582" s="17">
        <v>8</v>
      </c>
      <c r="H4582" s="18">
        <v>1.252</v>
      </c>
      <c r="I4582" s="16" t="s">
        <v>40</v>
      </c>
      <c r="J4582" s="16" t="s">
        <v>4</v>
      </c>
      <c r="K4582" s="16" t="s">
        <v>4</v>
      </c>
      <c r="L4582" s="19">
        <f>IF(Tabelle1[[#This Row],[Heizleistung (55°C)]]=0,Tabelle1[[#This Row],[Heizleistung (35°C)]],(Tabelle1[[#This Row],[Heizleistung (35°C)]]+Tabelle1[[#This Row],[Heizleistung (55°C)]])/2)</f>
        <v>8.5</v>
      </c>
      <c r="M4582" s="20">
        <f>IF(Tabelle1[[#This Row],[Etas 55°C]]=0,0,(Tabelle1[[#This Row],[Etas 35°C]]*0.8+Tabelle1[[#This Row],[Etas 55°C]]*0.2))*2.5</f>
        <v>3.9119999999999999</v>
      </c>
      <c r="N4582" s="21">
        <f>IF(-(Tabelle1[[#This Row],[80%/20% SCOP]]-5.5)/5.5=1,"n.a.",-(Tabelle1[[#This Row],[80%/20% SCOP]]-5.5)/5.5)</f>
        <v>0.28872727272727272</v>
      </c>
    </row>
    <row r="4583" spans="1:14" ht="20.100000000000001" customHeight="1" x14ac:dyDescent="0.25">
      <c r="A4583" s="24">
        <v>16000868</v>
      </c>
      <c r="B4583" s="15" t="s">
        <v>4644</v>
      </c>
      <c r="C4583" s="15" t="s">
        <v>4657</v>
      </c>
      <c r="D4583" s="16" t="s">
        <v>2</v>
      </c>
      <c r="E4583" s="17">
        <v>11.6</v>
      </c>
      <c r="F4583" s="18">
        <v>1.9870000000000001</v>
      </c>
      <c r="G4583" s="17">
        <v>10.6</v>
      </c>
      <c r="H4583" s="18">
        <v>1.46</v>
      </c>
      <c r="I4583" s="16" t="s">
        <v>40</v>
      </c>
      <c r="J4583" s="16" t="s">
        <v>4</v>
      </c>
      <c r="K4583" s="16" t="s">
        <v>4</v>
      </c>
      <c r="L4583" s="19">
        <f>IF(Tabelle1[[#This Row],[Heizleistung (55°C)]]=0,Tabelle1[[#This Row],[Heizleistung (35°C)]],(Tabelle1[[#This Row],[Heizleistung (35°C)]]+Tabelle1[[#This Row],[Heizleistung (55°C)]])/2)</f>
        <v>11.1</v>
      </c>
      <c r="M4583" s="20">
        <f>IF(Tabelle1[[#This Row],[Etas 55°C]]=0,0,(Tabelle1[[#This Row],[Etas 35°C]]*0.8+Tabelle1[[#This Row],[Etas 55°C]]*0.2))*2.5</f>
        <v>4.7040000000000006</v>
      </c>
      <c r="N4583" s="21">
        <f>IF(-(Tabelle1[[#This Row],[80%/20% SCOP]]-5.5)/5.5=1,"n.a.",-(Tabelle1[[#This Row],[80%/20% SCOP]]-5.5)/5.5)</f>
        <v>0.14472727272727262</v>
      </c>
    </row>
    <row r="4584" spans="1:14" ht="20.100000000000001" customHeight="1" x14ac:dyDescent="0.25">
      <c r="A4584" s="24">
        <v>16017072</v>
      </c>
      <c r="B4584" s="15" t="s">
        <v>4644</v>
      </c>
      <c r="C4584" s="15" t="s">
        <v>4658</v>
      </c>
      <c r="D4584" s="16" t="s">
        <v>2</v>
      </c>
      <c r="E4584" s="17">
        <v>8</v>
      </c>
      <c r="F4584" s="18">
        <v>1.91</v>
      </c>
      <c r="G4584" s="17">
        <v>8</v>
      </c>
      <c r="H4584" s="18">
        <v>1.4570000000000001</v>
      </c>
      <c r="I4584" s="16" t="s">
        <v>3</v>
      </c>
      <c r="J4584" s="16" t="s">
        <v>4</v>
      </c>
      <c r="K4584" s="16" t="s">
        <v>4</v>
      </c>
      <c r="L4584" s="19">
        <f>IF(Tabelle1[[#This Row],[Heizleistung (55°C)]]=0,Tabelle1[[#This Row],[Heizleistung (35°C)]],(Tabelle1[[#This Row],[Heizleistung (35°C)]]+Tabelle1[[#This Row],[Heizleistung (55°C)]])/2)</f>
        <v>8</v>
      </c>
      <c r="M4584" s="20">
        <f>IF(Tabelle1[[#This Row],[Etas 55°C]]=0,0,(Tabelle1[[#This Row],[Etas 35°C]]*0.8+Tabelle1[[#This Row],[Etas 55°C]]*0.2))*2.5</f>
        <v>4.5485000000000007</v>
      </c>
      <c r="N4584" s="21">
        <f>IF(-(Tabelle1[[#This Row],[80%/20% SCOP]]-5.5)/5.5=1,"n.a.",-(Tabelle1[[#This Row],[80%/20% SCOP]]-5.5)/5.5)</f>
        <v>0.17299999999999988</v>
      </c>
    </row>
    <row r="4585" spans="1:14" ht="20.100000000000001" customHeight="1" x14ac:dyDescent="0.25">
      <c r="A4585" s="24">
        <v>16016985</v>
      </c>
      <c r="B4585" s="15" t="s">
        <v>4644</v>
      </c>
      <c r="C4585" s="15" t="s">
        <v>4659</v>
      </c>
      <c r="D4585" s="16" t="s">
        <v>2</v>
      </c>
      <c r="E4585" s="17">
        <v>12</v>
      </c>
      <c r="F4585" s="18">
        <v>1.93</v>
      </c>
      <c r="G4585" s="17">
        <v>12</v>
      </c>
      <c r="H4585" s="18">
        <v>1.43</v>
      </c>
      <c r="I4585" s="16" t="s">
        <v>3</v>
      </c>
      <c r="J4585" s="16" t="s">
        <v>4</v>
      </c>
      <c r="K4585" s="16" t="s">
        <v>4</v>
      </c>
      <c r="L4585" s="19">
        <f>IF(Tabelle1[[#This Row],[Heizleistung (55°C)]]=0,Tabelle1[[#This Row],[Heizleistung (35°C)]],(Tabelle1[[#This Row],[Heizleistung (35°C)]]+Tabelle1[[#This Row],[Heizleistung (55°C)]])/2)</f>
        <v>12</v>
      </c>
      <c r="M4585" s="20">
        <f>IF(Tabelle1[[#This Row],[Etas 55°C]]=0,0,(Tabelle1[[#This Row],[Etas 35°C]]*0.8+Tabelle1[[#This Row],[Etas 55°C]]*0.2))*2.5</f>
        <v>4.5750000000000002</v>
      </c>
      <c r="N4585" s="21">
        <f>IF(-(Tabelle1[[#This Row],[80%/20% SCOP]]-5.5)/5.5=1,"n.a.",-(Tabelle1[[#This Row],[80%/20% SCOP]]-5.5)/5.5)</f>
        <v>0.16818181818181815</v>
      </c>
    </row>
    <row r="4586" spans="1:14" ht="20.100000000000001" customHeight="1" x14ac:dyDescent="0.25">
      <c r="A4586" s="24">
        <v>16000867</v>
      </c>
      <c r="B4586" s="15" t="s">
        <v>4644</v>
      </c>
      <c r="C4586" s="15" t="s">
        <v>4660</v>
      </c>
      <c r="D4586" s="16" t="s">
        <v>2</v>
      </c>
      <c r="E4586" s="17">
        <v>54</v>
      </c>
      <c r="F4586" s="18">
        <v>1.7</v>
      </c>
      <c r="G4586" s="17">
        <v>55</v>
      </c>
      <c r="H4586" s="18">
        <v>1.37</v>
      </c>
      <c r="I4586" s="16" t="s">
        <v>109</v>
      </c>
      <c r="J4586" s="16" t="s">
        <v>4</v>
      </c>
      <c r="K4586" s="16" t="s">
        <v>4</v>
      </c>
      <c r="L4586" s="19">
        <f>IF(Tabelle1[[#This Row],[Heizleistung (55°C)]]=0,Tabelle1[[#This Row],[Heizleistung (35°C)]],(Tabelle1[[#This Row],[Heizleistung (35°C)]]+Tabelle1[[#This Row],[Heizleistung (55°C)]])/2)</f>
        <v>54.5</v>
      </c>
      <c r="M4586" s="20">
        <f>IF(Tabelle1[[#This Row],[Etas 55°C]]=0,0,(Tabelle1[[#This Row],[Etas 35°C]]*0.8+Tabelle1[[#This Row],[Etas 55°C]]*0.2))*2.5</f>
        <v>4.085</v>
      </c>
      <c r="N4586" s="21">
        <f>IF(-(Tabelle1[[#This Row],[80%/20% SCOP]]-5.5)/5.5=1,"n.a.",-(Tabelle1[[#This Row],[80%/20% SCOP]]-5.5)/5.5)</f>
        <v>0.25727272727272726</v>
      </c>
    </row>
    <row r="4587" spans="1:14" ht="20.100000000000001" customHeight="1" x14ac:dyDescent="0.25">
      <c r="A4587" s="24">
        <v>16000842</v>
      </c>
      <c r="B4587" s="15" t="s">
        <v>4644</v>
      </c>
      <c r="C4587" s="15" t="s">
        <v>4661</v>
      </c>
      <c r="D4587" s="16" t="s">
        <v>2</v>
      </c>
      <c r="E4587" s="17">
        <v>29</v>
      </c>
      <c r="F4587" s="18">
        <v>1.53</v>
      </c>
      <c r="G4587" s="17">
        <v>29</v>
      </c>
      <c r="H4587" s="18">
        <v>1.37</v>
      </c>
      <c r="I4587" s="16" t="s">
        <v>324</v>
      </c>
      <c r="J4587" s="16" t="s">
        <v>4</v>
      </c>
      <c r="K4587" s="16" t="s">
        <v>4</v>
      </c>
      <c r="L4587" s="19">
        <f>IF(Tabelle1[[#This Row],[Heizleistung (55°C)]]=0,Tabelle1[[#This Row],[Heizleistung (35°C)]],(Tabelle1[[#This Row],[Heizleistung (35°C)]]+Tabelle1[[#This Row],[Heizleistung (55°C)]])/2)</f>
        <v>29</v>
      </c>
      <c r="M4587" s="20">
        <f>IF(Tabelle1[[#This Row],[Etas 55°C]]=0,0,(Tabelle1[[#This Row],[Etas 35°C]]*0.8+Tabelle1[[#This Row],[Etas 55°C]]*0.2))*2.5</f>
        <v>3.7450000000000006</v>
      </c>
      <c r="N4587" s="21">
        <f>IF(-(Tabelle1[[#This Row],[80%/20% SCOP]]-5.5)/5.5=1,"n.a.",-(Tabelle1[[#This Row],[80%/20% SCOP]]-5.5)/5.5)</f>
        <v>0.31909090909090898</v>
      </c>
    </row>
    <row r="4588" spans="1:14" ht="20.100000000000001" customHeight="1" x14ac:dyDescent="0.25">
      <c r="A4588" s="24">
        <v>16017071</v>
      </c>
      <c r="B4588" s="15" t="s">
        <v>4644</v>
      </c>
      <c r="C4588" s="15" t="s">
        <v>4662</v>
      </c>
      <c r="D4588" s="16" t="s">
        <v>2</v>
      </c>
      <c r="E4588" s="17">
        <v>8</v>
      </c>
      <c r="F4588" s="18">
        <v>1.91</v>
      </c>
      <c r="G4588" s="17">
        <v>8</v>
      </c>
      <c r="H4588" s="18">
        <v>1.4570000000000001</v>
      </c>
      <c r="I4588" s="16" t="s">
        <v>3</v>
      </c>
      <c r="J4588" s="16" t="s">
        <v>4</v>
      </c>
      <c r="K4588" s="16" t="s">
        <v>4</v>
      </c>
      <c r="L4588" s="19">
        <f>IF(Tabelle1[[#This Row],[Heizleistung (55°C)]]=0,Tabelle1[[#This Row],[Heizleistung (35°C)]],(Tabelle1[[#This Row],[Heizleistung (35°C)]]+Tabelle1[[#This Row],[Heizleistung (55°C)]])/2)</f>
        <v>8</v>
      </c>
      <c r="M4588" s="20">
        <f>IF(Tabelle1[[#This Row],[Etas 55°C]]=0,0,(Tabelle1[[#This Row],[Etas 35°C]]*0.8+Tabelle1[[#This Row],[Etas 55°C]]*0.2))*2.5</f>
        <v>4.5485000000000007</v>
      </c>
      <c r="N4588" s="21">
        <f>IF(-(Tabelle1[[#This Row],[80%/20% SCOP]]-5.5)/5.5=1,"n.a.",-(Tabelle1[[#This Row],[80%/20% SCOP]]-5.5)/5.5)</f>
        <v>0.17299999999999988</v>
      </c>
    </row>
    <row r="4589" spans="1:14" ht="20.100000000000001" customHeight="1" x14ac:dyDescent="0.25">
      <c r="A4589" s="24">
        <v>16018139</v>
      </c>
      <c r="B4589" s="15" t="s">
        <v>4644</v>
      </c>
      <c r="C4589" s="15" t="s">
        <v>4663</v>
      </c>
      <c r="D4589" s="16" t="s">
        <v>2</v>
      </c>
      <c r="E4589" s="17">
        <v>8</v>
      </c>
      <c r="F4589" s="18">
        <v>1.91</v>
      </c>
      <c r="G4589" s="17">
        <v>8</v>
      </c>
      <c r="H4589" s="18">
        <v>1.4570000000000001</v>
      </c>
      <c r="I4589" s="16" t="s">
        <v>3</v>
      </c>
      <c r="J4589" s="16" t="s">
        <v>4</v>
      </c>
      <c r="K4589" s="16" t="s">
        <v>4</v>
      </c>
      <c r="L4589" s="19">
        <f>IF(Tabelle1[[#This Row],[Heizleistung (55°C)]]=0,Tabelle1[[#This Row],[Heizleistung (35°C)]],(Tabelle1[[#This Row],[Heizleistung (35°C)]]+Tabelle1[[#This Row],[Heizleistung (55°C)]])/2)</f>
        <v>8</v>
      </c>
      <c r="M4589" s="20">
        <f>IF(Tabelle1[[#This Row],[Etas 55°C]]=0,0,(Tabelle1[[#This Row],[Etas 35°C]]*0.8+Tabelle1[[#This Row],[Etas 55°C]]*0.2))*2.5</f>
        <v>4.5485000000000007</v>
      </c>
      <c r="N4589" s="21">
        <f>IF(-(Tabelle1[[#This Row],[80%/20% SCOP]]-5.5)/5.5=1,"n.a.",-(Tabelle1[[#This Row],[80%/20% SCOP]]-5.5)/5.5)</f>
        <v>0.17299999999999988</v>
      </c>
    </row>
    <row r="4590" spans="1:14" ht="20.100000000000001" customHeight="1" x14ac:dyDescent="0.25">
      <c r="A4590" s="24">
        <v>16000839</v>
      </c>
      <c r="B4590" s="15" t="s">
        <v>4644</v>
      </c>
      <c r="C4590" s="15" t="s">
        <v>4664</v>
      </c>
      <c r="D4590" s="16" t="s">
        <v>2</v>
      </c>
      <c r="E4590" s="17">
        <v>12</v>
      </c>
      <c r="F4590" s="18">
        <v>1.85</v>
      </c>
      <c r="G4590" s="17">
        <v>13</v>
      </c>
      <c r="H4590" s="18">
        <v>1.36</v>
      </c>
      <c r="I4590" s="16" t="s">
        <v>324</v>
      </c>
      <c r="J4590" s="16" t="s">
        <v>4</v>
      </c>
      <c r="K4590" s="16" t="s">
        <v>4</v>
      </c>
      <c r="L4590" s="19">
        <f>IF(Tabelle1[[#This Row],[Heizleistung (55°C)]]=0,Tabelle1[[#This Row],[Heizleistung (35°C)]],(Tabelle1[[#This Row],[Heizleistung (35°C)]]+Tabelle1[[#This Row],[Heizleistung (55°C)]])/2)</f>
        <v>12.5</v>
      </c>
      <c r="M4590" s="20">
        <f>IF(Tabelle1[[#This Row],[Etas 55°C]]=0,0,(Tabelle1[[#This Row],[Etas 35°C]]*0.8+Tabelle1[[#This Row],[Etas 55°C]]*0.2))*2.5</f>
        <v>4.3800000000000008</v>
      </c>
      <c r="N4590" s="21">
        <f>IF(-(Tabelle1[[#This Row],[80%/20% SCOP]]-5.5)/5.5=1,"n.a.",-(Tabelle1[[#This Row],[80%/20% SCOP]]-5.5)/5.5)</f>
        <v>0.2036363636363635</v>
      </c>
    </row>
    <row r="4591" spans="1:14" ht="20.100000000000001" customHeight="1" x14ac:dyDescent="0.25">
      <c r="A4591" s="24">
        <v>16000861</v>
      </c>
      <c r="B4591" s="15" t="s">
        <v>4644</v>
      </c>
      <c r="C4591" s="15" t="s">
        <v>4665</v>
      </c>
      <c r="D4591" s="16" t="s">
        <v>2</v>
      </c>
      <c r="E4591" s="17">
        <v>17</v>
      </c>
      <c r="F4591" s="18">
        <v>1.74</v>
      </c>
      <c r="G4591" s="17">
        <v>17</v>
      </c>
      <c r="H4591" s="18">
        <v>1.41</v>
      </c>
      <c r="I4591" s="16" t="s">
        <v>109</v>
      </c>
      <c r="J4591" s="16" t="s">
        <v>4</v>
      </c>
      <c r="K4591" s="16" t="s">
        <v>4</v>
      </c>
      <c r="L4591" s="19">
        <f>IF(Tabelle1[[#This Row],[Heizleistung (55°C)]]=0,Tabelle1[[#This Row],[Heizleistung (35°C)]],(Tabelle1[[#This Row],[Heizleistung (35°C)]]+Tabelle1[[#This Row],[Heizleistung (55°C)]])/2)</f>
        <v>17</v>
      </c>
      <c r="M4591" s="20">
        <f>IF(Tabelle1[[#This Row],[Etas 55°C]]=0,0,(Tabelle1[[#This Row],[Etas 35°C]]*0.8+Tabelle1[[#This Row],[Etas 55°C]]*0.2))*2.5</f>
        <v>4.1850000000000005</v>
      </c>
      <c r="N4591" s="21">
        <f>IF(-(Tabelle1[[#This Row],[80%/20% SCOP]]-5.5)/5.5=1,"n.a.",-(Tabelle1[[#This Row],[80%/20% SCOP]]-5.5)/5.5)</f>
        <v>0.23909090909090899</v>
      </c>
    </row>
    <row r="4592" spans="1:14" ht="20.100000000000001" customHeight="1" x14ac:dyDescent="0.25">
      <c r="A4592" s="24">
        <v>16018144</v>
      </c>
      <c r="B4592" s="15" t="s">
        <v>4644</v>
      </c>
      <c r="C4592" s="15" t="s">
        <v>4666</v>
      </c>
      <c r="D4592" s="16" t="s">
        <v>2</v>
      </c>
      <c r="E4592" s="17">
        <v>20</v>
      </c>
      <c r="F4592" s="18">
        <v>2.0939999999999999</v>
      </c>
      <c r="G4592" s="17">
        <v>20</v>
      </c>
      <c r="H4592" s="18">
        <v>1.6020000000000001</v>
      </c>
      <c r="I4592" s="16" t="s">
        <v>3</v>
      </c>
      <c r="J4592" s="16" t="s">
        <v>4</v>
      </c>
      <c r="K4592" s="16" t="s">
        <v>4</v>
      </c>
      <c r="L4592" s="19">
        <f>IF(Tabelle1[[#This Row],[Heizleistung (55°C)]]=0,Tabelle1[[#This Row],[Heizleistung (35°C)]],(Tabelle1[[#This Row],[Heizleistung (35°C)]]+Tabelle1[[#This Row],[Heizleistung (55°C)]])/2)</f>
        <v>20</v>
      </c>
      <c r="M4592" s="20">
        <f>IF(Tabelle1[[#This Row],[Etas 55°C]]=0,0,(Tabelle1[[#This Row],[Etas 35°C]]*0.8+Tabelle1[[#This Row],[Etas 55°C]]*0.2))*2.5</f>
        <v>4.9889999999999999</v>
      </c>
      <c r="N4592" s="21">
        <f>IF(-(Tabelle1[[#This Row],[80%/20% SCOP]]-5.5)/5.5=1,"n.a.",-(Tabelle1[[#This Row],[80%/20% SCOP]]-5.5)/5.5)</f>
        <v>9.2909090909090927E-2</v>
      </c>
    </row>
    <row r="4593" spans="1:14" ht="20.100000000000001" customHeight="1" x14ac:dyDescent="0.25">
      <c r="A4593" s="24">
        <v>16000841</v>
      </c>
      <c r="B4593" s="15" t="s">
        <v>4644</v>
      </c>
      <c r="C4593" s="15" t="s">
        <v>4667</v>
      </c>
      <c r="D4593" s="16" t="s">
        <v>2</v>
      </c>
      <c r="E4593" s="17">
        <v>22</v>
      </c>
      <c r="F4593" s="18">
        <v>1.51</v>
      </c>
      <c r="G4593" s="17">
        <v>21</v>
      </c>
      <c r="H4593" s="18">
        <v>1.28</v>
      </c>
      <c r="I4593" s="16" t="s">
        <v>324</v>
      </c>
      <c r="J4593" s="16" t="s">
        <v>4</v>
      </c>
      <c r="K4593" s="16" t="s">
        <v>4</v>
      </c>
      <c r="L4593" s="19">
        <f>IF(Tabelle1[[#This Row],[Heizleistung (55°C)]]=0,Tabelle1[[#This Row],[Heizleistung (35°C)]],(Tabelle1[[#This Row],[Heizleistung (35°C)]]+Tabelle1[[#This Row],[Heizleistung (55°C)]])/2)</f>
        <v>21.5</v>
      </c>
      <c r="M4593" s="20">
        <f>IF(Tabelle1[[#This Row],[Etas 55°C]]=0,0,(Tabelle1[[#This Row],[Etas 35°C]]*0.8+Tabelle1[[#This Row],[Etas 55°C]]*0.2))*2.5</f>
        <v>3.6600000000000006</v>
      </c>
      <c r="N4593" s="21">
        <f>IF(-(Tabelle1[[#This Row],[80%/20% SCOP]]-5.5)/5.5=1,"n.a.",-(Tabelle1[[#This Row],[80%/20% SCOP]]-5.5)/5.5)</f>
        <v>0.33454545454545442</v>
      </c>
    </row>
    <row r="4594" spans="1:14" ht="20.100000000000001" customHeight="1" x14ac:dyDescent="0.25">
      <c r="A4594" s="24">
        <v>16018109</v>
      </c>
      <c r="B4594" s="15" t="s">
        <v>4668</v>
      </c>
      <c r="C4594" s="15" t="s">
        <v>4669</v>
      </c>
      <c r="D4594" s="16" t="s">
        <v>2</v>
      </c>
      <c r="E4594" s="17">
        <v>12.07</v>
      </c>
      <c r="F4594" s="18">
        <v>1.8580000000000001</v>
      </c>
      <c r="G4594" s="17">
        <v>10.57</v>
      </c>
      <c r="H4594" s="18">
        <v>1.3740000000000001</v>
      </c>
      <c r="I4594" s="16" t="s">
        <v>3</v>
      </c>
      <c r="J4594" s="16" t="s">
        <v>4</v>
      </c>
      <c r="K4594" s="16" t="s">
        <v>4</v>
      </c>
      <c r="L4594" s="19">
        <f>IF(Tabelle1[[#This Row],[Heizleistung (55°C)]]=0,Tabelle1[[#This Row],[Heizleistung (35°C)]],(Tabelle1[[#This Row],[Heizleistung (35°C)]]+Tabelle1[[#This Row],[Heizleistung (55°C)]])/2)</f>
        <v>11.32</v>
      </c>
      <c r="M4594" s="20">
        <f>IF(Tabelle1[[#This Row],[Etas 55°C]]=0,0,(Tabelle1[[#This Row],[Etas 35°C]]*0.8+Tabelle1[[#This Row],[Etas 55°C]]*0.2))*2.5</f>
        <v>4.4030000000000005</v>
      </c>
      <c r="N4594" s="21">
        <f>IF(-(Tabelle1[[#This Row],[80%/20% SCOP]]-5.5)/5.5=1,"n.a.",-(Tabelle1[[#This Row],[80%/20% SCOP]]-5.5)/5.5)</f>
        <v>0.19945454545454536</v>
      </c>
    </row>
    <row r="4595" spans="1:14" ht="20.100000000000001" customHeight="1" x14ac:dyDescent="0.25">
      <c r="A4595" s="24">
        <v>16012720</v>
      </c>
      <c r="B4595" s="15" t="s">
        <v>4668</v>
      </c>
      <c r="C4595" s="15">
        <v>650001331</v>
      </c>
      <c r="D4595" s="16" t="s">
        <v>2</v>
      </c>
      <c r="E4595" s="17">
        <v>9.06</v>
      </c>
      <c r="F4595" s="18">
        <v>1.831</v>
      </c>
      <c r="G4595" s="17">
        <v>8.1</v>
      </c>
      <c r="H4595" s="18">
        <v>1.401</v>
      </c>
      <c r="I4595" s="16" t="s">
        <v>3</v>
      </c>
      <c r="J4595" s="16" t="s">
        <v>4</v>
      </c>
      <c r="K4595" s="16" t="s">
        <v>4</v>
      </c>
      <c r="L4595" s="19">
        <f>IF(Tabelle1[[#This Row],[Heizleistung (55°C)]]=0,Tabelle1[[#This Row],[Heizleistung (35°C)]],(Tabelle1[[#This Row],[Heizleistung (35°C)]]+Tabelle1[[#This Row],[Heizleistung (55°C)]])/2)</f>
        <v>8.58</v>
      </c>
      <c r="M4595" s="20">
        <f>IF(Tabelle1[[#This Row],[Etas 55°C]]=0,0,(Tabelle1[[#This Row],[Etas 35°C]]*0.8+Tabelle1[[#This Row],[Etas 55°C]]*0.2))*2.5</f>
        <v>4.3625000000000007</v>
      </c>
      <c r="N4595" s="21">
        <f>IF(-(Tabelle1[[#This Row],[80%/20% SCOP]]-5.5)/5.5=1,"n.a.",-(Tabelle1[[#This Row],[80%/20% SCOP]]-5.5)/5.5)</f>
        <v>0.20681818181818168</v>
      </c>
    </row>
    <row r="4596" spans="1:14" ht="20.100000000000001" customHeight="1" x14ac:dyDescent="0.25">
      <c r="A4596" s="24">
        <v>16012721</v>
      </c>
      <c r="B4596" s="15" t="s">
        <v>4668</v>
      </c>
      <c r="C4596" s="15">
        <v>650001332</v>
      </c>
      <c r="D4596" s="16" t="s">
        <v>2</v>
      </c>
      <c r="E4596" s="17">
        <v>12.06</v>
      </c>
      <c r="F4596" s="18">
        <v>1.8580000000000001</v>
      </c>
      <c r="G4596" s="17">
        <v>10.57</v>
      </c>
      <c r="H4596" s="18">
        <v>1.3740000000000001</v>
      </c>
      <c r="I4596" s="16" t="s">
        <v>3</v>
      </c>
      <c r="J4596" s="16" t="s">
        <v>4</v>
      </c>
      <c r="K4596" s="16" t="s">
        <v>4</v>
      </c>
      <c r="L4596" s="19">
        <f>IF(Tabelle1[[#This Row],[Heizleistung (55°C)]]=0,Tabelle1[[#This Row],[Heizleistung (35°C)]],(Tabelle1[[#This Row],[Heizleistung (35°C)]]+Tabelle1[[#This Row],[Heizleistung (55°C)]])/2)</f>
        <v>11.315000000000001</v>
      </c>
      <c r="M4596" s="20">
        <f>IF(Tabelle1[[#This Row],[Etas 55°C]]=0,0,(Tabelle1[[#This Row],[Etas 35°C]]*0.8+Tabelle1[[#This Row],[Etas 55°C]]*0.2))*2.5</f>
        <v>4.4030000000000005</v>
      </c>
      <c r="N4596" s="21">
        <f>IF(-(Tabelle1[[#This Row],[80%/20% SCOP]]-5.5)/5.5=1,"n.a.",-(Tabelle1[[#This Row],[80%/20% SCOP]]-5.5)/5.5)</f>
        <v>0.19945454545454536</v>
      </c>
    </row>
    <row r="4597" spans="1:14" ht="20.100000000000001" customHeight="1" x14ac:dyDescent="0.25">
      <c r="A4597" s="24">
        <v>16012722</v>
      </c>
      <c r="B4597" s="15" t="s">
        <v>4668</v>
      </c>
      <c r="C4597" s="15">
        <v>650001333</v>
      </c>
      <c r="D4597" s="16" t="s">
        <v>2</v>
      </c>
      <c r="E4597" s="17">
        <v>15.92</v>
      </c>
      <c r="F4597" s="18">
        <v>1.851</v>
      </c>
      <c r="G4597" s="17">
        <v>13.56</v>
      </c>
      <c r="H4597" s="18">
        <v>1.411</v>
      </c>
      <c r="I4597" s="16" t="s">
        <v>3</v>
      </c>
      <c r="J4597" s="16" t="s">
        <v>4</v>
      </c>
      <c r="K4597" s="16" t="s">
        <v>4</v>
      </c>
      <c r="L4597" s="19">
        <f>IF(Tabelle1[[#This Row],[Heizleistung (55°C)]]=0,Tabelle1[[#This Row],[Heizleistung (35°C)]],(Tabelle1[[#This Row],[Heizleistung (35°C)]]+Tabelle1[[#This Row],[Heizleistung (55°C)]])/2)</f>
        <v>14.74</v>
      </c>
      <c r="M4597" s="20">
        <f>IF(Tabelle1[[#This Row],[Etas 55°C]]=0,0,(Tabelle1[[#This Row],[Etas 35°C]]*0.8+Tabelle1[[#This Row],[Etas 55°C]]*0.2))*2.5</f>
        <v>4.4075000000000006</v>
      </c>
      <c r="N4597" s="21">
        <f>IF(-(Tabelle1[[#This Row],[80%/20% SCOP]]-5.5)/5.5=1,"n.a.",-(Tabelle1[[#This Row],[80%/20% SCOP]]-5.5)/5.5)</f>
        <v>0.19863636363636353</v>
      </c>
    </row>
    <row r="4598" spans="1:14" ht="20.100000000000001" customHeight="1" x14ac:dyDescent="0.25">
      <c r="A4598" s="24">
        <v>16018111</v>
      </c>
      <c r="B4598" s="15" t="s">
        <v>4668</v>
      </c>
      <c r="C4598" s="15" t="s">
        <v>4670</v>
      </c>
      <c r="D4598" s="16" t="s">
        <v>2</v>
      </c>
      <c r="E4598" s="17">
        <v>15.93</v>
      </c>
      <c r="F4598" s="18">
        <v>1.851</v>
      </c>
      <c r="G4598" s="17">
        <v>13.57</v>
      </c>
      <c r="H4598" s="18">
        <v>1.411</v>
      </c>
      <c r="I4598" s="16" t="s">
        <v>3</v>
      </c>
      <c r="J4598" s="16" t="s">
        <v>4</v>
      </c>
      <c r="K4598" s="16" t="s">
        <v>4</v>
      </c>
      <c r="L4598" s="19">
        <f>IF(Tabelle1[[#This Row],[Heizleistung (55°C)]]=0,Tabelle1[[#This Row],[Heizleistung (35°C)]],(Tabelle1[[#This Row],[Heizleistung (35°C)]]+Tabelle1[[#This Row],[Heizleistung (55°C)]])/2)</f>
        <v>14.75</v>
      </c>
      <c r="M4598" s="20">
        <f>IF(Tabelle1[[#This Row],[Etas 55°C]]=0,0,(Tabelle1[[#This Row],[Etas 35°C]]*0.8+Tabelle1[[#This Row],[Etas 55°C]]*0.2))*2.5</f>
        <v>4.4075000000000006</v>
      </c>
      <c r="N4598" s="21">
        <f>IF(-(Tabelle1[[#This Row],[80%/20% SCOP]]-5.5)/5.5=1,"n.a.",-(Tabelle1[[#This Row],[80%/20% SCOP]]-5.5)/5.5)</f>
        <v>0.19863636363636353</v>
      </c>
    </row>
    <row r="4599" spans="1:14" ht="20.100000000000001" customHeight="1" x14ac:dyDescent="0.25">
      <c r="A4599" s="24">
        <v>16018115</v>
      </c>
      <c r="B4599" s="15" t="s">
        <v>4668</v>
      </c>
      <c r="C4599" s="15" t="s">
        <v>4671</v>
      </c>
      <c r="D4599" s="16" t="s">
        <v>2</v>
      </c>
      <c r="E4599" s="17">
        <v>39.729999999999997</v>
      </c>
      <c r="F4599" s="18">
        <v>1.7889999999999999</v>
      </c>
      <c r="G4599" s="17">
        <v>35.17</v>
      </c>
      <c r="H4599" s="18">
        <v>1.3660000000000001</v>
      </c>
      <c r="I4599" s="16" t="s">
        <v>3</v>
      </c>
      <c r="J4599" s="16" t="s">
        <v>4</v>
      </c>
      <c r="K4599" s="16" t="s">
        <v>4</v>
      </c>
      <c r="L4599" s="19">
        <f>IF(Tabelle1[[#This Row],[Heizleistung (55°C)]]=0,Tabelle1[[#This Row],[Heizleistung (35°C)]],(Tabelle1[[#This Row],[Heizleistung (35°C)]]+Tabelle1[[#This Row],[Heizleistung (55°C)]])/2)</f>
        <v>37.450000000000003</v>
      </c>
      <c r="M4599" s="20">
        <f>IF(Tabelle1[[#This Row],[Etas 55°C]]=0,0,(Tabelle1[[#This Row],[Etas 35°C]]*0.8+Tabelle1[[#This Row],[Etas 55°C]]*0.2))*2.5</f>
        <v>4.2610000000000001</v>
      </c>
      <c r="N4599" s="21">
        <f>IF(-(Tabelle1[[#This Row],[80%/20% SCOP]]-5.5)/5.5=1,"n.a.",-(Tabelle1[[#This Row],[80%/20% SCOP]]-5.5)/5.5)</f>
        <v>0.22527272727272726</v>
      </c>
    </row>
    <row r="4600" spans="1:14" ht="20.100000000000001" customHeight="1" x14ac:dyDescent="0.25">
      <c r="A4600" s="24">
        <v>16018108</v>
      </c>
      <c r="B4600" s="15" t="s">
        <v>4668</v>
      </c>
      <c r="C4600" s="15" t="s">
        <v>4672</v>
      </c>
      <c r="D4600" s="16" t="s">
        <v>2</v>
      </c>
      <c r="E4600" s="17">
        <v>9.06</v>
      </c>
      <c r="F4600" s="18">
        <v>1.831</v>
      </c>
      <c r="G4600" s="17">
        <v>8.1</v>
      </c>
      <c r="H4600" s="18">
        <v>1.401</v>
      </c>
      <c r="I4600" s="16" t="s">
        <v>3</v>
      </c>
      <c r="J4600" s="16" t="s">
        <v>4</v>
      </c>
      <c r="K4600" s="16" t="s">
        <v>4</v>
      </c>
      <c r="L4600" s="19">
        <f>IF(Tabelle1[[#This Row],[Heizleistung (55°C)]]=0,Tabelle1[[#This Row],[Heizleistung (35°C)]],(Tabelle1[[#This Row],[Heizleistung (35°C)]]+Tabelle1[[#This Row],[Heizleistung (55°C)]])/2)</f>
        <v>8.58</v>
      </c>
      <c r="M4600" s="20">
        <f>IF(Tabelle1[[#This Row],[Etas 55°C]]=0,0,(Tabelle1[[#This Row],[Etas 35°C]]*0.8+Tabelle1[[#This Row],[Etas 55°C]]*0.2))*2.5</f>
        <v>4.3625000000000007</v>
      </c>
      <c r="N4600" s="21">
        <f>IF(-(Tabelle1[[#This Row],[80%/20% SCOP]]-5.5)/5.5=1,"n.a.",-(Tabelle1[[#This Row],[80%/20% SCOP]]-5.5)/5.5)</f>
        <v>0.20681818181818168</v>
      </c>
    </row>
    <row r="4601" spans="1:14" ht="20.100000000000001" customHeight="1" x14ac:dyDescent="0.25">
      <c r="A4601" s="24">
        <v>16018106</v>
      </c>
      <c r="B4601" s="15" t="s">
        <v>4668</v>
      </c>
      <c r="C4601" s="15" t="s">
        <v>4673</v>
      </c>
      <c r="D4601" s="16" t="s">
        <v>2</v>
      </c>
      <c r="E4601" s="17">
        <v>6.32</v>
      </c>
      <c r="F4601" s="18">
        <v>1.845</v>
      </c>
      <c r="G4601" s="17">
        <v>5.61</v>
      </c>
      <c r="H4601" s="18">
        <v>1.39</v>
      </c>
      <c r="I4601" s="16" t="s">
        <v>3</v>
      </c>
      <c r="J4601" s="16" t="s">
        <v>4</v>
      </c>
      <c r="K4601" s="16" t="s">
        <v>4</v>
      </c>
      <c r="L4601" s="19">
        <f>IF(Tabelle1[[#This Row],[Heizleistung (55°C)]]=0,Tabelle1[[#This Row],[Heizleistung (35°C)]],(Tabelle1[[#This Row],[Heizleistung (35°C)]]+Tabelle1[[#This Row],[Heizleistung (55°C)]])/2)</f>
        <v>5.9649999999999999</v>
      </c>
      <c r="M4601" s="20">
        <f>IF(Tabelle1[[#This Row],[Etas 55°C]]=0,0,(Tabelle1[[#This Row],[Etas 35°C]]*0.8+Tabelle1[[#This Row],[Etas 55°C]]*0.2))*2.5</f>
        <v>4.3849999999999998</v>
      </c>
      <c r="N4601" s="21">
        <f>IF(-(Tabelle1[[#This Row],[80%/20% SCOP]]-5.5)/5.5=1,"n.a.",-(Tabelle1[[#This Row],[80%/20% SCOP]]-5.5)/5.5)</f>
        <v>0.20272727272727276</v>
      </c>
    </row>
    <row r="4602" spans="1:14" ht="20.100000000000001" customHeight="1" x14ac:dyDescent="0.25">
      <c r="A4602" s="24">
        <v>16012719</v>
      </c>
      <c r="B4602" s="15" t="s">
        <v>4668</v>
      </c>
      <c r="C4602" s="15">
        <v>650001330</v>
      </c>
      <c r="D4602" s="16" t="s">
        <v>2</v>
      </c>
      <c r="E4602" s="17">
        <v>6.32</v>
      </c>
      <c r="F4602" s="18">
        <v>1.845</v>
      </c>
      <c r="G4602" s="17">
        <v>5.61</v>
      </c>
      <c r="H4602" s="18">
        <v>1.39</v>
      </c>
      <c r="I4602" s="16" t="s">
        <v>3</v>
      </c>
      <c r="J4602" s="16" t="s">
        <v>4</v>
      </c>
      <c r="K4602" s="16" t="s">
        <v>4</v>
      </c>
      <c r="L4602" s="19">
        <f>IF(Tabelle1[[#This Row],[Heizleistung (55°C)]]=0,Tabelle1[[#This Row],[Heizleistung (35°C)]],(Tabelle1[[#This Row],[Heizleistung (35°C)]]+Tabelle1[[#This Row],[Heizleistung (55°C)]])/2)</f>
        <v>5.9649999999999999</v>
      </c>
      <c r="M4602" s="20">
        <f>IF(Tabelle1[[#This Row],[Etas 55°C]]=0,0,(Tabelle1[[#This Row],[Etas 35°C]]*0.8+Tabelle1[[#This Row],[Etas 55°C]]*0.2))*2.5</f>
        <v>4.3849999999999998</v>
      </c>
      <c r="N4602" s="21">
        <f>IF(-(Tabelle1[[#This Row],[80%/20% SCOP]]-5.5)/5.5=1,"n.a.",-(Tabelle1[[#This Row],[80%/20% SCOP]]-5.5)/5.5)</f>
        <v>0.20272727272727276</v>
      </c>
    </row>
    <row r="4603" spans="1:14" ht="20.100000000000001" customHeight="1" x14ac:dyDescent="0.25">
      <c r="A4603" s="24">
        <v>16013088</v>
      </c>
      <c r="B4603" s="15" t="s">
        <v>4674</v>
      </c>
      <c r="C4603" s="15" t="s">
        <v>4675</v>
      </c>
      <c r="D4603" s="16" t="s">
        <v>2</v>
      </c>
      <c r="E4603" s="17">
        <v>8</v>
      </c>
      <c r="F4603" s="18">
        <v>1.956</v>
      </c>
      <c r="G4603" s="17">
        <v>8</v>
      </c>
      <c r="H4603" s="18">
        <v>1.496</v>
      </c>
      <c r="I4603" s="16" t="s">
        <v>3</v>
      </c>
      <c r="J4603" s="16" t="s">
        <v>4</v>
      </c>
      <c r="K4603" s="16" t="s">
        <v>4</v>
      </c>
      <c r="L4603" s="19">
        <f>IF(Tabelle1[[#This Row],[Heizleistung (55°C)]]=0,Tabelle1[[#This Row],[Heizleistung (35°C)]],(Tabelle1[[#This Row],[Heizleistung (35°C)]]+Tabelle1[[#This Row],[Heizleistung (55°C)]])/2)</f>
        <v>8</v>
      </c>
      <c r="M4603" s="20">
        <f>IF(Tabelle1[[#This Row],[Etas 55°C]]=0,0,(Tabelle1[[#This Row],[Etas 35°C]]*0.8+Tabelle1[[#This Row],[Etas 55°C]]*0.2))*2.5</f>
        <v>4.66</v>
      </c>
      <c r="N4603" s="21">
        <f>IF(-(Tabelle1[[#This Row],[80%/20% SCOP]]-5.5)/5.5=1,"n.a.",-(Tabelle1[[#This Row],[80%/20% SCOP]]-5.5)/5.5)</f>
        <v>0.15272727272727271</v>
      </c>
    </row>
    <row r="4604" spans="1:14" ht="20.100000000000001" customHeight="1" x14ac:dyDescent="0.25">
      <c r="A4604" s="24">
        <v>16015408</v>
      </c>
      <c r="B4604" s="15" t="s">
        <v>4674</v>
      </c>
      <c r="C4604" s="15" t="s">
        <v>4676</v>
      </c>
      <c r="D4604" s="16" t="s">
        <v>2</v>
      </c>
      <c r="E4604" s="17">
        <v>10</v>
      </c>
      <c r="F4604" s="18">
        <v>2.0680000000000001</v>
      </c>
      <c r="G4604" s="17">
        <v>10</v>
      </c>
      <c r="H4604" s="18">
        <v>1.5760000000000001</v>
      </c>
      <c r="I4604" s="16" t="s">
        <v>3</v>
      </c>
      <c r="J4604" s="16" t="s">
        <v>4</v>
      </c>
      <c r="K4604" s="16" t="s">
        <v>4</v>
      </c>
      <c r="L4604" s="19">
        <f>IF(Tabelle1[[#This Row],[Heizleistung (55°C)]]=0,Tabelle1[[#This Row],[Heizleistung (35°C)]],(Tabelle1[[#This Row],[Heizleistung (35°C)]]+Tabelle1[[#This Row],[Heizleistung (55°C)]])/2)</f>
        <v>10</v>
      </c>
      <c r="M4604" s="20">
        <f>IF(Tabelle1[[#This Row],[Etas 55°C]]=0,0,(Tabelle1[[#This Row],[Etas 35°C]]*0.8+Tabelle1[[#This Row],[Etas 55°C]]*0.2))*2.5</f>
        <v>4.9240000000000004</v>
      </c>
      <c r="N4604" s="21">
        <f>IF(-(Tabelle1[[#This Row],[80%/20% SCOP]]-5.5)/5.5=1,"n.a.",-(Tabelle1[[#This Row],[80%/20% SCOP]]-5.5)/5.5)</f>
        <v>0.10472727272727266</v>
      </c>
    </row>
    <row r="4605" spans="1:14" ht="20.100000000000001" customHeight="1" x14ac:dyDescent="0.25">
      <c r="A4605" s="24">
        <v>16014062</v>
      </c>
      <c r="B4605" s="15" t="s">
        <v>4677</v>
      </c>
      <c r="C4605" s="15" t="s">
        <v>4678</v>
      </c>
      <c r="D4605" s="16" t="s">
        <v>2</v>
      </c>
      <c r="E4605" s="17">
        <v>9.1999999999999993</v>
      </c>
      <c r="F4605" s="18">
        <v>2.048</v>
      </c>
      <c r="G4605" s="17">
        <v>7.7</v>
      </c>
      <c r="H4605" s="18">
        <v>1.357</v>
      </c>
      <c r="I4605" s="16" t="s">
        <v>40</v>
      </c>
      <c r="J4605" s="16" t="s">
        <v>15</v>
      </c>
      <c r="K4605" s="16" t="s">
        <v>25</v>
      </c>
      <c r="L4605" s="19">
        <f>IF(Tabelle1[[#This Row],[Heizleistung (55°C)]]=0,Tabelle1[[#This Row],[Heizleistung (35°C)]],(Tabelle1[[#This Row],[Heizleistung (35°C)]]+Tabelle1[[#This Row],[Heizleistung (55°C)]])/2)</f>
        <v>8.4499999999999993</v>
      </c>
      <c r="M4605" s="20">
        <f>IF(Tabelle1[[#This Row],[Etas 55°C]]=0,0,(Tabelle1[[#This Row],[Etas 35°C]]*0.8+Tabelle1[[#This Row],[Etas 55°C]]*0.2))*2.5</f>
        <v>4.7745000000000006</v>
      </c>
      <c r="N4605" s="21">
        <f>IF(-(Tabelle1[[#This Row],[80%/20% SCOP]]-5.5)/5.5=1,"n.a.",-(Tabelle1[[#This Row],[80%/20% SCOP]]-5.5)/5.5)</f>
        <v>0.13190909090909078</v>
      </c>
    </row>
    <row r="4606" spans="1:14" ht="20.100000000000001" customHeight="1" x14ac:dyDescent="0.25">
      <c r="A4606" s="24">
        <v>16011917</v>
      </c>
      <c r="B4606" s="15" t="s">
        <v>4677</v>
      </c>
      <c r="C4606" s="15" t="s">
        <v>4679</v>
      </c>
      <c r="D4606" s="16" t="s">
        <v>2</v>
      </c>
      <c r="E4606" s="17">
        <v>6.52</v>
      </c>
      <c r="F4606" s="18">
        <v>2.0179999999999998</v>
      </c>
      <c r="G4606" s="17">
        <v>6.36</v>
      </c>
      <c r="H4606" s="18">
        <v>1.407</v>
      </c>
      <c r="I4606" s="16" t="s">
        <v>40</v>
      </c>
      <c r="J4606" s="16" t="s">
        <v>4</v>
      </c>
      <c r="K4606" s="16" t="s">
        <v>15</v>
      </c>
      <c r="L4606" s="19">
        <f>IF(Tabelle1[[#This Row],[Heizleistung (55°C)]]=0,Tabelle1[[#This Row],[Heizleistung (35°C)]],(Tabelle1[[#This Row],[Heizleistung (35°C)]]+Tabelle1[[#This Row],[Heizleistung (55°C)]])/2)</f>
        <v>6.4399999999999995</v>
      </c>
      <c r="M4606" s="20">
        <f>IF(Tabelle1[[#This Row],[Etas 55°C]]=0,0,(Tabelle1[[#This Row],[Etas 35°C]]*0.8+Tabelle1[[#This Row],[Etas 55°C]]*0.2))*2.5</f>
        <v>4.7394999999999996</v>
      </c>
      <c r="N4606" s="21">
        <f>IF(-(Tabelle1[[#This Row],[80%/20% SCOP]]-5.5)/5.5=1,"n.a.",-(Tabelle1[[#This Row],[80%/20% SCOP]]-5.5)/5.5)</f>
        <v>0.13827272727272735</v>
      </c>
    </row>
    <row r="4607" spans="1:14" ht="20.100000000000001" customHeight="1" x14ac:dyDescent="0.25">
      <c r="A4607" s="24">
        <v>16011921</v>
      </c>
      <c r="B4607" s="15" t="s">
        <v>4677</v>
      </c>
      <c r="C4607" s="15" t="s">
        <v>4680</v>
      </c>
      <c r="D4607" s="16" t="s">
        <v>2</v>
      </c>
      <c r="E4607" s="17">
        <v>14.15</v>
      </c>
      <c r="F4607" s="18">
        <v>1.925</v>
      </c>
      <c r="G4607" s="17">
        <v>14.15</v>
      </c>
      <c r="H4607" s="18">
        <v>1.4179999999999999</v>
      </c>
      <c r="I4607" s="16" t="s">
        <v>40</v>
      </c>
      <c r="J4607" s="16" t="s">
        <v>4</v>
      </c>
      <c r="K4607" s="16" t="s">
        <v>15</v>
      </c>
      <c r="L4607" s="19">
        <f>IF(Tabelle1[[#This Row],[Heizleistung (55°C)]]=0,Tabelle1[[#This Row],[Heizleistung (35°C)]],(Tabelle1[[#This Row],[Heizleistung (35°C)]]+Tabelle1[[#This Row],[Heizleistung (55°C)]])/2)</f>
        <v>14.15</v>
      </c>
      <c r="M4607" s="20">
        <f>IF(Tabelle1[[#This Row],[Etas 55°C]]=0,0,(Tabelle1[[#This Row],[Etas 35°C]]*0.8+Tabelle1[[#This Row],[Etas 55°C]]*0.2))*2.5</f>
        <v>4.5590000000000002</v>
      </c>
      <c r="N4607" s="21">
        <f>IF(-(Tabelle1[[#This Row],[80%/20% SCOP]]-5.5)/5.5=1,"n.a.",-(Tabelle1[[#This Row],[80%/20% SCOP]]-5.5)/5.5)</f>
        <v>0.17109090909090907</v>
      </c>
    </row>
    <row r="4608" spans="1:14" ht="20.100000000000001" customHeight="1" x14ac:dyDescent="0.25">
      <c r="A4608" s="24">
        <v>16014052</v>
      </c>
      <c r="B4608" s="15" t="s">
        <v>4677</v>
      </c>
      <c r="C4608" s="15" t="s">
        <v>4681</v>
      </c>
      <c r="D4608" s="16" t="s">
        <v>2</v>
      </c>
      <c r="E4608" s="17">
        <v>9.1999999999999993</v>
      </c>
      <c r="F4608" s="18">
        <v>2.048</v>
      </c>
      <c r="G4608" s="17">
        <v>7.7</v>
      </c>
      <c r="H4608" s="18">
        <v>1.357</v>
      </c>
      <c r="I4608" s="16" t="s">
        <v>40</v>
      </c>
      <c r="J4608" s="16" t="s">
        <v>15</v>
      </c>
      <c r="K4608" s="16" t="s">
        <v>25</v>
      </c>
      <c r="L4608" s="19">
        <f>IF(Tabelle1[[#This Row],[Heizleistung (55°C)]]=0,Tabelle1[[#This Row],[Heizleistung (35°C)]],(Tabelle1[[#This Row],[Heizleistung (35°C)]]+Tabelle1[[#This Row],[Heizleistung (55°C)]])/2)</f>
        <v>8.4499999999999993</v>
      </c>
      <c r="M4608" s="20">
        <f>IF(Tabelle1[[#This Row],[Etas 55°C]]=0,0,(Tabelle1[[#This Row],[Etas 35°C]]*0.8+Tabelle1[[#This Row],[Etas 55°C]]*0.2))*2.5</f>
        <v>4.7745000000000006</v>
      </c>
      <c r="N4608" s="21">
        <f>IF(-(Tabelle1[[#This Row],[80%/20% SCOP]]-5.5)/5.5=1,"n.a.",-(Tabelle1[[#This Row],[80%/20% SCOP]]-5.5)/5.5)</f>
        <v>0.13190909090909078</v>
      </c>
    </row>
    <row r="4609" spans="1:14" ht="20.100000000000001" customHeight="1" x14ac:dyDescent="0.25">
      <c r="A4609" s="24">
        <v>16014057</v>
      </c>
      <c r="B4609" s="15" t="s">
        <v>4677</v>
      </c>
      <c r="C4609" s="15" t="s">
        <v>4682</v>
      </c>
      <c r="D4609" s="16" t="s">
        <v>2</v>
      </c>
      <c r="E4609" s="17">
        <v>13.7</v>
      </c>
      <c r="F4609" s="18">
        <v>1.8560000000000001</v>
      </c>
      <c r="G4609" s="17">
        <v>12.1</v>
      </c>
      <c r="H4609" s="18">
        <v>1.3560000000000001</v>
      </c>
      <c r="I4609" s="16" t="s">
        <v>40</v>
      </c>
      <c r="J4609" s="16" t="s">
        <v>15</v>
      </c>
      <c r="K4609" s="16" t="s">
        <v>25</v>
      </c>
      <c r="L4609" s="19">
        <f>IF(Tabelle1[[#This Row],[Heizleistung (55°C)]]=0,Tabelle1[[#This Row],[Heizleistung (35°C)]],(Tabelle1[[#This Row],[Heizleistung (35°C)]]+Tabelle1[[#This Row],[Heizleistung (55°C)]])/2)</f>
        <v>12.899999999999999</v>
      </c>
      <c r="M4609" s="20">
        <f>IF(Tabelle1[[#This Row],[Etas 55°C]]=0,0,(Tabelle1[[#This Row],[Etas 35°C]]*0.8+Tabelle1[[#This Row],[Etas 55°C]]*0.2))*2.5</f>
        <v>4.3900000000000006</v>
      </c>
      <c r="N4609" s="21">
        <f>IF(-(Tabelle1[[#This Row],[80%/20% SCOP]]-5.5)/5.5=1,"n.a.",-(Tabelle1[[#This Row],[80%/20% SCOP]]-5.5)/5.5)</f>
        <v>0.2018181818181817</v>
      </c>
    </row>
    <row r="4610" spans="1:14" ht="20.100000000000001" customHeight="1" x14ac:dyDescent="0.25">
      <c r="A4610" s="24">
        <v>16011923</v>
      </c>
      <c r="B4610" s="15" t="s">
        <v>4677</v>
      </c>
      <c r="C4610" s="15" t="s">
        <v>4683</v>
      </c>
      <c r="D4610" s="16" t="s">
        <v>2</v>
      </c>
      <c r="E4610" s="17">
        <v>12.3</v>
      </c>
      <c r="F4610" s="18">
        <v>2.0019999999999998</v>
      </c>
      <c r="G4610" s="17">
        <v>12.5</v>
      </c>
      <c r="H4610" s="18">
        <v>1.4159999999999999</v>
      </c>
      <c r="I4610" s="16" t="s">
        <v>40</v>
      </c>
      <c r="J4610" s="16" t="s">
        <v>4</v>
      </c>
      <c r="K4610" s="16" t="s">
        <v>15</v>
      </c>
      <c r="L4610" s="19">
        <f>IF(Tabelle1[[#This Row],[Heizleistung (55°C)]]=0,Tabelle1[[#This Row],[Heizleistung (35°C)]],(Tabelle1[[#This Row],[Heizleistung (35°C)]]+Tabelle1[[#This Row],[Heizleistung (55°C)]])/2)</f>
        <v>12.4</v>
      </c>
      <c r="M4610" s="20">
        <f>IF(Tabelle1[[#This Row],[Etas 55°C]]=0,0,(Tabelle1[[#This Row],[Etas 35°C]]*0.8+Tabelle1[[#This Row],[Etas 55°C]]*0.2))*2.5</f>
        <v>4.7119999999999997</v>
      </c>
      <c r="N4610" s="21">
        <f>IF(-(Tabelle1[[#This Row],[80%/20% SCOP]]-5.5)/5.5=1,"n.a.",-(Tabelle1[[#This Row],[80%/20% SCOP]]-5.5)/5.5)</f>
        <v>0.14327272727272733</v>
      </c>
    </row>
    <row r="4611" spans="1:14" ht="20.100000000000001" customHeight="1" x14ac:dyDescent="0.25">
      <c r="A4611" s="24">
        <v>16014058</v>
      </c>
      <c r="B4611" s="15" t="s">
        <v>4677</v>
      </c>
      <c r="C4611" s="15" t="s">
        <v>4684</v>
      </c>
      <c r="D4611" s="16" t="s">
        <v>2</v>
      </c>
      <c r="E4611" s="17">
        <v>15.2</v>
      </c>
      <c r="F4611" s="18">
        <v>1.8160000000000001</v>
      </c>
      <c r="G4611" s="17">
        <v>13</v>
      </c>
      <c r="H4611" s="18">
        <v>1.3320000000000001</v>
      </c>
      <c r="I4611" s="16" t="s">
        <v>40</v>
      </c>
      <c r="J4611" s="16" t="s">
        <v>15</v>
      </c>
      <c r="K4611" s="16" t="s">
        <v>25</v>
      </c>
      <c r="L4611" s="19">
        <f>IF(Tabelle1[[#This Row],[Heizleistung (55°C)]]=0,Tabelle1[[#This Row],[Heizleistung (35°C)]],(Tabelle1[[#This Row],[Heizleistung (35°C)]]+Tabelle1[[#This Row],[Heizleistung (55°C)]])/2)</f>
        <v>14.1</v>
      </c>
      <c r="M4611" s="20">
        <f>IF(Tabelle1[[#This Row],[Etas 55°C]]=0,0,(Tabelle1[[#This Row],[Etas 35°C]]*0.8+Tabelle1[[#This Row],[Etas 55°C]]*0.2))*2.5</f>
        <v>4.298</v>
      </c>
      <c r="N4611" s="21">
        <f>IF(-(Tabelle1[[#This Row],[80%/20% SCOP]]-5.5)/5.5=1,"n.a.",-(Tabelle1[[#This Row],[80%/20% SCOP]]-5.5)/5.5)</f>
        <v>0.21854545454545454</v>
      </c>
    </row>
    <row r="4612" spans="1:14" ht="20.100000000000001" customHeight="1" x14ac:dyDescent="0.25">
      <c r="A4612" s="24">
        <v>16014061</v>
      </c>
      <c r="B4612" s="15" t="s">
        <v>4677</v>
      </c>
      <c r="C4612" s="15" t="s">
        <v>4685</v>
      </c>
      <c r="D4612" s="16" t="s">
        <v>2</v>
      </c>
      <c r="E4612" s="17">
        <v>8.1</v>
      </c>
      <c r="F4612" s="18">
        <v>2.056</v>
      </c>
      <c r="G4612" s="17">
        <v>6.6</v>
      </c>
      <c r="H4612" s="18">
        <v>1.3160000000000001</v>
      </c>
      <c r="I4612" s="16" t="s">
        <v>40</v>
      </c>
      <c r="J4612" s="16" t="s">
        <v>15</v>
      </c>
      <c r="K4612" s="16" t="s">
        <v>25</v>
      </c>
      <c r="L4612" s="19">
        <f>IF(Tabelle1[[#This Row],[Heizleistung (55°C)]]=0,Tabelle1[[#This Row],[Heizleistung (35°C)]],(Tabelle1[[#This Row],[Heizleistung (35°C)]]+Tabelle1[[#This Row],[Heizleistung (55°C)]])/2)</f>
        <v>7.35</v>
      </c>
      <c r="M4612" s="20">
        <f>IF(Tabelle1[[#This Row],[Etas 55°C]]=0,0,(Tabelle1[[#This Row],[Etas 35°C]]*0.8+Tabelle1[[#This Row],[Etas 55°C]]*0.2))*2.5</f>
        <v>4.7700000000000005</v>
      </c>
      <c r="N4612" s="21">
        <f>IF(-(Tabelle1[[#This Row],[80%/20% SCOP]]-5.5)/5.5=1,"n.a.",-(Tabelle1[[#This Row],[80%/20% SCOP]]-5.5)/5.5)</f>
        <v>0.13272727272727264</v>
      </c>
    </row>
    <row r="4613" spans="1:14" ht="20.100000000000001" customHeight="1" x14ac:dyDescent="0.25">
      <c r="A4613" s="24">
        <v>16014049</v>
      </c>
      <c r="B4613" s="15" t="s">
        <v>4677</v>
      </c>
      <c r="C4613" s="15" t="s">
        <v>4686</v>
      </c>
      <c r="D4613" s="16" t="s">
        <v>2</v>
      </c>
      <c r="E4613" s="17">
        <v>5.5</v>
      </c>
      <c r="F4613" s="18">
        <v>1.91</v>
      </c>
      <c r="G4613" s="17">
        <v>4.4000000000000004</v>
      </c>
      <c r="H4613" s="18">
        <v>1.2949999999999999</v>
      </c>
      <c r="I4613" s="16" t="s">
        <v>40</v>
      </c>
      <c r="J4613" s="16" t="s">
        <v>15</v>
      </c>
      <c r="K4613" s="16" t="s">
        <v>25</v>
      </c>
      <c r="L4613" s="19">
        <f>IF(Tabelle1[[#This Row],[Heizleistung (55°C)]]=0,Tabelle1[[#This Row],[Heizleistung (35°C)]],(Tabelle1[[#This Row],[Heizleistung (35°C)]]+Tabelle1[[#This Row],[Heizleistung (55°C)]])/2)</f>
        <v>4.95</v>
      </c>
      <c r="M4613" s="20">
        <f>IF(Tabelle1[[#This Row],[Etas 55°C]]=0,0,(Tabelle1[[#This Row],[Etas 35°C]]*0.8+Tabelle1[[#This Row],[Etas 55°C]]*0.2))*2.5</f>
        <v>4.4674999999999994</v>
      </c>
      <c r="N4613" s="21">
        <f>IF(-(Tabelle1[[#This Row],[80%/20% SCOP]]-5.5)/5.5=1,"n.a.",-(Tabelle1[[#This Row],[80%/20% SCOP]]-5.5)/5.5)</f>
        <v>0.18772727272727285</v>
      </c>
    </row>
    <row r="4614" spans="1:14" ht="20.100000000000001" customHeight="1" x14ac:dyDescent="0.25">
      <c r="A4614" s="24">
        <v>16014070</v>
      </c>
      <c r="B4614" s="15" t="s">
        <v>4677</v>
      </c>
      <c r="C4614" s="15" t="s">
        <v>4687</v>
      </c>
      <c r="D4614" s="16" t="s">
        <v>2</v>
      </c>
      <c r="E4614" s="17">
        <v>6.8</v>
      </c>
      <c r="F4614" s="18">
        <v>1.95</v>
      </c>
      <c r="G4614" s="17">
        <v>5.7</v>
      </c>
      <c r="H4614" s="18">
        <v>1.379</v>
      </c>
      <c r="I4614" s="16" t="s">
        <v>40</v>
      </c>
      <c r="J4614" s="16" t="s">
        <v>15</v>
      </c>
      <c r="K4614" s="16" t="s">
        <v>25</v>
      </c>
      <c r="L4614" s="19">
        <f>IF(Tabelle1[[#This Row],[Heizleistung (55°C)]]=0,Tabelle1[[#This Row],[Heizleistung (35°C)]],(Tabelle1[[#This Row],[Heizleistung (35°C)]]+Tabelle1[[#This Row],[Heizleistung (55°C)]])/2)</f>
        <v>6.25</v>
      </c>
      <c r="M4614" s="20">
        <f>IF(Tabelle1[[#This Row],[Etas 55°C]]=0,0,(Tabelle1[[#This Row],[Etas 35°C]]*0.8+Tabelle1[[#This Row],[Etas 55°C]]*0.2))*2.5</f>
        <v>4.5895000000000001</v>
      </c>
      <c r="N4614" s="21">
        <f>IF(-(Tabelle1[[#This Row],[80%/20% SCOP]]-5.5)/5.5=1,"n.a.",-(Tabelle1[[#This Row],[80%/20% SCOP]]-5.5)/5.5)</f>
        <v>0.16554545454545452</v>
      </c>
    </row>
    <row r="4615" spans="1:14" ht="20.100000000000001" customHeight="1" x14ac:dyDescent="0.25">
      <c r="A4615" s="24">
        <v>16014069</v>
      </c>
      <c r="B4615" s="15" t="s">
        <v>4677</v>
      </c>
      <c r="C4615" s="15" t="s">
        <v>4688</v>
      </c>
      <c r="D4615" s="16" t="s">
        <v>2</v>
      </c>
      <c r="E4615" s="17">
        <v>5.5</v>
      </c>
      <c r="F4615" s="18">
        <v>1.91</v>
      </c>
      <c r="G4615" s="17">
        <v>4.4000000000000004</v>
      </c>
      <c r="H4615" s="18">
        <v>1.2949999999999999</v>
      </c>
      <c r="I4615" s="16" t="s">
        <v>40</v>
      </c>
      <c r="J4615" s="16" t="s">
        <v>15</v>
      </c>
      <c r="K4615" s="16" t="s">
        <v>25</v>
      </c>
      <c r="L4615" s="19">
        <f>IF(Tabelle1[[#This Row],[Heizleistung (55°C)]]=0,Tabelle1[[#This Row],[Heizleistung (35°C)]],(Tabelle1[[#This Row],[Heizleistung (35°C)]]+Tabelle1[[#This Row],[Heizleistung (55°C)]])/2)</f>
        <v>4.95</v>
      </c>
      <c r="M4615" s="20">
        <f>IF(Tabelle1[[#This Row],[Etas 55°C]]=0,0,(Tabelle1[[#This Row],[Etas 35°C]]*0.8+Tabelle1[[#This Row],[Etas 55°C]]*0.2))*2.5</f>
        <v>4.4674999999999994</v>
      </c>
      <c r="N4615" s="21">
        <f>IF(-(Tabelle1[[#This Row],[80%/20% SCOP]]-5.5)/5.5=1,"n.a.",-(Tabelle1[[#This Row],[80%/20% SCOP]]-5.5)/5.5)</f>
        <v>0.18772727272727285</v>
      </c>
    </row>
    <row r="4616" spans="1:14" ht="20.100000000000001" customHeight="1" x14ac:dyDescent="0.25">
      <c r="A4616" s="24">
        <v>16014040</v>
      </c>
      <c r="B4616" s="15" t="s">
        <v>4677</v>
      </c>
      <c r="C4616" s="15" t="s">
        <v>4689</v>
      </c>
      <c r="D4616" s="16" t="s">
        <v>2</v>
      </c>
      <c r="E4616" s="17">
        <v>6.8</v>
      </c>
      <c r="F4616" s="18">
        <v>1.95</v>
      </c>
      <c r="G4616" s="17">
        <v>5.7</v>
      </c>
      <c r="H4616" s="18">
        <v>1.379</v>
      </c>
      <c r="I4616" s="16" t="s">
        <v>40</v>
      </c>
      <c r="J4616" s="16" t="s">
        <v>15</v>
      </c>
      <c r="K4616" s="16" t="s">
        <v>25</v>
      </c>
      <c r="L4616" s="19">
        <f>IF(Tabelle1[[#This Row],[Heizleistung (55°C)]]=0,Tabelle1[[#This Row],[Heizleistung (35°C)]],(Tabelle1[[#This Row],[Heizleistung (35°C)]]+Tabelle1[[#This Row],[Heizleistung (55°C)]])/2)</f>
        <v>6.25</v>
      </c>
      <c r="M4616" s="20">
        <f>IF(Tabelle1[[#This Row],[Etas 55°C]]=0,0,(Tabelle1[[#This Row],[Etas 35°C]]*0.8+Tabelle1[[#This Row],[Etas 55°C]]*0.2))*2.5</f>
        <v>4.5895000000000001</v>
      </c>
      <c r="N4616" s="21">
        <f>IF(-(Tabelle1[[#This Row],[80%/20% SCOP]]-5.5)/5.5=1,"n.a.",-(Tabelle1[[#This Row],[80%/20% SCOP]]-5.5)/5.5)</f>
        <v>0.16554545454545452</v>
      </c>
    </row>
    <row r="4617" spans="1:14" ht="20.100000000000001" customHeight="1" x14ac:dyDescent="0.25">
      <c r="A4617" s="24">
        <v>16014044</v>
      </c>
      <c r="B4617" s="15" t="s">
        <v>4677</v>
      </c>
      <c r="C4617" s="15" t="s">
        <v>4690</v>
      </c>
      <c r="D4617" s="16" t="s">
        <v>2</v>
      </c>
      <c r="E4617" s="17">
        <v>13.7</v>
      </c>
      <c r="F4617" s="18">
        <v>1.857</v>
      </c>
      <c r="G4617" s="17">
        <v>12.1</v>
      </c>
      <c r="H4617" s="18">
        <v>1.3560000000000001</v>
      </c>
      <c r="I4617" s="16" t="s">
        <v>40</v>
      </c>
      <c r="J4617" s="16" t="s">
        <v>15</v>
      </c>
      <c r="K4617" s="16" t="s">
        <v>25</v>
      </c>
      <c r="L4617" s="19">
        <f>IF(Tabelle1[[#This Row],[Heizleistung (55°C)]]=0,Tabelle1[[#This Row],[Heizleistung (35°C)]],(Tabelle1[[#This Row],[Heizleistung (35°C)]]+Tabelle1[[#This Row],[Heizleistung (55°C)]])/2)</f>
        <v>12.899999999999999</v>
      </c>
      <c r="M4617" s="20">
        <f>IF(Tabelle1[[#This Row],[Etas 55°C]]=0,0,(Tabelle1[[#This Row],[Etas 35°C]]*0.8+Tabelle1[[#This Row],[Etas 55°C]]*0.2))*2.5</f>
        <v>4.3920000000000003</v>
      </c>
      <c r="N4617" s="21">
        <f>IF(-(Tabelle1[[#This Row],[80%/20% SCOP]]-5.5)/5.5=1,"n.a.",-(Tabelle1[[#This Row],[80%/20% SCOP]]-5.5)/5.5)</f>
        <v>0.20145454545454539</v>
      </c>
    </row>
    <row r="4618" spans="1:14" ht="20.100000000000001" customHeight="1" x14ac:dyDescent="0.25">
      <c r="A4618" s="24">
        <v>16014033</v>
      </c>
      <c r="B4618" s="15" t="s">
        <v>4677</v>
      </c>
      <c r="C4618" s="15" t="s">
        <v>4691</v>
      </c>
      <c r="D4618" s="16" t="s">
        <v>2</v>
      </c>
      <c r="E4618" s="17">
        <v>12</v>
      </c>
      <c r="F4618" s="18">
        <v>1.8939999999999999</v>
      </c>
      <c r="G4618" s="17">
        <v>11.6</v>
      </c>
      <c r="H4618" s="18">
        <v>1.351</v>
      </c>
      <c r="I4618" s="16" t="s">
        <v>40</v>
      </c>
      <c r="J4618" s="16" t="s">
        <v>15</v>
      </c>
      <c r="K4618" s="16" t="s">
        <v>25</v>
      </c>
      <c r="L4618" s="19">
        <f>IF(Tabelle1[[#This Row],[Heizleistung (55°C)]]=0,Tabelle1[[#This Row],[Heizleistung (35°C)]],(Tabelle1[[#This Row],[Heizleistung (35°C)]]+Tabelle1[[#This Row],[Heizleistung (55°C)]])/2)</f>
        <v>11.8</v>
      </c>
      <c r="M4618" s="20">
        <f>IF(Tabelle1[[#This Row],[Etas 55°C]]=0,0,(Tabelle1[[#This Row],[Etas 35°C]]*0.8+Tabelle1[[#This Row],[Etas 55°C]]*0.2))*2.5</f>
        <v>4.4634999999999998</v>
      </c>
      <c r="N4618" s="21">
        <f>IF(-(Tabelle1[[#This Row],[80%/20% SCOP]]-5.5)/5.5=1,"n.a.",-(Tabelle1[[#This Row],[80%/20% SCOP]]-5.5)/5.5)</f>
        <v>0.18845454545454549</v>
      </c>
    </row>
    <row r="4619" spans="1:14" ht="20.100000000000001" customHeight="1" x14ac:dyDescent="0.25">
      <c r="A4619" s="24">
        <v>16014039</v>
      </c>
      <c r="B4619" s="15" t="s">
        <v>4677</v>
      </c>
      <c r="C4619" s="15" t="s">
        <v>4692</v>
      </c>
      <c r="D4619" s="16" t="s">
        <v>2</v>
      </c>
      <c r="E4619" s="17">
        <v>5.5</v>
      </c>
      <c r="F4619" s="18">
        <v>1.91</v>
      </c>
      <c r="G4619" s="17">
        <v>4.4000000000000004</v>
      </c>
      <c r="H4619" s="18">
        <v>1.2949999999999999</v>
      </c>
      <c r="I4619" s="16" t="s">
        <v>40</v>
      </c>
      <c r="J4619" s="16" t="s">
        <v>15</v>
      </c>
      <c r="K4619" s="16" t="s">
        <v>25</v>
      </c>
      <c r="L4619" s="19">
        <f>IF(Tabelle1[[#This Row],[Heizleistung (55°C)]]=0,Tabelle1[[#This Row],[Heizleistung (35°C)]],(Tabelle1[[#This Row],[Heizleistung (35°C)]]+Tabelle1[[#This Row],[Heizleistung (55°C)]])/2)</f>
        <v>4.95</v>
      </c>
      <c r="M4619" s="20">
        <f>IF(Tabelle1[[#This Row],[Etas 55°C]]=0,0,(Tabelle1[[#This Row],[Etas 35°C]]*0.8+Tabelle1[[#This Row],[Etas 55°C]]*0.2))*2.5</f>
        <v>4.4674999999999994</v>
      </c>
      <c r="N4619" s="21">
        <f>IF(-(Tabelle1[[#This Row],[80%/20% SCOP]]-5.5)/5.5=1,"n.a.",-(Tabelle1[[#This Row],[80%/20% SCOP]]-5.5)/5.5)</f>
        <v>0.18772727272727285</v>
      </c>
    </row>
    <row r="4620" spans="1:14" ht="20.100000000000001" customHeight="1" x14ac:dyDescent="0.25">
      <c r="A4620" s="24">
        <v>16014067</v>
      </c>
      <c r="B4620" s="15" t="s">
        <v>4677</v>
      </c>
      <c r="C4620" s="15" t="s">
        <v>4693</v>
      </c>
      <c r="D4620" s="16" t="s">
        <v>2</v>
      </c>
      <c r="E4620" s="17">
        <v>13.7</v>
      </c>
      <c r="F4620" s="18">
        <v>1.8560000000000001</v>
      </c>
      <c r="G4620" s="17">
        <v>12.1</v>
      </c>
      <c r="H4620" s="18">
        <v>1.3560000000000001</v>
      </c>
      <c r="I4620" s="16" t="s">
        <v>40</v>
      </c>
      <c r="J4620" s="16" t="s">
        <v>15</v>
      </c>
      <c r="K4620" s="16" t="s">
        <v>25</v>
      </c>
      <c r="L4620" s="19">
        <f>IF(Tabelle1[[#This Row],[Heizleistung (55°C)]]=0,Tabelle1[[#This Row],[Heizleistung (35°C)]],(Tabelle1[[#This Row],[Heizleistung (35°C)]]+Tabelle1[[#This Row],[Heizleistung (55°C)]])/2)</f>
        <v>12.899999999999999</v>
      </c>
      <c r="M4620" s="20">
        <f>IF(Tabelle1[[#This Row],[Etas 55°C]]=0,0,(Tabelle1[[#This Row],[Etas 35°C]]*0.8+Tabelle1[[#This Row],[Etas 55°C]]*0.2))*2.5</f>
        <v>4.3900000000000006</v>
      </c>
      <c r="N4620" s="21">
        <f>IF(-(Tabelle1[[#This Row],[80%/20% SCOP]]-5.5)/5.5=1,"n.a.",-(Tabelle1[[#This Row],[80%/20% SCOP]]-5.5)/5.5)</f>
        <v>0.2018181818181817</v>
      </c>
    </row>
    <row r="4621" spans="1:14" ht="20.100000000000001" customHeight="1" x14ac:dyDescent="0.25">
      <c r="A4621" s="24">
        <v>16014036</v>
      </c>
      <c r="B4621" s="15" t="s">
        <v>4677</v>
      </c>
      <c r="C4621" s="15" t="s">
        <v>4694</v>
      </c>
      <c r="D4621" s="16" t="s">
        <v>2</v>
      </c>
      <c r="E4621" s="17">
        <v>12</v>
      </c>
      <c r="F4621" s="18">
        <v>1.893</v>
      </c>
      <c r="G4621" s="17">
        <v>11.6</v>
      </c>
      <c r="H4621" s="18">
        <v>1.351</v>
      </c>
      <c r="I4621" s="16" t="s">
        <v>40</v>
      </c>
      <c r="J4621" s="16" t="s">
        <v>15</v>
      </c>
      <c r="K4621" s="16" t="s">
        <v>25</v>
      </c>
      <c r="L4621" s="19">
        <f>IF(Tabelle1[[#This Row],[Heizleistung (55°C)]]=0,Tabelle1[[#This Row],[Heizleistung (35°C)]],(Tabelle1[[#This Row],[Heizleistung (35°C)]]+Tabelle1[[#This Row],[Heizleistung (55°C)]])/2)</f>
        <v>11.8</v>
      </c>
      <c r="M4621" s="20">
        <f>IF(Tabelle1[[#This Row],[Etas 55°C]]=0,0,(Tabelle1[[#This Row],[Etas 35°C]]*0.8+Tabelle1[[#This Row],[Etas 55°C]]*0.2))*2.5</f>
        <v>4.4615000000000009</v>
      </c>
      <c r="N4621" s="21">
        <f>IF(-(Tabelle1[[#This Row],[80%/20% SCOP]]-5.5)/5.5=1,"n.a.",-(Tabelle1[[#This Row],[80%/20% SCOP]]-5.5)/5.5)</f>
        <v>0.18881818181818166</v>
      </c>
    </row>
    <row r="4622" spans="1:14" ht="20.100000000000001" customHeight="1" x14ac:dyDescent="0.25">
      <c r="A4622" s="24">
        <v>16014046</v>
      </c>
      <c r="B4622" s="15" t="s">
        <v>4677</v>
      </c>
      <c r="C4622" s="15" t="s">
        <v>4695</v>
      </c>
      <c r="D4622" s="16" t="s">
        <v>2</v>
      </c>
      <c r="E4622" s="17">
        <v>12</v>
      </c>
      <c r="F4622" s="18">
        <v>1.893</v>
      </c>
      <c r="G4622" s="17">
        <v>11.6</v>
      </c>
      <c r="H4622" s="18">
        <v>1.351</v>
      </c>
      <c r="I4622" s="16" t="s">
        <v>40</v>
      </c>
      <c r="J4622" s="16" t="s">
        <v>15</v>
      </c>
      <c r="K4622" s="16" t="s">
        <v>25</v>
      </c>
      <c r="L4622" s="19">
        <f>IF(Tabelle1[[#This Row],[Heizleistung (55°C)]]=0,Tabelle1[[#This Row],[Heizleistung (35°C)]],(Tabelle1[[#This Row],[Heizleistung (35°C)]]+Tabelle1[[#This Row],[Heizleistung (55°C)]])/2)</f>
        <v>11.8</v>
      </c>
      <c r="M4622" s="20">
        <f>IF(Tabelle1[[#This Row],[Etas 55°C]]=0,0,(Tabelle1[[#This Row],[Etas 35°C]]*0.8+Tabelle1[[#This Row],[Etas 55°C]]*0.2))*2.5</f>
        <v>4.4615000000000009</v>
      </c>
      <c r="N4622" s="21">
        <f>IF(-(Tabelle1[[#This Row],[80%/20% SCOP]]-5.5)/5.5=1,"n.a.",-(Tabelle1[[#This Row],[80%/20% SCOP]]-5.5)/5.5)</f>
        <v>0.18881818181818166</v>
      </c>
    </row>
    <row r="4623" spans="1:14" ht="20.100000000000001" customHeight="1" x14ac:dyDescent="0.25">
      <c r="A4623" s="24">
        <v>16011918</v>
      </c>
      <c r="B4623" s="15" t="s">
        <v>4677</v>
      </c>
      <c r="C4623" s="15" t="s">
        <v>4696</v>
      </c>
      <c r="D4623" s="16" t="s">
        <v>2</v>
      </c>
      <c r="E4623" s="17">
        <v>7.9</v>
      </c>
      <c r="F4623" s="18">
        <v>2.04</v>
      </c>
      <c r="G4623" s="17">
        <v>7.25</v>
      </c>
      <c r="H4623" s="18">
        <v>1.4359999999999999</v>
      </c>
      <c r="I4623" s="16" t="s">
        <v>40</v>
      </c>
      <c r="J4623" s="16" t="s">
        <v>4</v>
      </c>
      <c r="K4623" s="16" t="s">
        <v>15</v>
      </c>
      <c r="L4623" s="19">
        <f>IF(Tabelle1[[#This Row],[Heizleistung (55°C)]]=0,Tabelle1[[#This Row],[Heizleistung (35°C)]],(Tabelle1[[#This Row],[Heizleistung (35°C)]]+Tabelle1[[#This Row],[Heizleistung (55°C)]])/2)</f>
        <v>7.5750000000000002</v>
      </c>
      <c r="M4623" s="20">
        <f>IF(Tabelle1[[#This Row],[Etas 55°C]]=0,0,(Tabelle1[[#This Row],[Etas 35°C]]*0.8+Tabelle1[[#This Row],[Etas 55°C]]*0.2))*2.5</f>
        <v>4.798</v>
      </c>
      <c r="N4623" s="21">
        <f>IF(-(Tabelle1[[#This Row],[80%/20% SCOP]]-5.5)/5.5=1,"n.a.",-(Tabelle1[[#This Row],[80%/20% SCOP]]-5.5)/5.5)</f>
        <v>0.12763636363636363</v>
      </c>
    </row>
    <row r="4624" spans="1:14" ht="20.100000000000001" customHeight="1" x14ac:dyDescent="0.25">
      <c r="A4624" s="24">
        <v>16014043</v>
      </c>
      <c r="B4624" s="15" t="s">
        <v>4677</v>
      </c>
      <c r="C4624" s="15" t="s">
        <v>4697</v>
      </c>
      <c r="D4624" s="16" t="s">
        <v>2</v>
      </c>
      <c r="E4624" s="17">
        <v>12</v>
      </c>
      <c r="F4624" s="18">
        <v>1.8939999999999999</v>
      </c>
      <c r="G4624" s="17">
        <v>11.6</v>
      </c>
      <c r="H4624" s="18">
        <v>1.351</v>
      </c>
      <c r="I4624" s="16" t="s">
        <v>40</v>
      </c>
      <c r="J4624" s="16" t="s">
        <v>15</v>
      </c>
      <c r="K4624" s="16" t="s">
        <v>25</v>
      </c>
      <c r="L4624" s="19">
        <f>IF(Tabelle1[[#This Row],[Heizleistung (55°C)]]=0,Tabelle1[[#This Row],[Heizleistung (35°C)]],(Tabelle1[[#This Row],[Heizleistung (35°C)]]+Tabelle1[[#This Row],[Heizleistung (55°C)]])/2)</f>
        <v>11.8</v>
      </c>
      <c r="M4624" s="20">
        <f>IF(Tabelle1[[#This Row],[Etas 55°C]]=0,0,(Tabelle1[[#This Row],[Etas 35°C]]*0.8+Tabelle1[[#This Row],[Etas 55°C]]*0.2))*2.5</f>
        <v>4.4634999999999998</v>
      </c>
      <c r="N4624" s="21">
        <f>IF(-(Tabelle1[[#This Row],[80%/20% SCOP]]-5.5)/5.5=1,"n.a.",-(Tabelle1[[#This Row],[80%/20% SCOP]]-5.5)/5.5)</f>
        <v>0.18845454545454549</v>
      </c>
    </row>
    <row r="4625" spans="1:14" ht="20.100000000000001" customHeight="1" x14ac:dyDescent="0.25">
      <c r="A4625" s="24">
        <v>16014041</v>
      </c>
      <c r="B4625" s="15" t="s">
        <v>4677</v>
      </c>
      <c r="C4625" s="15" t="s">
        <v>4698</v>
      </c>
      <c r="D4625" s="16" t="s">
        <v>2</v>
      </c>
      <c r="E4625" s="17">
        <v>8.1</v>
      </c>
      <c r="F4625" s="18">
        <v>2.056</v>
      </c>
      <c r="G4625" s="17">
        <v>6.6</v>
      </c>
      <c r="H4625" s="18">
        <v>1.3160000000000001</v>
      </c>
      <c r="I4625" s="16" t="s">
        <v>40</v>
      </c>
      <c r="J4625" s="16" t="s">
        <v>15</v>
      </c>
      <c r="K4625" s="16" t="s">
        <v>25</v>
      </c>
      <c r="L4625" s="19">
        <f>IF(Tabelle1[[#This Row],[Heizleistung (55°C)]]=0,Tabelle1[[#This Row],[Heizleistung (35°C)]],(Tabelle1[[#This Row],[Heizleistung (35°C)]]+Tabelle1[[#This Row],[Heizleistung (55°C)]])/2)</f>
        <v>7.35</v>
      </c>
      <c r="M4625" s="20">
        <f>IF(Tabelle1[[#This Row],[Etas 55°C]]=0,0,(Tabelle1[[#This Row],[Etas 35°C]]*0.8+Tabelle1[[#This Row],[Etas 55°C]]*0.2))*2.5</f>
        <v>4.7700000000000005</v>
      </c>
      <c r="N4625" s="21">
        <f>IF(-(Tabelle1[[#This Row],[80%/20% SCOP]]-5.5)/5.5=1,"n.a.",-(Tabelle1[[#This Row],[80%/20% SCOP]]-5.5)/5.5)</f>
        <v>0.13272727272727264</v>
      </c>
    </row>
    <row r="4626" spans="1:14" ht="20.100000000000001" customHeight="1" x14ac:dyDescent="0.25">
      <c r="A4626" s="24">
        <v>16014035</v>
      </c>
      <c r="B4626" s="15" t="s">
        <v>4677</v>
      </c>
      <c r="C4626" s="15" t="s">
        <v>4699</v>
      </c>
      <c r="D4626" s="16" t="s">
        <v>2</v>
      </c>
      <c r="E4626" s="17">
        <v>15.2</v>
      </c>
      <c r="F4626" s="18">
        <v>1.8169999999999999</v>
      </c>
      <c r="G4626" s="17">
        <v>13</v>
      </c>
      <c r="H4626" s="18">
        <v>1.333</v>
      </c>
      <c r="I4626" s="16" t="s">
        <v>40</v>
      </c>
      <c r="J4626" s="16" t="s">
        <v>15</v>
      </c>
      <c r="K4626" s="16" t="s">
        <v>25</v>
      </c>
      <c r="L4626" s="19">
        <f>IF(Tabelle1[[#This Row],[Heizleistung (55°C)]]=0,Tabelle1[[#This Row],[Heizleistung (35°C)]],(Tabelle1[[#This Row],[Heizleistung (35°C)]]+Tabelle1[[#This Row],[Heizleistung (55°C)]])/2)</f>
        <v>14.1</v>
      </c>
      <c r="M4626" s="20">
        <f>IF(Tabelle1[[#This Row],[Etas 55°C]]=0,0,(Tabelle1[[#This Row],[Etas 35°C]]*0.8+Tabelle1[[#This Row],[Etas 55°C]]*0.2))*2.5</f>
        <v>4.3004999999999995</v>
      </c>
      <c r="N4626" s="21">
        <f>IF(-(Tabelle1[[#This Row],[80%/20% SCOP]]-5.5)/5.5=1,"n.a.",-(Tabelle1[[#This Row],[80%/20% SCOP]]-5.5)/5.5)</f>
        <v>0.21809090909090917</v>
      </c>
    </row>
    <row r="4627" spans="1:14" ht="20.100000000000001" customHeight="1" x14ac:dyDescent="0.25">
      <c r="A4627" s="24">
        <v>16014038</v>
      </c>
      <c r="B4627" s="15" t="s">
        <v>4677</v>
      </c>
      <c r="C4627" s="15" t="s">
        <v>4700</v>
      </c>
      <c r="D4627" s="16" t="s">
        <v>2</v>
      </c>
      <c r="E4627" s="17">
        <v>15.2</v>
      </c>
      <c r="F4627" s="18">
        <v>1.8160000000000001</v>
      </c>
      <c r="G4627" s="17">
        <v>13</v>
      </c>
      <c r="H4627" s="18">
        <v>1.3320000000000001</v>
      </c>
      <c r="I4627" s="16" t="s">
        <v>40</v>
      </c>
      <c r="J4627" s="16" t="s">
        <v>15</v>
      </c>
      <c r="K4627" s="16" t="s">
        <v>25</v>
      </c>
      <c r="L4627" s="19">
        <f>IF(Tabelle1[[#This Row],[Heizleistung (55°C)]]=0,Tabelle1[[#This Row],[Heizleistung (35°C)]],(Tabelle1[[#This Row],[Heizleistung (35°C)]]+Tabelle1[[#This Row],[Heizleistung (55°C)]])/2)</f>
        <v>14.1</v>
      </c>
      <c r="M4627" s="20">
        <f>IF(Tabelle1[[#This Row],[Etas 55°C]]=0,0,(Tabelle1[[#This Row],[Etas 35°C]]*0.8+Tabelle1[[#This Row],[Etas 55°C]]*0.2))*2.5</f>
        <v>4.298</v>
      </c>
      <c r="N4627" s="21">
        <f>IF(-(Tabelle1[[#This Row],[80%/20% SCOP]]-5.5)/5.5=1,"n.a.",-(Tabelle1[[#This Row],[80%/20% SCOP]]-5.5)/5.5)</f>
        <v>0.21854545454545454</v>
      </c>
    </row>
    <row r="4628" spans="1:14" ht="20.100000000000001" customHeight="1" x14ac:dyDescent="0.25">
      <c r="A4628" s="24">
        <v>16014048</v>
      </c>
      <c r="B4628" s="15" t="s">
        <v>4677</v>
      </c>
      <c r="C4628" s="15" t="s">
        <v>4701</v>
      </c>
      <c r="D4628" s="16" t="s">
        <v>2</v>
      </c>
      <c r="E4628" s="17">
        <v>15.2</v>
      </c>
      <c r="F4628" s="18">
        <v>1.8160000000000001</v>
      </c>
      <c r="G4628" s="17">
        <v>13</v>
      </c>
      <c r="H4628" s="18">
        <v>1.3320000000000001</v>
      </c>
      <c r="I4628" s="16" t="s">
        <v>40</v>
      </c>
      <c r="J4628" s="16" t="s">
        <v>15</v>
      </c>
      <c r="K4628" s="16" t="s">
        <v>25</v>
      </c>
      <c r="L4628" s="19">
        <f>IF(Tabelle1[[#This Row],[Heizleistung (55°C)]]=0,Tabelle1[[#This Row],[Heizleistung (35°C)]],(Tabelle1[[#This Row],[Heizleistung (35°C)]]+Tabelle1[[#This Row],[Heizleistung (55°C)]])/2)</f>
        <v>14.1</v>
      </c>
      <c r="M4628" s="20">
        <f>IF(Tabelle1[[#This Row],[Etas 55°C]]=0,0,(Tabelle1[[#This Row],[Etas 35°C]]*0.8+Tabelle1[[#This Row],[Etas 55°C]]*0.2))*2.5</f>
        <v>4.298</v>
      </c>
      <c r="N4628" s="21">
        <f>IF(-(Tabelle1[[#This Row],[80%/20% SCOP]]-5.5)/5.5=1,"n.a.",-(Tabelle1[[#This Row],[80%/20% SCOP]]-5.5)/5.5)</f>
        <v>0.21854545454545454</v>
      </c>
    </row>
    <row r="4629" spans="1:14" ht="20.100000000000001" customHeight="1" x14ac:dyDescent="0.25">
      <c r="A4629" s="24">
        <v>16014047</v>
      </c>
      <c r="B4629" s="15" t="s">
        <v>4677</v>
      </c>
      <c r="C4629" s="15" t="s">
        <v>4702</v>
      </c>
      <c r="D4629" s="16" t="s">
        <v>2</v>
      </c>
      <c r="E4629" s="17">
        <v>13.7</v>
      </c>
      <c r="F4629" s="18">
        <v>1.8560000000000001</v>
      </c>
      <c r="G4629" s="17">
        <v>12.1</v>
      </c>
      <c r="H4629" s="18">
        <v>1.3560000000000001</v>
      </c>
      <c r="I4629" s="16" t="s">
        <v>40</v>
      </c>
      <c r="J4629" s="16" t="s">
        <v>15</v>
      </c>
      <c r="K4629" s="16" t="s">
        <v>25</v>
      </c>
      <c r="L4629" s="19">
        <f>IF(Tabelle1[[#This Row],[Heizleistung (55°C)]]=0,Tabelle1[[#This Row],[Heizleistung (35°C)]],(Tabelle1[[#This Row],[Heizleistung (35°C)]]+Tabelle1[[#This Row],[Heizleistung (55°C)]])/2)</f>
        <v>12.899999999999999</v>
      </c>
      <c r="M4629" s="20">
        <f>IF(Tabelle1[[#This Row],[Etas 55°C]]=0,0,(Tabelle1[[#This Row],[Etas 35°C]]*0.8+Tabelle1[[#This Row],[Etas 55°C]]*0.2))*2.5</f>
        <v>4.3900000000000006</v>
      </c>
      <c r="N4629" s="21">
        <f>IF(-(Tabelle1[[#This Row],[80%/20% SCOP]]-5.5)/5.5=1,"n.a.",-(Tabelle1[[#This Row],[80%/20% SCOP]]-5.5)/5.5)</f>
        <v>0.2018181818181817</v>
      </c>
    </row>
    <row r="4630" spans="1:14" ht="20.100000000000001" customHeight="1" x14ac:dyDescent="0.25">
      <c r="A4630" s="24">
        <v>16014053</v>
      </c>
      <c r="B4630" s="15" t="s">
        <v>4677</v>
      </c>
      <c r="C4630" s="15" t="s">
        <v>4703</v>
      </c>
      <c r="D4630" s="16" t="s">
        <v>2</v>
      </c>
      <c r="E4630" s="17">
        <v>12</v>
      </c>
      <c r="F4630" s="18">
        <v>1.8939999999999999</v>
      </c>
      <c r="G4630" s="17">
        <v>11.6</v>
      </c>
      <c r="H4630" s="18">
        <v>1.351</v>
      </c>
      <c r="I4630" s="16" t="s">
        <v>40</v>
      </c>
      <c r="J4630" s="16" t="s">
        <v>15</v>
      </c>
      <c r="K4630" s="16" t="s">
        <v>25</v>
      </c>
      <c r="L4630" s="19">
        <f>IF(Tabelle1[[#This Row],[Heizleistung (55°C)]]=0,Tabelle1[[#This Row],[Heizleistung (35°C)]],(Tabelle1[[#This Row],[Heizleistung (35°C)]]+Tabelle1[[#This Row],[Heizleistung (55°C)]])/2)</f>
        <v>11.8</v>
      </c>
      <c r="M4630" s="20">
        <f>IF(Tabelle1[[#This Row],[Etas 55°C]]=0,0,(Tabelle1[[#This Row],[Etas 35°C]]*0.8+Tabelle1[[#This Row],[Etas 55°C]]*0.2))*2.5</f>
        <v>4.4634999999999998</v>
      </c>
      <c r="N4630" s="21">
        <f>IF(-(Tabelle1[[#This Row],[80%/20% SCOP]]-5.5)/5.5=1,"n.a.",-(Tabelle1[[#This Row],[80%/20% SCOP]]-5.5)/5.5)</f>
        <v>0.18845454545454549</v>
      </c>
    </row>
    <row r="4631" spans="1:14" ht="20.100000000000001" customHeight="1" x14ac:dyDescent="0.25">
      <c r="A4631" s="24">
        <v>16014059</v>
      </c>
      <c r="B4631" s="15" t="s">
        <v>4677</v>
      </c>
      <c r="C4631" s="15" t="s">
        <v>4704</v>
      </c>
      <c r="D4631" s="16" t="s">
        <v>2</v>
      </c>
      <c r="E4631" s="17">
        <v>5.5</v>
      </c>
      <c r="F4631" s="18">
        <v>1.91</v>
      </c>
      <c r="G4631" s="17">
        <v>4.4000000000000004</v>
      </c>
      <c r="H4631" s="18">
        <v>1.2949999999999999</v>
      </c>
      <c r="I4631" s="16" t="s">
        <v>40</v>
      </c>
      <c r="J4631" s="16" t="s">
        <v>15</v>
      </c>
      <c r="K4631" s="16" t="s">
        <v>25</v>
      </c>
      <c r="L4631" s="19">
        <f>IF(Tabelle1[[#This Row],[Heizleistung (55°C)]]=0,Tabelle1[[#This Row],[Heizleistung (35°C)]],(Tabelle1[[#This Row],[Heizleistung (35°C)]]+Tabelle1[[#This Row],[Heizleistung (55°C)]])/2)</f>
        <v>4.95</v>
      </c>
      <c r="M4631" s="20">
        <f>IF(Tabelle1[[#This Row],[Etas 55°C]]=0,0,(Tabelle1[[#This Row],[Etas 35°C]]*0.8+Tabelle1[[#This Row],[Etas 55°C]]*0.2))*2.5</f>
        <v>4.4674999999999994</v>
      </c>
      <c r="N4631" s="21">
        <f>IF(-(Tabelle1[[#This Row],[80%/20% SCOP]]-5.5)/5.5=1,"n.a.",-(Tabelle1[[#This Row],[80%/20% SCOP]]-5.5)/5.5)</f>
        <v>0.18772727272727285</v>
      </c>
    </row>
    <row r="4632" spans="1:14" ht="20.100000000000001" customHeight="1" x14ac:dyDescent="0.25">
      <c r="A4632" s="24">
        <v>16014071</v>
      </c>
      <c r="B4632" s="15" t="s">
        <v>4677</v>
      </c>
      <c r="C4632" s="15" t="s">
        <v>4705</v>
      </c>
      <c r="D4632" s="16" t="s">
        <v>2</v>
      </c>
      <c r="E4632" s="17">
        <v>8.1</v>
      </c>
      <c r="F4632" s="18">
        <v>2.056</v>
      </c>
      <c r="G4632" s="17">
        <v>6.6</v>
      </c>
      <c r="H4632" s="18">
        <v>1.3160000000000001</v>
      </c>
      <c r="I4632" s="16" t="s">
        <v>40</v>
      </c>
      <c r="J4632" s="16" t="s">
        <v>15</v>
      </c>
      <c r="K4632" s="16" t="s">
        <v>25</v>
      </c>
      <c r="L4632" s="19">
        <f>IF(Tabelle1[[#This Row],[Heizleistung (55°C)]]=0,Tabelle1[[#This Row],[Heizleistung (35°C)]],(Tabelle1[[#This Row],[Heizleistung (35°C)]]+Tabelle1[[#This Row],[Heizleistung (55°C)]])/2)</f>
        <v>7.35</v>
      </c>
      <c r="M4632" s="20">
        <f>IF(Tabelle1[[#This Row],[Etas 55°C]]=0,0,(Tabelle1[[#This Row],[Etas 35°C]]*0.8+Tabelle1[[#This Row],[Etas 55°C]]*0.2))*2.5</f>
        <v>4.7700000000000005</v>
      </c>
      <c r="N4632" s="21">
        <f>IF(-(Tabelle1[[#This Row],[80%/20% SCOP]]-5.5)/5.5=1,"n.a.",-(Tabelle1[[#This Row],[80%/20% SCOP]]-5.5)/5.5)</f>
        <v>0.13272727272727264</v>
      </c>
    </row>
    <row r="4633" spans="1:14" ht="20.100000000000001" customHeight="1" x14ac:dyDescent="0.25">
      <c r="A4633" s="24">
        <v>16014055</v>
      </c>
      <c r="B4633" s="15" t="s">
        <v>4677</v>
      </c>
      <c r="C4633" s="15" t="s">
        <v>4706</v>
      </c>
      <c r="D4633" s="16" t="s">
        <v>2</v>
      </c>
      <c r="E4633" s="17">
        <v>15.2</v>
      </c>
      <c r="F4633" s="18">
        <v>1.8169999999999999</v>
      </c>
      <c r="G4633" s="17">
        <v>13</v>
      </c>
      <c r="H4633" s="18">
        <v>1.333</v>
      </c>
      <c r="I4633" s="16" t="s">
        <v>40</v>
      </c>
      <c r="J4633" s="16" t="s">
        <v>15</v>
      </c>
      <c r="K4633" s="16" t="s">
        <v>25</v>
      </c>
      <c r="L4633" s="19">
        <f>IF(Tabelle1[[#This Row],[Heizleistung (55°C)]]=0,Tabelle1[[#This Row],[Heizleistung (35°C)]],(Tabelle1[[#This Row],[Heizleistung (35°C)]]+Tabelle1[[#This Row],[Heizleistung (55°C)]])/2)</f>
        <v>14.1</v>
      </c>
      <c r="M4633" s="20">
        <f>IF(Tabelle1[[#This Row],[Etas 55°C]]=0,0,(Tabelle1[[#This Row],[Etas 35°C]]*0.8+Tabelle1[[#This Row],[Etas 55°C]]*0.2))*2.5</f>
        <v>4.3004999999999995</v>
      </c>
      <c r="N4633" s="21">
        <f>IF(-(Tabelle1[[#This Row],[80%/20% SCOP]]-5.5)/5.5=1,"n.a.",-(Tabelle1[[#This Row],[80%/20% SCOP]]-5.5)/5.5)</f>
        <v>0.21809090909090917</v>
      </c>
    </row>
    <row r="4634" spans="1:14" ht="20.100000000000001" customHeight="1" x14ac:dyDescent="0.25">
      <c r="A4634" s="24">
        <v>16014060</v>
      </c>
      <c r="B4634" s="15" t="s">
        <v>4677</v>
      </c>
      <c r="C4634" s="15" t="s">
        <v>4707</v>
      </c>
      <c r="D4634" s="16" t="s">
        <v>2</v>
      </c>
      <c r="E4634" s="17">
        <v>6.8</v>
      </c>
      <c r="F4634" s="18">
        <v>1.95</v>
      </c>
      <c r="G4634" s="17">
        <v>5.7</v>
      </c>
      <c r="H4634" s="18">
        <v>1.379</v>
      </c>
      <c r="I4634" s="16" t="s">
        <v>40</v>
      </c>
      <c r="J4634" s="16" t="s">
        <v>15</v>
      </c>
      <c r="K4634" s="16" t="s">
        <v>25</v>
      </c>
      <c r="L4634" s="19">
        <f>IF(Tabelle1[[#This Row],[Heizleistung (55°C)]]=0,Tabelle1[[#This Row],[Heizleistung (35°C)]],(Tabelle1[[#This Row],[Heizleistung (35°C)]]+Tabelle1[[#This Row],[Heizleistung (55°C)]])/2)</f>
        <v>6.25</v>
      </c>
      <c r="M4634" s="20">
        <f>IF(Tabelle1[[#This Row],[Etas 55°C]]=0,0,(Tabelle1[[#This Row],[Etas 35°C]]*0.8+Tabelle1[[#This Row],[Etas 55°C]]*0.2))*2.5</f>
        <v>4.5895000000000001</v>
      </c>
      <c r="N4634" s="21">
        <f>IF(-(Tabelle1[[#This Row],[80%/20% SCOP]]-5.5)/5.5=1,"n.a.",-(Tabelle1[[#This Row],[80%/20% SCOP]]-5.5)/5.5)</f>
        <v>0.16554545454545452</v>
      </c>
    </row>
    <row r="4635" spans="1:14" ht="20.100000000000001" customHeight="1" x14ac:dyDescent="0.25">
      <c r="A4635" s="24">
        <v>16014063</v>
      </c>
      <c r="B4635" s="15" t="s">
        <v>4677</v>
      </c>
      <c r="C4635" s="15" t="s">
        <v>4708</v>
      </c>
      <c r="D4635" s="16" t="s">
        <v>2</v>
      </c>
      <c r="E4635" s="17">
        <v>12</v>
      </c>
      <c r="F4635" s="18">
        <v>1.8939999999999999</v>
      </c>
      <c r="G4635" s="17">
        <v>11.6</v>
      </c>
      <c r="H4635" s="18">
        <v>1.351</v>
      </c>
      <c r="I4635" s="16" t="s">
        <v>40</v>
      </c>
      <c r="J4635" s="16" t="s">
        <v>15</v>
      </c>
      <c r="K4635" s="16" t="s">
        <v>25</v>
      </c>
      <c r="L4635" s="19">
        <f>IF(Tabelle1[[#This Row],[Heizleistung (55°C)]]=0,Tabelle1[[#This Row],[Heizleistung (35°C)]],(Tabelle1[[#This Row],[Heizleistung (35°C)]]+Tabelle1[[#This Row],[Heizleistung (55°C)]])/2)</f>
        <v>11.8</v>
      </c>
      <c r="M4635" s="20">
        <f>IF(Tabelle1[[#This Row],[Etas 55°C]]=0,0,(Tabelle1[[#This Row],[Etas 35°C]]*0.8+Tabelle1[[#This Row],[Etas 55°C]]*0.2))*2.5</f>
        <v>4.4634999999999998</v>
      </c>
      <c r="N4635" s="21">
        <f>IF(-(Tabelle1[[#This Row],[80%/20% SCOP]]-5.5)/5.5=1,"n.a.",-(Tabelle1[[#This Row],[80%/20% SCOP]]-5.5)/5.5)</f>
        <v>0.18845454545454549</v>
      </c>
    </row>
    <row r="4636" spans="1:14" ht="20.100000000000001" customHeight="1" x14ac:dyDescent="0.25">
      <c r="A4636" s="24">
        <v>16014037</v>
      </c>
      <c r="B4636" s="15" t="s">
        <v>4677</v>
      </c>
      <c r="C4636" s="15" t="s">
        <v>4709</v>
      </c>
      <c r="D4636" s="16" t="s">
        <v>2</v>
      </c>
      <c r="E4636" s="17">
        <v>13.7</v>
      </c>
      <c r="F4636" s="18">
        <v>1.8560000000000001</v>
      </c>
      <c r="G4636" s="17">
        <v>12.1</v>
      </c>
      <c r="H4636" s="18">
        <v>1.3560000000000001</v>
      </c>
      <c r="I4636" s="16" t="s">
        <v>40</v>
      </c>
      <c r="J4636" s="16" t="s">
        <v>15</v>
      </c>
      <c r="K4636" s="16" t="s">
        <v>25</v>
      </c>
      <c r="L4636" s="19">
        <f>IF(Tabelle1[[#This Row],[Heizleistung (55°C)]]=0,Tabelle1[[#This Row],[Heizleistung (35°C)]],(Tabelle1[[#This Row],[Heizleistung (35°C)]]+Tabelle1[[#This Row],[Heizleistung (55°C)]])/2)</f>
        <v>12.899999999999999</v>
      </c>
      <c r="M4636" s="20">
        <f>IF(Tabelle1[[#This Row],[Etas 55°C]]=0,0,(Tabelle1[[#This Row],[Etas 35°C]]*0.8+Tabelle1[[#This Row],[Etas 55°C]]*0.2))*2.5</f>
        <v>4.3900000000000006</v>
      </c>
      <c r="N4636" s="21">
        <f>IF(-(Tabelle1[[#This Row],[80%/20% SCOP]]-5.5)/5.5=1,"n.a.",-(Tabelle1[[#This Row],[80%/20% SCOP]]-5.5)/5.5)</f>
        <v>0.2018181818181817</v>
      </c>
    </row>
    <row r="4637" spans="1:14" ht="20.100000000000001" customHeight="1" x14ac:dyDescent="0.25">
      <c r="A4637" s="24">
        <v>16014068</v>
      </c>
      <c r="B4637" s="15" t="s">
        <v>4677</v>
      </c>
      <c r="C4637" s="15" t="s">
        <v>4710</v>
      </c>
      <c r="D4637" s="16" t="s">
        <v>2</v>
      </c>
      <c r="E4637" s="17">
        <v>15.2</v>
      </c>
      <c r="F4637" s="18">
        <v>1.8160000000000001</v>
      </c>
      <c r="G4637" s="17">
        <v>13</v>
      </c>
      <c r="H4637" s="18">
        <v>1.3320000000000001</v>
      </c>
      <c r="I4637" s="16" t="s">
        <v>40</v>
      </c>
      <c r="J4637" s="16" t="s">
        <v>15</v>
      </c>
      <c r="K4637" s="16" t="s">
        <v>25</v>
      </c>
      <c r="L4637" s="19">
        <f>IF(Tabelle1[[#This Row],[Heizleistung (55°C)]]=0,Tabelle1[[#This Row],[Heizleistung (35°C)]],(Tabelle1[[#This Row],[Heizleistung (35°C)]]+Tabelle1[[#This Row],[Heizleistung (55°C)]])/2)</f>
        <v>14.1</v>
      </c>
      <c r="M4637" s="20">
        <f>IF(Tabelle1[[#This Row],[Etas 55°C]]=0,0,(Tabelle1[[#This Row],[Etas 35°C]]*0.8+Tabelle1[[#This Row],[Etas 55°C]]*0.2))*2.5</f>
        <v>4.298</v>
      </c>
      <c r="N4637" s="21">
        <f>IF(-(Tabelle1[[#This Row],[80%/20% SCOP]]-5.5)/5.5=1,"n.a.",-(Tabelle1[[#This Row],[80%/20% SCOP]]-5.5)/5.5)</f>
        <v>0.21854545454545454</v>
      </c>
    </row>
    <row r="4638" spans="1:14" ht="20.100000000000001" customHeight="1" x14ac:dyDescent="0.25">
      <c r="A4638" s="24">
        <v>16014050</v>
      </c>
      <c r="B4638" s="15" t="s">
        <v>4677</v>
      </c>
      <c r="C4638" s="15" t="s">
        <v>4711</v>
      </c>
      <c r="D4638" s="16" t="s">
        <v>2</v>
      </c>
      <c r="E4638" s="17">
        <v>6.8</v>
      </c>
      <c r="F4638" s="18">
        <v>1.95</v>
      </c>
      <c r="G4638" s="17">
        <v>5.7</v>
      </c>
      <c r="H4638" s="18">
        <v>1.379</v>
      </c>
      <c r="I4638" s="16" t="s">
        <v>40</v>
      </c>
      <c r="J4638" s="16" t="s">
        <v>15</v>
      </c>
      <c r="K4638" s="16" t="s">
        <v>25</v>
      </c>
      <c r="L4638" s="19">
        <f>IF(Tabelle1[[#This Row],[Heizleistung (55°C)]]=0,Tabelle1[[#This Row],[Heizleistung (35°C)]],(Tabelle1[[#This Row],[Heizleistung (35°C)]]+Tabelle1[[#This Row],[Heizleistung (55°C)]])/2)</f>
        <v>6.25</v>
      </c>
      <c r="M4638" s="20">
        <f>IF(Tabelle1[[#This Row],[Etas 55°C]]=0,0,(Tabelle1[[#This Row],[Etas 35°C]]*0.8+Tabelle1[[#This Row],[Etas 55°C]]*0.2))*2.5</f>
        <v>4.5895000000000001</v>
      </c>
      <c r="N4638" s="21">
        <f>IF(-(Tabelle1[[#This Row],[80%/20% SCOP]]-5.5)/5.5=1,"n.a.",-(Tabelle1[[#This Row],[80%/20% SCOP]]-5.5)/5.5)</f>
        <v>0.16554545454545452</v>
      </c>
    </row>
    <row r="4639" spans="1:14" ht="20.100000000000001" customHeight="1" x14ac:dyDescent="0.25">
      <c r="A4639" s="24">
        <v>16014064</v>
      </c>
      <c r="B4639" s="15" t="s">
        <v>4677</v>
      </c>
      <c r="C4639" s="15" t="s">
        <v>4712</v>
      </c>
      <c r="D4639" s="16" t="s">
        <v>2</v>
      </c>
      <c r="E4639" s="17">
        <v>13.7</v>
      </c>
      <c r="F4639" s="18">
        <v>1.857</v>
      </c>
      <c r="G4639" s="17">
        <v>12.1</v>
      </c>
      <c r="H4639" s="18">
        <v>1.3560000000000001</v>
      </c>
      <c r="I4639" s="16" t="s">
        <v>40</v>
      </c>
      <c r="J4639" s="16" t="s">
        <v>15</v>
      </c>
      <c r="K4639" s="16" t="s">
        <v>25</v>
      </c>
      <c r="L4639" s="19">
        <f>IF(Tabelle1[[#This Row],[Heizleistung (55°C)]]=0,Tabelle1[[#This Row],[Heizleistung (35°C)]],(Tabelle1[[#This Row],[Heizleistung (35°C)]]+Tabelle1[[#This Row],[Heizleistung (55°C)]])/2)</f>
        <v>12.899999999999999</v>
      </c>
      <c r="M4639" s="20">
        <f>IF(Tabelle1[[#This Row],[Etas 55°C]]=0,0,(Tabelle1[[#This Row],[Etas 35°C]]*0.8+Tabelle1[[#This Row],[Etas 55°C]]*0.2))*2.5</f>
        <v>4.3920000000000003</v>
      </c>
      <c r="N4639" s="21">
        <f>IF(-(Tabelle1[[#This Row],[80%/20% SCOP]]-5.5)/5.5=1,"n.a.",-(Tabelle1[[#This Row],[80%/20% SCOP]]-5.5)/5.5)</f>
        <v>0.20145454545454539</v>
      </c>
    </row>
    <row r="4640" spans="1:14" ht="20.100000000000001" customHeight="1" x14ac:dyDescent="0.25">
      <c r="A4640" s="24">
        <v>16011924</v>
      </c>
      <c r="B4640" s="15" t="s">
        <v>4677</v>
      </c>
      <c r="C4640" s="15" t="s">
        <v>4713</v>
      </c>
      <c r="D4640" s="16" t="s">
        <v>2</v>
      </c>
      <c r="E4640" s="17">
        <v>14.2</v>
      </c>
      <c r="F4640" s="18">
        <v>1.925</v>
      </c>
      <c r="G4640" s="17">
        <v>14.2</v>
      </c>
      <c r="H4640" s="18">
        <v>1.4179999999999999</v>
      </c>
      <c r="I4640" s="16" t="s">
        <v>40</v>
      </c>
      <c r="J4640" s="16" t="s">
        <v>4</v>
      </c>
      <c r="K4640" s="16" t="s">
        <v>15</v>
      </c>
      <c r="L4640" s="19">
        <f>IF(Tabelle1[[#This Row],[Heizleistung (55°C)]]=0,Tabelle1[[#This Row],[Heizleistung (35°C)]],(Tabelle1[[#This Row],[Heizleistung (35°C)]]+Tabelle1[[#This Row],[Heizleistung (55°C)]])/2)</f>
        <v>14.2</v>
      </c>
      <c r="M4640" s="20">
        <f>IF(Tabelle1[[#This Row],[Etas 55°C]]=0,0,(Tabelle1[[#This Row],[Etas 35°C]]*0.8+Tabelle1[[#This Row],[Etas 55°C]]*0.2))*2.5</f>
        <v>4.5590000000000002</v>
      </c>
      <c r="N4640" s="21">
        <f>IF(-(Tabelle1[[#This Row],[80%/20% SCOP]]-5.5)/5.5=1,"n.a.",-(Tabelle1[[#This Row],[80%/20% SCOP]]-5.5)/5.5)</f>
        <v>0.17109090909090907</v>
      </c>
    </row>
    <row r="4641" spans="1:14" ht="20.100000000000001" customHeight="1" x14ac:dyDescent="0.25">
      <c r="A4641" s="24">
        <v>16014042</v>
      </c>
      <c r="B4641" s="15" t="s">
        <v>4677</v>
      </c>
      <c r="C4641" s="15" t="s">
        <v>4714</v>
      </c>
      <c r="D4641" s="16" t="s">
        <v>2</v>
      </c>
      <c r="E4641" s="17">
        <v>9.1999999999999993</v>
      </c>
      <c r="F4641" s="18">
        <v>2.048</v>
      </c>
      <c r="G4641" s="17">
        <v>7.7</v>
      </c>
      <c r="H4641" s="18">
        <v>1.357</v>
      </c>
      <c r="I4641" s="16" t="s">
        <v>40</v>
      </c>
      <c r="J4641" s="16" t="s">
        <v>15</v>
      </c>
      <c r="K4641" s="16" t="s">
        <v>25</v>
      </c>
      <c r="L4641" s="19">
        <f>IF(Tabelle1[[#This Row],[Heizleistung (55°C)]]=0,Tabelle1[[#This Row],[Heizleistung (35°C)]],(Tabelle1[[#This Row],[Heizleistung (35°C)]]+Tabelle1[[#This Row],[Heizleistung (55°C)]])/2)</f>
        <v>8.4499999999999993</v>
      </c>
      <c r="M4641" s="20">
        <f>IF(Tabelle1[[#This Row],[Etas 55°C]]=0,0,(Tabelle1[[#This Row],[Etas 35°C]]*0.8+Tabelle1[[#This Row],[Etas 55°C]]*0.2))*2.5</f>
        <v>4.7745000000000006</v>
      </c>
      <c r="N4641" s="21">
        <f>IF(-(Tabelle1[[#This Row],[80%/20% SCOP]]-5.5)/5.5=1,"n.a.",-(Tabelle1[[#This Row],[80%/20% SCOP]]-5.5)/5.5)</f>
        <v>0.13190909090909078</v>
      </c>
    </row>
    <row r="4642" spans="1:14" ht="20.100000000000001" customHeight="1" x14ac:dyDescent="0.25">
      <c r="A4642" s="24">
        <v>16014056</v>
      </c>
      <c r="B4642" s="15" t="s">
        <v>4677</v>
      </c>
      <c r="C4642" s="15" t="s">
        <v>4715</v>
      </c>
      <c r="D4642" s="16" t="s">
        <v>2</v>
      </c>
      <c r="E4642" s="17">
        <v>12</v>
      </c>
      <c r="F4642" s="18">
        <v>1.893</v>
      </c>
      <c r="G4642" s="17">
        <v>11.6</v>
      </c>
      <c r="H4642" s="18">
        <v>1.351</v>
      </c>
      <c r="I4642" s="16" t="s">
        <v>40</v>
      </c>
      <c r="J4642" s="16" t="s">
        <v>15</v>
      </c>
      <c r="K4642" s="16" t="s">
        <v>25</v>
      </c>
      <c r="L4642" s="19">
        <f>IF(Tabelle1[[#This Row],[Heizleistung (55°C)]]=0,Tabelle1[[#This Row],[Heizleistung (35°C)]],(Tabelle1[[#This Row],[Heizleistung (35°C)]]+Tabelle1[[#This Row],[Heizleistung (55°C)]])/2)</f>
        <v>11.8</v>
      </c>
      <c r="M4642" s="20">
        <f>IF(Tabelle1[[#This Row],[Etas 55°C]]=0,0,(Tabelle1[[#This Row],[Etas 35°C]]*0.8+Tabelle1[[#This Row],[Etas 55°C]]*0.2))*2.5</f>
        <v>4.4615000000000009</v>
      </c>
      <c r="N4642" s="21">
        <f>IF(-(Tabelle1[[#This Row],[80%/20% SCOP]]-5.5)/5.5=1,"n.a.",-(Tabelle1[[#This Row],[80%/20% SCOP]]-5.5)/5.5)</f>
        <v>0.18881818181818166</v>
      </c>
    </row>
    <row r="4643" spans="1:14" ht="20.100000000000001" customHeight="1" x14ac:dyDescent="0.25">
      <c r="A4643" s="24">
        <v>16011920</v>
      </c>
      <c r="B4643" s="15" t="s">
        <v>4677</v>
      </c>
      <c r="C4643" s="15" t="s">
        <v>4716</v>
      </c>
      <c r="D4643" s="16" t="s">
        <v>2</v>
      </c>
      <c r="E4643" s="17">
        <v>12.3</v>
      </c>
      <c r="F4643" s="18">
        <v>2.0009999999999999</v>
      </c>
      <c r="G4643" s="17">
        <v>12.5</v>
      </c>
      <c r="H4643" s="18">
        <v>1.4159999999999999</v>
      </c>
      <c r="I4643" s="16" t="s">
        <v>40</v>
      </c>
      <c r="J4643" s="16" t="s">
        <v>4</v>
      </c>
      <c r="K4643" s="16" t="s">
        <v>15</v>
      </c>
      <c r="L4643" s="19">
        <f>IF(Tabelle1[[#This Row],[Heizleistung (55°C)]]=0,Tabelle1[[#This Row],[Heizleistung (35°C)]],(Tabelle1[[#This Row],[Heizleistung (35°C)]]+Tabelle1[[#This Row],[Heizleistung (55°C)]])/2)</f>
        <v>12.4</v>
      </c>
      <c r="M4643" s="20">
        <f>IF(Tabelle1[[#This Row],[Etas 55°C]]=0,0,(Tabelle1[[#This Row],[Etas 35°C]]*0.8+Tabelle1[[#This Row],[Etas 55°C]]*0.2))*2.5</f>
        <v>4.71</v>
      </c>
      <c r="N4643" s="21">
        <f>IF(-(Tabelle1[[#This Row],[80%/20% SCOP]]-5.5)/5.5=1,"n.a.",-(Tabelle1[[#This Row],[80%/20% SCOP]]-5.5)/5.5)</f>
        <v>0.14363636363636365</v>
      </c>
    </row>
    <row r="4644" spans="1:14" ht="20.100000000000001" customHeight="1" x14ac:dyDescent="0.25">
      <c r="A4644" s="24">
        <v>16011919</v>
      </c>
      <c r="B4644" s="15" t="s">
        <v>4677</v>
      </c>
      <c r="C4644" s="15" t="s">
        <v>4717</v>
      </c>
      <c r="D4644" s="16" t="s">
        <v>2</v>
      </c>
      <c r="E4644" s="17">
        <v>9.06</v>
      </c>
      <c r="F4644" s="18">
        <v>2.0190000000000001</v>
      </c>
      <c r="G4644" s="17">
        <v>8.16</v>
      </c>
      <c r="H4644" s="18">
        <v>1.4550000000000001</v>
      </c>
      <c r="I4644" s="16" t="s">
        <v>40</v>
      </c>
      <c r="J4644" s="16" t="s">
        <v>4</v>
      </c>
      <c r="K4644" s="16" t="s">
        <v>15</v>
      </c>
      <c r="L4644" s="19">
        <f>IF(Tabelle1[[#This Row],[Heizleistung (55°C)]]=0,Tabelle1[[#This Row],[Heizleistung (35°C)]],(Tabelle1[[#This Row],[Heizleistung (35°C)]]+Tabelle1[[#This Row],[Heizleistung (55°C)]])/2)</f>
        <v>8.61</v>
      </c>
      <c r="M4644" s="20">
        <f>IF(Tabelle1[[#This Row],[Etas 55°C]]=0,0,(Tabelle1[[#This Row],[Etas 35°C]]*0.8+Tabelle1[[#This Row],[Etas 55°C]]*0.2))*2.5</f>
        <v>4.7655000000000003</v>
      </c>
      <c r="N4644" s="21">
        <f>IF(-(Tabelle1[[#This Row],[80%/20% SCOP]]-5.5)/5.5=1,"n.a.",-(Tabelle1[[#This Row],[80%/20% SCOP]]-5.5)/5.5)</f>
        <v>0.1335454545454545</v>
      </c>
    </row>
    <row r="4645" spans="1:14" ht="20.100000000000001" customHeight="1" x14ac:dyDescent="0.25">
      <c r="A4645" s="24">
        <v>16014032</v>
      </c>
      <c r="B4645" s="15" t="s">
        <v>4677</v>
      </c>
      <c r="C4645" s="15" t="s">
        <v>4718</v>
      </c>
      <c r="D4645" s="16" t="s">
        <v>2</v>
      </c>
      <c r="E4645" s="17">
        <v>9.1999999999999993</v>
      </c>
      <c r="F4645" s="18">
        <v>2.048</v>
      </c>
      <c r="G4645" s="17">
        <v>7.7</v>
      </c>
      <c r="H4645" s="18">
        <v>1.357</v>
      </c>
      <c r="I4645" s="16" t="s">
        <v>40</v>
      </c>
      <c r="J4645" s="16" t="s">
        <v>15</v>
      </c>
      <c r="K4645" s="16" t="s">
        <v>25</v>
      </c>
      <c r="L4645" s="19">
        <f>IF(Tabelle1[[#This Row],[Heizleistung (55°C)]]=0,Tabelle1[[#This Row],[Heizleistung (35°C)]],(Tabelle1[[#This Row],[Heizleistung (35°C)]]+Tabelle1[[#This Row],[Heizleistung (55°C)]])/2)</f>
        <v>8.4499999999999993</v>
      </c>
      <c r="M4645" s="20">
        <f>IF(Tabelle1[[#This Row],[Etas 55°C]]=0,0,(Tabelle1[[#This Row],[Etas 35°C]]*0.8+Tabelle1[[#This Row],[Etas 55°C]]*0.2))*2.5</f>
        <v>4.7745000000000006</v>
      </c>
      <c r="N4645" s="21">
        <f>IF(-(Tabelle1[[#This Row],[80%/20% SCOP]]-5.5)/5.5=1,"n.a.",-(Tabelle1[[#This Row],[80%/20% SCOP]]-5.5)/5.5)</f>
        <v>0.13190909090909078</v>
      </c>
    </row>
    <row r="4646" spans="1:14" ht="20.100000000000001" customHeight="1" x14ac:dyDescent="0.25">
      <c r="A4646" s="24">
        <v>16011925</v>
      </c>
      <c r="B4646" s="15" t="s">
        <v>4677</v>
      </c>
      <c r="C4646" s="15" t="s">
        <v>4719</v>
      </c>
      <c r="D4646" s="16" t="s">
        <v>2</v>
      </c>
      <c r="E4646" s="17">
        <v>15.2</v>
      </c>
      <c r="F4646" s="18">
        <v>1.905</v>
      </c>
      <c r="G4646" s="17">
        <v>14.7</v>
      </c>
      <c r="H4646" s="18">
        <v>1.407</v>
      </c>
      <c r="I4646" s="16" t="s">
        <v>40</v>
      </c>
      <c r="J4646" s="16" t="s">
        <v>4</v>
      </c>
      <c r="K4646" s="16" t="s">
        <v>15</v>
      </c>
      <c r="L4646" s="19">
        <f>IF(Tabelle1[[#This Row],[Heizleistung (55°C)]]=0,Tabelle1[[#This Row],[Heizleistung (35°C)]],(Tabelle1[[#This Row],[Heizleistung (35°C)]]+Tabelle1[[#This Row],[Heizleistung (55°C)]])/2)</f>
        <v>14.95</v>
      </c>
      <c r="M4646" s="20">
        <f>IF(Tabelle1[[#This Row],[Etas 55°C]]=0,0,(Tabelle1[[#This Row],[Etas 35°C]]*0.8+Tabelle1[[#This Row],[Etas 55°C]]*0.2))*2.5</f>
        <v>4.5135000000000005</v>
      </c>
      <c r="N4646" s="21">
        <f>IF(-(Tabelle1[[#This Row],[80%/20% SCOP]]-5.5)/5.5=1,"n.a.",-(Tabelle1[[#This Row],[80%/20% SCOP]]-5.5)/5.5)</f>
        <v>0.17936363636363628</v>
      </c>
    </row>
    <row r="4647" spans="1:14" ht="20.100000000000001" customHeight="1" x14ac:dyDescent="0.25">
      <c r="A4647" s="24">
        <v>16014066</v>
      </c>
      <c r="B4647" s="15" t="s">
        <v>4677</v>
      </c>
      <c r="C4647" s="15" t="s">
        <v>4720</v>
      </c>
      <c r="D4647" s="16" t="s">
        <v>2</v>
      </c>
      <c r="E4647" s="17">
        <v>12</v>
      </c>
      <c r="F4647" s="18">
        <v>1.893</v>
      </c>
      <c r="G4647" s="17">
        <v>11.6</v>
      </c>
      <c r="H4647" s="18">
        <v>1.351</v>
      </c>
      <c r="I4647" s="16" t="s">
        <v>40</v>
      </c>
      <c r="J4647" s="16" t="s">
        <v>15</v>
      </c>
      <c r="K4647" s="16" t="s">
        <v>25</v>
      </c>
      <c r="L4647" s="19">
        <f>IF(Tabelle1[[#This Row],[Heizleistung (55°C)]]=0,Tabelle1[[#This Row],[Heizleistung (35°C)]],(Tabelle1[[#This Row],[Heizleistung (35°C)]]+Tabelle1[[#This Row],[Heizleistung (55°C)]])/2)</f>
        <v>11.8</v>
      </c>
      <c r="M4647" s="20">
        <f>IF(Tabelle1[[#This Row],[Etas 55°C]]=0,0,(Tabelle1[[#This Row],[Etas 35°C]]*0.8+Tabelle1[[#This Row],[Etas 55°C]]*0.2))*2.5</f>
        <v>4.4615000000000009</v>
      </c>
      <c r="N4647" s="21">
        <f>IF(-(Tabelle1[[#This Row],[80%/20% SCOP]]-5.5)/5.5=1,"n.a.",-(Tabelle1[[#This Row],[80%/20% SCOP]]-5.5)/5.5)</f>
        <v>0.18881818181818166</v>
      </c>
    </row>
    <row r="4648" spans="1:14" ht="20.100000000000001" customHeight="1" x14ac:dyDescent="0.25">
      <c r="A4648" s="24">
        <v>16014034</v>
      </c>
      <c r="B4648" s="15" t="s">
        <v>4677</v>
      </c>
      <c r="C4648" s="15" t="s">
        <v>4721</v>
      </c>
      <c r="D4648" s="16" t="s">
        <v>2</v>
      </c>
      <c r="E4648" s="17">
        <v>13.7</v>
      </c>
      <c r="F4648" s="18">
        <v>1.857</v>
      </c>
      <c r="G4648" s="17">
        <v>12.1</v>
      </c>
      <c r="H4648" s="18">
        <v>1.3560000000000001</v>
      </c>
      <c r="I4648" s="16" t="s">
        <v>40</v>
      </c>
      <c r="J4648" s="16" t="s">
        <v>15</v>
      </c>
      <c r="K4648" s="16" t="s">
        <v>25</v>
      </c>
      <c r="L4648" s="19">
        <f>IF(Tabelle1[[#This Row],[Heizleistung (55°C)]]=0,Tabelle1[[#This Row],[Heizleistung (35°C)]],(Tabelle1[[#This Row],[Heizleistung (35°C)]]+Tabelle1[[#This Row],[Heizleistung (55°C)]])/2)</f>
        <v>12.899999999999999</v>
      </c>
      <c r="M4648" s="20">
        <f>IF(Tabelle1[[#This Row],[Etas 55°C]]=0,0,(Tabelle1[[#This Row],[Etas 35°C]]*0.8+Tabelle1[[#This Row],[Etas 55°C]]*0.2))*2.5</f>
        <v>4.3920000000000003</v>
      </c>
      <c r="N4648" s="21">
        <f>IF(-(Tabelle1[[#This Row],[80%/20% SCOP]]-5.5)/5.5=1,"n.a.",-(Tabelle1[[#This Row],[80%/20% SCOP]]-5.5)/5.5)</f>
        <v>0.20145454545454539</v>
      </c>
    </row>
    <row r="4649" spans="1:14" ht="20.100000000000001" customHeight="1" x14ac:dyDescent="0.25">
      <c r="A4649" s="24">
        <v>16014054</v>
      </c>
      <c r="B4649" s="15" t="s">
        <v>4677</v>
      </c>
      <c r="C4649" s="15" t="s">
        <v>4722</v>
      </c>
      <c r="D4649" s="16" t="s">
        <v>2</v>
      </c>
      <c r="E4649" s="17">
        <v>13.7</v>
      </c>
      <c r="F4649" s="18">
        <v>1.857</v>
      </c>
      <c r="G4649" s="17">
        <v>12.1</v>
      </c>
      <c r="H4649" s="18">
        <v>1.3560000000000001</v>
      </c>
      <c r="I4649" s="16" t="s">
        <v>40</v>
      </c>
      <c r="J4649" s="16" t="s">
        <v>15</v>
      </c>
      <c r="K4649" s="16" t="s">
        <v>25</v>
      </c>
      <c r="L4649" s="19">
        <f>IF(Tabelle1[[#This Row],[Heizleistung (55°C)]]=0,Tabelle1[[#This Row],[Heizleistung (35°C)]],(Tabelle1[[#This Row],[Heizleistung (35°C)]]+Tabelle1[[#This Row],[Heizleistung (55°C)]])/2)</f>
        <v>12.899999999999999</v>
      </c>
      <c r="M4649" s="20">
        <f>IF(Tabelle1[[#This Row],[Etas 55°C]]=0,0,(Tabelle1[[#This Row],[Etas 35°C]]*0.8+Tabelle1[[#This Row],[Etas 55°C]]*0.2))*2.5</f>
        <v>4.3920000000000003</v>
      </c>
      <c r="N4649" s="21">
        <f>IF(-(Tabelle1[[#This Row],[80%/20% SCOP]]-5.5)/5.5=1,"n.a.",-(Tabelle1[[#This Row],[80%/20% SCOP]]-5.5)/5.5)</f>
        <v>0.20145454545454539</v>
      </c>
    </row>
    <row r="4650" spans="1:14" ht="20.100000000000001" customHeight="1" x14ac:dyDescent="0.25">
      <c r="A4650" s="24">
        <v>16014045</v>
      </c>
      <c r="B4650" s="15" t="s">
        <v>4677</v>
      </c>
      <c r="C4650" s="15" t="s">
        <v>4723</v>
      </c>
      <c r="D4650" s="16" t="s">
        <v>2</v>
      </c>
      <c r="E4650" s="17">
        <v>15.2</v>
      </c>
      <c r="F4650" s="18">
        <v>1.8169999999999999</v>
      </c>
      <c r="G4650" s="17">
        <v>13</v>
      </c>
      <c r="H4650" s="18">
        <v>1.333</v>
      </c>
      <c r="I4650" s="16" t="s">
        <v>40</v>
      </c>
      <c r="J4650" s="16" t="s">
        <v>15</v>
      </c>
      <c r="K4650" s="16" t="s">
        <v>25</v>
      </c>
      <c r="L4650" s="19">
        <f>IF(Tabelle1[[#This Row],[Heizleistung (55°C)]]=0,Tabelle1[[#This Row],[Heizleistung (35°C)]],(Tabelle1[[#This Row],[Heizleistung (35°C)]]+Tabelle1[[#This Row],[Heizleistung (55°C)]])/2)</f>
        <v>14.1</v>
      </c>
      <c r="M4650" s="20">
        <f>IF(Tabelle1[[#This Row],[Etas 55°C]]=0,0,(Tabelle1[[#This Row],[Etas 35°C]]*0.8+Tabelle1[[#This Row],[Etas 55°C]]*0.2))*2.5</f>
        <v>4.3004999999999995</v>
      </c>
      <c r="N4650" s="21">
        <f>IF(-(Tabelle1[[#This Row],[80%/20% SCOP]]-5.5)/5.5=1,"n.a.",-(Tabelle1[[#This Row],[80%/20% SCOP]]-5.5)/5.5)</f>
        <v>0.21809090909090917</v>
      </c>
    </row>
    <row r="4651" spans="1:14" ht="20.100000000000001" customHeight="1" x14ac:dyDescent="0.25">
      <c r="A4651" s="24">
        <v>16014065</v>
      </c>
      <c r="B4651" s="15" t="s">
        <v>4677</v>
      </c>
      <c r="C4651" s="15" t="s">
        <v>4724</v>
      </c>
      <c r="D4651" s="16" t="s">
        <v>2</v>
      </c>
      <c r="E4651" s="17">
        <v>15.2</v>
      </c>
      <c r="F4651" s="18">
        <v>1.8169999999999999</v>
      </c>
      <c r="G4651" s="17">
        <v>13</v>
      </c>
      <c r="H4651" s="18">
        <v>1.333</v>
      </c>
      <c r="I4651" s="16" t="s">
        <v>40</v>
      </c>
      <c r="J4651" s="16" t="s">
        <v>15</v>
      </c>
      <c r="K4651" s="16" t="s">
        <v>25</v>
      </c>
      <c r="L4651" s="19">
        <f>IF(Tabelle1[[#This Row],[Heizleistung (55°C)]]=0,Tabelle1[[#This Row],[Heizleistung (35°C)]],(Tabelle1[[#This Row],[Heizleistung (35°C)]]+Tabelle1[[#This Row],[Heizleistung (55°C)]])/2)</f>
        <v>14.1</v>
      </c>
      <c r="M4651" s="20">
        <f>IF(Tabelle1[[#This Row],[Etas 55°C]]=0,0,(Tabelle1[[#This Row],[Etas 35°C]]*0.8+Tabelle1[[#This Row],[Etas 55°C]]*0.2))*2.5</f>
        <v>4.3004999999999995</v>
      </c>
      <c r="N4651" s="21">
        <f>IF(-(Tabelle1[[#This Row],[80%/20% SCOP]]-5.5)/5.5=1,"n.a.",-(Tabelle1[[#This Row],[80%/20% SCOP]]-5.5)/5.5)</f>
        <v>0.21809090909090917</v>
      </c>
    </row>
    <row r="4652" spans="1:14" ht="20.100000000000001" customHeight="1" x14ac:dyDescent="0.25">
      <c r="A4652" s="24">
        <v>16014051</v>
      </c>
      <c r="B4652" s="15" t="s">
        <v>4677</v>
      </c>
      <c r="C4652" s="15" t="s">
        <v>4725</v>
      </c>
      <c r="D4652" s="16" t="s">
        <v>2</v>
      </c>
      <c r="E4652" s="17">
        <v>8.1</v>
      </c>
      <c r="F4652" s="18">
        <v>2.056</v>
      </c>
      <c r="G4652" s="17">
        <v>6.6</v>
      </c>
      <c r="H4652" s="18">
        <v>1.3160000000000001</v>
      </c>
      <c r="I4652" s="16" t="s">
        <v>40</v>
      </c>
      <c r="J4652" s="16" t="s">
        <v>15</v>
      </c>
      <c r="K4652" s="16" t="s">
        <v>25</v>
      </c>
      <c r="L4652" s="19">
        <f>IF(Tabelle1[[#This Row],[Heizleistung (55°C)]]=0,Tabelle1[[#This Row],[Heizleistung (35°C)]],(Tabelle1[[#This Row],[Heizleistung (35°C)]]+Tabelle1[[#This Row],[Heizleistung (55°C)]])/2)</f>
        <v>7.35</v>
      </c>
      <c r="M4652" s="20">
        <f>IF(Tabelle1[[#This Row],[Etas 55°C]]=0,0,(Tabelle1[[#This Row],[Etas 35°C]]*0.8+Tabelle1[[#This Row],[Etas 55°C]]*0.2))*2.5</f>
        <v>4.7700000000000005</v>
      </c>
      <c r="N4652" s="21">
        <f>IF(-(Tabelle1[[#This Row],[80%/20% SCOP]]-5.5)/5.5=1,"n.a.",-(Tabelle1[[#This Row],[80%/20% SCOP]]-5.5)/5.5)</f>
        <v>0.13272727272727264</v>
      </c>
    </row>
    <row r="4653" spans="1:14" ht="20.100000000000001" customHeight="1" x14ac:dyDescent="0.25">
      <c r="A4653" s="24">
        <v>16011922</v>
      </c>
      <c r="B4653" s="15" t="s">
        <v>4677</v>
      </c>
      <c r="C4653" s="15" t="s">
        <v>4726</v>
      </c>
      <c r="D4653" s="16" t="s">
        <v>2</v>
      </c>
      <c r="E4653" s="17">
        <v>15.23</v>
      </c>
      <c r="F4653" s="18">
        <v>1.905</v>
      </c>
      <c r="G4653" s="17">
        <v>14.7</v>
      </c>
      <c r="H4653" s="18">
        <v>1.4059999999999999</v>
      </c>
      <c r="I4653" s="16" t="s">
        <v>40</v>
      </c>
      <c r="J4653" s="16" t="s">
        <v>4</v>
      </c>
      <c r="K4653" s="16" t="s">
        <v>15</v>
      </c>
      <c r="L4653" s="19">
        <f>IF(Tabelle1[[#This Row],[Heizleistung (55°C)]]=0,Tabelle1[[#This Row],[Heizleistung (35°C)]],(Tabelle1[[#This Row],[Heizleistung (35°C)]]+Tabelle1[[#This Row],[Heizleistung (55°C)]])/2)</f>
        <v>14.965</v>
      </c>
      <c r="M4653" s="20">
        <f>IF(Tabelle1[[#This Row],[Etas 55°C]]=0,0,(Tabelle1[[#This Row],[Etas 35°C]]*0.8+Tabelle1[[#This Row],[Etas 55°C]]*0.2))*2.5</f>
        <v>4.5129999999999999</v>
      </c>
      <c r="N4653" s="21">
        <f>IF(-(Tabelle1[[#This Row],[80%/20% SCOP]]-5.5)/5.5=1,"n.a.",-(Tabelle1[[#This Row],[80%/20% SCOP]]-5.5)/5.5)</f>
        <v>0.17945454545454548</v>
      </c>
    </row>
    <row r="4654" spans="1:14" ht="20.100000000000001" customHeight="1" x14ac:dyDescent="0.25">
      <c r="A4654" s="24">
        <v>16018054</v>
      </c>
      <c r="B4654" s="15" t="s">
        <v>4727</v>
      </c>
      <c r="C4654" s="15" t="s">
        <v>4728</v>
      </c>
      <c r="D4654" s="16" t="s">
        <v>2</v>
      </c>
      <c r="E4654" s="17">
        <v>10.49</v>
      </c>
      <c r="F4654" s="18">
        <v>1.907</v>
      </c>
      <c r="G4654" s="17">
        <v>10.86</v>
      </c>
      <c r="H4654" s="18">
        <v>1.623</v>
      </c>
      <c r="I4654" s="16" t="s">
        <v>3</v>
      </c>
      <c r="J4654" s="16" t="s">
        <v>4</v>
      </c>
      <c r="K4654" s="16" t="s">
        <v>4</v>
      </c>
      <c r="L4654" s="19">
        <f>IF(Tabelle1[[#This Row],[Heizleistung (55°C)]]=0,Tabelle1[[#This Row],[Heizleistung (35°C)]],(Tabelle1[[#This Row],[Heizleistung (35°C)]]+Tabelle1[[#This Row],[Heizleistung (55°C)]])/2)</f>
        <v>10.675000000000001</v>
      </c>
      <c r="M4654" s="20">
        <f>IF(Tabelle1[[#This Row],[Etas 55°C]]=0,0,(Tabelle1[[#This Row],[Etas 35°C]]*0.8+Tabelle1[[#This Row],[Etas 55°C]]*0.2))*2.5</f>
        <v>4.6255000000000006</v>
      </c>
      <c r="N4654" s="21">
        <f>IF(-(Tabelle1[[#This Row],[80%/20% SCOP]]-5.5)/5.5=1,"n.a.",-(Tabelle1[[#This Row],[80%/20% SCOP]]-5.5)/5.5)</f>
        <v>0.15899999999999989</v>
      </c>
    </row>
    <row r="4655" spans="1:14" ht="20.100000000000001" customHeight="1" x14ac:dyDescent="0.25">
      <c r="A4655" s="24">
        <v>16000920</v>
      </c>
      <c r="B4655" s="15" t="s">
        <v>4727</v>
      </c>
      <c r="C4655" s="15" t="s">
        <v>4729</v>
      </c>
      <c r="D4655" s="16" t="s">
        <v>2</v>
      </c>
      <c r="E4655" s="17">
        <v>32.5</v>
      </c>
      <c r="F4655" s="18">
        <v>1.72</v>
      </c>
      <c r="G4655" s="17">
        <v>30</v>
      </c>
      <c r="H4655" s="18">
        <v>1.28</v>
      </c>
      <c r="I4655" s="16" t="s">
        <v>324</v>
      </c>
      <c r="J4655" s="16" t="s">
        <v>4</v>
      </c>
      <c r="K4655" s="16" t="s">
        <v>4</v>
      </c>
      <c r="L4655" s="19">
        <f>IF(Tabelle1[[#This Row],[Heizleistung (55°C)]]=0,Tabelle1[[#This Row],[Heizleistung (35°C)]],(Tabelle1[[#This Row],[Heizleistung (35°C)]]+Tabelle1[[#This Row],[Heizleistung (55°C)]])/2)</f>
        <v>31.25</v>
      </c>
      <c r="M4655" s="20">
        <f>IF(Tabelle1[[#This Row],[Etas 55°C]]=0,0,(Tabelle1[[#This Row],[Etas 35°C]]*0.8+Tabelle1[[#This Row],[Etas 55°C]]*0.2))*2.5</f>
        <v>4.08</v>
      </c>
      <c r="N4655" s="21">
        <f>IF(-(Tabelle1[[#This Row],[80%/20% SCOP]]-5.5)/5.5=1,"n.a.",-(Tabelle1[[#This Row],[80%/20% SCOP]]-5.5)/5.5)</f>
        <v>0.25818181818181818</v>
      </c>
    </row>
    <row r="4656" spans="1:14" ht="20.100000000000001" customHeight="1" x14ac:dyDescent="0.25">
      <c r="A4656" s="24">
        <v>16000923</v>
      </c>
      <c r="B4656" s="15" t="s">
        <v>4727</v>
      </c>
      <c r="C4656" s="15" t="s">
        <v>4730</v>
      </c>
      <c r="D4656" s="16" t="s">
        <v>2</v>
      </c>
      <c r="E4656" s="17">
        <v>14.29</v>
      </c>
      <c r="F4656" s="18">
        <v>1.718</v>
      </c>
      <c r="G4656" s="17">
        <v>16.350000000000001</v>
      </c>
      <c r="H4656" s="18">
        <v>1.286</v>
      </c>
      <c r="I4656" s="16" t="s">
        <v>355</v>
      </c>
      <c r="J4656" s="16" t="s">
        <v>4</v>
      </c>
      <c r="K4656" s="16" t="s">
        <v>4</v>
      </c>
      <c r="L4656" s="19">
        <f>IF(Tabelle1[[#This Row],[Heizleistung (55°C)]]=0,Tabelle1[[#This Row],[Heizleistung (35°C)]],(Tabelle1[[#This Row],[Heizleistung (35°C)]]+Tabelle1[[#This Row],[Heizleistung (55°C)]])/2)</f>
        <v>15.32</v>
      </c>
      <c r="M4656" s="20">
        <f>IF(Tabelle1[[#This Row],[Etas 55°C]]=0,0,(Tabelle1[[#This Row],[Etas 35°C]]*0.8+Tabelle1[[#This Row],[Etas 55°C]]*0.2))*2.5</f>
        <v>4.0790000000000006</v>
      </c>
      <c r="N4656" s="21">
        <f>IF(-(Tabelle1[[#This Row],[80%/20% SCOP]]-5.5)/5.5=1,"n.a.",-(Tabelle1[[#This Row],[80%/20% SCOP]]-5.5)/5.5)</f>
        <v>0.25836363636363624</v>
      </c>
    </row>
    <row r="4657" spans="1:14" ht="20.100000000000001" customHeight="1" x14ac:dyDescent="0.25">
      <c r="A4657" s="24">
        <v>16000913</v>
      </c>
      <c r="B4657" s="15" t="s">
        <v>4727</v>
      </c>
      <c r="C4657" s="15" t="s">
        <v>4731</v>
      </c>
      <c r="D4657" s="16" t="s">
        <v>2</v>
      </c>
      <c r="E4657" s="17">
        <v>8</v>
      </c>
      <c r="F4657" s="18">
        <v>1.51</v>
      </c>
      <c r="G4657" s="17"/>
      <c r="H4657" s="16"/>
      <c r="I4657" s="16" t="s">
        <v>324</v>
      </c>
      <c r="J4657" s="16" t="s">
        <v>4</v>
      </c>
      <c r="K4657" s="16" t="s">
        <v>4</v>
      </c>
      <c r="L4657" s="19">
        <f>IF(Tabelle1[[#This Row],[Heizleistung (55°C)]]=0,Tabelle1[[#This Row],[Heizleistung (35°C)]],(Tabelle1[[#This Row],[Heizleistung (35°C)]]+Tabelle1[[#This Row],[Heizleistung (55°C)]])/2)</f>
        <v>8</v>
      </c>
      <c r="M4657" s="20">
        <f>IF(Tabelle1[[#This Row],[Etas 55°C]]=0,0,(Tabelle1[[#This Row],[Etas 35°C]]*0.8+Tabelle1[[#This Row],[Etas 55°C]]*0.2))*2.5</f>
        <v>0</v>
      </c>
      <c r="N4657" s="21" t="str">
        <f>IF(-(Tabelle1[[#This Row],[80%/20% SCOP]]-5.5)/5.5=1,"n.a.",-(Tabelle1[[#This Row],[80%/20% SCOP]]-5.5)/5.5)</f>
        <v>n.a.</v>
      </c>
    </row>
    <row r="4658" spans="1:14" ht="20.100000000000001" customHeight="1" x14ac:dyDescent="0.25">
      <c r="A4658" s="24">
        <v>16000921</v>
      </c>
      <c r="B4658" s="15" t="s">
        <v>4727</v>
      </c>
      <c r="C4658" s="15" t="s">
        <v>4732</v>
      </c>
      <c r="D4658" s="16" t="s">
        <v>2</v>
      </c>
      <c r="E4658" s="17">
        <v>6.8</v>
      </c>
      <c r="F4658" s="18">
        <v>1.738</v>
      </c>
      <c r="G4658" s="17">
        <v>7.57</v>
      </c>
      <c r="H4658" s="18">
        <v>1.298</v>
      </c>
      <c r="I4658" s="16" t="s">
        <v>355</v>
      </c>
      <c r="J4658" s="16" t="s">
        <v>4</v>
      </c>
      <c r="K4658" s="16" t="s">
        <v>4</v>
      </c>
      <c r="L4658" s="19">
        <f>IF(Tabelle1[[#This Row],[Heizleistung (55°C)]]=0,Tabelle1[[#This Row],[Heizleistung (35°C)]],(Tabelle1[[#This Row],[Heizleistung (35°C)]]+Tabelle1[[#This Row],[Heizleistung (55°C)]])/2)</f>
        <v>7.1850000000000005</v>
      </c>
      <c r="M4658" s="20">
        <f>IF(Tabelle1[[#This Row],[Etas 55°C]]=0,0,(Tabelle1[[#This Row],[Etas 35°C]]*0.8+Tabelle1[[#This Row],[Etas 55°C]]*0.2))*2.5</f>
        <v>4.125</v>
      </c>
      <c r="N4658" s="21">
        <f>IF(-(Tabelle1[[#This Row],[80%/20% SCOP]]-5.5)/5.5=1,"n.a.",-(Tabelle1[[#This Row],[80%/20% SCOP]]-5.5)/5.5)</f>
        <v>0.25</v>
      </c>
    </row>
    <row r="4659" spans="1:14" ht="20.100000000000001" customHeight="1" x14ac:dyDescent="0.25">
      <c r="A4659" s="24">
        <v>16018041</v>
      </c>
      <c r="B4659" s="15" t="s">
        <v>4727</v>
      </c>
      <c r="C4659" s="15" t="s">
        <v>4733</v>
      </c>
      <c r="D4659" s="16" t="s">
        <v>2</v>
      </c>
      <c r="E4659" s="17">
        <v>4.9800000000000004</v>
      </c>
      <c r="F4659" s="18">
        <v>1.87</v>
      </c>
      <c r="G4659" s="17">
        <v>5.22</v>
      </c>
      <c r="H4659" s="18">
        <v>1.57</v>
      </c>
      <c r="I4659" s="16" t="s">
        <v>3</v>
      </c>
      <c r="J4659" s="16" t="s">
        <v>4</v>
      </c>
      <c r="K4659" s="16" t="s">
        <v>4</v>
      </c>
      <c r="L4659" s="19">
        <f>IF(Tabelle1[[#This Row],[Heizleistung (55°C)]]=0,Tabelle1[[#This Row],[Heizleistung (35°C)]],(Tabelle1[[#This Row],[Heizleistung (35°C)]]+Tabelle1[[#This Row],[Heizleistung (55°C)]])/2)</f>
        <v>5.0999999999999996</v>
      </c>
      <c r="M4659" s="20">
        <f>IF(Tabelle1[[#This Row],[Etas 55°C]]=0,0,(Tabelle1[[#This Row],[Etas 35°C]]*0.8+Tabelle1[[#This Row],[Etas 55°C]]*0.2))*2.5</f>
        <v>4.5250000000000004</v>
      </c>
      <c r="N4659" s="21">
        <f>IF(-(Tabelle1[[#This Row],[80%/20% SCOP]]-5.5)/5.5=1,"n.a.",-(Tabelle1[[#This Row],[80%/20% SCOP]]-5.5)/5.5)</f>
        <v>0.17727272727272722</v>
      </c>
    </row>
    <row r="4660" spans="1:14" ht="20.100000000000001" customHeight="1" x14ac:dyDescent="0.25">
      <c r="A4660" s="24">
        <v>16018033</v>
      </c>
      <c r="B4660" s="15" t="s">
        <v>4727</v>
      </c>
      <c r="C4660" s="15" t="s">
        <v>4734</v>
      </c>
      <c r="D4660" s="16" t="s">
        <v>2</v>
      </c>
      <c r="E4660" s="17">
        <v>3.11</v>
      </c>
      <c r="F4660" s="18">
        <v>1.78</v>
      </c>
      <c r="G4660" s="17">
        <v>3.3</v>
      </c>
      <c r="H4660" s="18">
        <v>1.5</v>
      </c>
      <c r="I4660" s="16" t="s">
        <v>3</v>
      </c>
      <c r="J4660" s="16" t="s">
        <v>4</v>
      </c>
      <c r="K4660" s="16" t="s">
        <v>4</v>
      </c>
      <c r="L4660" s="19">
        <f>IF(Tabelle1[[#This Row],[Heizleistung (55°C)]]=0,Tabelle1[[#This Row],[Heizleistung (35°C)]],(Tabelle1[[#This Row],[Heizleistung (35°C)]]+Tabelle1[[#This Row],[Heizleistung (55°C)]])/2)</f>
        <v>3.2050000000000001</v>
      </c>
      <c r="M4660" s="20">
        <f>IF(Tabelle1[[#This Row],[Etas 55°C]]=0,0,(Tabelle1[[#This Row],[Etas 35°C]]*0.8+Tabelle1[[#This Row],[Etas 55°C]]*0.2))*2.5</f>
        <v>4.3100000000000005</v>
      </c>
      <c r="N4660" s="21">
        <f>IF(-(Tabelle1[[#This Row],[80%/20% SCOP]]-5.5)/5.5=1,"n.a.",-(Tabelle1[[#This Row],[80%/20% SCOP]]-5.5)/5.5)</f>
        <v>0.21636363636363629</v>
      </c>
    </row>
    <row r="4661" spans="1:14" ht="20.100000000000001" customHeight="1" x14ac:dyDescent="0.25">
      <c r="A4661" s="24">
        <v>16000918</v>
      </c>
      <c r="B4661" s="15" t="s">
        <v>4727</v>
      </c>
      <c r="C4661" s="15" t="s">
        <v>4735</v>
      </c>
      <c r="D4661" s="16" t="s">
        <v>2</v>
      </c>
      <c r="E4661" s="17">
        <v>17.100000000000001</v>
      </c>
      <c r="F4661" s="18">
        <v>1.64</v>
      </c>
      <c r="G4661" s="17">
        <v>15.6</v>
      </c>
      <c r="H4661" s="18">
        <v>1.28</v>
      </c>
      <c r="I4661" s="16" t="s">
        <v>324</v>
      </c>
      <c r="J4661" s="16" t="s">
        <v>4</v>
      </c>
      <c r="K4661" s="16" t="s">
        <v>4</v>
      </c>
      <c r="L4661" s="19">
        <f>IF(Tabelle1[[#This Row],[Heizleistung (55°C)]]=0,Tabelle1[[#This Row],[Heizleistung (35°C)]],(Tabelle1[[#This Row],[Heizleistung (35°C)]]+Tabelle1[[#This Row],[Heizleistung (55°C)]])/2)</f>
        <v>16.350000000000001</v>
      </c>
      <c r="M4661" s="20">
        <f>IF(Tabelle1[[#This Row],[Etas 55°C]]=0,0,(Tabelle1[[#This Row],[Etas 35°C]]*0.8+Tabelle1[[#This Row],[Etas 55°C]]*0.2))*2.5</f>
        <v>3.92</v>
      </c>
      <c r="N4661" s="21">
        <f>IF(-(Tabelle1[[#This Row],[80%/20% SCOP]]-5.5)/5.5=1,"n.a.",-(Tabelle1[[#This Row],[80%/20% SCOP]]-5.5)/5.5)</f>
        <v>0.28727272727272729</v>
      </c>
    </row>
    <row r="4662" spans="1:14" ht="20.100000000000001" customHeight="1" x14ac:dyDescent="0.25">
      <c r="A4662" s="24">
        <v>16000922</v>
      </c>
      <c r="B4662" s="15" t="s">
        <v>4727</v>
      </c>
      <c r="C4662" s="15" t="s">
        <v>4736</v>
      </c>
      <c r="D4662" s="16" t="s">
        <v>2</v>
      </c>
      <c r="E4662" s="17">
        <v>9.4</v>
      </c>
      <c r="F4662" s="18">
        <v>1.6879999999999999</v>
      </c>
      <c r="G4662" s="17">
        <v>10.75</v>
      </c>
      <c r="H4662" s="18">
        <v>1.272</v>
      </c>
      <c r="I4662" s="16" t="s">
        <v>355</v>
      </c>
      <c r="J4662" s="16" t="s">
        <v>4</v>
      </c>
      <c r="K4662" s="16" t="s">
        <v>4</v>
      </c>
      <c r="L4662" s="19">
        <f>IF(Tabelle1[[#This Row],[Heizleistung (55°C)]]=0,Tabelle1[[#This Row],[Heizleistung (35°C)]],(Tabelle1[[#This Row],[Heizleistung (35°C)]]+Tabelle1[[#This Row],[Heizleistung (55°C)]])/2)</f>
        <v>10.074999999999999</v>
      </c>
      <c r="M4662" s="20">
        <f>IF(Tabelle1[[#This Row],[Etas 55°C]]=0,0,(Tabelle1[[#This Row],[Etas 35°C]]*0.8+Tabelle1[[#This Row],[Etas 55°C]]*0.2))*2.5</f>
        <v>4.0120000000000005</v>
      </c>
      <c r="N4662" s="21">
        <f>IF(-(Tabelle1[[#This Row],[80%/20% SCOP]]-5.5)/5.5=1,"n.a.",-(Tabelle1[[#This Row],[80%/20% SCOP]]-5.5)/5.5)</f>
        <v>0.27054545454545448</v>
      </c>
    </row>
    <row r="4663" spans="1:14" ht="20.100000000000001" customHeight="1" x14ac:dyDescent="0.25">
      <c r="A4663" s="24">
        <v>16000916</v>
      </c>
      <c r="B4663" s="15" t="s">
        <v>4727</v>
      </c>
      <c r="C4663" s="15" t="s">
        <v>4737</v>
      </c>
      <c r="D4663" s="16" t="s">
        <v>2</v>
      </c>
      <c r="E4663" s="17">
        <v>8</v>
      </c>
      <c r="F4663" s="18">
        <v>1.51</v>
      </c>
      <c r="G4663" s="17"/>
      <c r="H4663" s="16"/>
      <c r="I4663" s="16" t="s">
        <v>324</v>
      </c>
      <c r="J4663" s="16" t="s">
        <v>4</v>
      </c>
      <c r="K4663" s="16" t="s">
        <v>4</v>
      </c>
      <c r="L4663" s="19">
        <f>IF(Tabelle1[[#This Row],[Heizleistung (55°C)]]=0,Tabelle1[[#This Row],[Heizleistung (35°C)]],(Tabelle1[[#This Row],[Heizleistung (35°C)]]+Tabelle1[[#This Row],[Heizleistung (55°C)]])/2)</f>
        <v>8</v>
      </c>
      <c r="M4663" s="20">
        <f>IF(Tabelle1[[#This Row],[Etas 55°C]]=0,0,(Tabelle1[[#This Row],[Etas 35°C]]*0.8+Tabelle1[[#This Row],[Etas 55°C]]*0.2))*2.5</f>
        <v>0</v>
      </c>
      <c r="N4663" s="21" t="str">
        <f>IF(-(Tabelle1[[#This Row],[80%/20% SCOP]]-5.5)/5.5=1,"n.a.",-(Tabelle1[[#This Row],[80%/20% SCOP]]-5.5)/5.5)</f>
        <v>n.a.</v>
      </c>
    </row>
    <row r="4664" spans="1:14" ht="20.100000000000001" customHeight="1" x14ac:dyDescent="0.25">
      <c r="A4664" s="24">
        <v>16018053</v>
      </c>
      <c r="B4664" s="15" t="s">
        <v>4727</v>
      </c>
      <c r="C4664" s="15" t="s">
        <v>4738</v>
      </c>
      <c r="D4664" s="16" t="s">
        <v>2</v>
      </c>
      <c r="E4664" s="17">
        <v>7.73</v>
      </c>
      <c r="F4664" s="18">
        <v>1.917</v>
      </c>
      <c r="G4664" s="17">
        <v>8.08</v>
      </c>
      <c r="H4664" s="18">
        <v>1.6259999999999999</v>
      </c>
      <c r="I4664" s="16" t="s">
        <v>3</v>
      </c>
      <c r="J4664" s="16" t="s">
        <v>4</v>
      </c>
      <c r="K4664" s="16" t="s">
        <v>4</v>
      </c>
      <c r="L4664" s="19">
        <f>IF(Tabelle1[[#This Row],[Heizleistung (55°C)]]=0,Tabelle1[[#This Row],[Heizleistung (35°C)]],(Tabelle1[[#This Row],[Heizleistung (35°C)]]+Tabelle1[[#This Row],[Heizleistung (55°C)]])/2)</f>
        <v>7.9050000000000002</v>
      </c>
      <c r="M4664" s="20">
        <f>IF(Tabelle1[[#This Row],[Etas 55°C]]=0,0,(Tabelle1[[#This Row],[Etas 35°C]]*0.8+Tabelle1[[#This Row],[Etas 55°C]]*0.2))*2.5</f>
        <v>4.6470000000000002</v>
      </c>
      <c r="N4664" s="21">
        <f>IF(-(Tabelle1[[#This Row],[80%/20% SCOP]]-5.5)/5.5=1,"n.a.",-(Tabelle1[[#This Row],[80%/20% SCOP]]-5.5)/5.5)</f>
        <v>0.15509090909090906</v>
      </c>
    </row>
    <row r="4665" spans="1:14" ht="20.100000000000001" customHeight="1" x14ac:dyDescent="0.25">
      <c r="A4665" s="24">
        <v>16000990</v>
      </c>
      <c r="B4665" s="15" t="s">
        <v>4739</v>
      </c>
      <c r="C4665" s="15" t="s">
        <v>4740</v>
      </c>
      <c r="D4665" s="16" t="s">
        <v>2</v>
      </c>
      <c r="E4665" s="17">
        <v>47</v>
      </c>
      <c r="F4665" s="18">
        <v>1.73</v>
      </c>
      <c r="G4665" s="17">
        <v>47</v>
      </c>
      <c r="H4665" s="18">
        <v>1.36</v>
      </c>
      <c r="I4665" s="16" t="s">
        <v>109</v>
      </c>
      <c r="J4665" s="16" t="s">
        <v>4</v>
      </c>
      <c r="K4665" s="16" t="s">
        <v>4</v>
      </c>
      <c r="L4665" s="19">
        <f>IF(Tabelle1[[#This Row],[Heizleistung (55°C)]]=0,Tabelle1[[#This Row],[Heizleistung (35°C)]],(Tabelle1[[#This Row],[Heizleistung (35°C)]]+Tabelle1[[#This Row],[Heizleistung (55°C)]])/2)</f>
        <v>47</v>
      </c>
      <c r="M4665" s="20">
        <f>IF(Tabelle1[[#This Row],[Etas 55°C]]=0,0,(Tabelle1[[#This Row],[Etas 35°C]]*0.8+Tabelle1[[#This Row],[Etas 55°C]]*0.2))*2.5</f>
        <v>4.1400000000000006</v>
      </c>
      <c r="N4665" s="21">
        <f>IF(-(Tabelle1[[#This Row],[80%/20% SCOP]]-5.5)/5.5=1,"n.a.",-(Tabelle1[[#This Row],[80%/20% SCOP]]-5.5)/5.5)</f>
        <v>0.24727272727272717</v>
      </c>
    </row>
    <row r="4666" spans="1:14" ht="20.100000000000001" customHeight="1" x14ac:dyDescent="0.25">
      <c r="A4666" s="24">
        <v>16011496</v>
      </c>
      <c r="B4666" s="15" t="s">
        <v>4739</v>
      </c>
      <c r="C4666" s="15" t="s">
        <v>4741</v>
      </c>
      <c r="D4666" s="16" t="s">
        <v>2</v>
      </c>
      <c r="E4666" s="17">
        <v>32</v>
      </c>
      <c r="F4666" s="18">
        <v>1.72</v>
      </c>
      <c r="G4666" s="17">
        <v>27</v>
      </c>
      <c r="H4666" s="18">
        <v>1.36</v>
      </c>
      <c r="I4666" s="16" t="s">
        <v>109</v>
      </c>
      <c r="J4666" s="16" t="s">
        <v>4</v>
      </c>
      <c r="K4666" s="16" t="s">
        <v>4</v>
      </c>
      <c r="L4666" s="19">
        <f>IF(Tabelle1[[#This Row],[Heizleistung (55°C)]]=0,Tabelle1[[#This Row],[Heizleistung (35°C)]],(Tabelle1[[#This Row],[Heizleistung (35°C)]]+Tabelle1[[#This Row],[Heizleistung (55°C)]])/2)</f>
        <v>29.5</v>
      </c>
      <c r="M4666" s="20">
        <f>IF(Tabelle1[[#This Row],[Etas 55°C]]=0,0,(Tabelle1[[#This Row],[Etas 35°C]]*0.8+Tabelle1[[#This Row],[Etas 55°C]]*0.2))*2.5</f>
        <v>4.12</v>
      </c>
      <c r="N4666" s="21">
        <f>IF(-(Tabelle1[[#This Row],[80%/20% SCOP]]-5.5)/5.5=1,"n.a.",-(Tabelle1[[#This Row],[80%/20% SCOP]]-5.5)/5.5)</f>
        <v>0.25090909090909091</v>
      </c>
    </row>
    <row r="4667" spans="1:14" ht="20.100000000000001" customHeight="1" x14ac:dyDescent="0.25">
      <c r="A4667" s="24">
        <v>16010094</v>
      </c>
      <c r="B4667" s="15" t="s">
        <v>4739</v>
      </c>
      <c r="C4667" s="15" t="s">
        <v>4742</v>
      </c>
      <c r="D4667" s="16" t="s">
        <v>2</v>
      </c>
      <c r="E4667" s="17">
        <v>20.6</v>
      </c>
      <c r="F4667" s="18">
        <v>1.746</v>
      </c>
      <c r="G4667" s="17">
        <v>21.5</v>
      </c>
      <c r="H4667" s="18">
        <v>1.4419999999999999</v>
      </c>
      <c r="I4667" s="16" t="s">
        <v>109</v>
      </c>
      <c r="J4667" s="16" t="s">
        <v>4</v>
      </c>
      <c r="K4667" s="16" t="s">
        <v>15</v>
      </c>
      <c r="L4667" s="19">
        <f>IF(Tabelle1[[#This Row],[Heizleistung (55°C)]]=0,Tabelle1[[#This Row],[Heizleistung (35°C)]],(Tabelle1[[#This Row],[Heizleistung (35°C)]]+Tabelle1[[#This Row],[Heizleistung (55°C)]])/2)</f>
        <v>21.05</v>
      </c>
      <c r="M4667" s="20">
        <f>IF(Tabelle1[[#This Row],[Etas 55°C]]=0,0,(Tabelle1[[#This Row],[Etas 35°C]]*0.8+Tabelle1[[#This Row],[Etas 55°C]]*0.2))*2.5</f>
        <v>4.2130000000000001</v>
      </c>
      <c r="N4667" s="21">
        <f>IF(-(Tabelle1[[#This Row],[80%/20% SCOP]]-5.5)/5.5=1,"n.a.",-(Tabelle1[[#This Row],[80%/20% SCOP]]-5.5)/5.5)</f>
        <v>0.23399999999999999</v>
      </c>
    </row>
    <row r="4668" spans="1:14" ht="20.100000000000001" customHeight="1" x14ac:dyDescent="0.25">
      <c r="A4668" s="24">
        <v>16000981</v>
      </c>
      <c r="B4668" s="15" t="s">
        <v>4739</v>
      </c>
      <c r="C4668" s="15" t="s">
        <v>4743</v>
      </c>
      <c r="D4668" s="16" t="s">
        <v>2</v>
      </c>
      <c r="E4668" s="17">
        <v>13.8</v>
      </c>
      <c r="F4668" s="18">
        <v>1.6679999999999999</v>
      </c>
      <c r="G4668" s="17">
        <v>13.74</v>
      </c>
      <c r="H4668" s="18">
        <v>1.3160000000000001</v>
      </c>
      <c r="I4668" s="16" t="s">
        <v>109</v>
      </c>
      <c r="J4668" s="16" t="s">
        <v>4</v>
      </c>
      <c r="K4668" s="16" t="s">
        <v>4</v>
      </c>
      <c r="L4668" s="19">
        <f>IF(Tabelle1[[#This Row],[Heizleistung (55°C)]]=0,Tabelle1[[#This Row],[Heizleistung (35°C)]],(Tabelle1[[#This Row],[Heizleistung (35°C)]]+Tabelle1[[#This Row],[Heizleistung (55°C)]])/2)</f>
        <v>13.77</v>
      </c>
      <c r="M4668" s="20">
        <f>IF(Tabelle1[[#This Row],[Etas 55°C]]=0,0,(Tabelle1[[#This Row],[Etas 35°C]]*0.8+Tabelle1[[#This Row],[Etas 55°C]]*0.2))*2.5</f>
        <v>3.9940000000000002</v>
      </c>
      <c r="N4668" s="21">
        <f>IF(-(Tabelle1[[#This Row],[80%/20% SCOP]]-5.5)/5.5=1,"n.a.",-(Tabelle1[[#This Row],[80%/20% SCOP]]-5.5)/5.5)</f>
        <v>0.27381818181818179</v>
      </c>
    </row>
    <row r="4669" spans="1:14" ht="20.100000000000001" customHeight="1" x14ac:dyDescent="0.25">
      <c r="A4669" s="24">
        <v>16000959</v>
      </c>
      <c r="B4669" s="15" t="s">
        <v>4739</v>
      </c>
      <c r="C4669" s="15" t="s">
        <v>4744</v>
      </c>
      <c r="D4669" s="16" t="s">
        <v>2</v>
      </c>
      <c r="E4669" s="17">
        <v>18.5</v>
      </c>
      <c r="F4669" s="18">
        <v>1.68</v>
      </c>
      <c r="G4669" s="17">
        <v>18.420000000000002</v>
      </c>
      <c r="H4669" s="18">
        <v>1.3240000000000001</v>
      </c>
      <c r="I4669" s="16" t="s">
        <v>109</v>
      </c>
      <c r="J4669" s="16" t="s">
        <v>4</v>
      </c>
      <c r="K4669" s="16" t="s">
        <v>4</v>
      </c>
      <c r="L4669" s="19">
        <f>IF(Tabelle1[[#This Row],[Heizleistung (55°C)]]=0,Tabelle1[[#This Row],[Heizleistung (35°C)]],(Tabelle1[[#This Row],[Heizleistung (35°C)]]+Tabelle1[[#This Row],[Heizleistung (55°C)]])/2)</f>
        <v>18.46</v>
      </c>
      <c r="M4669" s="20">
        <f>IF(Tabelle1[[#This Row],[Etas 55°C]]=0,0,(Tabelle1[[#This Row],[Etas 35°C]]*0.8+Tabelle1[[#This Row],[Etas 55°C]]*0.2))*2.5</f>
        <v>4.0220000000000002</v>
      </c>
      <c r="N4669" s="21">
        <f>IF(-(Tabelle1[[#This Row],[80%/20% SCOP]]-5.5)/5.5=1,"n.a.",-(Tabelle1[[#This Row],[80%/20% SCOP]]-5.5)/5.5)</f>
        <v>0.2687272727272727</v>
      </c>
    </row>
    <row r="4670" spans="1:14" ht="20.100000000000001" customHeight="1" x14ac:dyDescent="0.25">
      <c r="A4670" s="24">
        <v>16011227</v>
      </c>
      <c r="B4670" s="15" t="s">
        <v>4739</v>
      </c>
      <c r="C4670" s="15" t="s">
        <v>4745</v>
      </c>
      <c r="D4670" s="16" t="s">
        <v>2</v>
      </c>
      <c r="E4670" s="17">
        <v>32</v>
      </c>
      <c r="F4670" s="18">
        <v>1.72</v>
      </c>
      <c r="G4670" s="17">
        <v>32</v>
      </c>
      <c r="H4670" s="18">
        <v>1.36</v>
      </c>
      <c r="I4670" s="16" t="s">
        <v>109</v>
      </c>
      <c r="J4670" s="16" t="s">
        <v>4</v>
      </c>
      <c r="K4670" s="16" t="s">
        <v>4</v>
      </c>
      <c r="L4670" s="19">
        <f>IF(Tabelle1[[#This Row],[Heizleistung (55°C)]]=0,Tabelle1[[#This Row],[Heizleistung (35°C)]],(Tabelle1[[#This Row],[Heizleistung (35°C)]]+Tabelle1[[#This Row],[Heizleistung (55°C)]])/2)</f>
        <v>32</v>
      </c>
      <c r="M4670" s="20">
        <f>IF(Tabelle1[[#This Row],[Etas 55°C]]=0,0,(Tabelle1[[#This Row],[Etas 35°C]]*0.8+Tabelle1[[#This Row],[Etas 55°C]]*0.2))*2.5</f>
        <v>4.12</v>
      </c>
      <c r="N4670" s="21">
        <f>IF(-(Tabelle1[[#This Row],[80%/20% SCOP]]-5.5)/5.5=1,"n.a.",-(Tabelle1[[#This Row],[80%/20% SCOP]]-5.5)/5.5)</f>
        <v>0.25090909090909091</v>
      </c>
    </row>
    <row r="4671" spans="1:14" ht="20.100000000000001" customHeight="1" x14ac:dyDescent="0.25">
      <c r="A4671" s="24">
        <v>16011275</v>
      </c>
      <c r="B4671" s="15" t="s">
        <v>4739</v>
      </c>
      <c r="C4671" s="15" t="s">
        <v>4746</v>
      </c>
      <c r="D4671" s="16" t="s">
        <v>2</v>
      </c>
      <c r="E4671" s="17">
        <v>32</v>
      </c>
      <c r="F4671" s="18">
        <v>1.72</v>
      </c>
      <c r="G4671" s="17">
        <v>27</v>
      </c>
      <c r="H4671" s="18">
        <v>1.36</v>
      </c>
      <c r="I4671" s="16" t="s">
        <v>109</v>
      </c>
      <c r="J4671" s="16" t="s">
        <v>4</v>
      </c>
      <c r="K4671" s="16" t="s">
        <v>4</v>
      </c>
      <c r="L4671" s="19">
        <f>IF(Tabelle1[[#This Row],[Heizleistung (55°C)]]=0,Tabelle1[[#This Row],[Heizleistung (35°C)]],(Tabelle1[[#This Row],[Heizleistung (35°C)]]+Tabelle1[[#This Row],[Heizleistung (55°C)]])/2)</f>
        <v>29.5</v>
      </c>
      <c r="M4671" s="20">
        <f>IF(Tabelle1[[#This Row],[Etas 55°C]]=0,0,(Tabelle1[[#This Row],[Etas 35°C]]*0.8+Tabelle1[[#This Row],[Etas 55°C]]*0.2))*2.5</f>
        <v>4.12</v>
      </c>
      <c r="N4671" s="21">
        <f>IF(-(Tabelle1[[#This Row],[80%/20% SCOP]]-5.5)/5.5=1,"n.a.",-(Tabelle1[[#This Row],[80%/20% SCOP]]-5.5)/5.5)</f>
        <v>0.25090909090909091</v>
      </c>
    </row>
    <row r="4672" spans="1:14" ht="20.100000000000001" customHeight="1" x14ac:dyDescent="0.25">
      <c r="A4672" s="24">
        <v>16000991</v>
      </c>
      <c r="B4672" s="15" t="s">
        <v>4739</v>
      </c>
      <c r="C4672" s="15" t="s">
        <v>4747</v>
      </c>
      <c r="D4672" s="16" t="s">
        <v>2</v>
      </c>
      <c r="E4672" s="17">
        <v>54</v>
      </c>
      <c r="F4672" s="18">
        <v>1.7</v>
      </c>
      <c r="G4672" s="17">
        <v>54</v>
      </c>
      <c r="H4672" s="18">
        <v>1.34</v>
      </c>
      <c r="I4672" s="16" t="s">
        <v>109</v>
      </c>
      <c r="J4672" s="16" t="s">
        <v>4</v>
      </c>
      <c r="K4672" s="16" t="s">
        <v>4</v>
      </c>
      <c r="L4672" s="19">
        <f>IF(Tabelle1[[#This Row],[Heizleistung (55°C)]]=0,Tabelle1[[#This Row],[Heizleistung (35°C)]],(Tabelle1[[#This Row],[Heizleistung (35°C)]]+Tabelle1[[#This Row],[Heizleistung (55°C)]])/2)</f>
        <v>54</v>
      </c>
      <c r="M4672" s="20">
        <f>IF(Tabelle1[[#This Row],[Etas 55°C]]=0,0,(Tabelle1[[#This Row],[Etas 35°C]]*0.8+Tabelle1[[#This Row],[Etas 55°C]]*0.2))*2.5</f>
        <v>4.07</v>
      </c>
      <c r="N4672" s="21">
        <f>IF(-(Tabelle1[[#This Row],[80%/20% SCOP]]-5.5)/5.5=1,"n.a.",-(Tabelle1[[#This Row],[80%/20% SCOP]]-5.5)/5.5)</f>
        <v>0.25999999999999995</v>
      </c>
    </row>
    <row r="4673" spans="1:14" ht="20.100000000000001" customHeight="1" x14ac:dyDescent="0.25">
      <c r="A4673" s="24">
        <v>16010536</v>
      </c>
      <c r="B4673" s="15" t="s">
        <v>4739</v>
      </c>
      <c r="C4673" s="15" t="s">
        <v>4748</v>
      </c>
      <c r="D4673" s="16" t="s">
        <v>2</v>
      </c>
      <c r="E4673" s="17">
        <v>54</v>
      </c>
      <c r="F4673" s="18">
        <v>1.7</v>
      </c>
      <c r="G4673" s="17">
        <v>54</v>
      </c>
      <c r="H4673" s="18">
        <v>1.34</v>
      </c>
      <c r="I4673" s="16" t="s">
        <v>109</v>
      </c>
      <c r="J4673" s="16" t="s">
        <v>4</v>
      </c>
      <c r="K4673" s="16" t="s">
        <v>4</v>
      </c>
      <c r="L4673" s="19">
        <f>IF(Tabelle1[[#This Row],[Heizleistung (55°C)]]=0,Tabelle1[[#This Row],[Heizleistung (35°C)]],(Tabelle1[[#This Row],[Heizleistung (35°C)]]+Tabelle1[[#This Row],[Heizleistung (55°C)]])/2)</f>
        <v>54</v>
      </c>
      <c r="M4673" s="20">
        <f>IF(Tabelle1[[#This Row],[Etas 55°C]]=0,0,(Tabelle1[[#This Row],[Etas 35°C]]*0.8+Tabelle1[[#This Row],[Etas 55°C]]*0.2))*2.5</f>
        <v>4.07</v>
      </c>
      <c r="N4673" s="21">
        <f>IF(-(Tabelle1[[#This Row],[80%/20% SCOP]]-5.5)/5.5=1,"n.a.",-(Tabelle1[[#This Row],[80%/20% SCOP]]-5.5)/5.5)</f>
        <v>0.25999999999999995</v>
      </c>
    </row>
    <row r="4674" spans="1:14" ht="20.100000000000001" customHeight="1" x14ac:dyDescent="0.25">
      <c r="A4674" s="24">
        <v>16010535</v>
      </c>
      <c r="B4674" s="15" t="s">
        <v>4739</v>
      </c>
      <c r="C4674" s="15" t="s">
        <v>4749</v>
      </c>
      <c r="D4674" s="16" t="s">
        <v>2</v>
      </c>
      <c r="E4674" s="17">
        <v>42</v>
      </c>
      <c r="F4674" s="18">
        <v>1.73</v>
      </c>
      <c r="G4674" s="17">
        <v>42</v>
      </c>
      <c r="H4674" s="18">
        <v>1.36</v>
      </c>
      <c r="I4674" s="16" t="s">
        <v>109</v>
      </c>
      <c r="J4674" s="16" t="s">
        <v>4</v>
      </c>
      <c r="K4674" s="16" t="s">
        <v>4</v>
      </c>
      <c r="L4674" s="19">
        <f>IF(Tabelle1[[#This Row],[Heizleistung (55°C)]]=0,Tabelle1[[#This Row],[Heizleistung (35°C)]],(Tabelle1[[#This Row],[Heizleistung (35°C)]]+Tabelle1[[#This Row],[Heizleistung (55°C)]])/2)</f>
        <v>42</v>
      </c>
      <c r="M4674" s="20">
        <f>IF(Tabelle1[[#This Row],[Etas 55°C]]=0,0,(Tabelle1[[#This Row],[Etas 35°C]]*0.8+Tabelle1[[#This Row],[Etas 55°C]]*0.2))*2.5</f>
        <v>4.1400000000000006</v>
      </c>
      <c r="N4674" s="21">
        <f>IF(-(Tabelle1[[#This Row],[80%/20% SCOP]]-5.5)/5.5=1,"n.a.",-(Tabelle1[[#This Row],[80%/20% SCOP]]-5.5)/5.5)</f>
        <v>0.24727272727272717</v>
      </c>
    </row>
    <row r="4675" spans="1:14" ht="20.100000000000001" customHeight="1" x14ac:dyDescent="0.25">
      <c r="A4675" s="24">
        <v>16010183</v>
      </c>
      <c r="B4675" s="15" t="s">
        <v>4739</v>
      </c>
      <c r="C4675" s="15" t="s">
        <v>4750</v>
      </c>
      <c r="D4675" s="16" t="s">
        <v>2</v>
      </c>
      <c r="E4675" s="17">
        <v>10.38</v>
      </c>
      <c r="F4675" s="18">
        <v>1.7050000000000001</v>
      </c>
      <c r="G4675" s="17">
        <v>10.71</v>
      </c>
      <c r="H4675" s="18">
        <v>1.327</v>
      </c>
      <c r="I4675" s="16" t="s">
        <v>109</v>
      </c>
      <c r="J4675" s="16" t="s">
        <v>4</v>
      </c>
      <c r="K4675" s="16" t="s">
        <v>15</v>
      </c>
      <c r="L4675" s="19">
        <f>IF(Tabelle1[[#This Row],[Heizleistung (55°C)]]=0,Tabelle1[[#This Row],[Heizleistung (35°C)]],(Tabelle1[[#This Row],[Heizleistung (35°C)]]+Tabelle1[[#This Row],[Heizleistung (55°C)]])/2)</f>
        <v>10.545000000000002</v>
      </c>
      <c r="M4675" s="20">
        <f>IF(Tabelle1[[#This Row],[Etas 55°C]]=0,0,(Tabelle1[[#This Row],[Etas 35°C]]*0.8+Tabelle1[[#This Row],[Etas 55°C]]*0.2))*2.5</f>
        <v>4.0735000000000001</v>
      </c>
      <c r="N4675" s="21">
        <f>IF(-(Tabelle1[[#This Row],[80%/20% SCOP]]-5.5)/5.5=1,"n.a.",-(Tabelle1[[#This Row],[80%/20% SCOP]]-5.5)/5.5)</f>
        <v>0.25936363636363635</v>
      </c>
    </row>
    <row r="4676" spans="1:14" ht="20.100000000000001" customHeight="1" x14ac:dyDescent="0.25">
      <c r="A4676" s="24">
        <v>16000962</v>
      </c>
      <c r="B4676" s="15" t="s">
        <v>4739</v>
      </c>
      <c r="C4676" s="15" t="s">
        <v>4751</v>
      </c>
      <c r="D4676" s="16" t="s">
        <v>2</v>
      </c>
      <c r="E4676" s="17">
        <v>23.5</v>
      </c>
      <c r="F4676" s="18">
        <v>1.724</v>
      </c>
      <c r="G4676" s="17">
        <v>23.39</v>
      </c>
      <c r="H4676" s="18">
        <v>1.36</v>
      </c>
      <c r="I4676" s="16" t="s">
        <v>109</v>
      </c>
      <c r="J4676" s="16" t="s">
        <v>4</v>
      </c>
      <c r="K4676" s="16" t="s">
        <v>4</v>
      </c>
      <c r="L4676" s="19">
        <f>IF(Tabelle1[[#This Row],[Heizleistung (55°C)]]=0,Tabelle1[[#This Row],[Heizleistung (35°C)]],(Tabelle1[[#This Row],[Heizleistung (35°C)]]+Tabelle1[[#This Row],[Heizleistung (55°C)]])/2)</f>
        <v>23.445</v>
      </c>
      <c r="M4676" s="20">
        <f>IF(Tabelle1[[#This Row],[Etas 55°C]]=0,0,(Tabelle1[[#This Row],[Etas 35°C]]*0.8+Tabelle1[[#This Row],[Etas 55°C]]*0.2))*2.5</f>
        <v>4.1280000000000001</v>
      </c>
      <c r="N4676" s="21">
        <f>IF(-(Tabelle1[[#This Row],[80%/20% SCOP]]-5.5)/5.5=1,"n.a.",-(Tabelle1[[#This Row],[80%/20% SCOP]]-5.5)/5.5)</f>
        <v>0.24945454545454543</v>
      </c>
    </row>
    <row r="4677" spans="1:14" ht="20.100000000000001" customHeight="1" x14ac:dyDescent="0.25">
      <c r="A4677" s="24">
        <v>16000983</v>
      </c>
      <c r="B4677" s="15" t="s">
        <v>4739</v>
      </c>
      <c r="C4677" s="15" t="s">
        <v>4752</v>
      </c>
      <c r="D4677" s="16" t="s">
        <v>2</v>
      </c>
      <c r="E4677" s="17">
        <v>17.899999999999999</v>
      </c>
      <c r="F4677" s="18">
        <v>1.681</v>
      </c>
      <c r="G4677" s="17">
        <v>18.5</v>
      </c>
      <c r="H4677" s="18">
        <v>1.3240000000000001</v>
      </c>
      <c r="I4677" s="16" t="s">
        <v>109</v>
      </c>
      <c r="J4677" s="16" t="s">
        <v>4</v>
      </c>
      <c r="K4677" s="16" t="s">
        <v>15</v>
      </c>
      <c r="L4677" s="19">
        <f>IF(Tabelle1[[#This Row],[Heizleistung (55°C)]]=0,Tabelle1[[#This Row],[Heizleistung (35°C)]],(Tabelle1[[#This Row],[Heizleistung (35°C)]]+Tabelle1[[#This Row],[Heizleistung (55°C)]])/2)</f>
        <v>18.2</v>
      </c>
      <c r="M4677" s="20">
        <f>IF(Tabelle1[[#This Row],[Etas 55°C]]=0,0,(Tabelle1[[#This Row],[Etas 35°C]]*0.8+Tabelle1[[#This Row],[Etas 55°C]]*0.2))*2.5</f>
        <v>4.0240000000000009</v>
      </c>
      <c r="N4677" s="21">
        <f>IF(-(Tabelle1[[#This Row],[80%/20% SCOP]]-5.5)/5.5=1,"n.a.",-(Tabelle1[[#This Row],[80%/20% SCOP]]-5.5)/5.5)</f>
        <v>0.26836363636363619</v>
      </c>
    </row>
    <row r="4678" spans="1:14" ht="20.100000000000001" customHeight="1" x14ac:dyDescent="0.25">
      <c r="A4678" s="24">
        <v>16000989</v>
      </c>
      <c r="B4678" s="15" t="s">
        <v>4739</v>
      </c>
      <c r="C4678" s="15" t="s">
        <v>4753</v>
      </c>
      <c r="D4678" s="16" t="s">
        <v>2</v>
      </c>
      <c r="E4678" s="17">
        <v>42</v>
      </c>
      <c r="F4678" s="18">
        <v>1.73</v>
      </c>
      <c r="G4678" s="17">
        <v>42</v>
      </c>
      <c r="H4678" s="18">
        <v>1.36</v>
      </c>
      <c r="I4678" s="16" t="s">
        <v>109</v>
      </c>
      <c r="J4678" s="16" t="s">
        <v>4</v>
      </c>
      <c r="K4678" s="16" t="s">
        <v>4</v>
      </c>
      <c r="L4678" s="19">
        <f>IF(Tabelle1[[#This Row],[Heizleistung (55°C)]]=0,Tabelle1[[#This Row],[Heizleistung (35°C)]],(Tabelle1[[#This Row],[Heizleistung (35°C)]]+Tabelle1[[#This Row],[Heizleistung (55°C)]])/2)</f>
        <v>42</v>
      </c>
      <c r="M4678" s="20">
        <f>IF(Tabelle1[[#This Row],[Etas 55°C]]=0,0,(Tabelle1[[#This Row],[Etas 35°C]]*0.8+Tabelle1[[#This Row],[Etas 55°C]]*0.2))*2.5</f>
        <v>4.1400000000000006</v>
      </c>
      <c r="N4678" s="21">
        <f>IF(-(Tabelle1[[#This Row],[80%/20% SCOP]]-5.5)/5.5=1,"n.a.",-(Tabelle1[[#This Row],[80%/20% SCOP]]-5.5)/5.5)</f>
        <v>0.24727272727272717</v>
      </c>
    </row>
    <row r="4679" spans="1:14" ht="20.100000000000001" customHeight="1" x14ac:dyDescent="0.25">
      <c r="A4679" s="24">
        <v>16000961</v>
      </c>
      <c r="B4679" s="15" t="s">
        <v>4739</v>
      </c>
      <c r="C4679" s="15" t="s">
        <v>4754</v>
      </c>
      <c r="D4679" s="16" t="s">
        <v>2</v>
      </c>
      <c r="E4679" s="17">
        <v>18.5</v>
      </c>
      <c r="F4679" s="18">
        <v>1.68</v>
      </c>
      <c r="G4679" s="17">
        <v>18.420000000000002</v>
      </c>
      <c r="H4679" s="18">
        <v>1.3240000000000001</v>
      </c>
      <c r="I4679" s="16" t="s">
        <v>109</v>
      </c>
      <c r="J4679" s="16" t="s">
        <v>4</v>
      </c>
      <c r="K4679" s="16" t="s">
        <v>4</v>
      </c>
      <c r="L4679" s="19">
        <f>IF(Tabelle1[[#This Row],[Heizleistung (55°C)]]=0,Tabelle1[[#This Row],[Heizleistung (35°C)]],(Tabelle1[[#This Row],[Heizleistung (35°C)]]+Tabelle1[[#This Row],[Heizleistung (55°C)]])/2)</f>
        <v>18.46</v>
      </c>
      <c r="M4679" s="20">
        <f>IF(Tabelle1[[#This Row],[Etas 55°C]]=0,0,(Tabelle1[[#This Row],[Etas 35°C]]*0.8+Tabelle1[[#This Row],[Etas 55°C]]*0.2))*2.5</f>
        <v>4.0220000000000002</v>
      </c>
      <c r="N4679" s="21">
        <f>IF(-(Tabelle1[[#This Row],[80%/20% SCOP]]-5.5)/5.5=1,"n.a.",-(Tabelle1[[#This Row],[80%/20% SCOP]]-5.5)/5.5)</f>
        <v>0.2687272727272727</v>
      </c>
    </row>
    <row r="4680" spans="1:14" ht="20.100000000000001" customHeight="1" x14ac:dyDescent="0.25">
      <c r="A4680" s="24">
        <v>16000988</v>
      </c>
      <c r="B4680" s="15" t="s">
        <v>4739</v>
      </c>
      <c r="C4680" s="15" t="s">
        <v>4755</v>
      </c>
      <c r="D4680" s="16" t="s">
        <v>2</v>
      </c>
      <c r="E4680" s="17">
        <v>32</v>
      </c>
      <c r="F4680" s="18">
        <v>1.72</v>
      </c>
      <c r="G4680" s="17">
        <v>32</v>
      </c>
      <c r="H4680" s="18">
        <v>1.36</v>
      </c>
      <c r="I4680" s="16" t="s">
        <v>109</v>
      </c>
      <c r="J4680" s="16" t="s">
        <v>4</v>
      </c>
      <c r="K4680" s="16" t="s">
        <v>4</v>
      </c>
      <c r="L4680" s="19">
        <f>IF(Tabelle1[[#This Row],[Heizleistung (55°C)]]=0,Tabelle1[[#This Row],[Heizleistung (35°C)]],(Tabelle1[[#This Row],[Heizleistung (35°C)]]+Tabelle1[[#This Row],[Heizleistung (55°C)]])/2)</f>
        <v>32</v>
      </c>
      <c r="M4680" s="20">
        <f>IF(Tabelle1[[#This Row],[Etas 55°C]]=0,0,(Tabelle1[[#This Row],[Etas 35°C]]*0.8+Tabelle1[[#This Row],[Etas 55°C]]*0.2))*2.5</f>
        <v>4.12</v>
      </c>
      <c r="N4680" s="21">
        <f>IF(-(Tabelle1[[#This Row],[80%/20% SCOP]]-5.5)/5.5=1,"n.a.",-(Tabelle1[[#This Row],[80%/20% SCOP]]-5.5)/5.5)</f>
        <v>0.25090909090909091</v>
      </c>
    </row>
    <row r="4681" spans="1:14" ht="20.100000000000001" customHeight="1" x14ac:dyDescent="0.25">
      <c r="A4681" s="24">
        <v>16000980</v>
      </c>
      <c r="B4681" s="15" t="s">
        <v>4739</v>
      </c>
      <c r="C4681" s="15" t="s">
        <v>4756</v>
      </c>
      <c r="D4681" s="16" t="s">
        <v>2</v>
      </c>
      <c r="E4681" s="17">
        <v>9.32</v>
      </c>
      <c r="F4681" s="18">
        <v>1.6120000000000001</v>
      </c>
      <c r="G4681" s="17">
        <v>9.2799999999999994</v>
      </c>
      <c r="H4681" s="18">
        <v>1.276</v>
      </c>
      <c r="I4681" s="16" t="s">
        <v>109</v>
      </c>
      <c r="J4681" s="16" t="s">
        <v>4</v>
      </c>
      <c r="K4681" s="16" t="s">
        <v>4</v>
      </c>
      <c r="L4681" s="19">
        <f>IF(Tabelle1[[#This Row],[Heizleistung (55°C)]]=0,Tabelle1[[#This Row],[Heizleistung (35°C)]],(Tabelle1[[#This Row],[Heizleistung (35°C)]]+Tabelle1[[#This Row],[Heizleistung (55°C)]])/2)</f>
        <v>9.3000000000000007</v>
      </c>
      <c r="M4681" s="20">
        <f>IF(Tabelle1[[#This Row],[Etas 55°C]]=0,0,(Tabelle1[[#This Row],[Etas 35°C]]*0.8+Tabelle1[[#This Row],[Etas 55°C]]*0.2))*2.5</f>
        <v>3.8620000000000005</v>
      </c>
      <c r="N4681" s="21">
        <f>IF(-(Tabelle1[[#This Row],[80%/20% SCOP]]-5.5)/5.5=1,"n.a.",-(Tabelle1[[#This Row],[80%/20% SCOP]]-5.5)/5.5)</f>
        <v>0.2978181818181817</v>
      </c>
    </row>
    <row r="4682" spans="1:14" ht="20.100000000000001" customHeight="1" x14ac:dyDescent="0.25">
      <c r="A4682" s="24">
        <v>16000982</v>
      </c>
      <c r="B4682" s="15" t="s">
        <v>4739</v>
      </c>
      <c r="C4682" s="15" t="s">
        <v>4757</v>
      </c>
      <c r="D4682" s="16" t="s">
        <v>2</v>
      </c>
      <c r="E4682" s="17">
        <v>13.2</v>
      </c>
      <c r="F4682" s="18">
        <v>1.704</v>
      </c>
      <c r="G4682" s="17">
        <v>17.7</v>
      </c>
      <c r="H4682" s="18">
        <v>1.3440000000000001</v>
      </c>
      <c r="I4682" s="16" t="s">
        <v>109</v>
      </c>
      <c r="J4682" s="16" t="s">
        <v>4</v>
      </c>
      <c r="K4682" s="16" t="s">
        <v>15</v>
      </c>
      <c r="L4682" s="19">
        <f>IF(Tabelle1[[#This Row],[Heizleistung (55°C)]]=0,Tabelle1[[#This Row],[Heizleistung (35°C)]],(Tabelle1[[#This Row],[Heizleistung (35°C)]]+Tabelle1[[#This Row],[Heizleistung (55°C)]])/2)</f>
        <v>15.45</v>
      </c>
      <c r="M4682" s="20">
        <f>IF(Tabelle1[[#This Row],[Etas 55°C]]=0,0,(Tabelle1[[#This Row],[Etas 35°C]]*0.8+Tabelle1[[#This Row],[Etas 55°C]]*0.2))*2.5</f>
        <v>4.08</v>
      </c>
      <c r="N4682" s="21">
        <f>IF(-(Tabelle1[[#This Row],[80%/20% SCOP]]-5.5)/5.5=1,"n.a.",-(Tabelle1[[#This Row],[80%/20% SCOP]]-5.5)/5.5)</f>
        <v>0.25818181818181818</v>
      </c>
    </row>
    <row r="4683" spans="1:14" ht="20.100000000000001" customHeight="1" x14ac:dyDescent="0.25">
      <c r="A4683" s="24">
        <v>16000979</v>
      </c>
      <c r="B4683" s="15" t="s">
        <v>4739</v>
      </c>
      <c r="C4683" s="15" t="s">
        <v>4758</v>
      </c>
      <c r="D4683" s="16" t="s">
        <v>2</v>
      </c>
      <c r="E4683" s="17">
        <v>13.8</v>
      </c>
      <c r="F4683" s="18">
        <v>1.6679999999999999</v>
      </c>
      <c r="G4683" s="17">
        <v>13.74</v>
      </c>
      <c r="H4683" s="18">
        <v>1.3160000000000001</v>
      </c>
      <c r="I4683" s="16" t="s">
        <v>109</v>
      </c>
      <c r="J4683" s="16" t="s">
        <v>4</v>
      </c>
      <c r="K4683" s="16" t="s">
        <v>4</v>
      </c>
      <c r="L4683" s="19">
        <f>IF(Tabelle1[[#This Row],[Heizleistung (55°C)]]=0,Tabelle1[[#This Row],[Heizleistung (35°C)]],(Tabelle1[[#This Row],[Heizleistung (35°C)]]+Tabelle1[[#This Row],[Heizleistung (55°C)]])/2)</f>
        <v>13.77</v>
      </c>
      <c r="M4683" s="20">
        <f>IF(Tabelle1[[#This Row],[Etas 55°C]]=0,0,(Tabelle1[[#This Row],[Etas 35°C]]*0.8+Tabelle1[[#This Row],[Etas 55°C]]*0.2))*2.5</f>
        <v>3.9940000000000002</v>
      </c>
      <c r="N4683" s="21">
        <f>IF(-(Tabelle1[[#This Row],[80%/20% SCOP]]-5.5)/5.5=1,"n.a.",-(Tabelle1[[#This Row],[80%/20% SCOP]]-5.5)/5.5)</f>
        <v>0.27381818181818179</v>
      </c>
    </row>
    <row r="4684" spans="1:14" ht="20.100000000000001" customHeight="1" x14ac:dyDescent="0.25">
      <c r="A4684" s="24">
        <v>16000964</v>
      </c>
      <c r="B4684" s="15" t="s">
        <v>4739</v>
      </c>
      <c r="C4684" s="15" t="s">
        <v>4759</v>
      </c>
      <c r="D4684" s="16" t="s">
        <v>2</v>
      </c>
      <c r="E4684" s="17">
        <v>23.5</v>
      </c>
      <c r="F4684" s="18">
        <v>1.724</v>
      </c>
      <c r="G4684" s="17">
        <v>23.39</v>
      </c>
      <c r="H4684" s="18">
        <v>1.36</v>
      </c>
      <c r="I4684" s="16" t="s">
        <v>109</v>
      </c>
      <c r="J4684" s="16" t="s">
        <v>4</v>
      </c>
      <c r="K4684" s="16" t="s">
        <v>4</v>
      </c>
      <c r="L4684" s="19">
        <f>IF(Tabelle1[[#This Row],[Heizleistung (55°C)]]=0,Tabelle1[[#This Row],[Heizleistung (35°C)]],(Tabelle1[[#This Row],[Heizleistung (35°C)]]+Tabelle1[[#This Row],[Heizleistung (55°C)]])/2)</f>
        <v>23.445</v>
      </c>
      <c r="M4684" s="20">
        <f>IF(Tabelle1[[#This Row],[Etas 55°C]]=0,0,(Tabelle1[[#This Row],[Etas 35°C]]*0.8+Tabelle1[[#This Row],[Etas 55°C]]*0.2))*2.5</f>
        <v>4.1280000000000001</v>
      </c>
      <c r="N4684" s="21">
        <f>IF(-(Tabelle1[[#This Row],[80%/20% SCOP]]-5.5)/5.5=1,"n.a.",-(Tabelle1[[#This Row],[80%/20% SCOP]]-5.5)/5.5)</f>
        <v>0.24945454545454543</v>
      </c>
    </row>
    <row r="4685" spans="1:14" ht="20.100000000000001" customHeight="1" x14ac:dyDescent="0.25">
      <c r="A4685" s="24">
        <v>16011459</v>
      </c>
      <c r="B4685" s="15" t="s">
        <v>4760</v>
      </c>
      <c r="C4685" s="15" t="s">
        <v>4761</v>
      </c>
      <c r="D4685" s="16" t="s">
        <v>2</v>
      </c>
      <c r="E4685" s="17">
        <v>12.02</v>
      </c>
      <c r="F4685" s="18">
        <v>1.89</v>
      </c>
      <c r="G4685" s="17">
        <v>10.199999999999999</v>
      </c>
      <c r="H4685" s="18">
        <v>1.35</v>
      </c>
      <c r="I4685" s="16" t="s">
        <v>40</v>
      </c>
      <c r="J4685" s="16" t="s">
        <v>4</v>
      </c>
      <c r="K4685" s="16" t="s">
        <v>25</v>
      </c>
      <c r="L4685" s="19">
        <f>IF(Tabelle1[[#This Row],[Heizleistung (55°C)]]=0,Tabelle1[[#This Row],[Heizleistung (35°C)]],(Tabelle1[[#This Row],[Heizleistung (35°C)]]+Tabelle1[[#This Row],[Heizleistung (55°C)]])/2)</f>
        <v>11.11</v>
      </c>
      <c r="M4685" s="20">
        <f>IF(Tabelle1[[#This Row],[Etas 55°C]]=0,0,(Tabelle1[[#This Row],[Etas 35°C]]*0.8+Tabelle1[[#This Row],[Etas 55°C]]*0.2))*2.5</f>
        <v>4.4550000000000001</v>
      </c>
      <c r="N4685" s="21">
        <f>IF(-(Tabelle1[[#This Row],[80%/20% SCOP]]-5.5)/5.5=1,"n.a.",-(Tabelle1[[#This Row],[80%/20% SCOP]]-5.5)/5.5)</f>
        <v>0.18999999999999997</v>
      </c>
    </row>
    <row r="4686" spans="1:14" ht="20.100000000000001" customHeight="1" x14ac:dyDescent="0.25">
      <c r="A4686" s="24">
        <v>16011437</v>
      </c>
      <c r="B4686" s="15" t="s">
        <v>4760</v>
      </c>
      <c r="C4686" s="15" t="s">
        <v>4762</v>
      </c>
      <c r="D4686" s="16" t="s">
        <v>2</v>
      </c>
      <c r="E4686" s="17">
        <v>6.2</v>
      </c>
      <c r="F4686" s="18">
        <v>1.85</v>
      </c>
      <c r="G4686" s="17">
        <v>6.11</v>
      </c>
      <c r="H4686" s="18">
        <v>1.31</v>
      </c>
      <c r="I4686" s="16" t="s">
        <v>40</v>
      </c>
      <c r="J4686" s="16" t="s">
        <v>4</v>
      </c>
      <c r="K4686" s="16" t="s">
        <v>25</v>
      </c>
      <c r="L4686" s="19">
        <f>IF(Tabelle1[[#This Row],[Heizleistung (55°C)]]=0,Tabelle1[[#This Row],[Heizleistung (35°C)]],(Tabelle1[[#This Row],[Heizleistung (35°C)]]+Tabelle1[[#This Row],[Heizleistung (55°C)]])/2)</f>
        <v>6.1550000000000002</v>
      </c>
      <c r="M4686" s="20">
        <f>IF(Tabelle1[[#This Row],[Etas 55°C]]=0,0,(Tabelle1[[#This Row],[Etas 35°C]]*0.8+Tabelle1[[#This Row],[Etas 55°C]]*0.2))*2.5</f>
        <v>4.3550000000000004</v>
      </c>
      <c r="N4686" s="21">
        <f>IF(-(Tabelle1[[#This Row],[80%/20% SCOP]]-5.5)/5.5=1,"n.a.",-(Tabelle1[[#This Row],[80%/20% SCOP]]-5.5)/5.5)</f>
        <v>0.20818181818181811</v>
      </c>
    </row>
    <row r="4687" spans="1:14" ht="20.100000000000001" customHeight="1" x14ac:dyDescent="0.25">
      <c r="A4687" s="24">
        <v>16011443</v>
      </c>
      <c r="B4687" s="15" t="s">
        <v>4760</v>
      </c>
      <c r="C4687" s="15" t="s">
        <v>4763</v>
      </c>
      <c r="D4687" s="16" t="s">
        <v>2</v>
      </c>
      <c r="E4687" s="17">
        <v>12.02</v>
      </c>
      <c r="F4687" s="18">
        <v>1.86</v>
      </c>
      <c r="G4687" s="17">
        <v>10.199999999999999</v>
      </c>
      <c r="H4687" s="18">
        <v>1.39</v>
      </c>
      <c r="I4687" s="16" t="s">
        <v>40</v>
      </c>
      <c r="J4687" s="16" t="s">
        <v>4</v>
      </c>
      <c r="K4687" s="16" t="s">
        <v>25</v>
      </c>
      <c r="L4687" s="19">
        <f>IF(Tabelle1[[#This Row],[Heizleistung (55°C)]]=0,Tabelle1[[#This Row],[Heizleistung (35°C)]],(Tabelle1[[#This Row],[Heizleistung (35°C)]]+Tabelle1[[#This Row],[Heizleistung (55°C)]])/2)</f>
        <v>11.11</v>
      </c>
      <c r="M4687" s="20">
        <f>IF(Tabelle1[[#This Row],[Etas 55°C]]=0,0,(Tabelle1[[#This Row],[Etas 35°C]]*0.8+Tabelle1[[#This Row],[Etas 55°C]]*0.2))*2.5</f>
        <v>4.4150000000000009</v>
      </c>
      <c r="N4687" s="21">
        <f>IF(-(Tabelle1[[#This Row],[80%/20% SCOP]]-5.5)/5.5=1,"n.a.",-(Tabelle1[[#This Row],[80%/20% SCOP]]-5.5)/5.5)</f>
        <v>0.1972727272727271</v>
      </c>
    </row>
    <row r="4688" spans="1:14" ht="20.100000000000001" customHeight="1" x14ac:dyDescent="0.25">
      <c r="A4688" s="24">
        <v>16014700</v>
      </c>
      <c r="B4688" s="15" t="s">
        <v>4760</v>
      </c>
      <c r="C4688" s="15" t="s">
        <v>4764</v>
      </c>
      <c r="D4688" s="16" t="s">
        <v>2</v>
      </c>
      <c r="E4688" s="17">
        <v>13.83</v>
      </c>
      <c r="F4688" s="18">
        <v>1.97</v>
      </c>
      <c r="G4688" s="17">
        <v>14.21</v>
      </c>
      <c r="H4688" s="18">
        <v>1.45</v>
      </c>
      <c r="I4688" s="16" t="s">
        <v>3</v>
      </c>
      <c r="J4688" s="16" t="s">
        <v>4</v>
      </c>
      <c r="K4688" s="16" t="s">
        <v>25</v>
      </c>
      <c r="L4688" s="19">
        <f>IF(Tabelle1[[#This Row],[Heizleistung (55°C)]]=0,Tabelle1[[#This Row],[Heizleistung (35°C)]],(Tabelle1[[#This Row],[Heizleistung (35°C)]]+Tabelle1[[#This Row],[Heizleistung (55°C)]])/2)</f>
        <v>14.02</v>
      </c>
      <c r="M4688" s="20">
        <f>IF(Tabelle1[[#This Row],[Etas 55°C]]=0,0,(Tabelle1[[#This Row],[Etas 35°C]]*0.8+Tabelle1[[#This Row],[Etas 55°C]]*0.2))*2.5</f>
        <v>4.665</v>
      </c>
      <c r="N4688" s="21">
        <f>IF(-(Tabelle1[[#This Row],[80%/20% SCOP]]-5.5)/5.5=1,"n.a.",-(Tabelle1[[#This Row],[80%/20% SCOP]]-5.5)/5.5)</f>
        <v>0.15181818181818182</v>
      </c>
    </row>
    <row r="4689" spans="1:14" ht="20.100000000000001" customHeight="1" x14ac:dyDescent="0.25">
      <c r="A4689" s="24">
        <v>16014698</v>
      </c>
      <c r="B4689" s="15" t="s">
        <v>4760</v>
      </c>
      <c r="C4689" s="15" t="s">
        <v>4765</v>
      </c>
      <c r="D4689" s="16" t="s">
        <v>2</v>
      </c>
      <c r="E4689" s="17">
        <v>12</v>
      </c>
      <c r="F4689" s="18">
        <v>1.97</v>
      </c>
      <c r="G4689" s="17">
        <v>12</v>
      </c>
      <c r="H4689" s="18">
        <v>1.49</v>
      </c>
      <c r="I4689" s="16" t="s">
        <v>3</v>
      </c>
      <c r="J4689" s="16" t="s">
        <v>4</v>
      </c>
      <c r="K4689" s="16" t="s">
        <v>25</v>
      </c>
      <c r="L4689" s="19">
        <f>IF(Tabelle1[[#This Row],[Heizleistung (55°C)]]=0,Tabelle1[[#This Row],[Heizleistung (35°C)]],(Tabelle1[[#This Row],[Heizleistung (35°C)]]+Tabelle1[[#This Row],[Heizleistung (55°C)]])/2)</f>
        <v>12</v>
      </c>
      <c r="M4689" s="20">
        <f>IF(Tabelle1[[#This Row],[Etas 55°C]]=0,0,(Tabelle1[[#This Row],[Etas 35°C]]*0.8+Tabelle1[[#This Row],[Etas 55°C]]*0.2))*2.5</f>
        <v>4.6850000000000005</v>
      </c>
      <c r="N4689" s="21">
        <f>IF(-(Tabelle1[[#This Row],[80%/20% SCOP]]-5.5)/5.5=1,"n.a.",-(Tabelle1[[#This Row],[80%/20% SCOP]]-5.5)/5.5)</f>
        <v>0.14818181818181808</v>
      </c>
    </row>
    <row r="4690" spans="1:14" ht="20.100000000000001" customHeight="1" x14ac:dyDescent="0.25">
      <c r="A4690" s="24">
        <v>16011439</v>
      </c>
      <c r="B4690" s="15" t="s">
        <v>4760</v>
      </c>
      <c r="C4690" s="15" t="s">
        <v>4766</v>
      </c>
      <c r="D4690" s="16" t="s">
        <v>2</v>
      </c>
      <c r="E4690" s="17">
        <v>10.59</v>
      </c>
      <c r="F4690" s="18">
        <v>1.95</v>
      </c>
      <c r="G4690" s="17">
        <v>9.74</v>
      </c>
      <c r="H4690" s="18">
        <v>1.35</v>
      </c>
      <c r="I4690" s="16" t="s">
        <v>40</v>
      </c>
      <c r="J4690" s="16" t="s">
        <v>4</v>
      </c>
      <c r="K4690" s="16" t="s">
        <v>25</v>
      </c>
      <c r="L4690" s="19">
        <f>IF(Tabelle1[[#This Row],[Heizleistung (55°C)]]=0,Tabelle1[[#This Row],[Heizleistung (35°C)]],(Tabelle1[[#This Row],[Heizleistung (35°C)]]+Tabelle1[[#This Row],[Heizleistung (55°C)]])/2)</f>
        <v>10.164999999999999</v>
      </c>
      <c r="M4690" s="20">
        <f>IF(Tabelle1[[#This Row],[Etas 55°C]]=0,0,(Tabelle1[[#This Row],[Etas 35°C]]*0.8+Tabelle1[[#This Row],[Etas 55°C]]*0.2))*2.5</f>
        <v>4.5750000000000002</v>
      </c>
      <c r="N4690" s="21">
        <f>IF(-(Tabelle1[[#This Row],[80%/20% SCOP]]-5.5)/5.5=1,"n.a.",-(Tabelle1[[#This Row],[80%/20% SCOP]]-5.5)/5.5)</f>
        <v>0.16818181818181815</v>
      </c>
    </row>
    <row r="4691" spans="1:14" ht="20.100000000000001" customHeight="1" x14ac:dyDescent="0.25">
      <c r="A4691" s="24">
        <v>16010542</v>
      </c>
      <c r="B4691" s="15" t="s">
        <v>4760</v>
      </c>
      <c r="C4691" s="15" t="s">
        <v>4767</v>
      </c>
      <c r="D4691" s="16" t="s">
        <v>2</v>
      </c>
      <c r="E4691" s="17">
        <v>8.9</v>
      </c>
      <c r="F4691" s="18">
        <v>1.94</v>
      </c>
      <c r="G4691" s="17">
        <v>8.1999999999999993</v>
      </c>
      <c r="H4691" s="18">
        <v>1.41</v>
      </c>
      <c r="I4691" s="16" t="s">
        <v>40</v>
      </c>
      <c r="J4691" s="16" t="s">
        <v>15</v>
      </c>
      <c r="K4691" s="16" t="s">
        <v>15</v>
      </c>
      <c r="L4691" s="19">
        <f>IF(Tabelle1[[#This Row],[Heizleistung (55°C)]]=0,Tabelle1[[#This Row],[Heizleistung (35°C)]],(Tabelle1[[#This Row],[Heizleistung (35°C)]]+Tabelle1[[#This Row],[Heizleistung (55°C)]])/2)</f>
        <v>8.5500000000000007</v>
      </c>
      <c r="M4691" s="20">
        <f>IF(Tabelle1[[#This Row],[Etas 55°C]]=0,0,(Tabelle1[[#This Row],[Etas 35°C]]*0.8+Tabelle1[[#This Row],[Etas 55°C]]*0.2))*2.5</f>
        <v>4.585</v>
      </c>
      <c r="N4691" s="21">
        <f>IF(-(Tabelle1[[#This Row],[80%/20% SCOP]]-5.5)/5.5=1,"n.a.",-(Tabelle1[[#This Row],[80%/20% SCOP]]-5.5)/5.5)</f>
        <v>0.16636363636363638</v>
      </c>
    </row>
    <row r="4692" spans="1:14" ht="20.100000000000001" customHeight="1" x14ac:dyDescent="0.25">
      <c r="A4692" s="24">
        <v>16010547</v>
      </c>
      <c r="B4692" s="15" t="s">
        <v>4760</v>
      </c>
      <c r="C4692" s="15" t="s">
        <v>4768</v>
      </c>
      <c r="D4692" s="16" t="s">
        <v>2</v>
      </c>
      <c r="E4692" s="17">
        <v>13.6</v>
      </c>
      <c r="F4692" s="18">
        <v>1.9</v>
      </c>
      <c r="G4692" s="17">
        <v>12</v>
      </c>
      <c r="H4692" s="18">
        <v>1.39</v>
      </c>
      <c r="I4692" s="16" t="s">
        <v>40</v>
      </c>
      <c r="J4692" s="16" t="s">
        <v>15</v>
      </c>
      <c r="K4692" s="16" t="s">
        <v>15</v>
      </c>
      <c r="L4692" s="19">
        <f>IF(Tabelle1[[#This Row],[Heizleistung (55°C)]]=0,Tabelle1[[#This Row],[Heizleistung (35°C)]],(Tabelle1[[#This Row],[Heizleistung (35°C)]]+Tabelle1[[#This Row],[Heizleistung (55°C)]])/2)</f>
        <v>12.8</v>
      </c>
      <c r="M4692" s="20">
        <f>IF(Tabelle1[[#This Row],[Etas 55°C]]=0,0,(Tabelle1[[#This Row],[Etas 35°C]]*0.8+Tabelle1[[#This Row],[Etas 55°C]]*0.2))*2.5</f>
        <v>4.4950000000000001</v>
      </c>
      <c r="N4692" s="21">
        <f>IF(-(Tabelle1[[#This Row],[80%/20% SCOP]]-5.5)/5.5=1,"n.a.",-(Tabelle1[[#This Row],[80%/20% SCOP]]-5.5)/5.5)</f>
        <v>0.18272727272727271</v>
      </c>
    </row>
    <row r="4693" spans="1:14" ht="20.100000000000001" customHeight="1" x14ac:dyDescent="0.25">
      <c r="A4693" s="24">
        <v>16011441</v>
      </c>
      <c r="B4693" s="15" t="s">
        <v>4760</v>
      </c>
      <c r="C4693" s="15" t="s">
        <v>4769</v>
      </c>
      <c r="D4693" s="16" t="s">
        <v>2</v>
      </c>
      <c r="E4693" s="17">
        <v>13.47</v>
      </c>
      <c r="F4693" s="18">
        <v>1.85</v>
      </c>
      <c r="G4693" s="17">
        <v>11.85</v>
      </c>
      <c r="H4693" s="18">
        <v>1.36</v>
      </c>
      <c r="I4693" s="16" t="s">
        <v>40</v>
      </c>
      <c r="J4693" s="16" t="s">
        <v>4</v>
      </c>
      <c r="K4693" s="16" t="s">
        <v>25</v>
      </c>
      <c r="L4693" s="19">
        <f>IF(Tabelle1[[#This Row],[Heizleistung (55°C)]]=0,Tabelle1[[#This Row],[Heizleistung (35°C)]],(Tabelle1[[#This Row],[Heizleistung (35°C)]]+Tabelle1[[#This Row],[Heizleistung (55°C)]])/2)</f>
        <v>12.66</v>
      </c>
      <c r="M4693" s="20">
        <f>IF(Tabelle1[[#This Row],[Etas 55°C]]=0,0,(Tabelle1[[#This Row],[Etas 35°C]]*0.8+Tabelle1[[#This Row],[Etas 55°C]]*0.2))*2.5</f>
        <v>4.3800000000000008</v>
      </c>
      <c r="N4693" s="21">
        <f>IF(-(Tabelle1[[#This Row],[80%/20% SCOP]]-5.5)/5.5=1,"n.a.",-(Tabelle1[[#This Row],[80%/20% SCOP]]-5.5)/5.5)</f>
        <v>0.2036363636363635</v>
      </c>
    </row>
    <row r="4694" spans="1:14" ht="20.100000000000001" customHeight="1" x14ac:dyDescent="0.25">
      <c r="A4694" s="24">
        <v>16010544</v>
      </c>
      <c r="B4694" s="15" t="s">
        <v>4760</v>
      </c>
      <c r="C4694" s="15" t="s">
        <v>4770</v>
      </c>
      <c r="D4694" s="16" t="s">
        <v>2</v>
      </c>
      <c r="E4694" s="17">
        <v>13.6</v>
      </c>
      <c r="F4694" s="18">
        <v>1.93</v>
      </c>
      <c r="G4694" s="17">
        <v>12</v>
      </c>
      <c r="H4694" s="18">
        <v>1.37</v>
      </c>
      <c r="I4694" s="16" t="s">
        <v>40</v>
      </c>
      <c r="J4694" s="16" t="s">
        <v>15</v>
      </c>
      <c r="K4694" s="16" t="s">
        <v>15</v>
      </c>
      <c r="L4694" s="19">
        <f>IF(Tabelle1[[#This Row],[Heizleistung (55°C)]]=0,Tabelle1[[#This Row],[Heizleistung (35°C)]],(Tabelle1[[#This Row],[Heizleistung (35°C)]]+Tabelle1[[#This Row],[Heizleistung (55°C)]])/2)</f>
        <v>12.8</v>
      </c>
      <c r="M4694" s="20">
        <f>IF(Tabelle1[[#This Row],[Etas 55°C]]=0,0,(Tabelle1[[#This Row],[Etas 35°C]]*0.8+Tabelle1[[#This Row],[Etas 55°C]]*0.2))*2.5</f>
        <v>4.5449999999999999</v>
      </c>
      <c r="N4694" s="21">
        <f>IF(-(Tabelle1[[#This Row],[80%/20% SCOP]]-5.5)/5.5=1,"n.a.",-(Tabelle1[[#This Row],[80%/20% SCOP]]-5.5)/5.5)</f>
        <v>0.17363636363636364</v>
      </c>
    </row>
    <row r="4695" spans="1:14" ht="20.100000000000001" customHeight="1" x14ac:dyDescent="0.25">
      <c r="A4695" s="24">
        <v>16011462</v>
      </c>
      <c r="B4695" s="15" t="s">
        <v>4760</v>
      </c>
      <c r="C4695" s="15" t="s">
        <v>4771</v>
      </c>
      <c r="D4695" s="16" t="s">
        <v>2</v>
      </c>
      <c r="E4695" s="17">
        <v>12.02</v>
      </c>
      <c r="F4695" s="18">
        <v>1.89</v>
      </c>
      <c r="G4695" s="17">
        <v>10.199999999999999</v>
      </c>
      <c r="H4695" s="18">
        <v>1.39</v>
      </c>
      <c r="I4695" s="16" t="s">
        <v>40</v>
      </c>
      <c r="J4695" s="16" t="s">
        <v>4</v>
      </c>
      <c r="K4695" s="16" t="s">
        <v>25</v>
      </c>
      <c r="L4695" s="19">
        <f>IF(Tabelle1[[#This Row],[Heizleistung (55°C)]]=0,Tabelle1[[#This Row],[Heizleistung (35°C)]],(Tabelle1[[#This Row],[Heizleistung (35°C)]]+Tabelle1[[#This Row],[Heizleistung (55°C)]])/2)</f>
        <v>11.11</v>
      </c>
      <c r="M4695" s="20">
        <f>IF(Tabelle1[[#This Row],[Etas 55°C]]=0,0,(Tabelle1[[#This Row],[Etas 35°C]]*0.8+Tabelle1[[#This Row],[Etas 55°C]]*0.2))*2.5</f>
        <v>4.4749999999999996</v>
      </c>
      <c r="N4695" s="21">
        <f>IF(-(Tabelle1[[#This Row],[80%/20% SCOP]]-5.5)/5.5=1,"n.a.",-(Tabelle1[[#This Row],[80%/20% SCOP]]-5.5)/5.5)</f>
        <v>0.18636363636363643</v>
      </c>
    </row>
    <row r="4696" spans="1:14" ht="20.100000000000001" customHeight="1" x14ac:dyDescent="0.25">
      <c r="A4696" s="24">
        <v>16010541</v>
      </c>
      <c r="B4696" s="15" t="s">
        <v>4760</v>
      </c>
      <c r="C4696" s="15" t="s">
        <v>4772</v>
      </c>
      <c r="D4696" s="16" t="s">
        <v>2</v>
      </c>
      <c r="E4696" s="17">
        <v>8.1999999999999993</v>
      </c>
      <c r="F4696" s="18">
        <v>1.94</v>
      </c>
      <c r="G4696" s="17">
        <v>8.1999999999999993</v>
      </c>
      <c r="H4696" s="18">
        <v>1.42</v>
      </c>
      <c r="I4696" s="16" t="s">
        <v>40</v>
      </c>
      <c r="J4696" s="16" t="s">
        <v>15</v>
      </c>
      <c r="K4696" s="16" t="s">
        <v>15</v>
      </c>
      <c r="L4696" s="19">
        <f>IF(Tabelle1[[#This Row],[Heizleistung (55°C)]]=0,Tabelle1[[#This Row],[Heizleistung (35°C)]],(Tabelle1[[#This Row],[Heizleistung (35°C)]]+Tabelle1[[#This Row],[Heizleistung (55°C)]])/2)</f>
        <v>8.1999999999999993</v>
      </c>
      <c r="M4696" s="20">
        <f>IF(Tabelle1[[#This Row],[Etas 55°C]]=0,0,(Tabelle1[[#This Row],[Etas 35°C]]*0.8+Tabelle1[[#This Row],[Etas 55°C]]*0.2))*2.5</f>
        <v>4.59</v>
      </c>
      <c r="N4696" s="21">
        <f>IF(-(Tabelle1[[#This Row],[80%/20% SCOP]]-5.5)/5.5=1,"n.a.",-(Tabelle1[[#This Row],[80%/20% SCOP]]-5.5)/5.5)</f>
        <v>0.16545454545454549</v>
      </c>
    </row>
    <row r="4697" spans="1:14" ht="20.100000000000001" customHeight="1" x14ac:dyDescent="0.25">
      <c r="A4697" s="24">
        <v>16011460</v>
      </c>
      <c r="B4697" s="15" t="s">
        <v>4760</v>
      </c>
      <c r="C4697" s="15" t="s">
        <v>4773</v>
      </c>
      <c r="D4697" s="16" t="s">
        <v>2</v>
      </c>
      <c r="E4697" s="17">
        <v>13.47</v>
      </c>
      <c r="F4697" s="18">
        <v>1.87</v>
      </c>
      <c r="G4697" s="17">
        <v>11.85</v>
      </c>
      <c r="H4697" s="18">
        <v>1.4</v>
      </c>
      <c r="I4697" s="16" t="s">
        <v>40</v>
      </c>
      <c r="J4697" s="16" t="s">
        <v>4</v>
      </c>
      <c r="K4697" s="16" t="s">
        <v>25</v>
      </c>
      <c r="L4697" s="19">
        <f>IF(Tabelle1[[#This Row],[Heizleistung (55°C)]]=0,Tabelle1[[#This Row],[Heizleistung (35°C)]],(Tabelle1[[#This Row],[Heizleistung (35°C)]]+Tabelle1[[#This Row],[Heizleistung (55°C)]])/2)</f>
        <v>12.66</v>
      </c>
      <c r="M4697" s="20">
        <f>IF(Tabelle1[[#This Row],[Etas 55°C]]=0,0,(Tabelle1[[#This Row],[Etas 35°C]]*0.8+Tabelle1[[#This Row],[Etas 55°C]]*0.2))*2.5</f>
        <v>4.4400000000000004</v>
      </c>
      <c r="N4697" s="21">
        <f>IF(-(Tabelle1[[#This Row],[80%/20% SCOP]]-5.5)/5.5=1,"n.a.",-(Tabelle1[[#This Row],[80%/20% SCOP]]-5.5)/5.5)</f>
        <v>0.19272727272727266</v>
      </c>
    </row>
    <row r="4698" spans="1:14" ht="20.100000000000001" customHeight="1" x14ac:dyDescent="0.25">
      <c r="A4698" s="24">
        <v>16010543</v>
      </c>
      <c r="B4698" s="15" t="s">
        <v>4760</v>
      </c>
      <c r="C4698" s="15" t="s">
        <v>4774</v>
      </c>
      <c r="D4698" s="16" t="s">
        <v>2</v>
      </c>
      <c r="E4698" s="17">
        <v>12.1</v>
      </c>
      <c r="F4698" s="18">
        <v>1.95</v>
      </c>
      <c r="G4698" s="17">
        <v>11.6</v>
      </c>
      <c r="H4698" s="18">
        <v>1.36</v>
      </c>
      <c r="I4698" s="16" t="s">
        <v>40</v>
      </c>
      <c r="J4698" s="16" t="s">
        <v>15</v>
      </c>
      <c r="K4698" s="16" t="s">
        <v>15</v>
      </c>
      <c r="L4698" s="19">
        <f>IF(Tabelle1[[#This Row],[Heizleistung (55°C)]]=0,Tabelle1[[#This Row],[Heizleistung (35°C)]],(Tabelle1[[#This Row],[Heizleistung (35°C)]]+Tabelle1[[#This Row],[Heizleistung (55°C)]])/2)</f>
        <v>11.85</v>
      </c>
      <c r="M4698" s="20">
        <f>IF(Tabelle1[[#This Row],[Etas 55°C]]=0,0,(Tabelle1[[#This Row],[Etas 35°C]]*0.8+Tabelle1[[#This Row],[Etas 55°C]]*0.2))*2.5</f>
        <v>4.58</v>
      </c>
      <c r="N4698" s="21">
        <f>IF(-(Tabelle1[[#This Row],[80%/20% SCOP]]-5.5)/5.5=1,"n.a.",-(Tabelle1[[#This Row],[80%/20% SCOP]]-5.5)/5.5)</f>
        <v>0.16727272727272727</v>
      </c>
    </row>
    <row r="4699" spans="1:14" ht="20.100000000000001" customHeight="1" x14ac:dyDescent="0.25">
      <c r="A4699" s="24">
        <v>16014701</v>
      </c>
      <c r="B4699" s="15" t="s">
        <v>4760</v>
      </c>
      <c r="C4699" s="15" t="s">
        <v>4775</v>
      </c>
      <c r="D4699" s="16" t="s">
        <v>2</v>
      </c>
      <c r="E4699" s="17">
        <v>15.57</v>
      </c>
      <c r="F4699" s="18">
        <v>1.89</v>
      </c>
      <c r="G4699" s="17">
        <v>15.58</v>
      </c>
      <c r="H4699" s="18">
        <v>1.45</v>
      </c>
      <c r="I4699" s="16" t="s">
        <v>3</v>
      </c>
      <c r="J4699" s="16" t="s">
        <v>4</v>
      </c>
      <c r="K4699" s="16" t="s">
        <v>25</v>
      </c>
      <c r="L4699" s="19">
        <f>IF(Tabelle1[[#This Row],[Heizleistung (55°C)]]=0,Tabelle1[[#This Row],[Heizleistung (35°C)]],(Tabelle1[[#This Row],[Heizleistung (35°C)]]+Tabelle1[[#This Row],[Heizleistung (55°C)]])/2)</f>
        <v>15.574999999999999</v>
      </c>
      <c r="M4699" s="20">
        <f>IF(Tabelle1[[#This Row],[Etas 55°C]]=0,0,(Tabelle1[[#This Row],[Etas 35°C]]*0.8+Tabelle1[[#This Row],[Etas 55°C]]*0.2))*2.5</f>
        <v>4.5049999999999999</v>
      </c>
      <c r="N4699" s="21">
        <f>IF(-(Tabelle1[[#This Row],[80%/20% SCOP]]-5.5)/5.5=1,"n.a.",-(Tabelle1[[#This Row],[80%/20% SCOP]]-5.5)/5.5)</f>
        <v>0.18090909090909094</v>
      </c>
    </row>
    <row r="4700" spans="1:14" ht="20.100000000000001" customHeight="1" x14ac:dyDescent="0.25">
      <c r="A4700" s="24">
        <v>16010546</v>
      </c>
      <c r="B4700" s="15" t="s">
        <v>4760</v>
      </c>
      <c r="C4700" s="15" t="s">
        <v>4776</v>
      </c>
      <c r="D4700" s="16" t="s">
        <v>2</v>
      </c>
      <c r="E4700" s="17">
        <v>11.9</v>
      </c>
      <c r="F4700" s="18">
        <v>1.97</v>
      </c>
      <c r="G4700" s="17">
        <v>11.6</v>
      </c>
      <c r="H4700" s="18">
        <v>1.36</v>
      </c>
      <c r="I4700" s="16" t="s">
        <v>40</v>
      </c>
      <c r="J4700" s="16" t="s">
        <v>15</v>
      </c>
      <c r="K4700" s="16" t="s">
        <v>15</v>
      </c>
      <c r="L4700" s="19">
        <f>IF(Tabelle1[[#This Row],[Heizleistung (55°C)]]=0,Tabelle1[[#This Row],[Heizleistung (35°C)]],(Tabelle1[[#This Row],[Heizleistung (35°C)]]+Tabelle1[[#This Row],[Heizleistung (55°C)]])/2)</f>
        <v>11.75</v>
      </c>
      <c r="M4700" s="20">
        <f>IF(Tabelle1[[#This Row],[Etas 55°C]]=0,0,(Tabelle1[[#This Row],[Etas 35°C]]*0.8+Tabelle1[[#This Row],[Etas 55°C]]*0.2))*2.5</f>
        <v>4.62</v>
      </c>
      <c r="N4700" s="21">
        <f>IF(-(Tabelle1[[#This Row],[80%/20% SCOP]]-5.5)/5.5=1,"n.a.",-(Tabelle1[[#This Row],[80%/20% SCOP]]-5.5)/5.5)</f>
        <v>0.15999999999999998</v>
      </c>
    </row>
    <row r="4701" spans="1:14" ht="20.100000000000001" customHeight="1" x14ac:dyDescent="0.25">
      <c r="A4701" s="24">
        <v>16010539</v>
      </c>
      <c r="B4701" s="15" t="s">
        <v>4760</v>
      </c>
      <c r="C4701" s="15" t="s">
        <v>4777</v>
      </c>
      <c r="D4701" s="16" t="s">
        <v>2</v>
      </c>
      <c r="E4701" s="17">
        <v>5.5</v>
      </c>
      <c r="F4701" s="18">
        <v>1.96</v>
      </c>
      <c r="G4701" s="17">
        <v>4.5999999999999996</v>
      </c>
      <c r="H4701" s="18">
        <v>1.37</v>
      </c>
      <c r="I4701" s="16" t="s">
        <v>40</v>
      </c>
      <c r="J4701" s="16" t="s">
        <v>15</v>
      </c>
      <c r="K4701" s="16" t="s">
        <v>15</v>
      </c>
      <c r="L4701" s="19">
        <f>IF(Tabelle1[[#This Row],[Heizleistung (55°C)]]=0,Tabelle1[[#This Row],[Heizleistung (35°C)]],(Tabelle1[[#This Row],[Heizleistung (35°C)]]+Tabelle1[[#This Row],[Heizleistung (55°C)]])/2)</f>
        <v>5.05</v>
      </c>
      <c r="M4701" s="20">
        <f>IF(Tabelle1[[#This Row],[Etas 55°C]]=0,0,(Tabelle1[[#This Row],[Etas 35°C]]*0.8+Tabelle1[[#This Row],[Etas 55°C]]*0.2))*2.5</f>
        <v>4.6050000000000004</v>
      </c>
      <c r="N4701" s="21">
        <f>IF(-(Tabelle1[[#This Row],[80%/20% SCOP]]-5.5)/5.5=1,"n.a.",-(Tabelle1[[#This Row],[80%/20% SCOP]]-5.5)/5.5)</f>
        <v>0.16272727272727264</v>
      </c>
    </row>
    <row r="4702" spans="1:14" ht="20.100000000000001" customHeight="1" x14ac:dyDescent="0.25">
      <c r="A4702" s="24">
        <v>16010548</v>
      </c>
      <c r="B4702" s="15" t="s">
        <v>4760</v>
      </c>
      <c r="C4702" s="15" t="s">
        <v>4778</v>
      </c>
      <c r="D4702" s="16" t="s">
        <v>2</v>
      </c>
      <c r="E4702" s="17">
        <v>15.1</v>
      </c>
      <c r="F4702" s="18">
        <v>1.82</v>
      </c>
      <c r="G4702" s="17">
        <v>12.9</v>
      </c>
      <c r="H4702" s="18">
        <v>1.38</v>
      </c>
      <c r="I4702" s="16" t="s">
        <v>40</v>
      </c>
      <c r="J4702" s="16" t="s">
        <v>15</v>
      </c>
      <c r="K4702" s="16" t="s">
        <v>15</v>
      </c>
      <c r="L4702" s="19">
        <f>IF(Tabelle1[[#This Row],[Heizleistung (55°C)]]=0,Tabelle1[[#This Row],[Heizleistung (35°C)]],(Tabelle1[[#This Row],[Heizleistung (35°C)]]+Tabelle1[[#This Row],[Heizleistung (55°C)]])/2)</f>
        <v>14</v>
      </c>
      <c r="M4702" s="20">
        <f>IF(Tabelle1[[#This Row],[Etas 55°C]]=0,0,(Tabelle1[[#This Row],[Etas 35°C]]*0.8+Tabelle1[[#This Row],[Etas 55°C]]*0.2))*2.5</f>
        <v>4.33</v>
      </c>
      <c r="N4702" s="21">
        <f>IF(-(Tabelle1[[#This Row],[80%/20% SCOP]]-5.5)/5.5=1,"n.a.",-(Tabelle1[[#This Row],[80%/20% SCOP]]-5.5)/5.5)</f>
        <v>0.21272727272727271</v>
      </c>
    </row>
    <row r="4703" spans="1:14" ht="20.100000000000001" customHeight="1" x14ac:dyDescent="0.25">
      <c r="A4703" s="24">
        <v>16014694</v>
      </c>
      <c r="B4703" s="15" t="s">
        <v>4760</v>
      </c>
      <c r="C4703" s="15" t="s">
        <v>4779</v>
      </c>
      <c r="D4703" s="16" t="s">
        <v>2</v>
      </c>
      <c r="E4703" s="17">
        <v>6.08</v>
      </c>
      <c r="F4703" s="18">
        <v>1.92</v>
      </c>
      <c r="G4703" s="17">
        <v>6.1</v>
      </c>
      <c r="H4703" s="18">
        <v>1.49</v>
      </c>
      <c r="I4703" s="16" t="s">
        <v>3</v>
      </c>
      <c r="J4703" s="16" t="s">
        <v>4</v>
      </c>
      <c r="K4703" s="16" t="s">
        <v>25</v>
      </c>
      <c r="L4703" s="19">
        <f>IF(Tabelle1[[#This Row],[Heizleistung (55°C)]]=0,Tabelle1[[#This Row],[Heizleistung (35°C)]],(Tabelle1[[#This Row],[Heizleistung (35°C)]]+Tabelle1[[#This Row],[Heizleistung (55°C)]])/2)</f>
        <v>6.09</v>
      </c>
      <c r="M4703" s="20">
        <f>IF(Tabelle1[[#This Row],[Etas 55°C]]=0,0,(Tabelle1[[#This Row],[Etas 35°C]]*0.8+Tabelle1[[#This Row],[Etas 55°C]]*0.2))*2.5</f>
        <v>4.585</v>
      </c>
      <c r="N4703" s="21">
        <f>IF(-(Tabelle1[[#This Row],[80%/20% SCOP]]-5.5)/5.5=1,"n.a.",-(Tabelle1[[#This Row],[80%/20% SCOP]]-5.5)/5.5)</f>
        <v>0.16636363636363638</v>
      </c>
    </row>
    <row r="4704" spans="1:14" ht="20.100000000000001" customHeight="1" x14ac:dyDescent="0.25">
      <c r="A4704" s="24">
        <v>16011458</v>
      </c>
      <c r="B4704" s="15" t="s">
        <v>4760</v>
      </c>
      <c r="C4704" s="15" t="s">
        <v>4780</v>
      </c>
      <c r="D4704" s="16" t="s">
        <v>2</v>
      </c>
      <c r="E4704" s="17">
        <v>10.59</v>
      </c>
      <c r="F4704" s="18">
        <v>1.94</v>
      </c>
      <c r="G4704" s="17">
        <v>9.57</v>
      </c>
      <c r="H4704" s="18">
        <v>1.41</v>
      </c>
      <c r="I4704" s="16" t="s">
        <v>40</v>
      </c>
      <c r="J4704" s="16" t="s">
        <v>4</v>
      </c>
      <c r="K4704" s="16" t="s">
        <v>25</v>
      </c>
      <c r="L4704" s="19">
        <f>IF(Tabelle1[[#This Row],[Heizleistung (55°C)]]=0,Tabelle1[[#This Row],[Heizleistung (35°C)]],(Tabelle1[[#This Row],[Heizleistung (35°C)]]+Tabelle1[[#This Row],[Heizleistung (55°C)]])/2)</f>
        <v>10.08</v>
      </c>
      <c r="M4704" s="20">
        <f>IF(Tabelle1[[#This Row],[Etas 55°C]]=0,0,(Tabelle1[[#This Row],[Etas 35°C]]*0.8+Tabelle1[[#This Row],[Etas 55°C]]*0.2))*2.5</f>
        <v>4.585</v>
      </c>
      <c r="N4704" s="21">
        <f>IF(-(Tabelle1[[#This Row],[80%/20% SCOP]]-5.5)/5.5=1,"n.a.",-(Tabelle1[[#This Row],[80%/20% SCOP]]-5.5)/5.5)</f>
        <v>0.16636363636363638</v>
      </c>
    </row>
    <row r="4705" spans="1:14" ht="20.100000000000001" customHeight="1" x14ac:dyDescent="0.25">
      <c r="A4705" s="24">
        <v>16010545</v>
      </c>
      <c r="B4705" s="15" t="s">
        <v>4760</v>
      </c>
      <c r="C4705" s="15" t="s">
        <v>4781</v>
      </c>
      <c r="D4705" s="16" t="s">
        <v>2</v>
      </c>
      <c r="E4705" s="17">
        <v>15.1</v>
      </c>
      <c r="F4705" s="18">
        <v>1.85</v>
      </c>
      <c r="G4705" s="17">
        <v>13.1</v>
      </c>
      <c r="H4705" s="18">
        <v>1.34</v>
      </c>
      <c r="I4705" s="16" t="s">
        <v>40</v>
      </c>
      <c r="J4705" s="16" t="s">
        <v>15</v>
      </c>
      <c r="K4705" s="16" t="s">
        <v>15</v>
      </c>
      <c r="L4705" s="19">
        <f>IF(Tabelle1[[#This Row],[Heizleistung (55°C)]]=0,Tabelle1[[#This Row],[Heizleistung (35°C)]],(Tabelle1[[#This Row],[Heizleistung (35°C)]]+Tabelle1[[#This Row],[Heizleistung (55°C)]])/2)</f>
        <v>14.1</v>
      </c>
      <c r="M4705" s="20">
        <f>IF(Tabelle1[[#This Row],[Etas 55°C]]=0,0,(Tabelle1[[#This Row],[Etas 35°C]]*0.8+Tabelle1[[#This Row],[Etas 55°C]]*0.2))*2.5</f>
        <v>4.370000000000001</v>
      </c>
      <c r="N4705" s="21">
        <f>IF(-(Tabelle1[[#This Row],[80%/20% SCOP]]-5.5)/5.5=1,"n.a.",-(Tabelle1[[#This Row],[80%/20% SCOP]]-5.5)/5.5)</f>
        <v>0.20545454545454528</v>
      </c>
    </row>
    <row r="4706" spans="1:14" ht="20.100000000000001" customHeight="1" x14ac:dyDescent="0.25">
      <c r="A4706" s="24">
        <v>16011455</v>
      </c>
      <c r="B4706" s="15" t="s">
        <v>4760</v>
      </c>
      <c r="C4706" s="15" t="s">
        <v>4782</v>
      </c>
      <c r="D4706" s="16" t="s">
        <v>2</v>
      </c>
      <c r="E4706" s="17">
        <v>4.13</v>
      </c>
      <c r="F4706" s="18">
        <v>1.96</v>
      </c>
      <c r="G4706" s="17">
        <v>4.3099999999999996</v>
      </c>
      <c r="H4706" s="18">
        <v>1.37</v>
      </c>
      <c r="I4706" s="16" t="s">
        <v>40</v>
      </c>
      <c r="J4706" s="16" t="s">
        <v>4</v>
      </c>
      <c r="K4706" s="16" t="s">
        <v>25</v>
      </c>
      <c r="L4706" s="19">
        <f>IF(Tabelle1[[#This Row],[Heizleistung (55°C)]]=0,Tabelle1[[#This Row],[Heizleistung (35°C)]],(Tabelle1[[#This Row],[Heizleistung (35°C)]]+Tabelle1[[#This Row],[Heizleistung (55°C)]])/2)</f>
        <v>4.22</v>
      </c>
      <c r="M4706" s="20">
        <f>IF(Tabelle1[[#This Row],[Etas 55°C]]=0,0,(Tabelle1[[#This Row],[Etas 35°C]]*0.8+Tabelle1[[#This Row],[Etas 55°C]]*0.2))*2.5</f>
        <v>4.6050000000000004</v>
      </c>
      <c r="N4706" s="21">
        <f>IF(-(Tabelle1[[#This Row],[80%/20% SCOP]]-5.5)/5.5=1,"n.a.",-(Tabelle1[[#This Row],[80%/20% SCOP]]-5.5)/5.5)</f>
        <v>0.16272727272727264</v>
      </c>
    </row>
    <row r="4707" spans="1:14" ht="20.100000000000001" customHeight="1" x14ac:dyDescent="0.25">
      <c r="A4707" s="24">
        <v>16014695</v>
      </c>
      <c r="B4707" s="15" t="s">
        <v>4760</v>
      </c>
      <c r="C4707" s="15" t="s">
        <v>4783</v>
      </c>
      <c r="D4707" s="16" t="s">
        <v>2</v>
      </c>
      <c r="E4707" s="17">
        <v>7.22</v>
      </c>
      <c r="F4707" s="18">
        <v>1.96</v>
      </c>
      <c r="G4707" s="17">
        <v>6.94</v>
      </c>
      <c r="H4707" s="18">
        <v>1.49</v>
      </c>
      <c r="I4707" s="16" t="s">
        <v>3</v>
      </c>
      <c r="J4707" s="16" t="s">
        <v>4</v>
      </c>
      <c r="K4707" s="16" t="s">
        <v>25</v>
      </c>
      <c r="L4707" s="19">
        <f>IF(Tabelle1[[#This Row],[Heizleistung (55°C)]]=0,Tabelle1[[#This Row],[Heizleistung (35°C)]],(Tabelle1[[#This Row],[Heizleistung (35°C)]]+Tabelle1[[#This Row],[Heizleistung (55°C)]])/2)</f>
        <v>7.08</v>
      </c>
      <c r="M4707" s="20">
        <f>IF(Tabelle1[[#This Row],[Etas 55°C]]=0,0,(Tabelle1[[#This Row],[Etas 35°C]]*0.8+Tabelle1[[#This Row],[Etas 55°C]]*0.2))*2.5</f>
        <v>4.665</v>
      </c>
      <c r="N4707" s="21">
        <f>IF(-(Tabelle1[[#This Row],[80%/20% SCOP]]-5.5)/5.5=1,"n.a.",-(Tabelle1[[#This Row],[80%/20% SCOP]]-5.5)/5.5)</f>
        <v>0.15181818181818182</v>
      </c>
    </row>
    <row r="4708" spans="1:14" ht="20.100000000000001" customHeight="1" x14ac:dyDescent="0.25">
      <c r="A4708" s="24">
        <v>16011456</v>
      </c>
      <c r="B4708" s="15" t="s">
        <v>4760</v>
      </c>
      <c r="C4708" s="15" t="s">
        <v>4784</v>
      </c>
      <c r="D4708" s="16" t="s">
        <v>2</v>
      </c>
      <c r="E4708" s="17">
        <v>6.2</v>
      </c>
      <c r="F4708" s="18">
        <v>2</v>
      </c>
      <c r="G4708" s="17">
        <v>6.86</v>
      </c>
      <c r="H4708" s="18">
        <v>1.41</v>
      </c>
      <c r="I4708" s="16" t="s">
        <v>40</v>
      </c>
      <c r="J4708" s="16" t="s">
        <v>4</v>
      </c>
      <c r="K4708" s="16" t="s">
        <v>25</v>
      </c>
      <c r="L4708" s="19">
        <f>IF(Tabelle1[[#This Row],[Heizleistung (55°C)]]=0,Tabelle1[[#This Row],[Heizleistung (35°C)]],(Tabelle1[[#This Row],[Heizleistung (35°C)]]+Tabelle1[[#This Row],[Heizleistung (55°C)]])/2)</f>
        <v>6.53</v>
      </c>
      <c r="M4708" s="20">
        <f>IF(Tabelle1[[#This Row],[Etas 55°C]]=0,0,(Tabelle1[[#This Row],[Etas 35°C]]*0.8+Tabelle1[[#This Row],[Etas 55°C]]*0.2))*2.5</f>
        <v>4.7050000000000001</v>
      </c>
      <c r="N4708" s="21">
        <f>IF(-(Tabelle1[[#This Row],[80%/20% SCOP]]-5.5)/5.5=1,"n.a.",-(Tabelle1[[#This Row],[80%/20% SCOP]]-5.5)/5.5)</f>
        <v>0.14454545454545453</v>
      </c>
    </row>
    <row r="4709" spans="1:14" ht="20.100000000000001" customHeight="1" x14ac:dyDescent="0.25">
      <c r="A4709" s="24">
        <v>16010540</v>
      </c>
      <c r="B4709" s="15" t="s">
        <v>4760</v>
      </c>
      <c r="C4709" s="15" t="s">
        <v>4785</v>
      </c>
      <c r="D4709" s="16" t="s">
        <v>2</v>
      </c>
      <c r="E4709" s="17">
        <v>5.9</v>
      </c>
      <c r="F4709" s="18">
        <v>2</v>
      </c>
      <c r="G4709" s="17">
        <v>5.6</v>
      </c>
      <c r="H4709" s="18">
        <v>1.41</v>
      </c>
      <c r="I4709" s="16" t="s">
        <v>40</v>
      </c>
      <c r="J4709" s="16" t="s">
        <v>15</v>
      </c>
      <c r="K4709" s="16" t="s">
        <v>15</v>
      </c>
      <c r="L4709" s="19">
        <f>IF(Tabelle1[[#This Row],[Heizleistung (55°C)]]=0,Tabelle1[[#This Row],[Heizleistung (35°C)]],(Tabelle1[[#This Row],[Heizleistung (35°C)]]+Tabelle1[[#This Row],[Heizleistung (55°C)]])/2)</f>
        <v>5.75</v>
      </c>
      <c r="M4709" s="20">
        <f>IF(Tabelle1[[#This Row],[Etas 55°C]]=0,0,(Tabelle1[[#This Row],[Etas 35°C]]*0.8+Tabelle1[[#This Row],[Etas 55°C]]*0.2))*2.5</f>
        <v>4.7050000000000001</v>
      </c>
      <c r="N4709" s="21">
        <f>IF(-(Tabelle1[[#This Row],[80%/20% SCOP]]-5.5)/5.5=1,"n.a.",-(Tabelle1[[#This Row],[80%/20% SCOP]]-5.5)/5.5)</f>
        <v>0.14454545454545453</v>
      </c>
    </row>
    <row r="4710" spans="1:14" ht="20.100000000000001" customHeight="1" x14ac:dyDescent="0.25">
      <c r="A4710" s="24">
        <v>16011442</v>
      </c>
      <c r="B4710" s="15" t="s">
        <v>4760</v>
      </c>
      <c r="C4710" s="15" t="s">
        <v>4786</v>
      </c>
      <c r="D4710" s="16" t="s">
        <v>2</v>
      </c>
      <c r="E4710" s="17">
        <v>15.62</v>
      </c>
      <c r="F4710" s="18">
        <v>1.85</v>
      </c>
      <c r="G4710" s="17">
        <v>15.18</v>
      </c>
      <c r="H4710" s="18">
        <v>1.38</v>
      </c>
      <c r="I4710" s="16" t="s">
        <v>40</v>
      </c>
      <c r="J4710" s="16" t="s">
        <v>4</v>
      </c>
      <c r="K4710" s="16" t="s">
        <v>25</v>
      </c>
      <c r="L4710" s="19">
        <f>IF(Tabelle1[[#This Row],[Heizleistung (55°C)]]=0,Tabelle1[[#This Row],[Heizleistung (35°C)]],(Tabelle1[[#This Row],[Heizleistung (35°C)]]+Tabelle1[[#This Row],[Heizleistung (55°C)]])/2)</f>
        <v>15.399999999999999</v>
      </c>
      <c r="M4710" s="20">
        <f>IF(Tabelle1[[#This Row],[Etas 55°C]]=0,0,(Tabelle1[[#This Row],[Etas 35°C]]*0.8+Tabelle1[[#This Row],[Etas 55°C]]*0.2))*2.5</f>
        <v>4.3900000000000006</v>
      </c>
      <c r="N4710" s="21">
        <f>IF(-(Tabelle1[[#This Row],[80%/20% SCOP]]-5.5)/5.5=1,"n.a.",-(Tabelle1[[#This Row],[80%/20% SCOP]]-5.5)/5.5)</f>
        <v>0.2018181818181817</v>
      </c>
    </row>
    <row r="4711" spans="1:14" ht="20.100000000000001" customHeight="1" x14ac:dyDescent="0.25">
      <c r="A4711" s="24">
        <v>16011457</v>
      </c>
      <c r="B4711" s="15" t="s">
        <v>4760</v>
      </c>
      <c r="C4711" s="15" t="s">
        <v>4787</v>
      </c>
      <c r="D4711" s="16" t="s">
        <v>2</v>
      </c>
      <c r="E4711" s="17">
        <v>8.44</v>
      </c>
      <c r="F4711" s="18">
        <v>1.94</v>
      </c>
      <c r="G4711" s="17">
        <v>8.4700000000000006</v>
      </c>
      <c r="H4711" s="18">
        <v>1.42</v>
      </c>
      <c r="I4711" s="16" t="s">
        <v>40</v>
      </c>
      <c r="J4711" s="16" t="s">
        <v>4</v>
      </c>
      <c r="K4711" s="16" t="s">
        <v>25</v>
      </c>
      <c r="L4711" s="19">
        <f>IF(Tabelle1[[#This Row],[Heizleistung (55°C)]]=0,Tabelle1[[#This Row],[Heizleistung (35°C)]],(Tabelle1[[#This Row],[Heizleistung (35°C)]]+Tabelle1[[#This Row],[Heizleistung (55°C)]])/2)</f>
        <v>8.4550000000000001</v>
      </c>
      <c r="M4711" s="20">
        <f>IF(Tabelle1[[#This Row],[Etas 55°C]]=0,0,(Tabelle1[[#This Row],[Etas 35°C]]*0.8+Tabelle1[[#This Row],[Etas 55°C]]*0.2))*2.5</f>
        <v>4.59</v>
      </c>
      <c r="N4711" s="21">
        <f>IF(-(Tabelle1[[#This Row],[80%/20% SCOP]]-5.5)/5.5=1,"n.a.",-(Tabelle1[[#This Row],[80%/20% SCOP]]-5.5)/5.5)</f>
        <v>0.16545454545454549</v>
      </c>
    </row>
    <row r="4712" spans="1:14" ht="20.100000000000001" customHeight="1" x14ac:dyDescent="0.25">
      <c r="A4712" s="24">
        <v>16011461</v>
      </c>
      <c r="B4712" s="15" t="s">
        <v>4760</v>
      </c>
      <c r="C4712" s="15" t="s">
        <v>4788</v>
      </c>
      <c r="D4712" s="16" t="s">
        <v>2</v>
      </c>
      <c r="E4712" s="17">
        <v>15.62</v>
      </c>
      <c r="F4712" s="18">
        <v>1.87</v>
      </c>
      <c r="G4712" s="17">
        <v>15.18</v>
      </c>
      <c r="H4712" s="18">
        <v>1.41</v>
      </c>
      <c r="I4712" s="16" t="s">
        <v>40</v>
      </c>
      <c r="J4712" s="16" t="s">
        <v>4</v>
      </c>
      <c r="K4712" s="16" t="s">
        <v>25</v>
      </c>
      <c r="L4712" s="19">
        <f>IF(Tabelle1[[#This Row],[Heizleistung (55°C)]]=0,Tabelle1[[#This Row],[Heizleistung (35°C)]],(Tabelle1[[#This Row],[Heizleistung (35°C)]]+Tabelle1[[#This Row],[Heizleistung (55°C)]])/2)</f>
        <v>15.399999999999999</v>
      </c>
      <c r="M4712" s="20">
        <f>IF(Tabelle1[[#This Row],[Etas 55°C]]=0,0,(Tabelle1[[#This Row],[Etas 35°C]]*0.8+Tabelle1[[#This Row],[Etas 55°C]]*0.2))*2.5</f>
        <v>4.4450000000000003</v>
      </c>
      <c r="N4712" s="21">
        <f>IF(-(Tabelle1[[#This Row],[80%/20% SCOP]]-5.5)/5.5=1,"n.a.",-(Tabelle1[[#This Row],[80%/20% SCOP]]-5.5)/5.5)</f>
        <v>0.19181818181818178</v>
      </c>
    </row>
    <row r="4713" spans="1:14" ht="20.100000000000001" customHeight="1" x14ac:dyDescent="0.25">
      <c r="A4713" s="24">
        <v>16011464</v>
      </c>
      <c r="B4713" s="15" t="s">
        <v>4760</v>
      </c>
      <c r="C4713" s="15" t="s">
        <v>4789</v>
      </c>
      <c r="D4713" s="16" t="s">
        <v>2</v>
      </c>
      <c r="E4713" s="17">
        <v>15.62</v>
      </c>
      <c r="F4713" s="18">
        <v>1.88</v>
      </c>
      <c r="G4713" s="17">
        <v>15.18</v>
      </c>
      <c r="H4713" s="18">
        <v>1.42</v>
      </c>
      <c r="I4713" s="16" t="s">
        <v>40</v>
      </c>
      <c r="J4713" s="16" t="s">
        <v>4</v>
      </c>
      <c r="K4713" s="16" t="s">
        <v>25</v>
      </c>
      <c r="L4713" s="19">
        <f>IF(Tabelle1[[#This Row],[Heizleistung (55°C)]]=0,Tabelle1[[#This Row],[Heizleistung (35°C)]],(Tabelle1[[#This Row],[Heizleistung (35°C)]]+Tabelle1[[#This Row],[Heizleistung (55°C)]])/2)</f>
        <v>15.399999999999999</v>
      </c>
      <c r="M4713" s="20">
        <f>IF(Tabelle1[[#This Row],[Etas 55°C]]=0,0,(Tabelle1[[#This Row],[Etas 35°C]]*0.8+Tabelle1[[#This Row],[Etas 55°C]]*0.2))*2.5</f>
        <v>4.47</v>
      </c>
      <c r="N4713" s="21">
        <f>IF(-(Tabelle1[[#This Row],[80%/20% SCOP]]-5.5)/5.5=1,"n.a.",-(Tabelle1[[#This Row],[80%/20% SCOP]]-5.5)/5.5)</f>
        <v>0.18727272727272731</v>
      </c>
    </row>
    <row r="4714" spans="1:14" ht="20.100000000000001" customHeight="1" x14ac:dyDescent="0.25">
      <c r="A4714" s="24">
        <v>16011440</v>
      </c>
      <c r="B4714" s="15" t="s">
        <v>4760</v>
      </c>
      <c r="C4714" s="15" t="s">
        <v>4790</v>
      </c>
      <c r="D4714" s="16" t="s">
        <v>2</v>
      </c>
      <c r="E4714" s="17">
        <v>12.02</v>
      </c>
      <c r="F4714" s="18">
        <v>1.89</v>
      </c>
      <c r="G4714" s="17">
        <v>10.199999999999999</v>
      </c>
      <c r="H4714" s="18">
        <v>1.4</v>
      </c>
      <c r="I4714" s="16" t="s">
        <v>40</v>
      </c>
      <c r="J4714" s="16" t="s">
        <v>4</v>
      </c>
      <c r="K4714" s="16" t="s">
        <v>25</v>
      </c>
      <c r="L4714" s="19">
        <f>IF(Tabelle1[[#This Row],[Heizleistung (55°C)]]=0,Tabelle1[[#This Row],[Heizleistung (35°C)]],(Tabelle1[[#This Row],[Heizleistung (35°C)]]+Tabelle1[[#This Row],[Heizleistung (55°C)]])/2)</f>
        <v>11.11</v>
      </c>
      <c r="M4714" s="20">
        <f>IF(Tabelle1[[#This Row],[Etas 55°C]]=0,0,(Tabelle1[[#This Row],[Etas 35°C]]*0.8+Tabelle1[[#This Row],[Etas 55°C]]*0.2))*2.5</f>
        <v>4.4800000000000004</v>
      </c>
      <c r="N4714" s="21">
        <f>IF(-(Tabelle1[[#This Row],[80%/20% SCOP]]-5.5)/5.5=1,"n.a.",-(Tabelle1[[#This Row],[80%/20% SCOP]]-5.5)/5.5)</f>
        <v>0.18545454545454537</v>
      </c>
    </row>
    <row r="4715" spans="1:14" ht="20.100000000000001" customHeight="1" x14ac:dyDescent="0.25">
      <c r="A4715" s="24">
        <v>16014697</v>
      </c>
      <c r="B4715" s="15" t="s">
        <v>4760</v>
      </c>
      <c r="C4715" s="15" t="s">
        <v>4791</v>
      </c>
      <c r="D4715" s="16" t="s">
        <v>2</v>
      </c>
      <c r="E4715" s="17">
        <v>10.15</v>
      </c>
      <c r="F4715" s="18">
        <v>1.96</v>
      </c>
      <c r="G4715" s="17">
        <v>10.3</v>
      </c>
      <c r="H4715" s="18">
        <v>1.48</v>
      </c>
      <c r="I4715" s="16" t="s">
        <v>3</v>
      </c>
      <c r="J4715" s="16" t="s">
        <v>4</v>
      </c>
      <c r="K4715" s="16" t="s">
        <v>25</v>
      </c>
      <c r="L4715" s="19">
        <f>IF(Tabelle1[[#This Row],[Heizleistung (55°C)]]=0,Tabelle1[[#This Row],[Heizleistung (35°C)]],(Tabelle1[[#This Row],[Heizleistung (35°C)]]+Tabelle1[[#This Row],[Heizleistung (55°C)]])/2)</f>
        <v>10.225000000000001</v>
      </c>
      <c r="M4715" s="20">
        <f>IF(Tabelle1[[#This Row],[Etas 55°C]]=0,0,(Tabelle1[[#This Row],[Etas 35°C]]*0.8+Tabelle1[[#This Row],[Etas 55°C]]*0.2))*2.5</f>
        <v>4.66</v>
      </c>
      <c r="N4715" s="21">
        <f>IF(-(Tabelle1[[#This Row],[80%/20% SCOP]]-5.5)/5.5=1,"n.a.",-(Tabelle1[[#This Row],[80%/20% SCOP]]-5.5)/5.5)</f>
        <v>0.15272727272727271</v>
      </c>
    </row>
    <row r="4716" spans="1:14" ht="20.100000000000001" customHeight="1" x14ac:dyDescent="0.25">
      <c r="A4716" s="24">
        <v>16014699</v>
      </c>
      <c r="B4716" s="15" t="s">
        <v>4760</v>
      </c>
      <c r="C4716" s="15" t="s">
        <v>4792</v>
      </c>
      <c r="D4716" s="16" t="s">
        <v>2</v>
      </c>
      <c r="E4716" s="17">
        <v>12</v>
      </c>
      <c r="F4716" s="18">
        <v>1.97</v>
      </c>
      <c r="G4716" s="17">
        <v>12</v>
      </c>
      <c r="H4716" s="18">
        <v>1.49</v>
      </c>
      <c r="I4716" s="16" t="s">
        <v>3</v>
      </c>
      <c r="J4716" s="16" t="s">
        <v>4</v>
      </c>
      <c r="K4716" s="16" t="s">
        <v>25</v>
      </c>
      <c r="L4716" s="19">
        <f>IF(Tabelle1[[#This Row],[Heizleistung (55°C)]]=0,Tabelle1[[#This Row],[Heizleistung (35°C)]],(Tabelle1[[#This Row],[Heizleistung (35°C)]]+Tabelle1[[#This Row],[Heizleistung (55°C)]])/2)</f>
        <v>12</v>
      </c>
      <c r="M4716" s="20">
        <f>IF(Tabelle1[[#This Row],[Etas 55°C]]=0,0,(Tabelle1[[#This Row],[Etas 35°C]]*0.8+Tabelle1[[#This Row],[Etas 55°C]]*0.2))*2.5</f>
        <v>4.6850000000000005</v>
      </c>
      <c r="N4716" s="21">
        <f>IF(-(Tabelle1[[#This Row],[80%/20% SCOP]]-5.5)/5.5=1,"n.a.",-(Tabelle1[[#This Row],[80%/20% SCOP]]-5.5)/5.5)</f>
        <v>0.14818181818181808</v>
      </c>
    </row>
    <row r="4717" spans="1:14" ht="20.100000000000001" customHeight="1" x14ac:dyDescent="0.25">
      <c r="A4717" s="24">
        <v>16011436</v>
      </c>
      <c r="B4717" s="15" t="s">
        <v>4760</v>
      </c>
      <c r="C4717" s="15" t="s">
        <v>4793</v>
      </c>
      <c r="D4717" s="16" t="s">
        <v>2</v>
      </c>
      <c r="E4717" s="17">
        <v>4.12</v>
      </c>
      <c r="F4717" s="18">
        <v>1.95</v>
      </c>
      <c r="G4717" s="17">
        <v>4.3</v>
      </c>
      <c r="H4717" s="18">
        <v>1.39</v>
      </c>
      <c r="I4717" s="16" t="s">
        <v>40</v>
      </c>
      <c r="J4717" s="16" t="s">
        <v>4</v>
      </c>
      <c r="K4717" s="16" t="s">
        <v>25</v>
      </c>
      <c r="L4717" s="19">
        <f>IF(Tabelle1[[#This Row],[Heizleistung (55°C)]]=0,Tabelle1[[#This Row],[Heizleistung (35°C)]],(Tabelle1[[#This Row],[Heizleistung (35°C)]]+Tabelle1[[#This Row],[Heizleistung (55°C)]])/2)</f>
        <v>4.21</v>
      </c>
      <c r="M4717" s="20">
        <f>IF(Tabelle1[[#This Row],[Etas 55°C]]=0,0,(Tabelle1[[#This Row],[Etas 35°C]]*0.8+Tabelle1[[#This Row],[Etas 55°C]]*0.2))*2.5</f>
        <v>4.5950000000000006</v>
      </c>
      <c r="N4717" s="21">
        <f>IF(-(Tabelle1[[#This Row],[80%/20% SCOP]]-5.5)/5.5=1,"n.a.",-(Tabelle1[[#This Row],[80%/20% SCOP]]-5.5)/5.5)</f>
        <v>0.16454545454545444</v>
      </c>
    </row>
    <row r="4718" spans="1:14" ht="20.100000000000001" customHeight="1" x14ac:dyDescent="0.25">
      <c r="A4718" s="24">
        <v>16011444</v>
      </c>
      <c r="B4718" s="15" t="s">
        <v>4760</v>
      </c>
      <c r="C4718" s="15" t="s">
        <v>4794</v>
      </c>
      <c r="D4718" s="16" t="s">
        <v>2</v>
      </c>
      <c r="E4718" s="17">
        <v>13.47</v>
      </c>
      <c r="F4718" s="18">
        <v>1.83</v>
      </c>
      <c r="G4718" s="17">
        <v>11.85</v>
      </c>
      <c r="H4718" s="18">
        <v>1.39</v>
      </c>
      <c r="I4718" s="16" t="s">
        <v>40</v>
      </c>
      <c r="J4718" s="16" t="s">
        <v>4</v>
      </c>
      <c r="K4718" s="16" t="s">
        <v>25</v>
      </c>
      <c r="L4718" s="19">
        <f>IF(Tabelle1[[#This Row],[Heizleistung (55°C)]]=0,Tabelle1[[#This Row],[Heizleistung (35°C)]],(Tabelle1[[#This Row],[Heizleistung (35°C)]]+Tabelle1[[#This Row],[Heizleistung (55°C)]])/2)</f>
        <v>12.66</v>
      </c>
      <c r="M4718" s="20">
        <f>IF(Tabelle1[[#This Row],[Etas 55°C]]=0,0,(Tabelle1[[#This Row],[Etas 35°C]]*0.8+Tabelle1[[#This Row],[Etas 55°C]]*0.2))*2.5</f>
        <v>4.3550000000000004</v>
      </c>
      <c r="N4718" s="21">
        <f>IF(-(Tabelle1[[#This Row],[80%/20% SCOP]]-5.5)/5.5=1,"n.a.",-(Tabelle1[[#This Row],[80%/20% SCOP]]-5.5)/5.5)</f>
        <v>0.20818181818181811</v>
      </c>
    </row>
    <row r="4719" spans="1:14" ht="20.100000000000001" customHeight="1" x14ac:dyDescent="0.25">
      <c r="A4719" s="24">
        <v>16011463</v>
      </c>
      <c r="B4719" s="15" t="s">
        <v>4760</v>
      </c>
      <c r="C4719" s="15" t="s">
        <v>4795</v>
      </c>
      <c r="D4719" s="16" t="s">
        <v>2</v>
      </c>
      <c r="E4719" s="17">
        <v>13.47</v>
      </c>
      <c r="F4719" s="18">
        <v>1.87</v>
      </c>
      <c r="G4719" s="17">
        <v>11.85</v>
      </c>
      <c r="H4719" s="18">
        <v>1.4</v>
      </c>
      <c r="I4719" s="16" t="s">
        <v>40</v>
      </c>
      <c r="J4719" s="16" t="s">
        <v>4</v>
      </c>
      <c r="K4719" s="16" t="s">
        <v>25</v>
      </c>
      <c r="L4719" s="19">
        <f>IF(Tabelle1[[#This Row],[Heizleistung (55°C)]]=0,Tabelle1[[#This Row],[Heizleistung (35°C)]],(Tabelle1[[#This Row],[Heizleistung (35°C)]]+Tabelle1[[#This Row],[Heizleistung (55°C)]])/2)</f>
        <v>12.66</v>
      </c>
      <c r="M4719" s="20">
        <f>IF(Tabelle1[[#This Row],[Etas 55°C]]=0,0,(Tabelle1[[#This Row],[Etas 35°C]]*0.8+Tabelle1[[#This Row],[Etas 55°C]]*0.2))*2.5</f>
        <v>4.4400000000000004</v>
      </c>
      <c r="N4719" s="21">
        <f>IF(-(Tabelle1[[#This Row],[80%/20% SCOP]]-5.5)/5.5=1,"n.a.",-(Tabelle1[[#This Row],[80%/20% SCOP]]-5.5)/5.5)</f>
        <v>0.19272727272727266</v>
      </c>
    </row>
    <row r="4720" spans="1:14" ht="20.100000000000001" customHeight="1" x14ac:dyDescent="0.25">
      <c r="A4720" s="24">
        <v>16011454</v>
      </c>
      <c r="B4720" s="15" t="s">
        <v>4760</v>
      </c>
      <c r="C4720" s="15" t="s">
        <v>4796</v>
      </c>
      <c r="D4720" s="16" t="s">
        <v>2</v>
      </c>
      <c r="E4720" s="17">
        <v>15.62</v>
      </c>
      <c r="F4720" s="18">
        <v>1.87</v>
      </c>
      <c r="G4720" s="17">
        <v>15.18</v>
      </c>
      <c r="H4720" s="18">
        <v>1.42</v>
      </c>
      <c r="I4720" s="16" t="s">
        <v>40</v>
      </c>
      <c r="J4720" s="16" t="s">
        <v>4</v>
      </c>
      <c r="K4720" s="16" t="s">
        <v>25</v>
      </c>
      <c r="L4720" s="19">
        <f>IF(Tabelle1[[#This Row],[Heizleistung (55°C)]]=0,Tabelle1[[#This Row],[Heizleistung (35°C)]],(Tabelle1[[#This Row],[Heizleistung (35°C)]]+Tabelle1[[#This Row],[Heizleistung (55°C)]])/2)</f>
        <v>15.399999999999999</v>
      </c>
      <c r="M4720" s="20">
        <f>IF(Tabelle1[[#This Row],[Etas 55°C]]=0,0,(Tabelle1[[#This Row],[Etas 35°C]]*0.8+Tabelle1[[#This Row],[Etas 55°C]]*0.2))*2.5</f>
        <v>4.4500000000000011</v>
      </c>
      <c r="N4720" s="21">
        <f>IF(-(Tabelle1[[#This Row],[80%/20% SCOP]]-5.5)/5.5=1,"n.a.",-(Tabelle1[[#This Row],[80%/20% SCOP]]-5.5)/5.5)</f>
        <v>0.19090909090909072</v>
      </c>
    </row>
    <row r="4721" spans="1:14" ht="20.100000000000001" customHeight="1" x14ac:dyDescent="0.25">
      <c r="A4721" s="24">
        <v>16011438</v>
      </c>
      <c r="B4721" s="15" t="s">
        <v>4760</v>
      </c>
      <c r="C4721" s="15" t="s">
        <v>4797</v>
      </c>
      <c r="D4721" s="16" t="s">
        <v>2</v>
      </c>
      <c r="E4721" s="17">
        <v>8.85</v>
      </c>
      <c r="F4721" s="18">
        <v>1.97</v>
      </c>
      <c r="G4721" s="17">
        <v>8.36</v>
      </c>
      <c r="H4721" s="18">
        <v>1.37</v>
      </c>
      <c r="I4721" s="16" t="s">
        <v>40</v>
      </c>
      <c r="J4721" s="16" t="s">
        <v>4</v>
      </c>
      <c r="K4721" s="16" t="s">
        <v>25</v>
      </c>
      <c r="L4721" s="19">
        <f>IF(Tabelle1[[#This Row],[Heizleistung (55°C)]]=0,Tabelle1[[#This Row],[Heizleistung (35°C)]],(Tabelle1[[#This Row],[Heizleistung (35°C)]]+Tabelle1[[#This Row],[Heizleistung (55°C)]])/2)</f>
        <v>8.6050000000000004</v>
      </c>
      <c r="M4721" s="20">
        <f>IF(Tabelle1[[#This Row],[Etas 55°C]]=0,0,(Tabelle1[[#This Row],[Etas 35°C]]*0.8+Tabelle1[[#This Row],[Etas 55°C]]*0.2))*2.5</f>
        <v>4.625</v>
      </c>
      <c r="N4721" s="21">
        <f>IF(-(Tabelle1[[#This Row],[80%/20% SCOP]]-5.5)/5.5=1,"n.a.",-(Tabelle1[[#This Row],[80%/20% SCOP]]-5.5)/5.5)</f>
        <v>0.15909090909090909</v>
      </c>
    </row>
    <row r="4722" spans="1:14" ht="20.100000000000001" customHeight="1" x14ac:dyDescent="0.25">
      <c r="A4722" s="24">
        <v>16014696</v>
      </c>
      <c r="B4722" s="15" t="s">
        <v>4760</v>
      </c>
      <c r="C4722" s="15" t="s">
        <v>4798</v>
      </c>
      <c r="D4722" s="16" t="s">
        <v>2</v>
      </c>
      <c r="E4722" s="17">
        <v>10.1</v>
      </c>
      <c r="F4722" s="18">
        <v>1.92</v>
      </c>
      <c r="G4722" s="17">
        <v>10.19</v>
      </c>
      <c r="H4722" s="18">
        <v>1.47</v>
      </c>
      <c r="I4722" s="16" t="s">
        <v>3</v>
      </c>
      <c r="J4722" s="16" t="s">
        <v>4</v>
      </c>
      <c r="K4722" s="16" t="s">
        <v>25</v>
      </c>
      <c r="L4722" s="19">
        <f>IF(Tabelle1[[#This Row],[Heizleistung (55°C)]]=0,Tabelle1[[#This Row],[Heizleistung (35°C)]],(Tabelle1[[#This Row],[Heizleistung (35°C)]]+Tabelle1[[#This Row],[Heizleistung (55°C)]])/2)</f>
        <v>10.145</v>
      </c>
      <c r="M4722" s="20">
        <f>IF(Tabelle1[[#This Row],[Etas 55°C]]=0,0,(Tabelle1[[#This Row],[Etas 35°C]]*0.8+Tabelle1[[#This Row],[Etas 55°C]]*0.2))*2.5</f>
        <v>4.5750000000000002</v>
      </c>
      <c r="N4722" s="21">
        <f>IF(-(Tabelle1[[#This Row],[80%/20% SCOP]]-5.5)/5.5=1,"n.a.",-(Tabelle1[[#This Row],[80%/20% SCOP]]-5.5)/5.5)</f>
        <v>0.16818181818181815</v>
      </c>
    </row>
    <row r="4723" spans="1:14" ht="20.100000000000001" customHeight="1" x14ac:dyDescent="0.25">
      <c r="A4723" s="24">
        <v>16001002</v>
      </c>
      <c r="B4723" s="15" t="s">
        <v>4799</v>
      </c>
      <c r="C4723" s="15" t="s">
        <v>4800</v>
      </c>
      <c r="D4723" s="16" t="s">
        <v>2</v>
      </c>
      <c r="E4723" s="17">
        <v>13.2</v>
      </c>
      <c r="F4723" s="18">
        <v>1.94</v>
      </c>
      <c r="G4723" s="17">
        <v>11.5</v>
      </c>
      <c r="H4723" s="18">
        <v>1.36</v>
      </c>
      <c r="I4723" s="16" t="s">
        <v>109</v>
      </c>
      <c r="J4723" s="16" t="s">
        <v>4</v>
      </c>
      <c r="K4723" s="16" t="s">
        <v>4</v>
      </c>
      <c r="L4723" s="19">
        <f>IF(Tabelle1[[#This Row],[Heizleistung (55°C)]]=0,Tabelle1[[#This Row],[Heizleistung (35°C)]],(Tabelle1[[#This Row],[Heizleistung (35°C)]]+Tabelle1[[#This Row],[Heizleistung (55°C)]])/2)</f>
        <v>12.35</v>
      </c>
      <c r="M4723" s="20">
        <f>IF(Tabelle1[[#This Row],[Etas 55°C]]=0,0,(Tabelle1[[#This Row],[Etas 35°C]]*0.8+Tabelle1[[#This Row],[Etas 55°C]]*0.2))*2.5</f>
        <v>4.5600000000000005</v>
      </c>
      <c r="N4723" s="21">
        <f>IF(-(Tabelle1[[#This Row],[80%/20% SCOP]]-5.5)/5.5=1,"n.a.",-(Tabelle1[[#This Row],[80%/20% SCOP]]-5.5)/5.5)</f>
        <v>0.17090909090909082</v>
      </c>
    </row>
    <row r="4724" spans="1:14" ht="20.100000000000001" customHeight="1" x14ac:dyDescent="0.25">
      <c r="A4724" s="24">
        <v>16001000</v>
      </c>
      <c r="B4724" s="15" t="s">
        <v>4799</v>
      </c>
      <c r="C4724" s="15" t="s">
        <v>4801</v>
      </c>
      <c r="D4724" s="16" t="s">
        <v>2</v>
      </c>
      <c r="E4724" s="17">
        <v>10.1</v>
      </c>
      <c r="F4724" s="18">
        <v>1.93</v>
      </c>
      <c r="G4724" s="17">
        <v>9</v>
      </c>
      <c r="H4724" s="18">
        <v>1.35</v>
      </c>
      <c r="I4724" s="16" t="s">
        <v>109</v>
      </c>
      <c r="J4724" s="16" t="s">
        <v>4</v>
      </c>
      <c r="K4724" s="16" t="s">
        <v>4</v>
      </c>
      <c r="L4724" s="19">
        <f>IF(Tabelle1[[#This Row],[Heizleistung (55°C)]]=0,Tabelle1[[#This Row],[Heizleistung (35°C)]],(Tabelle1[[#This Row],[Heizleistung (35°C)]]+Tabelle1[[#This Row],[Heizleistung (55°C)]])/2)</f>
        <v>9.5500000000000007</v>
      </c>
      <c r="M4724" s="20">
        <f>IF(Tabelle1[[#This Row],[Etas 55°C]]=0,0,(Tabelle1[[#This Row],[Etas 35°C]]*0.8+Tabelle1[[#This Row],[Etas 55°C]]*0.2))*2.5</f>
        <v>4.5350000000000001</v>
      </c>
      <c r="N4724" s="21">
        <f>IF(-(Tabelle1[[#This Row],[80%/20% SCOP]]-5.5)/5.5=1,"n.a.",-(Tabelle1[[#This Row],[80%/20% SCOP]]-5.5)/5.5)</f>
        <v>0.17545454545454542</v>
      </c>
    </row>
    <row r="4725" spans="1:14" ht="20.100000000000001" customHeight="1" x14ac:dyDescent="0.25">
      <c r="A4725" s="24">
        <v>16014617</v>
      </c>
      <c r="B4725" s="15" t="s">
        <v>4799</v>
      </c>
      <c r="C4725" s="15" t="s">
        <v>4802</v>
      </c>
      <c r="D4725" s="16" t="s">
        <v>2</v>
      </c>
      <c r="E4725" s="17">
        <v>15.32</v>
      </c>
      <c r="F4725" s="18">
        <v>2.34</v>
      </c>
      <c r="G4725" s="17">
        <v>18.75</v>
      </c>
      <c r="H4725" s="18">
        <v>1.71</v>
      </c>
      <c r="I4725" s="16" t="s">
        <v>3</v>
      </c>
      <c r="J4725" s="16" t="s">
        <v>4</v>
      </c>
      <c r="K4725" s="16" t="s">
        <v>4</v>
      </c>
      <c r="L4725" s="19">
        <f>IF(Tabelle1[[#This Row],[Heizleistung (55°C)]]=0,Tabelle1[[#This Row],[Heizleistung (35°C)]],(Tabelle1[[#This Row],[Heizleistung (35°C)]]+Tabelle1[[#This Row],[Heizleistung (55°C)]])/2)</f>
        <v>17.035</v>
      </c>
      <c r="M4725" s="20">
        <f>IF(Tabelle1[[#This Row],[Etas 55°C]]=0,0,(Tabelle1[[#This Row],[Etas 35°C]]*0.8+Tabelle1[[#This Row],[Etas 55°C]]*0.2))*2.5</f>
        <v>5.5350000000000001</v>
      </c>
      <c r="N4725" s="21">
        <f>IF(-(Tabelle1[[#This Row],[80%/20% SCOP]]-5.5)/5.5=1,"n.a.",-(Tabelle1[[#This Row],[80%/20% SCOP]]-5.5)/5.5)</f>
        <v>-6.3636363636363899E-3</v>
      </c>
    </row>
    <row r="4726" spans="1:14" ht="20.100000000000001" customHeight="1" x14ac:dyDescent="0.25">
      <c r="A4726" s="24">
        <v>16011803</v>
      </c>
      <c r="B4726" s="15" t="s">
        <v>4799</v>
      </c>
      <c r="C4726" s="15" t="s">
        <v>4803</v>
      </c>
      <c r="D4726" s="16" t="s">
        <v>2</v>
      </c>
      <c r="E4726" s="17">
        <v>12.21</v>
      </c>
      <c r="F4726" s="18">
        <v>2.33</v>
      </c>
      <c r="G4726" s="17">
        <v>13.94</v>
      </c>
      <c r="H4726" s="18">
        <v>1.72</v>
      </c>
      <c r="I4726" s="16" t="s">
        <v>3</v>
      </c>
      <c r="J4726" s="16" t="s">
        <v>4</v>
      </c>
      <c r="K4726" s="16" t="s">
        <v>4</v>
      </c>
      <c r="L4726" s="19">
        <f>IF(Tabelle1[[#This Row],[Heizleistung (55°C)]]=0,Tabelle1[[#This Row],[Heizleistung (35°C)]],(Tabelle1[[#This Row],[Heizleistung (35°C)]]+Tabelle1[[#This Row],[Heizleistung (55°C)]])/2)</f>
        <v>13.074999999999999</v>
      </c>
      <c r="M4726" s="20">
        <f>IF(Tabelle1[[#This Row],[Etas 55°C]]=0,0,(Tabelle1[[#This Row],[Etas 35°C]]*0.8+Tabelle1[[#This Row],[Etas 55°C]]*0.2))*2.5</f>
        <v>5.5200000000000005</v>
      </c>
      <c r="N4726" s="21">
        <f>IF(-(Tabelle1[[#This Row],[80%/20% SCOP]]-5.5)/5.5=1,"n.a.",-(Tabelle1[[#This Row],[80%/20% SCOP]]-5.5)/5.5)</f>
        <v>-3.6363636363637205E-3</v>
      </c>
    </row>
    <row r="4727" spans="1:14" ht="20.100000000000001" customHeight="1" x14ac:dyDescent="0.25">
      <c r="A4727" s="24">
        <v>16011804</v>
      </c>
      <c r="B4727" s="15" t="s">
        <v>4799</v>
      </c>
      <c r="C4727" s="15" t="s">
        <v>4804</v>
      </c>
      <c r="D4727" s="16" t="s">
        <v>2</v>
      </c>
      <c r="E4727" s="17">
        <v>8.1999999999999993</v>
      </c>
      <c r="F4727" s="18">
        <v>2.38</v>
      </c>
      <c r="G4727" s="17">
        <v>9.25</v>
      </c>
      <c r="H4727" s="18">
        <v>1.77</v>
      </c>
      <c r="I4727" s="16" t="s">
        <v>3</v>
      </c>
      <c r="J4727" s="16" t="s">
        <v>4</v>
      </c>
      <c r="K4727" s="16" t="s">
        <v>4</v>
      </c>
      <c r="L4727" s="19">
        <f>IF(Tabelle1[[#This Row],[Heizleistung (55°C)]]=0,Tabelle1[[#This Row],[Heizleistung (35°C)]],(Tabelle1[[#This Row],[Heizleistung (35°C)]]+Tabelle1[[#This Row],[Heizleistung (55°C)]])/2)</f>
        <v>8.7249999999999996</v>
      </c>
      <c r="M4727" s="20">
        <f>IF(Tabelle1[[#This Row],[Etas 55°C]]=0,0,(Tabelle1[[#This Row],[Etas 35°C]]*0.8+Tabelle1[[#This Row],[Etas 55°C]]*0.2))*2.5</f>
        <v>5.6449999999999996</v>
      </c>
      <c r="N4727" s="21">
        <f>IF(-(Tabelle1[[#This Row],[80%/20% SCOP]]-5.5)/5.5=1,"n.a.",-(Tabelle1[[#This Row],[80%/20% SCOP]]-5.5)/5.5)</f>
        <v>-2.6363636363636287E-2</v>
      </c>
    </row>
    <row r="4728" spans="1:14" ht="20.100000000000001" customHeight="1" x14ac:dyDescent="0.25">
      <c r="A4728" s="24">
        <v>16014618</v>
      </c>
      <c r="B4728" s="15" t="s">
        <v>4799</v>
      </c>
      <c r="C4728" s="15" t="s">
        <v>4805</v>
      </c>
      <c r="D4728" s="16" t="s">
        <v>2</v>
      </c>
      <c r="E4728" s="17">
        <v>6.1</v>
      </c>
      <c r="F4728" s="18">
        <v>2.21</v>
      </c>
      <c r="G4728" s="17">
        <v>7.21</v>
      </c>
      <c r="H4728" s="18">
        <v>1.57</v>
      </c>
      <c r="I4728" s="16" t="s">
        <v>3</v>
      </c>
      <c r="J4728" s="16" t="s">
        <v>4</v>
      </c>
      <c r="K4728" s="16" t="s">
        <v>4</v>
      </c>
      <c r="L4728" s="19">
        <f>IF(Tabelle1[[#This Row],[Heizleistung (55°C)]]=0,Tabelle1[[#This Row],[Heizleistung (35°C)]],(Tabelle1[[#This Row],[Heizleistung (35°C)]]+Tabelle1[[#This Row],[Heizleistung (55°C)]])/2)</f>
        <v>6.6549999999999994</v>
      </c>
      <c r="M4728" s="20">
        <f>IF(Tabelle1[[#This Row],[Etas 55°C]]=0,0,(Tabelle1[[#This Row],[Etas 35°C]]*0.8+Tabelle1[[#This Row],[Etas 55°C]]*0.2))*2.5</f>
        <v>5.2050000000000001</v>
      </c>
      <c r="N4728" s="21">
        <f>IF(-(Tabelle1[[#This Row],[80%/20% SCOP]]-5.5)/5.5=1,"n.a.",-(Tabelle1[[#This Row],[80%/20% SCOP]]-5.5)/5.5)</f>
        <v>5.3636363636363621E-2</v>
      </c>
    </row>
    <row r="4729" spans="1:14" ht="20.100000000000001" customHeight="1" x14ac:dyDescent="0.25">
      <c r="A4729" s="24">
        <v>16000999</v>
      </c>
      <c r="B4729" s="15" t="s">
        <v>4799</v>
      </c>
      <c r="C4729" s="15" t="s">
        <v>4806</v>
      </c>
      <c r="D4729" s="16" t="s">
        <v>2</v>
      </c>
      <c r="E4729" s="17">
        <v>10.1</v>
      </c>
      <c r="F4729" s="18">
        <v>1.93</v>
      </c>
      <c r="G4729" s="17">
        <v>9</v>
      </c>
      <c r="H4729" s="18">
        <v>1.35</v>
      </c>
      <c r="I4729" s="16" t="s">
        <v>109</v>
      </c>
      <c r="J4729" s="16" t="s">
        <v>4</v>
      </c>
      <c r="K4729" s="16" t="s">
        <v>4</v>
      </c>
      <c r="L4729" s="19">
        <f>IF(Tabelle1[[#This Row],[Heizleistung (55°C)]]=0,Tabelle1[[#This Row],[Heizleistung (35°C)]],(Tabelle1[[#This Row],[Heizleistung (35°C)]]+Tabelle1[[#This Row],[Heizleistung (55°C)]])/2)</f>
        <v>9.5500000000000007</v>
      </c>
      <c r="M4729" s="20">
        <f>IF(Tabelle1[[#This Row],[Etas 55°C]]=0,0,(Tabelle1[[#This Row],[Etas 35°C]]*0.8+Tabelle1[[#This Row],[Etas 55°C]]*0.2))*2.5</f>
        <v>4.5350000000000001</v>
      </c>
      <c r="N4729" s="21">
        <f>IF(-(Tabelle1[[#This Row],[80%/20% SCOP]]-5.5)/5.5=1,"n.a.",-(Tabelle1[[#This Row],[80%/20% SCOP]]-5.5)/5.5)</f>
        <v>0.17545454545454542</v>
      </c>
    </row>
    <row r="4730" spans="1:14" ht="20.100000000000001" customHeight="1" x14ac:dyDescent="0.25">
      <c r="A4730" s="24">
        <v>16001001</v>
      </c>
      <c r="B4730" s="15" t="s">
        <v>4799</v>
      </c>
      <c r="C4730" s="15" t="s">
        <v>4807</v>
      </c>
      <c r="D4730" s="16" t="s">
        <v>2</v>
      </c>
      <c r="E4730" s="17">
        <v>13.2</v>
      </c>
      <c r="F4730" s="18">
        <v>1.94</v>
      </c>
      <c r="G4730" s="17">
        <v>11.5</v>
      </c>
      <c r="H4730" s="18">
        <v>1.36</v>
      </c>
      <c r="I4730" s="16" t="s">
        <v>109</v>
      </c>
      <c r="J4730" s="16" t="s">
        <v>4</v>
      </c>
      <c r="K4730" s="16" t="s">
        <v>4</v>
      </c>
      <c r="L4730" s="19">
        <f>IF(Tabelle1[[#This Row],[Heizleistung (55°C)]]=0,Tabelle1[[#This Row],[Heizleistung (35°C)]],(Tabelle1[[#This Row],[Heizleistung (35°C)]]+Tabelle1[[#This Row],[Heizleistung (55°C)]])/2)</f>
        <v>12.35</v>
      </c>
      <c r="M4730" s="20">
        <f>IF(Tabelle1[[#This Row],[Etas 55°C]]=0,0,(Tabelle1[[#This Row],[Etas 35°C]]*0.8+Tabelle1[[#This Row],[Etas 55°C]]*0.2))*2.5</f>
        <v>4.5600000000000005</v>
      </c>
      <c r="N4730" s="21">
        <f>IF(-(Tabelle1[[#This Row],[80%/20% SCOP]]-5.5)/5.5=1,"n.a.",-(Tabelle1[[#This Row],[80%/20% SCOP]]-5.5)/5.5)</f>
        <v>0.17090909090909082</v>
      </c>
    </row>
    <row r="4731" spans="1:14" ht="20.100000000000001" customHeight="1" x14ac:dyDescent="0.25">
      <c r="A4731" s="24">
        <v>16000998</v>
      </c>
      <c r="B4731" s="15" t="s">
        <v>4799</v>
      </c>
      <c r="C4731" s="15" t="s">
        <v>4808</v>
      </c>
      <c r="D4731" s="16" t="s">
        <v>2</v>
      </c>
      <c r="E4731" s="17">
        <v>8.3000000000000007</v>
      </c>
      <c r="F4731" s="18">
        <v>1.984</v>
      </c>
      <c r="G4731" s="17">
        <v>7.3</v>
      </c>
      <c r="H4731" s="18">
        <v>1.391</v>
      </c>
      <c r="I4731" s="16" t="s">
        <v>109</v>
      </c>
      <c r="J4731" s="16" t="s">
        <v>4</v>
      </c>
      <c r="K4731" s="16" t="s">
        <v>4</v>
      </c>
      <c r="L4731" s="19">
        <f>IF(Tabelle1[[#This Row],[Heizleistung (55°C)]]=0,Tabelle1[[#This Row],[Heizleistung (35°C)]],(Tabelle1[[#This Row],[Heizleistung (35°C)]]+Tabelle1[[#This Row],[Heizleistung (55°C)]])/2)</f>
        <v>7.8000000000000007</v>
      </c>
      <c r="M4731" s="20">
        <f>IF(Tabelle1[[#This Row],[Etas 55°C]]=0,0,(Tabelle1[[#This Row],[Etas 35°C]]*0.8+Tabelle1[[#This Row],[Etas 55°C]]*0.2))*2.5</f>
        <v>4.6635000000000009</v>
      </c>
      <c r="N4731" s="21">
        <f>IF(-(Tabelle1[[#This Row],[80%/20% SCOP]]-5.5)/5.5=1,"n.a.",-(Tabelle1[[#This Row],[80%/20% SCOP]]-5.5)/5.5)</f>
        <v>0.15209090909090894</v>
      </c>
    </row>
    <row r="4732" spans="1:14" ht="20.100000000000001" customHeight="1" x14ac:dyDescent="0.25">
      <c r="A4732" s="24">
        <v>16000997</v>
      </c>
      <c r="B4732" s="15" t="s">
        <v>4799</v>
      </c>
      <c r="C4732" s="15" t="s">
        <v>4809</v>
      </c>
      <c r="D4732" s="16" t="s">
        <v>2</v>
      </c>
      <c r="E4732" s="17">
        <v>8.3000000000000007</v>
      </c>
      <c r="F4732" s="18">
        <v>1.984</v>
      </c>
      <c r="G4732" s="17">
        <v>7.3</v>
      </c>
      <c r="H4732" s="18">
        <v>1.391</v>
      </c>
      <c r="I4732" s="16" t="s">
        <v>109</v>
      </c>
      <c r="J4732" s="16" t="s">
        <v>4</v>
      </c>
      <c r="K4732" s="16" t="s">
        <v>4</v>
      </c>
      <c r="L4732" s="19">
        <f>IF(Tabelle1[[#This Row],[Heizleistung (55°C)]]=0,Tabelle1[[#This Row],[Heizleistung (35°C)]],(Tabelle1[[#This Row],[Heizleistung (35°C)]]+Tabelle1[[#This Row],[Heizleistung (55°C)]])/2)</f>
        <v>7.8000000000000007</v>
      </c>
      <c r="M4732" s="20">
        <f>IF(Tabelle1[[#This Row],[Etas 55°C]]=0,0,(Tabelle1[[#This Row],[Etas 35°C]]*0.8+Tabelle1[[#This Row],[Etas 55°C]]*0.2))*2.5</f>
        <v>4.6635000000000009</v>
      </c>
      <c r="N4732" s="21">
        <f>IF(-(Tabelle1[[#This Row],[80%/20% SCOP]]-5.5)/5.5=1,"n.a.",-(Tabelle1[[#This Row],[80%/20% SCOP]]-5.5)/5.5)</f>
        <v>0.15209090909090894</v>
      </c>
    </row>
    <row r="4733" spans="1:14" ht="20.100000000000001" customHeight="1" x14ac:dyDescent="0.25">
      <c r="A4733" s="24">
        <v>16011349</v>
      </c>
      <c r="B4733" s="15" t="s">
        <v>4810</v>
      </c>
      <c r="C4733" s="15" t="s">
        <v>4811</v>
      </c>
      <c r="D4733" s="16" t="s">
        <v>2</v>
      </c>
      <c r="E4733" s="17">
        <v>7.75</v>
      </c>
      <c r="F4733" s="18">
        <v>1.645</v>
      </c>
      <c r="G4733" s="17">
        <v>8.01</v>
      </c>
      <c r="H4733" s="18">
        <v>1.2509999999999999</v>
      </c>
      <c r="I4733" s="16" t="s">
        <v>40</v>
      </c>
      <c r="J4733" s="16" t="s">
        <v>4</v>
      </c>
      <c r="K4733" s="16" t="s">
        <v>4</v>
      </c>
      <c r="L4733" s="19">
        <f>IF(Tabelle1[[#This Row],[Heizleistung (55°C)]]=0,Tabelle1[[#This Row],[Heizleistung (35°C)]],(Tabelle1[[#This Row],[Heizleistung (35°C)]]+Tabelle1[[#This Row],[Heizleistung (55°C)]])/2)</f>
        <v>7.88</v>
      </c>
      <c r="M4733" s="20">
        <f>IF(Tabelle1[[#This Row],[Etas 55°C]]=0,0,(Tabelle1[[#This Row],[Etas 35°C]]*0.8+Tabelle1[[#This Row],[Etas 55°C]]*0.2))*2.5</f>
        <v>3.9155000000000002</v>
      </c>
      <c r="N4733" s="21">
        <f>IF(-(Tabelle1[[#This Row],[80%/20% SCOP]]-5.5)/5.5=1,"n.a.",-(Tabelle1[[#This Row],[80%/20% SCOP]]-5.5)/5.5)</f>
        <v>0.28809090909090906</v>
      </c>
    </row>
    <row r="4734" spans="1:14" ht="20.100000000000001" customHeight="1" x14ac:dyDescent="0.25">
      <c r="A4734" s="24">
        <v>16011366</v>
      </c>
      <c r="B4734" s="15" t="s">
        <v>4810</v>
      </c>
      <c r="C4734" s="15" t="s">
        <v>4812</v>
      </c>
      <c r="D4734" s="16" t="s">
        <v>2</v>
      </c>
      <c r="E4734" s="17">
        <v>16.899999999999999</v>
      </c>
      <c r="F4734" s="18">
        <v>1.5760000000000001</v>
      </c>
      <c r="G4734" s="17">
        <v>20.61</v>
      </c>
      <c r="H4734" s="18">
        <v>1.2509999999999999</v>
      </c>
      <c r="I4734" s="16" t="s">
        <v>40</v>
      </c>
      <c r="J4734" s="16" t="s">
        <v>4</v>
      </c>
      <c r="K4734" s="16" t="s">
        <v>4</v>
      </c>
      <c r="L4734" s="19">
        <f>IF(Tabelle1[[#This Row],[Heizleistung (55°C)]]=0,Tabelle1[[#This Row],[Heizleistung (35°C)]],(Tabelle1[[#This Row],[Heizleistung (35°C)]]+Tabelle1[[#This Row],[Heizleistung (55°C)]])/2)</f>
        <v>18.754999999999999</v>
      </c>
      <c r="M4734" s="20">
        <f>IF(Tabelle1[[#This Row],[Etas 55°C]]=0,0,(Tabelle1[[#This Row],[Etas 35°C]]*0.8+Tabelle1[[#This Row],[Etas 55°C]]*0.2))*2.5</f>
        <v>3.7775000000000003</v>
      </c>
      <c r="N4734" s="21">
        <f>IF(-(Tabelle1[[#This Row],[80%/20% SCOP]]-5.5)/5.5=1,"n.a.",-(Tabelle1[[#This Row],[80%/20% SCOP]]-5.5)/5.5)</f>
        <v>0.31318181818181812</v>
      </c>
    </row>
    <row r="4735" spans="1:14" ht="20.100000000000001" customHeight="1" x14ac:dyDescent="0.25">
      <c r="A4735" s="24">
        <v>16011367</v>
      </c>
      <c r="B4735" s="15" t="s">
        <v>4810</v>
      </c>
      <c r="C4735" s="15" t="s">
        <v>4813</v>
      </c>
      <c r="D4735" s="16" t="s">
        <v>2</v>
      </c>
      <c r="E4735" s="17">
        <v>12.89</v>
      </c>
      <c r="F4735" s="18">
        <v>1.5760000000000001</v>
      </c>
      <c r="G4735" s="17">
        <v>12.92</v>
      </c>
      <c r="H4735" s="18">
        <v>1.2509999999999999</v>
      </c>
      <c r="I4735" s="16" t="s">
        <v>40</v>
      </c>
      <c r="J4735" s="16" t="s">
        <v>4</v>
      </c>
      <c r="K4735" s="16" t="s">
        <v>4</v>
      </c>
      <c r="L4735" s="19">
        <f>IF(Tabelle1[[#This Row],[Heizleistung (55°C)]]=0,Tabelle1[[#This Row],[Heizleistung (35°C)]],(Tabelle1[[#This Row],[Heizleistung (35°C)]]+Tabelle1[[#This Row],[Heizleistung (55°C)]])/2)</f>
        <v>12.905000000000001</v>
      </c>
      <c r="M4735" s="20">
        <f>IF(Tabelle1[[#This Row],[Etas 55°C]]=0,0,(Tabelle1[[#This Row],[Etas 35°C]]*0.8+Tabelle1[[#This Row],[Etas 55°C]]*0.2))*2.5</f>
        <v>3.7775000000000003</v>
      </c>
      <c r="N4735" s="21">
        <f>IF(-(Tabelle1[[#This Row],[80%/20% SCOP]]-5.5)/5.5=1,"n.a.",-(Tabelle1[[#This Row],[80%/20% SCOP]]-5.5)/5.5)</f>
        <v>0.31318181818181812</v>
      </c>
    </row>
    <row r="4736" spans="1:14" ht="20.100000000000001" customHeight="1" x14ac:dyDescent="0.25">
      <c r="A4736" s="24">
        <v>16001044</v>
      </c>
      <c r="B4736" s="15" t="s">
        <v>4814</v>
      </c>
      <c r="C4736" s="15" t="s">
        <v>4815</v>
      </c>
      <c r="D4736" s="16" t="s">
        <v>2</v>
      </c>
      <c r="E4736" s="17">
        <v>6</v>
      </c>
      <c r="F4736" s="18">
        <v>1.93</v>
      </c>
      <c r="G4736" s="17">
        <v>7</v>
      </c>
      <c r="H4736" s="18">
        <v>1.3</v>
      </c>
      <c r="I4736" s="16" t="s">
        <v>40</v>
      </c>
      <c r="J4736" s="16" t="s">
        <v>4</v>
      </c>
      <c r="K4736" s="16" t="s">
        <v>4</v>
      </c>
      <c r="L4736" s="19">
        <f>IF(Tabelle1[[#This Row],[Heizleistung (55°C)]]=0,Tabelle1[[#This Row],[Heizleistung (35°C)]],(Tabelle1[[#This Row],[Heizleistung (35°C)]]+Tabelle1[[#This Row],[Heizleistung (55°C)]])/2)</f>
        <v>6.5</v>
      </c>
      <c r="M4736" s="20">
        <f>IF(Tabelle1[[#This Row],[Etas 55°C]]=0,0,(Tabelle1[[#This Row],[Etas 35°C]]*0.8+Tabelle1[[#This Row],[Etas 55°C]]*0.2))*2.5</f>
        <v>4.51</v>
      </c>
      <c r="N4736" s="21">
        <f>IF(-(Tabelle1[[#This Row],[80%/20% SCOP]]-5.5)/5.5=1,"n.a.",-(Tabelle1[[#This Row],[80%/20% SCOP]]-5.5)/5.5)</f>
        <v>0.18000000000000005</v>
      </c>
    </row>
    <row r="4737" spans="1:14" ht="20.100000000000001" customHeight="1" x14ac:dyDescent="0.25">
      <c r="A4737" s="24">
        <v>16001028</v>
      </c>
      <c r="B4737" s="15" t="s">
        <v>4814</v>
      </c>
      <c r="C4737" s="15" t="s">
        <v>4816</v>
      </c>
      <c r="D4737" s="16" t="s">
        <v>2</v>
      </c>
      <c r="E4737" s="17">
        <v>9</v>
      </c>
      <c r="F4737" s="18">
        <v>1.81</v>
      </c>
      <c r="G4737" s="17">
        <v>9</v>
      </c>
      <c r="H4737" s="18">
        <v>1.3</v>
      </c>
      <c r="I4737" s="16" t="s">
        <v>109</v>
      </c>
      <c r="J4737" s="16" t="s">
        <v>4</v>
      </c>
      <c r="K4737" s="16" t="s">
        <v>4</v>
      </c>
      <c r="L4737" s="19">
        <f>IF(Tabelle1[[#This Row],[Heizleistung (55°C)]]=0,Tabelle1[[#This Row],[Heizleistung (35°C)]],(Tabelle1[[#This Row],[Heizleistung (35°C)]]+Tabelle1[[#This Row],[Heizleistung (55°C)]])/2)</f>
        <v>9</v>
      </c>
      <c r="M4737" s="20">
        <f>IF(Tabelle1[[#This Row],[Etas 55°C]]=0,0,(Tabelle1[[#This Row],[Etas 35°C]]*0.8+Tabelle1[[#This Row],[Etas 55°C]]*0.2))*2.5</f>
        <v>4.2700000000000005</v>
      </c>
      <c r="N4737" s="21">
        <f>IF(-(Tabelle1[[#This Row],[80%/20% SCOP]]-5.5)/5.5=1,"n.a.",-(Tabelle1[[#This Row],[80%/20% SCOP]]-5.5)/5.5)</f>
        <v>0.22363636363636355</v>
      </c>
    </row>
    <row r="4738" spans="1:14" ht="20.100000000000001" customHeight="1" x14ac:dyDescent="0.25">
      <c r="A4738" s="24">
        <v>16010904</v>
      </c>
      <c r="B4738" s="15" t="s">
        <v>4814</v>
      </c>
      <c r="C4738" s="15" t="s">
        <v>4817</v>
      </c>
      <c r="D4738" s="16" t="s">
        <v>2</v>
      </c>
      <c r="E4738" s="17">
        <v>5</v>
      </c>
      <c r="F4738" s="18">
        <v>2</v>
      </c>
      <c r="G4738" s="17">
        <v>5</v>
      </c>
      <c r="H4738" s="18">
        <v>1.42</v>
      </c>
      <c r="I4738" s="16" t="s">
        <v>3</v>
      </c>
      <c r="J4738" s="16" t="s">
        <v>4</v>
      </c>
      <c r="K4738" s="16" t="s">
        <v>4</v>
      </c>
      <c r="L4738" s="19">
        <f>IF(Tabelle1[[#This Row],[Heizleistung (55°C)]]=0,Tabelle1[[#This Row],[Heizleistung (35°C)]],(Tabelle1[[#This Row],[Heizleistung (35°C)]]+Tabelle1[[#This Row],[Heizleistung (55°C)]])/2)</f>
        <v>5</v>
      </c>
      <c r="M4738" s="20">
        <f>IF(Tabelle1[[#This Row],[Etas 55°C]]=0,0,(Tabelle1[[#This Row],[Etas 35°C]]*0.8+Tabelle1[[#This Row],[Etas 55°C]]*0.2))*2.5</f>
        <v>4.71</v>
      </c>
      <c r="N4738" s="21">
        <f>IF(-(Tabelle1[[#This Row],[80%/20% SCOP]]-5.5)/5.5=1,"n.a.",-(Tabelle1[[#This Row],[80%/20% SCOP]]-5.5)/5.5)</f>
        <v>0.14363636363636365</v>
      </c>
    </row>
    <row r="4739" spans="1:14" ht="20.100000000000001" customHeight="1" x14ac:dyDescent="0.25">
      <c r="A4739" s="24">
        <v>16010911</v>
      </c>
      <c r="B4739" s="15" t="s">
        <v>4814</v>
      </c>
      <c r="C4739" s="15" t="s">
        <v>4818</v>
      </c>
      <c r="D4739" s="16" t="s">
        <v>2</v>
      </c>
      <c r="E4739" s="17">
        <v>4</v>
      </c>
      <c r="F4739" s="18">
        <v>2</v>
      </c>
      <c r="G4739" s="17">
        <v>3</v>
      </c>
      <c r="H4739" s="18">
        <v>1.36</v>
      </c>
      <c r="I4739" s="16" t="s">
        <v>40</v>
      </c>
      <c r="J4739" s="16" t="s">
        <v>4</v>
      </c>
      <c r="K4739" s="16" t="s">
        <v>4</v>
      </c>
      <c r="L4739" s="19">
        <f>IF(Tabelle1[[#This Row],[Heizleistung (55°C)]]=0,Tabelle1[[#This Row],[Heizleistung (35°C)]],(Tabelle1[[#This Row],[Heizleistung (35°C)]]+Tabelle1[[#This Row],[Heizleistung (55°C)]])/2)</f>
        <v>3.5</v>
      </c>
      <c r="M4739" s="20">
        <f>IF(Tabelle1[[#This Row],[Etas 55°C]]=0,0,(Tabelle1[[#This Row],[Etas 35°C]]*0.8+Tabelle1[[#This Row],[Etas 55°C]]*0.2))*2.5</f>
        <v>4.6800000000000006</v>
      </c>
      <c r="N4739" s="21">
        <f>IF(-(Tabelle1[[#This Row],[80%/20% SCOP]]-5.5)/5.5=1,"n.a.",-(Tabelle1[[#This Row],[80%/20% SCOP]]-5.5)/5.5)</f>
        <v>0.14909090909090897</v>
      </c>
    </row>
    <row r="4740" spans="1:14" ht="20.100000000000001" customHeight="1" x14ac:dyDescent="0.25">
      <c r="A4740" s="24">
        <v>16001019</v>
      </c>
      <c r="B4740" s="15" t="s">
        <v>4814</v>
      </c>
      <c r="C4740" s="15" t="s">
        <v>4819</v>
      </c>
      <c r="D4740" s="16" t="s">
        <v>2</v>
      </c>
      <c r="E4740" s="17">
        <v>12</v>
      </c>
      <c r="F4740" s="18">
        <v>1.9</v>
      </c>
      <c r="G4740" s="17">
        <v>13</v>
      </c>
      <c r="H4740" s="18">
        <v>1.3</v>
      </c>
      <c r="I4740" s="16" t="s">
        <v>109</v>
      </c>
      <c r="J4740" s="16" t="s">
        <v>4</v>
      </c>
      <c r="K4740" s="16" t="s">
        <v>4</v>
      </c>
      <c r="L4740" s="19">
        <f>IF(Tabelle1[[#This Row],[Heizleistung (55°C)]]=0,Tabelle1[[#This Row],[Heizleistung (35°C)]],(Tabelle1[[#This Row],[Heizleistung (35°C)]]+Tabelle1[[#This Row],[Heizleistung (55°C)]])/2)</f>
        <v>12.5</v>
      </c>
      <c r="M4740" s="20">
        <f>IF(Tabelle1[[#This Row],[Etas 55°C]]=0,0,(Tabelle1[[#This Row],[Etas 35°C]]*0.8+Tabelle1[[#This Row],[Etas 55°C]]*0.2))*2.5</f>
        <v>4.45</v>
      </c>
      <c r="N4740" s="21">
        <f>IF(-(Tabelle1[[#This Row],[80%/20% SCOP]]-5.5)/5.5=1,"n.a.",-(Tabelle1[[#This Row],[80%/20% SCOP]]-5.5)/5.5)</f>
        <v>0.19090909090909089</v>
      </c>
    </row>
    <row r="4741" spans="1:14" ht="20.100000000000001" customHeight="1" x14ac:dyDescent="0.25">
      <c r="A4741" s="24">
        <v>16015309</v>
      </c>
      <c r="B4741" s="15" t="s">
        <v>4814</v>
      </c>
      <c r="C4741" s="15" t="s">
        <v>4820</v>
      </c>
      <c r="D4741" s="16" t="s">
        <v>2</v>
      </c>
      <c r="E4741" s="17">
        <v>12</v>
      </c>
      <c r="F4741" s="18">
        <v>1.86</v>
      </c>
      <c r="G4741" s="17">
        <v>12</v>
      </c>
      <c r="H4741" s="18">
        <v>1.43</v>
      </c>
      <c r="I4741" s="16" t="s">
        <v>3</v>
      </c>
      <c r="J4741" s="16" t="s">
        <v>15</v>
      </c>
      <c r="K4741" s="16" t="s">
        <v>4</v>
      </c>
      <c r="L4741" s="19">
        <f>IF(Tabelle1[[#This Row],[Heizleistung (55°C)]]=0,Tabelle1[[#This Row],[Heizleistung (35°C)]],(Tabelle1[[#This Row],[Heizleistung (35°C)]]+Tabelle1[[#This Row],[Heizleistung (55°C)]])/2)</f>
        <v>12</v>
      </c>
      <c r="M4741" s="20">
        <f>IF(Tabelle1[[#This Row],[Etas 55°C]]=0,0,(Tabelle1[[#This Row],[Etas 35°C]]*0.8+Tabelle1[[#This Row],[Etas 55°C]]*0.2))*2.5</f>
        <v>4.4350000000000005</v>
      </c>
      <c r="N4741" s="21">
        <f>IF(-(Tabelle1[[#This Row],[80%/20% SCOP]]-5.5)/5.5=1,"n.a.",-(Tabelle1[[#This Row],[80%/20% SCOP]]-5.5)/5.5)</f>
        <v>0.19363636363636355</v>
      </c>
    </row>
    <row r="4742" spans="1:14" ht="20.100000000000001" customHeight="1" x14ac:dyDescent="0.25">
      <c r="A4742" s="24">
        <v>16001018</v>
      </c>
      <c r="B4742" s="15" t="s">
        <v>4814</v>
      </c>
      <c r="C4742" s="15" t="s">
        <v>4821</v>
      </c>
      <c r="D4742" s="16" t="s">
        <v>2</v>
      </c>
      <c r="E4742" s="17">
        <v>10</v>
      </c>
      <c r="F4742" s="18">
        <v>1.9</v>
      </c>
      <c r="G4742" s="17">
        <v>9</v>
      </c>
      <c r="H4742" s="18">
        <v>1.34</v>
      </c>
      <c r="I4742" s="16" t="s">
        <v>109</v>
      </c>
      <c r="J4742" s="16" t="s">
        <v>4</v>
      </c>
      <c r="K4742" s="16" t="s">
        <v>4</v>
      </c>
      <c r="L4742" s="19">
        <f>IF(Tabelle1[[#This Row],[Heizleistung (55°C)]]=0,Tabelle1[[#This Row],[Heizleistung (35°C)]],(Tabelle1[[#This Row],[Heizleistung (35°C)]]+Tabelle1[[#This Row],[Heizleistung (55°C)]])/2)</f>
        <v>9.5</v>
      </c>
      <c r="M4742" s="20">
        <f>IF(Tabelle1[[#This Row],[Etas 55°C]]=0,0,(Tabelle1[[#This Row],[Etas 35°C]]*0.8+Tabelle1[[#This Row],[Etas 55°C]]*0.2))*2.5</f>
        <v>4.47</v>
      </c>
      <c r="N4742" s="21">
        <f>IF(-(Tabelle1[[#This Row],[80%/20% SCOP]]-5.5)/5.5=1,"n.a.",-(Tabelle1[[#This Row],[80%/20% SCOP]]-5.5)/5.5)</f>
        <v>0.18727272727272731</v>
      </c>
    </row>
    <row r="4743" spans="1:14" ht="20.100000000000001" customHeight="1" x14ac:dyDescent="0.25">
      <c r="A4743" s="24">
        <v>16001036</v>
      </c>
      <c r="B4743" s="15" t="s">
        <v>4814</v>
      </c>
      <c r="C4743" s="15" t="s">
        <v>4822</v>
      </c>
      <c r="D4743" s="16" t="s">
        <v>2</v>
      </c>
      <c r="E4743" s="17">
        <v>5</v>
      </c>
      <c r="F4743" s="18">
        <v>2</v>
      </c>
      <c r="G4743" s="17">
        <v>4</v>
      </c>
      <c r="H4743" s="18">
        <v>1.36</v>
      </c>
      <c r="I4743" s="16" t="s">
        <v>40</v>
      </c>
      <c r="J4743" s="16" t="s">
        <v>4</v>
      </c>
      <c r="K4743" s="16" t="s">
        <v>4</v>
      </c>
      <c r="L4743" s="19">
        <f>IF(Tabelle1[[#This Row],[Heizleistung (55°C)]]=0,Tabelle1[[#This Row],[Heizleistung (35°C)]],(Tabelle1[[#This Row],[Heizleistung (35°C)]]+Tabelle1[[#This Row],[Heizleistung (55°C)]])/2)</f>
        <v>4.5</v>
      </c>
      <c r="M4743" s="20">
        <f>IF(Tabelle1[[#This Row],[Etas 55°C]]=0,0,(Tabelle1[[#This Row],[Etas 35°C]]*0.8+Tabelle1[[#This Row],[Etas 55°C]]*0.2))*2.5</f>
        <v>4.6800000000000006</v>
      </c>
      <c r="N4743" s="21">
        <f>IF(-(Tabelle1[[#This Row],[80%/20% SCOP]]-5.5)/5.5=1,"n.a.",-(Tabelle1[[#This Row],[80%/20% SCOP]]-5.5)/5.5)</f>
        <v>0.14909090909090897</v>
      </c>
    </row>
    <row r="4744" spans="1:14" ht="20.100000000000001" customHeight="1" x14ac:dyDescent="0.25">
      <c r="A4744" s="24">
        <v>16010922</v>
      </c>
      <c r="B4744" s="15" t="s">
        <v>4814</v>
      </c>
      <c r="C4744" s="15" t="s">
        <v>4823</v>
      </c>
      <c r="D4744" s="16" t="s">
        <v>2</v>
      </c>
      <c r="E4744" s="17">
        <v>5</v>
      </c>
      <c r="F4744" s="18">
        <v>2</v>
      </c>
      <c r="G4744" s="17">
        <v>5</v>
      </c>
      <c r="H4744" s="18">
        <v>1.42</v>
      </c>
      <c r="I4744" s="16" t="s">
        <v>3</v>
      </c>
      <c r="J4744" s="16" t="s">
        <v>4</v>
      </c>
      <c r="K4744" s="16" t="s">
        <v>4</v>
      </c>
      <c r="L4744" s="19">
        <f>IF(Tabelle1[[#This Row],[Heizleistung (55°C)]]=0,Tabelle1[[#This Row],[Heizleistung (35°C)]],(Tabelle1[[#This Row],[Heizleistung (35°C)]]+Tabelle1[[#This Row],[Heizleistung (55°C)]])/2)</f>
        <v>5</v>
      </c>
      <c r="M4744" s="20">
        <f>IF(Tabelle1[[#This Row],[Etas 55°C]]=0,0,(Tabelle1[[#This Row],[Etas 35°C]]*0.8+Tabelle1[[#This Row],[Etas 55°C]]*0.2))*2.5</f>
        <v>4.71</v>
      </c>
      <c r="N4744" s="21">
        <f>IF(-(Tabelle1[[#This Row],[80%/20% SCOP]]-5.5)/5.5=1,"n.a.",-(Tabelle1[[#This Row],[80%/20% SCOP]]-5.5)/5.5)</f>
        <v>0.14363636363636365</v>
      </c>
    </row>
    <row r="4745" spans="1:14" ht="20.100000000000001" customHeight="1" x14ac:dyDescent="0.25">
      <c r="A4745" s="24">
        <v>16001033</v>
      </c>
      <c r="B4745" s="15" t="s">
        <v>4814</v>
      </c>
      <c r="C4745" s="15" t="s">
        <v>4824</v>
      </c>
      <c r="D4745" s="16" t="s">
        <v>2</v>
      </c>
      <c r="E4745" s="17">
        <v>6</v>
      </c>
      <c r="F4745" s="18">
        <v>1.93</v>
      </c>
      <c r="G4745" s="17">
        <v>7</v>
      </c>
      <c r="H4745" s="18">
        <v>1.3</v>
      </c>
      <c r="I4745" s="16" t="s">
        <v>40</v>
      </c>
      <c r="J4745" s="16" t="s">
        <v>4</v>
      </c>
      <c r="K4745" s="16" t="s">
        <v>4</v>
      </c>
      <c r="L4745" s="19">
        <f>IF(Tabelle1[[#This Row],[Heizleistung (55°C)]]=0,Tabelle1[[#This Row],[Heizleistung (35°C)]],(Tabelle1[[#This Row],[Heizleistung (35°C)]]+Tabelle1[[#This Row],[Heizleistung (55°C)]])/2)</f>
        <v>6.5</v>
      </c>
      <c r="M4745" s="20">
        <f>IF(Tabelle1[[#This Row],[Etas 55°C]]=0,0,(Tabelle1[[#This Row],[Etas 35°C]]*0.8+Tabelle1[[#This Row],[Etas 55°C]]*0.2))*2.5</f>
        <v>4.51</v>
      </c>
      <c r="N4745" s="21">
        <f>IF(-(Tabelle1[[#This Row],[80%/20% SCOP]]-5.5)/5.5=1,"n.a.",-(Tabelle1[[#This Row],[80%/20% SCOP]]-5.5)/5.5)</f>
        <v>0.18000000000000005</v>
      </c>
    </row>
    <row r="4746" spans="1:14" ht="20.100000000000001" customHeight="1" x14ac:dyDescent="0.25">
      <c r="A4746" s="24">
        <v>16011091</v>
      </c>
      <c r="B4746" s="15" t="s">
        <v>4814</v>
      </c>
      <c r="C4746" s="15" t="s">
        <v>4825</v>
      </c>
      <c r="D4746" s="16" t="s">
        <v>2</v>
      </c>
      <c r="E4746" s="17">
        <v>123</v>
      </c>
      <c r="F4746" s="18">
        <v>1.49</v>
      </c>
      <c r="G4746" s="17"/>
      <c r="H4746" s="16"/>
      <c r="I4746" s="16" t="s">
        <v>40</v>
      </c>
      <c r="J4746" s="16" t="s">
        <v>15</v>
      </c>
      <c r="K4746" s="16" t="s">
        <v>15</v>
      </c>
      <c r="L4746" s="19">
        <f>IF(Tabelle1[[#This Row],[Heizleistung (55°C)]]=0,Tabelle1[[#This Row],[Heizleistung (35°C)]],(Tabelle1[[#This Row],[Heizleistung (35°C)]]+Tabelle1[[#This Row],[Heizleistung (55°C)]])/2)</f>
        <v>123</v>
      </c>
      <c r="M4746" s="20">
        <f>IF(Tabelle1[[#This Row],[Etas 55°C]]=0,0,(Tabelle1[[#This Row],[Etas 35°C]]*0.8+Tabelle1[[#This Row],[Etas 55°C]]*0.2))*2.5</f>
        <v>0</v>
      </c>
      <c r="N4746" s="21" t="str">
        <f>IF(-(Tabelle1[[#This Row],[80%/20% SCOP]]-5.5)/5.5=1,"n.a.",-(Tabelle1[[#This Row],[80%/20% SCOP]]-5.5)/5.5)</f>
        <v>n.a.</v>
      </c>
    </row>
    <row r="4747" spans="1:14" ht="20.100000000000001" customHeight="1" x14ac:dyDescent="0.25">
      <c r="A4747" s="24">
        <v>16001042</v>
      </c>
      <c r="B4747" s="15" t="s">
        <v>4814</v>
      </c>
      <c r="C4747" s="15" t="s">
        <v>4826</v>
      </c>
      <c r="D4747" s="16" t="s">
        <v>2</v>
      </c>
      <c r="E4747" s="17">
        <v>5</v>
      </c>
      <c r="F4747" s="18">
        <v>2</v>
      </c>
      <c r="G4747" s="17">
        <v>4</v>
      </c>
      <c r="H4747" s="18">
        <v>1.36</v>
      </c>
      <c r="I4747" s="16" t="s">
        <v>40</v>
      </c>
      <c r="J4747" s="16" t="s">
        <v>4</v>
      </c>
      <c r="K4747" s="16" t="s">
        <v>4</v>
      </c>
      <c r="L4747" s="19">
        <f>IF(Tabelle1[[#This Row],[Heizleistung (55°C)]]=0,Tabelle1[[#This Row],[Heizleistung (35°C)]],(Tabelle1[[#This Row],[Heizleistung (35°C)]]+Tabelle1[[#This Row],[Heizleistung (55°C)]])/2)</f>
        <v>4.5</v>
      </c>
      <c r="M4747" s="20">
        <f>IF(Tabelle1[[#This Row],[Etas 55°C]]=0,0,(Tabelle1[[#This Row],[Etas 35°C]]*0.8+Tabelle1[[#This Row],[Etas 55°C]]*0.2))*2.5</f>
        <v>4.6800000000000006</v>
      </c>
      <c r="N4747" s="21">
        <f>IF(-(Tabelle1[[#This Row],[80%/20% SCOP]]-5.5)/5.5=1,"n.a.",-(Tabelle1[[#This Row],[80%/20% SCOP]]-5.5)/5.5)</f>
        <v>0.14909090909090897</v>
      </c>
    </row>
    <row r="4748" spans="1:14" ht="20.100000000000001" customHeight="1" x14ac:dyDescent="0.25">
      <c r="A4748" s="24">
        <v>16001056</v>
      </c>
      <c r="B4748" s="15" t="s">
        <v>4814</v>
      </c>
      <c r="C4748" s="15" t="s">
        <v>4827</v>
      </c>
      <c r="D4748" s="16" t="s">
        <v>2</v>
      </c>
      <c r="E4748" s="17">
        <v>9</v>
      </c>
      <c r="F4748" s="18">
        <v>1.95</v>
      </c>
      <c r="G4748" s="17">
        <v>9</v>
      </c>
      <c r="H4748" s="18">
        <v>1.4</v>
      </c>
      <c r="I4748" s="16" t="s">
        <v>40</v>
      </c>
      <c r="J4748" s="16" t="s">
        <v>4</v>
      </c>
      <c r="K4748" s="16" t="s">
        <v>4</v>
      </c>
      <c r="L4748" s="19">
        <f>IF(Tabelle1[[#This Row],[Heizleistung (55°C)]]=0,Tabelle1[[#This Row],[Heizleistung (35°C)]],(Tabelle1[[#This Row],[Heizleistung (35°C)]]+Tabelle1[[#This Row],[Heizleistung (55°C)]])/2)</f>
        <v>9</v>
      </c>
      <c r="M4748" s="20">
        <f>IF(Tabelle1[[#This Row],[Etas 55°C]]=0,0,(Tabelle1[[#This Row],[Etas 35°C]]*0.8+Tabelle1[[#This Row],[Etas 55°C]]*0.2))*2.5</f>
        <v>4.6000000000000005</v>
      </c>
      <c r="N4748" s="21">
        <f>IF(-(Tabelle1[[#This Row],[80%/20% SCOP]]-5.5)/5.5=1,"n.a.",-(Tabelle1[[#This Row],[80%/20% SCOP]]-5.5)/5.5)</f>
        <v>0.16363636363636355</v>
      </c>
    </row>
    <row r="4749" spans="1:14" ht="20.100000000000001" customHeight="1" x14ac:dyDescent="0.25">
      <c r="A4749" s="24">
        <v>16010924</v>
      </c>
      <c r="B4749" s="15" t="s">
        <v>4814</v>
      </c>
      <c r="C4749" s="15" t="s">
        <v>4828</v>
      </c>
      <c r="D4749" s="16" t="s">
        <v>2</v>
      </c>
      <c r="E4749" s="17">
        <v>9</v>
      </c>
      <c r="F4749" s="18">
        <v>1.9</v>
      </c>
      <c r="G4749" s="17">
        <v>8.9</v>
      </c>
      <c r="H4749" s="18">
        <v>1.44</v>
      </c>
      <c r="I4749" s="16" t="s">
        <v>3</v>
      </c>
      <c r="J4749" s="16" t="s">
        <v>4</v>
      </c>
      <c r="K4749" s="16" t="s">
        <v>4</v>
      </c>
      <c r="L4749" s="19">
        <f>IF(Tabelle1[[#This Row],[Heizleistung (55°C)]]=0,Tabelle1[[#This Row],[Heizleistung (35°C)]],(Tabelle1[[#This Row],[Heizleistung (35°C)]]+Tabelle1[[#This Row],[Heizleistung (55°C)]])/2)</f>
        <v>8.9499999999999993</v>
      </c>
      <c r="M4749" s="20">
        <f>IF(Tabelle1[[#This Row],[Etas 55°C]]=0,0,(Tabelle1[[#This Row],[Etas 35°C]]*0.8+Tabelle1[[#This Row],[Etas 55°C]]*0.2))*2.5</f>
        <v>4.5200000000000005</v>
      </c>
      <c r="N4749" s="21">
        <f>IF(-(Tabelle1[[#This Row],[80%/20% SCOP]]-5.5)/5.5=1,"n.a.",-(Tabelle1[[#This Row],[80%/20% SCOP]]-5.5)/5.5)</f>
        <v>0.17818181818181811</v>
      </c>
    </row>
    <row r="4750" spans="1:14" ht="20.100000000000001" customHeight="1" x14ac:dyDescent="0.25">
      <c r="A4750" s="24">
        <v>16010913</v>
      </c>
      <c r="B4750" s="15" t="s">
        <v>4814</v>
      </c>
      <c r="C4750" s="15" t="s">
        <v>4829</v>
      </c>
      <c r="D4750" s="16" t="s">
        <v>2</v>
      </c>
      <c r="E4750" s="17">
        <v>7</v>
      </c>
      <c r="F4750" s="18">
        <v>1.93</v>
      </c>
      <c r="G4750" s="17">
        <v>7</v>
      </c>
      <c r="H4750" s="18">
        <v>1.42</v>
      </c>
      <c r="I4750" s="16" t="s">
        <v>40</v>
      </c>
      <c r="J4750" s="16" t="s">
        <v>4</v>
      </c>
      <c r="K4750" s="16" t="s">
        <v>4</v>
      </c>
      <c r="L4750" s="19">
        <f>IF(Tabelle1[[#This Row],[Heizleistung (55°C)]]=0,Tabelle1[[#This Row],[Heizleistung (35°C)]],(Tabelle1[[#This Row],[Heizleistung (35°C)]]+Tabelle1[[#This Row],[Heizleistung (55°C)]])/2)</f>
        <v>7</v>
      </c>
      <c r="M4750" s="20">
        <f>IF(Tabelle1[[#This Row],[Etas 55°C]]=0,0,(Tabelle1[[#This Row],[Etas 35°C]]*0.8+Tabelle1[[#This Row],[Etas 55°C]]*0.2))*2.5</f>
        <v>4.57</v>
      </c>
      <c r="N4750" s="21">
        <f>IF(-(Tabelle1[[#This Row],[80%/20% SCOP]]-5.5)/5.5=1,"n.a.",-(Tabelle1[[#This Row],[80%/20% SCOP]]-5.5)/5.5)</f>
        <v>0.16909090909090904</v>
      </c>
    </row>
    <row r="4751" spans="1:14" ht="20.100000000000001" customHeight="1" x14ac:dyDescent="0.25">
      <c r="A4751" s="24">
        <v>16001023</v>
      </c>
      <c r="B4751" s="15" t="s">
        <v>4814</v>
      </c>
      <c r="C4751" s="15" t="s">
        <v>4830</v>
      </c>
      <c r="D4751" s="16" t="s">
        <v>2</v>
      </c>
      <c r="E4751" s="17">
        <v>10</v>
      </c>
      <c r="F4751" s="18">
        <v>1.9</v>
      </c>
      <c r="G4751" s="17">
        <v>9</v>
      </c>
      <c r="H4751" s="18">
        <v>1.34</v>
      </c>
      <c r="I4751" s="16" t="s">
        <v>109</v>
      </c>
      <c r="J4751" s="16" t="s">
        <v>4</v>
      </c>
      <c r="K4751" s="16" t="s">
        <v>4</v>
      </c>
      <c r="L4751" s="19">
        <f>IF(Tabelle1[[#This Row],[Heizleistung (55°C)]]=0,Tabelle1[[#This Row],[Heizleistung (35°C)]],(Tabelle1[[#This Row],[Heizleistung (35°C)]]+Tabelle1[[#This Row],[Heizleistung (55°C)]])/2)</f>
        <v>9.5</v>
      </c>
      <c r="M4751" s="20">
        <f>IF(Tabelle1[[#This Row],[Etas 55°C]]=0,0,(Tabelle1[[#This Row],[Etas 35°C]]*0.8+Tabelle1[[#This Row],[Etas 55°C]]*0.2))*2.5</f>
        <v>4.47</v>
      </c>
      <c r="N4751" s="21">
        <f>IF(-(Tabelle1[[#This Row],[80%/20% SCOP]]-5.5)/5.5=1,"n.a.",-(Tabelle1[[#This Row],[80%/20% SCOP]]-5.5)/5.5)</f>
        <v>0.18727272727272731</v>
      </c>
    </row>
    <row r="4752" spans="1:14" ht="20.100000000000001" customHeight="1" x14ac:dyDescent="0.25">
      <c r="A4752" s="24">
        <v>16001022</v>
      </c>
      <c r="B4752" s="15" t="s">
        <v>4814</v>
      </c>
      <c r="C4752" s="15" t="s">
        <v>4831</v>
      </c>
      <c r="D4752" s="16" t="s">
        <v>2</v>
      </c>
      <c r="E4752" s="17">
        <v>9</v>
      </c>
      <c r="F4752" s="18">
        <v>1.9</v>
      </c>
      <c r="G4752" s="17">
        <v>8</v>
      </c>
      <c r="H4752" s="18">
        <v>1.33</v>
      </c>
      <c r="I4752" s="16" t="s">
        <v>109</v>
      </c>
      <c r="J4752" s="16" t="s">
        <v>4</v>
      </c>
      <c r="K4752" s="16" t="s">
        <v>4</v>
      </c>
      <c r="L4752" s="19">
        <f>IF(Tabelle1[[#This Row],[Heizleistung (55°C)]]=0,Tabelle1[[#This Row],[Heizleistung (35°C)]],(Tabelle1[[#This Row],[Heizleistung (35°C)]]+Tabelle1[[#This Row],[Heizleistung (55°C)]])/2)</f>
        <v>8.5</v>
      </c>
      <c r="M4752" s="20">
        <f>IF(Tabelle1[[#This Row],[Etas 55°C]]=0,0,(Tabelle1[[#This Row],[Etas 35°C]]*0.8+Tabelle1[[#This Row],[Etas 55°C]]*0.2))*2.5</f>
        <v>4.4649999999999999</v>
      </c>
      <c r="N4752" s="21">
        <f>IF(-(Tabelle1[[#This Row],[80%/20% SCOP]]-5.5)/5.5=1,"n.a.",-(Tabelle1[[#This Row],[80%/20% SCOP]]-5.5)/5.5)</f>
        <v>0.1881818181818182</v>
      </c>
    </row>
    <row r="4753" spans="1:14" ht="20.100000000000001" customHeight="1" x14ac:dyDescent="0.25">
      <c r="A4753" s="24">
        <v>16011082</v>
      </c>
      <c r="B4753" s="15" t="s">
        <v>4814</v>
      </c>
      <c r="C4753" s="15" t="s">
        <v>4832</v>
      </c>
      <c r="D4753" s="16" t="s">
        <v>2</v>
      </c>
      <c r="E4753" s="17">
        <v>123</v>
      </c>
      <c r="F4753" s="18">
        <v>1.49</v>
      </c>
      <c r="G4753" s="17"/>
      <c r="H4753" s="16"/>
      <c r="I4753" s="16" t="s">
        <v>40</v>
      </c>
      <c r="J4753" s="16" t="s">
        <v>15</v>
      </c>
      <c r="K4753" s="16" t="s">
        <v>15</v>
      </c>
      <c r="L4753" s="19">
        <f>IF(Tabelle1[[#This Row],[Heizleistung (55°C)]]=0,Tabelle1[[#This Row],[Heizleistung (35°C)]],(Tabelle1[[#This Row],[Heizleistung (35°C)]]+Tabelle1[[#This Row],[Heizleistung (55°C)]])/2)</f>
        <v>123</v>
      </c>
      <c r="M4753" s="20">
        <f>IF(Tabelle1[[#This Row],[Etas 55°C]]=0,0,(Tabelle1[[#This Row],[Etas 35°C]]*0.8+Tabelle1[[#This Row],[Etas 55°C]]*0.2))*2.5</f>
        <v>0</v>
      </c>
      <c r="N4753" s="21" t="str">
        <f>IF(-(Tabelle1[[#This Row],[80%/20% SCOP]]-5.5)/5.5=1,"n.a.",-(Tabelle1[[#This Row],[80%/20% SCOP]]-5.5)/5.5)</f>
        <v>n.a.</v>
      </c>
    </row>
    <row r="4754" spans="1:14" ht="20.100000000000001" customHeight="1" x14ac:dyDescent="0.25">
      <c r="A4754" s="24">
        <v>16010930</v>
      </c>
      <c r="B4754" s="15" t="s">
        <v>4814</v>
      </c>
      <c r="C4754" s="15" t="s">
        <v>4833</v>
      </c>
      <c r="D4754" s="16" t="s">
        <v>2</v>
      </c>
      <c r="E4754" s="17">
        <v>12.1</v>
      </c>
      <c r="F4754" s="18">
        <v>1.95</v>
      </c>
      <c r="G4754" s="17">
        <v>12.1</v>
      </c>
      <c r="H4754" s="18">
        <v>1.4</v>
      </c>
      <c r="I4754" s="16" t="s">
        <v>40</v>
      </c>
      <c r="J4754" s="16" t="s">
        <v>4</v>
      </c>
      <c r="K4754" s="16" t="s">
        <v>4</v>
      </c>
      <c r="L4754" s="19">
        <f>IF(Tabelle1[[#This Row],[Heizleistung (55°C)]]=0,Tabelle1[[#This Row],[Heizleistung (35°C)]],(Tabelle1[[#This Row],[Heizleistung (35°C)]]+Tabelle1[[#This Row],[Heizleistung (55°C)]])/2)</f>
        <v>12.1</v>
      </c>
      <c r="M4754" s="20">
        <f>IF(Tabelle1[[#This Row],[Etas 55°C]]=0,0,(Tabelle1[[#This Row],[Etas 35°C]]*0.8+Tabelle1[[#This Row],[Etas 55°C]]*0.2))*2.5</f>
        <v>4.6000000000000005</v>
      </c>
      <c r="N4754" s="21">
        <f>IF(-(Tabelle1[[#This Row],[80%/20% SCOP]]-5.5)/5.5=1,"n.a.",-(Tabelle1[[#This Row],[80%/20% SCOP]]-5.5)/5.5)</f>
        <v>0.16363636363636355</v>
      </c>
    </row>
    <row r="4755" spans="1:14" ht="20.100000000000001" customHeight="1" x14ac:dyDescent="0.25">
      <c r="A4755" s="24">
        <v>16015304</v>
      </c>
      <c r="B4755" s="15" t="s">
        <v>4814</v>
      </c>
      <c r="C4755" s="15" t="s">
        <v>4834</v>
      </c>
      <c r="D4755" s="16" t="s">
        <v>2</v>
      </c>
      <c r="E4755" s="17">
        <v>9</v>
      </c>
      <c r="F4755" s="18">
        <v>1.97</v>
      </c>
      <c r="G4755" s="17">
        <v>9</v>
      </c>
      <c r="H4755" s="18">
        <v>1.37</v>
      </c>
      <c r="I4755" s="16" t="s">
        <v>3</v>
      </c>
      <c r="J4755" s="16" t="s">
        <v>15</v>
      </c>
      <c r="K4755" s="16" t="s">
        <v>4</v>
      </c>
      <c r="L4755" s="19">
        <f>IF(Tabelle1[[#This Row],[Heizleistung (55°C)]]=0,Tabelle1[[#This Row],[Heizleistung (35°C)]],(Tabelle1[[#This Row],[Heizleistung (35°C)]]+Tabelle1[[#This Row],[Heizleistung (55°C)]])/2)</f>
        <v>9</v>
      </c>
      <c r="M4755" s="20">
        <f>IF(Tabelle1[[#This Row],[Etas 55°C]]=0,0,(Tabelle1[[#This Row],[Etas 35°C]]*0.8+Tabelle1[[#This Row],[Etas 55°C]]*0.2))*2.5</f>
        <v>4.625</v>
      </c>
      <c r="N4755" s="21">
        <f>IF(-(Tabelle1[[#This Row],[80%/20% SCOP]]-5.5)/5.5=1,"n.a.",-(Tabelle1[[#This Row],[80%/20% SCOP]]-5.5)/5.5)</f>
        <v>0.15909090909090909</v>
      </c>
    </row>
    <row r="4756" spans="1:14" ht="20.100000000000001" customHeight="1" x14ac:dyDescent="0.25">
      <c r="A4756" s="24">
        <v>16018642</v>
      </c>
      <c r="B4756" s="15" t="s">
        <v>4814</v>
      </c>
      <c r="C4756" s="15" t="s">
        <v>4835</v>
      </c>
      <c r="D4756" s="16" t="s">
        <v>2</v>
      </c>
      <c r="E4756" s="17">
        <v>13</v>
      </c>
      <c r="F4756" s="18">
        <v>1.75</v>
      </c>
      <c r="G4756" s="17">
        <v>13</v>
      </c>
      <c r="H4756" s="18">
        <v>1.31</v>
      </c>
      <c r="I4756" s="16" t="s">
        <v>40</v>
      </c>
      <c r="J4756" s="16" t="s">
        <v>4</v>
      </c>
      <c r="K4756" s="16" t="s">
        <v>4</v>
      </c>
      <c r="L4756" s="19">
        <f>IF(Tabelle1[[#This Row],[Heizleistung (55°C)]]=0,Tabelle1[[#This Row],[Heizleistung (35°C)]],(Tabelle1[[#This Row],[Heizleistung (35°C)]]+Tabelle1[[#This Row],[Heizleistung (55°C)]])/2)</f>
        <v>13</v>
      </c>
      <c r="M4756" s="20">
        <f>IF(Tabelle1[[#This Row],[Etas 55°C]]=0,0,(Tabelle1[[#This Row],[Etas 35°C]]*0.8+Tabelle1[[#This Row],[Etas 55°C]]*0.2))*2.5</f>
        <v>4.1550000000000002</v>
      </c>
      <c r="N4756" s="21">
        <f>IF(-(Tabelle1[[#This Row],[80%/20% SCOP]]-5.5)/5.5=1,"n.a.",-(Tabelle1[[#This Row],[80%/20% SCOP]]-5.5)/5.5)</f>
        <v>0.24454545454545451</v>
      </c>
    </row>
    <row r="4757" spans="1:14" ht="20.100000000000001" customHeight="1" x14ac:dyDescent="0.25">
      <c r="A4757" s="24">
        <v>16016478</v>
      </c>
      <c r="B4757" s="15" t="s">
        <v>4814</v>
      </c>
      <c r="C4757" s="15" t="s">
        <v>4836</v>
      </c>
      <c r="D4757" s="16" t="s">
        <v>2</v>
      </c>
      <c r="E4757" s="17">
        <v>16</v>
      </c>
      <c r="F4757" s="18">
        <v>1.87</v>
      </c>
      <c r="G4757" s="17">
        <v>16</v>
      </c>
      <c r="H4757" s="18">
        <v>1.45</v>
      </c>
      <c r="I4757" s="16" t="s">
        <v>3</v>
      </c>
      <c r="J4757" s="16" t="s">
        <v>15</v>
      </c>
      <c r="K4757" s="16" t="s">
        <v>4</v>
      </c>
      <c r="L4757" s="19">
        <f>IF(Tabelle1[[#This Row],[Heizleistung (55°C)]]=0,Tabelle1[[#This Row],[Heizleistung (35°C)]],(Tabelle1[[#This Row],[Heizleistung (35°C)]]+Tabelle1[[#This Row],[Heizleistung (55°C)]])/2)</f>
        <v>16</v>
      </c>
      <c r="M4757" s="20">
        <f>IF(Tabelle1[[#This Row],[Etas 55°C]]=0,0,(Tabelle1[[#This Row],[Etas 35°C]]*0.8+Tabelle1[[#This Row],[Etas 55°C]]*0.2))*2.5</f>
        <v>4.4650000000000007</v>
      </c>
      <c r="N4757" s="21">
        <f>IF(-(Tabelle1[[#This Row],[80%/20% SCOP]]-5.5)/5.5=1,"n.a.",-(Tabelle1[[#This Row],[80%/20% SCOP]]-5.5)/5.5)</f>
        <v>0.18818181818181803</v>
      </c>
    </row>
    <row r="4758" spans="1:14" ht="20.100000000000001" customHeight="1" x14ac:dyDescent="0.25">
      <c r="A4758" s="24">
        <v>16010868</v>
      </c>
      <c r="B4758" s="15" t="s">
        <v>4814</v>
      </c>
      <c r="C4758" s="15" t="s">
        <v>4837</v>
      </c>
      <c r="D4758" s="16" t="s">
        <v>2</v>
      </c>
      <c r="E4758" s="17">
        <v>4</v>
      </c>
      <c r="F4758" s="18">
        <v>2</v>
      </c>
      <c r="G4758" s="17">
        <v>3</v>
      </c>
      <c r="H4758" s="18">
        <v>1.36</v>
      </c>
      <c r="I4758" s="16" t="s">
        <v>40</v>
      </c>
      <c r="J4758" s="16" t="s">
        <v>4</v>
      </c>
      <c r="K4758" s="16" t="s">
        <v>4</v>
      </c>
      <c r="L4758" s="19">
        <f>IF(Tabelle1[[#This Row],[Heizleistung (55°C)]]=0,Tabelle1[[#This Row],[Heizleistung (35°C)]],(Tabelle1[[#This Row],[Heizleistung (35°C)]]+Tabelle1[[#This Row],[Heizleistung (55°C)]])/2)</f>
        <v>3.5</v>
      </c>
      <c r="M4758" s="20">
        <f>IF(Tabelle1[[#This Row],[Etas 55°C]]=0,0,(Tabelle1[[#This Row],[Etas 35°C]]*0.8+Tabelle1[[#This Row],[Etas 55°C]]*0.2))*2.5</f>
        <v>4.6800000000000006</v>
      </c>
      <c r="N4758" s="21">
        <f>IF(-(Tabelle1[[#This Row],[80%/20% SCOP]]-5.5)/5.5=1,"n.a.",-(Tabelle1[[#This Row],[80%/20% SCOP]]-5.5)/5.5)</f>
        <v>0.14909090909090897</v>
      </c>
    </row>
    <row r="4759" spans="1:14" ht="20.100000000000001" customHeight="1" x14ac:dyDescent="0.25">
      <c r="A4759" s="24">
        <v>16001173</v>
      </c>
      <c r="B4759" s="15" t="s">
        <v>4814</v>
      </c>
      <c r="C4759" s="15" t="s">
        <v>4838</v>
      </c>
      <c r="D4759" s="16" t="s">
        <v>2</v>
      </c>
      <c r="E4759" s="17">
        <v>13</v>
      </c>
      <c r="F4759" s="18">
        <v>1.76</v>
      </c>
      <c r="G4759" s="17">
        <v>16</v>
      </c>
      <c r="H4759" s="18">
        <v>1.29</v>
      </c>
      <c r="I4759" s="16" t="s">
        <v>40</v>
      </c>
      <c r="J4759" s="16" t="s">
        <v>4</v>
      </c>
      <c r="K4759" s="16" t="s">
        <v>4</v>
      </c>
      <c r="L4759" s="19">
        <f>IF(Tabelle1[[#This Row],[Heizleistung (55°C)]]=0,Tabelle1[[#This Row],[Heizleistung (35°C)]],(Tabelle1[[#This Row],[Heizleistung (35°C)]]+Tabelle1[[#This Row],[Heizleistung (55°C)]])/2)</f>
        <v>14.5</v>
      </c>
      <c r="M4759" s="20">
        <f>IF(Tabelle1[[#This Row],[Etas 55°C]]=0,0,(Tabelle1[[#This Row],[Etas 35°C]]*0.8+Tabelle1[[#This Row],[Etas 55°C]]*0.2))*2.5</f>
        <v>4.165</v>
      </c>
      <c r="N4759" s="21">
        <f>IF(-(Tabelle1[[#This Row],[80%/20% SCOP]]-5.5)/5.5=1,"n.a.",-(Tabelle1[[#This Row],[80%/20% SCOP]]-5.5)/5.5)</f>
        <v>0.24272727272727271</v>
      </c>
    </row>
    <row r="4760" spans="1:14" ht="20.100000000000001" customHeight="1" x14ac:dyDescent="0.25">
      <c r="A4760" s="24">
        <v>16010869</v>
      </c>
      <c r="B4760" s="15" t="s">
        <v>4814</v>
      </c>
      <c r="C4760" s="15" t="s">
        <v>4839</v>
      </c>
      <c r="D4760" s="16" t="s">
        <v>2</v>
      </c>
      <c r="E4760" s="17">
        <v>5</v>
      </c>
      <c r="F4760" s="18">
        <v>2.02</v>
      </c>
      <c r="G4760" s="17">
        <v>5</v>
      </c>
      <c r="H4760" s="18">
        <v>1.42</v>
      </c>
      <c r="I4760" s="16" t="s">
        <v>40</v>
      </c>
      <c r="J4760" s="16" t="s">
        <v>4</v>
      </c>
      <c r="K4760" s="16" t="s">
        <v>4</v>
      </c>
      <c r="L4760" s="19">
        <f>IF(Tabelle1[[#This Row],[Heizleistung (55°C)]]=0,Tabelle1[[#This Row],[Heizleistung (35°C)]],(Tabelle1[[#This Row],[Heizleistung (35°C)]]+Tabelle1[[#This Row],[Heizleistung (55°C)]])/2)</f>
        <v>5</v>
      </c>
      <c r="M4760" s="20">
        <f>IF(Tabelle1[[#This Row],[Etas 55°C]]=0,0,(Tabelle1[[#This Row],[Etas 35°C]]*0.8+Tabelle1[[#This Row],[Etas 55°C]]*0.2))*2.5</f>
        <v>4.75</v>
      </c>
      <c r="N4760" s="21">
        <f>IF(-(Tabelle1[[#This Row],[80%/20% SCOP]]-5.5)/5.5=1,"n.a.",-(Tabelle1[[#This Row],[80%/20% SCOP]]-5.5)/5.5)</f>
        <v>0.13636363636363635</v>
      </c>
    </row>
    <row r="4761" spans="1:14" ht="20.100000000000001" customHeight="1" x14ac:dyDescent="0.25">
      <c r="A4761" s="24">
        <v>16011085</v>
      </c>
      <c r="B4761" s="15" t="s">
        <v>4814</v>
      </c>
      <c r="C4761" s="15" t="s">
        <v>4840</v>
      </c>
      <c r="D4761" s="16" t="s">
        <v>2</v>
      </c>
      <c r="E4761" s="17">
        <v>182</v>
      </c>
      <c r="F4761" s="18">
        <v>1.6</v>
      </c>
      <c r="G4761" s="17"/>
      <c r="H4761" s="16"/>
      <c r="I4761" s="16" t="s">
        <v>40</v>
      </c>
      <c r="J4761" s="16" t="s">
        <v>15</v>
      </c>
      <c r="K4761" s="16" t="s">
        <v>15</v>
      </c>
      <c r="L4761" s="19">
        <f>IF(Tabelle1[[#This Row],[Heizleistung (55°C)]]=0,Tabelle1[[#This Row],[Heizleistung (35°C)]],(Tabelle1[[#This Row],[Heizleistung (35°C)]]+Tabelle1[[#This Row],[Heizleistung (55°C)]])/2)</f>
        <v>182</v>
      </c>
      <c r="M4761" s="20">
        <f>IF(Tabelle1[[#This Row],[Etas 55°C]]=0,0,(Tabelle1[[#This Row],[Etas 35°C]]*0.8+Tabelle1[[#This Row],[Etas 55°C]]*0.2))*2.5</f>
        <v>0</v>
      </c>
      <c r="N4761" s="21" t="str">
        <f>IF(-(Tabelle1[[#This Row],[80%/20% SCOP]]-5.5)/5.5=1,"n.a.",-(Tabelle1[[#This Row],[80%/20% SCOP]]-5.5)/5.5)</f>
        <v>n.a.</v>
      </c>
    </row>
    <row r="4762" spans="1:14" ht="20.100000000000001" customHeight="1" x14ac:dyDescent="0.25">
      <c r="A4762" s="24">
        <v>16010873</v>
      </c>
      <c r="B4762" s="15" t="s">
        <v>4814</v>
      </c>
      <c r="C4762" s="15" t="s">
        <v>4841</v>
      </c>
      <c r="D4762" s="16" t="s">
        <v>2</v>
      </c>
      <c r="E4762" s="17">
        <v>5</v>
      </c>
      <c r="F4762" s="18">
        <v>2.02</v>
      </c>
      <c r="G4762" s="17">
        <v>5</v>
      </c>
      <c r="H4762" s="18">
        <v>1.42</v>
      </c>
      <c r="I4762" s="16" t="s">
        <v>40</v>
      </c>
      <c r="J4762" s="16" t="s">
        <v>4</v>
      </c>
      <c r="K4762" s="16" t="s">
        <v>4</v>
      </c>
      <c r="L4762" s="19">
        <f>IF(Tabelle1[[#This Row],[Heizleistung (55°C)]]=0,Tabelle1[[#This Row],[Heizleistung (35°C)]],(Tabelle1[[#This Row],[Heizleistung (35°C)]]+Tabelle1[[#This Row],[Heizleistung (55°C)]])/2)</f>
        <v>5</v>
      </c>
      <c r="M4762" s="20">
        <f>IF(Tabelle1[[#This Row],[Etas 55°C]]=0,0,(Tabelle1[[#This Row],[Etas 35°C]]*0.8+Tabelle1[[#This Row],[Etas 55°C]]*0.2))*2.5</f>
        <v>4.75</v>
      </c>
      <c r="N4762" s="21">
        <f>IF(-(Tabelle1[[#This Row],[80%/20% SCOP]]-5.5)/5.5=1,"n.a.",-(Tabelle1[[#This Row],[80%/20% SCOP]]-5.5)/5.5)</f>
        <v>0.13636363636363635</v>
      </c>
    </row>
    <row r="4763" spans="1:14" ht="20.100000000000001" customHeight="1" x14ac:dyDescent="0.25">
      <c r="A4763" s="24">
        <v>16010902</v>
      </c>
      <c r="B4763" s="15" t="s">
        <v>4814</v>
      </c>
      <c r="C4763" s="15" t="s">
        <v>4842</v>
      </c>
      <c r="D4763" s="16" t="s">
        <v>2</v>
      </c>
      <c r="E4763" s="17">
        <v>7</v>
      </c>
      <c r="F4763" s="18">
        <v>1.95</v>
      </c>
      <c r="G4763" s="17">
        <v>7</v>
      </c>
      <c r="H4763" s="18">
        <v>1.42</v>
      </c>
      <c r="I4763" s="16" t="s">
        <v>3</v>
      </c>
      <c r="J4763" s="16" t="s">
        <v>4</v>
      </c>
      <c r="K4763" s="16" t="s">
        <v>4</v>
      </c>
      <c r="L4763" s="19">
        <f>IF(Tabelle1[[#This Row],[Heizleistung (55°C)]]=0,Tabelle1[[#This Row],[Heizleistung (35°C)]],(Tabelle1[[#This Row],[Heizleistung (35°C)]]+Tabelle1[[#This Row],[Heizleistung (55°C)]])/2)</f>
        <v>7</v>
      </c>
      <c r="M4763" s="20">
        <f>IF(Tabelle1[[#This Row],[Etas 55°C]]=0,0,(Tabelle1[[#This Row],[Etas 35°C]]*0.8+Tabelle1[[#This Row],[Etas 55°C]]*0.2))*2.5</f>
        <v>4.6100000000000003</v>
      </c>
      <c r="N4763" s="21">
        <f>IF(-(Tabelle1[[#This Row],[80%/20% SCOP]]-5.5)/5.5=1,"n.a.",-(Tabelle1[[#This Row],[80%/20% SCOP]]-5.5)/5.5)</f>
        <v>0.16181818181818175</v>
      </c>
    </row>
    <row r="4764" spans="1:14" ht="20.100000000000001" customHeight="1" x14ac:dyDescent="0.25">
      <c r="A4764" s="24">
        <v>16001029</v>
      </c>
      <c r="B4764" s="15" t="s">
        <v>4814</v>
      </c>
      <c r="C4764" s="15" t="s">
        <v>4843</v>
      </c>
      <c r="D4764" s="16" t="s">
        <v>2</v>
      </c>
      <c r="E4764" s="17">
        <v>12</v>
      </c>
      <c r="F4764" s="18">
        <v>1.7</v>
      </c>
      <c r="G4764" s="17">
        <v>12</v>
      </c>
      <c r="H4764" s="18">
        <v>1.3</v>
      </c>
      <c r="I4764" s="16" t="s">
        <v>109</v>
      </c>
      <c r="J4764" s="16" t="s">
        <v>4</v>
      </c>
      <c r="K4764" s="16" t="s">
        <v>4</v>
      </c>
      <c r="L4764" s="19">
        <f>IF(Tabelle1[[#This Row],[Heizleistung (55°C)]]=0,Tabelle1[[#This Row],[Heizleistung (35°C)]],(Tabelle1[[#This Row],[Heizleistung (35°C)]]+Tabelle1[[#This Row],[Heizleistung (55°C)]])/2)</f>
        <v>12</v>
      </c>
      <c r="M4764" s="20">
        <f>IF(Tabelle1[[#This Row],[Etas 55°C]]=0,0,(Tabelle1[[#This Row],[Etas 35°C]]*0.8+Tabelle1[[#This Row],[Etas 55°C]]*0.2))*2.5</f>
        <v>4.0500000000000007</v>
      </c>
      <c r="N4764" s="21">
        <f>IF(-(Tabelle1[[#This Row],[80%/20% SCOP]]-5.5)/5.5=1,"n.a.",-(Tabelle1[[#This Row],[80%/20% SCOP]]-5.5)/5.5)</f>
        <v>0.2636363636363635</v>
      </c>
    </row>
    <row r="4765" spans="1:14" ht="20.100000000000001" customHeight="1" x14ac:dyDescent="0.25">
      <c r="A4765" s="24">
        <v>16016477</v>
      </c>
      <c r="B4765" s="15" t="s">
        <v>4814</v>
      </c>
      <c r="C4765" s="15" t="s">
        <v>4844</v>
      </c>
      <c r="D4765" s="16" t="s">
        <v>2</v>
      </c>
      <c r="E4765" s="17">
        <v>16</v>
      </c>
      <c r="F4765" s="18">
        <v>1.87</v>
      </c>
      <c r="G4765" s="17">
        <v>16</v>
      </c>
      <c r="H4765" s="18">
        <v>1.45</v>
      </c>
      <c r="I4765" s="16" t="s">
        <v>3</v>
      </c>
      <c r="J4765" s="16" t="s">
        <v>15</v>
      </c>
      <c r="K4765" s="16" t="s">
        <v>4</v>
      </c>
      <c r="L4765" s="19">
        <f>IF(Tabelle1[[#This Row],[Heizleistung (55°C)]]=0,Tabelle1[[#This Row],[Heizleistung (35°C)]],(Tabelle1[[#This Row],[Heizleistung (35°C)]]+Tabelle1[[#This Row],[Heizleistung (55°C)]])/2)</f>
        <v>16</v>
      </c>
      <c r="M4765" s="20">
        <f>IF(Tabelle1[[#This Row],[Etas 55°C]]=0,0,(Tabelle1[[#This Row],[Etas 35°C]]*0.8+Tabelle1[[#This Row],[Etas 55°C]]*0.2))*2.5</f>
        <v>4.4650000000000007</v>
      </c>
      <c r="N4765" s="21">
        <f>IF(-(Tabelle1[[#This Row],[80%/20% SCOP]]-5.5)/5.5=1,"n.a.",-(Tabelle1[[#This Row],[80%/20% SCOP]]-5.5)/5.5)</f>
        <v>0.18818181818181803</v>
      </c>
    </row>
    <row r="4766" spans="1:14" ht="20.100000000000001" customHeight="1" x14ac:dyDescent="0.25">
      <c r="A4766" s="24">
        <v>16011185</v>
      </c>
      <c r="B4766" s="15" t="s">
        <v>4814</v>
      </c>
      <c r="C4766" s="15" t="s">
        <v>4845</v>
      </c>
      <c r="D4766" s="16" t="s">
        <v>2</v>
      </c>
      <c r="E4766" s="17">
        <v>12.1</v>
      </c>
      <c r="F4766" s="18">
        <v>1.95</v>
      </c>
      <c r="G4766" s="17">
        <v>12.1</v>
      </c>
      <c r="H4766" s="18">
        <v>1.4</v>
      </c>
      <c r="I4766" s="16" t="s">
        <v>40</v>
      </c>
      <c r="J4766" s="16" t="s">
        <v>4</v>
      </c>
      <c r="K4766" s="16" t="s">
        <v>4</v>
      </c>
      <c r="L4766" s="19">
        <f>IF(Tabelle1[[#This Row],[Heizleistung (55°C)]]=0,Tabelle1[[#This Row],[Heizleistung (35°C)]],(Tabelle1[[#This Row],[Heizleistung (35°C)]]+Tabelle1[[#This Row],[Heizleistung (55°C)]])/2)</f>
        <v>12.1</v>
      </c>
      <c r="M4766" s="20">
        <f>IF(Tabelle1[[#This Row],[Etas 55°C]]=0,0,(Tabelle1[[#This Row],[Etas 35°C]]*0.8+Tabelle1[[#This Row],[Etas 55°C]]*0.2))*2.5</f>
        <v>4.6000000000000005</v>
      </c>
      <c r="N4766" s="21">
        <f>IF(-(Tabelle1[[#This Row],[80%/20% SCOP]]-5.5)/5.5=1,"n.a.",-(Tabelle1[[#This Row],[80%/20% SCOP]]-5.5)/5.5)</f>
        <v>0.16363636363636355</v>
      </c>
    </row>
    <row r="4767" spans="1:14" ht="20.100000000000001" customHeight="1" x14ac:dyDescent="0.25">
      <c r="A4767" s="24">
        <v>16010870</v>
      </c>
      <c r="B4767" s="15" t="s">
        <v>4814</v>
      </c>
      <c r="C4767" s="15" t="s">
        <v>4846</v>
      </c>
      <c r="D4767" s="16" t="s">
        <v>2</v>
      </c>
      <c r="E4767" s="17">
        <v>7</v>
      </c>
      <c r="F4767" s="18">
        <v>1.93</v>
      </c>
      <c r="G4767" s="17">
        <v>7</v>
      </c>
      <c r="H4767" s="18">
        <v>1.42</v>
      </c>
      <c r="I4767" s="16" t="s">
        <v>40</v>
      </c>
      <c r="J4767" s="16" t="s">
        <v>4</v>
      </c>
      <c r="K4767" s="16" t="s">
        <v>4</v>
      </c>
      <c r="L4767" s="19">
        <f>IF(Tabelle1[[#This Row],[Heizleistung (55°C)]]=0,Tabelle1[[#This Row],[Heizleistung (35°C)]],(Tabelle1[[#This Row],[Heizleistung (35°C)]]+Tabelle1[[#This Row],[Heizleistung (55°C)]])/2)</f>
        <v>7</v>
      </c>
      <c r="M4767" s="20">
        <f>IF(Tabelle1[[#This Row],[Etas 55°C]]=0,0,(Tabelle1[[#This Row],[Etas 35°C]]*0.8+Tabelle1[[#This Row],[Etas 55°C]]*0.2))*2.5</f>
        <v>4.57</v>
      </c>
      <c r="N4767" s="21">
        <f>IF(-(Tabelle1[[#This Row],[80%/20% SCOP]]-5.5)/5.5=1,"n.a.",-(Tabelle1[[#This Row],[80%/20% SCOP]]-5.5)/5.5)</f>
        <v>0.16909090909090904</v>
      </c>
    </row>
    <row r="4768" spans="1:14" ht="20.100000000000001" customHeight="1" x14ac:dyDescent="0.25">
      <c r="A4768" s="24">
        <v>16001014</v>
      </c>
      <c r="B4768" s="15" t="s">
        <v>4814</v>
      </c>
      <c r="C4768" s="15" t="s">
        <v>4847</v>
      </c>
      <c r="D4768" s="16" t="s">
        <v>2</v>
      </c>
      <c r="E4768" s="17">
        <v>12</v>
      </c>
      <c r="F4768" s="18">
        <v>1.7</v>
      </c>
      <c r="G4768" s="17">
        <v>12</v>
      </c>
      <c r="H4768" s="18">
        <v>1.3</v>
      </c>
      <c r="I4768" s="16" t="s">
        <v>109</v>
      </c>
      <c r="J4768" s="16" t="s">
        <v>4</v>
      </c>
      <c r="K4768" s="16" t="s">
        <v>4</v>
      </c>
      <c r="L4768" s="19">
        <f>IF(Tabelle1[[#This Row],[Heizleistung (55°C)]]=0,Tabelle1[[#This Row],[Heizleistung (35°C)]],(Tabelle1[[#This Row],[Heizleistung (35°C)]]+Tabelle1[[#This Row],[Heizleistung (55°C)]])/2)</f>
        <v>12</v>
      </c>
      <c r="M4768" s="20">
        <f>IF(Tabelle1[[#This Row],[Etas 55°C]]=0,0,(Tabelle1[[#This Row],[Etas 35°C]]*0.8+Tabelle1[[#This Row],[Etas 55°C]]*0.2))*2.5</f>
        <v>4.0500000000000007</v>
      </c>
      <c r="N4768" s="21">
        <f>IF(-(Tabelle1[[#This Row],[80%/20% SCOP]]-5.5)/5.5=1,"n.a.",-(Tabelle1[[#This Row],[80%/20% SCOP]]-5.5)/5.5)</f>
        <v>0.2636363636363635</v>
      </c>
    </row>
    <row r="4769" spans="1:14" ht="20.100000000000001" customHeight="1" x14ac:dyDescent="0.25">
      <c r="A4769" s="24">
        <v>16014083</v>
      </c>
      <c r="B4769" s="15" t="s">
        <v>4814</v>
      </c>
      <c r="C4769" s="15" t="s">
        <v>4848</v>
      </c>
      <c r="D4769" s="16" t="s">
        <v>2</v>
      </c>
      <c r="E4769" s="17">
        <v>86.6</v>
      </c>
      <c r="F4769" s="18">
        <v>1.5049999999999999</v>
      </c>
      <c r="G4769" s="17">
        <v>79.2</v>
      </c>
      <c r="H4769" s="18">
        <v>1.26</v>
      </c>
      <c r="I4769" s="16" t="s">
        <v>3</v>
      </c>
      <c r="J4769" s="16" t="s">
        <v>4</v>
      </c>
      <c r="K4769" s="16" t="s">
        <v>4</v>
      </c>
      <c r="L4769" s="19">
        <f>IF(Tabelle1[[#This Row],[Heizleistung (55°C)]]=0,Tabelle1[[#This Row],[Heizleistung (35°C)]],(Tabelle1[[#This Row],[Heizleistung (35°C)]]+Tabelle1[[#This Row],[Heizleistung (55°C)]])/2)</f>
        <v>82.9</v>
      </c>
      <c r="M4769" s="20">
        <f>IF(Tabelle1[[#This Row],[Etas 55°C]]=0,0,(Tabelle1[[#This Row],[Etas 35°C]]*0.8+Tabelle1[[#This Row],[Etas 55°C]]*0.2))*2.5</f>
        <v>3.6399999999999997</v>
      </c>
      <c r="N4769" s="21">
        <f>IF(-(Tabelle1[[#This Row],[80%/20% SCOP]]-5.5)/5.5=1,"n.a.",-(Tabelle1[[#This Row],[80%/20% SCOP]]-5.5)/5.5)</f>
        <v>0.33818181818181825</v>
      </c>
    </row>
    <row r="4770" spans="1:14" ht="20.100000000000001" customHeight="1" x14ac:dyDescent="0.25">
      <c r="A4770" s="24">
        <v>16001032</v>
      </c>
      <c r="B4770" s="15" t="s">
        <v>4814</v>
      </c>
      <c r="C4770" s="15" t="s">
        <v>4849</v>
      </c>
      <c r="D4770" s="16" t="s">
        <v>2</v>
      </c>
      <c r="E4770" s="17">
        <v>5</v>
      </c>
      <c r="F4770" s="18">
        <v>2.02</v>
      </c>
      <c r="G4770" s="17">
        <v>5</v>
      </c>
      <c r="H4770" s="18">
        <v>1.42</v>
      </c>
      <c r="I4770" s="16" t="s">
        <v>40</v>
      </c>
      <c r="J4770" s="16" t="s">
        <v>4</v>
      </c>
      <c r="K4770" s="16" t="s">
        <v>4</v>
      </c>
      <c r="L4770" s="19">
        <f>IF(Tabelle1[[#This Row],[Heizleistung (55°C)]]=0,Tabelle1[[#This Row],[Heizleistung (35°C)]],(Tabelle1[[#This Row],[Heizleistung (35°C)]]+Tabelle1[[#This Row],[Heizleistung (55°C)]])/2)</f>
        <v>5</v>
      </c>
      <c r="M4770" s="20">
        <f>IF(Tabelle1[[#This Row],[Etas 55°C]]=0,0,(Tabelle1[[#This Row],[Etas 35°C]]*0.8+Tabelle1[[#This Row],[Etas 55°C]]*0.2))*2.5</f>
        <v>4.75</v>
      </c>
      <c r="N4770" s="21">
        <f>IF(-(Tabelle1[[#This Row],[80%/20% SCOP]]-5.5)/5.5=1,"n.a.",-(Tabelle1[[#This Row],[80%/20% SCOP]]-5.5)/5.5)</f>
        <v>0.13636363636363635</v>
      </c>
    </row>
    <row r="4771" spans="1:14" ht="20.100000000000001" customHeight="1" x14ac:dyDescent="0.25">
      <c r="A4771" s="24">
        <v>16010909</v>
      </c>
      <c r="B4771" s="15" t="s">
        <v>4814</v>
      </c>
      <c r="C4771" s="15" t="s">
        <v>4850</v>
      </c>
      <c r="D4771" s="16" t="s">
        <v>2</v>
      </c>
      <c r="E4771" s="17">
        <v>12.1</v>
      </c>
      <c r="F4771" s="18">
        <v>1.95</v>
      </c>
      <c r="G4771" s="17">
        <v>12.1</v>
      </c>
      <c r="H4771" s="18">
        <v>1.4</v>
      </c>
      <c r="I4771" s="16" t="s">
        <v>40</v>
      </c>
      <c r="J4771" s="16" t="s">
        <v>4</v>
      </c>
      <c r="K4771" s="16" t="s">
        <v>4</v>
      </c>
      <c r="L4771" s="19">
        <f>IF(Tabelle1[[#This Row],[Heizleistung (55°C)]]=0,Tabelle1[[#This Row],[Heizleistung (35°C)]],(Tabelle1[[#This Row],[Heizleistung (35°C)]]+Tabelle1[[#This Row],[Heizleistung (55°C)]])/2)</f>
        <v>12.1</v>
      </c>
      <c r="M4771" s="20">
        <f>IF(Tabelle1[[#This Row],[Etas 55°C]]=0,0,(Tabelle1[[#This Row],[Etas 35°C]]*0.8+Tabelle1[[#This Row],[Etas 55°C]]*0.2))*2.5</f>
        <v>4.6000000000000005</v>
      </c>
      <c r="N4771" s="21">
        <f>IF(-(Tabelle1[[#This Row],[80%/20% SCOP]]-5.5)/5.5=1,"n.a.",-(Tabelle1[[#This Row],[80%/20% SCOP]]-5.5)/5.5)</f>
        <v>0.16363636363636355</v>
      </c>
    </row>
    <row r="4772" spans="1:14" ht="20.100000000000001" customHeight="1" x14ac:dyDescent="0.25">
      <c r="A4772" s="24">
        <v>16010899</v>
      </c>
      <c r="B4772" s="15" t="s">
        <v>4814</v>
      </c>
      <c r="C4772" s="15" t="s">
        <v>4851</v>
      </c>
      <c r="D4772" s="16" t="s">
        <v>2</v>
      </c>
      <c r="E4772" s="17">
        <v>7</v>
      </c>
      <c r="F4772" s="18">
        <v>1.95</v>
      </c>
      <c r="G4772" s="17">
        <v>7</v>
      </c>
      <c r="H4772" s="18">
        <v>1.42</v>
      </c>
      <c r="I4772" s="16" t="s">
        <v>3</v>
      </c>
      <c r="J4772" s="16" t="s">
        <v>4</v>
      </c>
      <c r="K4772" s="16" t="s">
        <v>4</v>
      </c>
      <c r="L4772" s="19">
        <f>IF(Tabelle1[[#This Row],[Heizleistung (55°C)]]=0,Tabelle1[[#This Row],[Heizleistung (35°C)]],(Tabelle1[[#This Row],[Heizleistung (35°C)]]+Tabelle1[[#This Row],[Heizleistung (55°C)]])/2)</f>
        <v>7</v>
      </c>
      <c r="M4772" s="20">
        <f>IF(Tabelle1[[#This Row],[Etas 55°C]]=0,0,(Tabelle1[[#This Row],[Etas 35°C]]*0.8+Tabelle1[[#This Row],[Etas 55°C]]*0.2))*2.5</f>
        <v>4.6100000000000003</v>
      </c>
      <c r="N4772" s="21">
        <f>IF(-(Tabelle1[[#This Row],[80%/20% SCOP]]-5.5)/5.5=1,"n.a.",-(Tabelle1[[#This Row],[80%/20% SCOP]]-5.5)/5.5)</f>
        <v>0.16181818181818175</v>
      </c>
    </row>
    <row r="4773" spans="1:14" ht="20.100000000000001" customHeight="1" x14ac:dyDescent="0.25">
      <c r="A4773" s="24">
        <v>16001046</v>
      </c>
      <c r="B4773" s="15" t="s">
        <v>4814</v>
      </c>
      <c r="C4773" s="15" t="s">
        <v>4852</v>
      </c>
      <c r="D4773" s="16" t="s">
        <v>2</v>
      </c>
      <c r="E4773" s="17">
        <v>7</v>
      </c>
      <c r="F4773" s="18">
        <v>1.93</v>
      </c>
      <c r="G4773" s="17">
        <v>7</v>
      </c>
      <c r="H4773" s="18">
        <v>1.3</v>
      </c>
      <c r="I4773" s="16" t="s">
        <v>40</v>
      </c>
      <c r="J4773" s="16" t="s">
        <v>4</v>
      </c>
      <c r="K4773" s="16" t="s">
        <v>4</v>
      </c>
      <c r="L4773" s="19">
        <f>IF(Tabelle1[[#This Row],[Heizleistung (55°C)]]=0,Tabelle1[[#This Row],[Heizleistung (35°C)]],(Tabelle1[[#This Row],[Heizleistung (35°C)]]+Tabelle1[[#This Row],[Heizleistung (55°C)]])/2)</f>
        <v>7</v>
      </c>
      <c r="M4773" s="20">
        <f>IF(Tabelle1[[#This Row],[Etas 55°C]]=0,0,(Tabelle1[[#This Row],[Etas 35°C]]*0.8+Tabelle1[[#This Row],[Etas 55°C]]*0.2))*2.5</f>
        <v>4.51</v>
      </c>
      <c r="N4773" s="21">
        <f>IF(-(Tabelle1[[#This Row],[80%/20% SCOP]]-5.5)/5.5=1,"n.a.",-(Tabelle1[[#This Row],[80%/20% SCOP]]-5.5)/5.5)</f>
        <v>0.18000000000000005</v>
      </c>
    </row>
    <row r="4774" spans="1:14" ht="20.100000000000001" customHeight="1" x14ac:dyDescent="0.25">
      <c r="A4774" s="24">
        <v>16011126</v>
      </c>
      <c r="B4774" s="15" t="s">
        <v>4814</v>
      </c>
      <c r="C4774" s="15" t="s">
        <v>4853</v>
      </c>
      <c r="D4774" s="16" t="s">
        <v>2</v>
      </c>
      <c r="E4774" s="17">
        <v>158</v>
      </c>
      <c r="F4774" s="18">
        <v>1.62</v>
      </c>
      <c r="G4774" s="17"/>
      <c r="H4774" s="16"/>
      <c r="I4774" s="16" t="s">
        <v>40</v>
      </c>
      <c r="J4774" s="16" t="s">
        <v>15</v>
      </c>
      <c r="K4774" s="16" t="s">
        <v>15</v>
      </c>
      <c r="L4774" s="19">
        <f>IF(Tabelle1[[#This Row],[Heizleistung (55°C)]]=0,Tabelle1[[#This Row],[Heizleistung (35°C)]],(Tabelle1[[#This Row],[Heizleistung (35°C)]]+Tabelle1[[#This Row],[Heizleistung (55°C)]])/2)</f>
        <v>158</v>
      </c>
      <c r="M4774" s="20">
        <f>IF(Tabelle1[[#This Row],[Etas 55°C]]=0,0,(Tabelle1[[#This Row],[Etas 35°C]]*0.8+Tabelle1[[#This Row],[Etas 55°C]]*0.2))*2.5</f>
        <v>0</v>
      </c>
      <c r="N4774" s="21" t="str">
        <f>IF(-(Tabelle1[[#This Row],[80%/20% SCOP]]-5.5)/5.5=1,"n.a.",-(Tabelle1[[#This Row],[80%/20% SCOP]]-5.5)/5.5)</f>
        <v>n.a.</v>
      </c>
    </row>
    <row r="4775" spans="1:14" ht="20.100000000000001" customHeight="1" x14ac:dyDescent="0.25">
      <c r="A4775" s="24">
        <v>16016479</v>
      </c>
      <c r="B4775" s="15" t="s">
        <v>4814</v>
      </c>
      <c r="C4775" s="15" t="s">
        <v>4854</v>
      </c>
      <c r="D4775" s="16" t="s">
        <v>2</v>
      </c>
      <c r="E4775" s="17">
        <v>16</v>
      </c>
      <c r="F4775" s="18">
        <v>1.87</v>
      </c>
      <c r="G4775" s="17">
        <v>16</v>
      </c>
      <c r="H4775" s="18">
        <v>1.45</v>
      </c>
      <c r="I4775" s="16" t="s">
        <v>3</v>
      </c>
      <c r="J4775" s="16" t="s">
        <v>15</v>
      </c>
      <c r="K4775" s="16" t="s">
        <v>4</v>
      </c>
      <c r="L4775" s="19">
        <f>IF(Tabelle1[[#This Row],[Heizleistung (55°C)]]=0,Tabelle1[[#This Row],[Heizleistung (35°C)]],(Tabelle1[[#This Row],[Heizleistung (35°C)]]+Tabelle1[[#This Row],[Heizleistung (55°C)]])/2)</f>
        <v>16</v>
      </c>
      <c r="M4775" s="20">
        <f>IF(Tabelle1[[#This Row],[Etas 55°C]]=0,0,(Tabelle1[[#This Row],[Etas 35°C]]*0.8+Tabelle1[[#This Row],[Etas 55°C]]*0.2))*2.5</f>
        <v>4.4650000000000007</v>
      </c>
      <c r="N4775" s="21">
        <f>IF(-(Tabelle1[[#This Row],[80%/20% SCOP]]-5.5)/5.5=1,"n.a.",-(Tabelle1[[#This Row],[80%/20% SCOP]]-5.5)/5.5)</f>
        <v>0.18818181818181803</v>
      </c>
    </row>
    <row r="4776" spans="1:14" ht="20.100000000000001" customHeight="1" x14ac:dyDescent="0.25">
      <c r="A4776" s="24">
        <v>16011187</v>
      </c>
      <c r="B4776" s="15" t="s">
        <v>4814</v>
      </c>
      <c r="C4776" s="15" t="s">
        <v>4855</v>
      </c>
      <c r="D4776" s="16" t="s">
        <v>2</v>
      </c>
      <c r="E4776" s="17">
        <v>9</v>
      </c>
      <c r="F4776" s="18">
        <v>1.95</v>
      </c>
      <c r="G4776" s="17">
        <v>9</v>
      </c>
      <c r="H4776" s="18">
        <v>1.4</v>
      </c>
      <c r="I4776" s="16" t="s">
        <v>40</v>
      </c>
      <c r="J4776" s="16" t="s">
        <v>4</v>
      </c>
      <c r="K4776" s="16" t="s">
        <v>4</v>
      </c>
      <c r="L4776" s="19">
        <f>IF(Tabelle1[[#This Row],[Heizleistung (55°C)]]=0,Tabelle1[[#This Row],[Heizleistung (35°C)]],(Tabelle1[[#This Row],[Heizleistung (35°C)]]+Tabelle1[[#This Row],[Heizleistung (55°C)]])/2)</f>
        <v>9</v>
      </c>
      <c r="M4776" s="20">
        <f>IF(Tabelle1[[#This Row],[Etas 55°C]]=0,0,(Tabelle1[[#This Row],[Etas 35°C]]*0.8+Tabelle1[[#This Row],[Etas 55°C]]*0.2))*2.5</f>
        <v>4.6000000000000005</v>
      </c>
      <c r="N4776" s="21">
        <f>IF(-(Tabelle1[[#This Row],[80%/20% SCOP]]-5.5)/5.5=1,"n.a.",-(Tabelle1[[#This Row],[80%/20% SCOP]]-5.5)/5.5)</f>
        <v>0.16363636363636355</v>
      </c>
    </row>
    <row r="4777" spans="1:14" ht="20.100000000000001" customHeight="1" x14ac:dyDescent="0.25">
      <c r="A4777" s="24">
        <v>16001025</v>
      </c>
      <c r="B4777" s="15" t="s">
        <v>4814</v>
      </c>
      <c r="C4777" s="15" t="s">
        <v>4856</v>
      </c>
      <c r="D4777" s="16" t="s">
        <v>2</v>
      </c>
      <c r="E4777" s="17">
        <v>9</v>
      </c>
      <c r="F4777" s="18">
        <v>1.81</v>
      </c>
      <c r="G4777" s="17">
        <v>9</v>
      </c>
      <c r="H4777" s="18">
        <v>1.3</v>
      </c>
      <c r="I4777" s="16" t="s">
        <v>109</v>
      </c>
      <c r="J4777" s="16" t="s">
        <v>4</v>
      </c>
      <c r="K4777" s="16" t="s">
        <v>4</v>
      </c>
      <c r="L4777" s="19">
        <f>IF(Tabelle1[[#This Row],[Heizleistung (55°C)]]=0,Tabelle1[[#This Row],[Heizleistung (35°C)]],(Tabelle1[[#This Row],[Heizleistung (35°C)]]+Tabelle1[[#This Row],[Heizleistung (55°C)]])/2)</f>
        <v>9</v>
      </c>
      <c r="M4777" s="20">
        <f>IF(Tabelle1[[#This Row],[Etas 55°C]]=0,0,(Tabelle1[[#This Row],[Etas 35°C]]*0.8+Tabelle1[[#This Row],[Etas 55°C]]*0.2))*2.5</f>
        <v>4.2700000000000005</v>
      </c>
      <c r="N4777" s="21">
        <f>IF(-(Tabelle1[[#This Row],[80%/20% SCOP]]-5.5)/5.5=1,"n.a.",-(Tabelle1[[#This Row],[80%/20% SCOP]]-5.5)/5.5)</f>
        <v>0.22363636363636355</v>
      </c>
    </row>
    <row r="4778" spans="1:14" ht="20.100000000000001" customHeight="1" x14ac:dyDescent="0.25">
      <c r="A4778" s="24">
        <v>16010871</v>
      </c>
      <c r="B4778" s="15" t="s">
        <v>4814</v>
      </c>
      <c r="C4778" s="15" t="s">
        <v>4857</v>
      </c>
      <c r="D4778" s="16" t="s">
        <v>2</v>
      </c>
      <c r="E4778" s="17">
        <v>8</v>
      </c>
      <c r="F4778" s="18">
        <v>1.75</v>
      </c>
      <c r="G4778" s="17">
        <v>8</v>
      </c>
      <c r="H4778" s="18">
        <v>1.33</v>
      </c>
      <c r="I4778" s="16" t="s">
        <v>40</v>
      </c>
      <c r="J4778" s="16" t="s">
        <v>4</v>
      </c>
      <c r="K4778" s="16" t="s">
        <v>4</v>
      </c>
      <c r="L4778" s="19">
        <f>IF(Tabelle1[[#This Row],[Heizleistung (55°C)]]=0,Tabelle1[[#This Row],[Heizleistung (35°C)]],(Tabelle1[[#This Row],[Heizleistung (35°C)]]+Tabelle1[[#This Row],[Heizleistung (55°C)]])/2)</f>
        <v>8</v>
      </c>
      <c r="M4778" s="20">
        <f>IF(Tabelle1[[#This Row],[Etas 55°C]]=0,0,(Tabelle1[[#This Row],[Etas 35°C]]*0.8+Tabelle1[[#This Row],[Etas 55°C]]*0.2))*2.5</f>
        <v>4.165</v>
      </c>
      <c r="N4778" s="21">
        <f>IF(-(Tabelle1[[#This Row],[80%/20% SCOP]]-5.5)/5.5=1,"n.a.",-(Tabelle1[[#This Row],[80%/20% SCOP]]-5.5)/5.5)</f>
        <v>0.24272727272727271</v>
      </c>
    </row>
    <row r="4779" spans="1:14" ht="20.100000000000001" customHeight="1" x14ac:dyDescent="0.25">
      <c r="A4779" s="24">
        <v>16010898</v>
      </c>
      <c r="B4779" s="15" t="s">
        <v>4814</v>
      </c>
      <c r="C4779" s="15" t="s">
        <v>4858</v>
      </c>
      <c r="D4779" s="16" t="s">
        <v>2</v>
      </c>
      <c r="E4779" s="17">
        <v>5</v>
      </c>
      <c r="F4779" s="18">
        <v>2</v>
      </c>
      <c r="G4779" s="17">
        <v>5</v>
      </c>
      <c r="H4779" s="18">
        <v>1.42</v>
      </c>
      <c r="I4779" s="16" t="s">
        <v>3</v>
      </c>
      <c r="J4779" s="16" t="s">
        <v>4</v>
      </c>
      <c r="K4779" s="16" t="s">
        <v>4</v>
      </c>
      <c r="L4779" s="19">
        <f>IF(Tabelle1[[#This Row],[Heizleistung (55°C)]]=0,Tabelle1[[#This Row],[Heizleistung (35°C)]],(Tabelle1[[#This Row],[Heizleistung (35°C)]]+Tabelle1[[#This Row],[Heizleistung (55°C)]])/2)</f>
        <v>5</v>
      </c>
      <c r="M4779" s="20">
        <f>IF(Tabelle1[[#This Row],[Etas 55°C]]=0,0,(Tabelle1[[#This Row],[Etas 35°C]]*0.8+Tabelle1[[#This Row],[Etas 55°C]]*0.2))*2.5</f>
        <v>4.71</v>
      </c>
      <c r="N4779" s="21">
        <f>IF(-(Tabelle1[[#This Row],[80%/20% SCOP]]-5.5)/5.5=1,"n.a.",-(Tabelle1[[#This Row],[80%/20% SCOP]]-5.5)/5.5)</f>
        <v>0.14363636363636365</v>
      </c>
    </row>
    <row r="4780" spans="1:14" ht="20.100000000000001" customHeight="1" x14ac:dyDescent="0.25">
      <c r="A4780" s="24">
        <v>16001035</v>
      </c>
      <c r="B4780" s="15" t="s">
        <v>4814</v>
      </c>
      <c r="C4780" s="15" t="s">
        <v>4859</v>
      </c>
      <c r="D4780" s="16" t="s">
        <v>2</v>
      </c>
      <c r="E4780" s="17">
        <v>4</v>
      </c>
      <c r="F4780" s="18">
        <v>2</v>
      </c>
      <c r="G4780" s="17">
        <v>3</v>
      </c>
      <c r="H4780" s="18">
        <v>1.36</v>
      </c>
      <c r="I4780" s="16" t="s">
        <v>40</v>
      </c>
      <c r="J4780" s="16" t="s">
        <v>4</v>
      </c>
      <c r="K4780" s="16" t="s">
        <v>4</v>
      </c>
      <c r="L4780" s="19">
        <f>IF(Tabelle1[[#This Row],[Heizleistung (55°C)]]=0,Tabelle1[[#This Row],[Heizleistung (35°C)]],(Tabelle1[[#This Row],[Heizleistung (35°C)]]+Tabelle1[[#This Row],[Heizleistung (55°C)]])/2)</f>
        <v>3.5</v>
      </c>
      <c r="M4780" s="20">
        <f>IF(Tabelle1[[#This Row],[Etas 55°C]]=0,0,(Tabelle1[[#This Row],[Etas 35°C]]*0.8+Tabelle1[[#This Row],[Etas 55°C]]*0.2))*2.5</f>
        <v>4.6800000000000006</v>
      </c>
      <c r="N4780" s="21">
        <f>IF(-(Tabelle1[[#This Row],[80%/20% SCOP]]-5.5)/5.5=1,"n.a.",-(Tabelle1[[#This Row],[80%/20% SCOP]]-5.5)/5.5)</f>
        <v>0.14909090909090897</v>
      </c>
    </row>
    <row r="4781" spans="1:14" ht="20.100000000000001" customHeight="1" x14ac:dyDescent="0.25">
      <c r="A4781" s="24">
        <v>16015306</v>
      </c>
      <c r="B4781" s="15" t="s">
        <v>4814</v>
      </c>
      <c r="C4781" s="15" t="s">
        <v>4860</v>
      </c>
      <c r="D4781" s="16" t="s">
        <v>2</v>
      </c>
      <c r="E4781" s="17">
        <v>9</v>
      </c>
      <c r="F4781" s="18">
        <v>1.97</v>
      </c>
      <c r="G4781" s="17">
        <v>9</v>
      </c>
      <c r="H4781" s="18">
        <v>1.37</v>
      </c>
      <c r="I4781" s="16" t="s">
        <v>3</v>
      </c>
      <c r="J4781" s="16" t="s">
        <v>15</v>
      </c>
      <c r="K4781" s="16" t="s">
        <v>4</v>
      </c>
      <c r="L4781" s="19">
        <f>IF(Tabelle1[[#This Row],[Heizleistung (55°C)]]=0,Tabelle1[[#This Row],[Heizleistung (35°C)]],(Tabelle1[[#This Row],[Heizleistung (35°C)]]+Tabelle1[[#This Row],[Heizleistung (55°C)]])/2)</f>
        <v>9</v>
      </c>
      <c r="M4781" s="20">
        <f>IF(Tabelle1[[#This Row],[Etas 55°C]]=0,0,(Tabelle1[[#This Row],[Etas 35°C]]*0.8+Tabelle1[[#This Row],[Etas 55°C]]*0.2))*2.5</f>
        <v>4.625</v>
      </c>
      <c r="N4781" s="21">
        <f>IF(-(Tabelle1[[#This Row],[80%/20% SCOP]]-5.5)/5.5=1,"n.a.",-(Tabelle1[[#This Row],[80%/20% SCOP]]-5.5)/5.5)</f>
        <v>0.15909090909090909</v>
      </c>
    </row>
    <row r="4782" spans="1:14" ht="20.100000000000001" customHeight="1" x14ac:dyDescent="0.25">
      <c r="A4782" s="24">
        <v>16010901</v>
      </c>
      <c r="B4782" s="15" t="s">
        <v>4814</v>
      </c>
      <c r="C4782" s="15" t="s">
        <v>4861</v>
      </c>
      <c r="D4782" s="16" t="s">
        <v>2</v>
      </c>
      <c r="E4782" s="17">
        <v>5</v>
      </c>
      <c r="F4782" s="18">
        <v>2</v>
      </c>
      <c r="G4782" s="17">
        <v>5</v>
      </c>
      <c r="H4782" s="18">
        <v>1.42</v>
      </c>
      <c r="I4782" s="16" t="s">
        <v>3</v>
      </c>
      <c r="J4782" s="16" t="s">
        <v>4</v>
      </c>
      <c r="K4782" s="16" t="s">
        <v>4</v>
      </c>
      <c r="L4782" s="19">
        <f>IF(Tabelle1[[#This Row],[Heizleistung (55°C)]]=0,Tabelle1[[#This Row],[Heizleistung (35°C)]],(Tabelle1[[#This Row],[Heizleistung (35°C)]]+Tabelle1[[#This Row],[Heizleistung (55°C)]])/2)</f>
        <v>5</v>
      </c>
      <c r="M4782" s="20">
        <f>IF(Tabelle1[[#This Row],[Etas 55°C]]=0,0,(Tabelle1[[#This Row],[Etas 35°C]]*0.8+Tabelle1[[#This Row],[Etas 55°C]]*0.2))*2.5</f>
        <v>4.71</v>
      </c>
      <c r="N4782" s="21">
        <f>IF(-(Tabelle1[[#This Row],[80%/20% SCOP]]-5.5)/5.5=1,"n.a.",-(Tabelle1[[#This Row],[80%/20% SCOP]]-5.5)/5.5)</f>
        <v>0.14363636363636365</v>
      </c>
    </row>
    <row r="4783" spans="1:14" ht="20.100000000000001" customHeight="1" x14ac:dyDescent="0.25">
      <c r="A4783" s="24">
        <v>16011127</v>
      </c>
      <c r="B4783" s="15" t="s">
        <v>4814</v>
      </c>
      <c r="C4783" s="15" t="s">
        <v>4862</v>
      </c>
      <c r="D4783" s="16" t="s">
        <v>2</v>
      </c>
      <c r="E4783" s="17">
        <v>182</v>
      </c>
      <c r="F4783" s="18">
        <v>1.6</v>
      </c>
      <c r="G4783" s="17"/>
      <c r="H4783" s="16"/>
      <c r="I4783" s="16" t="s">
        <v>40</v>
      </c>
      <c r="J4783" s="16" t="s">
        <v>15</v>
      </c>
      <c r="K4783" s="16" t="s">
        <v>15</v>
      </c>
      <c r="L4783" s="19">
        <f>IF(Tabelle1[[#This Row],[Heizleistung (55°C)]]=0,Tabelle1[[#This Row],[Heizleistung (35°C)]],(Tabelle1[[#This Row],[Heizleistung (35°C)]]+Tabelle1[[#This Row],[Heizleistung (55°C)]])/2)</f>
        <v>182</v>
      </c>
      <c r="M4783" s="20">
        <f>IF(Tabelle1[[#This Row],[Etas 55°C]]=0,0,(Tabelle1[[#This Row],[Etas 35°C]]*0.8+Tabelle1[[#This Row],[Etas 55°C]]*0.2))*2.5</f>
        <v>0</v>
      </c>
      <c r="N4783" s="21" t="str">
        <f>IF(-(Tabelle1[[#This Row],[80%/20% SCOP]]-5.5)/5.5=1,"n.a.",-(Tabelle1[[#This Row],[80%/20% SCOP]]-5.5)/5.5)</f>
        <v>n.a.</v>
      </c>
    </row>
    <row r="4784" spans="1:14" ht="20.100000000000001" customHeight="1" x14ac:dyDescent="0.25">
      <c r="A4784" s="24">
        <v>16015307</v>
      </c>
      <c r="B4784" s="15" t="s">
        <v>4814</v>
      </c>
      <c r="C4784" s="15" t="s">
        <v>4863</v>
      </c>
      <c r="D4784" s="16" t="s">
        <v>2</v>
      </c>
      <c r="E4784" s="17">
        <v>12</v>
      </c>
      <c r="F4784" s="18">
        <v>1.86</v>
      </c>
      <c r="G4784" s="17">
        <v>12</v>
      </c>
      <c r="H4784" s="18">
        <v>1.43</v>
      </c>
      <c r="I4784" s="16" t="s">
        <v>3</v>
      </c>
      <c r="J4784" s="16" t="s">
        <v>15</v>
      </c>
      <c r="K4784" s="16" t="s">
        <v>4</v>
      </c>
      <c r="L4784" s="19">
        <f>IF(Tabelle1[[#This Row],[Heizleistung (55°C)]]=0,Tabelle1[[#This Row],[Heizleistung (35°C)]],(Tabelle1[[#This Row],[Heizleistung (35°C)]]+Tabelle1[[#This Row],[Heizleistung (55°C)]])/2)</f>
        <v>12</v>
      </c>
      <c r="M4784" s="20">
        <f>IF(Tabelle1[[#This Row],[Etas 55°C]]=0,0,(Tabelle1[[#This Row],[Etas 35°C]]*0.8+Tabelle1[[#This Row],[Etas 55°C]]*0.2))*2.5</f>
        <v>4.4350000000000005</v>
      </c>
      <c r="N4784" s="21">
        <f>IF(-(Tabelle1[[#This Row],[80%/20% SCOP]]-5.5)/5.5=1,"n.a.",-(Tabelle1[[#This Row],[80%/20% SCOP]]-5.5)/5.5)</f>
        <v>0.19363636363636355</v>
      </c>
    </row>
    <row r="4785" spans="1:14" ht="20.100000000000001" customHeight="1" x14ac:dyDescent="0.25">
      <c r="A4785" s="24">
        <v>16011186</v>
      </c>
      <c r="B4785" s="15" t="s">
        <v>4814</v>
      </c>
      <c r="C4785" s="15" t="s">
        <v>4864</v>
      </c>
      <c r="D4785" s="16" t="s">
        <v>2</v>
      </c>
      <c r="E4785" s="17">
        <v>9</v>
      </c>
      <c r="F4785" s="18">
        <v>1.95</v>
      </c>
      <c r="G4785" s="17">
        <v>9</v>
      </c>
      <c r="H4785" s="18">
        <v>1.4</v>
      </c>
      <c r="I4785" s="16" t="s">
        <v>40</v>
      </c>
      <c r="J4785" s="16" t="s">
        <v>15</v>
      </c>
      <c r="K4785" s="16" t="s">
        <v>4</v>
      </c>
      <c r="L4785" s="19">
        <f>IF(Tabelle1[[#This Row],[Heizleistung (55°C)]]=0,Tabelle1[[#This Row],[Heizleistung (35°C)]],(Tabelle1[[#This Row],[Heizleistung (35°C)]]+Tabelle1[[#This Row],[Heizleistung (55°C)]])/2)</f>
        <v>9</v>
      </c>
      <c r="M4785" s="20">
        <f>IF(Tabelle1[[#This Row],[Etas 55°C]]=0,0,(Tabelle1[[#This Row],[Etas 35°C]]*0.8+Tabelle1[[#This Row],[Etas 55°C]]*0.2))*2.5</f>
        <v>4.6000000000000005</v>
      </c>
      <c r="N4785" s="21">
        <f>IF(-(Tabelle1[[#This Row],[80%/20% SCOP]]-5.5)/5.5=1,"n.a.",-(Tabelle1[[#This Row],[80%/20% SCOP]]-5.5)/5.5)</f>
        <v>0.16363636363636355</v>
      </c>
    </row>
    <row r="4786" spans="1:14" ht="20.100000000000001" customHeight="1" x14ac:dyDescent="0.25">
      <c r="A4786" s="24">
        <v>16001026</v>
      </c>
      <c r="B4786" s="15" t="s">
        <v>4814</v>
      </c>
      <c r="C4786" s="15" t="s">
        <v>4865</v>
      </c>
      <c r="D4786" s="16" t="s">
        <v>2</v>
      </c>
      <c r="E4786" s="17">
        <v>12</v>
      </c>
      <c r="F4786" s="18">
        <v>1.7</v>
      </c>
      <c r="G4786" s="17">
        <v>12</v>
      </c>
      <c r="H4786" s="18">
        <v>1.3</v>
      </c>
      <c r="I4786" s="16" t="s">
        <v>109</v>
      </c>
      <c r="J4786" s="16" t="s">
        <v>4</v>
      </c>
      <c r="K4786" s="16" t="s">
        <v>4</v>
      </c>
      <c r="L4786" s="19">
        <f>IF(Tabelle1[[#This Row],[Heizleistung (55°C)]]=0,Tabelle1[[#This Row],[Heizleistung (35°C)]],(Tabelle1[[#This Row],[Heizleistung (35°C)]]+Tabelle1[[#This Row],[Heizleistung (55°C)]])/2)</f>
        <v>12</v>
      </c>
      <c r="M4786" s="20">
        <f>IF(Tabelle1[[#This Row],[Etas 55°C]]=0,0,(Tabelle1[[#This Row],[Etas 35°C]]*0.8+Tabelle1[[#This Row],[Etas 55°C]]*0.2))*2.5</f>
        <v>4.0500000000000007</v>
      </c>
      <c r="N4786" s="21">
        <f>IF(-(Tabelle1[[#This Row],[80%/20% SCOP]]-5.5)/5.5=1,"n.a.",-(Tabelle1[[#This Row],[80%/20% SCOP]]-5.5)/5.5)</f>
        <v>0.2636363636363635</v>
      </c>
    </row>
    <row r="4787" spans="1:14" ht="20.100000000000001" customHeight="1" x14ac:dyDescent="0.25">
      <c r="A4787" s="24">
        <v>16011123</v>
      </c>
      <c r="B4787" s="15" t="s">
        <v>4814</v>
      </c>
      <c r="C4787" s="15" t="s">
        <v>4866</v>
      </c>
      <c r="D4787" s="16" t="s">
        <v>2</v>
      </c>
      <c r="E4787" s="17">
        <v>105</v>
      </c>
      <c r="F4787" s="18">
        <v>1.56</v>
      </c>
      <c r="G4787" s="17"/>
      <c r="H4787" s="16"/>
      <c r="I4787" s="16" t="s">
        <v>40</v>
      </c>
      <c r="J4787" s="16" t="s">
        <v>15</v>
      </c>
      <c r="K4787" s="16" t="s">
        <v>15</v>
      </c>
      <c r="L4787" s="19">
        <f>IF(Tabelle1[[#This Row],[Heizleistung (55°C)]]=0,Tabelle1[[#This Row],[Heizleistung (35°C)]],(Tabelle1[[#This Row],[Heizleistung (35°C)]]+Tabelle1[[#This Row],[Heizleistung (55°C)]])/2)</f>
        <v>105</v>
      </c>
      <c r="M4787" s="20">
        <f>IF(Tabelle1[[#This Row],[Etas 55°C]]=0,0,(Tabelle1[[#This Row],[Etas 35°C]]*0.8+Tabelle1[[#This Row],[Etas 55°C]]*0.2))*2.5</f>
        <v>0</v>
      </c>
      <c r="N4787" s="21" t="str">
        <f>IF(-(Tabelle1[[#This Row],[80%/20% SCOP]]-5.5)/5.5=1,"n.a.",-(Tabelle1[[#This Row],[80%/20% SCOP]]-5.5)/5.5)</f>
        <v>n.a.</v>
      </c>
    </row>
    <row r="4788" spans="1:14" ht="20.100000000000001" customHeight="1" x14ac:dyDescent="0.25">
      <c r="A4788" s="24">
        <v>16001038</v>
      </c>
      <c r="B4788" s="15" t="s">
        <v>4814</v>
      </c>
      <c r="C4788" s="15" t="s">
        <v>4867</v>
      </c>
      <c r="D4788" s="16" t="s">
        <v>2</v>
      </c>
      <c r="E4788" s="17">
        <v>7</v>
      </c>
      <c r="F4788" s="18">
        <v>1.93</v>
      </c>
      <c r="G4788" s="17">
        <v>7</v>
      </c>
      <c r="H4788" s="18">
        <v>1.3</v>
      </c>
      <c r="I4788" s="16" t="s">
        <v>40</v>
      </c>
      <c r="J4788" s="16" t="s">
        <v>4</v>
      </c>
      <c r="K4788" s="16" t="s">
        <v>4</v>
      </c>
      <c r="L4788" s="19">
        <f>IF(Tabelle1[[#This Row],[Heizleistung (55°C)]]=0,Tabelle1[[#This Row],[Heizleistung (35°C)]],(Tabelle1[[#This Row],[Heizleistung (35°C)]]+Tabelle1[[#This Row],[Heizleistung (55°C)]])/2)</f>
        <v>7</v>
      </c>
      <c r="M4788" s="20">
        <f>IF(Tabelle1[[#This Row],[Etas 55°C]]=0,0,(Tabelle1[[#This Row],[Etas 35°C]]*0.8+Tabelle1[[#This Row],[Etas 55°C]]*0.2))*2.5</f>
        <v>4.51</v>
      </c>
      <c r="N4788" s="21">
        <f>IF(-(Tabelle1[[#This Row],[80%/20% SCOP]]-5.5)/5.5=1,"n.a.",-(Tabelle1[[#This Row],[80%/20% SCOP]]-5.5)/5.5)</f>
        <v>0.18000000000000005</v>
      </c>
    </row>
    <row r="4789" spans="1:14" ht="20.100000000000001" customHeight="1" x14ac:dyDescent="0.25">
      <c r="A4789" s="24">
        <v>16010893</v>
      </c>
      <c r="B4789" s="15" t="s">
        <v>4814</v>
      </c>
      <c r="C4789" s="15" t="s">
        <v>4868</v>
      </c>
      <c r="D4789" s="16" t="s">
        <v>2</v>
      </c>
      <c r="E4789" s="17">
        <v>5</v>
      </c>
      <c r="F4789" s="18">
        <v>2.02</v>
      </c>
      <c r="G4789" s="17">
        <v>5</v>
      </c>
      <c r="H4789" s="18">
        <v>1.42</v>
      </c>
      <c r="I4789" s="16" t="s">
        <v>40</v>
      </c>
      <c r="J4789" s="16" t="s">
        <v>4</v>
      </c>
      <c r="K4789" s="16" t="s">
        <v>4</v>
      </c>
      <c r="L4789" s="19">
        <f>IF(Tabelle1[[#This Row],[Heizleistung (55°C)]]=0,Tabelle1[[#This Row],[Heizleistung (35°C)]],(Tabelle1[[#This Row],[Heizleistung (35°C)]]+Tabelle1[[#This Row],[Heizleistung (55°C)]])/2)</f>
        <v>5</v>
      </c>
      <c r="M4789" s="20">
        <f>IF(Tabelle1[[#This Row],[Etas 55°C]]=0,0,(Tabelle1[[#This Row],[Etas 35°C]]*0.8+Tabelle1[[#This Row],[Etas 55°C]]*0.2))*2.5</f>
        <v>4.75</v>
      </c>
      <c r="N4789" s="21">
        <f>IF(-(Tabelle1[[#This Row],[80%/20% SCOP]]-5.5)/5.5=1,"n.a.",-(Tabelle1[[#This Row],[80%/20% SCOP]]-5.5)/5.5)</f>
        <v>0.13636363636363635</v>
      </c>
    </row>
    <row r="4790" spans="1:14" ht="20.100000000000001" customHeight="1" x14ac:dyDescent="0.25">
      <c r="A4790" s="24">
        <v>16001037</v>
      </c>
      <c r="B4790" s="15" t="s">
        <v>4814</v>
      </c>
      <c r="C4790" s="15" t="s">
        <v>4869</v>
      </c>
      <c r="D4790" s="16" t="s">
        <v>2</v>
      </c>
      <c r="E4790" s="17">
        <v>6</v>
      </c>
      <c r="F4790" s="18">
        <v>1.93</v>
      </c>
      <c r="G4790" s="17">
        <v>7</v>
      </c>
      <c r="H4790" s="18">
        <v>1.3</v>
      </c>
      <c r="I4790" s="16" t="s">
        <v>40</v>
      </c>
      <c r="J4790" s="16" t="s">
        <v>4</v>
      </c>
      <c r="K4790" s="16" t="s">
        <v>4</v>
      </c>
      <c r="L4790" s="19">
        <f>IF(Tabelle1[[#This Row],[Heizleistung (55°C)]]=0,Tabelle1[[#This Row],[Heizleistung (35°C)]],(Tabelle1[[#This Row],[Heizleistung (35°C)]]+Tabelle1[[#This Row],[Heizleistung (55°C)]])/2)</f>
        <v>6.5</v>
      </c>
      <c r="M4790" s="20">
        <f>IF(Tabelle1[[#This Row],[Etas 55°C]]=0,0,(Tabelle1[[#This Row],[Etas 35°C]]*0.8+Tabelle1[[#This Row],[Etas 55°C]]*0.2))*2.5</f>
        <v>4.51</v>
      </c>
      <c r="N4790" s="21">
        <f>IF(-(Tabelle1[[#This Row],[80%/20% SCOP]]-5.5)/5.5=1,"n.a.",-(Tabelle1[[#This Row],[80%/20% SCOP]]-5.5)/5.5)</f>
        <v>0.18000000000000005</v>
      </c>
    </row>
    <row r="4791" spans="1:14" ht="20.100000000000001" customHeight="1" x14ac:dyDescent="0.25">
      <c r="A4791" s="24">
        <v>16015301</v>
      </c>
      <c r="B4791" s="15" t="s">
        <v>4814</v>
      </c>
      <c r="C4791" s="15" t="s">
        <v>4870</v>
      </c>
      <c r="D4791" s="16" t="s">
        <v>2</v>
      </c>
      <c r="E4791" s="17">
        <v>13</v>
      </c>
      <c r="F4791" s="18">
        <v>1.76</v>
      </c>
      <c r="G4791" s="17">
        <v>16</v>
      </c>
      <c r="H4791" s="18">
        <v>1.29</v>
      </c>
      <c r="I4791" s="16" t="s">
        <v>40</v>
      </c>
      <c r="J4791" s="16" t="s">
        <v>15</v>
      </c>
      <c r="K4791" s="16" t="s">
        <v>4</v>
      </c>
      <c r="L4791" s="19">
        <f>IF(Tabelle1[[#This Row],[Heizleistung (55°C)]]=0,Tabelle1[[#This Row],[Heizleistung (35°C)]],(Tabelle1[[#This Row],[Heizleistung (35°C)]]+Tabelle1[[#This Row],[Heizleistung (55°C)]])/2)</f>
        <v>14.5</v>
      </c>
      <c r="M4791" s="20">
        <f>IF(Tabelle1[[#This Row],[Etas 55°C]]=0,0,(Tabelle1[[#This Row],[Etas 35°C]]*0.8+Tabelle1[[#This Row],[Etas 55°C]]*0.2))*2.5</f>
        <v>4.165</v>
      </c>
      <c r="N4791" s="21">
        <f>IF(-(Tabelle1[[#This Row],[80%/20% SCOP]]-5.5)/5.5=1,"n.a.",-(Tabelle1[[#This Row],[80%/20% SCOP]]-5.5)/5.5)</f>
        <v>0.24272727272727271</v>
      </c>
    </row>
    <row r="4792" spans="1:14" ht="20.100000000000001" customHeight="1" x14ac:dyDescent="0.25">
      <c r="A4792" s="24">
        <v>16010928</v>
      </c>
      <c r="B4792" s="15" t="s">
        <v>4814</v>
      </c>
      <c r="C4792" s="15" t="s">
        <v>4871</v>
      </c>
      <c r="D4792" s="16" t="s">
        <v>2</v>
      </c>
      <c r="E4792" s="17">
        <v>9</v>
      </c>
      <c r="F4792" s="18">
        <v>1.95</v>
      </c>
      <c r="G4792" s="17">
        <v>9</v>
      </c>
      <c r="H4792" s="18">
        <v>1.4</v>
      </c>
      <c r="I4792" s="16" t="s">
        <v>40</v>
      </c>
      <c r="J4792" s="16" t="s">
        <v>4</v>
      </c>
      <c r="K4792" s="16" t="s">
        <v>4</v>
      </c>
      <c r="L4792" s="19">
        <f>IF(Tabelle1[[#This Row],[Heizleistung (55°C)]]=0,Tabelle1[[#This Row],[Heizleistung (35°C)]],(Tabelle1[[#This Row],[Heizleistung (35°C)]]+Tabelle1[[#This Row],[Heizleistung (55°C)]])/2)</f>
        <v>9</v>
      </c>
      <c r="M4792" s="20">
        <f>IF(Tabelle1[[#This Row],[Etas 55°C]]=0,0,(Tabelle1[[#This Row],[Etas 35°C]]*0.8+Tabelle1[[#This Row],[Etas 55°C]]*0.2))*2.5</f>
        <v>4.6000000000000005</v>
      </c>
      <c r="N4792" s="21">
        <f>IF(-(Tabelle1[[#This Row],[80%/20% SCOP]]-5.5)/5.5=1,"n.a.",-(Tabelle1[[#This Row],[80%/20% SCOP]]-5.5)/5.5)</f>
        <v>0.16363636363636355</v>
      </c>
    </row>
    <row r="4793" spans="1:14" ht="20.100000000000001" customHeight="1" x14ac:dyDescent="0.25">
      <c r="A4793" s="24">
        <v>16001013</v>
      </c>
      <c r="B4793" s="15" t="s">
        <v>4814</v>
      </c>
      <c r="C4793" s="15" t="s">
        <v>4872</v>
      </c>
      <c r="D4793" s="16" t="s">
        <v>2</v>
      </c>
      <c r="E4793" s="17">
        <v>16</v>
      </c>
      <c r="F4793" s="18">
        <v>1.6</v>
      </c>
      <c r="G4793" s="17">
        <v>16</v>
      </c>
      <c r="H4793" s="18">
        <v>1.25</v>
      </c>
      <c r="I4793" s="16" t="s">
        <v>109</v>
      </c>
      <c r="J4793" s="16" t="s">
        <v>4</v>
      </c>
      <c r="K4793" s="16" t="s">
        <v>4</v>
      </c>
      <c r="L4793" s="19">
        <f>IF(Tabelle1[[#This Row],[Heizleistung (55°C)]]=0,Tabelle1[[#This Row],[Heizleistung (35°C)]],(Tabelle1[[#This Row],[Heizleistung (35°C)]]+Tabelle1[[#This Row],[Heizleistung (55°C)]])/2)</f>
        <v>16</v>
      </c>
      <c r="M4793" s="20">
        <f>IF(Tabelle1[[#This Row],[Etas 55°C]]=0,0,(Tabelle1[[#This Row],[Etas 35°C]]*0.8+Tabelle1[[#This Row],[Etas 55°C]]*0.2))*2.5</f>
        <v>3.8250000000000006</v>
      </c>
      <c r="N4793" s="21">
        <f>IF(-(Tabelle1[[#This Row],[80%/20% SCOP]]-5.5)/5.5=1,"n.a.",-(Tabelle1[[#This Row],[80%/20% SCOP]]-5.5)/5.5)</f>
        <v>0.30454545454545445</v>
      </c>
    </row>
    <row r="4794" spans="1:14" ht="20.100000000000001" customHeight="1" x14ac:dyDescent="0.25">
      <c r="A4794" s="24">
        <v>16015305</v>
      </c>
      <c r="B4794" s="15" t="s">
        <v>4814</v>
      </c>
      <c r="C4794" s="15" t="s">
        <v>4873</v>
      </c>
      <c r="D4794" s="16" t="s">
        <v>2</v>
      </c>
      <c r="E4794" s="17">
        <v>12</v>
      </c>
      <c r="F4794" s="18">
        <v>1.86</v>
      </c>
      <c r="G4794" s="17">
        <v>12</v>
      </c>
      <c r="H4794" s="18">
        <v>1.43</v>
      </c>
      <c r="I4794" s="16" t="s">
        <v>3</v>
      </c>
      <c r="J4794" s="16" t="s">
        <v>15</v>
      </c>
      <c r="K4794" s="16" t="s">
        <v>4</v>
      </c>
      <c r="L4794" s="19">
        <f>IF(Tabelle1[[#This Row],[Heizleistung (55°C)]]=0,Tabelle1[[#This Row],[Heizleistung (35°C)]],(Tabelle1[[#This Row],[Heizleistung (35°C)]]+Tabelle1[[#This Row],[Heizleistung (55°C)]])/2)</f>
        <v>12</v>
      </c>
      <c r="M4794" s="20">
        <f>IF(Tabelle1[[#This Row],[Etas 55°C]]=0,0,(Tabelle1[[#This Row],[Etas 35°C]]*0.8+Tabelle1[[#This Row],[Etas 55°C]]*0.2))*2.5</f>
        <v>4.4350000000000005</v>
      </c>
      <c r="N4794" s="21">
        <f>IF(-(Tabelle1[[#This Row],[80%/20% SCOP]]-5.5)/5.5=1,"n.a.",-(Tabelle1[[#This Row],[80%/20% SCOP]]-5.5)/5.5)</f>
        <v>0.19363636363636355</v>
      </c>
    </row>
    <row r="4795" spans="1:14" ht="20.100000000000001" customHeight="1" x14ac:dyDescent="0.25">
      <c r="A4795" s="24">
        <v>16010912</v>
      </c>
      <c r="B4795" s="15" t="s">
        <v>4814</v>
      </c>
      <c r="C4795" s="15" t="s">
        <v>4874</v>
      </c>
      <c r="D4795" s="16" t="s">
        <v>2</v>
      </c>
      <c r="E4795" s="17">
        <v>5</v>
      </c>
      <c r="F4795" s="18">
        <v>2.02</v>
      </c>
      <c r="G4795" s="17">
        <v>5</v>
      </c>
      <c r="H4795" s="18">
        <v>1.42</v>
      </c>
      <c r="I4795" s="16" t="s">
        <v>40</v>
      </c>
      <c r="J4795" s="16" t="s">
        <v>4</v>
      </c>
      <c r="K4795" s="16" t="s">
        <v>4</v>
      </c>
      <c r="L4795" s="19">
        <f>IF(Tabelle1[[#This Row],[Heizleistung (55°C)]]=0,Tabelle1[[#This Row],[Heizleistung (35°C)]],(Tabelle1[[#This Row],[Heizleistung (35°C)]]+Tabelle1[[#This Row],[Heizleistung (55°C)]])/2)</f>
        <v>5</v>
      </c>
      <c r="M4795" s="20">
        <f>IF(Tabelle1[[#This Row],[Etas 55°C]]=0,0,(Tabelle1[[#This Row],[Etas 35°C]]*0.8+Tabelle1[[#This Row],[Etas 55°C]]*0.2))*2.5</f>
        <v>4.75</v>
      </c>
      <c r="N4795" s="21">
        <f>IF(-(Tabelle1[[#This Row],[80%/20% SCOP]]-5.5)/5.5=1,"n.a.",-(Tabelle1[[#This Row],[80%/20% SCOP]]-5.5)/5.5)</f>
        <v>0.13636363636363635</v>
      </c>
    </row>
    <row r="4796" spans="1:14" ht="20.100000000000001" customHeight="1" x14ac:dyDescent="0.25">
      <c r="A4796" s="24">
        <v>16010894</v>
      </c>
      <c r="B4796" s="15" t="s">
        <v>4814</v>
      </c>
      <c r="C4796" s="15" t="s">
        <v>4875</v>
      </c>
      <c r="D4796" s="16" t="s">
        <v>2</v>
      </c>
      <c r="E4796" s="17">
        <v>7</v>
      </c>
      <c r="F4796" s="18">
        <v>1.93</v>
      </c>
      <c r="G4796" s="17">
        <v>7</v>
      </c>
      <c r="H4796" s="18">
        <v>1.42</v>
      </c>
      <c r="I4796" s="16" t="s">
        <v>40</v>
      </c>
      <c r="J4796" s="16" t="s">
        <v>4</v>
      </c>
      <c r="K4796" s="16" t="s">
        <v>4</v>
      </c>
      <c r="L4796" s="19">
        <f>IF(Tabelle1[[#This Row],[Heizleistung (55°C)]]=0,Tabelle1[[#This Row],[Heizleistung (35°C)]],(Tabelle1[[#This Row],[Heizleistung (35°C)]]+Tabelle1[[#This Row],[Heizleistung (55°C)]])/2)</f>
        <v>7</v>
      </c>
      <c r="M4796" s="20">
        <f>IF(Tabelle1[[#This Row],[Etas 55°C]]=0,0,(Tabelle1[[#This Row],[Etas 35°C]]*0.8+Tabelle1[[#This Row],[Etas 55°C]]*0.2))*2.5</f>
        <v>4.57</v>
      </c>
      <c r="N4796" s="21">
        <f>IF(-(Tabelle1[[#This Row],[80%/20% SCOP]]-5.5)/5.5=1,"n.a.",-(Tabelle1[[#This Row],[80%/20% SCOP]]-5.5)/5.5)</f>
        <v>0.16909090909090904</v>
      </c>
    </row>
    <row r="4797" spans="1:14" ht="20.100000000000001" customHeight="1" x14ac:dyDescent="0.25">
      <c r="A4797" s="24">
        <v>16011092</v>
      </c>
      <c r="B4797" s="15" t="s">
        <v>4814</v>
      </c>
      <c r="C4797" s="15" t="s">
        <v>4876</v>
      </c>
      <c r="D4797" s="16" t="s">
        <v>2</v>
      </c>
      <c r="E4797" s="17">
        <v>137</v>
      </c>
      <c r="F4797" s="18">
        <v>1.52</v>
      </c>
      <c r="G4797" s="17"/>
      <c r="H4797" s="16"/>
      <c r="I4797" s="16" t="s">
        <v>40</v>
      </c>
      <c r="J4797" s="16" t="s">
        <v>15</v>
      </c>
      <c r="K4797" s="16" t="s">
        <v>15</v>
      </c>
      <c r="L4797" s="19">
        <f>IF(Tabelle1[[#This Row],[Heizleistung (55°C)]]=0,Tabelle1[[#This Row],[Heizleistung (35°C)]],(Tabelle1[[#This Row],[Heizleistung (35°C)]]+Tabelle1[[#This Row],[Heizleistung (55°C)]])/2)</f>
        <v>137</v>
      </c>
      <c r="M4797" s="20">
        <f>IF(Tabelle1[[#This Row],[Etas 55°C]]=0,0,(Tabelle1[[#This Row],[Etas 35°C]]*0.8+Tabelle1[[#This Row],[Etas 55°C]]*0.2))*2.5</f>
        <v>0</v>
      </c>
      <c r="N4797" s="21" t="str">
        <f>IF(-(Tabelle1[[#This Row],[80%/20% SCOP]]-5.5)/5.5=1,"n.a.",-(Tabelle1[[#This Row],[80%/20% SCOP]]-5.5)/5.5)</f>
        <v>n.a.</v>
      </c>
    </row>
    <row r="4798" spans="1:14" ht="20.100000000000001" customHeight="1" x14ac:dyDescent="0.25">
      <c r="A4798" s="24">
        <v>16011500</v>
      </c>
      <c r="B4798" s="15" t="s">
        <v>4814</v>
      </c>
      <c r="C4798" s="15" t="s">
        <v>4877</v>
      </c>
      <c r="D4798" s="16" t="s">
        <v>2</v>
      </c>
      <c r="E4798" s="17">
        <v>80.2</v>
      </c>
      <c r="F4798" s="18">
        <v>1.488</v>
      </c>
      <c r="G4798" s="17"/>
      <c r="H4798" s="16"/>
      <c r="I4798" s="16" t="s">
        <v>40</v>
      </c>
      <c r="J4798" s="16" t="s">
        <v>15</v>
      </c>
      <c r="K4798" s="16" t="s">
        <v>15</v>
      </c>
      <c r="L4798" s="19">
        <f>IF(Tabelle1[[#This Row],[Heizleistung (55°C)]]=0,Tabelle1[[#This Row],[Heizleistung (35°C)]],(Tabelle1[[#This Row],[Heizleistung (35°C)]]+Tabelle1[[#This Row],[Heizleistung (55°C)]])/2)</f>
        <v>80.2</v>
      </c>
      <c r="M4798" s="20">
        <f>IF(Tabelle1[[#This Row],[Etas 55°C]]=0,0,(Tabelle1[[#This Row],[Etas 35°C]]*0.8+Tabelle1[[#This Row],[Etas 55°C]]*0.2))*2.5</f>
        <v>0</v>
      </c>
      <c r="N4798" s="21" t="str">
        <f>IF(-(Tabelle1[[#This Row],[80%/20% SCOP]]-5.5)/5.5=1,"n.a.",-(Tabelle1[[#This Row],[80%/20% SCOP]]-5.5)/5.5)</f>
        <v>n.a.</v>
      </c>
    </row>
    <row r="4799" spans="1:14" ht="20.100000000000001" customHeight="1" x14ac:dyDescent="0.25">
      <c r="A4799" s="24">
        <v>16010919</v>
      </c>
      <c r="B4799" s="15" t="s">
        <v>4814</v>
      </c>
      <c r="C4799" s="15" t="s">
        <v>4878</v>
      </c>
      <c r="D4799" s="16" t="s">
        <v>2</v>
      </c>
      <c r="E4799" s="17">
        <v>4</v>
      </c>
      <c r="F4799" s="18">
        <v>2</v>
      </c>
      <c r="G4799" s="17">
        <v>3</v>
      </c>
      <c r="H4799" s="18">
        <v>1.36</v>
      </c>
      <c r="I4799" s="16" t="s">
        <v>40</v>
      </c>
      <c r="J4799" s="16" t="s">
        <v>4</v>
      </c>
      <c r="K4799" s="16" t="s">
        <v>4</v>
      </c>
      <c r="L4799" s="19">
        <f>IF(Tabelle1[[#This Row],[Heizleistung (55°C)]]=0,Tabelle1[[#This Row],[Heizleistung (35°C)]],(Tabelle1[[#This Row],[Heizleistung (35°C)]]+Tabelle1[[#This Row],[Heizleistung (55°C)]])/2)</f>
        <v>3.5</v>
      </c>
      <c r="M4799" s="20">
        <f>IF(Tabelle1[[#This Row],[Etas 55°C]]=0,0,(Tabelle1[[#This Row],[Etas 35°C]]*0.8+Tabelle1[[#This Row],[Etas 55°C]]*0.2))*2.5</f>
        <v>4.6800000000000006</v>
      </c>
      <c r="N4799" s="21">
        <f>IF(-(Tabelle1[[#This Row],[80%/20% SCOP]]-5.5)/5.5=1,"n.a.",-(Tabelle1[[#This Row],[80%/20% SCOP]]-5.5)/5.5)</f>
        <v>0.14909090909090897</v>
      </c>
    </row>
    <row r="4800" spans="1:14" ht="20.100000000000001" customHeight="1" x14ac:dyDescent="0.25">
      <c r="A4800" s="24">
        <v>16001040</v>
      </c>
      <c r="B4800" s="15" t="s">
        <v>4814</v>
      </c>
      <c r="C4800" s="15" t="s">
        <v>4879</v>
      </c>
      <c r="D4800" s="16" t="s">
        <v>2</v>
      </c>
      <c r="E4800" s="17">
        <v>4</v>
      </c>
      <c r="F4800" s="18">
        <v>2</v>
      </c>
      <c r="G4800" s="17">
        <v>3</v>
      </c>
      <c r="H4800" s="18">
        <v>1.36</v>
      </c>
      <c r="I4800" s="16" t="s">
        <v>40</v>
      </c>
      <c r="J4800" s="16" t="s">
        <v>4</v>
      </c>
      <c r="K4800" s="16" t="s">
        <v>4</v>
      </c>
      <c r="L4800" s="19">
        <f>IF(Tabelle1[[#This Row],[Heizleistung (55°C)]]=0,Tabelle1[[#This Row],[Heizleistung (35°C)]],(Tabelle1[[#This Row],[Heizleistung (35°C)]]+Tabelle1[[#This Row],[Heizleistung (55°C)]])/2)</f>
        <v>3.5</v>
      </c>
      <c r="M4800" s="20">
        <f>IF(Tabelle1[[#This Row],[Etas 55°C]]=0,0,(Tabelle1[[#This Row],[Etas 35°C]]*0.8+Tabelle1[[#This Row],[Etas 55°C]]*0.2))*2.5</f>
        <v>4.6800000000000006</v>
      </c>
      <c r="N4800" s="21">
        <f>IF(-(Tabelle1[[#This Row],[80%/20% SCOP]]-5.5)/5.5=1,"n.a.",-(Tabelle1[[#This Row],[80%/20% SCOP]]-5.5)/5.5)</f>
        <v>0.14909090909090897</v>
      </c>
    </row>
    <row r="4801" spans="1:14" ht="20.100000000000001" customHeight="1" x14ac:dyDescent="0.25">
      <c r="A4801" s="24">
        <v>16011118</v>
      </c>
      <c r="B4801" s="15" t="s">
        <v>4814</v>
      </c>
      <c r="C4801" s="15" t="s">
        <v>4880</v>
      </c>
      <c r="D4801" s="16" t="s">
        <v>2</v>
      </c>
      <c r="E4801" s="17">
        <v>158</v>
      </c>
      <c r="F4801" s="18">
        <v>1.62</v>
      </c>
      <c r="G4801" s="17"/>
      <c r="H4801" s="16"/>
      <c r="I4801" s="16" t="s">
        <v>40</v>
      </c>
      <c r="J4801" s="16" t="s">
        <v>15</v>
      </c>
      <c r="K4801" s="16" t="s">
        <v>15</v>
      </c>
      <c r="L4801" s="19">
        <f>IF(Tabelle1[[#This Row],[Heizleistung (55°C)]]=0,Tabelle1[[#This Row],[Heizleistung (35°C)]],(Tabelle1[[#This Row],[Heizleistung (35°C)]]+Tabelle1[[#This Row],[Heizleistung (55°C)]])/2)</f>
        <v>158</v>
      </c>
      <c r="M4801" s="20">
        <f>IF(Tabelle1[[#This Row],[Etas 55°C]]=0,0,(Tabelle1[[#This Row],[Etas 35°C]]*0.8+Tabelle1[[#This Row],[Etas 55°C]]*0.2))*2.5</f>
        <v>0</v>
      </c>
      <c r="N4801" s="21" t="str">
        <f>IF(-(Tabelle1[[#This Row],[80%/20% SCOP]]-5.5)/5.5=1,"n.a.",-(Tabelle1[[#This Row],[80%/20% SCOP]]-5.5)/5.5)</f>
        <v>n.a.</v>
      </c>
    </row>
    <row r="4802" spans="1:14" ht="20.100000000000001" customHeight="1" x14ac:dyDescent="0.25">
      <c r="A4802" s="24">
        <v>16010903</v>
      </c>
      <c r="B4802" s="15" t="s">
        <v>4814</v>
      </c>
      <c r="C4802" s="15" t="s">
        <v>4881</v>
      </c>
      <c r="D4802" s="16" t="s">
        <v>2</v>
      </c>
      <c r="E4802" s="17">
        <v>9</v>
      </c>
      <c r="F4802" s="18">
        <v>1.9</v>
      </c>
      <c r="G4802" s="17">
        <v>8.9</v>
      </c>
      <c r="H4802" s="18">
        <v>1.44</v>
      </c>
      <c r="I4802" s="16" t="s">
        <v>3</v>
      </c>
      <c r="J4802" s="16" t="s">
        <v>4</v>
      </c>
      <c r="K4802" s="16" t="s">
        <v>4</v>
      </c>
      <c r="L4802" s="19">
        <f>IF(Tabelle1[[#This Row],[Heizleistung (55°C)]]=0,Tabelle1[[#This Row],[Heizleistung (35°C)]],(Tabelle1[[#This Row],[Heizleistung (35°C)]]+Tabelle1[[#This Row],[Heizleistung (55°C)]])/2)</f>
        <v>8.9499999999999993</v>
      </c>
      <c r="M4802" s="20">
        <f>IF(Tabelle1[[#This Row],[Etas 55°C]]=0,0,(Tabelle1[[#This Row],[Etas 35°C]]*0.8+Tabelle1[[#This Row],[Etas 55°C]]*0.2))*2.5</f>
        <v>4.5200000000000005</v>
      </c>
      <c r="N4802" s="21">
        <f>IF(-(Tabelle1[[#This Row],[80%/20% SCOP]]-5.5)/5.5=1,"n.a.",-(Tabelle1[[#This Row],[80%/20% SCOP]]-5.5)/5.5)</f>
        <v>0.17818181818181811</v>
      </c>
    </row>
    <row r="4803" spans="1:14" ht="20.100000000000001" customHeight="1" x14ac:dyDescent="0.25">
      <c r="A4803" s="24">
        <v>16014082</v>
      </c>
      <c r="B4803" s="15" t="s">
        <v>4814</v>
      </c>
      <c r="C4803" s="15" t="s">
        <v>4882</v>
      </c>
      <c r="D4803" s="16" t="s">
        <v>2</v>
      </c>
      <c r="E4803" s="17">
        <v>76.400000000000006</v>
      </c>
      <c r="F4803" s="18">
        <v>1.518</v>
      </c>
      <c r="G4803" s="17">
        <v>70.099999999999994</v>
      </c>
      <c r="H4803" s="18">
        <v>1.2729999999999999</v>
      </c>
      <c r="I4803" s="16" t="s">
        <v>3</v>
      </c>
      <c r="J4803" s="16" t="s">
        <v>4</v>
      </c>
      <c r="K4803" s="16" t="s">
        <v>4</v>
      </c>
      <c r="L4803" s="19">
        <f>IF(Tabelle1[[#This Row],[Heizleistung (55°C)]]=0,Tabelle1[[#This Row],[Heizleistung (35°C)]],(Tabelle1[[#This Row],[Heizleistung (35°C)]]+Tabelle1[[#This Row],[Heizleistung (55°C)]])/2)</f>
        <v>73.25</v>
      </c>
      <c r="M4803" s="20">
        <f>IF(Tabelle1[[#This Row],[Etas 55°C]]=0,0,(Tabelle1[[#This Row],[Etas 35°C]]*0.8+Tabelle1[[#This Row],[Etas 55°C]]*0.2))*2.5</f>
        <v>3.6725000000000003</v>
      </c>
      <c r="N4803" s="21">
        <f>IF(-(Tabelle1[[#This Row],[80%/20% SCOP]]-5.5)/5.5=1,"n.a.",-(Tabelle1[[#This Row],[80%/20% SCOP]]-5.5)/5.5)</f>
        <v>0.33227272727272722</v>
      </c>
    </row>
    <row r="4804" spans="1:14" ht="20.100000000000001" customHeight="1" x14ac:dyDescent="0.25">
      <c r="A4804" s="24">
        <v>16011501</v>
      </c>
      <c r="B4804" s="15" t="s">
        <v>4814</v>
      </c>
      <c r="C4804" s="15" t="s">
        <v>4883</v>
      </c>
      <c r="D4804" s="16" t="s">
        <v>2</v>
      </c>
      <c r="E4804" s="17">
        <v>12</v>
      </c>
      <c r="F4804" s="18">
        <v>1.8</v>
      </c>
      <c r="G4804" s="17">
        <v>12</v>
      </c>
      <c r="H4804" s="18">
        <v>1.35</v>
      </c>
      <c r="I4804" s="16" t="s">
        <v>40</v>
      </c>
      <c r="J4804" s="16" t="s">
        <v>15</v>
      </c>
      <c r="K4804" s="16" t="s">
        <v>4</v>
      </c>
      <c r="L4804" s="19">
        <f>IF(Tabelle1[[#This Row],[Heizleistung (55°C)]]=0,Tabelle1[[#This Row],[Heizleistung (35°C)]],(Tabelle1[[#This Row],[Heizleistung (35°C)]]+Tabelle1[[#This Row],[Heizleistung (55°C)]])/2)</f>
        <v>12</v>
      </c>
      <c r="M4804" s="20">
        <f>IF(Tabelle1[[#This Row],[Etas 55°C]]=0,0,(Tabelle1[[#This Row],[Etas 35°C]]*0.8+Tabelle1[[#This Row],[Etas 55°C]]*0.2))*2.5</f>
        <v>4.2750000000000004</v>
      </c>
      <c r="N4804" s="21">
        <f>IF(-(Tabelle1[[#This Row],[80%/20% SCOP]]-5.5)/5.5=1,"n.a.",-(Tabelle1[[#This Row],[80%/20% SCOP]]-5.5)/5.5)</f>
        <v>0.22272727272727266</v>
      </c>
    </row>
    <row r="4805" spans="1:14" ht="20.100000000000001" customHeight="1" x14ac:dyDescent="0.25">
      <c r="A4805" s="24">
        <v>16017070</v>
      </c>
      <c r="B4805" s="15" t="s">
        <v>4814</v>
      </c>
      <c r="C4805" s="15" t="s">
        <v>4884</v>
      </c>
      <c r="D4805" s="16" t="s">
        <v>2</v>
      </c>
      <c r="E4805" s="17">
        <v>30</v>
      </c>
      <c r="F4805" s="18">
        <v>1.55</v>
      </c>
      <c r="G4805" s="17">
        <v>30</v>
      </c>
      <c r="H4805" s="18">
        <v>1.35</v>
      </c>
      <c r="I4805" s="16" t="s">
        <v>3</v>
      </c>
      <c r="J4805" s="16" t="s">
        <v>15</v>
      </c>
      <c r="K4805" s="16" t="s">
        <v>4</v>
      </c>
      <c r="L4805" s="19">
        <f>IF(Tabelle1[[#This Row],[Heizleistung (55°C)]]=0,Tabelle1[[#This Row],[Heizleistung (35°C)]],(Tabelle1[[#This Row],[Heizleistung (35°C)]]+Tabelle1[[#This Row],[Heizleistung (55°C)]])/2)</f>
        <v>30</v>
      </c>
      <c r="M4805" s="20">
        <f>IF(Tabelle1[[#This Row],[Etas 55°C]]=0,0,(Tabelle1[[#This Row],[Etas 35°C]]*0.8+Tabelle1[[#This Row],[Etas 55°C]]*0.2))*2.5</f>
        <v>3.7750000000000004</v>
      </c>
      <c r="N4805" s="21">
        <f>IF(-(Tabelle1[[#This Row],[80%/20% SCOP]]-5.5)/5.5=1,"n.a.",-(Tabelle1[[#This Row],[80%/20% SCOP]]-5.5)/5.5)</f>
        <v>0.31363636363636355</v>
      </c>
    </row>
    <row r="4806" spans="1:14" ht="20.100000000000001" customHeight="1" x14ac:dyDescent="0.25">
      <c r="A4806" s="24">
        <v>16016480</v>
      </c>
      <c r="B4806" s="15" t="s">
        <v>4814</v>
      </c>
      <c r="C4806" s="15" t="s">
        <v>4885</v>
      </c>
      <c r="D4806" s="16" t="s">
        <v>2</v>
      </c>
      <c r="E4806" s="17">
        <v>20</v>
      </c>
      <c r="F4806" s="18">
        <v>1.71</v>
      </c>
      <c r="G4806" s="17">
        <v>20</v>
      </c>
      <c r="H4806" s="18">
        <v>1.41</v>
      </c>
      <c r="I4806" s="16" t="s">
        <v>3</v>
      </c>
      <c r="J4806" s="16" t="s">
        <v>4</v>
      </c>
      <c r="K4806" s="16" t="s">
        <v>4</v>
      </c>
      <c r="L4806" s="19">
        <f>IF(Tabelle1[[#This Row],[Heizleistung (55°C)]]=0,Tabelle1[[#This Row],[Heizleistung (35°C)]],(Tabelle1[[#This Row],[Heizleistung (35°C)]]+Tabelle1[[#This Row],[Heizleistung (55°C)]])/2)</f>
        <v>20</v>
      </c>
      <c r="M4806" s="20">
        <f>IF(Tabelle1[[#This Row],[Etas 55°C]]=0,0,(Tabelle1[[#This Row],[Etas 35°C]]*0.8+Tabelle1[[#This Row],[Etas 55°C]]*0.2))*2.5</f>
        <v>4.125</v>
      </c>
      <c r="N4806" s="21">
        <f>IF(-(Tabelle1[[#This Row],[80%/20% SCOP]]-5.5)/5.5=1,"n.a.",-(Tabelle1[[#This Row],[80%/20% SCOP]]-5.5)/5.5)</f>
        <v>0.25</v>
      </c>
    </row>
    <row r="4807" spans="1:14" ht="20.100000000000001" customHeight="1" x14ac:dyDescent="0.25">
      <c r="A4807" s="24">
        <v>16010927</v>
      </c>
      <c r="B4807" s="15" t="s">
        <v>4814</v>
      </c>
      <c r="C4807" s="15" t="s">
        <v>4886</v>
      </c>
      <c r="D4807" s="16" t="s">
        <v>2</v>
      </c>
      <c r="E4807" s="17">
        <v>9</v>
      </c>
      <c r="F4807" s="18">
        <v>1.9</v>
      </c>
      <c r="G4807" s="17">
        <v>8.9</v>
      </c>
      <c r="H4807" s="18">
        <v>1.44</v>
      </c>
      <c r="I4807" s="16" t="s">
        <v>3</v>
      </c>
      <c r="J4807" s="16" t="s">
        <v>4</v>
      </c>
      <c r="K4807" s="16" t="s">
        <v>4</v>
      </c>
      <c r="L4807" s="19">
        <f>IF(Tabelle1[[#This Row],[Heizleistung (55°C)]]=0,Tabelle1[[#This Row],[Heizleistung (35°C)]],(Tabelle1[[#This Row],[Heizleistung (35°C)]]+Tabelle1[[#This Row],[Heizleistung (55°C)]])/2)</f>
        <v>8.9499999999999993</v>
      </c>
      <c r="M4807" s="20">
        <f>IF(Tabelle1[[#This Row],[Etas 55°C]]=0,0,(Tabelle1[[#This Row],[Etas 35°C]]*0.8+Tabelle1[[#This Row],[Etas 55°C]]*0.2))*2.5</f>
        <v>4.5200000000000005</v>
      </c>
      <c r="N4807" s="21">
        <f>IF(-(Tabelle1[[#This Row],[80%/20% SCOP]]-5.5)/5.5=1,"n.a.",-(Tabelle1[[#This Row],[80%/20% SCOP]]-5.5)/5.5)</f>
        <v>0.17818181818181811</v>
      </c>
    </row>
    <row r="4808" spans="1:14" ht="20.100000000000001" customHeight="1" x14ac:dyDescent="0.25">
      <c r="A4808" s="24">
        <v>16010923</v>
      </c>
      <c r="B4808" s="15" t="s">
        <v>4814</v>
      </c>
      <c r="C4808" s="15" t="s">
        <v>4887</v>
      </c>
      <c r="D4808" s="16" t="s">
        <v>2</v>
      </c>
      <c r="E4808" s="17">
        <v>7</v>
      </c>
      <c r="F4808" s="18">
        <v>1.95</v>
      </c>
      <c r="G4808" s="17">
        <v>7</v>
      </c>
      <c r="H4808" s="18">
        <v>1.42</v>
      </c>
      <c r="I4808" s="16" t="s">
        <v>3</v>
      </c>
      <c r="J4808" s="16" t="s">
        <v>4</v>
      </c>
      <c r="K4808" s="16" t="s">
        <v>4</v>
      </c>
      <c r="L4808" s="19">
        <f>IF(Tabelle1[[#This Row],[Heizleistung (55°C)]]=0,Tabelle1[[#This Row],[Heizleistung (35°C)]],(Tabelle1[[#This Row],[Heizleistung (35°C)]]+Tabelle1[[#This Row],[Heizleistung (55°C)]])/2)</f>
        <v>7</v>
      </c>
      <c r="M4808" s="20">
        <f>IF(Tabelle1[[#This Row],[Etas 55°C]]=0,0,(Tabelle1[[#This Row],[Etas 35°C]]*0.8+Tabelle1[[#This Row],[Etas 55°C]]*0.2))*2.5</f>
        <v>4.6100000000000003</v>
      </c>
      <c r="N4808" s="21">
        <f>IF(-(Tabelle1[[#This Row],[80%/20% SCOP]]-5.5)/5.5=1,"n.a.",-(Tabelle1[[#This Row],[80%/20% SCOP]]-5.5)/5.5)</f>
        <v>0.16181818181818175</v>
      </c>
    </row>
    <row r="4809" spans="1:14" ht="20.100000000000001" customHeight="1" x14ac:dyDescent="0.25">
      <c r="A4809" s="24">
        <v>16011089</v>
      </c>
      <c r="B4809" s="15" t="s">
        <v>4814</v>
      </c>
      <c r="C4809" s="15" t="s">
        <v>4888</v>
      </c>
      <c r="D4809" s="16" t="s">
        <v>2</v>
      </c>
      <c r="E4809" s="17">
        <v>86.2</v>
      </c>
      <c r="F4809" s="18">
        <v>1.57</v>
      </c>
      <c r="G4809" s="17"/>
      <c r="H4809" s="16"/>
      <c r="I4809" s="16" t="s">
        <v>40</v>
      </c>
      <c r="J4809" s="16" t="s">
        <v>15</v>
      </c>
      <c r="K4809" s="16" t="s">
        <v>15</v>
      </c>
      <c r="L4809" s="19">
        <f>IF(Tabelle1[[#This Row],[Heizleistung (55°C)]]=0,Tabelle1[[#This Row],[Heizleistung (35°C)]],(Tabelle1[[#This Row],[Heizleistung (35°C)]]+Tabelle1[[#This Row],[Heizleistung (55°C)]])/2)</f>
        <v>86.2</v>
      </c>
      <c r="M4809" s="20">
        <f>IF(Tabelle1[[#This Row],[Etas 55°C]]=0,0,(Tabelle1[[#This Row],[Etas 35°C]]*0.8+Tabelle1[[#This Row],[Etas 55°C]]*0.2))*2.5</f>
        <v>0</v>
      </c>
      <c r="N4809" s="21" t="str">
        <f>IF(-(Tabelle1[[#This Row],[80%/20% SCOP]]-5.5)/5.5=1,"n.a.",-(Tabelle1[[#This Row],[80%/20% SCOP]]-5.5)/5.5)</f>
        <v>n.a.</v>
      </c>
    </row>
    <row r="4810" spans="1:14" ht="20.100000000000001" customHeight="1" x14ac:dyDescent="0.25">
      <c r="A4810" s="24">
        <v>16011083</v>
      </c>
      <c r="B4810" s="15" t="s">
        <v>4814</v>
      </c>
      <c r="C4810" s="15" t="s">
        <v>4889</v>
      </c>
      <c r="D4810" s="16" t="s">
        <v>2</v>
      </c>
      <c r="E4810" s="17">
        <v>137</v>
      </c>
      <c r="F4810" s="18">
        <v>1.52</v>
      </c>
      <c r="G4810" s="17"/>
      <c r="H4810" s="16"/>
      <c r="I4810" s="16" t="s">
        <v>40</v>
      </c>
      <c r="J4810" s="16" t="s">
        <v>15</v>
      </c>
      <c r="K4810" s="16" t="s">
        <v>15</v>
      </c>
      <c r="L4810" s="19">
        <f>IF(Tabelle1[[#This Row],[Heizleistung (55°C)]]=0,Tabelle1[[#This Row],[Heizleistung (35°C)]],(Tabelle1[[#This Row],[Heizleistung (35°C)]]+Tabelle1[[#This Row],[Heizleistung (55°C)]])/2)</f>
        <v>137</v>
      </c>
      <c r="M4810" s="20">
        <f>IF(Tabelle1[[#This Row],[Etas 55°C]]=0,0,(Tabelle1[[#This Row],[Etas 35°C]]*0.8+Tabelle1[[#This Row],[Etas 55°C]]*0.2))*2.5</f>
        <v>0</v>
      </c>
      <c r="N4810" s="21" t="str">
        <f>IF(-(Tabelle1[[#This Row],[80%/20% SCOP]]-5.5)/5.5=1,"n.a.",-(Tabelle1[[#This Row],[80%/20% SCOP]]-5.5)/5.5)</f>
        <v>n.a.</v>
      </c>
    </row>
    <row r="4811" spans="1:14" ht="20.100000000000001" customHeight="1" x14ac:dyDescent="0.25">
      <c r="A4811" s="24">
        <v>16001021</v>
      </c>
      <c r="B4811" s="15" t="s">
        <v>4814</v>
      </c>
      <c r="C4811" s="15" t="s">
        <v>4890</v>
      </c>
      <c r="D4811" s="16" t="s">
        <v>2</v>
      </c>
      <c r="E4811" s="17">
        <v>12</v>
      </c>
      <c r="F4811" s="18">
        <v>1.7</v>
      </c>
      <c r="G4811" s="17">
        <v>12</v>
      </c>
      <c r="H4811" s="18">
        <v>1.3</v>
      </c>
      <c r="I4811" s="16" t="s">
        <v>109</v>
      </c>
      <c r="J4811" s="16" t="s">
        <v>4</v>
      </c>
      <c r="K4811" s="16" t="s">
        <v>4</v>
      </c>
      <c r="L4811" s="19">
        <f>IF(Tabelle1[[#This Row],[Heizleistung (55°C)]]=0,Tabelle1[[#This Row],[Heizleistung (35°C)]],(Tabelle1[[#This Row],[Heizleistung (35°C)]]+Tabelle1[[#This Row],[Heizleistung (55°C)]])/2)</f>
        <v>12</v>
      </c>
      <c r="M4811" s="20">
        <f>IF(Tabelle1[[#This Row],[Etas 55°C]]=0,0,(Tabelle1[[#This Row],[Etas 35°C]]*0.8+Tabelle1[[#This Row],[Etas 55°C]]*0.2))*2.5</f>
        <v>4.0500000000000007</v>
      </c>
      <c r="N4811" s="21">
        <f>IF(-(Tabelle1[[#This Row],[80%/20% SCOP]]-5.5)/5.5=1,"n.a.",-(Tabelle1[[#This Row],[80%/20% SCOP]]-5.5)/5.5)</f>
        <v>0.2636363636363635</v>
      </c>
    </row>
    <row r="4812" spans="1:14" ht="20.100000000000001" customHeight="1" x14ac:dyDescent="0.25">
      <c r="A4812" s="24">
        <v>16010918</v>
      </c>
      <c r="B4812" s="15" t="s">
        <v>4814</v>
      </c>
      <c r="C4812" s="15" t="s">
        <v>4891</v>
      </c>
      <c r="D4812" s="16" t="s">
        <v>2</v>
      </c>
      <c r="E4812" s="17">
        <v>8</v>
      </c>
      <c r="F4812" s="18">
        <v>1.75</v>
      </c>
      <c r="G4812" s="17">
        <v>8</v>
      </c>
      <c r="H4812" s="18">
        <v>1.33</v>
      </c>
      <c r="I4812" s="16" t="s">
        <v>40</v>
      </c>
      <c r="J4812" s="16" t="s">
        <v>4</v>
      </c>
      <c r="K4812" s="16" t="s">
        <v>4</v>
      </c>
      <c r="L4812" s="19">
        <f>IF(Tabelle1[[#This Row],[Heizleistung (55°C)]]=0,Tabelle1[[#This Row],[Heizleistung (35°C)]],(Tabelle1[[#This Row],[Heizleistung (35°C)]]+Tabelle1[[#This Row],[Heizleistung (55°C)]])/2)</f>
        <v>8</v>
      </c>
      <c r="M4812" s="20">
        <f>IF(Tabelle1[[#This Row],[Etas 55°C]]=0,0,(Tabelle1[[#This Row],[Etas 35°C]]*0.8+Tabelle1[[#This Row],[Etas 55°C]]*0.2))*2.5</f>
        <v>4.165</v>
      </c>
      <c r="N4812" s="21">
        <f>IF(-(Tabelle1[[#This Row],[80%/20% SCOP]]-5.5)/5.5=1,"n.a.",-(Tabelle1[[#This Row],[80%/20% SCOP]]-5.5)/5.5)</f>
        <v>0.24272727272727271</v>
      </c>
    </row>
    <row r="4813" spans="1:14" ht="20.100000000000001" customHeight="1" x14ac:dyDescent="0.25">
      <c r="A4813" s="24">
        <v>16010896</v>
      </c>
      <c r="B4813" s="15" t="s">
        <v>4814</v>
      </c>
      <c r="C4813" s="15" t="s">
        <v>4892</v>
      </c>
      <c r="D4813" s="16" t="s">
        <v>2</v>
      </c>
      <c r="E4813" s="17">
        <v>7</v>
      </c>
      <c r="F4813" s="18">
        <v>1.95</v>
      </c>
      <c r="G4813" s="17">
        <v>7</v>
      </c>
      <c r="H4813" s="18">
        <v>1.42</v>
      </c>
      <c r="I4813" s="16" t="s">
        <v>3</v>
      </c>
      <c r="J4813" s="16" t="s">
        <v>4</v>
      </c>
      <c r="K4813" s="16" t="s">
        <v>4</v>
      </c>
      <c r="L4813" s="19">
        <f>IF(Tabelle1[[#This Row],[Heizleistung (55°C)]]=0,Tabelle1[[#This Row],[Heizleistung (35°C)]],(Tabelle1[[#This Row],[Heizleistung (35°C)]]+Tabelle1[[#This Row],[Heizleistung (55°C)]])/2)</f>
        <v>7</v>
      </c>
      <c r="M4813" s="20">
        <f>IF(Tabelle1[[#This Row],[Etas 55°C]]=0,0,(Tabelle1[[#This Row],[Etas 35°C]]*0.8+Tabelle1[[#This Row],[Etas 55°C]]*0.2))*2.5</f>
        <v>4.6100000000000003</v>
      </c>
      <c r="N4813" s="21">
        <f>IF(-(Tabelle1[[#This Row],[80%/20% SCOP]]-5.5)/5.5=1,"n.a.",-(Tabelle1[[#This Row],[80%/20% SCOP]]-5.5)/5.5)</f>
        <v>0.16181818181818175</v>
      </c>
    </row>
    <row r="4814" spans="1:14" ht="20.100000000000001" customHeight="1" x14ac:dyDescent="0.25">
      <c r="A4814" s="24">
        <v>16011250</v>
      </c>
      <c r="B4814" s="15" t="s">
        <v>4814</v>
      </c>
      <c r="C4814" s="15" t="s">
        <v>4893</v>
      </c>
      <c r="D4814" s="16" t="s">
        <v>2</v>
      </c>
      <c r="E4814" s="17">
        <v>7</v>
      </c>
      <c r="F4814" s="18">
        <v>1.93</v>
      </c>
      <c r="G4814" s="17">
        <v>7</v>
      </c>
      <c r="H4814" s="18">
        <v>1.42</v>
      </c>
      <c r="I4814" s="16" t="s">
        <v>40</v>
      </c>
      <c r="J4814" s="16" t="s">
        <v>4</v>
      </c>
      <c r="K4814" s="16" t="s">
        <v>4</v>
      </c>
      <c r="L4814" s="19">
        <f>IF(Tabelle1[[#This Row],[Heizleistung (55°C)]]=0,Tabelle1[[#This Row],[Heizleistung (35°C)]],(Tabelle1[[#This Row],[Heizleistung (35°C)]]+Tabelle1[[#This Row],[Heizleistung (55°C)]])/2)</f>
        <v>7</v>
      </c>
      <c r="M4814" s="20">
        <f>IF(Tabelle1[[#This Row],[Etas 55°C]]=0,0,(Tabelle1[[#This Row],[Etas 35°C]]*0.8+Tabelle1[[#This Row],[Etas 55°C]]*0.2))*2.5</f>
        <v>4.57</v>
      </c>
      <c r="N4814" s="21">
        <f>IF(-(Tabelle1[[#This Row],[80%/20% SCOP]]-5.5)/5.5=1,"n.a.",-(Tabelle1[[#This Row],[80%/20% SCOP]]-5.5)/5.5)</f>
        <v>0.16909090909090904</v>
      </c>
    </row>
    <row r="4815" spans="1:14" ht="20.100000000000001" customHeight="1" x14ac:dyDescent="0.25">
      <c r="A4815" s="24">
        <v>16001045</v>
      </c>
      <c r="B4815" s="15" t="s">
        <v>4814</v>
      </c>
      <c r="C4815" s="15" t="s">
        <v>4894</v>
      </c>
      <c r="D4815" s="16" t="s">
        <v>2</v>
      </c>
      <c r="E4815" s="17">
        <v>7</v>
      </c>
      <c r="F4815" s="18">
        <v>1.93</v>
      </c>
      <c r="G4815" s="17">
        <v>7</v>
      </c>
      <c r="H4815" s="18">
        <v>1.3</v>
      </c>
      <c r="I4815" s="16" t="s">
        <v>40</v>
      </c>
      <c r="J4815" s="16" t="s">
        <v>4</v>
      </c>
      <c r="K4815" s="16" t="s">
        <v>4</v>
      </c>
      <c r="L4815" s="19">
        <f>IF(Tabelle1[[#This Row],[Heizleistung (55°C)]]=0,Tabelle1[[#This Row],[Heizleistung (35°C)]],(Tabelle1[[#This Row],[Heizleistung (35°C)]]+Tabelle1[[#This Row],[Heizleistung (55°C)]])/2)</f>
        <v>7</v>
      </c>
      <c r="M4815" s="20">
        <f>IF(Tabelle1[[#This Row],[Etas 55°C]]=0,0,(Tabelle1[[#This Row],[Etas 35°C]]*0.8+Tabelle1[[#This Row],[Etas 55°C]]*0.2))*2.5</f>
        <v>4.51</v>
      </c>
      <c r="N4815" s="21">
        <f>IF(-(Tabelle1[[#This Row],[80%/20% SCOP]]-5.5)/5.5=1,"n.a.",-(Tabelle1[[#This Row],[80%/20% SCOP]]-5.5)/5.5)</f>
        <v>0.18000000000000005</v>
      </c>
    </row>
    <row r="4816" spans="1:14" ht="20.100000000000001" customHeight="1" x14ac:dyDescent="0.25">
      <c r="A4816" s="24">
        <v>16011120</v>
      </c>
      <c r="B4816" s="15" t="s">
        <v>4814</v>
      </c>
      <c r="C4816" s="15" t="s">
        <v>4895</v>
      </c>
      <c r="D4816" s="16" t="s">
        <v>2</v>
      </c>
      <c r="E4816" s="17">
        <v>52.2</v>
      </c>
      <c r="F4816" s="18">
        <v>1.528</v>
      </c>
      <c r="G4816" s="17"/>
      <c r="H4816" s="16"/>
      <c r="I4816" s="16" t="s">
        <v>40</v>
      </c>
      <c r="J4816" s="16" t="s">
        <v>15</v>
      </c>
      <c r="K4816" s="16" t="s">
        <v>15</v>
      </c>
      <c r="L4816" s="19">
        <f>IF(Tabelle1[[#This Row],[Heizleistung (55°C)]]=0,Tabelle1[[#This Row],[Heizleistung (35°C)]],(Tabelle1[[#This Row],[Heizleistung (35°C)]]+Tabelle1[[#This Row],[Heizleistung (55°C)]])/2)</f>
        <v>52.2</v>
      </c>
      <c r="M4816" s="20">
        <f>IF(Tabelle1[[#This Row],[Etas 55°C]]=0,0,(Tabelle1[[#This Row],[Etas 35°C]]*0.8+Tabelle1[[#This Row],[Etas 55°C]]*0.2))*2.5</f>
        <v>0</v>
      </c>
      <c r="N4816" s="21" t="str">
        <f>IF(-(Tabelle1[[#This Row],[80%/20% SCOP]]-5.5)/5.5=1,"n.a.",-(Tabelle1[[#This Row],[80%/20% SCOP]]-5.5)/5.5)</f>
        <v>n.a.</v>
      </c>
    </row>
    <row r="4817" spans="1:14" ht="20.100000000000001" customHeight="1" x14ac:dyDescent="0.25">
      <c r="A4817" s="24">
        <v>16001016</v>
      </c>
      <c r="B4817" s="15" t="s">
        <v>4814</v>
      </c>
      <c r="C4817" s="15" t="s">
        <v>4896</v>
      </c>
      <c r="D4817" s="16" t="s">
        <v>2</v>
      </c>
      <c r="E4817" s="17">
        <v>16</v>
      </c>
      <c r="F4817" s="18">
        <v>1.6</v>
      </c>
      <c r="G4817" s="17">
        <v>16</v>
      </c>
      <c r="H4817" s="18">
        <v>1.25</v>
      </c>
      <c r="I4817" s="16" t="s">
        <v>109</v>
      </c>
      <c r="J4817" s="16" t="s">
        <v>4</v>
      </c>
      <c r="K4817" s="16" t="s">
        <v>4</v>
      </c>
      <c r="L4817" s="19">
        <f>IF(Tabelle1[[#This Row],[Heizleistung (55°C)]]=0,Tabelle1[[#This Row],[Heizleistung (35°C)]],(Tabelle1[[#This Row],[Heizleistung (35°C)]]+Tabelle1[[#This Row],[Heizleistung (55°C)]])/2)</f>
        <v>16</v>
      </c>
      <c r="M4817" s="20">
        <f>IF(Tabelle1[[#This Row],[Etas 55°C]]=0,0,(Tabelle1[[#This Row],[Etas 35°C]]*0.8+Tabelle1[[#This Row],[Etas 55°C]]*0.2))*2.5</f>
        <v>3.8250000000000006</v>
      </c>
      <c r="N4817" s="21">
        <f>IF(-(Tabelle1[[#This Row],[80%/20% SCOP]]-5.5)/5.5=1,"n.a.",-(Tabelle1[[#This Row],[80%/20% SCOP]]-5.5)/5.5)</f>
        <v>0.30454545454545445</v>
      </c>
    </row>
    <row r="4818" spans="1:14" ht="20.100000000000001" customHeight="1" x14ac:dyDescent="0.25">
      <c r="A4818" s="24">
        <v>16010872</v>
      </c>
      <c r="B4818" s="15" t="s">
        <v>4814</v>
      </c>
      <c r="C4818" s="15" t="s">
        <v>4897</v>
      </c>
      <c r="D4818" s="16" t="s">
        <v>2</v>
      </c>
      <c r="E4818" s="17">
        <v>4</v>
      </c>
      <c r="F4818" s="18">
        <v>2</v>
      </c>
      <c r="G4818" s="17">
        <v>3</v>
      </c>
      <c r="H4818" s="18">
        <v>1.36</v>
      </c>
      <c r="I4818" s="16" t="s">
        <v>40</v>
      </c>
      <c r="J4818" s="16" t="s">
        <v>4</v>
      </c>
      <c r="K4818" s="16" t="s">
        <v>4</v>
      </c>
      <c r="L4818" s="19">
        <f>IF(Tabelle1[[#This Row],[Heizleistung (55°C)]]=0,Tabelle1[[#This Row],[Heizleistung (35°C)]],(Tabelle1[[#This Row],[Heizleistung (35°C)]]+Tabelle1[[#This Row],[Heizleistung (55°C)]])/2)</f>
        <v>3.5</v>
      </c>
      <c r="M4818" s="20">
        <f>IF(Tabelle1[[#This Row],[Etas 55°C]]=0,0,(Tabelle1[[#This Row],[Etas 35°C]]*0.8+Tabelle1[[#This Row],[Etas 55°C]]*0.2))*2.5</f>
        <v>4.6800000000000006</v>
      </c>
      <c r="N4818" s="21">
        <f>IF(-(Tabelle1[[#This Row],[80%/20% SCOP]]-5.5)/5.5=1,"n.a.",-(Tabelle1[[#This Row],[80%/20% SCOP]]-5.5)/5.5)</f>
        <v>0.14909090909090897</v>
      </c>
    </row>
    <row r="4819" spans="1:14" ht="20.100000000000001" customHeight="1" x14ac:dyDescent="0.25">
      <c r="A4819" s="24">
        <v>16011084</v>
      </c>
      <c r="B4819" s="15" t="s">
        <v>4814</v>
      </c>
      <c r="C4819" s="15" t="s">
        <v>4898</v>
      </c>
      <c r="D4819" s="16" t="s">
        <v>2</v>
      </c>
      <c r="E4819" s="17">
        <v>158</v>
      </c>
      <c r="F4819" s="18">
        <v>1.62</v>
      </c>
      <c r="G4819" s="17"/>
      <c r="H4819" s="16"/>
      <c r="I4819" s="16" t="s">
        <v>40</v>
      </c>
      <c r="J4819" s="16" t="s">
        <v>15</v>
      </c>
      <c r="K4819" s="16" t="s">
        <v>15</v>
      </c>
      <c r="L4819" s="19">
        <f>IF(Tabelle1[[#This Row],[Heizleistung (55°C)]]=0,Tabelle1[[#This Row],[Heizleistung (35°C)]],(Tabelle1[[#This Row],[Heizleistung (35°C)]]+Tabelle1[[#This Row],[Heizleistung (55°C)]])/2)</f>
        <v>158</v>
      </c>
      <c r="M4819" s="20">
        <f>IF(Tabelle1[[#This Row],[Etas 55°C]]=0,0,(Tabelle1[[#This Row],[Etas 35°C]]*0.8+Tabelle1[[#This Row],[Etas 55°C]]*0.2))*2.5</f>
        <v>0</v>
      </c>
      <c r="N4819" s="21" t="str">
        <f>IF(-(Tabelle1[[#This Row],[80%/20% SCOP]]-5.5)/5.5=1,"n.a.",-(Tabelle1[[#This Row],[80%/20% SCOP]]-5.5)/5.5)</f>
        <v>n.a.</v>
      </c>
    </row>
    <row r="4820" spans="1:14" ht="20.100000000000001" customHeight="1" x14ac:dyDescent="0.25">
      <c r="A4820" s="24">
        <v>16011502</v>
      </c>
      <c r="B4820" s="15" t="s">
        <v>4814</v>
      </c>
      <c r="C4820" s="15" t="s">
        <v>4899</v>
      </c>
      <c r="D4820" s="16" t="s">
        <v>2</v>
      </c>
      <c r="E4820" s="17">
        <v>9</v>
      </c>
      <c r="F4820" s="18">
        <v>1.95</v>
      </c>
      <c r="G4820" s="17">
        <v>9</v>
      </c>
      <c r="H4820" s="18">
        <v>1.4</v>
      </c>
      <c r="I4820" s="16" t="s">
        <v>40</v>
      </c>
      <c r="J4820" s="16" t="s">
        <v>15</v>
      </c>
      <c r="K4820" s="16" t="s">
        <v>4</v>
      </c>
      <c r="L4820" s="19">
        <f>IF(Tabelle1[[#This Row],[Heizleistung (55°C)]]=0,Tabelle1[[#This Row],[Heizleistung (35°C)]],(Tabelle1[[#This Row],[Heizleistung (35°C)]]+Tabelle1[[#This Row],[Heizleistung (55°C)]])/2)</f>
        <v>9</v>
      </c>
      <c r="M4820" s="20">
        <f>IF(Tabelle1[[#This Row],[Etas 55°C]]=0,0,(Tabelle1[[#This Row],[Etas 35°C]]*0.8+Tabelle1[[#This Row],[Etas 55°C]]*0.2))*2.5</f>
        <v>4.6000000000000005</v>
      </c>
      <c r="N4820" s="21">
        <f>IF(-(Tabelle1[[#This Row],[80%/20% SCOP]]-5.5)/5.5=1,"n.a.",-(Tabelle1[[#This Row],[80%/20% SCOP]]-5.5)/5.5)</f>
        <v>0.16363636363636355</v>
      </c>
    </row>
    <row r="4821" spans="1:14" ht="20.100000000000001" customHeight="1" x14ac:dyDescent="0.25">
      <c r="A4821" s="24">
        <v>16011080</v>
      </c>
      <c r="B4821" s="15" t="s">
        <v>4814</v>
      </c>
      <c r="C4821" s="15" t="s">
        <v>4900</v>
      </c>
      <c r="D4821" s="16" t="s">
        <v>2</v>
      </c>
      <c r="E4821" s="17">
        <v>86.2</v>
      </c>
      <c r="F4821" s="18">
        <v>1.57</v>
      </c>
      <c r="G4821" s="17"/>
      <c r="H4821" s="16"/>
      <c r="I4821" s="16" t="s">
        <v>40</v>
      </c>
      <c r="J4821" s="16" t="s">
        <v>15</v>
      </c>
      <c r="K4821" s="16" t="s">
        <v>15</v>
      </c>
      <c r="L4821" s="19">
        <f>IF(Tabelle1[[#This Row],[Heizleistung (55°C)]]=0,Tabelle1[[#This Row],[Heizleistung (35°C)]],(Tabelle1[[#This Row],[Heizleistung (35°C)]]+Tabelle1[[#This Row],[Heizleistung (55°C)]])/2)</f>
        <v>86.2</v>
      </c>
      <c r="M4821" s="20">
        <f>IF(Tabelle1[[#This Row],[Etas 55°C]]=0,0,(Tabelle1[[#This Row],[Etas 35°C]]*0.8+Tabelle1[[#This Row],[Etas 55°C]]*0.2))*2.5</f>
        <v>0</v>
      </c>
      <c r="N4821" s="21" t="str">
        <f>IF(-(Tabelle1[[#This Row],[80%/20% SCOP]]-5.5)/5.5=1,"n.a.",-(Tabelle1[[#This Row],[80%/20% SCOP]]-5.5)/5.5)</f>
        <v>n.a.</v>
      </c>
    </row>
    <row r="4822" spans="1:14" ht="20.100000000000001" customHeight="1" x14ac:dyDescent="0.25">
      <c r="A4822" s="24">
        <v>16010866</v>
      </c>
      <c r="B4822" s="15" t="s">
        <v>4814</v>
      </c>
      <c r="C4822" s="15" t="s">
        <v>4901</v>
      </c>
      <c r="D4822" s="16" t="s">
        <v>2</v>
      </c>
      <c r="E4822" s="17">
        <v>7</v>
      </c>
      <c r="F4822" s="18">
        <v>1.93</v>
      </c>
      <c r="G4822" s="17">
        <v>7</v>
      </c>
      <c r="H4822" s="18">
        <v>1.42</v>
      </c>
      <c r="I4822" s="16" t="s">
        <v>40</v>
      </c>
      <c r="J4822" s="16" t="s">
        <v>4</v>
      </c>
      <c r="K4822" s="16" t="s">
        <v>4</v>
      </c>
      <c r="L4822" s="19">
        <f>IF(Tabelle1[[#This Row],[Heizleistung (55°C)]]=0,Tabelle1[[#This Row],[Heizleistung (35°C)]],(Tabelle1[[#This Row],[Heizleistung (35°C)]]+Tabelle1[[#This Row],[Heizleistung (55°C)]])/2)</f>
        <v>7</v>
      </c>
      <c r="M4822" s="20">
        <f>IF(Tabelle1[[#This Row],[Etas 55°C]]=0,0,(Tabelle1[[#This Row],[Etas 35°C]]*0.8+Tabelle1[[#This Row],[Etas 55°C]]*0.2))*2.5</f>
        <v>4.57</v>
      </c>
      <c r="N4822" s="21">
        <f>IF(-(Tabelle1[[#This Row],[80%/20% SCOP]]-5.5)/5.5=1,"n.a.",-(Tabelle1[[#This Row],[80%/20% SCOP]]-5.5)/5.5)</f>
        <v>0.16909090909090904</v>
      </c>
    </row>
    <row r="4823" spans="1:14" ht="20.100000000000001" customHeight="1" x14ac:dyDescent="0.25">
      <c r="A4823" s="24">
        <v>16001024</v>
      </c>
      <c r="B4823" s="15" t="s">
        <v>4814</v>
      </c>
      <c r="C4823" s="15" t="s">
        <v>4902</v>
      </c>
      <c r="D4823" s="16" t="s">
        <v>2</v>
      </c>
      <c r="E4823" s="17">
        <v>12</v>
      </c>
      <c r="F4823" s="18">
        <v>1.9</v>
      </c>
      <c r="G4823" s="17">
        <v>13</v>
      </c>
      <c r="H4823" s="18">
        <v>1.3</v>
      </c>
      <c r="I4823" s="16" t="s">
        <v>109</v>
      </c>
      <c r="J4823" s="16" t="s">
        <v>4</v>
      </c>
      <c r="K4823" s="16" t="s">
        <v>4</v>
      </c>
      <c r="L4823" s="19">
        <f>IF(Tabelle1[[#This Row],[Heizleistung (55°C)]]=0,Tabelle1[[#This Row],[Heizleistung (35°C)]],(Tabelle1[[#This Row],[Heizleistung (35°C)]]+Tabelle1[[#This Row],[Heizleistung (55°C)]])/2)</f>
        <v>12.5</v>
      </c>
      <c r="M4823" s="20">
        <f>IF(Tabelle1[[#This Row],[Etas 55°C]]=0,0,(Tabelle1[[#This Row],[Etas 35°C]]*0.8+Tabelle1[[#This Row],[Etas 55°C]]*0.2))*2.5</f>
        <v>4.45</v>
      </c>
      <c r="N4823" s="21">
        <f>IF(-(Tabelle1[[#This Row],[80%/20% SCOP]]-5.5)/5.5=1,"n.a.",-(Tabelle1[[#This Row],[80%/20% SCOP]]-5.5)/5.5)</f>
        <v>0.19090909090909089</v>
      </c>
    </row>
    <row r="4824" spans="1:14" ht="20.100000000000001" customHeight="1" x14ac:dyDescent="0.25">
      <c r="A4824" s="24">
        <v>16017418</v>
      </c>
      <c r="B4824" s="15" t="s">
        <v>4814</v>
      </c>
      <c r="C4824" s="15" t="s">
        <v>4903</v>
      </c>
      <c r="D4824" s="16" t="s">
        <v>2</v>
      </c>
      <c r="E4824" s="17">
        <v>294</v>
      </c>
      <c r="F4824" s="18">
        <v>1.4970000000000001</v>
      </c>
      <c r="G4824" s="17"/>
      <c r="H4824" s="16"/>
      <c r="I4824" s="16" t="s">
        <v>40</v>
      </c>
      <c r="J4824" s="16" t="s">
        <v>15</v>
      </c>
      <c r="K4824" s="16" t="s">
        <v>15</v>
      </c>
      <c r="L4824" s="19">
        <f>IF(Tabelle1[[#This Row],[Heizleistung (55°C)]]=0,Tabelle1[[#This Row],[Heizleistung (35°C)]],(Tabelle1[[#This Row],[Heizleistung (35°C)]]+Tabelle1[[#This Row],[Heizleistung (55°C)]])/2)</f>
        <v>294</v>
      </c>
      <c r="M4824" s="20">
        <f>IF(Tabelle1[[#This Row],[Etas 55°C]]=0,0,(Tabelle1[[#This Row],[Etas 35°C]]*0.8+Tabelle1[[#This Row],[Etas 55°C]]*0.2))*2.5</f>
        <v>0</v>
      </c>
      <c r="N4824" s="21" t="str">
        <f>IF(-(Tabelle1[[#This Row],[80%/20% SCOP]]-5.5)/5.5=1,"n.a.",-(Tabelle1[[#This Row],[80%/20% SCOP]]-5.5)/5.5)</f>
        <v>n.a.</v>
      </c>
    </row>
    <row r="4825" spans="1:14" ht="20.100000000000001" customHeight="1" x14ac:dyDescent="0.25">
      <c r="A4825" s="24">
        <v>16001055</v>
      </c>
      <c r="B4825" s="15" t="s">
        <v>4814</v>
      </c>
      <c r="C4825" s="15" t="s">
        <v>4904</v>
      </c>
      <c r="D4825" s="16" t="s">
        <v>2</v>
      </c>
      <c r="E4825" s="17">
        <v>9</v>
      </c>
      <c r="F4825" s="18">
        <v>1.95</v>
      </c>
      <c r="G4825" s="17">
        <v>9</v>
      </c>
      <c r="H4825" s="18">
        <v>1.4</v>
      </c>
      <c r="I4825" s="16" t="s">
        <v>40</v>
      </c>
      <c r="J4825" s="16" t="s">
        <v>4</v>
      </c>
      <c r="K4825" s="16" t="s">
        <v>4</v>
      </c>
      <c r="L4825" s="19">
        <f>IF(Tabelle1[[#This Row],[Heizleistung (55°C)]]=0,Tabelle1[[#This Row],[Heizleistung (35°C)]],(Tabelle1[[#This Row],[Heizleistung (35°C)]]+Tabelle1[[#This Row],[Heizleistung (55°C)]])/2)</f>
        <v>9</v>
      </c>
      <c r="M4825" s="20">
        <f>IF(Tabelle1[[#This Row],[Etas 55°C]]=0,0,(Tabelle1[[#This Row],[Etas 35°C]]*0.8+Tabelle1[[#This Row],[Etas 55°C]]*0.2))*2.5</f>
        <v>4.6000000000000005</v>
      </c>
      <c r="N4825" s="21">
        <f>IF(-(Tabelle1[[#This Row],[80%/20% SCOP]]-5.5)/5.5=1,"n.a.",-(Tabelle1[[#This Row],[80%/20% SCOP]]-5.5)/5.5)</f>
        <v>0.16363636363636355</v>
      </c>
    </row>
    <row r="4826" spans="1:14" ht="20.100000000000001" customHeight="1" x14ac:dyDescent="0.25">
      <c r="A4826" s="24">
        <v>16015311</v>
      </c>
      <c r="B4826" s="15" t="s">
        <v>4814</v>
      </c>
      <c r="C4826" s="15" t="s">
        <v>4905</v>
      </c>
      <c r="D4826" s="16" t="s">
        <v>2</v>
      </c>
      <c r="E4826" s="17">
        <v>12</v>
      </c>
      <c r="F4826" s="18">
        <v>1.86</v>
      </c>
      <c r="G4826" s="17">
        <v>12</v>
      </c>
      <c r="H4826" s="18">
        <v>1.43</v>
      </c>
      <c r="I4826" s="16" t="s">
        <v>3</v>
      </c>
      <c r="J4826" s="16" t="s">
        <v>15</v>
      </c>
      <c r="K4826" s="16" t="s">
        <v>4</v>
      </c>
      <c r="L4826" s="19">
        <f>IF(Tabelle1[[#This Row],[Heizleistung (55°C)]]=0,Tabelle1[[#This Row],[Heizleistung (35°C)]],(Tabelle1[[#This Row],[Heizleistung (35°C)]]+Tabelle1[[#This Row],[Heizleistung (55°C)]])/2)</f>
        <v>12</v>
      </c>
      <c r="M4826" s="20">
        <f>IF(Tabelle1[[#This Row],[Etas 55°C]]=0,0,(Tabelle1[[#This Row],[Etas 35°C]]*0.8+Tabelle1[[#This Row],[Etas 55°C]]*0.2))*2.5</f>
        <v>4.4350000000000005</v>
      </c>
      <c r="N4826" s="21">
        <f>IF(-(Tabelle1[[#This Row],[80%/20% SCOP]]-5.5)/5.5=1,"n.a.",-(Tabelle1[[#This Row],[80%/20% SCOP]]-5.5)/5.5)</f>
        <v>0.19363636363636355</v>
      </c>
    </row>
    <row r="4827" spans="1:14" ht="20.100000000000001" customHeight="1" x14ac:dyDescent="0.25">
      <c r="A4827" s="24">
        <v>16018518</v>
      </c>
      <c r="B4827" s="15" t="s">
        <v>4814</v>
      </c>
      <c r="C4827" s="15" t="s">
        <v>4906</v>
      </c>
      <c r="D4827" s="16" t="s">
        <v>2</v>
      </c>
      <c r="E4827" s="17">
        <v>16</v>
      </c>
      <c r="F4827" s="18">
        <v>1.76</v>
      </c>
      <c r="G4827" s="17">
        <v>14.7</v>
      </c>
      <c r="H4827" s="18">
        <v>1.33</v>
      </c>
      <c r="I4827" s="16" t="s">
        <v>40</v>
      </c>
      <c r="J4827" s="16" t="s">
        <v>4</v>
      </c>
      <c r="K4827" s="16" t="s">
        <v>4</v>
      </c>
      <c r="L4827" s="19">
        <f>IF(Tabelle1[[#This Row],[Heizleistung (55°C)]]=0,Tabelle1[[#This Row],[Heizleistung (35°C)]],(Tabelle1[[#This Row],[Heizleistung (35°C)]]+Tabelle1[[#This Row],[Heizleistung (55°C)]])/2)</f>
        <v>15.35</v>
      </c>
      <c r="M4827" s="20">
        <f>IF(Tabelle1[[#This Row],[Etas 55°C]]=0,0,(Tabelle1[[#This Row],[Etas 35°C]]*0.8+Tabelle1[[#This Row],[Etas 55°C]]*0.2))*2.5</f>
        <v>4.1850000000000005</v>
      </c>
      <c r="N4827" s="21">
        <f>IF(-(Tabelle1[[#This Row],[80%/20% SCOP]]-5.5)/5.5=1,"n.a.",-(Tabelle1[[#This Row],[80%/20% SCOP]]-5.5)/5.5)</f>
        <v>0.23909090909090899</v>
      </c>
    </row>
    <row r="4828" spans="1:14" ht="20.100000000000001" customHeight="1" x14ac:dyDescent="0.25">
      <c r="A4828" s="24">
        <v>16015303</v>
      </c>
      <c r="B4828" s="15" t="s">
        <v>4814</v>
      </c>
      <c r="C4828" s="15" t="s">
        <v>4907</v>
      </c>
      <c r="D4828" s="16" t="s">
        <v>2</v>
      </c>
      <c r="E4828" s="17">
        <v>13</v>
      </c>
      <c r="F4828" s="18">
        <v>1.76</v>
      </c>
      <c r="G4828" s="17">
        <v>16</v>
      </c>
      <c r="H4828" s="18">
        <v>1.29</v>
      </c>
      <c r="I4828" s="16" t="s">
        <v>40</v>
      </c>
      <c r="J4828" s="16" t="s">
        <v>15</v>
      </c>
      <c r="K4828" s="16" t="s">
        <v>4</v>
      </c>
      <c r="L4828" s="19">
        <f>IF(Tabelle1[[#This Row],[Heizleistung (55°C)]]=0,Tabelle1[[#This Row],[Heizleistung (35°C)]],(Tabelle1[[#This Row],[Heizleistung (35°C)]]+Tabelle1[[#This Row],[Heizleistung (55°C)]])/2)</f>
        <v>14.5</v>
      </c>
      <c r="M4828" s="20">
        <f>IF(Tabelle1[[#This Row],[Etas 55°C]]=0,0,(Tabelle1[[#This Row],[Etas 35°C]]*0.8+Tabelle1[[#This Row],[Etas 55°C]]*0.2))*2.5</f>
        <v>4.165</v>
      </c>
      <c r="N4828" s="21">
        <f>IF(-(Tabelle1[[#This Row],[80%/20% SCOP]]-5.5)/5.5=1,"n.a.",-(Tabelle1[[#This Row],[80%/20% SCOP]]-5.5)/5.5)</f>
        <v>0.24272727272727271</v>
      </c>
    </row>
    <row r="4829" spans="1:14" ht="20.100000000000001" customHeight="1" x14ac:dyDescent="0.25">
      <c r="A4829" s="24">
        <v>16011503</v>
      </c>
      <c r="B4829" s="15" t="s">
        <v>4814</v>
      </c>
      <c r="C4829" s="15" t="s">
        <v>4908</v>
      </c>
      <c r="D4829" s="16" t="s">
        <v>2</v>
      </c>
      <c r="E4829" s="17">
        <v>12</v>
      </c>
      <c r="F4829" s="18">
        <v>1.8</v>
      </c>
      <c r="G4829" s="17">
        <v>12</v>
      </c>
      <c r="H4829" s="18">
        <v>1.35</v>
      </c>
      <c r="I4829" s="16" t="s">
        <v>40</v>
      </c>
      <c r="J4829" s="16" t="s">
        <v>15</v>
      </c>
      <c r="K4829" s="16" t="s">
        <v>4</v>
      </c>
      <c r="L4829" s="19">
        <f>IF(Tabelle1[[#This Row],[Heizleistung (55°C)]]=0,Tabelle1[[#This Row],[Heizleistung (35°C)]],(Tabelle1[[#This Row],[Heizleistung (35°C)]]+Tabelle1[[#This Row],[Heizleistung (55°C)]])/2)</f>
        <v>12</v>
      </c>
      <c r="M4829" s="20">
        <f>IF(Tabelle1[[#This Row],[Etas 55°C]]=0,0,(Tabelle1[[#This Row],[Etas 35°C]]*0.8+Tabelle1[[#This Row],[Etas 55°C]]*0.2))*2.5</f>
        <v>4.2750000000000004</v>
      </c>
      <c r="N4829" s="21">
        <f>IF(-(Tabelle1[[#This Row],[80%/20% SCOP]]-5.5)/5.5=1,"n.a.",-(Tabelle1[[#This Row],[80%/20% SCOP]]-5.5)/5.5)</f>
        <v>0.22272727272727266</v>
      </c>
    </row>
    <row r="4830" spans="1:14" ht="20.100000000000001" customHeight="1" x14ac:dyDescent="0.25">
      <c r="A4830" s="24">
        <v>16011497</v>
      </c>
      <c r="B4830" s="15" t="s">
        <v>4814</v>
      </c>
      <c r="C4830" s="15" t="s">
        <v>4909</v>
      </c>
      <c r="D4830" s="16" t="s">
        <v>2</v>
      </c>
      <c r="E4830" s="17">
        <v>9</v>
      </c>
      <c r="F4830" s="18">
        <v>1.95</v>
      </c>
      <c r="G4830" s="17">
        <v>9</v>
      </c>
      <c r="H4830" s="18">
        <v>1.4</v>
      </c>
      <c r="I4830" s="16" t="s">
        <v>40</v>
      </c>
      <c r="J4830" s="16" t="s">
        <v>15</v>
      </c>
      <c r="K4830" s="16" t="s">
        <v>4</v>
      </c>
      <c r="L4830" s="19">
        <f>IF(Tabelle1[[#This Row],[Heizleistung (55°C)]]=0,Tabelle1[[#This Row],[Heizleistung (35°C)]],(Tabelle1[[#This Row],[Heizleistung (35°C)]]+Tabelle1[[#This Row],[Heizleistung (55°C)]])/2)</f>
        <v>9</v>
      </c>
      <c r="M4830" s="20">
        <f>IF(Tabelle1[[#This Row],[Etas 55°C]]=0,0,(Tabelle1[[#This Row],[Etas 35°C]]*0.8+Tabelle1[[#This Row],[Etas 55°C]]*0.2))*2.5</f>
        <v>4.6000000000000005</v>
      </c>
      <c r="N4830" s="21">
        <f>IF(-(Tabelle1[[#This Row],[80%/20% SCOP]]-5.5)/5.5=1,"n.a.",-(Tabelle1[[#This Row],[80%/20% SCOP]]-5.5)/5.5)</f>
        <v>0.16363636363636355</v>
      </c>
    </row>
    <row r="4831" spans="1:14" ht="20.100000000000001" customHeight="1" x14ac:dyDescent="0.25">
      <c r="A4831" s="24">
        <v>16010864</v>
      </c>
      <c r="B4831" s="15" t="s">
        <v>4814</v>
      </c>
      <c r="C4831" s="15" t="s">
        <v>4910</v>
      </c>
      <c r="D4831" s="16" t="s">
        <v>2</v>
      </c>
      <c r="E4831" s="17">
        <v>4</v>
      </c>
      <c r="F4831" s="18">
        <v>2</v>
      </c>
      <c r="G4831" s="17">
        <v>3</v>
      </c>
      <c r="H4831" s="18">
        <v>1.36</v>
      </c>
      <c r="I4831" s="16" t="s">
        <v>40</v>
      </c>
      <c r="J4831" s="16" t="s">
        <v>4</v>
      </c>
      <c r="K4831" s="16" t="s">
        <v>4</v>
      </c>
      <c r="L4831" s="19">
        <f>IF(Tabelle1[[#This Row],[Heizleistung (55°C)]]=0,Tabelle1[[#This Row],[Heizleistung (35°C)]],(Tabelle1[[#This Row],[Heizleistung (35°C)]]+Tabelle1[[#This Row],[Heizleistung (55°C)]])/2)</f>
        <v>3.5</v>
      </c>
      <c r="M4831" s="20">
        <f>IF(Tabelle1[[#This Row],[Etas 55°C]]=0,0,(Tabelle1[[#This Row],[Etas 35°C]]*0.8+Tabelle1[[#This Row],[Etas 55°C]]*0.2))*2.5</f>
        <v>4.6800000000000006</v>
      </c>
      <c r="N4831" s="21">
        <f>IF(-(Tabelle1[[#This Row],[80%/20% SCOP]]-5.5)/5.5=1,"n.a.",-(Tabelle1[[#This Row],[80%/20% SCOP]]-5.5)/5.5)</f>
        <v>0.14909090909090897</v>
      </c>
    </row>
    <row r="4832" spans="1:14" ht="20.100000000000001" customHeight="1" x14ac:dyDescent="0.25">
      <c r="A4832" s="24">
        <v>16017417</v>
      </c>
      <c r="B4832" s="15" t="s">
        <v>4814</v>
      </c>
      <c r="C4832" s="15" t="s">
        <v>4911</v>
      </c>
      <c r="D4832" s="16" t="s">
        <v>2</v>
      </c>
      <c r="E4832" s="17">
        <v>227</v>
      </c>
      <c r="F4832" s="18">
        <v>1.5129999999999999</v>
      </c>
      <c r="G4832" s="17"/>
      <c r="H4832" s="16"/>
      <c r="I4832" s="16" t="s">
        <v>40</v>
      </c>
      <c r="J4832" s="16" t="s">
        <v>15</v>
      </c>
      <c r="K4832" s="16" t="s">
        <v>15</v>
      </c>
      <c r="L4832" s="19">
        <f>IF(Tabelle1[[#This Row],[Heizleistung (55°C)]]=0,Tabelle1[[#This Row],[Heizleistung (35°C)]],(Tabelle1[[#This Row],[Heizleistung (35°C)]]+Tabelle1[[#This Row],[Heizleistung (55°C)]])/2)</f>
        <v>227</v>
      </c>
      <c r="M4832" s="20">
        <f>IF(Tabelle1[[#This Row],[Etas 55°C]]=0,0,(Tabelle1[[#This Row],[Etas 35°C]]*0.8+Tabelle1[[#This Row],[Etas 55°C]]*0.2))*2.5</f>
        <v>0</v>
      </c>
      <c r="N4832" s="21" t="str">
        <f>IF(-(Tabelle1[[#This Row],[80%/20% SCOP]]-5.5)/5.5=1,"n.a.",-(Tabelle1[[#This Row],[80%/20% SCOP]]-5.5)/5.5)</f>
        <v>n.a.</v>
      </c>
    </row>
    <row r="4833" spans="1:14" ht="20.100000000000001" customHeight="1" x14ac:dyDescent="0.25">
      <c r="A4833" s="24">
        <v>16001027</v>
      </c>
      <c r="B4833" s="15" t="s">
        <v>4814</v>
      </c>
      <c r="C4833" s="15" t="s">
        <v>4912</v>
      </c>
      <c r="D4833" s="16" t="s">
        <v>2</v>
      </c>
      <c r="E4833" s="17">
        <v>16</v>
      </c>
      <c r="F4833" s="18">
        <v>1.6</v>
      </c>
      <c r="G4833" s="17">
        <v>16</v>
      </c>
      <c r="H4833" s="18">
        <v>1.25</v>
      </c>
      <c r="I4833" s="16" t="s">
        <v>109</v>
      </c>
      <c r="J4833" s="16" t="s">
        <v>4</v>
      </c>
      <c r="K4833" s="16" t="s">
        <v>4</v>
      </c>
      <c r="L4833" s="19">
        <f>IF(Tabelle1[[#This Row],[Heizleistung (55°C)]]=0,Tabelle1[[#This Row],[Heizleistung (35°C)]],(Tabelle1[[#This Row],[Heizleistung (35°C)]]+Tabelle1[[#This Row],[Heizleistung (55°C)]])/2)</f>
        <v>16</v>
      </c>
      <c r="M4833" s="20">
        <f>IF(Tabelle1[[#This Row],[Etas 55°C]]=0,0,(Tabelle1[[#This Row],[Etas 35°C]]*0.8+Tabelle1[[#This Row],[Etas 55°C]]*0.2))*2.5</f>
        <v>3.8250000000000006</v>
      </c>
      <c r="N4833" s="21">
        <f>IF(-(Tabelle1[[#This Row],[80%/20% SCOP]]-5.5)/5.5=1,"n.a.",-(Tabelle1[[#This Row],[80%/20% SCOP]]-5.5)/5.5)</f>
        <v>0.30454545454545445</v>
      </c>
    </row>
    <row r="4834" spans="1:14" ht="20.100000000000001" customHeight="1" x14ac:dyDescent="0.25">
      <c r="A4834" s="24">
        <v>16018638</v>
      </c>
      <c r="B4834" s="15" t="s">
        <v>4814</v>
      </c>
      <c r="C4834" s="15" t="s">
        <v>4913</v>
      </c>
      <c r="D4834" s="16" t="s">
        <v>2</v>
      </c>
      <c r="E4834" s="17">
        <v>13</v>
      </c>
      <c r="F4834" s="18">
        <v>1.75</v>
      </c>
      <c r="G4834" s="17">
        <v>13</v>
      </c>
      <c r="H4834" s="18">
        <v>1.25</v>
      </c>
      <c r="I4834" s="16" t="s">
        <v>40</v>
      </c>
      <c r="J4834" s="16" t="s">
        <v>4</v>
      </c>
      <c r="K4834" s="16" t="s">
        <v>4</v>
      </c>
      <c r="L4834" s="19">
        <f>IF(Tabelle1[[#This Row],[Heizleistung (55°C)]]=0,Tabelle1[[#This Row],[Heizleistung (35°C)]],(Tabelle1[[#This Row],[Heizleistung (35°C)]]+Tabelle1[[#This Row],[Heizleistung (55°C)]])/2)</f>
        <v>13</v>
      </c>
      <c r="M4834" s="20">
        <f>IF(Tabelle1[[#This Row],[Etas 55°C]]=0,0,(Tabelle1[[#This Row],[Etas 35°C]]*0.8+Tabelle1[[#This Row],[Etas 55°C]]*0.2))*2.5</f>
        <v>4.125</v>
      </c>
      <c r="N4834" s="21">
        <f>IF(-(Tabelle1[[#This Row],[80%/20% SCOP]]-5.5)/5.5=1,"n.a.",-(Tabelle1[[#This Row],[80%/20% SCOP]]-5.5)/5.5)</f>
        <v>0.25</v>
      </c>
    </row>
    <row r="4835" spans="1:14" ht="20.100000000000001" customHeight="1" x14ac:dyDescent="0.25">
      <c r="A4835" s="24">
        <v>16011090</v>
      </c>
      <c r="B4835" s="15" t="s">
        <v>4814</v>
      </c>
      <c r="C4835" s="15" t="s">
        <v>4914</v>
      </c>
      <c r="D4835" s="16" t="s">
        <v>2</v>
      </c>
      <c r="E4835" s="17">
        <v>105</v>
      </c>
      <c r="F4835" s="18">
        <v>1.56</v>
      </c>
      <c r="G4835" s="17"/>
      <c r="H4835" s="16"/>
      <c r="I4835" s="16" t="s">
        <v>40</v>
      </c>
      <c r="J4835" s="16" t="s">
        <v>15</v>
      </c>
      <c r="K4835" s="16" t="s">
        <v>15</v>
      </c>
      <c r="L4835" s="19">
        <f>IF(Tabelle1[[#This Row],[Heizleistung (55°C)]]=0,Tabelle1[[#This Row],[Heizleistung (35°C)]],(Tabelle1[[#This Row],[Heizleistung (35°C)]]+Tabelle1[[#This Row],[Heizleistung (55°C)]])/2)</f>
        <v>105</v>
      </c>
      <c r="M4835" s="20">
        <f>IF(Tabelle1[[#This Row],[Etas 55°C]]=0,0,(Tabelle1[[#This Row],[Etas 35°C]]*0.8+Tabelle1[[#This Row],[Etas 55°C]]*0.2))*2.5</f>
        <v>0</v>
      </c>
      <c r="N4835" s="21" t="str">
        <f>IF(-(Tabelle1[[#This Row],[80%/20% SCOP]]-5.5)/5.5=1,"n.a.",-(Tabelle1[[#This Row],[80%/20% SCOP]]-5.5)/5.5)</f>
        <v>n.a.</v>
      </c>
    </row>
    <row r="4836" spans="1:14" ht="20.100000000000001" customHeight="1" x14ac:dyDescent="0.25">
      <c r="A4836" s="24">
        <v>16016481</v>
      </c>
      <c r="B4836" s="15" t="s">
        <v>4814</v>
      </c>
      <c r="C4836" s="15" t="s">
        <v>4915</v>
      </c>
      <c r="D4836" s="16" t="s">
        <v>2</v>
      </c>
      <c r="E4836" s="17">
        <v>25</v>
      </c>
      <c r="F4836" s="18">
        <v>1.67</v>
      </c>
      <c r="G4836" s="17">
        <v>25</v>
      </c>
      <c r="H4836" s="18">
        <v>1.4</v>
      </c>
      <c r="I4836" s="16" t="s">
        <v>3</v>
      </c>
      <c r="J4836" s="16" t="s">
        <v>4</v>
      </c>
      <c r="K4836" s="16" t="s">
        <v>4</v>
      </c>
      <c r="L4836" s="19">
        <f>IF(Tabelle1[[#This Row],[Heizleistung (55°C)]]=0,Tabelle1[[#This Row],[Heizleistung (35°C)]],(Tabelle1[[#This Row],[Heizleistung (35°C)]]+Tabelle1[[#This Row],[Heizleistung (55°C)]])/2)</f>
        <v>25</v>
      </c>
      <c r="M4836" s="20">
        <f>IF(Tabelle1[[#This Row],[Etas 55°C]]=0,0,(Tabelle1[[#This Row],[Etas 35°C]]*0.8+Tabelle1[[#This Row],[Etas 55°C]]*0.2))*2.5</f>
        <v>4.04</v>
      </c>
      <c r="N4836" s="21">
        <f>IF(-(Tabelle1[[#This Row],[80%/20% SCOP]]-5.5)/5.5=1,"n.a.",-(Tabelle1[[#This Row],[80%/20% SCOP]]-5.5)/5.5)</f>
        <v>0.26545454545454544</v>
      </c>
    </row>
    <row r="4837" spans="1:14" ht="20.100000000000001" customHeight="1" x14ac:dyDescent="0.25">
      <c r="A4837" s="24">
        <v>16011081</v>
      </c>
      <c r="B4837" s="15" t="s">
        <v>4814</v>
      </c>
      <c r="C4837" s="15" t="s">
        <v>4916</v>
      </c>
      <c r="D4837" s="16" t="s">
        <v>2</v>
      </c>
      <c r="E4837" s="17">
        <v>105</v>
      </c>
      <c r="F4837" s="18">
        <v>1.56</v>
      </c>
      <c r="G4837" s="17"/>
      <c r="H4837" s="16"/>
      <c r="I4837" s="16" t="s">
        <v>40</v>
      </c>
      <c r="J4837" s="16" t="s">
        <v>15</v>
      </c>
      <c r="K4837" s="16" t="s">
        <v>15</v>
      </c>
      <c r="L4837" s="19">
        <f>IF(Tabelle1[[#This Row],[Heizleistung (55°C)]]=0,Tabelle1[[#This Row],[Heizleistung (35°C)]],(Tabelle1[[#This Row],[Heizleistung (35°C)]]+Tabelle1[[#This Row],[Heizleistung (55°C)]])/2)</f>
        <v>105</v>
      </c>
      <c r="M4837" s="20">
        <f>IF(Tabelle1[[#This Row],[Etas 55°C]]=0,0,(Tabelle1[[#This Row],[Etas 35°C]]*0.8+Tabelle1[[#This Row],[Etas 55°C]]*0.2))*2.5</f>
        <v>0</v>
      </c>
      <c r="N4837" s="21" t="str">
        <f>IF(-(Tabelle1[[#This Row],[80%/20% SCOP]]-5.5)/5.5=1,"n.a.",-(Tabelle1[[#This Row],[80%/20% SCOP]]-5.5)/5.5)</f>
        <v>n.a.</v>
      </c>
    </row>
    <row r="4838" spans="1:14" ht="20.100000000000001" customHeight="1" x14ac:dyDescent="0.25">
      <c r="A4838" s="24">
        <v>16015302</v>
      </c>
      <c r="B4838" s="15" t="s">
        <v>4814</v>
      </c>
      <c r="C4838" s="15" t="s">
        <v>4917</v>
      </c>
      <c r="D4838" s="16" t="s">
        <v>2</v>
      </c>
      <c r="E4838" s="17">
        <v>13</v>
      </c>
      <c r="F4838" s="18">
        <v>1.76</v>
      </c>
      <c r="G4838" s="17">
        <v>16</v>
      </c>
      <c r="H4838" s="18">
        <v>1.29</v>
      </c>
      <c r="I4838" s="16" t="s">
        <v>40</v>
      </c>
      <c r="J4838" s="16" t="s">
        <v>15</v>
      </c>
      <c r="K4838" s="16" t="s">
        <v>4</v>
      </c>
      <c r="L4838" s="19">
        <f>IF(Tabelle1[[#This Row],[Heizleistung (55°C)]]=0,Tabelle1[[#This Row],[Heizleistung (35°C)]],(Tabelle1[[#This Row],[Heizleistung (35°C)]]+Tabelle1[[#This Row],[Heizleistung (55°C)]])/2)</f>
        <v>14.5</v>
      </c>
      <c r="M4838" s="20">
        <f>IF(Tabelle1[[#This Row],[Etas 55°C]]=0,0,(Tabelle1[[#This Row],[Etas 35°C]]*0.8+Tabelle1[[#This Row],[Etas 55°C]]*0.2))*2.5</f>
        <v>4.165</v>
      </c>
      <c r="N4838" s="21">
        <f>IF(-(Tabelle1[[#This Row],[80%/20% SCOP]]-5.5)/5.5=1,"n.a.",-(Tabelle1[[#This Row],[80%/20% SCOP]]-5.5)/5.5)</f>
        <v>0.24272727272727271</v>
      </c>
    </row>
    <row r="4839" spans="1:14" ht="20.100000000000001" customHeight="1" x14ac:dyDescent="0.25">
      <c r="A4839" s="24">
        <v>16011121</v>
      </c>
      <c r="B4839" s="15" t="s">
        <v>4814</v>
      </c>
      <c r="C4839" s="15" t="s">
        <v>4918</v>
      </c>
      <c r="D4839" s="16" t="s">
        <v>2</v>
      </c>
      <c r="E4839" s="17">
        <v>72.099999999999994</v>
      </c>
      <c r="F4839" s="18">
        <v>1.4530000000000001</v>
      </c>
      <c r="G4839" s="17"/>
      <c r="H4839" s="16"/>
      <c r="I4839" s="16" t="s">
        <v>40</v>
      </c>
      <c r="J4839" s="16" t="s">
        <v>15</v>
      </c>
      <c r="K4839" s="16" t="s">
        <v>15</v>
      </c>
      <c r="L4839" s="19">
        <f>IF(Tabelle1[[#This Row],[Heizleistung (55°C)]]=0,Tabelle1[[#This Row],[Heizleistung (35°C)]],(Tabelle1[[#This Row],[Heizleistung (35°C)]]+Tabelle1[[#This Row],[Heizleistung (55°C)]])/2)</f>
        <v>72.099999999999994</v>
      </c>
      <c r="M4839" s="20">
        <f>IF(Tabelle1[[#This Row],[Etas 55°C]]=0,0,(Tabelle1[[#This Row],[Etas 35°C]]*0.8+Tabelle1[[#This Row],[Etas 55°C]]*0.2))*2.5</f>
        <v>0</v>
      </c>
      <c r="N4839" s="21" t="str">
        <f>IF(-(Tabelle1[[#This Row],[80%/20% SCOP]]-5.5)/5.5=1,"n.a.",-(Tabelle1[[#This Row],[80%/20% SCOP]]-5.5)/5.5)</f>
        <v>n.a.</v>
      </c>
    </row>
    <row r="4840" spans="1:14" ht="20.100000000000001" customHeight="1" x14ac:dyDescent="0.25">
      <c r="A4840" s="24">
        <v>16018519</v>
      </c>
      <c r="B4840" s="15" t="s">
        <v>4814</v>
      </c>
      <c r="C4840" s="15" t="s">
        <v>4919</v>
      </c>
      <c r="D4840" s="16" t="s">
        <v>2</v>
      </c>
      <c r="E4840" s="17">
        <v>16</v>
      </c>
      <c r="F4840" s="18">
        <v>1.76</v>
      </c>
      <c r="G4840" s="17">
        <v>14.7</v>
      </c>
      <c r="H4840" s="18">
        <v>1.33</v>
      </c>
      <c r="I4840" s="16" t="s">
        <v>40</v>
      </c>
      <c r="J4840" s="16" t="s">
        <v>4</v>
      </c>
      <c r="K4840" s="16" t="s">
        <v>4</v>
      </c>
      <c r="L4840" s="19">
        <f>IF(Tabelle1[[#This Row],[Heizleistung (55°C)]]=0,Tabelle1[[#This Row],[Heizleistung (35°C)]],(Tabelle1[[#This Row],[Heizleistung (35°C)]]+Tabelle1[[#This Row],[Heizleistung (55°C)]])/2)</f>
        <v>15.35</v>
      </c>
      <c r="M4840" s="20">
        <f>IF(Tabelle1[[#This Row],[Etas 55°C]]=0,0,(Tabelle1[[#This Row],[Etas 35°C]]*0.8+Tabelle1[[#This Row],[Etas 55°C]]*0.2))*2.5</f>
        <v>4.1850000000000005</v>
      </c>
      <c r="N4840" s="21">
        <f>IF(-(Tabelle1[[#This Row],[80%/20% SCOP]]-5.5)/5.5=1,"n.a.",-(Tabelle1[[#This Row],[80%/20% SCOP]]-5.5)/5.5)</f>
        <v>0.23909090909090899</v>
      </c>
    </row>
    <row r="4841" spans="1:14" ht="20.100000000000001" customHeight="1" x14ac:dyDescent="0.25">
      <c r="A4841" s="24">
        <v>16018641</v>
      </c>
      <c r="B4841" s="15" t="s">
        <v>4814</v>
      </c>
      <c r="C4841" s="15" t="s">
        <v>4920</v>
      </c>
      <c r="D4841" s="16" t="s">
        <v>2</v>
      </c>
      <c r="E4841" s="17">
        <v>13</v>
      </c>
      <c r="F4841" s="18">
        <v>1.75</v>
      </c>
      <c r="G4841" s="17">
        <v>13</v>
      </c>
      <c r="H4841" s="18">
        <v>1.25</v>
      </c>
      <c r="I4841" s="16" t="s">
        <v>40</v>
      </c>
      <c r="J4841" s="16" t="s">
        <v>4</v>
      </c>
      <c r="K4841" s="16" t="s">
        <v>4</v>
      </c>
      <c r="L4841" s="19">
        <f>IF(Tabelle1[[#This Row],[Heizleistung (55°C)]]=0,Tabelle1[[#This Row],[Heizleistung (35°C)]],(Tabelle1[[#This Row],[Heizleistung (35°C)]]+Tabelle1[[#This Row],[Heizleistung (55°C)]])/2)</f>
        <v>13</v>
      </c>
      <c r="M4841" s="20">
        <f>IF(Tabelle1[[#This Row],[Etas 55°C]]=0,0,(Tabelle1[[#This Row],[Etas 35°C]]*0.8+Tabelle1[[#This Row],[Etas 55°C]]*0.2))*2.5</f>
        <v>4.125</v>
      </c>
      <c r="N4841" s="21">
        <f>IF(-(Tabelle1[[#This Row],[80%/20% SCOP]]-5.5)/5.5=1,"n.a.",-(Tabelle1[[#This Row],[80%/20% SCOP]]-5.5)/5.5)</f>
        <v>0.25</v>
      </c>
    </row>
    <row r="4842" spans="1:14" ht="20.100000000000001" customHeight="1" x14ac:dyDescent="0.25">
      <c r="A4842" s="24">
        <v>16001015</v>
      </c>
      <c r="B4842" s="15" t="s">
        <v>4814</v>
      </c>
      <c r="C4842" s="15" t="s">
        <v>4921</v>
      </c>
      <c r="D4842" s="16" t="s">
        <v>2</v>
      </c>
      <c r="E4842" s="17">
        <v>9</v>
      </c>
      <c r="F4842" s="18">
        <v>1.81</v>
      </c>
      <c r="G4842" s="17">
        <v>9</v>
      </c>
      <c r="H4842" s="18">
        <v>1.3</v>
      </c>
      <c r="I4842" s="16" t="s">
        <v>109</v>
      </c>
      <c r="J4842" s="16" t="s">
        <v>4</v>
      </c>
      <c r="K4842" s="16" t="s">
        <v>4</v>
      </c>
      <c r="L4842" s="19">
        <f>IF(Tabelle1[[#This Row],[Heizleistung (55°C)]]=0,Tabelle1[[#This Row],[Heizleistung (35°C)]],(Tabelle1[[#This Row],[Heizleistung (35°C)]]+Tabelle1[[#This Row],[Heizleistung (55°C)]])/2)</f>
        <v>9</v>
      </c>
      <c r="M4842" s="20">
        <f>IF(Tabelle1[[#This Row],[Etas 55°C]]=0,0,(Tabelle1[[#This Row],[Etas 35°C]]*0.8+Tabelle1[[#This Row],[Etas 55°C]]*0.2))*2.5</f>
        <v>4.2700000000000005</v>
      </c>
      <c r="N4842" s="21">
        <f>IF(-(Tabelle1[[#This Row],[80%/20% SCOP]]-5.5)/5.5=1,"n.a.",-(Tabelle1[[#This Row],[80%/20% SCOP]]-5.5)/5.5)</f>
        <v>0.22363636363636355</v>
      </c>
    </row>
    <row r="4843" spans="1:14" ht="20.100000000000001" customHeight="1" x14ac:dyDescent="0.25">
      <c r="A4843" s="24">
        <v>16010908</v>
      </c>
      <c r="B4843" s="15" t="s">
        <v>4814</v>
      </c>
      <c r="C4843" s="15" t="s">
        <v>4922</v>
      </c>
      <c r="D4843" s="16" t="s">
        <v>2</v>
      </c>
      <c r="E4843" s="17">
        <v>9</v>
      </c>
      <c r="F4843" s="18">
        <v>1.95</v>
      </c>
      <c r="G4843" s="17">
        <v>9</v>
      </c>
      <c r="H4843" s="18">
        <v>1.4</v>
      </c>
      <c r="I4843" s="16" t="s">
        <v>40</v>
      </c>
      <c r="J4843" s="16" t="s">
        <v>4</v>
      </c>
      <c r="K4843" s="16" t="s">
        <v>4</v>
      </c>
      <c r="L4843" s="19">
        <f>IF(Tabelle1[[#This Row],[Heizleistung (55°C)]]=0,Tabelle1[[#This Row],[Heizleistung (35°C)]],(Tabelle1[[#This Row],[Heizleistung (35°C)]]+Tabelle1[[#This Row],[Heizleistung (55°C)]])/2)</f>
        <v>9</v>
      </c>
      <c r="M4843" s="20">
        <f>IF(Tabelle1[[#This Row],[Etas 55°C]]=0,0,(Tabelle1[[#This Row],[Etas 35°C]]*0.8+Tabelle1[[#This Row],[Etas 55°C]]*0.2))*2.5</f>
        <v>4.6000000000000005</v>
      </c>
      <c r="N4843" s="21">
        <f>IF(-(Tabelle1[[#This Row],[80%/20% SCOP]]-5.5)/5.5=1,"n.a.",-(Tabelle1[[#This Row],[80%/20% SCOP]]-5.5)/5.5)</f>
        <v>0.16363636363636355</v>
      </c>
    </row>
    <row r="4844" spans="1:14" ht="20.100000000000001" customHeight="1" x14ac:dyDescent="0.25">
      <c r="A4844" s="24">
        <v>16010900</v>
      </c>
      <c r="B4844" s="15" t="s">
        <v>4814</v>
      </c>
      <c r="C4844" s="15" t="s">
        <v>4923</v>
      </c>
      <c r="D4844" s="16" t="s">
        <v>2</v>
      </c>
      <c r="E4844" s="17">
        <v>9</v>
      </c>
      <c r="F4844" s="18">
        <v>1.9</v>
      </c>
      <c r="G4844" s="17">
        <v>8.9</v>
      </c>
      <c r="H4844" s="18">
        <v>1.44</v>
      </c>
      <c r="I4844" s="16" t="s">
        <v>3</v>
      </c>
      <c r="J4844" s="16" t="s">
        <v>4</v>
      </c>
      <c r="K4844" s="16" t="s">
        <v>4</v>
      </c>
      <c r="L4844" s="19">
        <f>IF(Tabelle1[[#This Row],[Heizleistung (55°C)]]=0,Tabelle1[[#This Row],[Heizleistung (35°C)]],(Tabelle1[[#This Row],[Heizleistung (35°C)]]+Tabelle1[[#This Row],[Heizleistung (55°C)]])/2)</f>
        <v>8.9499999999999993</v>
      </c>
      <c r="M4844" s="20">
        <f>IF(Tabelle1[[#This Row],[Etas 55°C]]=0,0,(Tabelle1[[#This Row],[Etas 35°C]]*0.8+Tabelle1[[#This Row],[Etas 55°C]]*0.2))*2.5</f>
        <v>4.5200000000000005</v>
      </c>
      <c r="N4844" s="21">
        <f>IF(-(Tabelle1[[#This Row],[80%/20% SCOP]]-5.5)/5.5=1,"n.a.",-(Tabelle1[[#This Row],[80%/20% SCOP]]-5.5)/5.5)</f>
        <v>0.17818181818181811</v>
      </c>
    </row>
    <row r="4845" spans="1:14" ht="20.100000000000001" customHeight="1" x14ac:dyDescent="0.25">
      <c r="A4845" s="24">
        <v>16010875</v>
      </c>
      <c r="B4845" s="15" t="s">
        <v>4814</v>
      </c>
      <c r="C4845" s="15" t="s">
        <v>4924</v>
      </c>
      <c r="D4845" s="16" t="s">
        <v>2</v>
      </c>
      <c r="E4845" s="17">
        <v>4</v>
      </c>
      <c r="F4845" s="18">
        <v>2</v>
      </c>
      <c r="G4845" s="17">
        <v>3</v>
      </c>
      <c r="H4845" s="18">
        <v>1.36</v>
      </c>
      <c r="I4845" s="16" t="s">
        <v>40</v>
      </c>
      <c r="J4845" s="16" t="s">
        <v>4</v>
      </c>
      <c r="K4845" s="16" t="s">
        <v>4</v>
      </c>
      <c r="L4845" s="19">
        <f>IF(Tabelle1[[#This Row],[Heizleistung (55°C)]]=0,Tabelle1[[#This Row],[Heizleistung (35°C)]],(Tabelle1[[#This Row],[Heizleistung (35°C)]]+Tabelle1[[#This Row],[Heizleistung (55°C)]])/2)</f>
        <v>3.5</v>
      </c>
      <c r="M4845" s="20">
        <f>IF(Tabelle1[[#This Row],[Etas 55°C]]=0,0,(Tabelle1[[#This Row],[Etas 35°C]]*0.8+Tabelle1[[#This Row],[Etas 55°C]]*0.2))*2.5</f>
        <v>4.6800000000000006</v>
      </c>
      <c r="N4845" s="21">
        <f>IF(-(Tabelle1[[#This Row],[80%/20% SCOP]]-5.5)/5.5=1,"n.a.",-(Tabelle1[[#This Row],[80%/20% SCOP]]-5.5)/5.5)</f>
        <v>0.14909090909090897</v>
      </c>
    </row>
    <row r="4846" spans="1:14" ht="20.100000000000001" customHeight="1" x14ac:dyDescent="0.25">
      <c r="A4846" s="24">
        <v>16011122</v>
      </c>
      <c r="B4846" s="15" t="s">
        <v>4814</v>
      </c>
      <c r="C4846" s="15" t="s">
        <v>4925</v>
      </c>
      <c r="D4846" s="16" t="s">
        <v>2</v>
      </c>
      <c r="E4846" s="17">
        <v>86.2</v>
      </c>
      <c r="F4846" s="18">
        <v>1.57</v>
      </c>
      <c r="G4846" s="17"/>
      <c r="H4846" s="16"/>
      <c r="I4846" s="16" t="s">
        <v>40</v>
      </c>
      <c r="J4846" s="16" t="s">
        <v>15</v>
      </c>
      <c r="K4846" s="16" t="s">
        <v>15</v>
      </c>
      <c r="L4846" s="19">
        <f>IF(Tabelle1[[#This Row],[Heizleistung (55°C)]]=0,Tabelle1[[#This Row],[Heizleistung (35°C)]],(Tabelle1[[#This Row],[Heizleistung (35°C)]]+Tabelle1[[#This Row],[Heizleistung (55°C)]])/2)</f>
        <v>86.2</v>
      </c>
      <c r="M4846" s="20">
        <f>IF(Tabelle1[[#This Row],[Etas 55°C]]=0,0,(Tabelle1[[#This Row],[Etas 35°C]]*0.8+Tabelle1[[#This Row],[Etas 55°C]]*0.2))*2.5</f>
        <v>0</v>
      </c>
      <c r="N4846" s="21" t="str">
        <f>IF(-(Tabelle1[[#This Row],[80%/20% SCOP]]-5.5)/5.5=1,"n.a.",-(Tabelle1[[#This Row],[80%/20% SCOP]]-5.5)/5.5)</f>
        <v>n.a.</v>
      </c>
    </row>
    <row r="4847" spans="1:14" ht="20.100000000000001" customHeight="1" x14ac:dyDescent="0.25">
      <c r="A4847" s="24">
        <v>16010910</v>
      </c>
      <c r="B4847" s="15" t="s">
        <v>4814</v>
      </c>
      <c r="C4847" s="15" t="s">
        <v>4926</v>
      </c>
      <c r="D4847" s="16" t="s">
        <v>2</v>
      </c>
      <c r="E4847" s="17">
        <v>12</v>
      </c>
      <c r="F4847" s="18">
        <v>1.8</v>
      </c>
      <c r="G4847" s="17">
        <v>12</v>
      </c>
      <c r="H4847" s="18">
        <v>1.35</v>
      </c>
      <c r="I4847" s="16" t="s">
        <v>40</v>
      </c>
      <c r="J4847" s="16" t="s">
        <v>15</v>
      </c>
      <c r="K4847" s="16" t="s">
        <v>4</v>
      </c>
      <c r="L4847" s="19">
        <f>IF(Tabelle1[[#This Row],[Heizleistung (55°C)]]=0,Tabelle1[[#This Row],[Heizleistung (35°C)]],(Tabelle1[[#This Row],[Heizleistung (35°C)]]+Tabelle1[[#This Row],[Heizleistung (55°C)]])/2)</f>
        <v>12</v>
      </c>
      <c r="M4847" s="20">
        <f>IF(Tabelle1[[#This Row],[Etas 55°C]]=0,0,(Tabelle1[[#This Row],[Etas 35°C]]*0.8+Tabelle1[[#This Row],[Etas 55°C]]*0.2))*2.5</f>
        <v>4.2750000000000004</v>
      </c>
      <c r="N4847" s="21">
        <f>IF(-(Tabelle1[[#This Row],[80%/20% SCOP]]-5.5)/5.5=1,"n.a.",-(Tabelle1[[#This Row],[80%/20% SCOP]]-5.5)/5.5)</f>
        <v>0.22272727272727266</v>
      </c>
    </row>
    <row r="4848" spans="1:14" ht="20.100000000000001" customHeight="1" x14ac:dyDescent="0.25">
      <c r="A4848" s="24">
        <v>16010865</v>
      </c>
      <c r="B4848" s="15" t="s">
        <v>4814</v>
      </c>
      <c r="C4848" s="15" t="s">
        <v>4927</v>
      </c>
      <c r="D4848" s="16" t="s">
        <v>2</v>
      </c>
      <c r="E4848" s="17">
        <v>5</v>
      </c>
      <c r="F4848" s="18">
        <v>2.02</v>
      </c>
      <c r="G4848" s="17">
        <v>5</v>
      </c>
      <c r="H4848" s="18">
        <v>1.42</v>
      </c>
      <c r="I4848" s="16" t="s">
        <v>40</v>
      </c>
      <c r="J4848" s="16" t="s">
        <v>4</v>
      </c>
      <c r="K4848" s="16" t="s">
        <v>4</v>
      </c>
      <c r="L4848" s="19">
        <f>IF(Tabelle1[[#This Row],[Heizleistung (55°C)]]=0,Tabelle1[[#This Row],[Heizleistung (35°C)]],(Tabelle1[[#This Row],[Heizleistung (35°C)]]+Tabelle1[[#This Row],[Heizleistung (55°C)]])/2)</f>
        <v>5</v>
      </c>
      <c r="M4848" s="20">
        <f>IF(Tabelle1[[#This Row],[Etas 55°C]]=0,0,(Tabelle1[[#This Row],[Etas 35°C]]*0.8+Tabelle1[[#This Row],[Etas 55°C]]*0.2))*2.5</f>
        <v>4.75</v>
      </c>
      <c r="N4848" s="21">
        <f>IF(-(Tabelle1[[#This Row],[80%/20% SCOP]]-5.5)/5.5=1,"n.a.",-(Tabelle1[[#This Row],[80%/20% SCOP]]-5.5)/5.5)</f>
        <v>0.13636363636363635</v>
      </c>
    </row>
    <row r="4849" spans="1:14" ht="20.100000000000001" customHeight="1" x14ac:dyDescent="0.25">
      <c r="A4849" s="24">
        <v>16015310</v>
      </c>
      <c r="B4849" s="15" t="s">
        <v>4814</v>
      </c>
      <c r="C4849" s="15" t="s">
        <v>4928</v>
      </c>
      <c r="D4849" s="16" t="s">
        <v>2</v>
      </c>
      <c r="E4849" s="17">
        <v>9</v>
      </c>
      <c r="F4849" s="18">
        <v>1.97</v>
      </c>
      <c r="G4849" s="17">
        <v>9</v>
      </c>
      <c r="H4849" s="18">
        <v>1.37</v>
      </c>
      <c r="I4849" s="16" t="s">
        <v>3</v>
      </c>
      <c r="J4849" s="16" t="s">
        <v>15</v>
      </c>
      <c r="K4849" s="16" t="s">
        <v>4</v>
      </c>
      <c r="L4849" s="19">
        <f>IF(Tabelle1[[#This Row],[Heizleistung (55°C)]]=0,Tabelle1[[#This Row],[Heizleistung (35°C)]],(Tabelle1[[#This Row],[Heizleistung (35°C)]]+Tabelle1[[#This Row],[Heizleistung (55°C)]])/2)</f>
        <v>9</v>
      </c>
      <c r="M4849" s="20">
        <f>IF(Tabelle1[[#This Row],[Etas 55°C]]=0,0,(Tabelle1[[#This Row],[Etas 35°C]]*0.8+Tabelle1[[#This Row],[Etas 55°C]]*0.2))*2.5</f>
        <v>4.625</v>
      </c>
      <c r="N4849" s="21">
        <f>IF(-(Tabelle1[[#This Row],[80%/20% SCOP]]-5.5)/5.5=1,"n.a.",-(Tabelle1[[#This Row],[80%/20% SCOP]]-5.5)/5.5)</f>
        <v>0.15909090909090909</v>
      </c>
    </row>
    <row r="4850" spans="1:14" ht="20.100000000000001" customHeight="1" x14ac:dyDescent="0.25">
      <c r="A4850" s="24">
        <v>16001020</v>
      </c>
      <c r="B4850" s="15" t="s">
        <v>4814</v>
      </c>
      <c r="C4850" s="15" t="s">
        <v>4929</v>
      </c>
      <c r="D4850" s="16" t="s">
        <v>2</v>
      </c>
      <c r="E4850" s="17">
        <v>9</v>
      </c>
      <c r="F4850" s="18">
        <v>1.81</v>
      </c>
      <c r="G4850" s="17">
        <v>9</v>
      </c>
      <c r="H4850" s="18">
        <v>1.3</v>
      </c>
      <c r="I4850" s="16" t="s">
        <v>109</v>
      </c>
      <c r="J4850" s="16" t="s">
        <v>4</v>
      </c>
      <c r="K4850" s="16" t="s">
        <v>4</v>
      </c>
      <c r="L4850" s="19">
        <f>IF(Tabelle1[[#This Row],[Heizleistung (55°C)]]=0,Tabelle1[[#This Row],[Heizleistung (35°C)]],(Tabelle1[[#This Row],[Heizleistung (35°C)]]+Tabelle1[[#This Row],[Heizleistung (55°C)]])/2)</f>
        <v>9</v>
      </c>
      <c r="M4850" s="20">
        <f>IF(Tabelle1[[#This Row],[Etas 55°C]]=0,0,(Tabelle1[[#This Row],[Etas 35°C]]*0.8+Tabelle1[[#This Row],[Etas 55°C]]*0.2))*2.5</f>
        <v>4.2700000000000005</v>
      </c>
      <c r="N4850" s="21">
        <f>IF(-(Tabelle1[[#This Row],[80%/20% SCOP]]-5.5)/5.5=1,"n.a.",-(Tabelle1[[#This Row],[80%/20% SCOP]]-5.5)/5.5)</f>
        <v>0.22363636363636355</v>
      </c>
    </row>
    <row r="4851" spans="1:14" ht="20.100000000000001" customHeight="1" x14ac:dyDescent="0.25">
      <c r="A4851" s="24">
        <v>16010874</v>
      </c>
      <c r="B4851" s="15" t="s">
        <v>4814</v>
      </c>
      <c r="C4851" s="15" t="s">
        <v>4930</v>
      </c>
      <c r="D4851" s="16" t="s">
        <v>2</v>
      </c>
      <c r="E4851" s="17">
        <v>7</v>
      </c>
      <c r="F4851" s="18">
        <v>1.93</v>
      </c>
      <c r="G4851" s="17">
        <v>7</v>
      </c>
      <c r="H4851" s="18">
        <v>1.42</v>
      </c>
      <c r="I4851" s="16" t="s">
        <v>40</v>
      </c>
      <c r="J4851" s="16" t="s">
        <v>4</v>
      </c>
      <c r="K4851" s="16" t="s">
        <v>4</v>
      </c>
      <c r="L4851" s="19">
        <f>IF(Tabelle1[[#This Row],[Heizleistung (55°C)]]=0,Tabelle1[[#This Row],[Heizleistung (35°C)]],(Tabelle1[[#This Row],[Heizleistung (35°C)]]+Tabelle1[[#This Row],[Heizleistung (55°C)]])/2)</f>
        <v>7</v>
      </c>
      <c r="M4851" s="20">
        <f>IF(Tabelle1[[#This Row],[Etas 55°C]]=0,0,(Tabelle1[[#This Row],[Etas 35°C]]*0.8+Tabelle1[[#This Row],[Etas 55°C]]*0.2))*2.5</f>
        <v>4.57</v>
      </c>
      <c r="N4851" s="21">
        <f>IF(-(Tabelle1[[#This Row],[80%/20% SCOP]]-5.5)/5.5=1,"n.a.",-(Tabelle1[[#This Row],[80%/20% SCOP]]-5.5)/5.5)</f>
        <v>0.16909090909090904</v>
      </c>
    </row>
    <row r="4852" spans="1:14" ht="20.100000000000001" customHeight="1" x14ac:dyDescent="0.25">
      <c r="A4852" s="24">
        <v>16011239</v>
      </c>
      <c r="B4852" s="15" t="s">
        <v>4814</v>
      </c>
      <c r="C4852" s="15" t="s">
        <v>4931</v>
      </c>
      <c r="D4852" s="16" t="s">
        <v>2</v>
      </c>
      <c r="E4852" s="17">
        <v>5</v>
      </c>
      <c r="F4852" s="18">
        <v>2</v>
      </c>
      <c r="G4852" s="17">
        <v>5</v>
      </c>
      <c r="H4852" s="18">
        <v>1.42</v>
      </c>
      <c r="I4852" s="16" t="s">
        <v>3</v>
      </c>
      <c r="J4852" s="16" t="s">
        <v>4</v>
      </c>
      <c r="K4852" s="16" t="s">
        <v>4</v>
      </c>
      <c r="L4852" s="19">
        <f>IF(Tabelle1[[#This Row],[Heizleistung (55°C)]]=0,Tabelle1[[#This Row],[Heizleistung (35°C)]],(Tabelle1[[#This Row],[Heizleistung (35°C)]]+Tabelle1[[#This Row],[Heizleistung (55°C)]])/2)</f>
        <v>5</v>
      </c>
      <c r="M4852" s="20">
        <f>IF(Tabelle1[[#This Row],[Etas 55°C]]=0,0,(Tabelle1[[#This Row],[Etas 35°C]]*0.8+Tabelle1[[#This Row],[Etas 55°C]]*0.2))*2.5</f>
        <v>4.71</v>
      </c>
      <c r="N4852" s="21">
        <f>IF(-(Tabelle1[[#This Row],[80%/20% SCOP]]-5.5)/5.5=1,"n.a.",-(Tabelle1[[#This Row],[80%/20% SCOP]]-5.5)/5.5)</f>
        <v>0.14363636363636365</v>
      </c>
    </row>
    <row r="4853" spans="1:14" ht="20.100000000000001" customHeight="1" x14ac:dyDescent="0.25">
      <c r="A4853" s="24">
        <v>16010895</v>
      </c>
      <c r="B4853" s="15" t="s">
        <v>4814</v>
      </c>
      <c r="C4853" s="15" t="s">
        <v>4932</v>
      </c>
      <c r="D4853" s="16" t="s">
        <v>2</v>
      </c>
      <c r="E4853" s="17">
        <v>8</v>
      </c>
      <c r="F4853" s="18">
        <v>1.75</v>
      </c>
      <c r="G4853" s="17">
        <v>8</v>
      </c>
      <c r="H4853" s="18">
        <v>1.33</v>
      </c>
      <c r="I4853" s="16" t="s">
        <v>40</v>
      </c>
      <c r="J4853" s="16" t="s">
        <v>4</v>
      </c>
      <c r="K4853" s="16" t="s">
        <v>4</v>
      </c>
      <c r="L4853" s="19">
        <f>IF(Tabelle1[[#This Row],[Heizleistung (55°C)]]=0,Tabelle1[[#This Row],[Heizleistung (35°C)]],(Tabelle1[[#This Row],[Heizleistung (35°C)]]+Tabelle1[[#This Row],[Heizleistung (55°C)]])/2)</f>
        <v>8</v>
      </c>
      <c r="M4853" s="20">
        <f>IF(Tabelle1[[#This Row],[Etas 55°C]]=0,0,(Tabelle1[[#This Row],[Etas 35°C]]*0.8+Tabelle1[[#This Row],[Etas 55°C]]*0.2))*2.5</f>
        <v>4.165</v>
      </c>
      <c r="N4853" s="21">
        <f>IF(-(Tabelle1[[#This Row],[80%/20% SCOP]]-5.5)/5.5=1,"n.a.",-(Tabelle1[[#This Row],[80%/20% SCOP]]-5.5)/5.5)</f>
        <v>0.24272727272727271</v>
      </c>
    </row>
    <row r="4854" spans="1:14" ht="20.100000000000001" customHeight="1" x14ac:dyDescent="0.25">
      <c r="A4854" s="24">
        <v>16010921</v>
      </c>
      <c r="B4854" s="15" t="s">
        <v>4814</v>
      </c>
      <c r="C4854" s="15" t="s">
        <v>4933</v>
      </c>
      <c r="D4854" s="16" t="s">
        <v>2</v>
      </c>
      <c r="E4854" s="17">
        <v>8</v>
      </c>
      <c r="F4854" s="18">
        <v>1.75</v>
      </c>
      <c r="G4854" s="17">
        <v>8</v>
      </c>
      <c r="H4854" s="18">
        <v>1.33</v>
      </c>
      <c r="I4854" s="16" t="s">
        <v>40</v>
      </c>
      <c r="J4854" s="16" t="s">
        <v>4</v>
      </c>
      <c r="K4854" s="16" t="s">
        <v>4</v>
      </c>
      <c r="L4854" s="19">
        <f>IF(Tabelle1[[#This Row],[Heizleistung (55°C)]]=0,Tabelle1[[#This Row],[Heizleistung (35°C)]],(Tabelle1[[#This Row],[Heizleistung (35°C)]]+Tabelle1[[#This Row],[Heizleistung (55°C)]])/2)</f>
        <v>8</v>
      </c>
      <c r="M4854" s="20">
        <f>IF(Tabelle1[[#This Row],[Etas 55°C]]=0,0,(Tabelle1[[#This Row],[Etas 35°C]]*0.8+Tabelle1[[#This Row],[Etas 55°C]]*0.2))*2.5</f>
        <v>4.165</v>
      </c>
      <c r="N4854" s="21">
        <f>IF(-(Tabelle1[[#This Row],[80%/20% SCOP]]-5.5)/5.5=1,"n.a.",-(Tabelle1[[#This Row],[80%/20% SCOP]]-5.5)/5.5)</f>
        <v>0.24272727272727271</v>
      </c>
    </row>
    <row r="4855" spans="1:14" ht="20.100000000000001" customHeight="1" x14ac:dyDescent="0.25">
      <c r="A4855" s="24">
        <v>16010905</v>
      </c>
      <c r="B4855" s="15" t="s">
        <v>4814</v>
      </c>
      <c r="C4855" s="15" t="s">
        <v>4934</v>
      </c>
      <c r="D4855" s="16" t="s">
        <v>2</v>
      </c>
      <c r="E4855" s="17">
        <v>7</v>
      </c>
      <c r="F4855" s="18">
        <v>1.95</v>
      </c>
      <c r="G4855" s="17">
        <v>7</v>
      </c>
      <c r="H4855" s="18">
        <v>1.42</v>
      </c>
      <c r="I4855" s="16" t="s">
        <v>3</v>
      </c>
      <c r="J4855" s="16" t="s">
        <v>4</v>
      </c>
      <c r="K4855" s="16" t="s">
        <v>4</v>
      </c>
      <c r="L4855" s="19">
        <f>IF(Tabelle1[[#This Row],[Heizleistung (55°C)]]=0,Tabelle1[[#This Row],[Heizleistung (35°C)]],(Tabelle1[[#This Row],[Heizleistung (35°C)]]+Tabelle1[[#This Row],[Heizleistung (55°C)]])/2)</f>
        <v>7</v>
      </c>
      <c r="M4855" s="20">
        <f>IF(Tabelle1[[#This Row],[Etas 55°C]]=0,0,(Tabelle1[[#This Row],[Etas 35°C]]*0.8+Tabelle1[[#This Row],[Etas 55°C]]*0.2))*2.5</f>
        <v>4.6100000000000003</v>
      </c>
      <c r="N4855" s="21">
        <f>IF(-(Tabelle1[[#This Row],[80%/20% SCOP]]-5.5)/5.5=1,"n.a.",-(Tabelle1[[#This Row],[80%/20% SCOP]]-5.5)/5.5)</f>
        <v>0.16181818181818175</v>
      </c>
    </row>
    <row r="4856" spans="1:14" ht="20.100000000000001" customHeight="1" x14ac:dyDescent="0.25">
      <c r="A4856" s="24">
        <v>16010906</v>
      </c>
      <c r="B4856" s="15" t="s">
        <v>4814</v>
      </c>
      <c r="C4856" s="15" t="s">
        <v>4935</v>
      </c>
      <c r="D4856" s="16" t="s">
        <v>2</v>
      </c>
      <c r="E4856" s="17">
        <v>9</v>
      </c>
      <c r="F4856" s="18">
        <v>1.9</v>
      </c>
      <c r="G4856" s="17">
        <v>8.9</v>
      </c>
      <c r="H4856" s="18">
        <v>1.44</v>
      </c>
      <c r="I4856" s="16" t="s">
        <v>3</v>
      </c>
      <c r="J4856" s="16" t="s">
        <v>4</v>
      </c>
      <c r="K4856" s="16" t="s">
        <v>4</v>
      </c>
      <c r="L4856" s="19">
        <f>IF(Tabelle1[[#This Row],[Heizleistung (55°C)]]=0,Tabelle1[[#This Row],[Heizleistung (35°C)]],(Tabelle1[[#This Row],[Heizleistung (35°C)]]+Tabelle1[[#This Row],[Heizleistung (55°C)]])/2)</f>
        <v>8.9499999999999993</v>
      </c>
      <c r="M4856" s="20">
        <f>IF(Tabelle1[[#This Row],[Etas 55°C]]=0,0,(Tabelle1[[#This Row],[Etas 35°C]]*0.8+Tabelle1[[#This Row],[Etas 55°C]]*0.2))*2.5</f>
        <v>4.5200000000000005</v>
      </c>
      <c r="N4856" s="21">
        <f>IF(-(Tabelle1[[#This Row],[80%/20% SCOP]]-5.5)/5.5=1,"n.a.",-(Tabelle1[[#This Row],[80%/20% SCOP]]-5.5)/5.5)</f>
        <v>0.17818181818181811</v>
      </c>
    </row>
    <row r="4857" spans="1:14" ht="20.100000000000001" customHeight="1" x14ac:dyDescent="0.25">
      <c r="A4857" s="24">
        <v>16017419</v>
      </c>
      <c r="B4857" s="15" t="s">
        <v>4814</v>
      </c>
      <c r="C4857" s="15" t="s">
        <v>4936</v>
      </c>
      <c r="D4857" s="16" t="s">
        <v>2</v>
      </c>
      <c r="E4857" s="17">
        <v>300</v>
      </c>
      <c r="F4857" s="18">
        <v>1.5369999999999999</v>
      </c>
      <c r="G4857" s="17"/>
      <c r="H4857" s="16"/>
      <c r="I4857" s="16" t="s">
        <v>40</v>
      </c>
      <c r="J4857" s="16" t="s">
        <v>15</v>
      </c>
      <c r="K4857" s="16" t="s">
        <v>15</v>
      </c>
      <c r="L4857" s="19">
        <f>IF(Tabelle1[[#This Row],[Heizleistung (55°C)]]=0,Tabelle1[[#This Row],[Heizleistung (35°C)]],(Tabelle1[[#This Row],[Heizleistung (35°C)]]+Tabelle1[[#This Row],[Heizleistung (55°C)]])/2)</f>
        <v>300</v>
      </c>
      <c r="M4857" s="20">
        <f>IF(Tabelle1[[#This Row],[Etas 55°C]]=0,0,(Tabelle1[[#This Row],[Etas 35°C]]*0.8+Tabelle1[[#This Row],[Etas 55°C]]*0.2))*2.5</f>
        <v>0</v>
      </c>
      <c r="N4857" s="21" t="str">
        <f>IF(-(Tabelle1[[#This Row],[80%/20% SCOP]]-5.5)/5.5=1,"n.a.",-(Tabelle1[[#This Row],[80%/20% SCOP]]-5.5)/5.5)</f>
        <v>n.a.</v>
      </c>
    </row>
    <row r="4858" spans="1:14" ht="20.100000000000001" customHeight="1" x14ac:dyDescent="0.25">
      <c r="A4858" s="24">
        <v>16011119</v>
      </c>
      <c r="B4858" s="15" t="s">
        <v>4814</v>
      </c>
      <c r="C4858" s="15" t="s">
        <v>4937</v>
      </c>
      <c r="D4858" s="16" t="s">
        <v>2</v>
      </c>
      <c r="E4858" s="17">
        <v>182</v>
      </c>
      <c r="F4858" s="18">
        <v>1.6</v>
      </c>
      <c r="G4858" s="17"/>
      <c r="H4858" s="16"/>
      <c r="I4858" s="16" t="s">
        <v>40</v>
      </c>
      <c r="J4858" s="16" t="s">
        <v>15</v>
      </c>
      <c r="K4858" s="16" t="s">
        <v>15</v>
      </c>
      <c r="L4858" s="19">
        <f>IF(Tabelle1[[#This Row],[Heizleistung (55°C)]]=0,Tabelle1[[#This Row],[Heizleistung (35°C)]],(Tabelle1[[#This Row],[Heizleistung (35°C)]]+Tabelle1[[#This Row],[Heizleistung (55°C)]])/2)</f>
        <v>182</v>
      </c>
      <c r="M4858" s="20">
        <f>IF(Tabelle1[[#This Row],[Etas 55°C]]=0,0,(Tabelle1[[#This Row],[Etas 35°C]]*0.8+Tabelle1[[#This Row],[Etas 55°C]]*0.2))*2.5</f>
        <v>0</v>
      </c>
      <c r="N4858" s="21" t="str">
        <f>IF(-(Tabelle1[[#This Row],[80%/20% SCOP]]-5.5)/5.5=1,"n.a.",-(Tabelle1[[#This Row],[80%/20% SCOP]]-5.5)/5.5)</f>
        <v>n.a.</v>
      </c>
    </row>
    <row r="4859" spans="1:14" ht="20.100000000000001" customHeight="1" x14ac:dyDescent="0.25">
      <c r="A4859" s="24">
        <v>16011125</v>
      </c>
      <c r="B4859" s="15" t="s">
        <v>4814</v>
      </c>
      <c r="C4859" s="15" t="s">
        <v>4938</v>
      </c>
      <c r="D4859" s="16" t="s">
        <v>2</v>
      </c>
      <c r="E4859" s="17">
        <v>137</v>
      </c>
      <c r="F4859" s="18">
        <v>1.52</v>
      </c>
      <c r="G4859" s="17"/>
      <c r="H4859" s="16"/>
      <c r="I4859" s="16" t="s">
        <v>40</v>
      </c>
      <c r="J4859" s="16" t="s">
        <v>15</v>
      </c>
      <c r="K4859" s="16" t="s">
        <v>15</v>
      </c>
      <c r="L4859" s="19">
        <f>IF(Tabelle1[[#This Row],[Heizleistung (55°C)]]=0,Tabelle1[[#This Row],[Heizleistung (35°C)]],(Tabelle1[[#This Row],[Heizleistung (35°C)]]+Tabelle1[[#This Row],[Heizleistung (55°C)]])/2)</f>
        <v>137</v>
      </c>
      <c r="M4859" s="20">
        <f>IF(Tabelle1[[#This Row],[Etas 55°C]]=0,0,(Tabelle1[[#This Row],[Etas 35°C]]*0.8+Tabelle1[[#This Row],[Etas 55°C]]*0.2))*2.5</f>
        <v>0</v>
      </c>
      <c r="N4859" s="21" t="str">
        <f>IF(-(Tabelle1[[#This Row],[80%/20% SCOP]]-5.5)/5.5=1,"n.a.",-(Tabelle1[[#This Row],[80%/20% SCOP]]-5.5)/5.5)</f>
        <v>n.a.</v>
      </c>
    </row>
    <row r="4860" spans="1:14" ht="20.100000000000001" customHeight="1" x14ac:dyDescent="0.25">
      <c r="A4860" s="24">
        <v>16001017</v>
      </c>
      <c r="B4860" s="15" t="s">
        <v>4814</v>
      </c>
      <c r="C4860" s="15" t="s">
        <v>4939</v>
      </c>
      <c r="D4860" s="16" t="s">
        <v>2</v>
      </c>
      <c r="E4860" s="17">
        <v>9</v>
      </c>
      <c r="F4860" s="18">
        <v>1.9</v>
      </c>
      <c r="G4860" s="17">
        <v>8</v>
      </c>
      <c r="H4860" s="18">
        <v>1.33</v>
      </c>
      <c r="I4860" s="16" t="s">
        <v>109</v>
      </c>
      <c r="J4860" s="16" t="s">
        <v>4</v>
      </c>
      <c r="K4860" s="16" t="s">
        <v>4</v>
      </c>
      <c r="L4860" s="19">
        <f>IF(Tabelle1[[#This Row],[Heizleistung (55°C)]]=0,Tabelle1[[#This Row],[Heizleistung (35°C)]],(Tabelle1[[#This Row],[Heizleistung (35°C)]]+Tabelle1[[#This Row],[Heizleistung (55°C)]])/2)</f>
        <v>8.5</v>
      </c>
      <c r="M4860" s="20">
        <f>IF(Tabelle1[[#This Row],[Etas 55°C]]=0,0,(Tabelle1[[#This Row],[Etas 35°C]]*0.8+Tabelle1[[#This Row],[Etas 55°C]]*0.2))*2.5</f>
        <v>4.4649999999999999</v>
      </c>
      <c r="N4860" s="21">
        <f>IF(-(Tabelle1[[#This Row],[80%/20% SCOP]]-5.5)/5.5=1,"n.a.",-(Tabelle1[[#This Row],[80%/20% SCOP]]-5.5)/5.5)</f>
        <v>0.1881818181818182</v>
      </c>
    </row>
    <row r="4861" spans="1:14" ht="20.100000000000001" customHeight="1" x14ac:dyDescent="0.25">
      <c r="A4861" s="24">
        <v>16001041</v>
      </c>
      <c r="B4861" s="15" t="s">
        <v>4814</v>
      </c>
      <c r="C4861" s="15" t="s">
        <v>4940</v>
      </c>
      <c r="D4861" s="16" t="s">
        <v>2</v>
      </c>
      <c r="E4861" s="17">
        <v>5</v>
      </c>
      <c r="F4861" s="18">
        <v>2</v>
      </c>
      <c r="G4861" s="17">
        <v>4</v>
      </c>
      <c r="H4861" s="18">
        <v>1.36</v>
      </c>
      <c r="I4861" s="16" t="s">
        <v>40</v>
      </c>
      <c r="J4861" s="16" t="s">
        <v>4</v>
      </c>
      <c r="K4861" s="16" t="s">
        <v>4</v>
      </c>
      <c r="L4861" s="19">
        <f>IF(Tabelle1[[#This Row],[Heizleistung (55°C)]]=0,Tabelle1[[#This Row],[Heizleistung (35°C)]],(Tabelle1[[#This Row],[Heizleistung (35°C)]]+Tabelle1[[#This Row],[Heizleistung (55°C)]])/2)</f>
        <v>4.5</v>
      </c>
      <c r="M4861" s="20">
        <f>IF(Tabelle1[[#This Row],[Etas 55°C]]=0,0,(Tabelle1[[#This Row],[Etas 35°C]]*0.8+Tabelle1[[#This Row],[Etas 55°C]]*0.2))*2.5</f>
        <v>4.6800000000000006</v>
      </c>
      <c r="N4861" s="21">
        <f>IF(-(Tabelle1[[#This Row],[80%/20% SCOP]]-5.5)/5.5=1,"n.a.",-(Tabelle1[[#This Row],[80%/20% SCOP]]-5.5)/5.5)</f>
        <v>0.14909090909090897</v>
      </c>
    </row>
    <row r="4862" spans="1:14" ht="20.100000000000001" customHeight="1" x14ac:dyDescent="0.25">
      <c r="A4862" s="24">
        <v>16018520</v>
      </c>
      <c r="B4862" s="15" t="s">
        <v>4814</v>
      </c>
      <c r="C4862" s="15" t="s">
        <v>4941</v>
      </c>
      <c r="D4862" s="16" t="s">
        <v>2</v>
      </c>
      <c r="E4862" s="17">
        <v>16</v>
      </c>
      <c r="F4862" s="18">
        <v>1.76</v>
      </c>
      <c r="G4862" s="17">
        <v>14.7</v>
      </c>
      <c r="H4862" s="18">
        <v>1.33</v>
      </c>
      <c r="I4862" s="16" t="s">
        <v>40</v>
      </c>
      <c r="J4862" s="16" t="s">
        <v>4</v>
      </c>
      <c r="K4862" s="16" t="s">
        <v>4</v>
      </c>
      <c r="L4862" s="19">
        <f>IF(Tabelle1[[#This Row],[Heizleistung (55°C)]]=0,Tabelle1[[#This Row],[Heizleistung (35°C)]],(Tabelle1[[#This Row],[Heizleistung (35°C)]]+Tabelle1[[#This Row],[Heizleistung (55°C)]])/2)</f>
        <v>15.35</v>
      </c>
      <c r="M4862" s="20">
        <f>IF(Tabelle1[[#This Row],[Etas 55°C]]=0,0,(Tabelle1[[#This Row],[Etas 35°C]]*0.8+Tabelle1[[#This Row],[Etas 55°C]]*0.2))*2.5</f>
        <v>4.1850000000000005</v>
      </c>
      <c r="N4862" s="21">
        <f>IF(-(Tabelle1[[#This Row],[80%/20% SCOP]]-5.5)/5.5=1,"n.a.",-(Tabelle1[[#This Row],[80%/20% SCOP]]-5.5)/5.5)</f>
        <v>0.23909090909090899</v>
      </c>
    </row>
    <row r="4863" spans="1:14" ht="20.100000000000001" customHeight="1" x14ac:dyDescent="0.25">
      <c r="A4863" s="24">
        <v>16010897</v>
      </c>
      <c r="B4863" s="15" t="s">
        <v>4814</v>
      </c>
      <c r="C4863" s="15" t="s">
        <v>4942</v>
      </c>
      <c r="D4863" s="16" t="s">
        <v>2</v>
      </c>
      <c r="E4863" s="17">
        <v>9</v>
      </c>
      <c r="F4863" s="18">
        <v>1.9</v>
      </c>
      <c r="G4863" s="17">
        <v>8.9</v>
      </c>
      <c r="H4863" s="18">
        <v>1.44</v>
      </c>
      <c r="I4863" s="16" t="s">
        <v>3</v>
      </c>
      <c r="J4863" s="16" t="s">
        <v>4</v>
      </c>
      <c r="K4863" s="16" t="s">
        <v>4</v>
      </c>
      <c r="L4863" s="19">
        <f>IF(Tabelle1[[#This Row],[Heizleistung (55°C)]]=0,Tabelle1[[#This Row],[Heizleistung (35°C)]],(Tabelle1[[#This Row],[Heizleistung (35°C)]]+Tabelle1[[#This Row],[Heizleistung (55°C)]])/2)</f>
        <v>8.9499999999999993</v>
      </c>
      <c r="M4863" s="20">
        <f>IF(Tabelle1[[#This Row],[Etas 55°C]]=0,0,(Tabelle1[[#This Row],[Etas 35°C]]*0.8+Tabelle1[[#This Row],[Etas 55°C]]*0.2))*2.5</f>
        <v>4.5200000000000005</v>
      </c>
      <c r="N4863" s="21">
        <f>IF(-(Tabelle1[[#This Row],[80%/20% SCOP]]-5.5)/5.5=1,"n.a.",-(Tabelle1[[#This Row],[80%/20% SCOP]]-5.5)/5.5)</f>
        <v>0.17818181818181811</v>
      </c>
    </row>
    <row r="4864" spans="1:14" ht="20.100000000000001" customHeight="1" x14ac:dyDescent="0.25">
      <c r="A4864" s="24">
        <v>16001043</v>
      </c>
      <c r="B4864" s="15" t="s">
        <v>4814</v>
      </c>
      <c r="C4864" s="15" t="s">
        <v>4943</v>
      </c>
      <c r="D4864" s="16" t="s">
        <v>2</v>
      </c>
      <c r="E4864" s="17">
        <v>6</v>
      </c>
      <c r="F4864" s="18">
        <v>1.93</v>
      </c>
      <c r="G4864" s="17">
        <v>7</v>
      </c>
      <c r="H4864" s="18">
        <v>1.3</v>
      </c>
      <c r="I4864" s="16" t="s">
        <v>40</v>
      </c>
      <c r="J4864" s="16" t="s">
        <v>4</v>
      </c>
      <c r="K4864" s="16" t="s">
        <v>4</v>
      </c>
      <c r="L4864" s="19">
        <f>IF(Tabelle1[[#This Row],[Heizleistung (55°C)]]=0,Tabelle1[[#This Row],[Heizleistung (35°C)]],(Tabelle1[[#This Row],[Heizleistung (35°C)]]+Tabelle1[[#This Row],[Heizleistung (55°C)]])/2)</f>
        <v>6.5</v>
      </c>
      <c r="M4864" s="20">
        <f>IF(Tabelle1[[#This Row],[Etas 55°C]]=0,0,(Tabelle1[[#This Row],[Etas 35°C]]*0.8+Tabelle1[[#This Row],[Etas 55°C]]*0.2))*2.5</f>
        <v>4.51</v>
      </c>
      <c r="N4864" s="21">
        <f>IF(-(Tabelle1[[#This Row],[80%/20% SCOP]]-5.5)/5.5=1,"n.a.",-(Tabelle1[[#This Row],[80%/20% SCOP]]-5.5)/5.5)</f>
        <v>0.18000000000000005</v>
      </c>
    </row>
    <row r="4865" spans="1:14" ht="20.100000000000001" customHeight="1" x14ac:dyDescent="0.25">
      <c r="A4865" s="24">
        <v>16011124</v>
      </c>
      <c r="B4865" s="15" t="s">
        <v>4814</v>
      </c>
      <c r="C4865" s="15" t="s">
        <v>4944</v>
      </c>
      <c r="D4865" s="16" t="s">
        <v>2</v>
      </c>
      <c r="E4865" s="17">
        <v>123</v>
      </c>
      <c r="F4865" s="18">
        <v>1.49</v>
      </c>
      <c r="G4865" s="17"/>
      <c r="H4865" s="16"/>
      <c r="I4865" s="16" t="s">
        <v>40</v>
      </c>
      <c r="J4865" s="16" t="s">
        <v>15</v>
      </c>
      <c r="K4865" s="16" t="s">
        <v>15</v>
      </c>
      <c r="L4865" s="19">
        <f>IF(Tabelle1[[#This Row],[Heizleistung (55°C)]]=0,Tabelle1[[#This Row],[Heizleistung (35°C)]],(Tabelle1[[#This Row],[Heizleistung (35°C)]]+Tabelle1[[#This Row],[Heizleistung (55°C)]])/2)</f>
        <v>123</v>
      </c>
      <c r="M4865" s="20">
        <f>IF(Tabelle1[[#This Row],[Etas 55°C]]=0,0,(Tabelle1[[#This Row],[Etas 35°C]]*0.8+Tabelle1[[#This Row],[Etas 55°C]]*0.2))*2.5</f>
        <v>0</v>
      </c>
      <c r="N4865" s="21" t="str">
        <f>IF(-(Tabelle1[[#This Row],[80%/20% SCOP]]-5.5)/5.5=1,"n.a.",-(Tabelle1[[#This Row],[80%/20% SCOP]]-5.5)/5.5)</f>
        <v>n.a.</v>
      </c>
    </row>
    <row r="4866" spans="1:14" ht="20.100000000000001" customHeight="1" x14ac:dyDescent="0.25">
      <c r="A4866" s="24">
        <v>16001049</v>
      </c>
      <c r="B4866" s="15" t="s">
        <v>4814</v>
      </c>
      <c r="C4866" s="15" t="s">
        <v>4945</v>
      </c>
      <c r="D4866" s="16" t="s">
        <v>2</v>
      </c>
      <c r="E4866" s="17">
        <v>16</v>
      </c>
      <c r="F4866" s="18">
        <v>1.6</v>
      </c>
      <c r="G4866" s="17">
        <v>16</v>
      </c>
      <c r="H4866" s="18">
        <v>1.25</v>
      </c>
      <c r="I4866" s="16" t="s">
        <v>109</v>
      </c>
      <c r="J4866" s="16" t="s">
        <v>4</v>
      </c>
      <c r="K4866" s="16" t="s">
        <v>4</v>
      </c>
      <c r="L4866" s="19">
        <f>IF(Tabelle1[[#This Row],[Heizleistung (55°C)]]=0,Tabelle1[[#This Row],[Heizleistung (35°C)]],(Tabelle1[[#This Row],[Heizleistung (35°C)]]+Tabelle1[[#This Row],[Heizleistung (55°C)]])/2)</f>
        <v>16</v>
      </c>
      <c r="M4866" s="20">
        <f>IF(Tabelle1[[#This Row],[Etas 55°C]]=0,0,(Tabelle1[[#This Row],[Etas 35°C]]*0.8+Tabelle1[[#This Row],[Etas 55°C]]*0.2))*2.5</f>
        <v>3.8250000000000006</v>
      </c>
      <c r="N4866" s="21">
        <f>IF(-(Tabelle1[[#This Row],[80%/20% SCOP]]-5.5)/5.5=1,"n.a.",-(Tabelle1[[#This Row],[80%/20% SCOP]]-5.5)/5.5)</f>
        <v>0.30454545454545445</v>
      </c>
    </row>
    <row r="4867" spans="1:14" ht="20.100000000000001" customHeight="1" x14ac:dyDescent="0.25">
      <c r="A4867" s="24">
        <v>16018643</v>
      </c>
      <c r="B4867" s="15" t="s">
        <v>4814</v>
      </c>
      <c r="C4867" s="15" t="s">
        <v>4946</v>
      </c>
      <c r="D4867" s="16" t="s">
        <v>2</v>
      </c>
      <c r="E4867" s="17">
        <v>13</v>
      </c>
      <c r="F4867" s="18">
        <v>1.75</v>
      </c>
      <c r="G4867" s="17">
        <v>13</v>
      </c>
      <c r="H4867" s="18">
        <v>1.31</v>
      </c>
      <c r="I4867" s="16" t="s">
        <v>40</v>
      </c>
      <c r="J4867" s="16" t="s">
        <v>4</v>
      </c>
      <c r="K4867" s="16" t="s">
        <v>4</v>
      </c>
      <c r="L4867" s="19">
        <f>IF(Tabelle1[[#This Row],[Heizleistung (55°C)]]=0,Tabelle1[[#This Row],[Heizleistung (35°C)]],(Tabelle1[[#This Row],[Heizleistung (35°C)]]+Tabelle1[[#This Row],[Heizleistung (55°C)]])/2)</f>
        <v>13</v>
      </c>
      <c r="M4867" s="20">
        <f>IF(Tabelle1[[#This Row],[Etas 55°C]]=0,0,(Tabelle1[[#This Row],[Etas 35°C]]*0.8+Tabelle1[[#This Row],[Etas 55°C]]*0.2))*2.5</f>
        <v>4.1550000000000002</v>
      </c>
      <c r="N4867" s="21">
        <f>IF(-(Tabelle1[[#This Row],[80%/20% SCOP]]-5.5)/5.5=1,"n.a.",-(Tabelle1[[#This Row],[80%/20% SCOP]]-5.5)/5.5)</f>
        <v>0.24454545454545451</v>
      </c>
    </row>
    <row r="4868" spans="1:14" ht="20.100000000000001" customHeight="1" x14ac:dyDescent="0.25">
      <c r="A4868" s="24">
        <v>16001030</v>
      </c>
      <c r="B4868" s="15" t="s">
        <v>4814</v>
      </c>
      <c r="C4868" s="15" t="s">
        <v>4947</v>
      </c>
      <c r="D4868" s="16" t="s">
        <v>2</v>
      </c>
      <c r="E4868" s="17">
        <v>16</v>
      </c>
      <c r="F4868" s="18">
        <v>1.6</v>
      </c>
      <c r="G4868" s="17">
        <v>16</v>
      </c>
      <c r="H4868" s="18">
        <v>1.25</v>
      </c>
      <c r="I4868" s="16" t="s">
        <v>109</v>
      </c>
      <c r="J4868" s="16" t="s">
        <v>4</v>
      </c>
      <c r="K4868" s="16" t="s">
        <v>4</v>
      </c>
      <c r="L4868" s="19">
        <f>IF(Tabelle1[[#This Row],[Heizleistung (55°C)]]=0,Tabelle1[[#This Row],[Heizleistung (35°C)]],(Tabelle1[[#This Row],[Heizleistung (35°C)]]+Tabelle1[[#This Row],[Heizleistung (55°C)]])/2)</f>
        <v>16</v>
      </c>
      <c r="M4868" s="20">
        <f>IF(Tabelle1[[#This Row],[Etas 55°C]]=0,0,(Tabelle1[[#This Row],[Etas 35°C]]*0.8+Tabelle1[[#This Row],[Etas 55°C]]*0.2))*2.5</f>
        <v>3.8250000000000006</v>
      </c>
      <c r="N4868" s="21">
        <f>IF(-(Tabelle1[[#This Row],[80%/20% SCOP]]-5.5)/5.5=1,"n.a.",-(Tabelle1[[#This Row],[80%/20% SCOP]]-5.5)/5.5)</f>
        <v>0.30454545454545445</v>
      </c>
    </row>
    <row r="4869" spans="1:14" ht="20.100000000000001" customHeight="1" x14ac:dyDescent="0.25">
      <c r="A4869" s="24">
        <v>16001034</v>
      </c>
      <c r="B4869" s="15" t="s">
        <v>4814</v>
      </c>
      <c r="C4869" s="15" t="s">
        <v>4948</v>
      </c>
      <c r="D4869" s="16" t="s">
        <v>2</v>
      </c>
      <c r="E4869" s="17">
        <v>7</v>
      </c>
      <c r="F4869" s="18">
        <v>1.93</v>
      </c>
      <c r="G4869" s="17">
        <v>8</v>
      </c>
      <c r="H4869" s="18">
        <v>1.3</v>
      </c>
      <c r="I4869" s="16" t="s">
        <v>40</v>
      </c>
      <c r="J4869" s="16" t="s">
        <v>4</v>
      </c>
      <c r="K4869" s="16" t="s">
        <v>4</v>
      </c>
      <c r="L4869" s="19">
        <f>IF(Tabelle1[[#This Row],[Heizleistung (55°C)]]=0,Tabelle1[[#This Row],[Heizleistung (35°C)]],(Tabelle1[[#This Row],[Heizleistung (35°C)]]+Tabelle1[[#This Row],[Heizleistung (55°C)]])/2)</f>
        <v>7.5</v>
      </c>
      <c r="M4869" s="20">
        <f>IF(Tabelle1[[#This Row],[Etas 55°C]]=0,0,(Tabelle1[[#This Row],[Etas 35°C]]*0.8+Tabelle1[[#This Row],[Etas 55°C]]*0.2))*2.5</f>
        <v>4.51</v>
      </c>
      <c r="N4869" s="21">
        <f>IF(-(Tabelle1[[#This Row],[80%/20% SCOP]]-5.5)/5.5=1,"n.a.",-(Tabelle1[[#This Row],[80%/20% SCOP]]-5.5)/5.5)</f>
        <v>0.18000000000000005</v>
      </c>
    </row>
    <row r="4870" spans="1:14" ht="20.100000000000001" customHeight="1" x14ac:dyDescent="0.25">
      <c r="A4870" s="24">
        <v>16010920</v>
      </c>
      <c r="B4870" s="15" t="s">
        <v>4814</v>
      </c>
      <c r="C4870" s="15" t="s">
        <v>4949</v>
      </c>
      <c r="D4870" s="16" t="s">
        <v>2</v>
      </c>
      <c r="E4870" s="17">
        <v>5</v>
      </c>
      <c r="F4870" s="18">
        <v>2.02</v>
      </c>
      <c r="G4870" s="17">
        <v>5</v>
      </c>
      <c r="H4870" s="18">
        <v>1.42</v>
      </c>
      <c r="I4870" s="16" t="s">
        <v>40</v>
      </c>
      <c r="J4870" s="16" t="s">
        <v>4</v>
      </c>
      <c r="K4870" s="16" t="s">
        <v>4</v>
      </c>
      <c r="L4870" s="19">
        <f>IF(Tabelle1[[#This Row],[Heizleistung (55°C)]]=0,Tabelle1[[#This Row],[Heizleistung (35°C)]],(Tabelle1[[#This Row],[Heizleistung (35°C)]]+Tabelle1[[#This Row],[Heizleistung (55°C)]])/2)</f>
        <v>5</v>
      </c>
      <c r="M4870" s="20">
        <f>IF(Tabelle1[[#This Row],[Etas 55°C]]=0,0,(Tabelle1[[#This Row],[Etas 35°C]]*0.8+Tabelle1[[#This Row],[Etas 55°C]]*0.2))*2.5</f>
        <v>4.75</v>
      </c>
      <c r="N4870" s="21">
        <f>IF(-(Tabelle1[[#This Row],[80%/20% SCOP]]-5.5)/5.5=1,"n.a.",-(Tabelle1[[#This Row],[80%/20% SCOP]]-5.5)/5.5)</f>
        <v>0.13636363636363635</v>
      </c>
    </row>
    <row r="4871" spans="1:14" ht="20.100000000000001" customHeight="1" x14ac:dyDescent="0.25">
      <c r="A4871" s="24">
        <v>16001177</v>
      </c>
      <c r="B4871" s="15" t="s">
        <v>4814</v>
      </c>
      <c r="C4871" s="15" t="s">
        <v>4950</v>
      </c>
      <c r="D4871" s="16" t="s">
        <v>2</v>
      </c>
      <c r="E4871" s="17">
        <v>19</v>
      </c>
      <c r="F4871" s="18">
        <v>1.52</v>
      </c>
      <c r="G4871" s="17"/>
      <c r="H4871" s="16"/>
      <c r="I4871" s="16" t="s">
        <v>109</v>
      </c>
      <c r="J4871" s="16" t="s">
        <v>4</v>
      </c>
      <c r="K4871" s="16" t="s">
        <v>4</v>
      </c>
      <c r="L4871" s="19">
        <f>IF(Tabelle1[[#This Row],[Heizleistung (55°C)]]=0,Tabelle1[[#This Row],[Heizleistung (35°C)]],(Tabelle1[[#This Row],[Heizleistung (35°C)]]+Tabelle1[[#This Row],[Heizleistung (55°C)]])/2)</f>
        <v>19</v>
      </c>
      <c r="M4871" s="20">
        <f>IF(Tabelle1[[#This Row],[Etas 55°C]]=0,0,(Tabelle1[[#This Row],[Etas 35°C]]*0.8+Tabelle1[[#This Row],[Etas 55°C]]*0.2))*2.5</f>
        <v>0</v>
      </c>
      <c r="N4871" s="21" t="str">
        <f>IF(-(Tabelle1[[#This Row],[80%/20% SCOP]]-5.5)/5.5=1,"n.a.",-(Tabelle1[[#This Row],[80%/20% SCOP]]-5.5)/5.5)</f>
        <v>n.a.</v>
      </c>
    </row>
    <row r="4872" spans="1:14" ht="20.100000000000001" customHeight="1" x14ac:dyDescent="0.25">
      <c r="A4872" s="24">
        <v>16010907</v>
      </c>
      <c r="B4872" s="15" t="s">
        <v>4814</v>
      </c>
      <c r="C4872" s="15" t="s">
        <v>4951</v>
      </c>
      <c r="D4872" s="16" t="s">
        <v>2</v>
      </c>
      <c r="E4872" s="17">
        <v>9</v>
      </c>
      <c r="F4872" s="18">
        <v>1.95</v>
      </c>
      <c r="G4872" s="17">
        <v>9</v>
      </c>
      <c r="H4872" s="18">
        <v>1.4</v>
      </c>
      <c r="I4872" s="16" t="s">
        <v>40</v>
      </c>
      <c r="J4872" s="16" t="s">
        <v>4</v>
      </c>
      <c r="K4872" s="16" t="s">
        <v>4</v>
      </c>
      <c r="L4872" s="19">
        <f>IF(Tabelle1[[#This Row],[Heizleistung (55°C)]]=0,Tabelle1[[#This Row],[Heizleistung (35°C)]],(Tabelle1[[#This Row],[Heizleistung (35°C)]]+Tabelle1[[#This Row],[Heizleistung (55°C)]])/2)</f>
        <v>9</v>
      </c>
      <c r="M4872" s="20">
        <f>IF(Tabelle1[[#This Row],[Etas 55°C]]=0,0,(Tabelle1[[#This Row],[Etas 35°C]]*0.8+Tabelle1[[#This Row],[Etas 55°C]]*0.2))*2.5</f>
        <v>4.6000000000000005</v>
      </c>
      <c r="N4872" s="21">
        <f>IF(-(Tabelle1[[#This Row],[80%/20% SCOP]]-5.5)/5.5=1,"n.a.",-(Tabelle1[[#This Row],[80%/20% SCOP]]-5.5)/5.5)</f>
        <v>0.16363636363636355</v>
      </c>
    </row>
    <row r="4873" spans="1:14" ht="20.100000000000001" customHeight="1" x14ac:dyDescent="0.25">
      <c r="A4873" s="24">
        <v>16010926</v>
      </c>
      <c r="B4873" s="15" t="s">
        <v>4814</v>
      </c>
      <c r="C4873" s="15" t="s">
        <v>4952</v>
      </c>
      <c r="D4873" s="16" t="s">
        <v>2</v>
      </c>
      <c r="E4873" s="17">
        <v>7</v>
      </c>
      <c r="F4873" s="18">
        <v>1.95</v>
      </c>
      <c r="G4873" s="17">
        <v>7</v>
      </c>
      <c r="H4873" s="18">
        <v>1.42</v>
      </c>
      <c r="I4873" s="16" t="s">
        <v>3</v>
      </c>
      <c r="J4873" s="16" t="s">
        <v>4</v>
      </c>
      <c r="K4873" s="16" t="s">
        <v>4</v>
      </c>
      <c r="L4873" s="19">
        <f>IF(Tabelle1[[#This Row],[Heizleistung (55°C)]]=0,Tabelle1[[#This Row],[Heizleistung (35°C)]],(Tabelle1[[#This Row],[Heizleistung (35°C)]]+Tabelle1[[#This Row],[Heizleistung (55°C)]])/2)</f>
        <v>7</v>
      </c>
      <c r="M4873" s="20">
        <f>IF(Tabelle1[[#This Row],[Etas 55°C]]=0,0,(Tabelle1[[#This Row],[Etas 35°C]]*0.8+Tabelle1[[#This Row],[Etas 55°C]]*0.2))*2.5</f>
        <v>4.6100000000000003</v>
      </c>
      <c r="N4873" s="21">
        <f>IF(-(Tabelle1[[#This Row],[80%/20% SCOP]]-5.5)/5.5=1,"n.a.",-(Tabelle1[[#This Row],[80%/20% SCOP]]-5.5)/5.5)</f>
        <v>0.16181818181818175</v>
      </c>
    </row>
    <row r="4874" spans="1:14" ht="20.100000000000001" customHeight="1" x14ac:dyDescent="0.25">
      <c r="A4874" s="24">
        <v>16010925</v>
      </c>
      <c r="B4874" s="15" t="s">
        <v>4814</v>
      </c>
      <c r="C4874" s="15" t="s">
        <v>4953</v>
      </c>
      <c r="D4874" s="16" t="s">
        <v>2</v>
      </c>
      <c r="E4874" s="17">
        <v>5</v>
      </c>
      <c r="F4874" s="18">
        <v>2</v>
      </c>
      <c r="G4874" s="17">
        <v>5</v>
      </c>
      <c r="H4874" s="18">
        <v>1.42</v>
      </c>
      <c r="I4874" s="16" t="s">
        <v>3</v>
      </c>
      <c r="J4874" s="16" t="s">
        <v>4</v>
      </c>
      <c r="K4874" s="16" t="s">
        <v>4</v>
      </c>
      <c r="L4874" s="19">
        <f>IF(Tabelle1[[#This Row],[Heizleistung (55°C)]]=0,Tabelle1[[#This Row],[Heizleistung (35°C)]],(Tabelle1[[#This Row],[Heizleistung (35°C)]]+Tabelle1[[#This Row],[Heizleistung (55°C)]])/2)</f>
        <v>5</v>
      </c>
      <c r="M4874" s="20">
        <f>IF(Tabelle1[[#This Row],[Etas 55°C]]=0,0,(Tabelle1[[#This Row],[Etas 35°C]]*0.8+Tabelle1[[#This Row],[Etas 55°C]]*0.2))*2.5</f>
        <v>4.71</v>
      </c>
      <c r="N4874" s="21">
        <f>IF(-(Tabelle1[[#This Row],[80%/20% SCOP]]-5.5)/5.5=1,"n.a.",-(Tabelle1[[#This Row],[80%/20% SCOP]]-5.5)/5.5)</f>
        <v>0.14363636363636365</v>
      </c>
    </row>
    <row r="4875" spans="1:14" ht="20.100000000000001" customHeight="1" x14ac:dyDescent="0.25">
      <c r="A4875" s="24">
        <v>16010929</v>
      </c>
      <c r="B4875" s="15" t="s">
        <v>4814</v>
      </c>
      <c r="C4875" s="15" t="s">
        <v>4954</v>
      </c>
      <c r="D4875" s="16" t="s">
        <v>2</v>
      </c>
      <c r="E4875" s="17">
        <v>9</v>
      </c>
      <c r="F4875" s="18">
        <v>1.95</v>
      </c>
      <c r="G4875" s="17">
        <v>9</v>
      </c>
      <c r="H4875" s="18">
        <v>1.4</v>
      </c>
      <c r="I4875" s="16" t="s">
        <v>40</v>
      </c>
      <c r="J4875" s="16" t="s">
        <v>15</v>
      </c>
      <c r="K4875" s="16" t="s">
        <v>4</v>
      </c>
      <c r="L4875" s="19">
        <f>IF(Tabelle1[[#This Row],[Heizleistung (55°C)]]=0,Tabelle1[[#This Row],[Heizleistung (35°C)]],(Tabelle1[[#This Row],[Heizleistung (35°C)]]+Tabelle1[[#This Row],[Heizleistung (55°C)]])/2)</f>
        <v>9</v>
      </c>
      <c r="M4875" s="20">
        <f>IF(Tabelle1[[#This Row],[Etas 55°C]]=0,0,(Tabelle1[[#This Row],[Etas 35°C]]*0.8+Tabelle1[[#This Row],[Etas 55°C]]*0.2))*2.5</f>
        <v>4.6000000000000005</v>
      </c>
      <c r="N4875" s="21">
        <f>IF(-(Tabelle1[[#This Row],[80%/20% SCOP]]-5.5)/5.5=1,"n.a.",-(Tabelle1[[#This Row],[80%/20% SCOP]]-5.5)/5.5)</f>
        <v>0.16363636363636355</v>
      </c>
    </row>
    <row r="4876" spans="1:14" ht="20.100000000000001" customHeight="1" x14ac:dyDescent="0.25">
      <c r="A4876" s="24">
        <v>16015308</v>
      </c>
      <c r="B4876" s="15" t="s">
        <v>4814</v>
      </c>
      <c r="C4876" s="15" t="s">
        <v>4955</v>
      </c>
      <c r="D4876" s="16" t="s">
        <v>2</v>
      </c>
      <c r="E4876" s="17">
        <v>9</v>
      </c>
      <c r="F4876" s="18">
        <v>1.97</v>
      </c>
      <c r="G4876" s="17">
        <v>9</v>
      </c>
      <c r="H4876" s="18">
        <v>1.37</v>
      </c>
      <c r="I4876" s="16" t="s">
        <v>3</v>
      </c>
      <c r="J4876" s="16" t="s">
        <v>15</v>
      </c>
      <c r="K4876" s="16" t="s">
        <v>4</v>
      </c>
      <c r="L4876" s="19">
        <f>IF(Tabelle1[[#This Row],[Heizleistung (55°C)]]=0,Tabelle1[[#This Row],[Heizleistung (35°C)]],(Tabelle1[[#This Row],[Heizleistung (35°C)]]+Tabelle1[[#This Row],[Heizleistung (55°C)]])/2)</f>
        <v>9</v>
      </c>
      <c r="M4876" s="20">
        <f>IF(Tabelle1[[#This Row],[Etas 55°C]]=0,0,(Tabelle1[[#This Row],[Etas 35°C]]*0.8+Tabelle1[[#This Row],[Etas 55°C]]*0.2))*2.5</f>
        <v>4.625</v>
      </c>
      <c r="N4876" s="21">
        <f>IF(-(Tabelle1[[#This Row],[80%/20% SCOP]]-5.5)/5.5=1,"n.a.",-(Tabelle1[[#This Row],[80%/20% SCOP]]-5.5)/5.5)</f>
        <v>0.15909090909090909</v>
      </c>
    </row>
    <row r="4877" spans="1:14" ht="20.100000000000001" customHeight="1" x14ac:dyDescent="0.25">
      <c r="A4877" s="24">
        <v>16010867</v>
      </c>
      <c r="B4877" s="15" t="s">
        <v>4814</v>
      </c>
      <c r="C4877" s="15" t="s">
        <v>4956</v>
      </c>
      <c r="D4877" s="16" t="s">
        <v>2</v>
      </c>
      <c r="E4877" s="17">
        <v>8</v>
      </c>
      <c r="F4877" s="18">
        <v>1.75</v>
      </c>
      <c r="G4877" s="17">
        <v>8</v>
      </c>
      <c r="H4877" s="18">
        <v>1.33</v>
      </c>
      <c r="I4877" s="16" t="s">
        <v>40</v>
      </c>
      <c r="J4877" s="16" t="s">
        <v>4</v>
      </c>
      <c r="K4877" s="16" t="s">
        <v>4</v>
      </c>
      <c r="L4877" s="19">
        <f>IF(Tabelle1[[#This Row],[Heizleistung (55°C)]]=0,Tabelle1[[#This Row],[Heizleistung (35°C)]],(Tabelle1[[#This Row],[Heizleistung (35°C)]]+Tabelle1[[#This Row],[Heizleistung (55°C)]])/2)</f>
        <v>8</v>
      </c>
      <c r="M4877" s="20">
        <f>IF(Tabelle1[[#This Row],[Etas 55°C]]=0,0,(Tabelle1[[#This Row],[Etas 35°C]]*0.8+Tabelle1[[#This Row],[Etas 55°C]]*0.2))*2.5</f>
        <v>4.165</v>
      </c>
      <c r="N4877" s="21">
        <f>IF(-(Tabelle1[[#This Row],[80%/20% SCOP]]-5.5)/5.5=1,"n.a.",-(Tabelle1[[#This Row],[80%/20% SCOP]]-5.5)/5.5)</f>
        <v>0.24272727272727271</v>
      </c>
    </row>
    <row r="4878" spans="1:14" ht="20.100000000000001" customHeight="1" x14ac:dyDescent="0.25">
      <c r="A4878" s="24">
        <v>16011238</v>
      </c>
      <c r="B4878" s="15" t="s">
        <v>4814</v>
      </c>
      <c r="C4878" s="15" t="s">
        <v>4957</v>
      </c>
      <c r="D4878" s="16" t="s">
        <v>2</v>
      </c>
      <c r="E4878" s="17">
        <v>8</v>
      </c>
      <c r="F4878" s="18">
        <v>1.75</v>
      </c>
      <c r="G4878" s="17">
        <v>8</v>
      </c>
      <c r="H4878" s="18">
        <v>1.33</v>
      </c>
      <c r="I4878" s="16" t="s">
        <v>40</v>
      </c>
      <c r="J4878" s="16" t="s">
        <v>4</v>
      </c>
      <c r="K4878" s="16" t="s">
        <v>4</v>
      </c>
      <c r="L4878" s="19">
        <f>IF(Tabelle1[[#This Row],[Heizleistung (55°C)]]=0,Tabelle1[[#This Row],[Heizleistung (35°C)]],(Tabelle1[[#This Row],[Heizleistung (35°C)]]+Tabelle1[[#This Row],[Heizleistung (55°C)]])/2)</f>
        <v>8</v>
      </c>
      <c r="M4878" s="20">
        <f>IF(Tabelle1[[#This Row],[Etas 55°C]]=0,0,(Tabelle1[[#This Row],[Etas 35°C]]*0.8+Tabelle1[[#This Row],[Etas 55°C]]*0.2))*2.5</f>
        <v>4.165</v>
      </c>
      <c r="N4878" s="21">
        <f>IF(-(Tabelle1[[#This Row],[80%/20% SCOP]]-5.5)/5.5=1,"n.a.",-(Tabelle1[[#This Row],[80%/20% SCOP]]-5.5)/5.5)</f>
        <v>0.24272727272727271</v>
      </c>
    </row>
    <row r="4879" spans="1:14" ht="20.100000000000001" customHeight="1" x14ac:dyDescent="0.25">
      <c r="A4879" s="24">
        <v>16001178</v>
      </c>
      <c r="B4879" s="15" t="s">
        <v>4814</v>
      </c>
      <c r="C4879" s="15" t="s">
        <v>4958</v>
      </c>
      <c r="D4879" s="16" t="s">
        <v>2</v>
      </c>
      <c r="E4879" s="17">
        <v>36</v>
      </c>
      <c r="F4879" s="18">
        <v>1.52</v>
      </c>
      <c r="G4879" s="17"/>
      <c r="H4879" s="16"/>
      <c r="I4879" s="16" t="s">
        <v>109</v>
      </c>
      <c r="J4879" s="16" t="s">
        <v>4</v>
      </c>
      <c r="K4879" s="16" t="s">
        <v>4</v>
      </c>
      <c r="L4879" s="19">
        <f>IF(Tabelle1[[#This Row],[Heizleistung (55°C)]]=0,Tabelle1[[#This Row],[Heizleistung (35°C)]],(Tabelle1[[#This Row],[Heizleistung (35°C)]]+Tabelle1[[#This Row],[Heizleistung (55°C)]])/2)</f>
        <v>36</v>
      </c>
      <c r="M4879" s="20">
        <f>IF(Tabelle1[[#This Row],[Etas 55°C]]=0,0,(Tabelle1[[#This Row],[Etas 35°C]]*0.8+Tabelle1[[#This Row],[Etas 55°C]]*0.2))*2.5</f>
        <v>0</v>
      </c>
      <c r="N4879" s="21" t="str">
        <f>IF(-(Tabelle1[[#This Row],[80%/20% SCOP]]-5.5)/5.5=1,"n.a.",-(Tabelle1[[#This Row],[80%/20% SCOP]]-5.5)/5.5)</f>
        <v>n.a.</v>
      </c>
    </row>
    <row r="4880" spans="1:14" ht="20.100000000000001" customHeight="1" x14ac:dyDescent="0.25">
      <c r="A4880" s="24">
        <v>16001039</v>
      </c>
      <c r="B4880" s="15" t="s">
        <v>4814</v>
      </c>
      <c r="C4880" s="15" t="s">
        <v>4959</v>
      </c>
      <c r="D4880" s="16" t="s">
        <v>2</v>
      </c>
      <c r="E4880" s="17">
        <v>4</v>
      </c>
      <c r="F4880" s="18">
        <v>2</v>
      </c>
      <c r="G4880" s="17">
        <v>3</v>
      </c>
      <c r="H4880" s="18">
        <v>1.36</v>
      </c>
      <c r="I4880" s="16" t="s">
        <v>40</v>
      </c>
      <c r="J4880" s="16" t="s">
        <v>4</v>
      </c>
      <c r="K4880" s="16" t="s">
        <v>4</v>
      </c>
      <c r="L4880" s="19">
        <f>IF(Tabelle1[[#This Row],[Heizleistung (55°C)]]=0,Tabelle1[[#This Row],[Heizleistung (35°C)]],(Tabelle1[[#This Row],[Heizleistung (35°C)]]+Tabelle1[[#This Row],[Heizleistung (55°C)]])/2)</f>
        <v>3.5</v>
      </c>
      <c r="M4880" s="20">
        <f>IF(Tabelle1[[#This Row],[Etas 55°C]]=0,0,(Tabelle1[[#This Row],[Etas 35°C]]*0.8+Tabelle1[[#This Row],[Etas 55°C]]*0.2))*2.5</f>
        <v>4.6800000000000006</v>
      </c>
      <c r="N4880" s="21">
        <f>IF(-(Tabelle1[[#This Row],[80%/20% SCOP]]-5.5)/5.5=1,"n.a.",-(Tabelle1[[#This Row],[80%/20% SCOP]]-5.5)/5.5)</f>
        <v>0.14909090909090897</v>
      </c>
    </row>
    <row r="4881" spans="1:14" ht="20.100000000000001" customHeight="1" x14ac:dyDescent="0.25">
      <c r="A4881" s="24">
        <v>16017809</v>
      </c>
      <c r="B4881" s="15" t="s">
        <v>4960</v>
      </c>
      <c r="C4881" s="15" t="s">
        <v>4961</v>
      </c>
      <c r="D4881" s="16" t="s">
        <v>2</v>
      </c>
      <c r="E4881" s="17">
        <v>9.91</v>
      </c>
      <c r="F4881" s="18">
        <v>2.04</v>
      </c>
      <c r="G4881" s="17">
        <v>9.84</v>
      </c>
      <c r="H4881" s="18">
        <v>1.5</v>
      </c>
      <c r="I4881" s="16" t="s">
        <v>3</v>
      </c>
      <c r="J4881" s="16" t="s">
        <v>4</v>
      </c>
      <c r="K4881" s="16" t="s">
        <v>4</v>
      </c>
      <c r="L4881" s="19">
        <f>IF(Tabelle1[[#This Row],[Heizleistung (55°C)]]=0,Tabelle1[[#This Row],[Heizleistung (35°C)]],(Tabelle1[[#This Row],[Heizleistung (35°C)]]+Tabelle1[[#This Row],[Heizleistung (55°C)]])/2)</f>
        <v>9.875</v>
      </c>
      <c r="M4881" s="20">
        <f>IF(Tabelle1[[#This Row],[Etas 55°C]]=0,0,(Tabelle1[[#This Row],[Etas 35°C]]*0.8+Tabelle1[[#This Row],[Etas 55°C]]*0.2))*2.5</f>
        <v>4.83</v>
      </c>
      <c r="N4881" s="21">
        <f>IF(-(Tabelle1[[#This Row],[80%/20% SCOP]]-5.5)/5.5=1,"n.a.",-(Tabelle1[[#This Row],[80%/20% SCOP]]-5.5)/5.5)</f>
        <v>0.12181818181818181</v>
      </c>
    </row>
    <row r="4882" spans="1:14" ht="20.100000000000001" customHeight="1" x14ac:dyDescent="0.25">
      <c r="A4882" s="24">
        <v>16017792</v>
      </c>
      <c r="B4882" s="15" t="s">
        <v>4960</v>
      </c>
      <c r="C4882" s="15" t="s">
        <v>4962</v>
      </c>
      <c r="D4882" s="16" t="s">
        <v>2</v>
      </c>
      <c r="E4882" s="17">
        <v>7.03</v>
      </c>
      <c r="F4882" s="18">
        <v>2.0099999999999998</v>
      </c>
      <c r="G4882" s="17">
        <v>7.07</v>
      </c>
      <c r="H4882" s="18">
        <v>1.48</v>
      </c>
      <c r="I4882" s="16" t="s">
        <v>3</v>
      </c>
      <c r="J4882" s="16" t="s">
        <v>4</v>
      </c>
      <c r="K4882" s="16" t="s">
        <v>4</v>
      </c>
      <c r="L4882" s="19">
        <f>IF(Tabelle1[[#This Row],[Heizleistung (55°C)]]=0,Tabelle1[[#This Row],[Heizleistung (35°C)]],(Tabelle1[[#This Row],[Heizleistung (35°C)]]+Tabelle1[[#This Row],[Heizleistung (55°C)]])/2)</f>
        <v>7.0500000000000007</v>
      </c>
      <c r="M4882" s="20">
        <f>IF(Tabelle1[[#This Row],[Etas 55°C]]=0,0,(Tabelle1[[#This Row],[Etas 35°C]]*0.8+Tabelle1[[#This Row],[Etas 55°C]]*0.2))*2.5</f>
        <v>4.76</v>
      </c>
      <c r="N4882" s="21">
        <f>IF(-(Tabelle1[[#This Row],[80%/20% SCOP]]-5.5)/5.5=1,"n.a.",-(Tabelle1[[#This Row],[80%/20% SCOP]]-5.5)/5.5)</f>
        <v>0.13454545454545458</v>
      </c>
    </row>
    <row r="4883" spans="1:14" ht="20.100000000000001" customHeight="1" x14ac:dyDescent="0.25">
      <c r="A4883" s="24">
        <v>16017799</v>
      </c>
      <c r="B4883" s="15" t="s">
        <v>4960</v>
      </c>
      <c r="C4883" s="15" t="s">
        <v>4963</v>
      </c>
      <c r="D4883" s="16" t="s">
        <v>2</v>
      </c>
      <c r="E4883" s="17">
        <v>9.91</v>
      </c>
      <c r="F4883" s="18">
        <v>2.04</v>
      </c>
      <c r="G4883" s="17">
        <v>9.84</v>
      </c>
      <c r="H4883" s="18">
        <v>1.5</v>
      </c>
      <c r="I4883" s="16" t="s">
        <v>3</v>
      </c>
      <c r="J4883" s="16" t="s">
        <v>4</v>
      </c>
      <c r="K4883" s="16" t="s">
        <v>4</v>
      </c>
      <c r="L4883" s="19">
        <f>IF(Tabelle1[[#This Row],[Heizleistung (55°C)]]=0,Tabelle1[[#This Row],[Heizleistung (35°C)]],(Tabelle1[[#This Row],[Heizleistung (35°C)]]+Tabelle1[[#This Row],[Heizleistung (55°C)]])/2)</f>
        <v>9.875</v>
      </c>
      <c r="M4883" s="20">
        <f>IF(Tabelle1[[#This Row],[Etas 55°C]]=0,0,(Tabelle1[[#This Row],[Etas 35°C]]*0.8+Tabelle1[[#This Row],[Etas 55°C]]*0.2))*2.5</f>
        <v>4.83</v>
      </c>
      <c r="N4883" s="21">
        <f>IF(-(Tabelle1[[#This Row],[80%/20% SCOP]]-5.5)/5.5=1,"n.a.",-(Tabelle1[[#This Row],[80%/20% SCOP]]-5.5)/5.5)</f>
        <v>0.12181818181818181</v>
      </c>
    </row>
    <row r="4884" spans="1:14" ht="20.100000000000001" customHeight="1" x14ac:dyDescent="0.25">
      <c r="A4884" s="24">
        <v>16017701</v>
      </c>
      <c r="B4884" s="15" t="s">
        <v>4960</v>
      </c>
      <c r="C4884" s="15" t="s">
        <v>4964</v>
      </c>
      <c r="D4884" s="16" t="s">
        <v>2</v>
      </c>
      <c r="E4884" s="17">
        <v>4.79</v>
      </c>
      <c r="F4884" s="18">
        <v>2.02</v>
      </c>
      <c r="G4884" s="17">
        <v>4.88</v>
      </c>
      <c r="H4884" s="18">
        <v>1.45</v>
      </c>
      <c r="I4884" s="16" t="s">
        <v>3</v>
      </c>
      <c r="J4884" s="16" t="s">
        <v>4</v>
      </c>
      <c r="K4884" s="16" t="s">
        <v>4</v>
      </c>
      <c r="L4884" s="19">
        <f>IF(Tabelle1[[#This Row],[Heizleistung (55°C)]]=0,Tabelle1[[#This Row],[Heizleistung (35°C)]],(Tabelle1[[#This Row],[Heizleistung (35°C)]]+Tabelle1[[#This Row],[Heizleistung (55°C)]])/2)</f>
        <v>4.835</v>
      </c>
      <c r="M4884" s="20">
        <f>IF(Tabelle1[[#This Row],[Etas 55°C]]=0,0,(Tabelle1[[#This Row],[Etas 35°C]]*0.8+Tabelle1[[#This Row],[Etas 55°C]]*0.2))*2.5</f>
        <v>4.7650000000000006</v>
      </c>
      <c r="N4884" s="21">
        <f>IF(-(Tabelle1[[#This Row],[80%/20% SCOP]]-5.5)/5.5=1,"n.a.",-(Tabelle1[[#This Row],[80%/20% SCOP]]-5.5)/5.5)</f>
        <v>0.13363636363636353</v>
      </c>
    </row>
    <row r="4885" spans="1:14" ht="20.100000000000001" customHeight="1" x14ac:dyDescent="0.25">
      <c r="A4885" s="24">
        <v>16017798</v>
      </c>
      <c r="B4885" s="15" t="s">
        <v>4960</v>
      </c>
      <c r="C4885" s="15" t="s">
        <v>4965</v>
      </c>
      <c r="D4885" s="16" t="s">
        <v>2</v>
      </c>
      <c r="E4885" s="17">
        <v>9.91</v>
      </c>
      <c r="F4885" s="18">
        <v>2.04</v>
      </c>
      <c r="G4885" s="17">
        <v>9.84</v>
      </c>
      <c r="H4885" s="18">
        <v>1.5</v>
      </c>
      <c r="I4885" s="16" t="s">
        <v>3</v>
      </c>
      <c r="J4885" s="16" t="s">
        <v>4</v>
      </c>
      <c r="K4885" s="16" t="s">
        <v>4</v>
      </c>
      <c r="L4885" s="19">
        <f>IF(Tabelle1[[#This Row],[Heizleistung (55°C)]]=0,Tabelle1[[#This Row],[Heizleistung (35°C)]],(Tabelle1[[#This Row],[Heizleistung (35°C)]]+Tabelle1[[#This Row],[Heizleistung (55°C)]])/2)</f>
        <v>9.875</v>
      </c>
      <c r="M4885" s="20">
        <f>IF(Tabelle1[[#This Row],[Etas 55°C]]=0,0,(Tabelle1[[#This Row],[Etas 35°C]]*0.8+Tabelle1[[#This Row],[Etas 55°C]]*0.2))*2.5</f>
        <v>4.83</v>
      </c>
      <c r="N4885" s="21">
        <f>IF(-(Tabelle1[[#This Row],[80%/20% SCOP]]-5.5)/5.5=1,"n.a.",-(Tabelle1[[#This Row],[80%/20% SCOP]]-5.5)/5.5)</f>
        <v>0.12181818181818181</v>
      </c>
    </row>
    <row r="4886" spans="1:14" ht="20.100000000000001" customHeight="1" x14ac:dyDescent="0.25">
      <c r="A4886" s="24">
        <v>16017808</v>
      </c>
      <c r="B4886" s="15" t="s">
        <v>4960</v>
      </c>
      <c r="C4886" s="15" t="s">
        <v>4966</v>
      </c>
      <c r="D4886" s="16" t="s">
        <v>2</v>
      </c>
      <c r="E4886" s="17">
        <v>9.91</v>
      </c>
      <c r="F4886" s="18">
        <v>2.04</v>
      </c>
      <c r="G4886" s="17">
        <v>9.84</v>
      </c>
      <c r="H4886" s="18">
        <v>1.5</v>
      </c>
      <c r="I4886" s="16" t="s">
        <v>3</v>
      </c>
      <c r="J4886" s="16" t="s">
        <v>4</v>
      </c>
      <c r="K4886" s="16" t="s">
        <v>4</v>
      </c>
      <c r="L4886" s="19">
        <f>IF(Tabelle1[[#This Row],[Heizleistung (55°C)]]=0,Tabelle1[[#This Row],[Heizleistung (35°C)]],(Tabelle1[[#This Row],[Heizleistung (35°C)]]+Tabelle1[[#This Row],[Heizleistung (55°C)]])/2)</f>
        <v>9.875</v>
      </c>
      <c r="M4886" s="20">
        <f>IF(Tabelle1[[#This Row],[Etas 55°C]]=0,0,(Tabelle1[[#This Row],[Etas 35°C]]*0.8+Tabelle1[[#This Row],[Etas 55°C]]*0.2))*2.5</f>
        <v>4.83</v>
      </c>
      <c r="N4886" s="21">
        <f>IF(-(Tabelle1[[#This Row],[80%/20% SCOP]]-5.5)/5.5=1,"n.a.",-(Tabelle1[[#This Row],[80%/20% SCOP]]-5.5)/5.5)</f>
        <v>0.12181818181818181</v>
      </c>
    </row>
    <row r="4887" spans="1:14" ht="20.100000000000001" customHeight="1" x14ac:dyDescent="0.25">
      <c r="A4887" s="24">
        <v>16017807</v>
      </c>
      <c r="B4887" s="15" t="s">
        <v>4960</v>
      </c>
      <c r="C4887" s="15" t="s">
        <v>4967</v>
      </c>
      <c r="D4887" s="16" t="s">
        <v>2</v>
      </c>
      <c r="E4887" s="17">
        <v>9.91</v>
      </c>
      <c r="F4887" s="18">
        <v>2.04</v>
      </c>
      <c r="G4887" s="17">
        <v>9.84</v>
      </c>
      <c r="H4887" s="18">
        <v>1.5</v>
      </c>
      <c r="I4887" s="16" t="s">
        <v>3</v>
      </c>
      <c r="J4887" s="16" t="s">
        <v>4</v>
      </c>
      <c r="K4887" s="16" t="s">
        <v>4</v>
      </c>
      <c r="L4887" s="19">
        <f>IF(Tabelle1[[#This Row],[Heizleistung (55°C)]]=0,Tabelle1[[#This Row],[Heizleistung (35°C)]],(Tabelle1[[#This Row],[Heizleistung (35°C)]]+Tabelle1[[#This Row],[Heizleistung (55°C)]])/2)</f>
        <v>9.875</v>
      </c>
      <c r="M4887" s="20">
        <f>IF(Tabelle1[[#This Row],[Etas 55°C]]=0,0,(Tabelle1[[#This Row],[Etas 35°C]]*0.8+Tabelle1[[#This Row],[Etas 55°C]]*0.2))*2.5</f>
        <v>4.83</v>
      </c>
      <c r="N4887" s="21">
        <f>IF(-(Tabelle1[[#This Row],[80%/20% SCOP]]-5.5)/5.5=1,"n.a.",-(Tabelle1[[#This Row],[80%/20% SCOP]]-5.5)/5.5)</f>
        <v>0.12181818181818181</v>
      </c>
    </row>
    <row r="4888" spans="1:14" ht="20.100000000000001" customHeight="1" x14ac:dyDescent="0.25">
      <c r="A4888" s="24">
        <v>16017803</v>
      </c>
      <c r="B4888" s="15" t="s">
        <v>4960</v>
      </c>
      <c r="C4888" s="15" t="s">
        <v>4968</v>
      </c>
      <c r="D4888" s="16" t="s">
        <v>2</v>
      </c>
      <c r="E4888" s="17">
        <v>12.35</v>
      </c>
      <c r="F4888" s="18">
        <v>2.0099999999999998</v>
      </c>
      <c r="G4888" s="17">
        <v>12.23</v>
      </c>
      <c r="H4888" s="18">
        <v>1.49</v>
      </c>
      <c r="I4888" s="16" t="s">
        <v>3</v>
      </c>
      <c r="J4888" s="16" t="s">
        <v>4</v>
      </c>
      <c r="K4888" s="16" t="s">
        <v>4</v>
      </c>
      <c r="L4888" s="19">
        <f>IF(Tabelle1[[#This Row],[Heizleistung (55°C)]]=0,Tabelle1[[#This Row],[Heizleistung (35°C)]],(Tabelle1[[#This Row],[Heizleistung (35°C)]]+Tabelle1[[#This Row],[Heizleistung (55°C)]])/2)</f>
        <v>12.29</v>
      </c>
      <c r="M4888" s="20">
        <f>IF(Tabelle1[[#This Row],[Etas 55°C]]=0,0,(Tabelle1[[#This Row],[Etas 35°C]]*0.8+Tabelle1[[#This Row],[Etas 55°C]]*0.2))*2.5</f>
        <v>4.7649999999999997</v>
      </c>
      <c r="N4888" s="21">
        <f>IF(-(Tabelle1[[#This Row],[80%/20% SCOP]]-5.5)/5.5=1,"n.a.",-(Tabelle1[[#This Row],[80%/20% SCOP]]-5.5)/5.5)</f>
        <v>0.13363636363636369</v>
      </c>
    </row>
    <row r="4889" spans="1:14" ht="20.100000000000001" customHeight="1" x14ac:dyDescent="0.25">
      <c r="A4889" s="24">
        <v>16017793</v>
      </c>
      <c r="B4889" s="15" t="s">
        <v>4960</v>
      </c>
      <c r="C4889" s="15" t="s">
        <v>4969</v>
      </c>
      <c r="D4889" s="16" t="s">
        <v>2</v>
      </c>
      <c r="E4889" s="17">
        <v>7.03</v>
      </c>
      <c r="F4889" s="18">
        <v>2.0099999999999998</v>
      </c>
      <c r="G4889" s="17">
        <v>7.07</v>
      </c>
      <c r="H4889" s="18">
        <v>1.48</v>
      </c>
      <c r="I4889" s="16" t="s">
        <v>3</v>
      </c>
      <c r="J4889" s="16" t="s">
        <v>4</v>
      </c>
      <c r="K4889" s="16" t="s">
        <v>4</v>
      </c>
      <c r="L4889" s="19">
        <f>IF(Tabelle1[[#This Row],[Heizleistung (55°C)]]=0,Tabelle1[[#This Row],[Heizleistung (35°C)]],(Tabelle1[[#This Row],[Heizleistung (35°C)]]+Tabelle1[[#This Row],[Heizleistung (55°C)]])/2)</f>
        <v>7.0500000000000007</v>
      </c>
      <c r="M4889" s="20">
        <f>IF(Tabelle1[[#This Row],[Etas 55°C]]=0,0,(Tabelle1[[#This Row],[Etas 35°C]]*0.8+Tabelle1[[#This Row],[Etas 55°C]]*0.2))*2.5</f>
        <v>4.76</v>
      </c>
      <c r="N4889" s="21">
        <f>IF(-(Tabelle1[[#This Row],[80%/20% SCOP]]-5.5)/5.5=1,"n.a.",-(Tabelle1[[#This Row],[80%/20% SCOP]]-5.5)/5.5)</f>
        <v>0.13454545454545458</v>
      </c>
    </row>
    <row r="4890" spans="1:14" ht="20.100000000000001" customHeight="1" x14ac:dyDescent="0.25">
      <c r="A4890" s="24">
        <v>16017797</v>
      </c>
      <c r="B4890" s="15" t="s">
        <v>4960</v>
      </c>
      <c r="C4890" s="15" t="s">
        <v>4970</v>
      </c>
      <c r="D4890" s="16" t="s">
        <v>2</v>
      </c>
      <c r="E4890" s="17">
        <v>9.91</v>
      </c>
      <c r="F4890" s="18">
        <v>2.04</v>
      </c>
      <c r="G4890" s="17">
        <v>9.84</v>
      </c>
      <c r="H4890" s="18">
        <v>1.5</v>
      </c>
      <c r="I4890" s="16" t="s">
        <v>3</v>
      </c>
      <c r="J4890" s="16" t="s">
        <v>4</v>
      </c>
      <c r="K4890" s="16" t="s">
        <v>4</v>
      </c>
      <c r="L4890" s="19">
        <f>IF(Tabelle1[[#This Row],[Heizleistung (55°C)]]=0,Tabelle1[[#This Row],[Heizleistung (35°C)]],(Tabelle1[[#This Row],[Heizleistung (35°C)]]+Tabelle1[[#This Row],[Heizleistung (55°C)]])/2)</f>
        <v>9.875</v>
      </c>
      <c r="M4890" s="20">
        <f>IF(Tabelle1[[#This Row],[Etas 55°C]]=0,0,(Tabelle1[[#This Row],[Etas 35°C]]*0.8+Tabelle1[[#This Row],[Etas 55°C]]*0.2))*2.5</f>
        <v>4.83</v>
      </c>
      <c r="N4890" s="21">
        <f>IF(-(Tabelle1[[#This Row],[80%/20% SCOP]]-5.5)/5.5=1,"n.a.",-(Tabelle1[[#This Row],[80%/20% SCOP]]-5.5)/5.5)</f>
        <v>0.12181818181818181</v>
      </c>
    </row>
    <row r="4891" spans="1:14" ht="20.100000000000001" customHeight="1" x14ac:dyDescent="0.25">
      <c r="A4891" s="24">
        <v>16017806</v>
      </c>
      <c r="B4891" s="15" t="s">
        <v>4960</v>
      </c>
      <c r="C4891" s="15" t="s">
        <v>4971</v>
      </c>
      <c r="D4891" s="16" t="s">
        <v>2</v>
      </c>
      <c r="E4891" s="17">
        <v>7.03</v>
      </c>
      <c r="F4891" s="18">
        <v>2.0099999999999998</v>
      </c>
      <c r="G4891" s="17">
        <v>7.07</v>
      </c>
      <c r="H4891" s="18">
        <v>1.48</v>
      </c>
      <c r="I4891" s="16" t="s">
        <v>3</v>
      </c>
      <c r="J4891" s="16" t="s">
        <v>4</v>
      </c>
      <c r="K4891" s="16" t="s">
        <v>4</v>
      </c>
      <c r="L4891" s="19">
        <f>IF(Tabelle1[[#This Row],[Heizleistung (55°C)]]=0,Tabelle1[[#This Row],[Heizleistung (35°C)]],(Tabelle1[[#This Row],[Heizleistung (35°C)]]+Tabelle1[[#This Row],[Heizleistung (55°C)]])/2)</f>
        <v>7.0500000000000007</v>
      </c>
      <c r="M4891" s="20">
        <f>IF(Tabelle1[[#This Row],[Etas 55°C]]=0,0,(Tabelle1[[#This Row],[Etas 35°C]]*0.8+Tabelle1[[#This Row],[Etas 55°C]]*0.2))*2.5</f>
        <v>4.76</v>
      </c>
      <c r="N4891" s="21">
        <f>IF(-(Tabelle1[[#This Row],[80%/20% SCOP]]-5.5)/5.5=1,"n.a.",-(Tabelle1[[#This Row],[80%/20% SCOP]]-5.5)/5.5)</f>
        <v>0.13454545454545458</v>
      </c>
    </row>
    <row r="4892" spans="1:14" ht="20.100000000000001" customHeight="1" x14ac:dyDescent="0.25">
      <c r="A4892" s="24">
        <v>16017800</v>
      </c>
      <c r="B4892" s="15" t="s">
        <v>4960</v>
      </c>
      <c r="C4892" s="15" t="s">
        <v>4972</v>
      </c>
      <c r="D4892" s="16" t="s">
        <v>2</v>
      </c>
      <c r="E4892" s="17">
        <v>12.35</v>
      </c>
      <c r="F4892" s="18">
        <v>2.0099999999999998</v>
      </c>
      <c r="G4892" s="17">
        <v>12.23</v>
      </c>
      <c r="H4892" s="18">
        <v>1.49</v>
      </c>
      <c r="I4892" s="16" t="s">
        <v>3</v>
      </c>
      <c r="J4892" s="16" t="s">
        <v>4</v>
      </c>
      <c r="K4892" s="16" t="s">
        <v>4</v>
      </c>
      <c r="L4892" s="19">
        <f>IF(Tabelle1[[#This Row],[Heizleistung (55°C)]]=0,Tabelle1[[#This Row],[Heizleistung (35°C)]],(Tabelle1[[#This Row],[Heizleistung (35°C)]]+Tabelle1[[#This Row],[Heizleistung (55°C)]])/2)</f>
        <v>12.29</v>
      </c>
      <c r="M4892" s="20">
        <f>IF(Tabelle1[[#This Row],[Etas 55°C]]=0,0,(Tabelle1[[#This Row],[Etas 35°C]]*0.8+Tabelle1[[#This Row],[Etas 55°C]]*0.2))*2.5</f>
        <v>4.7649999999999997</v>
      </c>
      <c r="N4892" s="21">
        <f>IF(-(Tabelle1[[#This Row],[80%/20% SCOP]]-5.5)/5.5=1,"n.a.",-(Tabelle1[[#This Row],[80%/20% SCOP]]-5.5)/5.5)</f>
        <v>0.13363636363636369</v>
      </c>
    </row>
    <row r="4893" spans="1:14" ht="20.100000000000001" customHeight="1" x14ac:dyDescent="0.25">
      <c r="A4893" s="24">
        <v>16017702</v>
      </c>
      <c r="B4893" s="15" t="s">
        <v>4960</v>
      </c>
      <c r="C4893" s="15" t="s">
        <v>4973</v>
      </c>
      <c r="D4893" s="16" t="s">
        <v>2</v>
      </c>
      <c r="E4893" s="17">
        <v>4.79</v>
      </c>
      <c r="F4893" s="18">
        <v>2.02</v>
      </c>
      <c r="G4893" s="17">
        <v>4.88</v>
      </c>
      <c r="H4893" s="18">
        <v>1.45</v>
      </c>
      <c r="I4893" s="16" t="s">
        <v>3</v>
      </c>
      <c r="J4893" s="16" t="s">
        <v>4</v>
      </c>
      <c r="K4893" s="16" t="s">
        <v>4</v>
      </c>
      <c r="L4893" s="19">
        <f>IF(Tabelle1[[#This Row],[Heizleistung (55°C)]]=0,Tabelle1[[#This Row],[Heizleistung (35°C)]],(Tabelle1[[#This Row],[Heizleistung (35°C)]]+Tabelle1[[#This Row],[Heizleistung (55°C)]])/2)</f>
        <v>4.835</v>
      </c>
      <c r="M4893" s="20">
        <f>IF(Tabelle1[[#This Row],[Etas 55°C]]=0,0,(Tabelle1[[#This Row],[Etas 35°C]]*0.8+Tabelle1[[#This Row],[Etas 55°C]]*0.2))*2.5</f>
        <v>4.7650000000000006</v>
      </c>
      <c r="N4893" s="21">
        <f>IF(-(Tabelle1[[#This Row],[80%/20% SCOP]]-5.5)/5.5=1,"n.a.",-(Tabelle1[[#This Row],[80%/20% SCOP]]-5.5)/5.5)</f>
        <v>0.13363636363636353</v>
      </c>
    </row>
    <row r="4894" spans="1:14" ht="20.100000000000001" customHeight="1" x14ac:dyDescent="0.25">
      <c r="A4894" s="24">
        <v>16017805</v>
      </c>
      <c r="B4894" s="15" t="s">
        <v>4960</v>
      </c>
      <c r="C4894" s="15" t="s">
        <v>4974</v>
      </c>
      <c r="D4894" s="16" t="s">
        <v>2</v>
      </c>
      <c r="E4894" s="17">
        <v>7.03</v>
      </c>
      <c r="F4894" s="18">
        <v>2.0099999999999998</v>
      </c>
      <c r="G4894" s="17">
        <v>7.07</v>
      </c>
      <c r="H4894" s="18">
        <v>1.48</v>
      </c>
      <c r="I4894" s="16" t="s">
        <v>3</v>
      </c>
      <c r="J4894" s="16" t="s">
        <v>4</v>
      </c>
      <c r="K4894" s="16" t="s">
        <v>4</v>
      </c>
      <c r="L4894" s="19">
        <f>IF(Tabelle1[[#This Row],[Heizleistung (55°C)]]=0,Tabelle1[[#This Row],[Heizleistung (35°C)]],(Tabelle1[[#This Row],[Heizleistung (35°C)]]+Tabelle1[[#This Row],[Heizleistung (55°C)]])/2)</f>
        <v>7.0500000000000007</v>
      </c>
      <c r="M4894" s="20">
        <f>IF(Tabelle1[[#This Row],[Etas 55°C]]=0,0,(Tabelle1[[#This Row],[Etas 35°C]]*0.8+Tabelle1[[#This Row],[Etas 55°C]]*0.2))*2.5</f>
        <v>4.76</v>
      </c>
      <c r="N4894" s="21">
        <f>IF(-(Tabelle1[[#This Row],[80%/20% SCOP]]-5.5)/5.5=1,"n.a.",-(Tabelle1[[#This Row],[80%/20% SCOP]]-5.5)/5.5)</f>
        <v>0.13454545454545458</v>
      </c>
    </row>
    <row r="4895" spans="1:14" ht="20.100000000000001" customHeight="1" x14ac:dyDescent="0.25">
      <c r="A4895" s="24">
        <v>16017791</v>
      </c>
      <c r="B4895" s="15" t="s">
        <v>4960</v>
      </c>
      <c r="C4895" s="15" t="s">
        <v>4975</v>
      </c>
      <c r="D4895" s="16" t="s">
        <v>2</v>
      </c>
      <c r="E4895" s="17">
        <v>7.03</v>
      </c>
      <c r="F4895" s="18">
        <v>2.0099999999999998</v>
      </c>
      <c r="G4895" s="17">
        <v>7.07</v>
      </c>
      <c r="H4895" s="18">
        <v>1.48</v>
      </c>
      <c r="I4895" s="16" t="s">
        <v>3</v>
      </c>
      <c r="J4895" s="16" t="s">
        <v>4</v>
      </c>
      <c r="K4895" s="16" t="s">
        <v>4</v>
      </c>
      <c r="L4895" s="19">
        <f>IF(Tabelle1[[#This Row],[Heizleistung (55°C)]]=0,Tabelle1[[#This Row],[Heizleistung (35°C)]],(Tabelle1[[#This Row],[Heizleistung (35°C)]]+Tabelle1[[#This Row],[Heizleistung (55°C)]])/2)</f>
        <v>7.0500000000000007</v>
      </c>
      <c r="M4895" s="20">
        <f>IF(Tabelle1[[#This Row],[Etas 55°C]]=0,0,(Tabelle1[[#This Row],[Etas 35°C]]*0.8+Tabelle1[[#This Row],[Etas 55°C]]*0.2))*2.5</f>
        <v>4.76</v>
      </c>
      <c r="N4895" s="21">
        <f>IF(-(Tabelle1[[#This Row],[80%/20% SCOP]]-5.5)/5.5=1,"n.a.",-(Tabelle1[[#This Row],[80%/20% SCOP]]-5.5)/5.5)</f>
        <v>0.13454545454545458</v>
      </c>
    </row>
    <row r="4896" spans="1:14" ht="20.100000000000001" customHeight="1" x14ac:dyDescent="0.25">
      <c r="A4896" s="24">
        <v>16017804</v>
      </c>
      <c r="B4896" s="15" t="s">
        <v>4960</v>
      </c>
      <c r="C4896" s="15" t="s">
        <v>4976</v>
      </c>
      <c r="D4896" s="16" t="s">
        <v>2</v>
      </c>
      <c r="E4896" s="17">
        <v>7.03</v>
      </c>
      <c r="F4896" s="18">
        <v>2.0099999999999998</v>
      </c>
      <c r="G4896" s="17">
        <v>7.07</v>
      </c>
      <c r="H4896" s="18">
        <v>1.48</v>
      </c>
      <c r="I4896" s="16" t="s">
        <v>3</v>
      </c>
      <c r="J4896" s="16" t="s">
        <v>4</v>
      </c>
      <c r="K4896" s="16" t="s">
        <v>4</v>
      </c>
      <c r="L4896" s="19">
        <f>IF(Tabelle1[[#This Row],[Heizleistung (55°C)]]=0,Tabelle1[[#This Row],[Heizleistung (35°C)]],(Tabelle1[[#This Row],[Heizleistung (35°C)]]+Tabelle1[[#This Row],[Heizleistung (55°C)]])/2)</f>
        <v>7.0500000000000007</v>
      </c>
      <c r="M4896" s="20">
        <f>IF(Tabelle1[[#This Row],[Etas 55°C]]=0,0,(Tabelle1[[#This Row],[Etas 35°C]]*0.8+Tabelle1[[#This Row],[Etas 55°C]]*0.2))*2.5</f>
        <v>4.76</v>
      </c>
      <c r="N4896" s="21">
        <f>IF(-(Tabelle1[[#This Row],[80%/20% SCOP]]-5.5)/5.5=1,"n.a.",-(Tabelle1[[#This Row],[80%/20% SCOP]]-5.5)/5.5)</f>
        <v>0.13454545454545458</v>
      </c>
    </row>
    <row r="4897" spans="1:14" ht="20.100000000000001" customHeight="1" x14ac:dyDescent="0.25">
      <c r="A4897" s="24">
        <v>16017802</v>
      </c>
      <c r="B4897" s="15" t="s">
        <v>4960</v>
      </c>
      <c r="C4897" s="15" t="s">
        <v>4977</v>
      </c>
      <c r="D4897" s="16" t="s">
        <v>2</v>
      </c>
      <c r="E4897" s="17">
        <v>12.35</v>
      </c>
      <c r="F4897" s="18">
        <v>2.0099999999999998</v>
      </c>
      <c r="G4897" s="17">
        <v>12.23</v>
      </c>
      <c r="H4897" s="18">
        <v>1.49</v>
      </c>
      <c r="I4897" s="16" t="s">
        <v>3</v>
      </c>
      <c r="J4897" s="16" t="s">
        <v>4</v>
      </c>
      <c r="K4897" s="16" t="s">
        <v>4</v>
      </c>
      <c r="L4897" s="19">
        <f>IF(Tabelle1[[#This Row],[Heizleistung (55°C)]]=0,Tabelle1[[#This Row],[Heizleistung (35°C)]],(Tabelle1[[#This Row],[Heizleistung (35°C)]]+Tabelle1[[#This Row],[Heizleistung (55°C)]])/2)</f>
        <v>12.29</v>
      </c>
      <c r="M4897" s="20">
        <f>IF(Tabelle1[[#This Row],[Etas 55°C]]=0,0,(Tabelle1[[#This Row],[Etas 35°C]]*0.8+Tabelle1[[#This Row],[Etas 55°C]]*0.2))*2.5</f>
        <v>4.7649999999999997</v>
      </c>
      <c r="N4897" s="21">
        <f>IF(-(Tabelle1[[#This Row],[80%/20% SCOP]]-5.5)/5.5=1,"n.a.",-(Tabelle1[[#This Row],[80%/20% SCOP]]-5.5)/5.5)</f>
        <v>0.13363636363636369</v>
      </c>
    </row>
    <row r="4898" spans="1:14" ht="20.100000000000001" customHeight="1" x14ac:dyDescent="0.25">
      <c r="A4898" s="24">
        <v>16017700</v>
      </c>
      <c r="B4898" s="15" t="s">
        <v>4960</v>
      </c>
      <c r="C4898" s="15" t="s">
        <v>4978</v>
      </c>
      <c r="D4898" s="16" t="s">
        <v>2</v>
      </c>
      <c r="E4898" s="17">
        <v>4.79</v>
      </c>
      <c r="F4898" s="18">
        <v>2.02</v>
      </c>
      <c r="G4898" s="17">
        <v>4.88</v>
      </c>
      <c r="H4898" s="18">
        <v>1.45</v>
      </c>
      <c r="I4898" s="16" t="s">
        <v>3</v>
      </c>
      <c r="J4898" s="16" t="s">
        <v>4</v>
      </c>
      <c r="K4898" s="16" t="s">
        <v>4</v>
      </c>
      <c r="L4898" s="19">
        <f>IF(Tabelle1[[#This Row],[Heizleistung (55°C)]]=0,Tabelle1[[#This Row],[Heizleistung (35°C)]],(Tabelle1[[#This Row],[Heizleistung (35°C)]]+Tabelle1[[#This Row],[Heizleistung (55°C)]])/2)</f>
        <v>4.835</v>
      </c>
      <c r="M4898" s="20">
        <f>IF(Tabelle1[[#This Row],[Etas 55°C]]=0,0,(Tabelle1[[#This Row],[Etas 35°C]]*0.8+Tabelle1[[#This Row],[Etas 55°C]]*0.2))*2.5</f>
        <v>4.7650000000000006</v>
      </c>
      <c r="N4898" s="21">
        <f>IF(-(Tabelle1[[#This Row],[80%/20% SCOP]]-5.5)/5.5=1,"n.a.",-(Tabelle1[[#This Row],[80%/20% SCOP]]-5.5)/5.5)</f>
        <v>0.13363636363636353</v>
      </c>
    </row>
    <row r="4899" spans="1:14" ht="20.100000000000001" customHeight="1" x14ac:dyDescent="0.25">
      <c r="A4899" s="24">
        <v>16018244</v>
      </c>
      <c r="B4899" s="15" t="s">
        <v>4979</v>
      </c>
      <c r="C4899" s="15" t="s">
        <v>4980</v>
      </c>
      <c r="D4899" s="16" t="s">
        <v>2</v>
      </c>
      <c r="E4899" s="17">
        <v>14.7</v>
      </c>
      <c r="F4899" s="18">
        <v>1.8260000000000001</v>
      </c>
      <c r="G4899" s="17">
        <v>14.4</v>
      </c>
      <c r="H4899" s="18">
        <v>1.4159999999999999</v>
      </c>
      <c r="I4899" s="16" t="s">
        <v>3</v>
      </c>
      <c r="J4899" s="16" t="s">
        <v>4</v>
      </c>
      <c r="K4899" s="16" t="s">
        <v>4</v>
      </c>
      <c r="L4899" s="19">
        <f>IF(Tabelle1[[#This Row],[Heizleistung (55°C)]]=0,Tabelle1[[#This Row],[Heizleistung (35°C)]],(Tabelle1[[#This Row],[Heizleistung (35°C)]]+Tabelle1[[#This Row],[Heizleistung (55°C)]])/2)</f>
        <v>14.55</v>
      </c>
      <c r="M4899" s="20">
        <f>IF(Tabelle1[[#This Row],[Etas 55°C]]=0,0,(Tabelle1[[#This Row],[Etas 35°C]]*0.8+Tabelle1[[#This Row],[Etas 55°C]]*0.2))*2.5</f>
        <v>4.3600000000000003</v>
      </c>
      <c r="N4899" s="21">
        <f>IF(-(Tabelle1[[#This Row],[80%/20% SCOP]]-5.5)/5.5=1,"n.a.",-(Tabelle1[[#This Row],[80%/20% SCOP]]-5.5)/5.5)</f>
        <v>0.20727272727272722</v>
      </c>
    </row>
    <row r="4900" spans="1:14" ht="20.100000000000001" customHeight="1" x14ac:dyDescent="0.25">
      <c r="A4900" s="24">
        <v>16001205</v>
      </c>
      <c r="B4900" s="15" t="s">
        <v>4979</v>
      </c>
      <c r="C4900" s="15" t="s">
        <v>4981</v>
      </c>
      <c r="D4900" s="16" t="s">
        <v>2</v>
      </c>
      <c r="E4900" s="17">
        <v>10.4</v>
      </c>
      <c r="F4900" s="18">
        <v>1.7070000000000001</v>
      </c>
      <c r="G4900" s="17">
        <v>8.6</v>
      </c>
      <c r="H4900" s="18">
        <v>1.319</v>
      </c>
      <c r="I4900" s="16" t="s">
        <v>40</v>
      </c>
      <c r="J4900" s="16" t="s">
        <v>4</v>
      </c>
      <c r="K4900" s="16" t="s">
        <v>4</v>
      </c>
      <c r="L4900" s="19">
        <f>IF(Tabelle1[[#This Row],[Heizleistung (55°C)]]=0,Tabelle1[[#This Row],[Heizleistung (35°C)]],(Tabelle1[[#This Row],[Heizleistung (35°C)]]+Tabelle1[[#This Row],[Heizleistung (55°C)]])/2)</f>
        <v>9.5</v>
      </c>
      <c r="M4900" s="20">
        <f>IF(Tabelle1[[#This Row],[Etas 55°C]]=0,0,(Tabelle1[[#This Row],[Etas 35°C]]*0.8+Tabelle1[[#This Row],[Etas 55°C]]*0.2))*2.5</f>
        <v>4.0735000000000001</v>
      </c>
      <c r="N4900" s="21">
        <f>IF(-(Tabelle1[[#This Row],[80%/20% SCOP]]-5.5)/5.5=1,"n.a.",-(Tabelle1[[#This Row],[80%/20% SCOP]]-5.5)/5.5)</f>
        <v>0.25936363636363635</v>
      </c>
    </row>
    <row r="4901" spans="1:14" ht="20.100000000000001" customHeight="1" x14ac:dyDescent="0.25">
      <c r="A4901" s="24">
        <v>16018050</v>
      </c>
      <c r="B4901" s="15" t="s">
        <v>4979</v>
      </c>
      <c r="C4901" s="15" t="s">
        <v>4982</v>
      </c>
      <c r="D4901" s="16" t="s">
        <v>2</v>
      </c>
      <c r="E4901" s="17">
        <v>4.9800000000000004</v>
      </c>
      <c r="F4901" s="18">
        <v>1.871</v>
      </c>
      <c r="G4901" s="17">
        <v>5.22</v>
      </c>
      <c r="H4901" s="18">
        <v>1.571</v>
      </c>
      <c r="I4901" s="16" t="s">
        <v>3</v>
      </c>
      <c r="J4901" s="16" t="s">
        <v>4</v>
      </c>
      <c r="K4901" s="16" t="s">
        <v>4</v>
      </c>
      <c r="L4901" s="19">
        <f>IF(Tabelle1[[#This Row],[Heizleistung (55°C)]]=0,Tabelle1[[#This Row],[Heizleistung (35°C)]],(Tabelle1[[#This Row],[Heizleistung (35°C)]]+Tabelle1[[#This Row],[Heizleistung (55°C)]])/2)</f>
        <v>5.0999999999999996</v>
      </c>
      <c r="M4901" s="20">
        <f>IF(Tabelle1[[#This Row],[Etas 55°C]]=0,0,(Tabelle1[[#This Row],[Etas 35°C]]*0.8+Tabelle1[[#This Row],[Etas 55°C]]*0.2))*2.5</f>
        <v>4.5275000000000007</v>
      </c>
      <c r="N4901" s="21">
        <f>IF(-(Tabelle1[[#This Row],[80%/20% SCOP]]-5.5)/5.5=1,"n.a.",-(Tabelle1[[#This Row],[80%/20% SCOP]]-5.5)/5.5)</f>
        <v>0.17681818181818168</v>
      </c>
    </row>
    <row r="4902" spans="1:14" ht="20.100000000000001" customHeight="1" x14ac:dyDescent="0.25">
      <c r="A4902" s="24">
        <v>16014878</v>
      </c>
      <c r="B4902" s="15" t="s">
        <v>4979</v>
      </c>
      <c r="C4902" s="15" t="s">
        <v>4983</v>
      </c>
      <c r="D4902" s="16" t="s">
        <v>2</v>
      </c>
      <c r="E4902" s="17">
        <v>3.21</v>
      </c>
      <c r="F4902" s="18">
        <v>1.45</v>
      </c>
      <c r="G4902" s="17"/>
      <c r="H4902" s="16"/>
      <c r="I4902" s="16" t="s">
        <v>109</v>
      </c>
      <c r="J4902" s="16" t="s">
        <v>4</v>
      </c>
      <c r="K4902" s="16" t="s">
        <v>4</v>
      </c>
      <c r="L4902" s="19">
        <f>IF(Tabelle1[[#This Row],[Heizleistung (55°C)]]=0,Tabelle1[[#This Row],[Heizleistung (35°C)]],(Tabelle1[[#This Row],[Heizleistung (35°C)]]+Tabelle1[[#This Row],[Heizleistung (55°C)]])/2)</f>
        <v>3.21</v>
      </c>
      <c r="M4902" s="20">
        <f>IF(Tabelle1[[#This Row],[Etas 55°C]]=0,0,(Tabelle1[[#This Row],[Etas 35°C]]*0.8+Tabelle1[[#This Row],[Etas 55°C]]*0.2))*2.5</f>
        <v>0</v>
      </c>
      <c r="N4902" s="21" t="str">
        <f>IF(-(Tabelle1[[#This Row],[80%/20% SCOP]]-5.5)/5.5=1,"n.a.",-(Tabelle1[[#This Row],[80%/20% SCOP]]-5.5)/5.5)</f>
        <v>n.a.</v>
      </c>
    </row>
    <row r="4903" spans="1:14" ht="20.100000000000001" customHeight="1" x14ac:dyDescent="0.25">
      <c r="A4903" s="24">
        <v>16018052</v>
      </c>
      <c r="B4903" s="15" t="s">
        <v>4979</v>
      </c>
      <c r="C4903" s="15" t="s">
        <v>4984</v>
      </c>
      <c r="D4903" s="16" t="s">
        <v>2</v>
      </c>
      <c r="E4903" s="17">
        <v>10.5</v>
      </c>
      <c r="F4903" s="18">
        <v>1.907</v>
      </c>
      <c r="G4903" s="17">
        <v>10.87</v>
      </c>
      <c r="H4903" s="18">
        <v>1.623</v>
      </c>
      <c r="I4903" s="16" t="s">
        <v>3</v>
      </c>
      <c r="J4903" s="16" t="s">
        <v>4</v>
      </c>
      <c r="K4903" s="16" t="s">
        <v>4</v>
      </c>
      <c r="L4903" s="19">
        <f>IF(Tabelle1[[#This Row],[Heizleistung (55°C)]]=0,Tabelle1[[#This Row],[Heizleistung (35°C)]],(Tabelle1[[#This Row],[Heizleistung (35°C)]]+Tabelle1[[#This Row],[Heizleistung (55°C)]])/2)</f>
        <v>10.684999999999999</v>
      </c>
      <c r="M4903" s="20">
        <f>IF(Tabelle1[[#This Row],[Etas 55°C]]=0,0,(Tabelle1[[#This Row],[Etas 35°C]]*0.8+Tabelle1[[#This Row],[Etas 55°C]]*0.2))*2.5</f>
        <v>4.6255000000000006</v>
      </c>
      <c r="N4903" s="21">
        <f>IF(-(Tabelle1[[#This Row],[80%/20% SCOP]]-5.5)/5.5=1,"n.a.",-(Tabelle1[[#This Row],[80%/20% SCOP]]-5.5)/5.5)</f>
        <v>0.15899999999999989</v>
      </c>
    </row>
    <row r="4904" spans="1:14" ht="20.100000000000001" customHeight="1" x14ac:dyDescent="0.25">
      <c r="A4904" s="24">
        <v>16018051</v>
      </c>
      <c r="B4904" s="15" t="s">
        <v>4979</v>
      </c>
      <c r="C4904" s="15" t="s">
        <v>4985</v>
      </c>
      <c r="D4904" s="16" t="s">
        <v>2</v>
      </c>
      <c r="E4904" s="17">
        <v>7.73</v>
      </c>
      <c r="F4904" s="18">
        <v>1.917</v>
      </c>
      <c r="G4904" s="17">
        <v>8.08</v>
      </c>
      <c r="H4904" s="18">
        <v>1.6259999999999999</v>
      </c>
      <c r="I4904" s="16" t="s">
        <v>3</v>
      </c>
      <c r="J4904" s="16" t="s">
        <v>4</v>
      </c>
      <c r="K4904" s="16" t="s">
        <v>4</v>
      </c>
      <c r="L4904" s="19">
        <f>IF(Tabelle1[[#This Row],[Heizleistung (55°C)]]=0,Tabelle1[[#This Row],[Heizleistung (35°C)]],(Tabelle1[[#This Row],[Heizleistung (35°C)]]+Tabelle1[[#This Row],[Heizleistung (55°C)]])/2)</f>
        <v>7.9050000000000002</v>
      </c>
      <c r="M4904" s="20">
        <f>IF(Tabelle1[[#This Row],[Etas 55°C]]=0,0,(Tabelle1[[#This Row],[Etas 35°C]]*0.8+Tabelle1[[#This Row],[Etas 55°C]]*0.2))*2.5</f>
        <v>4.6470000000000002</v>
      </c>
      <c r="N4904" s="21">
        <f>IF(-(Tabelle1[[#This Row],[80%/20% SCOP]]-5.5)/5.5=1,"n.a.",-(Tabelle1[[#This Row],[80%/20% SCOP]]-5.5)/5.5)</f>
        <v>0.15509090909090906</v>
      </c>
    </row>
    <row r="4905" spans="1:14" ht="20.100000000000001" customHeight="1" x14ac:dyDescent="0.25">
      <c r="A4905" s="24">
        <v>16001217</v>
      </c>
      <c r="B4905" s="15" t="s">
        <v>4979</v>
      </c>
      <c r="C4905" s="15" t="s">
        <v>4986</v>
      </c>
      <c r="D4905" s="16" t="s">
        <v>2</v>
      </c>
      <c r="E4905" s="17">
        <v>9.17</v>
      </c>
      <c r="F4905" s="18">
        <v>2.0499999999999998</v>
      </c>
      <c r="G4905" s="17">
        <v>7.67</v>
      </c>
      <c r="H4905" s="18">
        <v>1.37</v>
      </c>
      <c r="I4905" s="16" t="s">
        <v>40</v>
      </c>
      <c r="J4905" s="16" t="s">
        <v>4</v>
      </c>
      <c r="K4905" s="16" t="s">
        <v>4</v>
      </c>
      <c r="L4905" s="19">
        <f>IF(Tabelle1[[#This Row],[Heizleistung (55°C)]]=0,Tabelle1[[#This Row],[Heizleistung (35°C)]],(Tabelle1[[#This Row],[Heizleistung (35°C)]]+Tabelle1[[#This Row],[Heizleistung (55°C)]])/2)</f>
        <v>8.42</v>
      </c>
      <c r="M4905" s="20">
        <f>IF(Tabelle1[[#This Row],[Etas 55°C]]=0,0,(Tabelle1[[#This Row],[Etas 35°C]]*0.8+Tabelle1[[#This Row],[Etas 55°C]]*0.2))*2.5</f>
        <v>4.7850000000000001</v>
      </c>
      <c r="N4905" s="21">
        <f>IF(-(Tabelle1[[#This Row],[80%/20% SCOP]]-5.5)/5.5=1,"n.a.",-(Tabelle1[[#This Row],[80%/20% SCOP]]-5.5)/5.5)</f>
        <v>0.12999999999999998</v>
      </c>
    </row>
    <row r="4906" spans="1:14" ht="20.100000000000001" customHeight="1" x14ac:dyDescent="0.25">
      <c r="A4906" s="24">
        <v>16018049</v>
      </c>
      <c r="B4906" s="15" t="s">
        <v>4979</v>
      </c>
      <c r="C4906" s="15" t="s">
        <v>4987</v>
      </c>
      <c r="D4906" s="16" t="s">
        <v>2</v>
      </c>
      <c r="E4906" s="17">
        <v>3.11</v>
      </c>
      <c r="F4906" s="18">
        <v>1.78</v>
      </c>
      <c r="G4906" s="17">
        <v>3.3</v>
      </c>
      <c r="H4906" s="18">
        <v>1.5049999999999999</v>
      </c>
      <c r="I4906" s="16" t="s">
        <v>3</v>
      </c>
      <c r="J4906" s="16" t="s">
        <v>4</v>
      </c>
      <c r="K4906" s="16" t="s">
        <v>4</v>
      </c>
      <c r="L4906" s="19">
        <f>IF(Tabelle1[[#This Row],[Heizleistung (55°C)]]=0,Tabelle1[[#This Row],[Heizleistung (35°C)]],(Tabelle1[[#This Row],[Heizleistung (35°C)]]+Tabelle1[[#This Row],[Heizleistung (55°C)]])/2)</f>
        <v>3.2050000000000001</v>
      </c>
      <c r="M4906" s="20">
        <f>IF(Tabelle1[[#This Row],[Etas 55°C]]=0,0,(Tabelle1[[#This Row],[Etas 35°C]]*0.8+Tabelle1[[#This Row],[Etas 55°C]]*0.2))*2.5</f>
        <v>4.3125</v>
      </c>
      <c r="N4906" s="21">
        <f>IF(-(Tabelle1[[#This Row],[80%/20% SCOP]]-5.5)/5.5=1,"n.a.",-(Tabelle1[[#This Row],[80%/20% SCOP]]-5.5)/5.5)</f>
        <v>0.21590909090909091</v>
      </c>
    </row>
    <row r="4907" spans="1:14" ht="20.100000000000001" customHeight="1" x14ac:dyDescent="0.25">
      <c r="A4907" s="24">
        <v>16001209</v>
      </c>
      <c r="B4907" s="15" t="s">
        <v>4979</v>
      </c>
      <c r="C4907" s="15" t="s">
        <v>4988</v>
      </c>
      <c r="D4907" s="16" t="s">
        <v>2</v>
      </c>
      <c r="E4907" s="17">
        <v>32.47</v>
      </c>
      <c r="F4907" s="18">
        <v>1.716</v>
      </c>
      <c r="G4907" s="17">
        <v>34.159999999999997</v>
      </c>
      <c r="H4907" s="18">
        <v>1.292</v>
      </c>
      <c r="I4907" s="16" t="s">
        <v>324</v>
      </c>
      <c r="J4907" s="16" t="s">
        <v>4</v>
      </c>
      <c r="K4907" s="16" t="s">
        <v>4</v>
      </c>
      <c r="L4907" s="19">
        <f>IF(Tabelle1[[#This Row],[Heizleistung (55°C)]]=0,Tabelle1[[#This Row],[Heizleistung (35°C)]],(Tabelle1[[#This Row],[Heizleistung (35°C)]]+Tabelle1[[#This Row],[Heizleistung (55°C)]])/2)</f>
        <v>33.314999999999998</v>
      </c>
      <c r="M4907" s="20">
        <f>IF(Tabelle1[[#This Row],[Etas 55°C]]=0,0,(Tabelle1[[#This Row],[Etas 35°C]]*0.8+Tabelle1[[#This Row],[Etas 55°C]]*0.2))*2.5</f>
        <v>4.0780000000000003</v>
      </c>
      <c r="N4907" s="21">
        <f>IF(-(Tabelle1[[#This Row],[80%/20% SCOP]]-5.5)/5.5=1,"n.a.",-(Tabelle1[[#This Row],[80%/20% SCOP]]-5.5)/5.5)</f>
        <v>0.25854545454545447</v>
      </c>
    </row>
    <row r="4908" spans="1:14" ht="20.100000000000001" customHeight="1" x14ac:dyDescent="0.25">
      <c r="A4908" s="24">
        <v>16018445</v>
      </c>
      <c r="B4908" s="15" t="s">
        <v>4979</v>
      </c>
      <c r="C4908" s="15" t="s">
        <v>4989</v>
      </c>
      <c r="D4908" s="16" t="s">
        <v>2</v>
      </c>
      <c r="E4908" s="17">
        <v>4.5999999999999996</v>
      </c>
      <c r="F4908" s="18">
        <v>1.748</v>
      </c>
      <c r="G4908" s="17">
        <v>4.5999999999999996</v>
      </c>
      <c r="H4908" s="18">
        <v>1.4079999999999999</v>
      </c>
      <c r="I4908" s="16" t="s">
        <v>3</v>
      </c>
      <c r="J4908" s="16" t="s">
        <v>4</v>
      </c>
      <c r="K4908" s="16" t="s">
        <v>4</v>
      </c>
      <c r="L4908" s="19">
        <f>IF(Tabelle1[[#This Row],[Heizleistung (55°C)]]=0,Tabelle1[[#This Row],[Heizleistung (35°C)]],(Tabelle1[[#This Row],[Heizleistung (35°C)]]+Tabelle1[[#This Row],[Heizleistung (55°C)]])/2)</f>
        <v>4.5999999999999996</v>
      </c>
      <c r="M4908" s="20">
        <f>IF(Tabelle1[[#This Row],[Etas 55°C]]=0,0,(Tabelle1[[#This Row],[Etas 35°C]]*0.8+Tabelle1[[#This Row],[Etas 55°C]]*0.2))*2.5</f>
        <v>4.2</v>
      </c>
      <c r="N4908" s="21">
        <f>IF(-(Tabelle1[[#This Row],[80%/20% SCOP]]-5.5)/5.5=1,"n.a.",-(Tabelle1[[#This Row],[80%/20% SCOP]]-5.5)/5.5)</f>
        <v>0.23636363636363633</v>
      </c>
    </row>
    <row r="4909" spans="1:14" ht="20.100000000000001" customHeight="1" x14ac:dyDescent="0.25">
      <c r="A4909" s="24">
        <v>16001207</v>
      </c>
      <c r="B4909" s="15" t="s">
        <v>4979</v>
      </c>
      <c r="C4909" s="15" t="s">
        <v>4990</v>
      </c>
      <c r="D4909" s="16" t="s">
        <v>2</v>
      </c>
      <c r="E4909" s="17">
        <v>6.8</v>
      </c>
      <c r="F4909" s="18">
        <v>1.738</v>
      </c>
      <c r="G4909" s="17">
        <v>7.57</v>
      </c>
      <c r="H4909" s="18">
        <v>1.298</v>
      </c>
      <c r="I4909" s="16" t="s">
        <v>355</v>
      </c>
      <c r="J4909" s="16" t="s">
        <v>4</v>
      </c>
      <c r="K4909" s="16" t="s">
        <v>4</v>
      </c>
      <c r="L4909" s="19">
        <f>IF(Tabelle1[[#This Row],[Heizleistung (55°C)]]=0,Tabelle1[[#This Row],[Heizleistung (35°C)]],(Tabelle1[[#This Row],[Heizleistung (35°C)]]+Tabelle1[[#This Row],[Heizleistung (55°C)]])/2)</f>
        <v>7.1850000000000005</v>
      </c>
      <c r="M4909" s="20">
        <f>IF(Tabelle1[[#This Row],[Etas 55°C]]=0,0,(Tabelle1[[#This Row],[Etas 35°C]]*0.8+Tabelle1[[#This Row],[Etas 55°C]]*0.2))*2.5</f>
        <v>4.125</v>
      </c>
      <c r="N4909" s="21">
        <f>IF(-(Tabelle1[[#This Row],[80%/20% SCOP]]-5.5)/5.5=1,"n.a.",-(Tabelle1[[#This Row],[80%/20% SCOP]]-5.5)/5.5)</f>
        <v>0.25</v>
      </c>
    </row>
    <row r="4910" spans="1:14" ht="20.100000000000001" customHeight="1" x14ac:dyDescent="0.25">
      <c r="A4910" s="24">
        <v>16001216</v>
      </c>
      <c r="B4910" s="15" t="s">
        <v>4979</v>
      </c>
      <c r="C4910" s="15" t="s">
        <v>4991</v>
      </c>
      <c r="D4910" s="16" t="s">
        <v>2</v>
      </c>
      <c r="E4910" s="17">
        <v>6.82</v>
      </c>
      <c r="F4910" s="18">
        <v>1.95</v>
      </c>
      <c r="G4910" s="17">
        <v>5.7</v>
      </c>
      <c r="H4910" s="18">
        <v>1.38</v>
      </c>
      <c r="I4910" s="16" t="s">
        <v>40</v>
      </c>
      <c r="J4910" s="16" t="s">
        <v>4</v>
      </c>
      <c r="K4910" s="16" t="s">
        <v>4</v>
      </c>
      <c r="L4910" s="19">
        <f>IF(Tabelle1[[#This Row],[Heizleistung (55°C)]]=0,Tabelle1[[#This Row],[Heizleistung (35°C)]],(Tabelle1[[#This Row],[Heizleistung (35°C)]]+Tabelle1[[#This Row],[Heizleistung (55°C)]])/2)</f>
        <v>6.26</v>
      </c>
      <c r="M4910" s="20">
        <f>IF(Tabelle1[[#This Row],[Etas 55°C]]=0,0,(Tabelle1[[#This Row],[Etas 35°C]]*0.8+Tabelle1[[#This Row],[Etas 55°C]]*0.2))*2.5</f>
        <v>4.59</v>
      </c>
      <c r="N4910" s="21">
        <f>IF(-(Tabelle1[[#This Row],[80%/20% SCOP]]-5.5)/5.5=1,"n.a.",-(Tabelle1[[#This Row],[80%/20% SCOP]]-5.5)/5.5)</f>
        <v>0.16545454545454549</v>
      </c>
    </row>
    <row r="4911" spans="1:14" ht="20.100000000000001" customHeight="1" x14ac:dyDescent="0.25">
      <c r="A4911" s="24">
        <v>16010353</v>
      </c>
      <c r="B4911" s="15" t="s">
        <v>4979</v>
      </c>
      <c r="C4911" s="15" t="s">
        <v>4992</v>
      </c>
      <c r="D4911" s="16" t="s">
        <v>2</v>
      </c>
      <c r="E4911" s="17">
        <v>14.29</v>
      </c>
      <c r="F4911" s="18">
        <v>1.718</v>
      </c>
      <c r="G4911" s="17">
        <v>16.350000000000001</v>
      </c>
      <c r="H4911" s="18">
        <v>1.286</v>
      </c>
      <c r="I4911" s="16" t="s">
        <v>355</v>
      </c>
      <c r="J4911" s="16" t="s">
        <v>4</v>
      </c>
      <c r="K4911" s="16" t="s">
        <v>4</v>
      </c>
      <c r="L4911" s="19">
        <f>IF(Tabelle1[[#This Row],[Heizleistung (55°C)]]=0,Tabelle1[[#This Row],[Heizleistung (35°C)]],(Tabelle1[[#This Row],[Heizleistung (35°C)]]+Tabelle1[[#This Row],[Heizleistung (55°C)]])/2)</f>
        <v>15.32</v>
      </c>
      <c r="M4911" s="20">
        <f>IF(Tabelle1[[#This Row],[Etas 55°C]]=0,0,(Tabelle1[[#This Row],[Etas 35°C]]*0.8+Tabelle1[[#This Row],[Etas 55°C]]*0.2))*2.5</f>
        <v>4.0790000000000006</v>
      </c>
      <c r="N4911" s="21">
        <f>IF(-(Tabelle1[[#This Row],[80%/20% SCOP]]-5.5)/5.5=1,"n.a.",-(Tabelle1[[#This Row],[80%/20% SCOP]]-5.5)/5.5)</f>
        <v>0.25836363636363624</v>
      </c>
    </row>
    <row r="4912" spans="1:14" ht="20.100000000000001" customHeight="1" x14ac:dyDescent="0.25">
      <c r="A4912" s="24">
        <v>16010369</v>
      </c>
      <c r="B4912" s="15" t="s">
        <v>4979</v>
      </c>
      <c r="C4912" s="15" t="s">
        <v>4993</v>
      </c>
      <c r="D4912" s="16" t="s">
        <v>2</v>
      </c>
      <c r="E4912" s="17">
        <v>15.2</v>
      </c>
      <c r="F4912" s="18">
        <v>1.86</v>
      </c>
      <c r="G4912" s="17">
        <v>13</v>
      </c>
      <c r="H4912" s="18">
        <v>1.36</v>
      </c>
      <c r="I4912" s="16" t="s">
        <v>40</v>
      </c>
      <c r="J4912" s="16" t="s">
        <v>4</v>
      </c>
      <c r="K4912" s="16" t="s">
        <v>4</v>
      </c>
      <c r="L4912" s="19">
        <f>IF(Tabelle1[[#This Row],[Heizleistung (55°C)]]=0,Tabelle1[[#This Row],[Heizleistung (35°C)]],(Tabelle1[[#This Row],[Heizleistung (35°C)]]+Tabelle1[[#This Row],[Heizleistung (55°C)]])/2)</f>
        <v>14.1</v>
      </c>
      <c r="M4912" s="20">
        <f>IF(Tabelle1[[#This Row],[Etas 55°C]]=0,0,(Tabelle1[[#This Row],[Etas 35°C]]*0.8+Tabelle1[[#This Row],[Etas 55°C]]*0.2))*2.5</f>
        <v>4.4000000000000004</v>
      </c>
      <c r="N4912" s="21">
        <f>IF(-(Tabelle1[[#This Row],[80%/20% SCOP]]-5.5)/5.5=1,"n.a.",-(Tabelle1[[#This Row],[80%/20% SCOP]]-5.5)/5.5)</f>
        <v>0.19999999999999993</v>
      </c>
    </row>
    <row r="4913" spans="1:14" ht="20.100000000000001" customHeight="1" x14ac:dyDescent="0.25">
      <c r="A4913" s="24">
        <v>16001208</v>
      </c>
      <c r="B4913" s="15" t="s">
        <v>4979</v>
      </c>
      <c r="C4913" s="15" t="s">
        <v>4994</v>
      </c>
      <c r="D4913" s="16" t="s">
        <v>2</v>
      </c>
      <c r="E4913" s="17">
        <v>24.26</v>
      </c>
      <c r="F4913" s="18">
        <v>1.6559999999999999</v>
      </c>
      <c r="G4913" s="17">
        <v>20.8</v>
      </c>
      <c r="H4913" s="18">
        <v>1.3759999999999999</v>
      </c>
      <c r="I4913" s="16" t="s">
        <v>324</v>
      </c>
      <c r="J4913" s="16" t="s">
        <v>4</v>
      </c>
      <c r="K4913" s="16" t="s">
        <v>4</v>
      </c>
      <c r="L4913" s="19">
        <f>IF(Tabelle1[[#This Row],[Heizleistung (55°C)]]=0,Tabelle1[[#This Row],[Heizleistung (35°C)]],(Tabelle1[[#This Row],[Heizleistung (35°C)]]+Tabelle1[[#This Row],[Heizleistung (55°C)]])/2)</f>
        <v>22.53</v>
      </c>
      <c r="M4913" s="20">
        <f>IF(Tabelle1[[#This Row],[Etas 55°C]]=0,0,(Tabelle1[[#This Row],[Etas 35°C]]*0.8+Tabelle1[[#This Row],[Etas 55°C]]*0.2))*2.5</f>
        <v>4</v>
      </c>
      <c r="N4913" s="21">
        <f>IF(-(Tabelle1[[#This Row],[80%/20% SCOP]]-5.5)/5.5=1,"n.a.",-(Tabelle1[[#This Row],[80%/20% SCOP]]-5.5)/5.5)</f>
        <v>0.27272727272727271</v>
      </c>
    </row>
    <row r="4914" spans="1:14" ht="20.100000000000001" customHeight="1" x14ac:dyDescent="0.25">
      <c r="A4914" s="24">
        <v>16001204</v>
      </c>
      <c r="B4914" s="15" t="s">
        <v>4979</v>
      </c>
      <c r="C4914" s="15" t="s">
        <v>4995</v>
      </c>
      <c r="D4914" s="16" t="s">
        <v>2</v>
      </c>
      <c r="E4914" s="17">
        <v>8.1</v>
      </c>
      <c r="F4914" s="18">
        <v>1.7849999999999999</v>
      </c>
      <c r="G4914" s="17">
        <v>6.6</v>
      </c>
      <c r="H4914" s="18">
        <v>1.39</v>
      </c>
      <c r="I4914" s="16" t="s">
        <v>40</v>
      </c>
      <c r="J4914" s="16" t="s">
        <v>4</v>
      </c>
      <c r="K4914" s="16" t="s">
        <v>4</v>
      </c>
      <c r="L4914" s="19">
        <f>IF(Tabelle1[[#This Row],[Heizleistung (55°C)]]=0,Tabelle1[[#This Row],[Heizleistung (35°C)]],(Tabelle1[[#This Row],[Heizleistung (35°C)]]+Tabelle1[[#This Row],[Heizleistung (55°C)]])/2)</f>
        <v>7.35</v>
      </c>
      <c r="M4914" s="20">
        <f>IF(Tabelle1[[#This Row],[Etas 55°C]]=0,0,(Tabelle1[[#This Row],[Etas 35°C]]*0.8+Tabelle1[[#This Row],[Etas 55°C]]*0.2))*2.5</f>
        <v>4.2649999999999997</v>
      </c>
      <c r="N4914" s="21">
        <f>IF(-(Tabelle1[[#This Row],[80%/20% SCOP]]-5.5)/5.5=1,"n.a.",-(Tabelle1[[#This Row],[80%/20% SCOP]]-5.5)/5.5)</f>
        <v>0.2245454545454546</v>
      </c>
    </row>
    <row r="4915" spans="1:14" ht="20.100000000000001" customHeight="1" x14ac:dyDescent="0.25">
      <c r="A4915" s="24">
        <v>16001206</v>
      </c>
      <c r="B4915" s="15" t="s">
        <v>4979</v>
      </c>
      <c r="C4915" s="15" t="s">
        <v>4996</v>
      </c>
      <c r="D4915" s="16" t="s">
        <v>2</v>
      </c>
      <c r="E4915" s="17">
        <v>9.4</v>
      </c>
      <c r="F4915" s="18">
        <v>1.681</v>
      </c>
      <c r="G4915" s="17">
        <v>10.75</v>
      </c>
      <c r="H4915" s="18">
        <v>1.272</v>
      </c>
      <c r="I4915" s="16" t="s">
        <v>355</v>
      </c>
      <c r="J4915" s="16" t="s">
        <v>4</v>
      </c>
      <c r="K4915" s="16" t="s">
        <v>4</v>
      </c>
      <c r="L4915" s="19">
        <f>IF(Tabelle1[[#This Row],[Heizleistung (55°C)]]=0,Tabelle1[[#This Row],[Heizleistung (35°C)]],(Tabelle1[[#This Row],[Heizleistung (35°C)]]+Tabelle1[[#This Row],[Heizleistung (55°C)]])/2)</f>
        <v>10.074999999999999</v>
      </c>
      <c r="M4915" s="20">
        <f>IF(Tabelle1[[#This Row],[Etas 55°C]]=0,0,(Tabelle1[[#This Row],[Etas 35°C]]*0.8+Tabelle1[[#This Row],[Etas 55°C]]*0.2))*2.5</f>
        <v>3.9980000000000002</v>
      </c>
      <c r="N4915" s="21">
        <f>IF(-(Tabelle1[[#This Row],[80%/20% SCOP]]-5.5)/5.5=1,"n.a.",-(Tabelle1[[#This Row],[80%/20% SCOP]]-5.5)/5.5)</f>
        <v>0.27309090909090905</v>
      </c>
    </row>
    <row r="4916" spans="1:14" ht="20.100000000000001" customHeight="1" x14ac:dyDescent="0.25">
      <c r="A4916" s="24">
        <v>16015125</v>
      </c>
      <c r="B4916" s="15" t="s">
        <v>4997</v>
      </c>
      <c r="C4916" s="15" t="s">
        <v>4998</v>
      </c>
      <c r="D4916" s="16" t="s">
        <v>2</v>
      </c>
      <c r="E4916" s="17">
        <v>13.97</v>
      </c>
      <c r="F4916" s="18">
        <v>1.857</v>
      </c>
      <c r="G4916" s="17">
        <v>13.99</v>
      </c>
      <c r="H4916" s="18">
        <v>1.395</v>
      </c>
      <c r="I4916" s="16" t="s">
        <v>3</v>
      </c>
      <c r="J4916" s="16" t="s">
        <v>4</v>
      </c>
      <c r="K4916" s="16" t="s">
        <v>4</v>
      </c>
      <c r="L4916" s="19">
        <f>IF(Tabelle1[[#This Row],[Heizleistung (55°C)]]=0,Tabelle1[[#This Row],[Heizleistung (35°C)]],(Tabelle1[[#This Row],[Heizleistung (35°C)]]+Tabelle1[[#This Row],[Heizleistung (55°C)]])/2)</f>
        <v>13.98</v>
      </c>
      <c r="M4916" s="20">
        <f>IF(Tabelle1[[#This Row],[Etas 55°C]]=0,0,(Tabelle1[[#This Row],[Etas 35°C]]*0.8+Tabelle1[[#This Row],[Etas 55°C]]*0.2))*2.5</f>
        <v>4.4115000000000002</v>
      </c>
      <c r="N4916" s="21">
        <f>IF(-(Tabelle1[[#This Row],[80%/20% SCOP]]-5.5)/5.5=1,"n.a.",-(Tabelle1[[#This Row],[80%/20% SCOP]]-5.5)/5.5)</f>
        <v>0.19790909090909087</v>
      </c>
    </row>
    <row r="4917" spans="1:14" ht="20.100000000000001" customHeight="1" x14ac:dyDescent="0.25">
      <c r="A4917" s="24">
        <v>16001229</v>
      </c>
      <c r="B4917" s="15" t="s">
        <v>4997</v>
      </c>
      <c r="C4917" s="15" t="s">
        <v>4999</v>
      </c>
      <c r="D4917" s="16" t="s">
        <v>2</v>
      </c>
      <c r="E4917" s="17">
        <v>16.2</v>
      </c>
      <c r="F4917" s="18">
        <v>1.796</v>
      </c>
      <c r="G4917" s="17">
        <v>17</v>
      </c>
      <c r="H4917" s="18">
        <v>1.3360000000000001</v>
      </c>
      <c r="I4917" s="16" t="s">
        <v>40</v>
      </c>
      <c r="J4917" s="16" t="s">
        <v>4</v>
      </c>
      <c r="K4917" s="16" t="s">
        <v>25</v>
      </c>
      <c r="L4917" s="19">
        <f>IF(Tabelle1[[#This Row],[Heizleistung (55°C)]]=0,Tabelle1[[#This Row],[Heizleistung (35°C)]],(Tabelle1[[#This Row],[Heizleistung (35°C)]]+Tabelle1[[#This Row],[Heizleistung (55°C)]])/2)</f>
        <v>16.600000000000001</v>
      </c>
      <c r="M4917" s="20">
        <f>IF(Tabelle1[[#This Row],[Etas 55°C]]=0,0,(Tabelle1[[#This Row],[Etas 35°C]]*0.8+Tabelle1[[#This Row],[Etas 55°C]]*0.2))*2.5</f>
        <v>4.2600000000000007</v>
      </c>
      <c r="N4917" s="21">
        <f>IF(-(Tabelle1[[#This Row],[80%/20% SCOP]]-5.5)/5.5=1,"n.a.",-(Tabelle1[[#This Row],[80%/20% SCOP]]-5.5)/5.5)</f>
        <v>0.22545454545454532</v>
      </c>
    </row>
    <row r="4918" spans="1:14" ht="20.100000000000001" customHeight="1" x14ac:dyDescent="0.25">
      <c r="A4918" s="24">
        <v>16001234</v>
      </c>
      <c r="B4918" s="15" t="s">
        <v>4997</v>
      </c>
      <c r="C4918" s="15" t="s">
        <v>5000</v>
      </c>
      <c r="D4918" s="16" t="s">
        <v>2</v>
      </c>
      <c r="E4918" s="17">
        <v>7</v>
      </c>
      <c r="F4918" s="18">
        <v>1.764</v>
      </c>
      <c r="G4918" s="17">
        <v>7</v>
      </c>
      <c r="H4918" s="18">
        <v>1.274</v>
      </c>
      <c r="I4918" s="16" t="s">
        <v>40</v>
      </c>
      <c r="J4918" s="16" t="s">
        <v>4</v>
      </c>
      <c r="K4918" s="16" t="s">
        <v>25</v>
      </c>
      <c r="L4918" s="19">
        <f>IF(Tabelle1[[#This Row],[Heizleistung (55°C)]]=0,Tabelle1[[#This Row],[Heizleistung (35°C)]],(Tabelle1[[#This Row],[Heizleistung (35°C)]]+Tabelle1[[#This Row],[Heizleistung (55°C)]])/2)</f>
        <v>7</v>
      </c>
      <c r="M4918" s="20">
        <f>IF(Tabelle1[[#This Row],[Etas 55°C]]=0,0,(Tabelle1[[#This Row],[Etas 35°C]]*0.8+Tabelle1[[#This Row],[Etas 55°C]]*0.2))*2.5</f>
        <v>4.165</v>
      </c>
      <c r="N4918" s="21">
        <f>IF(-(Tabelle1[[#This Row],[80%/20% SCOP]]-5.5)/5.5=1,"n.a.",-(Tabelle1[[#This Row],[80%/20% SCOP]]-5.5)/5.5)</f>
        <v>0.24272727272727271</v>
      </c>
    </row>
    <row r="4919" spans="1:14" ht="20.100000000000001" customHeight="1" x14ac:dyDescent="0.25">
      <c r="A4919" s="24">
        <v>16015124</v>
      </c>
      <c r="B4919" s="15" t="s">
        <v>4997</v>
      </c>
      <c r="C4919" s="15" t="s">
        <v>5001</v>
      </c>
      <c r="D4919" s="16" t="s">
        <v>2</v>
      </c>
      <c r="E4919" s="17">
        <v>12.03</v>
      </c>
      <c r="F4919" s="18">
        <v>1.841</v>
      </c>
      <c r="G4919" s="17">
        <v>11.94</v>
      </c>
      <c r="H4919" s="18">
        <v>1.41</v>
      </c>
      <c r="I4919" s="16" t="s">
        <v>3</v>
      </c>
      <c r="J4919" s="16" t="s">
        <v>4</v>
      </c>
      <c r="K4919" s="16" t="s">
        <v>4</v>
      </c>
      <c r="L4919" s="19">
        <f>IF(Tabelle1[[#This Row],[Heizleistung (55°C)]]=0,Tabelle1[[#This Row],[Heizleistung (35°C)]],(Tabelle1[[#This Row],[Heizleistung (35°C)]]+Tabelle1[[#This Row],[Heizleistung (55°C)]])/2)</f>
        <v>11.984999999999999</v>
      </c>
      <c r="M4919" s="20">
        <f>IF(Tabelle1[[#This Row],[Etas 55°C]]=0,0,(Tabelle1[[#This Row],[Etas 35°C]]*0.8+Tabelle1[[#This Row],[Etas 55°C]]*0.2))*2.5</f>
        <v>4.3870000000000005</v>
      </c>
      <c r="N4919" s="21">
        <f>IF(-(Tabelle1[[#This Row],[80%/20% SCOP]]-5.5)/5.5=1,"n.a.",-(Tabelle1[[#This Row],[80%/20% SCOP]]-5.5)/5.5)</f>
        <v>0.20236363636363627</v>
      </c>
    </row>
    <row r="4920" spans="1:14" ht="20.100000000000001" customHeight="1" x14ac:dyDescent="0.25">
      <c r="A4920" s="24">
        <v>16012085</v>
      </c>
      <c r="B4920" s="15" t="s">
        <v>4997</v>
      </c>
      <c r="C4920" s="15" t="s">
        <v>5002</v>
      </c>
      <c r="D4920" s="16" t="s">
        <v>2</v>
      </c>
      <c r="E4920" s="17">
        <v>9.94</v>
      </c>
      <c r="F4920" s="18">
        <v>1.825</v>
      </c>
      <c r="G4920" s="17">
        <v>9.2200000000000006</v>
      </c>
      <c r="H4920" s="18">
        <v>1.319</v>
      </c>
      <c r="I4920" s="16" t="s">
        <v>3</v>
      </c>
      <c r="J4920" s="16" t="s">
        <v>4</v>
      </c>
      <c r="K4920" s="16" t="s">
        <v>4</v>
      </c>
      <c r="L4920" s="19">
        <f>IF(Tabelle1[[#This Row],[Heizleistung (55°C)]]=0,Tabelle1[[#This Row],[Heizleistung (35°C)]],(Tabelle1[[#This Row],[Heizleistung (35°C)]]+Tabelle1[[#This Row],[Heizleistung (55°C)]])/2)</f>
        <v>9.58</v>
      </c>
      <c r="M4920" s="20">
        <f>IF(Tabelle1[[#This Row],[Etas 55°C]]=0,0,(Tabelle1[[#This Row],[Etas 35°C]]*0.8+Tabelle1[[#This Row],[Etas 55°C]]*0.2))*2.5</f>
        <v>4.3094999999999999</v>
      </c>
      <c r="N4920" s="21">
        <f>IF(-(Tabelle1[[#This Row],[80%/20% SCOP]]-5.5)/5.5=1,"n.a.",-(Tabelle1[[#This Row],[80%/20% SCOP]]-5.5)/5.5)</f>
        <v>0.21645454545454548</v>
      </c>
    </row>
    <row r="4921" spans="1:14" ht="20.100000000000001" customHeight="1" x14ac:dyDescent="0.25">
      <c r="A4921" s="24">
        <v>16009687</v>
      </c>
      <c r="B4921" s="15" t="s">
        <v>4997</v>
      </c>
      <c r="C4921" s="15" t="s">
        <v>5003</v>
      </c>
      <c r="D4921" s="16" t="s">
        <v>2</v>
      </c>
      <c r="E4921" s="17">
        <v>18.8</v>
      </c>
      <c r="F4921" s="18">
        <v>1.758</v>
      </c>
      <c r="G4921" s="17">
        <v>22</v>
      </c>
      <c r="H4921" s="18">
        <v>1.302</v>
      </c>
      <c r="I4921" s="16" t="s">
        <v>40</v>
      </c>
      <c r="J4921" s="16" t="s">
        <v>4</v>
      </c>
      <c r="K4921" s="16" t="s">
        <v>25</v>
      </c>
      <c r="L4921" s="19">
        <f>IF(Tabelle1[[#This Row],[Heizleistung (55°C)]]=0,Tabelle1[[#This Row],[Heizleistung (35°C)]],(Tabelle1[[#This Row],[Heizleistung (35°C)]]+Tabelle1[[#This Row],[Heizleistung (55°C)]])/2)</f>
        <v>20.399999999999999</v>
      </c>
      <c r="M4921" s="20">
        <f>IF(Tabelle1[[#This Row],[Etas 55°C]]=0,0,(Tabelle1[[#This Row],[Etas 35°C]]*0.8+Tabelle1[[#This Row],[Etas 55°C]]*0.2))*2.5</f>
        <v>4.1669999999999998</v>
      </c>
      <c r="N4921" s="21">
        <f>IF(-(Tabelle1[[#This Row],[80%/20% SCOP]]-5.5)/5.5=1,"n.a.",-(Tabelle1[[#This Row],[80%/20% SCOP]]-5.5)/5.5)</f>
        <v>0.24236363636363639</v>
      </c>
    </row>
    <row r="4922" spans="1:14" ht="20.100000000000001" customHeight="1" x14ac:dyDescent="0.25">
      <c r="A4922" s="24">
        <v>16010185</v>
      </c>
      <c r="B4922" s="15" t="s">
        <v>4997</v>
      </c>
      <c r="C4922" s="15" t="s">
        <v>5004</v>
      </c>
      <c r="D4922" s="16" t="s">
        <v>2</v>
      </c>
      <c r="E4922" s="17">
        <v>7.2</v>
      </c>
      <c r="F4922" s="18">
        <v>1.7669999999999999</v>
      </c>
      <c r="G4922" s="17">
        <v>7</v>
      </c>
      <c r="H4922" s="18">
        <v>1.27</v>
      </c>
      <c r="I4922" s="16" t="s">
        <v>40</v>
      </c>
      <c r="J4922" s="16" t="s">
        <v>4</v>
      </c>
      <c r="K4922" s="16" t="s">
        <v>25</v>
      </c>
      <c r="L4922" s="19">
        <f>IF(Tabelle1[[#This Row],[Heizleistung (55°C)]]=0,Tabelle1[[#This Row],[Heizleistung (35°C)]],(Tabelle1[[#This Row],[Heizleistung (35°C)]]+Tabelle1[[#This Row],[Heizleistung (55°C)]])/2)</f>
        <v>7.1</v>
      </c>
      <c r="M4922" s="20">
        <f>IF(Tabelle1[[#This Row],[Etas 55°C]]=0,0,(Tabelle1[[#This Row],[Etas 35°C]]*0.8+Tabelle1[[#This Row],[Etas 55°C]]*0.2))*2.5</f>
        <v>4.1689999999999996</v>
      </c>
      <c r="N4922" s="21">
        <f>IF(-(Tabelle1[[#This Row],[80%/20% SCOP]]-5.5)/5.5=1,"n.a.",-(Tabelle1[[#This Row],[80%/20% SCOP]]-5.5)/5.5)</f>
        <v>0.24200000000000008</v>
      </c>
    </row>
    <row r="4923" spans="1:14" ht="20.100000000000001" customHeight="1" x14ac:dyDescent="0.25">
      <c r="A4923" s="24">
        <v>16001232</v>
      </c>
      <c r="B4923" s="15" t="s">
        <v>4997</v>
      </c>
      <c r="C4923" s="15" t="s">
        <v>5005</v>
      </c>
      <c r="D4923" s="16" t="s">
        <v>2</v>
      </c>
      <c r="E4923" s="17">
        <v>15.5</v>
      </c>
      <c r="F4923" s="18">
        <v>1.77</v>
      </c>
      <c r="G4923" s="17">
        <v>13.8</v>
      </c>
      <c r="H4923" s="18">
        <v>1.3</v>
      </c>
      <c r="I4923" s="16" t="s">
        <v>40</v>
      </c>
      <c r="J4923" s="16" t="s">
        <v>4</v>
      </c>
      <c r="K4923" s="16" t="s">
        <v>25</v>
      </c>
      <c r="L4923" s="19">
        <f>IF(Tabelle1[[#This Row],[Heizleistung (55°C)]]=0,Tabelle1[[#This Row],[Heizleistung (35°C)]],(Tabelle1[[#This Row],[Heizleistung (35°C)]]+Tabelle1[[#This Row],[Heizleistung (55°C)]])/2)</f>
        <v>14.65</v>
      </c>
      <c r="M4923" s="20">
        <f>IF(Tabelle1[[#This Row],[Etas 55°C]]=0,0,(Tabelle1[[#This Row],[Etas 35°C]]*0.8+Tabelle1[[#This Row],[Etas 55°C]]*0.2))*2.5</f>
        <v>4.1900000000000004</v>
      </c>
      <c r="N4923" s="21">
        <f>IF(-(Tabelle1[[#This Row],[80%/20% SCOP]]-5.5)/5.5=1,"n.a.",-(Tabelle1[[#This Row],[80%/20% SCOP]]-5.5)/5.5)</f>
        <v>0.23818181818181811</v>
      </c>
    </row>
    <row r="4924" spans="1:14" ht="20.100000000000001" customHeight="1" x14ac:dyDescent="0.25">
      <c r="A4924" s="24">
        <v>16012083</v>
      </c>
      <c r="B4924" s="15" t="s">
        <v>4997</v>
      </c>
      <c r="C4924" s="15" t="s">
        <v>5006</v>
      </c>
      <c r="D4924" s="16" t="s">
        <v>2</v>
      </c>
      <c r="E4924" s="17">
        <v>5.82</v>
      </c>
      <c r="F4924" s="18">
        <v>1.827</v>
      </c>
      <c r="G4924" s="17">
        <v>5.59</v>
      </c>
      <c r="H4924" s="18">
        <v>1.36</v>
      </c>
      <c r="I4924" s="16" t="s">
        <v>3</v>
      </c>
      <c r="J4924" s="16" t="s">
        <v>4</v>
      </c>
      <c r="K4924" s="16" t="s">
        <v>4</v>
      </c>
      <c r="L4924" s="19">
        <f>IF(Tabelle1[[#This Row],[Heizleistung (55°C)]]=0,Tabelle1[[#This Row],[Heizleistung (35°C)]],(Tabelle1[[#This Row],[Heizleistung (35°C)]]+Tabelle1[[#This Row],[Heizleistung (55°C)]])/2)</f>
        <v>5.7050000000000001</v>
      </c>
      <c r="M4924" s="20">
        <f>IF(Tabelle1[[#This Row],[Etas 55°C]]=0,0,(Tabelle1[[#This Row],[Etas 35°C]]*0.8+Tabelle1[[#This Row],[Etas 55°C]]*0.2))*2.5</f>
        <v>4.3339999999999996</v>
      </c>
      <c r="N4924" s="21">
        <f>IF(-(Tabelle1[[#This Row],[80%/20% SCOP]]-5.5)/5.5=1,"n.a.",-(Tabelle1[[#This Row],[80%/20% SCOP]]-5.5)/5.5)</f>
        <v>0.21200000000000008</v>
      </c>
    </row>
    <row r="4925" spans="1:14" ht="20.100000000000001" customHeight="1" x14ac:dyDescent="0.25">
      <c r="A4925" s="24">
        <v>16015123</v>
      </c>
      <c r="B4925" s="15" t="s">
        <v>4997</v>
      </c>
      <c r="C4925" s="15" t="s">
        <v>5007</v>
      </c>
      <c r="D4925" s="16" t="s">
        <v>2</v>
      </c>
      <c r="E4925" s="17">
        <v>11.99</v>
      </c>
      <c r="F4925" s="18">
        <v>1.8680000000000001</v>
      </c>
      <c r="G4925" s="17">
        <v>11.99</v>
      </c>
      <c r="H4925" s="18">
        <v>1.421</v>
      </c>
      <c r="I4925" s="16" t="s">
        <v>3</v>
      </c>
      <c r="J4925" s="16" t="s">
        <v>4</v>
      </c>
      <c r="K4925" s="16" t="s">
        <v>4</v>
      </c>
      <c r="L4925" s="19">
        <f>IF(Tabelle1[[#This Row],[Heizleistung (55°C)]]=0,Tabelle1[[#This Row],[Heizleistung (35°C)]],(Tabelle1[[#This Row],[Heizleistung (35°C)]]+Tabelle1[[#This Row],[Heizleistung (55°C)]])/2)</f>
        <v>11.99</v>
      </c>
      <c r="M4925" s="20">
        <f>IF(Tabelle1[[#This Row],[Etas 55°C]]=0,0,(Tabelle1[[#This Row],[Etas 35°C]]*0.8+Tabelle1[[#This Row],[Etas 55°C]]*0.2))*2.5</f>
        <v>4.4465000000000003</v>
      </c>
      <c r="N4925" s="21">
        <f>IF(-(Tabelle1[[#This Row],[80%/20% SCOP]]-5.5)/5.5=1,"n.a.",-(Tabelle1[[#This Row],[80%/20% SCOP]]-5.5)/5.5)</f>
        <v>0.19154545454545449</v>
      </c>
    </row>
    <row r="4926" spans="1:14" ht="20.100000000000001" customHeight="1" x14ac:dyDescent="0.25">
      <c r="A4926" s="24">
        <v>16012084</v>
      </c>
      <c r="B4926" s="15" t="s">
        <v>4997</v>
      </c>
      <c r="C4926" s="15" t="s">
        <v>5008</v>
      </c>
      <c r="D4926" s="16" t="s">
        <v>2</v>
      </c>
      <c r="E4926" s="17">
        <v>7.89</v>
      </c>
      <c r="F4926" s="18">
        <v>1.81</v>
      </c>
      <c r="G4926" s="17">
        <v>8.48</v>
      </c>
      <c r="H4926" s="18">
        <v>1.37</v>
      </c>
      <c r="I4926" s="16" t="s">
        <v>3</v>
      </c>
      <c r="J4926" s="16" t="s">
        <v>4</v>
      </c>
      <c r="K4926" s="16" t="s">
        <v>4</v>
      </c>
      <c r="L4926" s="19">
        <f>IF(Tabelle1[[#This Row],[Heizleistung (55°C)]]=0,Tabelle1[[#This Row],[Heizleistung (35°C)]],(Tabelle1[[#This Row],[Heizleistung (35°C)]]+Tabelle1[[#This Row],[Heizleistung (55°C)]])/2)</f>
        <v>8.1850000000000005</v>
      </c>
      <c r="M4926" s="20">
        <f>IF(Tabelle1[[#This Row],[Etas 55°C]]=0,0,(Tabelle1[[#This Row],[Etas 35°C]]*0.8+Tabelle1[[#This Row],[Etas 55°C]]*0.2))*2.5</f>
        <v>4.3050000000000006</v>
      </c>
      <c r="N4926" s="21">
        <f>IF(-(Tabelle1[[#This Row],[80%/20% SCOP]]-5.5)/5.5=1,"n.a.",-(Tabelle1[[#This Row],[80%/20% SCOP]]-5.5)/5.5)</f>
        <v>0.21727272727272717</v>
      </c>
    </row>
    <row r="4927" spans="1:14" ht="20.100000000000001" customHeight="1" x14ac:dyDescent="0.25">
      <c r="A4927" s="24">
        <v>16013800</v>
      </c>
      <c r="B4927" s="15" t="s">
        <v>4997</v>
      </c>
      <c r="C4927" s="15" t="s">
        <v>5009</v>
      </c>
      <c r="D4927" s="16" t="s">
        <v>2</v>
      </c>
      <c r="E4927" s="17">
        <v>7.6</v>
      </c>
      <c r="F4927" s="18">
        <v>1.8160000000000001</v>
      </c>
      <c r="G4927" s="17">
        <v>8.1</v>
      </c>
      <c r="H4927" s="18">
        <v>1.3580000000000001</v>
      </c>
      <c r="I4927" s="16" t="s">
        <v>3</v>
      </c>
      <c r="J4927" s="16" t="s">
        <v>4</v>
      </c>
      <c r="K4927" s="16" t="s">
        <v>4</v>
      </c>
      <c r="L4927" s="19">
        <f>IF(Tabelle1[[#This Row],[Heizleistung (55°C)]]=0,Tabelle1[[#This Row],[Heizleistung (35°C)]],(Tabelle1[[#This Row],[Heizleistung (35°C)]]+Tabelle1[[#This Row],[Heizleistung (55°C)]])/2)</f>
        <v>7.85</v>
      </c>
      <c r="M4927" s="20">
        <f>IF(Tabelle1[[#This Row],[Etas 55°C]]=0,0,(Tabelle1[[#This Row],[Etas 35°C]]*0.8+Tabelle1[[#This Row],[Etas 55°C]]*0.2))*2.5</f>
        <v>4.3109999999999999</v>
      </c>
      <c r="N4927" s="21">
        <f>IF(-(Tabelle1[[#This Row],[80%/20% SCOP]]-5.5)/5.5=1,"n.a.",-(Tabelle1[[#This Row],[80%/20% SCOP]]-5.5)/5.5)</f>
        <v>0.2161818181818182</v>
      </c>
    </row>
    <row r="4928" spans="1:14" ht="20.100000000000001" customHeight="1" x14ac:dyDescent="0.25">
      <c r="A4928" s="24">
        <v>16001233</v>
      </c>
      <c r="B4928" s="15" t="s">
        <v>4997</v>
      </c>
      <c r="C4928" s="15" t="s">
        <v>5010</v>
      </c>
      <c r="D4928" s="16" t="s">
        <v>2</v>
      </c>
      <c r="E4928" s="17">
        <v>16</v>
      </c>
      <c r="F4928" s="18">
        <v>1.78</v>
      </c>
      <c r="G4928" s="17">
        <v>16.5</v>
      </c>
      <c r="H4928" s="18">
        <v>1.3</v>
      </c>
      <c r="I4928" s="16" t="s">
        <v>40</v>
      </c>
      <c r="J4928" s="16" t="s">
        <v>4</v>
      </c>
      <c r="K4928" s="16" t="s">
        <v>25</v>
      </c>
      <c r="L4928" s="19">
        <f>IF(Tabelle1[[#This Row],[Heizleistung (55°C)]]=0,Tabelle1[[#This Row],[Heizleistung (35°C)]],(Tabelle1[[#This Row],[Heizleistung (35°C)]]+Tabelle1[[#This Row],[Heizleistung (55°C)]])/2)</f>
        <v>16.25</v>
      </c>
      <c r="M4928" s="20">
        <f>IF(Tabelle1[[#This Row],[Etas 55°C]]=0,0,(Tabelle1[[#This Row],[Etas 35°C]]*0.8+Tabelle1[[#This Row],[Etas 55°C]]*0.2))*2.5</f>
        <v>4.2100000000000009</v>
      </c>
      <c r="N4928" s="21">
        <f>IF(-(Tabelle1[[#This Row],[80%/20% SCOP]]-5.5)/5.5=1,"n.a.",-(Tabelle1[[#This Row],[80%/20% SCOP]]-5.5)/5.5)</f>
        <v>0.23454545454545439</v>
      </c>
    </row>
    <row r="4929" spans="1:14" ht="20.100000000000001" customHeight="1" x14ac:dyDescent="0.25">
      <c r="A4929" s="24">
        <v>16012087</v>
      </c>
      <c r="B4929" s="15" t="s">
        <v>4997</v>
      </c>
      <c r="C4929" s="15" t="s">
        <v>5011</v>
      </c>
      <c r="D4929" s="16" t="s">
        <v>2</v>
      </c>
      <c r="E4929" s="17">
        <v>14.05</v>
      </c>
      <c r="F4929" s="18">
        <v>1.8460000000000001</v>
      </c>
      <c r="G4929" s="17">
        <v>13.46</v>
      </c>
      <c r="H4929" s="18">
        <v>1.389</v>
      </c>
      <c r="I4929" s="16" t="s">
        <v>3</v>
      </c>
      <c r="J4929" s="16" t="s">
        <v>4</v>
      </c>
      <c r="K4929" s="16" t="s">
        <v>4</v>
      </c>
      <c r="L4929" s="19">
        <f>IF(Tabelle1[[#This Row],[Heizleistung (55°C)]]=0,Tabelle1[[#This Row],[Heizleistung (35°C)]],(Tabelle1[[#This Row],[Heizleistung (35°C)]]+Tabelle1[[#This Row],[Heizleistung (55°C)]])/2)</f>
        <v>13.755000000000001</v>
      </c>
      <c r="M4929" s="20">
        <f>IF(Tabelle1[[#This Row],[Etas 55°C]]=0,0,(Tabelle1[[#This Row],[Etas 35°C]]*0.8+Tabelle1[[#This Row],[Etas 55°C]]*0.2))*2.5</f>
        <v>4.3865000000000007</v>
      </c>
      <c r="N4929" s="21">
        <f>IF(-(Tabelle1[[#This Row],[80%/20% SCOP]]-5.5)/5.5=1,"n.a.",-(Tabelle1[[#This Row],[80%/20% SCOP]]-5.5)/5.5)</f>
        <v>0.20245454545454533</v>
      </c>
    </row>
    <row r="4930" spans="1:14" ht="20.100000000000001" customHeight="1" x14ac:dyDescent="0.25">
      <c r="A4930" s="24">
        <v>16017638</v>
      </c>
      <c r="B4930" s="15" t="s">
        <v>4997</v>
      </c>
      <c r="C4930" s="15" t="s">
        <v>5012</v>
      </c>
      <c r="D4930" s="16" t="s">
        <v>2</v>
      </c>
      <c r="E4930" s="17">
        <v>6.19</v>
      </c>
      <c r="F4930" s="18">
        <v>1.9319999999999999</v>
      </c>
      <c r="G4930" s="17">
        <v>6.19</v>
      </c>
      <c r="H4930" s="18">
        <v>1.5169999999999999</v>
      </c>
      <c r="I4930" s="16" t="s">
        <v>3</v>
      </c>
      <c r="J4930" s="16" t="s">
        <v>15</v>
      </c>
      <c r="K4930" s="16" t="s">
        <v>15</v>
      </c>
      <c r="L4930" s="19">
        <f>IF(Tabelle1[[#This Row],[Heizleistung (55°C)]]=0,Tabelle1[[#This Row],[Heizleistung (35°C)]],(Tabelle1[[#This Row],[Heizleistung (35°C)]]+Tabelle1[[#This Row],[Heizleistung (55°C)]])/2)</f>
        <v>6.19</v>
      </c>
      <c r="M4930" s="20">
        <f>IF(Tabelle1[[#This Row],[Etas 55°C]]=0,0,(Tabelle1[[#This Row],[Etas 35°C]]*0.8+Tabelle1[[#This Row],[Etas 55°C]]*0.2))*2.5</f>
        <v>4.6225000000000005</v>
      </c>
      <c r="N4930" s="21">
        <f>IF(-(Tabelle1[[#This Row],[80%/20% SCOP]]-5.5)/5.5=1,"n.a.",-(Tabelle1[[#This Row],[80%/20% SCOP]]-5.5)/5.5)</f>
        <v>0.15954545454545446</v>
      </c>
    </row>
    <row r="4931" spans="1:14" ht="20.100000000000001" customHeight="1" x14ac:dyDescent="0.25">
      <c r="A4931" s="24">
        <v>16010097</v>
      </c>
      <c r="B4931" s="15" t="s">
        <v>4997</v>
      </c>
      <c r="C4931" s="15" t="s">
        <v>5013</v>
      </c>
      <c r="D4931" s="16" t="s">
        <v>2</v>
      </c>
      <c r="E4931" s="17">
        <v>14</v>
      </c>
      <c r="F4931" s="18">
        <v>1.796</v>
      </c>
      <c r="G4931" s="17">
        <v>14.7</v>
      </c>
      <c r="H4931" s="18">
        <v>1.35</v>
      </c>
      <c r="I4931" s="16" t="s">
        <v>40</v>
      </c>
      <c r="J4931" s="16" t="s">
        <v>4</v>
      </c>
      <c r="K4931" s="16" t="s">
        <v>25</v>
      </c>
      <c r="L4931" s="19">
        <f>IF(Tabelle1[[#This Row],[Heizleistung (55°C)]]=0,Tabelle1[[#This Row],[Heizleistung (35°C)]],(Tabelle1[[#This Row],[Heizleistung (35°C)]]+Tabelle1[[#This Row],[Heizleistung (55°C)]])/2)</f>
        <v>14.35</v>
      </c>
      <c r="M4931" s="20">
        <f>IF(Tabelle1[[#This Row],[Etas 55°C]]=0,0,(Tabelle1[[#This Row],[Etas 35°C]]*0.8+Tabelle1[[#This Row],[Etas 55°C]]*0.2))*2.5</f>
        <v>4.2670000000000003</v>
      </c>
      <c r="N4931" s="21">
        <f>IF(-(Tabelle1[[#This Row],[80%/20% SCOP]]-5.5)/5.5=1,"n.a.",-(Tabelle1[[#This Row],[80%/20% SCOP]]-5.5)/5.5)</f>
        <v>0.22418181818181812</v>
      </c>
    </row>
    <row r="4932" spans="1:14" ht="20.100000000000001" customHeight="1" x14ac:dyDescent="0.25">
      <c r="A4932" s="24">
        <v>16017640</v>
      </c>
      <c r="B4932" s="15" t="s">
        <v>4997</v>
      </c>
      <c r="C4932" s="15" t="s">
        <v>5014</v>
      </c>
      <c r="D4932" s="16" t="s">
        <v>2</v>
      </c>
      <c r="E4932" s="17">
        <v>12.07</v>
      </c>
      <c r="F4932" s="18">
        <v>1.9650000000000001</v>
      </c>
      <c r="G4932" s="17">
        <v>11.9</v>
      </c>
      <c r="H4932" s="18">
        <v>1.5349999999999999</v>
      </c>
      <c r="I4932" s="16" t="s">
        <v>3</v>
      </c>
      <c r="J4932" s="16" t="s">
        <v>15</v>
      </c>
      <c r="K4932" s="16" t="s">
        <v>15</v>
      </c>
      <c r="L4932" s="19">
        <f>IF(Tabelle1[[#This Row],[Heizleistung (55°C)]]=0,Tabelle1[[#This Row],[Heizleistung (35°C)]],(Tabelle1[[#This Row],[Heizleistung (35°C)]]+Tabelle1[[#This Row],[Heizleistung (55°C)]])/2)</f>
        <v>11.984999999999999</v>
      </c>
      <c r="M4932" s="20">
        <f>IF(Tabelle1[[#This Row],[Etas 55°C]]=0,0,(Tabelle1[[#This Row],[Etas 35°C]]*0.8+Tabelle1[[#This Row],[Etas 55°C]]*0.2))*2.5</f>
        <v>4.6974999999999998</v>
      </c>
      <c r="N4932" s="21">
        <f>IF(-(Tabelle1[[#This Row],[80%/20% SCOP]]-5.5)/5.5=1,"n.a.",-(Tabelle1[[#This Row],[80%/20% SCOP]]-5.5)/5.5)</f>
        <v>0.14590909090909096</v>
      </c>
    </row>
    <row r="4933" spans="1:14" ht="20.100000000000001" customHeight="1" x14ac:dyDescent="0.25">
      <c r="A4933" s="24">
        <v>16015126</v>
      </c>
      <c r="B4933" s="15" t="s">
        <v>4997</v>
      </c>
      <c r="C4933" s="15" t="s">
        <v>5015</v>
      </c>
      <c r="D4933" s="16" t="s">
        <v>2</v>
      </c>
      <c r="E4933" s="17">
        <v>15.88</v>
      </c>
      <c r="F4933" s="18">
        <v>1.899</v>
      </c>
      <c r="G4933" s="17">
        <v>15.67</v>
      </c>
      <c r="H4933" s="18">
        <v>1.4</v>
      </c>
      <c r="I4933" s="16" t="s">
        <v>3</v>
      </c>
      <c r="J4933" s="16" t="s">
        <v>4</v>
      </c>
      <c r="K4933" s="16" t="s">
        <v>4</v>
      </c>
      <c r="L4933" s="19">
        <f>IF(Tabelle1[[#This Row],[Heizleistung (55°C)]]=0,Tabelle1[[#This Row],[Heizleistung (35°C)]],(Tabelle1[[#This Row],[Heizleistung (35°C)]]+Tabelle1[[#This Row],[Heizleistung (55°C)]])/2)</f>
        <v>15.775</v>
      </c>
      <c r="M4933" s="20">
        <f>IF(Tabelle1[[#This Row],[Etas 55°C]]=0,0,(Tabelle1[[#This Row],[Etas 35°C]]*0.8+Tabelle1[[#This Row],[Etas 55°C]]*0.2))*2.5</f>
        <v>4.4980000000000002</v>
      </c>
      <c r="N4933" s="21">
        <f>IF(-(Tabelle1[[#This Row],[80%/20% SCOP]]-5.5)/5.5=1,"n.a.",-(Tabelle1[[#This Row],[80%/20% SCOP]]-5.5)/5.5)</f>
        <v>0.18218181818181814</v>
      </c>
    </row>
    <row r="4934" spans="1:14" ht="20.100000000000001" customHeight="1" x14ac:dyDescent="0.25">
      <c r="A4934" s="24">
        <v>16016847</v>
      </c>
      <c r="B4934" s="15" t="s">
        <v>4997</v>
      </c>
      <c r="C4934" s="15" t="s">
        <v>5016</v>
      </c>
      <c r="D4934" s="16" t="s">
        <v>2</v>
      </c>
      <c r="E4934" s="17">
        <v>28.42</v>
      </c>
      <c r="F4934" s="18">
        <v>1.8</v>
      </c>
      <c r="G4934" s="17">
        <v>27.21</v>
      </c>
      <c r="H4934" s="18">
        <v>1.254</v>
      </c>
      <c r="I4934" s="16" t="s">
        <v>3</v>
      </c>
      <c r="J4934" s="16" t="s">
        <v>4</v>
      </c>
      <c r="K4934" s="16" t="s">
        <v>4</v>
      </c>
      <c r="L4934" s="19">
        <f>IF(Tabelle1[[#This Row],[Heizleistung (55°C)]]=0,Tabelle1[[#This Row],[Heizleistung (35°C)]],(Tabelle1[[#This Row],[Heizleistung (35°C)]]+Tabelle1[[#This Row],[Heizleistung (55°C)]])/2)</f>
        <v>27.815000000000001</v>
      </c>
      <c r="M4934" s="20">
        <f>IF(Tabelle1[[#This Row],[Etas 55°C]]=0,0,(Tabelle1[[#This Row],[Etas 35°C]]*0.8+Tabelle1[[#This Row],[Etas 55°C]]*0.2))*2.5</f>
        <v>4.2270000000000003</v>
      </c>
      <c r="N4934" s="21">
        <f>IF(-(Tabelle1[[#This Row],[80%/20% SCOP]]-5.5)/5.5=1,"n.a.",-(Tabelle1[[#This Row],[80%/20% SCOP]]-5.5)/5.5)</f>
        <v>0.23145454545454539</v>
      </c>
    </row>
    <row r="4935" spans="1:14" ht="20.100000000000001" customHeight="1" x14ac:dyDescent="0.25">
      <c r="A4935" s="24">
        <v>16014152</v>
      </c>
      <c r="B4935" s="15" t="s">
        <v>4997</v>
      </c>
      <c r="C4935" s="15" t="s">
        <v>5017</v>
      </c>
      <c r="D4935" s="16" t="s">
        <v>2</v>
      </c>
      <c r="E4935" s="17">
        <v>12.01</v>
      </c>
      <c r="F4935" s="18">
        <v>1.87</v>
      </c>
      <c r="G4935" s="17">
        <v>12.97</v>
      </c>
      <c r="H4935" s="18">
        <v>1.43</v>
      </c>
      <c r="I4935" s="16" t="s">
        <v>40</v>
      </c>
      <c r="J4935" s="16" t="s">
        <v>4</v>
      </c>
      <c r="K4935" s="16" t="s">
        <v>4</v>
      </c>
      <c r="L4935" s="19">
        <f>IF(Tabelle1[[#This Row],[Heizleistung (55°C)]]=0,Tabelle1[[#This Row],[Heizleistung (35°C)]],(Tabelle1[[#This Row],[Heizleistung (35°C)]]+Tabelle1[[#This Row],[Heizleistung (55°C)]])/2)</f>
        <v>12.49</v>
      </c>
      <c r="M4935" s="20">
        <f>IF(Tabelle1[[#This Row],[Etas 55°C]]=0,0,(Tabelle1[[#This Row],[Etas 35°C]]*0.8+Tabelle1[[#This Row],[Etas 55°C]]*0.2))*2.5</f>
        <v>4.455000000000001</v>
      </c>
      <c r="N4935" s="21">
        <f>IF(-(Tabelle1[[#This Row],[80%/20% SCOP]]-5.5)/5.5=1,"n.a.",-(Tabelle1[[#This Row],[80%/20% SCOP]]-5.5)/5.5)</f>
        <v>0.18999999999999984</v>
      </c>
    </row>
    <row r="4936" spans="1:14" ht="20.100000000000001" customHeight="1" x14ac:dyDescent="0.25">
      <c r="A4936" s="24">
        <v>16016849</v>
      </c>
      <c r="B4936" s="15" t="s">
        <v>4997</v>
      </c>
      <c r="C4936" s="15" t="s">
        <v>5018</v>
      </c>
      <c r="D4936" s="16" t="s">
        <v>2</v>
      </c>
      <c r="E4936" s="17">
        <v>4.18</v>
      </c>
      <c r="F4936" s="18">
        <v>1.9810000000000001</v>
      </c>
      <c r="G4936" s="17">
        <v>4.1500000000000004</v>
      </c>
      <c r="H4936" s="18">
        <v>1.4450000000000001</v>
      </c>
      <c r="I4936" s="16" t="s">
        <v>3</v>
      </c>
      <c r="J4936" s="16" t="s">
        <v>4</v>
      </c>
      <c r="K4936" s="16" t="s">
        <v>4</v>
      </c>
      <c r="L4936" s="19">
        <f>IF(Tabelle1[[#This Row],[Heizleistung (55°C)]]=0,Tabelle1[[#This Row],[Heizleistung (35°C)]],(Tabelle1[[#This Row],[Heizleistung (35°C)]]+Tabelle1[[#This Row],[Heizleistung (55°C)]])/2)</f>
        <v>4.165</v>
      </c>
      <c r="M4936" s="20">
        <f>IF(Tabelle1[[#This Row],[Etas 55°C]]=0,0,(Tabelle1[[#This Row],[Etas 35°C]]*0.8+Tabelle1[[#This Row],[Etas 55°C]]*0.2))*2.5</f>
        <v>4.6844999999999999</v>
      </c>
      <c r="N4936" s="21">
        <f>IF(-(Tabelle1[[#This Row],[80%/20% SCOP]]-5.5)/5.5=1,"n.a.",-(Tabelle1[[#This Row],[80%/20% SCOP]]-5.5)/5.5)</f>
        <v>0.14827272727272731</v>
      </c>
    </row>
    <row r="4937" spans="1:14" ht="20.100000000000001" customHeight="1" x14ac:dyDescent="0.25">
      <c r="A4937" s="24">
        <v>16015127</v>
      </c>
      <c r="B4937" s="15" t="s">
        <v>4997</v>
      </c>
      <c r="C4937" s="15" t="s">
        <v>5019</v>
      </c>
      <c r="D4937" s="16" t="s">
        <v>2</v>
      </c>
      <c r="E4937" s="17">
        <v>15.51</v>
      </c>
      <c r="F4937" s="18">
        <v>1.86</v>
      </c>
      <c r="G4937" s="17">
        <v>15.87</v>
      </c>
      <c r="H4937" s="18">
        <v>1.3540000000000001</v>
      </c>
      <c r="I4937" s="16" t="s">
        <v>3</v>
      </c>
      <c r="J4937" s="16" t="s">
        <v>4</v>
      </c>
      <c r="K4937" s="16" t="s">
        <v>4</v>
      </c>
      <c r="L4937" s="19">
        <f>IF(Tabelle1[[#This Row],[Heizleistung (55°C)]]=0,Tabelle1[[#This Row],[Heizleistung (35°C)]],(Tabelle1[[#This Row],[Heizleistung (35°C)]]+Tabelle1[[#This Row],[Heizleistung (55°C)]])/2)</f>
        <v>15.69</v>
      </c>
      <c r="M4937" s="20">
        <f>IF(Tabelle1[[#This Row],[Etas 55°C]]=0,0,(Tabelle1[[#This Row],[Etas 35°C]]*0.8+Tabelle1[[#This Row],[Etas 55°C]]*0.2))*2.5</f>
        <v>4.3970000000000011</v>
      </c>
      <c r="N4937" s="21">
        <f>IF(-(Tabelle1[[#This Row],[80%/20% SCOP]]-5.5)/5.5=1,"n.a.",-(Tabelle1[[#This Row],[80%/20% SCOP]]-5.5)/5.5)</f>
        <v>0.20054545454545433</v>
      </c>
    </row>
    <row r="4938" spans="1:14" ht="20.100000000000001" customHeight="1" x14ac:dyDescent="0.25">
      <c r="A4938" s="24">
        <v>16017641</v>
      </c>
      <c r="B4938" s="15" t="s">
        <v>4997</v>
      </c>
      <c r="C4938" s="15" t="s">
        <v>5020</v>
      </c>
      <c r="D4938" s="16" t="s">
        <v>2</v>
      </c>
      <c r="E4938" s="17">
        <v>14.28</v>
      </c>
      <c r="F4938" s="18">
        <v>1.889</v>
      </c>
      <c r="G4938" s="17">
        <v>12.93</v>
      </c>
      <c r="H4938" s="18">
        <v>1.526</v>
      </c>
      <c r="I4938" s="16" t="s">
        <v>3</v>
      </c>
      <c r="J4938" s="16" t="s">
        <v>15</v>
      </c>
      <c r="K4938" s="16" t="s">
        <v>15</v>
      </c>
      <c r="L4938" s="19">
        <f>IF(Tabelle1[[#This Row],[Heizleistung (55°C)]]=0,Tabelle1[[#This Row],[Heizleistung (35°C)]],(Tabelle1[[#This Row],[Heizleistung (35°C)]]+Tabelle1[[#This Row],[Heizleistung (55°C)]])/2)</f>
        <v>13.605</v>
      </c>
      <c r="M4938" s="20">
        <f>IF(Tabelle1[[#This Row],[Etas 55°C]]=0,0,(Tabelle1[[#This Row],[Etas 35°C]]*0.8+Tabelle1[[#This Row],[Etas 55°C]]*0.2))*2.5</f>
        <v>4.5410000000000004</v>
      </c>
      <c r="N4938" s="21">
        <f>IF(-(Tabelle1[[#This Row],[80%/20% SCOP]]-5.5)/5.5=1,"n.a.",-(Tabelle1[[#This Row],[80%/20% SCOP]]-5.5)/5.5)</f>
        <v>0.1743636363636363</v>
      </c>
    </row>
    <row r="4939" spans="1:14" ht="20.100000000000001" customHeight="1" x14ac:dyDescent="0.25">
      <c r="A4939" s="24">
        <v>16012086</v>
      </c>
      <c r="B4939" s="15" t="s">
        <v>4997</v>
      </c>
      <c r="C4939" s="15" t="s">
        <v>5021</v>
      </c>
      <c r="D4939" s="16" t="s">
        <v>2</v>
      </c>
      <c r="E4939" s="17">
        <v>10.26</v>
      </c>
      <c r="F4939" s="18">
        <v>1.8080000000000001</v>
      </c>
      <c r="G4939" s="17">
        <v>12.16</v>
      </c>
      <c r="H4939" s="18">
        <v>1.347</v>
      </c>
      <c r="I4939" s="16" t="s">
        <v>3</v>
      </c>
      <c r="J4939" s="16" t="s">
        <v>4</v>
      </c>
      <c r="K4939" s="16" t="s">
        <v>4</v>
      </c>
      <c r="L4939" s="19">
        <f>IF(Tabelle1[[#This Row],[Heizleistung (55°C)]]=0,Tabelle1[[#This Row],[Heizleistung (35°C)]],(Tabelle1[[#This Row],[Heizleistung (35°C)]]+Tabelle1[[#This Row],[Heizleistung (55°C)]])/2)</f>
        <v>11.21</v>
      </c>
      <c r="M4939" s="20">
        <f>IF(Tabelle1[[#This Row],[Etas 55°C]]=0,0,(Tabelle1[[#This Row],[Etas 35°C]]*0.8+Tabelle1[[#This Row],[Etas 55°C]]*0.2))*2.5</f>
        <v>4.2895000000000003</v>
      </c>
      <c r="N4939" s="21">
        <f>IF(-(Tabelle1[[#This Row],[80%/20% SCOP]]-5.5)/5.5=1,"n.a.",-(Tabelle1[[#This Row],[80%/20% SCOP]]-5.5)/5.5)</f>
        <v>0.22009090909090903</v>
      </c>
    </row>
    <row r="4940" spans="1:14" ht="20.100000000000001" customHeight="1" x14ac:dyDescent="0.25">
      <c r="A4940" s="24">
        <v>16001228</v>
      </c>
      <c r="B4940" s="15" t="s">
        <v>4997</v>
      </c>
      <c r="C4940" s="15" t="s">
        <v>5022</v>
      </c>
      <c r="D4940" s="16" t="s">
        <v>2</v>
      </c>
      <c r="E4940" s="17">
        <v>7</v>
      </c>
      <c r="F4940" s="18">
        <v>1.752</v>
      </c>
      <c r="G4940" s="17">
        <v>7.2</v>
      </c>
      <c r="H4940" s="18">
        <v>1.27</v>
      </c>
      <c r="I4940" s="16" t="s">
        <v>40</v>
      </c>
      <c r="J4940" s="16" t="s">
        <v>4</v>
      </c>
      <c r="K4940" s="16" t="s">
        <v>25</v>
      </c>
      <c r="L4940" s="19">
        <f>IF(Tabelle1[[#This Row],[Heizleistung (55°C)]]=0,Tabelle1[[#This Row],[Heizleistung (35°C)]],(Tabelle1[[#This Row],[Heizleistung (35°C)]]+Tabelle1[[#This Row],[Heizleistung (55°C)]])/2)</f>
        <v>7.1</v>
      </c>
      <c r="M4940" s="20">
        <f>IF(Tabelle1[[#This Row],[Etas 55°C]]=0,0,(Tabelle1[[#This Row],[Etas 35°C]]*0.8+Tabelle1[[#This Row],[Etas 55°C]]*0.2))*2.5</f>
        <v>4.1390000000000002</v>
      </c>
      <c r="N4940" s="21">
        <f>IF(-(Tabelle1[[#This Row],[80%/20% SCOP]]-5.5)/5.5=1,"n.a.",-(Tabelle1[[#This Row],[80%/20% SCOP]]-5.5)/5.5)</f>
        <v>0.2474545454545454</v>
      </c>
    </row>
    <row r="4941" spans="1:14" ht="20.100000000000001" customHeight="1" x14ac:dyDescent="0.25">
      <c r="A4941" s="24">
        <v>16016848</v>
      </c>
      <c r="B4941" s="15" t="s">
        <v>4997</v>
      </c>
      <c r="C4941" s="15" t="s">
        <v>5023</v>
      </c>
      <c r="D4941" s="16" t="s">
        <v>2</v>
      </c>
      <c r="E4941" s="17">
        <v>56.21</v>
      </c>
      <c r="F4941" s="18">
        <v>1.768</v>
      </c>
      <c r="G4941" s="17">
        <v>55.04</v>
      </c>
      <c r="H4941" s="18">
        <v>1.399</v>
      </c>
      <c r="I4941" s="16" t="s">
        <v>3</v>
      </c>
      <c r="J4941" s="16" t="s">
        <v>4</v>
      </c>
      <c r="K4941" s="16" t="s">
        <v>4</v>
      </c>
      <c r="L4941" s="19">
        <f>IF(Tabelle1[[#This Row],[Heizleistung (55°C)]]=0,Tabelle1[[#This Row],[Heizleistung (35°C)]],(Tabelle1[[#This Row],[Heizleistung (35°C)]]+Tabelle1[[#This Row],[Heizleistung (55°C)]])/2)</f>
        <v>55.625</v>
      </c>
      <c r="M4941" s="20">
        <f>IF(Tabelle1[[#This Row],[Etas 55°C]]=0,0,(Tabelle1[[#This Row],[Etas 35°C]]*0.8+Tabelle1[[#This Row],[Etas 55°C]]*0.2))*2.5</f>
        <v>4.2355</v>
      </c>
      <c r="N4941" s="21">
        <f>IF(-(Tabelle1[[#This Row],[80%/20% SCOP]]-5.5)/5.5=1,"n.a.",-(Tabelle1[[#This Row],[80%/20% SCOP]]-5.5)/5.5)</f>
        <v>0.2299090909090909</v>
      </c>
    </row>
    <row r="4942" spans="1:14" ht="20.100000000000001" customHeight="1" x14ac:dyDescent="0.25">
      <c r="A4942" s="24">
        <v>16017639</v>
      </c>
      <c r="B4942" s="15" t="s">
        <v>4997</v>
      </c>
      <c r="C4942" s="15" t="s">
        <v>5024</v>
      </c>
      <c r="D4942" s="16" t="s">
        <v>2</v>
      </c>
      <c r="E4942" s="17">
        <v>8.1199999999999992</v>
      </c>
      <c r="F4942" s="18">
        <v>1.9379999999999999</v>
      </c>
      <c r="G4942" s="17">
        <v>8.25</v>
      </c>
      <c r="H4942" s="18">
        <v>1.534</v>
      </c>
      <c r="I4942" s="16" t="s">
        <v>3</v>
      </c>
      <c r="J4942" s="16" t="s">
        <v>15</v>
      </c>
      <c r="K4942" s="16" t="s">
        <v>15</v>
      </c>
      <c r="L4942" s="19">
        <f>IF(Tabelle1[[#This Row],[Heizleistung (55°C)]]=0,Tabelle1[[#This Row],[Heizleistung (35°C)]],(Tabelle1[[#This Row],[Heizleistung (35°C)]]+Tabelle1[[#This Row],[Heizleistung (55°C)]])/2)</f>
        <v>8.1849999999999987</v>
      </c>
      <c r="M4942" s="20">
        <f>IF(Tabelle1[[#This Row],[Etas 55°C]]=0,0,(Tabelle1[[#This Row],[Etas 35°C]]*0.8+Tabelle1[[#This Row],[Etas 55°C]]*0.2))*2.5</f>
        <v>4.6429999999999998</v>
      </c>
      <c r="N4942" s="21">
        <f>IF(-(Tabelle1[[#This Row],[80%/20% SCOP]]-5.5)/5.5=1,"n.a.",-(Tabelle1[[#This Row],[80%/20% SCOP]]-5.5)/5.5)</f>
        <v>0.15581818181818186</v>
      </c>
    </row>
    <row r="4943" spans="1:14" ht="20.100000000000001" customHeight="1" x14ac:dyDescent="0.25">
      <c r="A4943" s="24">
        <v>16017160</v>
      </c>
      <c r="B4943" s="15" t="s">
        <v>5034</v>
      </c>
      <c r="C4943" s="15" t="s">
        <v>5025</v>
      </c>
      <c r="D4943" s="16" t="s">
        <v>2</v>
      </c>
      <c r="E4943" s="17">
        <v>10.09</v>
      </c>
      <c r="F4943" s="18">
        <v>2.06</v>
      </c>
      <c r="G4943" s="17">
        <v>10.16</v>
      </c>
      <c r="H4943" s="18">
        <v>1.6</v>
      </c>
      <c r="I4943" s="16" t="s">
        <v>3</v>
      </c>
      <c r="J4943" s="16" t="s">
        <v>4</v>
      </c>
      <c r="K4943" s="16" t="s">
        <v>4</v>
      </c>
      <c r="L4943" s="19">
        <f>IF(Tabelle1[[#This Row],[Heizleistung (55°C)]]=0,Tabelle1[[#This Row],[Heizleistung (35°C)]],(Tabelle1[[#This Row],[Heizleistung (35°C)]]+Tabelle1[[#This Row],[Heizleistung (55°C)]])/2)</f>
        <v>10.125</v>
      </c>
      <c r="M4943" s="20">
        <f>IF(Tabelle1[[#This Row],[Etas 55°C]]=0,0,(Tabelle1[[#This Row],[Etas 35°C]]*0.8+Tabelle1[[#This Row],[Etas 55°C]]*0.2))*2.5</f>
        <v>4.9200000000000008</v>
      </c>
      <c r="N4943" s="21">
        <f>IF(-(Tabelle1[[#This Row],[80%/20% SCOP]]-5.5)/5.5=1,"n.a.",-(Tabelle1[[#This Row],[80%/20% SCOP]]-5.5)/5.5)</f>
        <v>0.1054545454545453</v>
      </c>
    </row>
    <row r="4944" spans="1:14" ht="20.100000000000001" customHeight="1" x14ac:dyDescent="0.25">
      <c r="A4944" s="24">
        <v>16017162</v>
      </c>
      <c r="B4944" s="15" t="s">
        <v>5034</v>
      </c>
      <c r="C4944" s="15" t="s">
        <v>5026</v>
      </c>
      <c r="D4944" s="16" t="s">
        <v>2</v>
      </c>
      <c r="E4944" s="17">
        <v>10.09</v>
      </c>
      <c r="F4944" s="18">
        <v>2.06</v>
      </c>
      <c r="G4944" s="17">
        <v>10.16</v>
      </c>
      <c r="H4944" s="18">
        <v>1.6</v>
      </c>
      <c r="I4944" s="16" t="s">
        <v>3</v>
      </c>
      <c r="J4944" s="16" t="s">
        <v>4</v>
      </c>
      <c r="K4944" s="16" t="s">
        <v>4</v>
      </c>
      <c r="L4944" s="19">
        <f>IF(Tabelle1[[#This Row],[Heizleistung (55°C)]]=0,Tabelle1[[#This Row],[Heizleistung (35°C)]],(Tabelle1[[#This Row],[Heizleistung (35°C)]]+Tabelle1[[#This Row],[Heizleistung (55°C)]])/2)</f>
        <v>10.125</v>
      </c>
      <c r="M4944" s="20">
        <f>IF(Tabelle1[[#This Row],[Etas 55°C]]=0,0,(Tabelle1[[#This Row],[Etas 35°C]]*0.8+Tabelle1[[#This Row],[Etas 55°C]]*0.2))*2.5</f>
        <v>4.9200000000000008</v>
      </c>
      <c r="N4944" s="21">
        <f>IF(-(Tabelle1[[#This Row],[80%/20% SCOP]]-5.5)/5.5=1,"n.a.",-(Tabelle1[[#This Row],[80%/20% SCOP]]-5.5)/5.5)</f>
        <v>0.1054545454545453</v>
      </c>
    </row>
    <row r="4945" spans="1:14" ht="20.100000000000001" customHeight="1" x14ac:dyDescent="0.25">
      <c r="A4945" s="24">
        <v>16017180</v>
      </c>
      <c r="B4945" s="15" t="s">
        <v>5034</v>
      </c>
      <c r="C4945" s="15" t="s">
        <v>5027</v>
      </c>
      <c r="D4945" s="16" t="s">
        <v>2</v>
      </c>
      <c r="E4945" s="17">
        <v>14.05</v>
      </c>
      <c r="F4945" s="18">
        <v>2.15</v>
      </c>
      <c r="G4945" s="17">
        <v>14.07</v>
      </c>
      <c r="H4945" s="18">
        <v>1.64</v>
      </c>
      <c r="I4945" s="16" t="s">
        <v>3</v>
      </c>
      <c r="J4945" s="16" t="s">
        <v>4</v>
      </c>
      <c r="K4945" s="16" t="s">
        <v>4</v>
      </c>
      <c r="L4945" s="19">
        <f>IF(Tabelle1[[#This Row],[Heizleistung (55°C)]]=0,Tabelle1[[#This Row],[Heizleistung (35°C)]],(Tabelle1[[#This Row],[Heizleistung (35°C)]]+Tabelle1[[#This Row],[Heizleistung (55°C)]])/2)</f>
        <v>14.06</v>
      </c>
      <c r="M4945" s="20">
        <f>IF(Tabelle1[[#This Row],[Etas 55°C]]=0,0,(Tabelle1[[#This Row],[Etas 35°C]]*0.8+Tabelle1[[#This Row],[Etas 55°C]]*0.2))*2.5</f>
        <v>5.12</v>
      </c>
      <c r="N4945" s="21">
        <f>IF(-(Tabelle1[[#This Row],[80%/20% SCOP]]-5.5)/5.5=1,"n.a.",-(Tabelle1[[#This Row],[80%/20% SCOP]]-5.5)/5.5)</f>
        <v>6.9090909090909078E-2</v>
      </c>
    </row>
    <row r="4946" spans="1:14" ht="20.100000000000001" customHeight="1" x14ac:dyDescent="0.25">
      <c r="A4946" s="24">
        <v>16017175</v>
      </c>
      <c r="B4946" s="15" t="s">
        <v>5034</v>
      </c>
      <c r="C4946" s="15" t="s">
        <v>5028</v>
      </c>
      <c r="D4946" s="16" t="s">
        <v>2</v>
      </c>
      <c r="E4946" s="17">
        <v>8.1199999999999992</v>
      </c>
      <c r="F4946" s="18">
        <v>2.0699999999999998</v>
      </c>
      <c r="G4946" s="17">
        <v>8.16</v>
      </c>
      <c r="H4946" s="18">
        <v>1.64</v>
      </c>
      <c r="I4946" s="16" t="s">
        <v>3</v>
      </c>
      <c r="J4946" s="16" t="s">
        <v>4</v>
      </c>
      <c r="K4946" s="16" t="s">
        <v>4</v>
      </c>
      <c r="L4946" s="19">
        <f>IF(Tabelle1[[#This Row],[Heizleistung (55°C)]]=0,Tabelle1[[#This Row],[Heizleistung (35°C)]],(Tabelle1[[#This Row],[Heizleistung (35°C)]]+Tabelle1[[#This Row],[Heizleistung (55°C)]])/2)</f>
        <v>8.14</v>
      </c>
      <c r="M4946" s="20">
        <f>IF(Tabelle1[[#This Row],[Etas 55°C]]=0,0,(Tabelle1[[#This Row],[Etas 35°C]]*0.8+Tabelle1[[#This Row],[Etas 55°C]]*0.2))*2.5</f>
        <v>4.96</v>
      </c>
      <c r="N4946" s="21">
        <f>IF(-(Tabelle1[[#This Row],[80%/20% SCOP]]-5.5)/5.5=1,"n.a.",-(Tabelle1[[#This Row],[80%/20% SCOP]]-5.5)/5.5)</f>
        <v>9.818181818181819E-2</v>
      </c>
    </row>
    <row r="4947" spans="1:14" ht="20.100000000000001" customHeight="1" x14ac:dyDescent="0.25">
      <c r="A4947" s="24">
        <v>16015253</v>
      </c>
      <c r="B4947" s="15" t="s">
        <v>5034</v>
      </c>
      <c r="C4947" s="15" t="s">
        <v>5029</v>
      </c>
      <c r="D4947" s="16" t="s">
        <v>2</v>
      </c>
      <c r="E4947" s="17">
        <v>14.29</v>
      </c>
      <c r="F4947" s="18">
        <v>2.137</v>
      </c>
      <c r="G4947" s="17">
        <v>14.17</v>
      </c>
      <c r="H4947" s="18">
        <v>1.607</v>
      </c>
      <c r="I4947" s="16" t="s">
        <v>3</v>
      </c>
      <c r="J4947" s="16" t="s">
        <v>4</v>
      </c>
      <c r="K4947" s="16" t="s">
        <v>4</v>
      </c>
      <c r="L4947" s="19">
        <f>IF(Tabelle1[[#This Row],[Heizleistung (55°C)]]=0,Tabelle1[[#This Row],[Heizleistung (35°C)]],(Tabelle1[[#This Row],[Heizleistung (35°C)]]+Tabelle1[[#This Row],[Heizleistung (55°C)]])/2)</f>
        <v>14.23</v>
      </c>
      <c r="M4947" s="20">
        <f>IF(Tabelle1[[#This Row],[Etas 55°C]]=0,0,(Tabelle1[[#This Row],[Etas 35°C]]*0.8+Tabelle1[[#This Row],[Etas 55°C]]*0.2))*2.5</f>
        <v>5.0775000000000006</v>
      </c>
      <c r="N4947" s="21">
        <f>IF(-(Tabelle1[[#This Row],[80%/20% SCOP]]-5.5)/5.5=1,"n.a.",-(Tabelle1[[#This Row],[80%/20% SCOP]]-5.5)/5.5)</f>
        <v>7.6818181818181716E-2</v>
      </c>
    </row>
    <row r="4948" spans="1:14" ht="20.100000000000001" customHeight="1" x14ac:dyDescent="0.25">
      <c r="A4948" s="24">
        <v>16015252</v>
      </c>
      <c r="B4948" s="15" t="s">
        <v>5034</v>
      </c>
      <c r="C4948" s="15" t="s">
        <v>5030</v>
      </c>
      <c r="D4948" s="16" t="s">
        <v>2</v>
      </c>
      <c r="E4948" s="17">
        <v>12.36</v>
      </c>
      <c r="F4948" s="18">
        <v>1.994</v>
      </c>
      <c r="G4948" s="17">
        <v>12.18</v>
      </c>
      <c r="H4948" s="18">
        <v>1.544</v>
      </c>
      <c r="I4948" s="16" t="s">
        <v>3</v>
      </c>
      <c r="J4948" s="16" t="s">
        <v>4</v>
      </c>
      <c r="K4948" s="16" t="s">
        <v>4</v>
      </c>
      <c r="L4948" s="19">
        <f>IF(Tabelle1[[#This Row],[Heizleistung (55°C)]]=0,Tabelle1[[#This Row],[Heizleistung (35°C)]],(Tabelle1[[#This Row],[Heizleistung (35°C)]]+Tabelle1[[#This Row],[Heizleistung (55°C)]])/2)</f>
        <v>12.27</v>
      </c>
      <c r="M4948" s="20">
        <f>IF(Tabelle1[[#This Row],[Etas 55°C]]=0,0,(Tabelle1[[#This Row],[Etas 35°C]]*0.8+Tabelle1[[#This Row],[Etas 55°C]]*0.2))*2.5</f>
        <v>4.7600000000000007</v>
      </c>
      <c r="N4948" s="21">
        <f>IF(-(Tabelle1[[#This Row],[80%/20% SCOP]]-5.5)/5.5=1,"n.a.",-(Tabelle1[[#This Row],[80%/20% SCOP]]-5.5)/5.5)</f>
        <v>0.13454545454545441</v>
      </c>
    </row>
    <row r="4949" spans="1:14" ht="20.100000000000001" customHeight="1" x14ac:dyDescent="0.25">
      <c r="A4949" s="24">
        <v>16017166</v>
      </c>
      <c r="B4949" s="15" t="s">
        <v>5034</v>
      </c>
      <c r="C4949" s="15" t="s">
        <v>5031</v>
      </c>
      <c r="D4949" s="16" t="s">
        <v>2</v>
      </c>
      <c r="E4949" s="17">
        <v>6.15</v>
      </c>
      <c r="F4949" s="18">
        <v>2.0499999999999998</v>
      </c>
      <c r="G4949" s="17">
        <v>6.09</v>
      </c>
      <c r="H4949" s="18">
        <v>1.63</v>
      </c>
      <c r="I4949" s="16" t="s">
        <v>3</v>
      </c>
      <c r="J4949" s="16" t="s">
        <v>4</v>
      </c>
      <c r="K4949" s="16" t="s">
        <v>4</v>
      </c>
      <c r="L4949" s="19">
        <f>IF(Tabelle1[[#This Row],[Heizleistung (55°C)]]=0,Tabelle1[[#This Row],[Heizleistung (35°C)]],(Tabelle1[[#This Row],[Heizleistung (35°C)]]+Tabelle1[[#This Row],[Heizleistung (55°C)]])/2)</f>
        <v>6.12</v>
      </c>
      <c r="M4949" s="20">
        <f>IF(Tabelle1[[#This Row],[Etas 55°C]]=0,0,(Tabelle1[[#This Row],[Etas 35°C]]*0.8+Tabelle1[[#This Row],[Etas 55°C]]*0.2))*2.5</f>
        <v>4.915</v>
      </c>
      <c r="N4949" s="21">
        <f>IF(-(Tabelle1[[#This Row],[80%/20% SCOP]]-5.5)/5.5=1,"n.a.",-(Tabelle1[[#This Row],[80%/20% SCOP]]-5.5)/5.5)</f>
        <v>0.10636363636363635</v>
      </c>
    </row>
    <row r="4950" spans="1:14" ht="20.100000000000001" customHeight="1" x14ac:dyDescent="0.25">
      <c r="A4950" s="24">
        <v>16017167</v>
      </c>
      <c r="B4950" s="15" t="s">
        <v>5034</v>
      </c>
      <c r="C4950" s="15" t="s">
        <v>5032</v>
      </c>
      <c r="D4950" s="16" t="s">
        <v>2</v>
      </c>
      <c r="E4950" s="17">
        <v>8.1199999999999992</v>
      </c>
      <c r="F4950" s="18">
        <v>2.0699999999999998</v>
      </c>
      <c r="G4950" s="17">
        <v>8.16</v>
      </c>
      <c r="H4950" s="18">
        <v>1.64</v>
      </c>
      <c r="I4950" s="16" t="s">
        <v>3</v>
      </c>
      <c r="J4950" s="16" t="s">
        <v>4</v>
      </c>
      <c r="K4950" s="16" t="s">
        <v>4</v>
      </c>
      <c r="L4950" s="19">
        <f>IF(Tabelle1[[#This Row],[Heizleistung (55°C)]]=0,Tabelle1[[#This Row],[Heizleistung (35°C)]],(Tabelle1[[#This Row],[Heizleistung (35°C)]]+Tabelle1[[#This Row],[Heizleistung (55°C)]])/2)</f>
        <v>8.14</v>
      </c>
      <c r="M4950" s="20">
        <f>IF(Tabelle1[[#This Row],[Etas 55°C]]=0,0,(Tabelle1[[#This Row],[Etas 35°C]]*0.8+Tabelle1[[#This Row],[Etas 55°C]]*0.2))*2.5</f>
        <v>4.96</v>
      </c>
      <c r="N4950" s="21">
        <f>IF(-(Tabelle1[[#This Row],[80%/20% SCOP]]-5.5)/5.5=1,"n.a.",-(Tabelle1[[#This Row],[80%/20% SCOP]]-5.5)/5.5)</f>
        <v>9.818181818181819E-2</v>
      </c>
    </row>
    <row r="4951" spans="1:14" ht="20.100000000000001" customHeight="1" x14ac:dyDescent="0.25">
      <c r="A4951" s="24">
        <v>16017163</v>
      </c>
      <c r="B4951" s="15" t="s">
        <v>5034</v>
      </c>
      <c r="C4951" s="15" t="s">
        <v>5033</v>
      </c>
      <c r="D4951" s="16" t="s">
        <v>2</v>
      </c>
      <c r="E4951" s="17">
        <v>12.21</v>
      </c>
      <c r="F4951" s="18">
        <v>2</v>
      </c>
      <c r="G4951" s="17">
        <v>12.14</v>
      </c>
      <c r="H4951" s="18">
        <v>1.57</v>
      </c>
      <c r="I4951" s="16" t="s">
        <v>3</v>
      </c>
      <c r="J4951" s="16" t="s">
        <v>4</v>
      </c>
      <c r="K4951" s="16" t="s">
        <v>4</v>
      </c>
      <c r="L4951" s="19">
        <f>IF(Tabelle1[[#This Row],[Heizleistung (55°C)]]=0,Tabelle1[[#This Row],[Heizleistung (35°C)]],(Tabelle1[[#This Row],[Heizleistung (35°C)]]+Tabelle1[[#This Row],[Heizleistung (55°C)]])/2)</f>
        <v>12.175000000000001</v>
      </c>
      <c r="M4951" s="20">
        <f>IF(Tabelle1[[#This Row],[Etas 55°C]]=0,0,(Tabelle1[[#This Row],[Etas 35°C]]*0.8+Tabelle1[[#This Row],[Etas 55°C]]*0.2))*2.5</f>
        <v>4.7850000000000001</v>
      </c>
      <c r="N4951" s="21">
        <f>IF(-(Tabelle1[[#This Row],[80%/20% SCOP]]-5.5)/5.5=1,"n.a.",-(Tabelle1[[#This Row],[80%/20% SCOP]]-5.5)/5.5)</f>
        <v>0.12999999999999998</v>
      </c>
    </row>
    <row r="4952" spans="1:14" ht="20.100000000000001" customHeight="1" x14ac:dyDescent="0.25">
      <c r="A4952" s="24">
        <v>16017173</v>
      </c>
      <c r="B4952" s="15" t="s">
        <v>5034</v>
      </c>
      <c r="C4952" s="15" t="s">
        <v>5035</v>
      </c>
      <c r="D4952" s="16" t="s">
        <v>2</v>
      </c>
      <c r="E4952" s="17">
        <v>15.91</v>
      </c>
      <c r="F4952" s="18">
        <v>2.13</v>
      </c>
      <c r="G4952" s="17">
        <v>16.170000000000002</v>
      </c>
      <c r="H4952" s="18">
        <v>1.65</v>
      </c>
      <c r="I4952" s="16" t="s">
        <v>3</v>
      </c>
      <c r="J4952" s="16" t="s">
        <v>4</v>
      </c>
      <c r="K4952" s="16" t="s">
        <v>4</v>
      </c>
      <c r="L4952" s="19">
        <f>IF(Tabelle1[[#This Row],[Heizleistung (55°C)]]=0,Tabelle1[[#This Row],[Heizleistung (35°C)]],(Tabelle1[[#This Row],[Heizleistung (35°C)]]+Tabelle1[[#This Row],[Heizleistung (55°C)]])/2)</f>
        <v>16.04</v>
      </c>
      <c r="M4952" s="20">
        <f>IF(Tabelle1[[#This Row],[Etas 55°C]]=0,0,(Tabelle1[[#This Row],[Etas 35°C]]*0.8+Tabelle1[[#This Row],[Etas 55°C]]*0.2))*2.5</f>
        <v>5.0849999999999991</v>
      </c>
      <c r="N4952" s="21">
        <f>IF(-(Tabelle1[[#This Row],[80%/20% SCOP]]-5.5)/5.5=1,"n.a.",-(Tabelle1[[#This Row],[80%/20% SCOP]]-5.5)/5.5)</f>
        <v>7.5454545454545621E-2</v>
      </c>
    </row>
    <row r="4953" spans="1:14" ht="20.100000000000001" customHeight="1" x14ac:dyDescent="0.25">
      <c r="A4953" s="24">
        <v>16017179</v>
      </c>
      <c r="B4953" s="15" t="s">
        <v>5034</v>
      </c>
      <c r="C4953" s="15" t="s">
        <v>5036</v>
      </c>
      <c r="D4953" s="16" t="s">
        <v>2</v>
      </c>
      <c r="E4953" s="17">
        <v>12.21</v>
      </c>
      <c r="F4953" s="18">
        <v>2</v>
      </c>
      <c r="G4953" s="17">
        <v>12.14</v>
      </c>
      <c r="H4953" s="18">
        <v>1.57</v>
      </c>
      <c r="I4953" s="16" t="s">
        <v>3</v>
      </c>
      <c r="J4953" s="16" t="s">
        <v>4</v>
      </c>
      <c r="K4953" s="16" t="s">
        <v>4</v>
      </c>
      <c r="L4953" s="19">
        <f>IF(Tabelle1[[#This Row],[Heizleistung (55°C)]]=0,Tabelle1[[#This Row],[Heizleistung (35°C)]],(Tabelle1[[#This Row],[Heizleistung (35°C)]]+Tabelle1[[#This Row],[Heizleistung (55°C)]])/2)</f>
        <v>12.175000000000001</v>
      </c>
      <c r="M4953" s="20">
        <f>IF(Tabelle1[[#This Row],[Etas 55°C]]=0,0,(Tabelle1[[#This Row],[Etas 35°C]]*0.8+Tabelle1[[#This Row],[Etas 55°C]]*0.2))*2.5</f>
        <v>4.7850000000000001</v>
      </c>
      <c r="N4953" s="21">
        <f>IF(-(Tabelle1[[#This Row],[80%/20% SCOP]]-5.5)/5.5=1,"n.a.",-(Tabelle1[[#This Row],[80%/20% SCOP]]-5.5)/5.5)</f>
        <v>0.12999999999999998</v>
      </c>
    </row>
    <row r="4954" spans="1:14" ht="20.100000000000001" customHeight="1" x14ac:dyDescent="0.25">
      <c r="A4954" s="24">
        <v>16017170</v>
      </c>
      <c r="B4954" s="15" t="s">
        <v>5034</v>
      </c>
      <c r="C4954" s="15" t="s">
        <v>5037</v>
      </c>
      <c r="D4954" s="16" t="s">
        <v>2</v>
      </c>
      <c r="E4954" s="17">
        <v>10.09</v>
      </c>
      <c r="F4954" s="18">
        <v>2.06</v>
      </c>
      <c r="G4954" s="17">
        <v>10.16</v>
      </c>
      <c r="H4954" s="18">
        <v>1.6</v>
      </c>
      <c r="I4954" s="16" t="s">
        <v>3</v>
      </c>
      <c r="J4954" s="16" t="s">
        <v>4</v>
      </c>
      <c r="K4954" s="16" t="s">
        <v>4</v>
      </c>
      <c r="L4954" s="19">
        <f>IF(Tabelle1[[#This Row],[Heizleistung (55°C)]]=0,Tabelle1[[#This Row],[Heizleistung (35°C)]],(Tabelle1[[#This Row],[Heizleistung (35°C)]]+Tabelle1[[#This Row],[Heizleistung (55°C)]])/2)</f>
        <v>10.125</v>
      </c>
      <c r="M4954" s="20">
        <f>IF(Tabelle1[[#This Row],[Etas 55°C]]=0,0,(Tabelle1[[#This Row],[Etas 35°C]]*0.8+Tabelle1[[#This Row],[Etas 55°C]]*0.2))*2.5</f>
        <v>4.9200000000000008</v>
      </c>
      <c r="N4954" s="21">
        <f>IF(-(Tabelle1[[#This Row],[80%/20% SCOP]]-5.5)/5.5=1,"n.a.",-(Tabelle1[[#This Row],[80%/20% SCOP]]-5.5)/5.5)</f>
        <v>0.1054545454545453</v>
      </c>
    </row>
    <row r="4955" spans="1:14" ht="20.100000000000001" customHeight="1" x14ac:dyDescent="0.25">
      <c r="A4955" s="24">
        <v>16013126</v>
      </c>
      <c r="B4955" s="15" t="s">
        <v>5034</v>
      </c>
      <c r="C4955" s="15" t="s">
        <v>5038</v>
      </c>
      <c r="D4955" s="16" t="s">
        <v>2</v>
      </c>
      <c r="E4955" s="17">
        <v>10.1</v>
      </c>
      <c r="F4955" s="18">
        <v>1.93</v>
      </c>
      <c r="G4955" s="17">
        <v>10.14</v>
      </c>
      <c r="H4955" s="18">
        <v>1.51</v>
      </c>
      <c r="I4955" s="16" t="s">
        <v>3</v>
      </c>
      <c r="J4955" s="16" t="s">
        <v>4</v>
      </c>
      <c r="K4955" s="16" t="s">
        <v>15</v>
      </c>
      <c r="L4955" s="19">
        <f>IF(Tabelle1[[#This Row],[Heizleistung (55°C)]]=0,Tabelle1[[#This Row],[Heizleistung (35°C)]],(Tabelle1[[#This Row],[Heizleistung (35°C)]]+Tabelle1[[#This Row],[Heizleistung (55°C)]])/2)</f>
        <v>10.120000000000001</v>
      </c>
      <c r="M4955" s="20">
        <f>IF(Tabelle1[[#This Row],[Etas 55°C]]=0,0,(Tabelle1[[#This Row],[Etas 35°C]]*0.8+Tabelle1[[#This Row],[Etas 55°C]]*0.2))*2.5</f>
        <v>4.6150000000000002</v>
      </c>
      <c r="N4955" s="21">
        <f>IF(-(Tabelle1[[#This Row],[80%/20% SCOP]]-5.5)/5.5=1,"n.a.",-(Tabelle1[[#This Row],[80%/20% SCOP]]-5.5)/5.5)</f>
        <v>0.16090909090909086</v>
      </c>
    </row>
    <row r="4956" spans="1:14" ht="20.100000000000001" customHeight="1" x14ac:dyDescent="0.25">
      <c r="A4956" s="24">
        <v>16015254</v>
      </c>
      <c r="B4956" s="15" t="s">
        <v>5034</v>
      </c>
      <c r="C4956" s="15" t="s">
        <v>5039</v>
      </c>
      <c r="D4956" s="16" t="s">
        <v>2</v>
      </c>
      <c r="E4956" s="17">
        <v>16.350000000000001</v>
      </c>
      <c r="F4956" s="18">
        <v>2.1</v>
      </c>
      <c r="G4956" s="17">
        <v>16.57</v>
      </c>
      <c r="H4956" s="18">
        <v>1.5960000000000001</v>
      </c>
      <c r="I4956" s="16" t="s">
        <v>3</v>
      </c>
      <c r="J4956" s="16" t="s">
        <v>4</v>
      </c>
      <c r="K4956" s="16" t="s">
        <v>4</v>
      </c>
      <c r="L4956" s="19">
        <f>IF(Tabelle1[[#This Row],[Heizleistung (55°C)]]=0,Tabelle1[[#This Row],[Heizleistung (35°C)]],(Tabelle1[[#This Row],[Heizleistung (35°C)]]+Tabelle1[[#This Row],[Heizleistung (55°C)]])/2)</f>
        <v>16.46</v>
      </c>
      <c r="M4956" s="20">
        <f>IF(Tabelle1[[#This Row],[Etas 55°C]]=0,0,(Tabelle1[[#This Row],[Etas 35°C]]*0.8+Tabelle1[[#This Row],[Etas 55°C]]*0.2))*2.5</f>
        <v>4.9980000000000002</v>
      </c>
      <c r="N4956" s="21">
        <f>IF(-(Tabelle1[[#This Row],[80%/20% SCOP]]-5.5)/5.5=1,"n.a.",-(Tabelle1[[#This Row],[80%/20% SCOP]]-5.5)/5.5)</f>
        <v>9.1272727272727228E-2</v>
      </c>
    </row>
    <row r="4957" spans="1:14" ht="20.100000000000001" customHeight="1" x14ac:dyDescent="0.25">
      <c r="A4957" s="24">
        <v>16017181</v>
      </c>
      <c r="B4957" s="15" t="s">
        <v>5034</v>
      </c>
      <c r="C4957" s="15" t="s">
        <v>5040</v>
      </c>
      <c r="D4957" s="16" t="s">
        <v>2</v>
      </c>
      <c r="E4957" s="17">
        <v>15.91</v>
      </c>
      <c r="F4957" s="18">
        <v>2.13</v>
      </c>
      <c r="G4957" s="17">
        <v>16.170000000000002</v>
      </c>
      <c r="H4957" s="18">
        <v>1.65</v>
      </c>
      <c r="I4957" s="16" t="s">
        <v>3</v>
      </c>
      <c r="J4957" s="16" t="s">
        <v>4</v>
      </c>
      <c r="K4957" s="16" t="s">
        <v>4</v>
      </c>
      <c r="L4957" s="19">
        <f>IF(Tabelle1[[#This Row],[Heizleistung (55°C)]]=0,Tabelle1[[#This Row],[Heizleistung (35°C)]],(Tabelle1[[#This Row],[Heizleistung (35°C)]]+Tabelle1[[#This Row],[Heizleistung (55°C)]])/2)</f>
        <v>16.04</v>
      </c>
      <c r="M4957" s="20">
        <f>IF(Tabelle1[[#This Row],[Etas 55°C]]=0,0,(Tabelle1[[#This Row],[Etas 35°C]]*0.8+Tabelle1[[#This Row],[Etas 55°C]]*0.2))*2.5</f>
        <v>5.0849999999999991</v>
      </c>
      <c r="N4957" s="21">
        <f>IF(-(Tabelle1[[#This Row],[80%/20% SCOP]]-5.5)/5.5=1,"n.a.",-(Tabelle1[[#This Row],[80%/20% SCOP]]-5.5)/5.5)</f>
        <v>7.5454545454545621E-2</v>
      </c>
    </row>
    <row r="4958" spans="1:14" ht="20.100000000000001" customHeight="1" x14ac:dyDescent="0.25">
      <c r="A4958" s="24">
        <v>16015251</v>
      </c>
      <c r="B4958" s="15" t="s">
        <v>5034</v>
      </c>
      <c r="C4958" s="15" t="s">
        <v>5041</v>
      </c>
      <c r="D4958" s="16" t="s">
        <v>2</v>
      </c>
      <c r="E4958" s="17">
        <v>10.1</v>
      </c>
      <c r="F4958" s="18">
        <v>1.956</v>
      </c>
      <c r="G4958" s="17">
        <v>10.14</v>
      </c>
      <c r="H4958" s="18">
        <v>1.5349999999999999</v>
      </c>
      <c r="I4958" s="16" t="s">
        <v>3</v>
      </c>
      <c r="J4958" s="16" t="s">
        <v>4</v>
      </c>
      <c r="K4958" s="16" t="s">
        <v>4</v>
      </c>
      <c r="L4958" s="19">
        <f>IF(Tabelle1[[#This Row],[Heizleistung (55°C)]]=0,Tabelle1[[#This Row],[Heizleistung (35°C)]],(Tabelle1[[#This Row],[Heizleistung (35°C)]]+Tabelle1[[#This Row],[Heizleistung (55°C)]])/2)</f>
        <v>10.120000000000001</v>
      </c>
      <c r="M4958" s="20">
        <f>IF(Tabelle1[[#This Row],[Etas 55°C]]=0,0,(Tabelle1[[#This Row],[Etas 35°C]]*0.8+Tabelle1[[#This Row],[Etas 55°C]]*0.2))*2.5</f>
        <v>4.6795</v>
      </c>
      <c r="N4958" s="21">
        <f>IF(-(Tabelle1[[#This Row],[80%/20% SCOP]]-5.5)/5.5=1,"n.a.",-(Tabelle1[[#This Row],[80%/20% SCOP]]-5.5)/5.5)</f>
        <v>0.14918181818181819</v>
      </c>
    </row>
    <row r="4959" spans="1:14" ht="20.100000000000001" customHeight="1" x14ac:dyDescent="0.25">
      <c r="A4959" s="24">
        <v>16013128</v>
      </c>
      <c r="B4959" s="15" t="s">
        <v>5034</v>
      </c>
      <c r="C4959" s="15" t="s">
        <v>5042</v>
      </c>
      <c r="D4959" s="16" t="s">
        <v>2</v>
      </c>
      <c r="E4959" s="17">
        <v>14.29</v>
      </c>
      <c r="F4959" s="18">
        <v>2.0499999999999998</v>
      </c>
      <c r="G4959" s="17">
        <v>14.17</v>
      </c>
      <c r="H4959" s="18">
        <v>1.53</v>
      </c>
      <c r="I4959" s="16" t="s">
        <v>3</v>
      </c>
      <c r="J4959" s="16" t="s">
        <v>4</v>
      </c>
      <c r="K4959" s="16" t="s">
        <v>15</v>
      </c>
      <c r="L4959" s="19">
        <f>IF(Tabelle1[[#This Row],[Heizleistung (55°C)]]=0,Tabelle1[[#This Row],[Heizleistung (35°C)]],(Tabelle1[[#This Row],[Heizleistung (35°C)]]+Tabelle1[[#This Row],[Heizleistung (55°C)]])/2)</f>
        <v>14.23</v>
      </c>
      <c r="M4959" s="20">
        <f>IF(Tabelle1[[#This Row],[Etas 55°C]]=0,0,(Tabelle1[[#This Row],[Etas 35°C]]*0.8+Tabelle1[[#This Row],[Etas 55°C]]*0.2))*2.5</f>
        <v>4.8650000000000002</v>
      </c>
      <c r="N4959" s="21">
        <f>IF(-(Tabelle1[[#This Row],[80%/20% SCOP]]-5.5)/5.5=1,"n.a.",-(Tabelle1[[#This Row],[80%/20% SCOP]]-5.5)/5.5)</f>
        <v>0.11545454545454542</v>
      </c>
    </row>
    <row r="4960" spans="1:14" ht="20.100000000000001" customHeight="1" x14ac:dyDescent="0.25">
      <c r="A4960" s="24">
        <v>16017171</v>
      </c>
      <c r="B4960" s="15" t="s">
        <v>5034</v>
      </c>
      <c r="C4960" s="15" t="s">
        <v>5043</v>
      </c>
      <c r="D4960" s="16" t="s">
        <v>2</v>
      </c>
      <c r="E4960" s="17">
        <v>12.21</v>
      </c>
      <c r="F4960" s="18">
        <v>2</v>
      </c>
      <c r="G4960" s="17">
        <v>12.14</v>
      </c>
      <c r="H4960" s="18">
        <v>1.57</v>
      </c>
      <c r="I4960" s="16" t="s">
        <v>3</v>
      </c>
      <c r="J4960" s="16" t="s">
        <v>4</v>
      </c>
      <c r="K4960" s="16" t="s">
        <v>4</v>
      </c>
      <c r="L4960" s="19">
        <f>IF(Tabelle1[[#This Row],[Heizleistung (55°C)]]=0,Tabelle1[[#This Row],[Heizleistung (35°C)]],(Tabelle1[[#This Row],[Heizleistung (35°C)]]+Tabelle1[[#This Row],[Heizleistung (55°C)]])/2)</f>
        <v>12.175000000000001</v>
      </c>
      <c r="M4960" s="20">
        <f>IF(Tabelle1[[#This Row],[Etas 55°C]]=0,0,(Tabelle1[[#This Row],[Etas 35°C]]*0.8+Tabelle1[[#This Row],[Etas 55°C]]*0.2))*2.5</f>
        <v>4.7850000000000001</v>
      </c>
      <c r="N4960" s="21">
        <f>IF(-(Tabelle1[[#This Row],[80%/20% SCOP]]-5.5)/5.5=1,"n.a.",-(Tabelle1[[#This Row],[80%/20% SCOP]]-5.5)/5.5)</f>
        <v>0.12999999999999998</v>
      </c>
    </row>
    <row r="4961" spans="1:14" ht="20.100000000000001" customHeight="1" x14ac:dyDescent="0.25">
      <c r="A4961" s="24">
        <v>16017158</v>
      </c>
      <c r="B4961" s="15" t="s">
        <v>5034</v>
      </c>
      <c r="C4961" s="15" t="s">
        <v>5044</v>
      </c>
      <c r="D4961" s="16" t="s">
        <v>2</v>
      </c>
      <c r="E4961" s="17">
        <v>6.15</v>
      </c>
      <c r="F4961" s="18">
        <v>2.0499999999999998</v>
      </c>
      <c r="G4961" s="17">
        <v>6.09</v>
      </c>
      <c r="H4961" s="18">
        <v>1.63</v>
      </c>
      <c r="I4961" s="16" t="s">
        <v>3</v>
      </c>
      <c r="J4961" s="16" t="s">
        <v>4</v>
      </c>
      <c r="K4961" s="16" t="s">
        <v>4</v>
      </c>
      <c r="L4961" s="19">
        <f>IF(Tabelle1[[#This Row],[Heizleistung (55°C)]]=0,Tabelle1[[#This Row],[Heizleistung (35°C)]],(Tabelle1[[#This Row],[Heizleistung (35°C)]]+Tabelle1[[#This Row],[Heizleistung (55°C)]])/2)</f>
        <v>6.12</v>
      </c>
      <c r="M4961" s="20">
        <f>IF(Tabelle1[[#This Row],[Etas 55°C]]=0,0,(Tabelle1[[#This Row],[Etas 35°C]]*0.8+Tabelle1[[#This Row],[Etas 55°C]]*0.2))*2.5</f>
        <v>4.915</v>
      </c>
      <c r="N4961" s="21">
        <f>IF(-(Tabelle1[[#This Row],[80%/20% SCOP]]-5.5)/5.5=1,"n.a.",-(Tabelle1[[#This Row],[80%/20% SCOP]]-5.5)/5.5)</f>
        <v>0.10636363636363635</v>
      </c>
    </row>
    <row r="4962" spans="1:14" ht="20.100000000000001" customHeight="1" x14ac:dyDescent="0.25">
      <c r="A4962" s="24">
        <v>16013125</v>
      </c>
      <c r="B4962" s="15" t="s">
        <v>5034</v>
      </c>
      <c r="C4962" s="15" t="s">
        <v>5045</v>
      </c>
      <c r="D4962" s="16" t="s">
        <v>2</v>
      </c>
      <c r="E4962" s="17">
        <v>8.23</v>
      </c>
      <c r="F4962" s="18">
        <v>1.93</v>
      </c>
      <c r="G4962" s="17">
        <v>8.2799999999999994</v>
      </c>
      <c r="H4962" s="18">
        <v>1.51</v>
      </c>
      <c r="I4962" s="16" t="s">
        <v>3</v>
      </c>
      <c r="J4962" s="16" t="s">
        <v>4</v>
      </c>
      <c r="K4962" s="16" t="s">
        <v>15</v>
      </c>
      <c r="L4962" s="19">
        <f>IF(Tabelle1[[#This Row],[Heizleistung (55°C)]]=0,Tabelle1[[#This Row],[Heizleistung (35°C)]],(Tabelle1[[#This Row],[Heizleistung (35°C)]]+Tabelle1[[#This Row],[Heizleistung (55°C)]])/2)</f>
        <v>8.254999999999999</v>
      </c>
      <c r="M4962" s="20">
        <f>IF(Tabelle1[[#This Row],[Etas 55°C]]=0,0,(Tabelle1[[#This Row],[Etas 35°C]]*0.8+Tabelle1[[#This Row],[Etas 55°C]]*0.2))*2.5</f>
        <v>4.6150000000000002</v>
      </c>
      <c r="N4962" s="21">
        <f>IF(-(Tabelle1[[#This Row],[80%/20% SCOP]]-5.5)/5.5=1,"n.a.",-(Tabelle1[[#This Row],[80%/20% SCOP]]-5.5)/5.5)</f>
        <v>0.16090909090909086</v>
      </c>
    </row>
    <row r="4963" spans="1:14" ht="20.100000000000001" customHeight="1" x14ac:dyDescent="0.25">
      <c r="A4963" s="24">
        <v>16017176</v>
      </c>
      <c r="B4963" s="15" t="s">
        <v>5034</v>
      </c>
      <c r="C4963" s="15" t="s">
        <v>5046</v>
      </c>
      <c r="D4963" s="16" t="s">
        <v>2</v>
      </c>
      <c r="E4963" s="17">
        <v>10.09</v>
      </c>
      <c r="F4963" s="18">
        <v>2.06</v>
      </c>
      <c r="G4963" s="17">
        <v>10.16</v>
      </c>
      <c r="H4963" s="18">
        <v>1.6</v>
      </c>
      <c r="I4963" s="16" t="s">
        <v>3</v>
      </c>
      <c r="J4963" s="16" t="s">
        <v>4</v>
      </c>
      <c r="K4963" s="16" t="s">
        <v>4</v>
      </c>
      <c r="L4963" s="19">
        <f>IF(Tabelle1[[#This Row],[Heizleistung (55°C)]]=0,Tabelle1[[#This Row],[Heizleistung (35°C)]],(Tabelle1[[#This Row],[Heizleistung (35°C)]]+Tabelle1[[#This Row],[Heizleistung (55°C)]])/2)</f>
        <v>10.125</v>
      </c>
      <c r="M4963" s="20">
        <f>IF(Tabelle1[[#This Row],[Etas 55°C]]=0,0,(Tabelle1[[#This Row],[Etas 35°C]]*0.8+Tabelle1[[#This Row],[Etas 55°C]]*0.2))*2.5</f>
        <v>4.9200000000000008</v>
      </c>
      <c r="N4963" s="21">
        <f>IF(-(Tabelle1[[#This Row],[80%/20% SCOP]]-5.5)/5.5=1,"n.a.",-(Tabelle1[[#This Row],[80%/20% SCOP]]-5.5)/5.5)</f>
        <v>0.1054545454545453</v>
      </c>
    </row>
    <row r="4964" spans="1:14" ht="20.100000000000001" customHeight="1" x14ac:dyDescent="0.25">
      <c r="A4964" s="24">
        <v>16013127</v>
      </c>
      <c r="B4964" s="15" t="s">
        <v>5034</v>
      </c>
      <c r="C4964" s="15" t="s">
        <v>5047</v>
      </c>
      <c r="D4964" s="16" t="s">
        <v>2</v>
      </c>
      <c r="E4964" s="17">
        <v>12.36</v>
      </c>
      <c r="F4964" s="18">
        <v>1.99</v>
      </c>
      <c r="G4964" s="17">
        <v>12.18</v>
      </c>
      <c r="H4964" s="18">
        <v>1.54</v>
      </c>
      <c r="I4964" s="16" t="s">
        <v>3</v>
      </c>
      <c r="J4964" s="16" t="s">
        <v>4</v>
      </c>
      <c r="K4964" s="16" t="s">
        <v>15</v>
      </c>
      <c r="L4964" s="19">
        <f>IF(Tabelle1[[#This Row],[Heizleistung (55°C)]]=0,Tabelle1[[#This Row],[Heizleistung (35°C)]],(Tabelle1[[#This Row],[Heizleistung (35°C)]]+Tabelle1[[#This Row],[Heizleistung (55°C)]])/2)</f>
        <v>12.27</v>
      </c>
      <c r="M4964" s="20">
        <f>IF(Tabelle1[[#This Row],[Etas 55°C]]=0,0,(Tabelle1[[#This Row],[Etas 35°C]]*0.8+Tabelle1[[#This Row],[Etas 55°C]]*0.2))*2.5</f>
        <v>4.75</v>
      </c>
      <c r="N4964" s="21">
        <f>IF(-(Tabelle1[[#This Row],[80%/20% SCOP]]-5.5)/5.5=1,"n.a.",-(Tabelle1[[#This Row],[80%/20% SCOP]]-5.5)/5.5)</f>
        <v>0.13636363636363635</v>
      </c>
    </row>
    <row r="4965" spans="1:14" ht="20.100000000000001" customHeight="1" x14ac:dyDescent="0.25">
      <c r="A4965" s="24">
        <v>16017177</v>
      </c>
      <c r="B4965" s="15" t="s">
        <v>5034</v>
      </c>
      <c r="C4965" s="15" t="s">
        <v>5048</v>
      </c>
      <c r="D4965" s="16" t="s">
        <v>2</v>
      </c>
      <c r="E4965" s="17">
        <v>12.21</v>
      </c>
      <c r="F4965" s="18">
        <v>2</v>
      </c>
      <c r="G4965" s="17">
        <v>12.14</v>
      </c>
      <c r="H4965" s="18">
        <v>1.57</v>
      </c>
      <c r="I4965" s="16" t="s">
        <v>3</v>
      </c>
      <c r="J4965" s="16" t="s">
        <v>4</v>
      </c>
      <c r="K4965" s="16" t="s">
        <v>4</v>
      </c>
      <c r="L4965" s="19">
        <f>IF(Tabelle1[[#This Row],[Heizleistung (55°C)]]=0,Tabelle1[[#This Row],[Heizleistung (35°C)]],(Tabelle1[[#This Row],[Heizleistung (35°C)]]+Tabelle1[[#This Row],[Heizleistung (55°C)]])/2)</f>
        <v>12.175000000000001</v>
      </c>
      <c r="M4965" s="20">
        <f>IF(Tabelle1[[#This Row],[Etas 55°C]]=0,0,(Tabelle1[[#This Row],[Etas 35°C]]*0.8+Tabelle1[[#This Row],[Etas 55°C]]*0.2))*2.5</f>
        <v>4.7850000000000001</v>
      </c>
      <c r="N4965" s="21">
        <f>IF(-(Tabelle1[[#This Row],[80%/20% SCOP]]-5.5)/5.5=1,"n.a.",-(Tabelle1[[#This Row],[80%/20% SCOP]]-5.5)/5.5)</f>
        <v>0.12999999999999998</v>
      </c>
    </row>
    <row r="4966" spans="1:14" ht="20.100000000000001" customHeight="1" x14ac:dyDescent="0.25">
      <c r="A4966" s="24">
        <v>16013129</v>
      </c>
      <c r="B4966" s="15" t="s">
        <v>5034</v>
      </c>
      <c r="C4966" s="15" t="s">
        <v>5049</v>
      </c>
      <c r="D4966" s="16" t="s">
        <v>2</v>
      </c>
      <c r="E4966" s="17">
        <v>16.079999999999998</v>
      </c>
      <c r="F4966" s="18">
        <v>2.0099999999999998</v>
      </c>
      <c r="G4966" s="17">
        <v>16.309999999999999</v>
      </c>
      <c r="H4966" s="18">
        <v>1.53</v>
      </c>
      <c r="I4966" s="16" t="s">
        <v>3</v>
      </c>
      <c r="J4966" s="16" t="s">
        <v>4</v>
      </c>
      <c r="K4966" s="16" t="s">
        <v>15</v>
      </c>
      <c r="L4966" s="19">
        <f>IF(Tabelle1[[#This Row],[Heizleistung (55°C)]]=0,Tabelle1[[#This Row],[Heizleistung (35°C)]],(Tabelle1[[#This Row],[Heizleistung (35°C)]]+Tabelle1[[#This Row],[Heizleistung (55°C)]])/2)</f>
        <v>16.195</v>
      </c>
      <c r="M4966" s="20">
        <f>IF(Tabelle1[[#This Row],[Etas 55°C]]=0,0,(Tabelle1[[#This Row],[Etas 35°C]]*0.8+Tabelle1[[#This Row],[Etas 55°C]]*0.2))*2.5</f>
        <v>4.7850000000000001</v>
      </c>
      <c r="N4966" s="21">
        <f>IF(-(Tabelle1[[#This Row],[80%/20% SCOP]]-5.5)/5.5=1,"n.a.",-(Tabelle1[[#This Row],[80%/20% SCOP]]-5.5)/5.5)</f>
        <v>0.12999999999999998</v>
      </c>
    </row>
    <row r="4967" spans="1:14" ht="20.100000000000001" customHeight="1" x14ac:dyDescent="0.25">
      <c r="A4967" s="24">
        <v>16017165</v>
      </c>
      <c r="B4967" s="15" t="s">
        <v>5034</v>
      </c>
      <c r="C4967" s="15" t="s">
        <v>5050</v>
      </c>
      <c r="D4967" s="16" t="s">
        <v>2</v>
      </c>
      <c r="E4967" s="17">
        <v>15.91</v>
      </c>
      <c r="F4967" s="18">
        <v>2.13</v>
      </c>
      <c r="G4967" s="17">
        <v>16.170000000000002</v>
      </c>
      <c r="H4967" s="18">
        <v>1.65</v>
      </c>
      <c r="I4967" s="16" t="s">
        <v>3</v>
      </c>
      <c r="J4967" s="16" t="s">
        <v>4</v>
      </c>
      <c r="K4967" s="16" t="s">
        <v>4</v>
      </c>
      <c r="L4967" s="19">
        <f>IF(Tabelle1[[#This Row],[Heizleistung (55°C)]]=0,Tabelle1[[#This Row],[Heizleistung (35°C)]],(Tabelle1[[#This Row],[Heizleistung (35°C)]]+Tabelle1[[#This Row],[Heizleistung (55°C)]])/2)</f>
        <v>16.04</v>
      </c>
      <c r="M4967" s="20">
        <f>IF(Tabelle1[[#This Row],[Etas 55°C]]=0,0,(Tabelle1[[#This Row],[Etas 35°C]]*0.8+Tabelle1[[#This Row],[Etas 55°C]]*0.2))*2.5</f>
        <v>5.0849999999999991</v>
      </c>
      <c r="N4967" s="21">
        <f>IF(-(Tabelle1[[#This Row],[80%/20% SCOP]]-5.5)/5.5=1,"n.a.",-(Tabelle1[[#This Row],[80%/20% SCOP]]-5.5)/5.5)</f>
        <v>7.5454545454545621E-2</v>
      </c>
    </row>
    <row r="4968" spans="1:14" ht="20.100000000000001" customHeight="1" x14ac:dyDescent="0.25">
      <c r="A4968" s="24">
        <v>16017168</v>
      </c>
      <c r="B4968" s="15" t="s">
        <v>5034</v>
      </c>
      <c r="C4968" s="15" t="s">
        <v>5051</v>
      </c>
      <c r="D4968" s="16" t="s">
        <v>2</v>
      </c>
      <c r="E4968" s="17">
        <v>10.09</v>
      </c>
      <c r="F4968" s="18">
        <v>2.06</v>
      </c>
      <c r="G4968" s="17">
        <v>10.16</v>
      </c>
      <c r="H4968" s="18">
        <v>1.6</v>
      </c>
      <c r="I4968" s="16" t="s">
        <v>3</v>
      </c>
      <c r="J4968" s="16" t="s">
        <v>4</v>
      </c>
      <c r="K4968" s="16" t="s">
        <v>4</v>
      </c>
      <c r="L4968" s="19">
        <f>IF(Tabelle1[[#This Row],[Heizleistung (55°C)]]=0,Tabelle1[[#This Row],[Heizleistung (35°C)]],(Tabelle1[[#This Row],[Heizleistung (35°C)]]+Tabelle1[[#This Row],[Heizleistung (55°C)]])/2)</f>
        <v>10.125</v>
      </c>
      <c r="M4968" s="20">
        <f>IF(Tabelle1[[#This Row],[Etas 55°C]]=0,0,(Tabelle1[[#This Row],[Etas 35°C]]*0.8+Tabelle1[[#This Row],[Etas 55°C]]*0.2))*2.5</f>
        <v>4.9200000000000008</v>
      </c>
      <c r="N4968" s="21">
        <f>IF(-(Tabelle1[[#This Row],[80%/20% SCOP]]-5.5)/5.5=1,"n.a.",-(Tabelle1[[#This Row],[80%/20% SCOP]]-5.5)/5.5)</f>
        <v>0.1054545454545453</v>
      </c>
    </row>
    <row r="4969" spans="1:14" ht="20.100000000000001" customHeight="1" x14ac:dyDescent="0.25">
      <c r="A4969" s="24">
        <v>16017174</v>
      </c>
      <c r="B4969" s="15" t="s">
        <v>5034</v>
      </c>
      <c r="C4969" s="15" t="s">
        <v>5052</v>
      </c>
      <c r="D4969" s="16" t="s">
        <v>2</v>
      </c>
      <c r="E4969" s="17">
        <v>6.15</v>
      </c>
      <c r="F4969" s="18">
        <v>2.0499999999999998</v>
      </c>
      <c r="G4969" s="17">
        <v>6.09</v>
      </c>
      <c r="H4969" s="18">
        <v>1.63</v>
      </c>
      <c r="I4969" s="16" t="s">
        <v>3</v>
      </c>
      <c r="J4969" s="16" t="s">
        <v>4</v>
      </c>
      <c r="K4969" s="16" t="s">
        <v>4</v>
      </c>
      <c r="L4969" s="19">
        <f>IF(Tabelle1[[#This Row],[Heizleistung (55°C)]]=0,Tabelle1[[#This Row],[Heizleistung (35°C)]],(Tabelle1[[#This Row],[Heizleistung (35°C)]]+Tabelle1[[#This Row],[Heizleistung (55°C)]])/2)</f>
        <v>6.12</v>
      </c>
      <c r="M4969" s="20">
        <f>IF(Tabelle1[[#This Row],[Etas 55°C]]=0,0,(Tabelle1[[#This Row],[Etas 35°C]]*0.8+Tabelle1[[#This Row],[Etas 55°C]]*0.2))*2.5</f>
        <v>4.915</v>
      </c>
      <c r="N4969" s="21">
        <f>IF(-(Tabelle1[[#This Row],[80%/20% SCOP]]-5.5)/5.5=1,"n.a.",-(Tabelle1[[#This Row],[80%/20% SCOP]]-5.5)/5.5)</f>
        <v>0.10636363636363635</v>
      </c>
    </row>
    <row r="4970" spans="1:14" ht="20.100000000000001" customHeight="1" x14ac:dyDescent="0.25">
      <c r="A4970" s="24">
        <v>16017178</v>
      </c>
      <c r="B4970" s="15" t="s">
        <v>5034</v>
      </c>
      <c r="C4970" s="15" t="s">
        <v>5053</v>
      </c>
      <c r="D4970" s="16" t="s">
        <v>2</v>
      </c>
      <c r="E4970" s="17">
        <v>10.09</v>
      </c>
      <c r="F4970" s="18">
        <v>2.06</v>
      </c>
      <c r="G4970" s="17">
        <v>10.16</v>
      </c>
      <c r="H4970" s="18">
        <v>1.6</v>
      </c>
      <c r="I4970" s="16" t="s">
        <v>3</v>
      </c>
      <c r="J4970" s="16" t="s">
        <v>4</v>
      </c>
      <c r="K4970" s="16" t="s">
        <v>4</v>
      </c>
      <c r="L4970" s="19">
        <f>IF(Tabelle1[[#This Row],[Heizleistung (55°C)]]=0,Tabelle1[[#This Row],[Heizleistung (35°C)]],(Tabelle1[[#This Row],[Heizleistung (35°C)]]+Tabelle1[[#This Row],[Heizleistung (55°C)]])/2)</f>
        <v>10.125</v>
      </c>
      <c r="M4970" s="20">
        <f>IF(Tabelle1[[#This Row],[Etas 55°C]]=0,0,(Tabelle1[[#This Row],[Etas 35°C]]*0.8+Tabelle1[[#This Row],[Etas 55°C]]*0.2))*2.5</f>
        <v>4.9200000000000008</v>
      </c>
      <c r="N4970" s="21">
        <f>IF(-(Tabelle1[[#This Row],[80%/20% SCOP]]-5.5)/5.5=1,"n.a.",-(Tabelle1[[#This Row],[80%/20% SCOP]]-5.5)/5.5)</f>
        <v>0.1054545454545453</v>
      </c>
    </row>
    <row r="4971" spans="1:14" ht="20.100000000000001" customHeight="1" x14ac:dyDescent="0.25">
      <c r="A4971" s="24">
        <v>16017169</v>
      </c>
      <c r="B4971" s="15" t="s">
        <v>5034</v>
      </c>
      <c r="C4971" s="15" t="s">
        <v>5054</v>
      </c>
      <c r="D4971" s="16" t="s">
        <v>2</v>
      </c>
      <c r="E4971" s="17">
        <v>12.21</v>
      </c>
      <c r="F4971" s="18">
        <v>2</v>
      </c>
      <c r="G4971" s="17">
        <v>12.14</v>
      </c>
      <c r="H4971" s="18">
        <v>1.57</v>
      </c>
      <c r="I4971" s="16" t="s">
        <v>3</v>
      </c>
      <c r="J4971" s="16" t="s">
        <v>4</v>
      </c>
      <c r="K4971" s="16" t="s">
        <v>4</v>
      </c>
      <c r="L4971" s="19">
        <f>IF(Tabelle1[[#This Row],[Heizleistung (55°C)]]=0,Tabelle1[[#This Row],[Heizleistung (35°C)]],(Tabelle1[[#This Row],[Heizleistung (35°C)]]+Tabelle1[[#This Row],[Heizleistung (55°C)]])/2)</f>
        <v>12.175000000000001</v>
      </c>
      <c r="M4971" s="20">
        <f>IF(Tabelle1[[#This Row],[Etas 55°C]]=0,0,(Tabelle1[[#This Row],[Etas 35°C]]*0.8+Tabelle1[[#This Row],[Etas 55°C]]*0.2))*2.5</f>
        <v>4.7850000000000001</v>
      </c>
      <c r="N4971" s="21">
        <f>IF(-(Tabelle1[[#This Row],[80%/20% SCOP]]-5.5)/5.5=1,"n.a.",-(Tabelle1[[#This Row],[80%/20% SCOP]]-5.5)/5.5)</f>
        <v>0.12999999999999998</v>
      </c>
    </row>
    <row r="4972" spans="1:14" ht="20.100000000000001" customHeight="1" x14ac:dyDescent="0.25">
      <c r="A4972" s="24">
        <v>16017161</v>
      </c>
      <c r="B4972" s="15" t="s">
        <v>5034</v>
      </c>
      <c r="C4972" s="15" t="s">
        <v>5055</v>
      </c>
      <c r="D4972" s="16" t="s">
        <v>2</v>
      </c>
      <c r="E4972" s="17">
        <v>12.21</v>
      </c>
      <c r="F4972" s="18">
        <v>2</v>
      </c>
      <c r="G4972" s="17">
        <v>12.14</v>
      </c>
      <c r="H4972" s="18">
        <v>1.57</v>
      </c>
      <c r="I4972" s="16" t="s">
        <v>3</v>
      </c>
      <c r="J4972" s="16" t="s">
        <v>4</v>
      </c>
      <c r="K4972" s="16" t="s">
        <v>4</v>
      </c>
      <c r="L4972" s="19">
        <f>IF(Tabelle1[[#This Row],[Heizleistung (55°C)]]=0,Tabelle1[[#This Row],[Heizleistung (35°C)]],(Tabelle1[[#This Row],[Heizleistung (35°C)]]+Tabelle1[[#This Row],[Heizleistung (55°C)]])/2)</f>
        <v>12.175000000000001</v>
      </c>
      <c r="M4972" s="20">
        <f>IF(Tabelle1[[#This Row],[Etas 55°C]]=0,0,(Tabelle1[[#This Row],[Etas 35°C]]*0.8+Tabelle1[[#This Row],[Etas 55°C]]*0.2))*2.5</f>
        <v>4.7850000000000001</v>
      </c>
      <c r="N4972" s="21">
        <f>IF(-(Tabelle1[[#This Row],[80%/20% SCOP]]-5.5)/5.5=1,"n.a.",-(Tabelle1[[#This Row],[80%/20% SCOP]]-5.5)/5.5)</f>
        <v>0.12999999999999998</v>
      </c>
    </row>
    <row r="4973" spans="1:14" ht="20.100000000000001" customHeight="1" x14ac:dyDescent="0.25">
      <c r="A4973" s="24">
        <v>16015250</v>
      </c>
      <c r="B4973" s="15" t="s">
        <v>5034</v>
      </c>
      <c r="C4973" s="15" t="s">
        <v>5056</v>
      </c>
      <c r="D4973" s="16" t="s">
        <v>2</v>
      </c>
      <c r="E4973" s="17">
        <v>8.23</v>
      </c>
      <c r="F4973" s="18">
        <v>1.9490000000000001</v>
      </c>
      <c r="G4973" s="17">
        <v>8.2799999999999994</v>
      </c>
      <c r="H4973" s="18">
        <v>1.5129999999999999</v>
      </c>
      <c r="I4973" s="16" t="s">
        <v>3</v>
      </c>
      <c r="J4973" s="16" t="s">
        <v>4</v>
      </c>
      <c r="K4973" s="16" t="s">
        <v>4</v>
      </c>
      <c r="L4973" s="19">
        <f>IF(Tabelle1[[#This Row],[Heizleistung (55°C)]]=0,Tabelle1[[#This Row],[Heizleistung (35°C)]],(Tabelle1[[#This Row],[Heizleistung (35°C)]]+Tabelle1[[#This Row],[Heizleistung (55°C)]])/2)</f>
        <v>8.254999999999999</v>
      </c>
      <c r="M4973" s="20">
        <f>IF(Tabelle1[[#This Row],[Etas 55°C]]=0,0,(Tabelle1[[#This Row],[Etas 35°C]]*0.8+Tabelle1[[#This Row],[Etas 55°C]]*0.2))*2.5</f>
        <v>4.6545000000000005</v>
      </c>
      <c r="N4973" s="21">
        <f>IF(-(Tabelle1[[#This Row],[80%/20% SCOP]]-5.5)/5.5=1,"n.a.",-(Tabelle1[[#This Row],[80%/20% SCOP]]-5.5)/5.5)</f>
        <v>0.15372727272727263</v>
      </c>
    </row>
    <row r="4974" spans="1:14" ht="20.100000000000001" customHeight="1" x14ac:dyDescent="0.25">
      <c r="A4974" s="24">
        <v>16017159</v>
      </c>
      <c r="B4974" s="15" t="s">
        <v>5034</v>
      </c>
      <c r="C4974" s="15" t="s">
        <v>5057</v>
      </c>
      <c r="D4974" s="16" t="s">
        <v>2</v>
      </c>
      <c r="E4974" s="17">
        <v>8.1199999999999992</v>
      </c>
      <c r="F4974" s="18">
        <v>2.0699999999999998</v>
      </c>
      <c r="G4974" s="17">
        <v>8.16</v>
      </c>
      <c r="H4974" s="18">
        <v>1.64</v>
      </c>
      <c r="I4974" s="16" t="s">
        <v>3</v>
      </c>
      <c r="J4974" s="16" t="s">
        <v>4</v>
      </c>
      <c r="K4974" s="16" t="s">
        <v>4</v>
      </c>
      <c r="L4974" s="19">
        <f>IF(Tabelle1[[#This Row],[Heizleistung (55°C)]]=0,Tabelle1[[#This Row],[Heizleistung (35°C)]],(Tabelle1[[#This Row],[Heizleistung (35°C)]]+Tabelle1[[#This Row],[Heizleistung (55°C)]])/2)</f>
        <v>8.14</v>
      </c>
      <c r="M4974" s="20">
        <f>IF(Tabelle1[[#This Row],[Etas 55°C]]=0,0,(Tabelle1[[#This Row],[Etas 35°C]]*0.8+Tabelle1[[#This Row],[Etas 55°C]]*0.2))*2.5</f>
        <v>4.96</v>
      </c>
      <c r="N4974" s="21">
        <f>IF(-(Tabelle1[[#This Row],[80%/20% SCOP]]-5.5)/5.5=1,"n.a.",-(Tabelle1[[#This Row],[80%/20% SCOP]]-5.5)/5.5)</f>
        <v>9.818181818181819E-2</v>
      </c>
    </row>
    <row r="4975" spans="1:14" ht="20.100000000000001" customHeight="1" x14ac:dyDescent="0.25">
      <c r="A4975" s="24">
        <v>16017172</v>
      </c>
      <c r="B4975" s="15" t="s">
        <v>5034</v>
      </c>
      <c r="C4975" s="15" t="s">
        <v>5058</v>
      </c>
      <c r="D4975" s="16" t="s">
        <v>2</v>
      </c>
      <c r="E4975" s="17">
        <v>14.05</v>
      </c>
      <c r="F4975" s="18">
        <v>2.15</v>
      </c>
      <c r="G4975" s="17">
        <v>14.07</v>
      </c>
      <c r="H4975" s="18">
        <v>1.64</v>
      </c>
      <c r="I4975" s="16" t="s">
        <v>3</v>
      </c>
      <c r="J4975" s="16" t="s">
        <v>4</v>
      </c>
      <c r="K4975" s="16" t="s">
        <v>4</v>
      </c>
      <c r="L4975" s="19">
        <f>IF(Tabelle1[[#This Row],[Heizleistung (55°C)]]=0,Tabelle1[[#This Row],[Heizleistung (35°C)]],(Tabelle1[[#This Row],[Heizleistung (35°C)]]+Tabelle1[[#This Row],[Heizleistung (55°C)]])/2)</f>
        <v>14.06</v>
      </c>
      <c r="M4975" s="20">
        <f>IF(Tabelle1[[#This Row],[Etas 55°C]]=0,0,(Tabelle1[[#This Row],[Etas 35°C]]*0.8+Tabelle1[[#This Row],[Etas 55°C]]*0.2))*2.5</f>
        <v>5.12</v>
      </c>
      <c r="N4975" s="21">
        <f>IF(-(Tabelle1[[#This Row],[80%/20% SCOP]]-5.5)/5.5=1,"n.a.",-(Tabelle1[[#This Row],[80%/20% SCOP]]-5.5)/5.5)</f>
        <v>6.9090909090909078E-2</v>
      </c>
    </row>
    <row r="4976" spans="1:14" ht="20.100000000000001" customHeight="1" x14ac:dyDescent="0.25">
      <c r="A4976" s="24">
        <v>16017164</v>
      </c>
      <c r="B4976" s="15" t="s">
        <v>5034</v>
      </c>
      <c r="C4976" s="15" t="s">
        <v>5059</v>
      </c>
      <c r="D4976" s="16" t="s">
        <v>2</v>
      </c>
      <c r="E4976" s="17">
        <v>14.05</v>
      </c>
      <c r="F4976" s="18">
        <v>2.15</v>
      </c>
      <c r="G4976" s="17">
        <v>14.07</v>
      </c>
      <c r="H4976" s="18">
        <v>1.64</v>
      </c>
      <c r="I4976" s="16" t="s">
        <v>3</v>
      </c>
      <c r="J4976" s="16" t="s">
        <v>4</v>
      </c>
      <c r="K4976" s="16" t="s">
        <v>4</v>
      </c>
      <c r="L4976" s="19">
        <f>IF(Tabelle1[[#This Row],[Heizleistung (55°C)]]=0,Tabelle1[[#This Row],[Heizleistung (35°C)]],(Tabelle1[[#This Row],[Heizleistung (35°C)]]+Tabelle1[[#This Row],[Heizleistung (55°C)]])/2)</f>
        <v>14.06</v>
      </c>
      <c r="M4976" s="20">
        <f>IF(Tabelle1[[#This Row],[Etas 55°C]]=0,0,(Tabelle1[[#This Row],[Etas 35°C]]*0.8+Tabelle1[[#This Row],[Etas 55°C]]*0.2))*2.5</f>
        <v>5.12</v>
      </c>
      <c r="N4976" s="21">
        <f>IF(-(Tabelle1[[#This Row],[80%/20% SCOP]]-5.5)/5.5=1,"n.a.",-(Tabelle1[[#This Row],[80%/20% SCOP]]-5.5)/5.5)</f>
        <v>6.9090909090909078E-2</v>
      </c>
    </row>
    <row r="4977" spans="1:14" ht="20.100000000000001" customHeight="1" x14ac:dyDescent="0.25">
      <c r="A4977" s="24">
        <v>16012264</v>
      </c>
      <c r="B4977" s="15" t="s">
        <v>5060</v>
      </c>
      <c r="C4977" s="15" t="s">
        <v>5061</v>
      </c>
      <c r="D4977" s="16" t="s">
        <v>2</v>
      </c>
      <c r="E4977" s="17">
        <v>13.75</v>
      </c>
      <c r="F4977" s="18">
        <v>1.78</v>
      </c>
      <c r="G4977" s="17">
        <v>13.73</v>
      </c>
      <c r="H4977" s="18">
        <v>1.28</v>
      </c>
      <c r="I4977" s="16" t="s">
        <v>40</v>
      </c>
      <c r="J4977" s="16" t="s">
        <v>4</v>
      </c>
      <c r="K4977" s="16" t="s">
        <v>4</v>
      </c>
      <c r="L4977" s="19">
        <f>IF(Tabelle1[[#This Row],[Heizleistung (55°C)]]=0,Tabelle1[[#This Row],[Heizleistung (35°C)]],(Tabelle1[[#This Row],[Heizleistung (35°C)]]+Tabelle1[[#This Row],[Heizleistung (55°C)]])/2)</f>
        <v>13.74</v>
      </c>
      <c r="M4977" s="20">
        <f>IF(Tabelle1[[#This Row],[Etas 55°C]]=0,0,(Tabelle1[[#This Row],[Etas 35°C]]*0.8+Tabelle1[[#This Row],[Etas 55°C]]*0.2))*2.5</f>
        <v>4.2</v>
      </c>
      <c r="N4977" s="21">
        <f>IF(-(Tabelle1[[#This Row],[80%/20% SCOP]]-5.5)/5.5=1,"n.a.",-(Tabelle1[[#This Row],[80%/20% SCOP]]-5.5)/5.5)</f>
        <v>0.23636363636363633</v>
      </c>
    </row>
    <row r="4978" spans="1:14" ht="20.100000000000001" customHeight="1" x14ac:dyDescent="0.25">
      <c r="A4978" s="24">
        <v>16012263</v>
      </c>
      <c r="B4978" s="15" t="s">
        <v>5060</v>
      </c>
      <c r="C4978" s="15" t="s">
        <v>5062</v>
      </c>
      <c r="D4978" s="16" t="s">
        <v>2</v>
      </c>
      <c r="E4978" s="17">
        <v>14.04</v>
      </c>
      <c r="F4978" s="18">
        <v>1.78</v>
      </c>
      <c r="G4978" s="17">
        <v>13.47</v>
      </c>
      <c r="H4978" s="18">
        <v>1.29</v>
      </c>
      <c r="I4978" s="16" t="s">
        <v>40</v>
      </c>
      <c r="J4978" s="16" t="s">
        <v>4</v>
      </c>
      <c r="K4978" s="16" t="s">
        <v>4</v>
      </c>
      <c r="L4978" s="19">
        <f>IF(Tabelle1[[#This Row],[Heizleistung (55°C)]]=0,Tabelle1[[#This Row],[Heizleistung (35°C)]],(Tabelle1[[#This Row],[Heizleistung (35°C)]]+Tabelle1[[#This Row],[Heizleistung (55°C)]])/2)</f>
        <v>13.754999999999999</v>
      </c>
      <c r="M4978" s="20">
        <f>IF(Tabelle1[[#This Row],[Etas 55°C]]=0,0,(Tabelle1[[#This Row],[Etas 35°C]]*0.8+Tabelle1[[#This Row],[Etas 55°C]]*0.2))*2.5</f>
        <v>4.2050000000000001</v>
      </c>
      <c r="N4978" s="21">
        <f>IF(-(Tabelle1[[#This Row],[80%/20% SCOP]]-5.5)/5.5=1,"n.a.",-(Tabelle1[[#This Row],[80%/20% SCOP]]-5.5)/5.5)</f>
        <v>0.23545454545454544</v>
      </c>
    </row>
    <row r="4979" spans="1:14" ht="20.100000000000001" customHeight="1" x14ac:dyDescent="0.25">
      <c r="A4979" s="24">
        <v>16012256</v>
      </c>
      <c r="B4979" s="15" t="s">
        <v>5060</v>
      </c>
      <c r="C4979" s="15" t="s">
        <v>5063</v>
      </c>
      <c r="D4979" s="16" t="s">
        <v>2</v>
      </c>
      <c r="E4979" s="17">
        <v>6.07</v>
      </c>
      <c r="F4979" s="18">
        <v>1.9019999999999999</v>
      </c>
      <c r="G4979" s="17">
        <v>6.06</v>
      </c>
      <c r="H4979" s="18">
        <v>1.4550000000000001</v>
      </c>
      <c r="I4979" s="16" t="s">
        <v>3</v>
      </c>
      <c r="J4979" s="16" t="s">
        <v>4</v>
      </c>
      <c r="K4979" s="16" t="s">
        <v>4</v>
      </c>
      <c r="L4979" s="19">
        <f>IF(Tabelle1[[#This Row],[Heizleistung (55°C)]]=0,Tabelle1[[#This Row],[Heizleistung (35°C)]],(Tabelle1[[#This Row],[Heizleistung (35°C)]]+Tabelle1[[#This Row],[Heizleistung (55°C)]])/2)</f>
        <v>6.0649999999999995</v>
      </c>
      <c r="M4979" s="20">
        <f>IF(Tabelle1[[#This Row],[Etas 55°C]]=0,0,(Tabelle1[[#This Row],[Etas 35°C]]*0.8+Tabelle1[[#This Row],[Etas 55°C]]*0.2))*2.5</f>
        <v>4.5315000000000003</v>
      </c>
      <c r="N4979" s="21">
        <f>IF(-(Tabelle1[[#This Row],[80%/20% SCOP]]-5.5)/5.5=1,"n.a.",-(Tabelle1[[#This Row],[80%/20% SCOP]]-5.5)/5.5)</f>
        <v>0.17609090909090905</v>
      </c>
    </row>
    <row r="4980" spans="1:14" ht="20.100000000000001" customHeight="1" x14ac:dyDescent="0.25">
      <c r="A4980" s="24">
        <v>16012257</v>
      </c>
      <c r="B4980" s="15" t="s">
        <v>5060</v>
      </c>
      <c r="C4980" s="15" t="s">
        <v>5064</v>
      </c>
      <c r="D4980" s="16" t="s">
        <v>2</v>
      </c>
      <c r="E4980" s="17">
        <v>9.9</v>
      </c>
      <c r="F4980" s="18">
        <v>1.879</v>
      </c>
      <c r="G4980" s="17">
        <v>10.220000000000001</v>
      </c>
      <c r="H4980" s="18">
        <v>1.476</v>
      </c>
      <c r="I4980" s="16" t="s">
        <v>3</v>
      </c>
      <c r="J4980" s="16" t="s">
        <v>4</v>
      </c>
      <c r="K4980" s="16" t="s">
        <v>4</v>
      </c>
      <c r="L4980" s="19">
        <f>IF(Tabelle1[[#This Row],[Heizleistung (55°C)]]=0,Tabelle1[[#This Row],[Heizleistung (35°C)]],(Tabelle1[[#This Row],[Heizleistung (35°C)]]+Tabelle1[[#This Row],[Heizleistung (55°C)]])/2)</f>
        <v>10.06</v>
      </c>
      <c r="M4980" s="20">
        <f>IF(Tabelle1[[#This Row],[Etas 55°C]]=0,0,(Tabelle1[[#This Row],[Etas 35°C]]*0.8+Tabelle1[[#This Row],[Etas 55°C]]*0.2))*2.5</f>
        <v>4.4960000000000004</v>
      </c>
      <c r="N4980" s="21">
        <f>IF(-(Tabelle1[[#This Row],[80%/20% SCOP]]-5.5)/5.5=1,"n.a.",-(Tabelle1[[#This Row],[80%/20% SCOP]]-5.5)/5.5)</f>
        <v>0.18254545454545446</v>
      </c>
    </row>
    <row r="4981" spans="1:14" ht="20.100000000000001" customHeight="1" x14ac:dyDescent="0.25">
      <c r="A4981" s="24">
        <v>16012267</v>
      </c>
      <c r="B4981" s="15" t="s">
        <v>5060</v>
      </c>
      <c r="C4981" s="15" t="s">
        <v>5065</v>
      </c>
      <c r="D4981" s="16" t="s">
        <v>2</v>
      </c>
      <c r="E4981" s="17">
        <v>16.34</v>
      </c>
      <c r="F4981" s="18">
        <v>1.885</v>
      </c>
      <c r="G4981" s="17">
        <v>16.399999999999999</v>
      </c>
      <c r="H4981" s="18">
        <v>1.452</v>
      </c>
      <c r="I4981" s="16" t="s">
        <v>3</v>
      </c>
      <c r="J4981" s="16" t="s">
        <v>4</v>
      </c>
      <c r="K4981" s="16" t="s">
        <v>4</v>
      </c>
      <c r="L4981" s="19">
        <f>IF(Tabelle1[[#This Row],[Heizleistung (55°C)]]=0,Tabelle1[[#This Row],[Heizleistung (35°C)]],(Tabelle1[[#This Row],[Heizleistung (35°C)]]+Tabelle1[[#This Row],[Heizleistung (55°C)]])/2)</f>
        <v>16.369999999999997</v>
      </c>
      <c r="M4981" s="20">
        <f>IF(Tabelle1[[#This Row],[Etas 55°C]]=0,0,(Tabelle1[[#This Row],[Etas 35°C]]*0.8+Tabelle1[[#This Row],[Etas 55°C]]*0.2))*2.5</f>
        <v>4.4960000000000004</v>
      </c>
      <c r="N4981" s="21">
        <f>IF(-(Tabelle1[[#This Row],[80%/20% SCOP]]-5.5)/5.5=1,"n.a.",-(Tabelle1[[#This Row],[80%/20% SCOP]]-5.5)/5.5)</f>
        <v>0.18254545454545446</v>
      </c>
    </row>
    <row r="4982" spans="1:14" ht="20.100000000000001" customHeight="1" x14ac:dyDescent="0.25">
      <c r="A4982" s="24">
        <v>16012265</v>
      </c>
      <c r="B4982" s="15" t="s">
        <v>5060</v>
      </c>
      <c r="C4982" s="15" t="s">
        <v>5066</v>
      </c>
      <c r="D4982" s="16" t="s">
        <v>2</v>
      </c>
      <c r="E4982" s="17">
        <v>16.04</v>
      </c>
      <c r="F4982" s="18">
        <v>1.77</v>
      </c>
      <c r="G4982" s="17">
        <v>16.75</v>
      </c>
      <c r="H4982" s="18">
        <v>1.3</v>
      </c>
      <c r="I4982" s="16" t="s">
        <v>40</v>
      </c>
      <c r="J4982" s="16" t="s">
        <v>4</v>
      </c>
      <c r="K4982" s="16" t="s">
        <v>4</v>
      </c>
      <c r="L4982" s="19">
        <f>IF(Tabelle1[[#This Row],[Heizleistung (55°C)]]=0,Tabelle1[[#This Row],[Heizleistung (35°C)]],(Tabelle1[[#This Row],[Heizleistung (35°C)]]+Tabelle1[[#This Row],[Heizleistung (55°C)]])/2)</f>
        <v>16.395</v>
      </c>
      <c r="M4982" s="20">
        <f>IF(Tabelle1[[#This Row],[Etas 55°C]]=0,0,(Tabelle1[[#This Row],[Etas 35°C]]*0.8+Tabelle1[[#This Row],[Etas 55°C]]*0.2))*2.5</f>
        <v>4.1900000000000004</v>
      </c>
      <c r="N4982" s="21">
        <f>IF(-(Tabelle1[[#This Row],[80%/20% SCOP]]-5.5)/5.5=1,"n.a.",-(Tabelle1[[#This Row],[80%/20% SCOP]]-5.5)/5.5)</f>
        <v>0.23818181818181811</v>
      </c>
    </row>
    <row r="4983" spans="1:14" ht="20.100000000000001" customHeight="1" x14ac:dyDescent="0.25">
      <c r="A4983" s="24">
        <v>16012258</v>
      </c>
      <c r="B4983" s="15" t="s">
        <v>5060</v>
      </c>
      <c r="C4983" s="15" t="s">
        <v>5067</v>
      </c>
      <c r="D4983" s="16" t="s">
        <v>2</v>
      </c>
      <c r="E4983" s="17">
        <v>16.260000000000002</v>
      </c>
      <c r="F4983" s="18">
        <v>1.8939999999999999</v>
      </c>
      <c r="G4983" s="17">
        <v>16.440000000000001</v>
      </c>
      <c r="H4983" s="18">
        <v>1.456</v>
      </c>
      <c r="I4983" s="16" t="s">
        <v>3</v>
      </c>
      <c r="J4983" s="16" t="s">
        <v>4</v>
      </c>
      <c r="K4983" s="16" t="s">
        <v>4</v>
      </c>
      <c r="L4983" s="19">
        <f>IF(Tabelle1[[#This Row],[Heizleistung (55°C)]]=0,Tabelle1[[#This Row],[Heizleistung (35°C)]],(Tabelle1[[#This Row],[Heizleistung (35°C)]]+Tabelle1[[#This Row],[Heizleistung (55°C)]])/2)</f>
        <v>16.350000000000001</v>
      </c>
      <c r="M4983" s="20">
        <f>IF(Tabelle1[[#This Row],[Etas 55°C]]=0,0,(Tabelle1[[#This Row],[Etas 35°C]]*0.8+Tabelle1[[#This Row],[Etas 55°C]]*0.2))*2.5</f>
        <v>4.516</v>
      </c>
      <c r="N4983" s="21">
        <f>IF(-(Tabelle1[[#This Row],[80%/20% SCOP]]-5.5)/5.5=1,"n.a.",-(Tabelle1[[#This Row],[80%/20% SCOP]]-5.5)/5.5)</f>
        <v>0.17890909090909091</v>
      </c>
    </row>
    <row r="4984" spans="1:14" ht="20.100000000000001" customHeight="1" x14ac:dyDescent="0.25">
      <c r="A4984" s="24">
        <v>16012266</v>
      </c>
      <c r="B4984" s="15" t="s">
        <v>5060</v>
      </c>
      <c r="C4984" s="15" t="s">
        <v>5068</v>
      </c>
      <c r="D4984" s="16" t="s">
        <v>2</v>
      </c>
      <c r="E4984" s="17">
        <v>16.260000000000002</v>
      </c>
      <c r="F4984" s="18">
        <v>1.8939999999999999</v>
      </c>
      <c r="G4984" s="17">
        <v>16.440000000000001</v>
      </c>
      <c r="H4984" s="18">
        <v>1.456</v>
      </c>
      <c r="I4984" s="16" t="s">
        <v>3</v>
      </c>
      <c r="J4984" s="16" t="s">
        <v>4</v>
      </c>
      <c r="K4984" s="16" t="s">
        <v>4</v>
      </c>
      <c r="L4984" s="19">
        <f>IF(Tabelle1[[#This Row],[Heizleistung (55°C)]]=0,Tabelle1[[#This Row],[Heizleistung (35°C)]],(Tabelle1[[#This Row],[Heizleistung (35°C)]]+Tabelle1[[#This Row],[Heizleistung (55°C)]])/2)</f>
        <v>16.350000000000001</v>
      </c>
      <c r="M4984" s="20">
        <f>IF(Tabelle1[[#This Row],[Etas 55°C]]=0,0,(Tabelle1[[#This Row],[Etas 35°C]]*0.8+Tabelle1[[#This Row],[Etas 55°C]]*0.2))*2.5</f>
        <v>4.516</v>
      </c>
      <c r="N4984" s="21">
        <f>IF(-(Tabelle1[[#This Row],[80%/20% SCOP]]-5.5)/5.5=1,"n.a.",-(Tabelle1[[#This Row],[80%/20% SCOP]]-5.5)/5.5)</f>
        <v>0.17890909090909091</v>
      </c>
    </row>
    <row r="4985" spans="1:14" ht="20.100000000000001" customHeight="1" x14ac:dyDescent="0.25">
      <c r="A4985" s="24">
        <v>16012259</v>
      </c>
      <c r="B4985" s="15" t="s">
        <v>5060</v>
      </c>
      <c r="C4985" s="15" t="s">
        <v>5069</v>
      </c>
      <c r="D4985" s="16" t="s">
        <v>2</v>
      </c>
      <c r="E4985" s="17">
        <v>16.34</v>
      </c>
      <c r="F4985" s="18">
        <v>1.885</v>
      </c>
      <c r="G4985" s="17">
        <v>16.399999999999999</v>
      </c>
      <c r="H4985" s="18">
        <v>1.452</v>
      </c>
      <c r="I4985" s="16" t="s">
        <v>3</v>
      </c>
      <c r="J4985" s="16" t="s">
        <v>4</v>
      </c>
      <c r="K4985" s="16" t="s">
        <v>4</v>
      </c>
      <c r="L4985" s="19">
        <f>IF(Tabelle1[[#This Row],[Heizleistung (55°C)]]=0,Tabelle1[[#This Row],[Heizleistung (35°C)]],(Tabelle1[[#This Row],[Heizleistung (35°C)]]+Tabelle1[[#This Row],[Heizleistung (55°C)]])/2)</f>
        <v>16.369999999999997</v>
      </c>
      <c r="M4985" s="20">
        <f>IF(Tabelle1[[#This Row],[Etas 55°C]]=0,0,(Tabelle1[[#This Row],[Etas 35°C]]*0.8+Tabelle1[[#This Row],[Etas 55°C]]*0.2))*2.5</f>
        <v>4.4960000000000004</v>
      </c>
      <c r="N4985" s="21">
        <f>IF(-(Tabelle1[[#This Row],[80%/20% SCOP]]-5.5)/5.5=1,"n.a.",-(Tabelle1[[#This Row],[80%/20% SCOP]]-5.5)/5.5)</f>
        <v>0.18254545454545446</v>
      </c>
    </row>
    <row r="4986" spans="1:14" ht="20.100000000000001" customHeight="1" x14ac:dyDescent="0.25">
      <c r="A4986" s="24">
        <v>16012271</v>
      </c>
      <c r="B4986" s="15" t="s">
        <v>5060</v>
      </c>
      <c r="C4986" s="15" t="s">
        <v>5070</v>
      </c>
      <c r="D4986" s="16" t="s">
        <v>2</v>
      </c>
      <c r="E4986" s="17">
        <v>9.8699999999999992</v>
      </c>
      <c r="F4986" s="18">
        <v>1.8680000000000001</v>
      </c>
      <c r="G4986" s="17">
        <v>9.93</v>
      </c>
      <c r="H4986" s="18">
        <v>1.45</v>
      </c>
      <c r="I4986" s="16" t="s">
        <v>3</v>
      </c>
      <c r="J4986" s="16" t="s">
        <v>4</v>
      </c>
      <c r="K4986" s="16" t="s">
        <v>4</v>
      </c>
      <c r="L4986" s="19">
        <f>IF(Tabelle1[[#This Row],[Heizleistung (55°C)]]=0,Tabelle1[[#This Row],[Heizleistung (35°C)]],(Tabelle1[[#This Row],[Heizleistung (35°C)]]+Tabelle1[[#This Row],[Heizleistung (55°C)]])/2)</f>
        <v>9.8999999999999986</v>
      </c>
      <c r="M4986" s="20">
        <f>IF(Tabelle1[[#This Row],[Etas 55°C]]=0,0,(Tabelle1[[#This Row],[Etas 35°C]]*0.8+Tabelle1[[#This Row],[Etas 55°C]]*0.2))*2.5</f>
        <v>4.4610000000000003</v>
      </c>
      <c r="N4986" s="21">
        <f>IF(-(Tabelle1[[#This Row],[80%/20% SCOP]]-5.5)/5.5=1,"n.a.",-(Tabelle1[[#This Row],[80%/20% SCOP]]-5.5)/5.5)</f>
        <v>0.18890909090909086</v>
      </c>
    </row>
    <row r="4987" spans="1:14" ht="20.100000000000001" customHeight="1" x14ac:dyDescent="0.25">
      <c r="A4987" s="24">
        <v>16012270</v>
      </c>
      <c r="B4987" s="15" t="s">
        <v>5060</v>
      </c>
      <c r="C4987" s="15" t="s">
        <v>5071</v>
      </c>
      <c r="D4987" s="16" t="s">
        <v>2</v>
      </c>
      <c r="E4987" s="17">
        <v>35.39</v>
      </c>
      <c r="F4987" s="18">
        <v>1.5589999999999999</v>
      </c>
      <c r="G4987" s="17">
        <v>32.11</v>
      </c>
      <c r="H4987" s="18">
        <v>1.3</v>
      </c>
      <c r="I4987" s="16" t="s">
        <v>3</v>
      </c>
      <c r="J4987" s="16" t="s">
        <v>4</v>
      </c>
      <c r="K4987" s="16" t="s">
        <v>4</v>
      </c>
      <c r="L4987" s="19">
        <f>IF(Tabelle1[[#This Row],[Heizleistung (55°C)]]=0,Tabelle1[[#This Row],[Heizleistung (35°C)]],(Tabelle1[[#This Row],[Heizleistung (35°C)]]+Tabelle1[[#This Row],[Heizleistung (55°C)]])/2)</f>
        <v>33.75</v>
      </c>
      <c r="M4987" s="20">
        <f>IF(Tabelle1[[#This Row],[Etas 55°C]]=0,0,(Tabelle1[[#This Row],[Etas 35°C]]*0.8+Tabelle1[[#This Row],[Etas 55°C]]*0.2))*2.5</f>
        <v>3.7680000000000002</v>
      </c>
      <c r="N4987" s="21">
        <f>IF(-(Tabelle1[[#This Row],[80%/20% SCOP]]-5.5)/5.5=1,"n.a.",-(Tabelle1[[#This Row],[80%/20% SCOP]]-5.5)/5.5)</f>
        <v>0.31490909090909086</v>
      </c>
    </row>
    <row r="4988" spans="1:14" ht="20.100000000000001" customHeight="1" x14ac:dyDescent="0.25">
      <c r="A4988" s="24">
        <v>16016590</v>
      </c>
      <c r="B4988" s="15" t="s">
        <v>5072</v>
      </c>
      <c r="C4988" s="15" t="s">
        <v>5073</v>
      </c>
      <c r="D4988" s="16" t="s">
        <v>2</v>
      </c>
      <c r="E4988" s="17">
        <v>12.55</v>
      </c>
      <c r="F4988" s="18">
        <v>1.93</v>
      </c>
      <c r="G4988" s="17">
        <v>12.34</v>
      </c>
      <c r="H4988" s="18">
        <v>1.45</v>
      </c>
      <c r="I4988" s="16" t="s">
        <v>3</v>
      </c>
      <c r="J4988" s="16" t="s">
        <v>15</v>
      </c>
      <c r="K4988" s="16" t="s">
        <v>4</v>
      </c>
      <c r="L4988" s="19">
        <f>IF(Tabelle1[[#This Row],[Heizleistung (55°C)]]=0,Tabelle1[[#This Row],[Heizleistung (35°C)]],(Tabelle1[[#This Row],[Heizleistung (35°C)]]+Tabelle1[[#This Row],[Heizleistung (55°C)]])/2)</f>
        <v>12.445</v>
      </c>
      <c r="M4988" s="20">
        <f>IF(Tabelle1[[#This Row],[Etas 55°C]]=0,0,(Tabelle1[[#This Row],[Etas 35°C]]*0.8+Tabelle1[[#This Row],[Etas 55°C]]*0.2))*2.5</f>
        <v>4.585</v>
      </c>
      <c r="N4988" s="21">
        <f>IF(-(Tabelle1[[#This Row],[80%/20% SCOP]]-5.5)/5.5=1,"n.a.",-(Tabelle1[[#This Row],[80%/20% SCOP]]-5.5)/5.5)</f>
        <v>0.16636363636363638</v>
      </c>
    </row>
    <row r="4989" spans="1:14" ht="20.100000000000001" customHeight="1" x14ac:dyDescent="0.25">
      <c r="A4989" s="24">
        <v>16016589</v>
      </c>
      <c r="B4989" s="15" t="s">
        <v>5072</v>
      </c>
      <c r="C4989" s="15" t="s">
        <v>5074</v>
      </c>
      <c r="D4989" s="16" t="s">
        <v>2</v>
      </c>
      <c r="E4989" s="17">
        <v>9.2899999999999991</v>
      </c>
      <c r="F4989" s="18">
        <v>1.94</v>
      </c>
      <c r="G4989" s="17">
        <v>9.24</v>
      </c>
      <c r="H4989" s="18">
        <v>1.48</v>
      </c>
      <c r="I4989" s="16" t="s">
        <v>3</v>
      </c>
      <c r="J4989" s="16" t="s">
        <v>15</v>
      </c>
      <c r="K4989" s="16" t="s">
        <v>4</v>
      </c>
      <c r="L4989" s="19">
        <f>IF(Tabelle1[[#This Row],[Heizleistung (55°C)]]=0,Tabelle1[[#This Row],[Heizleistung (35°C)]],(Tabelle1[[#This Row],[Heizleistung (35°C)]]+Tabelle1[[#This Row],[Heizleistung (55°C)]])/2)</f>
        <v>9.2650000000000006</v>
      </c>
      <c r="M4989" s="20">
        <f>IF(Tabelle1[[#This Row],[Etas 55°C]]=0,0,(Tabelle1[[#This Row],[Etas 35°C]]*0.8+Tabelle1[[#This Row],[Etas 55°C]]*0.2))*2.5</f>
        <v>4.62</v>
      </c>
      <c r="N4989" s="21">
        <f>IF(-(Tabelle1[[#This Row],[80%/20% SCOP]]-5.5)/5.5=1,"n.a.",-(Tabelle1[[#This Row],[80%/20% SCOP]]-5.5)/5.5)</f>
        <v>0.15999999999999998</v>
      </c>
    </row>
    <row r="4990" spans="1:14" ht="20.100000000000001" customHeight="1" x14ac:dyDescent="0.25">
      <c r="A4990" s="24">
        <v>16016588</v>
      </c>
      <c r="B4990" s="15" t="s">
        <v>5072</v>
      </c>
      <c r="C4990" s="15" t="s">
        <v>5075</v>
      </c>
      <c r="D4990" s="16" t="s">
        <v>2</v>
      </c>
      <c r="E4990" s="17">
        <v>9.4600000000000009</v>
      </c>
      <c r="F4990" s="18">
        <v>1.93</v>
      </c>
      <c r="G4990" s="17">
        <v>9.02</v>
      </c>
      <c r="H4990" s="18">
        <v>1.47</v>
      </c>
      <c r="I4990" s="16" t="s">
        <v>3</v>
      </c>
      <c r="J4990" s="16" t="s">
        <v>15</v>
      </c>
      <c r="K4990" s="16" t="s">
        <v>4</v>
      </c>
      <c r="L4990" s="19">
        <f>IF(Tabelle1[[#This Row],[Heizleistung (55°C)]]=0,Tabelle1[[#This Row],[Heizleistung (35°C)]],(Tabelle1[[#This Row],[Heizleistung (35°C)]]+Tabelle1[[#This Row],[Heizleistung (55°C)]])/2)</f>
        <v>9.24</v>
      </c>
      <c r="M4990" s="20">
        <f>IF(Tabelle1[[#This Row],[Etas 55°C]]=0,0,(Tabelle1[[#This Row],[Etas 35°C]]*0.8+Tabelle1[[#This Row],[Etas 55°C]]*0.2))*2.5</f>
        <v>4.5950000000000006</v>
      </c>
      <c r="N4990" s="21">
        <f>IF(-(Tabelle1[[#This Row],[80%/20% SCOP]]-5.5)/5.5=1,"n.a.",-(Tabelle1[[#This Row],[80%/20% SCOP]]-5.5)/5.5)</f>
        <v>0.16454545454545444</v>
      </c>
    </row>
    <row r="4991" spans="1:14" ht="20.100000000000001" customHeight="1" x14ac:dyDescent="0.25">
      <c r="A4991" s="24">
        <v>16015889</v>
      </c>
      <c r="B4991" s="15" t="s">
        <v>5076</v>
      </c>
      <c r="C4991" s="15" t="s">
        <v>5077</v>
      </c>
      <c r="D4991" s="16" t="s">
        <v>2</v>
      </c>
      <c r="E4991" s="17">
        <v>9.9</v>
      </c>
      <c r="F4991" s="18">
        <v>1.8680000000000001</v>
      </c>
      <c r="G4991" s="17">
        <v>9.9</v>
      </c>
      <c r="H4991" s="18">
        <v>1.45</v>
      </c>
      <c r="I4991" s="16" t="s">
        <v>3</v>
      </c>
      <c r="J4991" s="16" t="s">
        <v>4</v>
      </c>
      <c r="K4991" s="16" t="s">
        <v>15</v>
      </c>
      <c r="L4991" s="19">
        <f>IF(Tabelle1[[#This Row],[Heizleistung (55°C)]]=0,Tabelle1[[#This Row],[Heizleistung (35°C)]],(Tabelle1[[#This Row],[Heizleistung (35°C)]]+Tabelle1[[#This Row],[Heizleistung (55°C)]])/2)</f>
        <v>9.9</v>
      </c>
      <c r="M4991" s="20">
        <f>IF(Tabelle1[[#This Row],[Etas 55°C]]=0,0,(Tabelle1[[#This Row],[Etas 35°C]]*0.8+Tabelle1[[#This Row],[Etas 55°C]]*0.2))*2.5</f>
        <v>4.4610000000000003</v>
      </c>
      <c r="N4991" s="21">
        <f>IF(-(Tabelle1[[#This Row],[80%/20% SCOP]]-5.5)/5.5=1,"n.a.",-(Tabelle1[[#This Row],[80%/20% SCOP]]-5.5)/5.5)</f>
        <v>0.18890909090909086</v>
      </c>
    </row>
    <row r="4992" spans="1:14" ht="20.100000000000001" customHeight="1" x14ac:dyDescent="0.25">
      <c r="A4992" s="24">
        <v>16015890</v>
      </c>
      <c r="B4992" s="15" t="s">
        <v>5076</v>
      </c>
      <c r="C4992" s="15" t="s">
        <v>5078</v>
      </c>
      <c r="D4992" s="16" t="s">
        <v>2</v>
      </c>
      <c r="E4992" s="17">
        <v>16.3</v>
      </c>
      <c r="F4992" s="18">
        <v>1.885</v>
      </c>
      <c r="G4992" s="17">
        <v>16.399999999999999</v>
      </c>
      <c r="H4992" s="18">
        <v>1.452</v>
      </c>
      <c r="I4992" s="16" t="s">
        <v>3</v>
      </c>
      <c r="J4992" s="16" t="s">
        <v>4</v>
      </c>
      <c r="K4992" s="16" t="s">
        <v>15</v>
      </c>
      <c r="L4992" s="19">
        <f>IF(Tabelle1[[#This Row],[Heizleistung (55°C)]]=0,Tabelle1[[#This Row],[Heizleistung (35°C)]],(Tabelle1[[#This Row],[Heizleistung (35°C)]]+Tabelle1[[#This Row],[Heizleistung (55°C)]])/2)</f>
        <v>16.350000000000001</v>
      </c>
      <c r="M4992" s="20">
        <f>IF(Tabelle1[[#This Row],[Etas 55°C]]=0,0,(Tabelle1[[#This Row],[Etas 35°C]]*0.8+Tabelle1[[#This Row],[Etas 55°C]]*0.2))*2.5</f>
        <v>4.4960000000000004</v>
      </c>
      <c r="N4992" s="21">
        <f>IF(-(Tabelle1[[#This Row],[80%/20% SCOP]]-5.5)/5.5=1,"n.a.",-(Tabelle1[[#This Row],[80%/20% SCOP]]-5.5)/5.5)</f>
        <v>0.18254545454545446</v>
      </c>
    </row>
    <row r="4993" spans="1:14" ht="20.100000000000001" customHeight="1" x14ac:dyDescent="0.25">
      <c r="A4993" s="24">
        <v>16015888</v>
      </c>
      <c r="B4993" s="15" t="s">
        <v>5076</v>
      </c>
      <c r="C4993" s="15" t="s">
        <v>5079</v>
      </c>
      <c r="D4993" s="16" t="s">
        <v>2</v>
      </c>
      <c r="E4993" s="17">
        <v>6.1</v>
      </c>
      <c r="F4993" s="18">
        <v>1.9019999999999999</v>
      </c>
      <c r="G4993" s="17">
        <v>6.1</v>
      </c>
      <c r="H4993" s="18">
        <v>1.4550000000000001</v>
      </c>
      <c r="I4993" s="16" t="s">
        <v>3</v>
      </c>
      <c r="J4993" s="16" t="s">
        <v>4</v>
      </c>
      <c r="K4993" s="16" t="s">
        <v>15</v>
      </c>
      <c r="L4993" s="19">
        <f>IF(Tabelle1[[#This Row],[Heizleistung (55°C)]]=0,Tabelle1[[#This Row],[Heizleistung (35°C)]],(Tabelle1[[#This Row],[Heizleistung (35°C)]]+Tabelle1[[#This Row],[Heizleistung (55°C)]])/2)</f>
        <v>6.1</v>
      </c>
      <c r="M4993" s="20">
        <f>IF(Tabelle1[[#This Row],[Etas 55°C]]=0,0,(Tabelle1[[#This Row],[Etas 35°C]]*0.8+Tabelle1[[#This Row],[Etas 55°C]]*0.2))*2.5</f>
        <v>4.5315000000000003</v>
      </c>
      <c r="N4993" s="21">
        <f>IF(-(Tabelle1[[#This Row],[80%/20% SCOP]]-5.5)/5.5=1,"n.a.",-(Tabelle1[[#This Row],[80%/20% SCOP]]-5.5)/5.5)</f>
        <v>0.17609090909090905</v>
      </c>
    </row>
    <row r="4994" spans="1:14" ht="20.100000000000001" customHeight="1" x14ac:dyDescent="0.25">
      <c r="A4994" s="24">
        <v>16015891</v>
      </c>
      <c r="B4994" s="15" t="s">
        <v>5076</v>
      </c>
      <c r="C4994" s="15" t="s">
        <v>5080</v>
      </c>
      <c r="D4994" s="16" t="s">
        <v>2</v>
      </c>
      <c r="E4994" s="17">
        <v>35.39</v>
      </c>
      <c r="F4994" s="18">
        <v>1.5589999999999999</v>
      </c>
      <c r="G4994" s="17">
        <v>32.1</v>
      </c>
      <c r="H4994" s="18">
        <v>1.3</v>
      </c>
      <c r="I4994" s="16" t="s">
        <v>3</v>
      </c>
      <c r="J4994" s="16" t="s">
        <v>4</v>
      </c>
      <c r="K4994" s="16" t="s">
        <v>15</v>
      </c>
      <c r="L4994" s="19">
        <f>IF(Tabelle1[[#This Row],[Heizleistung (55°C)]]=0,Tabelle1[[#This Row],[Heizleistung (35°C)]],(Tabelle1[[#This Row],[Heizleistung (35°C)]]+Tabelle1[[#This Row],[Heizleistung (55°C)]])/2)</f>
        <v>33.745000000000005</v>
      </c>
      <c r="M4994" s="20">
        <f>IF(Tabelle1[[#This Row],[Etas 55°C]]=0,0,(Tabelle1[[#This Row],[Etas 35°C]]*0.8+Tabelle1[[#This Row],[Etas 55°C]]*0.2))*2.5</f>
        <v>3.7680000000000002</v>
      </c>
      <c r="N4994" s="21">
        <f>IF(-(Tabelle1[[#This Row],[80%/20% SCOP]]-5.5)/5.5=1,"n.a.",-(Tabelle1[[#This Row],[80%/20% SCOP]]-5.5)/5.5)</f>
        <v>0.31490909090909086</v>
      </c>
    </row>
    <row r="4995" spans="1:14" ht="20.100000000000001" customHeight="1" x14ac:dyDescent="0.25">
      <c r="A4995" s="24">
        <v>16010630</v>
      </c>
      <c r="B4995" s="15" t="s">
        <v>5081</v>
      </c>
      <c r="C4995" s="15" t="s">
        <v>5082</v>
      </c>
      <c r="D4995" s="16" t="s">
        <v>2</v>
      </c>
      <c r="E4995" s="17">
        <v>7.5</v>
      </c>
      <c r="F4995" s="18">
        <v>1.9359999999999999</v>
      </c>
      <c r="G4995" s="17">
        <v>7</v>
      </c>
      <c r="H4995" s="18">
        <v>1.417</v>
      </c>
      <c r="I4995" s="16" t="s">
        <v>3</v>
      </c>
      <c r="J4995" s="16" t="s">
        <v>4</v>
      </c>
      <c r="K4995" s="16" t="s">
        <v>4</v>
      </c>
      <c r="L4995" s="19">
        <f>IF(Tabelle1[[#This Row],[Heizleistung (55°C)]]=0,Tabelle1[[#This Row],[Heizleistung (35°C)]],(Tabelle1[[#This Row],[Heizleistung (35°C)]]+Tabelle1[[#This Row],[Heizleistung (55°C)]])/2)</f>
        <v>7.25</v>
      </c>
      <c r="M4995" s="20">
        <f>IF(Tabelle1[[#This Row],[Etas 55°C]]=0,0,(Tabelle1[[#This Row],[Etas 35°C]]*0.8+Tabelle1[[#This Row],[Etas 55°C]]*0.2))*2.5</f>
        <v>4.5804999999999998</v>
      </c>
      <c r="N4995" s="21">
        <f>IF(-(Tabelle1[[#This Row],[80%/20% SCOP]]-5.5)/5.5=1,"n.a.",-(Tabelle1[[#This Row],[80%/20% SCOP]]-5.5)/5.5)</f>
        <v>0.16718181818181821</v>
      </c>
    </row>
    <row r="4996" spans="1:14" ht="20.100000000000001" customHeight="1" x14ac:dyDescent="0.25">
      <c r="A4996" s="24">
        <v>16010631</v>
      </c>
      <c r="B4996" s="15" t="s">
        <v>5081</v>
      </c>
      <c r="C4996" s="15" t="s">
        <v>5083</v>
      </c>
      <c r="D4996" s="16" t="s">
        <v>2</v>
      </c>
      <c r="E4996" s="17">
        <v>11.5</v>
      </c>
      <c r="F4996" s="18">
        <v>1.806</v>
      </c>
      <c r="G4996" s="17">
        <v>12.3</v>
      </c>
      <c r="H4996" s="18">
        <v>1.4359999999999999</v>
      </c>
      <c r="I4996" s="16" t="s">
        <v>3</v>
      </c>
      <c r="J4996" s="16" t="s">
        <v>4</v>
      </c>
      <c r="K4996" s="16" t="s">
        <v>4</v>
      </c>
      <c r="L4996" s="19">
        <f>IF(Tabelle1[[#This Row],[Heizleistung (55°C)]]=0,Tabelle1[[#This Row],[Heizleistung (35°C)]],(Tabelle1[[#This Row],[Heizleistung (35°C)]]+Tabelle1[[#This Row],[Heizleistung (55°C)]])/2)</f>
        <v>11.9</v>
      </c>
      <c r="M4996" s="20">
        <f>IF(Tabelle1[[#This Row],[Etas 55°C]]=0,0,(Tabelle1[[#This Row],[Etas 35°C]]*0.8+Tabelle1[[#This Row],[Etas 55°C]]*0.2))*2.5</f>
        <v>4.33</v>
      </c>
      <c r="N4996" s="21">
        <f>IF(-(Tabelle1[[#This Row],[80%/20% SCOP]]-5.5)/5.5=1,"n.a.",-(Tabelle1[[#This Row],[80%/20% SCOP]]-5.5)/5.5)</f>
        <v>0.21272727272727271</v>
      </c>
    </row>
    <row r="4997" spans="1:14" ht="20.100000000000001" customHeight="1" x14ac:dyDescent="0.25">
      <c r="A4997" s="24">
        <v>16012176</v>
      </c>
      <c r="B4997" s="15" t="s">
        <v>5084</v>
      </c>
      <c r="C4997" s="15" t="s">
        <v>5085</v>
      </c>
      <c r="D4997" s="16" t="s">
        <v>2</v>
      </c>
      <c r="E4997" s="17">
        <v>16.28</v>
      </c>
      <c r="F4997" s="18">
        <v>1.905</v>
      </c>
      <c r="G4997" s="17"/>
      <c r="H4997" s="16"/>
      <c r="I4997" s="16" t="s">
        <v>40</v>
      </c>
      <c r="J4997" s="16" t="s">
        <v>4</v>
      </c>
      <c r="K4997" s="16" t="s">
        <v>25</v>
      </c>
      <c r="L4997" s="19">
        <f>IF(Tabelle1[[#This Row],[Heizleistung (55°C)]]=0,Tabelle1[[#This Row],[Heizleistung (35°C)]],(Tabelle1[[#This Row],[Heizleistung (35°C)]]+Tabelle1[[#This Row],[Heizleistung (55°C)]])/2)</f>
        <v>16.28</v>
      </c>
      <c r="M4997" s="20">
        <f>IF(Tabelle1[[#This Row],[Etas 55°C]]=0,0,(Tabelle1[[#This Row],[Etas 35°C]]*0.8+Tabelle1[[#This Row],[Etas 55°C]]*0.2))*2.5</f>
        <v>0</v>
      </c>
      <c r="N4997" s="21" t="str">
        <f>IF(-(Tabelle1[[#This Row],[80%/20% SCOP]]-5.5)/5.5=1,"n.a.",-(Tabelle1[[#This Row],[80%/20% SCOP]]-5.5)/5.5)</f>
        <v>n.a.</v>
      </c>
    </row>
    <row r="4998" spans="1:14" ht="20.100000000000001" customHeight="1" x14ac:dyDescent="0.25">
      <c r="A4998" s="24">
        <v>16012175</v>
      </c>
      <c r="B4998" s="15" t="s">
        <v>5084</v>
      </c>
      <c r="C4998" s="15" t="s">
        <v>5086</v>
      </c>
      <c r="D4998" s="16" t="s">
        <v>2</v>
      </c>
      <c r="E4998" s="17">
        <v>8.85</v>
      </c>
      <c r="F4998" s="18">
        <v>1.855</v>
      </c>
      <c r="G4998" s="17"/>
      <c r="H4998" s="16"/>
      <c r="I4998" s="16" t="s">
        <v>40</v>
      </c>
      <c r="J4998" s="16" t="s">
        <v>4</v>
      </c>
      <c r="K4998" s="16" t="s">
        <v>25</v>
      </c>
      <c r="L4998" s="19">
        <f>IF(Tabelle1[[#This Row],[Heizleistung (55°C)]]=0,Tabelle1[[#This Row],[Heizleistung (35°C)]],(Tabelle1[[#This Row],[Heizleistung (35°C)]]+Tabelle1[[#This Row],[Heizleistung (55°C)]])/2)</f>
        <v>8.85</v>
      </c>
      <c r="M4998" s="20">
        <f>IF(Tabelle1[[#This Row],[Etas 55°C]]=0,0,(Tabelle1[[#This Row],[Etas 35°C]]*0.8+Tabelle1[[#This Row],[Etas 55°C]]*0.2))*2.5</f>
        <v>0</v>
      </c>
      <c r="N4998" s="21" t="str">
        <f>IF(-(Tabelle1[[#This Row],[80%/20% SCOP]]-5.5)/5.5=1,"n.a.",-(Tabelle1[[#This Row],[80%/20% SCOP]]-5.5)/5.5)</f>
        <v>n.a.</v>
      </c>
    </row>
    <row r="4999" spans="1:14" ht="20.100000000000001" customHeight="1" x14ac:dyDescent="0.25">
      <c r="A4999" s="24">
        <v>16018289</v>
      </c>
      <c r="B4999" s="15" t="s">
        <v>5084</v>
      </c>
      <c r="C4999" s="15" t="s">
        <v>5087</v>
      </c>
      <c r="D4999" s="16" t="s">
        <v>2</v>
      </c>
      <c r="E4999" s="17">
        <v>28.67</v>
      </c>
      <c r="F4999" s="18">
        <v>1.915</v>
      </c>
      <c r="G4999" s="17">
        <v>31.43</v>
      </c>
      <c r="H4999" s="18">
        <v>1.4570000000000001</v>
      </c>
      <c r="I4999" s="16" t="s">
        <v>3</v>
      </c>
      <c r="J4999" s="16" t="s">
        <v>4</v>
      </c>
      <c r="K4999" s="16" t="s">
        <v>4</v>
      </c>
      <c r="L4999" s="19">
        <f>IF(Tabelle1[[#This Row],[Heizleistung (55°C)]]=0,Tabelle1[[#This Row],[Heizleistung (35°C)]],(Tabelle1[[#This Row],[Heizleistung (35°C)]]+Tabelle1[[#This Row],[Heizleistung (55°C)]])/2)</f>
        <v>30.05</v>
      </c>
      <c r="M4999" s="20">
        <f>IF(Tabelle1[[#This Row],[Etas 55°C]]=0,0,(Tabelle1[[#This Row],[Etas 35°C]]*0.8+Tabelle1[[#This Row],[Etas 55°C]]*0.2))*2.5</f>
        <v>4.5585000000000004</v>
      </c>
      <c r="N4999" s="21">
        <f>IF(-(Tabelle1[[#This Row],[80%/20% SCOP]]-5.5)/5.5=1,"n.a.",-(Tabelle1[[#This Row],[80%/20% SCOP]]-5.5)/5.5)</f>
        <v>0.1711818181818181</v>
      </c>
    </row>
    <row r="5000" spans="1:14" ht="20.100000000000001" customHeight="1" x14ac:dyDescent="0.25">
      <c r="A5000" s="24">
        <v>16012188</v>
      </c>
      <c r="B5000" s="15" t="s">
        <v>5084</v>
      </c>
      <c r="C5000" s="15" t="s">
        <v>5088</v>
      </c>
      <c r="D5000" s="16" t="s">
        <v>2</v>
      </c>
      <c r="E5000" s="17">
        <v>5.3</v>
      </c>
      <c r="F5000" s="18">
        <v>1.76</v>
      </c>
      <c r="G5000" s="17"/>
      <c r="H5000" s="16"/>
      <c r="I5000" s="16" t="s">
        <v>109</v>
      </c>
      <c r="J5000" s="16" t="s">
        <v>4</v>
      </c>
      <c r="K5000" s="16" t="s">
        <v>25</v>
      </c>
      <c r="L5000" s="19">
        <f>IF(Tabelle1[[#This Row],[Heizleistung (55°C)]]=0,Tabelle1[[#This Row],[Heizleistung (35°C)]],(Tabelle1[[#This Row],[Heizleistung (35°C)]]+Tabelle1[[#This Row],[Heizleistung (55°C)]])/2)</f>
        <v>5.3</v>
      </c>
      <c r="M5000" s="20">
        <f>IF(Tabelle1[[#This Row],[Etas 55°C]]=0,0,(Tabelle1[[#This Row],[Etas 35°C]]*0.8+Tabelle1[[#This Row],[Etas 55°C]]*0.2))*2.5</f>
        <v>0</v>
      </c>
      <c r="N5000" s="21" t="str">
        <f>IF(-(Tabelle1[[#This Row],[80%/20% SCOP]]-5.5)/5.5=1,"n.a.",-(Tabelle1[[#This Row],[80%/20% SCOP]]-5.5)/5.5)</f>
        <v>n.a.</v>
      </c>
    </row>
    <row r="5001" spans="1:14" ht="20.100000000000001" customHeight="1" x14ac:dyDescent="0.25">
      <c r="A5001" s="24">
        <v>16018288</v>
      </c>
      <c r="B5001" s="15" t="s">
        <v>5084</v>
      </c>
      <c r="C5001" s="15" t="s">
        <v>5089</v>
      </c>
      <c r="D5001" s="16" t="s">
        <v>2</v>
      </c>
      <c r="E5001" s="17">
        <v>15.64</v>
      </c>
      <c r="F5001" s="18">
        <v>2.09</v>
      </c>
      <c r="G5001" s="17">
        <v>14.42</v>
      </c>
      <c r="H5001" s="18">
        <v>1.61</v>
      </c>
      <c r="I5001" s="16" t="s">
        <v>3</v>
      </c>
      <c r="J5001" s="16" t="s">
        <v>4</v>
      </c>
      <c r="K5001" s="16" t="s">
        <v>4</v>
      </c>
      <c r="L5001" s="19">
        <f>IF(Tabelle1[[#This Row],[Heizleistung (55°C)]]=0,Tabelle1[[#This Row],[Heizleistung (35°C)]],(Tabelle1[[#This Row],[Heizleistung (35°C)]]+Tabelle1[[#This Row],[Heizleistung (55°C)]])/2)</f>
        <v>15.030000000000001</v>
      </c>
      <c r="M5001" s="20">
        <f>IF(Tabelle1[[#This Row],[Etas 55°C]]=0,0,(Tabelle1[[#This Row],[Etas 35°C]]*0.8+Tabelle1[[#This Row],[Etas 55°C]]*0.2))*2.5</f>
        <v>4.9850000000000003</v>
      </c>
      <c r="N5001" s="21">
        <f>IF(-(Tabelle1[[#This Row],[80%/20% SCOP]]-5.5)/5.5=1,"n.a.",-(Tabelle1[[#This Row],[80%/20% SCOP]]-5.5)/5.5)</f>
        <v>9.3636363636363573E-2</v>
      </c>
    </row>
    <row r="5002" spans="1:14" ht="20.100000000000001" customHeight="1" x14ac:dyDescent="0.25">
      <c r="A5002" s="24">
        <v>16018286</v>
      </c>
      <c r="B5002" s="15" t="s">
        <v>5084</v>
      </c>
      <c r="C5002" s="15" t="s">
        <v>5090</v>
      </c>
      <c r="D5002" s="16" t="s">
        <v>2</v>
      </c>
      <c r="E5002" s="17">
        <v>9.73</v>
      </c>
      <c r="F5002" s="18">
        <v>2.2200000000000002</v>
      </c>
      <c r="G5002" s="17">
        <v>9.7200000000000006</v>
      </c>
      <c r="H5002" s="18">
        <v>1.63</v>
      </c>
      <c r="I5002" s="16" t="s">
        <v>3</v>
      </c>
      <c r="J5002" s="16" t="s">
        <v>4</v>
      </c>
      <c r="K5002" s="16" t="s">
        <v>4</v>
      </c>
      <c r="L5002" s="19">
        <f>IF(Tabelle1[[#This Row],[Heizleistung (55°C)]]=0,Tabelle1[[#This Row],[Heizleistung (35°C)]],(Tabelle1[[#This Row],[Heizleistung (35°C)]]+Tabelle1[[#This Row],[Heizleistung (55°C)]])/2)</f>
        <v>9.7250000000000014</v>
      </c>
      <c r="M5002" s="20">
        <f>IF(Tabelle1[[#This Row],[Etas 55°C]]=0,0,(Tabelle1[[#This Row],[Etas 35°C]]*0.8+Tabelle1[[#This Row],[Etas 55°C]]*0.2))*2.5</f>
        <v>5.2550000000000008</v>
      </c>
      <c r="N5002" s="21">
        <f>IF(-(Tabelle1[[#This Row],[80%/20% SCOP]]-5.5)/5.5=1,"n.a.",-(Tabelle1[[#This Row],[80%/20% SCOP]]-5.5)/5.5)</f>
        <v>4.4545454545454402E-2</v>
      </c>
    </row>
    <row r="5003" spans="1:14" ht="20.100000000000001" customHeight="1" x14ac:dyDescent="0.25">
      <c r="A5003" s="24">
        <v>16015355</v>
      </c>
      <c r="B5003" s="15" t="s">
        <v>5091</v>
      </c>
      <c r="C5003" s="15" t="s">
        <v>5092</v>
      </c>
      <c r="D5003" s="16" t="s">
        <v>2</v>
      </c>
      <c r="E5003" s="17">
        <v>20</v>
      </c>
      <c r="F5003" s="18">
        <v>1.97</v>
      </c>
      <c r="G5003" s="17">
        <v>20</v>
      </c>
      <c r="H5003" s="18">
        <v>1.51</v>
      </c>
      <c r="I5003" s="16" t="s">
        <v>3</v>
      </c>
      <c r="J5003" s="16" t="s">
        <v>15</v>
      </c>
      <c r="K5003" s="16" t="s">
        <v>15</v>
      </c>
      <c r="L5003" s="19">
        <f>IF(Tabelle1[[#This Row],[Heizleistung (55°C)]]=0,Tabelle1[[#This Row],[Heizleistung (35°C)]],(Tabelle1[[#This Row],[Heizleistung (35°C)]]+Tabelle1[[#This Row],[Heizleistung (55°C)]])/2)</f>
        <v>20</v>
      </c>
      <c r="M5003" s="20">
        <f>IF(Tabelle1[[#This Row],[Etas 55°C]]=0,0,(Tabelle1[[#This Row],[Etas 35°C]]*0.8+Tabelle1[[#This Row],[Etas 55°C]]*0.2))*2.5</f>
        <v>4.6950000000000003</v>
      </c>
      <c r="N5003" s="21">
        <f>IF(-(Tabelle1[[#This Row],[80%/20% SCOP]]-5.5)/5.5=1,"n.a.",-(Tabelle1[[#This Row],[80%/20% SCOP]]-5.5)/5.5)</f>
        <v>0.14636363636363631</v>
      </c>
    </row>
    <row r="5004" spans="1:14" ht="20.100000000000001" customHeight="1" x14ac:dyDescent="0.25">
      <c r="A5004" s="24">
        <v>16010664</v>
      </c>
      <c r="B5004" s="15" t="s">
        <v>5091</v>
      </c>
      <c r="C5004" s="15" t="s">
        <v>5093</v>
      </c>
      <c r="D5004" s="16" t="s">
        <v>2</v>
      </c>
      <c r="E5004" s="17">
        <v>99</v>
      </c>
      <c r="F5004" s="18">
        <v>1.69</v>
      </c>
      <c r="G5004" s="17">
        <v>108</v>
      </c>
      <c r="H5004" s="18">
        <v>1.27</v>
      </c>
      <c r="I5004" s="16" t="s">
        <v>324</v>
      </c>
      <c r="J5004" s="16" t="s">
        <v>4</v>
      </c>
      <c r="K5004" s="16" t="s">
        <v>4</v>
      </c>
      <c r="L5004" s="19">
        <f>IF(Tabelle1[[#This Row],[Heizleistung (55°C)]]=0,Tabelle1[[#This Row],[Heizleistung (35°C)]],(Tabelle1[[#This Row],[Heizleistung (35°C)]]+Tabelle1[[#This Row],[Heizleistung (55°C)]])/2)</f>
        <v>103.5</v>
      </c>
      <c r="M5004" s="20">
        <f>IF(Tabelle1[[#This Row],[Etas 55°C]]=0,0,(Tabelle1[[#This Row],[Etas 35°C]]*0.8+Tabelle1[[#This Row],[Etas 55°C]]*0.2))*2.5</f>
        <v>4.0150000000000006</v>
      </c>
      <c r="N5004" s="21">
        <f>IF(-(Tabelle1[[#This Row],[80%/20% SCOP]]-5.5)/5.5=1,"n.a.",-(Tabelle1[[#This Row],[80%/20% SCOP]]-5.5)/5.5)</f>
        <v>0.26999999999999991</v>
      </c>
    </row>
    <row r="5005" spans="1:14" ht="20.100000000000001" customHeight="1" x14ac:dyDescent="0.25">
      <c r="A5005" s="24">
        <v>16017067</v>
      </c>
      <c r="B5005" s="15" t="s">
        <v>5091</v>
      </c>
      <c r="C5005" s="15" t="s">
        <v>5094</v>
      </c>
      <c r="D5005" s="16" t="s">
        <v>2</v>
      </c>
      <c r="E5005" s="17">
        <v>8</v>
      </c>
      <c r="F5005" s="18">
        <v>2.0510000000000002</v>
      </c>
      <c r="G5005" s="17">
        <v>7.8</v>
      </c>
      <c r="H5005" s="18">
        <v>1.5269999999999999</v>
      </c>
      <c r="I5005" s="16" t="s">
        <v>3</v>
      </c>
      <c r="J5005" s="16" t="s">
        <v>4</v>
      </c>
      <c r="K5005" s="16" t="s">
        <v>4</v>
      </c>
      <c r="L5005" s="19">
        <f>IF(Tabelle1[[#This Row],[Heizleistung (55°C)]]=0,Tabelle1[[#This Row],[Heizleistung (35°C)]],(Tabelle1[[#This Row],[Heizleistung (35°C)]]+Tabelle1[[#This Row],[Heizleistung (55°C)]])/2)</f>
        <v>7.9</v>
      </c>
      <c r="M5005" s="20">
        <f>IF(Tabelle1[[#This Row],[Etas 55°C]]=0,0,(Tabelle1[[#This Row],[Etas 35°C]]*0.8+Tabelle1[[#This Row],[Etas 55°C]]*0.2))*2.5</f>
        <v>4.8655000000000008</v>
      </c>
      <c r="N5005" s="21">
        <f>IF(-(Tabelle1[[#This Row],[80%/20% SCOP]]-5.5)/5.5=1,"n.a.",-(Tabelle1[[#This Row],[80%/20% SCOP]]-5.5)/5.5)</f>
        <v>0.11536363636363621</v>
      </c>
    </row>
    <row r="5006" spans="1:14" ht="20.100000000000001" customHeight="1" x14ac:dyDescent="0.25">
      <c r="A5006" s="24">
        <v>16010665</v>
      </c>
      <c r="B5006" s="15" t="s">
        <v>5091</v>
      </c>
      <c r="C5006" s="15" t="s">
        <v>5095</v>
      </c>
      <c r="D5006" s="16" t="s">
        <v>2</v>
      </c>
      <c r="E5006" s="17">
        <v>50</v>
      </c>
      <c r="F5006" s="18">
        <v>1.67</v>
      </c>
      <c r="G5006" s="17">
        <v>54</v>
      </c>
      <c r="H5006" s="18">
        <v>1.25</v>
      </c>
      <c r="I5006" s="16" t="s">
        <v>324</v>
      </c>
      <c r="J5006" s="16" t="s">
        <v>4</v>
      </c>
      <c r="K5006" s="16" t="s">
        <v>4</v>
      </c>
      <c r="L5006" s="19">
        <f>IF(Tabelle1[[#This Row],[Heizleistung (55°C)]]=0,Tabelle1[[#This Row],[Heizleistung (35°C)]],(Tabelle1[[#This Row],[Heizleistung (35°C)]]+Tabelle1[[#This Row],[Heizleistung (55°C)]])/2)</f>
        <v>52</v>
      </c>
      <c r="M5006" s="20">
        <f>IF(Tabelle1[[#This Row],[Etas 55°C]]=0,0,(Tabelle1[[#This Row],[Etas 35°C]]*0.8+Tabelle1[[#This Row],[Etas 55°C]]*0.2))*2.5</f>
        <v>3.9650000000000003</v>
      </c>
      <c r="N5006" s="21">
        <f>IF(-(Tabelle1[[#This Row],[80%/20% SCOP]]-5.5)/5.5=1,"n.a.",-(Tabelle1[[#This Row],[80%/20% SCOP]]-5.5)/5.5)</f>
        <v>0.27909090909090906</v>
      </c>
    </row>
    <row r="5007" spans="1:14" ht="20.100000000000001" customHeight="1" x14ac:dyDescent="0.25">
      <c r="A5007" s="24">
        <v>16010662</v>
      </c>
      <c r="B5007" s="15" t="s">
        <v>5091</v>
      </c>
      <c r="C5007" s="15" t="s">
        <v>5096</v>
      </c>
      <c r="D5007" s="16" t="s">
        <v>2</v>
      </c>
      <c r="E5007" s="17">
        <v>99</v>
      </c>
      <c r="F5007" s="18">
        <v>1.69</v>
      </c>
      <c r="G5007" s="17">
        <v>108</v>
      </c>
      <c r="H5007" s="18">
        <v>1.27</v>
      </c>
      <c r="I5007" s="16" t="s">
        <v>324</v>
      </c>
      <c r="J5007" s="16" t="s">
        <v>4</v>
      </c>
      <c r="K5007" s="16" t="s">
        <v>4</v>
      </c>
      <c r="L5007" s="19">
        <f>IF(Tabelle1[[#This Row],[Heizleistung (55°C)]]=0,Tabelle1[[#This Row],[Heizleistung (35°C)]],(Tabelle1[[#This Row],[Heizleistung (35°C)]]+Tabelle1[[#This Row],[Heizleistung (55°C)]])/2)</f>
        <v>103.5</v>
      </c>
      <c r="M5007" s="20">
        <f>IF(Tabelle1[[#This Row],[Etas 55°C]]=0,0,(Tabelle1[[#This Row],[Etas 35°C]]*0.8+Tabelle1[[#This Row],[Etas 55°C]]*0.2))*2.5</f>
        <v>4.0150000000000006</v>
      </c>
      <c r="N5007" s="21">
        <f>IF(-(Tabelle1[[#This Row],[80%/20% SCOP]]-5.5)/5.5=1,"n.a.",-(Tabelle1[[#This Row],[80%/20% SCOP]]-5.5)/5.5)</f>
        <v>0.26999999999999991</v>
      </c>
    </row>
    <row r="5008" spans="1:14" ht="20.100000000000001" customHeight="1" x14ac:dyDescent="0.25">
      <c r="A5008" s="24">
        <v>16015356</v>
      </c>
      <c r="B5008" s="15" t="s">
        <v>5091</v>
      </c>
      <c r="C5008" s="15" t="s">
        <v>5097</v>
      </c>
      <c r="D5008" s="16" t="s">
        <v>2</v>
      </c>
      <c r="E5008" s="17">
        <v>20</v>
      </c>
      <c r="F5008" s="18">
        <v>1.97</v>
      </c>
      <c r="G5008" s="17">
        <v>20</v>
      </c>
      <c r="H5008" s="18">
        <v>1.51</v>
      </c>
      <c r="I5008" s="16" t="s">
        <v>3</v>
      </c>
      <c r="J5008" s="16" t="s">
        <v>15</v>
      </c>
      <c r="K5008" s="16" t="s">
        <v>15</v>
      </c>
      <c r="L5008" s="19">
        <f>IF(Tabelle1[[#This Row],[Heizleistung (55°C)]]=0,Tabelle1[[#This Row],[Heizleistung (35°C)]],(Tabelle1[[#This Row],[Heizleistung (35°C)]]+Tabelle1[[#This Row],[Heizleistung (55°C)]])/2)</f>
        <v>20</v>
      </c>
      <c r="M5008" s="20">
        <f>IF(Tabelle1[[#This Row],[Etas 55°C]]=0,0,(Tabelle1[[#This Row],[Etas 35°C]]*0.8+Tabelle1[[#This Row],[Etas 55°C]]*0.2))*2.5</f>
        <v>4.6950000000000003</v>
      </c>
      <c r="N5008" s="21">
        <f>IF(-(Tabelle1[[#This Row],[80%/20% SCOP]]-5.5)/5.5=1,"n.a.",-(Tabelle1[[#This Row],[80%/20% SCOP]]-5.5)/5.5)</f>
        <v>0.14636363636363631</v>
      </c>
    </row>
    <row r="5009" spans="1:14" ht="20.100000000000001" customHeight="1" x14ac:dyDescent="0.25">
      <c r="A5009" s="24">
        <v>16001297</v>
      </c>
      <c r="B5009" s="15" t="s">
        <v>5091</v>
      </c>
      <c r="C5009" s="15" t="s">
        <v>5098</v>
      </c>
      <c r="D5009" s="16" t="s">
        <v>2</v>
      </c>
      <c r="E5009" s="17">
        <v>15.2</v>
      </c>
      <c r="F5009" s="18">
        <v>1.8160000000000001</v>
      </c>
      <c r="G5009" s="17">
        <v>13</v>
      </c>
      <c r="H5009" s="18">
        <v>1.3320000000000001</v>
      </c>
      <c r="I5009" s="16" t="s">
        <v>40</v>
      </c>
      <c r="J5009" s="16" t="s">
        <v>4</v>
      </c>
      <c r="K5009" s="16" t="s">
        <v>4</v>
      </c>
      <c r="L5009" s="19">
        <f>IF(Tabelle1[[#This Row],[Heizleistung (55°C)]]=0,Tabelle1[[#This Row],[Heizleistung (35°C)]],(Tabelle1[[#This Row],[Heizleistung (35°C)]]+Tabelle1[[#This Row],[Heizleistung (55°C)]])/2)</f>
        <v>14.1</v>
      </c>
      <c r="M5009" s="20">
        <f>IF(Tabelle1[[#This Row],[Etas 55°C]]=0,0,(Tabelle1[[#This Row],[Etas 35°C]]*0.8+Tabelle1[[#This Row],[Etas 55°C]]*0.2))*2.5</f>
        <v>4.298</v>
      </c>
      <c r="N5009" s="21">
        <f>IF(-(Tabelle1[[#This Row],[80%/20% SCOP]]-5.5)/5.5=1,"n.a.",-(Tabelle1[[#This Row],[80%/20% SCOP]]-5.5)/5.5)</f>
        <v>0.21854545454545454</v>
      </c>
    </row>
    <row r="5010" spans="1:14" ht="20.100000000000001" customHeight="1" x14ac:dyDescent="0.25">
      <c r="A5010" s="24">
        <v>16010818</v>
      </c>
      <c r="B5010" s="15" t="s">
        <v>5091</v>
      </c>
      <c r="C5010" s="15" t="s">
        <v>5099</v>
      </c>
      <c r="D5010" s="16" t="s">
        <v>2</v>
      </c>
      <c r="E5010" s="17">
        <v>23</v>
      </c>
      <c r="F5010" s="18">
        <v>1.7</v>
      </c>
      <c r="G5010" s="17">
        <v>17.899999999999999</v>
      </c>
      <c r="H5010" s="18">
        <v>1.36</v>
      </c>
      <c r="I5010" s="16" t="s">
        <v>40</v>
      </c>
      <c r="J5010" s="16" t="s">
        <v>4</v>
      </c>
      <c r="K5010" s="16" t="s">
        <v>4</v>
      </c>
      <c r="L5010" s="19">
        <f>IF(Tabelle1[[#This Row],[Heizleistung (55°C)]]=0,Tabelle1[[#This Row],[Heizleistung (35°C)]],(Tabelle1[[#This Row],[Heizleistung (35°C)]]+Tabelle1[[#This Row],[Heizleistung (55°C)]])/2)</f>
        <v>20.45</v>
      </c>
      <c r="M5010" s="20">
        <f>IF(Tabelle1[[#This Row],[Etas 55°C]]=0,0,(Tabelle1[[#This Row],[Etas 35°C]]*0.8+Tabelle1[[#This Row],[Etas 55°C]]*0.2))*2.5</f>
        <v>4.08</v>
      </c>
      <c r="N5010" s="21">
        <f>IF(-(Tabelle1[[#This Row],[80%/20% SCOP]]-5.5)/5.5=1,"n.a.",-(Tabelle1[[#This Row],[80%/20% SCOP]]-5.5)/5.5)</f>
        <v>0.25818181818181818</v>
      </c>
    </row>
    <row r="5011" spans="1:14" ht="20.100000000000001" customHeight="1" x14ac:dyDescent="0.25">
      <c r="A5011" s="24">
        <v>16001290</v>
      </c>
      <c r="B5011" s="15" t="s">
        <v>5091</v>
      </c>
      <c r="C5011" s="15" t="s">
        <v>5100</v>
      </c>
      <c r="D5011" s="16" t="s">
        <v>2</v>
      </c>
      <c r="E5011" s="17">
        <v>4.8</v>
      </c>
      <c r="F5011" s="18">
        <v>1.6539999999999999</v>
      </c>
      <c r="G5011" s="17"/>
      <c r="H5011" s="16"/>
      <c r="I5011" s="16" t="s">
        <v>40</v>
      </c>
      <c r="J5011" s="16" t="s">
        <v>4</v>
      </c>
      <c r="K5011" s="16" t="s">
        <v>4</v>
      </c>
      <c r="L5011" s="19">
        <f>IF(Tabelle1[[#This Row],[Heizleistung (55°C)]]=0,Tabelle1[[#This Row],[Heizleistung (35°C)]],(Tabelle1[[#This Row],[Heizleistung (35°C)]]+Tabelle1[[#This Row],[Heizleistung (55°C)]])/2)</f>
        <v>4.8</v>
      </c>
      <c r="M5011" s="20">
        <f>IF(Tabelle1[[#This Row],[Etas 55°C]]=0,0,(Tabelle1[[#This Row],[Etas 35°C]]*0.8+Tabelle1[[#This Row],[Etas 55°C]]*0.2))*2.5</f>
        <v>0</v>
      </c>
      <c r="N5011" s="21" t="str">
        <f>IF(-(Tabelle1[[#This Row],[80%/20% SCOP]]-5.5)/5.5=1,"n.a.",-(Tabelle1[[#This Row],[80%/20% SCOP]]-5.5)/5.5)</f>
        <v>n.a.</v>
      </c>
    </row>
    <row r="5012" spans="1:14" ht="20.100000000000001" customHeight="1" x14ac:dyDescent="0.25">
      <c r="A5012" s="24">
        <v>16017068</v>
      </c>
      <c r="B5012" s="15" t="s">
        <v>5091</v>
      </c>
      <c r="C5012" s="15" t="s">
        <v>5101</v>
      </c>
      <c r="D5012" s="16" t="s">
        <v>2</v>
      </c>
      <c r="E5012" s="17">
        <v>12.1</v>
      </c>
      <c r="F5012" s="18">
        <v>1.8779999999999999</v>
      </c>
      <c r="G5012" s="17">
        <v>12.1</v>
      </c>
      <c r="H5012" s="18">
        <v>1.4710000000000001</v>
      </c>
      <c r="I5012" s="16" t="s">
        <v>3</v>
      </c>
      <c r="J5012" s="16" t="s">
        <v>4</v>
      </c>
      <c r="K5012" s="16" t="s">
        <v>4</v>
      </c>
      <c r="L5012" s="19">
        <f>IF(Tabelle1[[#This Row],[Heizleistung (55°C)]]=0,Tabelle1[[#This Row],[Heizleistung (35°C)]],(Tabelle1[[#This Row],[Heizleistung (35°C)]]+Tabelle1[[#This Row],[Heizleistung (55°C)]])/2)</f>
        <v>12.1</v>
      </c>
      <c r="M5012" s="20">
        <f>IF(Tabelle1[[#This Row],[Etas 55°C]]=0,0,(Tabelle1[[#This Row],[Etas 35°C]]*0.8+Tabelle1[[#This Row],[Etas 55°C]]*0.2))*2.5</f>
        <v>4.4915000000000003</v>
      </c>
      <c r="N5012" s="21">
        <f>IF(-(Tabelle1[[#This Row],[80%/20% SCOP]]-5.5)/5.5=1,"n.a.",-(Tabelle1[[#This Row],[80%/20% SCOP]]-5.5)/5.5)</f>
        <v>0.18336363636363631</v>
      </c>
    </row>
    <row r="5013" spans="1:14" ht="20.100000000000001" customHeight="1" x14ac:dyDescent="0.25">
      <c r="A5013" s="24">
        <v>16001291</v>
      </c>
      <c r="B5013" s="15" t="s">
        <v>5091</v>
      </c>
      <c r="C5013" s="15" t="s">
        <v>5102</v>
      </c>
      <c r="D5013" s="16" t="s">
        <v>2</v>
      </c>
      <c r="E5013" s="17">
        <v>6.5</v>
      </c>
      <c r="F5013" s="18">
        <v>1.764</v>
      </c>
      <c r="G5013" s="17"/>
      <c r="H5013" s="16"/>
      <c r="I5013" s="16" t="s">
        <v>40</v>
      </c>
      <c r="J5013" s="16" t="s">
        <v>4</v>
      </c>
      <c r="K5013" s="16" t="s">
        <v>4</v>
      </c>
      <c r="L5013" s="19">
        <f>IF(Tabelle1[[#This Row],[Heizleistung (55°C)]]=0,Tabelle1[[#This Row],[Heizleistung (35°C)]],(Tabelle1[[#This Row],[Heizleistung (35°C)]]+Tabelle1[[#This Row],[Heizleistung (55°C)]])/2)</f>
        <v>6.5</v>
      </c>
      <c r="M5013" s="20">
        <f>IF(Tabelle1[[#This Row],[Etas 55°C]]=0,0,(Tabelle1[[#This Row],[Etas 35°C]]*0.8+Tabelle1[[#This Row],[Etas 55°C]]*0.2))*2.5</f>
        <v>0</v>
      </c>
      <c r="N5013" s="21" t="str">
        <f>IF(-(Tabelle1[[#This Row],[80%/20% SCOP]]-5.5)/5.5=1,"n.a.",-(Tabelle1[[#This Row],[80%/20% SCOP]]-5.5)/5.5)</f>
        <v>n.a.</v>
      </c>
    </row>
    <row r="5014" spans="1:14" ht="20.100000000000001" customHeight="1" x14ac:dyDescent="0.25">
      <c r="A5014" s="24">
        <v>16017066</v>
      </c>
      <c r="B5014" s="15" t="s">
        <v>5091</v>
      </c>
      <c r="C5014" s="15" t="s">
        <v>5103</v>
      </c>
      <c r="D5014" s="16" t="s">
        <v>2</v>
      </c>
      <c r="E5014" s="17">
        <v>6.4</v>
      </c>
      <c r="F5014" s="18">
        <v>2.0579999999999998</v>
      </c>
      <c r="G5014" s="17">
        <v>6.1</v>
      </c>
      <c r="H5014" s="18">
        <v>1.5289999999999999</v>
      </c>
      <c r="I5014" s="16" t="s">
        <v>3</v>
      </c>
      <c r="J5014" s="16" t="s">
        <v>4</v>
      </c>
      <c r="K5014" s="16" t="s">
        <v>4</v>
      </c>
      <c r="L5014" s="19">
        <f>IF(Tabelle1[[#This Row],[Heizleistung (55°C)]]=0,Tabelle1[[#This Row],[Heizleistung (35°C)]],(Tabelle1[[#This Row],[Heizleistung (35°C)]]+Tabelle1[[#This Row],[Heizleistung (55°C)]])/2)</f>
        <v>6.25</v>
      </c>
      <c r="M5014" s="20">
        <f>IF(Tabelle1[[#This Row],[Etas 55°C]]=0,0,(Tabelle1[[#This Row],[Etas 35°C]]*0.8+Tabelle1[[#This Row],[Etas 55°C]]*0.2))*2.5</f>
        <v>4.8804999999999996</v>
      </c>
      <c r="N5014" s="21">
        <f>IF(-(Tabelle1[[#This Row],[80%/20% SCOP]]-5.5)/5.5=1,"n.a.",-(Tabelle1[[#This Row],[80%/20% SCOP]]-5.5)/5.5)</f>
        <v>0.1126363636363637</v>
      </c>
    </row>
    <row r="5015" spans="1:14" ht="20.100000000000001" customHeight="1" x14ac:dyDescent="0.25">
      <c r="A5015" s="24">
        <v>16010819</v>
      </c>
      <c r="B5015" s="15" t="s">
        <v>5091</v>
      </c>
      <c r="C5015" s="15" t="s">
        <v>5104</v>
      </c>
      <c r="D5015" s="16" t="s">
        <v>2</v>
      </c>
      <c r="E5015" s="17">
        <v>23</v>
      </c>
      <c r="F5015" s="18">
        <v>1.7</v>
      </c>
      <c r="G5015" s="17">
        <v>17.899999999999999</v>
      </c>
      <c r="H5015" s="18">
        <v>1.36</v>
      </c>
      <c r="I5015" s="16" t="s">
        <v>40</v>
      </c>
      <c r="J5015" s="16" t="s">
        <v>4</v>
      </c>
      <c r="K5015" s="16" t="s">
        <v>4</v>
      </c>
      <c r="L5015" s="19">
        <f>IF(Tabelle1[[#This Row],[Heizleistung (55°C)]]=0,Tabelle1[[#This Row],[Heizleistung (35°C)]],(Tabelle1[[#This Row],[Heizleistung (35°C)]]+Tabelle1[[#This Row],[Heizleistung (55°C)]])/2)</f>
        <v>20.45</v>
      </c>
      <c r="M5015" s="20">
        <f>IF(Tabelle1[[#This Row],[Etas 55°C]]=0,0,(Tabelle1[[#This Row],[Etas 35°C]]*0.8+Tabelle1[[#This Row],[Etas 55°C]]*0.2))*2.5</f>
        <v>4.08</v>
      </c>
      <c r="N5015" s="21">
        <f>IF(-(Tabelle1[[#This Row],[80%/20% SCOP]]-5.5)/5.5=1,"n.a.",-(Tabelle1[[#This Row],[80%/20% SCOP]]-5.5)/5.5)</f>
        <v>0.25818181818181818</v>
      </c>
    </row>
    <row r="5016" spans="1:14" ht="20.100000000000001" customHeight="1" x14ac:dyDescent="0.25">
      <c r="A5016" s="24">
        <v>16001292</v>
      </c>
      <c r="B5016" s="15" t="s">
        <v>5091</v>
      </c>
      <c r="C5016" s="15" t="s">
        <v>5105</v>
      </c>
      <c r="D5016" s="16" t="s">
        <v>2</v>
      </c>
      <c r="E5016" s="17">
        <v>5.5</v>
      </c>
      <c r="F5016" s="18">
        <v>1.91</v>
      </c>
      <c r="G5016" s="17">
        <v>4.4000000000000004</v>
      </c>
      <c r="H5016" s="18">
        <v>1.29</v>
      </c>
      <c r="I5016" s="16" t="s">
        <v>40</v>
      </c>
      <c r="J5016" s="16" t="s">
        <v>4</v>
      </c>
      <c r="K5016" s="16" t="s">
        <v>4</v>
      </c>
      <c r="L5016" s="19">
        <f>IF(Tabelle1[[#This Row],[Heizleistung (55°C)]]=0,Tabelle1[[#This Row],[Heizleistung (35°C)]],(Tabelle1[[#This Row],[Heizleistung (35°C)]]+Tabelle1[[#This Row],[Heizleistung (55°C)]])/2)</f>
        <v>4.95</v>
      </c>
      <c r="M5016" s="20">
        <f>IF(Tabelle1[[#This Row],[Etas 55°C]]=0,0,(Tabelle1[[#This Row],[Etas 35°C]]*0.8+Tabelle1[[#This Row],[Etas 55°C]]*0.2))*2.5</f>
        <v>4.4649999999999999</v>
      </c>
      <c r="N5016" s="21">
        <f>IF(-(Tabelle1[[#This Row],[80%/20% SCOP]]-5.5)/5.5=1,"n.a.",-(Tabelle1[[#This Row],[80%/20% SCOP]]-5.5)/5.5)</f>
        <v>0.1881818181818182</v>
      </c>
    </row>
    <row r="5017" spans="1:14" ht="20.100000000000001" customHeight="1" x14ac:dyDescent="0.25">
      <c r="A5017" s="24">
        <v>16010309</v>
      </c>
      <c r="B5017" s="15" t="s">
        <v>5091</v>
      </c>
      <c r="C5017" s="15" t="s">
        <v>5106</v>
      </c>
      <c r="D5017" s="16" t="s">
        <v>2</v>
      </c>
      <c r="E5017" s="17">
        <v>8.5</v>
      </c>
      <c r="F5017" s="18">
        <v>1.71</v>
      </c>
      <c r="G5017" s="17">
        <v>8.5</v>
      </c>
      <c r="H5017" s="18">
        <v>1.37</v>
      </c>
      <c r="I5017" s="16" t="s">
        <v>109</v>
      </c>
      <c r="J5017" s="16" t="s">
        <v>4</v>
      </c>
      <c r="K5017" s="16" t="s">
        <v>4</v>
      </c>
      <c r="L5017" s="19">
        <f>IF(Tabelle1[[#This Row],[Heizleistung (55°C)]]=0,Tabelle1[[#This Row],[Heizleistung (35°C)]],(Tabelle1[[#This Row],[Heizleistung (35°C)]]+Tabelle1[[#This Row],[Heizleistung (55°C)]])/2)</f>
        <v>8.5</v>
      </c>
      <c r="M5017" s="20">
        <f>IF(Tabelle1[[#This Row],[Etas 55°C]]=0,0,(Tabelle1[[#This Row],[Etas 35°C]]*0.8+Tabelle1[[#This Row],[Etas 55°C]]*0.2))*2.5</f>
        <v>4.1050000000000004</v>
      </c>
      <c r="N5017" s="21">
        <f>IF(-(Tabelle1[[#This Row],[80%/20% SCOP]]-5.5)/5.5=1,"n.a.",-(Tabelle1[[#This Row],[80%/20% SCOP]]-5.5)/5.5)</f>
        <v>0.25363636363636355</v>
      </c>
    </row>
    <row r="5018" spans="1:14" ht="20.100000000000001" customHeight="1" x14ac:dyDescent="0.25">
      <c r="A5018" s="24">
        <v>16001286</v>
      </c>
      <c r="B5018" s="15" t="s">
        <v>5091</v>
      </c>
      <c r="C5018" s="15" t="s">
        <v>5107</v>
      </c>
      <c r="D5018" s="16" t="s">
        <v>2</v>
      </c>
      <c r="E5018" s="17">
        <v>50</v>
      </c>
      <c r="F5018" s="18">
        <v>1.67</v>
      </c>
      <c r="G5018" s="17">
        <v>58</v>
      </c>
      <c r="H5018" s="18">
        <v>1.26</v>
      </c>
      <c r="I5018" s="16" t="s">
        <v>324</v>
      </c>
      <c r="J5018" s="16" t="s">
        <v>4</v>
      </c>
      <c r="K5018" s="16" t="s">
        <v>4</v>
      </c>
      <c r="L5018" s="19">
        <f>IF(Tabelle1[[#This Row],[Heizleistung (55°C)]]=0,Tabelle1[[#This Row],[Heizleistung (35°C)]],(Tabelle1[[#This Row],[Heizleistung (35°C)]]+Tabelle1[[#This Row],[Heizleistung (55°C)]])/2)</f>
        <v>54</v>
      </c>
      <c r="M5018" s="20">
        <f>IF(Tabelle1[[#This Row],[Etas 55°C]]=0,0,(Tabelle1[[#This Row],[Etas 35°C]]*0.8+Tabelle1[[#This Row],[Etas 55°C]]*0.2))*2.5</f>
        <v>3.97</v>
      </c>
      <c r="N5018" s="21">
        <f>IF(-(Tabelle1[[#This Row],[80%/20% SCOP]]-5.5)/5.5=1,"n.a.",-(Tabelle1[[#This Row],[80%/20% SCOP]]-5.5)/5.5)</f>
        <v>0.27818181818181814</v>
      </c>
    </row>
    <row r="5019" spans="1:14" ht="20.100000000000001" customHeight="1" x14ac:dyDescent="0.25">
      <c r="A5019" s="24">
        <v>16001293</v>
      </c>
      <c r="B5019" s="15" t="s">
        <v>5091</v>
      </c>
      <c r="C5019" s="15" t="s">
        <v>5108</v>
      </c>
      <c r="D5019" s="16" t="s">
        <v>2</v>
      </c>
      <c r="E5019" s="17">
        <v>6.8</v>
      </c>
      <c r="F5019" s="18">
        <v>1.95</v>
      </c>
      <c r="G5019" s="17">
        <v>5.7</v>
      </c>
      <c r="H5019" s="18">
        <v>1.379</v>
      </c>
      <c r="I5019" s="16" t="s">
        <v>40</v>
      </c>
      <c r="J5019" s="16" t="s">
        <v>4</v>
      </c>
      <c r="K5019" s="16" t="s">
        <v>4</v>
      </c>
      <c r="L5019" s="19">
        <f>IF(Tabelle1[[#This Row],[Heizleistung (55°C)]]=0,Tabelle1[[#This Row],[Heizleistung (35°C)]],(Tabelle1[[#This Row],[Heizleistung (35°C)]]+Tabelle1[[#This Row],[Heizleistung (55°C)]])/2)</f>
        <v>6.25</v>
      </c>
      <c r="M5019" s="20">
        <f>IF(Tabelle1[[#This Row],[Etas 55°C]]=0,0,(Tabelle1[[#This Row],[Etas 35°C]]*0.8+Tabelle1[[#This Row],[Etas 55°C]]*0.2))*2.5</f>
        <v>4.5895000000000001</v>
      </c>
      <c r="N5019" s="21">
        <f>IF(-(Tabelle1[[#This Row],[80%/20% SCOP]]-5.5)/5.5=1,"n.a.",-(Tabelle1[[#This Row],[80%/20% SCOP]]-5.5)/5.5)</f>
        <v>0.16554545454545452</v>
      </c>
    </row>
    <row r="5020" spans="1:14" ht="20.100000000000001" customHeight="1" x14ac:dyDescent="0.25">
      <c r="A5020" s="24">
        <v>16010661</v>
      </c>
      <c r="B5020" s="15" t="s">
        <v>5091</v>
      </c>
      <c r="C5020" s="15" t="s">
        <v>5109</v>
      </c>
      <c r="D5020" s="16" t="s">
        <v>2</v>
      </c>
      <c r="E5020" s="17">
        <v>99</v>
      </c>
      <c r="F5020" s="18">
        <v>1.69</v>
      </c>
      <c r="G5020" s="17">
        <v>108</v>
      </c>
      <c r="H5020" s="18">
        <v>1.27</v>
      </c>
      <c r="I5020" s="16" t="s">
        <v>324</v>
      </c>
      <c r="J5020" s="16" t="s">
        <v>4</v>
      </c>
      <c r="K5020" s="16" t="s">
        <v>15</v>
      </c>
      <c r="L5020" s="19">
        <f>IF(Tabelle1[[#This Row],[Heizleistung (55°C)]]=0,Tabelle1[[#This Row],[Heizleistung (35°C)]],(Tabelle1[[#This Row],[Heizleistung (35°C)]]+Tabelle1[[#This Row],[Heizleistung (55°C)]])/2)</f>
        <v>103.5</v>
      </c>
      <c r="M5020" s="20">
        <f>IF(Tabelle1[[#This Row],[Etas 55°C]]=0,0,(Tabelle1[[#This Row],[Etas 35°C]]*0.8+Tabelle1[[#This Row],[Etas 55°C]]*0.2))*2.5</f>
        <v>4.0150000000000006</v>
      </c>
      <c r="N5020" s="21">
        <f>IF(-(Tabelle1[[#This Row],[80%/20% SCOP]]-5.5)/5.5=1,"n.a.",-(Tabelle1[[#This Row],[80%/20% SCOP]]-5.5)/5.5)</f>
        <v>0.26999999999999991</v>
      </c>
    </row>
    <row r="5021" spans="1:14" ht="20.100000000000001" customHeight="1" x14ac:dyDescent="0.25">
      <c r="A5021" s="24">
        <v>16010821</v>
      </c>
      <c r="B5021" s="15" t="s">
        <v>5091</v>
      </c>
      <c r="C5021" s="15" t="s">
        <v>5110</v>
      </c>
      <c r="D5021" s="16" t="s">
        <v>2</v>
      </c>
      <c r="E5021" s="17">
        <v>23.2</v>
      </c>
      <c r="F5021" s="18">
        <v>1.9</v>
      </c>
      <c r="G5021" s="17">
        <v>18.8</v>
      </c>
      <c r="H5021" s="18">
        <v>1.4</v>
      </c>
      <c r="I5021" s="16" t="s">
        <v>40</v>
      </c>
      <c r="J5021" s="16" t="s">
        <v>4</v>
      </c>
      <c r="K5021" s="16" t="s">
        <v>4</v>
      </c>
      <c r="L5021" s="19">
        <f>IF(Tabelle1[[#This Row],[Heizleistung (55°C)]]=0,Tabelle1[[#This Row],[Heizleistung (35°C)]],(Tabelle1[[#This Row],[Heizleistung (35°C)]]+Tabelle1[[#This Row],[Heizleistung (55°C)]])/2)</f>
        <v>21</v>
      </c>
      <c r="M5021" s="20">
        <f>IF(Tabelle1[[#This Row],[Etas 55°C]]=0,0,(Tabelle1[[#This Row],[Etas 35°C]]*0.8+Tabelle1[[#This Row],[Etas 55°C]]*0.2))*2.5</f>
        <v>4.5</v>
      </c>
      <c r="N5021" s="21">
        <f>IF(-(Tabelle1[[#This Row],[80%/20% SCOP]]-5.5)/5.5=1,"n.a.",-(Tabelle1[[#This Row],[80%/20% SCOP]]-5.5)/5.5)</f>
        <v>0.18181818181818182</v>
      </c>
    </row>
    <row r="5022" spans="1:14" ht="20.100000000000001" customHeight="1" x14ac:dyDescent="0.25">
      <c r="A5022" s="24">
        <v>16010666</v>
      </c>
      <c r="B5022" s="15" t="s">
        <v>5091</v>
      </c>
      <c r="C5022" s="15" t="s">
        <v>5111</v>
      </c>
      <c r="D5022" s="16" t="s">
        <v>2</v>
      </c>
      <c r="E5022" s="17">
        <v>50</v>
      </c>
      <c r="F5022" s="18">
        <v>1.67</v>
      </c>
      <c r="G5022" s="17">
        <v>54</v>
      </c>
      <c r="H5022" s="18">
        <v>1.25</v>
      </c>
      <c r="I5022" s="16" t="s">
        <v>324</v>
      </c>
      <c r="J5022" s="16" t="s">
        <v>4</v>
      </c>
      <c r="K5022" s="16" t="s">
        <v>4</v>
      </c>
      <c r="L5022" s="19">
        <f>IF(Tabelle1[[#This Row],[Heizleistung (55°C)]]=0,Tabelle1[[#This Row],[Heizleistung (35°C)]],(Tabelle1[[#This Row],[Heizleistung (35°C)]]+Tabelle1[[#This Row],[Heizleistung (55°C)]])/2)</f>
        <v>52</v>
      </c>
      <c r="M5022" s="20">
        <f>IF(Tabelle1[[#This Row],[Etas 55°C]]=0,0,(Tabelle1[[#This Row],[Etas 35°C]]*0.8+Tabelle1[[#This Row],[Etas 55°C]]*0.2))*2.5</f>
        <v>3.9650000000000003</v>
      </c>
      <c r="N5022" s="21">
        <f>IF(-(Tabelle1[[#This Row],[80%/20% SCOP]]-5.5)/5.5=1,"n.a.",-(Tabelle1[[#This Row],[80%/20% SCOP]]-5.5)/5.5)</f>
        <v>0.27909090909090906</v>
      </c>
    </row>
    <row r="5023" spans="1:14" ht="20.100000000000001" customHeight="1" x14ac:dyDescent="0.25">
      <c r="A5023" s="24">
        <v>16017069</v>
      </c>
      <c r="B5023" s="15" t="s">
        <v>5091</v>
      </c>
      <c r="C5023" s="15" t="s">
        <v>5112</v>
      </c>
      <c r="D5023" s="16" t="s">
        <v>2</v>
      </c>
      <c r="E5023" s="17">
        <v>13.7</v>
      </c>
      <c r="F5023" s="18">
        <v>1.849</v>
      </c>
      <c r="G5023" s="17">
        <v>13.7</v>
      </c>
      <c r="H5023" s="18">
        <v>1.462</v>
      </c>
      <c r="I5023" s="16" t="s">
        <v>3</v>
      </c>
      <c r="J5023" s="16" t="s">
        <v>4</v>
      </c>
      <c r="K5023" s="16" t="s">
        <v>4</v>
      </c>
      <c r="L5023" s="19">
        <f>IF(Tabelle1[[#This Row],[Heizleistung (55°C)]]=0,Tabelle1[[#This Row],[Heizleistung (35°C)]],(Tabelle1[[#This Row],[Heizleistung (35°C)]]+Tabelle1[[#This Row],[Heizleistung (55°C)]])/2)</f>
        <v>13.7</v>
      </c>
      <c r="M5023" s="20">
        <f>IF(Tabelle1[[#This Row],[Etas 55°C]]=0,0,(Tabelle1[[#This Row],[Etas 35°C]]*0.8+Tabelle1[[#This Row],[Etas 55°C]]*0.2))*2.5</f>
        <v>4.4290000000000003</v>
      </c>
      <c r="N5023" s="21">
        <f>IF(-(Tabelle1[[#This Row],[80%/20% SCOP]]-5.5)/5.5=1,"n.a.",-(Tabelle1[[#This Row],[80%/20% SCOP]]-5.5)/5.5)</f>
        <v>0.19472727272727267</v>
      </c>
    </row>
    <row r="5024" spans="1:14" ht="20.100000000000001" customHeight="1" x14ac:dyDescent="0.25">
      <c r="A5024" s="24">
        <v>16001294</v>
      </c>
      <c r="B5024" s="15" t="s">
        <v>5091</v>
      </c>
      <c r="C5024" s="15" t="s">
        <v>5113</v>
      </c>
      <c r="D5024" s="16" t="s">
        <v>2</v>
      </c>
      <c r="E5024" s="17">
        <v>8.1</v>
      </c>
      <c r="F5024" s="18">
        <v>2.056</v>
      </c>
      <c r="G5024" s="17">
        <v>6.6</v>
      </c>
      <c r="H5024" s="18">
        <v>1.3149999999999999</v>
      </c>
      <c r="I5024" s="16" t="s">
        <v>40</v>
      </c>
      <c r="J5024" s="16" t="s">
        <v>4</v>
      </c>
      <c r="K5024" s="16" t="s">
        <v>4</v>
      </c>
      <c r="L5024" s="19">
        <f>IF(Tabelle1[[#This Row],[Heizleistung (55°C)]]=0,Tabelle1[[#This Row],[Heizleistung (35°C)]],(Tabelle1[[#This Row],[Heizleistung (35°C)]]+Tabelle1[[#This Row],[Heizleistung (55°C)]])/2)</f>
        <v>7.35</v>
      </c>
      <c r="M5024" s="20">
        <f>IF(Tabelle1[[#This Row],[Etas 55°C]]=0,0,(Tabelle1[[#This Row],[Etas 35°C]]*0.8+Tabelle1[[#This Row],[Etas 55°C]]*0.2))*2.5</f>
        <v>4.7694999999999999</v>
      </c>
      <c r="N5024" s="21">
        <f>IF(-(Tabelle1[[#This Row],[80%/20% SCOP]]-5.5)/5.5=1,"n.a.",-(Tabelle1[[#This Row],[80%/20% SCOP]]-5.5)/5.5)</f>
        <v>0.13281818181818184</v>
      </c>
    </row>
    <row r="5025" spans="1:14" ht="20.100000000000001" customHeight="1" x14ac:dyDescent="0.25">
      <c r="A5025" s="24">
        <v>16001288</v>
      </c>
      <c r="B5025" s="15" t="s">
        <v>5091</v>
      </c>
      <c r="C5025" s="15" t="s">
        <v>5114</v>
      </c>
      <c r="D5025" s="16" t="s">
        <v>2</v>
      </c>
      <c r="E5025" s="17">
        <v>10</v>
      </c>
      <c r="F5025" s="18">
        <v>1.7</v>
      </c>
      <c r="G5025" s="17">
        <v>10</v>
      </c>
      <c r="H5025" s="18">
        <v>1.33</v>
      </c>
      <c r="I5025" s="16" t="s">
        <v>109</v>
      </c>
      <c r="J5025" s="16" t="s">
        <v>4</v>
      </c>
      <c r="K5025" s="16" t="s">
        <v>4</v>
      </c>
      <c r="L5025" s="19">
        <f>IF(Tabelle1[[#This Row],[Heizleistung (55°C)]]=0,Tabelle1[[#This Row],[Heizleistung (35°C)]],(Tabelle1[[#This Row],[Heizleistung (35°C)]]+Tabelle1[[#This Row],[Heizleistung (55°C)]])/2)</f>
        <v>10</v>
      </c>
      <c r="M5025" s="20">
        <f>IF(Tabelle1[[#This Row],[Etas 55°C]]=0,0,(Tabelle1[[#This Row],[Etas 35°C]]*0.8+Tabelle1[[#This Row],[Etas 55°C]]*0.2))*2.5</f>
        <v>4.0650000000000004</v>
      </c>
      <c r="N5025" s="21">
        <f>IF(-(Tabelle1[[#This Row],[80%/20% SCOP]]-5.5)/5.5=1,"n.a.",-(Tabelle1[[#This Row],[80%/20% SCOP]]-5.5)/5.5)</f>
        <v>0.26090909090909081</v>
      </c>
    </row>
    <row r="5026" spans="1:14" ht="20.100000000000001" customHeight="1" x14ac:dyDescent="0.25">
      <c r="A5026" s="24">
        <v>16010822</v>
      </c>
      <c r="B5026" s="15" t="s">
        <v>5091</v>
      </c>
      <c r="C5026" s="15" t="s">
        <v>5115</v>
      </c>
      <c r="D5026" s="16" t="s">
        <v>2</v>
      </c>
      <c r="E5026" s="17">
        <v>31</v>
      </c>
      <c r="F5026" s="18">
        <v>1.89</v>
      </c>
      <c r="G5026" s="17">
        <v>23.7</v>
      </c>
      <c r="H5026" s="18">
        <v>1.42</v>
      </c>
      <c r="I5026" s="16" t="s">
        <v>40</v>
      </c>
      <c r="J5026" s="16" t="s">
        <v>4</v>
      </c>
      <c r="K5026" s="16" t="s">
        <v>4</v>
      </c>
      <c r="L5026" s="19">
        <f>IF(Tabelle1[[#This Row],[Heizleistung (55°C)]]=0,Tabelle1[[#This Row],[Heizleistung (35°C)]],(Tabelle1[[#This Row],[Heizleistung (35°C)]]+Tabelle1[[#This Row],[Heizleistung (55°C)]])/2)</f>
        <v>27.35</v>
      </c>
      <c r="M5026" s="20">
        <f>IF(Tabelle1[[#This Row],[Etas 55°C]]=0,0,(Tabelle1[[#This Row],[Etas 35°C]]*0.8+Tabelle1[[#This Row],[Etas 55°C]]*0.2))*2.5</f>
        <v>4.49</v>
      </c>
      <c r="N5026" s="21">
        <f>IF(-(Tabelle1[[#This Row],[80%/20% SCOP]]-5.5)/5.5=1,"n.a.",-(Tabelle1[[#This Row],[80%/20% SCOP]]-5.5)/5.5)</f>
        <v>0.1836363636363636</v>
      </c>
    </row>
    <row r="5027" spans="1:14" ht="20.100000000000001" customHeight="1" x14ac:dyDescent="0.25">
      <c r="A5027" s="24">
        <v>16017065</v>
      </c>
      <c r="B5027" s="15" t="s">
        <v>5091</v>
      </c>
      <c r="C5027" s="15" t="s">
        <v>5116</v>
      </c>
      <c r="D5027" s="16" t="s">
        <v>2</v>
      </c>
      <c r="E5027" s="17">
        <v>5.3</v>
      </c>
      <c r="F5027" s="18">
        <v>2.1040000000000001</v>
      </c>
      <c r="G5027" s="17">
        <v>4.9000000000000004</v>
      </c>
      <c r="H5027" s="18">
        <v>1.5669999999999999</v>
      </c>
      <c r="I5027" s="16" t="s">
        <v>3</v>
      </c>
      <c r="J5027" s="16" t="s">
        <v>4</v>
      </c>
      <c r="K5027" s="16" t="s">
        <v>4</v>
      </c>
      <c r="L5027" s="19">
        <f>IF(Tabelle1[[#This Row],[Heizleistung (55°C)]]=0,Tabelle1[[#This Row],[Heizleistung (35°C)]],(Tabelle1[[#This Row],[Heizleistung (35°C)]]+Tabelle1[[#This Row],[Heizleistung (55°C)]])/2)</f>
        <v>5.0999999999999996</v>
      </c>
      <c r="M5027" s="20">
        <f>IF(Tabelle1[[#This Row],[Etas 55°C]]=0,0,(Tabelle1[[#This Row],[Etas 35°C]]*0.8+Tabelle1[[#This Row],[Etas 55°C]]*0.2))*2.5</f>
        <v>4.9915000000000012</v>
      </c>
      <c r="N5027" s="21">
        <f>IF(-(Tabelle1[[#This Row],[80%/20% SCOP]]-5.5)/5.5=1,"n.a.",-(Tabelle1[[#This Row],[80%/20% SCOP]]-5.5)/5.5)</f>
        <v>9.2454545454545248E-2</v>
      </c>
    </row>
    <row r="5028" spans="1:14" ht="20.100000000000001" customHeight="1" x14ac:dyDescent="0.25">
      <c r="A5028" s="24">
        <v>16015358</v>
      </c>
      <c r="B5028" s="15" t="s">
        <v>5091</v>
      </c>
      <c r="C5028" s="15" t="s">
        <v>5117</v>
      </c>
      <c r="D5028" s="16" t="s">
        <v>2</v>
      </c>
      <c r="E5028" s="17">
        <v>30</v>
      </c>
      <c r="F5028" s="18">
        <v>2.04</v>
      </c>
      <c r="G5028" s="17">
        <v>30</v>
      </c>
      <c r="H5028" s="18">
        <v>1.55</v>
      </c>
      <c r="I5028" s="16" t="s">
        <v>3</v>
      </c>
      <c r="J5028" s="16" t="s">
        <v>15</v>
      </c>
      <c r="K5028" s="16" t="s">
        <v>15</v>
      </c>
      <c r="L5028" s="19">
        <f>IF(Tabelle1[[#This Row],[Heizleistung (55°C)]]=0,Tabelle1[[#This Row],[Heizleistung (35°C)]],(Tabelle1[[#This Row],[Heizleistung (35°C)]]+Tabelle1[[#This Row],[Heizleistung (55°C)]])/2)</f>
        <v>30</v>
      </c>
      <c r="M5028" s="20">
        <f>IF(Tabelle1[[#This Row],[Etas 55°C]]=0,0,(Tabelle1[[#This Row],[Etas 35°C]]*0.8+Tabelle1[[#This Row],[Etas 55°C]]*0.2))*2.5</f>
        <v>4.8550000000000004</v>
      </c>
      <c r="N5028" s="21">
        <f>IF(-(Tabelle1[[#This Row],[80%/20% SCOP]]-5.5)/5.5=1,"n.a.",-(Tabelle1[[#This Row],[80%/20% SCOP]]-5.5)/5.5)</f>
        <v>0.1172727272727272</v>
      </c>
    </row>
    <row r="5029" spans="1:14" ht="20.100000000000001" customHeight="1" x14ac:dyDescent="0.25">
      <c r="A5029" s="24">
        <v>16001296</v>
      </c>
      <c r="B5029" s="15" t="s">
        <v>5091</v>
      </c>
      <c r="C5029" s="15" t="s">
        <v>5118</v>
      </c>
      <c r="D5029" s="16" t="s">
        <v>2</v>
      </c>
      <c r="E5029" s="17">
        <v>12</v>
      </c>
      <c r="F5029" s="18">
        <v>1.893</v>
      </c>
      <c r="G5029" s="17">
        <v>11.6</v>
      </c>
      <c r="H5029" s="18">
        <v>1.351</v>
      </c>
      <c r="I5029" s="16" t="s">
        <v>40</v>
      </c>
      <c r="J5029" s="16" t="s">
        <v>4</v>
      </c>
      <c r="K5029" s="16" t="s">
        <v>4</v>
      </c>
      <c r="L5029" s="19">
        <f>IF(Tabelle1[[#This Row],[Heizleistung (55°C)]]=0,Tabelle1[[#This Row],[Heizleistung (35°C)]],(Tabelle1[[#This Row],[Heizleistung (35°C)]]+Tabelle1[[#This Row],[Heizleistung (55°C)]])/2)</f>
        <v>11.8</v>
      </c>
      <c r="M5029" s="20">
        <f>IF(Tabelle1[[#This Row],[Etas 55°C]]=0,0,(Tabelle1[[#This Row],[Etas 35°C]]*0.8+Tabelle1[[#This Row],[Etas 55°C]]*0.2))*2.5</f>
        <v>4.4615000000000009</v>
      </c>
      <c r="N5029" s="21">
        <f>IF(-(Tabelle1[[#This Row],[80%/20% SCOP]]-5.5)/5.5=1,"n.a.",-(Tabelle1[[#This Row],[80%/20% SCOP]]-5.5)/5.5)</f>
        <v>0.18881818181818166</v>
      </c>
    </row>
    <row r="5030" spans="1:14" ht="20.100000000000001" customHeight="1" x14ac:dyDescent="0.25">
      <c r="A5030" s="24">
        <v>16010816</v>
      </c>
      <c r="B5030" s="15" t="s">
        <v>5091</v>
      </c>
      <c r="C5030" s="15" t="s">
        <v>5119</v>
      </c>
      <c r="D5030" s="16" t="s">
        <v>2</v>
      </c>
      <c r="E5030" s="17">
        <v>16.8</v>
      </c>
      <c r="F5030" s="18">
        <v>1.74</v>
      </c>
      <c r="G5030" s="17">
        <v>13.8</v>
      </c>
      <c r="H5030" s="18">
        <v>1.3</v>
      </c>
      <c r="I5030" s="16" t="s">
        <v>40</v>
      </c>
      <c r="J5030" s="16" t="s">
        <v>4</v>
      </c>
      <c r="K5030" s="16" t="s">
        <v>4</v>
      </c>
      <c r="L5030" s="19">
        <f>IF(Tabelle1[[#This Row],[Heizleistung (55°C)]]=0,Tabelle1[[#This Row],[Heizleistung (35°C)]],(Tabelle1[[#This Row],[Heizleistung (35°C)]]+Tabelle1[[#This Row],[Heizleistung (55°C)]])/2)</f>
        <v>15.3</v>
      </c>
      <c r="M5030" s="20">
        <f>IF(Tabelle1[[#This Row],[Etas 55°C]]=0,0,(Tabelle1[[#This Row],[Etas 35°C]]*0.8+Tabelle1[[#This Row],[Etas 55°C]]*0.2))*2.5</f>
        <v>4.1300000000000008</v>
      </c>
      <c r="N5030" s="21">
        <f>IF(-(Tabelle1[[#This Row],[80%/20% SCOP]]-5.5)/5.5=1,"n.a.",-(Tabelle1[[#This Row],[80%/20% SCOP]]-5.5)/5.5)</f>
        <v>0.24909090909090895</v>
      </c>
    </row>
    <row r="5031" spans="1:14" ht="20.100000000000001" customHeight="1" x14ac:dyDescent="0.25">
      <c r="A5031" s="24">
        <v>16010332</v>
      </c>
      <c r="B5031" s="15" t="s">
        <v>5091</v>
      </c>
      <c r="C5031" s="15" t="s">
        <v>5120</v>
      </c>
      <c r="D5031" s="16" t="s">
        <v>2</v>
      </c>
      <c r="E5031" s="17">
        <v>6</v>
      </c>
      <c r="F5031" s="18">
        <v>1.84</v>
      </c>
      <c r="G5031" s="17">
        <v>6</v>
      </c>
      <c r="H5031" s="18">
        <v>1.29</v>
      </c>
      <c r="I5031" s="16" t="s">
        <v>109</v>
      </c>
      <c r="J5031" s="16" t="s">
        <v>4</v>
      </c>
      <c r="K5031" s="16" t="s">
        <v>4</v>
      </c>
      <c r="L5031" s="19">
        <f>IF(Tabelle1[[#This Row],[Heizleistung (55°C)]]=0,Tabelle1[[#This Row],[Heizleistung (35°C)]],(Tabelle1[[#This Row],[Heizleistung (35°C)]]+Tabelle1[[#This Row],[Heizleistung (55°C)]])/2)</f>
        <v>6</v>
      </c>
      <c r="M5031" s="20">
        <f>IF(Tabelle1[[#This Row],[Etas 55°C]]=0,0,(Tabelle1[[#This Row],[Etas 35°C]]*0.8+Tabelle1[[#This Row],[Etas 55°C]]*0.2))*2.5</f>
        <v>4.3250000000000002</v>
      </c>
      <c r="N5031" s="21">
        <f>IF(-(Tabelle1[[#This Row],[80%/20% SCOP]]-5.5)/5.5=1,"n.a.",-(Tabelle1[[#This Row],[80%/20% SCOP]]-5.5)/5.5)</f>
        <v>0.2136363636363636</v>
      </c>
    </row>
    <row r="5032" spans="1:14" ht="20.100000000000001" customHeight="1" x14ac:dyDescent="0.25">
      <c r="A5032" s="24">
        <v>16010817</v>
      </c>
      <c r="B5032" s="15" t="s">
        <v>5091</v>
      </c>
      <c r="C5032" s="15" t="s">
        <v>5121</v>
      </c>
      <c r="D5032" s="16" t="s">
        <v>2</v>
      </c>
      <c r="E5032" s="17">
        <v>16.8</v>
      </c>
      <c r="F5032" s="18">
        <v>1.74</v>
      </c>
      <c r="G5032" s="17">
        <v>13.8</v>
      </c>
      <c r="H5032" s="18">
        <v>1.3</v>
      </c>
      <c r="I5032" s="16" t="s">
        <v>40</v>
      </c>
      <c r="J5032" s="16" t="s">
        <v>4</v>
      </c>
      <c r="K5032" s="16" t="s">
        <v>4</v>
      </c>
      <c r="L5032" s="19">
        <f>IF(Tabelle1[[#This Row],[Heizleistung (55°C)]]=0,Tabelle1[[#This Row],[Heizleistung (35°C)]],(Tabelle1[[#This Row],[Heizleistung (35°C)]]+Tabelle1[[#This Row],[Heizleistung (55°C)]])/2)</f>
        <v>15.3</v>
      </c>
      <c r="M5032" s="20">
        <f>IF(Tabelle1[[#This Row],[Etas 55°C]]=0,0,(Tabelle1[[#This Row],[Etas 35°C]]*0.8+Tabelle1[[#This Row],[Etas 55°C]]*0.2))*2.5</f>
        <v>4.1300000000000008</v>
      </c>
      <c r="N5032" s="21">
        <f>IF(-(Tabelle1[[#This Row],[80%/20% SCOP]]-5.5)/5.5=1,"n.a.",-(Tabelle1[[#This Row],[80%/20% SCOP]]-5.5)/5.5)</f>
        <v>0.24909090909090895</v>
      </c>
    </row>
    <row r="5033" spans="1:14" ht="20.100000000000001" customHeight="1" x14ac:dyDescent="0.25">
      <c r="A5033" s="24">
        <v>16001295</v>
      </c>
      <c r="B5033" s="15" t="s">
        <v>5091</v>
      </c>
      <c r="C5033" s="15" t="s">
        <v>5122</v>
      </c>
      <c r="D5033" s="16" t="s">
        <v>2</v>
      </c>
      <c r="E5033" s="17">
        <v>9.1999999999999993</v>
      </c>
      <c r="F5033" s="18">
        <v>2.048</v>
      </c>
      <c r="G5033" s="17">
        <v>7.7</v>
      </c>
      <c r="H5033" s="18">
        <v>1.3560000000000001</v>
      </c>
      <c r="I5033" s="16" t="s">
        <v>40</v>
      </c>
      <c r="J5033" s="16" t="s">
        <v>4</v>
      </c>
      <c r="K5033" s="16" t="s">
        <v>4</v>
      </c>
      <c r="L5033" s="19">
        <f>IF(Tabelle1[[#This Row],[Heizleistung (55°C)]]=0,Tabelle1[[#This Row],[Heizleistung (35°C)]],(Tabelle1[[#This Row],[Heizleistung (35°C)]]+Tabelle1[[#This Row],[Heizleistung (55°C)]])/2)</f>
        <v>8.4499999999999993</v>
      </c>
      <c r="M5033" s="20">
        <f>IF(Tabelle1[[#This Row],[Etas 55°C]]=0,0,(Tabelle1[[#This Row],[Etas 35°C]]*0.8+Tabelle1[[#This Row],[Etas 55°C]]*0.2))*2.5</f>
        <v>4.7740000000000009</v>
      </c>
      <c r="N5033" s="21">
        <f>IF(-(Tabelle1[[#This Row],[80%/20% SCOP]]-5.5)/5.5=1,"n.a.",-(Tabelle1[[#This Row],[80%/20% SCOP]]-5.5)/5.5)</f>
        <v>0.13199999999999984</v>
      </c>
    </row>
    <row r="5034" spans="1:14" ht="20.100000000000001" customHeight="1" x14ac:dyDescent="0.25">
      <c r="A5034" s="24">
        <v>16015357</v>
      </c>
      <c r="B5034" s="15" t="s">
        <v>5091</v>
      </c>
      <c r="C5034" s="15" t="s">
        <v>5123</v>
      </c>
      <c r="D5034" s="16" t="s">
        <v>2</v>
      </c>
      <c r="E5034" s="17">
        <v>30</v>
      </c>
      <c r="F5034" s="18">
        <v>2.04</v>
      </c>
      <c r="G5034" s="17">
        <v>30</v>
      </c>
      <c r="H5034" s="18">
        <v>1.55</v>
      </c>
      <c r="I5034" s="16" t="s">
        <v>3</v>
      </c>
      <c r="J5034" s="16" t="s">
        <v>15</v>
      </c>
      <c r="K5034" s="16" t="s">
        <v>15</v>
      </c>
      <c r="L5034" s="19">
        <f>IF(Tabelle1[[#This Row],[Heizleistung (55°C)]]=0,Tabelle1[[#This Row],[Heizleistung (35°C)]],(Tabelle1[[#This Row],[Heizleistung (35°C)]]+Tabelle1[[#This Row],[Heizleistung (55°C)]])/2)</f>
        <v>30</v>
      </c>
      <c r="M5034" s="20">
        <f>IF(Tabelle1[[#This Row],[Etas 55°C]]=0,0,(Tabelle1[[#This Row],[Etas 35°C]]*0.8+Tabelle1[[#This Row],[Etas 55°C]]*0.2))*2.5</f>
        <v>4.8550000000000004</v>
      </c>
      <c r="N5034" s="21">
        <f>IF(-(Tabelle1[[#This Row],[80%/20% SCOP]]-5.5)/5.5=1,"n.a.",-(Tabelle1[[#This Row],[80%/20% SCOP]]-5.5)/5.5)</f>
        <v>0.1172727272727272</v>
      </c>
    </row>
    <row r="5035" spans="1:14" ht="20.100000000000001" customHeight="1" x14ac:dyDescent="0.25">
      <c r="A5035" s="24">
        <v>16010663</v>
      </c>
      <c r="B5035" s="15" t="s">
        <v>5091</v>
      </c>
      <c r="C5035" s="15" t="s">
        <v>5124</v>
      </c>
      <c r="D5035" s="16" t="s">
        <v>2</v>
      </c>
      <c r="E5035" s="17">
        <v>99</v>
      </c>
      <c r="F5035" s="18">
        <v>1.69</v>
      </c>
      <c r="G5035" s="17">
        <v>108</v>
      </c>
      <c r="H5035" s="18">
        <v>1.27</v>
      </c>
      <c r="I5035" s="16" t="s">
        <v>324</v>
      </c>
      <c r="J5035" s="16" t="s">
        <v>4</v>
      </c>
      <c r="K5035" s="16" t="s">
        <v>15</v>
      </c>
      <c r="L5035" s="19">
        <f>IF(Tabelle1[[#This Row],[Heizleistung (55°C)]]=0,Tabelle1[[#This Row],[Heizleistung (35°C)]],(Tabelle1[[#This Row],[Heizleistung (35°C)]]+Tabelle1[[#This Row],[Heizleistung (55°C)]])/2)</f>
        <v>103.5</v>
      </c>
      <c r="M5035" s="20">
        <f>IF(Tabelle1[[#This Row],[Etas 55°C]]=0,0,(Tabelle1[[#This Row],[Etas 35°C]]*0.8+Tabelle1[[#This Row],[Etas 55°C]]*0.2))*2.5</f>
        <v>4.0150000000000006</v>
      </c>
      <c r="N5035" s="21">
        <f>IF(-(Tabelle1[[#This Row],[80%/20% SCOP]]-5.5)/5.5=1,"n.a.",-(Tabelle1[[#This Row],[80%/20% SCOP]]-5.5)/5.5)</f>
        <v>0.26999999999999991</v>
      </c>
    </row>
    <row r="5036" spans="1:14" ht="20.100000000000001" customHeight="1" x14ac:dyDescent="0.25">
      <c r="A5036" s="24">
        <v>16010820</v>
      </c>
      <c r="B5036" s="15" t="s">
        <v>5091</v>
      </c>
      <c r="C5036" s="15" t="s">
        <v>5125</v>
      </c>
      <c r="D5036" s="16" t="s">
        <v>2</v>
      </c>
      <c r="E5036" s="17">
        <v>23.2</v>
      </c>
      <c r="F5036" s="18">
        <v>1.9</v>
      </c>
      <c r="G5036" s="17">
        <v>18.8</v>
      </c>
      <c r="H5036" s="18">
        <v>1.4</v>
      </c>
      <c r="I5036" s="16" t="s">
        <v>40</v>
      </c>
      <c r="J5036" s="16" t="s">
        <v>4</v>
      </c>
      <c r="K5036" s="16" t="s">
        <v>4</v>
      </c>
      <c r="L5036" s="19">
        <f>IF(Tabelle1[[#This Row],[Heizleistung (55°C)]]=0,Tabelle1[[#This Row],[Heizleistung (35°C)]],(Tabelle1[[#This Row],[Heizleistung (35°C)]]+Tabelle1[[#This Row],[Heizleistung (55°C)]])/2)</f>
        <v>21</v>
      </c>
      <c r="M5036" s="20">
        <f>IF(Tabelle1[[#This Row],[Etas 55°C]]=0,0,(Tabelle1[[#This Row],[Etas 35°C]]*0.8+Tabelle1[[#This Row],[Etas 55°C]]*0.2))*2.5</f>
        <v>4.5</v>
      </c>
      <c r="N5036" s="21">
        <f>IF(-(Tabelle1[[#This Row],[80%/20% SCOP]]-5.5)/5.5=1,"n.a.",-(Tabelle1[[#This Row],[80%/20% SCOP]]-5.5)/5.5)</f>
        <v>0.18181818181818182</v>
      </c>
    </row>
    <row r="5037" spans="1:14" ht="20.100000000000001" customHeight="1" x14ac:dyDescent="0.25">
      <c r="A5037" s="24">
        <v>16010823</v>
      </c>
      <c r="B5037" s="15" t="s">
        <v>5091</v>
      </c>
      <c r="C5037" s="15" t="s">
        <v>5126</v>
      </c>
      <c r="D5037" s="16" t="s">
        <v>2</v>
      </c>
      <c r="E5037" s="17">
        <v>31</v>
      </c>
      <c r="F5037" s="18">
        <v>1.89</v>
      </c>
      <c r="G5037" s="17">
        <v>23.7</v>
      </c>
      <c r="H5037" s="18">
        <v>1.42</v>
      </c>
      <c r="I5037" s="16" t="s">
        <v>40</v>
      </c>
      <c r="J5037" s="16" t="s">
        <v>4</v>
      </c>
      <c r="K5037" s="16" t="s">
        <v>4</v>
      </c>
      <c r="L5037" s="19">
        <f>IF(Tabelle1[[#This Row],[Heizleistung (55°C)]]=0,Tabelle1[[#This Row],[Heizleistung (35°C)]],(Tabelle1[[#This Row],[Heizleistung (35°C)]]+Tabelle1[[#This Row],[Heizleistung (55°C)]])/2)</f>
        <v>27.35</v>
      </c>
      <c r="M5037" s="20">
        <f>IF(Tabelle1[[#This Row],[Etas 55°C]]=0,0,(Tabelle1[[#This Row],[Etas 35°C]]*0.8+Tabelle1[[#This Row],[Etas 55°C]]*0.2))*2.5</f>
        <v>4.49</v>
      </c>
      <c r="N5037" s="21">
        <f>IF(-(Tabelle1[[#This Row],[80%/20% SCOP]]-5.5)/5.5=1,"n.a.",-(Tabelle1[[#This Row],[80%/20% SCOP]]-5.5)/5.5)</f>
        <v>0.1836363636363636</v>
      </c>
    </row>
    <row r="5038" spans="1:14" ht="20.100000000000001" customHeight="1" x14ac:dyDescent="0.25">
      <c r="A5038" s="24">
        <v>16001287</v>
      </c>
      <c r="B5038" s="15" t="s">
        <v>5091</v>
      </c>
      <c r="C5038" s="15" t="s">
        <v>5127</v>
      </c>
      <c r="D5038" s="16" t="s">
        <v>2</v>
      </c>
      <c r="E5038" s="17">
        <v>53</v>
      </c>
      <c r="F5038" s="18">
        <v>1.67</v>
      </c>
      <c r="G5038" s="17">
        <v>58</v>
      </c>
      <c r="H5038" s="18">
        <v>1.26</v>
      </c>
      <c r="I5038" s="16" t="s">
        <v>324</v>
      </c>
      <c r="J5038" s="16" t="s">
        <v>4</v>
      </c>
      <c r="K5038" s="16" t="s">
        <v>4</v>
      </c>
      <c r="L5038" s="19">
        <f>IF(Tabelle1[[#This Row],[Heizleistung (55°C)]]=0,Tabelle1[[#This Row],[Heizleistung (35°C)]],(Tabelle1[[#This Row],[Heizleistung (35°C)]]+Tabelle1[[#This Row],[Heizleistung (55°C)]])/2)</f>
        <v>55.5</v>
      </c>
      <c r="M5038" s="20">
        <f>IF(Tabelle1[[#This Row],[Etas 55°C]]=0,0,(Tabelle1[[#This Row],[Etas 35°C]]*0.8+Tabelle1[[#This Row],[Etas 55°C]]*0.2))*2.5</f>
        <v>3.97</v>
      </c>
      <c r="N5038" s="21">
        <f>IF(-(Tabelle1[[#This Row],[80%/20% SCOP]]-5.5)/5.5=1,"n.a.",-(Tabelle1[[#This Row],[80%/20% SCOP]]-5.5)/5.5)</f>
        <v>0.27818181818181814</v>
      </c>
    </row>
    <row r="5039" spans="1:14" ht="20.100000000000001" customHeight="1" x14ac:dyDescent="0.25">
      <c r="A5039" s="24">
        <v>16001335</v>
      </c>
      <c r="B5039" s="15" t="s">
        <v>5128</v>
      </c>
      <c r="C5039" s="15" t="s">
        <v>5129</v>
      </c>
      <c r="D5039" s="16" t="s">
        <v>2</v>
      </c>
      <c r="E5039" s="17">
        <v>90</v>
      </c>
      <c r="F5039" s="18">
        <v>1.7</v>
      </c>
      <c r="G5039" s="17">
        <v>102</v>
      </c>
      <c r="H5039" s="18">
        <v>1.41</v>
      </c>
      <c r="I5039" s="16" t="s">
        <v>109</v>
      </c>
      <c r="J5039" s="16" t="s">
        <v>4</v>
      </c>
      <c r="K5039" s="16" t="s">
        <v>4</v>
      </c>
      <c r="L5039" s="19">
        <f>IF(Tabelle1[[#This Row],[Heizleistung (55°C)]]=0,Tabelle1[[#This Row],[Heizleistung (35°C)]],(Tabelle1[[#This Row],[Heizleistung (35°C)]]+Tabelle1[[#This Row],[Heizleistung (55°C)]])/2)</f>
        <v>96</v>
      </c>
      <c r="M5039" s="20">
        <f>IF(Tabelle1[[#This Row],[Etas 55°C]]=0,0,(Tabelle1[[#This Row],[Etas 35°C]]*0.8+Tabelle1[[#This Row],[Etas 55°C]]*0.2))*2.5</f>
        <v>4.1050000000000004</v>
      </c>
      <c r="N5039" s="21">
        <f>IF(-(Tabelle1[[#This Row],[80%/20% SCOP]]-5.5)/5.5=1,"n.a.",-(Tabelle1[[#This Row],[80%/20% SCOP]]-5.5)/5.5)</f>
        <v>0.25363636363636355</v>
      </c>
    </row>
    <row r="5040" spans="1:14" ht="20.100000000000001" customHeight="1" x14ac:dyDescent="0.25">
      <c r="A5040" s="24">
        <v>16001361</v>
      </c>
      <c r="B5040" s="15" t="s">
        <v>5128</v>
      </c>
      <c r="C5040" s="15" t="s">
        <v>5130</v>
      </c>
      <c r="D5040" s="16" t="s">
        <v>2</v>
      </c>
      <c r="E5040" s="17">
        <v>7.87</v>
      </c>
      <c r="F5040" s="18">
        <v>2.11</v>
      </c>
      <c r="G5040" s="17">
        <v>6.96</v>
      </c>
      <c r="H5040" s="18">
        <v>1.3089999999999999</v>
      </c>
      <c r="I5040" s="16" t="s">
        <v>40</v>
      </c>
      <c r="J5040" s="16" t="s">
        <v>4</v>
      </c>
      <c r="K5040" s="16" t="s">
        <v>4</v>
      </c>
      <c r="L5040" s="19">
        <f>IF(Tabelle1[[#This Row],[Heizleistung (55°C)]]=0,Tabelle1[[#This Row],[Heizleistung (35°C)]],(Tabelle1[[#This Row],[Heizleistung (35°C)]]+Tabelle1[[#This Row],[Heizleistung (55°C)]])/2)</f>
        <v>7.415</v>
      </c>
      <c r="M5040" s="20">
        <f>IF(Tabelle1[[#This Row],[Etas 55°C]]=0,0,(Tabelle1[[#This Row],[Etas 35°C]]*0.8+Tabelle1[[#This Row],[Etas 55°C]]*0.2))*2.5</f>
        <v>4.8745000000000003</v>
      </c>
      <c r="N5040" s="21">
        <f>IF(-(Tabelle1[[#This Row],[80%/20% SCOP]]-5.5)/5.5=1,"n.a.",-(Tabelle1[[#This Row],[80%/20% SCOP]]-5.5)/5.5)</f>
        <v>0.11372727272727268</v>
      </c>
    </row>
    <row r="5041" spans="1:14" ht="20.100000000000001" customHeight="1" x14ac:dyDescent="0.25">
      <c r="A5041" s="24">
        <v>16001329</v>
      </c>
      <c r="B5041" s="15" t="s">
        <v>5128</v>
      </c>
      <c r="C5041" s="15" t="s">
        <v>5131</v>
      </c>
      <c r="D5041" s="16" t="s">
        <v>2</v>
      </c>
      <c r="E5041" s="17">
        <v>5</v>
      </c>
      <c r="F5041" s="18">
        <v>1.61</v>
      </c>
      <c r="G5041" s="17">
        <v>6</v>
      </c>
      <c r="H5041" s="18">
        <v>1.4</v>
      </c>
      <c r="I5041" s="16" t="s">
        <v>355</v>
      </c>
      <c r="J5041" s="16" t="s">
        <v>4</v>
      </c>
      <c r="K5041" s="16" t="s">
        <v>4</v>
      </c>
      <c r="L5041" s="19">
        <f>IF(Tabelle1[[#This Row],[Heizleistung (55°C)]]=0,Tabelle1[[#This Row],[Heizleistung (35°C)]],(Tabelle1[[#This Row],[Heizleistung (35°C)]]+Tabelle1[[#This Row],[Heizleistung (55°C)]])/2)</f>
        <v>5.5</v>
      </c>
      <c r="M5041" s="20">
        <f>IF(Tabelle1[[#This Row],[Etas 55°C]]=0,0,(Tabelle1[[#This Row],[Etas 35°C]]*0.8+Tabelle1[[#This Row],[Etas 55°C]]*0.2))*2.5</f>
        <v>3.9200000000000008</v>
      </c>
      <c r="N5041" s="21">
        <f>IF(-(Tabelle1[[#This Row],[80%/20% SCOP]]-5.5)/5.5=1,"n.a.",-(Tabelle1[[#This Row],[80%/20% SCOP]]-5.5)/5.5)</f>
        <v>0.28727272727272712</v>
      </c>
    </row>
    <row r="5042" spans="1:14" ht="20.100000000000001" customHeight="1" x14ac:dyDescent="0.25">
      <c r="A5042" s="24">
        <v>16001338</v>
      </c>
      <c r="B5042" s="15" t="s">
        <v>5128</v>
      </c>
      <c r="C5042" s="15" t="s">
        <v>5132</v>
      </c>
      <c r="D5042" s="16" t="s">
        <v>2</v>
      </c>
      <c r="E5042" s="17">
        <v>19</v>
      </c>
      <c r="F5042" s="18">
        <v>1.64</v>
      </c>
      <c r="G5042" s="17">
        <v>20</v>
      </c>
      <c r="H5042" s="18">
        <v>1.42</v>
      </c>
      <c r="I5042" s="16" t="s">
        <v>355</v>
      </c>
      <c r="J5042" s="16" t="s">
        <v>4</v>
      </c>
      <c r="K5042" s="16" t="s">
        <v>4</v>
      </c>
      <c r="L5042" s="19">
        <f>IF(Tabelle1[[#This Row],[Heizleistung (55°C)]]=0,Tabelle1[[#This Row],[Heizleistung (35°C)]],(Tabelle1[[#This Row],[Heizleistung (35°C)]]+Tabelle1[[#This Row],[Heizleistung (55°C)]])/2)</f>
        <v>19.5</v>
      </c>
      <c r="M5042" s="20">
        <f>IF(Tabelle1[[#This Row],[Etas 55°C]]=0,0,(Tabelle1[[#This Row],[Etas 35°C]]*0.8+Tabelle1[[#This Row],[Etas 55°C]]*0.2))*2.5</f>
        <v>3.99</v>
      </c>
      <c r="N5042" s="21">
        <f>IF(-(Tabelle1[[#This Row],[80%/20% SCOP]]-5.5)/5.5=1,"n.a.",-(Tabelle1[[#This Row],[80%/20% SCOP]]-5.5)/5.5)</f>
        <v>0.27454545454545448</v>
      </c>
    </row>
    <row r="5043" spans="1:14" ht="20.100000000000001" customHeight="1" x14ac:dyDescent="0.25">
      <c r="A5043" s="24">
        <v>16001337</v>
      </c>
      <c r="B5043" s="15" t="s">
        <v>5128</v>
      </c>
      <c r="C5043" s="15" t="s">
        <v>5133</v>
      </c>
      <c r="D5043" s="16" t="s">
        <v>2</v>
      </c>
      <c r="E5043" s="17">
        <v>13</v>
      </c>
      <c r="F5043" s="18">
        <v>1.61</v>
      </c>
      <c r="G5043" s="17">
        <v>16</v>
      </c>
      <c r="H5043" s="18">
        <v>1.46</v>
      </c>
      <c r="I5043" s="16" t="s">
        <v>355</v>
      </c>
      <c r="J5043" s="16" t="s">
        <v>4</v>
      </c>
      <c r="K5043" s="16" t="s">
        <v>4</v>
      </c>
      <c r="L5043" s="19">
        <f>IF(Tabelle1[[#This Row],[Heizleistung (55°C)]]=0,Tabelle1[[#This Row],[Heizleistung (35°C)]],(Tabelle1[[#This Row],[Heizleistung (35°C)]]+Tabelle1[[#This Row],[Heizleistung (55°C)]])/2)</f>
        <v>14.5</v>
      </c>
      <c r="M5043" s="20">
        <f>IF(Tabelle1[[#This Row],[Etas 55°C]]=0,0,(Tabelle1[[#This Row],[Etas 35°C]]*0.8+Tabelle1[[#This Row],[Etas 55°C]]*0.2))*2.5</f>
        <v>3.9500000000000006</v>
      </c>
      <c r="N5043" s="21">
        <f>IF(-(Tabelle1[[#This Row],[80%/20% SCOP]]-5.5)/5.5=1,"n.a.",-(Tabelle1[[#This Row],[80%/20% SCOP]]-5.5)/5.5)</f>
        <v>0.28181818181818169</v>
      </c>
    </row>
    <row r="5044" spans="1:14" ht="20.100000000000001" customHeight="1" x14ac:dyDescent="0.25">
      <c r="A5044" s="24">
        <v>16001308</v>
      </c>
      <c r="B5044" s="15" t="s">
        <v>5128</v>
      </c>
      <c r="C5044" s="15" t="s">
        <v>5134</v>
      </c>
      <c r="D5044" s="16" t="s">
        <v>2</v>
      </c>
      <c r="E5044" s="17">
        <v>7</v>
      </c>
      <c r="F5044" s="18">
        <v>1.6</v>
      </c>
      <c r="G5044" s="17">
        <v>8</v>
      </c>
      <c r="H5044" s="18">
        <v>1.35</v>
      </c>
      <c r="I5044" s="16" t="s">
        <v>109</v>
      </c>
      <c r="J5044" s="16" t="s">
        <v>4</v>
      </c>
      <c r="K5044" s="16" t="s">
        <v>4</v>
      </c>
      <c r="L5044" s="19">
        <f>IF(Tabelle1[[#This Row],[Heizleistung (55°C)]]=0,Tabelle1[[#This Row],[Heizleistung (35°C)]],(Tabelle1[[#This Row],[Heizleistung (35°C)]]+Tabelle1[[#This Row],[Heizleistung (55°C)]])/2)</f>
        <v>7.5</v>
      </c>
      <c r="M5044" s="20">
        <f>IF(Tabelle1[[#This Row],[Etas 55°C]]=0,0,(Tabelle1[[#This Row],[Etas 35°C]]*0.8+Tabelle1[[#This Row],[Etas 55°C]]*0.2))*2.5</f>
        <v>3.8750000000000009</v>
      </c>
      <c r="N5044" s="21">
        <f>IF(-(Tabelle1[[#This Row],[80%/20% SCOP]]-5.5)/5.5=1,"n.a.",-(Tabelle1[[#This Row],[80%/20% SCOP]]-5.5)/5.5)</f>
        <v>0.2954545454545453</v>
      </c>
    </row>
    <row r="5045" spans="1:14" ht="20.100000000000001" customHeight="1" x14ac:dyDescent="0.25">
      <c r="A5045" s="24">
        <v>16015158</v>
      </c>
      <c r="B5045" s="15" t="s">
        <v>5128</v>
      </c>
      <c r="C5045" s="15" t="s">
        <v>5135</v>
      </c>
      <c r="D5045" s="16" t="s">
        <v>2</v>
      </c>
      <c r="E5045" s="17">
        <v>27.2</v>
      </c>
      <c r="F5045" s="18">
        <v>2.2290000000000001</v>
      </c>
      <c r="G5045" s="17">
        <v>24.8</v>
      </c>
      <c r="H5045" s="18">
        <v>1.536</v>
      </c>
      <c r="I5045" s="16" t="s">
        <v>40</v>
      </c>
      <c r="J5045" s="16" t="s">
        <v>4</v>
      </c>
      <c r="K5045" s="16" t="s">
        <v>15</v>
      </c>
      <c r="L5045" s="19">
        <f>IF(Tabelle1[[#This Row],[Heizleistung (55°C)]]=0,Tabelle1[[#This Row],[Heizleistung (35°C)]],(Tabelle1[[#This Row],[Heizleistung (35°C)]]+Tabelle1[[#This Row],[Heizleistung (55°C)]])/2)</f>
        <v>26</v>
      </c>
      <c r="M5045" s="20">
        <f>IF(Tabelle1[[#This Row],[Etas 55°C]]=0,0,(Tabelle1[[#This Row],[Etas 35°C]]*0.8+Tabelle1[[#This Row],[Etas 55°C]]*0.2))*2.5</f>
        <v>5.2260000000000009</v>
      </c>
      <c r="N5045" s="21">
        <f>IF(-(Tabelle1[[#This Row],[80%/20% SCOP]]-5.5)/5.5=1,"n.a.",-(Tabelle1[[#This Row],[80%/20% SCOP]]-5.5)/5.5)</f>
        <v>4.9818181818181657E-2</v>
      </c>
    </row>
    <row r="5046" spans="1:14" ht="20.100000000000001" customHeight="1" x14ac:dyDescent="0.25">
      <c r="A5046" s="24">
        <v>16015159</v>
      </c>
      <c r="B5046" s="15" t="s">
        <v>5128</v>
      </c>
      <c r="C5046" s="15" t="s">
        <v>5136</v>
      </c>
      <c r="D5046" s="16" t="s">
        <v>2</v>
      </c>
      <c r="E5046" s="17">
        <v>36.04</v>
      </c>
      <c r="F5046" s="18">
        <v>2.214</v>
      </c>
      <c r="G5046" s="17">
        <v>32.58</v>
      </c>
      <c r="H5046" s="18">
        <v>1.506</v>
      </c>
      <c r="I5046" s="16" t="s">
        <v>40</v>
      </c>
      <c r="J5046" s="16" t="s">
        <v>4</v>
      </c>
      <c r="K5046" s="16" t="s">
        <v>15</v>
      </c>
      <c r="L5046" s="19">
        <f>IF(Tabelle1[[#This Row],[Heizleistung (55°C)]]=0,Tabelle1[[#This Row],[Heizleistung (35°C)]],(Tabelle1[[#This Row],[Heizleistung (35°C)]]+Tabelle1[[#This Row],[Heizleistung (55°C)]])/2)</f>
        <v>34.31</v>
      </c>
      <c r="M5046" s="20">
        <f>IF(Tabelle1[[#This Row],[Etas 55°C]]=0,0,(Tabelle1[[#This Row],[Etas 35°C]]*0.8+Tabelle1[[#This Row],[Etas 55°C]]*0.2))*2.5</f>
        <v>5.181</v>
      </c>
      <c r="N5046" s="21">
        <f>IF(-(Tabelle1[[#This Row],[80%/20% SCOP]]-5.5)/5.5=1,"n.a.",-(Tabelle1[[#This Row],[80%/20% SCOP]]-5.5)/5.5)</f>
        <v>5.7999999999999989E-2</v>
      </c>
    </row>
    <row r="5047" spans="1:14" ht="20.100000000000001" customHeight="1" x14ac:dyDescent="0.25">
      <c r="A5047" s="24">
        <v>16015154</v>
      </c>
      <c r="B5047" s="15" t="s">
        <v>5128</v>
      </c>
      <c r="C5047" s="15" t="s">
        <v>5137</v>
      </c>
      <c r="D5047" s="16" t="s">
        <v>2</v>
      </c>
      <c r="E5047" s="17">
        <v>6.55</v>
      </c>
      <c r="F5047" s="18">
        <v>2.2130000000000001</v>
      </c>
      <c r="G5047" s="17">
        <v>6.1</v>
      </c>
      <c r="H5047" s="18">
        <v>1.508</v>
      </c>
      <c r="I5047" s="16" t="s">
        <v>40</v>
      </c>
      <c r="J5047" s="16" t="s">
        <v>4</v>
      </c>
      <c r="K5047" s="16" t="s">
        <v>15</v>
      </c>
      <c r="L5047" s="19">
        <f>IF(Tabelle1[[#This Row],[Heizleistung (55°C)]]=0,Tabelle1[[#This Row],[Heizleistung (35°C)]],(Tabelle1[[#This Row],[Heizleistung (35°C)]]+Tabelle1[[#This Row],[Heizleistung (55°C)]])/2)</f>
        <v>6.3249999999999993</v>
      </c>
      <c r="M5047" s="20">
        <f>IF(Tabelle1[[#This Row],[Etas 55°C]]=0,0,(Tabelle1[[#This Row],[Etas 35°C]]*0.8+Tabelle1[[#This Row],[Etas 55°C]]*0.2))*2.5</f>
        <v>5.18</v>
      </c>
      <c r="N5047" s="21">
        <f>IF(-(Tabelle1[[#This Row],[80%/20% SCOP]]-5.5)/5.5=1,"n.a.",-(Tabelle1[[#This Row],[80%/20% SCOP]]-5.5)/5.5)</f>
        <v>5.818181818181823E-2</v>
      </c>
    </row>
    <row r="5048" spans="1:14" ht="20.100000000000001" customHeight="1" x14ac:dyDescent="0.25">
      <c r="A5048" s="24">
        <v>16015399</v>
      </c>
      <c r="B5048" s="15" t="s">
        <v>5128</v>
      </c>
      <c r="C5048" s="15" t="s">
        <v>5138</v>
      </c>
      <c r="D5048" s="16" t="s">
        <v>2</v>
      </c>
      <c r="E5048" s="17">
        <v>10.050000000000001</v>
      </c>
      <c r="F5048" s="18">
        <v>2.06</v>
      </c>
      <c r="G5048" s="17">
        <v>9.3800000000000008</v>
      </c>
      <c r="H5048" s="18">
        <v>1.58</v>
      </c>
      <c r="I5048" s="16" t="s">
        <v>3</v>
      </c>
      <c r="J5048" s="16" t="s">
        <v>4</v>
      </c>
      <c r="K5048" s="16" t="s">
        <v>15</v>
      </c>
      <c r="L5048" s="19">
        <f>IF(Tabelle1[[#This Row],[Heizleistung (55°C)]]=0,Tabelle1[[#This Row],[Heizleistung (35°C)]],(Tabelle1[[#This Row],[Heizleistung (35°C)]]+Tabelle1[[#This Row],[Heizleistung (55°C)]])/2)</f>
        <v>9.7149999999999999</v>
      </c>
      <c r="M5048" s="20">
        <f>IF(Tabelle1[[#This Row],[Etas 55°C]]=0,0,(Tabelle1[[#This Row],[Etas 35°C]]*0.8+Tabelle1[[#This Row],[Etas 55°C]]*0.2))*2.5</f>
        <v>4.91</v>
      </c>
      <c r="N5048" s="21">
        <f>IF(-(Tabelle1[[#This Row],[80%/20% SCOP]]-5.5)/5.5=1,"n.a.",-(Tabelle1[[#This Row],[80%/20% SCOP]]-5.5)/5.5)</f>
        <v>0.10727272727272724</v>
      </c>
    </row>
    <row r="5049" spans="1:14" ht="20.100000000000001" customHeight="1" x14ac:dyDescent="0.25">
      <c r="A5049" s="24">
        <v>16014159</v>
      </c>
      <c r="B5049" s="15" t="s">
        <v>5128</v>
      </c>
      <c r="C5049" s="15" t="s">
        <v>5139</v>
      </c>
      <c r="D5049" s="16" t="s">
        <v>2</v>
      </c>
      <c r="E5049" s="17">
        <v>24</v>
      </c>
      <c r="F5049" s="18">
        <v>2.04</v>
      </c>
      <c r="G5049" s="17">
        <v>18.399999999999999</v>
      </c>
      <c r="H5049" s="18">
        <v>1.43</v>
      </c>
      <c r="I5049" s="16" t="s">
        <v>40</v>
      </c>
      <c r="J5049" s="16" t="s">
        <v>4</v>
      </c>
      <c r="K5049" s="16" t="s">
        <v>4</v>
      </c>
      <c r="L5049" s="19">
        <f>IF(Tabelle1[[#This Row],[Heizleistung (55°C)]]=0,Tabelle1[[#This Row],[Heizleistung (35°C)]],(Tabelle1[[#This Row],[Heizleistung (35°C)]]+Tabelle1[[#This Row],[Heizleistung (55°C)]])/2)</f>
        <v>21.2</v>
      </c>
      <c r="M5049" s="20">
        <f>IF(Tabelle1[[#This Row],[Etas 55°C]]=0,0,(Tabelle1[[#This Row],[Etas 35°C]]*0.8+Tabelle1[[#This Row],[Etas 55°C]]*0.2))*2.5</f>
        <v>4.7949999999999999</v>
      </c>
      <c r="N5049" s="21">
        <f>IF(-(Tabelle1[[#This Row],[80%/20% SCOP]]-5.5)/5.5=1,"n.a.",-(Tabelle1[[#This Row],[80%/20% SCOP]]-5.5)/5.5)</f>
        <v>0.1281818181818182</v>
      </c>
    </row>
    <row r="5050" spans="1:14" ht="20.100000000000001" customHeight="1" x14ac:dyDescent="0.25">
      <c r="A5050" s="24">
        <v>16001339</v>
      </c>
      <c r="B5050" s="15" t="s">
        <v>5128</v>
      </c>
      <c r="C5050" s="15" t="s">
        <v>5140</v>
      </c>
      <c r="D5050" s="16" t="s">
        <v>2</v>
      </c>
      <c r="E5050" s="17">
        <v>30</v>
      </c>
      <c r="F5050" s="18">
        <v>1.64</v>
      </c>
      <c r="G5050" s="17">
        <v>34</v>
      </c>
      <c r="H5050" s="18">
        <v>1.39</v>
      </c>
      <c r="I5050" s="16" t="s">
        <v>109</v>
      </c>
      <c r="J5050" s="16" t="s">
        <v>4</v>
      </c>
      <c r="K5050" s="16" t="s">
        <v>4</v>
      </c>
      <c r="L5050" s="19">
        <f>IF(Tabelle1[[#This Row],[Heizleistung (55°C)]]=0,Tabelle1[[#This Row],[Heizleistung (35°C)]],(Tabelle1[[#This Row],[Heizleistung (35°C)]]+Tabelle1[[#This Row],[Heizleistung (55°C)]])/2)</f>
        <v>32</v>
      </c>
      <c r="M5050" s="20">
        <f>IF(Tabelle1[[#This Row],[Etas 55°C]]=0,0,(Tabelle1[[#This Row],[Etas 35°C]]*0.8+Tabelle1[[#This Row],[Etas 55°C]]*0.2))*2.5</f>
        <v>3.9750000000000001</v>
      </c>
      <c r="N5050" s="21">
        <f>IF(-(Tabelle1[[#This Row],[80%/20% SCOP]]-5.5)/5.5=1,"n.a.",-(Tabelle1[[#This Row],[80%/20% SCOP]]-5.5)/5.5)</f>
        <v>0.27727272727272728</v>
      </c>
    </row>
    <row r="5051" spans="1:14" ht="20.100000000000001" customHeight="1" x14ac:dyDescent="0.25">
      <c r="A5051" s="24">
        <v>16001336</v>
      </c>
      <c r="B5051" s="15" t="s">
        <v>5128</v>
      </c>
      <c r="C5051" s="15" t="s">
        <v>5141</v>
      </c>
      <c r="D5051" s="16" t="s">
        <v>2</v>
      </c>
      <c r="E5051" s="17">
        <v>120</v>
      </c>
      <c r="F5051" s="18">
        <v>1.66</v>
      </c>
      <c r="G5051" s="17">
        <v>136</v>
      </c>
      <c r="H5051" s="18">
        <v>1.39</v>
      </c>
      <c r="I5051" s="16" t="s">
        <v>109</v>
      </c>
      <c r="J5051" s="16" t="s">
        <v>4</v>
      </c>
      <c r="K5051" s="16" t="s">
        <v>4</v>
      </c>
      <c r="L5051" s="19">
        <f>IF(Tabelle1[[#This Row],[Heizleistung (55°C)]]=0,Tabelle1[[#This Row],[Heizleistung (35°C)]],(Tabelle1[[#This Row],[Heizleistung (35°C)]]+Tabelle1[[#This Row],[Heizleistung (55°C)]])/2)</f>
        <v>128</v>
      </c>
      <c r="M5051" s="20">
        <f>IF(Tabelle1[[#This Row],[Etas 55°C]]=0,0,(Tabelle1[[#This Row],[Etas 35°C]]*0.8+Tabelle1[[#This Row],[Etas 55°C]]*0.2))*2.5</f>
        <v>4.0150000000000006</v>
      </c>
      <c r="N5051" s="21">
        <f>IF(-(Tabelle1[[#This Row],[80%/20% SCOP]]-5.5)/5.5=1,"n.a.",-(Tabelle1[[#This Row],[80%/20% SCOP]]-5.5)/5.5)</f>
        <v>0.26999999999999991</v>
      </c>
    </row>
    <row r="5052" spans="1:14" ht="20.100000000000001" customHeight="1" x14ac:dyDescent="0.25">
      <c r="A5052" s="24">
        <v>16001357</v>
      </c>
      <c r="B5052" s="15" t="s">
        <v>5128</v>
      </c>
      <c r="C5052" s="15" t="s">
        <v>5142</v>
      </c>
      <c r="D5052" s="16" t="s">
        <v>2</v>
      </c>
      <c r="E5052" s="17">
        <v>6.44</v>
      </c>
      <c r="F5052" s="18">
        <v>1.865</v>
      </c>
      <c r="G5052" s="17">
        <v>5.87</v>
      </c>
      <c r="H5052" s="18">
        <v>1.3140000000000001</v>
      </c>
      <c r="I5052" s="16" t="s">
        <v>40</v>
      </c>
      <c r="J5052" s="16" t="s">
        <v>4</v>
      </c>
      <c r="K5052" s="16" t="s">
        <v>4</v>
      </c>
      <c r="L5052" s="19">
        <f>IF(Tabelle1[[#This Row],[Heizleistung (55°C)]]=0,Tabelle1[[#This Row],[Heizleistung (35°C)]],(Tabelle1[[#This Row],[Heizleistung (35°C)]]+Tabelle1[[#This Row],[Heizleistung (55°C)]])/2)</f>
        <v>6.1550000000000002</v>
      </c>
      <c r="M5052" s="20">
        <f>IF(Tabelle1[[#This Row],[Etas 55°C]]=0,0,(Tabelle1[[#This Row],[Etas 35°C]]*0.8+Tabelle1[[#This Row],[Etas 55°C]]*0.2))*2.5</f>
        <v>4.3869999999999996</v>
      </c>
      <c r="N5052" s="21">
        <f>IF(-(Tabelle1[[#This Row],[80%/20% SCOP]]-5.5)/5.5=1,"n.a.",-(Tabelle1[[#This Row],[80%/20% SCOP]]-5.5)/5.5)</f>
        <v>0.20236363636363644</v>
      </c>
    </row>
    <row r="5053" spans="1:14" ht="20.100000000000001" customHeight="1" x14ac:dyDescent="0.25">
      <c r="A5053" s="24">
        <v>16017394</v>
      </c>
      <c r="B5053" s="15" t="s">
        <v>5128</v>
      </c>
      <c r="C5053" s="15" t="s">
        <v>5143</v>
      </c>
      <c r="D5053" s="16" t="s">
        <v>2</v>
      </c>
      <c r="E5053" s="17">
        <v>118.5</v>
      </c>
      <c r="F5053" s="18">
        <v>1.51</v>
      </c>
      <c r="G5053" s="17">
        <v>106.05</v>
      </c>
      <c r="H5053" s="18">
        <v>1.26</v>
      </c>
      <c r="I5053" s="16" t="s">
        <v>3</v>
      </c>
      <c r="J5053" s="16" t="s">
        <v>4</v>
      </c>
      <c r="K5053" s="16" t="s">
        <v>15</v>
      </c>
      <c r="L5053" s="19">
        <f>IF(Tabelle1[[#This Row],[Heizleistung (55°C)]]=0,Tabelle1[[#This Row],[Heizleistung (35°C)]],(Tabelle1[[#This Row],[Heizleistung (35°C)]]+Tabelle1[[#This Row],[Heizleistung (55°C)]])/2)</f>
        <v>112.27500000000001</v>
      </c>
      <c r="M5053" s="20">
        <f>IF(Tabelle1[[#This Row],[Etas 55°C]]=0,0,(Tabelle1[[#This Row],[Etas 35°C]]*0.8+Tabelle1[[#This Row],[Etas 55°C]]*0.2))*2.5</f>
        <v>3.6500000000000004</v>
      </c>
      <c r="N5053" s="21">
        <f>IF(-(Tabelle1[[#This Row],[80%/20% SCOP]]-5.5)/5.5=1,"n.a.",-(Tabelle1[[#This Row],[80%/20% SCOP]]-5.5)/5.5)</f>
        <v>0.33636363636363631</v>
      </c>
    </row>
    <row r="5054" spans="1:14" ht="20.100000000000001" customHeight="1" x14ac:dyDescent="0.25">
      <c r="A5054" s="24">
        <v>16001324</v>
      </c>
      <c r="B5054" s="15" t="s">
        <v>5128</v>
      </c>
      <c r="C5054" s="15" t="s">
        <v>5144</v>
      </c>
      <c r="D5054" s="16" t="s">
        <v>2</v>
      </c>
      <c r="E5054" s="17">
        <v>20.6</v>
      </c>
      <c r="F5054" s="18">
        <v>2.0670000000000002</v>
      </c>
      <c r="G5054" s="17">
        <v>17.399999999999999</v>
      </c>
      <c r="H5054" s="18">
        <v>1.369</v>
      </c>
      <c r="I5054" s="16" t="s">
        <v>40</v>
      </c>
      <c r="J5054" s="16" t="s">
        <v>4</v>
      </c>
      <c r="K5054" s="16" t="s">
        <v>4</v>
      </c>
      <c r="L5054" s="19">
        <f>IF(Tabelle1[[#This Row],[Heizleistung (55°C)]]=0,Tabelle1[[#This Row],[Heizleistung (35°C)]],(Tabelle1[[#This Row],[Heizleistung (35°C)]]+Tabelle1[[#This Row],[Heizleistung (55°C)]])/2)</f>
        <v>19</v>
      </c>
      <c r="M5054" s="20">
        <f>IF(Tabelle1[[#This Row],[Etas 55°C]]=0,0,(Tabelle1[[#This Row],[Etas 35°C]]*0.8+Tabelle1[[#This Row],[Etas 55°C]]*0.2))*2.5</f>
        <v>4.8185000000000002</v>
      </c>
      <c r="N5054" s="21">
        <f>IF(-(Tabelle1[[#This Row],[80%/20% SCOP]]-5.5)/5.5=1,"n.a.",-(Tabelle1[[#This Row],[80%/20% SCOP]]-5.5)/5.5)</f>
        <v>0.12390909090909087</v>
      </c>
    </row>
    <row r="5055" spans="1:14" ht="20.100000000000001" customHeight="1" x14ac:dyDescent="0.25">
      <c r="A5055" s="24">
        <v>16015398</v>
      </c>
      <c r="B5055" s="15" t="s">
        <v>5128</v>
      </c>
      <c r="C5055" s="15" t="s">
        <v>5145</v>
      </c>
      <c r="D5055" s="16" t="s">
        <v>2</v>
      </c>
      <c r="E5055" s="17">
        <v>8.1</v>
      </c>
      <c r="F5055" s="18">
        <v>2.08</v>
      </c>
      <c r="G5055" s="17">
        <v>7.2</v>
      </c>
      <c r="H5055" s="18">
        <v>1.6</v>
      </c>
      <c r="I5055" s="16" t="s">
        <v>3</v>
      </c>
      <c r="J5055" s="16" t="s">
        <v>4</v>
      </c>
      <c r="K5055" s="16" t="s">
        <v>15</v>
      </c>
      <c r="L5055" s="19">
        <f>IF(Tabelle1[[#This Row],[Heizleistung (55°C)]]=0,Tabelle1[[#This Row],[Heizleistung (35°C)]],(Tabelle1[[#This Row],[Heizleistung (35°C)]]+Tabelle1[[#This Row],[Heizleistung (55°C)]])/2)</f>
        <v>7.65</v>
      </c>
      <c r="M5055" s="20">
        <f>IF(Tabelle1[[#This Row],[Etas 55°C]]=0,0,(Tabelle1[[#This Row],[Etas 35°C]]*0.8+Tabelle1[[#This Row],[Etas 55°C]]*0.2))*2.5</f>
        <v>4.9600000000000009</v>
      </c>
      <c r="N5055" s="21">
        <f>IF(-(Tabelle1[[#This Row],[80%/20% SCOP]]-5.5)/5.5=1,"n.a.",-(Tabelle1[[#This Row],[80%/20% SCOP]]-5.5)/5.5)</f>
        <v>9.8181818181818023E-2</v>
      </c>
    </row>
    <row r="5056" spans="1:14" ht="20.100000000000001" customHeight="1" x14ac:dyDescent="0.25">
      <c r="A5056" s="24">
        <v>16001362</v>
      </c>
      <c r="B5056" s="15" t="s">
        <v>5128</v>
      </c>
      <c r="C5056" s="15" t="s">
        <v>5146</v>
      </c>
      <c r="D5056" s="16" t="s">
        <v>2</v>
      </c>
      <c r="E5056" s="17">
        <v>10.3</v>
      </c>
      <c r="F5056" s="18">
        <v>2.0670000000000002</v>
      </c>
      <c r="G5056" s="17">
        <v>8.6999999999999993</v>
      </c>
      <c r="H5056" s="18">
        <v>1.369</v>
      </c>
      <c r="I5056" s="16" t="s">
        <v>40</v>
      </c>
      <c r="J5056" s="16" t="s">
        <v>4</v>
      </c>
      <c r="K5056" s="16" t="s">
        <v>4</v>
      </c>
      <c r="L5056" s="19">
        <f>IF(Tabelle1[[#This Row],[Heizleistung (55°C)]]=0,Tabelle1[[#This Row],[Heizleistung (35°C)]],(Tabelle1[[#This Row],[Heizleistung (35°C)]]+Tabelle1[[#This Row],[Heizleistung (55°C)]])/2)</f>
        <v>9.5</v>
      </c>
      <c r="M5056" s="20">
        <f>IF(Tabelle1[[#This Row],[Etas 55°C]]=0,0,(Tabelle1[[#This Row],[Etas 35°C]]*0.8+Tabelle1[[#This Row],[Etas 55°C]]*0.2))*2.5</f>
        <v>4.8185000000000002</v>
      </c>
      <c r="N5056" s="21">
        <f>IF(-(Tabelle1[[#This Row],[80%/20% SCOP]]-5.5)/5.5=1,"n.a.",-(Tabelle1[[#This Row],[80%/20% SCOP]]-5.5)/5.5)</f>
        <v>0.12390909090909087</v>
      </c>
    </row>
    <row r="5057" spans="1:14" ht="20.100000000000001" customHeight="1" x14ac:dyDescent="0.25">
      <c r="A5057" s="24">
        <v>16010348</v>
      </c>
      <c r="B5057" s="15" t="s">
        <v>5128</v>
      </c>
      <c r="C5057" s="15" t="s">
        <v>5147</v>
      </c>
      <c r="D5057" s="16" t="s">
        <v>2</v>
      </c>
      <c r="E5057" s="17">
        <v>18</v>
      </c>
      <c r="F5057" s="18">
        <v>1.86</v>
      </c>
      <c r="G5057" s="17">
        <v>13.6</v>
      </c>
      <c r="H5057" s="18">
        <v>1.33</v>
      </c>
      <c r="I5057" s="16" t="s">
        <v>40</v>
      </c>
      <c r="J5057" s="16" t="s">
        <v>4</v>
      </c>
      <c r="K5057" s="16" t="s">
        <v>4</v>
      </c>
      <c r="L5057" s="19">
        <f>IF(Tabelle1[[#This Row],[Heizleistung (55°C)]]=0,Tabelle1[[#This Row],[Heizleistung (35°C)]],(Tabelle1[[#This Row],[Heizleistung (35°C)]]+Tabelle1[[#This Row],[Heizleistung (55°C)]])/2)</f>
        <v>15.8</v>
      </c>
      <c r="M5057" s="20">
        <f>IF(Tabelle1[[#This Row],[Etas 55°C]]=0,0,(Tabelle1[[#This Row],[Etas 35°C]]*0.8+Tabelle1[[#This Row],[Etas 55°C]]*0.2))*2.5</f>
        <v>4.3850000000000007</v>
      </c>
      <c r="N5057" s="21">
        <f>IF(-(Tabelle1[[#This Row],[80%/20% SCOP]]-5.5)/5.5=1,"n.a.",-(Tabelle1[[#This Row],[80%/20% SCOP]]-5.5)/5.5)</f>
        <v>0.20272727272727262</v>
      </c>
    </row>
    <row r="5058" spans="1:14" ht="20.100000000000001" customHeight="1" x14ac:dyDescent="0.25">
      <c r="A5058" s="24">
        <v>16001327</v>
      </c>
      <c r="B5058" s="15" t="s">
        <v>5128</v>
      </c>
      <c r="C5058" s="15" t="s">
        <v>5148</v>
      </c>
      <c r="D5058" s="16" t="s">
        <v>2</v>
      </c>
      <c r="E5058" s="17">
        <v>27</v>
      </c>
      <c r="F5058" s="18">
        <v>2.105</v>
      </c>
      <c r="G5058" s="17">
        <v>22.6</v>
      </c>
      <c r="H5058" s="18">
        <v>1.3</v>
      </c>
      <c r="I5058" s="16" t="s">
        <v>40</v>
      </c>
      <c r="J5058" s="16" t="s">
        <v>4</v>
      </c>
      <c r="K5058" s="16" t="s">
        <v>4</v>
      </c>
      <c r="L5058" s="19">
        <f>IF(Tabelle1[[#This Row],[Heizleistung (55°C)]]=0,Tabelle1[[#This Row],[Heizleistung (35°C)]],(Tabelle1[[#This Row],[Heizleistung (35°C)]]+Tabelle1[[#This Row],[Heizleistung (55°C)]])/2)</f>
        <v>24.8</v>
      </c>
      <c r="M5058" s="20">
        <f>IF(Tabelle1[[#This Row],[Etas 55°C]]=0,0,(Tabelle1[[#This Row],[Etas 35°C]]*0.8+Tabelle1[[#This Row],[Etas 55°C]]*0.2))*2.5</f>
        <v>4.8600000000000003</v>
      </c>
      <c r="N5058" s="21">
        <f>IF(-(Tabelle1[[#This Row],[80%/20% SCOP]]-5.5)/5.5=1,"n.a.",-(Tabelle1[[#This Row],[80%/20% SCOP]]-5.5)/5.5)</f>
        <v>0.11636363636363631</v>
      </c>
    </row>
    <row r="5059" spans="1:14" ht="20.100000000000001" customHeight="1" x14ac:dyDescent="0.25">
      <c r="A5059" s="24">
        <v>16001331</v>
      </c>
      <c r="B5059" s="15" t="s">
        <v>5128</v>
      </c>
      <c r="C5059" s="15" t="s">
        <v>5149</v>
      </c>
      <c r="D5059" s="16" t="s">
        <v>2</v>
      </c>
      <c r="E5059" s="17">
        <v>9</v>
      </c>
      <c r="F5059" s="18">
        <v>1.64</v>
      </c>
      <c r="G5059" s="17">
        <v>10</v>
      </c>
      <c r="H5059" s="18">
        <v>1.42</v>
      </c>
      <c r="I5059" s="16" t="s">
        <v>355</v>
      </c>
      <c r="J5059" s="16" t="s">
        <v>4</v>
      </c>
      <c r="K5059" s="16" t="s">
        <v>4</v>
      </c>
      <c r="L5059" s="19">
        <f>IF(Tabelle1[[#This Row],[Heizleistung (55°C)]]=0,Tabelle1[[#This Row],[Heizleistung (35°C)]],(Tabelle1[[#This Row],[Heizleistung (35°C)]]+Tabelle1[[#This Row],[Heizleistung (55°C)]])/2)</f>
        <v>9.5</v>
      </c>
      <c r="M5059" s="20">
        <f>IF(Tabelle1[[#This Row],[Etas 55°C]]=0,0,(Tabelle1[[#This Row],[Etas 35°C]]*0.8+Tabelle1[[#This Row],[Etas 55°C]]*0.2))*2.5</f>
        <v>3.99</v>
      </c>
      <c r="N5059" s="21">
        <f>IF(-(Tabelle1[[#This Row],[80%/20% SCOP]]-5.5)/5.5=1,"n.a.",-(Tabelle1[[#This Row],[80%/20% SCOP]]-5.5)/5.5)</f>
        <v>0.27454545454545448</v>
      </c>
    </row>
    <row r="5060" spans="1:14" ht="20.100000000000001" customHeight="1" x14ac:dyDescent="0.25">
      <c r="A5060" s="24">
        <v>16001358</v>
      </c>
      <c r="B5060" s="15" t="s">
        <v>5128</v>
      </c>
      <c r="C5060" s="15" t="s">
        <v>5150</v>
      </c>
      <c r="D5060" s="16" t="s">
        <v>2</v>
      </c>
      <c r="E5060" s="17">
        <v>7.1</v>
      </c>
      <c r="F5060" s="18">
        <v>1.86</v>
      </c>
      <c r="G5060" s="17">
        <v>6.6</v>
      </c>
      <c r="H5060" s="18">
        <v>1.34</v>
      </c>
      <c r="I5060" s="16" t="s">
        <v>40</v>
      </c>
      <c r="J5060" s="16" t="s">
        <v>4</v>
      </c>
      <c r="K5060" s="16" t="s">
        <v>4</v>
      </c>
      <c r="L5060" s="19">
        <f>IF(Tabelle1[[#This Row],[Heizleistung (55°C)]]=0,Tabelle1[[#This Row],[Heizleistung (35°C)]],(Tabelle1[[#This Row],[Heizleistung (35°C)]]+Tabelle1[[#This Row],[Heizleistung (55°C)]])/2)</f>
        <v>6.85</v>
      </c>
      <c r="M5060" s="20">
        <f>IF(Tabelle1[[#This Row],[Etas 55°C]]=0,0,(Tabelle1[[#This Row],[Etas 35°C]]*0.8+Tabelle1[[#This Row],[Etas 55°C]]*0.2))*2.5</f>
        <v>4.3900000000000006</v>
      </c>
      <c r="N5060" s="21">
        <f>IF(-(Tabelle1[[#This Row],[80%/20% SCOP]]-5.5)/5.5=1,"n.a.",-(Tabelle1[[#This Row],[80%/20% SCOP]]-5.5)/5.5)</f>
        <v>0.2018181818181817</v>
      </c>
    </row>
    <row r="5061" spans="1:14" ht="20.100000000000001" customHeight="1" x14ac:dyDescent="0.25">
      <c r="A5061" s="24">
        <v>16014160</v>
      </c>
      <c r="B5061" s="15" t="s">
        <v>5128</v>
      </c>
      <c r="C5061" s="15" t="s">
        <v>5151</v>
      </c>
      <c r="D5061" s="16" t="s">
        <v>2</v>
      </c>
      <c r="E5061" s="17">
        <v>36</v>
      </c>
      <c r="F5061" s="18">
        <v>1.86</v>
      </c>
      <c r="G5061" s="17">
        <v>27.2</v>
      </c>
      <c r="H5061" s="18">
        <v>1.33</v>
      </c>
      <c r="I5061" s="16" t="s">
        <v>40</v>
      </c>
      <c r="J5061" s="16" t="s">
        <v>4</v>
      </c>
      <c r="K5061" s="16" t="s">
        <v>4</v>
      </c>
      <c r="L5061" s="19">
        <f>IF(Tabelle1[[#This Row],[Heizleistung (55°C)]]=0,Tabelle1[[#This Row],[Heizleistung (35°C)]],(Tabelle1[[#This Row],[Heizleistung (35°C)]]+Tabelle1[[#This Row],[Heizleistung (55°C)]])/2)</f>
        <v>31.6</v>
      </c>
      <c r="M5061" s="20">
        <f>IF(Tabelle1[[#This Row],[Etas 55°C]]=0,0,(Tabelle1[[#This Row],[Etas 35°C]]*0.8+Tabelle1[[#This Row],[Etas 55°C]]*0.2))*2.5</f>
        <v>4.3850000000000007</v>
      </c>
      <c r="N5061" s="21">
        <f>IF(-(Tabelle1[[#This Row],[80%/20% SCOP]]-5.5)/5.5=1,"n.a.",-(Tabelle1[[#This Row],[80%/20% SCOP]]-5.5)/5.5)</f>
        <v>0.20272727272727262</v>
      </c>
    </row>
    <row r="5062" spans="1:14" ht="20.100000000000001" customHeight="1" x14ac:dyDescent="0.25">
      <c r="A5062" s="24">
        <v>16010186</v>
      </c>
      <c r="B5062" s="15" t="s">
        <v>5128</v>
      </c>
      <c r="C5062" s="15" t="s">
        <v>5152</v>
      </c>
      <c r="D5062" s="16" t="s">
        <v>2</v>
      </c>
      <c r="E5062" s="17">
        <v>13.96</v>
      </c>
      <c r="F5062" s="18">
        <v>2.04</v>
      </c>
      <c r="G5062" s="17">
        <v>12.9</v>
      </c>
      <c r="H5062" s="18">
        <v>1.43</v>
      </c>
      <c r="I5062" s="16" t="s">
        <v>40</v>
      </c>
      <c r="J5062" s="16" t="s">
        <v>4</v>
      </c>
      <c r="K5062" s="16" t="s">
        <v>4</v>
      </c>
      <c r="L5062" s="19">
        <f>IF(Tabelle1[[#This Row],[Heizleistung (55°C)]]=0,Tabelle1[[#This Row],[Heizleistung (35°C)]],(Tabelle1[[#This Row],[Heizleistung (35°C)]]+Tabelle1[[#This Row],[Heizleistung (55°C)]])/2)</f>
        <v>13.43</v>
      </c>
      <c r="M5062" s="20">
        <f>IF(Tabelle1[[#This Row],[Etas 55°C]]=0,0,(Tabelle1[[#This Row],[Etas 35°C]]*0.8+Tabelle1[[#This Row],[Etas 55°C]]*0.2))*2.5</f>
        <v>4.7949999999999999</v>
      </c>
      <c r="N5062" s="21">
        <f>IF(-(Tabelle1[[#This Row],[80%/20% SCOP]]-5.5)/5.5=1,"n.a.",-(Tabelle1[[#This Row],[80%/20% SCOP]]-5.5)/5.5)</f>
        <v>0.1281818181818182</v>
      </c>
    </row>
    <row r="5063" spans="1:14" ht="20.100000000000001" customHeight="1" x14ac:dyDescent="0.25">
      <c r="A5063" s="24">
        <v>16001346</v>
      </c>
      <c r="B5063" s="15" t="s">
        <v>5128</v>
      </c>
      <c r="C5063" s="15" t="s">
        <v>5153</v>
      </c>
      <c r="D5063" s="16" t="s">
        <v>2</v>
      </c>
      <c r="E5063" s="17">
        <v>6.4</v>
      </c>
      <c r="F5063" s="18">
        <v>2.0049999999999999</v>
      </c>
      <c r="G5063" s="17">
        <v>5.92</v>
      </c>
      <c r="H5063" s="18">
        <v>1.353</v>
      </c>
      <c r="I5063" s="16" t="s">
        <v>40</v>
      </c>
      <c r="J5063" s="16" t="s">
        <v>4</v>
      </c>
      <c r="K5063" s="16" t="s">
        <v>4</v>
      </c>
      <c r="L5063" s="19">
        <f>IF(Tabelle1[[#This Row],[Heizleistung (55°C)]]=0,Tabelle1[[#This Row],[Heizleistung (35°C)]],(Tabelle1[[#This Row],[Heizleistung (35°C)]]+Tabelle1[[#This Row],[Heizleistung (55°C)]])/2)</f>
        <v>6.16</v>
      </c>
      <c r="M5063" s="20">
        <f>IF(Tabelle1[[#This Row],[Etas 55°C]]=0,0,(Tabelle1[[#This Row],[Etas 35°C]]*0.8+Tabelle1[[#This Row],[Etas 55°C]]*0.2))*2.5</f>
        <v>4.6865000000000006</v>
      </c>
      <c r="N5063" s="21">
        <f>IF(-(Tabelle1[[#This Row],[80%/20% SCOP]]-5.5)/5.5=1,"n.a.",-(Tabelle1[[#This Row],[80%/20% SCOP]]-5.5)/5.5)</f>
        <v>0.1479090909090908</v>
      </c>
    </row>
    <row r="5064" spans="1:14" ht="20.100000000000001" customHeight="1" x14ac:dyDescent="0.25">
      <c r="A5064" s="24">
        <v>16001306</v>
      </c>
      <c r="B5064" s="15" t="s">
        <v>5128</v>
      </c>
      <c r="C5064" s="15" t="s">
        <v>5154</v>
      </c>
      <c r="D5064" s="16" t="s">
        <v>2</v>
      </c>
      <c r="E5064" s="17">
        <v>10</v>
      </c>
      <c r="F5064" s="18">
        <v>1.65</v>
      </c>
      <c r="G5064" s="17">
        <v>11</v>
      </c>
      <c r="H5064" s="18">
        <v>1.35</v>
      </c>
      <c r="I5064" s="16" t="s">
        <v>109</v>
      </c>
      <c r="J5064" s="16" t="s">
        <v>4</v>
      </c>
      <c r="K5064" s="16" t="s">
        <v>4</v>
      </c>
      <c r="L5064" s="19">
        <f>IF(Tabelle1[[#This Row],[Heizleistung (55°C)]]=0,Tabelle1[[#This Row],[Heizleistung (35°C)]],(Tabelle1[[#This Row],[Heizleistung (35°C)]]+Tabelle1[[#This Row],[Heizleistung (55°C)]])/2)</f>
        <v>10.5</v>
      </c>
      <c r="M5064" s="20">
        <f>IF(Tabelle1[[#This Row],[Etas 55°C]]=0,0,(Tabelle1[[#This Row],[Etas 35°C]]*0.8+Tabelle1[[#This Row],[Etas 55°C]]*0.2))*2.5</f>
        <v>3.9750000000000001</v>
      </c>
      <c r="N5064" s="21">
        <f>IF(-(Tabelle1[[#This Row],[80%/20% SCOP]]-5.5)/5.5=1,"n.a.",-(Tabelle1[[#This Row],[80%/20% SCOP]]-5.5)/5.5)</f>
        <v>0.27727272727272728</v>
      </c>
    </row>
    <row r="5065" spans="1:14" ht="20.100000000000001" customHeight="1" x14ac:dyDescent="0.25">
      <c r="A5065" s="24">
        <v>16001348</v>
      </c>
      <c r="B5065" s="15" t="s">
        <v>5128</v>
      </c>
      <c r="C5065" s="15" t="s">
        <v>5155</v>
      </c>
      <c r="D5065" s="16" t="s">
        <v>2</v>
      </c>
      <c r="E5065" s="17">
        <v>10.3</v>
      </c>
      <c r="F5065" s="18">
        <v>2.0670000000000002</v>
      </c>
      <c r="G5065" s="17">
        <v>8.6999999999999993</v>
      </c>
      <c r="H5065" s="18">
        <v>1.369</v>
      </c>
      <c r="I5065" s="16" t="s">
        <v>40</v>
      </c>
      <c r="J5065" s="16" t="s">
        <v>4</v>
      </c>
      <c r="K5065" s="16" t="s">
        <v>4</v>
      </c>
      <c r="L5065" s="19">
        <f>IF(Tabelle1[[#This Row],[Heizleistung (55°C)]]=0,Tabelle1[[#This Row],[Heizleistung (35°C)]],(Tabelle1[[#This Row],[Heizleistung (35°C)]]+Tabelle1[[#This Row],[Heizleistung (55°C)]])/2)</f>
        <v>9.5</v>
      </c>
      <c r="M5065" s="20">
        <f>IF(Tabelle1[[#This Row],[Etas 55°C]]=0,0,(Tabelle1[[#This Row],[Etas 35°C]]*0.8+Tabelle1[[#This Row],[Etas 55°C]]*0.2))*2.5</f>
        <v>4.8185000000000002</v>
      </c>
      <c r="N5065" s="21">
        <f>IF(-(Tabelle1[[#This Row],[80%/20% SCOP]]-5.5)/5.5=1,"n.a.",-(Tabelle1[[#This Row],[80%/20% SCOP]]-5.5)/5.5)</f>
        <v>0.12390909090909087</v>
      </c>
    </row>
    <row r="5066" spans="1:14" ht="20.100000000000001" customHeight="1" x14ac:dyDescent="0.25">
      <c r="A5066" s="24">
        <v>16001350</v>
      </c>
      <c r="B5066" s="15" t="s">
        <v>5128</v>
      </c>
      <c r="C5066" s="15" t="s">
        <v>5156</v>
      </c>
      <c r="D5066" s="16" t="s">
        <v>2</v>
      </c>
      <c r="E5066" s="17">
        <v>30</v>
      </c>
      <c r="F5066" s="18">
        <v>1.68</v>
      </c>
      <c r="G5066" s="17">
        <v>36</v>
      </c>
      <c r="H5066" s="18">
        <v>1.26</v>
      </c>
      <c r="I5066" s="16" t="s">
        <v>109</v>
      </c>
      <c r="J5066" s="16" t="s">
        <v>4</v>
      </c>
      <c r="K5066" s="16" t="s">
        <v>4</v>
      </c>
      <c r="L5066" s="19">
        <f>IF(Tabelle1[[#This Row],[Heizleistung (55°C)]]=0,Tabelle1[[#This Row],[Heizleistung (35°C)]],(Tabelle1[[#This Row],[Heizleistung (35°C)]]+Tabelle1[[#This Row],[Heizleistung (55°C)]])/2)</f>
        <v>33</v>
      </c>
      <c r="M5066" s="20">
        <f>IF(Tabelle1[[#This Row],[Etas 55°C]]=0,0,(Tabelle1[[#This Row],[Etas 35°C]]*0.8+Tabelle1[[#This Row],[Etas 55°C]]*0.2))*2.5</f>
        <v>3.99</v>
      </c>
      <c r="N5066" s="21">
        <f>IF(-(Tabelle1[[#This Row],[80%/20% SCOP]]-5.5)/5.5=1,"n.a.",-(Tabelle1[[#This Row],[80%/20% SCOP]]-5.5)/5.5)</f>
        <v>0.27454545454545448</v>
      </c>
    </row>
    <row r="5067" spans="1:14" ht="20.100000000000001" customHeight="1" x14ac:dyDescent="0.25">
      <c r="A5067" s="24">
        <v>16001310</v>
      </c>
      <c r="B5067" s="15" t="s">
        <v>5128</v>
      </c>
      <c r="C5067" s="15" t="s">
        <v>5157</v>
      </c>
      <c r="D5067" s="16" t="s">
        <v>2</v>
      </c>
      <c r="E5067" s="17">
        <v>9.89</v>
      </c>
      <c r="F5067" s="18">
        <v>1.67</v>
      </c>
      <c r="G5067" s="17">
        <v>9.02</v>
      </c>
      <c r="H5067" s="18">
        <v>1.32</v>
      </c>
      <c r="I5067" s="16" t="s">
        <v>109</v>
      </c>
      <c r="J5067" s="16" t="s">
        <v>4</v>
      </c>
      <c r="K5067" s="16" t="s">
        <v>4</v>
      </c>
      <c r="L5067" s="19">
        <f>IF(Tabelle1[[#This Row],[Heizleistung (55°C)]]=0,Tabelle1[[#This Row],[Heizleistung (35°C)]],(Tabelle1[[#This Row],[Heizleistung (35°C)]]+Tabelle1[[#This Row],[Heizleistung (55°C)]])/2)</f>
        <v>9.4550000000000001</v>
      </c>
      <c r="M5067" s="20">
        <f>IF(Tabelle1[[#This Row],[Etas 55°C]]=0,0,(Tabelle1[[#This Row],[Etas 35°C]]*0.8+Tabelle1[[#This Row],[Etas 55°C]]*0.2))*2.5</f>
        <v>4</v>
      </c>
      <c r="N5067" s="21">
        <f>IF(-(Tabelle1[[#This Row],[80%/20% SCOP]]-5.5)/5.5=1,"n.a.",-(Tabelle1[[#This Row],[80%/20% SCOP]]-5.5)/5.5)</f>
        <v>0.27272727272727271</v>
      </c>
    </row>
    <row r="5068" spans="1:14" ht="20.100000000000001" customHeight="1" x14ac:dyDescent="0.25">
      <c r="A5068" s="24">
        <v>16015156</v>
      </c>
      <c r="B5068" s="15" t="s">
        <v>5128</v>
      </c>
      <c r="C5068" s="15" t="s">
        <v>5158</v>
      </c>
      <c r="D5068" s="16" t="s">
        <v>2</v>
      </c>
      <c r="E5068" s="17">
        <v>13.6</v>
      </c>
      <c r="F5068" s="18">
        <v>2.2290000000000001</v>
      </c>
      <c r="G5068" s="17">
        <v>12.4</v>
      </c>
      <c r="H5068" s="18">
        <v>1.536</v>
      </c>
      <c r="I5068" s="16" t="s">
        <v>40</v>
      </c>
      <c r="J5068" s="16" t="s">
        <v>4</v>
      </c>
      <c r="K5068" s="16" t="s">
        <v>15</v>
      </c>
      <c r="L5068" s="19">
        <f>IF(Tabelle1[[#This Row],[Heizleistung (55°C)]]=0,Tabelle1[[#This Row],[Heizleistung (35°C)]],(Tabelle1[[#This Row],[Heizleistung (35°C)]]+Tabelle1[[#This Row],[Heizleistung (55°C)]])/2)</f>
        <v>13</v>
      </c>
      <c r="M5068" s="20">
        <f>IF(Tabelle1[[#This Row],[Etas 55°C]]=0,0,(Tabelle1[[#This Row],[Etas 35°C]]*0.8+Tabelle1[[#This Row],[Etas 55°C]]*0.2))*2.5</f>
        <v>5.2260000000000009</v>
      </c>
      <c r="N5068" s="21">
        <f>IF(-(Tabelle1[[#This Row],[80%/20% SCOP]]-5.5)/5.5=1,"n.a.",-(Tabelle1[[#This Row],[80%/20% SCOP]]-5.5)/5.5)</f>
        <v>4.9818181818181657E-2</v>
      </c>
    </row>
    <row r="5069" spans="1:14" ht="20.100000000000001" customHeight="1" x14ac:dyDescent="0.25">
      <c r="A5069" s="24">
        <v>16015155</v>
      </c>
      <c r="B5069" s="15" t="s">
        <v>5128</v>
      </c>
      <c r="C5069" s="15" t="s">
        <v>5159</v>
      </c>
      <c r="D5069" s="16" t="s">
        <v>2</v>
      </c>
      <c r="E5069" s="17">
        <v>9.4</v>
      </c>
      <c r="F5069" s="18">
        <v>2.1989999999999998</v>
      </c>
      <c r="G5069" s="17">
        <v>9</v>
      </c>
      <c r="H5069" s="18">
        <v>1.5009999999999999</v>
      </c>
      <c r="I5069" s="16" t="s">
        <v>40</v>
      </c>
      <c r="J5069" s="16" t="s">
        <v>4</v>
      </c>
      <c r="K5069" s="16" t="s">
        <v>15</v>
      </c>
      <c r="L5069" s="19">
        <f>IF(Tabelle1[[#This Row],[Heizleistung (55°C)]]=0,Tabelle1[[#This Row],[Heizleistung (35°C)]],(Tabelle1[[#This Row],[Heizleistung (35°C)]]+Tabelle1[[#This Row],[Heizleistung (55°C)]])/2)</f>
        <v>9.1999999999999993</v>
      </c>
      <c r="M5069" s="20">
        <f>IF(Tabelle1[[#This Row],[Etas 55°C]]=0,0,(Tabelle1[[#This Row],[Etas 35°C]]*0.8+Tabelle1[[#This Row],[Etas 55°C]]*0.2))*2.5</f>
        <v>5.1485000000000003</v>
      </c>
      <c r="N5069" s="21">
        <f>IF(-(Tabelle1[[#This Row],[80%/20% SCOP]]-5.5)/5.5=1,"n.a.",-(Tabelle1[[#This Row],[80%/20% SCOP]]-5.5)/5.5)</f>
        <v>6.390909090909086E-2</v>
      </c>
    </row>
    <row r="5070" spans="1:14" ht="20.100000000000001" customHeight="1" x14ac:dyDescent="0.25">
      <c r="A5070" s="24">
        <v>16001359</v>
      </c>
      <c r="B5070" s="15" t="s">
        <v>5128</v>
      </c>
      <c r="C5070" s="15" t="s">
        <v>5160</v>
      </c>
      <c r="D5070" s="16" t="s">
        <v>2</v>
      </c>
      <c r="E5070" s="17">
        <v>9.8000000000000007</v>
      </c>
      <c r="F5070" s="18">
        <v>1.87</v>
      </c>
      <c r="G5070" s="17">
        <v>7.8</v>
      </c>
      <c r="H5070" s="18">
        <v>1.32</v>
      </c>
      <c r="I5070" s="16" t="s">
        <v>40</v>
      </c>
      <c r="J5070" s="16" t="s">
        <v>4</v>
      </c>
      <c r="K5070" s="16" t="s">
        <v>4</v>
      </c>
      <c r="L5070" s="19">
        <f>IF(Tabelle1[[#This Row],[Heizleistung (55°C)]]=0,Tabelle1[[#This Row],[Heizleistung (35°C)]],(Tabelle1[[#This Row],[Heizleistung (35°C)]]+Tabelle1[[#This Row],[Heizleistung (55°C)]])/2)</f>
        <v>8.8000000000000007</v>
      </c>
      <c r="M5070" s="20">
        <f>IF(Tabelle1[[#This Row],[Etas 55°C]]=0,0,(Tabelle1[[#This Row],[Etas 35°C]]*0.8+Tabelle1[[#This Row],[Etas 55°C]]*0.2))*2.5</f>
        <v>4.4000000000000004</v>
      </c>
      <c r="N5070" s="21">
        <f>IF(-(Tabelle1[[#This Row],[80%/20% SCOP]]-5.5)/5.5=1,"n.a.",-(Tabelle1[[#This Row],[80%/20% SCOP]]-5.5)/5.5)</f>
        <v>0.19999999999999993</v>
      </c>
    </row>
    <row r="5071" spans="1:14" ht="20.100000000000001" customHeight="1" x14ac:dyDescent="0.25">
      <c r="A5071" s="24">
        <v>16001363</v>
      </c>
      <c r="B5071" s="15" t="s">
        <v>5128</v>
      </c>
      <c r="C5071" s="15" t="s">
        <v>5161</v>
      </c>
      <c r="D5071" s="16" t="s">
        <v>2</v>
      </c>
      <c r="E5071" s="17">
        <v>13.5</v>
      </c>
      <c r="F5071" s="18">
        <v>2.105</v>
      </c>
      <c r="G5071" s="17">
        <v>11.3</v>
      </c>
      <c r="H5071" s="18">
        <v>1.3</v>
      </c>
      <c r="I5071" s="16" t="s">
        <v>40</v>
      </c>
      <c r="J5071" s="16" t="s">
        <v>4</v>
      </c>
      <c r="K5071" s="16" t="s">
        <v>4</v>
      </c>
      <c r="L5071" s="19">
        <f>IF(Tabelle1[[#This Row],[Heizleistung (55°C)]]=0,Tabelle1[[#This Row],[Heizleistung (35°C)]],(Tabelle1[[#This Row],[Heizleistung (35°C)]]+Tabelle1[[#This Row],[Heizleistung (55°C)]])/2)</f>
        <v>12.4</v>
      </c>
      <c r="M5071" s="20">
        <f>IF(Tabelle1[[#This Row],[Etas 55°C]]=0,0,(Tabelle1[[#This Row],[Etas 35°C]]*0.8+Tabelle1[[#This Row],[Etas 55°C]]*0.2))*2.5</f>
        <v>4.8600000000000003</v>
      </c>
      <c r="N5071" s="21">
        <f>IF(-(Tabelle1[[#This Row],[80%/20% SCOP]]-5.5)/5.5=1,"n.a.",-(Tabelle1[[#This Row],[80%/20% SCOP]]-5.5)/5.5)</f>
        <v>0.11636363636363631</v>
      </c>
    </row>
    <row r="5072" spans="1:14" ht="20.100000000000001" customHeight="1" x14ac:dyDescent="0.25">
      <c r="A5072" s="24">
        <v>16001349</v>
      </c>
      <c r="B5072" s="15" t="s">
        <v>5128</v>
      </c>
      <c r="C5072" s="15" t="s">
        <v>5162</v>
      </c>
      <c r="D5072" s="16" t="s">
        <v>2</v>
      </c>
      <c r="E5072" s="17">
        <v>20</v>
      </c>
      <c r="F5072" s="18">
        <v>1.69</v>
      </c>
      <c r="G5072" s="17">
        <v>22</v>
      </c>
      <c r="H5072" s="18">
        <v>1.35</v>
      </c>
      <c r="I5072" s="16" t="s">
        <v>109</v>
      </c>
      <c r="J5072" s="16" t="s">
        <v>4</v>
      </c>
      <c r="K5072" s="16" t="s">
        <v>4</v>
      </c>
      <c r="L5072" s="19">
        <f>IF(Tabelle1[[#This Row],[Heizleistung (55°C)]]=0,Tabelle1[[#This Row],[Heizleistung (35°C)]],(Tabelle1[[#This Row],[Heizleistung (35°C)]]+Tabelle1[[#This Row],[Heizleistung (55°C)]])/2)</f>
        <v>21</v>
      </c>
      <c r="M5072" s="20">
        <f>IF(Tabelle1[[#This Row],[Etas 55°C]]=0,0,(Tabelle1[[#This Row],[Etas 35°C]]*0.8+Tabelle1[[#This Row],[Etas 55°C]]*0.2))*2.5</f>
        <v>4.0550000000000006</v>
      </c>
      <c r="N5072" s="21">
        <f>IF(-(Tabelle1[[#This Row],[80%/20% SCOP]]-5.5)/5.5=1,"n.a.",-(Tabelle1[[#This Row],[80%/20% SCOP]]-5.5)/5.5)</f>
        <v>0.26272727272727264</v>
      </c>
    </row>
    <row r="5073" spans="1:14" ht="20.100000000000001" customHeight="1" x14ac:dyDescent="0.25">
      <c r="A5073" s="24">
        <v>16001321</v>
      </c>
      <c r="B5073" s="15" t="s">
        <v>5128</v>
      </c>
      <c r="C5073" s="15" t="s">
        <v>5163</v>
      </c>
      <c r="D5073" s="16" t="s">
        <v>2</v>
      </c>
      <c r="E5073" s="17">
        <v>7.87</v>
      </c>
      <c r="F5073" s="18">
        <v>2.11</v>
      </c>
      <c r="G5073" s="17">
        <v>6.96</v>
      </c>
      <c r="H5073" s="18">
        <v>1.3089999999999999</v>
      </c>
      <c r="I5073" s="16" t="s">
        <v>40</v>
      </c>
      <c r="J5073" s="16" t="s">
        <v>4</v>
      </c>
      <c r="K5073" s="16" t="s">
        <v>4</v>
      </c>
      <c r="L5073" s="19">
        <f>IF(Tabelle1[[#This Row],[Heizleistung (55°C)]]=0,Tabelle1[[#This Row],[Heizleistung (35°C)]],(Tabelle1[[#This Row],[Heizleistung (35°C)]]+Tabelle1[[#This Row],[Heizleistung (55°C)]])/2)</f>
        <v>7.415</v>
      </c>
      <c r="M5073" s="20">
        <f>IF(Tabelle1[[#This Row],[Etas 55°C]]=0,0,(Tabelle1[[#This Row],[Etas 35°C]]*0.8+Tabelle1[[#This Row],[Etas 55°C]]*0.2))*2.5</f>
        <v>4.8745000000000003</v>
      </c>
      <c r="N5073" s="21">
        <f>IF(-(Tabelle1[[#This Row],[80%/20% SCOP]]-5.5)/5.5=1,"n.a.",-(Tabelle1[[#This Row],[80%/20% SCOP]]-5.5)/5.5)</f>
        <v>0.11372727272727268</v>
      </c>
    </row>
    <row r="5074" spans="1:14" ht="20.100000000000001" customHeight="1" x14ac:dyDescent="0.25">
      <c r="A5074" s="24">
        <v>16001307</v>
      </c>
      <c r="B5074" s="15" t="s">
        <v>5128</v>
      </c>
      <c r="C5074" s="15" t="s">
        <v>5164</v>
      </c>
      <c r="D5074" s="16" t="s">
        <v>2</v>
      </c>
      <c r="E5074" s="17">
        <v>15</v>
      </c>
      <c r="F5074" s="18">
        <v>1.64</v>
      </c>
      <c r="G5074" s="17">
        <v>18</v>
      </c>
      <c r="H5074" s="18">
        <v>1.26</v>
      </c>
      <c r="I5074" s="16" t="s">
        <v>109</v>
      </c>
      <c r="J5074" s="16" t="s">
        <v>4</v>
      </c>
      <c r="K5074" s="16" t="s">
        <v>4</v>
      </c>
      <c r="L5074" s="19">
        <f>IF(Tabelle1[[#This Row],[Heizleistung (55°C)]]=0,Tabelle1[[#This Row],[Heizleistung (35°C)]],(Tabelle1[[#This Row],[Heizleistung (35°C)]]+Tabelle1[[#This Row],[Heizleistung (55°C)]])/2)</f>
        <v>16.5</v>
      </c>
      <c r="M5074" s="20">
        <f>IF(Tabelle1[[#This Row],[Etas 55°C]]=0,0,(Tabelle1[[#This Row],[Etas 35°C]]*0.8+Tabelle1[[#This Row],[Etas 55°C]]*0.2))*2.5</f>
        <v>3.91</v>
      </c>
      <c r="N5074" s="21">
        <f>IF(-(Tabelle1[[#This Row],[80%/20% SCOP]]-5.5)/5.5=1,"n.a.",-(Tabelle1[[#This Row],[80%/20% SCOP]]-5.5)/5.5)</f>
        <v>0.28909090909090907</v>
      </c>
    </row>
    <row r="5075" spans="1:14" ht="20.100000000000001" customHeight="1" x14ac:dyDescent="0.25">
      <c r="A5075" s="24">
        <v>16001360</v>
      </c>
      <c r="B5075" s="15" t="s">
        <v>5128</v>
      </c>
      <c r="C5075" s="15" t="s">
        <v>5165</v>
      </c>
      <c r="D5075" s="16" t="s">
        <v>2</v>
      </c>
      <c r="E5075" s="17">
        <v>6.4</v>
      </c>
      <c r="F5075" s="18">
        <v>2.0049999999999999</v>
      </c>
      <c r="G5075" s="17">
        <v>5.92</v>
      </c>
      <c r="H5075" s="18">
        <v>1.353</v>
      </c>
      <c r="I5075" s="16" t="s">
        <v>40</v>
      </c>
      <c r="J5075" s="16" t="s">
        <v>4</v>
      </c>
      <c r="K5075" s="16" t="s">
        <v>4</v>
      </c>
      <c r="L5075" s="19">
        <f>IF(Tabelle1[[#This Row],[Heizleistung (55°C)]]=0,Tabelle1[[#This Row],[Heizleistung (35°C)]],(Tabelle1[[#This Row],[Heizleistung (35°C)]]+Tabelle1[[#This Row],[Heizleistung (55°C)]])/2)</f>
        <v>6.16</v>
      </c>
      <c r="M5075" s="20">
        <f>IF(Tabelle1[[#This Row],[Etas 55°C]]=0,0,(Tabelle1[[#This Row],[Etas 35°C]]*0.8+Tabelle1[[#This Row],[Etas 55°C]]*0.2))*2.5</f>
        <v>4.6865000000000006</v>
      </c>
      <c r="N5075" s="21">
        <f>IF(-(Tabelle1[[#This Row],[80%/20% SCOP]]-5.5)/5.5=1,"n.a.",-(Tabelle1[[#This Row],[80%/20% SCOP]]-5.5)/5.5)</f>
        <v>0.1479090909090908</v>
      </c>
    </row>
    <row r="5076" spans="1:14" ht="20.100000000000001" customHeight="1" x14ac:dyDescent="0.25">
      <c r="A5076" s="24">
        <v>16001323</v>
      </c>
      <c r="B5076" s="15" t="s">
        <v>5128</v>
      </c>
      <c r="C5076" s="15" t="s">
        <v>5166</v>
      </c>
      <c r="D5076" s="16" t="s">
        <v>2</v>
      </c>
      <c r="E5076" s="17">
        <v>13.5</v>
      </c>
      <c r="F5076" s="18">
        <v>2.105</v>
      </c>
      <c r="G5076" s="17">
        <v>11.3</v>
      </c>
      <c r="H5076" s="18">
        <v>1.3</v>
      </c>
      <c r="I5076" s="16" t="s">
        <v>40</v>
      </c>
      <c r="J5076" s="16" t="s">
        <v>4</v>
      </c>
      <c r="K5076" s="16" t="s">
        <v>4</v>
      </c>
      <c r="L5076" s="19">
        <f>IF(Tabelle1[[#This Row],[Heizleistung (55°C)]]=0,Tabelle1[[#This Row],[Heizleistung (35°C)]],(Tabelle1[[#This Row],[Heizleistung (35°C)]]+Tabelle1[[#This Row],[Heizleistung (55°C)]])/2)</f>
        <v>12.4</v>
      </c>
      <c r="M5076" s="20">
        <f>IF(Tabelle1[[#This Row],[Etas 55°C]]=0,0,(Tabelle1[[#This Row],[Etas 35°C]]*0.8+Tabelle1[[#This Row],[Etas 55°C]]*0.2))*2.5</f>
        <v>4.8600000000000003</v>
      </c>
      <c r="N5076" s="21">
        <f>IF(-(Tabelle1[[#This Row],[80%/20% SCOP]]-5.5)/5.5=1,"n.a.",-(Tabelle1[[#This Row],[80%/20% SCOP]]-5.5)/5.5)</f>
        <v>0.11636363636363631</v>
      </c>
    </row>
    <row r="5077" spans="1:14" ht="20.100000000000001" customHeight="1" x14ac:dyDescent="0.25">
      <c r="A5077" s="24">
        <v>16015402</v>
      </c>
      <c r="B5077" s="15" t="s">
        <v>5128</v>
      </c>
      <c r="C5077" s="15" t="s">
        <v>5167</v>
      </c>
      <c r="D5077" s="16" t="s">
        <v>2</v>
      </c>
      <c r="E5077" s="17">
        <v>28.66</v>
      </c>
      <c r="F5077" s="18">
        <v>2.14</v>
      </c>
      <c r="G5077" s="17">
        <v>26.08</v>
      </c>
      <c r="H5077" s="18">
        <v>1.64</v>
      </c>
      <c r="I5077" s="16" t="s">
        <v>3</v>
      </c>
      <c r="J5077" s="16" t="s">
        <v>4</v>
      </c>
      <c r="K5077" s="16" t="s">
        <v>15</v>
      </c>
      <c r="L5077" s="19">
        <f>IF(Tabelle1[[#This Row],[Heizleistung (55°C)]]=0,Tabelle1[[#This Row],[Heizleistung (35°C)]],(Tabelle1[[#This Row],[Heizleistung (35°C)]]+Tabelle1[[#This Row],[Heizleistung (55°C)]])/2)</f>
        <v>27.369999999999997</v>
      </c>
      <c r="M5077" s="20">
        <f>IF(Tabelle1[[#This Row],[Etas 55°C]]=0,0,(Tabelle1[[#This Row],[Etas 35°C]]*0.8+Tabelle1[[#This Row],[Etas 55°C]]*0.2))*2.5</f>
        <v>5.0999999999999996</v>
      </c>
      <c r="N5077" s="21">
        <f>IF(-(Tabelle1[[#This Row],[80%/20% SCOP]]-5.5)/5.5=1,"n.a.",-(Tabelle1[[#This Row],[80%/20% SCOP]]-5.5)/5.5)</f>
        <v>7.2727272727272793E-2</v>
      </c>
    </row>
    <row r="5078" spans="1:14" ht="20.100000000000001" customHeight="1" x14ac:dyDescent="0.25">
      <c r="A5078" s="24">
        <v>16017395</v>
      </c>
      <c r="B5078" s="15" t="s">
        <v>5128</v>
      </c>
      <c r="C5078" s="15" t="s">
        <v>5168</v>
      </c>
      <c r="D5078" s="16" t="s">
        <v>2</v>
      </c>
      <c r="E5078" s="17">
        <v>158</v>
      </c>
      <c r="F5078" s="18">
        <v>1.51</v>
      </c>
      <c r="G5078" s="17">
        <v>141.4</v>
      </c>
      <c r="H5078" s="18">
        <v>1.26</v>
      </c>
      <c r="I5078" s="16" t="s">
        <v>3</v>
      </c>
      <c r="J5078" s="16" t="s">
        <v>4</v>
      </c>
      <c r="K5078" s="16" t="s">
        <v>15</v>
      </c>
      <c r="L5078" s="19">
        <f>IF(Tabelle1[[#This Row],[Heizleistung (55°C)]]=0,Tabelle1[[#This Row],[Heizleistung (35°C)]],(Tabelle1[[#This Row],[Heizleistung (35°C)]]+Tabelle1[[#This Row],[Heizleistung (55°C)]])/2)</f>
        <v>149.69999999999999</v>
      </c>
      <c r="M5078" s="20">
        <f>IF(Tabelle1[[#This Row],[Etas 55°C]]=0,0,(Tabelle1[[#This Row],[Etas 35°C]]*0.8+Tabelle1[[#This Row],[Etas 55°C]]*0.2))*2.5</f>
        <v>3.6500000000000004</v>
      </c>
      <c r="N5078" s="21">
        <f>IF(-(Tabelle1[[#This Row],[80%/20% SCOP]]-5.5)/5.5=1,"n.a.",-(Tabelle1[[#This Row],[80%/20% SCOP]]-5.5)/5.5)</f>
        <v>0.33636363636363631</v>
      </c>
    </row>
    <row r="5079" spans="1:14" ht="20.100000000000001" customHeight="1" x14ac:dyDescent="0.25">
      <c r="A5079" s="24">
        <v>16001347</v>
      </c>
      <c r="B5079" s="15" t="s">
        <v>5128</v>
      </c>
      <c r="C5079" s="15" t="s">
        <v>5169</v>
      </c>
      <c r="D5079" s="16" t="s">
        <v>2</v>
      </c>
      <c r="E5079" s="17">
        <v>7.87</v>
      </c>
      <c r="F5079" s="18">
        <v>2.11</v>
      </c>
      <c r="G5079" s="17">
        <v>6.96</v>
      </c>
      <c r="H5079" s="18">
        <v>1.3089999999999999</v>
      </c>
      <c r="I5079" s="16" t="s">
        <v>40</v>
      </c>
      <c r="J5079" s="16" t="s">
        <v>4</v>
      </c>
      <c r="K5079" s="16" t="s">
        <v>4</v>
      </c>
      <c r="L5079" s="19">
        <f>IF(Tabelle1[[#This Row],[Heizleistung (55°C)]]=0,Tabelle1[[#This Row],[Heizleistung (35°C)]],(Tabelle1[[#This Row],[Heizleistung (35°C)]]+Tabelle1[[#This Row],[Heizleistung (55°C)]])/2)</f>
        <v>7.415</v>
      </c>
      <c r="M5079" s="20">
        <f>IF(Tabelle1[[#This Row],[Etas 55°C]]=0,0,(Tabelle1[[#This Row],[Etas 35°C]]*0.8+Tabelle1[[#This Row],[Etas 55°C]]*0.2))*2.5</f>
        <v>4.8745000000000003</v>
      </c>
      <c r="N5079" s="21">
        <f>IF(-(Tabelle1[[#This Row],[80%/20% SCOP]]-5.5)/5.5=1,"n.a.",-(Tabelle1[[#This Row],[80%/20% SCOP]]-5.5)/5.5)</f>
        <v>0.11372727272727268</v>
      </c>
    </row>
    <row r="5080" spans="1:14" ht="20.100000000000001" customHeight="1" x14ac:dyDescent="0.25">
      <c r="A5080" s="24">
        <v>16015157</v>
      </c>
      <c r="B5080" s="15" t="s">
        <v>5128</v>
      </c>
      <c r="C5080" s="15" t="s">
        <v>5170</v>
      </c>
      <c r="D5080" s="16" t="s">
        <v>2</v>
      </c>
      <c r="E5080" s="17">
        <v>18.02</v>
      </c>
      <c r="F5080" s="18">
        <v>2.214</v>
      </c>
      <c r="G5080" s="17">
        <v>16.29</v>
      </c>
      <c r="H5080" s="18">
        <v>1.506</v>
      </c>
      <c r="I5080" s="16" t="s">
        <v>40</v>
      </c>
      <c r="J5080" s="16" t="s">
        <v>4</v>
      </c>
      <c r="K5080" s="16" t="s">
        <v>15</v>
      </c>
      <c r="L5080" s="19">
        <f>IF(Tabelle1[[#This Row],[Heizleistung (55°C)]]=0,Tabelle1[[#This Row],[Heizleistung (35°C)]],(Tabelle1[[#This Row],[Heizleistung (35°C)]]+Tabelle1[[#This Row],[Heizleistung (55°C)]])/2)</f>
        <v>17.155000000000001</v>
      </c>
      <c r="M5080" s="20">
        <f>IF(Tabelle1[[#This Row],[Etas 55°C]]=0,0,(Tabelle1[[#This Row],[Etas 35°C]]*0.8+Tabelle1[[#This Row],[Etas 55°C]]*0.2))*2.5</f>
        <v>5.181</v>
      </c>
      <c r="N5080" s="21">
        <f>IF(-(Tabelle1[[#This Row],[80%/20% SCOP]]-5.5)/5.5=1,"n.a.",-(Tabelle1[[#This Row],[80%/20% SCOP]]-5.5)/5.5)</f>
        <v>5.7999999999999989E-2</v>
      </c>
    </row>
    <row r="5081" spans="1:14" ht="20.100000000000001" customHeight="1" x14ac:dyDescent="0.25">
      <c r="A5081" s="24">
        <v>16015401</v>
      </c>
      <c r="B5081" s="15" t="s">
        <v>5128</v>
      </c>
      <c r="C5081" s="15" t="s">
        <v>5171</v>
      </c>
      <c r="D5081" s="16" t="s">
        <v>2</v>
      </c>
      <c r="E5081" s="17">
        <v>20.100000000000001</v>
      </c>
      <c r="F5081" s="18">
        <v>2.06</v>
      </c>
      <c r="G5081" s="17">
        <v>18.760000000000002</v>
      </c>
      <c r="H5081" s="18">
        <v>1.58</v>
      </c>
      <c r="I5081" s="16" t="s">
        <v>3</v>
      </c>
      <c r="J5081" s="16" t="s">
        <v>4</v>
      </c>
      <c r="K5081" s="16" t="s">
        <v>15</v>
      </c>
      <c r="L5081" s="19">
        <f>IF(Tabelle1[[#This Row],[Heizleistung (55°C)]]=0,Tabelle1[[#This Row],[Heizleistung (35°C)]],(Tabelle1[[#This Row],[Heizleistung (35°C)]]+Tabelle1[[#This Row],[Heizleistung (55°C)]])/2)</f>
        <v>19.43</v>
      </c>
      <c r="M5081" s="20">
        <f>IF(Tabelle1[[#This Row],[Etas 55°C]]=0,0,(Tabelle1[[#This Row],[Etas 35°C]]*0.8+Tabelle1[[#This Row],[Etas 55°C]]*0.2))*2.5</f>
        <v>4.91</v>
      </c>
      <c r="N5081" s="21">
        <f>IF(-(Tabelle1[[#This Row],[80%/20% SCOP]]-5.5)/5.5=1,"n.a.",-(Tabelle1[[#This Row],[80%/20% SCOP]]-5.5)/5.5)</f>
        <v>0.10727272727272724</v>
      </c>
    </row>
    <row r="5082" spans="1:14" ht="20.100000000000001" customHeight="1" x14ac:dyDescent="0.25">
      <c r="A5082" s="24">
        <v>16001320</v>
      </c>
      <c r="B5082" s="15" t="s">
        <v>5128</v>
      </c>
      <c r="C5082" s="15" t="s">
        <v>5172</v>
      </c>
      <c r="D5082" s="16" t="s">
        <v>2</v>
      </c>
      <c r="E5082" s="17">
        <v>6.4</v>
      </c>
      <c r="F5082" s="18">
        <v>2.0049999999999999</v>
      </c>
      <c r="G5082" s="17">
        <v>5.92</v>
      </c>
      <c r="H5082" s="18">
        <v>1.353</v>
      </c>
      <c r="I5082" s="16" t="s">
        <v>40</v>
      </c>
      <c r="J5082" s="16" t="s">
        <v>4</v>
      </c>
      <c r="K5082" s="16" t="s">
        <v>4</v>
      </c>
      <c r="L5082" s="19">
        <f>IF(Tabelle1[[#This Row],[Heizleistung (55°C)]]=0,Tabelle1[[#This Row],[Heizleistung (35°C)]],(Tabelle1[[#This Row],[Heizleistung (35°C)]]+Tabelle1[[#This Row],[Heizleistung (55°C)]])/2)</f>
        <v>6.16</v>
      </c>
      <c r="M5082" s="20">
        <f>IF(Tabelle1[[#This Row],[Etas 55°C]]=0,0,(Tabelle1[[#This Row],[Etas 35°C]]*0.8+Tabelle1[[#This Row],[Etas 55°C]]*0.2))*2.5</f>
        <v>4.6865000000000006</v>
      </c>
      <c r="N5082" s="21">
        <f>IF(-(Tabelle1[[#This Row],[80%/20% SCOP]]-5.5)/5.5=1,"n.a.",-(Tabelle1[[#This Row],[80%/20% SCOP]]-5.5)/5.5)</f>
        <v>0.1479090909090908</v>
      </c>
    </row>
    <row r="5083" spans="1:14" ht="20.100000000000001" customHeight="1" x14ac:dyDescent="0.25">
      <c r="A5083" s="24">
        <v>16001334</v>
      </c>
      <c r="B5083" s="15" t="s">
        <v>5128</v>
      </c>
      <c r="C5083" s="15" t="s">
        <v>5173</v>
      </c>
      <c r="D5083" s="16" t="s">
        <v>2</v>
      </c>
      <c r="E5083" s="17">
        <v>60</v>
      </c>
      <c r="F5083" s="18">
        <v>1.64</v>
      </c>
      <c r="G5083" s="17">
        <v>68</v>
      </c>
      <c r="H5083" s="18">
        <v>1.31</v>
      </c>
      <c r="I5083" s="16" t="s">
        <v>109</v>
      </c>
      <c r="J5083" s="16" t="s">
        <v>4</v>
      </c>
      <c r="K5083" s="16" t="s">
        <v>4</v>
      </c>
      <c r="L5083" s="19">
        <f>IF(Tabelle1[[#This Row],[Heizleistung (55°C)]]=0,Tabelle1[[#This Row],[Heizleistung (35°C)]],(Tabelle1[[#This Row],[Heizleistung (35°C)]]+Tabelle1[[#This Row],[Heizleistung (55°C)]])/2)</f>
        <v>64</v>
      </c>
      <c r="M5083" s="20">
        <f>IF(Tabelle1[[#This Row],[Etas 55°C]]=0,0,(Tabelle1[[#This Row],[Etas 35°C]]*0.8+Tabelle1[[#This Row],[Etas 55°C]]*0.2))*2.5</f>
        <v>3.9350000000000001</v>
      </c>
      <c r="N5083" s="21">
        <f>IF(-(Tabelle1[[#This Row],[80%/20% SCOP]]-5.5)/5.5=1,"n.a.",-(Tabelle1[[#This Row],[80%/20% SCOP]]-5.5)/5.5)</f>
        <v>0.28454545454545455</v>
      </c>
    </row>
    <row r="5084" spans="1:14" ht="20.100000000000001" customHeight="1" x14ac:dyDescent="0.25">
      <c r="A5084" s="24">
        <v>16009852</v>
      </c>
      <c r="B5084" s="15" t="s">
        <v>5128</v>
      </c>
      <c r="C5084" s="15" t="s">
        <v>5174</v>
      </c>
      <c r="D5084" s="16" t="s">
        <v>2</v>
      </c>
      <c r="E5084" s="17">
        <v>13.5</v>
      </c>
      <c r="F5084" s="18">
        <v>2.105</v>
      </c>
      <c r="G5084" s="17">
        <v>11.3</v>
      </c>
      <c r="H5084" s="18">
        <v>1.3</v>
      </c>
      <c r="I5084" s="16" t="s">
        <v>40</v>
      </c>
      <c r="J5084" s="16" t="s">
        <v>4</v>
      </c>
      <c r="K5084" s="16" t="s">
        <v>4</v>
      </c>
      <c r="L5084" s="19">
        <f>IF(Tabelle1[[#This Row],[Heizleistung (55°C)]]=0,Tabelle1[[#This Row],[Heizleistung (35°C)]],(Tabelle1[[#This Row],[Heizleistung (35°C)]]+Tabelle1[[#This Row],[Heizleistung (55°C)]])/2)</f>
        <v>12.4</v>
      </c>
      <c r="M5084" s="20">
        <f>IF(Tabelle1[[#This Row],[Etas 55°C]]=0,0,(Tabelle1[[#This Row],[Etas 35°C]]*0.8+Tabelle1[[#This Row],[Etas 55°C]]*0.2))*2.5</f>
        <v>4.8600000000000003</v>
      </c>
      <c r="N5084" s="21">
        <f>IF(-(Tabelle1[[#This Row],[80%/20% SCOP]]-5.5)/5.5=1,"n.a.",-(Tabelle1[[#This Row],[80%/20% SCOP]]-5.5)/5.5)</f>
        <v>0.11636363636363631</v>
      </c>
    </row>
    <row r="5085" spans="1:14" ht="20.100000000000001" customHeight="1" x14ac:dyDescent="0.25">
      <c r="A5085" s="24">
        <v>16001330</v>
      </c>
      <c r="B5085" s="15" t="s">
        <v>5128</v>
      </c>
      <c r="C5085" s="15" t="s">
        <v>5175</v>
      </c>
      <c r="D5085" s="16" t="s">
        <v>2</v>
      </c>
      <c r="E5085" s="17">
        <v>7</v>
      </c>
      <c r="F5085" s="18">
        <v>1.61</v>
      </c>
      <c r="G5085" s="17">
        <v>8</v>
      </c>
      <c r="H5085" s="18">
        <v>1.46</v>
      </c>
      <c r="I5085" s="16" t="s">
        <v>355</v>
      </c>
      <c r="J5085" s="16" t="s">
        <v>4</v>
      </c>
      <c r="K5085" s="16" t="s">
        <v>4</v>
      </c>
      <c r="L5085" s="19">
        <f>IF(Tabelle1[[#This Row],[Heizleistung (55°C)]]=0,Tabelle1[[#This Row],[Heizleistung (35°C)]],(Tabelle1[[#This Row],[Heizleistung (35°C)]]+Tabelle1[[#This Row],[Heizleistung (55°C)]])/2)</f>
        <v>7.5</v>
      </c>
      <c r="M5085" s="20">
        <f>IF(Tabelle1[[#This Row],[Etas 55°C]]=0,0,(Tabelle1[[#This Row],[Etas 35°C]]*0.8+Tabelle1[[#This Row],[Etas 55°C]]*0.2))*2.5</f>
        <v>3.9500000000000006</v>
      </c>
      <c r="N5085" s="21">
        <f>IF(-(Tabelle1[[#This Row],[80%/20% SCOP]]-5.5)/5.5=1,"n.a.",-(Tabelle1[[#This Row],[80%/20% SCOP]]-5.5)/5.5)</f>
        <v>0.28181818181818169</v>
      </c>
    </row>
    <row r="5086" spans="1:14" ht="20.100000000000001" customHeight="1" x14ac:dyDescent="0.25">
      <c r="A5086" s="24">
        <v>16015400</v>
      </c>
      <c r="B5086" s="15" t="s">
        <v>5128</v>
      </c>
      <c r="C5086" s="15" t="s">
        <v>5176</v>
      </c>
      <c r="D5086" s="16" t="s">
        <v>2</v>
      </c>
      <c r="E5086" s="17">
        <v>14.33</v>
      </c>
      <c r="F5086" s="18">
        <v>2.14</v>
      </c>
      <c r="G5086" s="17">
        <v>13.04</v>
      </c>
      <c r="H5086" s="18">
        <v>1.64</v>
      </c>
      <c r="I5086" s="16" t="s">
        <v>3</v>
      </c>
      <c r="J5086" s="16" t="s">
        <v>4</v>
      </c>
      <c r="K5086" s="16" t="s">
        <v>15</v>
      </c>
      <c r="L5086" s="19">
        <f>IF(Tabelle1[[#This Row],[Heizleistung (55°C)]]=0,Tabelle1[[#This Row],[Heizleistung (35°C)]],(Tabelle1[[#This Row],[Heizleistung (35°C)]]+Tabelle1[[#This Row],[Heizleistung (55°C)]])/2)</f>
        <v>13.684999999999999</v>
      </c>
      <c r="M5086" s="20">
        <f>IF(Tabelle1[[#This Row],[Etas 55°C]]=0,0,(Tabelle1[[#This Row],[Etas 35°C]]*0.8+Tabelle1[[#This Row],[Etas 55°C]]*0.2))*2.5</f>
        <v>5.0999999999999996</v>
      </c>
      <c r="N5086" s="21">
        <f>IF(-(Tabelle1[[#This Row],[80%/20% SCOP]]-5.5)/5.5=1,"n.a.",-(Tabelle1[[#This Row],[80%/20% SCOP]]-5.5)/5.5)</f>
        <v>7.2727272727272793E-2</v>
      </c>
    </row>
    <row r="5087" spans="1:14" ht="20.100000000000001" customHeight="1" x14ac:dyDescent="0.25">
      <c r="A5087" s="24">
        <v>16017393</v>
      </c>
      <c r="B5087" s="15" t="s">
        <v>5128</v>
      </c>
      <c r="C5087" s="15" t="s">
        <v>5177</v>
      </c>
      <c r="D5087" s="16" t="s">
        <v>2</v>
      </c>
      <c r="E5087" s="17">
        <v>79</v>
      </c>
      <c r="F5087" s="18">
        <v>1.51</v>
      </c>
      <c r="G5087" s="17">
        <v>70.7</v>
      </c>
      <c r="H5087" s="18">
        <v>1.26</v>
      </c>
      <c r="I5087" s="16" t="s">
        <v>3</v>
      </c>
      <c r="J5087" s="16" t="s">
        <v>4</v>
      </c>
      <c r="K5087" s="16" t="s">
        <v>15</v>
      </c>
      <c r="L5087" s="19">
        <f>IF(Tabelle1[[#This Row],[Heizleistung (55°C)]]=0,Tabelle1[[#This Row],[Heizleistung (35°C)]],(Tabelle1[[#This Row],[Heizleistung (35°C)]]+Tabelle1[[#This Row],[Heizleistung (55°C)]])/2)</f>
        <v>74.849999999999994</v>
      </c>
      <c r="M5087" s="20">
        <f>IF(Tabelle1[[#This Row],[Etas 55°C]]=0,0,(Tabelle1[[#This Row],[Etas 35°C]]*0.8+Tabelle1[[#This Row],[Etas 55°C]]*0.2))*2.5</f>
        <v>3.6500000000000004</v>
      </c>
      <c r="N5087" s="21">
        <f>IF(-(Tabelle1[[#This Row],[80%/20% SCOP]]-5.5)/5.5=1,"n.a.",-(Tabelle1[[#This Row],[80%/20% SCOP]]-5.5)/5.5)</f>
        <v>0.33636363636363631</v>
      </c>
    </row>
    <row r="5088" spans="1:14" ht="20.100000000000001" customHeight="1" x14ac:dyDescent="0.25">
      <c r="A5088" s="24">
        <v>16001309</v>
      </c>
      <c r="B5088" s="15" t="s">
        <v>5128</v>
      </c>
      <c r="C5088" s="15" t="s">
        <v>5178</v>
      </c>
      <c r="D5088" s="16" t="s">
        <v>2</v>
      </c>
      <c r="E5088" s="17">
        <v>6.63</v>
      </c>
      <c r="F5088" s="18">
        <v>1.56</v>
      </c>
      <c r="G5088" s="17">
        <v>6.03</v>
      </c>
      <c r="H5088" s="18">
        <v>1.25</v>
      </c>
      <c r="I5088" s="16" t="s">
        <v>109</v>
      </c>
      <c r="J5088" s="16" t="s">
        <v>4</v>
      </c>
      <c r="K5088" s="16" t="s">
        <v>4</v>
      </c>
      <c r="L5088" s="19">
        <f>IF(Tabelle1[[#This Row],[Heizleistung (55°C)]]=0,Tabelle1[[#This Row],[Heizleistung (35°C)]],(Tabelle1[[#This Row],[Heizleistung (35°C)]]+Tabelle1[[#This Row],[Heizleistung (55°C)]])/2)</f>
        <v>6.33</v>
      </c>
      <c r="M5088" s="20">
        <f>IF(Tabelle1[[#This Row],[Etas 55°C]]=0,0,(Tabelle1[[#This Row],[Etas 35°C]]*0.8+Tabelle1[[#This Row],[Etas 55°C]]*0.2))*2.5</f>
        <v>3.7450000000000006</v>
      </c>
      <c r="N5088" s="21">
        <f>IF(-(Tabelle1[[#This Row],[80%/20% SCOP]]-5.5)/5.5=1,"n.a.",-(Tabelle1[[#This Row],[80%/20% SCOP]]-5.5)/5.5)</f>
        <v>0.31909090909090898</v>
      </c>
    </row>
    <row r="5089" spans="1:14" ht="20.100000000000001" customHeight="1" x14ac:dyDescent="0.25">
      <c r="A5089" s="24">
        <v>16017392</v>
      </c>
      <c r="B5089" s="15" t="s">
        <v>5128</v>
      </c>
      <c r="C5089" s="15" t="s">
        <v>5179</v>
      </c>
      <c r="D5089" s="16" t="s">
        <v>2</v>
      </c>
      <c r="E5089" s="17">
        <v>39.5</v>
      </c>
      <c r="F5089" s="18">
        <v>1.51</v>
      </c>
      <c r="G5089" s="17">
        <v>35.35</v>
      </c>
      <c r="H5089" s="18">
        <v>1.26</v>
      </c>
      <c r="I5089" s="16" t="s">
        <v>3</v>
      </c>
      <c r="J5089" s="16" t="s">
        <v>4</v>
      </c>
      <c r="K5089" s="16" t="s">
        <v>15</v>
      </c>
      <c r="L5089" s="19">
        <f>IF(Tabelle1[[#This Row],[Heizleistung (55°C)]]=0,Tabelle1[[#This Row],[Heizleistung (35°C)]],(Tabelle1[[#This Row],[Heizleistung (35°C)]]+Tabelle1[[#This Row],[Heizleistung (55°C)]])/2)</f>
        <v>37.424999999999997</v>
      </c>
      <c r="M5089" s="20">
        <f>IF(Tabelle1[[#This Row],[Etas 55°C]]=0,0,(Tabelle1[[#This Row],[Etas 35°C]]*0.8+Tabelle1[[#This Row],[Etas 55°C]]*0.2))*2.5</f>
        <v>3.6500000000000004</v>
      </c>
      <c r="N5089" s="21">
        <f>IF(-(Tabelle1[[#This Row],[80%/20% SCOP]]-5.5)/5.5=1,"n.a.",-(Tabelle1[[#This Row],[80%/20% SCOP]]-5.5)/5.5)</f>
        <v>0.33636363636363631</v>
      </c>
    </row>
    <row r="5090" spans="1:14" ht="20.100000000000001" customHeight="1" x14ac:dyDescent="0.25">
      <c r="A5090" s="24">
        <v>16015397</v>
      </c>
      <c r="B5090" s="15" t="s">
        <v>5128</v>
      </c>
      <c r="C5090" s="15" t="s">
        <v>5180</v>
      </c>
      <c r="D5090" s="16" t="s">
        <v>2</v>
      </c>
      <c r="E5090" s="17">
        <v>5.17</v>
      </c>
      <c r="F5090" s="18">
        <v>2.08</v>
      </c>
      <c r="G5090" s="17">
        <v>4.18</v>
      </c>
      <c r="H5090" s="18">
        <v>1.65</v>
      </c>
      <c r="I5090" s="16" t="s">
        <v>3</v>
      </c>
      <c r="J5090" s="16" t="s">
        <v>4</v>
      </c>
      <c r="K5090" s="16" t="s">
        <v>15</v>
      </c>
      <c r="L5090" s="19">
        <f>IF(Tabelle1[[#This Row],[Heizleistung (55°C)]]=0,Tabelle1[[#This Row],[Heizleistung (35°C)]],(Tabelle1[[#This Row],[Heizleistung (35°C)]]+Tabelle1[[#This Row],[Heizleistung (55°C)]])/2)</f>
        <v>4.6749999999999998</v>
      </c>
      <c r="M5090" s="20">
        <f>IF(Tabelle1[[#This Row],[Etas 55°C]]=0,0,(Tabelle1[[#This Row],[Etas 35°C]]*0.8+Tabelle1[[#This Row],[Etas 55°C]]*0.2))*2.5</f>
        <v>4.9850000000000003</v>
      </c>
      <c r="N5090" s="21">
        <f>IF(-(Tabelle1[[#This Row],[80%/20% SCOP]]-5.5)/5.5=1,"n.a.",-(Tabelle1[[#This Row],[80%/20% SCOP]]-5.5)/5.5)</f>
        <v>9.3636363636363573E-2</v>
      </c>
    </row>
    <row r="5091" spans="1:14" ht="20.100000000000001" customHeight="1" x14ac:dyDescent="0.25">
      <c r="A5091" s="24">
        <v>16001322</v>
      </c>
      <c r="B5091" s="15" t="s">
        <v>5128</v>
      </c>
      <c r="C5091" s="15" t="s">
        <v>5181</v>
      </c>
      <c r="D5091" s="16" t="s">
        <v>2</v>
      </c>
      <c r="E5091" s="17">
        <v>10.3</v>
      </c>
      <c r="F5091" s="18">
        <v>2.0670000000000002</v>
      </c>
      <c r="G5091" s="17">
        <v>8.6999999999999993</v>
      </c>
      <c r="H5091" s="18">
        <v>1.369</v>
      </c>
      <c r="I5091" s="16" t="s">
        <v>40</v>
      </c>
      <c r="J5091" s="16" t="s">
        <v>4</v>
      </c>
      <c r="K5091" s="16" t="s">
        <v>4</v>
      </c>
      <c r="L5091" s="19">
        <f>IF(Tabelle1[[#This Row],[Heizleistung (55°C)]]=0,Tabelle1[[#This Row],[Heizleistung (35°C)]],(Tabelle1[[#This Row],[Heizleistung (35°C)]]+Tabelle1[[#This Row],[Heizleistung (55°C)]])/2)</f>
        <v>9.5</v>
      </c>
      <c r="M5091" s="20">
        <f>IF(Tabelle1[[#This Row],[Etas 55°C]]=0,0,(Tabelle1[[#This Row],[Etas 35°C]]*0.8+Tabelle1[[#This Row],[Etas 55°C]]*0.2))*2.5</f>
        <v>4.8185000000000002</v>
      </c>
      <c r="N5091" s="21">
        <f>IF(-(Tabelle1[[#This Row],[80%/20% SCOP]]-5.5)/5.5=1,"n.a.",-(Tabelle1[[#This Row],[80%/20% SCOP]]-5.5)/5.5)</f>
        <v>0.12390909090909087</v>
      </c>
    </row>
    <row r="5092" spans="1:14" ht="20.100000000000001" customHeight="1" x14ac:dyDescent="0.25">
      <c r="A5092" s="24">
        <v>16001305</v>
      </c>
      <c r="B5092" s="15" t="s">
        <v>5128</v>
      </c>
      <c r="C5092" s="15" t="s">
        <v>5182</v>
      </c>
      <c r="D5092" s="16" t="s">
        <v>2</v>
      </c>
      <c r="E5092" s="17">
        <v>8</v>
      </c>
      <c r="F5092" s="18">
        <v>1.58</v>
      </c>
      <c r="G5092" s="17">
        <v>9</v>
      </c>
      <c r="H5092" s="18">
        <v>1.26</v>
      </c>
      <c r="I5092" s="16" t="s">
        <v>109</v>
      </c>
      <c r="J5092" s="16" t="s">
        <v>4</v>
      </c>
      <c r="K5092" s="16" t="s">
        <v>4</v>
      </c>
      <c r="L5092" s="19">
        <f>IF(Tabelle1[[#This Row],[Heizleistung (55°C)]]=0,Tabelle1[[#This Row],[Heizleistung (35°C)]],(Tabelle1[[#This Row],[Heizleistung (35°C)]]+Tabelle1[[#This Row],[Heizleistung (55°C)]])/2)</f>
        <v>8.5</v>
      </c>
      <c r="M5092" s="20">
        <f>IF(Tabelle1[[#This Row],[Etas 55°C]]=0,0,(Tabelle1[[#This Row],[Etas 35°C]]*0.8+Tabelle1[[#This Row],[Etas 55°C]]*0.2))*2.5</f>
        <v>3.7900000000000005</v>
      </c>
      <c r="N5092" s="21">
        <f>IF(-(Tabelle1[[#This Row],[80%/20% SCOP]]-5.5)/5.5=1,"n.a.",-(Tabelle1[[#This Row],[80%/20% SCOP]]-5.5)/5.5)</f>
        <v>0.3109090909090908</v>
      </c>
    </row>
    <row r="5093" spans="1:14" ht="20.100000000000001" customHeight="1" x14ac:dyDescent="0.25">
      <c r="A5093" s="24">
        <v>16018284</v>
      </c>
      <c r="B5093" s="15" t="s">
        <v>5183</v>
      </c>
      <c r="C5093" s="15" t="s">
        <v>5184</v>
      </c>
      <c r="D5093" s="16" t="s">
        <v>2</v>
      </c>
      <c r="E5093" s="17">
        <v>124.9</v>
      </c>
      <c r="F5093" s="18">
        <v>1.62</v>
      </c>
      <c r="G5093" s="17">
        <v>117.2</v>
      </c>
      <c r="H5093" s="18">
        <v>1.31</v>
      </c>
      <c r="I5093" s="16" t="s">
        <v>3</v>
      </c>
      <c r="J5093" s="16" t="s">
        <v>4</v>
      </c>
      <c r="K5093" s="16" t="s">
        <v>25</v>
      </c>
      <c r="L5093" s="19">
        <f>IF(Tabelle1[[#This Row],[Heizleistung (55°C)]]=0,Tabelle1[[#This Row],[Heizleistung (35°C)]],(Tabelle1[[#This Row],[Heizleistung (35°C)]]+Tabelle1[[#This Row],[Heizleistung (55°C)]])/2)</f>
        <v>121.05000000000001</v>
      </c>
      <c r="M5093" s="20">
        <f>IF(Tabelle1[[#This Row],[Etas 55°C]]=0,0,(Tabelle1[[#This Row],[Etas 35°C]]*0.8+Tabelle1[[#This Row],[Etas 55°C]]*0.2))*2.5</f>
        <v>3.8950000000000005</v>
      </c>
      <c r="N5093" s="21">
        <f>IF(-(Tabelle1[[#This Row],[80%/20% SCOP]]-5.5)/5.5=1,"n.a.",-(Tabelle1[[#This Row],[80%/20% SCOP]]-5.5)/5.5)</f>
        <v>0.29181818181818175</v>
      </c>
    </row>
    <row r="5094" spans="1:14" ht="20.100000000000001" customHeight="1" x14ac:dyDescent="0.25">
      <c r="A5094" s="24">
        <v>16018287</v>
      </c>
      <c r="B5094" s="15" t="s">
        <v>5183</v>
      </c>
      <c r="C5094" s="15" t="s">
        <v>5185</v>
      </c>
      <c r="D5094" s="16" t="s">
        <v>2</v>
      </c>
      <c r="E5094" s="17">
        <v>149.5</v>
      </c>
      <c r="F5094" s="18">
        <v>1.65</v>
      </c>
      <c r="G5094" s="17">
        <v>141</v>
      </c>
      <c r="H5094" s="18">
        <v>1.32</v>
      </c>
      <c r="I5094" s="16" t="s">
        <v>3</v>
      </c>
      <c r="J5094" s="16" t="s">
        <v>4</v>
      </c>
      <c r="K5094" s="16" t="s">
        <v>25</v>
      </c>
      <c r="L5094" s="19">
        <f>IF(Tabelle1[[#This Row],[Heizleistung (55°C)]]=0,Tabelle1[[#This Row],[Heizleistung (35°C)]],(Tabelle1[[#This Row],[Heizleistung (35°C)]]+Tabelle1[[#This Row],[Heizleistung (55°C)]])/2)</f>
        <v>145.25</v>
      </c>
      <c r="M5094" s="20">
        <f>IF(Tabelle1[[#This Row],[Etas 55°C]]=0,0,(Tabelle1[[#This Row],[Etas 35°C]]*0.8+Tabelle1[[#This Row],[Etas 55°C]]*0.2))*2.5</f>
        <v>3.96</v>
      </c>
      <c r="N5094" s="21">
        <f>IF(-(Tabelle1[[#This Row],[80%/20% SCOP]]-5.5)/5.5=1,"n.a.",-(Tabelle1[[#This Row],[80%/20% SCOP]]-5.5)/5.5)</f>
        <v>0.28000000000000003</v>
      </c>
    </row>
    <row r="5095" spans="1:14" ht="20.100000000000001" customHeight="1" x14ac:dyDescent="0.25">
      <c r="A5095" s="24">
        <v>16018283</v>
      </c>
      <c r="B5095" s="15" t="s">
        <v>5183</v>
      </c>
      <c r="C5095" s="15" t="s">
        <v>5186</v>
      </c>
      <c r="D5095" s="16" t="s">
        <v>2</v>
      </c>
      <c r="E5095" s="17">
        <v>118.6</v>
      </c>
      <c r="F5095" s="18">
        <v>1.64</v>
      </c>
      <c r="G5095" s="17">
        <v>112</v>
      </c>
      <c r="H5095" s="18">
        <v>1.33</v>
      </c>
      <c r="I5095" s="16" t="s">
        <v>3</v>
      </c>
      <c r="J5095" s="16" t="s">
        <v>4</v>
      </c>
      <c r="K5095" s="16" t="s">
        <v>25</v>
      </c>
      <c r="L5095" s="19">
        <f>IF(Tabelle1[[#This Row],[Heizleistung (55°C)]]=0,Tabelle1[[#This Row],[Heizleistung (35°C)]],(Tabelle1[[#This Row],[Heizleistung (35°C)]]+Tabelle1[[#This Row],[Heizleistung (55°C)]])/2)</f>
        <v>115.3</v>
      </c>
      <c r="M5095" s="20">
        <f>IF(Tabelle1[[#This Row],[Etas 55°C]]=0,0,(Tabelle1[[#This Row],[Etas 35°C]]*0.8+Tabelle1[[#This Row],[Etas 55°C]]*0.2))*2.5</f>
        <v>3.9450000000000003</v>
      </c>
      <c r="N5095" s="21">
        <f>IF(-(Tabelle1[[#This Row],[80%/20% SCOP]]-5.5)/5.5=1,"n.a.",-(Tabelle1[[#This Row],[80%/20% SCOP]]-5.5)/5.5)</f>
        <v>0.28272727272727266</v>
      </c>
    </row>
    <row r="5096" spans="1:14" ht="20.100000000000001" customHeight="1" x14ac:dyDescent="0.25">
      <c r="A5096" s="24">
        <v>16018376</v>
      </c>
      <c r="B5096" s="15" t="s">
        <v>5183</v>
      </c>
      <c r="C5096" s="15" t="s">
        <v>5187</v>
      </c>
      <c r="D5096" s="16" t="s">
        <v>2</v>
      </c>
      <c r="E5096" s="17">
        <v>161</v>
      </c>
      <c r="F5096" s="18">
        <v>1.46</v>
      </c>
      <c r="G5096" s="17"/>
      <c r="H5096" s="16"/>
      <c r="I5096" s="16" t="s">
        <v>3</v>
      </c>
      <c r="J5096" s="16" t="s">
        <v>4</v>
      </c>
      <c r="K5096" s="16" t="s">
        <v>25</v>
      </c>
      <c r="L5096" s="19">
        <f>IF(Tabelle1[[#This Row],[Heizleistung (55°C)]]=0,Tabelle1[[#This Row],[Heizleistung (35°C)]],(Tabelle1[[#This Row],[Heizleistung (35°C)]]+Tabelle1[[#This Row],[Heizleistung (55°C)]])/2)</f>
        <v>161</v>
      </c>
      <c r="M5096" s="20">
        <f>IF(Tabelle1[[#This Row],[Etas 55°C]]=0,0,(Tabelle1[[#This Row],[Etas 35°C]]*0.8+Tabelle1[[#This Row],[Etas 55°C]]*0.2))*2.5</f>
        <v>0</v>
      </c>
      <c r="N5096" s="21" t="str">
        <f>IF(-(Tabelle1[[#This Row],[80%/20% SCOP]]-5.5)/5.5=1,"n.a.",-(Tabelle1[[#This Row],[80%/20% SCOP]]-5.5)/5.5)</f>
        <v>n.a.</v>
      </c>
    </row>
    <row r="5097" spans="1:14" ht="20.100000000000001" customHeight="1" x14ac:dyDescent="0.25">
      <c r="A5097" s="24">
        <v>16018282</v>
      </c>
      <c r="B5097" s="15" t="s">
        <v>5183</v>
      </c>
      <c r="C5097" s="15" t="s">
        <v>5188</v>
      </c>
      <c r="D5097" s="16" t="s">
        <v>2</v>
      </c>
      <c r="E5097" s="17">
        <v>108.5</v>
      </c>
      <c r="F5097" s="18">
        <v>1.63</v>
      </c>
      <c r="G5097" s="17">
        <v>102.2</v>
      </c>
      <c r="H5097" s="18">
        <v>1.33</v>
      </c>
      <c r="I5097" s="16" t="s">
        <v>3</v>
      </c>
      <c r="J5097" s="16" t="s">
        <v>4</v>
      </c>
      <c r="K5097" s="16" t="s">
        <v>25</v>
      </c>
      <c r="L5097" s="19">
        <f>IF(Tabelle1[[#This Row],[Heizleistung (55°C)]]=0,Tabelle1[[#This Row],[Heizleistung (35°C)]],(Tabelle1[[#This Row],[Heizleistung (35°C)]]+Tabelle1[[#This Row],[Heizleistung (55°C)]])/2)</f>
        <v>105.35</v>
      </c>
      <c r="M5097" s="20">
        <f>IF(Tabelle1[[#This Row],[Etas 55°C]]=0,0,(Tabelle1[[#This Row],[Etas 35°C]]*0.8+Tabelle1[[#This Row],[Etas 55°C]]*0.2))*2.5</f>
        <v>3.9250000000000003</v>
      </c>
      <c r="N5097" s="21">
        <f>IF(-(Tabelle1[[#This Row],[80%/20% SCOP]]-5.5)/5.5=1,"n.a.",-(Tabelle1[[#This Row],[80%/20% SCOP]]-5.5)/5.5)</f>
        <v>0.28636363636363632</v>
      </c>
    </row>
    <row r="5098" spans="1:14" ht="20.100000000000001" customHeight="1" x14ac:dyDescent="0.25">
      <c r="A5098" s="24">
        <v>16018285</v>
      </c>
      <c r="B5098" s="15" t="s">
        <v>5183</v>
      </c>
      <c r="C5098" s="15" t="s">
        <v>5189</v>
      </c>
      <c r="D5098" s="16" t="s">
        <v>2</v>
      </c>
      <c r="E5098" s="17">
        <v>137.30000000000001</v>
      </c>
      <c r="F5098" s="18">
        <v>1.63</v>
      </c>
      <c r="G5098" s="17">
        <v>129.30000000000001</v>
      </c>
      <c r="H5098" s="18">
        <v>1.33</v>
      </c>
      <c r="I5098" s="16" t="s">
        <v>3</v>
      </c>
      <c r="J5098" s="16" t="s">
        <v>4</v>
      </c>
      <c r="K5098" s="16" t="s">
        <v>25</v>
      </c>
      <c r="L5098" s="19">
        <f>IF(Tabelle1[[#This Row],[Heizleistung (55°C)]]=0,Tabelle1[[#This Row],[Heizleistung (35°C)]],(Tabelle1[[#This Row],[Heizleistung (35°C)]]+Tabelle1[[#This Row],[Heizleistung (55°C)]])/2)</f>
        <v>133.30000000000001</v>
      </c>
      <c r="M5098" s="20">
        <f>IF(Tabelle1[[#This Row],[Etas 55°C]]=0,0,(Tabelle1[[#This Row],[Etas 35°C]]*0.8+Tabelle1[[#This Row],[Etas 55°C]]*0.2))*2.5</f>
        <v>3.9250000000000003</v>
      </c>
      <c r="N5098" s="21">
        <f>IF(-(Tabelle1[[#This Row],[80%/20% SCOP]]-5.5)/5.5=1,"n.a.",-(Tabelle1[[#This Row],[80%/20% SCOP]]-5.5)/5.5)</f>
        <v>0.28636363636363632</v>
      </c>
    </row>
    <row r="5099" spans="1:14" ht="20.100000000000001" customHeight="1" x14ac:dyDescent="0.25">
      <c r="A5099" s="24">
        <v>16016272</v>
      </c>
      <c r="B5099" s="15" t="s">
        <v>5190</v>
      </c>
      <c r="C5099" s="15" t="s">
        <v>5191</v>
      </c>
      <c r="D5099" s="16" t="s">
        <v>2</v>
      </c>
      <c r="E5099" s="17">
        <v>10</v>
      </c>
      <c r="F5099" s="18">
        <v>2.35</v>
      </c>
      <c r="G5099" s="17">
        <v>9.9</v>
      </c>
      <c r="H5099" s="18">
        <v>1.75</v>
      </c>
      <c r="I5099" s="16" t="s">
        <v>3</v>
      </c>
      <c r="J5099" s="16" t="s">
        <v>4</v>
      </c>
      <c r="K5099" s="16" t="s">
        <v>4</v>
      </c>
      <c r="L5099" s="19">
        <f>IF(Tabelle1[[#This Row],[Heizleistung (55°C)]]=0,Tabelle1[[#This Row],[Heizleistung (35°C)]],(Tabelle1[[#This Row],[Heizleistung (35°C)]]+Tabelle1[[#This Row],[Heizleistung (55°C)]])/2)</f>
        <v>9.9499999999999993</v>
      </c>
      <c r="M5099" s="20">
        <f>IF(Tabelle1[[#This Row],[Etas 55°C]]=0,0,(Tabelle1[[#This Row],[Etas 35°C]]*0.8+Tabelle1[[#This Row],[Etas 55°C]]*0.2))*2.5</f>
        <v>5.5750000000000002</v>
      </c>
      <c r="N5099" s="21">
        <f>IF(-(Tabelle1[[#This Row],[80%/20% SCOP]]-5.5)/5.5=1,"n.a.",-(Tabelle1[[#This Row],[80%/20% SCOP]]-5.5)/5.5)</f>
        <v>-1.3636363636363669E-2</v>
      </c>
    </row>
    <row r="5100" spans="1:14" ht="20.100000000000001" customHeight="1" x14ac:dyDescent="0.25">
      <c r="A5100" s="24">
        <v>16012752</v>
      </c>
      <c r="B5100" s="15" t="s">
        <v>5190</v>
      </c>
      <c r="C5100" s="15" t="s">
        <v>5192</v>
      </c>
      <c r="D5100" s="16" t="s">
        <v>2</v>
      </c>
      <c r="E5100" s="17">
        <v>14.9</v>
      </c>
      <c r="F5100" s="18">
        <v>1.8440000000000001</v>
      </c>
      <c r="G5100" s="17">
        <v>14.6</v>
      </c>
      <c r="H5100" s="18">
        <v>1.3540000000000001</v>
      </c>
      <c r="I5100" s="16" t="s">
        <v>109</v>
      </c>
      <c r="J5100" s="16" t="s">
        <v>15</v>
      </c>
      <c r="K5100" s="16" t="s">
        <v>4</v>
      </c>
      <c r="L5100" s="19">
        <f>IF(Tabelle1[[#This Row],[Heizleistung (55°C)]]=0,Tabelle1[[#This Row],[Heizleistung (35°C)]],(Tabelle1[[#This Row],[Heizleistung (35°C)]]+Tabelle1[[#This Row],[Heizleistung (55°C)]])/2)</f>
        <v>14.75</v>
      </c>
      <c r="M5100" s="20">
        <f>IF(Tabelle1[[#This Row],[Etas 55°C]]=0,0,(Tabelle1[[#This Row],[Etas 35°C]]*0.8+Tabelle1[[#This Row],[Etas 55°C]]*0.2))*2.5</f>
        <v>4.3650000000000002</v>
      </c>
      <c r="N5100" s="21">
        <f>IF(-(Tabelle1[[#This Row],[80%/20% SCOP]]-5.5)/5.5=1,"n.a.",-(Tabelle1[[#This Row],[80%/20% SCOP]]-5.5)/5.5)</f>
        <v>0.20636363636363633</v>
      </c>
    </row>
    <row r="5101" spans="1:14" ht="20.100000000000001" customHeight="1" x14ac:dyDescent="0.25">
      <c r="A5101" s="24">
        <v>16012204</v>
      </c>
      <c r="B5101" s="15" t="s">
        <v>5190</v>
      </c>
      <c r="C5101" s="15" t="s">
        <v>5193</v>
      </c>
      <c r="D5101" s="16" t="s">
        <v>2</v>
      </c>
      <c r="E5101" s="17">
        <v>12</v>
      </c>
      <c r="F5101" s="18">
        <v>2.2400000000000002</v>
      </c>
      <c r="G5101" s="17">
        <v>12</v>
      </c>
      <c r="H5101" s="18">
        <v>1.77</v>
      </c>
      <c r="I5101" s="16" t="s">
        <v>3</v>
      </c>
      <c r="J5101" s="16" t="s">
        <v>4</v>
      </c>
      <c r="K5101" s="16" t="s">
        <v>4</v>
      </c>
      <c r="L5101" s="19">
        <f>IF(Tabelle1[[#This Row],[Heizleistung (55°C)]]=0,Tabelle1[[#This Row],[Heizleistung (35°C)]],(Tabelle1[[#This Row],[Heizleistung (35°C)]]+Tabelle1[[#This Row],[Heizleistung (55°C)]])/2)</f>
        <v>12</v>
      </c>
      <c r="M5101" s="20">
        <f>IF(Tabelle1[[#This Row],[Etas 55°C]]=0,0,(Tabelle1[[#This Row],[Etas 35°C]]*0.8+Tabelle1[[#This Row],[Etas 55°C]]*0.2))*2.5</f>
        <v>5.3650000000000011</v>
      </c>
      <c r="N5101" s="21">
        <f>IF(-(Tabelle1[[#This Row],[80%/20% SCOP]]-5.5)/5.5=1,"n.a.",-(Tabelle1[[#This Row],[80%/20% SCOP]]-5.5)/5.5)</f>
        <v>2.4545454545454346E-2</v>
      </c>
    </row>
    <row r="5102" spans="1:14" ht="20.100000000000001" customHeight="1" x14ac:dyDescent="0.25">
      <c r="A5102" s="24">
        <v>16017127</v>
      </c>
      <c r="B5102" s="15" t="s">
        <v>5190</v>
      </c>
      <c r="C5102" s="15" t="s">
        <v>5194</v>
      </c>
      <c r="D5102" s="16" t="s">
        <v>2</v>
      </c>
      <c r="E5102" s="17">
        <v>10.19</v>
      </c>
      <c r="F5102" s="18">
        <v>2.2000000000000002</v>
      </c>
      <c r="G5102" s="17">
        <v>9.9700000000000006</v>
      </c>
      <c r="H5102" s="18">
        <v>1.65</v>
      </c>
      <c r="I5102" s="16" t="s">
        <v>3</v>
      </c>
      <c r="J5102" s="16" t="s">
        <v>4</v>
      </c>
      <c r="K5102" s="16" t="s">
        <v>4</v>
      </c>
      <c r="L5102" s="19">
        <f>IF(Tabelle1[[#This Row],[Heizleistung (55°C)]]=0,Tabelle1[[#This Row],[Heizleistung (35°C)]],(Tabelle1[[#This Row],[Heizleistung (35°C)]]+Tabelle1[[#This Row],[Heizleistung (55°C)]])/2)</f>
        <v>10.08</v>
      </c>
      <c r="M5102" s="20">
        <f>IF(Tabelle1[[#This Row],[Etas 55°C]]=0,0,(Tabelle1[[#This Row],[Etas 35°C]]*0.8+Tabelle1[[#This Row],[Etas 55°C]]*0.2))*2.5</f>
        <v>5.2250000000000005</v>
      </c>
      <c r="N5102" s="21">
        <f>IF(-(Tabelle1[[#This Row],[80%/20% SCOP]]-5.5)/5.5=1,"n.a.",-(Tabelle1[[#This Row],[80%/20% SCOP]]-5.5)/5.5)</f>
        <v>4.9999999999999906E-2</v>
      </c>
    </row>
    <row r="5103" spans="1:14" ht="20.100000000000001" customHeight="1" x14ac:dyDescent="0.25">
      <c r="A5103" s="24">
        <v>16012750</v>
      </c>
      <c r="B5103" s="15" t="s">
        <v>5190</v>
      </c>
      <c r="C5103" s="15" t="s">
        <v>5195</v>
      </c>
      <c r="D5103" s="16" t="s">
        <v>2</v>
      </c>
      <c r="E5103" s="17">
        <v>10</v>
      </c>
      <c r="F5103" s="18">
        <v>1.8240000000000001</v>
      </c>
      <c r="G5103" s="17">
        <v>8.4</v>
      </c>
      <c r="H5103" s="18">
        <v>1.3380000000000001</v>
      </c>
      <c r="I5103" s="16" t="s">
        <v>109</v>
      </c>
      <c r="J5103" s="16" t="s">
        <v>15</v>
      </c>
      <c r="K5103" s="16" t="s">
        <v>4</v>
      </c>
      <c r="L5103" s="19">
        <f>IF(Tabelle1[[#This Row],[Heizleistung (55°C)]]=0,Tabelle1[[#This Row],[Heizleistung (35°C)]],(Tabelle1[[#This Row],[Heizleistung (35°C)]]+Tabelle1[[#This Row],[Heizleistung (55°C)]])/2)</f>
        <v>9.1999999999999993</v>
      </c>
      <c r="M5103" s="20">
        <f>IF(Tabelle1[[#This Row],[Etas 55°C]]=0,0,(Tabelle1[[#This Row],[Etas 35°C]]*0.8+Tabelle1[[#This Row],[Etas 55°C]]*0.2))*2.5</f>
        <v>4.3170000000000002</v>
      </c>
      <c r="N5103" s="21">
        <f>IF(-(Tabelle1[[#This Row],[80%/20% SCOP]]-5.5)/5.5=1,"n.a.",-(Tabelle1[[#This Row],[80%/20% SCOP]]-5.5)/5.5)</f>
        <v>0.21509090909090905</v>
      </c>
    </row>
    <row r="5104" spans="1:14" ht="20.100000000000001" customHeight="1" x14ac:dyDescent="0.25">
      <c r="A5104" s="24">
        <v>16014737</v>
      </c>
      <c r="B5104" s="15" t="s">
        <v>5190</v>
      </c>
      <c r="C5104" s="15" t="s">
        <v>5196</v>
      </c>
      <c r="D5104" s="16" t="s">
        <v>2</v>
      </c>
      <c r="E5104" s="17">
        <v>10.19</v>
      </c>
      <c r="F5104" s="18">
        <v>2.2000000000000002</v>
      </c>
      <c r="G5104" s="17">
        <v>9.9700000000000006</v>
      </c>
      <c r="H5104" s="18">
        <v>1.65</v>
      </c>
      <c r="I5104" s="16" t="s">
        <v>3</v>
      </c>
      <c r="J5104" s="16" t="s">
        <v>4</v>
      </c>
      <c r="K5104" s="16" t="s">
        <v>4</v>
      </c>
      <c r="L5104" s="19">
        <f>IF(Tabelle1[[#This Row],[Heizleistung (55°C)]]=0,Tabelle1[[#This Row],[Heizleistung (35°C)]],(Tabelle1[[#This Row],[Heizleistung (35°C)]]+Tabelle1[[#This Row],[Heizleistung (55°C)]])/2)</f>
        <v>10.08</v>
      </c>
      <c r="M5104" s="20">
        <f>IF(Tabelle1[[#This Row],[Etas 55°C]]=0,0,(Tabelle1[[#This Row],[Etas 35°C]]*0.8+Tabelle1[[#This Row],[Etas 55°C]]*0.2))*2.5</f>
        <v>5.2250000000000005</v>
      </c>
      <c r="N5104" s="21">
        <f>IF(-(Tabelle1[[#This Row],[80%/20% SCOP]]-5.5)/5.5=1,"n.a.",-(Tabelle1[[#This Row],[80%/20% SCOP]]-5.5)/5.5)</f>
        <v>4.9999999999999906E-2</v>
      </c>
    </row>
    <row r="5105" spans="1:14" ht="20.100000000000001" customHeight="1" x14ac:dyDescent="0.25">
      <c r="A5105" s="24">
        <v>16012726</v>
      </c>
      <c r="B5105" s="15" t="s">
        <v>5190</v>
      </c>
      <c r="C5105" s="15" t="s">
        <v>5197</v>
      </c>
      <c r="D5105" s="16" t="s">
        <v>2</v>
      </c>
      <c r="E5105" s="17">
        <v>15.6</v>
      </c>
      <c r="F5105" s="18">
        <v>1.9510000000000001</v>
      </c>
      <c r="G5105" s="17">
        <v>15.5</v>
      </c>
      <c r="H5105" s="18">
        <v>1.504</v>
      </c>
      <c r="I5105" s="16" t="s">
        <v>508</v>
      </c>
      <c r="J5105" s="16" t="s">
        <v>4</v>
      </c>
      <c r="K5105" s="16" t="s">
        <v>4</v>
      </c>
      <c r="L5105" s="19">
        <f>IF(Tabelle1[[#This Row],[Heizleistung (55°C)]]=0,Tabelle1[[#This Row],[Heizleistung (35°C)]],(Tabelle1[[#This Row],[Heizleistung (35°C)]]+Tabelle1[[#This Row],[Heizleistung (55°C)]])/2)</f>
        <v>15.55</v>
      </c>
      <c r="M5105" s="20">
        <f>IF(Tabelle1[[#This Row],[Etas 55°C]]=0,0,(Tabelle1[[#This Row],[Etas 35°C]]*0.8+Tabelle1[[#This Row],[Etas 55°C]]*0.2))*2.5</f>
        <v>4.6539999999999999</v>
      </c>
      <c r="N5105" s="21">
        <f>IF(-(Tabelle1[[#This Row],[80%/20% SCOP]]-5.5)/5.5=1,"n.a.",-(Tabelle1[[#This Row],[80%/20% SCOP]]-5.5)/5.5)</f>
        <v>0.15381818181818183</v>
      </c>
    </row>
    <row r="5106" spans="1:14" ht="20.100000000000001" customHeight="1" x14ac:dyDescent="0.25">
      <c r="A5106" s="24">
        <v>16012751</v>
      </c>
      <c r="B5106" s="15" t="s">
        <v>5190</v>
      </c>
      <c r="C5106" s="15" t="s">
        <v>5198</v>
      </c>
      <c r="D5106" s="16" t="s">
        <v>2</v>
      </c>
      <c r="E5106" s="17">
        <v>11.7</v>
      </c>
      <c r="F5106" s="18">
        <v>1.766</v>
      </c>
      <c r="G5106" s="17">
        <v>11.7</v>
      </c>
      <c r="H5106" s="18">
        <v>1.2789999999999999</v>
      </c>
      <c r="I5106" s="16" t="s">
        <v>109</v>
      </c>
      <c r="J5106" s="16" t="s">
        <v>15</v>
      </c>
      <c r="K5106" s="16" t="s">
        <v>4</v>
      </c>
      <c r="L5106" s="19">
        <f>IF(Tabelle1[[#This Row],[Heizleistung (55°C)]]=0,Tabelle1[[#This Row],[Heizleistung (35°C)]],(Tabelle1[[#This Row],[Heizleistung (35°C)]]+Tabelle1[[#This Row],[Heizleistung (55°C)]])/2)</f>
        <v>11.7</v>
      </c>
      <c r="M5106" s="20">
        <f>IF(Tabelle1[[#This Row],[Etas 55°C]]=0,0,(Tabelle1[[#This Row],[Etas 35°C]]*0.8+Tabelle1[[#This Row],[Etas 55°C]]*0.2))*2.5</f>
        <v>4.1715</v>
      </c>
      <c r="N5106" s="21">
        <f>IF(-(Tabelle1[[#This Row],[80%/20% SCOP]]-5.5)/5.5=1,"n.a.",-(Tabelle1[[#This Row],[80%/20% SCOP]]-5.5)/5.5)</f>
        <v>0.24154545454545454</v>
      </c>
    </row>
    <row r="5107" spans="1:14" ht="20.100000000000001" customHeight="1" x14ac:dyDescent="0.25">
      <c r="A5107" s="24">
        <v>16015379</v>
      </c>
      <c r="B5107" s="15" t="s">
        <v>5190</v>
      </c>
      <c r="C5107" s="15" t="s">
        <v>5199</v>
      </c>
      <c r="D5107" s="16" t="s">
        <v>2</v>
      </c>
      <c r="E5107" s="17">
        <v>20</v>
      </c>
      <c r="F5107" s="18">
        <v>2.2400000000000002</v>
      </c>
      <c r="G5107" s="17">
        <v>20</v>
      </c>
      <c r="H5107" s="18">
        <v>1.76</v>
      </c>
      <c r="I5107" s="16" t="s">
        <v>3</v>
      </c>
      <c r="J5107" s="16" t="s">
        <v>4</v>
      </c>
      <c r="K5107" s="16" t="s">
        <v>4</v>
      </c>
      <c r="L5107" s="19">
        <f>IF(Tabelle1[[#This Row],[Heizleistung (55°C)]]=0,Tabelle1[[#This Row],[Heizleistung (35°C)]],(Tabelle1[[#This Row],[Heizleistung (35°C)]]+Tabelle1[[#This Row],[Heizleistung (55°C)]])/2)</f>
        <v>20</v>
      </c>
      <c r="M5107" s="20">
        <f>IF(Tabelle1[[#This Row],[Etas 55°C]]=0,0,(Tabelle1[[#This Row],[Etas 35°C]]*0.8+Tabelle1[[#This Row],[Etas 55°C]]*0.2))*2.5</f>
        <v>5.36</v>
      </c>
      <c r="N5107" s="21">
        <f>IF(-(Tabelle1[[#This Row],[80%/20% SCOP]]-5.5)/5.5=1,"n.a.",-(Tabelle1[[#This Row],[80%/20% SCOP]]-5.5)/5.5)</f>
        <v>2.5454545454545396E-2</v>
      </c>
    </row>
    <row r="5108" spans="1:14" ht="20.100000000000001" customHeight="1" x14ac:dyDescent="0.25">
      <c r="A5108" s="24">
        <v>16012725</v>
      </c>
      <c r="B5108" s="15" t="s">
        <v>5190</v>
      </c>
      <c r="C5108" s="15" t="s">
        <v>5200</v>
      </c>
      <c r="D5108" s="16" t="s">
        <v>2</v>
      </c>
      <c r="E5108" s="17">
        <v>11</v>
      </c>
      <c r="F5108" s="18">
        <v>2.0099999999999998</v>
      </c>
      <c r="G5108" s="17">
        <v>10.3</v>
      </c>
      <c r="H5108" s="18">
        <v>1.415</v>
      </c>
      <c r="I5108" s="16" t="s">
        <v>508</v>
      </c>
      <c r="J5108" s="16" t="s">
        <v>4</v>
      </c>
      <c r="K5108" s="16" t="s">
        <v>4</v>
      </c>
      <c r="L5108" s="19">
        <f>IF(Tabelle1[[#This Row],[Heizleistung (55°C)]]=0,Tabelle1[[#This Row],[Heizleistung (35°C)]],(Tabelle1[[#This Row],[Heizleistung (35°C)]]+Tabelle1[[#This Row],[Heizleistung (55°C)]])/2)</f>
        <v>10.65</v>
      </c>
      <c r="M5108" s="20">
        <f>IF(Tabelle1[[#This Row],[Etas 55°C]]=0,0,(Tabelle1[[#This Row],[Etas 35°C]]*0.8+Tabelle1[[#This Row],[Etas 55°C]]*0.2))*2.5</f>
        <v>4.7275</v>
      </c>
      <c r="N5108" s="21">
        <f>IF(-(Tabelle1[[#This Row],[80%/20% SCOP]]-5.5)/5.5=1,"n.a.",-(Tabelle1[[#This Row],[80%/20% SCOP]]-5.5)/5.5)</f>
        <v>0.14045454545454544</v>
      </c>
    </row>
    <row r="5109" spans="1:14" ht="20.100000000000001" customHeight="1" x14ac:dyDescent="0.25">
      <c r="A5109" s="24">
        <v>16014090</v>
      </c>
      <c r="B5109" s="15" t="s">
        <v>5190</v>
      </c>
      <c r="C5109" s="15" t="s">
        <v>5201</v>
      </c>
      <c r="D5109" s="16" t="s">
        <v>2</v>
      </c>
      <c r="E5109" s="17">
        <v>15</v>
      </c>
      <c r="F5109" s="18">
        <v>2.2599999999999998</v>
      </c>
      <c r="G5109" s="17">
        <v>15</v>
      </c>
      <c r="H5109" s="18">
        <v>1.76</v>
      </c>
      <c r="I5109" s="16" t="s">
        <v>3</v>
      </c>
      <c r="J5109" s="16" t="s">
        <v>4</v>
      </c>
      <c r="K5109" s="16" t="s">
        <v>4</v>
      </c>
      <c r="L5109" s="19">
        <f>IF(Tabelle1[[#This Row],[Heizleistung (55°C)]]=0,Tabelle1[[#This Row],[Heizleistung (35°C)]],(Tabelle1[[#This Row],[Heizleistung (35°C)]]+Tabelle1[[#This Row],[Heizleistung (55°C)]])/2)</f>
        <v>15</v>
      </c>
      <c r="M5109" s="20">
        <f>IF(Tabelle1[[#This Row],[Etas 55°C]]=0,0,(Tabelle1[[#This Row],[Etas 35°C]]*0.8+Tabelle1[[#This Row],[Etas 55°C]]*0.2))*2.5</f>
        <v>5.3999999999999995</v>
      </c>
      <c r="N5109" s="21">
        <f>IF(-(Tabelle1[[#This Row],[80%/20% SCOP]]-5.5)/5.5=1,"n.a.",-(Tabelle1[[#This Row],[80%/20% SCOP]]-5.5)/5.5)</f>
        <v>1.8181818181818278E-2</v>
      </c>
    </row>
    <row r="5110" spans="1:14" ht="20.100000000000001" customHeight="1" x14ac:dyDescent="0.25">
      <c r="A5110" s="24">
        <v>16012724</v>
      </c>
      <c r="B5110" s="15" t="s">
        <v>5190</v>
      </c>
      <c r="C5110" s="15" t="s">
        <v>5202</v>
      </c>
      <c r="D5110" s="16" t="s">
        <v>2</v>
      </c>
      <c r="E5110" s="17">
        <v>8.4</v>
      </c>
      <c r="F5110" s="18">
        <v>1.8839999999999999</v>
      </c>
      <c r="G5110" s="17">
        <v>7.8</v>
      </c>
      <c r="H5110" s="18">
        <v>1.3660000000000001</v>
      </c>
      <c r="I5110" s="16" t="s">
        <v>508</v>
      </c>
      <c r="J5110" s="16" t="s">
        <v>4</v>
      </c>
      <c r="K5110" s="16" t="s">
        <v>4</v>
      </c>
      <c r="L5110" s="19">
        <f>IF(Tabelle1[[#This Row],[Heizleistung (55°C)]]=0,Tabelle1[[#This Row],[Heizleistung (35°C)]],(Tabelle1[[#This Row],[Heizleistung (35°C)]]+Tabelle1[[#This Row],[Heizleistung (55°C)]])/2)</f>
        <v>8.1</v>
      </c>
      <c r="M5110" s="20">
        <f>IF(Tabelle1[[#This Row],[Etas 55°C]]=0,0,(Tabelle1[[#This Row],[Etas 35°C]]*0.8+Tabelle1[[#This Row],[Etas 55°C]]*0.2))*2.5</f>
        <v>4.4510000000000005</v>
      </c>
      <c r="N5110" s="21">
        <f>IF(-(Tabelle1[[#This Row],[80%/20% SCOP]]-5.5)/5.5=1,"n.a.",-(Tabelle1[[#This Row],[80%/20% SCOP]]-5.5)/5.5)</f>
        <v>0.19072727272727263</v>
      </c>
    </row>
    <row r="5111" spans="1:14" ht="20.100000000000001" customHeight="1" x14ac:dyDescent="0.25">
      <c r="A5111" s="24">
        <v>16012203</v>
      </c>
      <c r="B5111" s="15" t="s">
        <v>5190</v>
      </c>
      <c r="C5111" s="15" t="s">
        <v>5203</v>
      </c>
      <c r="D5111" s="16" t="s">
        <v>2</v>
      </c>
      <c r="E5111" s="17">
        <v>8</v>
      </c>
      <c r="F5111" s="18">
        <v>2.23</v>
      </c>
      <c r="G5111" s="17">
        <v>8</v>
      </c>
      <c r="H5111" s="18">
        <v>1.76</v>
      </c>
      <c r="I5111" s="16" t="s">
        <v>3</v>
      </c>
      <c r="J5111" s="16" t="s">
        <v>4</v>
      </c>
      <c r="K5111" s="16" t="s">
        <v>4</v>
      </c>
      <c r="L5111" s="19">
        <f>IF(Tabelle1[[#This Row],[Heizleistung (55°C)]]=0,Tabelle1[[#This Row],[Heizleistung (35°C)]],(Tabelle1[[#This Row],[Heizleistung (35°C)]]+Tabelle1[[#This Row],[Heizleistung (55°C)]])/2)</f>
        <v>8</v>
      </c>
      <c r="M5111" s="20">
        <f>IF(Tabelle1[[#This Row],[Etas 55°C]]=0,0,(Tabelle1[[#This Row],[Etas 35°C]]*0.8+Tabelle1[[#This Row],[Etas 55°C]]*0.2))*2.5</f>
        <v>5.34</v>
      </c>
      <c r="N5111" s="21">
        <f>IF(-(Tabelle1[[#This Row],[80%/20% SCOP]]-5.5)/5.5=1,"n.a.",-(Tabelle1[[#This Row],[80%/20% SCOP]]-5.5)/5.5)</f>
        <v>2.9090909090909115E-2</v>
      </c>
    </row>
    <row r="5112" spans="1:14" ht="20.100000000000001" customHeight="1" x14ac:dyDescent="0.25">
      <c r="A5112" s="24">
        <v>16015692</v>
      </c>
      <c r="B5112" s="15" t="s">
        <v>5204</v>
      </c>
      <c r="C5112" s="15" t="s">
        <v>5205</v>
      </c>
      <c r="D5112" s="16" t="s">
        <v>2</v>
      </c>
      <c r="E5112" s="17">
        <v>38.25</v>
      </c>
      <c r="F5112" s="18">
        <v>1.9</v>
      </c>
      <c r="G5112" s="17">
        <v>36.659999999999997</v>
      </c>
      <c r="H5112" s="18">
        <v>1.49</v>
      </c>
      <c r="I5112" s="16" t="s">
        <v>40</v>
      </c>
      <c r="J5112" s="16" t="s">
        <v>4</v>
      </c>
      <c r="K5112" s="16" t="s">
        <v>15</v>
      </c>
      <c r="L5112" s="19">
        <f>IF(Tabelle1[[#This Row],[Heizleistung (55°C)]]=0,Tabelle1[[#This Row],[Heizleistung (35°C)]],(Tabelle1[[#This Row],[Heizleistung (35°C)]]+Tabelle1[[#This Row],[Heizleistung (55°C)]])/2)</f>
        <v>37.454999999999998</v>
      </c>
      <c r="M5112" s="20">
        <f>IF(Tabelle1[[#This Row],[Etas 55°C]]=0,0,(Tabelle1[[#This Row],[Etas 35°C]]*0.8+Tabelle1[[#This Row],[Etas 55°C]]*0.2))*2.5</f>
        <v>4.5449999999999999</v>
      </c>
      <c r="N5112" s="21">
        <f>IF(-(Tabelle1[[#This Row],[80%/20% SCOP]]-5.5)/5.5=1,"n.a.",-(Tabelle1[[#This Row],[80%/20% SCOP]]-5.5)/5.5)</f>
        <v>0.17363636363636364</v>
      </c>
    </row>
    <row r="5113" spans="1:14" ht="20.100000000000001" customHeight="1" x14ac:dyDescent="0.25">
      <c r="A5113" s="24">
        <v>16015693</v>
      </c>
      <c r="B5113" s="15" t="s">
        <v>5204</v>
      </c>
      <c r="C5113" s="15" t="s">
        <v>5206</v>
      </c>
      <c r="D5113" s="16" t="s">
        <v>2</v>
      </c>
      <c r="E5113" s="17">
        <v>32.590000000000003</v>
      </c>
      <c r="F5113" s="18">
        <v>1.98</v>
      </c>
      <c r="G5113" s="17">
        <v>31.03</v>
      </c>
      <c r="H5113" s="18">
        <v>1.49</v>
      </c>
      <c r="I5113" s="16" t="s">
        <v>40</v>
      </c>
      <c r="J5113" s="16" t="s">
        <v>4</v>
      </c>
      <c r="K5113" s="16" t="s">
        <v>15</v>
      </c>
      <c r="L5113" s="19">
        <f>IF(Tabelle1[[#This Row],[Heizleistung (55°C)]]=0,Tabelle1[[#This Row],[Heizleistung (35°C)]],(Tabelle1[[#This Row],[Heizleistung (35°C)]]+Tabelle1[[#This Row],[Heizleistung (55°C)]])/2)</f>
        <v>31.810000000000002</v>
      </c>
      <c r="M5113" s="20">
        <f>IF(Tabelle1[[#This Row],[Etas 55°C]]=0,0,(Tabelle1[[#This Row],[Etas 35°C]]*0.8+Tabelle1[[#This Row],[Etas 55°C]]*0.2))*2.5</f>
        <v>4.7050000000000001</v>
      </c>
      <c r="N5113" s="21">
        <f>IF(-(Tabelle1[[#This Row],[80%/20% SCOP]]-5.5)/5.5=1,"n.a.",-(Tabelle1[[#This Row],[80%/20% SCOP]]-5.5)/5.5)</f>
        <v>0.14454545454545453</v>
      </c>
    </row>
    <row r="5114" spans="1:14" ht="20.100000000000001" customHeight="1" x14ac:dyDescent="0.25">
      <c r="A5114" s="24">
        <v>16018729</v>
      </c>
      <c r="B5114" s="15" t="s">
        <v>5207</v>
      </c>
      <c r="C5114" s="15" t="s">
        <v>5208</v>
      </c>
      <c r="D5114" s="16" t="s">
        <v>2</v>
      </c>
      <c r="E5114" s="17">
        <v>19.670000000000002</v>
      </c>
      <c r="F5114" s="18">
        <v>1.855</v>
      </c>
      <c r="G5114" s="17">
        <v>19.96</v>
      </c>
      <c r="H5114" s="18">
        <v>1.3640000000000001</v>
      </c>
      <c r="I5114" s="16" t="s">
        <v>3</v>
      </c>
      <c r="J5114" s="16" t="s">
        <v>4</v>
      </c>
      <c r="K5114" s="16" t="s">
        <v>15</v>
      </c>
      <c r="L5114" s="19">
        <f>IF(Tabelle1[[#This Row],[Heizleistung (55°C)]]=0,Tabelle1[[#This Row],[Heizleistung (35°C)]],(Tabelle1[[#This Row],[Heizleistung (35°C)]]+Tabelle1[[#This Row],[Heizleistung (55°C)]])/2)</f>
        <v>19.815000000000001</v>
      </c>
      <c r="M5114" s="20">
        <f>IF(Tabelle1[[#This Row],[Etas 55°C]]=0,0,(Tabelle1[[#This Row],[Etas 35°C]]*0.8+Tabelle1[[#This Row],[Etas 55°C]]*0.2))*2.5</f>
        <v>4.3920000000000003</v>
      </c>
      <c r="N5114" s="21">
        <f>IF(-(Tabelle1[[#This Row],[80%/20% SCOP]]-5.5)/5.5=1,"n.a.",-(Tabelle1[[#This Row],[80%/20% SCOP]]-5.5)/5.5)</f>
        <v>0.20145454545454539</v>
      </c>
    </row>
    <row r="5115" spans="1:14" ht="20.100000000000001" customHeight="1" x14ac:dyDescent="0.25">
      <c r="A5115" s="24">
        <v>16015643</v>
      </c>
      <c r="B5115" s="15" t="s">
        <v>5207</v>
      </c>
      <c r="C5115" s="15" t="s">
        <v>5209</v>
      </c>
      <c r="D5115" s="16" t="s">
        <v>2</v>
      </c>
      <c r="E5115" s="17">
        <v>12.6</v>
      </c>
      <c r="F5115" s="18">
        <v>2.0179999999999998</v>
      </c>
      <c r="G5115" s="17">
        <v>12.4</v>
      </c>
      <c r="H5115" s="18">
        <v>1.5029999999999999</v>
      </c>
      <c r="I5115" s="16" t="s">
        <v>3</v>
      </c>
      <c r="J5115" s="16" t="s">
        <v>4</v>
      </c>
      <c r="K5115" s="16" t="s">
        <v>15</v>
      </c>
      <c r="L5115" s="19">
        <f>IF(Tabelle1[[#This Row],[Heizleistung (55°C)]]=0,Tabelle1[[#This Row],[Heizleistung (35°C)]],(Tabelle1[[#This Row],[Heizleistung (35°C)]]+Tabelle1[[#This Row],[Heizleistung (55°C)]])/2)</f>
        <v>12.5</v>
      </c>
      <c r="M5115" s="20">
        <f>IF(Tabelle1[[#This Row],[Etas 55°C]]=0,0,(Tabelle1[[#This Row],[Etas 35°C]]*0.8+Tabelle1[[#This Row],[Etas 55°C]]*0.2))*2.5</f>
        <v>4.7874999999999996</v>
      </c>
      <c r="N5115" s="21">
        <f>IF(-(Tabelle1[[#This Row],[80%/20% SCOP]]-5.5)/5.5=1,"n.a.",-(Tabelle1[[#This Row],[80%/20% SCOP]]-5.5)/5.5)</f>
        <v>0.1295454545454546</v>
      </c>
    </row>
    <row r="5116" spans="1:14" ht="20.100000000000001" customHeight="1" x14ac:dyDescent="0.25">
      <c r="A5116" s="24">
        <v>16015641</v>
      </c>
      <c r="B5116" s="15" t="s">
        <v>5207</v>
      </c>
      <c r="C5116" s="15" t="s">
        <v>5210</v>
      </c>
      <c r="D5116" s="16" t="s">
        <v>2</v>
      </c>
      <c r="E5116" s="17">
        <v>9.5</v>
      </c>
      <c r="F5116" s="18">
        <v>2.0150000000000001</v>
      </c>
      <c r="G5116" s="17">
        <v>9.0299999999999994</v>
      </c>
      <c r="H5116" s="18">
        <v>1.5549999999999999</v>
      </c>
      <c r="I5116" s="16" t="s">
        <v>3</v>
      </c>
      <c r="J5116" s="16" t="s">
        <v>4</v>
      </c>
      <c r="K5116" s="16" t="s">
        <v>15</v>
      </c>
      <c r="L5116" s="19">
        <f>IF(Tabelle1[[#This Row],[Heizleistung (55°C)]]=0,Tabelle1[[#This Row],[Heizleistung (35°C)]],(Tabelle1[[#This Row],[Heizleistung (35°C)]]+Tabelle1[[#This Row],[Heizleistung (55°C)]])/2)</f>
        <v>9.2650000000000006</v>
      </c>
      <c r="M5116" s="20">
        <f>IF(Tabelle1[[#This Row],[Etas 55°C]]=0,0,(Tabelle1[[#This Row],[Etas 35°C]]*0.8+Tabelle1[[#This Row],[Etas 55°C]]*0.2))*2.5</f>
        <v>4.8075000000000001</v>
      </c>
      <c r="N5116" s="21">
        <f>IF(-(Tabelle1[[#This Row],[80%/20% SCOP]]-5.5)/5.5=1,"n.a.",-(Tabelle1[[#This Row],[80%/20% SCOP]]-5.5)/5.5)</f>
        <v>0.12590909090909089</v>
      </c>
    </row>
    <row r="5117" spans="1:14" ht="20.100000000000001" customHeight="1" x14ac:dyDescent="0.25">
      <c r="A5117" s="24">
        <v>16015642</v>
      </c>
      <c r="B5117" s="15" t="s">
        <v>5207</v>
      </c>
      <c r="C5117" s="15" t="s">
        <v>5211</v>
      </c>
      <c r="D5117" s="16" t="s">
        <v>2</v>
      </c>
      <c r="E5117" s="17">
        <v>9.5</v>
      </c>
      <c r="F5117" s="18">
        <v>2.0249999999999999</v>
      </c>
      <c r="G5117" s="17">
        <v>9.27</v>
      </c>
      <c r="H5117" s="18">
        <v>1.5509999999999999</v>
      </c>
      <c r="I5117" s="16" t="s">
        <v>3</v>
      </c>
      <c r="J5117" s="16" t="s">
        <v>4</v>
      </c>
      <c r="K5117" s="16" t="s">
        <v>15</v>
      </c>
      <c r="L5117" s="19">
        <f>IF(Tabelle1[[#This Row],[Heizleistung (55°C)]]=0,Tabelle1[[#This Row],[Heizleistung (35°C)]],(Tabelle1[[#This Row],[Heizleistung (35°C)]]+Tabelle1[[#This Row],[Heizleistung (55°C)]])/2)</f>
        <v>9.3849999999999998</v>
      </c>
      <c r="M5117" s="20">
        <f>IF(Tabelle1[[#This Row],[Etas 55°C]]=0,0,(Tabelle1[[#This Row],[Etas 35°C]]*0.8+Tabelle1[[#This Row],[Etas 55°C]]*0.2))*2.5</f>
        <v>4.8254999999999999</v>
      </c>
      <c r="N5117" s="21">
        <f>IF(-(Tabelle1[[#This Row],[80%/20% SCOP]]-5.5)/5.5=1,"n.a.",-(Tabelle1[[#This Row],[80%/20% SCOP]]-5.5)/5.5)</f>
        <v>0.12263636363636365</v>
      </c>
    </row>
    <row r="5118" spans="1:14" ht="20.100000000000001" customHeight="1" x14ac:dyDescent="0.25">
      <c r="A5118" s="24">
        <v>16015640</v>
      </c>
      <c r="B5118" s="15" t="s">
        <v>5207</v>
      </c>
      <c r="C5118" s="15" t="s">
        <v>5212</v>
      </c>
      <c r="D5118" s="16" t="s">
        <v>2</v>
      </c>
      <c r="E5118" s="17">
        <v>5</v>
      </c>
      <c r="F5118" s="18">
        <v>2.0489999999999999</v>
      </c>
      <c r="G5118" s="17">
        <v>4.8</v>
      </c>
      <c r="H5118" s="18">
        <v>1.5009999999999999</v>
      </c>
      <c r="I5118" s="16" t="s">
        <v>3</v>
      </c>
      <c r="J5118" s="16" t="s">
        <v>4</v>
      </c>
      <c r="K5118" s="16" t="s">
        <v>15</v>
      </c>
      <c r="L5118" s="19">
        <f>IF(Tabelle1[[#This Row],[Heizleistung (55°C)]]=0,Tabelle1[[#This Row],[Heizleistung (35°C)]],(Tabelle1[[#This Row],[Heizleistung (35°C)]]+Tabelle1[[#This Row],[Heizleistung (55°C)]])/2)</f>
        <v>4.9000000000000004</v>
      </c>
      <c r="M5118" s="20">
        <f>IF(Tabelle1[[#This Row],[Etas 55°C]]=0,0,(Tabelle1[[#This Row],[Etas 35°C]]*0.8+Tabelle1[[#This Row],[Etas 55°C]]*0.2))*2.5</f>
        <v>4.8484999999999996</v>
      </c>
      <c r="N5118" s="21">
        <f>IF(-(Tabelle1[[#This Row],[80%/20% SCOP]]-5.5)/5.5=1,"n.a.",-(Tabelle1[[#This Row],[80%/20% SCOP]]-5.5)/5.5)</f>
        <v>0.11845454545454553</v>
      </c>
    </row>
    <row r="5119" spans="1:14" ht="20.100000000000001" customHeight="1" x14ac:dyDescent="0.25">
      <c r="A5119" s="24">
        <v>16011213</v>
      </c>
      <c r="B5119" s="15" t="s">
        <v>5213</v>
      </c>
      <c r="C5119" s="15" t="s">
        <v>5214</v>
      </c>
      <c r="D5119" s="16" t="s">
        <v>2</v>
      </c>
      <c r="E5119" s="17">
        <v>8.1</v>
      </c>
      <c r="F5119" s="18">
        <v>2.056</v>
      </c>
      <c r="G5119" s="17">
        <v>6.6</v>
      </c>
      <c r="H5119" s="18">
        <v>1.3160000000000001</v>
      </c>
      <c r="I5119" s="16" t="s">
        <v>40</v>
      </c>
      <c r="J5119" s="16" t="s">
        <v>4</v>
      </c>
      <c r="K5119" s="16" t="s">
        <v>15</v>
      </c>
      <c r="L5119" s="19">
        <f>IF(Tabelle1[[#This Row],[Heizleistung (55°C)]]=0,Tabelle1[[#This Row],[Heizleistung (35°C)]],(Tabelle1[[#This Row],[Heizleistung (35°C)]]+Tabelle1[[#This Row],[Heizleistung (55°C)]])/2)</f>
        <v>7.35</v>
      </c>
      <c r="M5119" s="20">
        <f>IF(Tabelle1[[#This Row],[Etas 55°C]]=0,0,(Tabelle1[[#This Row],[Etas 35°C]]*0.8+Tabelle1[[#This Row],[Etas 55°C]]*0.2))*2.5</f>
        <v>4.7700000000000005</v>
      </c>
      <c r="N5119" s="21">
        <f>IF(-(Tabelle1[[#This Row],[80%/20% SCOP]]-5.5)/5.5=1,"n.a.",-(Tabelle1[[#This Row],[80%/20% SCOP]]-5.5)/5.5)</f>
        <v>0.13272727272727264</v>
      </c>
    </row>
    <row r="5120" spans="1:14" ht="20.100000000000001" customHeight="1" x14ac:dyDescent="0.25">
      <c r="A5120" s="24">
        <v>16011220</v>
      </c>
      <c r="B5120" s="15" t="s">
        <v>5213</v>
      </c>
      <c r="C5120" s="15" t="s">
        <v>5215</v>
      </c>
      <c r="D5120" s="16" t="s">
        <v>2</v>
      </c>
      <c r="E5120" s="17">
        <v>15.2</v>
      </c>
      <c r="F5120" s="18">
        <v>1.8169999999999999</v>
      </c>
      <c r="G5120" s="17">
        <v>13</v>
      </c>
      <c r="H5120" s="18">
        <v>1.3320000000000001</v>
      </c>
      <c r="I5120" s="16" t="s">
        <v>40</v>
      </c>
      <c r="J5120" s="16" t="s">
        <v>4</v>
      </c>
      <c r="K5120" s="16" t="s">
        <v>15</v>
      </c>
      <c r="L5120" s="19">
        <f>IF(Tabelle1[[#This Row],[Heizleistung (55°C)]]=0,Tabelle1[[#This Row],[Heizleistung (35°C)]],(Tabelle1[[#This Row],[Heizleistung (35°C)]]+Tabelle1[[#This Row],[Heizleistung (55°C)]])/2)</f>
        <v>14.1</v>
      </c>
      <c r="M5120" s="20">
        <f>IF(Tabelle1[[#This Row],[Etas 55°C]]=0,0,(Tabelle1[[#This Row],[Etas 35°C]]*0.8+Tabelle1[[#This Row],[Etas 55°C]]*0.2))*2.5</f>
        <v>4.3</v>
      </c>
      <c r="N5120" s="21">
        <f>IF(-(Tabelle1[[#This Row],[80%/20% SCOP]]-5.5)/5.5=1,"n.a.",-(Tabelle1[[#This Row],[80%/20% SCOP]]-5.5)/5.5)</f>
        <v>0.21818181818181823</v>
      </c>
    </row>
    <row r="5121" spans="1:14" ht="20.100000000000001" customHeight="1" x14ac:dyDescent="0.25">
      <c r="A5121" s="24">
        <v>16011215</v>
      </c>
      <c r="B5121" s="15" t="s">
        <v>5213</v>
      </c>
      <c r="C5121" s="15" t="s">
        <v>5216</v>
      </c>
      <c r="D5121" s="16" t="s">
        <v>2</v>
      </c>
      <c r="E5121" s="17">
        <v>12</v>
      </c>
      <c r="F5121" s="18">
        <v>1.8939999999999999</v>
      </c>
      <c r="G5121" s="17">
        <v>11.6</v>
      </c>
      <c r="H5121" s="18">
        <v>1.351</v>
      </c>
      <c r="I5121" s="16" t="s">
        <v>40</v>
      </c>
      <c r="J5121" s="16" t="s">
        <v>4</v>
      </c>
      <c r="K5121" s="16" t="s">
        <v>15</v>
      </c>
      <c r="L5121" s="19">
        <f>IF(Tabelle1[[#This Row],[Heizleistung (55°C)]]=0,Tabelle1[[#This Row],[Heizleistung (35°C)]],(Tabelle1[[#This Row],[Heizleistung (35°C)]]+Tabelle1[[#This Row],[Heizleistung (55°C)]])/2)</f>
        <v>11.8</v>
      </c>
      <c r="M5121" s="20">
        <f>IF(Tabelle1[[#This Row],[Etas 55°C]]=0,0,(Tabelle1[[#This Row],[Etas 35°C]]*0.8+Tabelle1[[#This Row],[Etas 55°C]]*0.2))*2.5</f>
        <v>4.4634999999999998</v>
      </c>
      <c r="N5121" s="21">
        <f>IF(-(Tabelle1[[#This Row],[80%/20% SCOP]]-5.5)/5.5=1,"n.a.",-(Tabelle1[[#This Row],[80%/20% SCOP]]-5.5)/5.5)</f>
        <v>0.18845454545454549</v>
      </c>
    </row>
    <row r="5122" spans="1:14" ht="20.100000000000001" customHeight="1" x14ac:dyDescent="0.25">
      <c r="A5122" s="24">
        <v>16011200</v>
      </c>
      <c r="B5122" s="15" t="s">
        <v>5213</v>
      </c>
      <c r="C5122" s="15" t="s">
        <v>5217</v>
      </c>
      <c r="D5122" s="16" t="s">
        <v>2</v>
      </c>
      <c r="E5122" s="17">
        <v>13.7</v>
      </c>
      <c r="F5122" s="18">
        <v>1.857</v>
      </c>
      <c r="G5122" s="17">
        <v>12.1</v>
      </c>
      <c r="H5122" s="18">
        <v>1.3560000000000001</v>
      </c>
      <c r="I5122" s="16" t="s">
        <v>40</v>
      </c>
      <c r="J5122" s="16" t="s">
        <v>4</v>
      </c>
      <c r="K5122" s="16" t="s">
        <v>15</v>
      </c>
      <c r="L5122" s="19">
        <f>IF(Tabelle1[[#This Row],[Heizleistung (55°C)]]=0,Tabelle1[[#This Row],[Heizleistung (35°C)]],(Tabelle1[[#This Row],[Heizleistung (35°C)]]+Tabelle1[[#This Row],[Heizleistung (55°C)]])/2)</f>
        <v>12.899999999999999</v>
      </c>
      <c r="M5122" s="20">
        <f>IF(Tabelle1[[#This Row],[Etas 55°C]]=0,0,(Tabelle1[[#This Row],[Etas 35°C]]*0.8+Tabelle1[[#This Row],[Etas 55°C]]*0.2))*2.5</f>
        <v>4.3920000000000003</v>
      </c>
      <c r="N5122" s="21">
        <f>IF(-(Tabelle1[[#This Row],[80%/20% SCOP]]-5.5)/5.5=1,"n.a.",-(Tabelle1[[#This Row],[80%/20% SCOP]]-5.5)/5.5)</f>
        <v>0.20145454545454539</v>
      </c>
    </row>
    <row r="5123" spans="1:14" ht="20.100000000000001" customHeight="1" x14ac:dyDescent="0.25">
      <c r="A5123" s="24">
        <v>16015185</v>
      </c>
      <c r="B5123" s="15" t="s">
        <v>5213</v>
      </c>
      <c r="C5123" s="15" t="s">
        <v>5218</v>
      </c>
      <c r="D5123" s="16" t="s">
        <v>2</v>
      </c>
      <c r="E5123" s="17">
        <v>8.09</v>
      </c>
      <c r="F5123" s="18">
        <v>1.93</v>
      </c>
      <c r="G5123" s="17">
        <v>7.61</v>
      </c>
      <c r="H5123" s="18">
        <v>1.31</v>
      </c>
      <c r="I5123" s="16" t="s">
        <v>40</v>
      </c>
      <c r="J5123" s="16" t="s">
        <v>15</v>
      </c>
      <c r="K5123" s="16" t="s">
        <v>15</v>
      </c>
      <c r="L5123" s="19">
        <f>IF(Tabelle1[[#This Row],[Heizleistung (55°C)]]=0,Tabelle1[[#This Row],[Heizleistung (35°C)]],(Tabelle1[[#This Row],[Heizleistung (35°C)]]+Tabelle1[[#This Row],[Heizleistung (55°C)]])/2)</f>
        <v>7.85</v>
      </c>
      <c r="M5123" s="20">
        <f>IF(Tabelle1[[#This Row],[Etas 55°C]]=0,0,(Tabelle1[[#This Row],[Etas 35°C]]*0.8+Tabelle1[[#This Row],[Etas 55°C]]*0.2))*2.5</f>
        <v>4.5150000000000006</v>
      </c>
      <c r="N5123" s="21">
        <f>IF(-(Tabelle1[[#This Row],[80%/20% SCOP]]-5.5)/5.5=1,"n.a.",-(Tabelle1[[#This Row],[80%/20% SCOP]]-5.5)/5.5)</f>
        <v>0.179090909090909</v>
      </c>
    </row>
    <row r="5124" spans="1:14" ht="20.100000000000001" customHeight="1" x14ac:dyDescent="0.25">
      <c r="A5124" s="24">
        <v>16011206</v>
      </c>
      <c r="B5124" s="15" t="s">
        <v>5213</v>
      </c>
      <c r="C5124" s="15" t="s">
        <v>5219</v>
      </c>
      <c r="D5124" s="16" t="s">
        <v>2</v>
      </c>
      <c r="E5124" s="17">
        <v>8.1</v>
      </c>
      <c r="F5124" s="18">
        <v>2.056</v>
      </c>
      <c r="G5124" s="17">
        <v>6.6</v>
      </c>
      <c r="H5124" s="18">
        <v>1.3160000000000001</v>
      </c>
      <c r="I5124" s="16" t="s">
        <v>40</v>
      </c>
      <c r="J5124" s="16" t="s">
        <v>4</v>
      </c>
      <c r="K5124" s="16" t="s">
        <v>15</v>
      </c>
      <c r="L5124" s="19">
        <f>IF(Tabelle1[[#This Row],[Heizleistung (55°C)]]=0,Tabelle1[[#This Row],[Heizleistung (35°C)]],(Tabelle1[[#This Row],[Heizleistung (35°C)]]+Tabelle1[[#This Row],[Heizleistung (55°C)]])/2)</f>
        <v>7.35</v>
      </c>
      <c r="M5124" s="20">
        <f>IF(Tabelle1[[#This Row],[Etas 55°C]]=0,0,(Tabelle1[[#This Row],[Etas 35°C]]*0.8+Tabelle1[[#This Row],[Etas 55°C]]*0.2))*2.5</f>
        <v>4.7700000000000005</v>
      </c>
      <c r="N5124" s="21">
        <f>IF(-(Tabelle1[[#This Row],[80%/20% SCOP]]-5.5)/5.5=1,"n.a.",-(Tabelle1[[#This Row],[80%/20% SCOP]]-5.5)/5.5)</f>
        <v>0.13272727272727264</v>
      </c>
    </row>
    <row r="5125" spans="1:14" ht="20.100000000000001" customHeight="1" x14ac:dyDescent="0.25">
      <c r="A5125" s="24">
        <v>16011211</v>
      </c>
      <c r="B5125" s="15" t="s">
        <v>5213</v>
      </c>
      <c r="C5125" s="15" t="s">
        <v>5220</v>
      </c>
      <c r="D5125" s="16" t="s">
        <v>2</v>
      </c>
      <c r="E5125" s="17">
        <v>5.5</v>
      </c>
      <c r="F5125" s="18">
        <v>1.91</v>
      </c>
      <c r="G5125" s="17">
        <v>4.4000000000000004</v>
      </c>
      <c r="H5125" s="18">
        <v>1.2949999999999999</v>
      </c>
      <c r="I5125" s="16" t="s">
        <v>40</v>
      </c>
      <c r="J5125" s="16" t="s">
        <v>4</v>
      </c>
      <c r="K5125" s="16" t="s">
        <v>15</v>
      </c>
      <c r="L5125" s="19">
        <f>IF(Tabelle1[[#This Row],[Heizleistung (55°C)]]=0,Tabelle1[[#This Row],[Heizleistung (35°C)]],(Tabelle1[[#This Row],[Heizleistung (35°C)]]+Tabelle1[[#This Row],[Heizleistung (55°C)]])/2)</f>
        <v>4.95</v>
      </c>
      <c r="M5125" s="20">
        <f>IF(Tabelle1[[#This Row],[Etas 55°C]]=0,0,(Tabelle1[[#This Row],[Etas 35°C]]*0.8+Tabelle1[[#This Row],[Etas 55°C]]*0.2))*2.5</f>
        <v>4.4674999999999994</v>
      </c>
      <c r="N5125" s="21">
        <f>IF(-(Tabelle1[[#This Row],[80%/20% SCOP]]-5.5)/5.5=1,"n.a.",-(Tabelle1[[#This Row],[80%/20% SCOP]]-5.5)/5.5)</f>
        <v>0.18772727272727285</v>
      </c>
    </row>
    <row r="5126" spans="1:14" ht="20.100000000000001" customHeight="1" x14ac:dyDescent="0.25">
      <c r="A5126" s="24">
        <v>16011224</v>
      </c>
      <c r="B5126" s="15" t="s">
        <v>5213</v>
      </c>
      <c r="C5126" s="15" t="s">
        <v>5221</v>
      </c>
      <c r="D5126" s="16" t="s">
        <v>2</v>
      </c>
      <c r="E5126" s="17">
        <v>9.1999999999999993</v>
      </c>
      <c r="F5126" s="18">
        <v>2.048</v>
      </c>
      <c r="G5126" s="17">
        <v>7.7</v>
      </c>
      <c r="H5126" s="18">
        <v>1.357</v>
      </c>
      <c r="I5126" s="16" t="s">
        <v>40</v>
      </c>
      <c r="J5126" s="16" t="s">
        <v>4</v>
      </c>
      <c r="K5126" s="16" t="s">
        <v>15</v>
      </c>
      <c r="L5126" s="19">
        <f>IF(Tabelle1[[#This Row],[Heizleistung (55°C)]]=0,Tabelle1[[#This Row],[Heizleistung (35°C)]],(Tabelle1[[#This Row],[Heizleistung (35°C)]]+Tabelle1[[#This Row],[Heizleistung (55°C)]])/2)</f>
        <v>8.4499999999999993</v>
      </c>
      <c r="M5126" s="20">
        <f>IF(Tabelle1[[#This Row],[Etas 55°C]]=0,0,(Tabelle1[[#This Row],[Etas 35°C]]*0.8+Tabelle1[[#This Row],[Etas 55°C]]*0.2))*2.5</f>
        <v>4.7745000000000006</v>
      </c>
      <c r="N5126" s="21">
        <f>IF(-(Tabelle1[[#This Row],[80%/20% SCOP]]-5.5)/5.5=1,"n.a.",-(Tabelle1[[#This Row],[80%/20% SCOP]]-5.5)/5.5)</f>
        <v>0.13190909090909078</v>
      </c>
    </row>
    <row r="5127" spans="1:14" ht="20.100000000000001" customHeight="1" x14ac:dyDescent="0.25">
      <c r="A5127" s="24">
        <v>16011197</v>
      </c>
      <c r="B5127" s="15" t="s">
        <v>5213</v>
      </c>
      <c r="C5127" s="15" t="s">
        <v>5222</v>
      </c>
      <c r="D5127" s="16" t="s">
        <v>2</v>
      </c>
      <c r="E5127" s="17">
        <v>8.1</v>
      </c>
      <c r="F5127" s="18">
        <v>2.056</v>
      </c>
      <c r="G5127" s="17">
        <v>6.6</v>
      </c>
      <c r="H5127" s="18">
        <v>1.3160000000000001</v>
      </c>
      <c r="I5127" s="16" t="s">
        <v>40</v>
      </c>
      <c r="J5127" s="16" t="s">
        <v>4</v>
      </c>
      <c r="K5127" s="16" t="s">
        <v>15</v>
      </c>
      <c r="L5127" s="19">
        <f>IF(Tabelle1[[#This Row],[Heizleistung (55°C)]]=0,Tabelle1[[#This Row],[Heizleistung (35°C)]],(Tabelle1[[#This Row],[Heizleistung (35°C)]]+Tabelle1[[#This Row],[Heizleistung (55°C)]])/2)</f>
        <v>7.35</v>
      </c>
      <c r="M5127" s="20">
        <f>IF(Tabelle1[[#This Row],[Etas 55°C]]=0,0,(Tabelle1[[#This Row],[Etas 35°C]]*0.8+Tabelle1[[#This Row],[Etas 55°C]]*0.2))*2.5</f>
        <v>4.7700000000000005</v>
      </c>
      <c r="N5127" s="21">
        <f>IF(-(Tabelle1[[#This Row],[80%/20% SCOP]]-5.5)/5.5=1,"n.a.",-(Tabelle1[[#This Row],[80%/20% SCOP]]-5.5)/5.5)</f>
        <v>0.13272727272727264</v>
      </c>
    </row>
    <row r="5128" spans="1:14" ht="20.100000000000001" customHeight="1" x14ac:dyDescent="0.25">
      <c r="A5128" s="24">
        <v>16011210</v>
      </c>
      <c r="B5128" s="15" t="s">
        <v>5213</v>
      </c>
      <c r="C5128" s="15" t="s">
        <v>5223</v>
      </c>
      <c r="D5128" s="16" t="s">
        <v>2</v>
      </c>
      <c r="E5128" s="17">
        <v>15.2</v>
      </c>
      <c r="F5128" s="18">
        <v>1.8169999999999999</v>
      </c>
      <c r="G5128" s="17">
        <v>13</v>
      </c>
      <c r="H5128" s="18">
        <v>1.3320000000000001</v>
      </c>
      <c r="I5128" s="16" t="s">
        <v>40</v>
      </c>
      <c r="J5128" s="16" t="s">
        <v>4</v>
      </c>
      <c r="K5128" s="16" t="s">
        <v>15</v>
      </c>
      <c r="L5128" s="19">
        <f>IF(Tabelle1[[#This Row],[Heizleistung (55°C)]]=0,Tabelle1[[#This Row],[Heizleistung (35°C)]],(Tabelle1[[#This Row],[Heizleistung (35°C)]]+Tabelle1[[#This Row],[Heizleistung (55°C)]])/2)</f>
        <v>14.1</v>
      </c>
      <c r="M5128" s="20">
        <f>IF(Tabelle1[[#This Row],[Etas 55°C]]=0,0,(Tabelle1[[#This Row],[Etas 35°C]]*0.8+Tabelle1[[#This Row],[Etas 55°C]]*0.2))*2.5</f>
        <v>4.3</v>
      </c>
      <c r="N5128" s="21">
        <f>IF(-(Tabelle1[[#This Row],[80%/20% SCOP]]-5.5)/5.5=1,"n.a.",-(Tabelle1[[#This Row],[80%/20% SCOP]]-5.5)/5.5)</f>
        <v>0.21818181818181823</v>
      </c>
    </row>
    <row r="5129" spans="1:14" ht="20.100000000000001" customHeight="1" x14ac:dyDescent="0.25">
      <c r="A5129" s="24">
        <v>16011219</v>
      </c>
      <c r="B5129" s="15" t="s">
        <v>5213</v>
      </c>
      <c r="C5129" s="15" t="s">
        <v>5224</v>
      </c>
      <c r="D5129" s="16" t="s">
        <v>2</v>
      </c>
      <c r="E5129" s="17">
        <v>13.7</v>
      </c>
      <c r="F5129" s="18">
        <v>1.857</v>
      </c>
      <c r="G5129" s="17">
        <v>12.1</v>
      </c>
      <c r="H5129" s="18">
        <v>1.3560000000000001</v>
      </c>
      <c r="I5129" s="16" t="s">
        <v>40</v>
      </c>
      <c r="J5129" s="16" t="s">
        <v>4</v>
      </c>
      <c r="K5129" s="16" t="s">
        <v>15</v>
      </c>
      <c r="L5129" s="19">
        <f>IF(Tabelle1[[#This Row],[Heizleistung (55°C)]]=0,Tabelle1[[#This Row],[Heizleistung (35°C)]],(Tabelle1[[#This Row],[Heizleistung (35°C)]]+Tabelle1[[#This Row],[Heizleistung (55°C)]])/2)</f>
        <v>12.899999999999999</v>
      </c>
      <c r="M5129" s="20">
        <f>IF(Tabelle1[[#This Row],[Etas 55°C]]=0,0,(Tabelle1[[#This Row],[Etas 35°C]]*0.8+Tabelle1[[#This Row],[Etas 55°C]]*0.2))*2.5</f>
        <v>4.3920000000000003</v>
      </c>
      <c r="N5129" s="21">
        <f>IF(-(Tabelle1[[#This Row],[80%/20% SCOP]]-5.5)/5.5=1,"n.a.",-(Tabelle1[[#This Row],[80%/20% SCOP]]-5.5)/5.5)</f>
        <v>0.20145454545454539</v>
      </c>
    </row>
    <row r="5130" spans="1:14" ht="20.100000000000001" customHeight="1" x14ac:dyDescent="0.25">
      <c r="A5130" s="24">
        <v>16011205</v>
      </c>
      <c r="B5130" s="15" t="s">
        <v>5213</v>
      </c>
      <c r="C5130" s="15" t="s">
        <v>5225</v>
      </c>
      <c r="D5130" s="16" t="s">
        <v>2</v>
      </c>
      <c r="E5130" s="17">
        <v>6.8</v>
      </c>
      <c r="F5130" s="18">
        <v>1.95</v>
      </c>
      <c r="G5130" s="17">
        <v>5.7</v>
      </c>
      <c r="H5130" s="18">
        <v>1.379</v>
      </c>
      <c r="I5130" s="16" t="s">
        <v>40</v>
      </c>
      <c r="J5130" s="16" t="s">
        <v>4</v>
      </c>
      <c r="K5130" s="16" t="s">
        <v>15</v>
      </c>
      <c r="L5130" s="19">
        <f>IF(Tabelle1[[#This Row],[Heizleistung (55°C)]]=0,Tabelle1[[#This Row],[Heizleistung (35°C)]],(Tabelle1[[#This Row],[Heizleistung (35°C)]]+Tabelle1[[#This Row],[Heizleistung (55°C)]])/2)</f>
        <v>6.25</v>
      </c>
      <c r="M5130" s="20">
        <f>IF(Tabelle1[[#This Row],[Etas 55°C]]=0,0,(Tabelle1[[#This Row],[Etas 35°C]]*0.8+Tabelle1[[#This Row],[Etas 55°C]]*0.2))*2.5</f>
        <v>4.5895000000000001</v>
      </c>
      <c r="N5130" s="21">
        <f>IF(-(Tabelle1[[#This Row],[80%/20% SCOP]]-5.5)/5.5=1,"n.a.",-(Tabelle1[[#This Row],[80%/20% SCOP]]-5.5)/5.5)</f>
        <v>0.16554545454545452</v>
      </c>
    </row>
    <row r="5131" spans="1:14" ht="20.100000000000001" customHeight="1" x14ac:dyDescent="0.25">
      <c r="A5131" s="24">
        <v>16011222</v>
      </c>
      <c r="B5131" s="15" t="s">
        <v>5213</v>
      </c>
      <c r="C5131" s="15" t="s">
        <v>5226</v>
      </c>
      <c r="D5131" s="16" t="s">
        <v>2</v>
      </c>
      <c r="E5131" s="17">
        <v>6.8</v>
      </c>
      <c r="F5131" s="18">
        <v>1.95</v>
      </c>
      <c r="G5131" s="17">
        <v>5.7</v>
      </c>
      <c r="H5131" s="18">
        <v>1.379</v>
      </c>
      <c r="I5131" s="16" t="s">
        <v>40</v>
      </c>
      <c r="J5131" s="16" t="s">
        <v>4</v>
      </c>
      <c r="K5131" s="16" t="s">
        <v>15</v>
      </c>
      <c r="L5131" s="19">
        <f>IF(Tabelle1[[#This Row],[Heizleistung (55°C)]]=0,Tabelle1[[#This Row],[Heizleistung (35°C)]],(Tabelle1[[#This Row],[Heizleistung (35°C)]]+Tabelle1[[#This Row],[Heizleistung (55°C)]])/2)</f>
        <v>6.25</v>
      </c>
      <c r="M5131" s="20">
        <f>IF(Tabelle1[[#This Row],[Etas 55°C]]=0,0,(Tabelle1[[#This Row],[Etas 35°C]]*0.8+Tabelle1[[#This Row],[Etas 55°C]]*0.2))*2.5</f>
        <v>4.5895000000000001</v>
      </c>
      <c r="N5131" s="21">
        <f>IF(-(Tabelle1[[#This Row],[80%/20% SCOP]]-5.5)/5.5=1,"n.a.",-(Tabelle1[[#This Row],[80%/20% SCOP]]-5.5)/5.5)</f>
        <v>0.16554545454545452</v>
      </c>
    </row>
    <row r="5132" spans="1:14" ht="20.100000000000001" customHeight="1" x14ac:dyDescent="0.25">
      <c r="A5132" s="24">
        <v>16011221</v>
      </c>
      <c r="B5132" s="15" t="s">
        <v>5213</v>
      </c>
      <c r="C5132" s="15" t="s">
        <v>5227</v>
      </c>
      <c r="D5132" s="16" t="s">
        <v>2</v>
      </c>
      <c r="E5132" s="17">
        <v>5.5</v>
      </c>
      <c r="F5132" s="18">
        <v>1.91</v>
      </c>
      <c r="G5132" s="17">
        <v>4.4000000000000004</v>
      </c>
      <c r="H5132" s="18">
        <v>1.2949999999999999</v>
      </c>
      <c r="I5132" s="16" t="s">
        <v>40</v>
      </c>
      <c r="J5132" s="16" t="s">
        <v>4</v>
      </c>
      <c r="K5132" s="16" t="s">
        <v>15</v>
      </c>
      <c r="L5132" s="19">
        <f>IF(Tabelle1[[#This Row],[Heizleistung (55°C)]]=0,Tabelle1[[#This Row],[Heizleistung (35°C)]],(Tabelle1[[#This Row],[Heizleistung (35°C)]]+Tabelle1[[#This Row],[Heizleistung (55°C)]])/2)</f>
        <v>4.95</v>
      </c>
      <c r="M5132" s="20">
        <f>IF(Tabelle1[[#This Row],[Etas 55°C]]=0,0,(Tabelle1[[#This Row],[Etas 35°C]]*0.8+Tabelle1[[#This Row],[Etas 55°C]]*0.2))*2.5</f>
        <v>4.4674999999999994</v>
      </c>
      <c r="N5132" s="21">
        <f>IF(-(Tabelle1[[#This Row],[80%/20% SCOP]]-5.5)/5.5=1,"n.a.",-(Tabelle1[[#This Row],[80%/20% SCOP]]-5.5)/5.5)</f>
        <v>0.18772727272727285</v>
      </c>
    </row>
    <row r="5133" spans="1:14" ht="20.100000000000001" customHeight="1" x14ac:dyDescent="0.25">
      <c r="A5133" s="24">
        <v>16011202</v>
      </c>
      <c r="B5133" s="15" t="s">
        <v>5213</v>
      </c>
      <c r="C5133" s="15" t="s">
        <v>5228</v>
      </c>
      <c r="D5133" s="16" t="s">
        <v>2</v>
      </c>
      <c r="E5133" s="17">
        <v>22</v>
      </c>
      <c r="F5133" s="18">
        <v>1.78</v>
      </c>
      <c r="G5133" s="17">
        <v>22</v>
      </c>
      <c r="H5133" s="18">
        <v>1.26</v>
      </c>
      <c r="I5133" s="16" t="s">
        <v>40</v>
      </c>
      <c r="J5133" s="16" t="s">
        <v>4</v>
      </c>
      <c r="K5133" s="16" t="s">
        <v>15</v>
      </c>
      <c r="L5133" s="19">
        <f>IF(Tabelle1[[#This Row],[Heizleistung (55°C)]]=0,Tabelle1[[#This Row],[Heizleistung (35°C)]],(Tabelle1[[#This Row],[Heizleistung (35°C)]]+Tabelle1[[#This Row],[Heizleistung (55°C)]])/2)</f>
        <v>22</v>
      </c>
      <c r="M5133" s="20">
        <f>IF(Tabelle1[[#This Row],[Etas 55°C]]=0,0,(Tabelle1[[#This Row],[Etas 35°C]]*0.8+Tabelle1[[#This Row],[Etas 55°C]]*0.2))*2.5</f>
        <v>4.1900000000000004</v>
      </c>
      <c r="N5133" s="21">
        <f>IF(-(Tabelle1[[#This Row],[80%/20% SCOP]]-5.5)/5.5=1,"n.a.",-(Tabelle1[[#This Row],[80%/20% SCOP]]-5.5)/5.5)</f>
        <v>0.23818181818181811</v>
      </c>
    </row>
    <row r="5134" spans="1:14" ht="20.100000000000001" customHeight="1" x14ac:dyDescent="0.25">
      <c r="A5134" s="24">
        <v>16013676</v>
      </c>
      <c r="B5134" s="15" t="s">
        <v>5213</v>
      </c>
      <c r="C5134" s="15" t="s">
        <v>5229</v>
      </c>
      <c r="D5134" s="16" t="s">
        <v>2</v>
      </c>
      <c r="E5134" s="17">
        <v>5.5</v>
      </c>
      <c r="F5134" s="18">
        <v>1.89</v>
      </c>
      <c r="G5134" s="17">
        <v>4.3</v>
      </c>
      <c r="H5134" s="18">
        <v>1.294</v>
      </c>
      <c r="I5134" s="16" t="s">
        <v>40</v>
      </c>
      <c r="J5134" s="16" t="s">
        <v>4</v>
      </c>
      <c r="K5134" s="16" t="s">
        <v>15</v>
      </c>
      <c r="L5134" s="19">
        <f>IF(Tabelle1[[#This Row],[Heizleistung (55°C)]]=0,Tabelle1[[#This Row],[Heizleistung (35°C)]],(Tabelle1[[#This Row],[Heizleistung (35°C)]]+Tabelle1[[#This Row],[Heizleistung (55°C)]])/2)</f>
        <v>4.9000000000000004</v>
      </c>
      <c r="M5134" s="20">
        <f>IF(Tabelle1[[#This Row],[Etas 55°C]]=0,0,(Tabelle1[[#This Row],[Etas 35°C]]*0.8+Tabelle1[[#This Row],[Etas 55°C]]*0.2))*2.5</f>
        <v>4.4269999999999996</v>
      </c>
      <c r="N5134" s="21">
        <f>IF(-(Tabelle1[[#This Row],[80%/20% SCOP]]-5.5)/5.5=1,"n.a.",-(Tabelle1[[#This Row],[80%/20% SCOP]]-5.5)/5.5)</f>
        <v>0.19509090909090918</v>
      </c>
    </row>
    <row r="5135" spans="1:14" ht="20.100000000000001" customHeight="1" x14ac:dyDescent="0.25">
      <c r="A5135" s="24">
        <v>16011195</v>
      </c>
      <c r="B5135" s="15" t="s">
        <v>5213</v>
      </c>
      <c r="C5135" s="15" t="s">
        <v>5230</v>
      </c>
      <c r="D5135" s="16" t="s">
        <v>2</v>
      </c>
      <c r="E5135" s="17">
        <v>5.5</v>
      </c>
      <c r="F5135" s="18">
        <v>1.91</v>
      </c>
      <c r="G5135" s="17">
        <v>4.4000000000000004</v>
      </c>
      <c r="H5135" s="18">
        <v>1.2949999999999999</v>
      </c>
      <c r="I5135" s="16" t="s">
        <v>40</v>
      </c>
      <c r="J5135" s="16" t="s">
        <v>4</v>
      </c>
      <c r="K5135" s="16" t="s">
        <v>15</v>
      </c>
      <c r="L5135" s="19">
        <f>IF(Tabelle1[[#This Row],[Heizleistung (55°C)]]=0,Tabelle1[[#This Row],[Heizleistung (35°C)]],(Tabelle1[[#This Row],[Heizleistung (35°C)]]+Tabelle1[[#This Row],[Heizleistung (55°C)]])/2)</f>
        <v>4.95</v>
      </c>
      <c r="M5135" s="20">
        <f>IF(Tabelle1[[#This Row],[Etas 55°C]]=0,0,(Tabelle1[[#This Row],[Etas 35°C]]*0.8+Tabelle1[[#This Row],[Etas 55°C]]*0.2))*2.5</f>
        <v>4.4674999999999994</v>
      </c>
      <c r="N5135" s="21">
        <f>IF(-(Tabelle1[[#This Row],[80%/20% SCOP]]-5.5)/5.5=1,"n.a.",-(Tabelle1[[#This Row],[80%/20% SCOP]]-5.5)/5.5)</f>
        <v>0.18772727272727285</v>
      </c>
    </row>
    <row r="5136" spans="1:14" ht="20.100000000000001" customHeight="1" x14ac:dyDescent="0.25">
      <c r="A5136" s="24">
        <v>16011207</v>
      </c>
      <c r="B5136" s="15" t="s">
        <v>5213</v>
      </c>
      <c r="C5136" s="15" t="s">
        <v>5231</v>
      </c>
      <c r="D5136" s="16" t="s">
        <v>2</v>
      </c>
      <c r="E5136" s="17">
        <v>9.1999999999999993</v>
      </c>
      <c r="F5136" s="18">
        <v>2.048</v>
      </c>
      <c r="G5136" s="17">
        <v>7.7</v>
      </c>
      <c r="H5136" s="18">
        <v>1.357</v>
      </c>
      <c r="I5136" s="16" t="s">
        <v>40</v>
      </c>
      <c r="J5136" s="16" t="s">
        <v>4</v>
      </c>
      <c r="K5136" s="16" t="s">
        <v>15</v>
      </c>
      <c r="L5136" s="19">
        <f>IF(Tabelle1[[#This Row],[Heizleistung (55°C)]]=0,Tabelle1[[#This Row],[Heizleistung (35°C)]],(Tabelle1[[#This Row],[Heizleistung (35°C)]]+Tabelle1[[#This Row],[Heizleistung (55°C)]])/2)</f>
        <v>8.4499999999999993</v>
      </c>
      <c r="M5136" s="20">
        <f>IF(Tabelle1[[#This Row],[Etas 55°C]]=0,0,(Tabelle1[[#This Row],[Etas 35°C]]*0.8+Tabelle1[[#This Row],[Etas 55°C]]*0.2))*2.5</f>
        <v>4.7745000000000006</v>
      </c>
      <c r="N5136" s="21">
        <f>IF(-(Tabelle1[[#This Row],[80%/20% SCOP]]-5.5)/5.5=1,"n.a.",-(Tabelle1[[#This Row],[80%/20% SCOP]]-5.5)/5.5)</f>
        <v>0.13190909090909078</v>
      </c>
    </row>
    <row r="5137" spans="1:14" ht="20.100000000000001" customHeight="1" x14ac:dyDescent="0.25">
      <c r="A5137" s="24">
        <v>16013677</v>
      </c>
      <c r="B5137" s="15" t="s">
        <v>5213</v>
      </c>
      <c r="C5137" s="15" t="s">
        <v>5232</v>
      </c>
      <c r="D5137" s="16" t="s">
        <v>2</v>
      </c>
      <c r="E5137" s="17">
        <v>6.8</v>
      </c>
      <c r="F5137" s="18">
        <v>1.93</v>
      </c>
      <c r="G5137" s="17">
        <v>5.6</v>
      </c>
      <c r="H5137" s="18">
        <v>1.35</v>
      </c>
      <c r="I5137" s="16" t="s">
        <v>40</v>
      </c>
      <c r="J5137" s="16" t="s">
        <v>4</v>
      </c>
      <c r="K5137" s="16" t="s">
        <v>15</v>
      </c>
      <c r="L5137" s="19">
        <f>IF(Tabelle1[[#This Row],[Heizleistung (55°C)]]=0,Tabelle1[[#This Row],[Heizleistung (35°C)]],(Tabelle1[[#This Row],[Heizleistung (35°C)]]+Tabelle1[[#This Row],[Heizleistung (55°C)]])/2)</f>
        <v>6.1999999999999993</v>
      </c>
      <c r="M5137" s="20">
        <f>IF(Tabelle1[[#This Row],[Etas 55°C]]=0,0,(Tabelle1[[#This Row],[Etas 35°C]]*0.8+Tabelle1[[#This Row],[Etas 55°C]]*0.2))*2.5</f>
        <v>4.5350000000000001</v>
      </c>
      <c r="N5137" s="21">
        <f>IF(-(Tabelle1[[#This Row],[80%/20% SCOP]]-5.5)/5.5=1,"n.a.",-(Tabelle1[[#This Row],[80%/20% SCOP]]-5.5)/5.5)</f>
        <v>0.17545454545454542</v>
      </c>
    </row>
    <row r="5138" spans="1:14" ht="20.100000000000001" customHeight="1" x14ac:dyDescent="0.25">
      <c r="A5138" s="24">
        <v>16011198</v>
      </c>
      <c r="B5138" s="15" t="s">
        <v>5213</v>
      </c>
      <c r="C5138" s="15" t="s">
        <v>5233</v>
      </c>
      <c r="D5138" s="16" t="s">
        <v>2</v>
      </c>
      <c r="E5138" s="17">
        <v>9.1999999999999993</v>
      </c>
      <c r="F5138" s="18">
        <v>2.048</v>
      </c>
      <c r="G5138" s="17">
        <v>7.7</v>
      </c>
      <c r="H5138" s="18">
        <v>1.357</v>
      </c>
      <c r="I5138" s="16" t="s">
        <v>40</v>
      </c>
      <c r="J5138" s="16" t="s">
        <v>4</v>
      </c>
      <c r="K5138" s="16" t="s">
        <v>15</v>
      </c>
      <c r="L5138" s="19">
        <f>IF(Tabelle1[[#This Row],[Heizleistung (55°C)]]=0,Tabelle1[[#This Row],[Heizleistung (35°C)]],(Tabelle1[[#This Row],[Heizleistung (35°C)]]+Tabelle1[[#This Row],[Heizleistung (55°C)]])/2)</f>
        <v>8.4499999999999993</v>
      </c>
      <c r="M5138" s="20">
        <f>IF(Tabelle1[[#This Row],[Etas 55°C]]=0,0,(Tabelle1[[#This Row],[Etas 35°C]]*0.8+Tabelle1[[#This Row],[Etas 55°C]]*0.2))*2.5</f>
        <v>4.7745000000000006</v>
      </c>
      <c r="N5138" s="21">
        <f>IF(-(Tabelle1[[#This Row],[80%/20% SCOP]]-5.5)/5.5=1,"n.a.",-(Tabelle1[[#This Row],[80%/20% SCOP]]-5.5)/5.5)</f>
        <v>0.13190909090909078</v>
      </c>
    </row>
    <row r="5139" spans="1:14" ht="20.100000000000001" customHeight="1" x14ac:dyDescent="0.25">
      <c r="A5139" s="24">
        <v>16011214</v>
      </c>
      <c r="B5139" s="15" t="s">
        <v>5213</v>
      </c>
      <c r="C5139" s="15" t="s">
        <v>5234</v>
      </c>
      <c r="D5139" s="16" t="s">
        <v>2</v>
      </c>
      <c r="E5139" s="17">
        <v>9.1999999999999993</v>
      </c>
      <c r="F5139" s="18">
        <v>2.048</v>
      </c>
      <c r="G5139" s="17">
        <v>7.7</v>
      </c>
      <c r="H5139" s="18">
        <v>1.357</v>
      </c>
      <c r="I5139" s="16" t="s">
        <v>40</v>
      </c>
      <c r="J5139" s="16" t="s">
        <v>4</v>
      </c>
      <c r="K5139" s="16" t="s">
        <v>15</v>
      </c>
      <c r="L5139" s="19">
        <f>IF(Tabelle1[[#This Row],[Heizleistung (55°C)]]=0,Tabelle1[[#This Row],[Heizleistung (35°C)]],(Tabelle1[[#This Row],[Heizleistung (35°C)]]+Tabelle1[[#This Row],[Heizleistung (55°C)]])/2)</f>
        <v>8.4499999999999993</v>
      </c>
      <c r="M5139" s="20">
        <f>IF(Tabelle1[[#This Row],[Etas 55°C]]=0,0,(Tabelle1[[#This Row],[Etas 35°C]]*0.8+Tabelle1[[#This Row],[Etas 55°C]]*0.2))*2.5</f>
        <v>4.7745000000000006</v>
      </c>
      <c r="N5139" s="21">
        <f>IF(-(Tabelle1[[#This Row],[80%/20% SCOP]]-5.5)/5.5=1,"n.a.",-(Tabelle1[[#This Row],[80%/20% SCOP]]-5.5)/5.5)</f>
        <v>0.13190909090909078</v>
      </c>
    </row>
    <row r="5140" spans="1:14" ht="20.100000000000001" customHeight="1" x14ac:dyDescent="0.25">
      <c r="A5140" s="24">
        <v>16015189</v>
      </c>
      <c r="B5140" s="15" t="s">
        <v>5213</v>
      </c>
      <c r="C5140" s="15" t="s">
        <v>5235</v>
      </c>
      <c r="D5140" s="16" t="s">
        <v>2</v>
      </c>
      <c r="E5140" s="17">
        <v>14.79</v>
      </c>
      <c r="F5140" s="18">
        <v>1.88</v>
      </c>
      <c r="G5140" s="17">
        <v>13.06</v>
      </c>
      <c r="H5140" s="18">
        <v>1.31</v>
      </c>
      <c r="I5140" s="16" t="s">
        <v>40</v>
      </c>
      <c r="J5140" s="16" t="s">
        <v>15</v>
      </c>
      <c r="K5140" s="16" t="s">
        <v>15</v>
      </c>
      <c r="L5140" s="19">
        <f>IF(Tabelle1[[#This Row],[Heizleistung (55°C)]]=0,Tabelle1[[#This Row],[Heizleistung (35°C)]],(Tabelle1[[#This Row],[Heizleistung (35°C)]]+Tabelle1[[#This Row],[Heizleistung (55°C)]])/2)</f>
        <v>13.925000000000001</v>
      </c>
      <c r="M5140" s="20">
        <f>IF(Tabelle1[[#This Row],[Etas 55°C]]=0,0,(Tabelle1[[#This Row],[Etas 35°C]]*0.8+Tabelle1[[#This Row],[Etas 55°C]]*0.2))*2.5</f>
        <v>4.415</v>
      </c>
      <c r="N5140" s="21">
        <f>IF(-(Tabelle1[[#This Row],[80%/20% SCOP]]-5.5)/5.5=1,"n.a.",-(Tabelle1[[#This Row],[80%/20% SCOP]]-5.5)/5.5)</f>
        <v>0.19727272727272727</v>
      </c>
    </row>
    <row r="5141" spans="1:14" ht="20.100000000000001" customHeight="1" x14ac:dyDescent="0.25">
      <c r="A5141" s="24">
        <v>16011223</v>
      </c>
      <c r="B5141" s="15" t="s">
        <v>5213</v>
      </c>
      <c r="C5141" s="15" t="s">
        <v>5236</v>
      </c>
      <c r="D5141" s="16" t="s">
        <v>2</v>
      </c>
      <c r="E5141" s="17">
        <v>8.1</v>
      </c>
      <c r="F5141" s="18">
        <v>2.056</v>
      </c>
      <c r="G5141" s="17">
        <v>6.6</v>
      </c>
      <c r="H5141" s="18">
        <v>1.3160000000000001</v>
      </c>
      <c r="I5141" s="16" t="s">
        <v>40</v>
      </c>
      <c r="J5141" s="16" t="s">
        <v>4</v>
      </c>
      <c r="K5141" s="16" t="s">
        <v>15</v>
      </c>
      <c r="L5141" s="19">
        <f>IF(Tabelle1[[#This Row],[Heizleistung (55°C)]]=0,Tabelle1[[#This Row],[Heizleistung (35°C)]],(Tabelle1[[#This Row],[Heizleistung (35°C)]]+Tabelle1[[#This Row],[Heizleistung (55°C)]])/2)</f>
        <v>7.35</v>
      </c>
      <c r="M5141" s="20">
        <f>IF(Tabelle1[[#This Row],[Etas 55°C]]=0,0,(Tabelle1[[#This Row],[Etas 35°C]]*0.8+Tabelle1[[#This Row],[Etas 55°C]]*0.2))*2.5</f>
        <v>4.7700000000000005</v>
      </c>
      <c r="N5141" s="21">
        <f>IF(-(Tabelle1[[#This Row],[80%/20% SCOP]]-5.5)/5.5=1,"n.a.",-(Tabelle1[[#This Row],[80%/20% SCOP]]-5.5)/5.5)</f>
        <v>0.13272727272727264</v>
      </c>
    </row>
    <row r="5142" spans="1:14" ht="20.100000000000001" customHeight="1" x14ac:dyDescent="0.25">
      <c r="A5142" s="24">
        <v>16011208</v>
      </c>
      <c r="B5142" s="15" t="s">
        <v>5213</v>
      </c>
      <c r="C5142" s="15" t="s">
        <v>5237</v>
      </c>
      <c r="D5142" s="16" t="s">
        <v>2</v>
      </c>
      <c r="E5142" s="17">
        <v>12</v>
      </c>
      <c r="F5142" s="18">
        <v>1.8939999999999999</v>
      </c>
      <c r="G5142" s="17">
        <v>11.6</v>
      </c>
      <c r="H5142" s="18">
        <v>1.351</v>
      </c>
      <c r="I5142" s="16" t="s">
        <v>40</v>
      </c>
      <c r="J5142" s="16" t="s">
        <v>4</v>
      </c>
      <c r="K5142" s="16" t="s">
        <v>15</v>
      </c>
      <c r="L5142" s="19">
        <f>IF(Tabelle1[[#This Row],[Heizleistung (55°C)]]=0,Tabelle1[[#This Row],[Heizleistung (35°C)]],(Tabelle1[[#This Row],[Heizleistung (35°C)]]+Tabelle1[[#This Row],[Heizleistung (55°C)]])/2)</f>
        <v>11.8</v>
      </c>
      <c r="M5142" s="20">
        <f>IF(Tabelle1[[#This Row],[Etas 55°C]]=0,0,(Tabelle1[[#This Row],[Etas 35°C]]*0.8+Tabelle1[[#This Row],[Etas 55°C]]*0.2))*2.5</f>
        <v>4.4634999999999998</v>
      </c>
      <c r="N5142" s="21">
        <f>IF(-(Tabelle1[[#This Row],[80%/20% SCOP]]-5.5)/5.5=1,"n.a.",-(Tabelle1[[#This Row],[80%/20% SCOP]]-5.5)/5.5)</f>
        <v>0.18845454545454549</v>
      </c>
    </row>
    <row r="5143" spans="1:14" ht="20.100000000000001" customHeight="1" x14ac:dyDescent="0.25">
      <c r="A5143" s="24">
        <v>16011209</v>
      </c>
      <c r="B5143" s="15" t="s">
        <v>5213</v>
      </c>
      <c r="C5143" s="15" t="s">
        <v>5238</v>
      </c>
      <c r="D5143" s="16" t="s">
        <v>2</v>
      </c>
      <c r="E5143" s="17">
        <v>13.7</v>
      </c>
      <c r="F5143" s="18">
        <v>1.857</v>
      </c>
      <c r="G5143" s="17">
        <v>12.1</v>
      </c>
      <c r="H5143" s="18">
        <v>1.3560000000000001</v>
      </c>
      <c r="I5143" s="16" t="s">
        <v>40</v>
      </c>
      <c r="J5143" s="16" t="s">
        <v>4</v>
      </c>
      <c r="K5143" s="16" t="s">
        <v>15</v>
      </c>
      <c r="L5143" s="19">
        <f>IF(Tabelle1[[#This Row],[Heizleistung (55°C)]]=0,Tabelle1[[#This Row],[Heizleistung (35°C)]],(Tabelle1[[#This Row],[Heizleistung (35°C)]]+Tabelle1[[#This Row],[Heizleistung (55°C)]])/2)</f>
        <v>12.899999999999999</v>
      </c>
      <c r="M5143" s="20">
        <f>IF(Tabelle1[[#This Row],[Etas 55°C]]=0,0,(Tabelle1[[#This Row],[Etas 35°C]]*0.8+Tabelle1[[#This Row],[Etas 55°C]]*0.2))*2.5</f>
        <v>4.3920000000000003</v>
      </c>
      <c r="N5143" s="21">
        <f>IF(-(Tabelle1[[#This Row],[80%/20% SCOP]]-5.5)/5.5=1,"n.a.",-(Tabelle1[[#This Row],[80%/20% SCOP]]-5.5)/5.5)</f>
        <v>0.20145454545454539</v>
      </c>
    </row>
    <row r="5144" spans="1:14" ht="20.100000000000001" customHeight="1" x14ac:dyDescent="0.25">
      <c r="A5144" s="24">
        <v>16015188</v>
      </c>
      <c r="B5144" s="15" t="s">
        <v>5213</v>
      </c>
      <c r="C5144" s="15" t="s">
        <v>5239</v>
      </c>
      <c r="D5144" s="16" t="s">
        <v>2</v>
      </c>
      <c r="E5144" s="17">
        <v>14.03</v>
      </c>
      <c r="F5144" s="18">
        <v>1.95</v>
      </c>
      <c r="G5144" s="17">
        <v>11.99</v>
      </c>
      <c r="H5144" s="18">
        <v>1.34</v>
      </c>
      <c r="I5144" s="16" t="s">
        <v>40</v>
      </c>
      <c r="J5144" s="16" t="s">
        <v>15</v>
      </c>
      <c r="K5144" s="16" t="s">
        <v>15</v>
      </c>
      <c r="L5144" s="19">
        <f>IF(Tabelle1[[#This Row],[Heizleistung (55°C)]]=0,Tabelle1[[#This Row],[Heizleistung (35°C)]],(Tabelle1[[#This Row],[Heizleistung (35°C)]]+Tabelle1[[#This Row],[Heizleistung (55°C)]])/2)</f>
        <v>13.01</v>
      </c>
      <c r="M5144" s="20">
        <f>IF(Tabelle1[[#This Row],[Etas 55°C]]=0,0,(Tabelle1[[#This Row],[Etas 35°C]]*0.8+Tabelle1[[#This Row],[Etas 55°C]]*0.2))*2.5</f>
        <v>4.57</v>
      </c>
      <c r="N5144" s="21">
        <f>IF(-(Tabelle1[[#This Row],[80%/20% SCOP]]-5.5)/5.5=1,"n.a.",-(Tabelle1[[#This Row],[80%/20% SCOP]]-5.5)/5.5)</f>
        <v>0.16909090909090904</v>
      </c>
    </row>
    <row r="5145" spans="1:14" ht="20.100000000000001" customHeight="1" x14ac:dyDescent="0.25">
      <c r="A5145" s="24">
        <v>16013679</v>
      </c>
      <c r="B5145" s="15" t="s">
        <v>5213</v>
      </c>
      <c r="C5145" s="15" t="s">
        <v>5240</v>
      </c>
      <c r="D5145" s="16" t="s">
        <v>2</v>
      </c>
      <c r="E5145" s="17">
        <v>9</v>
      </c>
      <c r="F5145" s="18">
        <v>1.917</v>
      </c>
      <c r="G5145" s="17">
        <v>8</v>
      </c>
      <c r="H5145" s="18">
        <v>1.3340000000000001</v>
      </c>
      <c r="I5145" s="16" t="s">
        <v>40</v>
      </c>
      <c r="J5145" s="16" t="s">
        <v>4</v>
      </c>
      <c r="K5145" s="16" t="s">
        <v>15</v>
      </c>
      <c r="L5145" s="19">
        <f>IF(Tabelle1[[#This Row],[Heizleistung (55°C)]]=0,Tabelle1[[#This Row],[Heizleistung (35°C)]],(Tabelle1[[#This Row],[Heizleistung (35°C)]]+Tabelle1[[#This Row],[Heizleistung (55°C)]])/2)</f>
        <v>8.5</v>
      </c>
      <c r="M5145" s="20">
        <f>IF(Tabelle1[[#This Row],[Etas 55°C]]=0,0,(Tabelle1[[#This Row],[Etas 35°C]]*0.8+Tabelle1[[#This Row],[Etas 55°C]]*0.2))*2.5</f>
        <v>4.5010000000000003</v>
      </c>
      <c r="N5145" s="21">
        <f>IF(-(Tabelle1[[#This Row],[80%/20% SCOP]]-5.5)/5.5=1,"n.a.",-(Tabelle1[[#This Row],[80%/20% SCOP]]-5.5)/5.5)</f>
        <v>0.18163636363636357</v>
      </c>
    </row>
    <row r="5146" spans="1:14" ht="20.100000000000001" customHeight="1" x14ac:dyDescent="0.25">
      <c r="A5146" s="24">
        <v>16015184</v>
      </c>
      <c r="B5146" s="15" t="s">
        <v>5213</v>
      </c>
      <c r="C5146" s="15" t="s">
        <v>5241</v>
      </c>
      <c r="D5146" s="16" t="s">
        <v>2</v>
      </c>
      <c r="E5146" s="17">
        <v>6.05</v>
      </c>
      <c r="F5146" s="18">
        <v>1.87</v>
      </c>
      <c r="G5146" s="17">
        <v>5.59</v>
      </c>
      <c r="H5146" s="18">
        <v>1.27</v>
      </c>
      <c r="I5146" s="16" t="s">
        <v>40</v>
      </c>
      <c r="J5146" s="16" t="s">
        <v>15</v>
      </c>
      <c r="K5146" s="16" t="s">
        <v>15</v>
      </c>
      <c r="L5146" s="19">
        <f>IF(Tabelle1[[#This Row],[Heizleistung (55°C)]]=0,Tabelle1[[#This Row],[Heizleistung (35°C)]],(Tabelle1[[#This Row],[Heizleistung (35°C)]]+Tabelle1[[#This Row],[Heizleistung (55°C)]])/2)</f>
        <v>5.82</v>
      </c>
      <c r="M5146" s="20">
        <f>IF(Tabelle1[[#This Row],[Etas 55°C]]=0,0,(Tabelle1[[#This Row],[Etas 35°C]]*0.8+Tabelle1[[#This Row],[Etas 55°C]]*0.2))*2.5</f>
        <v>4.3750000000000009</v>
      </c>
      <c r="N5146" s="21">
        <f>IF(-(Tabelle1[[#This Row],[80%/20% SCOP]]-5.5)/5.5=1,"n.a.",-(Tabelle1[[#This Row],[80%/20% SCOP]]-5.5)/5.5)</f>
        <v>0.20454545454545439</v>
      </c>
    </row>
    <row r="5147" spans="1:14" ht="20.100000000000001" customHeight="1" x14ac:dyDescent="0.25">
      <c r="A5147" s="24">
        <v>16011204</v>
      </c>
      <c r="B5147" s="15" t="s">
        <v>5213</v>
      </c>
      <c r="C5147" s="15" t="s">
        <v>5242</v>
      </c>
      <c r="D5147" s="16" t="s">
        <v>2</v>
      </c>
      <c r="E5147" s="17">
        <v>5.5</v>
      </c>
      <c r="F5147" s="18">
        <v>1.91</v>
      </c>
      <c r="G5147" s="17">
        <v>4.4000000000000004</v>
      </c>
      <c r="H5147" s="18">
        <v>1.2949999999999999</v>
      </c>
      <c r="I5147" s="16" t="s">
        <v>40</v>
      </c>
      <c r="J5147" s="16" t="s">
        <v>4</v>
      </c>
      <c r="K5147" s="16" t="s">
        <v>15</v>
      </c>
      <c r="L5147" s="19">
        <f>IF(Tabelle1[[#This Row],[Heizleistung (55°C)]]=0,Tabelle1[[#This Row],[Heizleistung (35°C)]],(Tabelle1[[#This Row],[Heizleistung (35°C)]]+Tabelle1[[#This Row],[Heizleistung (55°C)]])/2)</f>
        <v>4.95</v>
      </c>
      <c r="M5147" s="20">
        <f>IF(Tabelle1[[#This Row],[Etas 55°C]]=0,0,(Tabelle1[[#This Row],[Etas 35°C]]*0.8+Tabelle1[[#This Row],[Etas 55°C]]*0.2))*2.5</f>
        <v>4.4674999999999994</v>
      </c>
      <c r="N5147" s="21">
        <f>IF(-(Tabelle1[[#This Row],[80%/20% SCOP]]-5.5)/5.5=1,"n.a.",-(Tabelle1[[#This Row],[80%/20% SCOP]]-5.5)/5.5)</f>
        <v>0.18772727272727285</v>
      </c>
    </row>
    <row r="5148" spans="1:14" ht="20.100000000000001" customHeight="1" x14ac:dyDescent="0.25">
      <c r="A5148" s="24">
        <v>16011196</v>
      </c>
      <c r="B5148" s="15" t="s">
        <v>5213</v>
      </c>
      <c r="C5148" s="15" t="s">
        <v>5243</v>
      </c>
      <c r="D5148" s="16" t="s">
        <v>2</v>
      </c>
      <c r="E5148" s="17">
        <v>6.8</v>
      </c>
      <c r="F5148" s="18">
        <v>1.95</v>
      </c>
      <c r="G5148" s="17">
        <v>5.7</v>
      </c>
      <c r="H5148" s="18">
        <v>1.379</v>
      </c>
      <c r="I5148" s="16" t="s">
        <v>40</v>
      </c>
      <c r="J5148" s="16" t="s">
        <v>4</v>
      </c>
      <c r="K5148" s="16" t="s">
        <v>15</v>
      </c>
      <c r="L5148" s="19">
        <f>IF(Tabelle1[[#This Row],[Heizleistung (55°C)]]=0,Tabelle1[[#This Row],[Heizleistung (35°C)]],(Tabelle1[[#This Row],[Heizleistung (35°C)]]+Tabelle1[[#This Row],[Heizleistung (55°C)]])/2)</f>
        <v>6.25</v>
      </c>
      <c r="M5148" s="20">
        <f>IF(Tabelle1[[#This Row],[Etas 55°C]]=0,0,(Tabelle1[[#This Row],[Etas 35°C]]*0.8+Tabelle1[[#This Row],[Etas 55°C]]*0.2))*2.5</f>
        <v>4.5895000000000001</v>
      </c>
      <c r="N5148" s="21">
        <f>IF(-(Tabelle1[[#This Row],[80%/20% SCOP]]-5.5)/5.5=1,"n.a.",-(Tabelle1[[#This Row],[80%/20% SCOP]]-5.5)/5.5)</f>
        <v>0.16554545454545452</v>
      </c>
    </row>
    <row r="5149" spans="1:14" ht="20.100000000000001" customHeight="1" x14ac:dyDescent="0.25">
      <c r="A5149" s="24">
        <v>16013678</v>
      </c>
      <c r="B5149" s="15" t="s">
        <v>5213</v>
      </c>
      <c r="C5149" s="15" t="s">
        <v>5244</v>
      </c>
      <c r="D5149" s="16" t="s">
        <v>2</v>
      </c>
      <c r="E5149" s="17">
        <v>8</v>
      </c>
      <c r="F5149" s="18">
        <v>1.927</v>
      </c>
      <c r="G5149" s="17">
        <v>7</v>
      </c>
      <c r="H5149" s="18">
        <v>1.3560000000000001</v>
      </c>
      <c r="I5149" s="16" t="s">
        <v>40</v>
      </c>
      <c r="J5149" s="16" t="s">
        <v>4</v>
      </c>
      <c r="K5149" s="16" t="s">
        <v>15</v>
      </c>
      <c r="L5149" s="19">
        <f>IF(Tabelle1[[#This Row],[Heizleistung (55°C)]]=0,Tabelle1[[#This Row],[Heizleistung (35°C)]],(Tabelle1[[#This Row],[Heizleistung (35°C)]]+Tabelle1[[#This Row],[Heizleistung (55°C)]])/2)</f>
        <v>7.5</v>
      </c>
      <c r="M5149" s="20">
        <f>IF(Tabelle1[[#This Row],[Etas 55°C]]=0,0,(Tabelle1[[#This Row],[Etas 35°C]]*0.8+Tabelle1[[#This Row],[Etas 55°C]]*0.2))*2.5</f>
        <v>4.532</v>
      </c>
      <c r="N5149" s="21">
        <f>IF(-(Tabelle1[[#This Row],[80%/20% SCOP]]-5.5)/5.5=1,"n.a.",-(Tabelle1[[#This Row],[80%/20% SCOP]]-5.5)/5.5)</f>
        <v>0.17599999999999999</v>
      </c>
    </row>
    <row r="5150" spans="1:14" ht="20.100000000000001" customHeight="1" x14ac:dyDescent="0.25">
      <c r="A5150" s="24">
        <v>16011199</v>
      </c>
      <c r="B5150" s="15" t="s">
        <v>5213</v>
      </c>
      <c r="C5150" s="15" t="s">
        <v>5245</v>
      </c>
      <c r="D5150" s="16" t="s">
        <v>2</v>
      </c>
      <c r="E5150" s="17">
        <v>12</v>
      </c>
      <c r="F5150" s="18">
        <v>1.8939999999999999</v>
      </c>
      <c r="G5150" s="17">
        <v>11.6</v>
      </c>
      <c r="H5150" s="18">
        <v>1.351</v>
      </c>
      <c r="I5150" s="16" t="s">
        <v>40</v>
      </c>
      <c r="J5150" s="16" t="s">
        <v>4</v>
      </c>
      <c r="K5150" s="16" t="s">
        <v>15</v>
      </c>
      <c r="L5150" s="19">
        <f>IF(Tabelle1[[#This Row],[Heizleistung (55°C)]]=0,Tabelle1[[#This Row],[Heizleistung (35°C)]],(Tabelle1[[#This Row],[Heizleistung (35°C)]]+Tabelle1[[#This Row],[Heizleistung (55°C)]])/2)</f>
        <v>11.8</v>
      </c>
      <c r="M5150" s="20">
        <f>IF(Tabelle1[[#This Row],[Etas 55°C]]=0,0,(Tabelle1[[#This Row],[Etas 35°C]]*0.8+Tabelle1[[#This Row],[Etas 55°C]]*0.2))*2.5</f>
        <v>4.4634999999999998</v>
      </c>
      <c r="N5150" s="21">
        <f>IF(-(Tabelle1[[#This Row],[80%/20% SCOP]]-5.5)/5.5=1,"n.a.",-(Tabelle1[[#This Row],[80%/20% SCOP]]-5.5)/5.5)</f>
        <v>0.18845454545454549</v>
      </c>
    </row>
    <row r="5151" spans="1:14" ht="20.100000000000001" customHeight="1" x14ac:dyDescent="0.25">
      <c r="A5151" s="24">
        <v>16011201</v>
      </c>
      <c r="B5151" s="15" t="s">
        <v>5213</v>
      </c>
      <c r="C5151" s="15" t="s">
        <v>5246</v>
      </c>
      <c r="D5151" s="16" t="s">
        <v>2</v>
      </c>
      <c r="E5151" s="17">
        <v>15.2</v>
      </c>
      <c r="F5151" s="18">
        <v>1.8169999999999999</v>
      </c>
      <c r="G5151" s="17">
        <v>13</v>
      </c>
      <c r="H5151" s="18">
        <v>1.333</v>
      </c>
      <c r="I5151" s="16" t="s">
        <v>40</v>
      </c>
      <c r="J5151" s="16" t="s">
        <v>4</v>
      </c>
      <c r="K5151" s="16" t="s">
        <v>15</v>
      </c>
      <c r="L5151" s="19">
        <f>IF(Tabelle1[[#This Row],[Heizleistung (55°C)]]=0,Tabelle1[[#This Row],[Heizleistung (35°C)]],(Tabelle1[[#This Row],[Heizleistung (35°C)]]+Tabelle1[[#This Row],[Heizleistung (55°C)]])/2)</f>
        <v>14.1</v>
      </c>
      <c r="M5151" s="20">
        <f>IF(Tabelle1[[#This Row],[Etas 55°C]]=0,0,(Tabelle1[[#This Row],[Etas 35°C]]*0.8+Tabelle1[[#This Row],[Etas 55°C]]*0.2))*2.5</f>
        <v>4.3004999999999995</v>
      </c>
      <c r="N5151" s="21">
        <f>IF(-(Tabelle1[[#This Row],[80%/20% SCOP]]-5.5)/5.5=1,"n.a.",-(Tabelle1[[#This Row],[80%/20% SCOP]]-5.5)/5.5)</f>
        <v>0.21809090909090917</v>
      </c>
    </row>
    <row r="5152" spans="1:14" ht="20.100000000000001" customHeight="1" x14ac:dyDescent="0.25">
      <c r="A5152" s="24">
        <v>16011212</v>
      </c>
      <c r="B5152" s="15" t="s">
        <v>5213</v>
      </c>
      <c r="C5152" s="15" t="s">
        <v>5247</v>
      </c>
      <c r="D5152" s="16" t="s">
        <v>2</v>
      </c>
      <c r="E5152" s="17">
        <v>6.8</v>
      </c>
      <c r="F5152" s="18">
        <v>1.95</v>
      </c>
      <c r="G5152" s="17">
        <v>5.7</v>
      </c>
      <c r="H5152" s="18">
        <v>1.379</v>
      </c>
      <c r="I5152" s="16" t="s">
        <v>40</v>
      </c>
      <c r="J5152" s="16" t="s">
        <v>4</v>
      </c>
      <c r="K5152" s="16" t="s">
        <v>15</v>
      </c>
      <c r="L5152" s="19">
        <f>IF(Tabelle1[[#This Row],[Heizleistung (55°C)]]=0,Tabelle1[[#This Row],[Heizleistung (35°C)]],(Tabelle1[[#This Row],[Heizleistung (35°C)]]+Tabelle1[[#This Row],[Heizleistung (55°C)]])/2)</f>
        <v>6.25</v>
      </c>
      <c r="M5152" s="20">
        <f>IF(Tabelle1[[#This Row],[Etas 55°C]]=0,0,(Tabelle1[[#This Row],[Etas 35°C]]*0.8+Tabelle1[[#This Row],[Etas 55°C]]*0.2))*2.5</f>
        <v>4.5895000000000001</v>
      </c>
      <c r="N5152" s="21">
        <f>IF(-(Tabelle1[[#This Row],[80%/20% SCOP]]-5.5)/5.5=1,"n.a.",-(Tabelle1[[#This Row],[80%/20% SCOP]]-5.5)/5.5)</f>
        <v>0.16554545454545452</v>
      </c>
    </row>
    <row r="5153" spans="1:14" ht="20.100000000000001" customHeight="1" x14ac:dyDescent="0.25">
      <c r="A5153" s="24">
        <v>16015187</v>
      </c>
      <c r="B5153" s="15" t="s">
        <v>5213</v>
      </c>
      <c r="C5153" s="15" t="s">
        <v>5248</v>
      </c>
      <c r="D5153" s="16" t="s">
        <v>2</v>
      </c>
      <c r="E5153" s="17">
        <v>11.94</v>
      </c>
      <c r="F5153" s="18">
        <v>1.93</v>
      </c>
      <c r="G5153" s="17">
        <v>11.96</v>
      </c>
      <c r="H5153" s="18">
        <v>1.33</v>
      </c>
      <c r="I5153" s="16" t="s">
        <v>40</v>
      </c>
      <c r="J5153" s="16" t="s">
        <v>15</v>
      </c>
      <c r="K5153" s="16" t="s">
        <v>15</v>
      </c>
      <c r="L5153" s="19">
        <f>IF(Tabelle1[[#This Row],[Heizleistung (55°C)]]=0,Tabelle1[[#This Row],[Heizleistung (35°C)]],(Tabelle1[[#This Row],[Heizleistung (35°C)]]+Tabelle1[[#This Row],[Heizleistung (55°C)]])/2)</f>
        <v>11.95</v>
      </c>
      <c r="M5153" s="20">
        <f>IF(Tabelle1[[#This Row],[Etas 55°C]]=0,0,(Tabelle1[[#This Row],[Etas 35°C]]*0.8+Tabelle1[[#This Row],[Etas 55°C]]*0.2))*2.5</f>
        <v>4.5250000000000004</v>
      </c>
      <c r="N5153" s="21">
        <f>IF(-(Tabelle1[[#This Row],[80%/20% SCOP]]-5.5)/5.5=1,"n.a.",-(Tabelle1[[#This Row],[80%/20% SCOP]]-5.5)/5.5)</f>
        <v>0.17727272727272722</v>
      </c>
    </row>
    <row r="5154" spans="1:14" ht="20.100000000000001" customHeight="1" x14ac:dyDescent="0.25">
      <c r="A5154" s="24">
        <v>16001488</v>
      </c>
      <c r="B5154" s="15" t="s">
        <v>5249</v>
      </c>
      <c r="C5154" s="15" t="s">
        <v>5250</v>
      </c>
      <c r="D5154" s="16" t="s">
        <v>2</v>
      </c>
      <c r="E5154" s="17">
        <v>10</v>
      </c>
      <c r="F5154" s="18">
        <v>1.54</v>
      </c>
      <c r="G5154" s="17">
        <v>10</v>
      </c>
      <c r="H5154" s="18">
        <v>1.29</v>
      </c>
      <c r="I5154" s="16" t="s">
        <v>3</v>
      </c>
      <c r="J5154" s="16" t="s">
        <v>4</v>
      </c>
      <c r="K5154" s="16" t="s">
        <v>4</v>
      </c>
      <c r="L5154" s="19">
        <f>IF(Tabelle1[[#This Row],[Heizleistung (55°C)]]=0,Tabelle1[[#This Row],[Heizleistung (35°C)]],(Tabelle1[[#This Row],[Heizleistung (35°C)]]+Tabelle1[[#This Row],[Heizleistung (55°C)]])/2)</f>
        <v>10</v>
      </c>
      <c r="M5154" s="20">
        <f>IF(Tabelle1[[#This Row],[Etas 55°C]]=0,0,(Tabelle1[[#This Row],[Etas 35°C]]*0.8+Tabelle1[[#This Row],[Etas 55°C]]*0.2))*2.5</f>
        <v>3.7250000000000005</v>
      </c>
      <c r="N5154" s="21">
        <f>IF(-(Tabelle1[[#This Row],[80%/20% SCOP]]-5.5)/5.5=1,"n.a.",-(Tabelle1[[#This Row],[80%/20% SCOP]]-5.5)/5.5)</f>
        <v>0.32272727272727264</v>
      </c>
    </row>
    <row r="5155" spans="1:14" ht="20.100000000000001" customHeight="1" x14ac:dyDescent="0.25">
      <c r="A5155" s="24">
        <v>16014493</v>
      </c>
      <c r="B5155" s="15" t="s">
        <v>5249</v>
      </c>
      <c r="C5155" s="15" t="s">
        <v>5251</v>
      </c>
      <c r="D5155" s="16" t="s">
        <v>2</v>
      </c>
      <c r="E5155" s="17">
        <v>9</v>
      </c>
      <c r="F5155" s="18">
        <v>1.85</v>
      </c>
      <c r="G5155" s="17">
        <v>8</v>
      </c>
      <c r="H5155" s="18">
        <v>1.46</v>
      </c>
      <c r="I5155" s="16" t="s">
        <v>3</v>
      </c>
      <c r="J5155" s="16" t="s">
        <v>4</v>
      </c>
      <c r="K5155" s="16" t="s">
        <v>4</v>
      </c>
      <c r="L5155" s="19">
        <f>IF(Tabelle1[[#This Row],[Heizleistung (55°C)]]=0,Tabelle1[[#This Row],[Heizleistung (35°C)]],(Tabelle1[[#This Row],[Heizleistung (35°C)]]+Tabelle1[[#This Row],[Heizleistung (55°C)]])/2)</f>
        <v>8.5</v>
      </c>
      <c r="M5155" s="20">
        <f>IF(Tabelle1[[#This Row],[Etas 55°C]]=0,0,(Tabelle1[[#This Row],[Etas 35°C]]*0.8+Tabelle1[[#This Row],[Etas 55°C]]*0.2))*2.5</f>
        <v>4.4300000000000006</v>
      </c>
      <c r="N5155" s="21">
        <f>IF(-(Tabelle1[[#This Row],[80%/20% SCOP]]-5.5)/5.5=1,"n.a.",-(Tabelle1[[#This Row],[80%/20% SCOP]]-5.5)/5.5)</f>
        <v>0.19454545454545444</v>
      </c>
    </row>
    <row r="5156" spans="1:14" ht="20.100000000000001" customHeight="1" x14ac:dyDescent="0.25">
      <c r="A5156" s="24">
        <v>16001506</v>
      </c>
      <c r="B5156" s="15" t="s">
        <v>5249</v>
      </c>
      <c r="C5156" s="15" t="s">
        <v>5252</v>
      </c>
      <c r="D5156" s="16" t="s">
        <v>2</v>
      </c>
      <c r="E5156" s="17">
        <v>9.5</v>
      </c>
      <c r="F5156" s="18">
        <v>1.87</v>
      </c>
      <c r="G5156" s="17">
        <v>8.9</v>
      </c>
      <c r="H5156" s="18">
        <v>1.47</v>
      </c>
      <c r="I5156" s="16" t="s">
        <v>3</v>
      </c>
      <c r="J5156" s="16" t="s">
        <v>4</v>
      </c>
      <c r="K5156" s="16" t="s">
        <v>4</v>
      </c>
      <c r="L5156" s="19">
        <f>IF(Tabelle1[[#This Row],[Heizleistung (55°C)]]=0,Tabelle1[[#This Row],[Heizleistung (35°C)]],(Tabelle1[[#This Row],[Heizleistung (35°C)]]+Tabelle1[[#This Row],[Heizleistung (55°C)]])/2)</f>
        <v>9.1999999999999993</v>
      </c>
      <c r="M5156" s="20">
        <f>IF(Tabelle1[[#This Row],[Etas 55°C]]=0,0,(Tabelle1[[#This Row],[Etas 35°C]]*0.8+Tabelle1[[#This Row],[Etas 55°C]]*0.2))*2.5</f>
        <v>4.4750000000000005</v>
      </c>
      <c r="N5156" s="21">
        <f>IF(-(Tabelle1[[#This Row],[80%/20% SCOP]]-5.5)/5.5=1,"n.a.",-(Tabelle1[[#This Row],[80%/20% SCOP]]-5.5)/5.5)</f>
        <v>0.18636363636363626</v>
      </c>
    </row>
    <row r="5157" spans="1:14" ht="20.100000000000001" customHeight="1" x14ac:dyDescent="0.25">
      <c r="A5157" s="24">
        <v>16014492</v>
      </c>
      <c r="B5157" s="15" t="s">
        <v>5249</v>
      </c>
      <c r="C5157" s="15" t="s">
        <v>5253</v>
      </c>
      <c r="D5157" s="16" t="s">
        <v>2</v>
      </c>
      <c r="E5157" s="17">
        <v>6</v>
      </c>
      <c r="F5157" s="18">
        <v>1.87</v>
      </c>
      <c r="G5157" s="17">
        <v>6</v>
      </c>
      <c r="H5157" s="18">
        <v>1.42</v>
      </c>
      <c r="I5157" s="16" t="s">
        <v>3</v>
      </c>
      <c r="J5157" s="16" t="s">
        <v>4</v>
      </c>
      <c r="K5157" s="16" t="s">
        <v>4</v>
      </c>
      <c r="L5157" s="19">
        <f>IF(Tabelle1[[#This Row],[Heizleistung (55°C)]]=0,Tabelle1[[#This Row],[Heizleistung (35°C)]],(Tabelle1[[#This Row],[Heizleistung (35°C)]]+Tabelle1[[#This Row],[Heizleistung (55°C)]])/2)</f>
        <v>6</v>
      </c>
      <c r="M5157" s="20">
        <f>IF(Tabelle1[[#This Row],[Etas 55°C]]=0,0,(Tabelle1[[#This Row],[Etas 35°C]]*0.8+Tabelle1[[#This Row],[Etas 55°C]]*0.2))*2.5</f>
        <v>4.4500000000000011</v>
      </c>
      <c r="N5157" s="21">
        <f>IF(-(Tabelle1[[#This Row],[80%/20% SCOP]]-5.5)/5.5=1,"n.a.",-(Tabelle1[[#This Row],[80%/20% SCOP]]-5.5)/5.5)</f>
        <v>0.19090909090909072</v>
      </c>
    </row>
    <row r="5158" spans="1:14" ht="20.100000000000001" customHeight="1" x14ac:dyDescent="0.25">
      <c r="A5158" s="24">
        <v>16001487</v>
      </c>
      <c r="B5158" s="15" t="s">
        <v>5249</v>
      </c>
      <c r="C5158" s="15" t="s">
        <v>5254</v>
      </c>
      <c r="D5158" s="16" t="s">
        <v>2</v>
      </c>
      <c r="E5158" s="17">
        <v>8.85</v>
      </c>
      <c r="F5158" s="18">
        <v>1.58</v>
      </c>
      <c r="G5158" s="17">
        <v>8.2799999999999994</v>
      </c>
      <c r="H5158" s="18">
        <v>1.27</v>
      </c>
      <c r="I5158" s="16" t="s">
        <v>3</v>
      </c>
      <c r="J5158" s="16" t="s">
        <v>4</v>
      </c>
      <c r="K5158" s="16" t="s">
        <v>4</v>
      </c>
      <c r="L5158" s="19">
        <f>IF(Tabelle1[[#This Row],[Heizleistung (55°C)]]=0,Tabelle1[[#This Row],[Heizleistung (35°C)]],(Tabelle1[[#This Row],[Heizleistung (35°C)]]+Tabelle1[[#This Row],[Heizleistung (55°C)]])/2)</f>
        <v>8.5649999999999995</v>
      </c>
      <c r="M5158" s="20">
        <f>IF(Tabelle1[[#This Row],[Etas 55°C]]=0,0,(Tabelle1[[#This Row],[Etas 35°C]]*0.8+Tabelle1[[#This Row],[Etas 55°C]]*0.2))*2.5</f>
        <v>3.7950000000000008</v>
      </c>
      <c r="N5158" s="21">
        <f>IF(-(Tabelle1[[#This Row],[80%/20% SCOP]]-5.5)/5.5=1,"n.a.",-(Tabelle1[[#This Row],[80%/20% SCOP]]-5.5)/5.5)</f>
        <v>0.30999999999999983</v>
      </c>
    </row>
    <row r="5159" spans="1:14" ht="20.100000000000001" customHeight="1" x14ac:dyDescent="0.25">
      <c r="A5159" s="24">
        <v>16001500</v>
      </c>
      <c r="B5159" s="15" t="s">
        <v>5249</v>
      </c>
      <c r="C5159" s="15" t="s">
        <v>5255</v>
      </c>
      <c r="D5159" s="16" t="s">
        <v>2</v>
      </c>
      <c r="E5159" s="17">
        <v>10</v>
      </c>
      <c r="F5159" s="18">
        <v>1.74</v>
      </c>
      <c r="G5159" s="17">
        <v>8.8000000000000007</v>
      </c>
      <c r="H5159" s="18">
        <v>1.32</v>
      </c>
      <c r="I5159" s="16" t="s">
        <v>109</v>
      </c>
      <c r="J5159" s="16" t="s">
        <v>4</v>
      </c>
      <c r="K5159" s="16" t="s">
        <v>4</v>
      </c>
      <c r="L5159" s="19">
        <f>IF(Tabelle1[[#This Row],[Heizleistung (55°C)]]=0,Tabelle1[[#This Row],[Heizleistung (35°C)]],(Tabelle1[[#This Row],[Heizleistung (35°C)]]+Tabelle1[[#This Row],[Heizleistung (55°C)]])/2)</f>
        <v>9.4</v>
      </c>
      <c r="M5159" s="20">
        <f>IF(Tabelle1[[#This Row],[Etas 55°C]]=0,0,(Tabelle1[[#This Row],[Etas 35°C]]*0.8+Tabelle1[[#This Row],[Etas 55°C]]*0.2))*2.5</f>
        <v>4.1400000000000006</v>
      </c>
      <c r="N5159" s="21">
        <f>IF(-(Tabelle1[[#This Row],[80%/20% SCOP]]-5.5)/5.5=1,"n.a.",-(Tabelle1[[#This Row],[80%/20% SCOP]]-5.5)/5.5)</f>
        <v>0.24727272727272717</v>
      </c>
    </row>
    <row r="5160" spans="1:14" ht="20.100000000000001" customHeight="1" x14ac:dyDescent="0.25">
      <c r="A5160" s="24">
        <v>16016293</v>
      </c>
      <c r="B5160" s="15" t="s">
        <v>5249</v>
      </c>
      <c r="C5160" s="15" t="s">
        <v>5256</v>
      </c>
      <c r="D5160" s="16" t="s">
        <v>2</v>
      </c>
      <c r="E5160" s="17">
        <v>11</v>
      </c>
      <c r="F5160" s="18">
        <v>1.9710000000000001</v>
      </c>
      <c r="G5160" s="17">
        <v>11</v>
      </c>
      <c r="H5160" s="18">
        <v>1.52</v>
      </c>
      <c r="I5160" s="16" t="s">
        <v>3</v>
      </c>
      <c r="J5160" s="16" t="s">
        <v>4</v>
      </c>
      <c r="K5160" s="16" t="s">
        <v>4</v>
      </c>
      <c r="L5160" s="19">
        <f>IF(Tabelle1[[#This Row],[Heizleistung (55°C)]]=0,Tabelle1[[#This Row],[Heizleistung (35°C)]],(Tabelle1[[#This Row],[Heizleistung (35°C)]]+Tabelle1[[#This Row],[Heizleistung (55°C)]])/2)</f>
        <v>11</v>
      </c>
      <c r="M5160" s="20">
        <f>IF(Tabelle1[[#This Row],[Etas 55°C]]=0,0,(Tabelle1[[#This Row],[Etas 35°C]]*0.8+Tabelle1[[#This Row],[Etas 55°C]]*0.2))*2.5</f>
        <v>4.7020000000000008</v>
      </c>
      <c r="N5160" s="21">
        <f>IF(-(Tabelle1[[#This Row],[80%/20% SCOP]]-5.5)/5.5=1,"n.a.",-(Tabelle1[[#This Row],[80%/20% SCOP]]-5.5)/5.5)</f>
        <v>0.14509090909090894</v>
      </c>
    </row>
    <row r="5161" spans="1:14" ht="20.100000000000001" customHeight="1" x14ac:dyDescent="0.25">
      <c r="A5161" s="24">
        <v>16001499</v>
      </c>
      <c r="B5161" s="15" t="s">
        <v>5249</v>
      </c>
      <c r="C5161" s="15" t="s">
        <v>5257</v>
      </c>
      <c r="D5161" s="16" t="s">
        <v>2</v>
      </c>
      <c r="E5161" s="17">
        <v>6.7</v>
      </c>
      <c r="F5161" s="18">
        <v>1.8</v>
      </c>
      <c r="G5161" s="17">
        <v>5.65</v>
      </c>
      <c r="H5161" s="18">
        <v>1.35</v>
      </c>
      <c r="I5161" s="16" t="s">
        <v>109</v>
      </c>
      <c r="J5161" s="16" t="s">
        <v>4</v>
      </c>
      <c r="K5161" s="16" t="s">
        <v>4</v>
      </c>
      <c r="L5161" s="19">
        <f>IF(Tabelle1[[#This Row],[Heizleistung (55°C)]]=0,Tabelle1[[#This Row],[Heizleistung (35°C)]],(Tabelle1[[#This Row],[Heizleistung (35°C)]]+Tabelle1[[#This Row],[Heizleistung (55°C)]])/2)</f>
        <v>6.1750000000000007</v>
      </c>
      <c r="M5161" s="20">
        <f>IF(Tabelle1[[#This Row],[Etas 55°C]]=0,0,(Tabelle1[[#This Row],[Etas 35°C]]*0.8+Tabelle1[[#This Row],[Etas 55°C]]*0.2))*2.5</f>
        <v>4.2750000000000004</v>
      </c>
      <c r="N5161" s="21">
        <f>IF(-(Tabelle1[[#This Row],[80%/20% SCOP]]-5.5)/5.5=1,"n.a.",-(Tabelle1[[#This Row],[80%/20% SCOP]]-5.5)/5.5)</f>
        <v>0.22272727272727266</v>
      </c>
    </row>
    <row r="5162" spans="1:14" ht="20.100000000000001" customHeight="1" x14ac:dyDescent="0.25">
      <c r="A5162" s="24">
        <v>16016294</v>
      </c>
      <c r="B5162" s="15" t="s">
        <v>5249</v>
      </c>
      <c r="C5162" s="15" t="s">
        <v>5258</v>
      </c>
      <c r="D5162" s="16" t="s">
        <v>2</v>
      </c>
      <c r="E5162" s="17">
        <v>15.6</v>
      </c>
      <c r="F5162" s="18">
        <v>1.952</v>
      </c>
      <c r="G5162" s="17">
        <v>15.25</v>
      </c>
      <c r="H5162" s="18">
        <v>1.528</v>
      </c>
      <c r="I5162" s="16" t="s">
        <v>3</v>
      </c>
      <c r="J5162" s="16" t="s">
        <v>4</v>
      </c>
      <c r="K5162" s="16" t="s">
        <v>4</v>
      </c>
      <c r="L5162" s="19">
        <f>IF(Tabelle1[[#This Row],[Heizleistung (55°C)]]=0,Tabelle1[[#This Row],[Heizleistung (35°C)]],(Tabelle1[[#This Row],[Heizleistung (35°C)]]+Tabelle1[[#This Row],[Heizleistung (55°C)]])/2)</f>
        <v>15.425000000000001</v>
      </c>
      <c r="M5162" s="20">
        <f>IF(Tabelle1[[#This Row],[Etas 55°C]]=0,0,(Tabelle1[[#This Row],[Etas 35°C]]*0.8+Tabelle1[[#This Row],[Etas 55°C]]*0.2))*2.5</f>
        <v>4.6680000000000001</v>
      </c>
      <c r="N5162" s="21">
        <f>IF(-(Tabelle1[[#This Row],[80%/20% SCOP]]-5.5)/5.5=1,"n.a.",-(Tabelle1[[#This Row],[80%/20% SCOP]]-5.5)/5.5)</f>
        <v>0.15127272727272725</v>
      </c>
    </row>
    <row r="5163" spans="1:14" ht="20.100000000000001" customHeight="1" x14ac:dyDescent="0.25">
      <c r="A5163" s="24">
        <v>16014494</v>
      </c>
      <c r="B5163" s="15" t="s">
        <v>5249</v>
      </c>
      <c r="C5163" s="15" t="s">
        <v>5259</v>
      </c>
      <c r="D5163" s="16" t="s">
        <v>2</v>
      </c>
      <c r="E5163" s="17">
        <v>5</v>
      </c>
      <c r="F5163" s="18">
        <v>1.8</v>
      </c>
      <c r="G5163" s="17">
        <v>4</v>
      </c>
      <c r="H5163" s="18">
        <v>1.38</v>
      </c>
      <c r="I5163" s="16" t="s">
        <v>355</v>
      </c>
      <c r="J5163" s="16" t="s">
        <v>4</v>
      </c>
      <c r="K5163" s="16" t="s">
        <v>4</v>
      </c>
      <c r="L5163" s="19">
        <f>IF(Tabelle1[[#This Row],[Heizleistung (55°C)]]=0,Tabelle1[[#This Row],[Heizleistung (35°C)]],(Tabelle1[[#This Row],[Heizleistung (35°C)]]+Tabelle1[[#This Row],[Heizleistung (55°C)]])/2)</f>
        <v>4.5</v>
      </c>
      <c r="M5163" s="20">
        <f>IF(Tabelle1[[#This Row],[Etas 55°C]]=0,0,(Tabelle1[[#This Row],[Etas 35°C]]*0.8+Tabelle1[[#This Row],[Etas 55°C]]*0.2))*2.5</f>
        <v>4.2900000000000009</v>
      </c>
      <c r="N5163" s="21">
        <f>IF(-(Tabelle1[[#This Row],[80%/20% SCOP]]-5.5)/5.5=1,"n.a.",-(Tabelle1[[#This Row],[80%/20% SCOP]]-5.5)/5.5)</f>
        <v>0.21999999999999983</v>
      </c>
    </row>
    <row r="5164" spans="1:14" ht="20.100000000000001" customHeight="1" x14ac:dyDescent="0.25">
      <c r="A5164" s="24">
        <v>16001486</v>
      </c>
      <c r="B5164" s="15" t="s">
        <v>5249</v>
      </c>
      <c r="C5164" s="15" t="s">
        <v>5260</v>
      </c>
      <c r="D5164" s="16" t="s">
        <v>2</v>
      </c>
      <c r="E5164" s="17">
        <v>6</v>
      </c>
      <c r="F5164" s="18">
        <v>1.67</v>
      </c>
      <c r="G5164" s="17">
        <v>5</v>
      </c>
      <c r="H5164" s="18">
        <v>1.29</v>
      </c>
      <c r="I5164" s="16" t="s">
        <v>3</v>
      </c>
      <c r="J5164" s="16" t="s">
        <v>4</v>
      </c>
      <c r="K5164" s="16" t="s">
        <v>4</v>
      </c>
      <c r="L5164" s="19">
        <f>IF(Tabelle1[[#This Row],[Heizleistung (55°C)]]=0,Tabelle1[[#This Row],[Heizleistung (35°C)]],(Tabelle1[[#This Row],[Heizleistung (35°C)]]+Tabelle1[[#This Row],[Heizleistung (55°C)]])/2)</f>
        <v>5.5</v>
      </c>
      <c r="M5164" s="20">
        <f>IF(Tabelle1[[#This Row],[Etas 55°C]]=0,0,(Tabelle1[[#This Row],[Etas 35°C]]*0.8+Tabelle1[[#This Row],[Etas 55°C]]*0.2))*2.5</f>
        <v>3.9850000000000003</v>
      </c>
      <c r="N5164" s="21">
        <f>IF(-(Tabelle1[[#This Row],[80%/20% SCOP]]-5.5)/5.5=1,"n.a.",-(Tabelle1[[#This Row],[80%/20% SCOP]]-5.5)/5.5)</f>
        <v>0.2754545454545454</v>
      </c>
    </row>
    <row r="5165" spans="1:14" ht="20.100000000000001" customHeight="1" x14ac:dyDescent="0.25">
      <c r="A5165" s="24">
        <v>16001505</v>
      </c>
      <c r="B5165" s="15" t="s">
        <v>5249</v>
      </c>
      <c r="C5165" s="15" t="s">
        <v>5261</v>
      </c>
      <c r="D5165" s="16" t="s">
        <v>2</v>
      </c>
      <c r="E5165" s="17">
        <v>13</v>
      </c>
      <c r="F5165" s="18">
        <v>1.76</v>
      </c>
      <c r="G5165" s="17">
        <v>16</v>
      </c>
      <c r="H5165" s="18">
        <v>1.37</v>
      </c>
      <c r="I5165" s="16" t="s">
        <v>109</v>
      </c>
      <c r="J5165" s="16" t="s">
        <v>4</v>
      </c>
      <c r="K5165" s="16" t="s">
        <v>4</v>
      </c>
      <c r="L5165" s="19">
        <f>IF(Tabelle1[[#This Row],[Heizleistung (55°C)]]=0,Tabelle1[[#This Row],[Heizleistung (35°C)]],(Tabelle1[[#This Row],[Heizleistung (35°C)]]+Tabelle1[[#This Row],[Heizleistung (55°C)]])/2)</f>
        <v>14.5</v>
      </c>
      <c r="M5165" s="20">
        <f>IF(Tabelle1[[#This Row],[Etas 55°C]]=0,0,(Tabelle1[[#This Row],[Etas 35°C]]*0.8+Tabelle1[[#This Row],[Etas 55°C]]*0.2))*2.5</f>
        <v>4.2050000000000001</v>
      </c>
      <c r="N5165" s="21">
        <f>IF(-(Tabelle1[[#This Row],[80%/20% SCOP]]-5.5)/5.5=1,"n.a.",-(Tabelle1[[#This Row],[80%/20% SCOP]]-5.5)/5.5)</f>
        <v>0.23545454545454544</v>
      </c>
    </row>
    <row r="5166" spans="1:14" ht="20.100000000000001" customHeight="1" x14ac:dyDescent="0.25">
      <c r="A5166" s="24">
        <v>16018813</v>
      </c>
      <c r="B5166" s="15" t="s">
        <v>5249</v>
      </c>
      <c r="C5166" s="15" t="s">
        <v>5262</v>
      </c>
      <c r="D5166" s="16" t="s">
        <v>2</v>
      </c>
      <c r="E5166" s="17">
        <v>21</v>
      </c>
      <c r="F5166" s="18">
        <v>1.84</v>
      </c>
      <c r="G5166" s="17">
        <v>20.65</v>
      </c>
      <c r="H5166" s="18">
        <v>1.5</v>
      </c>
      <c r="I5166" s="16" t="s">
        <v>3</v>
      </c>
      <c r="J5166" s="16" t="s">
        <v>4</v>
      </c>
      <c r="K5166" s="16" t="s">
        <v>4</v>
      </c>
      <c r="L5166" s="19">
        <f>IF(Tabelle1[[#This Row],[Heizleistung (55°C)]]=0,Tabelle1[[#This Row],[Heizleistung (35°C)]],(Tabelle1[[#This Row],[Heizleistung (35°C)]]+Tabelle1[[#This Row],[Heizleistung (55°C)]])/2)</f>
        <v>20.824999999999999</v>
      </c>
      <c r="M5166" s="20">
        <f>IF(Tabelle1[[#This Row],[Etas 55°C]]=0,0,(Tabelle1[[#This Row],[Etas 35°C]]*0.8+Tabelle1[[#This Row],[Etas 55°C]]*0.2))*2.5</f>
        <v>4.4300000000000006</v>
      </c>
      <c r="N5166" s="21">
        <f>IF(-(Tabelle1[[#This Row],[80%/20% SCOP]]-5.5)/5.5=1,"n.a.",-(Tabelle1[[#This Row],[80%/20% SCOP]]-5.5)/5.5)</f>
        <v>0.19454545454545444</v>
      </c>
    </row>
    <row r="5167" spans="1:14" ht="20.100000000000001" customHeight="1" x14ac:dyDescent="0.25">
      <c r="A5167" s="24">
        <v>16001502</v>
      </c>
      <c r="B5167" s="15" t="s">
        <v>5249</v>
      </c>
      <c r="C5167" s="15" t="s">
        <v>5263</v>
      </c>
      <c r="D5167" s="16" t="s">
        <v>2</v>
      </c>
      <c r="E5167" s="17">
        <v>10</v>
      </c>
      <c r="F5167" s="18">
        <v>1.78</v>
      </c>
      <c r="G5167" s="17">
        <v>9</v>
      </c>
      <c r="H5167" s="18">
        <v>1.35</v>
      </c>
      <c r="I5167" s="16" t="s">
        <v>109</v>
      </c>
      <c r="J5167" s="16" t="s">
        <v>4</v>
      </c>
      <c r="K5167" s="16" t="s">
        <v>4</v>
      </c>
      <c r="L5167" s="19">
        <f>IF(Tabelle1[[#This Row],[Heizleistung (55°C)]]=0,Tabelle1[[#This Row],[Heizleistung (35°C)]],(Tabelle1[[#This Row],[Heizleistung (35°C)]]+Tabelle1[[#This Row],[Heizleistung (55°C)]])/2)</f>
        <v>9.5</v>
      </c>
      <c r="M5167" s="20">
        <f>IF(Tabelle1[[#This Row],[Etas 55°C]]=0,0,(Tabelle1[[#This Row],[Etas 35°C]]*0.8+Tabelle1[[#This Row],[Etas 55°C]]*0.2))*2.5</f>
        <v>4.2350000000000003</v>
      </c>
      <c r="N5167" s="21">
        <f>IF(-(Tabelle1[[#This Row],[80%/20% SCOP]]-5.5)/5.5=1,"n.a.",-(Tabelle1[[#This Row],[80%/20% SCOP]]-5.5)/5.5)</f>
        <v>0.22999999999999995</v>
      </c>
    </row>
    <row r="5168" spans="1:14" ht="20.100000000000001" customHeight="1" x14ac:dyDescent="0.25">
      <c r="A5168" s="24">
        <v>16001501</v>
      </c>
      <c r="B5168" s="15" t="s">
        <v>5249</v>
      </c>
      <c r="C5168" s="15" t="s">
        <v>5264</v>
      </c>
      <c r="D5168" s="16" t="s">
        <v>2</v>
      </c>
      <c r="E5168" s="17">
        <v>7</v>
      </c>
      <c r="F5168" s="18">
        <v>1.84</v>
      </c>
      <c r="G5168" s="17">
        <v>6</v>
      </c>
      <c r="H5168" s="18">
        <v>1.38</v>
      </c>
      <c r="I5168" s="16" t="s">
        <v>109</v>
      </c>
      <c r="J5168" s="16" t="s">
        <v>4</v>
      </c>
      <c r="K5168" s="16" t="s">
        <v>4</v>
      </c>
      <c r="L5168" s="19">
        <f>IF(Tabelle1[[#This Row],[Heizleistung (55°C)]]=0,Tabelle1[[#This Row],[Heizleistung (35°C)]],(Tabelle1[[#This Row],[Heizleistung (35°C)]]+Tabelle1[[#This Row],[Heizleistung (55°C)]])/2)</f>
        <v>6.5</v>
      </c>
      <c r="M5168" s="20">
        <f>IF(Tabelle1[[#This Row],[Etas 55°C]]=0,0,(Tabelle1[[#This Row],[Etas 35°C]]*0.8+Tabelle1[[#This Row],[Etas 55°C]]*0.2))*2.5</f>
        <v>4.370000000000001</v>
      </c>
      <c r="N5168" s="21">
        <f>IF(-(Tabelle1[[#This Row],[80%/20% SCOP]]-5.5)/5.5=1,"n.a.",-(Tabelle1[[#This Row],[80%/20% SCOP]]-5.5)/5.5)</f>
        <v>0.20545454545454528</v>
      </c>
    </row>
    <row r="5169" spans="1:14" ht="20.100000000000001" customHeight="1" x14ac:dyDescent="0.25">
      <c r="A5169" s="24">
        <v>16014131</v>
      </c>
      <c r="B5169" s="15" t="s">
        <v>5265</v>
      </c>
      <c r="C5169" s="15" t="s">
        <v>5266</v>
      </c>
      <c r="D5169" s="16" t="s">
        <v>2</v>
      </c>
      <c r="E5169" s="17">
        <v>12</v>
      </c>
      <c r="F5169" s="18">
        <v>1.851</v>
      </c>
      <c r="G5169" s="17">
        <v>12.7</v>
      </c>
      <c r="H5169" s="18">
        <v>1.411</v>
      </c>
      <c r="I5169" s="16" t="s">
        <v>3</v>
      </c>
      <c r="J5169" s="16" t="s">
        <v>4</v>
      </c>
      <c r="K5169" s="16" t="s">
        <v>4</v>
      </c>
      <c r="L5169" s="19">
        <f>IF(Tabelle1[[#This Row],[Heizleistung (55°C)]]=0,Tabelle1[[#This Row],[Heizleistung (35°C)]],(Tabelle1[[#This Row],[Heizleistung (35°C)]]+Tabelle1[[#This Row],[Heizleistung (55°C)]])/2)</f>
        <v>12.35</v>
      </c>
      <c r="M5169" s="20">
        <f>IF(Tabelle1[[#This Row],[Etas 55°C]]=0,0,(Tabelle1[[#This Row],[Etas 35°C]]*0.8+Tabelle1[[#This Row],[Etas 55°C]]*0.2))*2.5</f>
        <v>4.4075000000000006</v>
      </c>
      <c r="N5169" s="21">
        <f>IF(-(Tabelle1[[#This Row],[80%/20% SCOP]]-5.5)/5.5=1,"n.a.",-(Tabelle1[[#This Row],[80%/20% SCOP]]-5.5)/5.5)</f>
        <v>0.19863636363636353</v>
      </c>
    </row>
    <row r="5170" spans="1:14" ht="20.100000000000001" customHeight="1" x14ac:dyDescent="0.25">
      <c r="A5170" s="24">
        <v>16014130</v>
      </c>
      <c r="B5170" s="15" t="s">
        <v>5265</v>
      </c>
      <c r="C5170" s="15" t="s">
        <v>5267</v>
      </c>
      <c r="D5170" s="16" t="s">
        <v>2</v>
      </c>
      <c r="E5170" s="17">
        <v>9.3000000000000007</v>
      </c>
      <c r="F5170" s="18">
        <v>1.8580000000000001</v>
      </c>
      <c r="G5170" s="17">
        <v>8.4</v>
      </c>
      <c r="H5170" s="18">
        <v>1.3740000000000001</v>
      </c>
      <c r="I5170" s="16" t="s">
        <v>3</v>
      </c>
      <c r="J5170" s="16" t="s">
        <v>4</v>
      </c>
      <c r="K5170" s="16" t="s">
        <v>4</v>
      </c>
      <c r="L5170" s="19">
        <f>IF(Tabelle1[[#This Row],[Heizleistung (55°C)]]=0,Tabelle1[[#This Row],[Heizleistung (35°C)]],(Tabelle1[[#This Row],[Heizleistung (35°C)]]+Tabelle1[[#This Row],[Heizleistung (55°C)]])/2)</f>
        <v>8.8500000000000014</v>
      </c>
      <c r="M5170" s="20">
        <f>IF(Tabelle1[[#This Row],[Etas 55°C]]=0,0,(Tabelle1[[#This Row],[Etas 35°C]]*0.8+Tabelle1[[#This Row],[Etas 55°C]]*0.2))*2.5</f>
        <v>4.4030000000000005</v>
      </c>
      <c r="N5170" s="21">
        <f>IF(-(Tabelle1[[#This Row],[80%/20% SCOP]]-5.5)/5.5=1,"n.a.",-(Tabelle1[[#This Row],[80%/20% SCOP]]-5.5)/5.5)</f>
        <v>0.19945454545454536</v>
      </c>
    </row>
    <row r="5171" spans="1:14" ht="20.100000000000001" customHeight="1" x14ac:dyDescent="0.25">
      <c r="A5171" s="24">
        <v>16014129</v>
      </c>
      <c r="B5171" s="15" t="s">
        <v>5265</v>
      </c>
      <c r="C5171" s="15" t="s">
        <v>5268</v>
      </c>
      <c r="D5171" s="16" t="s">
        <v>2</v>
      </c>
      <c r="E5171" s="17">
        <v>12</v>
      </c>
      <c r="F5171" s="18">
        <v>1.8560000000000001</v>
      </c>
      <c r="G5171" s="17">
        <v>12.7</v>
      </c>
      <c r="H5171" s="18">
        <v>1.385</v>
      </c>
      <c r="I5171" s="16" t="s">
        <v>3</v>
      </c>
      <c r="J5171" s="16" t="s">
        <v>4</v>
      </c>
      <c r="K5171" s="16" t="s">
        <v>4</v>
      </c>
      <c r="L5171" s="19">
        <f>IF(Tabelle1[[#This Row],[Heizleistung (55°C)]]=0,Tabelle1[[#This Row],[Heizleistung (35°C)]],(Tabelle1[[#This Row],[Heizleistung (35°C)]]+Tabelle1[[#This Row],[Heizleistung (55°C)]])/2)</f>
        <v>12.35</v>
      </c>
      <c r="M5171" s="20">
        <f>IF(Tabelle1[[#This Row],[Etas 55°C]]=0,0,(Tabelle1[[#This Row],[Etas 35°C]]*0.8+Tabelle1[[#This Row],[Etas 55°C]]*0.2))*2.5</f>
        <v>4.4045000000000005</v>
      </c>
      <c r="N5171" s="21">
        <f>IF(-(Tabelle1[[#This Row],[80%/20% SCOP]]-5.5)/5.5=1,"n.a.",-(Tabelle1[[#This Row],[80%/20% SCOP]]-5.5)/5.5)</f>
        <v>0.1991818181818181</v>
      </c>
    </row>
    <row r="5172" spans="1:14" ht="20.100000000000001" customHeight="1" x14ac:dyDescent="0.25">
      <c r="A5172" s="24">
        <v>16014126</v>
      </c>
      <c r="B5172" s="15" t="s">
        <v>5265</v>
      </c>
      <c r="C5172" s="15" t="s">
        <v>5269</v>
      </c>
      <c r="D5172" s="16" t="s">
        <v>2</v>
      </c>
      <c r="E5172" s="17">
        <v>4.8</v>
      </c>
      <c r="F5172" s="18">
        <v>1.845</v>
      </c>
      <c r="G5172" s="17">
        <v>4.9000000000000004</v>
      </c>
      <c r="H5172" s="18">
        <v>1.39</v>
      </c>
      <c r="I5172" s="16" t="s">
        <v>3</v>
      </c>
      <c r="J5172" s="16" t="s">
        <v>4</v>
      </c>
      <c r="K5172" s="16" t="s">
        <v>4</v>
      </c>
      <c r="L5172" s="19">
        <f>IF(Tabelle1[[#This Row],[Heizleistung (55°C)]]=0,Tabelle1[[#This Row],[Heizleistung (35°C)]],(Tabelle1[[#This Row],[Heizleistung (35°C)]]+Tabelle1[[#This Row],[Heizleistung (55°C)]])/2)</f>
        <v>4.8499999999999996</v>
      </c>
      <c r="M5172" s="20">
        <f>IF(Tabelle1[[#This Row],[Etas 55°C]]=0,0,(Tabelle1[[#This Row],[Etas 35°C]]*0.8+Tabelle1[[#This Row],[Etas 55°C]]*0.2))*2.5</f>
        <v>4.3849999999999998</v>
      </c>
      <c r="N5172" s="21">
        <f>IF(-(Tabelle1[[#This Row],[80%/20% SCOP]]-5.5)/5.5=1,"n.a.",-(Tabelle1[[#This Row],[80%/20% SCOP]]-5.5)/5.5)</f>
        <v>0.20272727272727276</v>
      </c>
    </row>
    <row r="5173" spans="1:14" ht="20.100000000000001" customHeight="1" x14ac:dyDescent="0.25">
      <c r="A5173" s="24">
        <v>16014128</v>
      </c>
      <c r="B5173" s="15" t="s">
        <v>5265</v>
      </c>
      <c r="C5173" s="15" t="s">
        <v>5270</v>
      </c>
      <c r="D5173" s="16" t="s">
        <v>2</v>
      </c>
      <c r="E5173" s="17">
        <v>9.1999999999999993</v>
      </c>
      <c r="F5173" s="18">
        <v>1.849</v>
      </c>
      <c r="G5173" s="17">
        <v>8.4</v>
      </c>
      <c r="H5173" s="18">
        <v>1.3779999999999999</v>
      </c>
      <c r="I5173" s="16" t="s">
        <v>3</v>
      </c>
      <c r="J5173" s="16" t="s">
        <v>4</v>
      </c>
      <c r="K5173" s="16" t="s">
        <v>4</v>
      </c>
      <c r="L5173" s="19">
        <f>IF(Tabelle1[[#This Row],[Heizleistung (55°C)]]=0,Tabelle1[[#This Row],[Heizleistung (35°C)]],(Tabelle1[[#This Row],[Heizleistung (35°C)]]+Tabelle1[[#This Row],[Heizleistung (55°C)]])/2)</f>
        <v>8.8000000000000007</v>
      </c>
      <c r="M5173" s="20">
        <f>IF(Tabelle1[[#This Row],[Etas 55°C]]=0,0,(Tabelle1[[#This Row],[Etas 35°C]]*0.8+Tabelle1[[#This Row],[Etas 55°C]]*0.2))*2.5</f>
        <v>4.3870000000000005</v>
      </c>
      <c r="N5173" s="21">
        <f>IF(-(Tabelle1[[#This Row],[80%/20% SCOP]]-5.5)/5.5=1,"n.a.",-(Tabelle1[[#This Row],[80%/20% SCOP]]-5.5)/5.5)</f>
        <v>0.20236363636363627</v>
      </c>
    </row>
    <row r="5174" spans="1:14" ht="20.100000000000001" customHeight="1" x14ac:dyDescent="0.25">
      <c r="A5174" s="24">
        <v>16014127</v>
      </c>
      <c r="B5174" s="15" t="s">
        <v>5265</v>
      </c>
      <c r="C5174" s="15" t="s">
        <v>5271</v>
      </c>
      <c r="D5174" s="16" t="s">
        <v>2</v>
      </c>
      <c r="E5174" s="17">
        <v>6.4</v>
      </c>
      <c r="F5174" s="18">
        <v>1.831</v>
      </c>
      <c r="G5174" s="17">
        <v>6.8</v>
      </c>
      <c r="H5174" s="18">
        <v>1.401</v>
      </c>
      <c r="I5174" s="16" t="s">
        <v>3</v>
      </c>
      <c r="J5174" s="16" t="s">
        <v>4</v>
      </c>
      <c r="K5174" s="16" t="s">
        <v>4</v>
      </c>
      <c r="L5174" s="19">
        <f>IF(Tabelle1[[#This Row],[Heizleistung (55°C)]]=0,Tabelle1[[#This Row],[Heizleistung (35°C)]],(Tabelle1[[#This Row],[Heizleistung (35°C)]]+Tabelle1[[#This Row],[Heizleistung (55°C)]])/2)</f>
        <v>6.6</v>
      </c>
      <c r="M5174" s="20">
        <f>IF(Tabelle1[[#This Row],[Etas 55°C]]=0,0,(Tabelle1[[#This Row],[Etas 35°C]]*0.8+Tabelle1[[#This Row],[Etas 55°C]]*0.2))*2.5</f>
        <v>4.3625000000000007</v>
      </c>
      <c r="N5174" s="21">
        <f>IF(-(Tabelle1[[#This Row],[80%/20% SCOP]]-5.5)/5.5=1,"n.a.",-(Tabelle1[[#This Row],[80%/20% SCOP]]-5.5)/5.5)</f>
        <v>0.20681818181818168</v>
      </c>
    </row>
    <row r="5175" spans="1:14" ht="20.100000000000001" customHeight="1" x14ac:dyDescent="0.25">
      <c r="A5175" s="24">
        <v>16014834</v>
      </c>
      <c r="B5175" s="15" t="s">
        <v>5272</v>
      </c>
      <c r="C5175" s="15" t="s">
        <v>5273</v>
      </c>
      <c r="D5175" s="16" t="s">
        <v>2</v>
      </c>
      <c r="E5175" s="17">
        <v>14</v>
      </c>
      <c r="F5175" s="18">
        <v>1.82</v>
      </c>
      <c r="G5175" s="17">
        <v>14</v>
      </c>
      <c r="H5175" s="18">
        <v>1.41</v>
      </c>
      <c r="I5175" s="16" t="s">
        <v>3</v>
      </c>
      <c r="J5175" s="16" t="s">
        <v>4</v>
      </c>
      <c r="K5175" s="16" t="s">
        <v>4</v>
      </c>
      <c r="L5175" s="19">
        <f>IF(Tabelle1[[#This Row],[Heizleistung (55°C)]]=0,Tabelle1[[#This Row],[Heizleistung (35°C)]],(Tabelle1[[#This Row],[Heizleistung (35°C)]]+Tabelle1[[#This Row],[Heizleistung (55°C)]])/2)</f>
        <v>14</v>
      </c>
      <c r="M5175" s="20">
        <f>IF(Tabelle1[[#This Row],[Etas 55°C]]=0,0,(Tabelle1[[#This Row],[Etas 35°C]]*0.8+Tabelle1[[#This Row],[Etas 55°C]]*0.2))*2.5</f>
        <v>4.3450000000000006</v>
      </c>
      <c r="N5175" s="21">
        <f>IF(-(Tabelle1[[#This Row],[80%/20% SCOP]]-5.5)/5.5=1,"n.a.",-(Tabelle1[[#This Row],[80%/20% SCOP]]-5.5)/5.5)</f>
        <v>0.20999999999999988</v>
      </c>
    </row>
    <row r="5176" spans="1:14" ht="20.100000000000001" customHeight="1" x14ac:dyDescent="0.25">
      <c r="A5176" s="24">
        <v>16010356</v>
      </c>
      <c r="B5176" s="15" t="s">
        <v>5272</v>
      </c>
      <c r="C5176" s="15" t="s">
        <v>5274</v>
      </c>
      <c r="D5176" s="16" t="s">
        <v>2</v>
      </c>
      <c r="E5176" s="17">
        <v>14.5</v>
      </c>
      <c r="F5176" s="18">
        <v>1.86</v>
      </c>
      <c r="G5176" s="17">
        <v>13.8</v>
      </c>
      <c r="H5176" s="18">
        <v>1.36</v>
      </c>
      <c r="I5176" s="16" t="s">
        <v>40</v>
      </c>
      <c r="J5176" s="16" t="s">
        <v>4</v>
      </c>
      <c r="K5176" s="16" t="s">
        <v>4</v>
      </c>
      <c r="L5176" s="19">
        <f>IF(Tabelle1[[#This Row],[Heizleistung (55°C)]]=0,Tabelle1[[#This Row],[Heizleistung (35°C)]],(Tabelle1[[#This Row],[Heizleistung (35°C)]]+Tabelle1[[#This Row],[Heizleistung (55°C)]])/2)</f>
        <v>14.15</v>
      </c>
      <c r="M5176" s="20">
        <f>IF(Tabelle1[[#This Row],[Etas 55°C]]=0,0,(Tabelle1[[#This Row],[Etas 35°C]]*0.8+Tabelle1[[#This Row],[Etas 55°C]]*0.2))*2.5</f>
        <v>4.4000000000000004</v>
      </c>
      <c r="N5176" s="21">
        <f>IF(-(Tabelle1[[#This Row],[80%/20% SCOP]]-5.5)/5.5=1,"n.a.",-(Tabelle1[[#This Row],[80%/20% SCOP]]-5.5)/5.5)</f>
        <v>0.19999999999999993</v>
      </c>
    </row>
    <row r="5177" spans="1:14" ht="20.100000000000001" customHeight="1" x14ac:dyDescent="0.25">
      <c r="A5177" s="24">
        <v>16014826</v>
      </c>
      <c r="B5177" s="15" t="s">
        <v>5272</v>
      </c>
      <c r="C5177" s="15" t="s">
        <v>5275</v>
      </c>
      <c r="D5177" s="16" t="s">
        <v>2</v>
      </c>
      <c r="E5177" s="17">
        <v>64.099999999999994</v>
      </c>
      <c r="F5177" s="18">
        <v>1.73</v>
      </c>
      <c r="G5177" s="17">
        <v>56.7</v>
      </c>
      <c r="H5177" s="18">
        <v>1.25</v>
      </c>
      <c r="I5177" s="16" t="s">
        <v>40</v>
      </c>
      <c r="J5177" s="16" t="s">
        <v>4</v>
      </c>
      <c r="K5177" s="16" t="s">
        <v>4</v>
      </c>
      <c r="L5177" s="19">
        <f>IF(Tabelle1[[#This Row],[Heizleistung (55°C)]]=0,Tabelle1[[#This Row],[Heizleistung (35°C)]],(Tabelle1[[#This Row],[Heizleistung (35°C)]]+Tabelle1[[#This Row],[Heizleistung (55°C)]])/2)</f>
        <v>60.4</v>
      </c>
      <c r="M5177" s="20">
        <f>IF(Tabelle1[[#This Row],[Etas 55°C]]=0,0,(Tabelle1[[#This Row],[Etas 35°C]]*0.8+Tabelle1[[#This Row],[Etas 55°C]]*0.2))*2.5</f>
        <v>4.085</v>
      </c>
      <c r="N5177" s="21">
        <f>IF(-(Tabelle1[[#This Row],[80%/20% SCOP]]-5.5)/5.5=1,"n.a.",-(Tabelle1[[#This Row],[80%/20% SCOP]]-5.5)/5.5)</f>
        <v>0.25727272727272726</v>
      </c>
    </row>
    <row r="5178" spans="1:14" ht="20.100000000000001" customHeight="1" x14ac:dyDescent="0.25">
      <c r="A5178" s="24">
        <v>16001795</v>
      </c>
      <c r="B5178" s="15" t="s">
        <v>5272</v>
      </c>
      <c r="C5178" s="15" t="s">
        <v>5276</v>
      </c>
      <c r="D5178" s="16" t="s">
        <v>2</v>
      </c>
      <c r="E5178" s="17">
        <v>8.4</v>
      </c>
      <c r="F5178" s="18">
        <v>2.0499999999999998</v>
      </c>
      <c r="G5178" s="17">
        <v>7.5</v>
      </c>
      <c r="H5178" s="18">
        <v>1.32</v>
      </c>
      <c r="I5178" s="16" t="s">
        <v>40</v>
      </c>
      <c r="J5178" s="16" t="s">
        <v>4</v>
      </c>
      <c r="K5178" s="16" t="s">
        <v>4</v>
      </c>
      <c r="L5178" s="19">
        <f>IF(Tabelle1[[#This Row],[Heizleistung (55°C)]]=0,Tabelle1[[#This Row],[Heizleistung (35°C)]],(Tabelle1[[#This Row],[Heizleistung (35°C)]]+Tabelle1[[#This Row],[Heizleistung (55°C)]])/2)</f>
        <v>7.95</v>
      </c>
      <c r="M5178" s="20">
        <f>IF(Tabelle1[[#This Row],[Etas 55°C]]=0,0,(Tabelle1[[#This Row],[Etas 35°C]]*0.8+Tabelle1[[#This Row],[Etas 55°C]]*0.2))*2.5</f>
        <v>4.76</v>
      </c>
      <c r="N5178" s="21">
        <f>IF(-(Tabelle1[[#This Row],[80%/20% SCOP]]-5.5)/5.5=1,"n.a.",-(Tabelle1[[#This Row],[80%/20% SCOP]]-5.5)/5.5)</f>
        <v>0.13454545454545458</v>
      </c>
    </row>
    <row r="5179" spans="1:14" ht="20.100000000000001" customHeight="1" x14ac:dyDescent="0.25">
      <c r="A5179" s="24">
        <v>16014830</v>
      </c>
      <c r="B5179" s="15" t="s">
        <v>5272</v>
      </c>
      <c r="C5179" s="15" t="s">
        <v>5277</v>
      </c>
      <c r="D5179" s="16" t="s">
        <v>2</v>
      </c>
      <c r="E5179" s="17">
        <v>6.2</v>
      </c>
      <c r="F5179" s="18">
        <v>1.92</v>
      </c>
      <c r="G5179" s="17">
        <v>6.2</v>
      </c>
      <c r="H5179" s="18">
        <v>1.49</v>
      </c>
      <c r="I5179" s="16" t="s">
        <v>3</v>
      </c>
      <c r="J5179" s="16" t="s">
        <v>4</v>
      </c>
      <c r="K5179" s="16" t="s">
        <v>4</v>
      </c>
      <c r="L5179" s="19">
        <f>IF(Tabelle1[[#This Row],[Heizleistung (55°C)]]=0,Tabelle1[[#This Row],[Heizleistung (35°C)]],(Tabelle1[[#This Row],[Heizleistung (35°C)]]+Tabelle1[[#This Row],[Heizleistung (55°C)]])/2)</f>
        <v>6.2</v>
      </c>
      <c r="M5179" s="20">
        <f>IF(Tabelle1[[#This Row],[Etas 55°C]]=0,0,(Tabelle1[[#This Row],[Etas 35°C]]*0.8+Tabelle1[[#This Row],[Etas 55°C]]*0.2))*2.5</f>
        <v>4.585</v>
      </c>
      <c r="N5179" s="21">
        <f>IF(-(Tabelle1[[#This Row],[80%/20% SCOP]]-5.5)/5.5=1,"n.a.",-(Tabelle1[[#This Row],[80%/20% SCOP]]-5.5)/5.5)</f>
        <v>0.16636363636363638</v>
      </c>
    </row>
    <row r="5180" spans="1:14" ht="20.100000000000001" customHeight="1" x14ac:dyDescent="0.25">
      <c r="A5180" s="24">
        <v>16014822</v>
      </c>
      <c r="B5180" s="15" t="s">
        <v>5272</v>
      </c>
      <c r="C5180" s="15" t="s">
        <v>5278</v>
      </c>
      <c r="D5180" s="16" t="s">
        <v>2</v>
      </c>
      <c r="E5180" s="17">
        <v>30.5</v>
      </c>
      <c r="F5180" s="18">
        <v>1.76</v>
      </c>
      <c r="G5180" s="17">
        <v>27.7</v>
      </c>
      <c r="H5180" s="18">
        <v>1.26</v>
      </c>
      <c r="I5180" s="16" t="s">
        <v>40</v>
      </c>
      <c r="J5180" s="16" t="s">
        <v>4</v>
      </c>
      <c r="K5180" s="16" t="s">
        <v>4</v>
      </c>
      <c r="L5180" s="19">
        <f>IF(Tabelle1[[#This Row],[Heizleistung (55°C)]]=0,Tabelle1[[#This Row],[Heizleistung (35°C)]],(Tabelle1[[#This Row],[Heizleistung (35°C)]]+Tabelle1[[#This Row],[Heizleistung (55°C)]])/2)</f>
        <v>29.1</v>
      </c>
      <c r="M5180" s="20">
        <f>IF(Tabelle1[[#This Row],[Etas 55°C]]=0,0,(Tabelle1[[#This Row],[Etas 35°C]]*0.8+Tabelle1[[#This Row],[Etas 55°C]]*0.2))*2.5</f>
        <v>4.1500000000000004</v>
      </c>
      <c r="N5180" s="21">
        <f>IF(-(Tabelle1[[#This Row],[80%/20% SCOP]]-5.5)/5.5=1,"n.a.",-(Tabelle1[[#This Row],[80%/20% SCOP]]-5.5)/5.5)</f>
        <v>0.2454545454545454</v>
      </c>
    </row>
    <row r="5181" spans="1:14" ht="20.100000000000001" customHeight="1" x14ac:dyDescent="0.25">
      <c r="A5181" s="24">
        <v>16001798</v>
      </c>
      <c r="B5181" s="15" t="s">
        <v>5272</v>
      </c>
      <c r="C5181" s="15" t="s">
        <v>5279</v>
      </c>
      <c r="D5181" s="16" t="s">
        <v>2</v>
      </c>
      <c r="E5181" s="17">
        <v>12.1</v>
      </c>
      <c r="F5181" s="18">
        <v>1.89</v>
      </c>
      <c r="G5181" s="17">
        <v>11.9</v>
      </c>
      <c r="H5181" s="18">
        <v>1.35</v>
      </c>
      <c r="I5181" s="16" t="s">
        <v>40</v>
      </c>
      <c r="J5181" s="16" t="s">
        <v>4</v>
      </c>
      <c r="K5181" s="16" t="s">
        <v>4</v>
      </c>
      <c r="L5181" s="19">
        <f>IF(Tabelle1[[#This Row],[Heizleistung (55°C)]]=0,Tabelle1[[#This Row],[Heizleistung (35°C)]],(Tabelle1[[#This Row],[Heizleistung (35°C)]]+Tabelle1[[#This Row],[Heizleistung (55°C)]])/2)</f>
        <v>12</v>
      </c>
      <c r="M5181" s="20">
        <f>IF(Tabelle1[[#This Row],[Etas 55°C]]=0,0,(Tabelle1[[#This Row],[Etas 35°C]]*0.8+Tabelle1[[#This Row],[Etas 55°C]]*0.2))*2.5</f>
        <v>4.4550000000000001</v>
      </c>
      <c r="N5181" s="21">
        <f>IF(-(Tabelle1[[#This Row],[80%/20% SCOP]]-5.5)/5.5=1,"n.a.",-(Tabelle1[[#This Row],[80%/20% SCOP]]-5.5)/5.5)</f>
        <v>0.18999999999999997</v>
      </c>
    </row>
    <row r="5182" spans="1:14" ht="20.100000000000001" customHeight="1" x14ac:dyDescent="0.25">
      <c r="A5182" s="24">
        <v>16016534</v>
      </c>
      <c r="B5182" s="15" t="s">
        <v>5272</v>
      </c>
      <c r="C5182" s="15" t="s">
        <v>5280</v>
      </c>
      <c r="D5182" s="16" t="s">
        <v>2</v>
      </c>
      <c r="E5182" s="17">
        <v>46.8</v>
      </c>
      <c r="F5182" s="18">
        <v>1.75</v>
      </c>
      <c r="G5182" s="17">
        <v>42.9</v>
      </c>
      <c r="H5182" s="18">
        <v>1.37</v>
      </c>
      <c r="I5182" s="16" t="s">
        <v>3</v>
      </c>
      <c r="J5182" s="16" t="s">
        <v>4</v>
      </c>
      <c r="K5182" s="16" t="s">
        <v>4</v>
      </c>
      <c r="L5182" s="19">
        <f>IF(Tabelle1[[#This Row],[Heizleistung (55°C)]]=0,Tabelle1[[#This Row],[Heizleistung (35°C)]],(Tabelle1[[#This Row],[Heizleistung (35°C)]]+Tabelle1[[#This Row],[Heizleistung (55°C)]])/2)</f>
        <v>44.849999999999994</v>
      </c>
      <c r="M5182" s="20">
        <f>IF(Tabelle1[[#This Row],[Etas 55°C]]=0,0,(Tabelle1[[#This Row],[Etas 35°C]]*0.8+Tabelle1[[#This Row],[Etas 55°C]]*0.2))*2.5</f>
        <v>4.1850000000000005</v>
      </c>
      <c r="N5182" s="21">
        <f>IF(-(Tabelle1[[#This Row],[80%/20% SCOP]]-5.5)/5.5=1,"n.a.",-(Tabelle1[[#This Row],[80%/20% SCOP]]-5.5)/5.5)</f>
        <v>0.23909090909090899</v>
      </c>
    </row>
    <row r="5183" spans="1:14" ht="20.100000000000001" customHeight="1" x14ac:dyDescent="0.25">
      <c r="A5183" s="24">
        <v>16014837</v>
      </c>
      <c r="B5183" s="15" t="s">
        <v>5272</v>
      </c>
      <c r="C5183" s="15" t="s">
        <v>5281</v>
      </c>
      <c r="D5183" s="16" t="s">
        <v>2</v>
      </c>
      <c r="E5183" s="17">
        <v>14</v>
      </c>
      <c r="F5183" s="18">
        <v>1.8240000000000001</v>
      </c>
      <c r="G5183" s="17">
        <v>14</v>
      </c>
      <c r="H5183" s="18">
        <v>1.419</v>
      </c>
      <c r="I5183" s="16" t="s">
        <v>3</v>
      </c>
      <c r="J5183" s="16" t="s">
        <v>4</v>
      </c>
      <c r="K5183" s="16" t="s">
        <v>4</v>
      </c>
      <c r="L5183" s="19">
        <f>IF(Tabelle1[[#This Row],[Heizleistung (55°C)]]=0,Tabelle1[[#This Row],[Heizleistung (35°C)]],(Tabelle1[[#This Row],[Heizleistung (35°C)]]+Tabelle1[[#This Row],[Heizleistung (55°C)]])/2)</f>
        <v>14</v>
      </c>
      <c r="M5183" s="20">
        <f>IF(Tabelle1[[#This Row],[Etas 55°C]]=0,0,(Tabelle1[[#This Row],[Etas 35°C]]*0.8+Tabelle1[[#This Row],[Etas 55°C]]*0.2))*2.5</f>
        <v>4.3574999999999999</v>
      </c>
      <c r="N5183" s="21">
        <f>IF(-(Tabelle1[[#This Row],[80%/20% SCOP]]-5.5)/5.5=1,"n.a.",-(Tabelle1[[#This Row],[80%/20% SCOP]]-5.5)/5.5)</f>
        <v>0.20772727272727273</v>
      </c>
    </row>
    <row r="5184" spans="1:14" ht="20.100000000000001" customHeight="1" x14ac:dyDescent="0.25">
      <c r="A5184" s="24">
        <v>16001796</v>
      </c>
      <c r="B5184" s="15" t="s">
        <v>5272</v>
      </c>
      <c r="C5184" s="15" t="s">
        <v>5282</v>
      </c>
      <c r="D5184" s="16" t="s">
        <v>2</v>
      </c>
      <c r="E5184" s="17">
        <v>10</v>
      </c>
      <c r="F5184" s="18">
        <v>2.0499999999999998</v>
      </c>
      <c r="G5184" s="17">
        <v>9.5</v>
      </c>
      <c r="H5184" s="18">
        <v>1.37</v>
      </c>
      <c r="I5184" s="16" t="s">
        <v>40</v>
      </c>
      <c r="J5184" s="16" t="s">
        <v>4</v>
      </c>
      <c r="K5184" s="16" t="s">
        <v>4</v>
      </c>
      <c r="L5184" s="19">
        <f>IF(Tabelle1[[#This Row],[Heizleistung (55°C)]]=0,Tabelle1[[#This Row],[Heizleistung (35°C)]],(Tabelle1[[#This Row],[Heizleistung (35°C)]]+Tabelle1[[#This Row],[Heizleistung (55°C)]])/2)</f>
        <v>9.75</v>
      </c>
      <c r="M5184" s="20">
        <f>IF(Tabelle1[[#This Row],[Etas 55°C]]=0,0,(Tabelle1[[#This Row],[Etas 35°C]]*0.8+Tabelle1[[#This Row],[Etas 55°C]]*0.2))*2.5</f>
        <v>4.7850000000000001</v>
      </c>
      <c r="N5184" s="21">
        <f>IF(-(Tabelle1[[#This Row],[80%/20% SCOP]]-5.5)/5.5=1,"n.a.",-(Tabelle1[[#This Row],[80%/20% SCOP]]-5.5)/5.5)</f>
        <v>0.12999999999999998</v>
      </c>
    </row>
    <row r="5185" spans="1:14" ht="20.100000000000001" customHeight="1" x14ac:dyDescent="0.25">
      <c r="A5185" s="24">
        <v>16014825</v>
      </c>
      <c r="B5185" s="15" t="s">
        <v>5272</v>
      </c>
      <c r="C5185" s="15" t="s">
        <v>5283</v>
      </c>
      <c r="D5185" s="16" t="s">
        <v>2</v>
      </c>
      <c r="E5185" s="17">
        <v>55.5</v>
      </c>
      <c r="F5185" s="18">
        <v>1.75</v>
      </c>
      <c r="G5185" s="17">
        <v>51.9</v>
      </c>
      <c r="H5185" s="18">
        <v>1.25</v>
      </c>
      <c r="I5185" s="16" t="s">
        <v>40</v>
      </c>
      <c r="J5185" s="16" t="s">
        <v>4</v>
      </c>
      <c r="K5185" s="16" t="s">
        <v>4</v>
      </c>
      <c r="L5185" s="19">
        <f>IF(Tabelle1[[#This Row],[Heizleistung (55°C)]]=0,Tabelle1[[#This Row],[Heizleistung (35°C)]],(Tabelle1[[#This Row],[Heizleistung (35°C)]]+Tabelle1[[#This Row],[Heizleistung (55°C)]])/2)</f>
        <v>53.7</v>
      </c>
      <c r="M5185" s="20">
        <f>IF(Tabelle1[[#This Row],[Etas 55°C]]=0,0,(Tabelle1[[#This Row],[Etas 35°C]]*0.8+Tabelle1[[#This Row],[Etas 55°C]]*0.2))*2.5</f>
        <v>4.125</v>
      </c>
      <c r="N5185" s="21">
        <f>IF(-(Tabelle1[[#This Row],[80%/20% SCOP]]-5.5)/5.5=1,"n.a.",-(Tabelle1[[#This Row],[80%/20% SCOP]]-5.5)/5.5)</f>
        <v>0.25</v>
      </c>
    </row>
    <row r="5186" spans="1:14" ht="20.100000000000001" customHeight="1" x14ac:dyDescent="0.25">
      <c r="A5186" s="24">
        <v>16014824</v>
      </c>
      <c r="B5186" s="15" t="s">
        <v>5272</v>
      </c>
      <c r="C5186" s="15" t="s">
        <v>5284</v>
      </c>
      <c r="D5186" s="16" t="s">
        <v>2</v>
      </c>
      <c r="E5186" s="17">
        <v>51.5</v>
      </c>
      <c r="F5186" s="18">
        <v>1.75</v>
      </c>
      <c r="G5186" s="17">
        <v>46.5</v>
      </c>
      <c r="H5186" s="18">
        <v>1.26</v>
      </c>
      <c r="I5186" s="16" t="s">
        <v>40</v>
      </c>
      <c r="J5186" s="16" t="s">
        <v>4</v>
      </c>
      <c r="K5186" s="16" t="s">
        <v>4</v>
      </c>
      <c r="L5186" s="19">
        <f>IF(Tabelle1[[#This Row],[Heizleistung (55°C)]]=0,Tabelle1[[#This Row],[Heizleistung (35°C)]],(Tabelle1[[#This Row],[Heizleistung (35°C)]]+Tabelle1[[#This Row],[Heizleistung (55°C)]])/2)</f>
        <v>49</v>
      </c>
      <c r="M5186" s="20">
        <f>IF(Tabelle1[[#This Row],[Etas 55°C]]=0,0,(Tabelle1[[#This Row],[Etas 35°C]]*0.8+Tabelle1[[#This Row],[Etas 55°C]]*0.2))*2.5</f>
        <v>4.1300000000000008</v>
      </c>
      <c r="N5186" s="21">
        <f>IF(-(Tabelle1[[#This Row],[80%/20% SCOP]]-5.5)/5.5=1,"n.a.",-(Tabelle1[[#This Row],[80%/20% SCOP]]-5.5)/5.5)</f>
        <v>0.24909090909090895</v>
      </c>
    </row>
    <row r="5187" spans="1:14" ht="20.100000000000001" customHeight="1" x14ac:dyDescent="0.25">
      <c r="A5187" s="24">
        <v>16016539</v>
      </c>
      <c r="B5187" s="15" t="s">
        <v>5272</v>
      </c>
      <c r="C5187" s="15" t="s">
        <v>5285</v>
      </c>
      <c r="D5187" s="16" t="s">
        <v>2</v>
      </c>
      <c r="E5187" s="17">
        <v>84.4</v>
      </c>
      <c r="F5187" s="18">
        <v>1.79</v>
      </c>
      <c r="G5187" s="17">
        <v>76.5</v>
      </c>
      <c r="H5187" s="18">
        <v>1.41</v>
      </c>
      <c r="I5187" s="16" t="s">
        <v>3</v>
      </c>
      <c r="J5187" s="16" t="s">
        <v>4</v>
      </c>
      <c r="K5187" s="16" t="s">
        <v>4</v>
      </c>
      <c r="L5187" s="19">
        <f>IF(Tabelle1[[#This Row],[Heizleistung (55°C)]]=0,Tabelle1[[#This Row],[Heizleistung (35°C)]],(Tabelle1[[#This Row],[Heizleistung (35°C)]]+Tabelle1[[#This Row],[Heizleistung (55°C)]])/2)</f>
        <v>80.45</v>
      </c>
      <c r="M5187" s="20">
        <f>IF(Tabelle1[[#This Row],[Etas 55°C]]=0,0,(Tabelle1[[#This Row],[Etas 35°C]]*0.8+Tabelle1[[#This Row],[Etas 55°C]]*0.2))*2.5</f>
        <v>4.2850000000000001</v>
      </c>
      <c r="N5187" s="21">
        <f>IF(-(Tabelle1[[#This Row],[80%/20% SCOP]]-5.5)/5.5=1,"n.a.",-(Tabelle1[[#This Row],[80%/20% SCOP]]-5.5)/5.5)</f>
        <v>0.22090909090909089</v>
      </c>
    </row>
    <row r="5188" spans="1:14" ht="20.100000000000001" customHeight="1" x14ac:dyDescent="0.25">
      <c r="A5188" s="24">
        <v>16016537</v>
      </c>
      <c r="B5188" s="15" t="s">
        <v>5272</v>
      </c>
      <c r="C5188" s="15" t="s">
        <v>5286</v>
      </c>
      <c r="D5188" s="16" t="s">
        <v>2</v>
      </c>
      <c r="E5188" s="17">
        <v>61</v>
      </c>
      <c r="F5188" s="18">
        <v>1.63</v>
      </c>
      <c r="G5188" s="17">
        <v>55.7</v>
      </c>
      <c r="H5188" s="18">
        <v>1.31</v>
      </c>
      <c r="I5188" s="16" t="s">
        <v>3</v>
      </c>
      <c r="J5188" s="16" t="s">
        <v>4</v>
      </c>
      <c r="K5188" s="16" t="s">
        <v>4</v>
      </c>
      <c r="L5188" s="19">
        <f>IF(Tabelle1[[#This Row],[Heizleistung (55°C)]]=0,Tabelle1[[#This Row],[Heizleistung (35°C)]],(Tabelle1[[#This Row],[Heizleistung (35°C)]]+Tabelle1[[#This Row],[Heizleistung (55°C)]])/2)</f>
        <v>58.35</v>
      </c>
      <c r="M5188" s="20">
        <f>IF(Tabelle1[[#This Row],[Etas 55°C]]=0,0,(Tabelle1[[#This Row],[Etas 35°C]]*0.8+Tabelle1[[#This Row],[Etas 55°C]]*0.2))*2.5</f>
        <v>3.915</v>
      </c>
      <c r="N5188" s="21">
        <f>IF(-(Tabelle1[[#This Row],[80%/20% SCOP]]-5.5)/5.5=1,"n.a.",-(Tabelle1[[#This Row],[80%/20% SCOP]]-5.5)/5.5)</f>
        <v>0.28818181818181815</v>
      </c>
    </row>
    <row r="5189" spans="1:14" ht="20.100000000000001" customHeight="1" x14ac:dyDescent="0.25">
      <c r="A5189" s="24">
        <v>16010355</v>
      </c>
      <c r="B5189" s="15" t="s">
        <v>5272</v>
      </c>
      <c r="C5189" s="15" t="s">
        <v>5287</v>
      </c>
      <c r="D5189" s="16" t="s">
        <v>2</v>
      </c>
      <c r="E5189" s="17">
        <v>4.2</v>
      </c>
      <c r="F5189" s="18">
        <v>1.91</v>
      </c>
      <c r="G5189" s="17">
        <v>4.4000000000000004</v>
      </c>
      <c r="H5189" s="18">
        <v>1.3</v>
      </c>
      <c r="I5189" s="16" t="s">
        <v>40</v>
      </c>
      <c r="J5189" s="16" t="s">
        <v>4</v>
      </c>
      <c r="K5189" s="16" t="s">
        <v>4</v>
      </c>
      <c r="L5189" s="19">
        <f>IF(Tabelle1[[#This Row],[Heizleistung (55°C)]]=0,Tabelle1[[#This Row],[Heizleistung (35°C)]],(Tabelle1[[#This Row],[Heizleistung (35°C)]]+Tabelle1[[#This Row],[Heizleistung (55°C)]])/2)</f>
        <v>4.3000000000000007</v>
      </c>
      <c r="M5189" s="20">
        <f>IF(Tabelle1[[#This Row],[Etas 55°C]]=0,0,(Tabelle1[[#This Row],[Etas 35°C]]*0.8+Tabelle1[[#This Row],[Etas 55°C]]*0.2))*2.5</f>
        <v>4.47</v>
      </c>
      <c r="N5189" s="21">
        <f>IF(-(Tabelle1[[#This Row],[80%/20% SCOP]]-5.5)/5.5=1,"n.a.",-(Tabelle1[[#This Row],[80%/20% SCOP]]-5.5)/5.5)</f>
        <v>0.18727272727272731</v>
      </c>
    </row>
    <row r="5190" spans="1:14" ht="20.100000000000001" customHeight="1" x14ac:dyDescent="0.25">
      <c r="A5190" s="24">
        <v>16016538</v>
      </c>
      <c r="B5190" s="15" t="s">
        <v>5272</v>
      </c>
      <c r="C5190" s="15" t="s">
        <v>5288</v>
      </c>
      <c r="D5190" s="16" t="s">
        <v>2</v>
      </c>
      <c r="E5190" s="17">
        <v>70.2</v>
      </c>
      <c r="F5190" s="18">
        <v>1.85</v>
      </c>
      <c r="G5190" s="17">
        <v>65.900000000000006</v>
      </c>
      <c r="H5190" s="18">
        <v>1.42</v>
      </c>
      <c r="I5190" s="16" t="s">
        <v>3</v>
      </c>
      <c r="J5190" s="16" t="s">
        <v>4</v>
      </c>
      <c r="K5190" s="16" t="s">
        <v>4</v>
      </c>
      <c r="L5190" s="19">
        <f>IF(Tabelle1[[#This Row],[Heizleistung (55°C)]]=0,Tabelle1[[#This Row],[Heizleistung (35°C)]],(Tabelle1[[#This Row],[Heizleistung (35°C)]]+Tabelle1[[#This Row],[Heizleistung (55°C)]])/2)</f>
        <v>68.050000000000011</v>
      </c>
      <c r="M5190" s="20">
        <f>IF(Tabelle1[[#This Row],[Etas 55°C]]=0,0,(Tabelle1[[#This Row],[Etas 35°C]]*0.8+Tabelle1[[#This Row],[Etas 55°C]]*0.2))*2.5</f>
        <v>4.41</v>
      </c>
      <c r="N5190" s="21">
        <f>IF(-(Tabelle1[[#This Row],[80%/20% SCOP]]-5.5)/5.5=1,"n.a.",-(Tabelle1[[#This Row],[80%/20% SCOP]]-5.5)/5.5)</f>
        <v>0.19818181818181815</v>
      </c>
    </row>
    <row r="5191" spans="1:14" ht="20.100000000000001" customHeight="1" x14ac:dyDescent="0.25">
      <c r="A5191" s="24">
        <v>16016535</v>
      </c>
      <c r="B5191" s="15" t="s">
        <v>5272</v>
      </c>
      <c r="C5191" s="15" t="s">
        <v>5289</v>
      </c>
      <c r="D5191" s="16" t="s">
        <v>2</v>
      </c>
      <c r="E5191" s="17">
        <v>50.4</v>
      </c>
      <c r="F5191" s="18">
        <v>1.69</v>
      </c>
      <c r="G5191" s="17">
        <v>47.4</v>
      </c>
      <c r="H5191" s="18">
        <v>1.33</v>
      </c>
      <c r="I5191" s="16" t="s">
        <v>3</v>
      </c>
      <c r="J5191" s="16" t="s">
        <v>4</v>
      </c>
      <c r="K5191" s="16" t="s">
        <v>4</v>
      </c>
      <c r="L5191" s="19">
        <f>IF(Tabelle1[[#This Row],[Heizleistung (55°C)]]=0,Tabelle1[[#This Row],[Heizleistung (35°C)]],(Tabelle1[[#This Row],[Heizleistung (35°C)]]+Tabelle1[[#This Row],[Heizleistung (55°C)]])/2)</f>
        <v>48.9</v>
      </c>
      <c r="M5191" s="20">
        <f>IF(Tabelle1[[#This Row],[Etas 55°C]]=0,0,(Tabelle1[[#This Row],[Etas 35°C]]*0.8+Tabelle1[[#This Row],[Etas 55°C]]*0.2))*2.5</f>
        <v>4.0449999999999999</v>
      </c>
      <c r="N5191" s="21">
        <f>IF(-(Tabelle1[[#This Row],[80%/20% SCOP]]-5.5)/5.5=1,"n.a.",-(Tabelle1[[#This Row],[80%/20% SCOP]]-5.5)/5.5)</f>
        <v>0.26454545454545458</v>
      </c>
    </row>
    <row r="5192" spans="1:14" ht="20.100000000000001" customHeight="1" x14ac:dyDescent="0.25">
      <c r="A5192" s="24">
        <v>16014831</v>
      </c>
      <c r="B5192" s="15" t="s">
        <v>5272</v>
      </c>
      <c r="C5192" s="15" t="s">
        <v>5290</v>
      </c>
      <c r="D5192" s="16" t="s">
        <v>2</v>
      </c>
      <c r="E5192" s="17">
        <v>8.4</v>
      </c>
      <c r="F5192" s="18">
        <v>2.04</v>
      </c>
      <c r="G5192" s="17">
        <v>7.8</v>
      </c>
      <c r="H5192" s="18">
        <v>1.49</v>
      </c>
      <c r="I5192" s="16" t="s">
        <v>3</v>
      </c>
      <c r="J5192" s="16" t="s">
        <v>4</v>
      </c>
      <c r="K5192" s="16" t="s">
        <v>4</v>
      </c>
      <c r="L5192" s="19">
        <f>IF(Tabelle1[[#This Row],[Heizleistung (55°C)]]=0,Tabelle1[[#This Row],[Heizleistung (35°C)]],(Tabelle1[[#This Row],[Heizleistung (35°C)]]+Tabelle1[[#This Row],[Heizleistung (55°C)]])/2)</f>
        <v>8.1</v>
      </c>
      <c r="M5192" s="20">
        <f>IF(Tabelle1[[#This Row],[Etas 55°C]]=0,0,(Tabelle1[[#This Row],[Etas 35°C]]*0.8+Tabelle1[[#This Row],[Etas 55°C]]*0.2))*2.5</f>
        <v>4.8250000000000002</v>
      </c>
      <c r="N5192" s="21">
        <f>IF(-(Tabelle1[[#This Row],[80%/20% SCOP]]-5.5)/5.5=1,"n.a.",-(Tabelle1[[#This Row],[80%/20% SCOP]]-5.5)/5.5)</f>
        <v>0.1227272727272727</v>
      </c>
    </row>
    <row r="5193" spans="1:14" ht="20.100000000000001" customHeight="1" x14ac:dyDescent="0.25">
      <c r="A5193" s="24">
        <v>16010110</v>
      </c>
      <c r="B5193" s="15" t="s">
        <v>5272</v>
      </c>
      <c r="C5193" s="15" t="s">
        <v>5291</v>
      </c>
      <c r="D5193" s="16" t="s">
        <v>2</v>
      </c>
      <c r="E5193" s="17">
        <v>15.9</v>
      </c>
      <c r="F5193" s="18">
        <v>1.82</v>
      </c>
      <c r="G5193" s="17">
        <v>16</v>
      </c>
      <c r="H5193" s="18">
        <v>1.33</v>
      </c>
      <c r="I5193" s="16" t="s">
        <v>40</v>
      </c>
      <c r="J5193" s="16" t="s">
        <v>4</v>
      </c>
      <c r="K5193" s="16" t="s">
        <v>4</v>
      </c>
      <c r="L5193" s="19">
        <f>IF(Tabelle1[[#This Row],[Heizleistung (55°C)]]=0,Tabelle1[[#This Row],[Heizleistung (35°C)]],(Tabelle1[[#This Row],[Heizleistung (35°C)]]+Tabelle1[[#This Row],[Heizleistung (55°C)]])/2)</f>
        <v>15.95</v>
      </c>
      <c r="M5193" s="20">
        <f>IF(Tabelle1[[#This Row],[Etas 55°C]]=0,0,(Tabelle1[[#This Row],[Etas 35°C]]*0.8+Tabelle1[[#This Row],[Etas 55°C]]*0.2))*2.5</f>
        <v>4.3050000000000006</v>
      </c>
      <c r="N5193" s="21">
        <f>IF(-(Tabelle1[[#This Row],[80%/20% SCOP]]-5.5)/5.5=1,"n.a.",-(Tabelle1[[#This Row],[80%/20% SCOP]]-5.5)/5.5)</f>
        <v>0.21727272727272717</v>
      </c>
    </row>
    <row r="5194" spans="1:14" ht="20.100000000000001" customHeight="1" x14ac:dyDescent="0.25">
      <c r="A5194" s="24">
        <v>16010013</v>
      </c>
      <c r="B5194" s="15" t="s">
        <v>5272</v>
      </c>
      <c r="C5194" s="15" t="s">
        <v>5292</v>
      </c>
      <c r="D5194" s="16" t="s">
        <v>2</v>
      </c>
      <c r="E5194" s="17">
        <v>6.35</v>
      </c>
      <c r="F5194" s="18">
        <v>1.95</v>
      </c>
      <c r="G5194" s="17">
        <v>6</v>
      </c>
      <c r="H5194" s="18">
        <v>1.38</v>
      </c>
      <c r="I5194" s="16" t="s">
        <v>40</v>
      </c>
      <c r="J5194" s="16" t="s">
        <v>4</v>
      </c>
      <c r="K5194" s="16" t="s">
        <v>4</v>
      </c>
      <c r="L5194" s="19">
        <f>IF(Tabelle1[[#This Row],[Heizleistung (55°C)]]=0,Tabelle1[[#This Row],[Heizleistung (35°C)]],(Tabelle1[[#This Row],[Heizleistung (35°C)]]+Tabelle1[[#This Row],[Heizleistung (55°C)]])/2)</f>
        <v>6.1749999999999998</v>
      </c>
      <c r="M5194" s="20">
        <f>IF(Tabelle1[[#This Row],[Etas 55°C]]=0,0,(Tabelle1[[#This Row],[Etas 35°C]]*0.8+Tabelle1[[#This Row],[Etas 55°C]]*0.2))*2.5</f>
        <v>4.59</v>
      </c>
      <c r="N5194" s="21">
        <f>IF(-(Tabelle1[[#This Row],[80%/20% SCOP]]-5.5)/5.5=1,"n.a.",-(Tabelle1[[#This Row],[80%/20% SCOP]]-5.5)/5.5)</f>
        <v>0.16545454545454549</v>
      </c>
    </row>
    <row r="5195" spans="1:14" ht="20.100000000000001" customHeight="1" x14ac:dyDescent="0.25">
      <c r="A5195" s="24">
        <v>16001799</v>
      </c>
      <c r="B5195" s="15" t="s">
        <v>5272</v>
      </c>
      <c r="C5195" s="15" t="s">
        <v>5293</v>
      </c>
      <c r="D5195" s="16" t="s">
        <v>2</v>
      </c>
      <c r="E5195" s="17">
        <v>15.9</v>
      </c>
      <c r="F5195" s="18">
        <v>1.82</v>
      </c>
      <c r="G5195" s="17">
        <v>16</v>
      </c>
      <c r="H5195" s="18">
        <v>1.33</v>
      </c>
      <c r="I5195" s="16" t="s">
        <v>40</v>
      </c>
      <c r="J5195" s="16" t="s">
        <v>4</v>
      </c>
      <c r="K5195" s="16" t="s">
        <v>4</v>
      </c>
      <c r="L5195" s="19">
        <f>IF(Tabelle1[[#This Row],[Heizleistung (55°C)]]=0,Tabelle1[[#This Row],[Heizleistung (35°C)]],(Tabelle1[[#This Row],[Heizleistung (35°C)]]+Tabelle1[[#This Row],[Heizleistung (55°C)]])/2)</f>
        <v>15.95</v>
      </c>
      <c r="M5195" s="20">
        <f>IF(Tabelle1[[#This Row],[Etas 55°C]]=0,0,(Tabelle1[[#This Row],[Etas 35°C]]*0.8+Tabelle1[[#This Row],[Etas 55°C]]*0.2))*2.5</f>
        <v>4.3050000000000006</v>
      </c>
      <c r="N5195" s="21">
        <f>IF(-(Tabelle1[[#This Row],[80%/20% SCOP]]-5.5)/5.5=1,"n.a.",-(Tabelle1[[#This Row],[80%/20% SCOP]]-5.5)/5.5)</f>
        <v>0.21727272727272717</v>
      </c>
    </row>
    <row r="5196" spans="1:14" ht="20.100000000000001" customHeight="1" x14ac:dyDescent="0.25">
      <c r="A5196" s="24">
        <v>16010216</v>
      </c>
      <c r="B5196" s="15" t="s">
        <v>5272</v>
      </c>
      <c r="C5196" s="15" t="s">
        <v>5294</v>
      </c>
      <c r="D5196" s="16" t="s">
        <v>2</v>
      </c>
      <c r="E5196" s="17">
        <v>12.1</v>
      </c>
      <c r="F5196" s="18">
        <v>1.89</v>
      </c>
      <c r="G5196" s="17">
        <v>11.9</v>
      </c>
      <c r="H5196" s="18">
        <v>1.35</v>
      </c>
      <c r="I5196" s="16" t="s">
        <v>40</v>
      </c>
      <c r="J5196" s="16" t="s">
        <v>4</v>
      </c>
      <c r="K5196" s="16" t="s">
        <v>4</v>
      </c>
      <c r="L5196" s="19">
        <f>IF(Tabelle1[[#This Row],[Heizleistung (55°C)]]=0,Tabelle1[[#This Row],[Heizleistung (35°C)]],(Tabelle1[[#This Row],[Heizleistung (35°C)]]+Tabelle1[[#This Row],[Heizleistung (55°C)]])/2)</f>
        <v>12</v>
      </c>
      <c r="M5196" s="20">
        <f>IF(Tabelle1[[#This Row],[Etas 55°C]]=0,0,(Tabelle1[[#This Row],[Etas 35°C]]*0.8+Tabelle1[[#This Row],[Etas 55°C]]*0.2))*2.5</f>
        <v>4.4550000000000001</v>
      </c>
      <c r="N5196" s="21">
        <f>IF(-(Tabelle1[[#This Row],[80%/20% SCOP]]-5.5)/5.5=1,"n.a.",-(Tabelle1[[#This Row],[80%/20% SCOP]]-5.5)/5.5)</f>
        <v>0.18999999999999997</v>
      </c>
    </row>
    <row r="5197" spans="1:14" ht="20.100000000000001" customHeight="1" x14ac:dyDescent="0.25">
      <c r="A5197" s="24">
        <v>16016536</v>
      </c>
      <c r="B5197" s="15" t="s">
        <v>5272</v>
      </c>
      <c r="C5197" s="15" t="s">
        <v>5295</v>
      </c>
      <c r="D5197" s="16" t="s">
        <v>2</v>
      </c>
      <c r="E5197" s="17">
        <v>55.8</v>
      </c>
      <c r="F5197" s="18">
        <v>1.66</v>
      </c>
      <c r="G5197" s="17">
        <v>51.2</v>
      </c>
      <c r="H5197" s="18">
        <v>1.32</v>
      </c>
      <c r="I5197" s="16" t="s">
        <v>3</v>
      </c>
      <c r="J5197" s="16" t="s">
        <v>4</v>
      </c>
      <c r="K5197" s="16" t="s">
        <v>4</v>
      </c>
      <c r="L5197" s="19">
        <f>IF(Tabelle1[[#This Row],[Heizleistung (55°C)]]=0,Tabelle1[[#This Row],[Heizleistung (35°C)]],(Tabelle1[[#This Row],[Heizleistung (35°C)]]+Tabelle1[[#This Row],[Heizleistung (55°C)]])/2)</f>
        <v>53.5</v>
      </c>
      <c r="M5197" s="20">
        <f>IF(Tabelle1[[#This Row],[Etas 55°C]]=0,0,(Tabelle1[[#This Row],[Etas 35°C]]*0.8+Tabelle1[[#This Row],[Etas 55°C]]*0.2))*2.5</f>
        <v>3.9800000000000004</v>
      </c>
      <c r="N5197" s="21">
        <f>IF(-(Tabelle1[[#This Row],[80%/20% SCOP]]-5.5)/5.5=1,"n.a.",-(Tabelle1[[#This Row],[80%/20% SCOP]]-5.5)/5.5)</f>
        <v>0.27636363636363631</v>
      </c>
    </row>
    <row r="5198" spans="1:14" ht="20.100000000000001" customHeight="1" x14ac:dyDescent="0.25">
      <c r="A5198" s="24">
        <v>16001797</v>
      </c>
      <c r="B5198" s="15" t="s">
        <v>5272</v>
      </c>
      <c r="C5198" s="15" t="s">
        <v>5296</v>
      </c>
      <c r="D5198" s="16" t="s">
        <v>2</v>
      </c>
      <c r="E5198" s="17">
        <v>14.5</v>
      </c>
      <c r="F5198" s="18">
        <v>1.86</v>
      </c>
      <c r="G5198" s="17">
        <v>13.8</v>
      </c>
      <c r="H5198" s="18">
        <v>1.36</v>
      </c>
      <c r="I5198" s="16" t="s">
        <v>40</v>
      </c>
      <c r="J5198" s="16" t="s">
        <v>4</v>
      </c>
      <c r="K5198" s="16" t="s">
        <v>4</v>
      </c>
      <c r="L5198" s="19">
        <f>IF(Tabelle1[[#This Row],[Heizleistung (55°C)]]=0,Tabelle1[[#This Row],[Heizleistung (35°C)]],(Tabelle1[[#This Row],[Heizleistung (35°C)]]+Tabelle1[[#This Row],[Heizleistung (55°C)]])/2)</f>
        <v>14.15</v>
      </c>
      <c r="M5198" s="20">
        <f>IF(Tabelle1[[#This Row],[Etas 55°C]]=0,0,(Tabelle1[[#This Row],[Etas 35°C]]*0.8+Tabelle1[[#This Row],[Etas 55°C]]*0.2))*2.5</f>
        <v>4.4000000000000004</v>
      </c>
      <c r="N5198" s="21">
        <f>IF(-(Tabelle1[[#This Row],[80%/20% SCOP]]-5.5)/5.5=1,"n.a.",-(Tabelle1[[#This Row],[80%/20% SCOP]]-5.5)/5.5)</f>
        <v>0.19999999999999993</v>
      </c>
    </row>
    <row r="5199" spans="1:14" ht="20.100000000000001" customHeight="1" x14ac:dyDescent="0.25">
      <c r="A5199" s="24">
        <v>16014827</v>
      </c>
      <c r="B5199" s="15" t="s">
        <v>5272</v>
      </c>
      <c r="C5199" s="15" t="s">
        <v>5297</v>
      </c>
      <c r="D5199" s="16" t="s">
        <v>2</v>
      </c>
      <c r="E5199" s="17">
        <v>78.599999999999994</v>
      </c>
      <c r="F5199" s="18">
        <v>1.7</v>
      </c>
      <c r="G5199" s="17">
        <v>75.7</v>
      </c>
      <c r="H5199" s="18">
        <v>1.25</v>
      </c>
      <c r="I5199" s="16" t="s">
        <v>40</v>
      </c>
      <c r="J5199" s="16" t="s">
        <v>4</v>
      </c>
      <c r="K5199" s="16" t="s">
        <v>4</v>
      </c>
      <c r="L5199" s="19">
        <f>IF(Tabelle1[[#This Row],[Heizleistung (55°C)]]=0,Tabelle1[[#This Row],[Heizleistung (35°C)]],(Tabelle1[[#This Row],[Heizleistung (35°C)]]+Tabelle1[[#This Row],[Heizleistung (55°C)]])/2)</f>
        <v>77.150000000000006</v>
      </c>
      <c r="M5199" s="20">
        <f>IF(Tabelle1[[#This Row],[Etas 55°C]]=0,0,(Tabelle1[[#This Row],[Etas 35°C]]*0.8+Tabelle1[[#This Row],[Etas 55°C]]*0.2))*2.5</f>
        <v>4.0250000000000004</v>
      </c>
      <c r="N5199" s="21">
        <f>IF(-(Tabelle1[[#This Row],[80%/20% SCOP]]-5.5)/5.5=1,"n.a.",-(Tabelle1[[#This Row],[80%/20% SCOP]]-5.5)/5.5)</f>
        <v>0.26818181818181813</v>
      </c>
    </row>
    <row r="5200" spans="1:14" ht="20.100000000000001" customHeight="1" x14ac:dyDescent="0.25">
      <c r="A5200" s="24">
        <v>16014828</v>
      </c>
      <c r="B5200" s="15" t="s">
        <v>5272</v>
      </c>
      <c r="C5200" s="15" t="s">
        <v>5298</v>
      </c>
      <c r="D5200" s="16" t="s">
        <v>2</v>
      </c>
      <c r="E5200" s="17">
        <v>87.5</v>
      </c>
      <c r="F5200" s="18">
        <v>1.69</v>
      </c>
      <c r="G5200" s="17">
        <v>86.1</v>
      </c>
      <c r="H5200" s="18">
        <v>1.25</v>
      </c>
      <c r="I5200" s="16" t="s">
        <v>40</v>
      </c>
      <c r="J5200" s="16" t="s">
        <v>4</v>
      </c>
      <c r="K5200" s="16" t="s">
        <v>4</v>
      </c>
      <c r="L5200" s="19">
        <f>IF(Tabelle1[[#This Row],[Heizleistung (55°C)]]=0,Tabelle1[[#This Row],[Heizleistung (35°C)]],(Tabelle1[[#This Row],[Heizleistung (35°C)]]+Tabelle1[[#This Row],[Heizleistung (55°C)]])/2)</f>
        <v>86.8</v>
      </c>
      <c r="M5200" s="20">
        <f>IF(Tabelle1[[#This Row],[Etas 55°C]]=0,0,(Tabelle1[[#This Row],[Etas 35°C]]*0.8+Tabelle1[[#This Row],[Etas 55°C]]*0.2))*2.5</f>
        <v>4.0049999999999999</v>
      </c>
      <c r="N5200" s="21">
        <f>IF(-(Tabelle1[[#This Row],[80%/20% SCOP]]-5.5)/5.5=1,"n.a.",-(Tabelle1[[#This Row],[80%/20% SCOP]]-5.5)/5.5)</f>
        <v>0.27181818181818185</v>
      </c>
    </row>
    <row r="5201" spans="1:14" ht="20.100000000000001" customHeight="1" x14ac:dyDescent="0.25">
      <c r="A5201" s="24">
        <v>16016533</v>
      </c>
      <c r="B5201" s="15" t="s">
        <v>5272</v>
      </c>
      <c r="C5201" s="15" t="s">
        <v>5299</v>
      </c>
      <c r="D5201" s="16" t="s">
        <v>2</v>
      </c>
      <c r="E5201" s="17">
        <v>40.1</v>
      </c>
      <c r="F5201" s="18">
        <v>1.77</v>
      </c>
      <c r="G5201" s="17">
        <v>37</v>
      </c>
      <c r="H5201" s="18">
        <v>1.39</v>
      </c>
      <c r="I5201" s="16" t="s">
        <v>3</v>
      </c>
      <c r="J5201" s="16" t="s">
        <v>4</v>
      </c>
      <c r="K5201" s="16" t="s">
        <v>4</v>
      </c>
      <c r="L5201" s="19">
        <f>IF(Tabelle1[[#This Row],[Heizleistung (55°C)]]=0,Tabelle1[[#This Row],[Heizleistung (35°C)]],(Tabelle1[[#This Row],[Heizleistung (35°C)]]+Tabelle1[[#This Row],[Heizleistung (55°C)]])/2)</f>
        <v>38.549999999999997</v>
      </c>
      <c r="M5201" s="20">
        <f>IF(Tabelle1[[#This Row],[Etas 55°C]]=0,0,(Tabelle1[[#This Row],[Etas 35°C]]*0.8+Tabelle1[[#This Row],[Etas 55°C]]*0.2))*2.5</f>
        <v>4.2350000000000003</v>
      </c>
      <c r="N5201" s="21">
        <f>IF(-(Tabelle1[[#This Row],[80%/20% SCOP]]-5.5)/5.5=1,"n.a.",-(Tabelle1[[#This Row],[80%/20% SCOP]]-5.5)/5.5)</f>
        <v>0.22999999999999995</v>
      </c>
    </row>
    <row r="5202" spans="1:14" ht="20.100000000000001" customHeight="1" x14ac:dyDescent="0.25">
      <c r="A5202" s="24">
        <v>16001517</v>
      </c>
      <c r="B5202" s="15" t="s">
        <v>5300</v>
      </c>
      <c r="C5202" s="15" t="s">
        <v>5301</v>
      </c>
      <c r="D5202" s="16" t="s">
        <v>2</v>
      </c>
      <c r="E5202" s="17">
        <v>5.52</v>
      </c>
      <c r="F5202" s="18">
        <v>1.91</v>
      </c>
      <c r="G5202" s="17">
        <v>4.4000000000000004</v>
      </c>
      <c r="H5202" s="18">
        <v>1.3</v>
      </c>
      <c r="I5202" s="16" t="s">
        <v>40</v>
      </c>
      <c r="J5202" s="16" t="s">
        <v>4</v>
      </c>
      <c r="K5202" s="16" t="s">
        <v>4</v>
      </c>
      <c r="L5202" s="19">
        <f>IF(Tabelle1[[#This Row],[Heizleistung (55°C)]]=0,Tabelle1[[#This Row],[Heizleistung (35°C)]],(Tabelle1[[#This Row],[Heizleistung (35°C)]]+Tabelle1[[#This Row],[Heizleistung (55°C)]])/2)</f>
        <v>4.96</v>
      </c>
      <c r="M5202" s="20">
        <f>IF(Tabelle1[[#This Row],[Etas 55°C]]=0,0,(Tabelle1[[#This Row],[Etas 35°C]]*0.8+Tabelle1[[#This Row],[Etas 55°C]]*0.2))*2.5</f>
        <v>4.47</v>
      </c>
      <c r="N5202" s="21">
        <f>IF(-(Tabelle1[[#This Row],[80%/20% SCOP]]-5.5)/5.5=1,"n.a.",-(Tabelle1[[#This Row],[80%/20% SCOP]]-5.5)/5.5)</f>
        <v>0.18727272727272731</v>
      </c>
    </row>
    <row r="5203" spans="1:14" ht="20.100000000000001" customHeight="1" x14ac:dyDescent="0.25">
      <c r="A5203" s="24">
        <v>16010009</v>
      </c>
      <c r="B5203" s="15" t="s">
        <v>5300</v>
      </c>
      <c r="C5203" s="15" t="s">
        <v>5302</v>
      </c>
      <c r="D5203" s="16" t="s">
        <v>2</v>
      </c>
      <c r="E5203" s="17">
        <v>5.52</v>
      </c>
      <c r="F5203" s="18">
        <v>1.91</v>
      </c>
      <c r="G5203" s="17">
        <v>4.4000000000000004</v>
      </c>
      <c r="H5203" s="18">
        <v>1.3</v>
      </c>
      <c r="I5203" s="16" t="s">
        <v>40</v>
      </c>
      <c r="J5203" s="16" t="s">
        <v>4</v>
      </c>
      <c r="K5203" s="16" t="s">
        <v>4</v>
      </c>
      <c r="L5203" s="19">
        <f>IF(Tabelle1[[#This Row],[Heizleistung (55°C)]]=0,Tabelle1[[#This Row],[Heizleistung (35°C)]],(Tabelle1[[#This Row],[Heizleistung (35°C)]]+Tabelle1[[#This Row],[Heizleistung (55°C)]])/2)</f>
        <v>4.96</v>
      </c>
      <c r="M5203" s="20">
        <f>IF(Tabelle1[[#This Row],[Etas 55°C]]=0,0,(Tabelle1[[#This Row],[Etas 35°C]]*0.8+Tabelle1[[#This Row],[Etas 55°C]]*0.2))*2.5</f>
        <v>4.47</v>
      </c>
      <c r="N5203" s="21">
        <f>IF(-(Tabelle1[[#This Row],[80%/20% SCOP]]-5.5)/5.5=1,"n.a.",-(Tabelle1[[#This Row],[80%/20% SCOP]]-5.5)/5.5)</f>
        <v>0.18727272727272731</v>
      </c>
    </row>
    <row r="5204" spans="1:14" ht="20.100000000000001" customHeight="1" x14ac:dyDescent="0.25">
      <c r="A5204" s="24">
        <v>16001523</v>
      </c>
      <c r="B5204" s="15" t="s">
        <v>5300</v>
      </c>
      <c r="C5204" s="15" t="s">
        <v>5303</v>
      </c>
      <c r="D5204" s="16" t="s">
        <v>2</v>
      </c>
      <c r="E5204" s="17">
        <v>8.1199999999999992</v>
      </c>
      <c r="F5204" s="18">
        <v>2.0499999999999998</v>
      </c>
      <c r="G5204" s="17">
        <v>6.6</v>
      </c>
      <c r="H5204" s="18">
        <v>1.32</v>
      </c>
      <c r="I5204" s="16" t="s">
        <v>40</v>
      </c>
      <c r="J5204" s="16" t="s">
        <v>4</v>
      </c>
      <c r="K5204" s="16" t="s">
        <v>4</v>
      </c>
      <c r="L5204" s="19">
        <f>IF(Tabelle1[[#This Row],[Heizleistung (55°C)]]=0,Tabelle1[[#This Row],[Heizleistung (35°C)]],(Tabelle1[[#This Row],[Heizleistung (35°C)]]+Tabelle1[[#This Row],[Heizleistung (55°C)]])/2)</f>
        <v>7.3599999999999994</v>
      </c>
      <c r="M5204" s="20">
        <f>IF(Tabelle1[[#This Row],[Etas 55°C]]=0,0,(Tabelle1[[#This Row],[Etas 35°C]]*0.8+Tabelle1[[#This Row],[Etas 55°C]]*0.2))*2.5</f>
        <v>4.76</v>
      </c>
      <c r="N5204" s="21">
        <f>IF(-(Tabelle1[[#This Row],[80%/20% SCOP]]-5.5)/5.5=1,"n.a.",-(Tabelle1[[#This Row],[80%/20% SCOP]]-5.5)/5.5)</f>
        <v>0.13454545454545458</v>
      </c>
    </row>
    <row r="5205" spans="1:14" ht="20.100000000000001" customHeight="1" x14ac:dyDescent="0.25">
      <c r="A5205" s="24">
        <v>16010207</v>
      </c>
      <c r="B5205" s="15" t="s">
        <v>5300</v>
      </c>
      <c r="C5205" s="15" t="s">
        <v>5304</v>
      </c>
      <c r="D5205" s="16" t="s">
        <v>2</v>
      </c>
      <c r="E5205" s="17">
        <v>12</v>
      </c>
      <c r="F5205" s="18">
        <v>1.89</v>
      </c>
      <c r="G5205" s="17">
        <v>11.58</v>
      </c>
      <c r="H5205" s="18">
        <v>1.35</v>
      </c>
      <c r="I5205" s="16" t="s">
        <v>40</v>
      </c>
      <c r="J5205" s="16" t="s">
        <v>4</v>
      </c>
      <c r="K5205" s="16" t="s">
        <v>4</v>
      </c>
      <c r="L5205" s="19">
        <f>IF(Tabelle1[[#This Row],[Heizleistung (55°C)]]=0,Tabelle1[[#This Row],[Heizleistung (35°C)]],(Tabelle1[[#This Row],[Heizleistung (35°C)]]+Tabelle1[[#This Row],[Heizleistung (55°C)]])/2)</f>
        <v>11.79</v>
      </c>
      <c r="M5205" s="20">
        <f>IF(Tabelle1[[#This Row],[Etas 55°C]]=0,0,(Tabelle1[[#This Row],[Etas 35°C]]*0.8+Tabelle1[[#This Row],[Etas 55°C]]*0.2))*2.5</f>
        <v>4.4550000000000001</v>
      </c>
      <c r="N5205" s="21">
        <f>IF(-(Tabelle1[[#This Row],[80%/20% SCOP]]-5.5)/5.5=1,"n.a.",-(Tabelle1[[#This Row],[80%/20% SCOP]]-5.5)/5.5)</f>
        <v>0.18999999999999997</v>
      </c>
    </row>
    <row r="5206" spans="1:14" ht="20.100000000000001" customHeight="1" x14ac:dyDescent="0.25">
      <c r="A5206" s="24">
        <v>16001515</v>
      </c>
      <c r="B5206" s="15" t="s">
        <v>5300</v>
      </c>
      <c r="C5206" s="15" t="s">
        <v>5305</v>
      </c>
      <c r="D5206" s="16" t="s">
        <v>2</v>
      </c>
      <c r="E5206" s="17">
        <v>8.1199999999999992</v>
      </c>
      <c r="F5206" s="18">
        <v>2.0499999999999998</v>
      </c>
      <c r="G5206" s="17">
        <v>6.6</v>
      </c>
      <c r="H5206" s="18">
        <v>1.32</v>
      </c>
      <c r="I5206" s="16" t="s">
        <v>40</v>
      </c>
      <c r="J5206" s="16" t="s">
        <v>4</v>
      </c>
      <c r="K5206" s="16" t="s">
        <v>4</v>
      </c>
      <c r="L5206" s="19">
        <f>IF(Tabelle1[[#This Row],[Heizleistung (55°C)]]=0,Tabelle1[[#This Row],[Heizleistung (35°C)]],(Tabelle1[[#This Row],[Heizleistung (35°C)]]+Tabelle1[[#This Row],[Heizleistung (55°C)]])/2)</f>
        <v>7.3599999999999994</v>
      </c>
      <c r="M5206" s="20">
        <f>IF(Tabelle1[[#This Row],[Etas 55°C]]=0,0,(Tabelle1[[#This Row],[Etas 35°C]]*0.8+Tabelle1[[#This Row],[Etas 55°C]]*0.2))*2.5</f>
        <v>4.76</v>
      </c>
      <c r="N5206" s="21">
        <f>IF(-(Tabelle1[[#This Row],[80%/20% SCOP]]-5.5)/5.5=1,"n.a.",-(Tabelle1[[#This Row],[80%/20% SCOP]]-5.5)/5.5)</f>
        <v>0.13454545454545458</v>
      </c>
    </row>
    <row r="5207" spans="1:14" ht="20.100000000000001" customHeight="1" x14ac:dyDescent="0.25">
      <c r="A5207" s="24">
        <v>16001512</v>
      </c>
      <c r="B5207" s="15" t="s">
        <v>5300</v>
      </c>
      <c r="C5207" s="15" t="s">
        <v>5306</v>
      </c>
      <c r="D5207" s="16" t="s">
        <v>2</v>
      </c>
      <c r="E5207" s="17">
        <v>17.989999999999998</v>
      </c>
      <c r="F5207" s="18">
        <v>1.81</v>
      </c>
      <c r="G5207" s="17">
        <v>17.670000000000002</v>
      </c>
      <c r="H5207" s="18">
        <v>1.25</v>
      </c>
      <c r="I5207" s="16" t="s">
        <v>40</v>
      </c>
      <c r="J5207" s="16" t="s">
        <v>4</v>
      </c>
      <c r="K5207" s="16" t="s">
        <v>4</v>
      </c>
      <c r="L5207" s="19">
        <f>IF(Tabelle1[[#This Row],[Heizleistung (55°C)]]=0,Tabelle1[[#This Row],[Heizleistung (35°C)]],(Tabelle1[[#This Row],[Heizleistung (35°C)]]+Tabelle1[[#This Row],[Heizleistung (55°C)]])/2)</f>
        <v>17.829999999999998</v>
      </c>
      <c r="M5207" s="20">
        <f>IF(Tabelle1[[#This Row],[Etas 55°C]]=0,0,(Tabelle1[[#This Row],[Etas 35°C]]*0.8+Tabelle1[[#This Row],[Etas 55°C]]*0.2))*2.5</f>
        <v>4.2450000000000001</v>
      </c>
      <c r="N5207" s="21">
        <f>IF(-(Tabelle1[[#This Row],[80%/20% SCOP]]-5.5)/5.5=1,"n.a.",-(Tabelle1[[#This Row],[80%/20% SCOP]]-5.5)/5.5)</f>
        <v>0.22818181818181815</v>
      </c>
    </row>
    <row r="5208" spans="1:14" ht="20.100000000000001" customHeight="1" x14ac:dyDescent="0.25">
      <c r="A5208" s="24">
        <v>16001508</v>
      </c>
      <c r="B5208" s="15" t="s">
        <v>5300</v>
      </c>
      <c r="C5208" s="15" t="s">
        <v>5307</v>
      </c>
      <c r="D5208" s="16" t="s">
        <v>2</v>
      </c>
      <c r="E5208" s="17">
        <v>6.82</v>
      </c>
      <c r="F5208" s="18">
        <v>1.95</v>
      </c>
      <c r="G5208" s="17">
        <v>5.7</v>
      </c>
      <c r="H5208" s="18">
        <v>1.38</v>
      </c>
      <c r="I5208" s="16" t="s">
        <v>40</v>
      </c>
      <c r="J5208" s="16" t="s">
        <v>4</v>
      </c>
      <c r="K5208" s="16" t="s">
        <v>4</v>
      </c>
      <c r="L5208" s="19">
        <f>IF(Tabelle1[[#This Row],[Heizleistung (55°C)]]=0,Tabelle1[[#This Row],[Heizleistung (35°C)]],(Tabelle1[[#This Row],[Heizleistung (35°C)]]+Tabelle1[[#This Row],[Heizleistung (55°C)]])/2)</f>
        <v>6.26</v>
      </c>
      <c r="M5208" s="20">
        <f>IF(Tabelle1[[#This Row],[Etas 55°C]]=0,0,(Tabelle1[[#This Row],[Etas 35°C]]*0.8+Tabelle1[[#This Row],[Etas 55°C]]*0.2))*2.5</f>
        <v>4.59</v>
      </c>
      <c r="N5208" s="21">
        <f>IF(-(Tabelle1[[#This Row],[80%/20% SCOP]]-5.5)/5.5=1,"n.a.",-(Tabelle1[[#This Row],[80%/20% SCOP]]-5.5)/5.5)</f>
        <v>0.16545454545454549</v>
      </c>
    </row>
    <row r="5209" spans="1:14" ht="20.100000000000001" customHeight="1" x14ac:dyDescent="0.25">
      <c r="A5209" s="24">
        <v>16001525</v>
      </c>
      <c r="B5209" s="15" t="s">
        <v>5300</v>
      </c>
      <c r="C5209" s="15" t="s">
        <v>5308</v>
      </c>
      <c r="D5209" s="16" t="s">
        <v>2</v>
      </c>
      <c r="E5209" s="17">
        <v>12</v>
      </c>
      <c r="F5209" s="18">
        <v>1.89</v>
      </c>
      <c r="G5209" s="17">
        <v>11.58</v>
      </c>
      <c r="H5209" s="18">
        <v>1.35</v>
      </c>
      <c r="I5209" s="16" t="s">
        <v>40</v>
      </c>
      <c r="J5209" s="16" t="s">
        <v>4</v>
      </c>
      <c r="K5209" s="16" t="s">
        <v>4</v>
      </c>
      <c r="L5209" s="19">
        <f>IF(Tabelle1[[#This Row],[Heizleistung (55°C)]]=0,Tabelle1[[#This Row],[Heizleistung (35°C)]],(Tabelle1[[#This Row],[Heizleistung (35°C)]]+Tabelle1[[#This Row],[Heizleistung (55°C)]])/2)</f>
        <v>11.79</v>
      </c>
      <c r="M5209" s="20">
        <f>IF(Tabelle1[[#This Row],[Etas 55°C]]=0,0,(Tabelle1[[#This Row],[Etas 35°C]]*0.8+Tabelle1[[#This Row],[Etas 55°C]]*0.2))*2.5</f>
        <v>4.4550000000000001</v>
      </c>
      <c r="N5209" s="21">
        <f>IF(-(Tabelle1[[#This Row],[80%/20% SCOP]]-5.5)/5.5=1,"n.a.",-(Tabelle1[[#This Row],[80%/20% SCOP]]-5.5)/5.5)</f>
        <v>0.18999999999999997</v>
      </c>
    </row>
    <row r="5210" spans="1:14" ht="20.100000000000001" customHeight="1" x14ac:dyDescent="0.25">
      <c r="A5210" s="24">
        <v>16001527</v>
      </c>
      <c r="B5210" s="15" t="s">
        <v>5300</v>
      </c>
      <c r="C5210" s="15" t="s">
        <v>5309</v>
      </c>
      <c r="D5210" s="16" t="s">
        <v>2</v>
      </c>
      <c r="E5210" s="17">
        <v>15.21</v>
      </c>
      <c r="F5210" s="18">
        <v>1.82</v>
      </c>
      <c r="G5210" s="17">
        <v>13.02</v>
      </c>
      <c r="H5210" s="18">
        <v>1.33</v>
      </c>
      <c r="I5210" s="16" t="s">
        <v>40</v>
      </c>
      <c r="J5210" s="16" t="s">
        <v>4</v>
      </c>
      <c r="K5210" s="16" t="s">
        <v>4</v>
      </c>
      <c r="L5210" s="19">
        <f>IF(Tabelle1[[#This Row],[Heizleistung (55°C)]]=0,Tabelle1[[#This Row],[Heizleistung (35°C)]],(Tabelle1[[#This Row],[Heizleistung (35°C)]]+Tabelle1[[#This Row],[Heizleistung (55°C)]])/2)</f>
        <v>14.115</v>
      </c>
      <c r="M5210" s="20">
        <f>IF(Tabelle1[[#This Row],[Etas 55°C]]=0,0,(Tabelle1[[#This Row],[Etas 35°C]]*0.8+Tabelle1[[#This Row],[Etas 55°C]]*0.2))*2.5</f>
        <v>4.3050000000000006</v>
      </c>
      <c r="N5210" s="21">
        <f>IF(-(Tabelle1[[#This Row],[80%/20% SCOP]]-5.5)/5.5=1,"n.a.",-(Tabelle1[[#This Row],[80%/20% SCOP]]-5.5)/5.5)</f>
        <v>0.21727272727272717</v>
      </c>
    </row>
    <row r="5211" spans="1:14" ht="20.100000000000001" customHeight="1" x14ac:dyDescent="0.25">
      <c r="A5211" s="24">
        <v>16001522</v>
      </c>
      <c r="B5211" s="15" t="s">
        <v>5300</v>
      </c>
      <c r="C5211" s="15" t="s">
        <v>5310</v>
      </c>
      <c r="D5211" s="16" t="s">
        <v>2</v>
      </c>
      <c r="E5211" s="17">
        <v>6.82</v>
      </c>
      <c r="F5211" s="18">
        <v>1.95</v>
      </c>
      <c r="G5211" s="17">
        <v>5.7</v>
      </c>
      <c r="H5211" s="18">
        <v>1.38</v>
      </c>
      <c r="I5211" s="16" t="s">
        <v>40</v>
      </c>
      <c r="J5211" s="16" t="s">
        <v>4</v>
      </c>
      <c r="K5211" s="16" t="s">
        <v>4</v>
      </c>
      <c r="L5211" s="19">
        <f>IF(Tabelle1[[#This Row],[Heizleistung (55°C)]]=0,Tabelle1[[#This Row],[Heizleistung (35°C)]],(Tabelle1[[#This Row],[Heizleistung (35°C)]]+Tabelle1[[#This Row],[Heizleistung (55°C)]])/2)</f>
        <v>6.26</v>
      </c>
      <c r="M5211" s="20">
        <f>IF(Tabelle1[[#This Row],[Etas 55°C]]=0,0,(Tabelle1[[#This Row],[Etas 35°C]]*0.8+Tabelle1[[#This Row],[Etas 55°C]]*0.2))*2.5</f>
        <v>4.59</v>
      </c>
      <c r="N5211" s="21">
        <f>IF(-(Tabelle1[[#This Row],[80%/20% SCOP]]-5.5)/5.5=1,"n.a.",-(Tabelle1[[#This Row],[80%/20% SCOP]]-5.5)/5.5)</f>
        <v>0.16545454545454549</v>
      </c>
    </row>
    <row r="5212" spans="1:14" ht="20.100000000000001" customHeight="1" x14ac:dyDescent="0.25">
      <c r="A5212" s="24">
        <v>16010205</v>
      </c>
      <c r="B5212" s="15" t="s">
        <v>5300</v>
      </c>
      <c r="C5212" s="15" t="s">
        <v>5311</v>
      </c>
      <c r="D5212" s="16" t="s">
        <v>2</v>
      </c>
      <c r="E5212" s="17">
        <v>8.1199999999999992</v>
      </c>
      <c r="F5212" s="18">
        <v>2.0499999999999998</v>
      </c>
      <c r="G5212" s="17">
        <v>6.6</v>
      </c>
      <c r="H5212" s="18">
        <v>1.32</v>
      </c>
      <c r="I5212" s="16" t="s">
        <v>40</v>
      </c>
      <c r="J5212" s="16" t="s">
        <v>4</v>
      </c>
      <c r="K5212" s="16" t="s">
        <v>4</v>
      </c>
      <c r="L5212" s="19">
        <f>IF(Tabelle1[[#This Row],[Heizleistung (55°C)]]=0,Tabelle1[[#This Row],[Heizleistung (35°C)]],(Tabelle1[[#This Row],[Heizleistung (35°C)]]+Tabelle1[[#This Row],[Heizleistung (55°C)]])/2)</f>
        <v>7.3599999999999994</v>
      </c>
      <c r="M5212" s="20">
        <f>IF(Tabelle1[[#This Row],[Etas 55°C]]=0,0,(Tabelle1[[#This Row],[Etas 35°C]]*0.8+Tabelle1[[#This Row],[Etas 55°C]]*0.2))*2.5</f>
        <v>4.76</v>
      </c>
      <c r="N5212" s="21">
        <f>IF(-(Tabelle1[[#This Row],[80%/20% SCOP]]-5.5)/5.5=1,"n.a.",-(Tabelle1[[#This Row],[80%/20% SCOP]]-5.5)/5.5)</f>
        <v>0.13454545454545458</v>
      </c>
    </row>
    <row r="5213" spans="1:14" ht="20.100000000000001" customHeight="1" x14ac:dyDescent="0.25">
      <c r="A5213" s="24">
        <v>16001516</v>
      </c>
      <c r="B5213" s="15" t="s">
        <v>5300</v>
      </c>
      <c r="C5213" s="15" t="s">
        <v>5312</v>
      </c>
      <c r="D5213" s="16" t="s">
        <v>2</v>
      </c>
      <c r="E5213" s="17">
        <v>15.21</v>
      </c>
      <c r="F5213" s="18">
        <v>1.82</v>
      </c>
      <c r="G5213" s="17">
        <v>13.02</v>
      </c>
      <c r="H5213" s="18">
        <v>1.33</v>
      </c>
      <c r="I5213" s="16" t="s">
        <v>40</v>
      </c>
      <c r="J5213" s="16" t="s">
        <v>4</v>
      </c>
      <c r="K5213" s="16" t="s">
        <v>4</v>
      </c>
      <c r="L5213" s="19">
        <f>IF(Tabelle1[[#This Row],[Heizleistung (55°C)]]=0,Tabelle1[[#This Row],[Heizleistung (35°C)]],(Tabelle1[[#This Row],[Heizleistung (35°C)]]+Tabelle1[[#This Row],[Heizleistung (55°C)]])/2)</f>
        <v>14.115</v>
      </c>
      <c r="M5213" s="20">
        <f>IF(Tabelle1[[#This Row],[Etas 55°C]]=0,0,(Tabelle1[[#This Row],[Etas 35°C]]*0.8+Tabelle1[[#This Row],[Etas 55°C]]*0.2))*2.5</f>
        <v>4.3050000000000006</v>
      </c>
      <c r="N5213" s="21">
        <f>IF(-(Tabelle1[[#This Row],[80%/20% SCOP]]-5.5)/5.5=1,"n.a.",-(Tabelle1[[#This Row],[80%/20% SCOP]]-5.5)/5.5)</f>
        <v>0.21727272727272717</v>
      </c>
    </row>
    <row r="5214" spans="1:14" ht="20.100000000000001" customHeight="1" x14ac:dyDescent="0.25">
      <c r="A5214" s="24">
        <v>16010365</v>
      </c>
      <c r="B5214" s="15" t="s">
        <v>5300</v>
      </c>
      <c r="C5214" s="15" t="s">
        <v>5313</v>
      </c>
      <c r="D5214" s="16" t="s">
        <v>2</v>
      </c>
      <c r="E5214" s="17">
        <v>8.1199999999999992</v>
      </c>
      <c r="F5214" s="18">
        <v>2.0499999999999998</v>
      </c>
      <c r="G5214" s="17">
        <v>6.6</v>
      </c>
      <c r="H5214" s="18">
        <v>1.32</v>
      </c>
      <c r="I5214" s="16" t="s">
        <v>40</v>
      </c>
      <c r="J5214" s="16" t="s">
        <v>4</v>
      </c>
      <c r="K5214" s="16" t="s">
        <v>4</v>
      </c>
      <c r="L5214" s="19">
        <f>IF(Tabelle1[[#This Row],[Heizleistung (55°C)]]=0,Tabelle1[[#This Row],[Heizleistung (35°C)]],(Tabelle1[[#This Row],[Heizleistung (35°C)]]+Tabelle1[[#This Row],[Heizleistung (55°C)]])/2)</f>
        <v>7.3599999999999994</v>
      </c>
      <c r="M5214" s="20">
        <f>IF(Tabelle1[[#This Row],[Etas 55°C]]=0,0,(Tabelle1[[#This Row],[Etas 35°C]]*0.8+Tabelle1[[#This Row],[Etas 55°C]]*0.2))*2.5</f>
        <v>4.76</v>
      </c>
      <c r="N5214" s="21">
        <f>IF(-(Tabelle1[[#This Row],[80%/20% SCOP]]-5.5)/5.5=1,"n.a.",-(Tabelle1[[#This Row],[80%/20% SCOP]]-5.5)/5.5)</f>
        <v>0.13454545454545458</v>
      </c>
    </row>
    <row r="5215" spans="1:14" ht="20.100000000000001" customHeight="1" x14ac:dyDescent="0.25">
      <c r="A5215" s="24">
        <v>16018700</v>
      </c>
      <c r="B5215" s="15" t="s">
        <v>5300</v>
      </c>
      <c r="C5215" s="15" t="s">
        <v>5314</v>
      </c>
      <c r="D5215" s="16" t="s">
        <v>2</v>
      </c>
      <c r="E5215" s="17">
        <v>6.2</v>
      </c>
      <c r="F5215" s="18">
        <v>1.92</v>
      </c>
      <c r="G5215" s="17">
        <v>6.2</v>
      </c>
      <c r="H5215" s="18">
        <v>1.49</v>
      </c>
      <c r="I5215" s="16" t="s">
        <v>3</v>
      </c>
      <c r="J5215" s="16" t="s">
        <v>4</v>
      </c>
      <c r="K5215" s="16" t="s">
        <v>4</v>
      </c>
      <c r="L5215" s="19">
        <f>IF(Tabelle1[[#This Row],[Heizleistung (55°C)]]=0,Tabelle1[[#This Row],[Heizleistung (35°C)]],(Tabelle1[[#This Row],[Heizleistung (35°C)]]+Tabelle1[[#This Row],[Heizleistung (55°C)]])/2)</f>
        <v>6.2</v>
      </c>
      <c r="M5215" s="20">
        <f>IF(Tabelle1[[#This Row],[Etas 55°C]]=0,0,(Tabelle1[[#This Row],[Etas 35°C]]*0.8+Tabelle1[[#This Row],[Etas 55°C]]*0.2))*2.5</f>
        <v>4.585</v>
      </c>
      <c r="N5215" s="21">
        <f>IF(-(Tabelle1[[#This Row],[80%/20% SCOP]]-5.5)/5.5=1,"n.a.",-(Tabelle1[[#This Row],[80%/20% SCOP]]-5.5)/5.5)</f>
        <v>0.16636363636363638</v>
      </c>
    </row>
    <row r="5216" spans="1:14" ht="20.100000000000001" customHeight="1" x14ac:dyDescent="0.25">
      <c r="A5216" s="24">
        <v>16010360</v>
      </c>
      <c r="B5216" s="15" t="s">
        <v>5300</v>
      </c>
      <c r="C5216" s="15" t="s">
        <v>5315</v>
      </c>
      <c r="D5216" s="16" t="s">
        <v>2</v>
      </c>
      <c r="E5216" s="17">
        <v>12</v>
      </c>
      <c r="F5216" s="18">
        <v>1.89</v>
      </c>
      <c r="G5216" s="17">
        <v>11.58</v>
      </c>
      <c r="H5216" s="18">
        <v>1.35</v>
      </c>
      <c r="I5216" s="16" t="s">
        <v>40</v>
      </c>
      <c r="J5216" s="16" t="s">
        <v>4</v>
      </c>
      <c r="K5216" s="16" t="s">
        <v>4</v>
      </c>
      <c r="L5216" s="19">
        <f>IF(Tabelle1[[#This Row],[Heizleistung (55°C)]]=0,Tabelle1[[#This Row],[Heizleistung (35°C)]],(Tabelle1[[#This Row],[Heizleistung (35°C)]]+Tabelle1[[#This Row],[Heizleistung (55°C)]])/2)</f>
        <v>11.79</v>
      </c>
      <c r="M5216" s="20">
        <f>IF(Tabelle1[[#This Row],[Etas 55°C]]=0,0,(Tabelle1[[#This Row],[Etas 35°C]]*0.8+Tabelle1[[#This Row],[Etas 55°C]]*0.2))*2.5</f>
        <v>4.4550000000000001</v>
      </c>
      <c r="N5216" s="21">
        <f>IF(-(Tabelle1[[#This Row],[80%/20% SCOP]]-5.5)/5.5=1,"n.a.",-(Tabelle1[[#This Row],[80%/20% SCOP]]-5.5)/5.5)</f>
        <v>0.18999999999999997</v>
      </c>
    </row>
    <row r="5217" spans="1:14" ht="20.100000000000001" customHeight="1" x14ac:dyDescent="0.25">
      <c r="A5217" s="24">
        <v>16001521</v>
      </c>
      <c r="B5217" s="15" t="s">
        <v>5300</v>
      </c>
      <c r="C5217" s="15" t="s">
        <v>5316</v>
      </c>
      <c r="D5217" s="16" t="s">
        <v>2</v>
      </c>
      <c r="E5217" s="17">
        <v>5.52</v>
      </c>
      <c r="F5217" s="18">
        <v>1.91</v>
      </c>
      <c r="G5217" s="17">
        <v>4.4000000000000004</v>
      </c>
      <c r="H5217" s="18">
        <v>1.3</v>
      </c>
      <c r="I5217" s="16" t="s">
        <v>40</v>
      </c>
      <c r="J5217" s="16" t="s">
        <v>4</v>
      </c>
      <c r="K5217" s="16" t="s">
        <v>4</v>
      </c>
      <c r="L5217" s="19">
        <f>IF(Tabelle1[[#This Row],[Heizleistung (55°C)]]=0,Tabelle1[[#This Row],[Heizleistung (35°C)]],(Tabelle1[[#This Row],[Heizleistung (35°C)]]+Tabelle1[[#This Row],[Heizleistung (55°C)]])/2)</f>
        <v>4.96</v>
      </c>
      <c r="M5217" s="20">
        <f>IF(Tabelle1[[#This Row],[Etas 55°C]]=0,0,(Tabelle1[[#This Row],[Etas 35°C]]*0.8+Tabelle1[[#This Row],[Etas 55°C]]*0.2))*2.5</f>
        <v>4.47</v>
      </c>
      <c r="N5217" s="21">
        <f>IF(-(Tabelle1[[#This Row],[80%/20% SCOP]]-5.5)/5.5=1,"n.a.",-(Tabelle1[[#This Row],[80%/20% SCOP]]-5.5)/5.5)</f>
        <v>0.18727272727272731</v>
      </c>
    </row>
    <row r="5218" spans="1:14" ht="20.100000000000001" customHeight="1" x14ac:dyDescent="0.25">
      <c r="A5218" s="24">
        <v>16010210</v>
      </c>
      <c r="B5218" s="15" t="s">
        <v>5300</v>
      </c>
      <c r="C5218" s="15" t="s">
        <v>5317</v>
      </c>
      <c r="D5218" s="16" t="s">
        <v>2</v>
      </c>
      <c r="E5218" s="17">
        <v>12</v>
      </c>
      <c r="F5218" s="18">
        <v>1.89</v>
      </c>
      <c r="G5218" s="17">
        <v>11.58</v>
      </c>
      <c r="H5218" s="18">
        <v>1.35</v>
      </c>
      <c r="I5218" s="16" t="s">
        <v>40</v>
      </c>
      <c r="J5218" s="16" t="s">
        <v>4</v>
      </c>
      <c r="K5218" s="16" t="s">
        <v>4</v>
      </c>
      <c r="L5218" s="19">
        <f>IF(Tabelle1[[#This Row],[Heizleistung (55°C)]]=0,Tabelle1[[#This Row],[Heizleistung (35°C)]],(Tabelle1[[#This Row],[Heizleistung (35°C)]]+Tabelle1[[#This Row],[Heizleistung (55°C)]])/2)</f>
        <v>11.79</v>
      </c>
      <c r="M5218" s="20">
        <f>IF(Tabelle1[[#This Row],[Etas 55°C]]=0,0,(Tabelle1[[#This Row],[Etas 35°C]]*0.8+Tabelle1[[#This Row],[Etas 55°C]]*0.2))*2.5</f>
        <v>4.4550000000000001</v>
      </c>
      <c r="N5218" s="21">
        <f>IF(-(Tabelle1[[#This Row],[80%/20% SCOP]]-5.5)/5.5=1,"n.a.",-(Tabelle1[[#This Row],[80%/20% SCOP]]-5.5)/5.5)</f>
        <v>0.18999999999999997</v>
      </c>
    </row>
    <row r="5219" spans="1:14" ht="20.100000000000001" customHeight="1" x14ac:dyDescent="0.25">
      <c r="A5219" s="24">
        <v>16001509</v>
      </c>
      <c r="B5219" s="15" t="s">
        <v>5300</v>
      </c>
      <c r="C5219" s="15" t="s">
        <v>5318</v>
      </c>
      <c r="D5219" s="16" t="s">
        <v>2</v>
      </c>
      <c r="E5219" s="17">
        <v>9.17</v>
      </c>
      <c r="F5219" s="18">
        <v>2.0499999999999998</v>
      </c>
      <c r="G5219" s="17">
        <v>7.67</v>
      </c>
      <c r="H5219" s="18">
        <v>1.37</v>
      </c>
      <c r="I5219" s="16" t="s">
        <v>40</v>
      </c>
      <c r="J5219" s="16" t="s">
        <v>4</v>
      </c>
      <c r="K5219" s="16" t="s">
        <v>4</v>
      </c>
      <c r="L5219" s="19">
        <f>IF(Tabelle1[[#This Row],[Heizleistung (55°C)]]=0,Tabelle1[[#This Row],[Heizleistung (35°C)]],(Tabelle1[[#This Row],[Heizleistung (35°C)]]+Tabelle1[[#This Row],[Heizleistung (55°C)]])/2)</f>
        <v>8.42</v>
      </c>
      <c r="M5219" s="20">
        <f>IF(Tabelle1[[#This Row],[Etas 55°C]]=0,0,(Tabelle1[[#This Row],[Etas 35°C]]*0.8+Tabelle1[[#This Row],[Etas 55°C]]*0.2))*2.5</f>
        <v>4.7850000000000001</v>
      </c>
      <c r="N5219" s="21">
        <f>IF(-(Tabelle1[[#This Row],[80%/20% SCOP]]-5.5)/5.5=1,"n.a.",-(Tabelle1[[#This Row],[80%/20% SCOP]]-5.5)/5.5)</f>
        <v>0.12999999999999998</v>
      </c>
    </row>
    <row r="5220" spans="1:14" ht="20.100000000000001" customHeight="1" x14ac:dyDescent="0.25">
      <c r="A5220" s="24">
        <v>16010209</v>
      </c>
      <c r="B5220" s="15" t="s">
        <v>5300</v>
      </c>
      <c r="C5220" s="15" t="s">
        <v>5319</v>
      </c>
      <c r="D5220" s="16" t="s">
        <v>2</v>
      </c>
      <c r="E5220" s="17">
        <v>9.17</v>
      </c>
      <c r="F5220" s="18">
        <v>2.0499999999999998</v>
      </c>
      <c r="G5220" s="17">
        <v>7.67</v>
      </c>
      <c r="H5220" s="18">
        <v>1.37</v>
      </c>
      <c r="I5220" s="16" t="s">
        <v>40</v>
      </c>
      <c r="J5220" s="16" t="s">
        <v>4</v>
      </c>
      <c r="K5220" s="16" t="s">
        <v>4</v>
      </c>
      <c r="L5220" s="19">
        <f>IF(Tabelle1[[#This Row],[Heizleistung (55°C)]]=0,Tabelle1[[#This Row],[Heizleistung (35°C)]],(Tabelle1[[#This Row],[Heizleistung (35°C)]]+Tabelle1[[#This Row],[Heizleistung (55°C)]])/2)</f>
        <v>8.42</v>
      </c>
      <c r="M5220" s="20">
        <f>IF(Tabelle1[[#This Row],[Etas 55°C]]=0,0,(Tabelle1[[#This Row],[Etas 35°C]]*0.8+Tabelle1[[#This Row],[Etas 55°C]]*0.2))*2.5</f>
        <v>4.7850000000000001</v>
      </c>
      <c r="N5220" s="21">
        <f>IF(-(Tabelle1[[#This Row],[80%/20% SCOP]]-5.5)/5.5=1,"n.a.",-(Tabelle1[[#This Row],[80%/20% SCOP]]-5.5)/5.5)</f>
        <v>0.12999999999999998</v>
      </c>
    </row>
    <row r="5221" spans="1:14" ht="20.100000000000001" customHeight="1" x14ac:dyDescent="0.25">
      <c r="A5221" s="24">
        <v>16001510</v>
      </c>
      <c r="B5221" s="15" t="s">
        <v>5300</v>
      </c>
      <c r="C5221" s="15" t="s">
        <v>5320</v>
      </c>
      <c r="D5221" s="16" t="s">
        <v>2</v>
      </c>
      <c r="E5221" s="17">
        <v>13.73</v>
      </c>
      <c r="F5221" s="18">
        <v>1.86</v>
      </c>
      <c r="G5221" s="17">
        <v>12.08</v>
      </c>
      <c r="H5221" s="18">
        <v>1.36</v>
      </c>
      <c r="I5221" s="16" t="s">
        <v>40</v>
      </c>
      <c r="J5221" s="16" t="s">
        <v>4</v>
      </c>
      <c r="K5221" s="16" t="s">
        <v>4</v>
      </c>
      <c r="L5221" s="19">
        <f>IF(Tabelle1[[#This Row],[Heizleistung (55°C)]]=0,Tabelle1[[#This Row],[Heizleistung (35°C)]],(Tabelle1[[#This Row],[Heizleistung (35°C)]]+Tabelle1[[#This Row],[Heizleistung (55°C)]])/2)</f>
        <v>12.905000000000001</v>
      </c>
      <c r="M5221" s="20">
        <f>IF(Tabelle1[[#This Row],[Etas 55°C]]=0,0,(Tabelle1[[#This Row],[Etas 35°C]]*0.8+Tabelle1[[#This Row],[Etas 55°C]]*0.2))*2.5</f>
        <v>4.4000000000000004</v>
      </c>
      <c r="N5221" s="21">
        <f>IF(-(Tabelle1[[#This Row],[80%/20% SCOP]]-5.5)/5.5=1,"n.a.",-(Tabelle1[[#This Row],[80%/20% SCOP]]-5.5)/5.5)</f>
        <v>0.19999999999999993</v>
      </c>
    </row>
    <row r="5222" spans="1:14" ht="20.100000000000001" customHeight="1" x14ac:dyDescent="0.25">
      <c r="A5222" s="24">
        <v>16001511</v>
      </c>
      <c r="B5222" s="15" t="s">
        <v>5300</v>
      </c>
      <c r="C5222" s="15" t="s">
        <v>5321</v>
      </c>
      <c r="D5222" s="16" t="s">
        <v>2</v>
      </c>
      <c r="E5222" s="17">
        <v>12</v>
      </c>
      <c r="F5222" s="18">
        <v>1.89</v>
      </c>
      <c r="G5222" s="17">
        <v>11.58</v>
      </c>
      <c r="H5222" s="18">
        <v>1.35</v>
      </c>
      <c r="I5222" s="16" t="s">
        <v>40</v>
      </c>
      <c r="J5222" s="16" t="s">
        <v>4</v>
      </c>
      <c r="K5222" s="16" t="s">
        <v>4</v>
      </c>
      <c r="L5222" s="19">
        <f>IF(Tabelle1[[#This Row],[Heizleistung (55°C)]]=0,Tabelle1[[#This Row],[Heizleistung (35°C)]],(Tabelle1[[#This Row],[Heizleistung (35°C)]]+Tabelle1[[#This Row],[Heizleistung (55°C)]])/2)</f>
        <v>11.79</v>
      </c>
      <c r="M5222" s="20">
        <f>IF(Tabelle1[[#This Row],[Etas 55°C]]=0,0,(Tabelle1[[#This Row],[Etas 35°C]]*0.8+Tabelle1[[#This Row],[Etas 55°C]]*0.2))*2.5</f>
        <v>4.4550000000000001</v>
      </c>
      <c r="N5222" s="21">
        <f>IF(-(Tabelle1[[#This Row],[80%/20% SCOP]]-5.5)/5.5=1,"n.a.",-(Tabelle1[[#This Row],[80%/20% SCOP]]-5.5)/5.5)</f>
        <v>0.18999999999999997</v>
      </c>
    </row>
    <row r="5223" spans="1:14" ht="20.100000000000001" customHeight="1" x14ac:dyDescent="0.25">
      <c r="A5223" s="24">
        <v>16001513</v>
      </c>
      <c r="B5223" s="15" t="s">
        <v>5300</v>
      </c>
      <c r="C5223" s="15" t="s">
        <v>5322</v>
      </c>
      <c r="D5223" s="16" t="s">
        <v>2</v>
      </c>
      <c r="E5223" s="17">
        <v>22.31</v>
      </c>
      <c r="F5223" s="18">
        <v>1.78</v>
      </c>
      <c r="G5223" s="17">
        <v>22.43</v>
      </c>
      <c r="H5223" s="18">
        <v>1.26</v>
      </c>
      <c r="I5223" s="16" t="s">
        <v>40</v>
      </c>
      <c r="J5223" s="16" t="s">
        <v>4</v>
      </c>
      <c r="K5223" s="16" t="s">
        <v>4</v>
      </c>
      <c r="L5223" s="19">
        <f>IF(Tabelle1[[#This Row],[Heizleistung (55°C)]]=0,Tabelle1[[#This Row],[Heizleistung (35°C)]],(Tabelle1[[#This Row],[Heizleistung (35°C)]]+Tabelle1[[#This Row],[Heizleistung (55°C)]])/2)</f>
        <v>22.369999999999997</v>
      </c>
      <c r="M5223" s="20">
        <f>IF(Tabelle1[[#This Row],[Etas 55°C]]=0,0,(Tabelle1[[#This Row],[Etas 35°C]]*0.8+Tabelle1[[#This Row],[Etas 55°C]]*0.2))*2.5</f>
        <v>4.1900000000000004</v>
      </c>
      <c r="N5223" s="21">
        <f>IF(-(Tabelle1[[#This Row],[80%/20% SCOP]]-5.5)/5.5=1,"n.a.",-(Tabelle1[[#This Row],[80%/20% SCOP]]-5.5)/5.5)</f>
        <v>0.23818181818181811</v>
      </c>
    </row>
    <row r="5224" spans="1:14" ht="20.100000000000001" customHeight="1" x14ac:dyDescent="0.25">
      <c r="A5224" s="24">
        <v>16001524</v>
      </c>
      <c r="B5224" s="15" t="s">
        <v>5300</v>
      </c>
      <c r="C5224" s="15" t="s">
        <v>5323</v>
      </c>
      <c r="D5224" s="16" t="s">
        <v>2</v>
      </c>
      <c r="E5224" s="17">
        <v>9.17</v>
      </c>
      <c r="F5224" s="18">
        <v>2.0499999999999998</v>
      </c>
      <c r="G5224" s="17">
        <v>7.67</v>
      </c>
      <c r="H5224" s="18">
        <v>1.37</v>
      </c>
      <c r="I5224" s="16" t="s">
        <v>40</v>
      </c>
      <c r="J5224" s="16" t="s">
        <v>4</v>
      </c>
      <c r="K5224" s="16" t="s">
        <v>4</v>
      </c>
      <c r="L5224" s="19">
        <f>IF(Tabelle1[[#This Row],[Heizleistung (55°C)]]=0,Tabelle1[[#This Row],[Heizleistung (35°C)]],(Tabelle1[[#This Row],[Heizleistung (35°C)]]+Tabelle1[[#This Row],[Heizleistung (55°C)]])/2)</f>
        <v>8.42</v>
      </c>
      <c r="M5224" s="20">
        <f>IF(Tabelle1[[#This Row],[Etas 55°C]]=0,0,(Tabelle1[[#This Row],[Etas 35°C]]*0.8+Tabelle1[[#This Row],[Etas 55°C]]*0.2))*2.5</f>
        <v>4.7850000000000001</v>
      </c>
      <c r="N5224" s="21">
        <f>IF(-(Tabelle1[[#This Row],[80%/20% SCOP]]-5.5)/5.5=1,"n.a.",-(Tabelle1[[#This Row],[80%/20% SCOP]]-5.5)/5.5)</f>
        <v>0.12999999999999998</v>
      </c>
    </row>
    <row r="5225" spans="1:14" ht="20.100000000000001" customHeight="1" x14ac:dyDescent="0.25">
      <c r="A5225" s="24">
        <v>16010102</v>
      </c>
      <c r="B5225" s="15" t="s">
        <v>5300</v>
      </c>
      <c r="C5225" s="15" t="s">
        <v>5324</v>
      </c>
      <c r="D5225" s="16" t="s">
        <v>2</v>
      </c>
      <c r="E5225" s="17">
        <v>15.21</v>
      </c>
      <c r="F5225" s="18">
        <v>1.82</v>
      </c>
      <c r="G5225" s="17">
        <v>13.02</v>
      </c>
      <c r="H5225" s="18">
        <v>1.33</v>
      </c>
      <c r="I5225" s="16" t="s">
        <v>40</v>
      </c>
      <c r="J5225" s="16" t="s">
        <v>4</v>
      </c>
      <c r="K5225" s="16" t="s">
        <v>4</v>
      </c>
      <c r="L5225" s="19">
        <f>IF(Tabelle1[[#This Row],[Heizleistung (55°C)]]=0,Tabelle1[[#This Row],[Heizleistung (35°C)]],(Tabelle1[[#This Row],[Heizleistung (35°C)]]+Tabelle1[[#This Row],[Heizleistung (55°C)]])/2)</f>
        <v>14.115</v>
      </c>
      <c r="M5225" s="20">
        <f>IF(Tabelle1[[#This Row],[Etas 55°C]]=0,0,(Tabelle1[[#This Row],[Etas 35°C]]*0.8+Tabelle1[[#This Row],[Etas 55°C]]*0.2))*2.5</f>
        <v>4.3050000000000006</v>
      </c>
      <c r="N5225" s="21">
        <f>IF(-(Tabelle1[[#This Row],[80%/20% SCOP]]-5.5)/5.5=1,"n.a.",-(Tabelle1[[#This Row],[80%/20% SCOP]]-5.5)/5.5)</f>
        <v>0.21727272727272717</v>
      </c>
    </row>
    <row r="5226" spans="1:14" ht="20.100000000000001" customHeight="1" x14ac:dyDescent="0.25">
      <c r="A5226" s="24">
        <v>16010206</v>
      </c>
      <c r="B5226" s="15" t="s">
        <v>5300</v>
      </c>
      <c r="C5226" s="15" t="s">
        <v>5325</v>
      </c>
      <c r="D5226" s="16" t="s">
        <v>2</v>
      </c>
      <c r="E5226" s="17">
        <v>6.82</v>
      </c>
      <c r="F5226" s="18">
        <v>1.95</v>
      </c>
      <c r="G5226" s="17">
        <v>5.7</v>
      </c>
      <c r="H5226" s="18">
        <v>1.38</v>
      </c>
      <c r="I5226" s="16" t="s">
        <v>40</v>
      </c>
      <c r="J5226" s="16" t="s">
        <v>4</v>
      </c>
      <c r="K5226" s="16" t="s">
        <v>4</v>
      </c>
      <c r="L5226" s="19">
        <f>IF(Tabelle1[[#This Row],[Heizleistung (55°C)]]=0,Tabelle1[[#This Row],[Heizleistung (35°C)]],(Tabelle1[[#This Row],[Heizleistung (35°C)]]+Tabelle1[[#This Row],[Heizleistung (55°C)]])/2)</f>
        <v>6.26</v>
      </c>
      <c r="M5226" s="20">
        <f>IF(Tabelle1[[#This Row],[Etas 55°C]]=0,0,(Tabelle1[[#This Row],[Etas 35°C]]*0.8+Tabelle1[[#This Row],[Etas 55°C]]*0.2))*2.5</f>
        <v>4.59</v>
      </c>
      <c r="N5226" s="21">
        <f>IF(-(Tabelle1[[#This Row],[80%/20% SCOP]]-5.5)/5.5=1,"n.a.",-(Tabelle1[[#This Row],[80%/20% SCOP]]-5.5)/5.5)</f>
        <v>0.16545454545454549</v>
      </c>
    </row>
    <row r="5227" spans="1:14" ht="20.100000000000001" customHeight="1" x14ac:dyDescent="0.25">
      <c r="A5227" s="24">
        <v>16010367</v>
      </c>
      <c r="B5227" s="15" t="s">
        <v>5300</v>
      </c>
      <c r="C5227" s="15" t="s">
        <v>5326</v>
      </c>
      <c r="D5227" s="16" t="s">
        <v>2</v>
      </c>
      <c r="E5227" s="17">
        <v>15.21</v>
      </c>
      <c r="F5227" s="18">
        <v>1.82</v>
      </c>
      <c r="G5227" s="17">
        <v>13.02</v>
      </c>
      <c r="H5227" s="18">
        <v>1.33</v>
      </c>
      <c r="I5227" s="16" t="s">
        <v>40</v>
      </c>
      <c r="J5227" s="16" t="s">
        <v>4</v>
      </c>
      <c r="K5227" s="16" t="s">
        <v>4</v>
      </c>
      <c r="L5227" s="19">
        <f>IF(Tabelle1[[#This Row],[Heizleistung (55°C)]]=0,Tabelle1[[#This Row],[Heizleistung (35°C)]],(Tabelle1[[#This Row],[Heizleistung (35°C)]]+Tabelle1[[#This Row],[Heizleistung (55°C)]])/2)</f>
        <v>14.115</v>
      </c>
      <c r="M5227" s="20">
        <f>IF(Tabelle1[[#This Row],[Etas 55°C]]=0,0,(Tabelle1[[#This Row],[Etas 35°C]]*0.8+Tabelle1[[#This Row],[Etas 55°C]]*0.2))*2.5</f>
        <v>4.3050000000000006</v>
      </c>
      <c r="N5227" s="21">
        <f>IF(-(Tabelle1[[#This Row],[80%/20% SCOP]]-5.5)/5.5=1,"n.a.",-(Tabelle1[[#This Row],[80%/20% SCOP]]-5.5)/5.5)</f>
        <v>0.21727272727272717</v>
      </c>
    </row>
    <row r="5228" spans="1:14" ht="20.100000000000001" customHeight="1" x14ac:dyDescent="0.25">
      <c r="A5228" s="24">
        <v>16010364</v>
      </c>
      <c r="B5228" s="15" t="s">
        <v>5300</v>
      </c>
      <c r="C5228" s="15" t="s">
        <v>5327</v>
      </c>
      <c r="D5228" s="16" t="s">
        <v>2</v>
      </c>
      <c r="E5228" s="17">
        <v>5.52</v>
      </c>
      <c r="F5228" s="18">
        <v>1.91</v>
      </c>
      <c r="G5228" s="17">
        <v>4.4000000000000004</v>
      </c>
      <c r="H5228" s="18">
        <v>1.3</v>
      </c>
      <c r="I5228" s="16" t="s">
        <v>40</v>
      </c>
      <c r="J5228" s="16" t="s">
        <v>4</v>
      </c>
      <c r="K5228" s="16" t="s">
        <v>4</v>
      </c>
      <c r="L5228" s="19">
        <f>IF(Tabelle1[[#This Row],[Heizleistung (55°C)]]=0,Tabelle1[[#This Row],[Heizleistung (35°C)]],(Tabelle1[[#This Row],[Heizleistung (35°C)]]+Tabelle1[[#This Row],[Heizleistung (55°C)]])/2)</f>
        <v>4.96</v>
      </c>
      <c r="M5228" s="20">
        <f>IF(Tabelle1[[#This Row],[Etas 55°C]]=0,0,(Tabelle1[[#This Row],[Etas 35°C]]*0.8+Tabelle1[[#This Row],[Etas 55°C]]*0.2))*2.5</f>
        <v>4.47</v>
      </c>
      <c r="N5228" s="21">
        <f>IF(-(Tabelle1[[#This Row],[80%/20% SCOP]]-5.5)/5.5=1,"n.a.",-(Tabelle1[[#This Row],[80%/20% SCOP]]-5.5)/5.5)</f>
        <v>0.18727272727272731</v>
      </c>
    </row>
    <row r="5229" spans="1:14" ht="20.100000000000001" customHeight="1" x14ac:dyDescent="0.25">
      <c r="A5229" s="24">
        <v>16001519</v>
      </c>
      <c r="B5229" s="15" t="s">
        <v>5300</v>
      </c>
      <c r="C5229" s="15" t="s">
        <v>5328</v>
      </c>
      <c r="D5229" s="16" t="s">
        <v>2</v>
      </c>
      <c r="E5229" s="17">
        <v>13.73</v>
      </c>
      <c r="F5229" s="18">
        <v>1.86</v>
      </c>
      <c r="G5229" s="17">
        <v>12.08</v>
      </c>
      <c r="H5229" s="18">
        <v>1.36</v>
      </c>
      <c r="I5229" s="16" t="s">
        <v>40</v>
      </c>
      <c r="J5229" s="16" t="s">
        <v>4</v>
      </c>
      <c r="K5229" s="16" t="s">
        <v>4</v>
      </c>
      <c r="L5229" s="19">
        <f>IF(Tabelle1[[#This Row],[Heizleistung (55°C)]]=0,Tabelle1[[#This Row],[Heizleistung (35°C)]],(Tabelle1[[#This Row],[Heizleistung (35°C)]]+Tabelle1[[#This Row],[Heizleistung (55°C)]])/2)</f>
        <v>12.905000000000001</v>
      </c>
      <c r="M5229" s="20">
        <f>IF(Tabelle1[[#This Row],[Etas 55°C]]=0,0,(Tabelle1[[#This Row],[Etas 35°C]]*0.8+Tabelle1[[#This Row],[Etas 55°C]]*0.2))*2.5</f>
        <v>4.4000000000000004</v>
      </c>
      <c r="N5229" s="21">
        <f>IF(-(Tabelle1[[#This Row],[80%/20% SCOP]]-5.5)/5.5=1,"n.a.",-(Tabelle1[[#This Row],[80%/20% SCOP]]-5.5)/5.5)</f>
        <v>0.19999999999999993</v>
      </c>
    </row>
    <row r="5230" spans="1:14" ht="20.100000000000001" customHeight="1" x14ac:dyDescent="0.25">
      <c r="A5230" s="24">
        <v>16018701</v>
      </c>
      <c r="B5230" s="15" t="s">
        <v>5300</v>
      </c>
      <c r="C5230" s="15" t="s">
        <v>5329</v>
      </c>
      <c r="D5230" s="16" t="s">
        <v>2</v>
      </c>
      <c r="E5230" s="17">
        <v>8.4</v>
      </c>
      <c r="F5230" s="18">
        <v>2.04</v>
      </c>
      <c r="G5230" s="17">
        <v>7.8</v>
      </c>
      <c r="H5230" s="18">
        <v>1.49</v>
      </c>
      <c r="I5230" s="16" t="s">
        <v>3</v>
      </c>
      <c r="J5230" s="16" t="s">
        <v>4</v>
      </c>
      <c r="K5230" s="16" t="s">
        <v>4</v>
      </c>
      <c r="L5230" s="19">
        <f>IF(Tabelle1[[#This Row],[Heizleistung (55°C)]]=0,Tabelle1[[#This Row],[Heizleistung (35°C)]],(Tabelle1[[#This Row],[Heizleistung (35°C)]]+Tabelle1[[#This Row],[Heizleistung (55°C)]])/2)</f>
        <v>8.1</v>
      </c>
      <c r="M5230" s="20">
        <f>IF(Tabelle1[[#This Row],[Etas 55°C]]=0,0,(Tabelle1[[#This Row],[Etas 35°C]]*0.8+Tabelle1[[#This Row],[Etas 55°C]]*0.2))*2.5</f>
        <v>4.8250000000000002</v>
      </c>
      <c r="N5230" s="21">
        <f>IF(-(Tabelle1[[#This Row],[80%/20% SCOP]]-5.5)/5.5=1,"n.a.",-(Tabelle1[[#This Row],[80%/20% SCOP]]-5.5)/5.5)</f>
        <v>0.1227272727272727</v>
      </c>
    </row>
    <row r="5231" spans="1:14" ht="20.100000000000001" customHeight="1" x14ac:dyDescent="0.25">
      <c r="A5231" s="24">
        <v>16010362</v>
      </c>
      <c r="B5231" s="15" t="s">
        <v>5300</v>
      </c>
      <c r="C5231" s="15" t="s">
        <v>5330</v>
      </c>
      <c r="D5231" s="16" t="s">
        <v>2</v>
      </c>
      <c r="E5231" s="17">
        <v>9.17</v>
      </c>
      <c r="F5231" s="18">
        <v>2.0499999999999998</v>
      </c>
      <c r="G5231" s="17">
        <v>7.67</v>
      </c>
      <c r="H5231" s="18">
        <v>1.37</v>
      </c>
      <c r="I5231" s="16" t="s">
        <v>40</v>
      </c>
      <c r="J5231" s="16" t="s">
        <v>4</v>
      </c>
      <c r="K5231" s="16" t="s">
        <v>4</v>
      </c>
      <c r="L5231" s="19">
        <f>IF(Tabelle1[[#This Row],[Heizleistung (55°C)]]=0,Tabelle1[[#This Row],[Heizleistung (35°C)]],(Tabelle1[[#This Row],[Heizleistung (35°C)]]+Tabelle1[[#This Row],[Heizleistung (55°C)]])/2)</f>
        <v>8.42</v>
      </c>
      <c r="M5231" s="20">
        <f>IF(Tabelle1[[#This Row],[Etas 55°C]]=0,0,(Tabelle1[[#This Row],[Etas 35°C]]*0.8+Tabelle1[[#This Row],[Etas 55°C]]*0.2))*2.5</f>
        <v>4.7850000000000001</v>
      </c>
      <c r="N5231" s="21">
        <f>IF(-(Tabelle1[[#This Row],[80%/20% SCOP]]-5.5)/5.5=1,"n.a.",-(Tabelle1[[#This Row],[80%/20% SCOP]]-5.5)/5.5)</f>
        <v>0.12999999999999998</v>
      </c>
    </row>
    <row r="5232" spans="1:14" ht="20.100000000000001" customHeight="1" x14ac:dyDescent="0.25">
      <c r="A5232" s="24">
        <v>16001526</v>
      </c>
      <c r="B5232" s="15" t="s">
        <v>5300</v>
      </c>
      <c r="C5232" s="15" t="s">
        <v>5331</v>
      </c>
      <c r="D5232" s="16" t="s">
        <v>2</v>
      </c>
      <c r="E5232" s="17">
        <v>13.73</v>
      </c>
      <c r="F5232" s="18">
        <v>1.86</v>
      </c>
      <c r="G5232" s="17">
        <v>12.08</v>
      </c>
      <c r="H5232" s="18">
        <v>1.36</v>
      </c>
      <c r="I5232" s="16" t="s">
        <v>40</v>
      </c>
      <c r="J5232" s="16" t="s">
        <v>4</v>
      </c>
      <c r="K5232" s="16" t="s">
        <v>4</v>
      </c>
      <c r="L5232" s="19">
        <f>IF(Tabelle1[[#This Row],[Heizleistung (55°C)]]=0,Tabelle1[[#This Row],[Heizleistung (35°C)]],(Tabelle1[[#This Row],[Heizleistung (35°C)]]+Tabelle1[[#This Row],[Heizleistung (55°C)]])/2)</f>
        <v>12.905000000000001</v>
      </c>
      <c r="M5232" s="20">
        <f>IF(Tabelle1[[#This Row],[Etas 55°C]]=0,0,(Tabelle1[[#This Row],[Etas 35°C]]*0.8+Tabelle1[[#This Row],[Etas 55°C]]*0.2))*2.5</f>
        <v>4.4000000000000004</v>
      </c>
      <c r="N5232" s="21">
        <f>IF(-(Tabelle1[[#This Row],[80%/20% SCOP]]-5.5)/5.5=1,"n.a.",-(Tabelle1[[#This Row],[80%/20% SCOP]]-5.5)/5.5)</f>
        <v>0.19999999999999993</v>
      </c>
    </row>
    <row r="5233" spans="1:14" ht="20.100000000000001" customHeight="1" x14ac:dyDescent="0.25">
      <c r="A5233" s="24">
        <v>16001518</v>
      </c>
      <c r="B5233" s="15" t="s">
        <v>5300</v>
      </c>
      <c r="C5233" s="15" t="s">
        <v>5332</v>
      </c>
      <c r="D5233" s="16" t="s">
        <v>2</v>
      </c>
      <c r="E5233" s="17">
        <v>13.73</v>
      </c>
      <c r="F5233" s="18">
        <v>1.86</v>
      </c>
      <c r="G5233" s="17">
        <v>12.08</v>
      </c>
      <c r="H5233" s="18">
        <v>1.36</v>
      </c>
      <c r="I5233" s="16" t="s">
        <v>40</v>
      </c>
      <c r="J5233" s="16" t="s">
        <v>4</v>
      </c>
      <c r="K5233" s="16" t="s">
        <v>4</v>
      </c>
      <c r="L5233" s="19">
        <f>IF(Tabelle1[[#This Row],[Heizleistung (55°C)]]=0,Tabelle1[[#This Row],[Heizleistung (35°C)]],(Tabelle1[[#This Row],[Heizleistung (35°C)]]+Tabelle1[[#This Row],[Heizleistung (55°C)]])/2)</f>
        <v>12.905000000000001</v>
      </c>
      <c r="M5233" s="20">
        <f>IF(Tabelle1[[#This Row],[Etas 55°C]]=0,0,(Tabelle1[[#This Row],[Etas 35°C]]*0.8+Tabelle1[[#This Row],[Etas 55°C]]*0.2))*2.5</f>
        <v>4.4000000000000004</v>
      </c>
      <c r="N5233" s="21">
        <f>IF(-(Tabelle1[[#This Row],[80%/20% SCOP]]-5.5)/5.5=1,"n.a.",-(Tabelle1[[#This Row],[80%/20% SCOP]]-5.5)/5.5)</f>
        <v>0.19999999999999993</v>
      </c>
    </row>
    <row r="5234" spans="1:14" ht="20.100000000000001" customHeight="1" x14ac:dyDescent="0.25">
      <c r="A5234" s="24">
        <v>16010361</v>
      </c>
      <c r="B5234" s="15" t="s">
        <v>5300</v>
      </c>
      <c r="C5234" s="15" t="s">
        <v>5333</v>
      </c>
      <c r="D5234" s="16" t="s">
        <v>2</v>
      </c>
      <c r="E5234" s="17">
        <v>13.73</v>
      </c>
      <c r="F5234" s="18">
        <v>1.86</v>
      </c>
      <c r="G5234" s="17">
        <v>12.08</v>
      </c>
      <c r="H5234" s="18">
        <v>1.36</v>
      </c>
      <c r="I5234" s="16" t="s">
        <v>40</v>
      </c>
      <c r="J5234" s="16" t="s">
        <v>4</v>
      </c>
      <c r="K5234" s="16" t="s">
        <v>4</v>
      </c>
      <c r="L5234" s="19">
        <f>IF(Tabelle1[[#This Row],[Heizleistung (55°C)]]=0,Tabelle1[[#This Row],[Heizleistung (35°C)]],(Tabelle1[[#This Row],[Heizleistung (35°C)]]+Tabelle1[[#This Row],[Heizleistung (55°C)]])/2)</f>
        <v>12.905000000000001</v>
      </c>
      <c r="M5234" s="20">
        <f>IF(Tabelle1[[#This Row],[Etas 55°C]]=0,0,(Tabelle1[[#This Row],[Etas 35°C]]*0.8+Tabelle1[[#This Row],[Etas 55°C]]*0.2))*2.5</f>
        <v>4.4000000000000004</v>
      </c>
      <c r="N5234" s="21">
        <f>IF(-(Tabelle1[[#This Row],[80%/20% SCOP]]-5.5)/5.5=1,"n.a.",-(Tabelle1[[#This Row],[80%/20% SCOP]]-5.5)/5.5)</f>
        <v>0.19999999999999993</v>
      </c>
    </row>
    <row r="5235" spans="1:14" ht="20.100000000000001" customHeight="1" x14ac:dyDescent="0.25">
      <c r="A5235" s="24">
        <v>16010208</v>
      </c>
      <c r="B5235" s="15" t="s">
        <v>5300</v>
      </c>
      <c r="C5235" s="15" t="s">
        <v>5334</v>
      </c>
      <c r="D5235" s="16" t="s">
        <v>2</v>
      </c>
      <c r="E5235" s="17">
        <v>6.82</v>
      </c>
      <c r="F5235" s="18">
        <v>1.95</v>
      </c>
      <c r="G5235" s="17">
        <v>5.7</v>
      </c>
      <c r="H5235" s="18">
        <v>1.38</v>
      </c>
      <c r="I5235" s="16" t="s">
        <v>40</v>
      </c>
      <c r="J5235" s="16" t="s">
        <v>4</v>
      </c>
      <c r="K5235" s="16" t="s">
        <v>4</v>
      </c>
      <c r="L5235" s="19">
        <f>IF(Tabelle1[[#This Row],[Heizleistung (55°C)]]=0,Tabelle1[[#This Row],[Heizleistung (35°C)]],(Tabelle1[[#This Row],[Heizleistung (35°C)]]+Tabelle1[[#This Row],[Heizleistung (55°C)]])/2)</f>
        <v>6.26</v>
      </c>
      <c r="M5235" s="20">
        <f>IF(Tabelle1[[#This Row],[Etas 55°C]]=0,0,(Tabelle1[[#This Row],[Etas 35°C]]*0.8+Tabelle1[[#This Row],[Etas 55°C]]*0.2))*2.5</f>
        <v>4.59</v>
      </c>
      <c r="N5235" s="21">
        <f>IF(-(Tabelle1[[#This Row],[80%/20% SCOP]]-5.5)/5.5=1,"n.a.",-(Tabelle1[[#This Row],[80%/20% SCOP]]-5.5)/5.5)</f>
        <v>0.16545454545454549</v>
      </c>
    </row>
    <row r="5236" spans="1:14" ht="20.100000000000001" customHeight="1" x14ac:dyDescent="0.25">
      <c r="A5236" s="24">
        <v>16001520</v>
      </c>
      <c r="B5236" s="15" t="s">
        <v>5300</v>
      </c>
      <c r="C5236" s="15" t="s">
        <v>5335</v>
      </c>
      <c r="D5236" s="16" t="s">
        <v>2</v>
      </c>
      <c r="E5236" s="17">
        <v>15.21</v>
      </c>
      <c r="F5236" s="18">
        <v>1.82</v>
      </c>
      <c r="G5236" s="17">
        <v>13.02</v>
      </c>
      <c r="H5236" s="18">
        <v>1.33</v>
      </c>
      <c r="I5236" s="16" t="s">
        <v>40</v>
      </c>
      <c r="J5236" s="16" t="s">
        <v>4</v>
      </c>
      <c r="K5236" s="16" t="s">
        <v>4</v>
      </c>
      <c r="L5236" s="19">
        <f>IF(Tabelle1[[#This Row],[Heizleistung (55°C)]]=0,Tabelle1[[#This Row],[Heizleistung (35°C)]],(Tabelle1[[#This Row],[Heizleistung (35°C)]]+Tabelle1[[#This Row],[Heizleistung (55°C)]])/2)</f>
        <v>14.115</v>
      </c>
      <c r="M5236" s="20">
        <f>IF(Tabelle1[[#This Row],[Etas 55°C]]=0,0,(Tabelle1[[#This Row],[Etas 35°C]]*0.8+Tabelle1[[#This Row],[Etas 55°C]]*0.2))*2.5</f>
        <v>4.3050000000000006</v>
      </c>
      <c r="N5236" s="21">
        <f>IF(-(Tabelle1[[#This Row],[80%/20% SCOP]]-5.5)/5.5=1,"n.a.",-(Tabelle1[[#This Row],[80%/20% SCOP]]-5.5)/5.5)</f>
        <v>0.21727272727272717</v>
      </c>
    </row>
    <row r="5237" spans="1:14" ht="20.100000000000001" customHeight="1" x14ac:dyDescent="0.25">
      <c r="A5237" s="24">
        <v>16010363</v>
      </c>
      <c r="B5237" s="15" t="s">
        <v>5300</v>
      </c>
      <c r="C5237" s="15" t="s">
        <v>5336</v>
      </c>
      <c r="D5237" s="16" t="s">
        <v>2</v>
      </c>
      <c r="E5237" s="17">
        <v>12</v>
      </c>
      <c r="F5237" s="18">
        <v>1.89</v>
      </c>
      <c r="G5237" s="17">
        <v>11.58</v>
      </c>
      <c r="H5237" s="18">
        <v>1.35</v>
      </c>
      <c r="I5237" s="16" t="s">
        <v>40</v>
      </c>
      <c r="J5237" s="16" t="s">
        <v>4</v>
      </c>
      <c r="K5237" s="16" t="s">
        <v>4</v>
      </c>
      <c r="L5237" s="19">
        <f>IF(Tabelle1[[#This Row],[Heizleistung (55°C)]]=0,Tabelle1[[#This Row],[Heizleistung (35°C)]],(Tabelle1[[#This Row],[Heizleistung (35°C)]]+Tabelle1[[#This Row],[Heizleistung (55°C)]])/2)</f>
        <v>11.79</v>
      </c>
      <c r="M5237" s="20">
        <f>IF(Tabelle1[[#This Row],[Etas 55°C]]=0,0,(Tabelle1[[#This Row],[Etas 35°C]]*0.8+Tabelle1[[#This Row],[Etas 55°C]]*0.2))*2.5</f>
        <v>4.4550000000000001</v>
      </c>
      <c r="N5237" s="21">
        <f>IF(-(Tabelle1[[#This Row],[80%/20% SCOP]]-5.5)/5.5=1,"n.a.",-(Tabelle1[[#This Row],[80%/20% SCOP]]-5.5)/5.5)</f>
        <v>0.18999999999999997</v>
      </c>
    </row>
    <row r="5238" spans="1:14" ht="20.100000000000001" customHeight="1" x14ac:dyDescent="0.25">
      <c r="A5238" s="24">
        <v>16010366</v>
      </c>
      <c r="B5238" s="15" t="s">
        <v>5300</v>
      </c>
      <c r="C5238" s="15" t="s">
        <v>5337</v>
      </c>
      <c r="D5238" s="16" t="s">
        <v>2</v>
      </c>
      <c r="E5238" s="17">
        <v>13.73</v>
      </c>
      <c r="F5238" s="18">
        <v>1.86</v>
      </c>
      <c r="G5238" s="17">
        <v>12.08</v>
      </c>
      <c r="H5238" s="18">
        <v>1.36</v>
      </c>
      <c r="I5238" s="16" t="s">
        <v>40</v>
      </c>
      <c r="J5238" s="16" t="s">
        <v>4</v>
      </c>
      <c r="K5238" s="16" t="s">
        <v>4</v>
      </c>
      <c r="L5238" s="19">
        <f>IF(Tabelle1[[#This Row],[Heizleistung (55°C)]]=0,Tabelle1[[#This Row],[Heizleistung (35°C)]],(Tabelle1[[#This Row],[Heizleistung (35°C)]]+Tabelle1[[#This Row],[Heizleistung (55°C)]])/2)</f>
        <v>12.905000000000001</v>
      </c>
      <c r="M5238" s="20">
        <f>IF(Tabelle1[[#This Row],[Etas 55°C]]=0,0,(Tabelle1[[#This Row],[Etas 35°C]]*0.8+Tabelle1[[#This Row],[Etas 55°C]]*0.2))*2.5</f>
        <v>4.4000000000000004</v>
      </c>
      <c r="N5238" s="21">
        <f>IF(-(Tabelle1[[#This Row],[80%/20% SCOP]]-5.5)/5.5=1,"n.a.",-(Tabelle1[[#This Row],[80%/20% SCOP]]-5.5)/5.5)</f>
        <v>0.19999999999999993</v>
      </c>
    </row>
    <row r="5239" spans="1:14" ht="20.100000000000001" customHeight="1" x14ac:dyDescent="0.25">
      <c r="A5239" s="24">
        <v>16010104</v>
      </c>
      <c r="B5239" s="15" t="s">
        <v>5300</v>
      </c>
      <c r="C5239" s="15" t="s">
        <v>5338</v>
      </c>
      <c r="D5239" s="16" t="s">
        <v>2</v>
      </c>
      <c r="E5239" s="17">
        <v>15.21</v>
      </c>
      <c r="F5239" s="18">
        <v>1.82</v>
      </c>
      <c r="G5239" s="17">
        <v>13.02</v>
      </c>
      <c r="H5239" s="18">
        <v>1.33</v>
      </c>
      <c r="I5239" s="16" t="s">
        <v>40</v>
      </c>
      <c r="J5239" s="16" t="s">
        <v>4</v>
      </c>
      <c r="K5239" s="16" t="s">
        <v>4</v>
      </c>
      <c r="L5239" s="19">
        <f>IF(Tabelle1[[#This Row],[Heizleistung (55°C)]]=0,Tabelle1[[#This Row],[Heizleistung (35°C)]],(Tabelle1[[#This Row],[Heizleistung (35°C)]]+Tabelle1[[#This Row],[Heizleistung (55°C)]])/2)</f>
        <v>14.115</v>
      </c>
      <c r="M5239" s="20">
        <f>IF(Tabelle1[[#This Row],[Etas 55°C]]=0,0,(Tabelle1[[#This Row],[Etas 35°C]]*0.8+Tabelle1[[#This Row],[Etas 55°C]]*0.2))*2.5</f>
        <v>4.3050000000000006</v>
      </c>
      <c r="N5239" s="21">
        <f>IF(-(Tabelle1[[#This Row],[80%/20% SCOP]]-5.5)/5.5=1,"n.a.",-(Tabelle1[[#This Row],[80%/20% SCOP]]-5.5)/5.5)</f>
        <v>0.21727272727272717</v>
      </c>
    </row>
    <row r="5240" spans="1:14" ht="20.100000000000001" customHeight="1" x14ac:dyDescent="0.25">
      <c r="A5240" s="24">
        <v>16018704</v>
      </c>
      <c r="B5240" s="15" t="s">
        <v>5300</v>
      </c>
      <c r="C5240" s="15" t="s">
        <v>5339</v>
      </c>
      <c r="D5240" s="16" t="s">
        <v>2</v>
      </c>
      <c r="E5240" s="17">
        <v>14</v>
      </c>
      <c r="F5240" s="18">
        <v>1.82</v>
      </c>
      <c r="G5240" s="17">
        <v>14</v>
      </c>
      <c r="H5240" s="18">
        <v>1.41</v>
      </c>
      <c r="I5240" s="16" t="s">
        <v>3</v>
      </c>
      <c r="J5240" s="16" t="s">
        <v>4</v>
      </c>
      <c r="K5240" s="16" t="s">
        <v>4</v>
      </c>
      <c r="L5240" s="19">
        <f>IF(Tabelle1[[#This Row],[Heizleistung (55°C)]]=0,Tabelle1[[#This Row],[Heizleistung (35°C)]],(Tabelle1[[#This Row],[Heizleistung (35°C)]]+Tabelle1[[#This Row],[Heizleistung (55°C)]])/2)</f>
        <v>14</v>
      </c>
      <c r="M5240" s="20">
        <f>IF(Tabelle1[[#This Row],[Etas 55°C]]=0,0,(Tabelle1[[#This Row],[Etas 35°C]]*0.8+Tabelle1[[#This Row],[Etas 55°C]]*0.2))*2.5</f>
        <v>4.3450000000000006</v>
      </c>
      <c r="N5240" s="21">
        <f>IF(-(Tabelle1[[#This Row],[80%/20% SCOP]]-5.5)/5.5=1,"n.a.",-(Tabelle1[[#This Row],[80%/20% SCOP]]-5.5)/5.5)</f>
        <v>0.20999999999999988</v>
      </c>
    </row>
    <row r="5241" spans="1:14" ht="20.100000000000001" customHeight="1" x14ac:dyDescent="0.25">
      <c r="A5241" s="24">
        <v>16017688</v>
      </c>
      <c r="B5241" s="15" t="s">
        <v>5340</v>
      </c>
      <c r="C5241" s="15" t="s">
        <v>5341</v>
      </c>
      <c r="D5241" s="16" t="s">
        <v>2</v>
      </c>
      <c r="E5241" s="17">
        <v>13.5</v>
      </c>
      <c r="F5241" s="18">
        <v>1.85</v>
      </c>
      <c r="G5241" s="17">
        <v>12.5</v>
      </c>
      <c r="H5241" s="18">
        <v>1.35</v>
      </c>
      <c r="I5241" s="16" t="s">
        <v>40</v>
      </c>
      <c r="J5241" s="16" t="s">
        <v>4</v>
      </c>
      <c r="K5241" s="16" t="s">
        <v>15</v>
      </c>
      <c r="L5241" s="19">
        <f>IF(Tabelle1[[#This Row],[Heizleistung (55°C)]]=0,Tabelle1[[#This Row],[Heizleistung (35°C)]],(Tabelle1[[#This Row],[Heizleistung (35°C)]]+Tabelle1[[#This Row],[Heizleistung (55°C)]])/2)</f>
        <v>13</v>
      </c>
      <c r="M5241" s="20">
        <f>IF(Tabelle1[[#This Row],[Etas 55°C]]=0,0,(Tabelle1[[#This Row],[Etas 35°C]]*0.8+Tabelle1[[#This Row],[Etas 55°C]]*0.2))*2.5</f>
        <v>4.3750000000000009</v>
      </c>
      <c r="N5241" s="21">
        <f>IF(-(Tabelle1[[#This Row],[80%/20% SCOP]]-5.5)/5.5=1,"n.a.",-(Tabelle1[[#This Row],[80%/20% SCOP]]-5.5)/5.5)</f>
        <v>0.20454545454545439</v>
      </c>
    </row>
    <row r="5242" spans="1:14" ht="20.100000000000001" customHeight="1" x14ac:dyDescent="0.25">
      <c r="A5242" s="24">
        <v>16016736</v>
      </c>
      <c r="B5242" s="15" t="s">
        <v>5340</v>
      </c>
      <c r="C5242" s="15" t="s">
        <v>5342</v>
      </c>
      <c r="D5242" s="16" t="s">
        <v>2</v>
      </c>
      <c r="E5242" s="17">
        <v>12.6</v>
      </c>
      <c r="F5242" s="18">
        <v>1.93</v>
      </c>
      <c r="G5242" s="17">
        <v>12.6</v>
      </c>
      <c r="H5242" s="18">
        <v>1.48</v>
      </c>
      <c r="I5242" s="16" t="s">
        <v>40</v>
      </c>
      <c r="J5242" s="16" t="s">
        <v>4</v>
      </c>
      <c r="K5242" s="16" t="s">
        <v>4</v>
      </c>
      <c r="L5242" s="19">
        <f>IF(Tabelle1[[#This Row],[Heizleistung (55°C)]]=0,Tabelle1[[#This Row],[Heizleistung (35°C)]],(Tabelle1[[#This Row],[Heizleistung (35°C)]]+Tabelle1[[#This Row],[Heizleistung (55°C)]])/2)</f>
        <v>12.6</v>
      </c>
      <c r="M5242" s="20">
        <f>IF(Tabelle1[[#This Row],[Etas 55°C]]=0,0,(Tabelle1[[#This Row],[Etas 35°C]]*0.8+Tabelle1[[#This Row],[Etas 55°C]]*0.2))*2.5</f>
        <v>4.6000000000000005</v>
      </c>
      <c r="N5242" s="21">
        <f>IF(-(Tabelle1[[#This Row],[80%/20% SCOP]]-5.5)/5.5=1,"n.a.",-(Tabelle1[[#This Row],[80%/20% SCOP]]-5.5)/5.5)</f>
        <v>0.16363636363636355</v>
      </c>
    </row>
    <row r="5243" spans="1:14" ht="20.100000000000001" customHeight="1" x14ac:dyDescent="0.25">
      <c r="A5243" s="24">
        <v>16013272</v>
      </c>
      <c r="B5243" s="15" t="s">
        <v>5340</v>
      </c>
      <c r="C5243" s="15" t="s">
        <v>5343</v>
      </c>
      <c r="D5243" s="16" t="s">
        <v>2</v>
      </c>
      <c r="E5243" s="17">
        <v>5.5</v>
      </c>
      <c r="F5243" s="18">
        <v>2.0099999999999998</v>
      </c>
      <c r="G5243" s="17">
        <v>5.5</v>
      </c>
      <c r="H5243" s="18">
        <v>1.41</v>
      </c>
      <c r="I5243" s="16" t="s">
        <v>3</v>
      </c>
      <c r="J5243" s="16" t="s">
        <v>4</v>
      </c>
      <c r="K5243" s="16" t="s">
        <v>4</v>
      </c>
      <c r="L5243" s="19">
        <f>IF(Tabelle1[[#This Row],[Heizleistung (55°C)]]=0,Tabelle1[[#This Row],[Heizleistung (35°C)]],(Tabelle1[[#This Row],[Heizleistung (35°C)]]+Tabelle1[[#This Row],[Heizleistung (55°C)]])/2)</f>
        <v>5.5</v>
      </c>
      <c r="M5243" s="20">
        <f>IF(Tabelle1[[#This Row],[Etas 55°C]]=0,0,(Tabelle1[[#This Row],[Etas 35°C]]*0.8+Tabelle1[[#This Row],[Etas 55°C]]*0.2))*2.5</f>
        <v>4.7249999999999996</v>
      </c>
      <c r="N5243" s="21">
        <f>IF(-(Tabelle1[[#This Row],[80%/20% SCOP]]-5.5)/5.5=1,"n.a.",-(Tabelle1[[#This Row],[80%/20% SCOP]]-5.5)/5.5)</f>
        <v>0.14090909090909098</v>
      </c>
    </row>
    <row r="5244" spans="1:14" ht="20.100000000000001" customHeight="1" x14ac:dyDescent="0.25">
      <c r="A5244" s="24">
        <v>16014401</v>
      </c>
      <c r="B5244" s="15" t="s">
        <v>5340</v>
      </c>
      <c r="C5244" s="15" t="s">
        <v>5344</v>
      </c>
      <c r="D5244" s="16" t="s">
        <v>2</v>
      </c>
      <c r="E5244" s="17">
        <v>12</v>
      </c>
      <c r="F5244" s="18">
        <v>1.93</v>
      </c>
      <c r="G5244" s="17">
        <v>12</v>
      </c>
      <c r="H5244" s="18">
        <v>1.43</v>
      </c>
      <c r="I5244" s="16" t="s">
        <v>3</v>
      </c>
      <c r="J5244" s="16" t="s">
        <v>4</v>
      </c>
      <c r="K5244" s="16" t="s">
        <v>4</v>
      </c>
      <c r="L5244" s="19">
        <f>IF(Tabelle1[[#This Row],[Heizleistung (55°C)]]=0,Tabelle1[[#This Row],[Heizleistung (35°C)]],(Tabelle1[[#This Row],[Heizleistung (35°C)]]+Tabelle1[[#This Row],[Heizleistung (55°C)]])/2)</f>
        <v>12</v>
      </c>
      <c r="M5244" s="20">
        <f>IF(Tabelle1[[#This Row],[Etas 55°C]]=0,0,(Tabelle1[[#This Row],[Etas 35°C]]*0.8+Tabelle1[[#This Row],[Etas 55°C]]*0.2))*2.5</f>
        <v>4.5750000000000002</v>
      </c>
      <c r="N5244" s="21">
        <f>IF(-(Tabelle1[[#This Row],[80%/20% SCOP]]-5.5)/5.5=1,"n.a.",-(Tabelle1[[#This Row],[80%/20% SCOP]]-5.5)/5.5)</f>
        <v>0.16818181818181815</v>
      </c>
    </row>
    <row r="5245" spans="1:14" ht="20.100000000000001" customHeight="1" x14ac:dyDescent="0.25">
      <c r="A5245" s="24">
        <v>16014399</v>
      </c>
      <c r="B5245" s="15" t="s">
        <v>5340</v>
      </c>
      <c r="C5245" s="15" t="s">
        <v>5345</v>
      </c>
      <c r="D5245" s="16" t="s">
        <v>2</v>
      </c>
      <c r="E5245" s="17">
        <v>8</v>
      </c>
      <c r="F5245" s="18">
        <v>1.91</v>
      </c>
      <c r="G5245" s="17">
        <v>8</v>
      </c>
      <c r="H5245" s="18">
        <v>1.39</v>
      </c>
      <c r="I5245" s="16" t="s">
        <v>3</v>
      </c>
      <c r="J5245" s="16" t="s">
        <v>4</v>
      </c>
      <c r="K5245" s="16" t="s">
        <v>4</v>
      </c>
      <c r="L5245" s="19">
        <f>IF(Tabelle1[[#This Row],[Heizleistung (55°C)]]=0,Tabelle1[[#This Row],[Heizleistung (35°C)]],(Tabelle1[[#This Row],[Heizleistung (35°C)]]+Tabelle1[[#This Row],[Heizleistung (55°C)]])/2)</f>
        <v>8</v>
      </c>
      <c r="M5245" s="20">
        <f>IF(Tabelle1[[#This Row],[Etas 55°C]]=0,0,(Tabelle1[[#This Row],[Etas 35°C]]*0.8+Tabelle1[[#This Row],[Etas 55°C]]*0.2))*2.5</f>
        <v>4.5150000000000006</v>
      </c>
      <c r="N5245" s="21">
        <f>IF(-(Tabelle1[[#This Row],[80%/20% SCOP]]-5.5)/5.5=1,"n.a.",-(Tabelle1[[#This Row],[80%/20% SCOP]]-5.5)/5.5)</f>
        <v>0.179090909090909</v>
      </c>
    </row>
    <row r="5246" spans="1:14" ht="20.100000000000001" customHeight="1" x14ac:dyDescent="0.25">
      <c r="A5246" s="24">
        <v>16013281</v>
      </c>
      <c r="B5246" s="15" t="s">
        <v>5340</v>
      </c>
      <c r="C5246" s="15" t="s">
        <v>5346</v>
      </c>
      <c r="D5246" s="16" t="s">
        <v>2</v>
      </c>
      <c r="E5246" s="17">
        <v>15.5</v>
      </c>
      <c r="F5246" s="18">
        <v>1.85</v>
      </c>
      <c r="G5246" s="17">
        <v>15.5</v>
      </c>
      <c r="H5246" s="18">
        <v>1.39</v>
      </c>
      <c r="I5246" s="16" t="s">
        <v>3</v>
      </c>
      <c r="J5246" s="16" t="s">
        <v>4</v>
      </c>
      <c r="K5246" s="16" t="s">
        <v>4</v>
      </c>
      <c r="L5246" s="19">
        <f>IF(Tabelle1[[#This Row],[Heizleistung (55°C)]]=0,Tabelle1[[#This Row],[Heizleistung (35°C)]],(Tabelle1[[#This Row],[Heizleistung (35°C)]]+Tabelle1[[#This Row],[Heizleistung (55°C)]])/2)</f>
        <v>15.5</v>
      </c>
      <c r="M5246" s="20">
        <f>IF(Tabelle1[[#This Row],[Etas 55°C]]=0,0,(Tabelle1[[#This Row],[Etas 35°C]]*0.8+Tabelle1[[#This Row],[Etas 55°C]]*0.2))*2.5</f>
        <v>4.3950000000000005</v>
      </c>
      <c r="N5246" s="21">
        <f>IF(-(Tabelle1[[#This Row],[80%/20% SCOP]]-5.5)/5.5=1,"n.a.",-(Tabelle1[[#This Row],[80%/20% SCOP]]-5.5)/5.5)</f>
        <v>0.20090909090909082</v>
      </c>
    </row>
    <row r="5247" spans="1:14" ht="20.100000000000001" customHeight="1" x14ac:dyDescent="0.25">
      <c r="A5247" s="24">
        <v>16014400</v>
      </c>
      <c r="B5247" s="15" t="s">
        <v>5340</v>
      </c>
      <c r="C5247" s="15" t="s">
        <v>5347</v>
      </c>
      <c r="D5247" s="16" t="s">
        <v>2</v>
      </c>
      <c r="E5247" s="17">
        <v>8</v>
      </c>
      <c r="F5247" s="18">
        <v>1.91</v>
      </c>
      <c r="G5247" s="17">
        <v>8</v>
      </c>
      <c r="H5247" s="18">
        <v>1.39</v>
      </c>
      <c r="I5247" s="16" t="s">
        <v>3</v>
      </c>
      <c r="J5247" s="16" t="s">
        <v>4</v>
      </c>
      <c r="K5247" s="16" t="s">
        <v>4</v>
      </c>
      <c r="L5247" s="19">
        <f>IF(Tabelle1[[#This Row],[Heizleistung (55°C)]]=0,Tabelle1[[#This Row],[Heizleistung (35°C)]],(Tabelle1[[#This Row],[Heizleistung (35°C)]]+Tabelle1[[#This Row],[Heizleistung (55°C)]])/2)</f>
        <v>8</v>
      </c>
      <c r="M5247" s="20">
        <f>IF(Tabelle1[[#This Row],[Etas 55°C]]=0,0,(Tabelle1[[#This Row],[Etas 35°C]]*0.8+Tabelle1[[#This Row],[Etas 55°C]]*0.2))*2.5</f>
        <v>4.5150000000000006</v>
      </c>
      <c r="N5247" s="21">
        <f>IF(-(Tabelle1[[#This Row],[80%/20% SCOP]]-5.5)/5.5=1,"n.a.",-(Tabelle1[[#This Row],[80%/20% SCOP]]-5.5)/5.5)</f>
        <v>0.179090909090909</v>
      </c>
    </row>
    <row r="5248" spans="1:14" ht="20.100000000000001" customHeight="1" x14ac:dyDescent="0.25">
      <c r="A5248" s="24">
        <v>16013275</v>
      </c>
      <c r="B5248" s="15" t="s">
        <v>5340</v>
      </c>
      <c r="C5248" s="15" t="s">
        <v>5348</v>
      </c>
      <c r="D5248" s="16" t="s">
        <v>2</v>
      </c>
      <c r="E5248" s="17">
        <v>12</v>
      </c>
      <c r="F5248" s="18">
        <v>1.93</v>
      </c>
      <c r="G5248" s="17">
        <v>12</v>
      </c>
      <c r="H5248" s="18">
        <v>1.43</v>
      </c>
      <c r="I5248" s="16" t="s">
        <v>3</v>
      </c>
      <c r="J5248" s="16" t="s">
        <v>4</v>
      </c>
      <c r="K5248" s="16" t="s">
        <v>4</v>
      </c>
      <c r="L5248" s="19">
        <f>IF(Tabelle1[[#This Row],[Heizleistung (55°C)]]=0,Tabelle1[[#This Row],[Heizleistung (35°C)]],(Tabelle1[[#This Row],[Heizleistung (35°C)]]+Tabelle1[[#This Row],[Heizleistung (55°C)]])/2)</f>
        <v>12</v>
      </c>
      <c r="M5248" s="20">
        <f>IF(Tabelle1[[#This Row],[Etas 55°C]]=0,0,(Tabelle1[[#This Row],[Etas 35°C]]*0.8+Tabelle1[[#This Row],[Etas 55°C]]*0.2))*2.5</f>
        <v>4.5750000000000002</v>
      </c>
      <c r="N5248" s="21">
        <f>IF(-(Tabelle1[[#This Row],[80%/20% SCOP]]-5.5)/5.5=1,"n.a.",-(Tabelle1[[#This Row],[80%/20% SCOP]]-5.5)/5.5)</f>
        <v>0.16818181818181815</v>
      </c>
    </row>
    <row r="5249" spans="1:14" ht="20.100000000000001" customHeight="1" x14ac:dyDescent="0.25">
      <c r="A5249" s="24">
        <v>16016807</v>
      </c>
      <c r="B5249" s="15" t="s">
        <v>5340</v>
      </c>
      <c r="C5249" s="15" t="s">
        <v>5349</v>
      </c>
      <c r="D5249" s="16" t="s">
        <v>2</v>
      </c>
      <c r="E5249" s="17">
        <v>15.5</v>
      </c>
      <c r="F5249" s="18">
        <v>1.85</v>
      </c>
      <c r="G5249" s="17">
        <v>15.5</v>
      </c>
      <c r="H5249" s="18">
        <v>1.39</v>
      </c>
      <c r="I5249" s="16" t="s">
        <v>3</v>
      </c>
      <c r="J5249" s="16" t="s">
        <v>4</v>
      </c>
      <c r="K5249" s="16" t="s">
        <v>4</v>
      </c>
      <c r="L5249" s="19">
        <f>IF(Tabelle1[[#This Row],[Heizleistung (55°C)]]=0,Tabelle1[[#This Row],[Heizleistung (35°C)]],(Tabelle1[[#This Row],[Heizleistung (35°C)]]+Tabelle1[[#This Row],[Heizleistung (55°C)]])/2)</f>
        <v>15.5</v>
      </c>
      <c r="M5249" s="20">
        <f>IF(Tabelle1[[#This Row],[Etas 55°C]]=0,0,(Tabelle1[[#This Row],[Etas 35°C]]*0.8+Tabelle1[[#This Row],[Etas 55°C]]*0.2))*2.5</f>
        <v>4.3950000000000005</v>
      </c>
      <c r="N5249" s="21">
        <f>IF(-(Tabelle1[[#This Row],[80%/20% SCOP]]-5.5)/5.5=1,"n.a.",-(Tabelle1[[#This Row],[80%/20% SCOP]]-5.5)/5.5)</f>
        <v>0.20090909090909082</v>
      </c>
    </row>
    <row r="5250" spans="1:14" ht="20.100000000000001" customHeight="1" x14ac:dyDescent="0.25">
      <c r="A5250" s="24">
        <v>16013862</v>
      </c>
      <c r="B5250" s="15" t="s">
        <v>5340</v>
      </c>
      <c r="C5250" s="15" t="s">
        <v>5350</v>
      </c>
      <c r="D5250" s="16" t="s">
        <v>2</v>
      </c>
      <c r="E5250" s="17">
        <v>13.6</v>
      </c>
      <c r="F5250" s="18">
        <v>1.9</v>
      </c>
      <c r="G5250" s="17">
        <v>13.6</v>
      </c>
      <c r="H5250" s="18">
        <v>1.47</v>
      </c>
      <c r="I5250" s="16" t="s">
        <v>40</v>
      </c>
      <c r="J5250" s="16" t="s">
        <v>4</v>
      </c>
      <c r="K5250" s="16" t="s">
        <v>4</v>
      </c>
      <c r="L5250" s="19">
        <f>IF(Tabelle1[[#This Row],[Heizleistung (55°C)]]=0,Tabelle1[[#This Row],[Heizleistung (35°C)]],(Tabelle1[[#This Row],[Heizleistung (35°C)]]+Tabelle1[[#This Row],[Heizleistung (55°C)]])/2)</f>
        <v>13.6</v>
      </c>
      <c r="M5250" s="20">
        <f>IF(Tabelle1[[#This Row],[Etas 55°C]]=0,0,(Tabelle1[[#This Row],[Etas 35°C]]*0.8+Tabelle1[[#This Row],[Etas 55°C]]*0.2))*2.5</f>
        <v>4.5350000000000001</v>
      </c>
      <c r="N5250" s="21">
        <f>IF(-(Tabelle1[[#This Row],[80%/20% SCOP]]-5.5)/5.5=1,"n.a.",-(Tabelle1[[#This Row],[80%/20% SCOP]]-5.5)/5.5)</f>
        <v>0.17545454545454542</v>
      </c>
    </row>
    <row r="5251" spans="1:14" ht="20.100000000000001" customHeight="1" x14ac:dyDescent="0.25">
      <c r="A5251" s="24">
        <v>16016740</v>
      </c>
      <c r="B5251" s="15" t="s">
        <v>5340</v>
      </c>
      <c r="C5251" s="15" t="s">
        <v>5351</v>
      </c>
      <c r="D5251" s="16" t="s">
        <v>2</v>
      </c>
      <c r="E5251" s="17">
        <v>9.5</v>
      </c>
      <c r="F5251" s="18">
        <v>1.83</v>
      </c>
      <c r="G5251" s="17">
        <v>9.5</v>
      </c>
      <c r="H5251" s="18">
        <v>1.32</v>
      </c>
      <c r="I5251" s="16" t="s">
        <v>40</v>
      </c>
      <c r="J5251" s="16" t="s">
        <v>4</v>
      </c>
      <c r="K5251" s="16" t="s">
        <v>4</v>
      </c>
      <c r="L5251" s="19">
        <f>IF(Tabelle1[[#This Row],[Heizleistung (55°C)]]=0,Tabelle1[[#This Row],[Heizleistung (35°C)]],(Tabelle1[[#This Row],[Heizleistung (35°C)]]+Tabelle1[[#This Row],[Heizleistung (55°C)]])/2)</f>
        <v>9.5</v>
      </c>
      <c r="M5251" s="20">
        <f>IF(Tabelle1[[#This Row],[Etas 55°C]]=0,0,(Tabelle1[[#This Row],[Etas 35°C]]*0.8+Tabelle1[[#This Row],[Etas 55°C]]*0.2))*2.5</f>
        <v>4.32</v>
      </c>
      <c r="N5251" s="21">
        <f>IF(-(Tabelle1[[#This Row],[80%/20% SCOP]]-5.5)/5.5=1,"n.a.",-(Tabelle1[[#This Row],[80%/20% SCOP]]-5.5)/5.5)</f>
        <v>0.21454545454545448</v>
      </c>
    </row>
    <row r="5252" spans="1:14" ht="20.100000000000001" customHeight="1" x14ac:dyDescent="0.25">
      <c r="A5252" s="24">
        <v>16016750</v>
      </c>
      <c r="B5252" s="15" t="s">
        <v>5340</v>
      </c>
      <c r="C5252" s="15" t="s">
        <v>5352</v>
      </c>
      <c r="D5252" s="16" t="s">
        <v>2</v>
      </c>
      <c r="E5252" s="17">
        <v>13.6</v>
      </c>
      <c r="F5252" s="18">
        <v>1.9</v>
      </c>
      <c r="G5252" s="17">
        <v>13.6</v>
      </c>
      <c r="H5252" s="18">
        <v>1.47</v>
      </c>
      <c r="I5252" s="16" t="s">
        <v>40</v>
      </c>
      <c r="J5252" s="16" t="s">
        <v>4</v>
      </c>
      <c r="K5252" s="16" t="s">
        <v>4</v>
      </c>
      <c r="L5252" s="19">
        <f>IF(Tabelle1[[#This Row],[Heizleistung (55°C)]]=0,Tabelle1[[#This Row],[Heizleistung (35°C)]],(Tabelle1[[#This Row],[Heizleistung (35°C)]]+Tabelle1[[#This Row],[Heizleistung (55°C)]])/2)</f>
        <v>13.6</v>
      </c>
      <c r="M5252" s="20">
        <f>IF(Tabelle1[[#This Row],[Etas 55°C]]=0,0,(Tabelle1[[#This Row],[Etas 35°C]]*0.8+Tabelle1[[#This Row],[Etas 55°C]]*0.2))*2.5</f>
        <v>4.5350000000000001</v>
      </c>
      <c r="N5252" s="21">
        <f>IF(-(Tabelle1[[#This Row],[80%/20% SCOP]]-5.5)/5.5=1,"n.a.",-(Tabelle1[[#This Row],[80%/20% SCOP]]-5.5)/5.5)</f>
        <v>0.17545454545454542</v>
      </c>
    </row>
    <row r="5253" spans="1:14" ht="20.100000000000001" customHeight="1" x14ac:dyDescent="0.25">
      <c r="A5253" s="24">
        <v>16014402</v>
      </c>
      <c r="B5253" s="15" t="s">
        <v>5340</v>
      </c>
      <c r="C5253" s="15" t="s">
        <v>5353</v>
      </c>
      <c r="D5253" s="16" t="s">
        <v>2</v>
      </c>
      <c r="E5253" s="17">
        <v>15.5</v>
      </c>
      <c r="F5253" s="18">
        <v>1.85</v>
      </c>
      <c r="G5253" s="17">
        <v>15.5</v>
      </c>
      <c r="H5253" s="18">
        <v>1.39</v>
      </c>
      <c r="I5253" s="16" t="s">
        <v>3</v>
      </c>
      <c r="J5253" s="16" t="s">
        <v>4</v>
      </c>
      <c r="K5253" s="16" t="s">
        <v>4</v>
      </c>
      <c r="L5253" s="19">
        <f>IF(Tabelle1[[#This Row],[Heizleistung (55°C)]]=0,Tabelle1[[#This Row],[Heizleistung (35°C)]],(Tabelle1[[#This Row],[Heizleistung (35°C)]]+Tabelle1[[#This Row],[Heizleistung (55°C)]])/2)</f>
        <v>15.5</v>
      </c>
      <c r="M5253" s="20">
        <f>IF(Tabelle1[[#This Row],[Etas 55°C]]=0,0,(Tabelle1[[#This Row],[Etas 35°C]]*0.8+Tabelle1[[#This Row],[Etas 55°C]]*0.2))*2.5</f>
        <v>4.3950000000000005</v>
      </c>
      <c r="N5253" s="21">
        <f>IF(-(Tabelle1[[#This Row],[80%/20% SCOP]]-5.5)/5.5=1,"n.a.",-(Tabelle1[[#This Row],[80%/20% SCOP]]-5.5)/5.5)</f>
        <v>0.20090909090909082</v>
      </c>
    </row>
    <row r="5254" spans="1:14" ht="20.100000000000001" customHeight="1" x14ac:dyDescent="0.25">
      <c r="A5254" s="24">
        <v>16016781</v>
      </c>
      <c r="B5254" s="15" t="s">
        <v>5340</v>
      </c>
      <c r="C5254" s="15" t="s">
        <v>5354</v>
      </c>
      <c r="D5254" s="16" t="s">
        <v>2</v>
      </c>
      <c r="E5254" s="17">
        <v>12</v>
      </c>
      <c r="F5254" s="18">
        <v>1.93</v>
      </c>
      <c r="G5254" s="17">
        <v>12</v>
      </c>
      <c r="H5254" s="18">
        <v>1.43</v>
      </c>
      <c r="I5254" s="16" t="s">
        <v>3</v>
      </c>
      <c r="J5254" s="16" t="s">
        <v>4</v>
      </c>
      <c r="K5254" s="16" t="s">
        <v>4</v>
      </c>
      <c r="L5254" s="19">
        <f>IF(Tabelle1[[#This Row],[Heizleistung (55°C)]]=0,Tabelle1[[#This Row],[Heizleistung (35°C)]],(Tabelle1[[#This Row],[Heizleistung (35°C)]]+Tabelle1[[#This Row],[Heizleistung (55°C)]])/2)</f>
        <v>12</v>
      </c>
      <c r="M5254" s="20">
        <f>IF(Tabelle1[[#This Row],[Etas 55°C]]=0,0,(Tabelle1[[#This Row],[Etas 35°C]]*0.8+Tabelle1[[#This Row],[Etas 55°C]]*0.2))*2.5</f>
        <v>4.5750000000000002</v>
      </c>
      <c r="N5254" s="21">
        <f>IF(-(Tabelle1[[#This Row],[80%/20% SCOP]]-5.5)/5.5=1,"n.a.",-(Tabelle1[[#This Row],[80%/20% SCOP]]-5.5)/5.5)</f>
        <v>0.16818181818181815</v>
      </c>
    </row>
    <row r="5255" spans="1:14" ht="20.100000000000001" customHeight="1" x14ac:dyDescent="0.25">
      <c r="A5255" s="24">
        <v>16017684</v>
      </c>
      <c r="B5255" s="15" t="s">
        <v>5340</v>
      </c>
      <c r="C5255" s="15" t="s">
        <v>5355</v>
      </c>
      <c r="D5255" s="16" t="s">
        <v>2</v>
      </c>
      <c r="E5255" s="17">
        <v>12.5</v>
      </c>
      <c r="F5255" s="18">
        <v>1.86</v>
      </c>
      <c r="G5255" s="17">
        <v>12.1</v>
      </c>
      <c r="H5255" s="18">
        <v>1.35</v>
      </c>
      <c r="I5255" s="16" t="s">
        <v>40</v>
      </c>
      <c r="J5255" s="16" t="s">
        <v>4</v>
      </c>
      <c r="K5255" s="16" t="s">
        <v>15</v>
      </c>
      <c r="L5255" s="19">
        <f>IF(Tabelle1[[#This Row],[Heizleistung (55°C)]]=0,Tabelle1[[#This Row],[Heizleistung (35°C)]],(Tabelle1[[#This Row],[Heizleistung (35°C)]]+Tabelle1[[#This Row],[Heizleistung (55°C)]])/2)</f>
        <v>12.3</v>
      </c>
      <c r="M5255" s="20">
        <f>IF(Tabelle1[[#This Row],[Etas 55°C]]=0,0,(Tabelle1[[#This Row],[Etas 35°C]]*0.8+Tabelle1[[#This Row],[Etas 55°C]]*0.2))*2.5</f>
        <v>4.3950000000000005</v>
      </c>
      <c r="N5255" s="21">
        <f>IF(-(Tabelle1[[#This Row],[80%/20% SCOP]]-5.5)/5.5=1,"n.a.",-(Tabelle1[[#This Row],[80%/20% SCOP]]-5.5)/5.5)</f>
        <v>0.20090909090909082</v>
      </c>
    </row>
    <row r="5256" spans="1:14" ht="20.100000000000001" customHeight="1" x14ac:dyDescent="0.25">
      <c r="A5256" s="24">
        <v>16011036</v>
      </c>
      <c r="B5256" s="15" t="s">
        <v>5340</v>
      </c>
      <c r="C5256" s="15" t="s">
        <v>5356</v>
      </c>
      <c r="D5256" s="16" t="s">
        <v>2</v>
      </c>
      <c r="E5256" s="17">
        <v>9.5</v>
      </c>
      <c r="F5256" s="18">
        <v>1.83</v>
      </c>
      <c r="G5256" s="17">
        <v>9.5</v>
      </c>
      <c r="H5256" s="18">
        <v>1.32</v>
      </c>
      <c r="I5256" s="16" t="s">
        <v>40</v>
      </c>
      <c r="J5256" s="16" t="s">
        <v>4</v>
      </c>
      <c r="K5256" s="16" t="s">
        <v>4</v>
      </c>
      <c r="L5256" s="19">
        <f>IF(Tabelle1[[#This Row],[Heizleistung (55°C)]]=0,Tabelle1[[#This Row],[Heizleistung (35°C)]],(Tabelle1[[#This Row],[Heizleistung (35°C)]]+Tabelle1[[#This Row],[Heizleistung (55°C)]])/2)</f>
        <v>9.5</v>
      </c>
      <c r="M5256" s="20">
        <f>IF(Tabelle1[[#This Row],[Etas 55°C]]=0,0,(Tabelle1[[#This Row],[Etas 35°C]]*0.8+Tabelle1[[#This Row],[Etas 55°C]]*0.2))*2.5</f>
        <v>4.32</v>
      </c>
      <c r="N5256" s="21">
        <f>IF(-(Tabelle1[[#This Row],[80%/20% SCOP]]-5.5)/5.5=1,"n.a.",-(Tabelle1[[#This Row],[80%/20% SCOP]]-5.5)/5.5)</f>
        <v>0.21454545454545448</v>
      </c>
    </row>
    <row r="5257" spans="1:14" ht="20.100000000000001" customHeight="1" x14ac:dyDescent="0.25">
      <c r="A5257" s="24">
        <v>16011838</v>
      </c>
      <c r="B5257" s="15" t="s">
        <v>5340</v>
      </c>
      <c r="C5257" s="15" t="s">
        <v>5357</v>
      </c>
      <c r="D5257" s="16" t="s">
        <v>2</v>
      </c>
      <c r="E5257" s="17">
        <v>12.6</v>
      </c>
      <c r="F5257" s="18">
        <v>1.93</v>
      </c>
      <c r="G5257" s="17">
        <v>12.6</v>
      </c>
      <c r="H5257" s="18">
        <v>1.48</v>
      </c>
      <c r="I5257" s="16" t="s">
        <v>40</v>
      </c>
      <c r="J5257" s="16" t="s">
        <v>4</v>
      </c>
      <c r="K5257" s="16" t="s">
        <v>4</v>
      </c>
      <c r="L5257" s="19">
        <f>IF(Tabelle1[[#This Row],[Heizleistung (55°C)]]=0,Tabelle1[[#This Row],[Heizleistung (35°C)]],(Tabelle1[[#This Row],[Heizleistung (35°C)]]+Tabelle1[[#This Row],[Heizleistung (55°C)]])/2)</f>
        <v>12.6</v>
      </c>
      <c r="M5257" s="20">
        <f>IF(Tabelle1[[#This Row],[Etas 55°C]]=0,0,(Tabelle1[[#This Row],[Etas 35°C]]*0.8+Tabelle1[[#This Row],[Etas 55°C]]*0.2))*2.5</f>
        <v>4.6000000000000005</v>
      </c>
      <c r="N5257" s="21">
        <f>IF(-(Tabelle1[[#This Row],[80%/20% SCOP]]-5.5)/5.5=1,"n.a.",-(Tabelle1[[#This Row],[80%/20% SCOP]]-5.5)/5.5)</f>
        <v>0.16363636363636355</v>
      </c>
    </row>
    <row r="5258" spans="1:14" ht="20.100000000000001" customHeight="1" x14ac:dyDescent="0.25">
      <c r="A5258" s="24">
        <v>16017682</v>
      </c>
      <c r="B5258" s="15" t="s">
        <v>5340</v>
      </c>
      <c r="C5258" s="15" t="s">
        <v>5358</v>
      </c>
      <c r="D5258" s="16" t="s">
        <v>2</v>
      </c>
      <c r="E5258" s="17">
        <v>12.5</v>
      </c>
      <c r="F5258" s="18">
        <v>1.86</v>
      </c>
      <c r="G5258" s="17">
        <v>12.1</v>
      </c>
      <c r="H5258" s="18">
        <v>1.35</v>
      </c>
      <c r="I5258" s="16" t="s">
        <v>40</v>
      </c>
      <c r="J5258" s="16" t="s">
        <v>4</v>
      </c>
      <c r="K5258" s="16" t="s">
        <v>15</v>
      </c>
      <c r="L5258" s="19">
        <f>IF(Tabelle1[[#This Row],[Heizleistung (55°C)]]=0,Tabelle1[[#This Row],[Heizleistung (35°C)]],(Tabelle1[[#This Row],[Heizleistung (35°C)]]+Tabelle1[[#This Row],[Heizleistung (55°C)]])/2)</f>
        <v>12.3</v>
      </c>
      <c r="M5258" s="20">
        <f>IF(Tabelle1[[#This Row],[Etas 55°C]]=0,0,(Tabelle1[[#This Row],[Etas 35°C]]*0.8+Tabelle1[[#This Row],[Etas 55°C]]*0.2))*2.5</f>
        <v>4.3950000000000005</v>
      </c>
      <c r="N5258" s="21">
        <f>IF(-(Tabelle1[[#This Row],[80%/20% SCOP]]-5.5)/5.5=1,"n.a.",-(Tabelle1[[#This Row],[80%/20% SCOP]]-5.5)/5.5)</f>
        <v>0.20090909090909082</v>
      </c>
    </row>
    <row r="5259" spans="1:14" ht="20.100000000000001" customHeight="1" x14ac:dyDescent="0.25">
      <c r="A5259" s="24">
        <v>16011826</v>
      </c>
      <c r="B5259" s="15" t="s">
        <v>5340</v>
      </c>
      <c r="C5259" s="15" t="s">
        <v>5359</v>
      </c>
      <c r="D5259" s="16" t="s">
        <v>2</v>
      </c>
      <c r="E5259" s="17">
        <v>13.6</v>
      </c>
      <c r="F5259" s="18">
        <v>1.9</v>
      </c>
      <c r="G5259" s="17">
        <v>13.6</v>
      </c>
      <c r="H5259" s="18">
        <v>1.47</v>
      </c>
      <c r="I5259" s="16" t="s">
        <v>40</v>
      </c>
      <c r="J5259" s="16" t="s">
        <v>4</v>
      </c>
      <c r="K5259" s="16" t="s">
        <v>4</v>
      </c>
      <c r="L5259" s="19">
        <f>IF(Tabelle1[[#This Row],[Heizleistung (55°C)]]=0,Tabelle1[[#This Row],[Heizleistung (35°C)]],(Tabelle1[[#This Row],[Heizleistung (35°C)]]+Tabelle1[[#This Row],[Heizleistung (55°C)]])/2)</f>
        <v>13.6</v>
      </c>
      <c r="M5259" s="20">
        <f>IF(Tabelle1[[#This Row],[Etas 55°C]]=0,0,(Tabelle1[[#This Row],[Etas 35°C]]*0.8+Tabelle1[[#This Row],[Etas 55°C]]*0.2))*2.5</f>
        <v>4.5350000000000001</v>
      </c>
      <c r="N5259" s="21">
        <f>IF(-(Tabelle1[[#This Row],[80%/20% SCOP]]-5.5)/5.5=1,"n.a.",-(Tabelle1[[#This Row],[80%/20% SCOP]]-5.5)/5.5)</f>
        <v>0.17545454545454542</v>
      </c>
    </row>
    <row r="5260" spans="1:14" ht="20.100000000000001" customHeight="1" x14ac:dyDescent="0.25">
      <c r="A5260" s="24">
        <v>16016776</v>
      </c>
      <c r="B5260" s="15" t="s">
        <v>5340</v>
      </c>
      <c r="C5260" s="15" t="s">
        <v>5360</v>
      </c>
      <c r="D5260" s="16" t="s">
        <v>2</v>
      </c>
      <c r="E5260" s="17">
        <v>5.5</v>
      </c>
      <c r="F5260" s="18">
        <v>2.0099999999999998</v>
      </c>
      <c r="G5260" s="17">
        <v>5.5</v>
      </c>
      <c r="H5260" s="18">
        <v>1.41</v>
      </c>
      <c r="I5260" s="16" t="s">
        <v>3</v>
      </c>
      <c r="J5260" s="16" t="s">
        <v>4</v>
      </c>
      <c r="K5260" s="16" t="s">
        <v>4</v>
      </c>
      <c r="L5260" s="19">
        <f>IF(Tabelle1[[#This Row],[Heizleistung (55°C)]]=0,Tabelle1[[#This Row],[Heizleistung (35°C)]],(Tabelle1[[#This Row],[Heizleistung (35°C)]]+Tabelle1[[#This Row],[Heizleistung (55°C)]])/2)</f>
        <v>5.5</v>
      </c>
      <c r="M5260" s="20">
        <f>IF(Tabelle1[[#This Row],[Etas 55°C]]=0,0,(Tabelle1[[#This Row],[Etas 35°C]]*0.8+Tabelle1[[#This Row],[Etas 55°C]]*0.2))*2.5</f>
        <v>4.7249999999999996</v>
      </c>
      <c r="N5260" s="21">
        <f>IF(-(Tabelle1[[#This Row],[80%/20% SCOP]]-5.5)/5.5=1,"n.a.",-(Tabelle1[[#This Row],[80%/20% SCOP]]-5.5)/5.5)</f>
        <v>0.14090909090909098</v>
      </c>
    </row>
    <row r="5261" spans="1:14" ht="20.100000000000001" customHeight="1" x14ac:dyDescent="0.25">
      <c r="A5261" s="24">
        <v>16016727</v>
      </c>
      <c r="B5261" s="15" t="s">
        <v>5340</v>
      </c>
      <c r="C5261" s="15" t="s">
        <v>5361</v>
      </c>
      <c r="D5261" s="16" t="s">
        <v>2</v>
      </c>
      <c r="E5261" s="17">
        <v>9.5</v>
      </c>
      <c r="F5261" s="18">
        <v>1.83</v>
      </c>
      <c r="G5261" s="17">
        <v>9.5</v>
      </c>
      <c r="H5261" s="18">
        <v>1.32</v>
      </c>
      <c r="I5261" s="16" t="s">
        <v>40</v>
      </c>
      <c r="J5261" s="16" t="s">
        <v>4</v>
      </c>
      <c r="K5261" s="16" t="s">
        <v>4</v>
      </c>
      <c r="L5261" s="19">
        <f>IF(Tabelle1[[#This Row],[Heizleistung (55°C)]]=0,Tabelle1[[#This Row],[Heizleistung (35°C)]],(Tabelle1[[#This Row],[Heizleistung (35°C)]]+Tabelle1[[#This Row],[Heizleistung (55°C)]])/2)</f>
        <v>9.5</v>
      </c>
      <c r="M5261" s="20">
        <f>IF(Tabelle1[[#This Row],[Etas 55°C]]=0,0,(Tabelle1[[#This Row],[Etas 35°C]]*0.8+Tabelle1[[#This Row],[Etas 55°C]]*0.2))*2.5</f>
        <v>4.32</v>
      </c>
      <c r="N5261" s="21">
        <f>IF(-(Tabelle1[[#This Row],[80%/20% SCOP]]-5.5)/5.5=1,"n.a.",-(Tabelle1[[#This Row],[80%/20% SCOP]]-5.5)/5.5)</f>
        <v>0.21454545454545448</v>
      </c>
    </row>
    <row r="5262" spans="1:14" ht="20.100000000000001" customHeight="1" x14ac:dyDescent="0.25">
      <c r="A5262" s="24">
        <v>16016748</v>
      </c>
      <c r="B5262" s="15" t="s">
        <v>5340</v>
      </c>
      <c r="C5262" s="15" t="s">
        <v>5362</v>
      </c>
      <c r="D5262" s="16" t="s">
        <v>2</v>
      </c>
      <c r="E5262" s="17">
        <v>12.6</v>
      </c>
      <c r="F5262" s="18">
        <v>1.93</v>
      </c>
      <c r="G5262" s="17">
        <v>12.6</v>
      </c>
      <c r="H5262" s="18">
        <v>1.48</v>
      </c>
      <c r="I5262" s="16" t="s">
        <v>40</v>
      </c>
      <c r="J5262" s="16" t="s">
        <v>4</v>
      </c>
      <c r="K5262" s="16" t="s">
        <v>4</v>
      </c>
      <c r="L5262" s="19">
        <f>IF(Tabelle1[[#This Row],[Heizleistung (55°C)]]=0,Tabelle1[[#This Row],[Heizleistung (35°C)]],(Tabelle1[[#This Row],[Heizleistung (35°C)]]+Tabelle1[[#This Row],[Heizleistung (55°C)]])/2)</f>
        <v>12.6</v>
      </c>
      <c r="M5262" s="20">
        <f>IF(Tabelle1[[#This Row],[Etas 55°C]]=0,0,(Tabelle1[[#This Row],[Etas 35°C]]*0.8+Tabelle1[[#This Row],[Etas 55°C]]*0.2))*2.5</f>
        <v>4.6000000000000005</v>
      </c>
      <c r="N5262" s="21">
        <f>IF(-(Tabelle1[[#This Row],[80%/20% SCOP]]-5.5)/5.5=1,"n.a.",-(Tabelle1[[#This Row],[80%/20% SCOP]]-5.5)/5.5)</f>
        <v>0.16363636363636355</v>
      </c>
    </row>
    <row r="5263" spans="1:14" ht="20.100000000000001" customHeight="1" x14ac:dyDescent="0.25">
      <c r="A5263" s="24">
        <v>16016794</v>
      </c>
      <c r="B5263" s="15" t="s">
        <v>5340</v>
      </c>
      <c r="C5263" s="15" t="s">
        <v>5363</v>
      </c>
      <c r="D5263" s="16" t="s">
        <v>2</v>
      </c>
      <c r="E5263" s="17">
        <v>8</v>
      </c>
      <c r="F5263" s="18">
        <v>1.91</v>
      </c>
      <c r="G5263" s="17">
        <v>8</v>
      </c>
      <c r="H5263" s="18">
        <v>1.39</v>
      </c>
      <c r="I5263" s="16" t="s">
        <v>3</v>
      </c>
      <c r="J5263" s="16" t="s">
        <v>4</v>
      </c>
      <c r="K5263" s="16" t="s">
        <v>4</v>
      </c>
      <c r="L5263" s="19">
        <f>IF(Tabelle1[[#This Row],[Heizleistung (55°C)]]=0,Tabelle1[[#This Row],[Heizleistung (35°C)]],(Tabelle1[[#This Row],[Heizleistung (35°C)]]+Tabelle1[[#This Row],[Heizleistung (55°C)]])/2)</f>
        <v>8</v>
      </c>
      <c r="M5263" s="20">
        <f>IF(Tabelle1[[#This Row],[Etas 55°C]]=0,0,(Tabelle1[[#This Row],[Etas 35°C]]*0.8+Tabelle1[[#This Row],[Etas 55°C]]*0.2))*2.5</f>
        <v>4.5150000000000006</v>
      </c>
      <c r="N5263" s="21">
        <f>IF(-(Tabelle1[[#This Row],[80%/20% SCOP]]-5.5)/5.5=1,"n.a.",-(Tabelle1[[#This Row],[80%/20% SCOP]]-5.5)/5.5)</f>
        <v>0.179090909090909</v>
      </c>
    </row>
    <row r="5264" spans="1:14" ht="20.100000000000001" customHeight="1" x14ac:dyDescent="0.25">
      <c r="A5264" s="24">
        <v>16016739</v>
      </c>
      <c r="B5264" s="15" t="s">
        <v>5340</v>
      </c>
      <c r="C5264" s="15" t="s">
        <v>5364</v>
      </c>
      <c r="D5264" s="16" t="s">
        <v>2</v>
      </c>
      <c r="E5264" s="17">
        <v>9.5</v>
      </c>
      <c r="F5264" s="18">
        <v>1.83</v>
      </c>
      <c r="G5264" s="17">
        <v>9.5</v>
      </c>
      <c r="H5264" s="18">
        <v>1.32</v>
      </c>
      <c r="I5264" s="16" t="s">
        <v>40</v>
      </c>
      <c r="J5264" s="16" t="s">
        <v>4</v>
      </c>
      <c r="K5264" s="16" t="s">
        <v>4</v>
      </c>
      <c r="L5264" s="19">
        <f>IF(Tabelle1[[#This Row],[Heizleistung (55°C)]]=0,Tabelle1[[#This Row],[Heizleistung (35°C)]],(Tabelle1[[#This Row],[Heizleistung (35°C)]]+Tabelle1[[#This Row],[Heizleistung (55°C)]])/2)</f>
        <v>9.5</v>
      </c>
      <c r="M5264" s="20">
        <f>IF(Tabelle1[[#This Row],[Etas 55°C]]=0,0,(Tabelle1[[#This Row],[Etas 35°C]]*0.8+Tabelle1[[#This Row],[Etas 55°C]]*0.2))*2.5</f>
        <v>4.32</v>
      </c>
      <c r="N5264" s="21">
        <f>IF(-(Tabelle1[[#This Row],[80%/20% SCOP]]-5.5)/5.5=1,"n.a.",-(Tabelle1[[#This Row],[80%/20% SCOP]]-5.5)/5.5)</f>
        <v>0.21454545454545448</v>
      </c>
    </row>
    <row r="5265" spans="1:14" ht="20.100000000000001" customHeight="1" x14ac:dyDescent="0.25">
      <c r="A5265" s="24">
        <v>16016747</v>
      </c>
      <c r="B5265" s="15" t="s">
        <v>5340</v>
      </c>
      <c r="C5265" s="15" t="s">
        <v>5365</v>
      </c>
      <c r="D5265" s="16" t="s">
        <v>2</v>
      </c>
      <c r="E5265" s="17">
        <v>9.5</v>
      </c>
      <c r="F5265" s="18">
        <v>1.83</v>
      </c>
      <c r="G5265" s="17">
        <v>9.5</v>
      </c>
      <c r="H5265" s="18">
        <v>1.32</v>
      </c>
      <c r="I5265" s="16" t="s">
        <v>40</v>
      </c>
      <c r="J5265" s="16" t="s">
        <v>4</v>
      </c>
      <c r="K5265" s="16" t="s">
        <v>4</v>
      </c>
      <c r="L5265" s="19">
        <f>IF(Tabelle1[[#This Row],[Heizleistung (55°C)]]=0,Tabelle1[[#This Row],[Heizleistung (35°C)]],(Tabelle1[[#This Row],[Heizleistung (35°C)]]+Tabelle1[[#This Row],[Heizleistung (55°C)]])/2)</f>
        <v>9.5</v>
      </c>
      <c r="M5265" s="20">
        <f>IF(Tabelle1[[#This Row],[Etas 55°C]]=0,0,(Tabelle1[[#This Row],[Etas 35°C]]*0.8+Tabelle1[[#This Row],[Etas 55°C]]*0.2))*2.5</f>
        <v>4.32</v>
      </c>
      <c r="N5265" s="21">
        <f>IF(-(Tabelle1[[#This Row],[80%/20% SCOP]]-5.5)/5.5=1,"n.a.",-(Tabelle1[[#This Row],[80%/20% SCOP]]-5.5)/5.5)</f>
        <v>0.21454545454545448</v>
      </c>
    </row>
    <row r="5266" spans="1:14" ht="20.100000000000001" customHeight="1" x14ac:dyDescent="0.25">
      <c r="A5266" s="24">
        <v>16016735</v>
      </c>
      <c r="B5266" s="15" t="s">
        <v>5340</v>
      </c>
      <c r="C5266" s="15" t="s">
        <v>5366</v>
      </c>
      <c r="D5266" s="16" t="s">
        <v>2</v>
      </c>
      <c r="E5266" s="17">
        <v>12.6</v>
      </c>
      <c r="F5266" s="18">
        <v>1.93</v>
      </c>
      <c r="G5266" s="17">
        <v>12.6</v>
      </c>
      <c r="H5266" s="18">
        <v>1.48</v>
      </c>
      <c r="I5266" s="16" t="s">
        <v>40</v>
      </c>
      <c r="J5266" s="16" t="s">
        <v>4</v>
      </c>
      <c r="K5266" s="16" t="s">
        <v>4</v>
      </c>
      <c r="L5266" s="19">
        <f>IF(Tabelle1[[#This Row],[Heizleistung (55°C)]]=0,Tabelle1[[#This Row],[Heizleistung (35°C)]],(Tabelle1[[#This Row],[Heizleistung (35°C)]]+Tabelle1[[#This Row],[Heizleistung (55°C)]])/2)</f>
        <v>12.6</v>
      </c>
      <c r="M5266" s="20">
        <f>IF(Tabelle1[[#This Row],[Etas 55°C]]=0,0,(Tabelle1[[#This Row],[Etas 35°C]]*0.8+Tabelle1[[#This Row],[Etas 55°C]]*0.2))*2.5</f>
        <v>4.6000000000000005</v>
      </c>
      <c r="N5266" s="21">
        <f>IF(-(Tabelle1[[#This Row],[80%/20% SCOP]]-5.5)/5.5=1,"n.a.",-(Tabelle1[[#This Row],[80%/20% SCOP]]-5.5)/5.5)</f>
        <v>0.16363636363636355</v>
      </c>
    </row>
    <row r="5267" spans="1:14" ht="20.100000000000001" customHeight="1" x14ac:dyDescent="0.25">
      <c r="A5267" s="24">
        <v>16016741</v>
      </c>
      <c r="B5267" s="15" t="s">
        <v>5340</v>
      </c>
      <c r="C5267" s="15" t="s">
        <v>5367</v>
      </c>
      <c r="D5267" s="16" t="s">
        <v>2</v>
      </c>
      <c r="E5267" s="17">
        <v>12.6</v>
      </c>
      <c r="F5267" s="18">
        <v>1.93</v>
      </c>
      <c r="G5267" s="17">
        <v>12.6</v>
      </c>
      <c r="H5267" s="18">
        <v>1.48</v>
      </c>
      <c r="I5267" s="16" t="s">
        <v>40</v>
      </c>
      <c r="J5267" s="16" t="s">
        <v>4</v>
      </c>
      <c r="K5267" s="16" t="s">
        <v>4</v>
      </c>
      <c r="L5267" s="19">
        <f>IF(Tabelle1[[#This Row],[Heizleistung (55°C)]]=0,Tabelle1[[#This Row],[Heizleistung (35°C)]],(Tabelle1[[#This Row],[Heizleistung (35°C)]]+Tabelle1[[#This Row],[Heizleistung (55°C)]])/2)</f>
        <v>12.6</v>
      </c>
      <c r="M5267" s="20">
        <f>IF(Tabelle1[[#This Row],[Etas 55°C]]=0,0,(Tabelle1[[#This Row],[Etas 35°C]]*0.8+Tabelle1[[#This Row],[Etas 55°C]]*0.2))*2.5</f>
        <v>4.6000000000000005</v>
      </c>
      <c r="N5267" s="21">
        <f>IF(-(Tabelle1[[#This Row],[80%/20% SCOP]]-5.5)/5.5=1,"n.a.",-(Tabelle1[[#This Row],[80%/20% SCOP]]-5.5)/5.5)</f>
        <v>0.16363636363636355</v>
      </c>
    </row>
    <row r="5268" spans="1:14" ht="20.100000000000001" customHeight="1" x14ac:dyDescent="0.25">
      <c r="A5268" s="24">
        <v>16016749</v>
      </c>
      <c r="B5268" s="15" t="s">
        <v>5340</v>
      </c>
      <c r="C5268" s="15" t="s">
        <v>5368</v>
      </c>
      <c r="D5268" s="16" t="s">
        <v>2</v>
      </c>
      <c r="E5268" s="17">
        <v>12.6</v>
      </c>
      <c r="F5268" s="18">
        <v>1.93</v>
      </c>
      <c r="G5268" s="17">
        <v>12.6</v>
      </c>
      <c r="H5268" s="18">
        <v>1.48</v>
      </c>
      <c r="I5268" s="16" t="s">
        <v>40</v>
      </c>
      <c r="J5268" s="16" t="s">
        <v>4</v>
      </c>
      <c r="K5268" s="16" t="s">
        <v>4</v>
      </c>
      <c r="L5268" s="19">
        <f>IF(Tabelle1[[#This Row],[Heizleistung (55°C)]]=0,Tabelle1[[#This Row],[Heizleistung (35°C)]],(Tabelle1[[#This Row],[Heizleistung (35°C)]]+Tabelle1[[#This Row],[Heizleistung (55°C)]])/2)</f>
        <v>12.6</v>
      </c>
      <c r="M5268" s="20">
        <f>IF(Tabelle1[[#This Row],[Etas 55°C]]=0,0,(Tabelle1[[#This Row],[Etas 35°C]]*0.8+Tabelle1[[#This Row],[Etas 55°C]]*0.2))*2.5</f>
        <v>4.6000000000000005</v>
      </c>
      <c r="N5268" s="21">
        <f>IF(-(Tabelle1[[#This Row],[80%/20% SCOP]]-5.5)/5.5=1,"n.a.",-(Tabelle1[[#This Row],[80%/20% SCOP]]-5.5)/5.5)</f>
        <v>0.16363636363636355</v>
      </c>
    </row>
    <row r="5269" spans="1:14" ht="20.100000000000001" customHeight="1" x14ac:dyDescent="0.25">
      <c r="A5269" s="24">
        <v>16013277</v>
      </c>
      <c r="B5269" s="15" t="s">
        <v>5340</v>
      </c>
      <c r="C5269" s="15" t="s">
        <v>5369</v>
      </c>
      <c r="D5269" s="16" t="s">
        <v>2</v>
      </c>
      <c r="E5269" s="17">
        <v>5.5</v>
      </c>
      <c r="F5269" s="18">
        <v>2.0099999999999998</v>
      </c>
      <c r="G5269" s="17">
        <v>5.5</v>
      </c>
      <c r="H5269" s="18">
        <v>1.41</v>
      </c>
      <c r="I5269" s="16" t="s">
        <v>3</v>
      </c>
      <c r="J5269" s="16" t="s">
        <v>4</v>
      </c>
      <c r="K5269" s="16" t="s">
        <v>4</v>
      </c>
      <c r="L5269" s="19">
        <f>IF(Tabelle1[[#This Row],[Heizleistung (55°C)]]=0,Tabelle1[[#This Row],[Heizleistung (35°C)]],(Tabelle1[[#This Row],[Heizleistung (35°C)]]+Tabelle1[[#This Row],[Heizleistung (55°C)]])/2)</f>
        <v>5.5</v>
      </c>
      <c r="M5269" s="20">
        <f>IF(Tabelle1[[#This Row],[Etas 55°C]]=0,0,(Tabelle1[[#This Row],[Etas 35°C]]*0.8+Tabelle1[[#This Row],[Etas 55°C]]*0.2))*2.5</f>
        <v>4.7249999999999996</v>
      </c>
      <c r="N5269" s="21">
        <f>IF(-(Tabelle1[[#This Row],[80%/20% SCOP]]-5.5)/5.5=1,"n.a.",-(Tabelle1[[#This Row],[80%/20% SCOP]]-5.5)/5.5)</f>
        <v>0.14090909090909098</v>
      </c>
    </row>
    <row r="5270" spans="1:14" ht="20.100000000000001" customHeight="1" x14ac:dyDescent="0.25">
      <c r="A5270" s="24">
        <v>16013274</v>
      </c>
      <c r="B5270" s="15" t="s">
        <v>5340</v>
      </c>
      <c r="C5270" s="15" t="s">
        <v>5370</v>
      </c>
      <c r="D5270" s="16" t="s">
        <v>2</v>
      </c>
      <c r="E5270" s="17">
        <v>8</v>
      </c>
      <c r="F5270" s="18">
        <v>1.91</v>
      </c>
      <c r="G5270" s="17">
        <v>8</v>
      </c>
      <c r="H5270" s="18">
        <v>1.39</v>
      </c>
      <c r="I5270" s="16" t="s">
        <v>3</v>
      </c>
      <c r="J5270" s="16" t="s">
        <v>4</v>
      </c>
      <c r="K5270" s="16" t="s">
        <v>4</v>
      </c>
      <c r="L5270" s="19">
        <f>IF(Tabelle1[[#This Row],[Heizleistung (55°C)]]=0,Tabelle1[[#This Row],[Heizleistung (35°C)]],(Tabelle1[[#This Row],[Heizleistung (35°C)]]+Tabelle1[[#This Row],[Heizleistung (55°C)]])/2)</f>
        <v>8</v>
      </c>
      <c r="M5270" s="20">
        <f>IF(Tabelle1[[#This Row],[Etas 55°C]]=0,0,(Tabelle1[[#This Row],[Etas 35°C]]*0.8+Tabelle1[[#This Row],[Etas 55°C]]*0.2))*2.5</f>
        <v>4.5150000000000006</v>
      </c>
      <c r="N5270" s="21">
        <f>IF(-(Tabelle1[[#This Row],[80%/20% SCOP]]-5.5)/5.5=1,"n.a.",-(Tabelle1[[#This Row],[80%/20% SCOP]]-5.5)/5.5)</f>
        <v>0.179090909090909</v>
      </c>
    </row>
    <row r="5271" spans="1:14" ht="20.100000000000001" customHeight="1" x14ac:dyDescent="0.25">
      <c r="A5271" s="24">
        <v>16017686</v>
      </c>
      <c r="B5271" s="15" t="s">
        <v>5340</v>
      </c>
      <c r="C5271" s="15" t="s">
        <v>5371</v>
      </c>
      <c r="D5271" s="16" t="s">
        <v>2</v>
      </c>
      <c r="E5271" s="17">
        <v>13.5</v>
      </c>
      <c r="F5271" s="18">
        <v>1.85</v>
      </c>
      <c r="G5271" s="17">
        <v>12.5</v>
      </c>
      <c r="H5271" s="18">
        <v>1.35</v>
      </c>
      <c r="I5271" s="16" t="s">
        <v>40</v>
      </c>
      <c r="J5271" s="16" t="s">
        <v>4</v>
      </c>
      <c r="K5271" s="16" t="s">
        <v>15</v>
      </c>
      <c r="L5271" s="19">
        <f>IF(Tabelle1[[#This Row],[Heizleistung (55°C)]]=0,Tabelle1[[#This Row],[Heizleistung (35°C)]],(Tabelle1[[#This Row],[Heizleistung (35°C)]]+Tabelle1[[#This Row],[Heizleistung (55°C)]])/2)</f>
        <v>13</v>
      </c>
      <c r="M5271" s="20">
        <f>IF(Tabelle1[[#This Row],[Etas 55°C]]=0,0,(Tabelle1[[#This Row],[Etas 35°C]]*0.8+Tabelle1[[#This Row],[Etas 55°C]]*0.2))*2.5</f>
        <v>4.3750000000000009</v>
      </c>
      <c r="N5271" s="21">
        <f>IF(-(Tabelle1[[#This Row],[80%/20% SCOP]]-5.5)/5.5=1,"n.a.",-(Tabelle1[[#This Row],[80%/20% SCOP]]-5.5)/5.5)</f>
        <v>0.20454545454545439</v>
      </c>
    </row>
    <row r="5272" spans="1:14" ht="20.100000000000001" customHeight="1" x14ac:dyDescent="0.25">
      <c r="A5272" s="24">
        <v>16017687</v>
      </c>
      <c r="B5272" s="15" t="s">
        <v>5340</v>
      </c>
      <c r="C5272" s="15" t="s">
        <v>5372</v>
      </c>
      <c r="D5272" s="16" t="s">
        <v>2</v>
      </c>
      <c r="E5272" s="17">
        <v>13.5</v>
      </c>
      <c r="F5272" s="18">
        <v>1.85</v>
      </c>
      <c r="G5272" s="17">
        <v>12.5</v>
      </c>
      <c r="H5272" s="18">
        <v>1.35</v>
      </c>
      <c r="I5272" s="16" t="s">
        <v>40</v>
      </c>
      <c r="J5272" s="16" t="s">
        <v>4</v>
      </c>
      <c r="K5272" s="16" t="s">
        <v>15</v>
      </c>
      <c r="L5272" s="19">
        <f>IF(Tabelle1[[#This Row],[Heizleistung (55°C)]]=0,Tabelle1[[#This Row],[Heizleistung (35°C)]],(Tabelle1[[#This Row],[Heizleistung (35°C)]]+Tabelle1[[#This Row],[Heizleistung (55°C)]])/2)</f>
        <v>13</v>
      </c>
      <c r="M5272" s="20">
        <f>IF(Tabelle1[[#This Row],[Etas 55°C]]=0,0,(Tabelle1[[#This Row],[Etas 35°C]]*0.8+Tabelle1[[#This Row],[Etas 55°C]]*0.2))*2.5</f>
        <v>4.3750000000000009</v>
      </c>
      <c r="N5272" s="21">
        <f>IF(-(Tabelle1[[#This Row],[80%/20% SCOP]]-5.5)/5.5=1,"n.a.",-(Tabelle1[[#This Row],[80%/20% SCOP]]-5.5)/5.5)</f>
        <v>0.20454545454545439</v>
      </c>
    </row>
    <row r="5273" spans="1:14" ht="20.100000000000001" customHeight="1" x14ac:dyDescent="0.25">
      <c r="A5273" s="24">
        <v>16013278</v>
      </c>
      <c r="B5273" s="15" t="s">
        <v>5340</v>
      </c>
      <c r="C5273" s="15" t="s">
        <v>5373</v>
      </c>
      <c r="D5273" s="16" t="s">
        <v>2</v>
      </c>
      <c r="E5273" s="17">
        <v>8</v>
      </c>
      <c r="F5273" s="18">
        <v>1.91</v>
      </c>
      <c r="G5273" s="17">
        <v>8</v>
      </c>
      <c r="H5273" s="18">
        <v>1.39</v>
      </c>
      <c r="I5273" s="16" t="s">
        <v>3</v>
      </c>
      <c r="J5273" s="16" t="s">
        <v>4</v>
      </c>
      <c r="K5273" s="16" t="s">
        <v>4</v>
      </c>
      <c r="L5273" s="19">
        <f>IF(Tabelle1[[#This Row],[Heizleistung (55°C)]]=0,Tabelle1[[#This Row],[Heizleistung (35°C)]],(Tabelle1[[#This Row],[Heizleistung (35°C)]]+Tabelle1[[#This Row],[Heizleistung (55°C)]])/2)</f>
        <v>8</v>
      </c>
      <c r="M5273" s="20">
        <f>IF(Tabelle1[[#This Row],[Etas 55°C]]=0,0,(Tabelle1[[#This Row],[Etas 35°C]]*0.8+Tabelle1[[#This Row],[Etas 55°C]]*0.2))*2.5</f>
        <v>4.5150000000000006</v>
      </c>
      <c r="N5273" s="21">
        <f>IF(-(Tabelle1[[#This Row],[80%/20% SCOP]]-5.5)/5.5=1,"n.a.",-(Tabelle1[[#This Row],[80%/20% SCOP]]-5.5)/5.5)</f>
        <v>0.179090909090909</v>
      </c>
    </row>
    <row r="5274" spans="1:14" ht="20.100000000000001" customHeight="1" x14ac:dyDescent="0.25">
      <c r="A5274" s="24">
        <v>16016780</v>
      </c>
      <c r="B5274" s="15" t="s">
        <v>5340</v>
      </c>
      <c r="C5274" s="15" t="s">
        <v>5374</v>
      </c>
      <c r="D5274" s="16" t="s">
        <v>2</v>
      </c>
      <c r="E5274" s="17">
        <v>12</v>
      </c>
      <c r="F5274" s="18">
        <v>1.93</v>
      </c>
      <c r="G5274" s="17">
        <v>12</v>
      </c>
      <c r="H5274" s="18">
        <v>1.43</v>
      </c>
      <c r="I5274" s="16" t="s">
        <v>3</v>
      </c>
      <c r="J5274" s="16" t="s">
        <v>4</v>
      </c>
      <c r="K5274" s="16" t="s">
        <v>4</v>
      </c>
      <c r="L5274" s="19">
        <f>IF(Tabelle1[[#This Row],[Heizleistung (55°C)]]=0,Tabelle1[[#This Row],[Heizleistung (35°C)]],(Tabelle1[[#This Row],[Heizleistung (35°C)]]+Tabelle1[[#This Row],[Heizleistung (55°C)]])/2)</f>
        <v>12</v>
      </c>
      <c r="M5274" s="20">
        <f>IF(Tabelle1[[#This Row],[Etas 55°C]]=0,0,(Tabelle1[[#This Row],[Etas 35°C]]*0.8+Tabelle1[[#This Row],[Etas 55°C]]*0.2))*2.5</f>
        <v>4.5750000000000002</v>
      </c>
      <c r="N5274" s="21">
        <f>IF(-(Tabelle1[[#This Row],[80%/20% SCOP]]-5.5)/5.5=1,"n.a.",-(Tabelle1[[#This Row],[80%/20% SCOP]]-5.5)/5.5)</f>
        <v>0.16818181818181815</v>
      </c>
    </row>
    <row r="5275" spans="1:14" ht="20.100000000000001" customHeight="1" x14ac:dyDescent="0.25">
      <c r="A5275" s="24">
        <v>16011035</v>
      </c>
      <c r="B5275" s="15" t="s">
        <v>5340</v>
      </c>
      <c r="C5275" s="15" t="s">
        <v>5375</v>
      </c>
      <c r="D5275" s="16" t="s">
        <v>2</v>
      </c>
      <c r="E5275" s="17">
        <v>9.5</v>
      </c>
      <c r="F5275" s="18">
        <v>1.83</v>
      </c>
      <c r="G5275" s="17">
        <v>9.5</v>
      </c>
      <c r="H5275" s="18">
        <v>1.32</v>
      </c>
      <c r="I5275" s="16" t="s">
        <v>40</v>
      </c>
      <c r="J5275" s="16" t="s">
        <v>4</v>
      </c>
      <c r="K5275" s="16" t="s">
        <v>4</v>
      </c>
      <c r="L5275" s="19">
        <f>IF(Tabelle1[[#This Row],[Heizleistung (55°C)]]=0,Tabelle1[[#This Row],[Heizleistung (35°C)]],(Tabelle1[[#This Row],[Heizleistung (35°C)]]+Tabelle1[[#This Row],[Heizleistung (55°C)]])/2)</f>
        <v>9.5</v>
      </c>
      <c r="M5275" s="20">
        <f>IF(Tabelle1[[#This Row],[Etas 55°C]]=0,0,(Tabelle1[[#This Row],[Etas 35°C]]*0.8+Tabelle1[[#This Row],[Etas 55°C]]*0.2))*2.5</f>
        <v>4.32</v>
      </c>
      <c r="N5275" s="21">
        <f>IF(-(Tabelle1[[#This Row],[80%/20% SCOP]]-5.5)/5.5=1,"n.a.",-(Tabelle1[[#This Row],[80%/20% SCOP]]-5.5)/5.5)</f>
        <v>0.21454545454545448</v>
      </c>
    </row>
    <row r="5276" spans="1:14" ht="20.100000000000001" customHeight="1" x14ac:dyDescent="0.25">
      <c r="A5276" s="24">
        <v>16016783</v>
      </c>
      <c r="B5276" s="15" t="s">
        <v>5340</v>
      </c>
      <c r="C5276" s="15" t="s">
        <v>5376</v>
      </c>
      <c r="D5276" s="16" t="s">
        <v>2</v>
      </c>
      <c r="E5276" s="17">
        <v>15.5</v>
      </c>
      <c r="F5276" s="18">
        <v>1.85</v>
      </c>
      <c r="G5276" s="17">
        <v>15.5</v>
      </c>
      <c r="H5276" s="18">
        <v>1.39</v>
      </c>
      <c r="I5276" s="16" t="s">
        <v>3</v>
      </c>
      <c r="J5276" s="16" t="s">
        <v>4</v>
      </c>
      <c r="K5276" s="16" t="s">
        <v>4</v>
      </c>
      <c r="L5276" s="19">
        <f>IF(Tabelle1[[#This Row],[Heizleistung (55°C)]]=0,Tabelle1[[#This Row],[Heizleistung (35°C)]],(Tabelle1[[#This Row],[Heizleistung (35°C)]]+Tabelle1[[#This Row],[Heizleistung (55°C)]])/2)</f>
        <v>15.5</v>
      </c>
      <c r="M5276" s="20">
        <f>IF(Tabelle1[[#This Row],[Etas 55°C]]=0,0,(Tabelle1[[#This Row],[Etas 35°C]]*0.8+Tabelle1[[#This Row],[Etas 55°C]]*0.2))*2.5</f>
        <v>4.3950000000000005</v>
      </c>
      <c r="N5276" s="21">
        <f>IF(-(Tabelle1[[#This Row],[80%/20% SCOP]]-5.5)/5.5=1,"n.a.",-(Tabelle1[[#This Row],[80%/20% SCOP]]-5.5)/5.5)</f>
        <v>0.20090909090909082</v>
      </c>
    </row>
    <row r="5277" spans="1:14" ht="20.100000000000001" customHeight="1" x14ac:dyDescent="0.25">
      <c r="A5277" s="24">
        <v>16016738</v>
      </c>
      <c r="B5277" s="15" t="s">
        <v>5340</v>
      </c>
      <c r="C5277" s="15" t="s">
        <v>5377</v>
      </c>
      <c r="D5277" s="16" t="s">
        <v>2</v>
      </c>
      <c r="E5277" s="17">
        <v>13.6</v>
      </c>
      <c r="F5277" s="18">
        <v>1.9</v>
      </c>
      <c r="G5277" s="17">
        <v>13.6</v>
      </c>
      <c r="H5277" s="18">
        <v>1.47</v>
      </c>
      <c r="I5277" s="16" t="s">
        <v>40</v>
      </c>
      <c r="J5277" s="16" t="s">
        <v>4</v>
      </c>
      <c r="K5277" s="16" t="s">
        <v>4</v>
      </c>
      <c r="L5277" s="19">
        <f>IF(Tabelle1[[#This Row],[Heizleistung (55°C)]]=0,Tabelle1[[#This Row],[Heizleistung (35°C)]],(Tabelle1[[#This Row],[Heizleistung (35°C)]]+Tabelle1[[#This Row],[Heizleistung (55°C)]])/2)</f>
        <v>13.6</v>
      </c>
      <c r="M5277" s="20">
        <f>IF(Tabelle1[[#This Row],[Etas 55°C]]=0,0,(Tabelle1[[#This Row],[Etas 35°C]]*0.8+Tabelle1[[#This Row],[Etas 55°C]]*0.2))*2.5</f>
        <v>4.5350000000000001</v>
      </c>
      <c r="N5277" s="21">
        <f>IF(-(Tabelle1[[#This Row],[80%/20% SCOP]]-5.5)/5.5=1,"n.a.",-(Tabelle1[[#This Row],[80%/20% SCOP]]-5.5)/5.5)</f>
        <v>0.17545454545454542</v>
      </c>
    </row>
    <row r="5278" spans="1:14" ht="20.100000000000001" customHeight="1" x14ac:dyDescent="0.25">
      <c r="A5278" s="24">
        <v>16016802</v>
      </c>
      <c r="B5278" s="15" t="s">
        <v>5340</v>
      </c>
      <c r="C5278" s="15" t="s">
        <v>5378</v>
      </c>
      <c r="D5278" s="16" t="s">
        <v>2</v>
      </c>
      <c r="E5278" s="17">
        <v>8</v>
      </c>
      <c r="F5278" s="18">
        <v>1.91</v>
      </c>
      <c r="G5278" s="17">
        <v>8</v>
      </c>
      <c r="H5278" s="18">
        <v>1.39</v>
      </c>
      <c r="I5278" s="16" t="s">
        <v>3</v>
      </c>
      <c r="J5278" s="16" t="s">
        <v>4</v>
      </c>
      <c r="K5278" s="16" t="s">
        <v>4</v>
      </c>
      <c r="L5278" s="19">
        <f>IF(Tabelle1[[#This Row],[Heizleistung (55°C)]]=0,Tabelle1[[#This Row],[Heizleistung (35°C)]],(Tabelle1[[#This Row],[Heizleistung (35°C)]]+Tabelle1[[#This Row],[Heizleistung (55°C)]])/2)</f>
        <v>8</v>
      </c>
      <c r="M5278" s="20">
        <f>IF(Tabelle1[[#This Row],[Etas 55°C]]=0,0,(Tabelle1[[#This Row],[Etas 35°C]]*0.8+Tabelle1[[#This Row],[Etas 55°C]]*0.2))*2.5</f>
        <v>4.5150000000000006</v>
      </c>
      <c r="N5278" s="21">
        <f>IF(-(Tabelle1[[#This Row],[80%/20% SCOP]]-5.5)/5.5=1,"n.a.",-(Tabelle1[[#This Row],[80%/20% SCOP]]-5.5)/5.5)</f>
        <v>0.179090909090909</v>
      </c>
    </row>
    <row r="5279" spans="1:14" ht="20.100000000000001" customHeight="1" x14ac:dyDescent="0.25">
      <c r="A5279" s="24">
        <v>16016799</v>
      </c>
      <c r="B5279" s="15" t="s">
        <v>5340</v>
      </c>
      <c r="C5279" s="15" t="s">
        <v>5379</v>
      </c>
      <c r="D5279" s="16" t="s">
        <v>2</v>
      </c>
      <c r="E5279" s="17">
        <v>15.5</v>
      </c>
      <c r="F5279" s="18">
        <v>1.85</v>
      </c>
      <c r="G5279" s="17">
        <v>15.5</v>
      </c>
      <c r="H5279" s="18">
        <v>1.39</v>
      </c>
      <c r="I5279" s="16" t="s">
        <v>3</v>
      </c>
      <c r="J5279" s="16" t="s">
        <v>4</v>
      </c>
      <c r="K5279" s="16" t="s">
        <v>4</v>
      </c>
      <c r="L5279" s="19">
        <f>IF(Tabelle1[[#This Row],[Heizleistung (55°C)]]=0,Tabelle1[[#This Row],[Heizleistung (35°C)]],(Tabelle1[[#This Row],[Heizleistung (35°C)]]+Tabelle1[[#This Row],[Heizleistung (55°C)]])/2)</f>
        <v>15.5</v>
      </c>
      <c r="M5279" s="20">
        <f>IF(Tabelle1[[#This Row],[Etas 55°C]]=0,0,(Tabelle1[[#This Row],[Etas 35°C]]*0.8+Tabelle1[[#This Row],[Etas 55°C]]*0.2))*2.5</f>
        <v>4.3950000000000005</v>
      </c>
      <c r="N5279" s="21">
        <f>IF(-(Tabelle1[[#This Row],[80%/20% SCOP]]-5.5)/5.5=1,"n.a.",-(Tabelle1[[#This Row],[80%/20% SCOP]]-5.5)/5.5)</f>
        <v>0.20090909090909082</v>
      </c>
    </row>
    <row r="5280" spans="1:14" ht="20.100000000000001" customHeight="1" x14ac:dyDescent="0.25">
      <c r="A5280" s="24">
        <v>16016779</v>
      </c>
      <c r="B5280" s="15" t="s">
        <v>5340</v>
      </c>
      <c r="C5280" s="15" t="s">
        <v>5380</v>
      </c>
      <c r="D5280" s="16" t="s">
        <v>2</v>
      </c>
      <c r="E5280" s="17">
        <v>8</v>
      </c>
      <c r="F5280" s="18">
        <v>1.91</v>
      </c>
      <c r="G5280" s="17">
        <v>8</v>
      </c>
      <c r="H5280" s="18">
        <v>1.39</v>
      </c>
      <c r="I5280" s="16" t="s">
        <v>3</v>
      </c>
      <c r="J5280" s="16" t="s">
        <v>4</v>
      </c>
      <c r="K5280" s="16" t="s">
        <v>4</v>
      </c>
      <c r="L5280" s="19">
        <f>IF(Tabelle1[[#This Row],[Heizleistung (55°C)]]=0,Tabelle1[[#This Row],[Heizleistung (35°C)]],(Tabelle1[[#This Row],[Heizleistung (35°C)]]+Tabelle1[[#This Row],[Heizleistung (55°C)]])/2)</f>
        <v>8</v>
      </c>
      <c r="M5280" s="20">
        <f>IF(Tabelle1[[#This Row],[Etas 55°C]]=0,0,(Tabelle1[[#This Row],[Etas 35°C]]*0.8+Tabelle1[[#This Row],[Etas 55°C]]*0.2))*2.5</f>
        <v>4.5150000000000006</v>
      </c>
      <c r="N5280" s="21">
        <f>IF(-(Tabelle1[[#This Row],[80%/20% SCOP]]-5.5)/5.5=1,"n.a.",-(Tabelle1[[#This Row],[80%/20% SCOP]]-5.5)/5.5)</f>
        <v>0.179090909090909</v>
      </c>
    </row>
    <row r="5281" spans="1:14" ht="20.100000000000001" customHeight="1" x14ac:dyDescent="0.25">
      <c r="A5281" s="24">
        <v>16016737</v>
      </c>
      <c r="B5281" s="15" t="s">
        <v>5340</v>
      </c>
      <c r="C5281" s="15" t="s">
        <v>5381</v>
      </c>
      <c r="D5281" s="16" t="s">
        <v>2</v>
      </c>
      <c r="E5281" s="17">
        <v>13.6</v>
      </c>
      <c r="F5281" s="18">
        <v>1.9</v>
      </c>
      <c r="G5281" s="17">
        <v>13.6</v>
      </c>
      <c r="H5281" s="18">
        <v>1.47</v>
      </c>
      <c r="I5281" s="16" t="s">
        <v>40</v>
      </c>
      <c r="J5281" s="16" t="s">
        <v>4</v>
      </c>
      <c r="K5281" s="16" t="s">
        <v>4</v>
      </c>
      <c r="L5281" s="19">
        <f>IF(Tabelle1[[#This Row],[Heizleistung (55°C)]]=0,Tabelle1[[#This Row],[Heizleistung (35°C)]],(Tabelle1[[#This Row],[Heizleistung (35°C)]]+Tabelle1[[#This Row],[Heizleistung (55°C)]])/2)</f>
        <v>13.6</v>
      </c>
      <c r="M5281" s="20">
        <f>IF(Tabelle1[[#This Row],[Etas 55°C]]=0,0,(Tabelle1[[#This Row],[Etas 35°C]]*0.8+Tabelle1[[#This Row],[Etas 55°C]]*0.2))*2.5</f>
        <v>4.5350000000000001</v>
      </c>
      <c r="N5281" s="21">
        <f>IF(-(Tabelle1[[#This Row],[80%/20% SCOP]]-5.5)/5.5=1,"n.a.",-(Tabelle1[[#This Row],[80%/20% SCOP]]-5.5)/5.5)</f>
        <v>0.17545454545454542</v>
      </c>
    </row>
    <row r="5282" spans="1:14" ht="20.100000000000001" customHeight="1" x14ac:dyDescent="0.25">
      <c r="A5282" s="24">
        <v>16014398</v>
      </c>
      <c r="B5282" s="15" t="s">
        <v>5340</v>
      </c>
      <c r="C5282" s="15" t="s">
        <v>5382</v>
      </c>
      <c r="D5282" s="16" t="s">
        <v>2</v>
      </c>
      <c r="E5282" s="17">
        <v>5.5</v>
      </c>
      <c r="F5282" s="18">
        <v>2.0099999999999998</v>
      </c>
      <c r="G5282" s="17">
        <v>5.5</v>
      </c>
      <c r="H5282" s="18">
        <v>1.41</v>
      </c>
      <c r="I5282" s="16" t="s">
        <v>3</v>
      </c>
      <c r="J5282" s="16" t="s">
        <v>4</v>
      </c>
      <c r="K5282" s="16" t="s">
        <v>4</v>
      </c>
      <c r="L5282" s="19">
        <f>IF(Tabelle1[[#This Row],[Heizleistung (55°C)]]=0,Tabelle1[[#This Row],[Heizleistung (35°C)]],(Tabelle1[[#This Row],[Heizleistung (35°C)]]+Tabelle1[[#This Row],[Heizleistung (55°C)]])/2)</f>
        <v>5.5</v>
      </c>
      <c r="M5282" s="20">
        <f>IF(Tabelle1[[#This Row],[Etas 55°C]]=0,0,(Tabelle1[[#This Row],[Etas 35°C]]*0.8+Tabelle1[[#This Row],[Etas 55°C]]*0.2))*2.5</f>
        <v>4.7249999999999996</v>
      </c>
      <c r="N5282" s="21">
        <f>IF(-(Tabelle1[[#This Row],[80%/20% SCOP]]-5.5)/5.5=1,"n.a.",-(Tabelle1[[#This Row],[80%/20% SCOP]]-5.5)/5.5)</f>
        <v>0.14090909090909098</v>
      </c>
    </row>
    <row r="5283" spans="1:14" ht="20.100000000000001" customHeight="1" x14ac:dyDescent="0.25">
      <c r="A5283" s="24">
        <v>16016744</v>
      </c>
      <c r="B5283" s="15" t="s">
        <v>5340</v>
      </c>
      <c r="C5283" s="15" t="s">
        <v>5383</v>
      </c>
      <c r="D5283" s="16" t="s">
        <v>2</v>
      </c>
      <c r="E5283" s="17">
        <v>13.6</v>
      </c>
      <c r="F5283" s="18">
        <v>1.9</v>
      </c>
      <c r="G5283" s="17">
        <v>13.6</v>
      </c>
      <c r="H5283" s="18">
        <v>1.47</v>
      </c>
      <c r="I5283" s="16" t="s">
        <v>40</v>
      </c>
      <c r="J5283" s="16" t="s">
        <v>4</v>
      </c>
      <c r="K5283" s="16" t="s">
        <v>4</v>
      </c>
      <c r="L5283" s="19">
        <f>IF(Tabelle1[[#This Row],[Heizleistung (55°C)]]=0,Tabelle1[[#This Row],[Heizleistung (35°C)]],(Tabelle1[[#This Row],[Heizleistung (35°C)]]+Tabelle1[[#This Row],[Heizleistung (55°C)]])/2)</f>
        <v>13.6</v>
      </c>
      <c r="M5283" s="20">
        <f>IF(Tabelle1[[#This Row],[Etas 55°C]]=0,0,(Tabelle1[[#This Row],[Etas 35°C]]*0.8+Tabelle1[[#This Row],[Etas 55°C]]*0.2))*2.5</f>
        <v>4.5350000000000001</v>
      </c>
      <c r="N5283" s="21">
        <f>IF(-(Tabelle1[[#This Row],[80%/20% SCOP]]-5.5)/5.5=1,"n.a.",-(Tabelle1[[#This Row],[80%/20% SCOP]]-5.5)/5.5)</f>
        <v>0.17545454545454542</v>
      </c>
    </row>
    <row r="5284" spans="1:14" ht="20.100000000000001" customHeight="1" x14ac:dyDescent="0.25">
      <c r="A5284" s="24">
        <v>16011037</v>
      </c>
      <c r="B5284" s="15" t="s">
        <v>5340</v>
      </c>
      <c r="C5284" s="15" t="s">
        <v>5384</v>
      </c>
      <c r="D5284" s="16" t="s">
        <v>2</v>
      </c>
      <c r="E5284" s="17">
        <v>12.6</v>
      </c>
      <c r="F5284" s="18">
        <v>1.93</v>
      </c>
      <c r="G5284" s="17">
        <v>12.6</v>
      </c>
      <c r="H5284" s="18">
        <v>1.48</v>
      </c>
      <c r="I5284" s="16" t="s">
        <v>40</v>
      </c>
      <c r="J5284" s="16" t="s">
        <v>4</v>
      </c>
      <c r="K5284" s="16" t="s">
        <v>4</v>
      </c>
      <c r="L5284" s="19">
        <f>IF(Tabelle1[[#This Row],[Heizleistung (55°C)]]=0,Tabelle1[[#This Row],[Heizleistung (35°C)]],(Tabelle1[[#This Row],[Heizleistung (35°C)]]+Tabelle1[[#This Row],[Heizleistung (55°C)]])/2)</f>
        <v>12.6</v>
      </c>
      <c r="M5284" s="20">
        <f>IF(Tabelle1[[#This Row],[Etas 55°C]]=0,0,(Tabelle1[[#This Row],[Etas 35°C]]*0.8+Tabelle1[[#This Row],[Etas 55°C]]*0.2))*2.5</f>
        <v>4.6000000000000005</v>
      </c>
      <c r="N5284" s="21">
        <f>IF(-(Tabelle1[[#This Row],[80%/20% SCOP]]-5.5)/5.5=1,"n.a.",-(Tabelle1[[#This Row],[80%/20% SCOP]]-5.5)/5.5)</f>
        <v>0.16363636363636355</v>
      </c>
    </row>
    <row r="5285" spans="1:14" ht="20.100000000000001" customHeight="1" x14ac:dyDescent="0.25">
      <c r="A5285" s="24">
        <v>16017685</v>
      </c>
      <c r="B5285" s="15" t="s">
        <v>5340</v>
      </c>
      <c r="C5285" s="15" t="s">
        <v>5385</v>
      </c>
      <c r="D5285" s="16" t="s">
        <v>2</v>
      </c>
      <c r="E5285" s="17">
        <v>12.5</v>
      </c>
      <c r="F5285" s="18">
        <v>1.86</v>
      </c>
      <c r="G5285" s="17">
        <v>12.1</v>
      </c>
      <c r="H5285" s="18">
        <v>1.35</v>
      </c>
      <c r="I5285" s="16" t="s">
        <v>40</v>
      </c>
      <c r="J5285" s="16" t="s">
        <v>4</v>
      </c>
      <c r="K5285" s="16" t="s">
        <v>15</v>
      </c>
      <c r="L5285" s="19">
        <f>IF(Tabelle1[[#This Row],[Heizleistung (55°C)]]=0,Tabelle1[[#This Row],[Heizleistung (35°C)]],(Tabelle1[[#This Row],[Heizleistung (35°C)]]+Tabelle1[[#This Row],[Heizleistung (55°C)]])/2)</f>
        <v>12.3</v>
      </c>
      <c r="M5285" s="20">
        <f>IF(Tabelle1[[#This Row],[Etas 55°C]]=0,0,(Tabelle1[[#This Row],[Etas 35°C]]*0.8+Tabelle1[[#This Row],[Etas 55°C]]*0.2))*2.5</f>
        <v>4.3950000000000005</v>
      </c>
      <c r="N5285" s="21">
        <f>IF(-(Tabelle1[[#This Row],[80%/20% SCOP]]-5.5)/5.5=1,"n.a.",-(Tabelle1[[#This Row],[80%/20% SCOP]]-5.5)/5.5)</f>
        <v>0.20090909090909082</v>
      </c>
    </row>
    <row r="5286" spans="1:14" ht="20.100000000000001" customHeight="1" x14ac:dyDescent="0.25">
      <c r="A5286" s="24">
        <v>16011837</v>
      </c>
      <c r="B5286" s="15" t="s">
        <v>5340</v>
      </c>
      <c r="C5286" s="15" t="s">
        <v>5386</v>
      </c>
      <c r="D5286" s="16" t="s">
        <v>2</v>
      </c>
      <c r="E5286" s="17">
        <v>9.5</v>
      </c>
      <c r="F5286" s="18">
        <v>1.83</v>
      </c>
      <c r="G5286" s="17">
        <v>9.5</v>
      </c>
      <c r="H5286" s="18">
        <v>1.32</v>
      </c>
      <c r="I5286" s="16" t="s">
        <v>40</v>
      </c>
      <c r="J5286" s="16" t="s">
        <v>4</v>
      </c>
      <c r="K5286" s="16" t="s">
        <v>4</v>
      </c>
      <c r="L5286" s="19">
        <f>IF(Tabelle1[[#This Row],[Heizleistung (55°C)]]=0,Tabelle1[[#This Row],[Heizleistung (35°C)]],(Tabelle1[[#This Row],[Heizleistung (35°C)]]+Tabelle1[[#This Row],[Heizleistung (55°C)]])/2)</f>
        <v>9.5</v>
      </c>
      <c r="M5286" s="20">
        <f>IF(Tabelle1[[#This Row],[Etas 55°C]]=0,0,(Tabelle1[[#This Row],[Etas 35°C]]*0.8+Tabelle1[[#This Row],[Etas 55°C]]*0.2))*2.5</f>
        <v>4.32</v>
      </c>
      <c r="N5286" s="21">
        <f>IF(-(Tabelle1[[#This Row],[80%/20% SCOP]]-5.5)/5.5=1,"n.a.",-(Tabelle1[[#This Row],[80%/20% SCOP]]-5.5)/5.5)</f>
        <v>0.21454545454545448</v>
      </c>
    </row>
    <row r="5287" spans="1:14" ht="20.100000000000001" customHeight="1" x14ac:dyDescent="0.25">
      <c r="A5287" s="24">
        <v>16017683</v>
      </c>
      <c r="B5287" s="15" t="s">
        <v>5340</v>
      </c>
      <c r="C5287" s="15" t="s">
        <v>5387</v>
      </c>
      <c r="D5287" s="16" t="s">
        <v>2</v>
      </c>
      <c r="E5287" s="17">
        <v>12.5</v>
      </c>
      <c r="F5287" s="18">
        <v>1.86</v>
      </c>
      <c r="G5287" s="17">
        <v>12.1</v>
      </c>
      <c r="H5287" s="18">
        <v>1.35</v>
      </c>
      <c r="I5287" s="16" t="s">
        <v>40</v>
      </c>
      <c r="J5287" s="16" t="s">
        <v>4</v>
      </c>
      <c r="K5287" s="16" t="s">
        <v>15</v>
      </c>
      <c r="L5287" s="19">
        <f>IF(Tabelle1[[#This Row],[Heizleistung (55°C)]]=0,Tabelle1[[#This Row],[Heizleistung (35°C)]],(Tabelle1[[#This Row],[Heizleistung (35°C)]]+Tabelle1[[#This Row],[Heizleistung (55°C)]])/2)</f>
        <v>12.3</v>
      </c>
      <c r="M5287" s="20">
        <f>IF(Tabelle1[[#This Row],[Etas 55°C]]=0,0,(Tabelle1[[#This Row],[Etas 35°C]]*0.8+Tabelle1[[#This Row],[Etas 55°C]]*0.2))*2.5</f>
        <v>4.3950000000000005</v>
      </c>
      <c r="N5287" s="21">
        <f>IF(-(Tabelle1[[#This Row],[80%/20% SCOP]]-5.5)/5.5=1,"n.a.",-(Tabelle1[[#This Row],[80%/20% SCOP]]-5.5)/5.5)</f>
        <v>0.20090909090909082</v>
      </c>
    </row>
    <row r="5288" spans="1:14" ht="20.100000000000001" customHeight="1" x14ac:dyDescent="0.25">
      <c r="A5288" s="24">
        <v>16016728</v>
      </c>
      <c r="B5288" s="15" t="s">
        <v>5340</v>
      </c>
      <c r="C5288" s="15" t="s">
        <v>5388</v>
      </c>
      <c r="D5288" s="16" t="s">
        <v>2</v>
      </c>
      <c r="E5288" s="17">
        <v>9.5</v>
      </c>
      <c r="F5288" s="18">
        <v>1.83</v>
      </c>
      <c r="G5288" s="17">
        <v>9.5</v>
      </c>
      <c r="H5288" s="18">
        <v>1.32</v>
      </c>
      <c r="I5288" s="16" t="s">
        <v>40</v>
      </c>
      <c r="J5288" s="16" t="s">
        <v>4</v>
      </c>
      <c r="K5288" s="16" t="s">
        <v>4</v>
      </c>
      <c r="L5288" s="19">
        <f>IF(Tabelle1[[#This Row],[Heizleistung (55°C)]]=0,Tabelle1[[#This Row],[Heizleistung (35°C)]],(Tabelle1[[#This Row],[Heizleistung (35°C)]]+Tabelle1[[#This Row],[Heizleistung (55°C)]])/2)</f>
        <v>9.5</v>
      </c>
      <c r="M5288" s="20">
        <f>IF(Tabelle1[[#This Row],[Etas 55°C]]=0,0,(Tabelle1[[#This Row],[Etas 35°C]]*0.8+Tabelle1[[#This Row],[Etas 55°C]]*0.2))*2.5</f>
        <v>4.32</v>
      </c>
      <c r="N5288" s="21">
        <f>IF(-(Tabelle1[[#This Row],[80%/20% SCOP]]-5.5)/5.5=1,"n.a.",-(Tabelle1[[#This Row],[80%/20% SCOP]]-5.5)/5.5)</f>
        <v>0.21454545454545448</v>
      </c>
    </row>
    <row r="5289" spans="1:14" ht="20.100000000000001" customHeight="1" x14ac:dyDescent="0.25">
      <c r="A5289" s="24">
        <v>16011034</v>
      </c>
      <c r="B5289" s="15" t="s">
        <v>5340</v>
      </c>
      <c r="C5289" s="15" t="s">
        <v>5389</v>
      </c>
      <c r="D5289" s="16" t="s">
        <v>2</v>
      </c>
      <c r="E5289" s="17">
        <v>9.5</v>
      </c>
      <c r="F5289" s="18">
        <v>1.83</v>
      </c>
      <c r="G5289" s="17">
        <v>9.5</v>
      </c>
      <c r="H5289" s="18">
        <v>1.32</v>
      </c>
      <c r="I5289" s="16" t="s">
        <v>40</v>
      </c>
      <c r="J5289" s="16" t="s">
        <v>4</v>
      </c>
      <c r="K5289" s="16" t="s">
        <v>4</v>
      </c>
      <c r="L5289" s="19">
        <f>IF(Tabelle1[[#This Row],[Heizleistung (55°C)]]=0,Tabelle1[[#This Row],[Heizleistung (35°C)]],(Tabelle1[[#This Row],[Heizleistung (35°C)]]+Tabelle1[[#This Row],[Heizleistung (55°C)]])/2)</f>
        <v>9.5</v>
      </c>
      <c r="M5289" s="20">
        <f>IF(Tabelle1[[#This Row],[Etas 55°C]]=0,0,(Tabelle1[[#This Row],[Etas 35°C]]*0.8+Tabelle1[[#This Row],[Etas 55°C]]*0.2))*2.5</f>
        <v>4.32</v>
      </c>
      <c r="N5289" s="21">
        <f>IF(-(Tabelle1[[#This Row],[80%/20% SCOP]]-5.5)/5.5=1,"n.a.",-(Tabelle1[[#This Row],[80%/20% SCOP]]-5.5)/5.5)</f>
        <v>0.21454545454545448</v>
      </c>
    </row>
    <row r="5290" spans="1:14" ht="20.100000000000001" customHeight="1" x14ac:dyDescent="0.25">
      <c r="A5290" s="24">
        <v>16016806</v>
      </c>
      <c r="B5290" s="15" t="s">
        <v>5340</v>
      </c>
      <c r="C5290" s="15" t="s">
        <v>5390</v>
      </c>
      <c r="D5290" s="16" t="s">
        <v>2</v>
      </c>
      <c r="E5290" s="17">
        <v>15.5</v>
      </c>
      <c r="F5290" s="18">
        <v>1.85</v>
      </c>
      <c r="G5290" s="17">
        <v>15.5</v>
      </c>
      <c r="H5290" s="18">
        <v>1.39</v>
      </c>
      <c r="I5290" s="16" t="s">
        <v>3</v>
      </c>
      <c r="J5290" s="16" t="s">
        <v>4</v>
      </c>
      <c r="K5290" s="16" t="s">
        <v>4</v>
      </c>
      <c r="L5290" s="19">
        <f>IF(Tabelle1[[#This Row],[Heizleistung (55°C)]]=0,Tabelle1[[#This Row],[Heizleistung (35°C)]],(Tabelle1[[#This Row],[Heizleistung (35°C)]]+Tabelle1[[#This Row],[Heizleistung (55°C)]])/2)</f>
        <v>15.5</v>
      </c>
      <c r="M5290" s="20">
        <f>IF(Tabelle1[[#This Row],[Etas 55°C]]=0,0,(Tabelle1[[#This Row],[Etas 35°C]]*0.8+Tabelle1[[#This Row],[Etas 55°C]]*0.2))*2.5</f>
        <v>4.3950000000000005</v>
      </c>
      <c r="N5290" s="21">
        <f>IF(-(Tabelle1[[#This Row],[80%/20% SCOP]]-5.5)/5.5=1,"n.a.",-(Tabelle1[[#This Row],[80%/20% SCOP]]-5.5)/5.5)</f>
        <v>0.20090909090909082</v>
      </c>
    </row>
    <row r="5291" spans="1:14" ht="20.100000000000001" customHeight="1" x14ac:dyDescent="0.25">
      <c r="A5291" s="24">
        <v>16013273</v>
      </c>
      <c r="B5291" s="15" t="s">
        <v>5340</v>
      </c>
      <c r="C5291" s="15" t="s">
        <v>5391</v>
      </c>
      <c r="D5291" s="16" t="s">
        <v>2</v>
      </c>
      <c r="E5291" s="17">
        <v>8</v>
      </c>
      <c r="F5291" s="18">
        <v>1.91</v>
      </c>
      <c r="G5291" s="17">
        <v>8</v>
      </c>
      <c r="H5291" s="18">
        <v>1.39</v>
      </c>
      <c r="I5291" s="16" t="s">
        <v>3</v>
      </c>
      <c r="J5291" s="16" t="s">
        <v>4</v>
      </c>
      <c r="K5291" s="16" t="s">
        <v>4</v>
      </c>
      <c r="L5291" s="19">
        <f>IF(Tabelle1[[#This Row],[Heizleistung (55°C)]]=0,Tabelle1[[#This Row],[Heizleistung (35°C)]],(Tabelle1[[#This Row],[Heizleistung (35°C)]]+Tabelle1[[#This Row],[Heizleistung (55°C)]])/2)</f>
        <v>8</v>
      </c>
      <c r="M5291" s="20">
        <f>IF(Tabelle1[[#This Row],[Etas 55°C]]=0,0,(Tabelle1[[#This Row],[Etas 35°C]]*0.8+Tabelle1[[#This Row],[Etas 55°C]]*0.2))*2.5</f>
        <v>4.5150000000000006</v>
      </c>
      <c r="N5291" s="21">
        <f>IF(-(Tabelle1[[#This Row],[80%/20% SCOP]]-5.5)/5.5=1,"n.a.",-(Tabelle1[[#This Row],[80%/20% SCOP]]-5.5)/5.5)</f>
        <v>0.179090909090909</v>
      </c>
    </row>
    <row r="5292" spans="1:14" ht="20.100000000000001" customHeight="1" x14ac:dyDescent="0.25">
      <c r="A5292" s="24">
        <v>16016778</v>
      </c>
      <c r="B5292" s="15" t="s">
        <v>5340</v>
      </c>
      <c r="C5292" s="15" t="s">
        <v>5392</v>
      </c>
      <c r="D5292" s="16" t="s">
        <v>2</v>
      </c>
      <c r="E5292" s="17">
        <v>8</v>
      </c>
      <c r="F5292" s="18">
        <v>1.91</v>
      </c>
      <c r="G5292" s="17">
        <v>8</v>
      </c>
      <c r="H5292" s="18">
        <v>1.39</v>
      </c>
      <c r="I5292" s="16" t="s">
        <v>3</v>
      </c>
      <c r="J5292" s="16" t="s">
        <v>4</v>
      </c>
      <c r="K5292" s="16" t="s">
        <v>4</v>
      </c>
      <c r="L5292" s="19">
        <f>IF(Tabelle1[[#This Row],[Heizleistung (55°C)]]=0,Tabelle1[[#This Row],[Heizleistung (35°C)]],(Tabelle1[[#This Row],[Heizleistung (35°C)]]+Tabelle1[[#This Row],[Heizleistung (55°C)]])/2)</f>
        <v>8</v>
      </c>
      <c r="M5292" s="20">
        <f>IF(Tabelle1[[#This Row],[Etas 55°C]]=0,0,(Tabelle1[[#This Row],[Etas 35°C]]*0.8+Tabelle1[[#This Row],[Etas 55°C]]*0.2))*2.5</f>
        <v>4.5150000000000006</v>
      </c>
      <c r="N5292" s="21">
        <f>IF(-(Tabelle1[[#This Row],[80%/20% SCOP]]-5.5)/5.5=1,"n.a.",-(Tabelle1[[#This Row],[80%/20% SCOP]]-5.5)/5.5)</f>
        <v>0.179090909090909</v>
      </c>
    </row>
    <row r="5293" spans="1:14" ht="20.100000000000001" customHeight="1" x14ac:dyDescent="0.25">
      <c r="A5293" s="24">
        <v>16013860</v>
      </c>
      <c r="B5293" s="15" t="s">
        <v>5340</v>
      </c>
      <c r="C5293" s="15" t="s">
        <v>5393</v>
      </c>
      <c r="D5293" s="16" t="s">
        <v>2</v>
      </c>
      <c r="E5293" s="17">
        <v>9.5</v>
      </c>
      <c r="F5293" s="18">
        <v>1.83</v>
      </c>
      <c r="G5293" s="17">
        <v>9.5</v>
      </c>
      <c r="H5293" s="18">
        <v>1.32</v>
      </c>
      <c r="I5293" s="16" t="s">
        <v>40</v>
      </c>
      <c r="J5293" s="16" t="s">
        <v>4</v>
      </c>
      <c r="K5293" s="16" t="s">
        <v>4</v>
      </c>
      <c r="L5293" s="19">
        <f>IF(Tabelle1[[#This Row],[Heizleistung (55°C)]]=0,Tabelle1[[#This Row],[Heizleistung (35°C)]],(Tabelle1[[#This Row],[Heizleistung (35°C)]]+Tabelle1[[#This Row],[Heizleistung (55°C)]])/2)</f>
        <v>9.5</v>
      </c>
      <c r="M5293" s="20">
        <f>IF(Tabelle1[[#This Row],[Etas 55°C]]=0,0,(Tabelle1[[#This Row],[Etas 35°C]]*0.8+Tabelle1[[#This Row],[Etas 55°C]]*0.2))*2.5</f>
        <v>4.32</v>
      </c>
      <c r="N5293" s="21">
        <f>IF(-(Tabelle1[[#This Row],[80%/20% SCOP]]-5.5)/5.5=1,"n.a.",-(Tabelle1[[#This Row],[80%/20% SCOP]]-5.5)/5.5)</f>
        <v>0.21454545454545448</v>
      </c>
    </row>
    <row r="5294" spans="1:14" ht="20.100000000000001" customHeight="1" x14ac:dyDescent="0.25">
      <c r="A5294" s="24">
        <v>16016796</v>
      </c>
      <c r="B5294" s="15" t="s">
        <v>5340</v>
      </c>
      <c r="C5294" s="15" t="s">
        <v>5394</v>
      </c>
      <c r="D5294" s="16" t="s">
        <v>2</v>
      </c>
      <c r="E5294" s="17">
        <v>12</v>
      </c>
      <c r="F5294" s="18">
        <v>1.93</v>
      </c>
      <c r="G5294" s="17">
        <v>12</v>
      </c>
      <c r="H5294" s="18">
        <v>1.43</v>
      </c>
      <c r="I5294" s="16" t="s">
        <v>3</v>
      </c>
      <c r="J5294" s="16" t="s">
        <v>4</v>
      </c>
      <c r="K5294" s="16" t="s">
        <v>4</v>
      </c>
      <c r="L5294" s="19">
        <f>IF(Tabelle1[[#This Row],[Heizleistung (55°C)]]=0,Tabelle1[[#This Row],[Heizleistung (35°C)]],(Tabelle1[[#This Row],[Heizleistung (35°C)]]+Tabelle1[[#This Row],[Heizleistung (55°C)]])/2)</f>
        <v>12</v>
      </c>
      <c r="M5294" s="20">
        <f>IF(Tabelle1[[#This Row],[Etas 55°C]]=0,0,(Tabelle1[[#This Row],[Etas 35°C]]*0.8+Tabelle1[[#This Row],[Etas 55°C]]*0.2))*2.5</f>
        <v>4.5750000000000002</v>
      </c>
      <c r="N5294" s="21">
        <f>IF(-(Tabelle1[[#This Row],[80%/20% SCOP]]-5.5)/5.5=1,"n.a.",-(Tabelle1[[#This Row],[80%/20% SCOP]]-5.5)/5.5)</f>
        <v>0.16818181818181815</v>
      </c>
    </row>
    <row r="5295" spans="1:14" ht="20.100000000000001" customHeight="1" x14ac:dyDescent="0.25">
      <c r="A5295" s="24">
        <v>16011839</v>
      </c>
      <c r="B5295" s="15" t="s">
        <v>5340</v>
      </c>
      <c r="C5295" s="15" t="s">
        <v>5395</v>
      </c>
      <c r="D5295" s="16" t="s">
        <v>2</v>
      </c>
      <c r="E5295" s="17">
        <v>13.6</v>
      </c>
      <c r="F5295" s="18">
        <v>1.9</v>
      </c>
      <c r="G5295" s="17">
        <v>13.6</v>
      </c>
      <c r="H5295" s="18">
        <v>1.47</v>
      </c>
      <c r="I5295" s="16" t="s">
        <v>40</v>
      </c>
      <c r="J5295" s="16" t="s">
        <v>4</v>
      </c>
      <c r="K5295" s="16" t="s">
        <v>4</v>
      </c>
      <c r="L5295" s="19">
        <f>IF(Tabelle1[[#This Row],[Heizleistung (55°C)]]=0,Tabelle1[[#This Row],[Heizleistung (35°C)]],(Tabelle1[[#This Row],[Heizleistung (35°C)]]+Tabelle1[[#This Row],[Heizleistung (55°C)]])/2)</f>
        <v>13.6</v>
      </c>
      <c r="M5295" s="20">
        <f>IF(Tabelle1[[#This Row],[Etas 55°C]]=0,0,(Tabelle1[[#This Row],[Etas 35°C]]*0.8+Tabelle1[[#This Row],[Etas 55°C]]*0.2))*2.5</f>
        <v>4.5350000000000001</v>
      </c>
      <c r="N5295" s="21">
        <f>IF(-(Tabelle1[[#This Row],[80%/20% SCOP]]-5.5)/5.5=1,"n.a.",-(Tabelle1[[#This Row],[80%/20% SCOP]]-5.5)/5.5)</f>
        <v>0.17545454545454542</v>
      </c>
    </row>
    <row r="5296" spans="1:14" ht="20.100000000000001" customHeight="1" x14ac:dyDescent="0.25">
      <c r="A5296" s="24">
        <v>16016791</v>
      </c>
      <c r="B5296" s="15" t="s">
        <v>5340</v>
      </c>
      <c r="C5296" s="15" t="s">
        <v>5396</v>
      </c>
      <c r="D5296" s="16" t="s">
        <v>2</v>
      </c>
      <c r="E5296" s="17">
        <v>15.5</v>
      </c>
      <c r="F5296" s="18">
        <v>1.85</v>
      </c>
      <c r="G5296" s="17">
        <v>15.5</v>
      </c>
      <c r="H5296" s="18">
        <v>1.39</v>
      </c>
      <c r="I5296" s="16" t="s">
        <v>3</v>
      </c>
      <c r="J5296" s="16" t="s">
        <v>4</v>
      </c>
      <c r="K5296" s="16" t="s">
        <v>4</v>
      </c>
      <c r="L5296" s="19">
        <f>IF(Tabelle1[[#This Row],[Heizleistung (55°C)]]=0,Tabelle1[[#This Row],[Heizleistung (35°C)]],(Tabelle1[[#This Row],[Heizleistung (35°C)]]+Tabelle1[[#This Row],[Heizleistung (55°C)]])/2)</f>
        <v>15.5</v>
      </c>
      <c r="M5296" s="20">
        <f>IF(Tabelle1[[#This Row],[Etas 55°C]]=0,0,(Tabelle1[[#This Row],[Etas 35°C]]*0.8+Tabelle1[[#This Row],[Etas 55°C]]*0.2))*2.5</f>
        <v>4.3950000000000005</v>
      </c>
      <c r="N5296" s="21">
        <f>IF(-(Tabelle1[[#This Row],[80%/20% SCOP]]-5.5)/5.5=1,"n.a.",-(Tabelle1[[#This Row],[80%/20% SCOP]]-5.5)/5.5)</f>
        <v>0.20090909090909082</v>
      </c>
    </row>
    <row r="5297" spans="1:14" ht="20.100000000000001" customHeight="1" x14ac:dyDescent="0.25">
      <c r="A5297" s="24">
        <v>16016751</v>
      </c>
      <c r="B5297" s="15" t="s">
        <v>5340</v>
      </c>
      <c r="C5297" s="15" t="s">
        <v>5397</v>
      </c>
      <c r="D5297" s="16" t="s">
        <v>2</v>
      </c>
      <c r="E5297" s="17">
        <v>13.6</v>
      </c>
      <c r="F5297" s="18">
        <v>1.9</v>
      </c>
      <c r="G5297" s="17">
        <v>13.6</v>
      </c>
      <c r="H5297" s="18">
        <v>1.47</v>
      </c>
      <c r="I5297" s="16" t="s">
        <v>40</v>
      </c>
      <c r="J5297" s="16" t="s">
        <v>4</v>
      </c>
      <c r="K5297" s="16" t="s">
        <v>4</v>
      </c>
      <c r="L5297" s="19">
        <f>IF(Tabelle1[[#This Row],[Heizleistung (55°C)]]=0,Tabelle1[[#This Row],[Heizleistung (35°C)]],(Tabelle1[[#This Row],[Heizleistung (35°C)]]+Tabelle1[[#This Row],[Heizleistung (55°C)]])/2)</f>
        <v>13.6</v>
      </c>
      <c r="M5297" s="20">
        <f>IF(Tabelle1[[#This Row],[Etas 55°C]]=0,0,(Tabelle1[[#This Row],[Etas 35°C]]*0.8+Tabelle1[[#This Row],[Etas 55°C]]*0.2))*2.5</f>
        <v>4.5350000000000001</v>
      </c>
      <c r="N5297" s="21">
        <f>IF(-(Tabelle1[[#This Row],[80%/20% SCOP]]-5.5)/5.5=1,"n.a.",-(Tabelle1[[#This Row],[80%/20% SCOP]]-5.5)/5.5)</f>
        <v>0.17545454545454542</v>
      </c>
    </row>
    <row r="5298" spans="1:14" ht="20.100000000000001" customHeight="1" x14ac:dyDescent="0.25">
      <c r="A5298" s="24">
        <v>16016730</v>
      </c>
      <c r="B5298" s="15" t="s">
        <v>5340</v>
      </c>
      <c r="C5298" s="15" t="s">
        <v>5398</v>
      </c>
      <c r="D5298" s="16" t="s">
        <v>2</v>
      </c>
      <c r="E5298" s="17">
        <v>12.6</v>
      </c>
      <c r="F5298" s="18">
        <v>1.93</v>
      </c>
      <c r="G5298" s="17">
        <v>12.6</v>
      </c>
      <c r="H5298" s="18">
        <v>1.48</v>
      </c>
      <c r="I5298" s="16" t="s">
        <v>40</v>
      </c>
      <c r="J5298" s="16" t="s">
        <v>4</v>
      </c>
      <c r="K5298" s="16" t="s">
        <v>4</v>
      </c>
      <c r="L5298" s="19">
        <f>IF(Tabelle1[[#This Row],[Heizleistung (55°C)]]=0,Tabelle1[[#This Row],[Heizleistung (35°C)]],(Tabelle1[[#This Row],[Heizleistung (35°C)]]+Tabelle1[[#This Row],[Heizleistung (55°C)]])/2)</f>
        <v>12.6</v>
      </c>
      <c r="M5298" s="20">
        <f>IF(Tabelle1[[#This Row],[Etas 55°C]]=0,0,(Tabelle1[[#This Row],[Etas 35°C]]*0.8+Tabelle1[[#This Row],[Etas 55°C]]*0.2))*2.5</f>
        <v>4.6000000000000005</v>
      </c>
      <c r="N5298" s="21">
        <f>IF(-(Tabelle1[[#This Row],[80%/20% SCOP]]-5.5)/5.5=1,"n.a.",-(Tabelle1[[#This Row],[80%/20% SCOP]]-5.5)/5.5)</f>
        <v>0.16363636363636355</v>
      </c>
    </row>
    <row r="5299" spans="1:14" ht="20.100000000000001" customHeight="1" x14ac:dyDescent="0.25">
      <c r="A5299" s="24">
        <v>16016804</v>
      </c>
      <c r="B5299" s="15" t="s">
        <v>5340</v>
      </c>
      <c r="C5299" s="15" t="s">
        <v>5399</v>
      </c>
      <c r="D5299" s="16" t="s">
        <v>2</v>
      </c>
      <c r="E5299" s="17">
        <v>12</v>
      </c>
      <c r="F5299" s="18">
        <v>1.93</v>
      </c>
      <c r="G5299" s="17">
        <v>12</v>
      </c>
      <c r="H5299" s="18">
        <v>1.43</v>
      </c>
      <c r="I5299" s="16" t="s">
        <v>3</v>
      </c>
      <c r="J5299" s="16" t="s">
        <v>4</v>
      </c>
      <c r="K5299" s="16" t="s">
        <v>4</v>
      </c>
      <c r="L5299" s="19">
        <f>IF(Tabelle1[[#This Row],[Heizleistung (55°C)]]=0,Tabelle1[[#This Row],[Heizleistung (35°C)]],(Tabelle1[[#This Row],[Heizleistung (35°C)]]+Tabelle1[[#This Row],[Heizleistung (55°C)]])/2)</f>
        <v>12</v>
      </c>
      <c r="M5299" s="20">
        <f>IF(Tabelle1[[#This Row],[Etas 55°C]]=0,0,(Tabelle1[[#This Row],[Etas 35°C]]*0.8+Tabelle1[[#This Row],[Etas 55°C]]*0.2))*2.5</f>
        <v>4.5750000000000002</v>
      </c>
      <c r="N5299" s="21">
        <f>IF(-(Tabelle1[[#This Row],[80%/20% SCOP]]-5.5)/5.5=1,"n.a.",-(Tabelle1[[#This Row],[80%/20% SCOP]]-5.5)/5.5)</f>
        <v>0.16818181818181815</v>
      </c>
    </row>
    <row r="5300" spans="1:14" ht="20.100000000000001" customHeight="1" x14ac:dyDescent="0.25">
      <c r="A5300" s="24">
        <v>16016746</v>
      </c>
      <c r="B5300" s="15" t="s">
        <v>5340</v>
      </c>
      <c r="C5300" s="15" t="s">
        <v>5400</v>
      </c>
      <c r="D5300" s="16" t="s">
        <v>2</v>
      </c>
      <c r="E5300" s="17">
        <v>9.5</v>
      </c>
      <c r="F5300" s="18">
        <v>1.83</v>
      </c>
      <c r="G5300" s="17">
        <v>9.5</v>
      </c>
      <c r="H5300" s="18">
        <v>1.32</v>
      </c>
      <c r="I5300" s="16" t="s">
        <v>40</v>
      </c>
      <c r="J5300" s="16" t="s">
        <v>4</v>
      </c>
      <c r="K5300" s="16" t="s">
        <v>4</v>
      </c>
      <c r="L5300" s="19">
        <f>IF(Tabelle1[[#This Row],[Heizleistung (55°C)]]=0,Tabelle1[[#This Row],[Heizleistung (35°C)]],(Tabelle1[[#This Row],[Heizleistung (35°C)]]+Tabelle1[[#This Row],[Heizleistung (55°C)]])/2)</f>
        <v>9.5</v>
      </c>
      <c r="M5300" s="20">
        <f>IF(Tabelle1[[#This Row],[Etas 55°C]]=0,0,(Tabelle1[[#This Row],[Etas 35°C]]*0.8+Tabelle1[[#This Row],[Etas 55°C]]*0.2))*2.5</f>
        <v>4.32</v>
      </c>
      <c r="N5300" s="21">
        <f>IF(-(Tabelle1[[#This Row],[80%/20% SCOP]]-5.5)/5.5=1,"n.a.",-(Tabelle1[[#This Row],[80%/20% SCOP]]-5.5)/5.5)</f>
        <v>0.21454545454545448</v>
      </c>
    </row>
    <row r="5301" spans="1:14" ht="19.5" customHeight="1" x14ac:dyDescent="0.25">
      <c r="A5301" s="24">
        <v>16016788</v>
      </c>
      <c r="B5301" s="15" t="s">
        <v>5340</v>
      </c>
      <c r="C5301" s="15" t="s">
        <v>5401</v>
      </c>
      <c r="D5301" s="16" t="s">
        <v>2</v>
      </c>
      <c r="E5301" s="17">
        <v>12</v>
      </c>
      <c r="F5301" s="18">
        <v>1.93</v>
      </c>
      <c r="G5301" s="17">
        <v>12</v>
      </c>
      <c r="H5301" s="18">
        <v>1.43</v>
      </c>
      <c r="I5301" s="16" t="s">
        <v>3</v>
      </c>
      <c r="J5301" s="16" t="s">
        <v>4</v>
      </c>
      <c r="K5301" s="16" t="s">
        <v>4</v>
      </c>
      <c r="L5301" s="19">
        <f>IF(Tabelle1[[#This Row],[Heizleistung (55°C)]]=0,Tabelle1[[#This Row],[Heizleistung (35°C)]],(Tabelle1[[#This Row],[Heizleistung (35°C)]]+Tabelle1[[#This Row],[Heizleistung (55°C)]])/2)</f>
        <v>12</v>
      </c>
      <c r="M5301" s="20">
        <f>IF(Tabelle1[[#This Row],[Etas 55°C]]=0,0,(Tabelle1[[#This Row],[Etas 35°C]]*0.8+Tabelle1[[#This Row],[Etas 55°C]]*0.2))*2.5</f>
        <v>4.5750000000000002</v>
      </c>
      <c r="N5301" s="21">
        <f>IF(-(Tabelle1[[#This Row],[80%/20% SCOP]]-5.5)/5.5=1,"n.a.",-(Tabelle1[[#This Row],[80%/20% SCOP]]-5.5)/5.5)</f>
        <v>0.16818181818181815</v>
      </c>
    </row>
    <row r="5302" spans="1:14" ht="20.100000000000001" customHeight="1" x14ac:dyDescent="0.25">
      <c r="A5302" s="24">
        <v>16016801</v>
      </c>
      <c r="B5302" s="15" t="s">
        <v>5340</v>
      </c>
      <c r="C5302" s="15" t="s">
        <v>5402</v>
      </c>
      <c r="D5302" s="16" t="s">
        <v>2</v>
      </c>
      <c r="E5302" s="17">
        <v>5</v>
      </c>
      <c r="F5302" s="18">
        <v>2.0099999999999998</v>
      </c>
      <c r="G5302" s="17">
        <v>5</v>
      </c>
      <c r="H5302" s="18">
        <v>1.41</v>
      </c>
      <c r="I5302" s="16" t="s">
        <v>3</v>
      </c>
      <c r="J5302" s="16" t="s">
        <v>4</v>
      </c>
      <c r="K5302" s="16" t="s">
        <v>4</v>
      </c>
      <c r="L5302" s="19">
        <f>IF(Tabelle1[[#This Row],[Heizleistung (55°C)]]=0,Tabelle1[[#This Row],[Heizleistung (35°C)]],(Tabelle1[[#This Row],[Heizleistung (35°C)]]+Tabelle1[[#This Row],[Heizleistung (55°C)]])/2)</f>
        <v>5</v>
      </c>
      <c r="M5302" s="20">
        <f>IF(Tabelle1[[#This Row],[Etas 55°C]]=0,0,(Tabelle1[[#This Row],[Etas 35°C]]*0.8+Tabelle1[[#This Row],[Etas 55°C]]*0.2))*2.5</f>
        <v>4.7249999999999996</v>
      </c>
      <c r="N5302" s="21">
        <f>IF(-(Tabelle1[[#This Row],[80%/20% SCOP]]-5.5)/5.5=1,"n.a.",-(Tabelle1[[#This Row],[80%/20% SCOP]]-5.5)/5.5)</f>
        <v>0.14090909090909098</v>
      </c>
    </row>
    <row r="5303" spans="1:14" ht="20.100000000000001" customHeight="1" x14ac:dyDescent="0.25">
      <c r="A5303" s="24">
        <v>16011249</v>
      </c>
      <c r="B5303" s="15" t="s">
        <v>5340</v>
      </c>
      <c r="C5303" s="15" t="s">
        <v>5403</v>
      </c>
      <c r="D5303" s="16" t="s">
        <v>2</v>
      </c>
      <c r="E5303" s="17">
        <v>12.6</v>
      </c>
      <c r="F5303" s="18">
        <v>1.93</v>
      </c>
      <c r="G5303" s="17">
        <v>12.6</v>
      </c>
      <c r="H5303" s="18">
        <v>1.48</v>
      </c>
      <c r="I5303" s="16" t="s">
        <v>40</v>
      </c>
      <c r="J5303" s="16" t="s">
        <v>4</v>
      </c>
      <c r="K5303" s="16" t="s">
        <v>4</v>
      </c>
      <c r="L5303" s="19">
        <f>IF(Tabelle1[[#This Row],[Heizleistung (55°C)]]=0,Tabelle1[[#This Row],[Heizleistung (35°C)]],(Tabelle1[[#This Row],[Heizleistung (35°C)]]+Tabelle1[[#This Row],[Heizleistung (55°C)]])/2)</f>
        <v>12.6</v>
      </c>
      <c r="M5303" s="20">
        <f>IF(Tabelle1[[#This Row],[Etas 55°C]]=0,0,(Tabelle1[[#This Row],[Etas 35°C]]*0.8+Tabelle1[[#This Row],[Etas 55°C]]*0.2))*2.5</f>
        <v>4.6000000000000005</v>
      </c>
      <c r="N5303" s="21">
        <f>IF(-(Tabelle1[[#This Row],[80%/20% SCOP]]-5.5)/5.5=1,"n.a.",-(Tabelle1[[#This Row],[80%/20% SCOP]]-5.5)/5.5)</f>
        <v>0.16363636363636355</v>
      </c>
    </row>
    <row r="5304" spans="1:14" ht="20.100000000000001" customHeight="1" x14ac:dyDescent="0.25">
      <c r="A5304" s="24">
        <v>16011827</v>
      </c>
      <c r="B5304" s="15" t="s">
        <v>5340</v>
      </c>
      <c r="C5304" s="15" t="s">
        <v>5404</v>
      </c>
      <c r="D5304" s="16" t="s">
        <v>2</v>
      </c>
      <c r="E5304" s="17">
        <v>9.5</v>
      </c>
      <c r="F5304" s="18">
        <v>1.83</v>
      </c>
      <c r="G5304" s="17">
        <v>9.5</v>
      </c>
      <c r="H5304" s="18">
        <v>1.32</v>
      </c>
      <c r="I5304" s="16" t="s">
        <v>40</v>
      </c>
      <c r="J5304" s="16" t="s">
        <v>4</v>
      </c>
      <c r="K5304" s="16" t="s">
        <v>4</v>
      </c>
      <c r="L5304" s="19">
        <f>IF(Tabelle1[[#This Row],[Heizleistung (55°C)]]=0,Tabelle1[[#This Row],[Heizleistung (35°C)]],(Tabelle1[[#This Row],[Heizleistung (35°C)]]+Tabelle1[[#This Row],[Heizleistung (55°C)]])/2)</f>
        <v>9.5</v>
      </c>
      <c r="M5304" s="20">
        <f>IF(Tabelle1[[#This Row],[Etas 55°C]]=0,0,(Tabelle1[[#This Row],[Etas 35°C]]*0.8+Tabelle1[[#This Row],[Etas 55°C]]*0.2))*2.5</f>
        <v>4.32</v>
      </c>
      <c r="N5304" s="21">
        <f>IF(-(Tabelle1[[#This Row],[80%/20% SCOP]]-5.5)/5.5=1,"n.a.",-(Tabelle1[[#This Row],[80%/20% SCOP]]-5.5)/5.5)</f>
        <v>0.21454545454545448</v>
      </c>
    </row>
    <row r="5305" spans="1:14" ht="20.100000000000001" customHeight="1" x14ac:dyDescent="0.25">
      <c r="A5305" s="24">
        <v>16016732</v>
      </c>
      <c r="B5305" s="15" t="s">
        <v>5340</v>
      </c>
      <c r="C5305" s="15" t="s">
        <v>5405</v>
      </c>
      <c r="D5305" s="16" t="s">
        <v>2</v>
      </c>
      <c r="E5305" s="17">
        <v>13.6</v>
      </c>
      <c r="F5305" s="18">
        <v>1.9</v>
      </c>
      <c r="G5305" s="17">
        <v>13.6</v>
      </c>
      <c r="H5305" s="18">
        <v>1.47</v>
      </c>
      <c r="I5305" s="16" t="s">
        <v>40</v>
      </c>
      <c r="J5305" s="16" t="s">
        <v>4</v>
      </c>
      <c r="K5305" s="16" t="s">
        <v>4</v>
      </c>
      <c r="L5305" s="19">
        <f>IF(Tabelle1[[#This Row],[Heizleistung (55°C)]]=0,Tabelle1[[#This Row],[Heizleistung (35°C)]],(Tabelle1[[#This Row],[Heizleistung (35°C)]]+Tabelle1[[#This Row],[Heizleistung (55°C)]])/2)</f>
        <v>13.6</v>
      </c>
      <c r="M5305" s="20">
        <f>IF(Tabelle1[[#This Row],[Etas 55°C]]=0,0,(Tabelle1[[#This Row],[Etas 35°C]]*0.8+Tabelle1[[#This Row],[Etas 55°C]]*0.2))*2.5</f>
        <v>4.5350000000000001</v>
      </c>
      <c r="N5305" s="21">
        <f>IF(-(Tabelle1[[#This Row],[80%/20% SCOP]]-5.5)/5.5=1,"n.a.",-(Tabelle1[[#This Row],[80%/20% SCOP]]-5.5)/5.5)</f>
        <v>0.17545454545454542</v>
      </c>
    </row>
    <row r="5306" spans="1:14" ht="20.100000000000001" customHeight="1" x14ac:dyDescent="0.25">
      <c r="A5306" s="24">
        <v>16016798</v>
      </c>
      <c r="B5306" s="15" t="s">
        <v>5340</v>
      </c>
      <c r="C5306" s="15" t="s">
        <v>5406</v>
      </c>
      <c r="D5306" s="16" t="s">
        <v>2</v>
      </c>
      <c r="E5306" s="17">
        <v>15.5</v>
      </c>
      <c r="F5306" s="18">
        <v>1.85</v>
      </c>
      <c r="G5306" s="17">
        <v>15.5</v>
      </c>
      <c r="H5306" s="18">
        <v>1.39</v>
      </c>
      <c r="I5306" s="16" t="s">
        <v>3</v>
      </c>
      <c r="J5306" s="16" t="s">
        <v>4</v>
      </c>
      <c r="K5306" s="16" t="s">
        <v>4</v>
      </c>
      <c r="L5306" s="19">
        <f>IF(Tabelle1[[#This Row],[Heizleistung (55°C)]]=0,Tabelle1[[#This Row],[Heizleistung (35°C)]],(Tabelle1[[#This Row],[Heizleistung (35°C)]]+Tabelle1[[#This Row],[Heizleistung (55°C)]])/2)</f>
        <v>15.5</v>
      </c>
      <c r="M5306" s="20">
        <f>IF(Tabelle1[[#This Row],[Etas 55°C]]=0,0,(Tabelle1[[#This Row],[Etas 35°C]]*0.8+Tabelle1[[#This Row],[Etas 55°C]]*0.2))*2.5</f>
        <v>4.3950000000000005</v>
      </c>
      <c r="N5306" s="21">
        <f>IF(-(Tabelle1[[#This Row],[80%/20% SCOP]]-5.5)/5.5=1,"n.a.",-(Tabelle1[[#This Row],[80%/20% SCOP]]-5.5)/5.5)</f>
        <v>0.20090909090909082</v>
      </c>
    </row>
    <row r="5307" spans="1:14" ht="20.100000000000001" customHeight="1" x14ac:dyDescent="0.25">
      <c r="A5307" s="24">
        <v>16017689</v>
      </c>
      <c r="B5307" s="15" t="s">
        <v>5340</v>
      </c>
      <c r="C5307" s="15" t="s">
        <v>5407</v>
      </c>
      <c r="D5307" s="16" t="s">
        <v>2</v>
      </c>
      <c r="E5307" s="17">
        <v>13.5</v>
      </c>
      <c r="F5307" s="18">
        <v>1.85</v>
      </c>
      <c r="G5307" s="17">
        <v>12.5</v>
      </c>
      <c r="H5307" s="18">
        <v>1.35</v>
      </c>
      <c r="I5307" s="16" t="s">
        <v>40</v>
      </c>
      <c r="J5307" s="16" t="s">
        <v>4</v>
      </c>
      <c r="K5307" s="16" t="s">
        <v>15</v>
      </c>
      <c r="L5307" s="19">
        <f>IF(Tabelle1[[#This Row],[Heizleistung (55°C)]]=0,Tabelle1[[#This Row],[Heizleistung (35°C)]],(Tabelle1[[#This Row],[Heizleistung (35°C)]]+Tabelle1[[#This Row],[Heizleistung (55°C)]])/2)</f>
        <v>13</v>
      </c>
      <c r="M5307" s="20">
        <f>IF(Tabelle1[[#This Row],[Etas 55°C]]=0,0,(Tabelle1[[#This Row],[Etas 35°C]]*0.8+Tabelle1[[#This Row],[Etas 55°C]]*0.2))*2.5</f>
        <v>4.3750000000000009</v>
      </c>
      <c r="N5307" s="21">
        <f>IF(-(Tabelle1[[#This Row],[80%/20% SCOP]]-5.5)/5.5=1,"n.a.",-(Tabelle1[[#This Row],[80%/20% SCOP]]-5.5)/5.5)</f>
        <v>0.20454545454545439</v>
      </c>
    </row>
    <row r="5308" spans="1:14" ht="20.100000000000001" customHeight="1" x14ac:dyDescent="0.25">
      <c r="A5308" s="24">
        <v>16016731</v>
      </c>
      <c r="B5308" s="15" t="s">
        <v>5340</v>
      </c>
      <c r="C5308" s="15" t="s">
        <v>5408</v>
      </c>
      <c r="D5308" s="16" t="s">
        <v>2</v>
      </c>
      <c r="E5308" s="17">
        <v>13.6</v>
      </c>
      <c r="F5308" s="18">
        <v>1.9</v>
      </c>
      <c r="G5308" s="17">
        <v>13.6</v>
      </c>
      <c r="H5308" s="18">
        <v>1.47</v>
      </c>
      <c r="I5308" s="16" t="s">
        <v>40</v>
      </c>
      <c r="J5308" s="16" t="s">
        <v>4</v>
      </c>
      <c r="K5308" s="16" t="s">
        <v>4</v>
      </c>
      <c r="L5308" s="19">
        <f>IF(Tabelle1[[#This Row],[Heizleistung (55°C)]]=0,Tabelle1[[#This Row],[Heizleistung (35°C)]],(Tabelle1[[#This Row],[Heizleistung (35°C)]]+Tabelle1[[#This Row],[Heizleistung (55°C)]])/2)</f>
        <v>13.6</v>
      </c>
      <c r="M5308" s="20">
        <f>IF(Tabelle1[[#This Row],[Etas 55°C]]=0,0,(Tabelle1[[#This Row],[Etas 35°C]]*0.8+Tabelle1[[#This Row],[Etas 55°C]]*0.2))*2.5</f>
        <v>4.5350000000000001</v>
      </c>
      <c r="N5308" s="21">
        <f>IF(-(Tabelle1[[#This Row],[80%/20% SCOP]]-5.5)/5.5=1,"n.a.",-(Tabelle1[[#This Row],[80%/20% SCOP]]-5.5)/5.5)</f>
        <v>0.17545454545454542</v>
      </c>
    </row>
    <row r="5309" spans="1:14" ht="20.100000000000001" customHeight="1" x14ac:dyDescent="0.25">
      <c r="A5309" s="24">
        <v>16016734</v>
      </c>
      <c r="B5309" s="15" t="s">
        <v>5340</v>
      </c>
      <c r="C5309" s="15" t="s">
        <v>5409</v>
      </c>
      <c r="D5309" s="16" t="s">
        <v>2</v>
      </c>
      <c r="E5309" s="17">
        <v>9.5</v>
      </c>
      <c r="F5309" s="18">
        <v>1.83</v>
      </c>
      <c r="G5309" s="17">
        <v>9.5</v>
      </c>
      <c r="H5309" s="18">
        <v>1.32</v>
      </c>
      <c r="I5309" s="16" t="s">
        <v>40</v>
      </c>
      <c r="J5309" s="16" t="s">
        <v>4</v>
      </c>
      <c r="K5309" s="16" t="s">
        <v>4</v>
      </c>
      <c r="L5309" s="19">
        <f>IF(Tabelle1[[#This Row],[Heizleistung (55°C)]]=0,Tabelle1[[#This Row],[Heizleistung (35°C)]],(Tabelle1[[#This Row],[Heizleistung (35°C)]]+Tabelle1[[#This Row],[Heizleistung (55°C)]])/2)</f>
        <v>9.5</v>
      </c>
      <c r="M5309" s="20">
        <f>IF(Tabelle1[[#This Row],[Etas 55°C]]=0,0,(Tabelle1[[#This Row],[Etas 35°C]]*0.8+Tabelle1[[#This Row],[Etas 55°C]]*0.2))*2.5</f>
        <v>4.32</v>
      </c>
      <c r="N5309" s="21">
        <f>IF(-(Tabelle1[[#This Row],[80%/20% SCOP]]-5.5)/5.5=1,"n.a.",-(Tabelle1[[#This Row],[80%/20% SCOP]]-5.5)/5.5)</f>
        <v>0.21454545454545448</v>
      </c>
    </row>
    <row r="5310" spans="1:14" ht="20.100000000000001" customHeight="1" x14ac:dyDescent="0.25">
      <c r="A5310" s="24">
        <v>16013861</v>
      </c>
      <c r="B5310" s="15" t="s">
        <v>5340</v>
      </c>
      <c r="C5310" s="15" t="s">
        <v>5410</v>
      </c>
      <c r="D5310" s="16" t="s">
        <v>2</v>
      </c>
      <c r="E5310" s="17">
        <v>12.6</v>
      </c>
      <c r="F5310" s="18">
        <v>1.93</v>
      </c>
      <c r="G5310" s="17">
        <v>12.6</v>
      </c>
      <c r="H5310" s="18">
        <v>1.48</v>
      </c>
      <c r="I5310" s="16" t="s">
        <v>40</v>
      </c>
      <c r="J5310" s="16" t="s">
        <v>4</v>
      </c>
      <c r="K5310" s="16" t="s">
        <v>4</v>
      </c>
      <c r="L5310" s="19">
        <f>IF(Tabelle1[[#This Row],[Heizleistung (55°C)]]=0,Tabelle1[[#This Row],[Heizleistung (35°C)]],(Tabelle1[[#This Row],[Heizleistung (35°C)]]+Tabelle1[[#This Row],[Heizleistung (55°C)]])/2)</f>
        <v>12.6</v>
      </c>
      <c r="M5310" s="20">
        <f>IF(Tabelle1[[#This Row],[Etas 55°C]]=0,0,(Tabelle1[[#This Row],[Etas 35°C]]*0.8+Tabelle1[[#This Row],[Etas 55°C]]*0.2))*2.5</f>
        <v>4.6000000000000005</v>
      </c>
      <c r="N5310" s="21">
        <f>IF(-(Tabelle1[[#This Row],[80%/20% SCOP]]-5.5)/5.5=1,"n.a.",-(Tabelle1[[#This Row],[80%/20% SCOP]]-5.5)/5.5)</f>
        <v>0.16363636363636355</v>
      </c>
    </row>
    <row r="5311" spans="1:14" ht="20.100000000000001" customHeight="1" x14ac:dyDescent="0.25">
      <c r="A5311" s="24">
        <v>16011840</v>
      </c>
      <c r="B5311" s="15" t="s">
        <v>5340</v>
      </c>
      <c r="C5311" s="15" t="s">
        <v>5411</v>
      </c>
      <c r="D5311" s="16" t="s">
        <v>2</v>
      </c>
      <c r="E5311" s="17">
        <v>13.6</v>
      </c>
      <c r="F5311" s="18">
        <v>1.9</v>
      </c>
      <c r="G5311" s="17">
        <v>13.6</v>
      </c>
      <c r="H5311" s="18">
        <v>1.47</v>
      </c>
      <c r="I5311" s="16" t="s">
        <v>40</v>
      </c>
      <c r="J5311" s="16" t="s">
        <v>4</v>
      </c>
      <c r="K5311" s="16" t="s">
        <v>4</v>
      </c>
      <c r="L5311" s="19">
        <f>IF(Tabelle1[[#This Row],[Heizleistung (55°C)]]=0,Tabelle1[[#This Row],[Heizleistung (35°C)]],(Tabelle1[[#This Row],[Heizleistung (35°C)]]+Tabelle1[[#This Row],[Heizleistung (55°C)]])/2)</f>
        <v>13.6</v>
      </c>
      <c r="M5311" s="20">
        <f>IF(Tabelle1[[#This Row],[Etas 55°C]]=0,0,(Tabelle1[[#This Row],[Etas 35°C]]*0.8+Tabelle1[[#This Row],[Etas 55°C]]*0.2))*2.5</f>
        <v>4.5350000000000001</v>
      </c>
      <c r="N5311" s="21">
        <f>IF(-(Tabelle1[[#This Row],[80%/20% SCOP]]-5.5)/5.5=1,"n.a.",-(Tabelle1[[#This Row],[80%/20% SCOP]]-5.5)/5.5)</f>
        <v>0.17545454545454542</v>
      </c>
    </row>
    <row r="5312" spans="1:14" ht="20.100000000000001" customHeight="1" x14ac:dyDescent="0.25">
      <c r="A5312" s="24">
        <v>16016743</v>
      </c>
      <c r="B5312" s="15" t="s">
        <v>5340</v>
      </c>
      <c r="C5312" s="15" t="s">
        <v>5412</v>
      </c>
      <c r="D5312" s="16" t="s">
        <v>2</v>
      </c>
      <c r="E5312" s="17">
        <v>12.6</v>
      </c>
      <c r="F5312" s="18">
        <v>1.93</v>
      </c>
      <c r="G5312" s="17">
        <v>12.6</v>
      </c>
      <c r="H5312" s="18">
        <v>1.48</v>
      </c>
      <c r="I5312" s="16" t="s">
        <v>40</v>
      </c>
      <c r="J5312" s="16" t="s">
        <v>4</v>
      </c>
      <c r="K5312" s="16" t="s">
        <v>4</v>
      </c>
      <c r="L5312" s="19">
        <f>IF(Tabelle1[[#This Row],[Heizleistung (55°C)]]=0,Tabelle1[[#This Row],[Heizleistung (35°C)]],(Tabelle1[[#This Row],[Heizleistung (35°C)]]+Tabelle1[[#This Row],[Heizleistung (55°C)]])/2)</f>
        <v>12.6</v>
      </c>
      <c r="M5312" s="20">
        <f>IF(Tabelle1[[#This Row],[Etas 55°C]]=0,0,(Tabelle1[[#This Row],[Etas 35°C]]*0.8+Tabelle1[[#This Row],[Etas 55°C]]*0.2))*2.5</f>
        <v>4.6000000000000005</v>
      </c>
      <c r="N5312" s="21">
        <f>IF(-(Tabelle1[[#This Row],[80%/20% SCOP]]-5.5)/5.5=1,"n.a.",-(Tabelle1[[#This Row],[80%/20% SCOP]]-5.5)/5.5)</f>
        <v>0.16363636363636355</v>
      </c>
    </row>
    <row r="5313" spans="1:14" ht="20.100000000000001" customHeight="1" x14ac:dyDescent="0.25">
      <c r="A5313" s="24">
        <v>16013280</v>
      </c>
      <c r="B5313" s="15" t="s">
        <v>5340</v>
      </c>
      <c r="C5313" s="15" t="s">
        <v>5413</v>
      </c>
      <c r="D5313" s="16" t="s">
        <v>2</v>
      </c>
      <c r="E5313" s="17">
        <v>12</v>
      </c>
      <c r="F5313" s="18">
        <v>1.93</v>
      </c>
      <c r="G5313" s="17">
        <v>12</v>
      </c>
      <c r="H5313" s="18">
        <v>1.43</v>
      </c>
      <c r="I5313" s="16" t="s">
        <v>3</v>
      </c>
      <c r="J5313" s="16" t="s">
        <v>4</v>
      </c>
      <c r="K5313" s="16" t="s">
        <v>4</v>
      </c>
      <c r="L5313" s="19">
        <f>IF(Tabelle1[[#This Row],[Heizleistung (55°C)]]=0,Tabelle1[[#This Row],[Heizleistung (35°C)]],(Tabelle1[[#This Row],[Heizleistung (35°C)]]+Tabelle1[[#This Row],[Heizleistung (55°C)]])/2)</f>
        <v>12</v>
      </c>
      <c r="M5313" s="20">
        <f>IF(Tabelle1[[#This Row],[Etas 55°C]]=0,0,(Tabelle1[[#This Row],[Etas 35°C]]*0.8+Tabelle1[[#This Row],[Etas 55°C]]*0.2))*2.5</f>
        <v>4.5750000000000002</v>
      </c>
      <c r="N5313" s="21">
        <f>IF(-(Tabelle1[[#This Row],[80%/20% SCOP]]-5.5)/5.5=1,"n.a.",-(Tabelle1[[#This Row],[80%/20% SCOP]]-5.5)/5.5)</f>
        <v>0.16818181818181815</v>
      </c>
    </row>
    <row r="5314" spans="1:14" ht="20.100000000000001" customHeight="1" x14ac:dyDescent="0.25">
      <c r="A5314" s="24">
        <v>16011040</v>
      </c>
      <c r="B5314" s="15" t="s">
        <v>5340</v>
      </c>
      <c r="C5314" s="15" t="s">
        <v>5414</v>
      </c>
      <c r="D5314" s="16" t="s">
        <v>2</v>
      </c>
      <c r="E5314" s="17">
        <v>13.6</v>
      </c>
      <c r="F5314" s="18">
        <v>1.9</v>
      </c>
      <c r="G5314" s="17">
        <v>13.6</v>
      </c>
      <c r="H5314" s="18">
        <v>1.47</v>
      </c>
      <c r="I5314" s="16" t="s">
        <v>40</v>
      </c>
      <c r="J5314" s="16" t="s">
        <v>4</v>
      </c>
      <c r="K5314" s="16" t="s">
        <v>4</v>
      </c>
      <c r="L5314" s="19">
        <f>IF(Tabelle1[[#This Row],[Heizleistung (55°C)]]=0,Tabelle1[[#This Row],[Heizleistung (35°C)]],(Tabelle1[[#This Row],[Heizleistung (35°C)]]+Tabelle1[[#This Row],[Heizleistung (55°C)]])/2)</f>
        <v>13.6</v>
      </c>
      <c r="M5314" s="20">
        <f>IF(Tabelle1[[#This Row],[Etas 55°C]]=0,0,(Tabelle1[[#This Row],[Etas 35°C]]*0.8+Tabelle1[[#This Row],[Etas 55°C]]*0.2))*2.5</f>
        <v>4.5350000000000001</v>
      </c>
      <c r="N5314" s="21">
        <f>IF(-(Tabelle1[[#This Row],[80%/20% SCOP]]-5.5)/5.5=1,"n.a.",-(Tabelle1[[#This Row],[80%/20% SCOP]]-5.5)/5.5)</f>
        <v>0.17545454545454542</v>
      </c>
    </row>
    <row r="5315" spans="1:14" ht="20.100000000000001" customHeight="1" x14ac:dyDescent="0.25">
      <c r="A5315" s="24">
        <v>16016789</v>
      </c>
      <c r="B5315" s="15" t="s">
        <v>5340</v>
      </c>
      <c r="C5315" s="15" t="s">
        <v>5415</v>
      </c>
      <c r="D5315" s="16" t="s">
        <v>2</v>
      </c>
      <c r="E5315" s="17">
        <v>12</v>
      </c>
      <c r="F5315" s="18">
        <v>1.93</v>
      </c>
      <c r="G5315" s="17">
        <v>12</v>
      </c>
      <c r="H5315" s="18">
        <v>1.43</v>
      </c>
      <c r="I5315" s="16" t="s">
        <v>3</v>
      </c>
      <c r="J5315" s="16" t="s">
        <v>4</v>
      </c>
      <c r="K5315" s="16" t="s">
        <v>4</v>
      </c>
      <c r="L5315" s="19">
        <f>IF(Tabelle1[[#This Row],[Heizleistung (55°C)]]=0,Tabelle1[[#This Row],[Heizleistung (35°C)]],(Tabelle1[[#This Row],[Heizleistung (35°C)]]+Tabelle1[[#This Row],[Heizleistung (55°C)]])/2)</f>
        <v>12</v>
      </c>
      <c r="M5315" s="20">
        <f>IF(Tabelle1[[#This Row],[Etas 55°C]]=0,0,(Tabelle1[[#This Row],[Etas 35°C]]*0.8+Tabelle1[[#This Row],[Etas 55°C]]*0.2))*2.5</f>
        <v>4.5750000000000002</v>
      </c>
      <c r="N5315" s="21">
        <f>IF(-(Tabelle1[[#This Row],[80%/20% SCOP]]-5.5)/5.5=1,"n.a.",-(Tabelle1[[#This Row],[80%/20% SCOP]]-5.5)/5.5)</f>
        <v>0.16818181818181815</v>
      </c>
    </row>
    <row r="5316" spans="1:14" ht="20.100000000000001" customHeight="1" x14ac:dyDescent="0.25">
      <c r="A5316" s="24">
        <v>16016777</v>
      </c>
      <c r="B5316" s="15" t="s">
        <v>5340</v>
      </c>
      <c r="C5316" s="15" t="s">
        <v>5416</v>
      </c>
      <c r="D5316" s="16" t="s">
        <v>2</v>
      </c>
      <c r="E5316" s="17">
        <v>5.5</v>
      </c>
      <c r="F5316" s="18">
        <v>2.0099999999999998</v>
      </c>
      <c r="G5316" s="17">
        <v>5.5</v>
      </c>
      <c r="H5316" s="18">
        <v>1.41</v>
      </c>
      <c r="I5316" s="16" t="s">
        <v>3</v>
      </c>
      <c r="J5316" s="16" t="s">
        <v>4</v>
      </c>
      <c r="K5316" s="16" t="s">
        <v>4</v>
      </c>
      <c r="L5316" s="19">
        <f>IF(Tabelle1[[#This Row],[Heizleistung (55°C)]]=0,Tabelle1[[#This Row],[Heizleistung (35°C)]],(Tabelle1[[#This Row],[Heizleistung (35°C)]]+Tabelle1[[#This Row],[Heizleistung (55°C)]])/2)</f>
        <v>5.5</v>
      </c>
      <c r="M5316" s="20">
        <f>IF(Tabelle1[[#This Row],[Etas 55°C]]=0,0,(Tabelle1[[#This Row],[Etas 35°C]]*0.8+Tabelle1[[#This Row],[Etas 55°C]]*0.2))*2.5</f>
        <v>4.7249999999999996</v>
      </c>
      <c r="N5316" s="21">
        <f>IF(-(Tabelle1[[#This Row],[80%/20% SCOP]]-5.5)/5.5=1,"n.a.",-(Tabelle1[[#This Row],[80%/20% SCOP]]-5.5)/5.5)</f>
        <v>0.14090909090909098</v>
      </c>
    </row>
    <row r="5317" spans="1:14" ht="20.100000000000001" customHeight="1" x14ac:dyDescent="0.25">
      <c r="A5317" s="24">
        <v>16016803</v>
      </c>
      <c r="B5317" s="15" t="s">
        <v>5340</v>
      </c>
      <c r="C5317" s="15" t="s">
        <v>5417</v>
      </c>
      <c r="D5317" s="16" t="s">
        <v>2</v>
      </c>
      <c r="E5317" s="17">
        <v>8</v>
      </c>
      <c r="F5317" s="18">
        <v>1.91</v>
      </c>
      <c r="G5317" s="17">
        <v>8</v>
      </c>
      <c r="H5317" s="18">
        <v>1.39</v>
      </c>
      <c r="I5317" s="16" t="s">
        <v>3</v>
      </c>
      <c r="J5317" s="16" t="s">
        <v>4</v>
      </c>
      <c r="K5317" s="16" t="s">
        <v>4</v>
      </c>
      <c r="L5317" s="19">
        <f>IF(Tabelle1[[#This Row],[Heizleistung (55°C)]]=0,Tabelle1[[#This Row],[Heizleistung (35°C)]],(Tabelle1[[#This Row],[Heizleistung (35°C)]]+Tabelle1[[#This Row],[Heizleistung (55°C)]])/2)</f>
        <v>8</v>
      </c>
      <c r="M5317" s="20">
        <f>IF(Tabelle1[[#This Row],[Etas 55°C]]=0,0,(Tabelle1[[#This Row],[Etas 35°C]]*0.8+Tabelle1[[#This Row],[Etas 55°C]]*0.2))*2.5</f>
        <v>4.5150000000000006</v>
      </c>
      <c r="N5317" s="21">
        <f>IF(-(Tabelle1[[#This Row],[80%/20% SCOP]]-5.5)/5.5=1,"n.a.",-(Tabelle1[[#This Row],[80%/20% SCOP]]-5.5)/5.5)</f>
        <v>0.179090909090909</v>
      </c>
    </row>
    <row r="5318" spans="1:14" ht="20.100000000000001" customHeight="1" x14ac:dyDescent="0.25">
      <c r="A5318" s="24">
        <v>16013279</v>
      </c>
      <c r="B5318" s="15" t="s">
        <v>5340</v>
      </c>
      <c r="C5318" s="15" t="s">
        <v>5418</v>
      </c>
      <c r="D5318" s="16" t="s">
        <v>2</v>
      </c>
      <c r="E5318" s="17">
        <v>8</v>
      </c>
      <c r="F5318" s="18">
        <v>1.91</v>
      </c>
      <c r="G5318" s="17">
        <v>8</v>
      </c>
      <c r="H5318" s="18">
        <v>1.39</v>
      </c>
      <c r="I5318" s="16" t="s">
        <v>3</v>
      </c>
      <c r="J5318" s="16" t="s">
        <v>4</v>
      </c>
      <c r="K5318" s="16" t="s">
        <v>4</v>
      </c>
      <c r="L5318" s="19">
        <f>IF(Tabelle1[[#This Row],[Heizleistung (55°C)]]=0,Tabelle1[[#This Row],[Heizleistung (35°C)]],(Tabelle1[[#This Row],[Heizleistung (35°C)]]+Tabelle1[[#This Row],[Heizleistung (55°C)]])/2)</f>
        <v>8</v>
      </c>
      <c r="M5318" s="20">
        <f>IF(Tabelle1[[#This Row],[Etas 55°C]]=0,0,(Tabelle1[[#This Row],[Etas 35°C]]*0.8+Tabelle1[[#This Row],[Etas 55°C]]*0.2))*2.5</f>
        <v>4.5150000000000006</v>
      </c>
      <c r="N5318" s="21">
        <f>IF(-(Tabelle1[[#This Row],[80%/20% SCOP]]-5.5)/5.5=1,"n.a.",-(Tabelle1[[#This Row],[80%/20% SCOP]]-5.5)/5.5)</f>
        <v>0.179090909090909</v>
      </c>
    </row>
    <row r="5319" spans="1:14" ht="20.100000000000001" customHeight="1" x14ac:dyDescent="0.25">
      <c r="A5319" s="24">
        <v>16016793</v>
      </c>
      <c r="B5319" s="15" t="s">
        <v>5340</v>
      </c>
      <c r="C5319" s="15" t="s">
        <v>5419</v>
      </c>
      <c r="D5319" s="16" t="s">
        <v>2</v>
      </c>
      <c r="E5319" s="17">
        <v>5.5</v>
      </c>
      <c r="F5319" s="18">
        <v>2.0099999999999998</v>
      </c>
      <c r="G5319" s="17">
        <v>5.5</v>
      </c>
      <c r="H5319" s="18">
        <v>1.41</v>
      </c>
      <c r="I5319" s="16" t="s">
        <v>3</v>
      </c>
      <c r="J5319" s="16" t="s">
        <v>4</v>
      </c>
      <c r="K5319" s="16" t="s">
        <v>4</v>
      </c>
      <c r="L5319" s="19">
        <f>IF(Tabelle1[[#This Row],[Heizleistung (55°C)]]=0,Tabelle1[[#This Row],[Heizleistung (35°C)]],(Tabelle1[[#This Row],[Heizleistung (35°C)]]+Tabelle1[[#This Row],[Heizleistung (55°C)]])/2)</f>
        <v>5.5</v>
      </c>
      <c r="M5319" s="20">
        <f>IF(Tabelle1[[#This Row],[Etas 55°C]]=0,0,(Tabelle1[[#This Row],[Etas 35°C]]*0.8+Tabelle1[[#This Row],[Etas 55°C]]*0.2))*2.5</f>
        <v>4.7249999999999996</v>
      </c>
      <c r="N5319" s="21">
        <f>IF(-(Tabelle1[[#This Row],[80%/20% SCOP]]-5.5)/5.5=1,"n.a.",-(Tabelle1[[#This Row],[80%/20% SCOP]]-5.5)/5.5)</f>
        <v>0.14090909090909098</v>
      </c>
    </row>
    <row r="5320" spans="1:14" ht="20.100000000000001" customHeight="1" x14ac:dyDescent="0.25">
      <c r="A5320" s="24">
        <v>16016790</v>
      </c>
      <c r="B5320" s="15" t="s">
        <v>5340</v>
      </c>
      <c r="C5320" s="15" t="s">
        <v>5420</v>
      </c>
      <c r="D5320" s="16" t="s">
        <v>2</v>
      </c>
      <c r="E5320" s="17">
        <v>15.5</v>
      </c>
      <c r="F5320" s="18">
        <v>1.93</v>
      </c>
      <c r="G5320" s="17">
        <v>14.5</v>
      </c>
      <c r="H5320" s="18">
        <v>1.43</v>
      </c>
      <c r="I5320" s="16" t="s">
        <v>3</v>
      </c>
      <c r="J5320" s="16" t="s">
        <v>4</v>
      </c>
      <c r="K5320" s="16" t="s">
        <v>4</v>
      </c>
      <c r="L5320" s="19">
        <f>IF(Tabelle1[[#This Row],[Heizleistung (55°C)]]=0,Tabelle1[[#This Row],[Heizleistung (35°C)]],(Tabelle1[[#This Row],[Heizleistung (35°C)]]+Tabelle1[[#This Row],[Heizleistung (55°C)]])/2)</f>
        <v>15</v>
      </c>
      <c r="M5320" s="20">
        <f>IF(Tabelle1[[#This Row],[Etas 55°C]]=0,0,(Tabelle1[[#This Row],[Etas 35°C]]*0.8+Tabelle1[[#This Row],[Etas 55°C]]*0.2))*2.5</f>
        <v>4.5750000000000002</v>
      </c>
      <c r="N5320" s="21">
        <f>IF(-(Tabelle1[[#This Row],[80%/20% SCOP]]-5.5)/5.5=1,"n.a.",-(Tabelle1[[#This Row],[80%/20% SCOP]]-5.5)/5.5)</f>
        <v>0.16818181818181815</v>
      </c>
    </row>
    <row r="5321" spans="1:14" ht="20.100000000000001" customHeight="1" x14ac:dyDescent="0.25">
      <c r="A5321" s="24">
        <v>16016800</v>
      </c>
      <c r="B5321" s="15" t="s">
        <v>5340</v>
      </c>
      <c r="C5321" s="15" t="s">
        <v>5421</v>
      </c>
      <c r="D5321" s="16" t="s">
        <v>2</v>
      </c>
      <c r="E5321" s="17">
        <v>5.5</v>
      </c>
      <c r="F5321" s="18">
        <v>2.0099999999999998</v>
      </c>
      <c r="G5321" s="17">
        <v>5.5</v>
      </c>
      <c r="H5321" s="18">
        <v>1.41</v>
      </c>
      <c r="I5321" s="16" t="s">
        <v>3</v>
      </c>
      <c r="J5321" s="16" t="s">
        <v>4</v>
      </c>
      <c r="K5321" s="16" t="s">
        <v>4</v>
      </c>
      <c r="L5321" s="19">
        <f>IF(Tabelle1[[#This Row],[Heizleistung (55°C)]]=0,Tabelle1[[#This Row],[Heizleistung (35°C)]],(Tabelle1[[#This Row],[Heizleistung (35°C)]]+Tabelle1[[#This Row],[Heizleistung (55°C)]])/2)</f>
        <v>5.5</v>
      </c>
      <c r="M5321" s="20">
        <f>IF(Tabelle1[[#This Row],[Etas 55°C]]=0,0,(Tabelle1[[#This Row],[Etas 35°C]]*0.8+Tabelle1[[#This Row],[Etas 55°C]]*0.2))*2.5</f>
        <v>4.7249999999999996</v>
      </c>
      <c r="N5321" s="21">
        <f>IF(-(Tabelle1[[#This Row],[80%/20% SCOP]]-5.5)/5.5=1,"n.a.",-(Tabelle1[[#This Row],[80%/20% SCOP]]-5.5)/5.5)</f>
        <v>0.14090909090909098</v>
      </c>
    </row>
    <row r="5322" spans="1:14" ht="20.100000000000001" customHeight="1" x14ac:dyDescent="0.25">
      <c r="A5322" s="24">
        <v>16016745</v>
      </c>
      <c r="B5322" s="15" t="s">
        <v>5340</v>
      </c>
      <c r="C5322" s="15" t="s">
        <v>5422</v>
      </c>
      <c r="D5322" s="16" t="s">
        <v>2</v>
      </c>
      <c r="E5322" s="17">
        <v>13.6</v>
      </c>
      <c r="F5322" s="18">
        <v>1.9</v>
      </c>
      <c r="G5322" s="17">
        <v>13.6</v>
      </c>
      <c r="H5322" s="18">
        <v>1.47</v>
      </c>
      <c r="I5322" s="16" t="s">
        <v>40</v>
      </c>
      <c r="J5322" s="16" t="s">
        <v>4</v>
      </c>
      <c r="K5322" s="16" t="s">
        <v>4</v>
      </c>
      <c r="L5322" s="19">
        <f>IF(Tabelle1[[#This Row],[Heizleistung (55°C)]]=0,Tabelle1[[#This Row],[Heizleistung (35°C)]],(Tabelle1[[#This Row],[Heizleistung (35°C)]]+Tabelle1[[#This Row],[Heizleistung (55°C)]])/2)</f>
        <v>13.6</v>
      </c>
      <c r="M5322" s="20">
        <f>IF(Tabelle1[[#This Row],[Etas 55°C]]=0,0,(Tabelle1[[#This Row],[Etas 35°C]]*0.8+Tabelle1[[#This Row],[Etas 55°C]]*0.2))*2.5</f>
        <v>4.5350000000000001</v>
      </c>
      <c r="N5322" s="21">
        <f>IF(-(Tabelle1[[#This Row],[80%/20% SCOP]]-5.5)/5.5=1,"n.a.",-(Tabelle1[[#This Row],[80%/20% SCOP]]-5.5)/5.5)</f>
        <v>0.17545454545454542</v>
      </c>
    </row>
    <row r="5323" spans="1:14" ht="20.100000000000001" customHeight="1" x14ac:dyDescent="0.25">
      <c r="A5323" s="24">
        <v>16013276</v>
      </c>
      <c r="B5323" s="15" t="s">
        <v>5340</v>
      </c>
      <c r="C5323" s="15" t="s">
        <v>5423</v>
      </c>
      <c r="D5323" s="16" t="s">
        <v>2</v>
      </c>
      <c r="E5323" s="17">
        <v>15.5</v>
      </c>
      <c r="F5323" s="18">
        <v>1.85</v>
      </c>
      <c r="G5323" s="17">
        <v>15.5</v>
      </c>
      <c r="H5323" s="18">
        <v>1.39</v>
      </c>
      <c r="I5323" s="16" t="s">
        <v>3</v>
      </c>
      <c r="J5323" s="16" t="s">
        <v>4</v>
      </c>
      <c r="K5323" s="16" t="s">
        <v>4</v>
      </c>
      <c r="L5323" s="19">
        <f>IF(Tabelle1[[#This Row],[Heizleistung (55°C)]]=0,Tabelle1[[#This Row],[Heizleistung (35°C)]],(Tabelle1[[#This Row],[Heizleistung (35°C)]]+Tabelle1[[#This Row],[Heizleistung (55°C)]])/2)</f>
        <v>15.5</v>
      </c>
      <c r="M5323" s="20">
        <f>IF(Tabelle1[[#This Row],[Etas 55°C]]=0,0,(Tabelle1[[#This Row],[Etas 35°C]]*0.8+Tabelle1[[#This Row],[Etas 55°C]]*0.2))*2.5</f>
        <v>4.3950000000000005</v>
      </c>
      <c r="N5323" s="21">
        <f>IF(-(Tabelle1[[#This Row],[80%/20% SCOP]]-5.5)/5.5=1,"n.a.",-(Tabelle1[[#This Row],[80%/20% SCOP]]-5.5)/5.5)</f>
        <v>0.20090909090909082</v>
      </c>
    </row>
    <row r="5324" spans="1:14" ht="20.100000000000001" customHeight="1" x14ac:dyDescent="0.25">
      <c r="A5324" s="24">
        <v>16016792</v>
      </c>
      <c r="B5324" s="15" t="s">
        <v>5340</v>
      </c>
      <c r="C5324" s="15" t="s">
        <v>5424</v>
      </c>
      <c r="D5324" s="16" t="s">
        <v>2</v>
      </c>
      <c r="E5324" s="17">
        <v>5.5</v>
      </c>
      <c r="F5324" s="18">
        <v>2.0099999999999998</v>
      </c>
      <c r="G5324" s="17">
        <v>5.5</v>
      </c>
      <c r="H5324" s="18">
        <v>1.41</v>
      </c>
      <c r="I5324" s="16" t="s">
        <v>3</v>
      </c>
      <c r="J5324" s="16" t="s">
        <v>4</v>
      </c>
      <c r="K5324" s="16" t="s">
        <v>4</v>
      </c>
      <c r="L5324" s="19">
        <f>IF(Tabelle1[[#This Row],[Heizleistung (55°C)]]=0,Tabelle1[[#This Row],[Heizleistung (35°C)]],(Tabelle1[[#This Row],[Heizleistung (35°C)]]+Tabelle1[[#This Row],[Heizleistung (55°C)]])/2)</f>
        <v>5.5</v>
      </c>
      <c r="M5324" s="20">
        <f>IF(Tabelle1[[#This Row],[Etas 55°C]]=0,0,(Tabelle1[[#This Row],[Etas 35°C]]*0.8+Tabelle1[[#This Row],[Etas 55°C]]*0.2))*2.5</f>
        <v>4.7249999999999996</v>
      </c>
      <c r="N5324" s="21">
        <f>IF(-(Tabelle1[[#This Row],[80%/20% SCOP]]-5.5)/5.5=1,"n.a.",-(Tabelle1[[#This Row],[80%/20% SCOP]]-5.5)/5.5)</f>
        <v>0.14090909090909098</v>
      </c>
    </row>
    <row r="5325" spans="1:14" ht="20.100000000000001" customHeight="1" x14ac:dyDescent="0.25">
      <c r="A5325" s="24">
        <v>16011039</v>
      </c>
      <c r="B5325" s="15" t="s">
        <v>5340</v>
      </c>
      <c r="C5325" s="15" t="s">
        <v>5425</v>
      </c>
      <c r="D5325" s="16" t="s">
        <v>2</v>
      </c>
      <c r="E5325" s="17">
        <v>12.6</v>
      </c>
      <c r="F5325" s="18">
        <v>1.93</v>
      </c>
      <c r="G5325" s="17">
        <v>12.6</v>
      </c>
      <c r="H5325" s="18">
        <v>1.48</v>
      </c>
      <c r="I5325" s="16" t="s">
        <v>40</v>
      </c>
      <c r="J5325" s="16" t="s">
        <v>4</v>
      </c>
      <c r="K5325" s="16" t="s">
        <v>4</v>
      </c>
      <c r="L5325" s="19">
        <f>IF(Tabelle1[[#This Row],[Heizleistung (55°C)]]=0,Tabelle1[[#This Row],[Heizleistung (35°C)]],(Tabelle1[[#This Row],[Heizleistung (35°C)]]+Tabelle1[[#This Row],[Heizleistung (55°C)]])/2)</f>
        <v>12.6</v>
      </c>
      <c r="M5325" s="20">
        <f>IF(Tabelle1[[#This Row],[Etas 55°C]]=0,0,(Tabelle1[[#This Row],[Etas 35°C]]*0.8+Tabelle1[[#This Row],[Etas 55°C]]*0.2))*2.5</f>
        <v>4.6000000000000005</v>
      </c>
      <c r="N5325" s="21">
        <f>IF(-(Tabelle1[[#This Row],[80%/20% SCOP]]-5.5)/5.5=1,"n.a.",-(Tabelle1[[#This Row],[80%/20% SCOP]]-5.5)/5.5)</f>
        <v>0.16363636363636355</v>
      </c>
    </row>
    <row r="5326" spans="1:14" ht="20.100000000000001" customHeight="1" x14ac:dyDescent="0.25">
      <c r="A5326" s="24">
        <v>16016797</v>
      </c>
      <c r="B5326" s="15" t="s">
        <v>5340</v>
      </c>
      <c r="C5326" s="15" t="s">
        <v>5426</v>
      </c>
      <c r="D5326" s="16" t="s">
        <v>2</v>
      </c>
      <c r="E5326" s="17">
        <v>12</v>
      </c>
      <c r="F5326" s="18">
        <v>1.93</v>
      </c>
      <c r="G5326" s="17">
        <v>12</v>
      </c>
      <c r="H5326" s="18">
        <v>1.43</v>
      </c>
      <c r="I5326" s="16" t="s">
        <v>3</v>
      </c>
      <c r="J5326" s="16" t="s">
        <v>4</v>
      </c>
      <c r="K5326" s="16" t="s">
        <v>4</v>
      </c>
      <c r="L5326" s="19">
        <f>IF(Tabelle1[[#This Row],[Heizleistung (55°C)]]=0,Tabelle1[[#This Row],[Heizleistung (35°C)]],(Tabelle1[[#This Row],[Heizleistung (35°C)]]+Tabelle1[[#This Row],[Heizleistung (55°C)]])/2)</f>
        <v>12</v>
      </c>
      <c r="M5326" s="20">
        <f>IF(Tabelle1[[#This Row],[Etas 55°C]]=0,0,(Tabelle1[[#This Row],[Etas 35°C]]*0.8+Tabelle1[[#This Row],[Etas 55°C]]*0.2))*2.5</f>
        <v>4.5750000000000002</v>
      </c>
      <c r="N5326" s="21">
        <f>IF(-(Tabelle1[[#This Row],[80%/20% SCOP]]-5.5)/5.5=1,"n.a.",-(Tabelle1[[#This Row],[80%/20% SCOP]]-5.5)/5.5)</f>
        <v>0.16818181818181815</v>
      </c>
    </row>
    <row r="5327" spans="1:14" ht="20.100000000000001" customHeight="1" x14ac:dyDescent="0.25">
      <c r="A5327" s="24">
        <v>16011038</v>
      </c>
      <c r="B5327" s="15" t="s">
        <v>5340</v>
      </c>
      <c r="C5327" s="15" t="s">
        <v>5427</v>
      </c>
      <c r="D5327" s="16" t="s">
        <v>2</v>
      </c>
      <c r="E5327" s="17">
        <v>13.6</v>
      </c>
      <c r="F5327" s="18">
        <v>1.9</v>
      </c>
      <c r="G5327" s="17">
        <v>13.6</v>
      </c>
      <c r="H5327" s="18">
        <v>1.47</v>
      </c>
      <c r="I5327" s="16" t="s">
        <v>40</v>
      </c>
      <c r="J5327" s="16" t="s">
        <v>4</v>
      </c>
      <c r="K5327" s="16" t="s">
        <v>4</v>
      </c>
      <c r="L5327" s="19">
        <f>IF(Tabelle1[[#This Row],[Heizleistung (55°C)]]=0,Tabelle1[[#This Row],[Heizleistung (35°C)]],(Tabelle1[[#This Row],[Heizleistung (35°C)]]+Tabelle1[[#This Row],[Heizleistung (55°C)]])/2)</f>
        <v>13.6</v>
      </c>
      <c r="M5327" s="20">
        <f>IF(Tabelle1[[#This Row],[Etas 55°C]]=0,0,(Tabelle1[[#This Row],[Etas 35°C]]*0.8+Tabelle1[[#This Row],[Etas 55°C]]*0.2))*2.5</f>
        <v>4.5350000000000001</v>
      </c>
      <c r="N5327" s="21">
        <f>IF(-(Tabelle1[[#This Row],[80%/20% SCOP]]-5.5)/5.5=1,"n.a.",-(Tabelle1[[#This Row],[80%/20% SCOP]]-5.5)/5.5)</f>
        <v>0.17545454545454542</v>
      </c>
    </row>
    <row r="5328" spans="1:14" ht="20.100000000000001" customHeight="1" x14ac:dyDescent="0.25">
      <c r="A5328" s="24">
        <v>16016782</v>
      </c>
      <c r="B5328" s="15" t="s">
        <v>5340</v>
      </c>
      <c r="C5328" s="15" t="s">
        <v>5428</v>
      </c>
      <c r="D5328" s="16" t="s">
        <v>2</v>
      </c>
      <c r="E5328" s="17">
        <v>15.5</v>
      </c>
      <c r="F5328" s="18">
        <v>1.93</v>
      </c>
      <c r="G5328" s="17">
        <v>15.5</v>
      </c>
      <c r="H5328" s="18">
        <v>1.43</v>
      </c>
      <c r="I5328" s="16" t="s">
        <v>3</v>
      </c>
      <c r="J5328" s="16" t="s">
        <v>4</v>
      </c>
      <c r="K5328" s="16" t="s">
        <v>4</v>
      </c>
      <c r="L5328" s="19">
        <f>IF(Tabelle1[[#This Row],[Heizleistung (55°C)]]=0,Tabelle1[[#This Row],[Heizleistung (35°C)]],(Tabelle1[[#This Row],[Heizleistung (35°C)]]+Tabelle1[[#This Row],[Heizleistung (55°C)]])/2)</f>
        <v>15.5</v>
      </c>
      <c r="M5328" s="20">
        <f>IF(Tabelle1[[#This Row],[Etas 55°C]]=0,0,(Tabelle1[[#This Row],[Etas 35°C]]*0.8+Tabelle1[[#This Row],[Etas 55°C]]*0.2))*2.5</f>
        <v>4.5750000000000002</v>
      </c>
      <c r="N5328" s="21">
        <f>IF(-(Tabelle1[[#This Row],[80%/20% SCOP]]-5.5)/5.5=1,"n.a.",-(Tabelle1[[#This Row],[80%/20% SCOP]]-5.5)/5.5)</f>
        <v>0.16818181818181815</v>
      </c>
    </row>
    <row r="5329" spans="1:14" ht="20.100000000000001" customHeight="1" x14ac:dyDescent="0.25">
      <c r="A5329" s="24">
        <v>16013859</v>
      </c>
      <c r="B5329" s="15" t="s">
        <v>5340</v>
      </c>
      <c r="C5329" s="15" t="s">
        <v>5429</v>
      </c>
      <c r="D5329" s="16" t="s">
        <v>2</v>
      </c>
      <c r="E5329" s="17">
        <v>9.5</v>
      </c>
      <c r="F5329" s="18">
        <v>1.83</v>
      </c>
      <c r="G5329" s="17">
        <v>9.5</v>
      </c>
      <c r="H5329" s="18">
        <v>1.32</v>
      </c>
      <c r="I5329" s="16" t="s">
        <v>40</v>
      </c>
      <c r="J5329" s="16" t="s">
        <v>4</v>
      </c>
      <c r="K5329" s="16" t="s">
        <v>4</v>
      </c>
      <c r="L5329" s="19">
        <f>IF(Tabelle1[[#This Row],[Heizleistung (55°C)]]=0,Tabelle1[[#This Row],[Heizleistung (35°C)]],(Tabelle1[[#This Row],[Heizleistung (35°C)]]+Tabelle1[[#This Row],[Heizleistung (55°C)]])/2)</f>
        <v>9.5</v>
      </c>
      <c r="M5329" s="20">
        <f>IF(Tabelle1[[#This Row],[Etas 55°C]]=0,0,(Tabelle1[[#This Row],[Etas 35°C]]*0.8+Tabelle1[[#This Row],[Etas 55°C]]*0.2))*2.5</f>
        <v>4.32</v>
      </c>
      <c r="N5329" s="21">
        <f>IF(-(Tabelle1[[#This Row],[80%/20% SCOP]]-5.5)/5.5=1,"n.a.",-(Tabelle1[[#This Row],[80%/20% SCOP]]-5.5)/5.5)</f>
        <v>0.21454545454545448</v>
      </c>
    </row>
    <row r="5330" spans="1:14" ht="20.100000000000001" customHeight="1" x14ac:dyDescent="0.25">
      <c r="A5330" s="24">
        <v>16011825</v>
      </c>
      <c r="B5330" s="15" t="s">
        <v>5340</v>
      </c>
      <c r="C5330" s="15" t="s">
        <v>5430</v>
      </c>
      <c r="D5330" s="16" t="s">
        <v>2</v>
      </c>
      <c r="E5330" s="17">
        <v>12.6</v>
      </c>
      <c r="F5330" s="18">
        <v>1.93</v>
      </c>
      <c r="G5330" s="17">
        <v>12.6</v>
      </c>
      <c r="H5330" s="18">
        <v>1.48</v>
      </c>
      <c r="I5330" s="16" t="s">
        <v>40</v>
      </c>
      <c r="J5330" s="16" t="s">
        <v>4</v>
      </c>
      <c r="K5330" s="16" t="s">
        <v>4</v>
      </c>
      <c r="L5330" s="19">
        <f>IF(Tabelle1[[#This Row],[Heizleistung (55°C)]]=0,Tabelle1[[#This Row],[Heizleistung (35°C)]],(Tabelle1[[#This Row],[Heizleistung (35°C)]]+Tabelle1[[#This Row],[Heizleistung (55°C)]])/2)</f>
        <v>12.6</v>
      </c>
      <c r="M5330" s="20">
        <f>IF(Tabelle1[[#This Row],[Etas 55°C]]=0,0,(Tabelle1[[#This Row],[Etas 35°C]]*0.8+Tabelle1[[#This Row],[Etas 55°C]]*0.2))*2.5</f>
        <v>4.6000000000000005</v>
      </c>
      <c r="N5330" s="21">
        <f>IF(-(Tabelle1[[#This Row],[80%/20% SCOP]]-5.5)/5.5=1,"n.a.",-(Tabelle1[[#This Row],[80%/20% SCOP]]-5.5)/5.5)</f>
        <v>0.16363636363636355</v>
      </c>
    </row>
    <row r="5331" spans="1:14" ht="20.100000000000001" customHeight="1" x14ac:dyDescent="0.25">
      <c r="A5331" s="24">
        <v>16016729</v>
      </c>
      <c r="B5331" s="15" t="s">
        <v>5340</v>
      </c>
      <c r="C5331" s="15" t="s">
        <v>5431</v>
      </c>
      <c r="D5331" s="16" t="s">
        <v>2</v>
      </c>
      <c r="E5331" s="17">
        <v>12.6</v>
      </c>
      <c r="F5331" s="18">
        <v>1.93</v>
      </c>
      <c r="G5331" s="17">
        <v>12.6</v>
      </c>
      <c r="H5331" s="18">
        <v>1.48</v>
      </c>
      <c r="I5331" s="16" t="s">
        <v>40</v>
      </c>
      <c r="J5331" s="16" t="s">
        <v>4</v>
      </c>
      <c r="K5331" s="16" t="s">
        <v>4</v>
      </c>
      <c r="L5331" s="19">
        <f>IF(Tabelle1[[#This Row],[Heizleistung (55°C)]]=0,Tabelle1[[#This Row],[Heizleistung (35°C)]],(Tabelle1[[#This Row],[Heizleistung (35°C)]]+Tabelle1[[#This Row],[Heizleistung (55°C)]])/2)</f>
        <v>12.6</v>
      </c>
      <c r="M5331" s="20">
        <f>IF(Tabelle1[[#This Row],[Etas 55°C]]=0,0,(Tabelle1[[#This Row],[Etas 35°C]]*0.8+Tabelle1[[#This Row],[Etas 55°C]]*0.2))*2.5</f>
        <v>4.6000000000000005</v>
      </c>
      <c r="N5331" s="21">
        <f>IF(-(Tabelle1[[#This Row],[80%/20% SCOP]]-5.5)/5.5=1,"n.a.",-(Tabelle1[[#This Row],[80%/20% SCOP]]-5.5)/5.5)</f>
        <v>0.16363636363636355</v>
      </c>
    </row>
    <row r="5332" spans="1:14" ht="20.100000000000001" customHeight="1" x14ac:dyDescent="0.25">
      <c r="A5332" s="24">
        <v>16013858</v>
      </c>
      <c r="B5332" s="15" t="s">
        <v>5340</v>
      </c>
      <c r="C5332" s="15" t="s">
        <v>5432</v>
      </c>
      <c r="D5332" s="16" t="s">
        <v>2</v>
      </c>
      <c r="E5332" s="17">
        <v>9.5</v>
      </c>
      <c r="F5332" s="18">
        <v>1.83</v>
      </c>
      <c r="G5332" s="17">
        <v>9.5</v>
      </c>
      <c r="H5332" s="18">
        <v>1.32</v>
      </c>
      <c r="I5332" s="16" t="s">
        <v>40</v>
      </c>
      <c r="J5332" s="16" t="s">
        <v>4</v>
      </c>
      <c r="K5332" s="16" t="s">
        <v>4</v>
      </c>
      <c r="L5332" s="19">
        <f>IF(Tabelle1[[#This Row],[Heizleistung (55°C)]]=0,Tabelle1[[#This Row],[Heizleistung (35°C)]],(Tabelle1[[#This Row],[Heizleistung (35°C)]]+Tabelle1[[#This Row],[Heizleistung (55°C)]])/2)</f>
        <v>9.5</v>
      </c>
      <c r="M5332" s="20">
        <f>IF(Tabelle1[[#This Row],[Etas 55°C]]=0,0,(Tabelle1[[#This Row],[Etas 35°C]]*0.8+Tabelle1[[#This Row],[Etas 55°C]]*0.2))*2.5</f>
        <v>4.32</v>
      </c>
      <c r="N5332" s="21">
        <f>IF(-(Tabelle1[[#This Row],[80%/20% SCOP]]-5.5)/5.5=1,"n.a.",-(Tabelle1[[#This Row],[80%/20% SCOP]]-5.5)/5.5)</f>
        <v>0.21454545454545448</v>
      </c>
    </row>
    <row r="5333" spans="1:14" ht="20.100000000000001" customHeight="1" x14ac:dyDescent="0.25">
      <c r="A5333" s="24">
        <v>16016795</v>
      </c>
      <c r="B5333" s="15" t="s">
        <v>5340</v>
      </c>
      <c r="C5333" s="15" t="s">
        <v>5433</v>
      </c>
      <c r="D5333" s="16" t="s">
        <v>2</v>
      </c>
      <c r="E5333" s="17">
        <v>8</v>
      </c>
      <c r="F5333" s="18">
        <v>1.91</v>
      </c>
      <c r="G5333" s="17">
        <v>8</v>
      </c>
      <c r="H5333" s="18">
        <v>1.39</v>
      </c>
      <c r="I5333" s="16" t="s">
        <v>3</v>
      </c>
      <c r="J5333" s="16" t="s">
        <v>4</v>
      </c>
      <c r="K5333" s="16" t="s">
        <v>4</v>
      </c>
      <c r="L5333" s="19">
        <f>IF(Tabelle1[[#This Row],[Heizleistung (55°C)]]=0,Tabelle1[[#This Row],[Heizleistung (35°C)]],(Tabelle1[[#This Row],[Heizleistung (35°C)]]+Tabelle1[[#This Row],[Heizleistung (55°C)]])/2)</f>
        <v>8</v>
      </c>
      <c r="M5333" s="20">
        <f>IF(Tabelle1[[#This Row],[Etas 55°C]]=0,0,(Tabelle1[[#This Row],[Etas 35°C]]*0.8+Tabelle1[[#This Row],[Etas 55°C]]*0.2))*2.5</f>
        <v>4.5150000000000006</v>
      </c>
      <c r="N5333" s="21">
        <f>IF(-(Tabelle1[[#This Row],[80%/20% SCOP]]-5.5)/5.5=1,"n.a.",-(Tabelle1[[#This Row],[80%/20% SCOP]]-5.5)/5.5)</f>
        <v>0.179090909090909</v>
      </c>
    </row>
    <row r="5334" spans="1:14" ht="20.100000000000001" customHeight="1" x14ac:dyDescent="0.25">
      <c r="A5334" s="24">
        <v>16016733</v>
      </c>
      <c r="B5334" s="15" t="s">
        <v>5340</v>
      </c>
      <c r="C5334" s="15" t="s">
        <v>5434</v>
      </c>
      <c r="D5334" s="16" t="s">
        <v>2</v>
      </c>
      <c r="E5334" s="17">
        <v>9.5</v>
      </c>
      <c r="F5334" s="18">
        <v>1.83</v>
      </c>
      <c r="G5334" s="17">
        <v>9.5</v>
      </c>
      <c r="H5334" s="18">
        <v>1.32</v>
      </c>
      <c r="I5334" s="16" t="s">
        <v>40</v>
      </c>
      <c r="J5334" s="16" t="s">
        <v>4</v>
      </c>
      <c r="K5334" s="16" t="s">
        <v>4</v>
      </c>
      <c r="L5334" s="19">
        <f>IF(Tabelle1[[#This Row],[Heizleistung (55°C)]]=0,Tabelle1[[#This Row],[Heizleistung (35°C)]],(Tabelle1[[#This Row],[Heizleistung (35°C)]]+Tabelle1[[#This Row],[Heizleistung (55°C)]])/2)</f>
        <v>9.5</v>
      </c>
      <c r="M5334" s="20">
        <f>IF(Tabelle1[[#This Row],[Etas 55°C]]=0,0,(Tabelle1[[#This Row],[Etas 35°C]]*0.8+Tabelle1[[#This Row],[Etas 55°C]]*0.2))*2.5</f>
        <v>4.32</v>
      </c>
      <c r="N5334" s="21">
        <f>IF(-(Tabelle1[[#This Row],[80%/20% SCOP]]-5.5)/5.5=1,"n.a.",-(Tabelle1[[#This Row],[80%/20% SCOP]]-5.5)/5.5)</f>
        <v>0.21454545454545448</v>
      </c>
    </row>
    <row r="5335" spans="1:14" ht="20.100000000000001" customHeight="1" x14ac:dyDescent="0.25">
      <c r="A5335" s="24">
        <v>16016805</v>
      </c>
      <c r="B5335" s="15" t="s">
        <v>5340</v>
      </c>
      <c r="C5335" s="15" t="s">
        <v>5435</v>
      </c>
      <c r="D5335" s="16" t="s">
        <v>2</v>
      </c>
      <c r="E5335" s="17">
        <v>12</v>
      </c>
      <c r="F5335" s="18">
        <v>1.93</v>
      </c>
      <c r="G5335" s="17">
        <v>12</v>
      </c>
      <c r="H5335" s="18">
        <v>1.43</v>
      </c>
      <c r="I5335" s="16" t="s">
        <v>3</v>
      </c>
      <c r="J5335" s="16" t="s">
        <v>4</v>
      </c>
      <c r="K5335" s="16" t="s">
        <v>4</v>
      </c>
      <c r="L5335" s="19">
        <f>IF(Tabelle1[[#This Row],[Heizleistung (55°C)]]=0,Tabelle1[[#This Row],[Heizleistung (35°C)]],(Tabelle1[[#This Row],[Heizleistung (35°C)]]+Tabelle1[[#This Row],[Heizleistung (55°C)]])/2)</f>
        <v>12</v>
      </c>
      <c r="M5335" s="20">
        <f>IF(Tabelle1[[#This Row],[Etas 55°C]]=0,0,(Tabelle1[[#This Row],[Etas 35°C]]*0.8+Tabelle1[[#This Row],[Etas 55°C]]*0.2))*2.5</f>
        <v>4.5750000000000002</v>
      </c>
      <c r="N5335" s="21">
        <f>IF(-(Tabelle1[[#This Row],[80%/20% SCOP]]-5.5)/5.5=1,"n.a.",-(Tabelle1[[#This Row],[80%/20% SCOP]]-5.5)/5.5)</f>
        <v>0.16818181818181815</v>
      </c>
    </row>
    <row r="5336" spans="1:14" ht="20.100000000000001" customHeight="1" x14ac:dyDescent="0.25">
      <c r="A5336" s="24">
        <v>16015756</v>
      </c>
      <c r="B5336" s="15" t="s">
        <v>5436</v>
      </c>
      <c r="C5336" s="15" t="s">
        <v>5437</v>
      </c>
      <c r="D5336" s="16" t="s">
        <v>2</v>
      </c>
      <c r="E5336" s="17">
        <v>12.38</v>
      </c>
      <c r="F5336" s="18">
        <v>1.8580000000000001</v>
      </c>
      <c r="G5336" s="17">
        <v>11.91</v>
      </c>
      <c r="H5336" s="18">
        <v>1.4370000000000001</v>
      </c>
      <c r="I5336" s="16" t="s">
        <v>3</v>
      </c>
      <c r="J5336" s="16" t="s">
        <v>4</v>
      </c>
      <c r="K5336" s="16" t="s">
        <v>4</v>
      </c>
      <c r="L5336" s="19">
        <f>IF(Tabelle1[[#This Row],[Heizleistung (55°C)]]=0,Tabelle1[[#This Row],[Heizleistung (35°C)]],(Tabelle1[[#This Row],[Heizleistung (35°C)]]+Tabelle1[[#This Row],[Heizleistung (55°C)]])/2)</f>
        <v>12.145</v>
      </c>
      <c r="M5336" s="20">
        <f>IF(Tabelle1[[#This Row],[Etas 55°C]]=0,0,(Tabelle1[[#This Row],[Etas 35°C]]*0.8+Tabelle1[[#This Row],[Etas 55°C]]*0.2))*2.5</f>
        <v>4.4345000000000008</v>
      </c>
      <c r="N5336" s="21">
        <f>IF(-(Tabelle1[[#This Row],[80%/20% SCOP]]-5.5)/5.5=1,"n.a.",-(Tabelle1[[#This Row],[80%/20% SCOP]]-5.5)/5.5)</f>
        <v>0.19372727272727258</v>
      </c>
    </row>
    <row r="5337" spans="1:14" ht="20.100000000000001" customHeight="1" x14ac:dyDescent="0.25">
      <c r="A5337" s="24">
        <v>16014621</v>
      </c>
      <c r="B5337" s="15" t="s">
        <v>5436</v>
      </c>
      <c r="C5337" s="15" t="s">
        <v>5438</v>
      </c>
      <c r="D5337" s="16" t="s">
        <v>2</v>
      </c>
      <c r="E5337" s="17">
        <v>9.9499999999999993</v>
      </c>
      <c r="F5337" s="18">
        <v>1.83</v>
      </c>
      <c r="G5337" s="17">
        <v>9.23</v>
      </c>
      <c r="H5337" s="18">
        <v>1.32</v>
      </c>
      <c r="I5337" s="16" t="s">
        <v>3</v>
      </c>
      <c r="J5337" s="16" t="s">
        <v>4</v>
      </c>
      <c r="K5337" s="16" t="s">
        <v>4</v>
      </c>
      <c r="L5337" s="19">
        <f>IF(Tabelle1[[#This Row],[Heizleistung (55°C)]]=0,Tabelle1[[#This Row],[Heizleistung (35°C)]],(Tabelle1[[#This Row],[Heizleistung (35°C)]]+Tabelle1[[#This Row],[Heizleistung (55°C)]])/2)</f>
        <v>9.59</v>
      </c>
      <c r="M5337" s="20">
        <f>IF(Tabelle1[[#This Row],[Etas 55°C]]=0,0,(Tabelle1[[#This Row],[Etas 35°C]]*0.8+Tabelle1[[#This Row],[Etas 55°C]]*0.2))*2.5</f>
        <v>4.32</v>
      </c>
      <c r="N5337" s="21">
        <f>IF(-(Tabelle1[[#This Row],[80%/20% SCOP]]-5.5)/5.5=1,"n.a.",-(Tabelle1[[#This Row],[80%/20% SCOP]]-5.5)/5.5)</f>
        <v>0.21454545454545448</v>
      </c>
    </row>
    <row r="5338" spans="1:14" ht="20.100000000000001" customHeight="1" x14ac:dyDescent="0.25">
      <c r="A5338" s="24">
        <v>16017360</v>
      </c>
      <c r="B5338" s="15" t="s">
        <v>5436</v>
      </c>
      <c r="C5338" s="15" t="s">
        <v>5439</v>
      </c>
      <c r="D5338" s="16" t="s">
        <v>2</v>
      </c>
      <c r="E5338" s="17">
        <v>14.05</v>
      </c>
      <c r="F5338" s="18">
        <v>1.85</v>
      </c>
      <c r="G5338" s="17">
        <v>13.47</v>
      </c>
      <c r="H5338" s="18">
        <v>1.39</v>
      </c>
      <c r="I5338" s="16" t="s">
        <v>3</v>
      </c>
      <c r="J5338" s="16" t="s">
        <v>4</v>
      </c>
      <c r="K5338" s="16" t="s">
        <v>4</v>
      </c>
      <c r="L5338" s="19">
        <f>IF(Tabelle1[[#This Row],[Heizleistung (55°C)]]=0,Tabelle1[[#This Row],[Heizleistung (35°C)]],(Tabelle1[[#This Row],[Heizleistung (35°C)]]+Tabelle1[[#This Row],[Heizleistung (55°C)]])/2)</f>
        <v>13.760000000000002</v>
      </c>
      <c r="M5338" s="20">
        <f>IF(Tabelle1[[#This Row],[Etas 55°C]]=0,0,(Tabelle1[[#This Row],[Etas 35°C]]*0.8+Tabelle1[[#This Row],[Etas 55°C]]*0.2))*2.5</f>
        <v>4.3950000000000005</v>
      </c>
      <c r="N5338" s="21">
        <f>IF(-(Tabelle1[[#This Row],[80%/20% SCOP]]-5.5)/5.5=1,"n.a.",-(Tabelle1[[#This Row],[80%/20% SCOP]]-5.5)/5.5)</f>
        <v>0.20090909090909082</v>
      </c>
    </row>
    <row r="5339" spans="1:14" ht="20.100000000000001" customHeight="1" x14ac:dyDescent="0.25">
      <c r="A5339" s="24">
        <v>16015752</v>
      </c>
      <c r="B5339" s="15" t="s">
        <v>5436</v>
      </c>
      <c r="C5339" s="15" t="s">
        <v>5440</v>
      </c>
      <c r="D5339" s="16" t="s">
        <v>2</v>
      </c>
      <c r="E5339" s="17">
        <v>4.63</v>
      </c>
      <c r="F5339" s="18">
        <v>1.8109999999999999</v>
      </c>
      <c r="G5339" s="17">
        <v>4.5199999999999996</v>
      </c>
      <c r="H5339" s="18">
        <v>1.37</v>
      </c>
      <c r="I5339" s="16" t="s">
        <v>3</v>
      </c>
      <c r="J5339" s="16" t="s">
        <v>4</v>
      </c>
      <c r="K5339" s="16" t="s">
        <v>4</v>
      </c>
      <c r="L5339" s="19">
        <f>IF(Tabelle1[[#This Row],[Heizleistung (55°C)]]=0,Tabelle1[[#This Row],[Heizleistung (35°C)]],(Tabelle1[[#This Row],[Heizleistung (35°C)]]+Tabelle1[[#This Row],[Heizleistung (55°C)]])/2)</f>
        <v>4.5749999999999993</v>
      </c>
      <c r="M5339" s="20">
        <f>IF(Tabelle1[[#This Row],[Etas 55°C]]=0,0,(Tabelle1[[#This Row],[Etas 35°C]]*0.8+Tabelle1[[#This Row],[Etas 55°C]]*0.2))*2.5</f>
        <v>4.3070000000000004</v>
      </c>
      <c r="N5339" s="21">
        <f>IF(-(Tabelle1[[#This Row],[80%/20% SCOP]]-5.5)/5.5=1,"n.a.",-(Tabelle1[[#This Row],[80%/20% SCOP]]-5.5)/5.5)</f>
        <v>0.21690909090909083</v>
      </c>
    </row>
    <row r="5340" spans="1:14" ht="20.100000000000001" customHeight="1" x14ac:dyDescent="0.25">
      <c r="A5340" s="24">
        <v>16015755</v>
      </c>
      <c r="B5340" s="15" t="s">
        <v>5436</v>
      </c>
      <c r="C5340" s="15" t="s">
        <v>5441</v>
      </c>
      <c r="D5340" s="16" t="s">
        <v>2</v>
      </c>
      <c r="E5340" s="17">
        <v>8.32</v>
      </c>
      <c r="F5340" s="18">
        <v>1.84</v>
      </c>
      <c r="G5340" s="17">
        <v>8.7899999999999991</v>
      </c>
      <c r="H5340" s="18">
        <v>1.4419999999999999</v>
      </c>
      <c r="I5340" s="16" t="s">
        <v>3</v>
      </c>
      <c r="J5340" s="16" t="s">
        <v>4</v>
      </c>
      <c r="K5340" s="16" t="s">
        <v>4</v>
      </c>
      <c r="L5340" s="19">
        <f>IF(Tabelle1[[#This Row],[Heizleistung (55°C)]]=0,Tabelle1[[#This Row],[Heizleistung (35°C)]],(Tabelle1[[#This Row],[Heizleistung (35°C)]]+Tabelle1[[#This Row],[Heizleistung (55°C)]])/2)</f>
        <v>8.5549999999999997</v>
      </c>
      <c r="M5340" s="20">
        <f>IF(Tabelle1[[#This Row],[Etas 55°C]]=0,0,(Tabelle1[[#This Row],[Etas 35°C]]*0.8+Tabelle1[[#This Row],[Etas 55°C]]*0.2))*2.5</f>
        <v>4.4010000000000007</v>
      </c>
      <c r="N5340" s="21">
        <f>IF(-(Tabelle1[[#This Row],[80%/20% SCOP]]-5.5)/5.5=1,"n.a.",-(Tabelle1[[#This Row],[80%/20% SCOP]]-5.5)/5.5)</f>
        <v>0.1998181818181817</v>
      </c>
    </row>
    <row r="5341" spans="1:14" ht="20.100000000000001" customHeight="1" x14ac:dyDescent="0.25">
      <c r="A5341" s="24">
        <v>16001666</v>
      </c>
      <c r="B5341" s="15" t="s">
        <v>5436</v>
      </c>
      <c r="C5341" s="15" t="s">
        <v>5442</v>
      </c>
      <c r="D5341" s="16" t="s">
        <v>2</v>
      </c>
      <c r="E5341" s="17">
        <v>16.45</v>
      </c>
      <c r="F5341" s="18">
        <v>1.75</v>
      </c>
      <c r="G5341" s="17">
        <v>17.04</v>
      </c>
      <c r="H5341" s="18">
        <v>1.37</v>
      </c>
      <c r="I5341" s="16" t="s">
        <v>40</v>
      </c>
      <c r="J5341" s="16" t="s">
        <v>4</v>
      </c>
      <c r="K5341" s="16" t="s">
        <v>4</v>
      </c>
      <c r="L5341" s="19">
        <f>IF(Tabelle1[[#This Row],[Heizleistung (55°C)]]=0,Tabelle1[[#This Row],[Heizleistung (35°C)]],(Tabelle1[[#This Row],[Heizleistung (35°C)]]+Tabelle1[[#This Row],[Heizleistung (55°C)]])/2)</f>
        <v>16.744999999999997</v>
      </c>
      <c r="M5341" s="20">
        <f>IF(Tabelle1[[#This Row],[Etas 55°C]]=0,0,(Tabelle1[[#This Row],[Etas 35°C]]*0.8+Tabelle1[[#This Row],[Etas 55°C]]*0.2))*2.5</f>
        <v>4.1850000000000005</v>
      </c>
      <c r="N5341" s="21">
        <f>IF(-(Tabelle1[[#This Row],[80%/20% SCOP]]-5.5)/5.5=1,"n.a.",-(Tabelle1[[#This Row],[80%/20% SCOP]]-5.5)/5.5)</f>
        <v>0.23909090909090899</v>
      </c>
    </row>
    <row r="5342" spans="1:14" ht="20.100000000000001" customHeight="1" x14ac:dyDescent="0.25">
      <c r="A5342" s="24">
        <v>16015757</v>
      </c>
      <c r="B5342" s="15" t="s">
        <v>5436</v>
      </c>
      <c r="C5342" s="15" t="s">
        <v>5443</v>
      </c>
      <c r="D5342" s="16" t="s">
        <v>2</v>
      </c>
      <c r="E5342" s="17">
        <v>14.6</v>
      </c>
      <c r="F5342" s="18">
        <v>1.847</v>
      </c>
      <c r="G5342" s="17">
        <v>16.559999999999999</v>
      </c>
      <c r="H5342" s="18">
        <v>1.421</v>
      </c>
      <c r="I5342" s="16" t="s">
        <v>3</v>
      </c>
      <c r="J5342" s="16" t="s">
        <v>4</v>
      </c>
      <c r="K5342" s="16" t="s">
        <v>4</v>
      </c>
      <c r="L5342" s="19">
        <f>IF(Tabelle1[[#This Row],[Heizleistung (55°C)]]=0,Tabelle1[[#This Row],[Heizleistung (35°C)]],(Tabelle1[[#This Row],[Heizleistung (35°C)]]+Tabelle1[[#This Row],[Heizleistung (55°C)]])/2)</f>
        <v>15.579999999999998</v>
      </c>
      <c r="M5342" s="20">
        <f>IF(Tabelle1[[#This Row],[Etas 55°C]]=0,0,(Tabelle1[[#This Row],[Etas 35°C]]*0.8+Tabelle1[[#This Row],[Etas 55°C]]*0.2))*2.5</f>
        <v>4.4045000000000005</v>
      </c>
      <c r="N5342" s="21">
        <f>IF(-(Tabelle1[[#This Row],[80%/20% SCOP]]-5.5)/5.5=1,"n.a.",-(Tabelle1[[#This Row],[80%/20% SCOP]]-5.5)/5.5)</f>
        <v>0.1991818181818181</v>
      </c>
    </row>
    <row r="5343" spans="1:14" ht="20.100000000000001" customHeight="1" x14ac:dyDescent="0.25">
      <c r="A5343" s="24">
        <v>16012035</v>
      </c>
      <c r="B5343" s="15" t="s">
        <v>5436</v>
      </c>
      <c r="C5343" s="15" t="s">
        <v>5444</v>
      </c>
      <c r="D5343" s="16" t="s">
        <v>2</v>
      </c>
      <c r="E5343" s="17">
        <v>12.9</v>
      </c>
      <c r="F5343" s="18">
        <v>1.9019999999999999</v>
      </c>
      <c r="G5343" s="17">
        <v>12.8</v>
      </c>
      <c r="H5343" s="18">
        <v>1.5029999999999999</v>
      </c>
      <c r="I5343" s="16" t="s">
        <v>3</v>
      </c>
      <c r="J5343" s="16" t="s">
        <v>4</v>
      </c>
      <c r="K5343" s="16" t="s">
        <v>4</v>
      </c>
      <c r="L5343" s="19">
        <f>IF(Tabelle1[[#This Row],[Heizleistung (55°C)]]=0,Tabelle1[[#This Row],[Heizleistung (35°C)]],(Tabelle1[[#This Row],[Heizleistung (35°C)]]+Tabelle1[[#This Row],[Heizleistung (55°C)]])/2)</f>
        <v>12.850000000000001</v>
      </c>
      <c r="M5343" s="20">
        <f>IF(Tabelle1[[#This Row],[Etas 55°C]]=0,0,(Tabelle1[[#This Row],[Etas 35°C]]*0.8+Tabelle1[[#This Row],[Etas 55°C]]*0.2))*2.5</f>
        <v>4.5555000000000003</v>
      </c>
      <c r="N5343" s="21">
        <f>IF(-(Tabelle1[[#This Row],[80%/20% SCOP]]-5.5)/5.5=1,"n.a.",-(Tabelle1[[#This Row],[80%/20% SCOP]]-5.5)/5.5)</f>
        <v>0.17172727272727267</v>
      </c>
    </row>
    <row r="5344" spans="1:14" ht="20.100000000000001" customHeight="1" x14ac:dyDescent="0.25">
      <c r="A5344" s="24">
        <v>16014620</v>
      </c>
      <c r="B5344" s="15" t="s">
        <v>5436</v>
      </c>
      <c r="C5344" s="15" t="s">
        <v>5445</v>
      </c>
      <c r="D5344" s="16" t="s">
        <v>2</v>
      </c>
      <c r="E5344" s="17">
        <v>7.89</v>
      </c>
      <c r="F5344" s="18">
        <v>1.81</v>
      </c>
      <c r="G5344" s="17">
        <v>8.6999999999999993</v>
      </c>
      <c r="H5344" s="18">
        <v>1.37</v>
      </c>
      <c r="I5344" s="16" t="s">
        <v>3</v>
      </c>
      <c r="J5344" s="16" t="s">
        <v>4</v>
      </c>
      <c r="K5344" s="16" t="s">
        <v>4</v>
      </c>
      <c r="L5344" s="19">
        <f>IF(Tabelle1[[#This Row],[Heizleistung (55°C)]]=0,Tabelle1[[#This Row],[Heizleistung (35°C)]],(Tabelle1[[#This Row],[Heizleistung (35°C)]]+Tabelle1[[#This Row],[Heizleistung (55°C)]])/2)</f>
        <v>8.2949999999999999</v>
      </c>
      <c r="M5344" s="20">
        <f>IF(Tabelle1[[#This Row],[Etas 55°C]]=0,0,(Tabelle1[[#This Row],[Etas 35°C]]*0.8+Tabelle1[[#This Row],[Etas 55°C]]*0.2))*2.5</f>
        <v>4.3050000000000006</v>
      </c>
      <c r="N5344" s="21">
        <f>IF(-(Tabelle1[[#This Row],[80%/20% SCOP]]-5.5)/5.5=1,"n.a.",-(Tabelle1[[#This Row],[80%/20% SCOP]]-5.5)/5.5)</f>
        <v>0.21727272727272717</v>
      </c>
    </row>
    <row r="5345" spans="1:14" ht="20.100000000000001" customHeight="1" x14ac:dyDescent="0.25">
      <c r="A5345" s="24">
        <v>16001664</v>
      </c>
      <c r="B5345" s="15" t="s">
        <v>5436</v>
      </c>
      <c r="C5345" s="15" t="s">
        <v>5446</v>
      </c>
      <c r="D5345" s="16" t="s">
        <v>2</v>
      </c>
      <c r="E5345" s="17">
        <v>6.37</v>
      </c>
      <c r="F5345" s="18">
        <v>1.81</v>
      </c>
      <c r="G5345" s="17">
        <v>6.68</v>
      </c>
      <c r="H5345" s="18">
        <v>1.36</v>
      </c>
      <c r="I5345" s="16" t="s">
        <v>40</v>
      </c>
      <c r="J5345" s="16" t="s">
        <v>4</v>
      </c>
      <c r="K5345" s="16" t="s">
        <v>4</v>
      </c>
      <c r="L5345" s="19">
        <f>IF(Tabelle1[[#This Row],[Heizleistung (55°C)]]=0,Tabelle1[[#This Row],[Heizleistung (35°C)]],(Tabelle1[[#This Row],[Heizleistung (35°C)]]+Tabelle1[[#This Row],[Heizleistung (55°C)]])/2)</f>
        <v>6.5250000000000004</v>
      </c>
      <c r="M5345" s="20">
        <f>IF(Tabelle1[[#This Row],[Etas 55°C]]=0,0,(Tabelle1[[#This Row],[Etas 35°C]]*0.8+Tabelle1[[#This Row],[Etas 55°C]]*0.2))*2.5</f>
        <v>4.3000000000000007</v>
      </c>
      <c r="N5345" s="21">
        <f>IF(-(Tabelle1[[#This Row],[80%/20% SCOP]]-5.5)/5.5=1,"n.a.",-(Tabelle1[[#This Row],[80%/20% SCOP]]-5.5)/5.5)</f>
        <v>0.21818181818181806</v>
      </c>
    </row>
    <row r="5346" spans="1:14" ht="20.100000000000001" customHeight="1" x14ac:dyDescent="0.25">
      <c r="A5346" s="24">
        <v>16012036</v>
      </c>
      <c r="B5346" s="15" t="s">
        <v>5436</v>
      </c>
      <c r="C5346" s="15" t="s">
        <v>5447</v>
      </c>
      <c r="D5346" s="16" t="s">
        <v>2</v>
      </c>
      <c r="E5346" s="17">
        <v>6.07</v>
      </c>
      <c r="F5346" s="18">
        <v>1.919</v>
      </c>
      <c r="G5346" s="17">
        <v>5.35</v>
      </c>
      <c r="H5346" s="18">
        <v>1.5089999999999999</v>
      </c>
      <c r="I5346" s="16" t="s">
        <v>3</v>
      </c>
      <c r="J5346" s="16" t="s">
        <v>4</v>
      </c>
      <c r="K5346" s="16" t="s">
        <v>4</v>
      </c>
      <c r="L5346" s="19">
        <f>IF(Tabelle1[[#This Row],[Heizleistung (55°C)]]=0,Tabelle1[[#This Row],[Heizleistung (35°C)]],(Tabelle1[[#This Row],[Heizleistung (35°C)]]+Tabelle1[[#This Row],[Heizleistung (55°C)]])/2)</f>
        <v>5.71</v>
      </c>
      <c r="M5346" s="20">
        <f>IF(Tabelle1[[#This Row],[Etas 55°C]]=0,0,(Tabelle1[[#This Row],[Etas 35°C]]*0.8+Tabelle1[[#This Row],[Etas 55°C]]*0.2))*2.5</f>
        <v>4.5925000000000002</v>
      </c>
      <c r="N5346" s="21">
        <f>IF(-(Tabelle1[[#This Row],[80%/20% SCOP]]-5.5)/5.5=1,"n.a.",-(Tabelle1[[#This Row],[80%/20% SCOP]]-5.5)/5.5)</f>
        <v>0.16499999999999995</v>
      </c>
    </row>
    <row r="5347" spans="1:14" ht="20.100000000000001" customHeight="1" x14ac:dyDescent="0.25">
      <c r="A5347" s="24">
        <v>16014619</v>
      </c>
      <c r="B5347" s="15" t="s">
        <v>5436</v>
      </c>
      <c r="C5347" s="15" t="s">
        <v>5448</v>
      </c>
      <c r="D5347" s="16" t="s">
        <v>2</v>
      </c>
      <c r="E5347" s="17">
        <v>5.82</v>
      </c>
      <c r="F5347" s="18">
        <v>1.83</v>
      </c>
      <c r="G5347" s="17">
        <v>5.59</v>
      </c>
      <c r="H5347" s="18">
        <v>1.36</v>
      </c>
      <c r="I5347" s="16" t="s">
        <v>3</v>
      </c>
      <c r="J5347" s="16" t="s">
        <v>4</v>
      </c>
      <c r="K5347" s="16" t="s">
        <v>4</v>
      </c>
      <c r="L5347" s="19">
        <f>IF(Tabelle1[[#This Row],[Heizleistung (55°C)]]=0,Tabelle1[[#This Row],[Heizleistung (35°C)]],(Tabelle1[[#This Row],[Heizleistung (35°C)]]+Tabelle1[[#This Row],[Heizleistung (55°C)]])/2)</f>
        <v>5.7050000000000001</v>
      </c>
      <c r="M5347" s="20">
        <f>IF(Tabelle1[[#This Row],[Etas 55°C]]=0,0,(Tabelle1[[#This Row],[Etas 35°C]]*0.8+Tabelle1[[#This Row],[Etas 55°C]]*0.2))*2.5</f>
        <v>4.3400000000000007</v>
      </c>
      <c r="N5347" s="21">
        <f>IF(-(Tabelle1[[#This Row],[80%/20% SCOP]]-5.5)/5.5=1,"n.a.",-(Tabelle1[[#This Row],[80%/20% SCOP]]-5.5)/5.5)</f>
        <v>0.21090909090909077</v>
      </c>
    </row>
    <row r="5348" spans="1:14" ht="20.100000000000001" customHeight="1" x14ac:dyDescent="0.25">
      <c r="A5348" s="24">
        <v>16015753</v>
      </c>
      <c r="B5348" s="15" t="s">
        <v>5436</v>
      </c>
      <c r="C5348" s="15" t="s">
        <v>5449</v>
      </c>
      <c r="D5348" s="16" t="s">
        <v>2</v>
      </c>
      <c r="E5348" s="17">
        <v>6.76</v>
      </c>
      <c r="F5348" s="18">
        <v>1.863</v>
      </c>
      <c r="G5348" s="17">
        <v>6.47</v>
      </c>
      <c r="H5348" s="18">
        <v>1.425</v>
      </c>
      <c r="I5348" s="16" t="s">
        <v>3</v>
      </c>
      <c r="J5348" s="16" t="s">
        <v>4</v>
      </c>
      <c r="K5348" s="16" t="s">
        <v>4</v>
      </c>
      <c r="L5348" s="19">
        <f>IF(Tabelle1[[#This Row],[Heizleistung (55°C)]]=0,Tabelle1[[#This Row],[Heizleistung (35°C)]],(Tabelle1[[#This Row],[Heizleistung (35°C)]]+Tabelle1[[#This Row],[Heizleistung (55°C)]])/2)</f>
        <v>6.6150000000000002</v>
      </c>
      <c r="M5348" s="20">
        <f>IF(Tabelle1[[#This Row],[Etas 55°C]]=0,0,(Tabelle1[[#This Row],[Etas 35°C]]*0.8+Tabelle1[[#This Row],[Etas 55°C]]*0.2))*2.5</f>
        <v>4.4385000000000012</v>
      </c>
      <c r="N5348" s="21">
        <f>IF(-(Tabelle1[[#This Row],[80%/20% SCOP]]-5.5)/5.5=1,"n.a.",-(Tabelle1[[#This Row],[80%/20% SCOP]]-5.5)/5.5)</f>
        <v>0.19299999999999978</v>
      </c>
    </row>
    <row r="5349" spans="1:14" ht="20.100000000000001" customHeight="1" x14ac:dyDescent="0.25">
      <c r="A5349" s="24">
        <v>16014088</v>
      </c>
      <c r="B5349" s="15" t="s">
        <v>5450</v>
      </c>
      <c r="C5349" s="15" t="s">
        <v>5451</v>
      </c>
      <c r="D5349" s="16" t="s">
        <v>2</v>
      </c>
      <c r="E5349" s="17">
        <v>129.49</v>
      </c>
      <c r="F5349" s="18">
        <v>1.5469999999999999</v>
      </c>
      <c r="G5349" s="17">
        <v>114.33</v>
      </c>
      <c r="H5349" s="18">
        <v>1.2529999999999999</v>
      </c>
      <c r="I5349" s="16" t="s">
        <v>3</v>
      </c>
      <c r="J5349" s="16" t="s">
        <v>15</v>
      </c>
      <c r="K5349" s="16" t="s">
        <v>4</v>
      </c>
      <c r="L5349" s="19">
        <f>IF(Tabelle1[[#This Row],[Heizleistung (55°C)]]=0,Tabelle1[[#This Row],[Heizleistung (35°C)]],(Tabelle1[[#This Row],[Heizleistung (35°C)]]+Tabelle1[[#This Row],[Heizleistung (55°C)]])/2)</f>
        <v>121.91</v>
      </c>
      <c r="M5349" s="20">
        <f>IF(Tabelle1[[#This Row],[Etas 55°C]]=0,0,(Tabelle1[[#This Row],[Etas 35°C]]*0.8+Tabelle1[[#This Row],[Etas 55°C]]*0.2))*2.5</f>
        <v>3.7204999999999999</v>
      </c>
      <c r="N5349" s="21">
        <f>IF(-(Tabelle1[[#This Row],[80%/20% SCOP]]-5.5)/5.5=1,"n.a.",-(Tabelle1[[#This Row],[80%/20% SCOP]]-5.5)/5.5)</f>
        <v>0.32354545454545458</v>
      </c>
    </row>
    <row r="5350" spans="1:14" ht="20.100000000000001" customHeight="1" x14ac:dyDescent="0.25">
      <c r="A5350" s="24">
        <v>16016440</v>
      </c>
      <c r="B5350" s="15" t="s">
        <v>5452</v>
      </c>
      <c r="C5350" s="15" t="s">
        <v>5453</v>
      </c>
      <c r="D5350" s="16" t="s">
        <v>2</v>
      </c>
      <c r="E5350" s="17">
        <v>49</v>
      </c>
      <c r="F5350" s="18">
        <v>1.7949999999999999</v>
      </c>
      <c r="G5350" s="17">
        <v>54</v>
      </c>
      <c r="H5350" s="18">
        <v>1.498</v>
      </c>
      <c r="I5350" s="16" t="s">
        <v>3</v>
      </c>
      <c r="J5350" s="16" t="s">
        <v>4</v>
      </c>
      <c r="K5350" s="16" t="s">
        <v>4</v>
      </c>
      <c r="L5350" s="19">
        <f>IF(Tabelle1[[#This Row],[Heizleistung (55°C)]]=0,Tabelle1[[#This Row],[Heizleistung (35°C)]],(Tabelle1[[#This Row],[Heizleistung (35°C)]]+Tabelle1[[#This Row],[Heizleistung (55°C)]])/2)</f>
        <v>51.5</v>
      </c>
      <c r="M5350" s="20">
        <f>IF(Tabelle1[[#This Row],[Etas 55°C]]=0,0,(Tabelle1[[#This Row],[Etas 35°C]]*0.8+Tabelle1[[#This Row],[Etas 55°C]]*0.2))*2.5</f>
        <v>4.3390000000000004</v>
      </c>
      <c r="N5350" s="21">
        <f>IF(-(Tabelle1[[#This Row],[80%/20% SCOP]]-5.5)/5.5=1,"n.a.",-(Tabelle1[[#This Row],[80%/20% SCOP]]-5.5)/5.5)</f>
        <v>0.21109090909090902</v>
      </c>
    </row>
    <row r="5351" spans="1:14" ht="20.100000000000001" customHeight="1" x14ac:dyDescent="0.25">
      <c r="A5351" s="24">
        <v>16001826</v>
      </c>
      <c r="B5351" s="15" t="s">
        <v>5452</v>
      </c>
      <c r="C5351" s="15" t="s">
        <v>5454</v>
      </c>
      <c r="D5351" s="16" t="s">
        <v>2</v>
      </c>
      <c r="E5351" s="17">
        <v>51</v>
      </c>
      <c r="F5351" s="18">
        <v>1.52</v>
      </c>
      <c r="G5351" s="17">
        <v>54</v>
      </c>
      <c r="H5351" s="18">
        <v>1.3</v>
      </c>
      <c r="I5351" s="16" t="s">
        <v>324</v>
      </c>
      <c r="J5351" s="16" t="s">
        <v>4</v>
      </c>
      <c r="K5351" s="16" t="s">
        <v>4</v>
      </c>
      <c r="L5351" s="19">
        <f>IF(Tabelle1[[#This Row],[Heizleistung (55°C)]]=0,Tabelle1[[#This Row],[Heizleistung (35°C)]],(Tabelle1[[#This Row],[Heizleistung (35°C)]]+Tabelle1[[#This Row],[Heizleistung (55°C)]])/2)</f>
        <v>52.5</v>
      </c>
      <c r="M5351" s="20">
        <f>IF(Tabelle1[[#This Row],[Etas 55°C]]=0,0,(Tabelle1[[#This Row],[Etas 35°C]]*0.8+Tabelle1[[#This Row],[Etas 55°C]]*0.2))*2.5</f>
        <v>3.6900000000000004</v>
      </c>
      <c r="N5351" s="21">
        <f>IF(-(Tabelle1[[#This Row],[80%/20% SCOP]]-5.5)/5.5=1,"n.a.",-(Tabelle1[[#This Row],[80%/20% SCOP]]-5.5)/5.5)</f>
        <v>0.32909090909090905</v>
      </c>
    </row>
    <row r="5352" spans="1:14" ht="20.100000000000001" customHeight="1" x14ac:dyDescent="0.25">
      <c r="A5352" s="24">
        <v>16010659</v>
      </c>
      <c r="B5352" s="15" t="s">
        <v>5452</v>
      </c>
      <c r="C5352" s="15" t="s">
        <v>5455</v>
      </c>
      <c r="D5352" s="16" t="s">
        <v>2</v>
      </c>
      <c r="E5352" s="17">
        <v>99</v>
      </c>
      <c r="F5352" s="18">
        <v>1.73</v>
      </c>
      <c r="G5352" s="17">
        <v>108</v>
      </c>
      <c r="H5352" s="18">
        <v>1.29</v>
      </c>
      <c r="I5352" s="16" t="s">
        <v>324</v>
      </c>
      <c r="J5352" s="16" t="s">
        <v>4</v>
      </c>
      <c r="K5352" s="16" t="s">
        <v>4</v>
      </c>
      <c r="L5352" s="19">
        <f>IF(Tabelle1[[#This Row],[Heizleistung (55°C)]]=0,Tabelle1[[#This Row],[Heizleistung (35°C)]],(Tabelle1[[#This Row],[Heizleistung (35°C)]]+Tabelle1[[#This Row],[Heizleistung (55°C)]])/2)</f>
        <v>103.5</v>
      </c>
      <c r="M5352" s="20">
        <f>IF(Tabelle1[[#This Row],[Etas 55°C]]=0,0,(Tabelle1[[#This Row],[Etas 35°C]]*0.8+Tabelle1[[#This Row],[Etas 55°C]]*0.2))*2.5</f>
        <v>4.1050000000000004</v>
      </c>
      <c r="N5352" s="21">
        <f>IF(-(Tabelle1[[#This Row],[80%/20% SCOP]]-5.5)/5.5=1,"n.a.",-(Tabelle1[[#This Row],[80%/20% SCOP]]-5.5)/5.5)</f>
        <v>0.25363636363636355</v>
      </c>
    </row>
    <row r="5353" spans="1:14" ht="20.100000000000001" customHeight="1" x14ac:dyDescent="0.25">
      <c r="A5353" s="24">
        <v>16016439</v>
      </c>
      <c r="B5353" s="15" t="s">
        <v>5452</v>
      </c>
      <c r="C5353" s="15" t="s">
        <v>5456</v>
      </c>
      <c r="D5353" s="16" t="s">
        <v>2</v>
      </c>
      <c r="E5353" s="17">
        <v>49</v>
      </c>
      <c r="F5353" s="18">
        <v>1.7949999999999999</v>
      </c>
      <c r="G5353" s="17">
        <v>54</v>
      </c>
      <c r="H5353" s="18">
        <v>1.498</v>
      </c>
      <c r="I5353" s="16" t="s">
        <v>3</v>
      </c>
      <c r="J5353" s="16" t="s">
        <v>4</v>
      </c>
      <c r="K5353" s="16" t="s">
        <v>4</v>
      </c>
      <c r="L5353" s="19">
        <f>IF(Tabelle1[[#This Row],[Heizleistung (55°C)]]=0,Tabelle1[[#This Row],[Heizleistung (35°C)]],(Tabelle1[[#This Row],[Heizleistung (35°C)]]+Tabelle1[[#This Row],[Heizleistung (55°C)]])/2)</f>
        <v>51.5</v>
      </c>
      <c r="M5353" s="20">
        <f>IF(Tabelle1[[#This Row],[Etas 55°C]]=0,0,(Tabelle1[[#This Row],[Etas 35°C]]*0.8+Tabelle1[[#This Row],[Etas 55°C]]*0.2))*2.5</f>
        <v>4.3390000000000004</v>
      </c>
      <c r="N5353" s="21">
        <f>IF(-(Tabelle1[[#This Row],[80%/20% SCOP]]-5.5)/5.5=1,"n.a.",-(Tabelle1[[#This Row],[80%/20% SCOP]]-5.5)/5.5)</f>
        <v>0.21109090909090902</v>
      </c>
    </row>
    <row r="5354" spans="1:14" ht="20.100000000000001" customHeight="1" x14ac:dyDescent="0.25">
      <c r="A5354" s="24">
        <v>16001827</v>
      </c>
      <c r="B5354" s="15" t="s">
        <v>5452</v>
      </c>
      <c r="C5354" s="15" t="s">
        <v>5457</v>
      </c>
      <c r="D5354" s="16" t="s">
        <v>2</v>
      </c>
      <c r="E5354" s="17">
        <v>51</v>
      </c>
      <c r="F5354" s="18">
        <v>1.52</v>
      </c>
      <c r="G5354" s="17">
        <v>54</v>
      </c>
      <c r="H5354" s="18">
        <v>1.3</v>
      </c>
      <c r="I5354" s="16" t="s">
        <v>324</v>
      </c>
      <c r="J5354" s="16" t="s">
        <v>4</v>
      </c>
      <c r="K5354" s="16" t="s">
        <v>4</v>
      </c>
      <c r="L5354" s="19">
        <f>IF(Tabelle1[[#This Row],[Heizleistung (55°C)]]=0,Tabelle1[[#This Row],[Heizleistung (35°C)]],(Tabelle1[[#This Row],[Heizleistung (35°C)]]+Tabelle1[[#This Row],[Heizleistung (55°C)]])/2)</f>
        <v>52.5</v>
      </c>
      <c r="M5354" s="20">
        <f>IF(Tabelle1[[#This Row],[Etas 55°C]]=0,0,(Tabelle1[[#This Row],[Etas 35°C]]*0.8+Tabelle1[[#This Row],[Etas 55°C]]*0.2))*2.5</f>
        <v>3.6900000000000004</v>
      </c>
      <c r="N5354" s="21">
        <f>IF(-(Tabelle1[[#This Row],[80%/20% SCOP]]-5.5)/5.5=1,"n.a.",-(Tabelle1[[#This Row],[80%/20% SCOP]]-5.5)/5.5)</f>
        <v>0.32909090909090905</v>
      </c>
    </row>
    <row r="5355" spans="1:14" ht="20.100000000000001" customHeight="1" x14ac:dyDescent="0.25">
      <c r="A5355" s="24">
        <v>16010658</v>
      </c>
      <c r="B5355" s="15" t="s">
        <v>5452</v>
      </c>
      <c r="C5355" s="15" t="s">
        <v>5458</v>
      </c>
      <c r="D5355" s="16" t="s">
        <v>2</v>
      </c>
      <c r="E5355" s="17">
        <v>99</v>
      </c>
      <c r="F5355" s="18">
        <v>1.73</v>
      </c>
      <c r="G5355" s="17">
        <v>108</v>
      </c>
      <c r="H5355" s="18">
        <v>1.29</v>
      </c>
      <c r="I5355" s="16" t="s">
        <v>324</v>
      </c>
      <c r="J5355" s="16" t="s">
        <v>4</v>
      </c>
      <c r="K5355" s="16" t="s">
        <v>4</v>
      </c>
      <c r="L5355" s="19">
        <f>IF(Tabelle1[[#This Row],[Heizleistung (55°C)]]=0,Tabelle1[[#This Row],[Heizleistung (35°C)]],(Tabelle1[[#This Row],[Heizleistung (35°C)]]+Tabelle1[[#This Row],[Heizleistung (55°C)]])/2)</f>
        <v>103.5</v>
      </c>
      <c r="M5355" s="20">
        <f>IF(Tabelle1[[#This Row],[Etas 55°C]]=0,0,(Tabelle1[[#This Row],[Etas 35°C]]*0.8+Tabelle1[[#This Row],[Etas 55°C]]*0.2))*2.5</f>
        <v>4.1050000000000004</v>
      </c>
      <c r="N5355" s="21">
        <f>IF(-(Tabelle1[[#This Row],[80%/20% SCOP]]-5.5)/5.5=1,"n.a.",-(Tabelle1[[#This Row],[80%/20% SCOP]]-5.5)/5.5)</f>
        <v>0.25363636363636355</v>
      </c>
    </row>
    <row r="5356" spans="1:14" ht="20.100000000000001" customHeight="1" x14ac:dyDescent="0.25">
      <c r="A5356" s="24">
        <v>16001833</v>
      </c>
      <c r="B5356" s="15" t="s">
        <v>5459</v>
      </c>
      <c r="C5356" s="15" t="s">
        <v>5460</v>
      </c>
      <c r="D5356" s="16" t="s">
        <v>2</v>
      </c>
      <c r="E5356" s="17">
        <v>12</v>
      </c>
      <c r="F5356" s="18">
        <v>1.893</v>
      </c>
      <c r="G5356" s="17">
        <v>11.6</v>
      </c>
      <c r="H5356" s="18">
        <v>1.351</v>
      </c>
      <c r="I5356" s="16" t="s">
        <v>40</v>
      </c>
      <c r="J5356" s="16" t="s">
        <v>4</v>
      </c>
      <c r="K5356" s="16" t="s">
        <v>4</v>
      </c>
      <c r="L5356" s="19">
        <f>IF(Tabelle1[[#This Row],[Heizleistung (55°C)]]=0,Tabelle1[[#This Row],[Heizleistung (35°C)]],(Tabelle1[[#This Row],[Heizleistung (35°C)]]+Tabelle1[[#This Row],[Heizleistung (55°C)]])/2)</f>
        <v>11.8</v>
      </c>
      <c r="M5356" s="20">
        <f>IF(Tabelle1[[#This Row],[Etas 55°C]]=0,0,(Tabelle1[[#This Row],[Etas 35°C]]*0.8+Tabelle1[[#This Row],[Etas 55°C]]*0.2))*2.5</f>
        <v>4.4615000000000009</v>
      </c>
      <c r="N5356" s="21">
        <f>IF(-(Tabelle1[[#This Row],[80%/20% SCOP]]-5.5)/5.5=1,"n.a.",-(Tabelle1[[#This Row],[80%/20% SCOP]]-5.5)/5.5)</f>
        <v>0.18881818181818166</v>
      </c>
    </row>
    <row r="5357" spans="1:14" ht="20.100000000000001" customHeight="1" x14ac:dyDescent="0.25">
      <c r="A5357" s="24">
        <v>16001829</v>
      </c>
      <c r="B5357" s="15" t="s">
        <v>5459</v>
      </c>
      <c r="C5357" s="15" t="s">
        <v>5461</v>
      </c>
      <c r="D5357" s="16" t="s">
        <v>2</v>
      </c>
      <c r="E5357" s="17">
        <v>8.1</v>
      </c>
      <c r="F5357" s="18">
        <v>2.056</v>
      </c>
      <c r="G5357" s="17">
        <v>6.6</v>
      </c>
      <c r="H5357" s="18">
        <v>1.3160000000000001</v>
      </c>
      <c r="I5357" s="16" t="s">
        <v>40</v>
      </c>
      <c r="J5357" s="16" t="s">
        <v>4</v>
      </c>
      <c r="K5357" s="16" t="s">
        <v>4</v>
      </c>
      <c r="L5357" s="19">
        <f>IF(Tabelle1[[#This Row],[Heizleistung (55°C)]]=0,Tabelle1[[#This Row],[Heizleistung (35°C)]],(Tabelle1[[#This Row],[Heizleistung (35°C)]]+Tabelle1[[#This Row],[Heizleistung (55°C)]])/2)</f>
        <v>7.35</v>
      </c>
      <c r="M5357" s="20">
        <f>IF(Tabelle1[[#This Row],[Etas 55°C]]=0,0,(Tabelle1[[#This Row],[Etas 35°C]]*0.8+Tabelle1[[#This Row],[Etas 55°C]]*0.2))*2.5</f>
        <v>4.7700000000000005</v>
      </c>
      <c r="N5357" s="21">
        <f>IF(-(Tabelle1[[#This Row],[80%/20% SCOP]]-5.5)/5.5=1,"n.a.",-(Tabelle1[[#This Row],[80%/20% SCOP]]-5.5)/5.5)</f>
        <v>0.13272727272727264</v>
      </c>
    </row>
    <row r="5358" spans="1:14" ht="20.100000000000001" customHeight="1" x14ac:dyDescent="0.25">
      <c r="A5358" s="24">
        <v>16001835</v>
      </c>
      <c r="B5358" s="15" t="s">
        <v>5459</v>
      </c>
      <c r="C5358" s="15" t="s">
        <v>5462</v>
      </c>
      <c r="D5358" s="16" t="s">
        <v>2</v>
      </c>
      <c r="E5358" s="17">
        <v>15.2</v>
      </c>
      <c r="F5358" s="18">
        <v>1.8160000000000001</v>
      </c>
      <c r="G5358" s="17">
        <v>13</v>
      </c>
      <c r="H5358" s="18">
        <v>1.3320000000000001</v>
      </c>
      <c r="I5358" s="16" t="s">
        <v>40</v>
      </c>
      <c r="J5358" s="16" t="s">
        <v>4</v>
      </c>
      <c r="K5358" s="16" t="s">
        <v>4</v>
      </c>
      <c r="L5358" s="19">
        <f>IF(Tabelle1[[#This Row],[Heizleistung (55°C)]]=0,Tabelle1[[#This Row],[Heizleistung (35°C)]],(Tabelle1[[#This Row],[Heizleistung (35°C)]]+Tabelle1[[#This Row],[Heizleistung (55°C)]])/2)</f>
        <v>14.1</v>
      </c>
      <c r="M5358" s="20">
        <f>IF(Tabelle1[[#This Row],[Etas 55°C]]=0,0,(Tabelle1[[#This Row],[Etas 35°C]]*0.8+Tabelle1[[#This Row],[Etas 55°C]]*0.2))*2.5</f>
        <v>4.298</v>
      </c>
      <c r="N5358" s="21">
        <f>IF(-(Tabelle1[[#This Row],[80%/20% SCOP]]-5.5)/5.5=1,"n.a.",-(Tabelle1[[#This Row],[80%/20% SCOP]]-5.5)/5.5)</f>
        <v>0.21854545454545454</v>
      </c>
    </row>
    <row r="5359" spans="1:14" ht="20.100000000000001" customHeight="1" x14ac:dyDescent="0.25">
      <c r="A5359" s="24">
        <v>16001828</v>
      </c>
      <c r="B5359" s="15" t="s">
        <v>5459</v>
      </c>
      <c r="C5359" s="15" t="s">
        <v>5463</v>
      </c>
      <c r="D5359" s="16" t="s">
        <v>2</v>
      </c>
      <c r="E5359" s="17">
        <v>6.8</v>
      </c>
      <c r="F5359" s="18">
        <v>1.95</v>
      </c>
      <c r="G5359" s="17">
        <v>5.7</v>
      </c>
      <c r="H5359" s="18">
        <v>1.379</v>
      </c>
      <c r="I5359" s="16" t="s">
        <v>40</v>
      </c>
      <c r="J5359" s="16" t="s">
        <v>4</v>
      </c>
      <c r="K5359" s="16" t="s">
        <v>4</v>
      </c>
      <c r="L5359" s="19">
        <f>IF(Tabelle1[[#This Row],[Heizleistung (55°C)]]=0,Tabelle1[[#This Row],[Heizleistung (35°C)]],(Tabelle1[[#This Row],[Heizleistung (35°C)]]+Tabelle1[[#This Row],[Heizleistung (55°C)]])/2)</f>
        <v>6.25</v>
      </c>
      <c r="M5359" s="20">
        <f>IF(Tabelle1[[#This Row],[Etas 55°C]]=0,0,(Tabelle1[[#This Row],[Etas 35°C]]*0.8+Tabelle1[[#This Row],[Etas 55°C]]*0.2))*2.5</f>
        <v>4.5895000000000001</v>
      </c>
      <c r="N5359" s="21">
        <f>IF(-(Tabelle1[[#This Row],[80%/20% SCOP]]-5.5)/5.5=1,"n.a.",-(Tabelle1[[#This Row],[80%/20% SCOP]]-5.5)/5.5)</f>
        <v>0.16554545454545452</v>
      </c>
    </row>
    <row r="5360" spans="1:14" ht="20.100000000000001" customHeight="1" x14ac:dyDescent="0.25">
      <c r="A5360" s="24">
        <v>16001838</v>
      </c>
      <c r="B5360" s="15" t="s">
        <v>5464</v>
      </c>
      <c r="C5360" s="15" t="s">
        <v>5465</v>
      </c>
      <c r="D5360" s="16" t="s">
        <v>2</v>
      </c>
      <c r="E5360" s="17">
        <v>5.27</v>
      </c>
      <c r="F5360" s="18">
        <v>1.92</v>
      </c>
      <c r="G5360" s="17">
        <v>5.07</v>
      </c>
      <c r="H5360" s="18">
        <v>1.3180000000000001</v>
      </c>
      <c r="I5360" s="16" t="s">
        <v>40</v>
      </c>
      <c r="J5360" s="16" t="s">
        <v>4</v>
      </c>
      <c r="K5360" s="16" t="s">
        <v>4</v>
      </c>
      <c r="L5360" s="19">
        <f>IF(Tabelle1[[#This Row],[Heizleistung (55°C)]]=0,Tabelle1[[#This Row],[Heizleistung (35°C)]],(Tabelle1[[#This Row],[Heizleistung (35°C)]]+Tabelle1[[#This Row],[Heizleistung (55°C)]])/2)</f>
        <v>5.17</v>
      </c>
      <c r="M5360" s="20">
        <f>IF(Tabelle1[[#This Row],[Etas 55°C]]=0,0,(Tabelle1[[#This Row],[Etas 35°C]]*0.8+Tabelle1[[#This Row],[Etas 55°C]]*0.2))*2.5</f>
        <v>4.4990000000000006</v>
      </c>
      <c r="N5360" s="21">
        <f>IF(-(Tabelle1[[#This Row],[80%/20% SCOP]]-5.5)/5.5=1,"n.a.",-(Tabelle1[[#This Row],[80%/20% SCOP]]-5.5)/5.5)</f>
        <v>0.18199999999999991</v>
      </c>
    </row>
    <row r="5361" spans="1:14" ht="20.100000000000001" customHeight="1" x14ac:dyDescent="0.25">
      <c r="A5361" s="24">
        <v>16001839</v>
      </c>
      <c r="B5361" s="15" t="s">
        <v>5464</v>
      </c>
      <c r="C5361" s="15" t="s">
        <v>5466</v>
      </c>
      <c r="D5361" s="16" t="s">
        <v>2</v>
      </c>
      <c r="E5361" s="17">
        <v>7.93</v>
      </c>
      <c r="F5361" s="18">
        <v>1.79</v>
      </c>
      <c r="G5361" s="17">
        <v>7.33</v>
      </c>
      <c r="H5361" s="18">
        <v>1.3340000000000001</v>
      </c>
      <c r="I5361" s="16" t="s">
        <v>40</v>
      </c>
      <c r="J5361" s="16" t="s">
        <v>4</v>
      </c>
      <c r="K5361" s="16" t="s">
        <v>4</v>
      </c>
      <c r="L5361" s="19">
        <f>IF(Tabelle1[[#This Row],[Heizleistung (55°C)]]=0,Tabelle1[[#This Row],[Heizleistung (35°C)]],(Tabelle1[[#This Row],[Heizleistung (35°C)]]+Tabelle1[[#This Row],[Heizleistung (55°C)]])/2)</f>
        <v>7.63</v>
      </c>
      <c r="M5361" s="20">
        <f>IF(Tabelle1[[#This Row],[Etas 55°C]]=0,0,(Tabelle1[[#This Row],[Etas 35°C]]*0.8+Tabelle1[[#This Row],[Etas 55°C]]*0.2))*2.5</f>
        <v>4.2470000000000008</v>
      </c>
      <c r="N5361" s="21">
        <f>IF(-(Tabelle1[[#This Row],[80%/20% SCOP]]-5.5)/5.5=1,"n.a.",-(Tabelle1[[#This Row],[80%/20% SCOP]]-5.5)/5.5)</f>
        <v>0.22781818181818167</v>
      </c>
    </row>
    <row r="5362" spans="1:14" ht="20.100000000000001" customHeight="1" x14ac:dyDescent="0.25">
      <c r="A5362" s="24">
        <v>16001840</v>
      </c>
      <c r="B5362" s="15" t="s">
        <v>5464</v>
      </c>
      <c r="C5362" s="15" t="s">
        <v>5467</v>
      </c>
      <c r="D5362" s="16" t="s">
        <v>2</v>
      </c>
      <c r="E5362" s="17">
        <v>10.58</v>
      </c>
      <c r="F5362" s="18">
        <v>1.8</v>
      </c>
      <c r="G5362" s="17">
        <v>10.039999999999999</v>
      </c>
      <c r="H5362" s="18">
        <v>1.3260000000000001</v>
      </c>
      <c r="I5362" s="16" t="s">
        <v>40</v>
      </c>
      <c r="J5362" s="16" t="s">
        <v>4</v>
      </c>
      <c r="K5362" s="16" t="s">
        <v>4</v>
      </c>
      <c r="L5362" s="19">
        <f>IF(Tabelle1[[#This Row],[Heizleistung (55°C)]]=0,Tabelle1[[#This Row],[Heizleistung (35°C)]],(Tabelle1[[#This Row],[Heizleistung (35°C)]]+Tabelle1[[#This Row],[Heizleistung (55°C)]])/2)</f>
        <v>10.309999999999999</v>
      </c>
      <c r="M5362" s="20">
        <f>IF(Tabelle1[[#This Row],[Etas 55°C]]=0,0,(Tabelle1[[#This Row],[Etas 35°C]]*0.8+Tabelle1[[#This Row],[Etas 55°C]]*0.2))*2.5</f>
        <v>4.2630000000000008</v>
      </c>
      <c r="N5362" s="21">
        <f>IF(-(Tabelle1[[#This Row],[80%/20% SCOP]]-5.5)/5.5=1,"n.a.",-(Tabelle1[[#This Row],[80%/20% SCOP]]-5.5)/5.5)</f>
        <v>0.22490909090909075</v>
      </c>
    </row>
    <row r="5363" spans="1:14" ht="20.100000000000001" customHeight="1" x14ac:dyDescent="0.25">
      <c r="A5363" s="24">
        <v>16014774</v>
      </c>
      <c r="B5363" s="15" t="s">
        <v>5468</v>
      </c>
      <c r="C5363" s="15" t="s">
        <v>5469</v>
      </c>
      <c r="D5363" s="16" t="s">
        <v>2</v>
      </c>
      <c r="E5363" s="17">
        <v>35.4</v>
      </c>
      <c r="F5363" s="18">
        <v>1.5589999999999999</v>
      </c>
      <c r="G5363" s="17">
        <v>32.11</v>
      </c>
      <c r="H5363" s="18">
        <v>1.3</v>
      </c>
      <c r="I5363" s="16" t="s">
        <v>3</v>
      </c>
      <c r="J5363" s="16" t="s">
        <v>4</v>
      </c>
      <c r="K5363" s="16" t="s">
        <v>4</v>
      </c>
      <c r="L5363" s="19">
        <f>IF(Tabelle1[[#This Row],[Heizleistung (55°C)]]=0,Tabelle1[[#This Row],[Heizleistung (35°C)]],(Tabelle1[[#This Row],[Heizleistung (35°C)]]+Tabelle1[[#This Row],[Heizleistung (55°C)]])/2)</f>
        <v>33.754999999999995</v>
      </c>
      <c r="M5363" s="20">
        <f>IF(Tabelle1[[#This Row],[Etas 55°C]]=0,0,(Tabelle1[[#This Row],[Etas 35°C]]*0.8+Tabelle1[[#This Row],[Etas 55°C]]*0.2))*2.5</f>
        <v>3.7680000000000002</v>
      </c>
      <c r="N5363" s="21">
        <f>IF(-(Tabelle1[[#This Row],[80%/20% SCOP]]-5.5)/5.5=1,"n.a.",-(Tabelle1[[#This Row],[80%/20% SCOP]]-5.5)/5.5)</f>
        <v>0.31490909090909086</v>
      </c>
    </row>
    <row r="5364" spans="1:14" ht="20.100000000000001" customHeight="1" x14ac:dyDescent="0.25">
      <c r="A5364" s="24">
        <v>16011937</v>
      </c>
      <c r="B5364" s="15" t="s">
        <v>5468</v>
      </c>
      <c r="C5364" s="15" t="s">
        <v>5470</v>
      </c>
      <c r="D5364" s="16" t="s">
        <v>2</v>
      </c>
      <c r="E5364" s="17">
        <v>6.07</v>
      </c>
      <c r="F5364" s="18">
        <v>1.9019999999999999</v>
      </c>
      <c r="G5364" s="17">
        <v>6.06</v>
      </c>
      <c r="H5364" s="18">
        <v>1.4550000000000001</v>
      </c>
      <c r="I5364" s="16" t="s">
        <v>3</v>
      </c>
      <c r="J5364" s="16" t="s">
        <v>4</v>
      </c>
      <c r="K5364" s="16" t="s">
        <v>4</v>
      </c>
      <c r="L5364" s="19">
        <f>IF(Tabelle1[[#This Row],[Heizleistung (55°C)]]=0,Tabelle1[[#This Row],[Heizleistung (35°C)]],(Tabelle1[[#This Row],[Heizleistung (35°C)]]+Tabelle1[[#This Row],[Heizleistung (55°C)]])/2)</f>
        <v>6.0649999999999995</v>
      </c>
      <c r="M5364" s="20">
        <f>IF(Tabelle1[[#This Row],[Etas 55°C]]=0,0,(Tabelle1[[#This Row],[Etas 35°C]]*0.8+Tabelle1[[#This Row],[Etas 55°C]]*0.2))*2.5</f>
        <v>4.5315000000000003</v>
      </c>
      <c r="N5364" s="21">
        <f>IF(-(Tabelle1[[#This Row],[80%/20% SCOP]]-5.5)/5.5=1,"n.a.",-(Tabelle1[[#This Row],[80%/20% SCOP]]-5.5)/5.5)</f>
        <v>0.17609090909090905</v>
      </c>
    </row>
    <row r="5365" spans="1:14" ht="20.100000000000001" customHeight="1" x14ac:dyDescent="0.25">
      <c r="A5365" s="24">
        <v>16011969</v>
      </c>
      <c r="B5365" s="15" t="s">
        <v>5468</v>
      </c>
      <c r="C5365" s="15" t="s">
        <v>5471</v>
      </c>
      <c r="D5365" s="16" t="s">
        <v>2</v>
      </c>
      <c r="E5365" s="17">
        <v>10.71</v>
      </c>
      <c r="F5365" s="18">
        <v>1.77</v>
      </c>
      <c r="G5365" s="17">
        <v>10.28</v>
      </c>
      <c r="H5365" s="18">
        <v>1.27</v>
      </c>
      <c r="I5365" s="16" t="s">
        <v>40</v>
      </c>
      <c r="J5365" s="16" t="s">
        <v>4</v>
      </c>
      <c r="K5365" s="16" t="s">
        <v>4</v>
      </c>
      <c r="L5365" s="19">
        <f>IF(Tabelle1[[#This Row],[Heizleistung (55°C)]]=0,Tabelle1[[#This Row],[Heizleistung (35°C)]],(Tabelle1[[#This Row],[Heizleistung (35°C)]]+Tabelle1[[#This Row],[Heizleistung (55°C)]])/2)</f>
        <v>10.495000000000001</v>
      </c>
      <c r="M5365" s="20">
        <f>IF(Tabelle1[[#This Row],[Etas 55°C]]=0,0,(Tabelle1[[#This Row],[Etas 35°C]]*0.8+Tabelle1[[#This Row],[Etas 55°C]]*0.2))*2.5</f>
        <v>4.1750000000000007</v>
      </c>
      <c r="N5365" s="21">
        <f>IF(-(Tabelle1[[#This Row],[80%/20% SCOP]]-5.5)/5.5=1,"n.a.",-(Tabelle1[[#This Row],[80%/20% SCOP]]-5.5)/5.5)</f>
        <v>0.24090909090909077</v>
      </c>
    </row>
    <row r="5366" spans="1:14" ht="20.100000000000001" customHeight="1" x14ac:dyDescent="0.25">
      <c r="A5366" s="24">
        <v>16011952</v>
      </c>
      <c r="B5366" s="15" t="s">
        <v>5468</v>
      </c>
      <c r="C5366" s="15" t="s">
        <v>5472</v>
      </c>
      <c r="D5366" s="16" t="s">
        <v>2</v>
      </c>
      <c r="E5366" s="17">
        <v>16.04</v>
      </c>
      <c r="F5366" s="18">
        <v>1.77</v>
      </c>
      <c r="G5366" s="17">
        <v>16.75</v>
      </c>
      <c r="H5366" s="18">
        <v>1.3</v>
      </c>
      <c r="I5366" s="16" t="s">
        <v>40</v>
      </c>
      <c r="J5366" s="16" t="s">
        <v>4</v>
      </c>
      <c r="K5366" s="16" t="s">
        <v>4</v>
      </c>
      <c r="L5366" s="19">
        <f>IF(Tabelle1[[#This Row],[Heizleistung (55°C)]]=0,Tabelle1[[#This Row],[Heizleistung (35°C)]],(Tabelle1[[#This Row],[Heizleistung (35°C)]]+Tabelle1[[#This Row],[Heizleistung (55°C)]])/2)</f>
        <v>16.395</v>
      </c>
      <c r="M5366" s="20">
        <f>IF(Tabelle1[[#This Row],[Etas 55°C]]=0,0,(Tabelle1[[#This Row],[Etas 35°C]]*0.8+Tabelle1[[#This Row],[Etas 55°C]]*0.2))*2.5</f>
        <v>4.1900000000000004</v>
      </c>
      <c r="N5366" s="21">
        <f>IF(-(Tabelle1[[#This Row],[80%/20% SCOP]]-5.5)/5.5=1,"n.a.",-(Tabelle1[[#This Row],[80%/20% SCOP]]-5.5)/5.5)</f>
        <v>0.23818181818181811</v>
      </c>
    </row>
    <row r="5367" spans="1:14" ht="20.100000000000001" customHeight="1" x14ac:dyDescent="0.25">
      <c r="A5367" s="24">
        <v>16011965</v>
      </c>
      <c r="B5367" s="15" t="s">
        <v>5468</v>
      </c>
      <c r="C5367" s="15" t="s">
        <v>2989</v>
      </c>
      <c r="D5367" s="16" t="s">
        <v>2</v>
      </c>
      <c r="E5367" s="17">
        <v>10.49</v>
      </c>
      <c r="F5367" s="18">
        <v>1.77</v>
      </c>
      <c r="G5367" s="17">
        <v>9.9600000000000009</v>
      </c>
      <c r="H5367" s="18">
        <v>1.26</v>
      </c>
      <c r="I5367" s="16" t="s">
        <v>40</v>
      </c>
      <c r="J5367" s="16" t="s">
        <v>4</v>
      </c>
      <c r="K5367" s="16" t="s">
        <v>4</v>
      </c>
      <c r="L5367" s="19">
        <f>IF(Tabelle1[[#This Row],[Heizleistung (55°C)]]=0,Tabelle1[[#This Row],[Heizleistung (35°C)]],(Tabelle1[[#This Row],[Heizleistung (35°C)]]+Tabelle1[[#This Row],[Heizleistung (55°C)]])/2)</f>
        <v>10.225000000000001</v>
      </c>
      <c r="M5367" s="20">
        <f>IF(Tabelle1[[#This Row],[Etas 55°C]]=0,0,(Tabelle1[[#This Row],[Etas 35°C]]*0.8+Tabelle1[[#This Row],[Etas 55°C]]*0.2))*2.5</f>
        <v>4.17</v>
      </c>
      <c r="N5367" s="21">
        <f>IF(-(Tabelle1[[#This Row],[80%/20% SCOP]]-5.5)/5.5=1,"n.a.",-(Tabelle1[[#This Row],[80%/20% SCOP]]-5.5)/5.5)</f>
        <v>0.24181818181818182</v>
      </c>
    </row>
    <row r="5368" spans="1:14" ht="20.100000000000001" customHeight="1" x14ac:dyDescent="0.25">
      <c r="A5368" s="24">
        <v>16011943</v>
      </c>
      <c r="B5368" s="15" t="s">
        <v>5468</v>
      </c>
      <c r="C5368" s="15" t="s">
        <v>5473</v>
      </c>
      <c r="D5368" s="16" t="s">
        <v>2</v>
      </c>
      <c r="E5368" s="17">
        <v>16.34</v>
      </c>
      <c r="F5368" s="18">
        <v>1.885</v>
      </c>
      <c r="G5368" s="17">
        <v>16.399999999999999</v>
      </c>
      <c r="H5368" s="18">
        <v>1.452</v>
      </c>
      <c r="I5368" s="16" t="s">
        <v>3</v>
      </c>
      <c r="J5368" s="16" t="s">
        <v>4</v>
      </c>
      <c r="K5368" s="16" t="s">
        <v>4</v>
      </c>
      <c r="L5368" s="19">
        <f>IF(Tabelle1[[#This Row],[Heizleistung (55°C)]]=0,Tabelle1[[#This Row],[Heizleistung (35°C)]],(Tabelle1[[#This Row],[Heizleistung (35°C)]]+Tabelle1[[#This Row],[Heizleistung (55°C)]])/2)</f>
        <v>16.369999999999997</v>
      </c>
      <c r="M5368" s="20">
        <f>IF(Tabelle1[[#This Row],[Etas 55°C]]=0,0,(Tabelle1[[#This Row],[Etas 35°C]]*0.8+Tabelle1[[#This Row],[Etas 55°C]]*0.2))*2.5</f>
        <v>4.4960000000000004</v>
      </c>
      <c r="N5368" s="21">
        <f>IF(-(Tabelle1[[#This Row],[80%/20% SCOP]]-5.5)/5.5=1,"n.a.",-(Tabelle1[[#This Row],[80%/20% SCOP]]-5.5)/5.5)</f>
        <v>0.18254545454545446</v>
      </c>
    </row>
    <row r="5369" spans="1:14" ht="20.100000000000001" customHeight="1" x14ac:dyDescent="0.25">
      <c r="A5369" s="24">
        <v>16011949</v>
      </c>
      <c r="B5369" s="15" t="s">
        <v>5468</v>
      </c>
      <c r="C5369" s="15" t="s">
        <v>5474</v>
      </c>
      <c r="D5369" s="16" t="s">
        <v>2</v>
      </c>
      <c r="E5369" s="17">
        <v>14.04</v>
      </c>
      <c r="F5369" s="18">
        <v>1.78</v>
      </c>
      <c r="G5369" s="17">
        <v>13.47</v>
      </c>
      <c r="H5369" s="18">
        <v>1.29</v>
      </c>
      <c r="I5369" s="16" t="s">
        <v>40</v>
      </c>
      <c r="J5369" s="16" t="s">
        <v>4</v>
      </c>
      <c r="K5369" s="16" t="s">
        <v>4</v>
      </c>
      <c r="L5369" s="19">
        <f>IF(Tabelle1[[#This Row],[Heizleistung (55°C)]]=0,Tabelle1[[#This Row],[Heizleistung (35°C)]],(Tabelle1[[#This Row],[Heizleistung (35°C)]]+Tabelle1[[#This Row],[Heizleistung (55°C)]])/2)</f>
        <v>13.754999999999999</v>
      </c>
      <c r="M5369" s="20">
        <f>IF(Tabelle1[[#This Row],[Etas 55°C]]=0,0,(Tabelle1[[#This Row],[Etas 35°C]]*0.8+Tabelle1[[#This Row],[Etas 55°C]]*0.2))*2.5</f>
        <v>4.2050000000000001</v>
      </c>
      <c r="N5369" s="21">
        <f>IF(-(Tabelle1[[#This Row],[80%/20% SCOP]]-5.5)/5.5=1,"n.a.",-(Tabelle1[[#This Row],[80%/20% SCOP]]-5.5)/5.5)</f>
        <v>0.23545454545454544</v>
      </c>
    </row>
    <row r="5370" spans="1:14" ht="20.100000000000001" customHeight="1" x14ac:dyDescent="0.25">
      <c r="A5370" s="24">
        <v>16011966</v>
      </c>
      <c r="B5370" s="15" t="s">
        <v>5468</v>
      </c>
      <c r="C5370" s="15" t="s">
        <v>5475</v>
      </c>
      <c r="D5370" s="16" t="s">
        <v>2</v>
      </c>
      <c r="E5370" s="17">
        <v>10.71</v>
      </c>
      <c r="F5370" s="18">
        <v>1.77</v>
      </c>
      <c r="G5370" s="17">
        <v>10.28</v>
      </c>
      <c r="H5370" s="18">
        <v>1.27</v>
      </c>
      <c r="I5370" s="16" t="s">
        <v>40</v>
      </c>
      <c r="J5370" s="16" t="s">
        <v>4</v>
      </c>
      <c r="K5370" s="16" t="s">
        <v>4</v>
      </c>
      <c r="L5370" s="19">
        <f>IF(Tabelle1[[#This Row],[Heizleistung (55°C)]]=0,Tabelle1[[#This Row],[Heizleistung (35°C)]],(Tabelle1[[#This Row],[Heizleistung (35°C)]]+Tabelle1[[#This Row],[Heizleistung (55°C)]])/2)</f>
        <v>10.495000000000001</v>
      </c>
      <c r="M5370" s="20">
        <f>IF(Tabelle1[[#This Row],[Etas 55°C]]=0,0,(Tabelle1[[#This Row],[Etas 35°C]]*0.8+Tabelle1[[#This Row],[Etas 55°C]]*0.2))*2.5</f>
        <v>4.1750000000000007</v>
      </c>
      <c r="N5370" s="21">
        <f>IF(-(Tabelle1[[#This Row],[80%/20% SCOP]]-5.5)/5.5=1,"n.a.",-(Tabelle1[[#This Row],[80%/20% SCOP]]-5.5)/5.5)</f>
        <v>0.24090909090909077</v>
      </c>
    </row>
    <row r="5371" spans="1:14" ht="20.100000000000001" customHeight="1" x14ac:dyDescent="0.25">
      <c r="A5371" s="24">
        <v>16011951</v>
      </c>
      <c r="B5371" s="15" t="s">
        <v>5468</v>
      </c>
      <c r="C5371" s="15" t="s">
        <v>5476</v>
      </c>
      <c r="D5371" s="16" t="s">
        <v>2</v>
      </c>
      <c r="E5371" s="17">
        <v>13.75</v>
      </c>
      <c r="F5371" s="18">
        <v>1.78</v>
      </c>
      <c r="G5371" s="17">
        <v>13.73</v>
      </c>
      <c r="H5371" s="18">
        <v>1.28</v>
      </c>
      <c r="I5371" s="16" t="s">
        <v>40</v>
      </c>
      <c r="J5371" s="16" t="s">
        <v>4</v>
      </c>
      <c r="K5371" s="16" t="s">
        <v>4</v>
      </c>
      <c r="L5371" s="19">
        <f>IF(Tabelle1[[#This Row],[Heizleistung (55°C)]]=0,Tabelle1[[#This Row],[Heizleistung (35°C)]],(Tabelle1[[#This Row],[Heizleistung (35°C)]]+Tabelle1[[#This Row],[Heizleistung (55°C)]])/2)</f>
        <v>13.74</v>
      </c>
      <c r="M5371" s="20">
        <f>IF(Tabelle1[[#This Row],[Etas 55°C]]=0,0,(Tabelle1[[#This Row],[Etas 35°C]]*0.8+Tabelle1[[#This Row],[Etas 55°C]]*0.2))*2.5</f>
        <v>4.2</v>
      </c>
      <c r="N5371" s="21">
        <f>IF(-(Tabelle1[[#This Row],[80%/20% SCOP]]-5.5)/5.5=1,"n.a.",-(Tabelle1[[#This Row],[80%/20% SCOP]]-5.5)/5.5)</f>
        <v>0.23636363636363633</v>
      </c>
    </row>
    <row r="5372" spans="1:14" ht="20.100000000000001" customHeight="1" x14ac:dyDescent="0.25">
      <c r="A5372" s="24">
        <v>16011947</v>
      </c>
      <c r="B5372" s="15" t="s">
        <v>5468</v>
      </c>
      <c r="C5372" s="15" t="s">
        <v>5477</v>
      </c>
      <c r="D5372" s="16" t="s">
        <v>2</v>
      </c>
      <c r="E5372" s="17">
        <v>10.49</v>
      </c>
      <c r="F5372" s="18">
        <v>1.77</v>
      </c>
      <c r="G5372" s="17">
        <v>9.9600000000000009</v>
      </c>
      <c r="H5372" s="18">
        <v>1.26</v>
      </c>
      <c r="I5372" s="16" t="s">
        <v>40</v>
      </c>
      <c r="J5372" s="16" t="s">
        <v>4</v>
      </c>
      <c r="K5372" s="16" t="s">
        <v>4</v>
      </c>
      <c r="L5372" s="19">
        <f>IF(Tabelle1[[#This Row],[Heizleistung (55°C)]]=0,Tabelle1[[#This Row],[Heizleistung (35°C)]],(Tabelle1[[#This Row],[Heizleistung (35°C)]]+Tabelle1[[#This Row],[Heizleistung (55°C)]])/2)</f>
        <v>10.225000000000001</v>
      </c>
      <c r="M5372" s="20">
        <f>IF(Tabelle1[[#This Row],[Etas 55°C]]=0,0,(Tabelle1[[#This Row],[Etas 35°C]]*0.8+Tabelle1[[#This Row],[Etas 55°C]]*0.2))*2.5</f>
        <v>4.17</v>
      </c>
      <c r="N5372" s="21">
        <f>IF(-(Tabelle1[[#This Row],[80%/20% SCOP]]-5.5)/5.5=1,"n.a.",-(Tabelle1[[#This Row],[80%/20% SCOP]]-5.5)/5.5)</f>
        <v>0.24181818181818182</v>
      </c>
    </row>
    <row r="5373" spans="1:14" ht="20.100000000000001" customHeight="1" x14ac:dyDescent="0.25">
      <c r="A5373" s="24">
        <v>16011963</v>
      </c>
      <c r="B5373" s="15" t="s">
        <v>5468</v>
      </c>
      <c r="C5373" s="15" t="s">
        <v>5478</v>
      </c>
      <c r="D5373" s="16" t="s">
        <v>2</v>
      </c>
      <c r="E5373" s="17">
        <v>5.22</v>
      </c>
      <c r="F5373" s="18">
        <v>1.8</v>
      </c>
      <c r="G5373" s="17">
        <v>5.03</v>
      </c>
      <c r="H5373" s="18">
        <v>1.26</v>
      </c>
      <c r="I5373" s="16" t="s">
        <v>40</v>
      </c>
      <c r="J5373" s="16" t="s">
        <v>4</v>
      </c>
      <c r="K5373" s="16" t="s">
        <v>4</v>
      </c>
      <c r="L5373" s="19">
        <f>IF(Tabelle1[[#This Row],[Heizleistung (55°C)]]=0,Tabelle1[[#This Row],[Heizleistung (35°C)]],(Tabelle1[[#This Row],[Heizleistung (35°C)]]+Tabelle1[[#This Row],[Heizleistung (55°C)]])/2)</f>
        <v>5.125</v>
      </c>
      <c r="M5373" s="20">
        <f>IF(Tabelle1[[#This Row],[Etas 55°C]]=0,0,(Tabelle1[[#This Row],[Etas 35°C]]*0.8+Tabelle1[[#This Row],[Etas 55°C]]*0.2))*2.5</f>
        <v>4.2300000000000004</v>
      </c>
      <c r="N5373" s="21">
        <f>IF(-(Tabelle1[[#This Row],[80%/20% SCOP]]-5.5)/5.5=1,"n.a.",-(Tabelle1[[#This Row],[80%/20% SCOP]]-5.5)/5.5)</f>
        <v>0.23090909090909084</v>
      </c>
    </row>
    <row r="5374" spans="1:14" ht="20.100000000000001" customHeight="1" x14ac:dyDescent="0.25">
      <c r="A5374" s="24">
        <v>16011964</v>
      </c>
      <c r="B5374" s="15" t="s">
        <v>5468</v>
      </c>
      <c r="C5374" s="15" t="s">
        <v>5479</v>
      </c>
      <c r="D5374" s="16" t="s">
        <v>2</v>
      </c>
      <c r="E5374" s="17">
        <v>7.6</v>
      </c>
      <c r="F5374" s="18">
        <v>1.76</v>
      </c>
      <c r="G5374" s="17">
        <v>7</v>
      </c>
      <c r="H5374" s="18">
        <v>1.26</v>
      </c>
      <c r="I5374" s="16" t="s">
        <v>40</v>
      </c>
      <c r="J5374" s="16" t="s">
        <v>4</v>
      </c>
      <c r="K5374" s="16" t="s">
        <v>4</v>
      </c>
      <c r="L5374" s="19">
        <f>IF(Tabelle1[[#This Row],[Heizleistung (55°C)]]=0,Tabelle1[[#This Row],[Heizleistung (35°C)]],(Tabelle1[[#This Row],[Heizleistung (35°C)]]+Tabelle1[[#This Row],[Heizleistung (55°C)]])/2)</f>
        <v>7.3</v>
      </c>
      <c r="M5374" s="20">
        <f>IF(Tabelle1[[#This Row],[Etas 55°C]]=0,0,(Tabelle1[[#This Row],[Etas 35°C]]*0.8+Tabelle1[[#This Row],[Etas 55°C]]*0.2))*2.5</f>
        <v>4.1500000000000004</v>
      </c>
      <c r="N5374" s="21">
        <f>IF(-(Tabelle1[[#This Row],[80%/20% SCOP]]-5.5)/5.5=1,"n.a.",-(Tabelle1[[#This Row],[80%/20% SCOP]]-5.5)/5.5)</f>
        <v>0.2454545454545454</v>
      </c>
    </row>
    <row r="5375" spans="1:14" ht="20.100000000000001" customHeight="1" x14ac:dyDescent="0.25">
      <c r="A5375" s="24">
        <v>16011939</v>
      </c>
      <c r="B5375" s="15" t="s">
        <v>5468</v>
      </c>
      <c r="C5375" s="15" t="s">
        <v>5480</v>
      </c>
      <c r="D5375" s="16" t="s">
        <v>2</v>
      </c>
      <c r="E5375" s="17">
        <v>8.19</v>
      </c>
      <c r="F5375" s="18">
        <v>1.9059999999999999</v>
      </c>
      <c r="G5375" s="17">
        <v>8.0299999999999994</v>
      </c>
      <c r="H5375" s="18">
        <v>1.409</v>
      </c>
      <c r="I5375" s="16" t="s">
        <v>3</v>
      </c>
      <c r="J5375" s="16" t="s">
        <v>4</v>
      </c>
      <c r="K5375" s="16" t="s">
        <v>4</v>
      </c>
      <c r="L5375" s="19">
        <f>IF(Tabelle1[[#This Row],[Heizleistung (55°C)]]=0,Tabelle1[[#This Row],[Heizleistung (35°C)]],(Tabelle1[[#This Row],[Heizleistung (35°C)]]+Tabelle1[[#This Row],[Heizleistung (55°C)]])/2)</f>
        <v>8.11</v>
      </c>
      <c r="M5375" s="20">
        <f>IF(Tabelle1[[#This Row],[Etas 55°C]]=0,0,(Tabelle1[[#This Row],[Etas 35°C]]*0.8+Tabelle1[[#This Row],[Etas 55°C]]*0.2))*2.5</f>
        <v>4.5164999999999997</v>
      </c>
      <c r="N5375" s="21">
        <f>IF(-(Tabelle1[[#This Row],[80%/20% SCOP]]-5.5)/5.5=1,"n.a.",-(Tabelle1[[#This Row],[80%/20% SCOP]]-5.5)/5.5)</f>
        <v>0.17881818181818188</v>
      </c>
    </row>
    <row r="5376" spans="1:14" ht="20.100000000000001" customHeight="1" x14ac:dyDescent="0.25">
      <c r="A5376" s="24">
        <v>16011948</v>
      </c>
      <c r="B5376" s="15" t="s">
        <v>5468</v>
      </c>
      <c r="C5376" s="15" t="s">
        <v>5481</v>
      </c>
      <c r="D5376" s="16" t="s">
        <v>2</v>
      </c>
      <c r="E5376" s="17">
        <v>14.04</v>
      </c>
      <c r="F5376" s="18">
        <v>1.78</v>
      </c>
      <c r="G5376" s="17">
        <v>13.47</v>
      </c>
      <c r="H5376" s="18">
        <v>1.29</v>
      </c>
      <c r="I5376" s="16" t="s">
        <v>40</v>
      </c>
      <c r="J5376" s="16" t="s">
        <v>4</v>
      </c>
      <c r="K5376" s="16" t="s">
        <v>4</v>
      </c>
      <c r="L5376" s="19">
        <f>IF(Tabelle1[[#This Row],[Heizleistung (55°C)]]=0,Tabelle1[[#This Row],[Heizleistung (35°C)]],(Tabelle1[[#This Row],[Heizleistung (35°C)]]+Tabelle1[[#This Row],[Heizleistung (55°C)]])/2)</f>
        <v>13.754999999999999</v>
      </c>
      <c r="M5376" s="20">
        <f>IF(Tabelle1[[#This Row],[Etas 55°C]]=0,0,(Tabelle1[[#This Row],[Etas 35°C]]*0.8+Tabelle1[[#This Row],[Etas 55°C]]*0.2))*2.5</f>
        <v>4.2050000000000001</v>
      </c>
      <c r="N5376" s="21">
        <f>IF(-(Tabelle1[[#This Row],[80%/20% SCOP]]-5.5)/5.5=1,"n.a.",-(Tabelle1[[#This Row],[80%/20% SCOP]]-5.5)/5.5)</f>
        <v>0.23545454545454544</v>
      </c>
    </row>
    <row r="5377" spans="1:14" ht="20.100000000000001" customHeight="1" x14ac:dyDescent="0.25">
      <c r="A5377" s="24">
        <v>16011938</v>
      </c>
      <c r="B5377" s="15" t="s">
        <v>5468</v>
      </c>
      <c r="C5377" s="15" t="s">
        <v>5482</v>
      </c>
      <c r="D5377" s="16" t="s">
        <v>2</v>
      </c>
      <c r="E5377" s="17">
        <v>8.2100000000000009</v>
      </c>
      <c r="F5377" s="18">
        <v>1.94</v>
      </c>
      <c r="G5377" s="17">
        <v>8.35</v>
      </c>
      <c r="H5377" s="18">
        <v>1.46</v>
      </c>
      <c r="I5377" s="16" t="s">
        <v>3</v>
      </c>
      <c r="J5377" s="16" t="s">
        <v>4</v>
      </c>
      <c r="K5377" s="16" t="s">
        <v>4</v>
      </c>
      <c r="L5377" s="19">
        <f>IF(Tabelle1[[#This Row],[Heizleistung (55°C)]]=0,Tabelle1[[#This Row],[Heizleistung (35°C)]],(Tabelle1[[#This Row],[Heizleistung (35°C)]]+Tabelle1[[#This Row],[Heizleistung (55°C)]])/2)</f>
        <v>8.2800000000000011</v>
      </c>
      <c r="M5377" s="20">
        <f>IF(Tabelle1[[#This Row],[Etas 55°C]]=0,0,(Tabelle1[[#This Row],[Etas 35°C]]*0.8+Tabelle1[[#This Row],[Etas 55°C]]*0.2))*2.5</f>
        <v>4.6100000000000003</v>
      </c>
      <c r="N5377" s="21">
        <f>IF(-(Tabelle1[[#This Row],[80%/20% SCOP]]-5.5)/5.5=1,"n.a.",-(Tabelle1[[#This Row],[80%/20% SCOP]]-5.5)/5.5)</f>
        <v>0.16181818181818175</v>
      </c>
    </row>
    <row r="5378" spans="1:14" ht="20.100000000000001" customHeight="1" x14ac:dyDescent="0.25">
      <c r="A5378" s="24">
        <v>16011944</v>
      </c>
      <c r="B5378" s="15" t="s">
        <v>5468</v>
      </c>
      <c r="C5378" s="15" t="s">
        <v>5483</v>
      </c>
      <c r="D5378" s="16" t="s">
        <v>2</v>
      </c>
      <c r="E5378" s="17">
        <v>5</v>
      </c>
      <c r="F5378" s="18">
        <v>1.8</v>
      </c>
      <c r="G5378" s="17">
        <v>4.87</v>
      </c>
      <c r="H5378" s="18">
        <v>1.26</v>
      </c>
      <c r="I5378" s="16" t="s">
        <v>40</v>
      </c>
      <c r="J5378" s="16" t="s">
        <v>4</v>
      </c>
      <c r="K5378" s="16" t="s">
        <v>4</v>
      </c>
      <c r="L5378" s="19">
        <f>IF(Tabelle1[[#This Row],[Heizleistung (55°C)]]=0,Tabelle1[[#This Row],[Heizleistung (35°C)]],(Tabelle1[[#This Row],[Heizleistung (35°C)]]+Tabelle1[[#This Row],[Heizleistung (55°C)]])/2)</f>
        <v>4.9350000000000005</v>
      </c>
      <c r="M5378" s="20">
        <f>IF(Tabelle1[[#This Row],[Etas 55°C]]=0,0,(Tabelle1[[#This Row],[Etas 35°C]]*0.8+Tabelle1[[#This Row],[Etas 55°C]]*0.2))*2.5</f>
        <v>4.2300000000000004</v>
      </c>
      <c r="N5378" s="21">
        <f>IF(-(Tabelle1[[#This Row],[80%/20% SCOP]]-5.5)/5.5=1,"n.a.",-(Tabelle1[[#This Row],[80%/20% SCOP]]-5.5)/5.5)</f>
        <v>0.23090909090909084</v>
      </c>
    </row>
    <row r="5379" spans="1:14" ht="20.100000000000001" customHeight="1" x14ac:dyDescent="0.25">
      <c r="A5379" s="24">
        <v>16011942</v>
      </c>
      <c r="B5379" s="15" t="s">
        <v>5468</v>
      </c>
      <c r="C5379" s="15" t="s">
        <v>5484</v>
      </c>
      <c r="D5379" s="16" t="s">
        <v>2</v>
      </c>
      <c r="E5379" s="17">
        <v>16.260000000000002</v>
      </c>
      <c r="F5379" s="18">
        <v>1.8939999999999999</v>
      </c>
      <c r="G5379" s="17">
        <v>16.440000000000001</v>
      </c>
      <c r="H5379" s="18">
        <v>1.456</v>
      </c>
      <c r="I5379" s="16" t="s">
        <v>3</v>
      </c>
      <c r="J5379" s="16" t="s">
        <v>4</v>
      </c>
      <c r="K5379" s="16" t="s">
        <v>4</v>
      </c>
      <c r="L5379" s="19">
        <f>IF(Tabelle1[[#This Row],[Heizleistung (55°C)]]=0,Tabelle1[[#This Row],[Heizleistung (35°C)]],(Tabelle1[[#This Row],[Heizleistung (35°C)]]+Tabelle1[[#This Row],[Heizleistung (55°C)]])/2)</f>
        <v>16.350000000000001</v>
      </c>
      <c r="M5379" s="20">
        <f>IF(Tabelle1[[#This Row],[Etas 55°C]]=0,0,(Tabelle1[[#This Row],[Etas 35°C]]*0.8+Tabelle1[[#This Row],[Etas 55°C]]*0.2))*2.5</f>
        <v>4.516</v>
      </c>
      <c r="N5379" s="21">
        <f>IF(-(Tabelle1[[#This Row],[80%/20% SCOP]]-5.5)/5.5=1,"n.a.",-(Tabelle1[[#This Row],[80%/20% SCOP]]-5.5)/5.5)</f>
        <v>0.17890909090909091</v>
      </c>
    </row>
    <row r="5380" spans="1:14" ht="20.100000000000001" customHeight="1" x14ac:dyDescent="0.25">
      <c r="A5380" s="24">
        <v>16011968</v>
      </c>
      <c r="B5380" s="15" t="s">
        <v>5468</v>
      </c>
      <c r="C5380" s="15" t="s">
        <v>3035</v>
      </c>
      <c r="D5380" s="16" t="s">
        <v>2</v>
      </c>
      <c r="E5380" s="17">
        <v>7.86</v>
      </c>
      <c r="F5380" s="18">
        <v>1.76</v>
      </c>
      <c r="G5380" s="17">
        <v>7.26</v>
      </c>
      <c r="H5380" s="18">
        <v>1.26</v>
      </c>
      <c r="I5380" s="16" t="s">
        <v>40</v>
      </c>
      <c r="J5380" s="16" t="s">
        <v>4</v>
      </c>
      <c r="K5380" s="16" t="s">
        <v>4</v>
      </c>
      <c r="L5380" s="19">
        <f>IF(Tabelle1[[#This Row],[Heizleistung (55°C)]]=0,Tabelle1[[#This Row],[Heizleistung (35°C)]],(Tabelle1[[#This Row],[Heizleistung (35°C)]]+Tabelle1[[#This Row],[Heizleistung (55°C)]])/2)</f>
        <v>7.5600000000000005</v>
      </c>
      <c r="M5380" s="20">
        <f>IF(Tabelle1[[#This Row],[Etas 55°C]]=0,0,(Tabelle1[[#This Row],[Etas 35°C]]*0.8+Tabelle1[[#This Row],[Etas 55°C]]*0.2))*2.5</f>
        <v>4.1500000000000004</v>
      </c>
      <c r="N5380" s="21">
        <f>IF(-(Tabelle1[[#This Row],[80%/20% SCOP]]-5.5)/5.5=1,"n.a.",-(Tabelle1[[#This Row],[80%/20% SCOP]]-5.5)/5.5)</f>
        <v>0.2454545454545454</v>
      </c>
    </row>
    <row r="5381" spans="1:14" ht="20.100000000000001" customHeight="1" x14ac:dyDescent="0.25">
      <c r="A5381" s="24">
        <v>16011953</v>
      </c>
      <c r="B5381" s="15" t="s">
        <v>5468</v>
      </c>
      <c r="C5381" s="15" t="s">
        <v>5485</v>
      </c>
      <c r="D5381" s="16" t="s">
        <v>2</v>
      </c>
      <c r="E5381" s="17">
        <v>16.04</v>
      </c>
      <c r="F5381" s="18">
        <v>1.77</v>
      </c>
      <c r="G5381" s="17">
        <v>16.75</v>
      </c>
      <c r="H5381" s="18">
        <v>1.3</v>
      </c>
      <c r="I5381" s="16" t="s">
        <v>40</v>
      </c>
      <c r="J5381" s="16" t="s">
        <v>4</v>
      </c>
      <c r="K5381" s="16" t="s">
        <v>4</v>
      </c>
      <c r="L5381" s="19">
        <f>IF(Tabelle1[[#This Row],[Heizleistung (55°C)]]=0,Tabelle1[[#This Row],[Heizleistung (35°C)]],(Tabelle1[[#This Row],[Heizleistung (35°C)]]+Tabelle1[[#This Row],[Heizleistung (55°C)]])/2)</f>
        <v>16.395</v>
      </c>
      <c r="M5381" s="20">
        <f>IF(Tabelle1[[#This Row],[Etas 55°C]]=0,0,(Tabelle1[[#This Row],[Etas 35°C]]*0.8+Tabelle1[[#This Row],[Etas 55°C]]*0.2))*2.5</f>
        <v>4.1900000000000004</v>
      </c>
      <c r="N5381" s="21">
        <f>IF(-(Tabelle1[[#This Row],[80%/20% SCOP]]-5.5)/5.5=1,"n.a.",-(Tabelle1[[#This Row],[80%/20% SCOP]]-5.5)/5.5)</f>
        <v>0.23818181818181811</v>
      </c>
    </row>
    <row r="5382" spans="1:14" ht="20.100000000000001" customHeight="1" x14ac:dyDescent="0.25">
      <c r="A5382" s="24">
        <v>16011950</v>
      </c>
      <c r="B5382" s="15" t="s">
        <v>5468</v>
      </c>
      <c r="C5382" s="15" t="s">
        <v>3010</v>
      </c>
      <c r="D5382" s="16" t="s">
        <v>2</v>
      </c>
      <c r="E5382" s="17">
        <v>13.75</v>
      </c>
      <c r="F5382" s="18">
        <v>1.78</v>
      </c>
      <c r="G5382" s="17">
        <v>13.73</v>
      </c>
      <c r="H5382" s="18">
        <v>1.28</v>
      </c>
      <c r="I5382" s="16" t="s">
        <v>40</v>
      </c>
      <c r="J5382" s="16" t="s">
        <v>4</v>
      </c>
      <c r="K5382" s="16" t="s">
        <v>4</v>
      </c>
      <c r="L5382" s="19">
        <f>IF(Tabelle1[[#This Row],[Heizleistung (55°C)]]=0,Tabelle1[[#This Row],[Heizleistung (35°C)]],(Tabelle1[[#This Row],[Heizleistung (35°C)]]+Tabelle1[[#This Row],[Heizleistung (55°C)]])/2)</f>
        <v>13.74</v>
      </c>
      <c r="M5382" s="20">
        <f>IF(Tabelle1[[#This Row],[Etas 55°C]]=0,0,(Tabelle1[[#This Row],[Etas 35°C]]*0.8+Tabelle1[[#This Row],[Etas 55°C]]*0.2))*2.5</f>
        <v>4.2</v>
      </c>
      <c r="N5382" s="21">
        <f>IF(-(Tabelle1[[#This Row],[80%/20% SCOP]]-5.5)/5.5=1,"n.a.",-(Tabelle1[[#This Row],[80%/20% SCOP]]-5.5)/5.5)</f>
        <v>0.23636363636363633</v>
      </c>
    </row>
    <row r="5383" spans="1:14" ht="20.100000000000001" customHeight="1" x14ac:dyDescent="0.25">
      <c r="A5383" s="24">
        <v>16011946</v>
      </c>
      <c r="B5383" s="15" t="s">
        <v>5468</v>
      </c>
      <c r="C5383" s="15" t="s">
        <v>5486</v>
      </c>
      <c r="D5383" s="16" t="s">
        <v>2</v>
      </c>
      <c r="E5383" s="17">
        <v>7.6</v>
      </c>
      <c r="F5383" s="18">
        <v>1.76</v>
      </c>
      <c r="G5383" s="17">
        <v>7</v>
      </c>
      <c r="H5383" s="18">
        <v>1.27</v>
      </c>
      <c r="I5383" s="16" t="s">
        <v>40</v>
      </c>
      <c r="J5383" s="16" t="s">
        <v>4</v>
      </c>
      <c r="K5383" s="16" t="s">
        <v>4</v>
      </c>
      <c r="L5383" s="19">
        <f>IF(Tabelle1[[#This Row],[Heizleistung (55°C)]]=0,Tabelle1[[#This Row],[Heizleistung (35°C)]],(Tabelle1[[#This Row],[Heizleistung (35°C)]]+Tabelle1[[#This Row],[Heizleistung (55°C)]])/2)</f>
        <v>7.3</v>
      </c>
      <c r="M5383" s="20">
        <f>IF(Tabelle1[[#This Row],[Etas 55°C]]=0,0,(Tabelle1[[#This Row],[Etas 35°C]]*0.8+Tabelle1[[#This Row],[Etas 55°C]]*0.2))*2.5</f>
        <v>4.1550000000000002</v>
      </c>
      <c r="N5383" s="21">
        <f>IF(-(Tabelle1[[#This Row],[80%/20% SCOP]]-5.5)/5.5=1,"n.a.",-(Tabelle1[[#This Row],[80%/20% SCOP]]-5.5)/5.5)</f>
        <v>0.24454545454545451</v>
      </c>
    </row>
    <row r="5384" spans="1:14" ht="20.100000000000001" customHeight="1" x14ac:dyDescent="0.25">
      <c r="A5384" s="24">
        <v>16011945</v>
      </c>
      <c r="B5384" s="15" t="s">
        <v>5468</v>
      </c>
      <c r="C5384" s="15" t="s">
        <v>5487</v>
      </c>
      <c r="D5384" s="16" t="s">
        <v>2</v>
      </c>
      <c r="E5384" s="17">
        <v>7.83</v>
      </c>
      <c r="F5384" s="18">
        <v>1.76</v>
      </c>
      <c r="G5384" s="17">
        <v>7.46</v>
      </c>
      <c r="H5384" s="18">
        <v>1.27</v>
      </c>
      <c r="I5384" s="16" t="s">
        <v>40</v>
      </c>
      <c r="J5384" s="16" t="s">
        <v>4</v>
      </c>
      <c r="K5384" s="16" t="s">
        <v>4</v>
      </c>
      <c r="L5384" s="19">
        <f>IF(Tabelle1[[#This Row],[Heizleistung (55°C)]]=0,Tabelle1[[#This Row],[Heizleistung (35°C)]],(Tabelle1[[#This Row],[Heizleistung (35°C)]]+Tabelle1[[#This Row],[Heizleistung (55°C)]])/2)</f>
        <v>7.6449999999999996</v>
      </c>
      <c r="M5384" s="20">
        <f>IF(Tabelle1[[#This Row],[Etas 55°C]]=0,0,(Tabelle1[[#This Row],[Etas 35°C]]*0.8+Tabelle1[[#This Row],[Etas 55°C]]*0.2))*2.5</f>
        <v>4.1550000000000002</v>
      </c>
      <c r="N5384" s="21">
        <f>IF(-(Tabelle1[[#This Row],[80%/20% SCOP]]-5.5)/5.5=1,"n.a.",-(Tabelle1[[#This Row],[80%/20% SCOP]]-5.5)/5.5)</f>
        <v>0.24454545454545451</v>
      </c>
    </row>
    <row r="5385" spans="1:14" ht="20.100000000000001" customHeight="1" x14ac:dyDescent="0.25">
      <c r="A5385" s="24">
        <v>16011940</v>
      </c>
      <c r="B5385" s="15" t="s">
        <v>5468</v>
      </c>
      <c r="C5385" s="15" t="s">
        <v>3006</v>
      </c>
      <c r="D5385" s="16" t="s">
        <v>2</v>
      </c>
      <c r="E5385" s="17">
        <v>9.9</v>
      </c>
      <c r="F5385" s="18">
        <v>1.879</v>
      </c>
      <c r="G5385" s="17">
        <v>10.220000000000001</v>
      </c>
      <c r="H5385" s="18">
        <v>1.476</v>
      </c>
      <c r="I5385" s="16" t="s">
        <v>3</v>
      </c>
      <c r="J5385" s="16" t="s">
        <v>4</v>
      </c>
      <c r="K5385" s="16" t="s">
        <v>4</v>
      </c>
      <c r="L5385" s="19">
        <f>IF(Tabelle1[[#This Row],[Heizleistung (55°C)]]=0,Tabelle1[[#This Row],[Heizleistung (35°C)]],(Tabelle1[[#This Row],[Heizleistung (35°C)]]+Tabelle1[[#This Row],[Heizleistung (55°C)]])/2)</f>
        <v>10.06</v>
      </c>
      <c r="M5385" s="20">
        <f>IF(Tabelle1[[#This Row],[Etas 55°C]]=0,0,(Tabelle1[[#This Row],[Etas 35°C]]*0.8+Tabelle1[[#This Row],[Etas 55°C]]*0.2))*2.5</f>
        <v>4.4960000000000004</v>
      </c>
      <c r="N5385" s="21">
        <f>IF(-(Tabelle1[[#This Row],[80%/20% SCOP]]-5.5)/5.5=1,"n.a.",-(Tabelle1[[#This Row],[80%/20% SCOP]]-5.5)/5.5)</f>
        <v>0.18254545454545446</v>
      </c>
    </row>
    <row r="5386" spans="1:14" ht="20.100000000000001" customHeight="1" x14ac:dyDescent="0.25">
      <c r="A5386" s="24">
        <v>16011941</v>
      </c>
      <c r="B5386" s="15" t="s">
        <v>5468</v>
      </c>
      <c r="C5386" s="15" t="s">
        <v>5488</v>
      </c>
      <c r="D5386" s="16" t="s">
        <v>2</v>
      </c>
      <c r="E5386" s="17">
        <v>9.8699999999999992</v>
      </c>
      <c r="F5386" s="18">
        <v>1.8680000000000001</v>
      </c>
      <c r="G5386" s="17">
        <v>9.93</v>
      </c>
      <c r="H5386" s="18">
        <v>1.45</v>
      </c>
      <c r="I5386" s="16" t="s">
        <v>3</v>
      </c>
      <c r="J5386" s="16" t="s">
        <v>4</v>
      </c>
      <c r="K5386" s="16" t="s">
        <v>4</v>
      </c>
      <c r="L5386" s="19">
        <f>IF(Tabelle1[[#This Row],[Heizleistung (55°C)]]=0,Tabelle1[[#This Row],[Heizleistung (35°C)]],(Tabelle1[[#This Row],[Heizleistung (35°C)]]+Tabelle1[[#This Row],[Heizleistung (55°C)]])/2)</f>
        <v>9.8999999999999986</v>
      </c>
      <c r="M5386" s="20">
        <f>IF(Tabelle1[[#This Row],[Etas 55°C]]=0,0,(Tabelle1[[#This Row],[Etas 35°C]]*0.8+Tabelle1[[#This Row],[Etas 55°C]]*0.2))*2.5</f>
        <v>4.4610000000000003</v>
      </c>
      <c r="N5386" s="21">
        <f>IF(-(Tabelle1[[#This Row],[80%/20% SCOP]]-5.5)/5.5=1,"n.a.",-(Tabelle1[[#This Row],[80%/20% SCOP]]-5.5)/5.5)</f>
        <v>0.18890909090909086</v>
      </c>
    </row>
    <row r="5387" spans="1:14" ht="20.100000000000001" customHeight="1" x14ac:dyDescent="0.25">
      <c r="A5387" s="24">
        <v>16001843</v>
      </c>
      <c r="B5387" s="15" t="s">
        <v>5489</v>
      </c>
      <c r="C5387" s="15" t="s">
        <v>5490</v>
      </c>
      <c r="D5387" s="16" t="s">
        <v>2</v>
      </c>
      <c r="E5387" s="17">
        <v>5.7</v>
      </c>
      <c r="F5387" s="18">
        <v>1.65</v>
      </c>
      <c r="G5387" s="17">
        <v>5.7</v>
      </c>
      <c r="H5387" s="18">
        <v>1.33</v>
      </c>
      <c r="I5387" s="16" t="s">
        <v>109</v>
      </c>
      <c r="J5387" s="16" t="s">
        <v>4</v>
      </c>
      <c r="K5387" s="16" t="s">
        <v>4</v>
      </c>
      <c r="L5387" s="19">
        <f>IF(Tabelle1[[#This Row],[Heizleistung (55°C)]]=0,Tabelle1[[#This Row],[Heizleistung (35°C)]],(Tabelle1[[#This Row],[Heizleistung (35°C)]]+Tabelle1[[#This Row],[Heizleistung (55°C)]])/2)</f>
        <v>5.7</v>
      </c>
      <c r="M5387" s="20">
        <f>IF(Tabelle1[[#This Row],[Etas 55°C]]=0,0,(Tabelle1[[#This Row],[Etas 35°C]]*0.8+Tabelle1[[#This Row],[Etas 55°C]]*0.2))*2.5</f>
        <v>3.9650000000000003</v>
      </c>
      <c r="N5387" s="21">
        <f>IF(-(Tabelle1[[#This Row],[80%/20% SCOP]]-5.5)/5.5=1,"n.a.",-(Tabelle1[[#This Row],[80%/20% SCOP]]-5.5)/5.5)</f>
        <v>0.27909090909090906</v>
      </c>
    </row>
    <row r="5388" spans="1:14" ht="20.100000000000001" customHeight="1" x14ac:dyDescent="0.25">
      <c r="A5388" s="24">
        <v>16017708</v>
      </c>
      <c r="B5388" s="15" t="s">
        <v>5489</v>
      </c>
      <c r="C5388" s="15" t="s">
        <v>5491</v>
      </c>
      <c r="D5388" s="16" t="s">
        <v>2</v>
      </c>
      <c r="E5388" s="17">
        <v>5.97</v>
      </c>
      <c r="F5388" s="18">
        <v>2.06</v>
      </c>
      <c r="G5388" s="17">
        <v>5.64</v>
      </c>
      <c r="H5388" s="18">
        <v>1.53</v>
      </c>
      <c r="I5388" s="16" t="s">
        <v>3</v>
      </c>
      <c r="J5388" s="16" t="s">
        <v>4</v>
      </c>
      <c r="K5388" s="16" t="s">
        <v>4</v>
      </c>
      <c r="L5388" s="19">
        <f>IF(Tabelle1[[#This Row],[Heizleistung (55°C)]]=0,Tabelle1[[#This Row],[Heizleistung (35°C)]],(Tabelle1[[#This Row],[Heizleistung (35°C)]]+Tabelle1[[#This Row],[Heizleistung (55°C)]])/2)</f>
        <v>5.8049999999999997</v>
      </c>
      <c r="M5388" s="20">
        <f>IF(Tabelle1[[#This Row],[Etas 55°C]]=0,0,(Tabelle1[[#This Row],[Etas 35°C]]*0.8+Tabelle1[[#This Row],[Etas 55°C]]*0.2))*2.5</f>
        <v>4.8850000000000007</v>
      </c>
      <c r="N5388" s="21">
        <f>IF(-(Tabelle1[[#This Row],[80%/20% SCOP]]-5.5)/5.5=1,"n.a.",-(Tabelle1[[#This Row],[80%/20% SCOP]]-5.5)/5.5)</f>
        <v>0.11181818181818169</v>
      </c>
    </row>
    <row r="5389" spans="1:14" ht="20.100000000000001" customHeight="1" x14ac:dyDescent="0.25">
      <c r="A5389" s="24">
        <v>16001842</v>
      </c>
      <c r="B5389" s="15" t="s">
        <v>5489</v>
      </c>
      <c r="C5389" s="15" t="s">
        <v>5492</v>
      </c>
      <c r="D5389" s="16" t="s">
        <v>2</v>
      </c>
      <c r="E5389" s="17">
        <v>14.5</v>
      </c>
      <c r="F5389" s="18">
        <v>1.95</v>
      </c>
      <c r="G5389" s="17">
        <v>14.9</v>
      </c>
      <c r="H5389" s="18">
        <v>1.51</v>
      </c>
      <c r="I5389" s="16" t="s">
        <v>109</v>
      </c>
      <c r="J5389" s="16" t="s">
        <v>4</v>
      </c>
      <c r="K5389" s="16" t="s">
        <v>4</v>
      </c>
      <c r="L5389" s="19">
        <f>IF(Tabelle1[[#This Row],[Heizleistung (55°C)]]=0,Tabelle1[[#This Row],[Heizleistung (35°C)]],(Tabelle1[[#This Row],[Heizleistung (35°C)]]+Tabelle1[[#This Row],[Heizleistung (55°C)]])/2)</f>
        <v>14.7</v>
      </c>
      <c r="M5389" s="20">
        <f>IF(Tabelle1[[#This Row],[Etas 55°C]]=0,0,(Tabelle1[[#This Row],[Etas 35°C]]*0.8+Tabelle1[[#This Row],[Etas 55°C]]*0.2))*2.5</f>
        <v>4.6550000000000002</v>
      </c>
      <c r="N5389" s="21">
        <f>IF(-(Tabelle1[[#This Row],[80%/20% SCOP]]-5.5)/5.5=1,"n.a.",-(Tabelle1[[#This Row],[80%/20% SCOP]]-5.5)/5.5)</f>
        <v>0.1536363636363636</v>
      </c>
    </row>
    <row r="5390" spans="1:14" ht="20.100000000000001" customHeight="1" x14ac:dyDescent="0.25">
      <c r="A5390" s="24">
        <v>16014770</v>
      </c>
      <c r="B5390" s="15" t="s">
        <v>5489</v>
      </c>
      <c r="C5390" s="15" t="s">
        <v>5493</v>
      </c>
      <c r="D5390" s="16" t="s">
        <v>2</v>
      </c>
      <c r="E5390" s="17">
        <v>8</v>
      </c>
      <c r="F5390" s="18">
        <v>2.1800000000000002</v>
      </c>
      <c r="G5390" s="17">
        <v>8</v>
      </c>
      <c r="H5390" s="18">
        <v>1.625</v>
      </c>
      <c r="I5390" s="16" t="s">
        <v>3</v>
      </c>
      <c r="J5390" s="16" t="s">
        <v>4</v>
      </c>
      <c r="K5390" s="16" t="s">
        <v>4</v>
      </c>
      <c r="L5390" s="19">
        <f>IF(Tabelle1[[#This Row],[Heizleistung (55°C)]]=0,Tabelle1[[#This Row],[Heizleistung (35°C)]],(Tabelle1[[#This Row],[Heizleistung (35°C)]]+Tabelle1[[#This Row],[Heizleistung (55°C)]])/2)</f>
        <v>8</v>
      </c>
      <c r="M5390" s="20">
        <f>IF(Tabelle1[[#This Row],[Etas 55°C]]=0,0,(Tabelle1[[#This Row],[Etas 35°C]]*0.8+Tabelle1[[#This Row],[Etas 55°C]]*0.2))*2.5</f>
        <v>5.1725000000000012</v>
      </c>
      <c r="N5390" s="21">
        <f>IF(-(Tabelle1[[#This Row],[80%/20% SCOP]]-5.5)/5.5=1,"n.a.",-(Tabelle1[[#This Row],[80%/20% SCOP]]-5.5)/5.5)</f>
        <v>5.9545454545454325E-2</v>
      </c>
    </row>
    <row r="5391" spans="1:14" ht="20.100000000000001" customHeight="1" x14ac:dyDescent="0.25">
      <c r="A5391" s="24">
        <v>16014771</v>
      </c>
      <c r="B5391" s="15" t="s">
        <v>5489</v>
      </c>
      <c r="C5391" s="15" t="s">
        <v>5494</v>
      </c>
      <c r="D5391" s="16" t="s">
        <v>2</v>
      </c>
      <c r="E5391" s="17">
        <v>5.5</v>
      </c>
      <c r="F5391" s="18">
        <v>2.08</v>
      </c>
      <c r="G5391" s="17">
        <v>5.5</v>
      </c>
      <c r="H5391" s="18">
        <v>1.51</v>
      </c>
      <c r="I5391" s="16" t="s">
        <v>3</v>
      </c>
      <c r="J5391" s="16" t="s">
        <v>4</v>
      </c>
      <c r="K5391" s="16" t="s">
        <v>4</v>
      </c>
      <c r="L5391" s="19">
        <f>IF(Tabelle1[[#This Row],[Heizleistung (55°C)]]=0,Tabelle1[[#This Row],[Heizleistung (35°C)]],(Tabelle1[[#This Row],[Heizleistung (35°C)]]+Tabelle1[[#This Row],[Heizleistung (55°C)]])/2)</f>
        <v>5.5</v>
      </c>
      <c r="M5391" s="20">
        <f>IF(Tabelle1[[#This Row],[Etas 55°C]]=0,0,(Tabelle1[[#This Row],[Etas 35°C]]*0.8+Tabelle1[[#This Row],[Etas 55°C]]*0.2))*2.5</f>
        <v>4.9150000000000009</v>
      </c>
      <c r="N5391" s="21">
        <f>IF(-(Tabelle1[[#This Row],[80%/20% SCOP]]-5.5)/5.5=1,"n.a.",-(Tabelle1[[#This Row],[80%/20% SCOP]]-5.5)/5.5)</f>
        <v>0.1063636363636362</v>
      </c>
    </row>
    <row r="5392" spans="1:14" ht="20.100000000000001" customHeight="1" x14ac:dyDescent="0.25">
      <c r="A5392" s="24">
        <v>16014769</v>
      </c>
      <c r="B5392" s="15" t="s">
        <v>5489</v>
      </c>
      <c r="C5392" s="15" t="s">
        <v>5495</v>
      </c>
      <c r="D5392" s="16" t="s">
        <v>2</v>
      </c>
      <c r="E5392" s="17">
        <v>10</v>
      </c>
      <c r="F5392" s="18">
        <v>2.16</v>
      </c>
      <c r="G5392" s="17">
        <v>10</v>
      </c>
      <c r="H5392" s="18">
        <v>1.6</v>
      </c>
      <c r="I5392" s="16" t="s">
        <v>3</v>
      </c>
      <c r="J5392" s="16" t="s">
        <v>4</v>
      </c>
      <c r="K5392" s="16" t="s">
        <v>4</v>
      </c>
      <c r="L5392" s="19">
        <f>IF(Tabelle1[[#This Row],[Heizleistung (55°C)]]=0,Tabelle1[[#This Row],[Heizleistung (35°C)]],(Tabelle1[[#This Row],[Heizleistung (35°C)]]+Tabelle1[[#This Row],[Heizleistung (55°C)]])/2)</f>
        <v>10</v>
      </c>
      <c r="M5392" s="20">
        <f>IF(Tabelle1[[#This Row],[Etas 55°C]]=0,0,(Tabelle1[[#This Row],[Etas 35°C]]*0.8+Tabelle1[[#This Row],[Etas 55°C]]*0.2))*2.5</f>
        <v>5.12</v>
      </c>
      <c r="N5392" s="21">
        <f>IF(-(Tabelle1[[#This Row],[80%/20% SCOP]]-5.5)/5.5=1,"n.a.",-(Tabelle1[[#This Row],[80%/20% SCOP]]-5.5)/5.5)</f>
        <v>6.9090909090909078E-2</v>
      </c>
    </row>
    <row r="5393" spans="1:14" ht="20.100000000000001" customHeight="1" x14ac:dyDescent="0.25">
      <c r="A5393" s="24">
        <v>16001841</v>
      </c>
      <c r="B5393" s="15" t="s">
        <v>5489</v>
      </c>
      <c r="C5393" s="15" t="s">
        <v>5496</v>
      </c>
      <c r="D5393" s="16" t="s">
        <v>2</v>
      </c>
      <c r="E5393" s="17">
        <v>7.9</v>
      </c>
      <c r="F5393" s="18">
        <v>1.86</v>
      </c>
      <c r="G5393" s="17">
        <v>8.1999999999999993</v>
      </c>
      <c r="H5393" s="18">
        <v>1.47</v>
      </c>
      <c r="I5393" s="16" t="s">
        <v>109</v>
      </c>
      <c r="J5393" s="16" t="s">
        <v>4</v>
      </c>
      <c r="K5393" s="16" t="s">
        <v>4</v>
      </c>
      <c r="L5393" s="19">
        <f>IF(Tabelle1[[#This Row],[Heizleistung (55°C)]]=0,Tabelle1[[#This Row],[Heizleistung (35°C)]],(Tabelle1[[#This Row],[Heizleistung (35°C)]]+Tabelle1[[#This Row],[Heizleistung (55°C)]])/2)</f>
        <v>8.0500000000000007</v>
      </c>
      <c r="M5393" s="20">
        <f>IF(Tabelle1[[#This Row],[Etas 55°C]]=0,0,(Tabelle1[[#This Row],[Etas 35°C]]*0.8+Tabelle1[[#This Row],[Etas 55°C]]*0.2))*2.5</f>
        <v>4.455000000000001</v>
      </c>
      <c r="N5393" s="21">
        <f>IF(-(Tabelle1[[#This Row],[80%/20% SCOP]]-5.5)/5.5=1,"n.a.",-(Tabelle1[[#This Row],[80%/20% SCOP]]-5.5)/5.5)</f>
        <v>0.18999999999999984</v>
      </c>
    </row>
    <row r="5394" spans="1:14" ht="20.100000000000001" customHeight="1" x14ac:dyDescent="0.25">
      <c r="A5394" s="24">
        <v>16017713</v>
      </c>
      <c r="B5394" s="15" t="s">
        <v>5489</v>
      </c>
      <c r="C5394" s="15" t="s">
        <v>5497</v>
      </c>
      <c r="D5394" s="16" t="s">
        <v>2</v>
      </c>
      <c r="E5394" s="17">
        <v>10.28</v>
      </c>
      <c r="F5394" s="18">
        <v>2.11</v>
      </c>
      <c r="G5394" s="17">
        <v>13.98</v>
      </c>
      <c r="H5394" s="18">
        <v>1.58</v>
      </c>
      <c r="I5394" s="16" t="s">
        <v>3</v>
      </c>
      <c r="J5394" s="16" t="s">
        <v>4</v>
      </c>
      <c r="K5394" s="16" t="s">
        <v>4</v>
      </c>
      <c r="L5394" s="19">
        <f>IF(Tabelle1[[#This Row],[Heizleistung (55°C)]]=0,Tabelle1[[#This Row],[Heizleistung (35°C)]],(Tabelle1[[#This Row],[Heizleistung (35°C)]]+Tabelle1[[#This Row],[Heizleistung (55°C)]])/2)</f>
        <v>12.129999999999999</v>
      </c>
      <c r="M5394" s="20">
        <f>IF(Tabelle1[[#This Row],[Etas 55°C]]=0,0,(Tabelle1[[#This Row],[Etas 35°C]]*0.8+Tabelle1[[#This Row],[Etas 55°C]]*0.2))*2.5</f>
        <v>5.01</v>
      </c>
      <c r="N5394" s="21">
        <f>IF(-(Tabelle1[[#This Row],[80%/20% SCOP]]-5.5)/5.5=1,"n.a.",-(Tabelle1[[#This Row],[80%/20% SCOP]]-5.5)/5.5)</f>
        <v>8.9090909090909123E-2</v>
      </c>
    </row>
    <row r="5395" spans="1:14" ht="20.100000000000001" customHeight="1" x14ac:dyDescent="0.25">
      <c r="A5395" s="24">
        <v>16011304</v>
      </c>
      <c r="B5395" s="15" t="s">
        <v>5489</v>
      </c>
      <c r="C5395" s="15" t="s">
        <v>5498</v>
      </c>
      <c r="D5395" s="16" t="s">
        <v>2</v>
      </c>
      <c r="E5395" s="17">
        <v>14</v>
      </c>
      <c r="F5395" s="18">
        <v>2.1779999999999999</v>
      </c>
      <c r="G5395" s="17">
        <v>14</v>
      </c>
      <c r="H5395" s="18">
        <v>1.6890000000000001</v>
      </c>
      <c r="I5395" s="16" t="s">
        <v>3</v>
      </c>
      <c r="J5395" s="16" t="s">
        <v>4</v>
      </c>
      <c r="K5395" s="16" t="s">
        <v>4</v>
      </c>
      <c r="L5395" s="19">
        <f>IF(Tabelle1[[#This Row],[Heizleistung (55°C)]]=0,Tabelle1[[#This Row],[Heizleistung (35°C)]],(Tabelle1[[#This Row],[Heizleistung (35°C)]]+Tabelle1[[#This Row],[Heizleistung (55°C)]])/2)</f>
        <v>14</v>
      </c>
      <c r="M5395" s="20">
        <f>IF(Tabelle1[[#This Row],[Etas 55°C]]=0,0,(Tabelle1[[#This Row],[Etas 35°C]]*0.8+Tabelle1[[#This Row],[Etas 55°C]]*0.2))*2.5</f>
        <v>5.2004999999999999</v>
      </c>
      <c r="N5395" s="21">
        <f>IF(-(Tabelle1[[#This Row],[80%/20% SCOP]]-5.5)/5.5=1,"n.a.",-(Tabelle1[[#This Row],[80%/20% SCOP]]-5.5)/5.5)</f>
        <v>5.4454545454545471E-2</v>
      </c>
    </row>
    <row r="5396" spans="1:14" ht="20.100000000000001" customHeight="1" x14ac:dyDescent="0.25">
      <c r="A5396" s="24">
        <v>16015378</v>
      </c>
      <c r="B5396" s="15" t="s">
        <v>5489</v>
      </c>
      <c r="C5396" s="15" t="s">
        <v>5499</v>
      </c>
      <c r="D5396" s="16" t="s">
        <v>2</v>
      </c>
      <c r="E5396" s="17">
        <v>20</v>
      </c>
      <c r="F5396" s="18">
        <v>2.2000000000000002</v>
      </c>
      <c r="G5396" s="17">
        <v>18.5</v>
      </c>
      <c r="H5396" s="18">
        <v>1.73</v>
      </c>
      <c r="I5396" s="16" t="s">
        <v>3</v>
      </c>
      <c r="J5396" s="16" t="s">
        <v>4</v>
      </c>
      <c r="K5396" s="16" t="s">
        <v>4</v>
      </c>
      <c r="L5396" s="19">
        <f>IF(Tabelle1[[#This Row],[Heizleistung (55°C)]]=0,Tabelle1[[#This Row],[Heizleistung (35°C)]],(Tabelle1[[#This Row],[Heizleistung (35°C)]]+Tabelle1[[#This Row],[Heizleistung (55°C)]])/2)</f>
        <v>19.25</v>
      </c>
      <c r="M5396" s="20">
        <f>IF(Tabelle1[[#This Row],[Etas 55°C]]=0,0,(Tabelle1[[#This Row],[Etas 35°C]]*0.8+Tabelle1[[#This Row],[Etas 55°C]]*0.2))*2.5</f>
        <v>5.2650000000000006</v>
      </c>
      <c r="N5396" s="21">
        <f>IF(-(Tabelle1[[#This Row],[80%/20% SCOP]]-5.5)/5.5=1,"n.a.",-(Tabelle1[[#This Row],[80%/20% SCOP]]-5.5)/5.5)</f>
        <v>4.2727272727272621E-2</v>
      </c>
    </row>
    <row r="5397" spans="1:14" ht="20.100000000000001" customHeight="1" x14ac:dyDescent="0.25">
      <c r="A5397" s="24">
        <v>16001844</v>
      </c>
      <c r="B5397" s="15" t="s">
        <v>5489</v>
      </c>
      <c r="C5397" s="15" t="s">
        <v>5500</v>
      </c>
      <c r="D5397" s="16" t="s">
        <v>2</v>
      </c>
      <c r="E5397" s="17">
        <v>9.4</v>
      </c>
      <c r="F5397" s="18">
        <v>1.73</v>
      </c>
      <c r="G5397" s="17">
        <v>9.8000000000000007</v>
      </c>
      <c r="H5397" s="18">
        <v>1.33</v>
      </c>
      <c r="I5397" s="16" t="s">
        <v>109</v>
      </c>
      <c r="J5397" s="16" t="s">
        <v>4</v>
      </c>
      <c r="K5397" s="16" t="s">
        <v>4</v>
      </c>
      <c r="L5397" s="19">
        <f>IF(Tabelle1[[#This Row],[Heizleistung (55°C)]]=0,Tabelle1[[#This Row],[Heizleistung (35°C)]],(Tabelle1[[#This Row],[Heizleistung (35°C)]]+Tabelle1[[#This Row],[Heizleistung (55°C)]])/2)</f>
        <v>9.6000000000000014</v>
      </c>
      <c r="M5397" s="20">
        <f>IF(Tabelle1[[#This Row],[Etas 55°C]]=0,0,(Tabelle1[[#This Row],[Etas 35°C]]*0.8+Tabelle1[[#This Row],[Etas 55°C]]*0.2))*2.5</f>
        <v>4.125</v>
      </c>
      <c r="N5397" s="21">
        <f>IF(-(Tabelle1[[#This Row],[80%/20% SCOP]]-5.5)/5.5=1,"n.a.",-(Tabelle1[[#This Row],[80%/20% SCOP]]-5.5)/5.5)</f>
        <v>0.25</v>
      </c>
    </row>
    <row r="5398" spans="1:14" ht="20.100000000000001" customHeight="1" x14ac:dyDescent="0.25">
      <c r="A5398" s="24">
        <v>16017712</v>
      </c>
      <c r="B5398" s="15" t="s">
        <v>5489</v>
      </c>
      <c r="C5398" s="15" t="s">
        <v>5501</v>
      </c>
      <c r="D5398" s="16" t="s">
        <v>2</v>
      </c>
      <c r="E5398" s="17">
        <v>8.9</v>
      </c>
      <c r="F5398" s="18">
        <v>2.16</v>
      </c>
      <c r="G5398" s="17">
        <v>9.3000000000000007</v>
      </c>
      <c r="H5398" s="18">
        <v>1.59</v>
      </c>
      <c r="I5398" s="16" t="s">
        <v>3</v>
      </c>
      <c r="J5398" s="16" t="s">
        <v>4</v>
      </c>
      <c r="K5398" s="16" t="s">
        <v>4</v>
      </c>
      <c r="L5398" s="19">
        <f>IF(Tabelle1[[#This Row],[Heizleistung (55°C)]]=0,Tabelle1[[#This Row],[Heizleistung (35°C)]],(Tabelle1[[#This Row],[Heizleistung (35°C)]]+Tabelle1[[#This Row],[Heizleistung (55°C)]])/2)</f>
        <v>9.1000000000000014</v>
      </c>
      <c r="M5398" s="20">
        <f>IF(Tabelle1[[#This Row],[Etas 55°C]]=0,0,(Tabelle1[[#This Row],[Etas 35°C]]*0.8+Tabelle1[[#This Row],[Etas 55°C]]*0.2))*2.5</f>
        <v>5.1150000000000002</v>
      </c>
      <c r="N5398" s="21">
        <f>IF(-(Tabelle1[[#This Row],[80%/20% SCOP]]-5.5)/5.5=1,"n.a.",-(Tabelle1[[#This Row],[80%/20% SCOP]]-5.5)/5.5)</f>
        <v>6.9999999999999965E-2</v>
      </c>
    </row>
    <row r="5399" spans="1:14" ht="20.100000000000001" customHeight="1" x14ac:dyDescent="0.25">
      <c r="A5399" s="24">
        <v>16018673</v>
      </c>
      <c r="B5399" s="15" t="s">
        <v>5502</v>
      </c>
      <c r="C5399" s="15" t="s">
        <v>5503</v>
      </c>
      <c r="D5399" s="16" t="s">
        <v>2</v>
      </c>
      <c r="E5399" s="17">
        <v>12.5</v>
      </c>
      <c r="F5399" s="18">
        <v>1.99</v>
      </c>
      <c r="G5399" s="17">
        <v>12</v>
      </c>
      <c r="H5399" s="18">
        <v>1.53</v>
      </c>
      <c r="I5399" s="16" t="s">
        <v>3</v>
      </c>
      <c r="J5399" s="16" t="s">
        <v>4</v>
      </c>
      <c r="K5399" s="16" t="s">
        <v>4</v>
      </c>
      <c r="L5399" s="19">
        <f>IF(Tabelle1[[#This Row],[Heizleistung (55°C)]]=0,Tabelle1[[#This Row],[Heizleistung (35°C)]],(Tabelle1[[#This Row],[Heizleistung (35°C)]]+Tabelle1[[#This Row],[Heizleistung (55°C)]])/2)</f>
        <v>12.25</v>
      </c>
      <c r="M5399" s="20">
        <f>IF(Tabelle1[[#This Row],[Etas 55°C]]=0,0,(Tabelle1[[#This Row],[Etas 35°C]]*0.8+Tabelle1[[#This Row],[Etas 55°C]]*0.2))*2.5</f>
        <v>4.7450000000000001</v>
      </c>
      <c r="N5399" s="21">
        <f>IF(-(Tabelle1[[#This Row],[80%/20% SCOP]]-5.5)/5.5=1,"n.a.",-(Tabelle1[[#This Row],[80%/20% SCOP]]-5.5)/5.5)</f>
        <v>0.13727272727272724</v>
      </c>
    </row>
    <row r="5400" spans="1:14" ht="20.100000000000001" customHeight="1" x14ac:dyDescent="0.25">
      <c r="A5400" s="24">
        <v>16018503</v>
      </c>
      <c r="B5400" s="15" t="s">
        <v>5502</v>
      </c>
      <c r="C5400" s="15" t="s">
        <v>5504</v>
      </c>
      <c r="D5400" s="16" t="s">
        <v>2</v>
      </c>
      <c r="E5400" s="17">
        <v>12.5</v>
      </c>
      <c r="F5400" s="18">
        <v>1.99</v>
      </c>
      <c r="G5400" s="17">
        <v>12</v>
      </c>
      <c r="H5400" s="18">
        <v>1.53</v>
      </c>
      <c r="I5400" s="16" t="s">
        <v>3</v>
      </c>
      <c r="J5400" s="16" t="s">
        <v>4</v>
      </c>
      <c r="K5400" s="16" t="s">
        <v>4</v>
      </c>
      <c r="L5400" s="19">
        <f>IF(Tabelle1[[#This Row],[Heizleistung (55°C)]]=0,Tabelle1[[#This Row],[Heizleistung (35°C)]],(Tabelle1[[#This Row],[Heizleistung (35°C)]]+Tabelle1[[#This Row],[Heizleistung (55°C)]])/2)</f>
        <v>12.25</v>
      </c>
      <c r="M5400" s="20">
        <f>IF(Tabelle1[[#This Row],[Etas 55°C]]=0,0,(Tabelle1[[#This Row],[Etas 35°C]]*0.8+Tabelle1[[#This Row],[Etas 55°C]]*0.2))*2.5</f>
        <v>4.7450000000000001</v>
      </c>
      <c r="N5400" s="21">
        <f>IF(-(Tabelle1[[#This Row],[80%/20% SCOP]]-5.5)/5.5=1,"n.a.",-(Tabelle1[[#This Row],[80%/20% SCOP]]-5.5)/5.5)</f>
        <v>0.13727272727272724</v>
      </c>
    </row>
    <row r="5401" spans="1:14" ht="20.100000000000001" customHeight="1" x14ac:dyDescent="0.25">
      <c r="A5401" s="24">
        <v>16018655</v>
      </c>
      <c r="B5401" s="15" t="s">
        <v>5502</v>
      </c>
      <c r="C5401" s="15" t="s">
        <v>5505</v>
      </c>
      <c r="D5401" s="16" t="s">
        <v>2</v>
      </c>
      <c r="E5401" s="17">
        <v>10</v>
      </c>
      <c r="F5401" s="18">
        <v>2.09</v>
      </c>
      <c r="G5401" s="17">
        <v>10</v>
      </c>
      <c r="H5401" s="18">
        <v>1.6</v>
      </c>
      <c r="I5401" s="16" t="s">
        <v>3</v>
      </c>
      <c r="J5401" s="16" t="s">
        <v>4</v>
      </c>
      <c r="K5401" s="16" t="s">
        <v>4</v>
      </c>
      <c r="L5401" s="19">
        <f>IF(Tabelle1[[#This Row],[Heizleistung (55°C)]]=0,Tabelle1[[#This Row],[Heizleistung (35°C)]],(Tabelle1[[#This Row],[Heizleistung (35°C)]]+Tabelle1[[#This Row],[Heizleistung (55°C)]])/2)</f>
        <v>10</v>
      </c>
      <c r="M5401" s="20">
        <f>IF(Tabelle1[[#This Row],[Etas 55°C]]=0,0,(Tabelle1[[#This Row],[Etas 35°C]]*0.8+Tabelle1[[#This Row],[Etas 55°C]]*0.2))*2.5</f>
        <v>4.9800000000000004</v>
      </c>
      <c r="N5401" s="21">
        <f>IF(-(Tabelle1[[#This Row],[80%/20% SCOP]]-5.5)/5.5=1,"n.a.",-(Tabelle1[[#This Row],[80%/20% SCOP]]-5.5)/5.5)</f>
        <v>9.4545454545454474E-2</v>
      </c>
    </row>
    <row r="5402" spans="1:14" ht="20.100000000000001" customHeight="1" x14ac:dyDescent="0.25">
      <c r="A5402" s="24">
        <v>16018477</v>
      </c>
      <c r="B5402" s="15" t="s">
        <v>5502</v>
      </c>
      <c r="C5402" s="15" t="s">
        <v>5506</v>
      </c>
      <c r="D5402" s="16" t="s">
        <v>2</v>
      </c>
      <c r="E5402" s="17">
        <v>15.5</v>
      </c>
      <c r="F5402" s="18">
        <v>1.93</v>
      </c>
      <c r="G5402" s="17">
        <v>16</v>
      </c>
      <c r="H5402" s="18">
        <v>1.5</v>
      </c>
      <c r="I5402" s="16" t="s">
        <v>3</v>
      </c>
      <c r="J5402" s="16" t="s">
        <v>4</v>
      </c>
      <c r="K5402" s="16" t="s">
        <v>4</v>
      </c>
      <c r="L5402" s="19">
        <f>IF(Tabelle1[[#This Row],[Heizleistung (55°C)]]=0,Tabelle1[[#This Row],[Heizleistung (35°C)]],(Tabelle1[[#This Row],[Heizleistung (35°C)]]+Tabelle1[[#This Row],[Heizleistung (55°C)]])/2)</f>
        <v>15.75</v>
      </c>
      <c r="M5402" s="20">
        <f>IF(Tabelle1[[#This Row],[Etas 55°C]]=0,0,(Tabelle1[[#This Row],[Etas 35°C]]*0.8+Tabelle1[[#This Row],[Etas 55°C]]*0.2))*2.5</f>
        <v>4.6100000000000003</v>
      </c>
      <c r="N5402" s="21">
        <f>IF(-(Tabelle1[[#This Row],[80%/20% SCOP]]-5.5)/5.5=1,"n.a.",-(Tabelle1[[#This Row],[80%/20% SCOP]]-5.5)/5.5)</f>
        <v>0.16181818181818175</v>
      </c>
    </row>
    <row r="5403" spans="1:14" ht="20.100000000000001" customHeight="1" x14ac:dyDescent="0.25">
      <c r="A5403" s="24">
        <v>16018478</v>
      </c>
      <c r="B5403" s="15" t="s">
        <v>5502</v>
      </c>
      <c r="C5403" s="15" t="s">
        <v>5507</v>
      </c>
      <c r="D5403" s="16" t="s">
        <v>2</v>
      </c>
      <c r="E5403" s="17">
        <v>15.5</v>
      </c>
      <c r="F5403" s="18">
        <v>1.93</v>
      </c>
      <c r="G5403" s="17">
        <v>16</v>
      </c>
      <c r="H5403" s="18">
        <v>1.5</v>
      </c>
      <c r="I5403" s="16" t="s">
        <v>3</v>
      </c>
      <c r="J5403" s="16" t="s">
        <v>4</v>
      </c>
      <c r="K5403" s="16" t="s">
        <v>4</v>
      </c>
      <c r="L5403" s="19">
        <f>IF(Tabelle1[[#This Row],[Heizleistung (55°C)]]=0,Tabelle1[[#This Row],[Heizleistung (35°C)]],(Tabelle1[[#This Row],[Heizleistung (35°C)]]+Tabelle1[[#This Row],[Heizleistung (55°C)]])/2)</f>
        <v>15.75</v>
      </c>
      <c r="M5403" s="20">
        <f>IF(Tabelle1[[#This Row],[Etas 55°C]]=0,0,(Tabelle1[[#This Row],[Etas 35°C]]*0.8+Tabelle1[[#This Row],[Etas 55°C]]*0.2))*2.5</f>
        <v>4.6100000000000003</v>
      </c>
      <c r="N5403" s="21">
        <f>IF(-(Tabelle1[[#This Row],[80%/20% SCOP]]-5.5)/5.5=1,"n.a.",-(Tabelle1[[#This Row],[80%/20% SCOP]]-5.5)/5.5)</f>
        <v>0.16181818181818175</v>
      </c>
    </row>
    <row r="5404" spans="1:14" ht="20.100000000000001" customHeight="1" x14ac:dyDescent="0.25">
      <c r="A5404" s="24">
        <v>16018475</v>
      </c>
      <c r="B5404" s="15" t="s">
        <v>5502</v>
      </c>
      <c r="C5404" s="15" t="s">
        <v>5508</v>
      </c>
      <c r="D5404" s="16" t="s">
        <v>2</v>
      </c>
      <c r="E5404" s="17">
        <v>15.5</v>
      </c>
      <c r="F5404" s="18">
        <v>1.93</v>
      </c>
      <c r="G5404" s="17">
        <v>16</v>
      </c>
      <c r="H5404" s="18">
        <v>1.5</v>
      </c>
      <c r="I5404" s="16" t="s">
        <v>3</v>
      </c>
      <c r="J5404" s="16" t="s">
        <v>4</v>
      </c>
      <c r="K5404" s="16" t="s">
        <v>4</v>
      </c>
      <c r="L5404" s="19">
        <f>IF(Tabelle1[[#This Row],[Heizleistung (55°C)]]=0,Tabelle1[[#This Row],[Heizleistung (35°C)]],(Tabelle1[[#This Row],[Heizleistung (35°C)]]+Tabelle1[[#This Row],[Heizleistung (55°C)]])/2)</f>
        <v>15.75</v>
      </c>
      <c r="M5404" s="20">
        <f>IF(Tabelle1[[#This Row],[Etas 55°C]]=0,0,(Tabelle1[[#This Row],[Etas 35°C]]*0.8+Tabelle1[[#This Row],[Etas 55°C]]*0.2))*2.5</f>
        <v>4.6100000000000003</v>
      </c>
      <c r="N5404" s="21">
        <f>IF(-(Tabelle1[[#This Row],[80%/20% SCOP]]-5.5)/5.5=1,"n.a.",-(Tabelle1[[#This Row],[80%/20% SCOP]]-5.5)/5.5)</f>
        <v>0.16181818181818175</v>
      </c>
    </row>
    <row r="5405" spans="1:14" ht="20.100000000000001" customHeight="1" x14ac:dyDescent="0.25">
      <c r="A5405" s="24">
        <v>16018674</v>
      </c>
      <c r="B5405" s="15" t="s">
        <v>5502</v>
      </c>
      <c r="C5405" s="15" t="s">
        <v>5509</v>
      </c>
      <c r="D5405" s="16" t="s">
        <v>2</v>
      </c>
      <c r="E5405" s="17">
        <v>10</v>
      </c>
      <c r="F5405" s="18">
        <v>2.09</v>
      </c>
      <c r="G5405" s="17">
        <v>10</v>
      </c>
      <c r="H5405" s="18">
        <v>1.6</v>
      </c>
      <c r="I5405" s="16" t="s">
        <v>3</v>
      </c>
      <c r="J5405" s="16" t="s">
        <v>4</v>
      </c>
      <c r="K5405" s="16" t="s">
        <v>4</v>
      </c>
      <c r="L5405" s="19">
        <f>IF(Tabelle1[[#This Row],[Heizleistung (55°C)]]=0,Tabelle1[[#This Row],[Heizleistung (35°C)]],(Tabelle1[[#This Row],[Heizleistung (35°C)]]+Tabelle1[[#This Row],[Heizleistung (55°C)]])/2)</f>
        <v>10</v>
      </c>
      <c r="M5405" s="20">
        <f>IF(Tabelle1[[#This Row],[Etas 55°C]]=0,0,(Tabelle1[[#This Row],[Etas 35°C]]*0.8+Tabelle1[[#This Row],[Etas 55°C]]*0.2))*2.5</f>
        <v>4.9800000000000004</v>
      </c>
      <c r="N5405" s="21">
        <f>IF(-(Tabelle1[[#This Row],[80%/20% SCOP]]-5.5)/5.5=1,"n.a.",-(Tabelle1[[#This Row],[80%/20% SCOP]]-5.5)/5.5)</f>
        <v>9.4545454545454474E-2</v>
      </c>
    </row>
    <row r="5406" spans="1:14" ht="20.100000000000001" customHeight="1" x14ac:dyDescent="0.25">
      <c r="A5406" s="24">
        <v>16018476</v>
      </c>
      <c r="B5406" s="15" t="s">
        <v>5502</v>
      </c>
      <c r="C5406" s="15" t="s">
        <v>5510</v>
      </c>
      <c r="D5406" s="16" t="s">
        <v>2</v>
      </c>
      <c r="E5406" s="17">
        <v>15.5</v>
      </c>
      <c r="F5406" s="18">
        <v>1.93</v>
      </c>
      <c r="G5406" s="17">
        <v>16</v>
      </c>
      <c r="H5406" s="18">
        <v>1.5</v>
      </c>
      <c r="I5406" s="16" t="s">
        <v>3</v>
      </c>
      <c r="J5406" s="16" t="s">
        <v>4</v>
      </c>
      <c r="K5406" s="16" t="s">
        <v>4</v>
      </c>
      <c r="L5406" s="19">
        <f>IF(Tabelle1[[#This Row],[Heizleistung (55°C)]]=0,Tabelle1[[#This Row],[Heizleistung (35°C)]],(Tabelle1[[#This Row],[Heizleistung (35°C)]]+Tabelle1[[#This Row],[Heizleistung (55°C)]])/2)</f>
        <v>15.75</v>
      </c>
      <c r="M5406" s="20">
        <f>IF(Tabelle1[[#This Row],[Etas 55°C]]=0,0,(Tabelle1[[#This Row],[Etas 35°C]]*0.8+Tabelle1[[#This Row],[Etas 55°C]]*0.2))*2.5</f>
        <v>4.6100000000000003</v>
      </c>
      <c r="N5406" s="21">
        <f>IF(-(Tabelle1[[#This Row],[80%/20% SCOP]]-5.5)/5.5=1,"n.a.",-(Tabelle1[[#This Row],[80%/20% SCOP]]-5.5)/5.5)</f>
        <v>0.16181818181818175</v>
      </c>
    </row>
    <row r="5407" spans="1:14" ht="20.100000000000001" customHeight="1" x14ac:dyDescent="0.25">
      <c r="A5407" s="24">
        <v>16018676</v>
      </c>
      <c r="B5407" s="15" t="s">
        <v>5502</v>
      </c>
      <c r="C5407" s="15" t="s">
        <v>5511</v>
      </c>
      <c r="D5407" s="16" t="s">
        <v>2</v>
      </c>
      <c r="E5407" s="17">
        <v>10</v>
      </c>
      <c r="F5407" s="18">
        <v>2.09</v>
      </c>
      <c r="G5407" s="17">
        <v>10</v>
      </c>
      <c r="H5407" s="18">
        <v>1.6</v>
      </c>
      <c r="I5407" s="16" t="s">
        <v>3</v>
      </c>
      <c r="J5407" s="16" t="s">
        <v>4</v>
      </c>
      <c r="K5407" s="16" t="s">
        <v>4</v>
      </c>
      <c r="L5407" s="19">
        <f>IF(Tabelle1[[#This Row],[Heizleistung (55°C)]]=0,Tabelle1[[#This Row],[Heizleistung (35°C)]],(Tabelle1[[#This Row],[Heizleistung (35°C)]]+Tabelle1[[#This Row],[Heizleistung (55°C)]])/2)</f>
        <v>10</v>
      </c>
      <c r="M5407" s="20">
        <f>IF(Tabelle1[[#This Row],[Etas 55°C]]=0,0,(Tabelle1[[#This Row],[Etas 35°C]]*0.8+Tabelle1[[#This Row],[Etas 55°C]]*0.2))*2.5</f>
        <v>4.9800000000000004</v>
      </c>
      <c r="N5407" s="21">
        <f>IF(-(Tabelle1[[#This Row],[80%/20% SCOP]]-5.5)/5.5=1,"n.a.",-(Tabelle1[[#This Row],[80%/20% SCOP]]-5.5)/5.5)</f>
        <v>9.4545454545454474E-2</v>
      </c>
    </row>
    <row r="5408" spans="1:14" ht="20.100000000000001" customHeight="1" x14ac:dyDescent="0.25">
      <c r="A5408" s="24">
        <v>16018498</v>
      </c>
      <c r="B5408" s="15" t="s">
        <v>5502</v>
      </c>
      <c r="C5408" s="15" t="s">
        <v>5512</v>
      </c>
      <c r="D5408" s="16" t="s">
        <v>2</v>
      </c>
      <c r="E5408" s="17">
        <v>12.5</v>
      </c>
      <c r="F5408" s="18">
        <v>1.99</v>
      </c>
      <c r="G5408" s="17">
        <v>12</v>
      </c>
      <c r="H5408" s="18">
        <v>1.53</v>
      </c>
      <c r="I5408" s="16" t="s">
        <v>3</v>
      </c>
      <c r="J5408" s="16" t="s">
        <v>4</v>
      </c>
      <c r="K5408" s="16" t="s">
        <v>4</v>
      </c>
      <c r="L5408" s="19">
        <f>IF(Tabelle1[[#This Row],[Heizleistung (55°C)]]=0,Tabelle1[[#This Row],[Heizleistung (35°C)]],(Tabelle1[[#This Row],[Heizleistung (35°C)]]+Tabelle1[[#This Row],[Heizleistung (55°C)]])/2)</f>
        <v>12.25</v>
      </c>
      <c r="M5408" s="20">
        <f>IF(Tabelle1[[#This Row],[Etas 55°C]]=0,0,(Tabelle1[[#This Row],[Etas 35°C]]*0.8+Tabelle1[[#This Row],[Etas 55°C]]*0.2))*2.5</f>
        <v>4.7450000000000001</v>
      </c>
      <c r="N5408" s="21">
        <f>IF(-(Tabelle1[[#This Row],[80%/20% SCOP]]-5.5)/5.5=1,"n.a.",-(Tabelle1[[#This Row],[80%/20% SCOP]]-5.5)/5.5)</f>
        <v>0.13727272727272724</v>
      </c>
    </row>
    <row r="5409" spans="1:14" ht="20.100000000000001" customHeight="1" x14ac:dyDescent="0.25">
      <c r="A5409" s="24">
        <v>16018470</v>
      </c>
      <c r="B5409" s="15" t="s">
        <v>5502</v>
      </c>
      <c r="C5409" s="15" t="s">
        <v>5513</v>
      </c>
      <c r="D5409" s="16" t="s">
        <v>2</v>
      </c>
      <c r="E5409" s="17">
        <v>14</v>
      </c>
      <c r="F5409" s="18">
        <v>1.95</v>
      </c>
      <c r="G5409" s="17">
        <v>14</v>
      </c>
      <c r="H5409" s="18">
        <v>1.51</v>
      </c>
      <c r="I5409" s="16" t="s">
        <v>3</v>
      </c>
      <c r="J5409" s="16" t="s">
        <v>4</v>
      </c>
      <c r="K5409" s="16" t="s">
        <v>4</v>
      </c>
      <c r="L5409" s="19">
        <f>IF(Tabelle1[[#This Row],[Heizleistung (55°C)]]=0,Tabelle1[[#This Row],[Heizleistung (35°C)]],(Tabelle1[[#This Row],[Heizleistung (35°C)]]+Tabelle1[[#This Row],[Heizleistung (55°C)]])/2)</f>
        <v>14</v>
      </c>
      <c r="M5409" s="20">
        <f>IF(Tabelle1[[#This Row],[Etas 55°C]]=0,0,(Tabelle1[[#This Row],[Etas 35°C]]*0.8+Tabelle1[[#This Row],[Etas 55°C]]*0.2))*2.5</f>
        <v>4.6550000000000002</v>
      </c>
      <c r="N5409" s="21">
        <f>IF(-(Tabelle1[[#This Row],[80%/20% SCOP]]-5.5)/5.5=1,"n.a.",-(Tabelle1[[#This Row],[80%/20% SCOP]]-5.5)/5.5)</f>
        <v>0.1536363636363636</v>
      </c>
    </row>
    <row r="5410" spans="1:14" ht="20.100000000000001" customHeight="1" x14ac:dyDescent="0.25">
      <c r="A5410" s="24">
        <v>16018581</v>
      </c>
      <c r="B5410" s="15" t="s">
        <v>5502</v>
      </c>
      <c r="C5410" s="15" t="s">
        <v>5514</v>
      </c>
      <c r="D5410" s="16" t="s">
        <v>2</v>
      </c>
      <c r="E5410" s="17">
        <v>8.5</v>
      </c>
      <c r="F5410" s="18">
        <v>2.15</v>
      </c>
      <c r="G5410" s="17">
        <v>8</v>
      </c>
      <c r="H5410" s="18">
        <v>1.62</v>
      </c>
      <c r="I5410" s="16" t="s">
        <v>3</v>
      </c>
      <c r="J5410" s="16" t="s">
        <v>4</v>
      </c>
      <c r="K5410" s="16" t="s">
        <v>4</v>
      </c>
      <c r="L5410" s="19">
        <f>IF(Tabelle1[[#This Row],[Heizleistung (55°C)]]=0,Tabelle1[[#This Row],[Heizleistung (35°C)]],(Tabelle1[[#This Row],[Heizleistung (35°C)]]+Tabelle1[[#This Row],[Heizleistung (55°C)]])/2)</f>
        <v>8.25</v>
      </c>
      <c r="M5410" s="20">
        <f>IF(Tabelle1[[#This Row],[Etas 55°C]]=0,0,(Tabelle1[[#This Row],[Etas 35°C]]*0.8+Tabelle1[[#This Row],[Etas 55°C]]*0.2))*2.5</f>
        <v>5.1100000000000003</v>
      </c>
      <c r="N5410" s="21">
        <f>IF(-(Tabelle1[[#This Row],[80%/20% SCOP]]-5.5)/5.5=1,"n.a.",-(Tabelle1[[#This Row],[80%/20% SCOP]]-5.5)/5.5)</f>
        <v>7.0909090909090852E-2</v>
      </c>
    </row>
    <row r="5411" spans="1:14" ht="20.100000000000001" customHeight="1" x14ac:dyDescent="0.25">
      <c r="A5411" s="24">
        <v>16018472</v>
      </c>
      <c r="B5411" s="15" t="s">
        <v>5502</v>
      </c>
      <c r="C5411" s="15" t="s">
        <v>5515</v>
      </c>
      <c r="D5411" s="16" t="s">
        <v>2</v>
      </c>
      <c r="E5411" s="17">
        <v>14</v>
      </c>
      <c r="F5411" s="18">
        <v>1.95</v>
      </c>
      <c r="G5411" s="17">
        <v>14</v>
      </c>
      <c r="H5411" s="18">
        <v>1.51</v>
      </c>
      <c r="I5411" s="16" t="s">
        <v>3</v>
      </c>
      <c r="J5411" s="16" t="s">
        <v>4</v>
      </c>
      <c r="K5411" s="16" t="s">
        <v>4</v>
      </c>
      <c r="L5411" s="19">
        <f>IF(Tabelle1[[#This Row],[Heizleistung (55°C)]]=0,Tabelle1[[#This Row],[Heizleistung (35°C)]],(Tabelle1[[#This Row],[Heizleistung (35°C)]]+Tabelle1[[#This Row],[Heizleistung (55°C)]])/2)</f>
        <v>14</v>
      </c>
      <c r="M5411" s="20">
        <f>IF(Tabelle1[[#This Row],[Etas 55°C]]=0,0,(Tabelle1[[#This Row],[Etas 35°C]]*0.8+Tabelle1[[#This Row],[Etas 55°C]]*0.2))*2.5</f>
        <v>4.6550000000000002</v>
      </c>
      <c r="N5411" s="21">
        <f>IF(-(Tabelle1[[#This Row],[80%/20% SCOP]]-5.5)/5.5=1,"n.a.",-(Tabelle1[[#This Row],[80%/20% SCOP]]-5.5)/5.5)</f>
        <v>0.1536363636363636</v>
      </c>
    </row>
    <row r="5412" spans="1:14" ht="20.100000000000001" customHeight="1" x14ac:dyDescent="0.25">
      <c r="A5412" s="24">
        <v>16018511</v>
      </c>
      <c r="B5412" s="15" t="s">
        <v>5502</v>
      </c>
      <c r="C5412" s="15" t="s">
        <v>5516</v>
      </c>
      <c r="D5412" s="16" t="s">
        <v>2</v>
      </c>
      <c r="E5412" s="17">
        <v>12.5</v>
      </c>
      <c r="F5412" s="18">
        <v>1.99</v>
      </c>
      <c r="G5412" s="17">
        <v>12</v>
      </c>
      <c r="H5412" s="18">
        <v>1.53</v>
      </c>
      <c r="I5412" s="16" t="s">
        <v>3</v>
      </c>
      <c r="J5412" s="16" t="s">
        <v>4</v>
      </c>
      <c r="K5412" s="16" t="s">
        <v>4</v>
      </c>
      <c r="L5412" s="19">
        <f>IF(Tabelle1[[#This Row],[Heizleistung (55°C)]]=0,Tabelle1[[#This Row],[Heizleistung (35°C)]],(Tabelle1[[#This Row],[Heizleistung (35°C)]]+Tabelle1[[#This Row],[Heizleistung (55°C)]])/2)</f>
        <v>12.25</v>
      </c>
      <c r="M5412" s="20">
        <f>IF(Tabelle1[[#This Row],[Etas 55°C]]=0,0,(Tabelle1[[#This Row],[Etas 35°C]]*0.8+Tabelle1[[#This Row],[Etas 55°C]]*0.2))*2.5</f>
        <v>4.7450000000000001</v>
      </c>
      <c r="N5412" s="21">
        <f>IF(-(Tabelle1[[#This Row],[80%/20% SCOP]]-5.5)/5.5=1,"n.a.",-(Tabelle1[[#This Row],[80%/20% SCOP]]-5.5)/5.5)</f>
        <v>0.13727272727272724</v>
      </c>
    </row>
    <row r="5413" spans="1:14" ht="20.100000000000001" customHeight="1" x14ac:dyDescent="0.25">
      <c r="A5413" s="24">
        <v>16018656</v>
      </c>
      <c r="B5413" s="15" t="s">
        <v>5502</v>
      </c>
      <c r="C5413" s="15" t="s">
        <v>5517</v>
      </c>
      <c r="D5413" s="16" t="s">
        <v>2</v>
      </c>
      <c r="E5413" s="17">
        <v>10</v>
      </c>
      <c r="F5413" s="18">
        <v>2.09</v>
      </c>
      <c r="G5413" s="17">
        <v>10</v>
      </c>
      <c r="H5413" s="18">
        <v>1.6</v>
      </c>
      <c r="I5413" s="16" t="s">
        <v>3</v>
      </c>
      <c r="J5413" s="16" t="s">
        <v>4</v>
      </c>
      <c r="K5413" s="16" t="s">
        <v>4</v>
      </c>
      <c r="L5413" s="19">
        <f>IF(Tabelle1[[#This Row],[Heizleistung (55°C)]]=0,Tabelle1[[#This Row],[Heizleistung (35°C)]],(Tabelle1[[#This Row],[Heizleistung (35°C)]]+Tabelle1[[#This Row],[Heizleistung (55°C)]])/2)</f>
        <v>10</v>
      </c>
      <c r="M5413" s="20">
        <f>IF(Tabelle1[[#This Row],[Etas 55°C]]=0,0,(Tabelle1[[#This Row],[Etas 35°C]]*0.8+Tabelle1[[#This Row],[Etas 55°C]]*0.2))*2.5</f>
        <v>4.9800000000000004</v>
      </c>
      <c r="N5413" s="21">
        <f>IF(-(Tabelle1[[#This Row],[80%/20% SCOP]]-5.5)/5.5=1,"n.a.",-(Tabelle1[[#This Row],[80%/20% SCOP]]-5.5)/5.5)</f>
        <v>9.4545454545454474E-2</v>
      </c>
    </row>
    <row r="5414" spans="1:14" ht="20.100000000000001" customHeight="1" x14ac:dyDescent="0.25">
      <c r="A5414" s="24">
        <v>16018652</v>
      </c>
      <c r="B5414" s="15" t="s">
        <v>5502</v>
      </c>
      <c r="C5414" s="15" t="s">
        <v>5518</v>
      </c>
      <c r="D5414" s="16" t="s">
        <v>2</v>
      </c>
      <c r="E5414" s="17">
        <v>8.5</v>
      </c>
      <c r="F5414" s="18">
        <v>2.15</v>
      </c>
      <c r="G5414" s="17">
        <v>8</v>
      </c>
      <c r="H5414" s="18">
        <v>1.62</v>
      </c>
      <c r="I5414" s="16" t="s">
        <v>3</v>
      </c>
      <c r="J5414" s="16" t="s">
        <v>4</v>
      </c>
      <c r="K5414" s="16" t="s">
        <v>4</v>
      </c>
      <c r="L5414" s="19">
        <f>IF(Tabelle1[[#This Row],[Heizleistung (55°C)]]=0,Tabelle1[[#This Row],[Heizleistung (35°C)]],(Tabelle1[[#This Row],[Heizleistung (35°C)]]+Tabelle1[[#This Row],[Heizleistung (55°C)]])/2)</f>
        <v>8.25</v>
      </c>
      <c r="M5414" s="20">
        <f>IF(Tabelle1[[#This Row],[Etas 55°C]]=0,0,(Tabelle1[[#This Row],[Etas 35°C]]*0.8+Tabelle1[[#This Row],[Etas 55°C]]*0.2))*2.5</f>
        <v>5.1100000000000003</v>
      </c>
      <c r="N5414" s="21">
        <f>IF(-(Tabelle1[[#This Row],[80%/20% SCOP]]-5.5)/5.5=1,"n.a.",-(Tabelle1[[#This Row],[80%/20% SCOP]]-5.5)/5.5)</f>
        <v>7.0909090909090852E-2</v>
      </c>
    </row>
    <row r="5415" spans="1:14" ht="20.100000000000001" customHeight="1" x14ac:dyDescent="0.25">
      <c r="A5415" s="24">
        <v>16018675</v>
      </c>
      <c r="B5415" s="15" t="s">
        <v>5502</v>
      </c>
      <c r="C5415" s="15" t="s">
        <v>5519</v>
      </c>
      <c r="D5415" s="16" t="s">
        <v>2</v>
      </c>
      <c r="E5415" s="17">
        <v>10</v>
      </c>
      <c r="F5415" s="18">
        <v>2.09</v>
      </c>
      <c r="G5415" s="17">
        <v>10</v>
      </c>
      <c r="H5415" s="18">
        <v>1.6</v>
      </c>
      <c r="I5415" s="16" t="s">
        <v>3</v>
      </c>
      <c r="J5415" s="16" t="s">
        <v>4</v>
      </c>
      <c r="K5415" s="16" t="s">
        <v>4</v>
      </c>
      <c r="L5415" s="19">
        <f>IF(Tabelle1[[#This Row],[Heizleistung (55°C)]]=0,Tabelle1[[#This Row],[Heizleistung (35°C)]],(Tabelle1[[#This Row],[Heizleistung (35°C)]]+Tabelle1[[#This Row],[Heizleistung (55°C)]])/2)</f>
        <v>10</v>
      </c>
      <c r="M5415" s="20">
        <f>IF(Tabelle1[[#This Row],[Etas 55°C]]=0,0,(Tabelle1[[#This Row],[Etas 35°C]]*0.8+Tabelle1[[#This Row],[Etas 55°C]]*0.2))*2.5</f>
        <v>4.9800000000000004</v>
      </c>
      <c r="N5415" s="21">
        <f>IF(-(Tabelle1[[#This Row],[80%/20% SCOP]]-5.5)/5.5=1,"n.a.",-(Tabelle1[[#This Row],[80%/20% SCOP]]-5.5)/5.5)</f>
        <v>9.4545454545454474E-2</v>
      </c>
    </row>
    <row r="5416" spans="1:14" ht="20.100000000000001" customHeight="1" x14ac:dyDescent="0.25">
      <c r="A5416" s="24">
        <v>16018469</v>
      </c>
      <c r="B5416" s="15" t="s">
        <v>5502</v>
      </c>
      <c r="C5416" s="15" t="s">
        <v>5520</v>
      </c>
      <c r="D5416" s="16" t="s">
        <v>2</v>
      </c>
      <c r="E5416" s="17">
        <v>14</v>
      </c>
      <c r="F5416" s="18">
        <v>1.95</v>
      </c>
      <c r="G5416" s="17">
        <v>14</v>
      </c>
      <c r="H5416" s="18">
        <v>1.51</v>
      </c>
      <c r="I5416" s="16" t="s">
        <v>3</v>
      </c>
      <c r="J5416" s="16" t="s">
        <v>4</v>
      </c>
      <c r="K5416" s="16" t="s">
        <v>4</v>
      </c>
      <c r="L5416" s="19">
        <f>IF(Tabelle1[[#This Row],[Heizleistung (55°C)]]=0,Tabelle1[[#This Row],[Heizleistung (35°C)]],(Tabelle1[[#This Row],[Heizleistung (35°C)]]+Tabelle1[[#This Row],[Heizleistung (55°C)]])/2)</f>
        <v>14</v>
      </c>
      <c r="M5416" s="20">
        <f>IF(Tabelle1[[#This Row],[Etas 55°C]]=0,0,(Tabelle1[[#This Row],[Etas 35°C]]*0.8+Tabelle1[[#This Row],[Etas 55°C]]*0.2))*2.5</f>
        <v>4.6550000000000002</v>
      </c>
      <c r="N5416" s="21">
        <f>IF(-(Tabelle1[[#This Row],[80%/20% SCOP]]-5.5)/5.5=1,"n.a.",-(Tabelle1[[#This Row],[80%/20% SCOP]]-5.5)/5.5)</f>
        <v>0.1536363636363636</v>
      </c>
    </row>
    <row r="5417" spans="1:14" ht="20.100000000000001" customHeight="1" x14ac:dyDescent="0.25">
      <c r="A5417" s="24">
        <v>16018650</v>
      </c>
      <c r="B5417" s="15" t="s">
        <v>5502</v>
      </c>
      <c r="C5417" s="15" t="s">
        <v>5521</v>
      </c>
      <c r="D5417" s="16" t="s">
        <v>2</v>
      </c>
      <c r="E5417" s="17">
        <v>8.5</v>
      </c>
      <c r="F5417" s="18">
        <v>2.15</v>
      </c>
      <c r="G5417" s="17">
        <v>8</v>
      </c>
      <c r="H5417" s="18">
        <v>1.62</v>
      </c>
      <c r="I5417" s="16" t="s">
        <v>3</v>
      </c>
      <c r="J5417" s="16" t="s">
        <v>4</v>
      </c>
      <c r="K5417" s="16" t="s">
        <v>4</v>
      </c>
      <c r="L5417" s="19">
        <f>IF(Tabelle1[[#This Row],[Heizleistung (55°C)]]=0,Tabelle1[[#This Row],[Heizleistung (35°C)]],(Tabelle1[[#This Row],[Heizleistung (35°C)]]+Tabelle1[[#This Row],[Heizleistung (55°C)]])/2)</f>
        <v>8.25</v>
      </c>
      <c r="M5417" s="20">
        <f>IF(Tabelle1[[#This Row],[Etas 55°C]]=0,0,(Tabelle1[[#This Row],[Etas 35°C]]*0.8+Tabelle1[[#This Row],[Etas 55°C]]*0.2))*2.5</f>
        <v>5.1100000000000003</v>
      </c>
      <c r="N5417" s="21">
        <f>IF(-(Tabelle1[[#This Row],[80%/20% SCOP]]-5.5)/5.5=1,"n.a.",-(Tabelle1[[#This Row],[80%/20% SCOP]]-5.5)/5.5)</f>
        <v>7.0909090909090852E-2</v>
      </c>
    </row>
    <row r="5418" spans="1:14" ht="20.100000000000001" customHeight="1" x14ac:dyDescent="0.25">
      <c r="A5418" s="24">
        <v>16018651</v>
      </c>
      <c r="B5418" s="15" t="s">
        <v>5502</v>
      </c>
      <c r="C5418" s="15" t="s">
        <v>5522</v>
      </c>
      <c r="D5418" s="16" t="s">
        <v>2</v>
      </c>
      <c r="E5418" s="17">
        <v>8.5</v>
      </c>
      <c r="F5418" s="18">
        <v>2.15</v>
      </c>
      <c r="G5418" s="17">
        <v>8</v>
      </c>
      <c r="H5418" s="18">
        <v>1.62</v>
      </c>
      <c r="I5418" s="16" t="s">
        <v>3</v>
      </c>
      <c r="J5418" s="16" t="s">
        <v>4</v>
      </c>
      <c r="K5418" s="16" t="s">
        <v>4</v>
      </c>
      <c r="L5418" s="19">
        <f>IF(Tabelle1[[#This Row],[Heizleistung (55°C)]]=0,Tabelle1[[#This Row],[Heizleistung (35°C)]],(Tabelle1[[#This Row],[Heizleistung (35°C)]]+Tabelle1[[#This Row],[Heizleistung (55°C)]])/2)</f>
        <v>8.25</v>
      </c>
      <c r="M5418" s="20">
        <f>IF(Tabelle1[[#This Row],[Etas 55°C]]=0,0,(Tabelle1[[#This Row],[Etas 35°C]]*0.8+Tabelle1[[#This Row],[Etas 55°C]]*0.2))*2.5</f>
        <v>5.1100000000000003</v>
      </c>
      <c r="N5418" s="21">
        <f>IF(-(Tabelle1[[#This Row],[80%/20% SCOP]]-5.5)/5.5=1,"n.a.",-(Tabelle1[[#This Row],[80%/20% SCOP]]-5.5)/5.5)</f>
        <v>7.0909090909090852E-2</v>
      </c>
    </row>
    <row r="5419" spans="1:14" ht="20.100000000000001" customHeight="1" x14ac:dyDescent="0.25">
      <c r="A5419" s="24">
        <v>16018474</v>
      </c>
      <c r="B5419" s="15" t="s">
        <v>5502</v>
      </c>
      <c r="C5419" s="15" t="s">
        <v>5523</v>
      </c>
      <c r="D5419" s="16" t="s">
        <v>2</v>
      </c>
      <c r="E5419" s="17">
        <v>14</v>
      </c>
      <c r="F5419" s="18">
        <v>1.95</v>
      </c>
      <c r="G5419" s="17">
        <v>14</v>
      </c>
      <c r="H5419" s="18">
        <v>1.51</v>
      </c>
      <c r="I5419" s="16" t="s">
        <v>3</v>
      </c>
      <c r="J5419" s="16" t="s">
        <v>4</v>
      </c>
      <c r="K5419" s="16" t="s">
        <v>4</v>
      </c>
      <c r="L5419" s="19">
        <f>IF(Tabelle1[[#This Row],[Heizleistung (55°C)]]=0,Tabelle1[[#This Row],[Heizleistung (35°C)]],(Tabelle1[[#This Row],[Heizleistung (35°C)]]+Tabelle1[[#This Row],[Heizleistung (55°C)]])/2)</f>
        <v>14</v>
      </c>
      <c r="M5419" s="20">
        <f>IF(Tabelle1[[#This Row],[Etas 55°C]]=0,0,(Tabelle1[[#This Row],[Etas 35°C]]*0.8+Tabelle1[[#This Row],[Etas 55°C]]*0.2))*2.5</f>
        <v>4.6550000000000002</v>
      </c>
      <c r="N5419" s="21">
        <f>IF(-(Tabelle1[[#This Row],[80%/20% SCOP]]-5.5)/5.5=1,"n.a.",-(Tabelle1[[#This Row],[80%/20% SCOP]]-5.5)/5.5)</f>
        <v>0.1536363636363636</v>
      </c>
    </row>
    <row r="5420" spans="1:14" ht="20.100000000000001" customHeight="1" x14ac:dyDescent="0.25">
      <c r="A5420" s="24">
        <v>16018468</v>
      </c>
      <c r="B5420" s="15" t="s">
        <v>5502</v>
      </c>
      <c r="C5420" s="15" t="s">
        <v>5524</v>
      </c>
      <c r="D5420" s="16" t="s">
        <v>2</v>
      </c>
      <c r="E5420" s="17">
        <v>12.5</v>
      </c>
      <c r="F5420" s="18">
        <v>1.99</v>
      </c>
      <c r="G5420" s="17">
        <v>12</v>
      </c>
      <c r="H5420" s="18">
        <v>1.53</v>
      </c>
      <c r="I5420" s="16" t="s">
        <v>3</v>
      </c>
      <c r="J5420" s="16" t="s">
        <v>4</v>
      </c>
      <c r="K5420" s="16" t="s">
        <v>4</v>
      </c>
      <c r="L5420" s="19">
        <f>IF(Tabelle1[[#This Row],[Heizleistung (55°C)]]=0,Tabelle1[[#This Row],[Heizleistung (35°C)]],(Tabelle1[[#This Row],[Heizleistung (35°C)]]+Tabelle1[[#This Row],[Heizleistung (55°C)]])/2)</f>
        <v>12.25</v>
      </c>
      <c r="M5420" s="20">
        <f>IF(Tabelle1[[#This Row],[Etas 55°C]]=0,0,(Tabelle1[[#This Row],[Etas 35°C]]*0.8+Tabelle1[[#This Row],[Etas 55°C]]*0.2))*2.5</f>
        <v>4.7450000000000001</v>
      </c>
      <c r="N5420" s="21">
        <f>IF(-(Tabelle1[[#This Row],[80%/20% SCOP]]-5.5)/5.5=1,"n.a.",-(Tabelle1[[#This Row],[80%/20% SCOP]]-5.5)/5.5)</f>
        <v>0.13727272727272724</v>
      </c>
    </row>
    <row r="5421" spans="1:14" ht="20.100000000000001" customHeight="1" x14ac:dyDescent="0.25">
      <c r="A5421" s="24">
        <v>16018653</v>
      </c>
      <c r="B5421" s="15" t="s">
        <v>5502</v>
      </c>
      <c r="C5421" s="15" t="s">
        <v>5525</v>
      </c>
      <c r="D5421" s="16" t="s">
        <v>2</v>
      </c>
      <c r="E5421" s="17">
        <v>8.5</v>
      </c>
      <c r="F5421" s="18">
        <v>2.15</v>
      </c>
      <c r="G5421" s="17">
        <v>8</v>
      </c>
      <c r="H5421" s="18">
        <v>1.62</v>
      </c>
      <c r="I5421" s="16" t="s">
        <v>3</v>
      </c>
      <c r="J5421" s="16" t="s">
        <v>4</v>
      </c>
      <c r="K5421" s="16" t="s">
        <v>4</v>
      </c>
      <c r="L5421" s="19">
        <f>IF(Tabelle1[[#This Row],[Heizleistung (55°C)]]=0,Tabelle1[[#This Row],[Heizleistung (35°C)]],(Tabelle1[[#This Row],[Heizleistung (35°C)]]+Tabelle1[[#This Row],[Heizleistung (55°C)]])/2)</f>
        <v>8.25</v>
      </c>
      <c r="M5421" s="20">
        <f>IF(Tabelle1[[#This Row],[Etas 55°C]]=0,0,(Tabelle1[[#This Row],[Etas 35°C]]*0.8+Tabelle1[[#This Row],[Etas 55°C]]*0.2))*2.5</f>
        <v>5.1100000000000003</v>
      </c>
      <c r="N5421" s="21">
        <f>IF(-(Tabelle1[[#This Row],[80%/20% SCOP]]-5.5)/5.5=1,"n.a.",-(Tabelle1[[#This Row],[80%/20% SCOP]]-5.5)/5.5)</f>
        <v>7.0909090909090852E-2</v>
      </c>
    </row>
    <row r="5422" spans="1:14" ht="20.100000000000001" customHeight="1" x14ac:dyDescent="0.25">
      <c r="A5422" s="24">
        <v>16018657</v>
      </c>
      <c r="B5422" s="15" t="s">
        <v>5502</v>
      </c>
      <c r="C5422" s="15" t="s">
        <v>5526</v>
      </c>
      <c r="D5422" s="16" t="s">
        <v>2</v>
      </c>
      <c r="E5422" s="17">
        <v>10</v>
      </c>
      <c r="F5422" s="18">
        <v>2.09</v>
      </c>
      <c r="G5422" s="17">
        <v>10</v>
      </c>
      <c r="H5422" s="18">
        <v>1.6</v>
      </c>
      <c r="I5422" s="16" t="s">
        <v>3</v>
      </c>
      <c r="J5422" s="16" t="s">
        <v>4</v>
      </c>
      <c r="K5422" s="16" t="s">
        <v>4</v>
      </c>
      <c r="L5422" s="19">
        <f>IF(Tabelle1[[#This Row],[Heizleistung (55°C)]]=0,Tabelle1[[#This Row],[Heizleistung (35°C)]],(Tabelle1[[#This Row],[Heizleistung (35°C)]]+Tabelle1[[#This Row],[Heizleistung (55°C)]])/2)</f>
        <v>10</v>
      </c>
      <c r="M5422" s="20">
        <f>IF(Tabelle1[[#This Row],[Etas 55°C]]=0,0,(Tabelle1[[#This Row],[Etas 35°C]]*0.8+Tabelle1[[#This Row],[Etas 55°C]]*0.2))*2.5</f>
        <v>4.9800000000000004</v>
      </c>
      <c r="N5422" s="21">
        <f>IF(-(Tabelle1[[#This Row],[80%/20% SCOP]]-5.5)/5.5=1,"n.a.",-(Tabelle1[[#This Row],[80%/20% SCOP]]-5.5)/5.5)</f>
        <v>9.4545454545454474E-2</v>
      </c>
    </row>
    <row r="5423" spans="1:14" ht="20.100000000000001" customHeight="1" x14ac:dyDescent="0.25">
      <c r="A5423" s="24">
        <v>16018654</v>
      </c>
      <c r="B5423" s="15" t="s">
        <v>5502</v>
      </c>
      <c r="C5423" s="15" t="s">
        <v>5527</v>
      </c>
      <c r="D5423" s="16" t="s">
        <v>2</v>
      </c>
      <c r="E5423" s="17">
        <v>8.5</v>
      </c>
      <c r="F5423" s="18">
        <v>2.15</v>
      </c>
      <c r="G5423" s="17">
        <v>8</v>
      </c>
      <c r="H5423" s="18">
        <v>1.62</v>
      </c>
      <c r="I5423" s="16" t="s">
        <v>3</v>
      </c>
      <c r="J5423" s="16" t="s">
        <v>4</v>
      </c>
      <c r="K5423" s="16" t="s">
        <v>4</v>
      </c>
      <c r="L5423" s="19">
        <f>IF(Tabelle1[[#This Row],[Heizleistung (55°C)]]=0,Tabelle1[[#This Row],[Heizleistung (35°C)]],(Tabelle1[[#This Row],[Heizleistung (35°C)]]+Tabelle1[[#This Row],[Heizleistung (55°C)]])/2)</f>
        <v>8.25</v>
      </c>
      <c r="M5423" s="20">
        <f>IF(Tabelle1[[#This Row],[Etas 55°C]]=0,0,(Tabelle1[[#This Row],[Etas 35°C]]*0.8+Tabelle1[[#This Row],[Etas 55°C]]*0.2))*2.5</f>
        <v>5.1100000000000003</v>
      </c>
      <c r="N5423" s="21">
        <f>IF(-(Tabelle1[[#This Row],[80%/20% SCOP]]-5.5)/5.5=1,"n.a.",-(Tabelle1[[#This Row],[80%/20% SCOP]]-5.5)/5.5)</f>
        <v>7.0909090909090852E-2</v>
      </c>
    </row>
    <row r="5424" spans="1:14" ht="20.100000000000001" customHeight="1" x14ac:dyDescent="0.25">
      <c r="A5424" s="24">
        <v>16018473</v>
      </c>
      <c r="B5424" s="15" t="s">
        <v>5502</v>
      </c>
      <c r="C5424" s="15" t="s">
        <v>5528</v>
      </c>
      <c r="D5424" s="16" t="s">
        <v>2</v>
      </c>
      <c r="E5424" s="17">
        <v>14</v>
      </c>
      <c r="F5424" s="18">
        <v>1.95</v>
      </c>
      <c r="G5424" s="17">
        <v>14</v>
      </c>
      <c r="H5424" s="18">
        <v>1.51</v>
      </c>
      <c r="I5424" s="16" t="s">
        <v>3</v>
      </c>
      <c r="J5424" s="16" t="s">
        <v>4</v>
      </c>
      <c r="K5424" s="16" t="s">
        <v>4</v>
      </c>
      <c r="L5424" s="19">
        <f>IF(Tabelle1[[#This Row],[Heizleistung (55°C)]]=0,Tabelle1[[#This Row],[Heizleistung (35°C)]],(Tabelle1[[#This Row],[Heizleistung (35°C)]]+Tabelle1[[#This Row],[Heizleistung (55°C)]])/2)</f>
        <v>14</v>
      </c>
      <c r="M5424" s="20">
        <f>IF(Tabelle1[[#This Row],[Etas 55°C]]=0,0,(Tabelle1[[#This Row],[Etas 35°C]]*0.8+Tabelle1[[#This Row],[Etas 55°C]]*0.2))*2.5</f>
        <v>4.6550000000000002</v>
      </c>
      <c r="N5424" s="21">
        <f>IF(-(Tabelle1[[#This Row],[80%/20% SCOP]]-5.5)/5.5=1,"n.a.",-(Tabelle1[[#This Row],[80%/20% SCOP]]-5.5)/5.5)</f>
        <v>0.1536363636363636</v>
      </c>
    </row>
    <row r="5425" spans="1:14" ht="20.100000000000001" customHeight="1" x14ac:dyDescent="0.25">
      <c r="A5425" s="24">
        <v>16018672</v>
      </c>
      <c r="B5425" s="15" t="s">
        <v>5502</v>
      </c>
      <c r="C5425" s="15" t="s">
        <v>5529</v>
      </c>
      <c r="D5425" s="16" t="s">
        <v>2</v>
      </c>
      <c r="E5425" s="17">
        <v>12.5</v>
      </c>
      <c r="F5425" s="18">
        <v>1.99</v>
      </c>
      <c r="G5425" s="17">
        <v>12</v>
      </c>
      <c r="H5425" s="18">
        <v>1.53</v>
      </c>
      <c r="I5425" s="16" t="s">
        <v>3</v>
      </c>
      <c r="J5425" s="16" t="s">
        <v>4</v>
      </c>
      <c r="K5425" s="16" t="s">
        <v>4</v>
      </c>
      <c r="L5425" s="19">
        <f>IF(Tabelle1[[#This Row],[Heizleistung (55°C)]]=0,Tabelle1[[#This Row],[Heizleistung (35°C)]],(Tabelle1[[#This Row],[Heizleistung (35°C)]]+Tabelle1[[#This Row],[Heizleistung (55°C)]])/2)</f>
        <v>12.25</v>
      </c>
      <c r="M5425" s="20">
        <f>IF(Tabelle1[[#This Row],[Etas 55°C]]=0,0,(Tabelle1[[#This Row],[Etas 35°C]]*0.8+Tabelle1[[#This Row],[Etas 55°C]]*0.2))*2.5</f>
        <v>4.7450000000000001</v>
      </c>
      <c r="N5425" s="21">
        <f>IF(-(Tabelle1[[#This Row],[80%/20% SCOP]]-5.5)/5.5=1,"n.a.",-(Tabelle1[[#This Row],[80%/20% SCOP]]-5.5)/5.5)</f>
        <v>0.13727272727272724</v>
      </c>
    </row>
    <row r="5426" spans="1:14" ht="20.100000000000001" customHeight="1" x14ac:dyDescent="0.25">
      <c r="A5426" s="24">
        <v>16018480</v>
      </c>
      <c r="B5426" s="15" t="s">
        <v>5502</v>
      </c>
      <c r="C5426" s="15" t="s">
        <v>5530</v>
      </c>
      <c r="D5426" s="16" t="s">
        <v>2</v>
      </c>
      <c r="E5426" s="17">
        <v>15.5</v>
      </c>
      <c r="F5426" s="18">
        <v>1.93</v>
      </c>
      <c r="G5426" s="17">
        <v>16</v>
      </c>
      <c r="H5426" s="18">
        <v>1.5</v>
      </c>
      <c r="I5426" s="16" t="s">
        <v>3</v>
      </c>
      <c r="J5426" s="16" t="s">
        <v>4</v>
      </c>
      <c r="K5426" s="16" t="s">
        <v>4</v>
      </c>
      <c r="L5426" s="19">
        <f>IF(Tabelle1[[#This Row],[Heizleistung (55°C)]]=0,Tabelle1[[#This Row],[Heizleistung (35°C)]],(Tabelle1[[#This Row],[Heizleistung (35°C)]]+Tabelle1[[#This Row],[Heizleistung (55°C)]])/2)</f>
        <v>15.75</v>
      </c>
      <c r="M5426" s="20">
        <f>IF(Tabelle1[[#This Row],[Etas 55°C]]=0,0,(Tabelle1[[#This Row],[Etas 35°C]]*0.8+Tabelle1[[#This Row],[Etas 55°C]]*0.2))*2.5</f>
        <v>4.6100000000000003</v>
      </c>
      <c r="N5426" s="21">
        <f>IF(-(Tabelle1[[#This Row],[80%/20% SCOP]]-5.5)/5.5=1,"n.a.",-(Tabelle1[[#This Row],[80%/20% SCOP]]-5.5)/5.5)</f>
        <v>0.16181818181818175</v>
      </c>
    </row>
    <row r="5427" spans="1:14" ht="20.100000000000001" customHeight="1" x14ac:dyDescent="0.25">
      <c r="A5427" s="24">
        <v>16001846</v>
      </c>
      <c r="B5427" s="15" t="s">
        <v>5531</v>
      </c>
      <c r="C5427" s="15" t="s">
        <v>5532</v>
      </c>
      <c r="D5427" s="16" t="s">
        <v>2</v>
      </c>
      <c r="E5427" s="17">
        <v>9</v>
      </c>
      <c r="F5427" s="18">
        <v>1.81</v>
      </c>
      <c r="G5427" s="17">
        <v>8</v>
      </c>
      <c r="H5427" s="18">
        <v>1.29</v>
      </c>
      <c r="I5427" s="16" t="s">
        <v>109</v>
      </c>
      <c r="J5427" s="16" t="s">
        <v>4</v>
      </c>
      <c r="K5427" s="16" t="s">
        <v>4</v>
      </c>
      <c r="L5427" s="19">
        <f>IF(Tabelle1[[#This Row],[Heizleistung (55°C)]]=0,Tabelle1[[#This Row],[Heizleistung (35°C)]],(Tabelle1[[#This Row],[Heizleistung (35°C)]]+Tabelle1[[#This Row],[Heizleistung (55°C)]])/2)</f>
        <v>8.5</v>
      </c>
      <c r="M5427" s="20">
        <f>IF(Tabelle1[[#This Row],[Etas 55°C]]=0,0,(Tabelle1[[#This Row],[Etas 35°C]]*0.8+Tabelle1[[#This Row],[Etas 55°C]]*0.2))*2.5</f>
        <v>4.2650000000000006</v>
      </c>
      <c r="N5427" s="21">
        <f>IF(-(Tabelle1[[#This Row],[80%/20% SCOP]]-5.5)/5.5=1,"n.a.",-(Tabelle1[[#This Row],[80%/20% SCOP]]-5.5)/5.5)</f>
        <v>0.22454545454545444</v>
      </c>
    </row>
    <row r="5428" spans="1:14" ht="20.100000000000001" customHeight="1" x14ac:dyDescent="0.25">
      <c r="A5428" s="24">
        <v>16017364</v>
      </c>
      <c r="B5428" s="15" t="s">
        <v>5531</v>
      </c>
      <c r="C5428" s="15" t="s">
        <v>5533</v>
      </c>
      <c r="D5428" s="16" t="s">
        <v>2</v>
      </c>
      <c r="E5428" s="17">
        <v>12</v>
      </c>
      <c r="F5428" s="18">
        <v>1.95</v>
      </c>
      <c r="G5428" s="17">
        <v>12</v>
      </c>
      <c r="H5428" s="18">
        <v>1.57</v>
      </c>
      <c r="I5428" s="16" t="s">
        <v>3</v>
      </c>
      <c r="J5428" s="16" t="s">
        <v>4</v>
      </c>
      <c r="K5428" s="16" t="s">
        <v>4</v>
      </c>
      <c r="L5428" s="19">
        <f>IF(Tabelle1[[#This Row],[Heizleistung (55°C)]]=0,Tabelle1[[#This Row],[Heizleistung (35°C)]],(Tabelle1[[#This Row],[Heizleistung (35°C)]]+Tabelle1[[#This Row],[Heizleistung (55°C)]])/2)</f>
        <v>12</v>
      </c>
      <c r="M5428" s="20">
        <f>IF(Tabelle1[[#This Row],[Etas 55°C]]=0,0,(Tabelle1[[#This Row],[Etas 35°C]]*0.8+Tabelle1[[#This Row],[Etas 55°C]]*0.2))*2.5</f>
        <v>4.6850000000000005</v>
      </c>
      <c r="N5428" s="21">
        <f>IF(-(Tabelle1[[#This Row],[80%/20% SCOP]]-5.5)/5.5=1,"n.a.",-(Tabelle1[[#This Row],[80%/20% SCOP]]-5.5)/5.5)</f>
        <v>0.14818181818181808</v>
      </c>
    </row>
    <row r="5429" spans="1:14" ht="20.100000000000001" customHeight="1" x14ac:dyDescent="0.25">
      <c r="A5429" s="24">
        <v>16018043</v>
      </c>
      <c r="B5429" s="15" t="s">
        <v>5531</v>
      </c>
      <c r="C5429" s="15" t="s">
        <v>5534</v>
      </c>
      <c r="D5429" s="16" t="s">
        <v>2</v>
      </c>
      <c r="E5429" s="17">
        <v>19</v>
      </c>
      <c r="F5429" s="18">
        <v>2.0009999999999999</v>
      </c>
      <c r="G5429" s="17">
        <v>19</v>
      </c>
      <c r="H5429" s="18">
        <v>1.5349999999999999</v>
      </c>
      <c r="I5429" s="16" t="s">
        <v>3</v>
      </c>
      <c r="J5429" s="16" t="s">
        <v>4</v>
      </c>
      <c r="K5429" s="16" t="s">
        <v>4</v>
      </c>
      <c r="L5429" s="19">
        <f>IF(Tabelle1[[#This Row],[Heizleistung (55°C)]]=0,Tabelle1[[#This Row],[Heizleistung (35°C)]],(Tabelle1[[#This Row],[Heizleistung (35°C)]]+Tabelle1[[#This Row],[Heizleistung (55°C)]])/2)</f>
        <v>19</v>
      </c>
      <c r="M5429" s="20">
        <f>IF(Tabelle1[[#This Row],[Etas 55°C]]=0,0,(Tabelle1[[#This Row],[Etas 35°C]]*0.8+Tabelle1[[#This Row],[Etas 55°C]]*0.2))*2.5</f>
        <v>4.7694999999999999</v>
      </c>
      <c r="N5429" s="21">
        <f>IF(-(Tabelle1[[#This Row],[80%/20% SCOP]]-5.5)/5.5=1,"n.a.",-(Tabelle1[[#This Row],[80%/20% SCOP]]-5.5)/5.5)</f>
        <v>0.13281818181818184</v>
      </c>
    </row>
    <row r="5430" spans="1:14" ht="20.100000000000001" customHeight="1" x14ac:dyDescent="0.25">
      <c r="A5430" s="24">
        <v>16014584</v>
      </c>
      <c r="B5430" s="15" t="s">
        <v>5531</v>
      </c>
      <c r="C5430" s="15" t="s">
        <v>5535</v>
      </c>
      <c r="D5430" s="16" t="s">
        <v>2</v>
      </c>
      <c r="E5430" s="17">
        <v>13</v>
      </c>
      <c r="F5430" s="18">
        <v>1.917</v>
      </c>
      <c r="G5430" s="17">
        <v>12</v>
      </c>
      <c r="H5430" s="18">
        <v>1.5589999999999999</v>
      </c>
      <c r="I5430" s="16" t="s">
        <v>3</v>
      </c>
      <c r="J5430" s="16" t="s">
        <v>4</v>
      </c>
      <c r="K5430" s="16" t="s">
        <v>4</v>
      </c>
      <c r="L5430" s="19">
        <f>IF(Tabelle1[[#This Row],[Heizleistung (55°C)]]=0,Tabelle1[[#This Row],[Heizleistung (35°C)]],(Tabelle1[[#This Row],[Heizleistung (35°C)]]+Tabelle1[[#This Row],[Heizleistung (55°C)]])/2)</f>
        <v>12.5</v>
      </c>
      <c r="M5430" s="20">
        <f>IF(Tabelle1[[#This Row],[Etas 55°C]]=0,0,(Tabelle1[[#This Row],[Etas 35°C]]*0.8+Tabelle1[[#This Row],[Etas 55°C]]*0.2))*2.5</f>
        <v>4.6135000000000002</v>
      </c>
      <c r="N5430" s="21">
        <f>IF(-(Tabelle1[[#This Row],[80%/20% SCOP]]-5.5)/5.5=1,"n.a.",-(Tabelle1[[#This Row],[80%/20% SCOP]]-5.5)/5.5)</f>
        <v>0.16118181818181815</v>
      </c>
    </row>
    <row r="5431" spans="1:14" ht="20.100000000000001" customHeight="1" x14ac:dyDescent="0.25">
      <c r="A5431" s="24">
        <v>16010861</v>
      </c>
      <c r="B5431" s="15" t="s">
        <v>5531</v>
      </c>
      <c r="C5431" s="15" t="s">
        <v>5536</v>
      </c>
      <c r="D5431" s="16" t="s">
        <v>2</v>
      </c>
      <c r="E5431" s="17">
        <v>9.9499999999999993</v>
      </c>
      <c r="F5431" s="18">
        <v>1.7</v>
      </c>
      <c r="G5431" s="17">
        <v>7.8</v>
      </c>
      <c r="H5431" s="18">
        <v>1.3</v>
      </c>
      <c r="I5431" s="16" t="s">
        <v>355</v>
      </c>
      <c r="J5431" s="16" t="s">
        <v>4</v>
      </c>
      <c r="K5431" s="16" t="s">
        <v>4</v>
      </c>
      <c r="L5431" s="19">
        <f>IF(Tabelle1[[#This Row],[Heizleistung (55°C)]]=0,Tabelle1[[#This Row],[Heizleistung (35°C)]],(Tabelle1[[#This Row],[Heizleistung (35°C)]]+Tabelle1[[#This Row],[Heizleistung (55°C)]])/2)</f>
        <v>8.875</v>
      </c>
      <c r="M5431" s="20">
        <f>IF(Tabelle1[[#This Row],[Etas 55°C]]=0,0,(Tabelle1[[#This Row],[Etas 35°C]]*0.8+Tabelle1[[#This Row],[Etas 55°C]]*0.2))*2.5</f>
        <v>4.0500000000000007</v>
      </c>
      <c r="N5431" s="21">
        <f>IF(-(Tabelle1[[#This Row],[80%/20% SCOP]]-5.5)/5.5=1,"n.a.",-(Tabelle1[[#This Row],[80%/20% SCOP]]-5.5)/5.5)</f>
        <v>0.2636363636363635</v>
      </c>
    </row>
    <row r="5432" spans="1:14" ht="20.100000000000001" customHeight="1" x14ac:dyDescent="0.25">
      <c r="A5432" s="24">
        <v>16014585</v>
      </c>
      <c r="B5432" s="15" t="s">
        <v>5531</v>
      </c>
      <c r="C5432" s="15" t="s">
        <v>5537</v>
      </c>
      <c r="D5432" s="16" t="s">
        <v>2</v>
      </c>
      <c r="E5432" s="17">
        <v>12.6</v>
      </c>
      <c r="F5432" s="18">
        <v>1.77</v>
      </c>
      <c r="G5432" s="17">
        <v>12</v>
      </c>
      <c r="H5432" s="18">
        <v>1.409</v>
      </c>
      <c r="I5432" s="16" t="s">
        <v>3</v>
      </c>
      <c r="J5432" s="16" t="s">
        <v>4</v>
      </c>
      <c r="K5432" s="16" t="s">
        <v>4</v>
      </c>
      <c r="L5432" s="19">
        <f>IF(Tabelle1[[#This Row],[Heizleistung (55°C)]]=0,Tabelle1[[#This Row],[Heizleistung (35°C)]],(Tabelle1[[#This Row],[Heizleistung (35°C)]]+Tabelle1[[#This Row],[Heizleistung (55°C)]])/2)</f>
        <v>12.3</v>
      </c>
      <c r="M5432" s="20">
        <f>IF(Tabelle1[[#This Row],[Etas 55°C]]=0,0,(Tabelle1[[#This Row],[Etas 35°C]]*0.8+Tabelle1[[#This Row],[Etas 55°C]]*0.2))*2.5</f>
        <v>4.2445000000000004</v>
      </c>
      <c r="N5432" s="21">
        <f>IF(-(Tabelle1[[#This Row],[80%/20% SCOP]]-5.5)/5.5=1,"n.a.",-(Tabelle1[[#This Row],[80%/20% SCOP]]-5.5)/5.5)</f>
        <v>0.22827272727272721</v>
      </c>
    </row>
    <row r="5433" spans="1:14" ht="20.100000000000001" customHeight="1" x14ac:dyDescent="0.25">
      <c r="A5433" s="24">
        <v>16001848</v>
      </c>
      <c r="B5433" s="15" t="s">
        <v>5531</v>
      </c>
      <c r="C5433" s="15" t="s">
        <v>5538</v>
      </c>
      <c r="D5433" s="16" t="s">
        <v>2</v>
      </c>
      <c r="E5433" s="17">
        <v>11</v>
      </c>
      <c r="F5433" s="18">
        <v>1.67</v>
      </c>
      <c r="G5433" s="17">
        <v>12</v>
      </c>
      <c r="H5433" s="18">
        <v>1.47</v>
      </c>
      <c r="I5433" s="16" t="s">
        <v>109</v>
      </c>
      <c r="J5433" s="16" t="s">
        <v>4</v>
      </c>
      <c r="K5433" s="16" t="s">
        <v>4</v>
      </c>
      <c r="L5433" s="19">
        <f>IF(Tabelle1[[#This Row],[Heizleistung (55°C)]]=0,Tabelle1[[#This Row],[Heizleistung (35°C)]],(Tabelle1[[#This Row],[Heizleistung (35°C)]]+Tabelle1[[#This Row],[Heizleistung (55°C)]])/2)</f>
        <v>11.5</v>
      </c>
      <c r="M5433" s="20">
        <f>IF(Tabelle1[[#This Row],[Etas 55°C]]=0,0,(Tabelle1[[#This Row],[Etas 35°C]]*0.8+Tabelle1[[#This Row],[Etas 55°C]]*0.2))*2.5</f>
        <v>4.0750000000000002</v>
      </c>
      <c r="N5433" s="21">
        <f>IF(-(Tabelle1[[#This Row],[80%/20% SCOP]]-5.5)/5.5=1,"n.a.",-(Tabelle1[[#This Row],[80%/20% SCOP]]-5.5)/5.5)</f>
        <v>0.25909090909090904</v>
      </c>
    </row>
    <row r="5434" spans="1:14" ht="20.100000000000001" customHeight="1" x14ac:dyDescent="0.25">
      <c r="A5434" s="24">
        <v>16018159</v>
      </c>
      <c r="B5434" s="15" t="s">
        <v>5531</v>
      </c>
      <c r="C5434" s="15" t="s">
        <v>5539</v>
      </c>
      <c r="D5434" s="16" t="s">
        <v>2</v>
      </c>
      <c r="E5434" s="17">
        <v>13</v>
      </c>
      <c r="F5434" s="18">
        <v>2.0699999999999998</v>
      </c>
      <c r="G5434" s="17">
        <v>12</v>
      </c>
      <c r="H5434" s="18">
        <v>1.59</v>
      </c>
      <c r="I5434" s="16" t="s">
        <v>3</v>
      </c>
      <c r="J5434" s="16" t="s">
        <v>4</v>
      </c>
      <c r="K5434" s="16" t="s">
        <v>4</v>
      </c>
      <c r="L5434" s="19">
        <f>IF(Tabelle1[[#This Row],[Heizleistung (55°C)]]=0,Tabelle1[[#This Row],[Heizleistung (35°C)]],(Tabelle1[[#This Row],[Heizleistung (35°C)]]+Tabelle1[[#This Row],[Heizleistung (55°C)]])/2)</f>
        <v>12.5</v>
      </c>
      <c r="M5434" s="20">
        <f>IF(Tabelle1[[#This Row],[Etas 55°C]]=0,0,(Tabelle1[[#This Row],[Etas 35°C]]*0.8+Tabelle1[[#This Row],[Etas 55°C]]*0.2))*2.5</f>
        <v>4.9349999999999996</v>
      </c>
      <c r="N5434" s="21">
        <f>IF(-(Tabelle1[[#This Row],[80%/20% SCOP]]-5.5)/5.5=1,"n.a.",-(Tabelle1[[#This Row],[80%/20% SCOP]]-5.5)/5.5)</f>
        <v>0.10272727272727279</v>
      </c>
    </row>
    <row r="5435" spans="1:14" ht="20.100000000000001" customHeight="1" x14ac:dyDescent="0.25">
      <c r="A5435" s="24">
        <v>16001849</v>
      </c>
      <c r="B5435" s="15" t="s">
        <v>5531</v>
      </c>
      <c r="C5435" s="15" t="s">
        <v>5540</v>
      </c>
      <c r="D5435" s="16" t="s">
        <v>2</v>
      </c>
      <c r="E5435" s="17">
        <v>15</v>
      </c>
      <c r="F5435" s="18">
        <v>1.87</v>
      </c>
      <c r="G5435" s="17">
        <v>15</v>
      </c>
      <c r="H5435" s="18">
        <v>1.44</v>
      </c>
      <c r="I5435" s="16" t="s">
        <v>109</v>
      </c>
      <c r="J5435" s="16" t="s">
        <v>4</v>
      </c>
      <c r="K5435" s="16" t="s">
        <v>4</v>
      </c>
      <c r="L5435" s="19">
        <f>IF(Tabelle1[[#This Row],[Heizleistung (55°C)]]=0,Tabelle1[[#This Row],[Heizleistung (35°C)]],(Tabelle1[[#This Row],[Heizleistung (35°C)]]+Tabelle1[[#This Row],[Heizleistung (55°C)]])/2)</f>
        <v>15</v>
      </c>
      <c r="M5435" s="20">
        <f>IF(Tabelle1[[#This Row],[Etas 55°C]]=0,0,(Tabelle1[[#This Row],[Etas 35°C]]*0.8+Tabelle1[[#This Row],[Etas 55°C]]*0.2))*2.5</f>
        <v>4.4600000000000009</v>
      </c>
      <c r="N5435" s="21">
        <f>IF(-(Tabelle1[[#This Row],[80%/20% SCOP]]-5.5)/5.5=1,"n.a.",-(Tabelle1[[#This Row],[80%/20% SCOP]]-5.5)/5.5)</f>
        <v>0.18909090909090895</v>
      </c>
    </row>
    <row r="5436" spans="1:14" ht="20.100000000000001" customHeight="1" x14ac:dyDescent="0.25">
      <c r="A5436" s="24">
        <v>16010232</v>
      </c>
      <c r="B5436" s="15" t="s">
        <v>5531</v>
      </c>
      <c r="C5436" s="15" t="s">
        <v>5541</v>
      </c>
      <c r="D5436" s="16" t="s">
        <v>2</v>
      </c>
      <c r="E5436" s="17">
        <v>8</v>
      </c>
      <c r="F5436" s="18">
        <v>1.93</v>
      </c>
      <c r="G5436" s="17">
        <v>8</v>
      </c>
      <c r="H5436" s="18">
        <v>1.53</v>
      </c>
      <c r="I5436" s="16" t="s">
        <v>1331</v>
      </c>
      <c r="J5436" s="16" t="s">
        <v>4</v>
      </c>
      <c r="K5436" s="16" t="s">
        <v>4</v>
      </c>
      <c r="L5436" s="19">
        <f>IF(Tabelle1[[#This Row],[Heizleistung (55°C)]]=0,Tabelle1[[#This Row],[Heizleistung (35°C)]],(Tabelle1[[#This Row],[Heizleistung (35°C)]]+Tabelle1[[#This Row],[Heizleistung (55°C)]])/2)</f>
        <v>8</v>
      </c>
      <c r="M5436" s="20">
        <f>IF(Tabelle1[[#This Row],[Etas 55°C]]=0,0,(Tabelle1[[#This Row],[Etas 35°C]]*0.8+Tabelle1[[#This Row],[Etas 55°C]]*0.2))*2.5</f>
        <v>4.625</v>
      </c>
      <c r="N5436" s="21">
        <f>IF(-(Tabelle1[[#This Row],[80%/20% SCOP]]-5.5)/5.5=1,"n.a.",-(Tabelle1[[#This Row],[80%/20% SCOP]]-5.5)/5.5)</f>
        <v>0.15909090909090909</v>
      </c>
    </row>
    <row r="5437" spans="1:14" ht="20.100000000000001" customHeight="1" x14ac:dyDescent="0.25">
      <c r="A5437" s="24">
        <v>16001852</v>
      </c>
      <c r="B5437" s="15" t="s">
        <v>5531</v>
      </c>
      <c r="C5437" s="15" t="s">
        <v>5542</v>
      </c>
      <c r="D5437" s="16" t="s">
        <v>2</v>
      </c>
      <c r="E5437" s="17">
        <v>14.3</v>
      </c>
      <c r="F5437" s="18">
        <v>1.72</v>
      </c>
      <c r="G5437" s="17">
        <v>16.399999999999999</v>
      </c>
      <c r="H5437" s="18">
        <v>1.29</v>
      </c>
      <c r="I5437" s="16" t="s">
        <v>355</v>
      </c>
      <c r="J5437" s="16" t="s">
        <v>4</v>
      </c>
      <c r="K5437" s="16" t="s">
        <v>4</v>
      </c>
      <c r="L5437" s="19">
        <f>IF(Tabelle1[[#This Row],[Heizleistung (55°C)]]=0,Tabelle1[[#This Row],[Heizleistung (35°C)]],(Tabelle1[[#This Row],[Heizleistung (35°C)]]+Tabelle1[[#This Row],[Heizleistung (55°C)]])/2)</f>
        <v>15.35</v>
      </c>
      <c r="M5437" s="20">
        <f>IF(Tabelle1[[#This Row],[Etas 55°C]]=0,0,(Tabelle1[[#This Row],[Etas 35°C]]*0.8+Tabelle1[[#This Row],[Etas 55°C]]*0.2))*2.5</f>
        <v>4.085</v>
      </c>
      <c r="N5437" s="21">
        <f>IF(-(Tabelle1[[#This Row],[80%/20% SCOP]]-5.5)/5.5=1,"n.a.",-(Tabelle1[[#This Row],[80%/20% SCOP]]-5.5)/5.5)</f>
        <v>0.25727272727272726</v>
      </c>
    </row>
    <row r="5438" spans="1:14" ht="20.100000000000001" customHeight="1" x14ac:dyDescent="0.25">
      <c r="A5438" s="24">
        <v>16001851</v>
      </c>
      <c r="B5438" s="15" t="s">
        <v>5531</v>
      </c>
      <c r="C5438" s="15" t="s">
        <v>5543</v>
      </c>
      <c r="D5438" s="16" t="s">
        <v>2</v>
      </c>
      <c r="E5438" s="17">
        <v>9.4</v>
      </c>
      <c r="F5438" s="18">
        <v>1.68</v>
      </c>
      <c r="G5438" s="17">
        <v>10.8</v>
      </c>
      <c r="H5438" s="18">
        <v>1.27</v>
      </c>
      <c r="I5438" s="16" t="s">
        <v>355</v>
      </c>
      <c r="J5438" s="16" t="s">
        <v>4</v>
      </c>
      <c r="K5438" s="16" t="s">
        <v>4</v>
      </c>
      <c r="L5438" s="19">
        <f>IF(Tabelle1[[#This Row],[Heizleistung (55°C)]]=0,Tabelle1[[#This Row],[Heizleistung (35°C)]],(Tabelle1[[#This Row],[Heizleistung (35°C)]]+Tabelle1[[#This Row],[Heizleistung (55°C)]])/2)</f>
        <v>10.100000000000001</v>
      </c>
      <c r="M5438" s="20">
        <f>IF(Tabelle1[[#This Row],[Etas 55°C]]=0,0,(Tabelle1[[#This Row],[Etas 35°C]]*0.8+Tabelle1[[#This Row],[Etas 55°C]]*0.2))*2.5</f>
        <v>3.9950000000000001</v>
      </c>
      <c r="N5438" s="21">
        <f>IF(-(Tabelle1[[#This Row],[80%/20% SCOP]]-5.5)/5.5=1,"n.a.",-(Tabelle1[[#This Row],[80%/20% SCOP]]-5.5)/5.5)</f>
        <v>0.27363636363636362</v>
      </c>
    </row>
    <row r="5439" spans="1:14" ht="20.100000000000001" customHeight="1" x14ac:dyDescent="0.25">
      <c r="A5439" s="24">
        <v>16001850</v>
      </c>
      <c r="B5439" s="15" t="s">
        <v>5531</v>
      </c>
      <c r="C5439" s="15" t="s">
        <v>5544</v>
      </c>
      <c r="D5439" s="16" t="s">
        <v>2</v>
      </c>
      <c r="E5439" s="17">
        <v>8</v>
      </c>
      <c r="F5439" s="18">
        <v>1.59</v>
      </c>
      <c r="G5439" s="17">
        <v>8</v>
      </c>
      <c r="H5439" s="18">
        <v>1.27</v>
      </c>
      <c r="I5439" s="16" t="s">
        <v>109</v>
      </c>
      <c r="J5439" s="16" t="s">
        <v>4</v>
      </c>
      <c r="K5439" s="16" t="s">
        <v>4</v>
      </c>
      <c r="L5439" s="19">
        <f>IF(Tabelle1[[#This Row],[Heizleistung (55°C)]]=0,Tabelle1[[#This Row],[Heizleistung (35°C)]],(Tabelle1[[#This Row],[Heizleistung (35°C)]]+Tabelle1[[#This Row],[Heizleistung (55°C)]])/2)</f>
        <v>8</v>
      </c>
      <c r="M5439" s="20">
        <f>IF(Tabelle1[[#This Row],[Etas 55°C]]=0,0,(Tabelle1[[#This Row],[Etas 35°C]]*0.8+Tabelle1[[#This Row],[Etas 55°C]]*0.2))*2.5</f>
        <v>3.8150000000000004</v>
      </c>
      <c r="N5439" s="21">
        <f>IF(-(Tabelle1[[#This Row],[80%/20% SCOP]]-5.5)/5.5=1,"n.a.",-(Tabelle1[[#This Row],[80%/20% SCOP]]-5.5)/5.5)</f>
        <v>0.30636363636363628</v>
      </c>
    </row>
    <row r="5440" spans="1:14" ht="20.100000000000001" customHeight="1" x14ac:dyDescent="0.25">
      <c r="A5440" s="24">
        <v>16017363</v>
      </c>
      <c r="B5440" s="15" t="s">
        <v>5531</v>
      </c>
      <c r="C5440" s="15" t="s">
        <v>5545</v>
      </c>
      <c r="D5440" s="16" t="s">
        <v>2</v>
      </c>
      <c r="E5440" s="17">
        <v>8</v>
      </c>
      <c r="F5440" s="18">
        <v>2</v>
      </c>
      <c r="G5440" s="17">
        <v>8</v>
      </c>
      <c r="H5440" s="18">
        <v>1.58</v>
      </c>
      <c r="I5440" s="16" t="s">
        <v>3</v>
      </c>
      <c r="J5440" s="16" t="s">
        <v>4</v>
      </c>
      <c r="K5440" s="16" t="s">
        <v>4</v>
      </c>
      <c r="L5440" s="19">
        <f>IF(Tabelle1[[#This Row],[Heizleistung (55°C)]]=0,Tabelle1[[#This Row],[Heizleistung (35°C)]],(Tabelle1[[#This Row],[Heizleistung (35°C)]]+Tabelle1[[#This Row],[Heizleistung (55°C)]])/2)</f>
        <v>8</v>
      </c>
      <c r="M5440" s="20">
        <f>IF(Tabelle1[[#This Row],[Etas 55°C]]=0,0,(Tabelle1[[#This Row],[Etas 35°C]]*0.8+Tabelle1[[#This Row],[Etas 55°C]]*0.2))*2.5</f>
        <v>4.79</v>
      </c>
      <c r="N5440" s="21">
        <f>IF(-(Tabelle1[[#This Row],[80%/20% SCOP]]-5.5)/5.5=1,"n.a.",-(Tabelle1[[#This Row],[80%/20% SCOP]]-5.5)/5.5)</f>
        <v>0.12909090909090909</v>
      </c>
    </row>
    <row r="5441" spans="1:14" ht="20.100000000000001" customHeight="1" x14ac:dyDescent="0.25">
      <c r="A5441" s="24">
        <v>16016525</v>
      </c>
      <c r="B5441" s="15" t="s">
        <v>5546</v>
      </c>
      <c r="C5441" s="15" t="s">
        <v>5547</v>
      </c>
      <c r="D5441" s="16" t="s">
        <v>2</v>
      </c>
      <c r="E5441" s="17">
        <v>14.58</v>
      </c>
      <c r="F5441" s="18">
        <v>1.93</v>
      </c>
      <c r="G5441" s="17">
        <v>14.84</v>
      </c>
      <c r="H5441" s="18">
        <v>1.57</v>
      </c>
      <c r="I5441" s="16" t="s">
        <v>3</v>
      </c>
      <c r="J5441" s="16" t="s">
        <v>4</v>
      </c>
      <c r="K5441" s="16" t="s">
        <v>4</v>
      </c>
      <c r="L5441" s="19">
        <f>IF(Tabelle1[[#This Row],[Heizleistung (55°C)]]=0,Tabelle1[[#This Row],[Heizleistung (35°C)]],(Tabelle1[[#This Row],[Heizleistung (35°C)]]+Tabelle1[[#This Row],[Heizleistung (55°C)]])/2)</f>
        <v>14.71</v>
      </c>
      <c r="M5441" s="20">
        <f>IF(Tabelle1[[#This Row],[Etas 55°C]]=0,0,(Tabelle1[[#This Row],[Etas 35°C]]*0.8+Tabelle1[[#This Row],[Etas 55°C]]*0.2))*2.5</f>
        <v>4.6450000000000005</v>
      </c>
      <c r="N5441" s="21">
        <f>IF(-(Tabelle1[[#This Row],[80%/20% SCOP]]-5.5)/5.5=1,"n.a.",-(Tabelle1[[#This Row],[80%/20% SCOP]]-5.5)/5.5)</f>
        <v>0.15545454545454537</v>
      </c>
    </row>
    <row r="5442" spans="1:14" ht="20.100000000000001" customHeight="1" x14ac:dyDescent="0.25">
      <c r="A5442" s="24">
        <v>16018291</v>
      </c>
      <c r="B5442" s="15" t="s">
        <v>5546</v>
      </c>
      <c r="C5442" s="15" t="s">
        <v>5548</v>
      </c>
      <c r="D5442" s="16" t="s">
        <v>2</v>
      </c>
      <c r="E5442" s="17">
        <v>7.85</v>
      </c>
      <c r="F5442" s="18">
        <v>1.84</v>
      </c>
      <c r="G5442" s="17">
        <v>7.72</v>
      </c>
      <c r="H5442" s="18">
        <v>1.5</v>
      </c>
      <c r="I5442" s="16" t="s">
        <v>3</v>
      </c>
      <c r="J5442" s="16" t="s">
        <v>4</v>
      </c>
      <c r="K5442" s="16" t="s">
        <v>4</v>
      </c>
      <c r="L5442" s="19">
        <f>IF(Tabelle1[[#This Row],[Heizleistung (55°C)]]=0,Tabelle1[[#This Row],[Heizleistung (35°C)]],(Tabelle1[[#This Row],[Heizleistung (35°C)]]+Tabelle1[[#This Row],[Heizleistung (55°C)]])/2)</f>
        <v>7.7850000000000001</v>
      </c>
      <c r="M5442" s="20">
        <f>IF(Tabelle1[[#This Row],[Etas 55°C]]=0,0,(Tabelle1[[#This Row],[Etas 35°C]]*0.8+Tabelle1[[#This Row],[Etas 55°C]]*0.2))*2.5</f>
        <v>4.4300000000000006</v>
      </c>
      <c r="N5442" s="21">
        <f>IF(-(Tabelle1[[#This Row],[80%/20% SCOP]]-5.5)/5.5=1,"n.a.",-(Tabelle1[[#This Row],[80%/20% SCOP]]-5.5)/5.5)</f>
        <v>0.19454545454545444</v>
      </c>
    </row>
    <row r="5443" spans="1:14" ht="20.100000000000001" customHeight="1" x14ac:dyDescent="0.25">
      <c r="A5443" s="24">
        <v>16012664</v>
      </c>
      <c r="B5443" s="15" t="s">
        <v>5546</v>
      </c>
      <c r="C5443" s="15" t="s">
        <v>5549</v>
      </c>
      <c r="D5443" s="16" t="s">
        <v>2</v>
      </c>
      <c r="E5443" s="17">
        <v>14</v>
      </c>
      <c r="F5443" s="18">
        <v>1.71</v>
      </c>
      <c r="G5443" s="17">
        <v>15</v>
      </c>
      <c r="H5443" s="18">
        <v>1.39</v>
      </c>
      <c r="I5443" s="16" t="s">
        <v>508</v>
      </c>
      <c r="J5443" s="16" t="s">
        <v>4</v>
      </c>
      <c r="K5443" s="16" t="s">
        <v>4</v>
      </c>
      <c r="L5443" s="19">
        <f>IF(Tabelle1[[#This Row],[Heizleistung (55°C)]]=0,Tabelle1[[#This Row],[Heizleistung (35°C)]],(Tabelle1[[#This Row],[Heizleistung (35°C)]]+Tabelle1[[#This Row],[Heizleistung (55°C)]])/2)</f>
        <v>14.5</v>
      </c>
      <c r="M5443" s="20">
        <f>IF(Tabelle1[[#This Row],[Etas 55°C]]=0,0,(Tabelle1[[#This Row],[Etas 35°C]]*0.8+Tabelle1[[#This Row],[Etas 55°C]]*0.2))*2.5</f>
        <v>4.1150000000000002</v>
      </c>
      <c r="N5443" s="21">
        <f>IF(-(Tabelle1[[#This Row],[80%/20% SCOP]]-5.5)/5.5=1,"n.a.",-(Tabelle1[[#This Row],[80%/20% SCOP]]-5.5)/5.5)</f>
        <v>0.25181818181818177</v>
      </c>
    </row>
    <row r="5444" spans="1:14" ht="20.100000000000001" customHeight="1" x14ac:dyDescent="0.25">
      <c r="A5444" s="24">
        <v>16001895</v>
      </c>
      <c r="B5444" s="15" t="s">
        <v>5546</v>
      </c>
      <c r="C5444" s="15" t="s">
        <v>5550</v>
      </c>
      <c r="D5444" s="16" t="s">
        <v>2</v>
      </c>
      <c r="E5444" s="17">
        <v>9</v>
      </c>
      <c r="F5444" s="18">
        <v>1.66</v>
      </c>
      <c r="G5444" s="17">
        <v>7</v>
      </c>
      <c r="H5444" s="18">
        <v>1.3</v>
      </c>
      <c r="I5444" s="16" t="s">
        <v>109</v>
      </c>
      <c r="J5444" s="16" t="s">
        <v>4</v>
      </c>
      <c r="K5444" s="16" t="s">
        <v>4</v>
      </c>
      <c r="L5444" s="19">
        <f>IF(Tabelle1[[#This Row],[Heizleistung (55°C)]]=0,Tabelle1[[#This Row],[Heizleistung (35°C)]],(Tabelle1[[#This Row],[Heizleistung (35°C)]]+Tabelle1[[#This Row],[Heizleistung (55°C)]])/2)</f>
        <v>8</v>
      </c>
      <c r="M5444" s="20">
        <f>IF(Tabelle1[[#This Row],[Etas 55°C]]=0,0,(Tabelle1[[#This Row],[Etas 35°C]]*0.8+Tabelle1[[#This Row],[Etas 55°C]]*0.2))*2.5</f>
        <v>3.97</v>
      </c>
      <c r="N5444" s="21">
        <f>IF(-(Tabelle1[[#This Row],[80%/20% SCOP]]-5.5)/5.5=1,"n.a.",-(Tabelle1[[#This Row],[80%/20% SCOP]]-5.5)/5.5)</f>
        <v>0.27818181818181814</v>
      </c>
    </row>
    <row r="5445" spans="1:14" ht="20.100000000000001" customHeight="1" x14ac:dyDescent="0.25">
      <c r="A5445" s="24">
        <v>16016527</v>
      </c>
      <c r="B5445" s="15" t="s">
        <v>5546</v>
      </c>
      <c r="C5445" s="15" t="s">
        <v>5551</v>
      </c>
      <c r="D5445" s="16" t="s">
        <v>2</v>
      </c>
      <c r="E5445" s="17">
        <v>14.25</v>
      </c>
      <c r="F5445" s="18">
        <v>1.83</v>
      </c>
      <c r="G5445" s="17">
        <v>14.09</v>
      </c>
      <c r="H5445" s="18">
        <v>1.51</v>
      </c>
      <c r="I5445" s="16" t="s">
        <v>3</v>
      </c>
      <c r="J5445" s="16" t="s">
        <v>4</v>
      </c>
      <c r="K5445" s="16" t="s">
        <v>4</v>
      </c>
      <c r="L5445" s="19">
        <f>IF(Tabelle1[[#This Row],[Heizleistung (55°C)]]=0,Tabelle1[[#This Row],[Heizleistung (35°C)]],(Tabelle1[[#This Row],[Heizleistung (35°C)]]+Tabelle1[[#This Row],[Heizleistung (55°C)]])/2)</f>
        <v>14.17</v>
      </c>
      <c r="M5445" s="20">
        <f>IF(Tabelle1[[#This Row],[Etas 55°C]]=0,0,(Tabelle1[[#This Row],[Etas 35°C]]*0.8+Tabelle1[[#This Row],[Etas 55°C]]*0.2))*2.5</f>
        <v>4.4150000000000009</v>
      </c>
      <c r="N5445" s="21">
        <f>IF(-(Tabelle1[[#This Row],[80%/20% SCOP]]-5.5)/5.5=1,"n.a.",-(Tabelle1[[#This Row],[80%/20% SCOP]]-5.5)/5.5)</f>
        <v>0.1972727272727271</v>
      </c>
    </row>
    <row r="5446" spans="1:14" ht="20.100000000000001" customHeight="1" x14ac:dyDescent="0.25">
      <c r="A5446" s="24">
        <v>16002747</v>
      </c>
      <c r="B5446" s="15" t="s">
        <v>5546</v>
      </c>
      <c r="C5446" s="15" t="s">
        <v>5552</v>
      </c>
      <c r="D5446" s="16" t="s">
        <v>2</v>
      </c>
      <c r="E5446" s="17">
        <v>11.2</v>
      </c>
      <c r="F5446" s="18">
        <v>1.7430000000000001</v>
      </c>
      <c r="G5446" s="17">
        <v>11.96</v>
      </c>
      <c r="H5446" s="18">
        <v>1.391</v>
      </c>
      <c r="I5446" s="16" t="s">
        <v>109</v>
      </c>
      <c r="J5446" s="16" t="s">
        <v>4</v>
      </c>
      <c r="K5446" s="16" t="s">
        <v>4</v>
      </c>
      <c r="L5446" s="19">
        <f>IF(Tabelle1[[#This Row],[Heizleistung (55°C)]]=0,Tabelle1[[#This Row],[Heizleistung (35°C)]],(Tabelle1[[#This Row],[Heizleistung (35°C)]]+Tabelle1[[#This Row],[Heizleistung (55°C)]])/2)</f>
        <v>11.58</v>
      </c>
      <c r="M5446" s="20">
        <f>IF(Tabelle1[[#This Row],[Etas 55°C]]=0,0,(Tabelle1[[#This Row],[Etas 35°C]]*0.8+Tabelle1[[#This Row],[Etas 55°C]]*0.2))*2.5</f>
        <v>4.1814999999999998</v>
      </c>
      <c r="N5446" s="21">
        <f>IF(-(Tabelle1[[#This Row],[80%/20% SCOP]]-5.5)/5.5=1,"n.a.",-(Tabelle1[[#This Row],[80%/20% SCOP]]-5.5)/5.5)</f>
        <v>0.23972727272727276</v>
      </c>
    </row>
    <row r="5447" spans="1:14" ht="20.100000000000001" customHeight="1" x14ac:dyDescent="0.25">
      <c r="A5447" s="24">
        <v>16001894</v>
      </c>
      <c r="B5447" s="15" t="s">
        <v>5546</v>
      </c>
      <c r="C5447" s="15" t="s">
        <v>5553</v>
      </c>
      <c r="D5447" s="16" t="s">
        <v>2</v>
      </c>
      <c r="E5447" s="17">
        <v>5</v>
      </c>
      <c r="F5447" s="18">
        <v>1.82</v>
      </c>
      <c r="G5447" s="17">
        <v>4</v>
      </c>
      <c r="H5447" s="18">
        <v>1.34</v>
      </c>
      <c r="I5447" s="16" t="s">
        <v>109</v>
      </c>
      <c r="J5447" s="16" t="s">
        <v>4</v>
      </c>
      <c r="K5447" s="16" t="s">
        <v>4</v>
      </c>
      <c r="L5447" s="19">
        <f>IF(Tabelle1[[#This Row],[Heizleistung (55°C)]]=0,Tabelle1[[#This Row],[Heizleistung (35°C)]],(Tabelle1[[#This Row],[Heizleistung (35°C)]]+Tabelle1[[#This Row],[Heizleistung (55°C)]])/2)</f>
        <v>4.5</v>
      </c>
      <c r="M5447" s="20">
        <f>IF(Tabelle1[[#This Row],[Etas 55°C]]=0,0,(Tabelle1[[#This Row],[Etas 35°C]]*0.8+Tabelle1[[#This Row],[Etas 55°C]]*0.2))*2.5</f>
        <v>4.3100000000000005</v>
      </c>
      <c r="N5447" s="21">
        <f>IF(-(Tabelle1[[#This Row],[80%/20% SCOP]]-5.5)/5.5=1,"n.a.",-(Tabelle1[[#This Row],[80%/20% SCOP]]-5.5)/5.5)</f>
        <v>0.21636363636363629</v>
      </c>
    </row>
    <row r="5448" spans="1:14" ht="20.100000000000001" customHeight="1" x14ac:dyDescent="0.25">
      <c r="A5448" s="24">
        <v>16001933</v>
      </c>
      <c r="B5448" s="15" t="s">
        <v>5546</v>
      </c>
      <c r="C5448" s="15" t="s">
        <v>5554</v>
      </c>
      <c r="D5448" s="16" t="s">
        <v>2</v>
      </c>
      <c r="E5448" s="17">
        <v>6</v>
      </c>
      <c r="F5448" s="18">
        <v>1.69</v>
      </c>
      <c r="G5448" s="17">
        <v>6</v>
      </c>
      <c r="H5448" s="18">
        <v>1.33</v>
      </c>
      <c r="I5448" s="16" t="s">
        <v>109</v>
      </c>
      <c r="J5448" s="16" t="s">
        <v>15</v>
      </c>
      <c r="K5448" s="16" t="s">
        <v>4</v>
      </c>
      <c r="L5448" s="19">
        <f>IF(Tabelle1[[#This Row],[Heizleistung (55°C)]]=0,Tabelle1[[#This Row],[Heizleistung (35°C)]],(Tabelle1[[#This Row],[Heizleistung (35°C)]]+Tabelle1[[#This Row],[Heizleistung (55°C)]])/2)</f>
        <v>6</v>
      </c>
      <c r="M5448" s="20">
        <f>IF(Tabelle1[[#This Row],[Etas 55°C]]=0,0,(Tabelle1[[#This Row],[Etas 35°C]]*0.8+Tabelle1[[#This Row],[Etas 55°C]]*0.2))*2.5</f>
        <v>4.0449999999999999</v>
      </c>
      <c r="N5448" s="21">
        <f>IF(-(Tabelle1[[#This Row],[80%/20% SCOP]]-5.5)/5.5=1,"n.a.",-(Tabelle1[[#This Row],[80%/20% SCOP]]-5.5)/5.5)</f>
        <v>0.26454545454545458</v>
      </c>
    </row>
    <row r="5449" spans="1:14" ht="20.100000000000001" customHeight="1" x14ac:dyDescent="0.25">
      <c r="A5449" s="24">
        <v>16002815</v>
      </c>
      <c r="B5449" s="15" t="s">
        <v>5546</v>
      </c>
      <c r="C5449" s="15" t="s">
        <v>5555</v>
      </c>
      <c r="D5449" s="16" t="s">
        <v>2</v>
      </c>
      <c r="E5449" s="17">
        <v>29</v>
      </c>
      <c r="F5449" s="18">
        <v>1.74</v>
      </c>
      <c r="G5449" s="17">
        <v>25</v>
      </c>
      <c r="H5449" s="18">
        <v>1.4</v>
      </c>
      <c r="I5449" s="16" t="s">
        <v>324</v>
      </c>
      <c r="J5449" s="16" t="s">
        <v>4</v>
      </c>
      <c r="K5449" s="16" t="s">
        <v>4</v>
      </c>
      <c r="L5449" s="19">
        <f>IF(Tabelle1[[#This Row],[Heizleistung (55°C)]]=0,Tabelle1[[#This Row],[Heizleistung (35°C)]],(Tabelle1[[#This Row],[Heizleistung (35°C)]]+Tabelle1[[#This Row],[Heizleistung (55°C)]])/2)</f>
        <v>27</v>
      </c>
      <c r="M5449" s="20">
        <f>IF(Tabelle1[[#This Row],[Etas 55°C]]=0,0,(Tabelle1[[#This Row],[Etas 35°C]]*0.8+Tabelle1[[#This Row],[Etas 55°C]]*0.2))*2.5</f>
        <v>4.1800000000000006</v>
      </c>
      <c r="N5449" s="21">
        <f>IF(-(Tabelle1[[#This Row],[80%/20% SCOP]]-5.5)/5.5=1,"n.a.",-(Tabelle1[[#This Row],[80%/20% SCOP]]-5.5)/5.5)</f>
        <v>0.23999999999999988</v>
      </c>
    </row>
    <row r="5450" spans="1:14" ht="20.100000000000001" customHeight="1" x14ac:dyDescent="0.25">
      <c r="A5450" s="24">
        <v>16016526</v>
      </c>
      <c r="B5450" s="15" t="s">
        <v>5546</v>
      </c>
      <c r="C5450" s="15" t="s">
        <v>5556</v>
      </c>
      <c r="D5450" s="16" t="s">
        <v>2</v>
      </c>
      <c r="E5450" s="17">
        <v>10.64</v>
      </c>
      <c r="F5450" s="18">
        <v>1.81</v>
      </c>
      <c r="G5450" s="17">
        <v>10.62</v>
      </c>
      <c r="H5450" s="18">
        <v>1.48</v>
      </c>
      <c r="I5450" s="16" t="s">
        <v>3</v>
      </c>
      <c r="J5450" s="16" t="s">
        <v>4</v>
      </c>
      <c r="K5450" s="16" t="s">
        <v>4</v>
      </c>
      <c r="L5450" s="19">
        <f>IF(Tabelle1[[#This Row],[Heizleistung (55°C)]]=0,Tabelle1[[#This Row],[Heizleistung (35°C)]],(Tabelle1[[#This Row],[Heizleistung (35°C)]]+Tabelle1[[#This Row],[Heizleistung (55°C)]])/2)</f>
        <v>10.629999999999999</v>
      </c>
      <c r="M5450" s="20">
        <f>IF(Tabelle1[[#This Row],[Etas 55°C]]=0,0,(Tabelle1[[#This Row],[Etas 35°C]]*0.8+Tabelle1[[#This Row],[Etas 55°C]]*0.2))*2.5</f>
        <v>4.3600000000000003</v>
      </c>
      <c r="N5450" s="21">
        <f>IF(-(Tabelle1[[#This Row],[80%/20% SCOP]]-5.5)/5.5=1,"n.a.",-(Tabelle1[[#This Row],[80%/20% SCOP]]-5.5)/5.5)</f>
        <v>0.20727272727272722</v>
      </c>
    </row>
    <row r="5451" spans="1:14" ht="20.100000000000001" customHeight="1" x14ac:dyDescent="0.25">
      <c r="A5451" s="24">
        <v>16016523</v>
      </c>
      <c r="B5451" s="15" t="s">
        <v>5546</v>
      </c>
      <c r="C5451" s="15" t="s">
        <v>5557</v>
      </c>
      <c r="D5451" s="16" t="s">
        <v>2</v>
      </c>
      <c r="E5451" s="17">
        <v>8.15</v>
      </c>
      <c r="F5451" s="18">
        <v>2</v>
      </c>
      <c r="G5451" s="17">
        <v>8.0500000000000007</v>
      </c>
      <c r="H5451" s="18">
        <v>1.58</v>
      </c>
      <c r="I5451" s="16" t="s">
        <v>3</v>
      </c>
      <c r="J5451" s="16" t="s">
        <v>4</v>
      </c>
      <c r="K5451" s="16" t="s">
        <v>4</v>
      </c>
      <c r="L5451" s="19">
        <f>IF(Tabelle1[[#This Row],[Heizleistung (55°C)]]=0,Tabelle1[[#This Row],[Heizleistung (35°C)]],(Tabelle1[[#This Row],[Heizleistung (35°C)]]+Tabelle1[[#This Row],[Heizleistung (55°C)]])/2)</f>
        <v>8.1000000000000014</v>
      </c>
      <c r="M5451" s="20">
        <f>IF(Tabelle1[[#This Row],[Etas 55°C]]=0,0,(Tabelle1[[#This Row],[Etas 35°C]]*0.8+Tabelle1[[#This Row],[Etas 55°C]]*0.2))*2.5</f>
        <v>4.79</v>
      </c>
      <c r="N5451" s="21">
        <f>IF(-(Tabelle1[[#This Row],[80%/20% SCOP]]-5.5)/5.5=1,"n.a.",-(Tabelle1[[#This Row],[80%/20% SCOP]]-5.5)/5.5)</f>
        <v>0.12909090909090909</v>
      </c>
    </row>
    <row r="5452" spans="1:14" ht="20.100000000000001" customHeight="1" x14ac:dyDescent="0.25">
      <c r="A5452" s="24">
        <v>16001941</v>
      </c>
      <c r="B5452" s="15" t="s">
        <v>5546</v>
      </c>
      <c r="C5452" s="15" t="s">
        <v>5558</v>
      </c>
      <c r="D5452" s="16" t="s">
        <v>2</v>
      </c>
      <c r="E5452" s="17">
        <v>54</v>
      </c>
      <c r="F5452" s="18">
        <v>1.696</v>
      </c>
      <c r="G5452" s="17">
        <v>56</v>
      </c>
      <c r="H5452" s="18">
        <v>1.367</v>
      </c>
      <c r="I5452" s="16" t="s">
        <v>109</v>
      </c>
      <c r="J5452" s="16" t="s">
        <v>4</v>
      </c>
      <c r="K5452" s="16" t="s">
        <v>4</v>
      </c>
      <c r="L5452" s="19">
        <f>IF(Tabelle1[[#This Row],[Heizleistung (55°C)]]=0,Tabelle1[[#This Row],[Heizleistung (35°C)]],(Tabelle1[[#This Row],[Heizleistung (35°C)]]+Tabelle1[[#This Row],[Heizleistung (55°C)]])/2)</f>
        <v>55</v>
      </c>
      <c r="M5452" s="20">
        <f>IF(Tabelle1[[#This Row],[Etas 55°C]]=0,0,(Tabelle1[[#This Row],[Etas 35°C]]*0.8+Tabelle1[[#This Row],[Etas 55°C]]*0.2))*2.5</f>
        <v>4.0754999999999999</v>
      </c>
      <c r="N5452" s="21">
        <f>IF(-(Tabelle1[[#This Row],[80%/20% SCOP]]-5.5)/5.5=1,"n.a.",-(Tabelle1[[#This Row],[80%/20% SCOP]]-5.5)/5.5)</f>
        <v>0.25900000000000001</v>
      </c>
    </row>
    <row r="5453" spans="1:14" ht="20.100000000000001" customHeight="1" x14ac:dyDescent="0.25">
      <c r="A5453" s="24">
        <v>16002814</v>
      </c>
      <c r="B5453" s="15" t="s">
        <v>5546</v>
      </c>
      <c r="C5453" s="15" t="s">
        <v>5559</v>
      </c>
      <c r="D5453" s="16" t="s">
        <v>2</v>
      </c>
      <c r="E5453" s="17">
        <v>20</v>
      </c>
      <c r="F5453" s="18">
        <v>1.8009999999999999</v>
      </c>
      <c r="G5453" s="17">
        <v>20</v>
      </c>
      <c r="H5453" s="18">
        <v>1.4279999999999999</v>
      </c>
      <c r="I5453" s="16" t="s">
        <v>324</v>
      </c>
      <c r="J5453" s="16" t="s">
        <v>4</v>
      </c>
      <c r="K5453" s="16" t="s">
        <v>4</v>
      </c>
      <c r="L5453" s="19">
        <f>IF(Tabelle1[[#This Row],[Heizleistung (55°C)]]=0,Tabelle1[[#This Row],[Heizleistung (35°C)]],(Tabelle1[[#This Row],[Heizleistung (35°C)]]+Tabelle1[[#This Row],[Heizleistung (55°C)]])/2)</f>
        <v>20</v>
      </c>
      <c r="M5453" s="20">
        <f>IF(Tabelle1[[#This Row],[Etas 55°C]]=0,0,(Tabelle1[[#This Row],[Etas 35°C]]*0.8+Tabelle1[[#This Row],[Etas 55°C]]*0.2))*2.5</f>
        <v>4.3160000000000007</v>
      </c>
      <c r="N5453" s="21">
        <f>IF(-(Tabelle1[[#This Row],[80%/20% SCOP]]-5.5)/5.5=1,"n.a.",-(Tabelle1[[#This Row],[80%/20% SCOP]]-5.5)/5.5)</f>
        <v>0.21527272727272714</v>
      </c>
    </row>
    <row r="5454" spans="1:14" ht="20.100000000000001" customHeight="1" x14ac:dyDescent="0.25">
      <c r="A5454" s="24">
        <v>16018070</v>
      </c>
      <c r="B5454" s="15" t="s">
        <v>5546</v>
      </c>
      <c r="C5454" s="15" t="s">
        <v>5560</v>
      </c>
      <c r="D5454" s="16" t="s">
        <v>2</v>
      </c>
      <c r="E5454" s="17">
        <v>7.23</v>
      </c>
      <c r="F5454" s="18">
        <v>1.65</v>
      </c>
      <c r="G5454" s="17">
        <v>7.27</v>
      </c>
      <c r="H5454" s="18">
        <v>1.28</v>
      </c>
      <c r="I5454" s="16" t="s">
        <v>3</v>
      </c>
      <c r="J5454" s="16" t="s">
        <v>4</v>
      </c>
      <c r="K5454" s="16" t="s">
        <v>4</v>
      </c>
      <c r="L5454" s="19">
        <f>IF(Tabelle1[[#This Row],[Heizleistung (55°C)]]=0,Tabelle1[[#This Row],[Heizleistung (35°C)]],(Tabelle1[[#This Row],[Heizleistung (35°C)]]+Tabelle1[[#This Row],[Heizleistung (55°C)]])/2)</f>
        <v>7.25</v>
      </c>
      <c r="M5454" s="20">
        <f>IF(Tabelle1[[#This Row],[Etas 55°C]]=0,0,(Tabelle1[[#This Row],[Etas 35°C]]*0.8+Tabelle1[[#This Row],[Etas 55°C]]*0.2))*2.5</f>
        <v>3.9400000000000004</v>
      </c>
      <c r="N5454" s="21">
        <f>IF(-(Tabelle1[[#This Row],[80%/20% SCOP]]-5.5)/5.5=1,"n.a.",-(Tabelle1[[#This Row],[80%/20% SCOP]]-5.5)/5.5)</f>
        <v>0.28363636363636358</v>
      </c>
    </row>
    <row r="5455" spans="1:14" ht="20.100000000000001" customHeight="1" x14ac:dyDescent="0.25">
      <c r="A5455" s="24">
        <v>16018302</v>
      </c>
      <c r="B5455" s="15" t="s">
        <v>5546</v>
      </c>
      <c r="C5455" s="15" t="s">
        <v>5561</v>
      </c>
      <c r="D5455" s="16" t="s">
        <v>2</v>
      </c>
      <c r="E5455" s="17">
        <v>14.58</v>
      </c>
      <c r="F5455" s="18">
        <v>1.93</v>
      </c>
      <c r="G5455" s="17">
        <v>14.84</v>
      </c>
      <c r="H5455" s="18">
        <v>1.57</v>
      </c>
      <c r="I5455" s="16" t="s">
        <v>3</v>
      </c>
      <c r="J5455" s="16" t="s">
        <v>4</v>
      </c>
      <c r="K5455" s="16" t="s">
        <v>4</v>
      </c>
      <c r="L5455" s="19">
        <f>IF(Tabelle1[[#This Row],[Heizleistung (55°C)]]=0,Tabelle1[[#This Row],[Heizleistung (35°C)]],(Tabelle1[[#This Row],[Heizleistung (35°C)]]+Tabelle1[[#This Row],[Heizleistung (55°C)]])/2)</f>
        <v>14.71</v>
      </c>
      <c r="M5455" s="20">
        <f>IF(Tabelle1[[#This Row],[Etas 55°C]]=0,0,(Tabelle1[[#This Row],[Etas 35°C]]*0.8+Tabelle1[[#This Row],[Etas 55°C]]*0.2))*2.5</f>
        <v>4.6450000000000005</v>
      </c>
      <c r="N5455" s="21">
        <f>IF(-(Tabelle1[[#This Row],[80%/20% SCOP]]-5.5)/5.5=1,"n.a.",-(Tabelle1[[#This Row],[80%/20% SCOP]]-5.5)/5.5)</f>
        <v>0.15545454545454537</v>
      </c>
    </row>
    <row r="5456" spans="1:14" ht="20.100000000000001" customHeight="1" x14ac:dyDescent="0.25">
      <c r="A5456" s="24">
        <v>16002908</v>
      </c>
      <c r="B5456" s="15" t="s">
        <v>5546</v>
      </c>
      <c r="C5456" s="15" t="s">
        <v>5562</v>
      </c>
      <c r="D5456" s="16" t="s">
        <v>2</v>
      </c>
      <c r="E5456" s="17">
        <v>54</v>
      </c>
      <c r="F5456" s="18">
        <v>1.696</v>
      </c>
      <c r="G5456" s="17">
        <v>56</v>
      </c>
      <c r="H5456" s="18">
        <v>1.367</v>
      </c>
      <c r="I5456" s="16" t="s">
        <v>109</v>
      </c>
      <c r="J5456" s="16" t="s">
        <v>4</v>
      </c>
      <c r="K5456" s="16" t="s">
        <v>4</v>
      </c>
      <c r="L5456" s="19">
        <f>IF(Tabelle1[[#This Row],[Heizleistung (55°C)]]=0,Tabelle1[[#This Row],[Heizleistung (35°C)]],(Tabelle1[[#This Row],[Heizleistung (35°C)]]+Tabelle1[[#This Row],[Heizleistung (55°C)]])/2)</f>
        <v>55</v>
      </c>
      <c r="M5456" s="20">
        <f>IF(Tabelle1[[#This Row],[Etas 55°C]]=0,0,(Tabelle1[[#This Row],[Etas 35°C]]*0.8+Tabelle1[[#This Row],[Etas 55°C]]*0.2))*2.5</f>
        <v>4.0754999999999999</v>
      </c>
      <c r="N5456" s="21">
        <f>IF(-(Tabelle1[[#This Row],[80%/20% SCOP]]-5.5)/5.5=1,"n.a.",-(Tabelle1[[#This Row],[80%/20% SCOP]]-5.5)/5.5)</f>
        <v>0.25900000000000001</v>
      </c>
    </row>
    <row r="5457" spans="1:14" ht="20.100000000000001" customHeight="1" x14ac:dyDescent="0.25">
      <c r="A5457" s="24">
        <v>16002803</v>
      </c>
      <c r="B5457" s="15" t="s">
        <v>5546</v>
      </c>
      <c r="C5457" s="15" t="s">
        <v>5563</v>
      </c>
      <c r="D5457" s="16" t="s">
        <v>2</v>
      </c>
      <c r="E5457" s="17">
        <v>9</v>
      </c>
      <c r="F5457" s="18">
        <v>1.66</v>
      </c>
      <c r="G5457" s="17">
        <v>7</v>
      </c>
      <c r="H5457" s="18">
        <v>1.3</v>
      </c>
      <c r="I5457" s="16" t="s">
        <v>109</v>
      </c>
      <c r="J5457" s="16" t="s">
        <v>4</v>
      </c>
      <c r="K5457" s="16" t="s">
        <v>4</v>
      </c>
      <c r="L5457" s="19">
        <f>IF(Tabelle1[[#This Row],[Heizleistung (55°C)]]=0,Tabelle1[[#This Row],[Heizleistung (35°C)]],(Tabelle1[[#This Row],[Heizleistung (35°C)]]+Tabelle1[[#This Row],[Heizleistung (55°C)]])/2)</f>
        <v>8</v>
      </c>
      <c r="M5457" s="20">
        <f>IF(Tabelle1[[#This Row],[Etas 55°C]]=0,0,(Tabelle1[[#This Row],[Etas 35°C]]*0.8+Tabelle1[[#This Row],[Etas 55°C]]*0.2))*2.5</f>
        <v>3.97</v>
      </c>
      <c r="N5457" s="21">
        <f>IF(-(Tabelle1[[#This Row],[80%/20% SCOP]]-5.5)/5.5=1,"n.a.",-(Tabelle1[[#This Row],[80%/20% SCOP]]-5.5)/5.5)</f>
        <v>0.27818181818181814</v>
      </c>
    </row>
    <row r="5458" spans="1:14" ht="20.100000000000001" customHeight="1" x14ac:dyDescent="0.25">
      <c r="A5458" s="24">
        <v>16018290</v>
      </c>
      <c r="B5458" s="15" t="s">
        <v>5546</v>
      </c>
      <c r="C5458" s="15" t="s">
        <v>5564</v>
      </c>
      <c r="D5458" s="16" t="s">
        <v>2</v>
      </c>
      <c r="E5458" s="17">
        <v>5.58</v>
      </c>
      <c r="F5458" s="18">
        <v>1.85</v>
      </c>
      <c r="G5458" s="17">
        <v>5.46</v>
      </c>
      <c r="H5458" s="18">
        <v>1.51</v>
      </c>
      <c r="I5458" s="16" t="s">
        <v>3</v>
      </c>
      <c r="J5458" s="16" t="s">
        <v>4</v>
      </c>
      <c r="K5458" s="16" t="s">
        <v>4</v>
      </c>
      <c r="L5458" s="19">
        <f>IF(Tabelle1[[#This Row],[Heizleistung (55°C)]]=0,Tabelle1[[#This Row],[Heizleistung (35°C)]],(Tabelle1[[#This Row],[Heizleistung (35°C)]]+Tabelle1[[#This Row],[Heizleistung (55°C)]])/2)</f>
        <v>5.52</v>
      </c>
      <c r="M5458" s="20">
        <f>IF(Tabelle1[[#This Row],[Etas 55°C]]=0,0,(Tabelle1[[#This Row],[Etas 35°C]]*0.8+Tabelle1[[#This Row],[Etas 55°C]]*0.2))*2.5</f>
        <v>4.455000000000001</v>
      </c>
      <c r="N5458" s="21">
        <f>IF(-(Tabelle1[[#This Row],[80%/20% SCOP]]-5.5)/5.5=1,"n.a.",-(Tabelle1[[#This Row],[80%/20% SCOP]]-5.5)/5.5)</f>
        <v>0.18999999999999984</v>
      </c>
    </row>
    <row r="5459" spans="1:14" ht="20.100000000000001" customHeight="1" x14ac:dyDescent="0.25">
      <c r="A5459" s="24">
        <v>16002910</v>
      </c>
      <c r="B5459" s="15" t="s">
        <v>5546</v>
      </c>
      <c r="C5459" s="15" t="s">
        <v>5565</v>
      </c>
      <c r="D5459" s="16" t="s">
        <v>2</v>
      </c>
      <c r="E5459" s="17">
        <v>11.2</v>
      </c>
      <c r="F5459" s="18">
        <v>1.7430000000000001</v>
      </c>
      <c r="G5459" s="17">
        <v>11.96</v>
      </c>
      <c r="H5459" s="18">
        <v>1.391</v>
      </c>
      <c r="I5459" s="16" t="s">
        <v>109</v>
      </c>
      <c r="J5459" s="16" t="s">
        <v>4</v>
      </c>
      <c r="K5459" s="16" t="s">
        <v>4</v>
      </c>
      <c r="L5459" s="19">
        <f>IF(Tabelle1[[#This Row],[Heizleistung (55°C)]]=0,Tabelle1[[#This Row],[Heizleistung (35°C)]],(Tabelle1[[#This Row],[Heizleistung (35°C)]]+Tabelle1[[#This Row],[Heizleistung (55°C)]])/2)</f>
        <v>11.58</v>
      </c>
      <c r="M5459" s="20">
        <f>IF(Tabelle1[[#This Row],[Etas 55°C]]=0,0,(Tabelle1[[#This Row],[Etas 35°C]]*0.8+Tabelle1[[#This Row],[Etas 55°C]]*0.2))*2.5</f>
        <v>4.1814999999999998</v>
      </c>
      <c r="N5459" s="21">
        <f>IF(-(Tabelle1[[#This Row],[80%/20% SCOP]]-5.5)/5.5=1,"n.a.",-(Tabelle1[[#This Row],[80%/20% SCOP]]-5.5)/5.5)</f>
        <v>0.23972727272727276</v>
      </c>
    </row>
    <row r="5460" spans="1:14" ht="20.100000000000001" customHeight="1" x14ac:dyDescent="0.25">
      <c r="A5460" s="24">
        <v>16001902</v>
      </c>
      <c r="B5460" s="15" t="s">
        <v>5546</v>
      </c>
      <c r="C5460" s="15" t="s">
        <v>5566</v>
      </c>
      <c r="D5460" s="16" t="s">
        <v>2</v>
      </c>
      <c r="E5460" s="17">
        <v>29</v>
      </c>
      <c r="F5460" s="18">
        <v>1.7350000000000001</v>
      </c>
      <c r="G5460" s="17">
        <v>25</v>
      </c>
      <c r="H5460" s="18">
        <v>1.395</v>
      </c>
      <c r="I5460" s="16" t="s">
        <v>324</v>
      </c>
      <c r="J5460" s="16" t="s">
        <v>4</v>
      </c>
      <c r="K5460" s="16" t="s">
        <v>4</v>
      </c>
      <c r="L5460" s="19">
        <f>IF(Tabelle1[[#This Row],[Heizleistung (55°C)]]=0,Tabelle1[[#This Row],[Heizleistung (35°C)]],(Tabelle1[[#This Row],[Heizleistung (35°C)]]+Tabelle1[[#This Row],[Heizleistung (55°C)]])/2)</f>
        <v>27</v>
      </c>
      <c r="M5460" s="20">
        <f>IF(Tabelle1[[#This Row],[Etas 55°C]]=0,0,(Tabelle1[[#This Row],[Etas 35°C]]*0.8+Tabelle1[[#This Row],[Etas 55°C]]*0.2))*2.5</f>
        <v>4.1675000000000004</v>
      </c>
      <c r="N5460" s="21">
        <f>IF(-(Tabelle1[[#This Row],[80%/20% SCOP]]-5.5)/5.5=1,"n.a.",-(Tabelle1[[#This Row],[80%/20% SCOP]]-5.5)/5.5)</f>
        <v>0.2422727272727272</v>
      </c>
    </row>
    <row r="5461" spans="1:14" ht="20.100000000000001" customHeight="1" x14ac:dyDescent="0.25">
      <c r="A5461" s="24">
        <v>16009806</v>
      </c>
      <c r="B5461" s="15" t="s">
        <v>5546</v>
      </c>
      <c r="C5461" s="15" t="s">
        <v>5567</v>
      </c>
      <c r="D5461" s="16" t="s">
        <v>2</v>
      </c>
      <c r="E5461" s="17">
        <v>15.2</v>
      </c>
      <c r="F5461" s="18">
        <v>1.74</v>
      </c>
      <c r="G5461" s="17">
        <v>17.48</v>
      </c>
      <c r="H5461" s="18">
        <v>1.367</v>
      </c>
      <c r="I5461" s="16" t="s">
        <v>109</v>
      </c>
      <c r="J5461" s="16" t="s">
        <v>4</v>
      </c>
      <c r="K5461" s="16" t="s">
        <v>4</v>
      </c>
      <c r="L5461" s="19">
        <f>IF(Tabelle1[[#This Row],[Heizleistung (55°C)]]=0,Tabelle1[[#This Row],[Heizleistung (35°C)]],(Tabelle1[[#This Row],[Heizleistung (35°C)]]+Tabelle1[[#This Row],[Heizleistung (55°C)]])/2)</f>
        <v>16.34</v>
      </c>
      <c r="M5461" s="20">
        <f>IF(Tabelle1[[#This Row],[Etas 55°C]]=0,0,(Tabelle1[[#This Row],[Etas 35°C]]*0.8+Tabelle1[[#This Row],[Etas 55°C]]*0.2))*2.5</f>
        <v>4.1635000000000009</v>
      </c>
      <c r="N5461" s="21">
        <f>IF(-(Tabelle1[[#This Row],[80%/20% SCOP]]-5.5)/5.5=1,"n.a.",-(Tabelle1[[#This Row],[80%/20% SCOP]]-5.5)/5.5)</f>
        <v>0.24299999999999986</v>
      </c>
    </row>
    <row r="5462" spans="1:14" ht="20.100000000000001" customHeight="1" x14ac:dyDescent="0.25">
      <c r="A5462" s="24">
        <v>16001936</v>
      </c>
      <c r="B5462" s="15" t="s">
        <v>5546</v>
      </c>
      <c r="C5462" s="15" t="s">
        <v>5568</v>
      </c>
      <c r="D5462" s="16" t="s">
        <v>2</v>
      </c>
      <c r="E5462" s="17">
        <v>6</v>
      </c>
      <c r="F5462" s="18">
        <v>1.58</v>
      </c>
      <c r="G5462" s="17">
        <v>6</v>
      </c>
      <c r="H5462" s="18">
        <v>1.25</v>
      </c>
      <c r="I5462" s="16" t="s">
        <v>109</v>
      </c>
      <c r="J5462" s="16" t="s">
        <v>15</v>
      </c>
      <c r="K5462" s="16" t="s">
        <v>4</v>
      </c>
      <c r="L5462" s="19">
        <f>IF(Tabelle1[[#This Row],[Heizleistung (55°C)]]=0,Tabelle1[[#This Row],[Heizleistung (35°C)]],(Tabelle1[[#This Row],[Heizleistung (35°C)]]+Tabelle1[[#This Row],[Heizleistung (55°C)]])/2)</f>
        <v>6</v>
      </c>
      <c r="M5462" s="20">
        <f>IF(Tabelle1[[#This Row],[Etas 55°C]]=0,0,(Tabelle1[[#This Row],[Etas 35°C]]*0.8+Tabelle1[[#This Row],[Etas 55°C]]*0.2))*2.5</f>
        <v>3.7850000000000006</v>
      </c>
      <c r="N5462" s="21">
        <f>IF(-(Tabelle1[[#This Row],[80%/20% SCOP]]-5.5)/5.5=1,"n.a.",-(Tabelle1[[#This Row],[80%/20% SCOP]]-5.5)/5.5)</f>
        <v>0.31181818181818172</v>
      </c>
    </row>
    <row r="5463" spans="1:14" ht="20.100000000000001" customHeight="1" x14ac:dyDescent="0.25">
      <c r="A5463" s="24">
        <v>16002909</v>
      </c>
      <c r="B5463" s="15" t="s">
        <v>5546</v>
      </c>
      <c r="C5463" s="15" t="s">
        <v>5569</v>
      </c>
      <c r="D5463" s="16" t="s">
        <v>2</v>
      </c>
      <c r="E5463" s="17">
        <v>54</v>
      </c>
      <c r="F5463" s="18">
        <v>1.696</v>
      </c>
      <c r="G5463" s="17">
        <v>56</v>
      </c>
      <c r="H5463" s="18">
        <v>1.367</v>
      </c>
      <c r="I5463" s="16" t="s">
        <v>109</v>
      </c>
      <c r="J5463" s="16" t="s">
        <v>4</v>
      </c>
      <c r="K5463" s="16" t="s">
        <v>4</v>
      </c>
      <c r="L5463" s="19">
        <f>IF(Tabelle1[[#This Row],[Heizleistung (55°C)]]=0,Tabelle1[[#This Row],[Heizleistung (35°C)]],(Tabelle1[[#This Row],[Heizleistung (35°C)]]+Tabelle1[[#This Row],[Heizleistung (55°C)]])/2)</f>
        <v>55</v>
      </c>
      <c r="M5463" s="20">
        <f>IF(Tabelle1[[#This Row],[Etas 55°C]]=0,0,(Tabelle1[[#This Row],[Etas 35°C]]*0.8+Tabelle1[[#This Row],[Etas 55°C]]*0.2))*2.5</f>
        <v>4.0754999999999999</v>
      </c>
      <c r="N5463" s="21">
        <f>IF(-(Tabelle1[[#This Row],[80%/20% SCOP]]-5.5)/5.5=1,"n.a.",-(Tabelle1[[#This Row],[80%/20% SCOP]]-5.5)/5.5)</f>
        <v>0.25900000000000001</v>
      </c>
    </row>
    <row r="5464" spans="1:14" ht="20.100000000000001" customHeight="1" x14ac:dyDescent="0.25">
      <c r="A5464" s="24">
        <v>16016524</v>
      </c>
      <c r="B5464" s="15" t="s">
        <v>5546</v>
      </c>
      <c r="C5464" s="15" t="s">
        <v>5570</v>
      </c>
      <c r="D5464" s="16" t="s">
        <v>2</v>
      </c>
      <c r="E5464" s="17">
        <v>11.66</v>
      </c>
      <c r="F5464" s="18">
        <v>1.95</v>
      </c>
      <c r="G5464" s="17">
        <v>11.5</v>
      </c>
      <c r="H5464" s="18">
        <v>1.57</v>
      </c>
      <c r="I5464" s="16" t="s">
        <v>3</v>
      </c>
      <c r="J5464" s="16" t="s">
        <v>4</v>
      </c>
      <c r="K5464" s="16" t="s">
        <v>4</v>
      </c>
      <c r="L5464" s="19">
        <f>IF(Tabelle1[[#This Row],[Heizleistung (55°C)]]=0,Tabelle1[[#This Row],[Heizleistung (35°C)]],(Tabelle1[[#This Row],[Heizleistung (35°C)]]+Tabelle1[[#This Row],[Heizleistung (55°C)]])/2)</f>
        <v>11.58</v>
      </c>
      <c r="M5464" s="20">
        <f>IF(Tabelle1[[#This Row],[Etas 55°C]]=0,0,(Tabelle1[[#This Row],[Etas 35°C]]*0.8+Tabelle1[[#This Row],[Etas 55°C]]*0.2))*2.5</f>
        <v>4.6850000000000005</v>
      </c>
      <c r="N5464" s="21">
        <f>IF(-(Tabelle1[[#This Row],[80%/20% SCOP]]-5.5)/5.5=1,"n.a.",-(Tabelle1[[#This Row],[80%/20% SCOP]]-5.5)/5.5)</f>
        <v>0.14818181818181808</v>
      </c>
    </row>
    <row r="5465" spans="1:14" ht="20.100000000000001" customHeight="1" x14ac:dyDescent="0.25">
      <c r="A5465" s="24">
        <v>16001900</v>
      </c>
      <c r="B5465" s="15" t="s">
        <v>5546</v>
      </c>
      <c r="C5465" s="15" t="s">
        <v>5571</v>
      </c>
      <c r="D5465" s="16" t="s">
        <v>2</v>
      </c>
      <c r="E5465" s="17">
        <v>15</v>
      </c>
      <c r="F5465" s="18">
        <v>1.87</v>
      </c>
      <c r="G5465" s="17">
        <v>15</v>
      </c>
      <c r="H5465" s="18">
        <v>1.44</v>
      </c>
      <c r="I5465" s="16" t="s">
        <v>109</v>
      </c>
      <c r="J5465" s="16" t="s">
        <v>4</v>
      </c>
      <c r="K5465" s="16" t="s">
        <v>4</v>
      </c>
      <c r="L5465" s="19">
        <f>IF(Tabelle1[[#This Row],[Heizleistung (55°C)]]=0,Tabelle1[[#This Row],[Heizleistung (35°C)]],(Tabelle1[[#This Row],[Heizleistung (35°C)]]+Tabelle1[[#This Row],[Heizleistung (55°C)]])/2)</f>
        <v>15</v>
      </c>
      <c r="M5465" s="20">
        <f>IF(Tabelle1[[#This Row],[Etas 55°C]]=0,0,(Tabelle1[[#This Row],[Etas 35°C]]*0.8+Tabelle1[[#This Row],[Etas 55°C]]*0.2))*2.5</f>
        <v>4.4600000000000009</v>
      </c>
      <c r="N5465" s="21">
        <f>IF(-(Tabelle1[[#This Row],[80%/20% SCOP]]-5.5)/5.5=1,"n.a.",-(Tabelle1[[#This Row],[80%/20% SCOP]]-5.5)/5.5)</f>
        <v>0.18909090909090895</v>
      </c>
    </row>
    <row r="5466" spans="1:14" ht="20.100000000000001" customHeight="1" x14ac:dyDescent="0.25">
      <c r="A5466" s="24">
        <v>16001890</v>
      </c>
      <c r="B5466" s="15" t="s">
        <v>5546</v>
      </c>
      <c r="C5466" s="15" t="s">
        <v>5572</v>
      </c>
      <c r="D5466" s="16" t="s">
        <v>2</v>
      </c>
      <c r="E5466" s="17">
        <v>11</v>
      </c>
      <c r="F5466" s="18">
        <v>1.85</v>
      </c>
      <c r="G5466" s="17">
        <v>12</v>
      </c>
      <c r="H5466" s="18">
        <v>1.48</v>
      </c>
      <c r="I5466" s="16" t="s">
        <v>109</v>
      </c>
      <c r="J5466" s="16" t="s">
        <v>4</v>
      </c>
      <c r="K5466" s="16" t="s">
        <v>4</v>
      </c>
      <c r="L5466" s="19">
        <f>IF(Tabelle1[[#This Row],[Heizleistung (55°C)]]=0,Tabelle1[[#This Row],[Heizleistung (35°C)]],(Tabelle1[[#This Row],[Heizleistung (35°C)]]+Tabelle1[[#This Row],[Heizleistung (55°C)]])/2)</f>
        <v>11.5</v>
      </c>
      <c r="M5466" s="20">
        <f>IF(Tabelle1[[#This Row],[Etas 55°C]]=0,0,(Tabelle1[[#This Row],[Etas 35°C]]*0.8+Tabelle1[[#This Row],[Etas 55°C]]*0.2))*2.5</f>
        <v>4.4400000000000004</v>
      </c>
      <c r="N5466" s="21">
        <f>IF(-(Tabelle1[[#This Row],[80%/20% SCOP]]-5.5)/5.5=1,"n.a.",-(Tabelle1[[#This Row],[80%/20% SCOP]]-5.5)/5.5)</f>
        <v>0.19272727272727266</v>
      </c>
    </row>
    <row r="5467" spans="1:14" ht="20.100000000000001" customHeight="1" x14ac:dyDescent="0.25">
      <c r="A5467" s="24">
        <v>16001897</v>
      </c>
      <c r="B5467" s="15" t="s">
        <v>5546</v>
      </c>
      <c r="C5467" s="15" t="s">
        <v>5573</v>
      </c>
      <c r="D5467" s="16" t="s">
        <v>2</v>
      </c>
      <c r="E5467" s="17">
        <v>7</v>
      </c>
      <c r="F5467" s="18">
        <v>1.81</v>
      </c>
      <c r="G5467" s="17">
        <v>8</v>
      </c>
      <c r="H5467" s="18">
        <v>1.29</v>
      </c>
      <c r="I5467" s="16" t="s">
        <v>109</v>
      </c>
      <c r="J5467" s="16" t="s">
        <v>4</v>
      </c>
      <c r="K5467" s="16" t="s">
        <v>4</v>
      </c>
      <c r="L5467" s="19">
        <f>IF(Tabelle1[[#This Row],[Heizleistung (55°C)]]=0,Tabelle1[[#This Row],[Heizleistung (35°C)]],(Tabelle1[[#This Row],[Heizleistung (35°C)]]+Tabelle1[[#This Row],[Heizleistung (55°C)]])/2)</f>
        <v>7.5</v>
      </c>
      <c r="M5467" s="20">
        <f>IF(Tabelle1[[#This Row],[Etas 55°C]]=0,0,(Tabelle1[[#This Row],[Etas 35°C]]*0.8+Tabelle1[[#This Row],[Etas 55°C]]*0.2))*2.5</f>
        <v>4.2650000000000006</v>
      </c>
      <c r="N5467" s="21">
        <f>IF(-(Tabelle1[[#This Row],[80%/20% SCOP]]-5.5)/5.5=1,"n.a.",-(Tabelle1[[#This Row],[80%/20% SCOP]]-5.5)/5.5)</f>
        <v>0.22454545454545444</v>
      </c>
    </row>
    <row r="5468" spans="1:14" ht="20.100000000000001" customHeight="1" x14ac:dyDescent="0.25">
      <c r="A5468" s="24">
        <v>16002804</v>
      </c>
      <c r="B5468" s="15" t="s">
        <v>5546</v>
      </c>
      <c r="C5468" s="15" t="s">
        <v>5574</v>
      </c>
      <c r="D5468" s="16" t="s">
        <v>2</v>
      </c>
      <c r="E5468" s="17">
        <v>5</v>
      </c>
      <c r="F5468" s="18">
        <v>1.82</v>
      </c>
      <c r="G5468" s="17">
        <v>4</v>
      </c>
      <c r="H5468" s="18">
        <v>1.34</v>
      </c>
      <c r="I5468" s="16" t="s">
        <v>109</v>
      </c>
      <c r="J5468" s="16" t="s">
        <v>4</v>
      </c>
      <c r="K5468" s="16" t="s">
        <v>4</v>
      </c>
      <c r="L5468" s="19">
        <f>IF(Tabelle1[[#This Row],[Heizleistung (55°C)]]=0,Tabelle1[[#This Row],[Heizleistung (35°C)]],(Tabelle1[[#This Row],[Heizleistung (35°C)]]+Tabelle1[[#This Row],[Heizleistung (55°C)]])/2)</f>
        <v>4.5</v>
      </c>
      <c r="M5468" s="20">
        <f>IF(Tabelle1[[#This Row],[Etas 55°C]]=0,0,(Tabelle1[[#This Row],[Etas 35°C]]*0.8+Tabelle1[[#This Row],[Etas 55°C]]*0.2))*2.5</f>
        <v>4.3100000000000005</v>
      </c>
      <c r="N5468" s="21">
        <f>IF(-(Tabelle1[[#This Row],[80%/20% SCOP]]-5.5)/5.5=1,"n.a.",-(Tabelle1[[#This Row],[80%/20% SCOP]]-5.5)/5.5)</f>
        <v>0.21636363636363629</v>
      </c>
    </row>
    <row r="5469" spans="1:14" ht="20.100000000000001" customHeight="1" x14ac:dyDescent="0.25">
      <c r="A5469" s="24">
        <v>16002805</v>
      </c>
      <c r="B5469" s="15" t="s">
        <v>5546</v>
      </c>
      <c r="C5469" s="15" t="s">
        <v>5575</v>
      </c>
      <c r="D5469" s="16" t="s">
        <v>2</v>
      </c>
      <c r="E5469" s="17">
        <v>5</v>
      </c>
      <c r="F5469" s="18">
        <v>1.79</v>
      </c>
      <c r="G5469" s="17">
        <v>4</v>
      </c>
      <c r="H5469" s="18">
        <v>1.32</v>
      </c>
      <c r="I5469" s="16" t="s">
        <v>109</v>
      </c>
      <c r="J5469" s="16" t="s">
        <v>4</v>
      </c>
      <c r="K5469" s="16" t="s">
        <v>4</v>
      </c>
      <c r="L5469" s="19">
        <f>IF(Tabelle1[[#This Row],[Heizleistung (55°C)]]=0,Tabelle1[[#This Row],[Heizleistung (35°C)]],(Tabelle1[[#This Row],[Heizleistung (35°C)]]+Tabelle1[[#This Row],[Heizleistung (55°C)]])/2)</f>
        <v>4.5</v>
      </c>
      <c r="M5469" s="20">
        <f>IF(Tabelle1[[#This Row],[Etas 55°C]]=0,0,(Tabelle1[[#This Row],[Etas 35°C]]*0.8+Tabelle1[[#This Row],[Etas 55°C]]*0.2))*2.5</f>
        <v>4.24</v>
      </c>
      <c r="N5469" s="21">
        <f>IF(-(Tabelle1[[#This Row],[80%/20% SCOP]]-5.5)/5.5=1,"n.a.",-(Tabelle1[[#This Row],[80%/20% SCOP]]-5.5)/5.5)</f>
        <v>0.22909090909090904</v>
      </c>
    </row>
    <row r="5470" spans="1:14" ht="20.100000000000001" customHeight="1" x14ac:dyDescent="0.25">
      <c r="A5470" s="24">
        <v>16001901</v>
      </c>
      <c r="B5470" s="15" t="s">
        <v>5546</v>
      </c>
      <c r="C5470" s="15" t="s">
        <v>5576</v>
      </c>
      <c r="D5470" s="16" t="s">
        <v>2</v>
      </c>
      <c r="E5470" s="17">
        <v>20</v>
      </c>
      <c r="F5470" s="18">
        <v>1.7749999999999999</v>
      </c>
      <c r="G5470" s="17">
        <v>20</v>
      </c>
      <c r="H5470" s="18">
        <v>1.415</v>
      </c>
      <c r="I5470" s="16" t="s">
        <v>324</v>
      </c>
      <c r="J5470" s="16" t="s">
        <v>4</v>
      </c>
      <c r="K5470" s="16" t="s">
        <v>4</v>
      </c>
      <c r="L5470" s="19">
        <f>IF(Tabelle1[[#This Row],[Heizleistung (55°C)]]=0,Tabelle1[[#This Row],[Heizleistung (35°C)]],(Tabelle1[[#This Row],[Heizleistung (35°C)]]+Tabelle1[[#This Row],[Heizleistung (55°C)]])/2)</f>
        <v>20</v>
      </c>
      <c r="M5470" s="20">
        <f>IF(Tabelle1[[#This Row],[Etas 55°C]]=0,0,(Tabelle1[[#This Row],[Etas 35°C]]*0.8+Tabelle1[[#This Row],[Etas 55°C]]*0.2))*2.5</f>
        <v>4.2574999999999994</v>
      </c>
      <c r="N5470" s="21">
        <f>IF(-(Tabelle1[[#This Row],[80%/20% SCOP]]-5.5)/5.5=1,"n.a.",-(Tabelle1[[#This Row],[80%/20% SCOP]]-5.5)/5.5)</f>
        <v>0.22590909090909103</v>
      </c>
    </row>
    <row r="5471" spans="1:14" ht="20.100000000000001" customHeight="1" x14ac:dyDescent="0.25">
      <c r="A5471" s="24">
        <v>16001898</v>
      </c>
      <c r="B5471" s="15" t="s">
        <v>5546</v>
      </c>
      <c r="C5471" s="15" t="s">
        <v>5577</v>
      </c>
      <c r="D5471" s="16" t="s">
        <v>2</v>
      </c>
      <c r="E5471" s="17">
        <v>8</v>
      </c>
      <c r="F5471" s="18">
        <v>1.55</v>
      </c>
      <c r="G5471" s="17">
        <v>8</v>
      </c>
      <c r="H5471" s="18">
        <v>1.26</v>
      </c>
      <c r="I5471" s="16" t="s">
        <v>109</v>
      </c>
      <c r="J5471" s="16" t="s">
        <v>4</v>
      </c>
      <c r="K5471" s="16" t="s">
        <v>4</v>
      </c>
      <c r="L5471" s="19">
        <f>IF(Tabelle1[[#This Row],[Heizleistung (55°C)]]=0,Tabelle1[[#This Row],[Heizleistung (35°C)]],(Tabelle1[[#This Row],[Heizleistung (35°C)]]+Tabelle1[[#This Row],[Heizleistung (55°C)]])/2)</f>
        <v>8</v>
      </c>
      <c r="M5471" s="20">
        <f>IF(Tabelle1[[#This Row],[Etas 55°C]]=0,0,(Tabelle1[[#This Row],[Etas 35°C]]*0.8+Tabelle1[[#This Row],[Etas 55°C]]*0.2))*2.5</f>
        <v>3.7300000000000004</v>
      </c>
      <c r="N5471" s="21">
        <f>IF(-(Tabelle1[[#This Row],[80%/20% SCOP]]-5.5)/5.5=1,"n.a.",-(Tabelle1[[#This Row],[80%/20% SCOP]]-5.5)/5.5)</f>
        <v>0.32181818181818173</v>
      </c>
    </row>
    <row r="5472" spans="1:14" ht="20.100000000000001" customHeight="1" x14ac:dyDescent="0.25">
      <c r="A5472" s="24">
        <v>16001918</v>
      </c>
      <c r="B5472" s="15" t="s">
        <v>5546</v>
      </c>
      <c r="C5472" s="15" t="s">
        <v>5578</v>
      </c>
      <c r="D5472" s="16" t="s">
        <v>2</v>
      </c>
      <c r="E5472" s="17">
        <v>8</v>
      </c>
      <c r="F5472" s="18">
        <v>1.96</v>
      </c>
      <c r="G5472" s="17">
        <v>8</v>
      </c>
      <c r="H5472" s="18">
        <v>1.57</v>
      </c>
      <c r="I5472" s="16" t="s">
        <v>1331</v>
      </c>
      <c r="J5472" s="16" t="s">
        <v>4</v>
      </c>
      <c r="K5472" s="16" t="s">
        <v>4</v>
      </c>
      <c r="L5472" s="19">
        <f>IF(Tabelle1[[#This Row],[Heizleistung (55°C)]]=0,Tabelle1[[#This Row],[Heizleistung (35°C)]],(Tabelle1[[#This Row],[Heizleistung (35°C)]]+Tabelle1[[#This Row],[Heizleistung (55°C)]])/2)</f>
        <v>8</v>
      </c>
      <c r="M5472" s="20">
        <f>IF(Tabelle1[[#This Row],[Etas 55°C]]=0,0,(Tabelle1[[#This Row],[Etas 35°C]]*0.8+Tabelle1[[#This Row],[Etas 55°C]]*0.2))*2.5</f>
        <v>4.7050000000000001</v>
      </c>
      <c r="N5472" s="21">
        <f>IF(-(Tabelle1[[#This Row],[80%/20% SCOP]]-5.5)/5.5=1,"n.a.",-(Tabelle1[[#This Row],[80%/20% SCOP]]-5.5)/5.5)</f>
        <v>0.14454545454545453</v>
      </c>
    </row>
    <row r="5473" spans="1:14" ht="20.100000000000001" customHeight="1" x14ac:dyDescent="0.25">
      <c r="A5473" s="24">
        <v>16018071</v>
      </c>
      <c r="B5473" s="15" t="s">
        <v>5546</v>
      </c>
      <c r="C5473" s="15" t="s">
        <v>5579</v>
      </c>
      <c r="D5473" s="16" t="s">
        <v>2</v>
      </c>
      <c r="E5473" s="17">
        <v>5.47</v>
      </c>
      <c r="F5473" s="18">
        <v>1.68</v>
      </c>
      <c r="G5473" s="17">
        <v>5.44</v>
      </c>
      <c r="H5473" s="18">
        <v>1.28</v>
      </c>
      <c r="I5473" s="16" t="s">
        <v>3</v>
      </c>
      <c r="J5473" s="16" t="s">
        <v>4</v>
      </c>
      <c r="K5473" s="16" t="s">
        <v>4</v>
      </c>
      <c r="L5473" s="19">
        <f>IF(Tabelle1[[#This Row],[Heizleistung (55°C)]]=0,Tabelle1[[#This Row],[Heizleistung (35°C)]],(Tabelle1[[#This Row],[Heizleistung (35°C)]]+Tabelle1[[#This Row],[Heizleistung (55°C)]])/2)</f>
        <v>5.4550000000000001</v>
      </c>
      <c r="M5473" s="20">
        <f>IF(Tabelle1[[#This Row],[Etas 55°C]]=0,0,(Tabelle1[[#This Row],[Etas 35°C]]*0.8+Tabelle1[[#This Row],[Etas 55°C]]*0.2))*2.5</f>
        <v>4</v>
      </c>
      <c r="N5473" s="21">
        <f>IF(-(Tabelle1[[#This Row],[80%/20% SCOP]]-5.5)/5.5=1,"n.a.",-(Tabelle1[[#This Row],[80%/20% SCOP]]-5.5)/5.5)</f>
        <v>0.27272727272727271</v>
      </c>
    </row>
    <row r="5474" spans="1:14" ht="20.100000000000001" customHeight="1" x14ac:dyDescent="0.25">
      <c r="A5474" s="24">
        <v>16001935</v>
      </c>
      <c r="B5474" s="15" t="s">
        <v>5546</v>
      </c>
      <c r="C5474" s="15" t="s">
        <v>5580</v>
      </c>
      <c r="D5474" s="16" t="s">
        <v>2</v>
      </c>
      <c r="E5474" s="17">
        <v>6</v>
      </c>
      <c r="F5474" s="18">
        <v>1.58</v>
      </c>
      <c r="G5474" s="17">
        <v>7</v>
      </c>
      <c r="H5474" s="18">
        <v>1.25</v>
      </c>
      <c r="I5474" s="16" t="s">
        <v>109</v>
      </c>
      <c r="J5474" s="16" t="s">
        <v>15</v>
      </c>
      <c r="K5474" s="16" t="s">
        <v>4</v>
      </c>
      <c r="L5474" s="19">
        <f>IF(Tabelle1[[#This Row],[Heizleistung (55°C)]]=0,Tabelle1[[#This Row],[Heizleistung (35°C)]],(Tabelle1[[#This Row],[Heizleistung (35°C)]]+Tabelle1[[#This Row],[Heizleistung (55°C)]])/2)</f>
        <v>6.5</v>
      </c>
      <c r="M5474" s="20">
        <f>IF(Tabelle1[[#This Row],[Etas 55°C]]=0,0,(Tabelle1[[#This Row],[Etas 35°C]]*0.8+Tabelle1[[#This Row],[Etas 55°C]]*0.2))*2.5</f>
        <v>3.7850000000000006</v>
      </c>
      <c r="N5474" s="21">
        <f>IF(-(Tabelle1[[#This Row],[80%/20% SCOP]]-5.5)/5.5=1,"n.a.",-(Tabelle1[[#This Row],[80%/20% SCOP]]-5.5)/5.5)</f>
        <v>0.31181818181818172</v>
      </c>
    </row>
    <row r="5475" spans="1:14" ht="20.100000000000001" customHeight="1" x14ac:dyDescent="0.25">
      <c r="A5475" s="24">
        <v>16018301</v>
      </c>
      <c r="B5475" s="15" t="s">
        <v>5546</v>
      </c>
      <c r="C5475" s="15" t="s">
        <v>5581</v>
      </c>
      <c r="D5475" s="16" t="s">
        <v>2</v>
      </c>
      <c r="E5475" s="17">
        <v>11.66</v>
      </c>
      <c r="F5475" s="18">
        <v>1.95</v>
      </c>
      <c r="G5475" s="17">
        <v>11.5</v>
      </c>
      <c r="H5475" s="18">
        <v>1.57</v>
      </c>
      <c r="I5475" s="16" t="s">
        <v>3</v>
      </c>
      <c r="J5475" s="16" t="s">
        <v>4</v>
      </c>
      <c r="K5475" s="16" t="s">
        <v>4</v>
      </c>
      <c r="L5475" s="19">
        <f>IF(Tabelle1[[#This Row],[Heizleistung (55°C)]]=0,Tabelle1[[#This Row],[Heizleistung (35°C)]],(Tabelle1[[#This Row],[Heizleistung (35°C)]]+Tabelle1[[#This Row],[Heizleistung (55°C)]])/2)</f>
        <v>11.58</v>
      </c>
      <c r="M5475" s="20">
        <f>IF(Tabelle1[[#This Row],[Etas 55°C]]=0,0,(Tabelle1[[#This Row],[Etas 35°C]]*0.8+Tabelle1[[#This Row],[Etas 55°C]]*0.2))*2.5</f>
        <v>4.6850000000000005</v>
      </c>
      <c r="N5475" s="21">
        <f>IF(-(Tabelle1[[#This Row],[80%/20% SCOP]]-5.5)/5.5=1,"n.a.",-(Tabelle1[[#This Row],[80%/20% SCOP]]-5.5)/5.5)</f>
        <v>0.14818181818181808</v>
      </c>
    </row>
    <row r="5476" spans="1:14" ht="20.100000000000001" customHeight="1" x14ac:dyDescent="0.25">
      <c r="A5476" s="24">
        <v>16001899</v>
      </c>
      <c r="B5476" s="15" t="s">
        <v>5546</v>
      </c>
      <c r="C5476" s="15" t="s">
        <v>5582</v>
      </c>
      <c r="D5476" s="16" t="s">
        <v>2</v>
      </c>
      <c r="E5476" s="17">
        <v>11</v>
      </c>
      <c r="F5476" s="18">
        <v>1.92</v>
      </c>
      <c r="G5476" s="17">
        <v>12</v>
      </c>
      <c r="H5476" s="18">
        <v>1.47</v>
      </c>
      <c r="I5476" s="16" t="s">
        <v>109</v>
      </c>
      <c r="J5476" s="16" t="s">
        <v>4</v>
      </c>
      <c r="K5476" s="16" t="s">
        <v>4</v>
      </c>
      <c r="L5476" s="19">
        <f>IF(Tabelle1[[#This Row],[Heizleistung (55°C)]]=0,Tabelle1[[#This Row],[Heizleistung (35°C)]],(Tabelle1[[#This Row],[Heizleistung (35°C)]]+Tabelle1[[#This Row],[Heizleistung (55°C)]])/2)</f>
        <v>11.5</v>
      </c>
      <c r="M5476" s="20">
        <f>IF(Tabelle1[[#This Row],[Etas 55°C]]=0,0,(Tabelle1[[#This Row],[Etas 35°C]]*0.8+Tabelle1[[#This Row],[Etas 55°C]]*0.2))*2.5</f>
        <v>4.5750000000000002</v>
      </c>
      <c r="N5476" s="21">
        <f>IF(-(Tabelle1[[#This Row],[80%/20% SCOP]]-5.5)/5.5=1,"n.a.",-(Tabelle1[[#This Row],[80%/20% SCOP]]-5.5)/5.5)</f>
        <v>0.16818181818181815</v>
      </c>
    </row>
    <row r="5477" spans="1:14" ht="20.100000000000001" customHeight="1" x14ac:dyDescent="0.25">
      <c r="A5477" s="24">
        <v>16001896</v>
      </c>
      <c r="B5477" s="15" t="s">
        <v>5546</v>
      </c>
      <c r="C5477" s="15" t="s">
        <v>5583</v>
      </c>
      <c r="D5477" s="16" t="s">
        <v>2</v>
      </c>
      <c r="E5477" s="17">
        <v>5</v>
      </c>
      <c r="F5477" s="18">
        <v>1.79</v>
      </c>
      <c r="G5477" s="17">
        <v>4</v>
      </c>
      <c r="H5477" s="18">
        <v>1.32</v>
      </c>
      <c r="I5477" s="16" t="s">
        <v>109</v>
      </c>
      <c r="J5477" s="16" t="s">
        <v>4</v>
      </c>
      <c r="K5477" s="16" t="s">
        <v>4</v>
      </c>
      <c r="L5477" s="19">
        <f>IF(Tabelle1[[#This Row],[Heizleistung (55°C)]]=0,Tabelle1[[#This Row],[Heizleistung (35°C)]],(Tabelle1[[#This Row],[Heizleistung (35°C)]]+Tabelle1[[#This Row],[Heizleistung (55°C)]])/2)</f>
        <v>4.5</v>
      </c>
      <c r="M5477" s="20">
        <f>IF(Tabelle1[[#This Row],[Etas 55°C]]=0,0,(Tabelle1[[#This Row],[Etas 35°C]]*0.8+Tabelle1[[#This Row],[Etas 55°C]]*0.2))*2.5</f>
        <v>4.24</v>
      </c>
      <c r="N5477" s="21">
        <f>IF(-(Tabelle1[[#This Row],[80%/20% SCOP]]-5.5)/5.5=1,"n.a.",-(Tabelle1[[#This Row],[80%/20% SCOP]]-5.5)/5.5)</f>
        <v>0.22909090909090904</v>
      </c>
    </row>
    <row r="5478" spans="1:14" ht="20.100000000000001" customHeight="1" x14ac:dyDescent="0.25">
      <c r="A5478" s="24">
        <v>16001865</v>
      </c>
      <c r="B5478" s="15" t="s">
        <v>5546</v>
      </c>
      <c r="C5478" s="15" t="s">
        <v>5584</v>
      </c>
      <c r="D5478" s="16" t="s">
        <v>2</v>
      </c>
      <c r="E5478" s="17">
        <v>8</v>
      </c>
      <c r="F5478" s="18">
        <v>1.63</v>
      </c>
      <c r="G5478" s="17">
        <v>8</v>
      </c>
      <c r="H5478" s="18">
        <v>1.31</v>
      </c>
      <c r="I5478" s="16" t="s">
        <v>109</v>
      </c>
      <c r="J5478" s="16" t="s">
        <v>4</v>
      </c>
      <c r="K5478" s="16" t="s">
        <v>4</v>
      </c>
      <c r="L5478" s="19">
        <f>IF(Tabelle1[[#This Row],[Heizleistung (55°C)]]=0,Tabelle1[[#This Row],[Heizleistung (35°C)]],(Tabelle1[[#This Row],[Heizleistung (35°C)]]+Tabelle1[[#This Row],[Heizleistung (55°C)]])/2)</f>
        <v>8</v>
      </c>
      <c r="M5478" s="20">
        <f>IF(Tabelle1[[#This Row],[Etas 55°C]]=0,0,(Tabelle1[[#This Row],[Etas 35°C]]*0.8+Tabelle1[[#This Row],[Etas 55°C]]*0.2))*2.5</f>
        <v>3.915</v>
      </c>
      <c r="N5478" s="21">
        <f>IF(-(Tabelle1[[#This Row],[80%/20% SCOP]]-5.5)/5.5=1,"n.a.",-(Tabelle1[[#This Row],[80%/20% SCOP]]-5.5)/5.5)</f>
        <v>0.28818181818181815</v>
      </c>
    </row>
    <row r="5479" spans="1:14" ht="20.100000000000001" customHeight="1" x14ac:dyDescent="0.25">
      <c r="A5479" s="24">
        <v>16015630</v>
      </c>
      <c r="B5479" s="15" t="s">
        <v>5546</v>
      </c>
      <c r="C5479" s="15" t="s">
        <v>5585</v>
      </c>
      <c r="D5479" s="16" t="s">
        <v>2</v>
      </c>
      <c r="E5479" s="17">
        <v>10</v>
      </c>
      <c r="F5479" s="18">
        <v>1.63</v>
      </c>
      <c r="G5479" s="17">
        <v>7</v>
      </c>
      <c r="H5479" s="18">
        <v>1.28</v>
      </c>
      <c r="I5479" s="16" t="s">
        <v>109</v>
      </c>
      <c r="J5479" s="16" t="s">
        <v>4</v>
      </c>
      <c r="K5479" s="16" t="s">
        <v>4</v>
      </c>
      <c r="L5479" s="19">
        <f>IF(Tabelle1[[#This Row],[Heizleistung (55°C)]]=0,Tabelle1[[#This Row],[Heizleistung (35°C)]],(Tabelle1[[#This Row],[Heizleistung (35°C)]]+Tabelle1[[#This Row],[Heizleistung (55°C)]])/2)</f>
        <v>8.5</v>
      </c>
      <c r="M5479" s="20">
        <f>IF(Tabelle1[[#This Row],[Etas 55°C]]=0,0,(Tabelle1[[#This Row],[Etas 35°C]]*0.8+Tabelle1[[#This Row],[Etas 55°C]]*0.2))*2.5</f>
        <v>3.9000000000000004</v>
      </c>
      <c r="N5479" s="21">
        <f>IF(-(Tabelle1[[#This Row],[80%/20% SCOP]]-5.5)/5.5=1,"n.a.",-(Tabelle1[[#This Row],[80%/20% SCOP]]-5.5)/5.5)</f>
        <v>0.29090909090909084</v>
      </c>
    </row>
    <row r="5480" spans="1:14" ht="20.100000000000001" customHeight="1" x14ac:dyDescent="0.25">
      <c r="A5480" s="24">
        <v>16001887</v>
      </c>
      <c r="B5480" s="15" t="s">
        <v>5546</v>
      </c>
      <c r="C5480" s="15" t="s">
        <v>5586</v>
      </c>
      <c r="D5480" s="16" t="s">
        <v>2</v>
      </c>
      <c r="E5480" s="17">
        <v>11</v>
      </c>
      <c r="F5480" s="18">
        <v>1.85</v>
      </c>
      <c r="G5480" s="17">
        <v>12</v>
      </c>
      <c r="H5480" s="18">
        <v>1.43</v>
      </c>
      <c r="I5480" s="16" t="s">
        <v>109</v>
      </c>
      <c r="J5480" s="16" t="s">
        <v>4</v>
      </c>
      <c r="K5480" s="16" t="s">
        <v>4</v>
      </c>
      <c r="L5480" s="19">
        <f>IF(Tabelle1[[#This Row],[Heizleistung (55°C)]]=0,Tabelle1[[#This Row],[Heizleistung (35°C)]],(Tabelle1[[#This Row],[Heizleistung (35°C)]]+Tabelle1[[#This Row],[Heizleistung (55°C)]])/2)</f>
        <v>11.5</v>
      </c>
      <c r="M5480" s="20">
        <f>IF(Tabelle1[[#This Row],[Etas 55°C]]=0,0,(Tabelle1[[#This Row],[Etas 35°C]]*0.8+Tabelle1[[#This Row],[Etas 55°C]]*0.2))*2.5</f>
        <v>4.4150000000000009</v>
      </c>
      <c r="N5480" s="21">
        <f>IF(-(Tabelle1[[#This Row],[80%/20% SCOP]]-5.5)/5.5=1,"n.a.",-(Tabelle1[[#This Row],[80%/20% SCOP]]-5.5)/5.5)</f>
        <v>0.1972727272727271</v>
      </c>
    </row>
    <row r="5481" spans="1:14" ht="20.100000000000001" customHeight="1" x14ac:dyDescent="0.25">
      <c r="A5481" s="24">
        <v>16011310</v>
      </c>
      <c r="B5481" s="15" t="s">
        <v>5546</v>
      </c>
      <c r="C5481" s="15" t="s">
        <v>5587</v>
      </c>
      <c r="D5481" s="16" t="s">
        <v>2</v>
      </c>
      <c r="E5481" s="17">
        <v>6</v>
      </c>
      <c r="F5481" s="18">
        <v>1.69</v>
      </c>
      <c r="G5481" s="17">
        <v>6</v>
      </c>
      <c r="H5481" s="18">
        <v>1.33</v>
      </c>
      <c r="I5481" s="16" t="s">
        <v>109</v>
      </c>
      <c r="J5481" s="16" t="s">
        <v>15</v>
      </c>
      <c r="K5481" s="16" t="s">
        <v>4</v>
      </c>
      <c r="L5481" s="19">
        <f>IF(Tabelle1[[#This Row],[Heizleistung (55°C)]]=0,Tabelle1[[#This Row],[Heizleistung (35°C)]],(Tabelle1[[#This Row],[Heizleistung (35°C)]]+Tabelle1[[#This Row],[Heizleistung (55°C)]])/2)</f>
        <v>6</v>
      </c>
      <c r="M5481" s="20">
        <f>IF(Tabelle1[[#This Row],[Etas 55°C]]=0,0,(Tabelle1[[#This Row],[Etas 35°C]]*0.8+Tabelle1[[#This Row],[Etas 55°C]]*0.2))*2.5</f>
        <v>4.0449999999999999</v>
      </c>
      <c r="N5481" s="21">
        <f>IF(-(Tabelle1[[#This Row],[80%/20% SCOP]]-5.5)/5.5=1,"n.a.",-(Tabelle1[[#This Row],[80%/20% SCOP]]-5.5)/5.5)</f>
        <v>0.26454545454545458</v>
      </c>
    </row>
    <row r="5482" spans="1:14" ht="20.100000000000001" customHeight="1" x14ac:dyDescent="0.25">
      <c r="A5482" s="24">
        <v>16018292</v>
      </c>
      <c r="B5482" s="15" t="s">
        <v>5546</v>
      </c>
      <c r="C5482" s="15" t="s">
        <v>5588</v>
      </c>
      <c r="D5482" s="16" t="s">
        <v>2</v>
      </c>
      <c r="E5482" s="17">
        <v>20.29</v>
      </c>
      <c r="F5482" s="18">
        <v>1.79</v>
      </c>
      <c r="G5482" s="17">
        <v>20.25</v>
      </c>
      <c r="H5482" s="18">
        <v>1.5</v>
      </c>
      <c r="I5482" s="16" t="s">
        <v>3</v>
      </c>
      <c r="J5482" s="16" t="s">
        <v>4</v>
      </c>
      <c r="K5482" s="16" t="s">
        <v>4</v>
      </c>
      <c r="L5482" s="19">
        <f>IF(Tabelle1[[#This Row],[Heizleistung (55°C)]]=0,Tabelle1[[#This Row],[Heizleistung (35°C)]],(Tabelle1[[#This Row],[Heizleistung (35°C)]]+Tabelle1[[#This Row],[Heizleistung (55°C)]])/2)</f>
        <v>20.27</v>
      </c>
      <c r="M5482" s="20">
        <f>IF(Tabelle1[[#This Row],[Etas 55°C]]=0,0,(Tabelle1[[#This Row],[Etas 35°C]]*0.8+Tabelle1[[#This Row],[Etas 55°C]]*0.2))*2.5</f>
        <v>4.33</v>
      </c>
      <c r="N5482" s="21">
        <f>IF(-(Tabelle1[[#This Row],[80%/20% SCOP]]-5.5)/5.5=1,"n.a.",-(Tabelle1[[#This Row],[80%/20% SCOP]]-5.5)/5.5)</f>
        <v>0.21272727272727271</v>
      </c>
    </row>
    <row r="5483" spans="1:14" ht="20.100000000000001" customHeight="1" x14ac:dyDescent="0.25">
      <c r="A5483" s="24">
        <v>16001934</v>
      </c>
      <c r="B5483" s="15" t="s">
        <v>5546</v>
      </c>
      <c r="C5483" s="15" t="s">
        <v>5589</v>
      </c>
      <c r="D5483" s="16" t="s">
        <v>2</v>
      </c>
      <c r="E5483" s="17">
        <v>6</v>
      </c>
      <c r="F5483" s="18">
        <v>1.58</v>
      </c>
      <c r="G5483" s="17">
        <v>7</v>
      </c>
      <c r="H5483" s="18">
        <v>1.25</v>
      </c>
      <c r="I5483" s="16" t="s">
        <v>109</v>
      </c>
      <c r="J5483" s="16" t="s">
        <v>15</v>
      </c>
      <c r="K5483" s="16" t="s">
        <v>4</v>
      </c>
      <c r="L5483" s="19">
        <f>IF(Tabelle1[[#This Row],[Heizleistung (55°C)]]=0,Tabelle1[[#This Row],[Heizleistung (35°C)]],(Tabelle1[[#This Row],[Heizleistung (35°C)]]+Tabelle1[[#This Row],[Heizleistung (55°C)]])/2)</f>
        <v>6.5</v>
      </c>
      <c r="M5483" s="20">
        <f>IF(Tabelle1[[#This Row],[Etas 55°C]]=0,0,(Tabelle1[[#This Row],[Etas 35°C]]*0.8+Tabelle1[[#This Row],[Etas 55°C]]*0.2))*2.5</f>
        <v>3.7850000000000006</v>
      </c>
      <c r="N5483" s="21">
        <f>IF(-(Tabelle1[[#This Row],[80%/20% SCOP]]-5.5)/5.5=1,"n.a.",-(Tabelle1[[#This Row],[80%/20% SCOP]]-5.5)/5.5)</f>
        <v>0.31181818181818172</v>
      </c>
    </row>
    <row r="5484" spans="1:14" ht="20.100000000000001" customHeight="1" x14ac:dyDescent="0.25">
      <c r="A5484" s="24">
        <v>16001938</v>
      </c>
      <c r="B5484" s="15" t="s">
        <v>5546</v>
      </c>
      <c r="C5484" s="15" t="s">
        <v>5590</v>
      </c>
      <c r="D5484" s="16" t="s">
        <v>2</v>
      </c>
      <c r="E5484" s="17">
        <v>10</v>
      </c>
      <c r="F5484" s="18">
        <v>1.59</v>
      </c>
      <c r="G5484" s="17">
        <v>7</v>
      </c>
      <c r="H5484" s="18">
        <v>1.25</v>
      </c>
      <c r="I5484" s="16" t="s">
        <v>109</v>
      </c>
      <c r="J5484" s="16" t="s">
        <v>15</v>
      </c>
      <c r="K5484" s="16" t="s">
        <v>4</v>
      </c>
      <c r="L5484" s="19">
        <f>IF(Tabelle1[[#This Row],[Heizleistung (55°C)]]=0,Tabelle1[[#This Row],[Heizleistung (35°C)]],(Tabelle1[[#This Row],[Heizleistung (35°C)]]+Tabelle1[[#This Row],[Heizleistung (55°C)]])/2)</f>
        <v>8.5</v>
      </c>
      <c r="M5484" s="20">
        <f>IF(Tabelle1[[#This Row],[Etas 55°C]]=0,0,(Tabelle1[[#This Row],[Etas 35°C]]*0.8+Tabelle1[[#This Row],[Etas 55°C]]*0.2))*2.5</f>
        <v>3.8050000000000006</v>
      </c>
      <c r="N5484" s="21">
        <f>IF(-(Tabelle1[[#This Row],[80%/20% SCOP]]-5.5)/5.5=1,"n.a.",-(Tabelle1[[#This Row],[80%/20% SCOP]]-5.5)/5.5)</f>
        <v>0.30818181818181806</v>
      </c>
    </row>
    <row r="5485" spans="1:14" ht="20.100000000000001" customHeight="1" x14ac:dyDescent="0.25">
      <c r="A5485" s="24">
        <v>16001916</v>
      </c>
      <c r="B5485" s="15" t="s">
        <v>5546</v>
      </c>
      <c r="C5485" s="15" t="s">
        <v>5591</v>
      </c>
      <c r="D5485" s="16" t="s">
        <v>2</v>
      </c>
      <c r="E5485" s="17">
        <v>5</v>
      </c>
      <c r="F5485" s="18">
        <v>1.89</v>
      </c>
      <c r="G5485" s="17">
        <v>6</v>
      </c>
      <c r="H5485" s="18">
        <v>1.55</v>
      </c>
      <c r="I5485" s="16" t="s">
        <v>1331</v>
      </c>
      <c r="J5485" s="16" t="s">
        <v>4</v>
      </c>
      <c r="K5485" s="16" t="s">
        <v>4</v>
      </c>
      <c r="L5485" s="19">
        <f>IF(Tabelle1[[#This Row],[Heizleistung (55°C)]]=0,Tabelle1[[#This Row],[Heizleistung (35°C)]],(Tabelle1[[#This Row],[Heizleistung (35°C)]]+Tabelle1[[#This Row],[Heizleistung (55°C)]])/2)</f>
        <v>5.5</v>
      </c>
      <c r="M5485" s="20">
        <f>IF(Tabelle1[[#This Row],[Etas 55°C]]=0,0,(Tabelle1[[#This Row],[Etas 35°C]]*0.8+Tabelle1[[#This Row],[Etas 55°C]]*0.2))*2.5</f>
        <v>4.5549999999999997</v>
      </c>
      <c r="N5485" s="21">
        <f>IF(-(Tabelle1[[#This Row],[80%/20% SCOP]]-5.5)/5.5=1,"n.a.",-(Tabelle1[[#This Row],[80%/20% SCOP]]-5.5)/5.5)</f>
        <v>0.17181818181818187</v>
      </c>
    </row>
    <row r="5486" spans="1:14" ht="20.100000000000001" customHeight="1" x14ac:dyDescent="0.25">
      <c r="A5486" s="24">
        <v>16012663</v>
      </c>
      <c r="B5486" s="15" t="s">
        <v>5546</v>
      </c>
      <c r="C5486" s="15" t="s">
        <v>5592</v>
      </c>
      <c r="D5486" s="16" t="s">
        <v>2</v>
      </c>
      <c r="E5486" s="17">
        <v>11</v>
      </c>
      <c r="F5486" s="18">
        <v>1.69</v>
      </c>
      <c r="G5486" s="17">
        <v>12</v>
      </c>
      <c r="H5486" s="18">
        <v>1.35</v>
      </c>
      <c r="I5486" s="16" t="s">
        <v>508</v>
      </c>
      <c r="J5486" s="16" t="s">
        <v>4</v>
      </c>
      <c r="K5486" s="16" t="s">
        <v>4</v>
      </c>
      <c r="L5486" s="19">
        <f>IF(Tabelle1[[#This Row],[Heizleistung (55°C)]]=0,Tabelle1[[#This Row],[Heizleistung (35°C)]],(Tabelle1[[#This Row],[Heizleistung (35°C)]]+Tabelle1[[#This Row],[Heizleistung (55°C)]])/2)</f>
        <v>11.5</v>
      </c>
      <c r="M5486" s="20">
        <f>IF(Tabelle1[[#This Row],[Etas 55°C]]=0,0,(Tabelle1[[#This Row],[Etas 35°C]]*0.8+Tabelle1[[#This Row],[Etas 55°C]]*0.2))*2.5</f>
        <v>4.0550000000000006</v>
      </c>
      <c r="N5486" s="21">
        <f>IF(-(Tabelle1[[#This Row],[80%/20% SCOP]]-5.5)/5.5=1,"n.a.",-(Tabelle1[[#This Row],[80%/20% SCOP]]-5.5)/5.5)</f>
        <v>0.26272727272727264</v>
      </c>
    </row>
    <row r="5487" spans="1:14" ht="20.100000000000001" customHeight="1" x14ac:dyDescent="0.25">
      <c r="A5487" s="24">
        <v>16001891</v>
      </c>
      <c r="B5487" s="15" t="s">
        <v>5546</v>
      </c>
      <c r="C5487" s="15" t="s">
        <v>5593</v>
      </c>
      <c r="D5487" s="16" t="s">
        <v>2</v>
      </c>
      <c r="E5487" s="17">
        <v>15</v>
      </c>
      <c r="F5487" s="18">
        <v>1.84</v>
      </c>
      <c r="G5487" s="17">
        <v>16</v>
      </c>
      <c r="H5487" s="18">
        <v>1.43</v>
      </c>
      <c r="I5487" s="16" t="s">
        <v>109</v>
      </c>
      <c r="J5487" s="16" t="s">
        <v>4</v>
      </c>
      <c r="K5487" s="16" t="s">
        <v>4</v>
      </c>
      <c r="L5487" s="19">
        <f>IF(Tabelle1[[#This Row],[Heizleistung (55°C)]]=0,Tabelle1[[#This Row],[Heizleistung (35°C)]],(Tabelle1[[#This Row],[Heizleistung (35°C)]]+Tabelle1[[#This Row],[Heizleistung (55°C)]])/2)</f>
        <v>15.5</v>
      </c>
      <c r="M5487" s="20">
        <f>IF(Tabelle1[[#This Row],[Etas 55°C]]=0,0,(Tabelle1[[#This Row],[Etas 35°C]]*0.8+Tabelle1[[#This Row],[Etas 55°C]]*0.2))*2.5</f>
        <v>4.3950000000000005</v>
      </c>
      <c r="N5487" s="21">
        <f>IF(-(Tabelle1[[#This Row],[80%/20% SCOP]]-5.5)/5.5=1,"n.a.",-(Tabelle1[[#This Row],[80%/20% SCOP]]-5.5)/5.5)</f>
        <v>0.20090909090909082</v>
      </c>
    </row>
    <row r="5488" spans="1:14" ht="20.100000000000001" customHeight="1" x14ac:dyDescent="0.25">
      <c r="A5488" s="24">
        <v>16001893</v>
      </c>
      <c r="B5488" s="15" t="s">
        <v>5546</v>
      </c>
      <c r="C5488" s="15" t="s">
        <v>5594</v>
      </c>
      <c r="D5488" s="16" t="s">
        <v>2</v>
      </c>
      <c r="E5488" s="17">
        <v>9</v>
      </c>
      <c r="F5488" s="18">
        <v>1.71</v>
      </c>
      <c r="G5488" s="17">
        <v>7</v>
      </c>
      <c r="H5488" s="18">
        <v>1.33</v>
      </c>
      <c r="I5488" s="16" t="s">
        <v>109</v>
      </c>
      <c r="J5488" s="16" t="s">
        <v>4</v>
      </c>
      <c r="K5488" s="16" t="s">
        <v>4</v>
      </c>
      <c r="L5488" s="19">
        <f>IF(Tabelle1[[#This Row],[Heizleistung (55°C)]]=0,Tabelle1[[#This Row],[Heizleistung (35°C)]],(Tabelle1[[#This Row],[Heizleistung (35°C)]]+Tabelle1[[#This Row],[Heizleistung (55°C)]])/2)</f>
        <v>8</v>
      </c>
      <c r="M5488" s="20">
        <f>IF(Tabelle1[[#This Row],[Etas 55°C]]=0,0,(Tabelle1[[#This Row],[Etas 35°C]]*0.8+Tabelle1[[#This Row],[Etas 55°C]]*0.2))*2.5</f>
        <v>4.085</v>
      </c>
      <c r="N5488" s="21">
        <f>IF(-(Tabelle1[[#This Row],[80%/20% SCOP]]-5.5)/5.5=1,"n.a.",-(Tabelle1[[#This Row],[80%/20% SCOP]]-5.5)/5.5)</f>
        <v>0.25727272727272726</v>
      </c>
    </row>
    <row r="5489" spans="1:14" ht="20.100000000000001" customHeight="1" x14ac:dyDescent="0.25">
      <c r="A5489" s="24">
        <v>16001915</v>
      </c>
      <c r="B5489" s="15" t="s">
        <v>5546</v>
      </c>
      <c r="C5489" s="15" t="s">
        <v>5595</v>
      </c>
      <c r="D5489" s="16" t="s">
        <v>2</v>
      </c>
      <c r="E5489" s="17">
        <v>10</v>
      </c>
      <c r="F5489" s="18">
        <v>1.67</v>
      </c>
      <c r="G5489" s="17">
        <v>7</v>
      </c>
      <c r="H5489" s="18">
        <v>1.32</v>
      </c>
      <c r="I5489" s="16" t="s">
        <v>109</v>
      </c>
      <c r="J5489" s="16" t="s">
        <v>15</v>
      </c>
      <c r="K5489" s="16" t="s">
        <v>4</v>
      </c>
      <c r="L5489" s="19">
        <f>IF(Tabelle1[[#This Row],[Heizleistung (55°C)]]=0,Tabelle1[[#This Row],[Heizleistung (35°C)]],(Tabelle1[[#This Row],[Heizleistung (35°C)]]+Tabelle1[[#This Row],[Heizleistung (55°C)]])/2)</f>
        <v>8.5</v>
      </c>
      <c r="M5489" s="20">
        <f>IF(Tabelle1[[#This Row],[Etas 55°C]]=0,0,(Tabelle1[[#This Row],[Etas 35°C]]*0.8+Tabelle1[[#This Row],[Etas 55°C]]*0.2))*2.5</f>
        <v>4</v>
      </c>
      <c r="N5489" s="21">
        <f>IF(-(Tabelle1[[#This Row],[80%/20% SCOP]]-5.5)/5.5=1,"n.a.",-(Tabelle1[[#This Row],[80%/20% SCOP]]-5.5)/5.5)</f>
        <v>0.27272727272727271</v>
      </c>
    </row>
    <row r="5490" spans="1:14" ht="20.100000000000001" customHeight="1" x14ac:dyDescent="0.25">
      <c r="A5490" s="24">
        <v>16018069</v>
      </c>
      <c r="B5490" s="15" t="s">
        <v>5546</v>
      </c>
      <c r="C5490" s="15" t="s">
        <v>5596</v>
      </c>
      <c r="D5490" s="16" t="s">
        <v>2</v>
      </c>
      <c r="E5490" s="17">
        <v>7.23</v>
      </c>
      <c r="F5490" s="18">
        <v>1.65</v>
      </c>
      <c r="G5490" s="17">
        <v>7.23</v>
      </c>
      <c r="H5490" s="18">
        <v>1.28</v>
      </c>
      <c r="I5490" s="16" t="s">
        <v>3</v>
      </c>
      <c r="J5490" s="16" t="s">
        <v>4</v>
      </c>
      <c r="K5490" s="16" t="s">
        <v>4</v>
      </c>
      <c r="L5490" s="19">
        <f>IF(Tabelle1[[#This Row],[Heizleistung (55°C)]]=0,Tabelle1[[#This Row],[Heizleistung (35°C)]],(Tabelle1[[#This Row],[Heizleistung (35°C)]]+Tabelle1[[#This Row],[Heizleistung (55°C)]])/2)</f>
        <v>7.23</v>
      </c>
      <c r="M5490" s="20">
        <f>IF(Tabelle1[[#This Row],[Etas 55°C]]=0,0,(Tabelle1[[#This Row],[Etas 35°C]]*0.8+Tabelle1[[#This Row],[Etas 55°C]]*0.2))*2.5</f>
        <v>3.9400000000000004</v>
      </c>
      <c r="N5490" s="21">
        <f>IF(-(Tabelle1[[#This Row],[80%/20% SCOP]]-5.5)/5.5=1,"n.a.",-(Tabelle1[[#This Row],[80%/20% SCOP]]-5.5)/5.5)</f>
        <v>0.28363636363636358</v>
      </c>
    </row>
    <row r="5491" spans="1:14" ht="20.100000000000001" customHeight="1" x14ac:dyDescent="0.25">
      <c r="A5491" s="24">
        <v>16002977</v>
      </c>
      <c r="B5491" s="15" t="s">
        <v>5546</v>
      </c>
      <c r="C5491" s="15" t="s">
        <v>5597</v>
      </c>
      <c r="D5491" s="16" t="s">
        <v>2</v>
      </c>
      <c r="E5491" s="17">
        <v>11.2</v>
      </c>
      <c r="F5491" s="18">
        <v>1.7430000000000001</v>
      </c>
      <c r="G5491" s="17">
        <v>11.96</v>
      </c>
      <c r="H5491" s="18">
        <v>1.391</v>
      </c>
      <c r="I5491" s="16" t="s">
        <v>109</v>
      </c>
      <c r="J5491" s="16" t="s">
        <v>4</v>
      </c>
      <c r="K5491" s="16" t="s">
        <v>4</v>
      </c>
      <c r="L5491" s="19">
        <f>IF(Tabelle1[[#This Row],[Heizleistung (55°C)]]=0,Tabelle1[[#This Row],[Heizleistung (35°C)]],(Tabelle1[[#This Row],[Heizleistung (35°C)]]+Tabelle1[[#This Row],[Heizleistung (55°C)]])/2)</f>
        <v>11.58</v>
      </c>
      <c r="M5491" s="20">
        <f>IF(Tabelle1[[#This Row],[Etas 55°C]]=0,0,(Tabelle1[[#This Row],[Etas 35°C]]*0.8+Tabelle1[[#This Row],[Etas 55°C]]*0.2))*2.5</f>
        <v>4.1814999999999998</v>
      </c>
      <c r="N5491" s="21">
        <f>IF(-(Tabelle1[[#This Row],[80%/20% SCOP]]-5.5)/5.5=1,"n.a.",-(Tabelle1[[#This Row],[80%/20% SCOP]]-5.5)/5.5)</f>
        <v>0.23972727272727276</v>
      </c>
    </row>
    <row r="5492" spans="1:14" ht="20.100000000000001" customHeight="1" x14ac:dyDescent="0.25">
      <c r="A5492" s="24">
        <v>16018299</v>
      </c>
      <c r="B5492" s="15" t="s">
        <v>5546</v>
      </c>
      <c r="C5492" s="15" t="s">
        <v>5598</v>
      </c>
      <c r="D5492" s="16" t="s">
        <v>2</v>
      </c>
      <c r="E5492" s="17">
        <v>5.92</v>
      </c>
      <c r="F5492" s="18">
        <v>2.11</v>
      </c>
      <c r="G5492" s="17">
        <v>5.86</v>
      </c>
      <c r="H5492" s="18">
        <v>1.6</v>
      </c>
      <c r="I5492" s="16" t="s">
        <v>3</v>
      </c>
      <c r="J5492" s="16" t="s">
        <v>4</v>
      </c>
      <c r="K5492" s="16" t="s">
        <v>4</v>
      </c>
      <c r="L5492" s="19">
        <f>IF(Tabelle1[[#This Row],[Heizleistung (55°C)]]=0,Tabelle1[[#This Row],[Heizleistung (35°C)]],(Tabelle1[[#This Row],[Heizleistung (35°C)]]+Tabelle1[[#This Row],[Heizleistung (55°C)]])/2)</f>
        <v>5.8900000000000006</v>
      </c>
      <c r="M5492" s="20">
        <f>IF(Tabelle1[[#This Row],[Etas 55°C]]=0,0,(Tabelle1[[#This Row],[Etas 35°C]]*0.8+Tabelle1[[#This Row],[Etas 55°C]]*0.2))*2.5</f>
        <v>5.0199999999999996</v>
      </c>
      <c r="N5492" s="21">
        <f>IF(-(Tabelle1[[#This Row],[80%/20% SCOP]]-5.5)/5.5=1,"n.a.",-(Tabelle1[[#This Row],[80%/20% SCOP]]-5.5)/5.5)</f>
        <v>8.7272727272727349E-2</v>
      </c>
    </row>
    <row r="5493" spans="1:14" ht="20.100000000000001" customHeight="1" x14ac:dyDescent="0.25">
      <c r="A5493" s="24">
        <v>16001892</v>
      </c>
      <c r="B5493" s="15" t="s">
        <v>5546</v>
      </c>
      <c r="C5493" s="15" t="s">
        <v>5599</v>
      </c>
      <c r="D5493" s="16" t="s">
        <v>2</v>
      </c>
      <c r="E5493" s="17">
        <v>9</v>
      </c>
      <c r="F5493" s="18">
        <v>1.81</v>
      </c>
      <c r="G5493" s="17">
        <v>8</v>
      </c>
      <c r="H5493" s="18">
        <v>1.29</v>
      </c>
      <c r="I5493" s="16" t="s">
        <v>109</v>
      </c>
      <c r="J5493" s="16" t="s">
        <v>4</v>
      </c>
      <c r="K5493" s="16" t="s">
        <v>4</v>
      </c>
      <c r="L5493" s="19">
        <f>IF(Tabelle1[[#This Row],[Heizleistung (55°C)]]=0,Tabelle1[[#This Row],[Heizleistung (35°C)]],(Tabelle1[[#This Row],[Heizleistung (35°C)]]+Tabelle1[[#This Row],[Heizleistung (55°C)]])/2)</f>
        <v>8.5</v>
      </c>
      <c r="M5493" s="20">
        <f>IF(Tabelle1[[#This Row],[Etas 55°C]]=0,0,(Tabelle1[[#This Row],[Etas 35°C]]*0.8+Tabelle1[[#This Row],[Etas 55°C]]*0.2))*2.5</f>
        <v>4.2650000000000006</v>
      </c>
      <c r="N5493" s="21">
        <f>IF(-(Tabelle1[[#This Row],[80%/20% SCOP]]-5.5)/5.5=1,"n.a.",-(Tabelle1[[#This Row],[80%/20% SCOP]]-5.5)/5.5)</f>
        <v>0.22454545454545444</v>
      </c>
    </row>
    <row r="5494" spans="1:14" ht="20.100000000000001" customHeight="1" x14ac:dyDescent="0.25">
      <c r="A5494" s="24">
        <v>16001940</v>
      </c>
      <c r="B5494" s="15" t="s">
        <v>5546</v>
      </c>
      <c r="C5494" s="15" t="s">
        <v>5600</v>
      </c>
      <c r="D5494" s="16" t="s">
        <v>2</v>
      </c>
      <c r="E5494" s="17">
        <v>54</v>
      </c>
      <c r="F5494" s="18">
        <v>1.696</v>
      </c>
      <c r="G5494" s="17">
        <v>56</v>
      </c>
      <c r="H5494" s="18">
        <v>1.367</v>
      </c>
      <c r="I5494" s="16" t="s">
        <v>109</v>
      </c>
      <c r="J5494" s="16" t="s">
        <v>4</v>
      </c>
      <c r="K5494" s="16" t="s">
        <v>4</v>
      </c>
      <c r="L5494" s="19">
        <f>IF(Tabelle1[[#This Row],[Heizleistung (55°C)]]=0,Tabelle1[[#This Row],[Heizleistung (35°C)]],(Tabelle1[[#This Row],[Heizleistung (35°C)]]+Tabelle1[[#This Row],[Heizleistung (55°C)]])/2)</f>
        <v>55</v>
      </c>
      <c r="M5494" s="20">
        <f>IF(Tabelle1[[#This Row],[Etas 55°C]]=0,0,(Tabelle1[[#This Row],[Etas 35°C]]*0.8+Tabelle1[[#This Row],[Etas 55°C]]*0.2))*2.5</f>
        <v>4.0754999999999999</v>
      </c>
      <c r="N5494" s="21">
        <f>IF(-(Tabelle1[[#This Row],[80%/20% SCOP]]-5.5)/5.5=1,"n.a.",-(Tabelle1[[#This Row],[80%/20% SCOP]]-5.5)/5.5)</f>
        <v>0.25900000000000001</v>
      </c>
    </row>
    <row r="5495" spans="1:14" ht="20.100000000000001" customHeight="1" x14ac:dyDescent="0.25">
      <c r="A5495" s="24">
        <v>16001939</v>
      </c>
      <c r="B5495" s="15" t="s">
        <v>5546</v>
      </c>
      <c r="C5495" s="15" t="s">
        <v>5601</v>
      </c>
      <c r="D5495" s="16" t="s">
        <v>2</v>
      </c>
      <c r="E5495" s="17">
        <v>13</v>
      </c>
      <c r="F5495" s="18">
        <v>1.59</v>
      </c>
      <c r="G5495" s="17">
        <v>13</v>
      </c>
      <c r="H5495" s="18">
        <v>1.3</v>
      </c>
      <c r="I5495" s="16" t="s">
        <v>109</v>
      </c>
      <c r="J5495" s="16" t="s">
        <v>4</v>
      </c>
      <c r="K5495" s="16" t="s">
        <v>4</v>
      </c>
      <c r="L5495" s="19">
        <f>IF(Tabelle1[[#This Row],[Heizleistung (55°C)]]=0,Tabelle1[[#This Row],[Heizleistung (35°C)]],(Tabelle1[[#This Row],[Heizleistung (35°C)]]+Tabelle1[[#This Row],[Heizleistung (55°C)]])/2)</f>
        <v>13</v>
      </c>
      <c r="M5495" s="20">
        <f>IF(Tabelle1[[#This Row],[Etas 55°C]]=0,0,(Tabelle1[[#This Row],[Etas 35°C]]*0.8+Tabelle1[[#This Row],[Etas 55°C]]*0.2))*2.5</f>
        <v>3.8300000000000005</v>
      </c>
      <c r="N5495" s="21">
        <f>IF(-(Tabelle1[[#This Row],[80%/20% SCOP]]-5.5)/5.5=1,"n.a.",-(Tabelle1[[#This Row],[80%/20% SCOP]]-5.5)/5.5)</f>
        <v>0.30363636363636354</v>
      </c>
    </row>
    <row r="5496" spans="1:14" ht="20.100000000000001" customHeight="1" x14ac:dyDescent="0.25">
      <c r="A5496" s="24">
        <v>16001884</v>
      </c>
      <c r="B5496" s="15" t="s">
        <v>5546</v>
      </c>
      <c r="C5496" s="15" t="s">
        <v>5602</v>
      </c>
      <c r="D5496" s="16" t="s">
        <v>2</v>
      </c>
      <c r="E5496" s="17">
        <v>15</v>
      </c>
      <c r="F5496" s="18">
        <v>1.82</v>
      </c>
      <c r="G5496" s="17">
        <v>15</v>
      </c>
      <c r="H5496" s="18">
        <v>1.41</v>
      </c>
      <c r="I5496" s="16" t="s">
        <v>109</v>
      </c>
      <c r="J5496" s="16" t="s">
        <v>4</v>
      </c>
      <c r="K5496" s="16" t="s">
        <v>4</v>
      </c>
      <c r="L5496" s="19">
        <f>IF(Tabelle1[[#This Row],[Heizleistung (55°C)]]=0,Tabelle1[[#This Row],[Heizleistung (35°C)]],(Tabelle1[[#This Row],[Heizleistung (35°C)]]+Tabelle1[[#This Row],[Heizleistung (55°C)]])/2)</f>
        <v>15</v>
      </c>
      <c r="M5496" s="20">
        <f>IF(Tabelle1[[#This Row],[Etas 55°C]]=0,0,(Tabelle1[[#This Row],[Etas 35°C]]*0.8+Tabelle1[[#This Row],[Etas 55°C]]*0.2))*2.5</f>
        <v>4.3450000000000006</v>
      </c>
      <c r="N5496" s="21">
        <f>IF(-(Tabelle1[[#This Row],[80%/20% SCOP]]-5.5)/5.5=1,"n.a.",-(Tabelle1[[#This Row],[80%/20% SCOP]]-5.5)/5.5)</f>
        <v>0.20999999999999988</v>
      </c>
    </row>
    <row r="5497" spans="1:14" ht="20.100000000000001" customHeight="1" x14ac:dyDescent="0.25">
      <c r="A5497" s="24">
        <v>16001783</v>
      </c>
      <c r="B5497" s="15" t="s">
        <v>5603</v>
      </c>
      <c r="C5497" s="15" t="s">
        <v>5604</v>
      </c>
      <c r="D5497" s="16" t="s">
        <v>2</v>
      </c>
      <c r="E5497" s="17">
        <v>7</v>
      </c>
      <c r="F5497" s="18">
        <v>1.76</v>
      </c>
      <c r="G5497" s="17">
        <v>7</v>
      </c>
      <c r="H5497" s="18">
        <v>1.26</v>
      </c>
      <c r="I5497" s="16" t="s">
        <v>40</v>
      </c>
      <c r="J5497" s="16" t="s">
        <v>4</v>
      </c>
      <c r="K5497" s="16" t="s">
        <v>4</v>
      </c>
      <c r="L5497" s="19">
        <f>IF(Tabelle1[[#This Row],[Heizleistung (55°C)]]=0,Tabelle1[[#This Row],[Heizleistung (35°C)]],(Tabelle1[[#This Row],[Heizleistung (35°C)]]+Tabelle1[[#This Row],[Heizleistung (55°C)]])/2)</f>
        <v>7</v>
      </c>
      <c r="M5497" s="20">
        <f>IF(Tabelle1[[#This Row],[Etas 55°C]]=0,0,(Tabelle1[[#This Row],[Etas 35°C]]*0.8+Tabelle1[[#This Row],[Etas 55°C]]*0.2))*2.5</f>
        <v>4.1500000000000004</v>
      </c>
      <c r="N5497" s="21">
        <f>IF(-(Tabelle1[[#This Row],[80%/20% SCOP]]-5.5)/5.5=1,"n.a.",-(Tabelle1[[#This Row],[80%/20% SCOP]]-5.5)/5.5)</f>
        <v>0.2454545454545454</v>
      </c>
    </row>
    <row r="5498" spans="1:14" ht="20.100000000000001" customHeight="1" x14ac:dyDescent="0.25">
      <c r="A5498" s="24">
        <v>16001790</v>
      </c>
      <c r="B5498" s="15" t="s">
        <v>5603</v>
      </c>
      <c r="C5498" s="15" t="s">
        <v>5605</v>
      </c>
      <c r="D5498" s="16" t="s">
        <v>2</v>
      </c>
      <c r="E5498" s="17">
        <v>22</v>
      </c>
      <c r="F5498" s="18">
        <v>1.79</v>
      </c>
      <c r="G5498" s="17">
        <v>22</v>
      </c>
      <c r="H5498" s="18">
        <v>1.26</v>
      </c>
      <c r="I5498" s="16" t="s">
        <v>40</v>
      </c>
      <c r="J5498" s="16" t="s">
        <v>4</v>
      </c>
      <c r="K5498" s="16" t="s">
        <v>4</v>
      </c>
      <c r="L5498" s="19">
        <f>IF(Tabelle1[[#This Row],[Heizleistung (55°C)]]=0,Tabelle1[[#This Row],[Heizleistung (35°C)]],(Tabelle1[[#This Row],[Heizleistung (35°C)]]+Tabelle1[[#This Row],[Heizleistung (55°C)]])/2)</f>
        <v>22</v>
      </c>
      <c r="M5498" s="20">
        <f>IF(Tabelle1[[#This Row],[Etas 55°C]]=0,0,(Tabelle1[[#This Row],[Etas 35°C]]*0.8+Tabelle1[[#This Row],[Etas 55°C]]*0.2))*2.5</f>
        <v>4.2100000000000009</v>
      </c>
      <c r="N5498" s="21">
        <f>IF(-(Tabelle1[[#This Row],[80%/20% SCOP]]-5.5)/5.5=1,"n.a.",-(Tabelle1[[#This Row],[80%/20% SCOP]]-5.5)/5.5)</f>
        <v>0.23454545454545439</v>
      </c>
    </row>
    <row r="5499" spans="1:14" ht="20.100000000000001" customHeight="1" x14ac:dyDescent="0.25">
      <c r="A5499" s="24">
        <v>16001784</v>
      </c>
      <c r="B5499" s="15" t="s">
        <v>5603</v>
      </c>
      <c r="C5499" s="15" t="s">
        <v>5606</v>
      </c>
      <c r="D5499" s="16" t="s">
        <v>2</v>
      </c>
      <c r="E5499" s="17">
        <v>14</v>
      </c>
      <c r="F5499" s="18">
        <v>1.68</v>
      </c>
      <c r="G5499" s="17">
        <v>14</v>
      </c>
      <c r="H5499" s="18">
        <v>1.27</v>
      </c>
      <c r="I5499" s="16" t="s">
        <v>40</v>
      </c>
      <c r="J5499" s="16" t="s">
        <v>4</v>
      </c>
      <c r="K5499" s="16" t="s">
        <v>4</v>
      </c>
      <c r="L5499" s="19">
        <f>IF(Tabelle1[[#This Row],[Heizleistung (55°C)]]=0,Tabelle1[[#This Row],[Heizleistung (35°C)]],(Tabelle1[[#This Row],[Heizleistung (35°C)]]+Tabelle1[[#This Row],[Heizleistung (55°C)]])/2)</f>
        <v>14</v>
      </c>
      <c r="M5499" s="20">
        <f>IF(Tabelle1[[#This Row],[Etas 55°C]]=0,0,(Tabelle1[[#This Row],[Etas 35°C]]*0.8+Tabelle1[[#This Row],[Etas 55°C]]*0.2))*2.5</f>
        <v>3.9950000000000001</v>
      </c>
      <c r="N5499" s="21">
        <f>IF(-(Tabelle1[[#This Row],[80%/20% SCOP]]-5.5)/5.5=1,"n.a.",-(Tabelle1[[#This Row],[80%/20% SCOP]]-5.5)/5.5)</f>
        <v>0.27363636363636362</v>
      </c>
    </row>
    <row r="5500" spans="1:14" ht="20.100000000000001" customHeight="1" x14ac:dyDescent="0.25">
      <c r="A5500" s="24">
        <v>16014841</v>
      </c>
      <c r="B5500" s="15" t="s">
        <v>5603</v>
      </c>
      <c r="C5500" s="15" t="s">
        <v>5607</v>
      </c>
      <c r="D5500" s="16" t="s">
        <v>2</v>
      </c>
      <c r="E5500" s="17">
        <v>120</v>
      </c>
      <c r="F5500" s="18">
        <v>1.63</v>
      </c>
      <c r="G5500" s="17"/>
      <c r="H5500" s="16"/>
      <c r="I5500" s="16" t="s">
        <v>40</v>
      </c>
      <c r="J5500" s="16" t="s">
        <v>4</v>
      </c>
      <c r="K5500" s="16" t="s">
        <v>4</v>
      </c>
      <c r="L5500" s="19">
        <f>IF(Tabelle1[[#This Row],[Heizleistung (55°C)]]=0,Tabelle1[[#This Row],[Heizleistung (35°C)]],(Tabelle1[[#This Row],[Heizleistung (35°C)]]+Tabelle1[[#This Row],[Heizleistung (55°C)]])/2)</f>
        <v>120</v>
      </c>
      <c r="M5500" s="20">
        <f>IF(Tabelle1[[#This Row],[Etas 55°C]]=0,0,(Tabelle1[[#This Row],[Etas 35°C]]*0.8+Tabelle1[[#This Row],[Etas 55°C]]*0.2))*2.5</f>
        <v>0</v>
      </c>
      <c r="N5500" s="21" t="str">
        <f>IF(-(Tabelle1[[#This Row],[80%/20% SCOP]]-5.5)/5.5=1,"n.a.",-(Tabelle1[[#This Row],[80%/20% SCOP]]-5.5)/5.5)</f>
        <v>n.a.</v>
      </c>
    </row>
    <row r="5501" spans="1:14" ht="20.100000000000001" customHeight="1" x14ac:dyDescent="0.25">
      <c r="A5501" s="24">
        <v>16001778</v>
      </c>
      <c r="B5501" s="15" t="s">
        <v>5603</v>
      </c>
      <c r="C5501" s="15" t="s">
        <v>5608</v>
      </c>
      <c r="D5501" s="16" t="s">
        <v>2</v>
      </c>
      <c r="E5501" s="17">
        <v>41</v>
      </c>
      <c r="F5501" s="18">
        <v>1.54</v>
      </c>
      <c r="G5501" s="17"/>
      <c r="H5501" s="16"/>
      <c r="I5501" s="16" t="s">
        <v>40</v>
      </c>
      <c r="J5501" s="16" t="s">
        <v>4</v>
      </c>
      <c r="K5501" s="16" t="s">
        <v>4</v>
      </c>
      <c r="L5501" s="19">
        <f>IF(Tabelle1[[#This Row],[Heizleistung (55°C)]]=0,Tabelle1[[#This Row],[Heizleistung (35°C)]],(Tabelle1[[#This Row],[Heizleistung (35°C)]]+Tabelle1[[#This Row],[Heizleistung (55°C)]])/2)</f>
        <v>41</v>
      </c>
      <c r="M5501" s="20">
        <f>IF(Tabelle1[[#This Row],[Etas 55°C]]=0,0,(Tabelle1[[#This Row],[Etas 35°C]]*0.8+Tabelle1[[#This Row],[Etas 55°C]]*0.2))*2.5</f>
        <v>0</v>
      </c>
      <c r="N5501" s="21" t="str">
        <f>IF(-(Tabelle1[[#This Row],[80%/20% SCOP]]-5.5)/5.5=1,"n.a.",-(Tabelle1[[#This Row],[80%/20% SCOP]]-5.5)/5.5)</f>
        <v>n.a.</v>
      </c>
    </row>
    <row r="5502" spans="1:14" ht="20.100000000000001" customHeight="1" x14ac:dyDescent="0.25">
      <c r="A5502" s="24">
        <v>16014817</v>
      </c>
      <c r="B5502" s="15" t="s">
        <v>5603</v>
      </c>
      <c r="C5502" s="15" t="s">
        <v>5609</v>
      </c>
      <c r="D5502" s="16" t="s">
        <v>2</v>
      </c>
      <c r="E5502" s="17">
        <v>10</v>
      </c>
      <c r="F5502" s="18">
        <v>2.08</v>
      </c>
      <c r="G5502" s="17">
        <v>9</v>
      </c>
      <c r="H5502" s="18">
        <v>1.46</v>
      </c>
      <c r="I5502" s="16" t="s">
        <v>40</v>
      </c>
      <c r="J5502" s="16" t="s">
        <v>4</v>
      </c>
      <c r="K5502" s="16" t="s">
        <v>4</v>
      </c>
      <c r="L5502" s="19">
        <f>IF(Tabelle1[[#This Row],[Heizleistung (55°C)]]=0,Tabelle1[[#This Row],[Heizleistung (35°C)]],(Tabelle1[[#This Row],[Heizleistung (35°C)]]+Tabelle1[[#This Row],[Heizleistung (55°C)]])/2)</f>
        <v>9.5</v>
      </c>
      <c r="M5502" s="20">
        <f>IF(Tabelle1[[#This Row],[Etas 55°C]]=0,0,(Tabelle1[[#This Row],[Etas 35°C]]*0.8+Tabelle1[[#This Row],[Etas 55°C]]*0.2))*2.5</f>
        <v>4.8900000000000006</v>
      </c>
      <c r="N5502" s="21">
        <f>IF(-(Tabelle1[[#This Row],[80%/20% SCOP]]-5.5)/5.5=1,"n.a.",-(Tabelle1[[#This Row],[80%/20% SCOP]]-5.5)/5.5)</f>
        <v>0.1109090909090908</v>
      </c>
    </row>
    <row r="5503" spans="1:14" ht="20.100000000000001" customHeight="1" x14ac:dyDescent="0.25">
      <c r="A5503" s="24">
        <v>16001794</v>
      </c>
      <c r="B5503" s="15" t="s">
        <v>5603</v>
      </c>
      <c r="C5503" s="15" t="s">
        <v>5610</v>
      </c>
      <c r="D5503" s="16" t="s">
        <v>2</v>
      </c>
      <c r="E5503" s="17">
        <v>56</v>
      </c>
      <c r="F5503" s="18">
        <v>1.59</v>
      </c>
      <c r="G5503" s="17"/>
      <c r="H5503" s="16"/>
      <c r="I5503" s="16" t="s">
        <v>40</v>
      </c>
      <c r="J5503" s="16" t="s">
        <v>4</v>
      </c>
      <c r="K5503" s="16" t="s">
        <v>4</v>
      </c>
      <c r="L5503" s="19">
        <f>IF(Tabelle1[[#This Row],[Heizleistung (55°C)]]=0,Tabelle1[[#This Row],[Heizleistung (35°C)]],(Tabelle1[[#This Row],[Heizleistung (35°C)]]+Tabelle1[[#This Row],[Heizleistung (55°C)]])/2)</f>
        <v>56</v>
      </c>
      <c r="M5503" s="20">
        <f>IF(Tabelle1[[#This Row],[Etas 55°C]]=0,0,(Tabelle1[[#This Row],[Etas 35°C]]*0.8+Tabelle1[[#This Row],[Etas 55°C]]*0.2))*2.5</f>
        <v>0</v>
      </c>
      <c r="N5503" s="21" t="str">
        <f>IF(-(Tabelle1[[#This Row],[80%/20% SCOP]]-5.5)/5.5=1,"n.a.",-(Tabelle1[[#This Row],[80%/20% SCOP]]-5.5)/5.5)</f>
        <v>n.a.</v>
      </c>
    </row>
    <row r="5504" spans="1:14" ht="20.100000000000001" customHeight="1" x14ac:dyDescent="0.25">
      <c r="A5504" s="24">
        <v>16001779</v>
      </c>
      <c r="B5504" s="15" t="s">
        <v>5603</v>
      </c>
      <c r="C5504" s="15" t="s">
        <v>5611</v>
      </c>
      <c r="D5504" s="16" t="s">
        <v>2</v>
      </c>
      <c r="E5504" s="17">
        <v>49</v>
      </c>
      <c r="F5504" s="18">
        <v>1.53</v>
      </c>
      <c r="G5504" s="17"/>
      <c r="H5504" s="16"/>
      <c r="I5504" s="16" t="s">
        <v>40</v>
      </c>
      <c r="J5504" s="16" t="s">
        <v>4</v>
      </c>
      <c r="K5504" s="16" t="s">
        <v>4</v>
      </c>
      <c r="L5504" s="19">
        <f>IF(Tabelle1[[#This Row],[Heizleistung (55°C)]]=0,Tabelle1[[#This Row],[Heizleistung (35°C)]],(Tabelle1[[#This Row],[Heizleistung (35°C)]]+Tabelle1[[#This Row],[Heizleistung (55°C)]])/2)</f>
        <v>49</v>
      </c>
      <c r="M5504" s="20">
        <f>IF(Tabelle1[[#This Row],[Etas 55°C]]=0,0,(Tabelle1[[#This Row],[Etas 35°C]]*0.8+Tabelle1[[#This Row],[Etas 55°C]]*0.2))*2.5</f>
        <v>0</v>
      </c>
      <c r="N5504" s="21" t="str">
        <f>IF(-(Tabelle1[[#This Row],[80%/20% SCOP]]-5.5)/5.5=1,"n.a.",-(Tabelle1[[#This Row],[80%/20% SCOP]]-5.5)/5.5)</f>
        <v>n.a.</v>
      </c>
    </row>
    <row r="5505" spans="1:14" ht="20.100000000000001" customHeight="1" x14ac:dyDescent="0.25">
      <c r="A5505" s="24">
        <v>16014819</v>
      </c>
      <c r="B5505" s="15" t="s">
        <v>5603</v>
      </c>
      <c r="C5505" s="15" t="s">
        <v>5612</v>
      </c>
      <c r="D5505" s="16" t="s">
        <v>2</v>
      </c>
      <c r="E5505" s="17">
        <v>14</v>
      </c>
      <c r="F5505" s="18">
        <v>1.93</v>
      </c>
      <c r="G5505" s="17">
        <v>13</v>
      </c>
      <c r="H5505" s="18">
        <v>1.38</v>
      </c>
      <c r="I5505" s="16" t="s">
        <v>40</v>
      </c>
      <c r="J5505" s="16" t="s">
        <v>4</v>
      </c>
      <c r="K5505" s="16" t="s">
        <v>4</v>
      </c>
      <c r="L5505" s="19">
        <f>IF(Tabelle1[[#This Row],[Heizleistung (55°C)]]=0,Tabelle1[[#This Row],[Heizleistung (35°C)]],(Tabelle1[[#This Row],[Heizleistung (35°C)]]+Tabelle1[[#This Row],[Heizleistung (55°C)]])/2)</f>
        <v>13.5</v>
      </c>
      <c r="M5505" s="20">
        <f>IF(Tabelle1[[#This Row],[Etas 55°C]]=0,0,(Tabelle1[[#This Row],[Etas 35°C]]*0.8+Tabelle1[[#This Row],[Etas 55°C]]*0.2))*2.5</f>
        <v>4.55</v>
      </c>
      <c r="N5505" s="21">
        <f>IF(-(Tabelle1[[#This Row],[80%/20% SCOP]]-5.5)/5.5=1,"n.a.",-(Tabelle1[[#This Row],[80%/20% SCOP]]-5.5)/5.5)</f>
        <v>0.17272727272727276</v>
      </c>
    </row>
    <row r="5506" spans="1:14" ht="20.100000000000001" customHeight="1" x14ac:dyDescent="0.25">
      <c r="A5506" s="24">
        <v>16014818</v>
      </c>
      <c r="B5506" s="15" t="s">
        <v>5603</v>
      </c>
      <c r="C5506" s="15" t="s">
        <v>5613</v>
      </c>
      <c r="D5506" s="16" t="s">
        <v>2</v>
      </c>
      <c r="E5506" s="17">
        <v>12</v>
      </c>
      <c r="F5506" s="18">
        <v>1.97</v>
      </c>
      <c r="G5506" s="17">
        <v>12</v>
      </c>
      <c r="H5506" s="18">
        <v>1.4</v>
      </c>
      <c r="I5506" s="16" t="s">
        <v>40</v>
      </c>
      <c r="J5506" s="16" t="s">
        <v>4</v>
      </c>
      <c r="K5506" s="16" t="s">
        <v>4</v>
      </c>
      <c r="L5506" s="19">
        <f>IF(Tabelle1[[#This Row],[Heizleistung (55°C)]]=0,Tabelle1[[#This Row],[Heizleistung (35°C)]],(Tabelle1[[#This Row],[Heizleistung (35°C)]]+Tabelle1[[#This Row],[Heizleistung (55°C)]])/2)</f>
        <v>12</v>
      </c>
      <c r="M5506" s="20">
        <f>IF(Tabelle1[[#This Row],[Etas 55°C]]=0,0,(Tabelle1[[#This Row],[Etas 35°C]]*0.8+Tabelle1[[#This Row],[Etas 55°C]]*0.2))*2.5</f>
        <v>4.6400000000000006</v>
      </c>
      <c r="N5506" s="21">
        <f>IF(-(Tabelle1[[#This Row],[80%/20% SCOP]]-5.5)/5.5=1,"n.a.",-(Tabelle1[[#This Row],[80%/20% SCOP]]-5.5)/5.5)</f>
        <v>0.15636363636363626</v>
      </c>
    </row>
    <row r="5507" spans="1:14" ht="20.100000000000001" customHeight="1" x14ac:dyDescent="0.25">
      <c r="A5507" s="24">
        <v>16001793</v>
      </c>
      <c r="B5507" s="15" t="s">
        <v>5603</v>
      </c>
      <c r="C5507" s="15" t="s">
        <v>5614</v>
      </c>
      <c r="D5507" s="16" t="s">
        <v>2</v>
      </c>
      <c r="E5507" s="17">
        <v>55</v>
      </c>
      <c r="F5507" s="18">
        <v>1.59</v>
      </c>
      <c r="G5507" s="17"/>
      <c r="H5507" s="16"/>
      <c r="I5507" s="16" t="s">
        <v>40</v>
      </c>
      <c r="J5507" s="16" t="s">
        <v>4</v>
      </c>
      <c r="K5507" s="16" t="s">
        <v>4</v>
      </c>
      <c r="L5507" s="19">
        <f>IF(Tabelle1[[#This Row],[Heizleistung (55°C)]]=0,Tabelle1[[#This Row],[Heizleistung (35°C)]],(Tabelle1[[#This Row],[Heizleistung (35°C)]]+Tabelle1[[#This Row],[Heizleistung (55°C)]])/2)</f>
        <v>55</v>
      </c>
      <c r="M5507" s="20">
        <f>IF(Tabelle1[[#This Row],[Etas 55°C]]=0,0,(Tabelle1[[#This Row],[Etas 35°C]]*0.8+Tabelle1[[#This Row],[Etas 55°C]]*0.2))*2.5</f>
        <v>0</v>
      </c>
      <c r="N5507" s="21" t="str">
        <f>IF(-(Tabelle1[[#This Row],[80%/20% SCOP]]-5.5)/5.5=1,"n.a.",-(Tabelle1[[#This Row],[80%/20% SCOP]]-5.5)/5.5)</f>
        <v>n.a.</v>
      </c>
    </row>
    <row r="5508" spans="1:14" ht="20.100000000000001" customHeight="1" x14ac:dyDescent="0.25">
      <c r="A5508" s="24">
        <v>16001787</v>
      </c>
      <c r="B5508" s="15" t="s">
        <v>5603</v>
      </c>
      <c r="C5508" s="15" t="s">
        <v>5615</v>
      </c>
      <c r="D5508" s="16" t="s">
        <v>2</v>
      </c>
      <c r="E5508" s="17">
        <v>14</v>
      </c>
      <c r="F5508" s="18">
        <v>1.68</v>
      </c>
      <c r="G5508" s="17">
        <v>14</v>
      </c>
      <c r="H5508" s="18">
        <v>1.27</v>
      </c>
      <c r="I5508" s="16" t="s">
        <v>40</v>
      </c>
      <c r="J5508" s="16" t="s">
        <v>4</v>
      </c>
      <c r="K5508" s="16" t="s">
        <v>4</v>
      </c>
      <c r="L5508" s="19">
        <f>IF(Tabelle1[[#This Row],[Heizleistung (55°C)]]=0,Tabelle1[[#This Row],[Heizleistung (35°C)]],(Tabelle1[[#This Row],[Heizleistung (35°C)]]+Tabelle1[[#This Row],[Heizleistung (55°C)]])/2)</f>
        <v>14</v>
      </c>
      <c r="M5508" s="20">
        <f>IF(Tabelle1[[#This Row],[Etas 55°C]]=0,0,(Tabelle1[[#This Row],[Etas 35°C]]*0.8+Tabelle1[[#This Row],[Etas 55°C]]*0.2))*2.5</f>
        <v>3.9950000000000001</v>
      </c>
      <c r="N5508" s="21">
        <f>IF(-(Tabelle1[[#This Row],[80%/20% SCOP]]-5.5)/5.5=1,"n.a.",-(Tabelle1[[#This Row],[80%/20% SCOP]]-5.5)/5.5)</f>
        <v>0.27363636363636362</v>
      </c>
    </row>
    <row r="5509" spans="1:14" ht="20.100000000000001" customHeight="1" x14ac:dyDescent="0.25">
      <c r="A5509" s="24">
        <v>16014814</v>
      </c>
      <c r="B5509" s="15" t="s">
        <v>5603</v>
      </c>
      <c r="C5509" s="15" t="s">
        <v>5616</v>
      </c>
      <c r="D5509" s="16" t="s">
        <v>2</v>
      </c>
      <c r="E5509" s="17">
        <v>5</v>
      </c>
      <c r="F5509" s="18">
        <v>2.02</v>
      </c>
      <c r="G5509" s="17">
        <v>4</v>
      </c>
      <c r="H5509" s="18">
        <v>1.3</v>
      </c>
      <c r="I5509" s="16" t="s">
        <v>40</v>
      </c>
      <c r="J5509" s="16" t="s">
        <v>4</v>
      </c>
      <c r="K5509" s="16" t="s">
        <v>4</v>
      </c>
      <c r="L5509" s="19">
        <f>IF(Tabelle1[[#This Row],[Heizleistung (55°C)]]=0,Tabelle1[[#This Row],[Heizleistung (35°C)]],(Tabelle1[[#This Row],[Heizleistung (35°C)]]+Tabelle1[[#This Row],[Heizleistung (55°C)]])/2)</f>
        <v>4.5</v>
      </c>
      <c r="M5509" s="20">
        <f>IF(Tabelle1[[#This Row],[Etas 55°C]]=0,0,(Tabelle1[[#This Row],[Etas 35°C]]*0.8+Tabelle1[[#This Row],[Etas 55°C]]*0.2))*2.5</f>
        <v>4.6900000000000004</v>
      </c>
      <c r="N5509" s="21">
        <f>IF(-(Tabelle1[[#This Row],[80%/20% SCOP]]-5.5)/5.5=1,"n.a.",-(Tabelle1[[#This Row],[80%/20% SCOP]]-5.5)/5.5)</f>
        <v>0.14727272727272719</v>
      </c>
    </row>
    <row r="5510" spans="1:14" ht="20.100000000000001" customHeight="1" x14ac:dyDescent="0.25">
      <c r="A5510" s="24">
        <v>16014816</v>
      </c>
      <c r="B5510" s="15" t="s">
        <v>5603</v>
      </c>
      <c r="C5510" s="15" t="s">
        <v>5617</v>
      </c>
      <c r="D5510" s="16" t="s">
        <v>2</v>
      </c>
      <c r="E5510" s="17">
        <v>8</v>
      </c>
      <c r="F5510" s="18">
        <v>2.1</v>
      </c>
      <c r="G5510" s="17">
        <v>7</v>
      </c>
      <c r="H5510" s="18">
        <v>1.46</v>
      </c>
      <c r="I5510" s="16" t="s">
        <v>40</v>
      </c>
      <c r="J5510" s="16" t="s">
        <v>4</v>
      </c>
      <c r="K5510" s="16" t="s">
        <v>4</v>
      </c>
      <c r="L5510" s="19">
        <f>IF(Tabelle1[[#This Row],[Heizleistung (55°C)]]=0,Tabelle1[[#This Row],[Heizleistung (35°C)]],(Tabelle1[[#This Row],[Heizleistung (35°C)]]+Tabelle1[[#This Row],[Heizleistung (55°C)]])/2)</f>
        <v>7.5</v>
      </c>
      <c r="M5510" s="20">
        <f>IF(Tabelle1[[#This Row],[Etas 55°C]]=0,0,(Tabelle1[[#This Row],[Etas 35°C]]*0.8+Tabelle1[[#This Row],[Etas 55°C]]*0.2))*2.5</f>
        <v>4.9300000000000006</v>
      </c>
      <c r="N5510" s="21">
        <f>IF(-(Tabelle1[[#This Row],[80%/20% SCOP]]-5.5)/5.5=1,"n.a.",-(Tabelle1[[#This Row],[80%/20% SCOP]]-5.5)/5.5)</f>
        <v>0.10363636363636353</v>
      </c>
    </row>
    <row r="5511" spans="1:14" ht="20.100000000000001" customHeight="1" x14ac:dyDescent="0.25">
      <c r="A5511" s="24">
        <v>16014815</v>
      </c>
      <c r="B5511" s="15" t="s">
        <v>5603</v>
      </c>
      <c r="C5511" s="15" t="s">
        <v>5618</v>
      </c>
      <c r="D5511" s="16" t="s">
        <v>2</v>
      </c>
      <c r="E5511" s="17">
        <v>6</v>
      </c>
      <c r="F5511" s="18">
        <v>2.0299999999999998</v>
      </c>
      <c r="G5511" s="17">
        <v>6</v>
      </c>
      <c r="H5511" s="18">
        <v>1.39</v>
      </c>
      <c r="I5511" s="16" t="s">
        <v>40</v>
      </c>
      <c r="J5511" s="16" t="s">
        <v>4</v>
      </c>
      <c r="K5511" s="16" t="s">
        <v>4</v>
      </c>
      <c r="L5511" s="19">
        <f>IF(Tabelle1[[#This Row],[Heizleistung (55°C)]]=0,Tabelle1[[#This Row],[Heizleistung (35°C)]],(Tabelle1[[#This Row],[Heizleistung (35°C)]]+Tabelle1[[#This Row],[Heizleistung (55°C)]])/2)</f>
        <v>6</v>
      </c>
      <c r="M5511" s="20">
        <f>IF(Tabelle1[[#This Row],[Etas 55°C]]=0,0,(Tabelle1[[#This Row],[Etas 35°C]]*0.8+Tabelle1[[#This Row],[Etas 55°C]]*0.2))*2.5</f>
        <v>4.7549999999999999</v>
      </c>
      <c r="N5511" s="21">
        <f>IF(-(Tabelle1[[#This Row],[80%/20% SCOP]]-5.5)/5.5=1,"n.a.",-(Tabelle1[[#This Row],[80%/20% SCOP]]-5.5)/5.5)</f>
        <v>0.13545454545454547</v>
      </c>
    </row>
    <row r="5512" spans="1:14" ht="20.100000000000001" customHeight="1" x14ac:dyDescent="0.25">
      <c r="A5512" s="24">
        <v>16014839</v>
      </c>
      <c r="B5512" s="15" t="s">
        <v>5603</v>
      </c>
      <c r="C5512" s="15" t="s">
        <v>5619</v>
      </c>
      <c r="D5512" s="16" t="s">
        <v>2</v>
      </c>
      <c r="E5512" s="17">
        <v>92</v>
      </c>
      <c r="F5512" s="18">
        <v>1.63</v>
      </c>
      <c r="G5512" s="17"/>
      <c r="H5512" s="16"/>
      <c r="I5512" s="16" t="s">
        <v>40</v>
      </c>
      <c r="J5512" s="16" t="s">
        <v>4</v>
      </c>
      <c r="K5512" s="16" t="s">
        <v>4</v>
      </c>
      <c r="L5512" s="19">
        <f>IF(Tabelle1[[#This Row],[Heizleistung (55°C)]]=0,Tabelle1[[#This Row],[Heizleistung (35°C)]],(Tabelle1[[#This Row],[Heizleistung (35°C)]]+Tabelle1[[#This Row],[Heizleistung (55°C)]])/2)</f>
        <v>92</v>
      </c>
      <c r="M5512" s="20">
        <f>IF(Tabelle1[[#This Row],[Etas 55°C]]=0,0,(Tabelle1[[#This Row],[Etas 35°C]]*0.8+Tabelle1[[#This Row],[Etas 55°C]]*0.2))*2.5</f>
        <v>0</v>
      </c>
      <c r="N5512" s="21" t="str">
        <f>IF(-(Tabelle1[[#This Row],[80%/20% SCOP]]-5.5)/5.5=1,"n.a.",-(Tabelle1[[#This Row],[80%/20% SCOP]]-5.5)/5.5)</f>
        <v>n.a.</v>
      </c>
    </row>
    <row r="5513" spans="1:14" ht="20.100000000000001" customHeight="1" x14ac:dyDescent="0.25">
      <c r="A5513" s="24">
        <v>16014842</v>
      </c>
      <c r="B5513" s="15" t="s">
        <v>5603</v>
      </c>
      <c r="C5513" s="15" t="s">
        <v>5620</v>
      </c>
      <c r="D5513" s="16" t="s">
        <v>2</v>
      </c>
      <c r="E5513" s="17">
        <v>127</v>
      </c>
      <c r="F5513" s="18">
        <v>1.6</v>
      </c>
      <c r="G5513" s="17"/>
      <c r="H5513" s="16"/>
      <c r="I5513" s="16" t="s">
        <v>40</v>
      </c>
      <c r="J5513" s="16" t="s">
        <v>4</v>
      </c>
      <c r="K5513" s="16" t="s">
        <v>4</v>
      </c>
      <c r="L5513" s="19">
        <f>IF(Tabelle1[[#This Row],[Heizleistung (55°C)]]=0,Tabelle1[[#This Row],[Heizleistung (35°C)]],(Tabelle1[[#This Row],[Heizleistung (35°C)]]+Tabelle1[[#This Row],[Heizleistung (55°C)]])/2)</f>
        <v>127</v>
      </c>
      <c r="M5513" s="20">
        <f>IF(Tabelle1[[#This Row],[Etas 55°C]]=0,0,(Tabelle1[[#This Row],[Etas 35°C]]*0.8+Tabelle1[[#This Row],[Etas 55°C]]*0.2))*2.5</f>
        <v>0</v>
      </c>
      <c r="N5513" s="21" t="str">
        <f>IF(-(Tabelle1[[#This Row],[80%/20% SCOP]]-5.5)/5.5=1,"n.a.",-(Tabelle1[[#This Row],[80%/20% SCOP]]-5.5)/5.5)</f>
        <v>n.a.</v>
      </c>
    </row>
    <row r="5514" spans="1:14" ht="20.100000000000001" customHeight="1" x14ac:dyDescent="0.25">
      <c r="A5514" s="24">
        <v>16014835</v>
      </c>
      <c r="B5514" s="15" t="s">
        <v>5603</v>
      </c>
      <c r="C5514" s="15" t="s">
        <v>5621</v>
      </c>
      <c r="D5514" s="16" t="s">
        <v>2</v>
      </c>
      <c r="E5514" s="17">
        <v>15</v>
      </c>
      <c r="F5514" s="18">
        <v>1.806</v>
      </c>
      <c r="G5514" s="17">
        <v>15</v>
      </c>
      <c r="H5514" s="18">
        <v>1.399</v>
      </c>
      <c r="I5514" s="16" t="s">
        <v>3</v>
      </c>
      <c r="J5514" s="16" t="s">
        <v>4</v>
      </c>
      <c r="K5514" s="16" t="s">
        <v>4</v>
      </c>
      <c r="L5514" s="19">
        <f>IF(Tabelle1[[#This Row],[Heizleistung (55°C)]]=0,Tabelle1[[#This Row],[Heizleistung (35°C)]],(Tabelle1[[#This Row],[Heizleistung (35°C)]]+Tabelle1[[#This Row],[Heizleistung (55°C)]])/2)</f>
        <v>15</v>
      </c>
      <c r="M5514" s="20">
        <f>IF(Tabelle1[[#This Row],[Etas 55°C]]=0,0,(Tabelle1[[#This Row],[Etas 35°C]]*0.8+Tabelle1[[#This Row],[Etas 55°C]]*0.2))*2.5</f>
        <v>4.3115000000000006</v>
      </c>
      <c r="N5514" s="21">
        <f>IF(-(Tabelle1[[#This Row],[80%/20% SCOP]]-5.5)/5.5=1,"n.a.",-(Tabelle1[[#This Row],[80%/20% SCOP]]-5.5)/5.5)</f>
        <v>0.216090909090909</v>
      </c>
    </row>
    <row r="5515" spans="1:14" ht="20.100000000000001" customHeight="1" x14ac:dyDescent="0.25">
      <c r="A5515" s="24">
        <v>16014843</v>
      </c>
      <c r="B5515" s="15" t="s">
        <v>5603</v>
      </c>
      <c r="C5515" s="15" t="s">
        <v>5622</v>
      </c>
      <c r="D5515" s="16" t="s">
        <v>2</v>
      </c>
      <c r="E5515" s="17">
        <v>140</v>
      </c>
      <c r="F5515" s="18">
        <v>1.65</v>
      </c>
      <c r="G5515" s="17"/>
      <c r="H5515" s="16"/>
      <c r="I5515" s="16" t="s">
        <v>40</v>
      </c>
      <c r="J5515" s="16" t="s">
        <v>4</v>
      </c>
      <c r="K5515" s="16" t="s">
        <v>4</v>
      </c>
      <c r="L5515" s="19">
        <f>IF(Tabelle1[[#This Row],[Heizleistung (55°C)]]=0,Tabelle1[[#This Row],[Heizleistung (35°C)]],(Tabelle1[[#This Row],[Heizleistung (35°C)]]+Tabelle1[[#This Row],[Heizleistung (55°C)]])/2)</f>
        <v>140</v>
      </c>
      <c r="M5515" s="20">
        <f>IF(Tabelle1[[#This Row],[Etas 55°C]]=0,0,(Tabelle1[[#This Row],[Etas 35°C]]*0.8+Tabelle1[[#This Row],[Etas 55°C]]*0.2))*2.5</f>
        <v>0</v>
      </c>
      <c r="N5515" s="21" t="str">
        <f>IF(-(Tabelle1[[#This Row],[80%/20% SCOP]]-5.5)/5.5=1,"n.a.",-(Tabelle1[[#This Row],[80%/20% SCOP]]-5.5)/5.5)</f>
        <v>n.a.</v>
      </c>
    </row>
    <row r="5516" spans="1:14" ht="20.100000000000001" customHeight="1" x14ac:dyDescent="0.25">
      <c r="A5516" s="24">
        <v>16014846</v>
      </c>
      <c r="B5516" s="15" t="s">
        <v>5603</v>
      </c>
      <c r="C5516" s="15" t="s">
        <v>5623</v>
      </c>
      <c r="D5516" s="16" t="s">
        <v>2</v>
      </c>
      <c r="E5516" s="17">
        <v>170</v>
      </c>
      <c r="F5516" s="18">
        <v>1.63</v>
      </c>
      <c r="G5516" s="17"/>
      <c r="H5516" s="16"/>
      <c r="I5516" s="16" t="s">
        <v>40</v>
      </c>
      <c r="J5516" s="16" t="s">
        <v>4</v>
      </c>
      <c r="K5516" s="16" t="s">
        <v>4</v>
      </c>
      <c r="L5516" s="19">
        <f>IF(Tabelle1[[#This Row],[Heizleistung (55°C)]]=0,Tabelle1[[#This Row],[Heizleistung (35°C)]],(Tabelle1[[#This Row],[Heizleistung (35°C)]]+Tabelle1[[#This Row],[Heizleistung (55°C)]])/2)</f>
        <v>170</v>
      </c>
      <c r="M5516" s="20">
        <f>IF(Tabelle1[[#This Row],[Etas 55°C]]=0,0,(Tabelle1[[#This Row],[Etas 35°C]]*0.8+Tabelle1[[#This Row],[Etas 55°C]]*0.2))*2.5</f>
        <v>0</v>
      </c>
      <c r="N5516" s="21" t="str">
        <f>IF(-(Tabelle1[[#This Row],[80%/20% SCOP]]-5.5)/5.5=1,"n.a.",-(Tabelle1[[#This Row],[80%/20% SCOP]]-5.5)/5.5)</f>
        <v>n.a.</v>
      </c>
    </row>
    <row r="5517" spans="1:14" ht="20.100000000000001" customHeight="1" x14ac:dyDescent="0.25">
      <c r="A5517" s="24">
        <v>16001782</v>
      </c>
      <c r="B5517" s="15" t="s">
        <v>5603</v>
      </c>
      <c r="C5517" s="15" t="s">
        <v>5624</v>
      </c>
      <c r="D5517" s="16" t="s">
        <v>2</v>
      </c>
      <c r="E5517" s="17">
        <v>7</v>
      </c>
      <c r="F5517" s="18">
        <v>1.76</v>
      </c>
      <c r="G5517" s="17">
        <v>7</v>
      </c>
      <c r="H5517" s="18">
        <v>1.26</v>
      </c>
      <c r="I5517" s="16" t="s">
        <v>40</v>
      </c>
      <c r="J5517" s="16" t="s">
        <v>4</v>
      </c>
      <c r="K5517" s="16" t="s">
        <v>4</v>
      </c>
      <c r="L5517" s="19">
        <f>IF(Tabelle1[[#This Row],[Heizleistung (55°C)]]=0,Tabelle1[[#This Row],[Heizleistung (35°C)]],(Tabelle1[[#This Row],[Heizleistung (35°C)]]+Tabelle1[[#This Row],[Heizleistung (55°C)]])/2)</f>
        <v>7</v>
      </c>
      <c r="M5517" s="20">
        <f>IF(Tabelle1[[#This Row],[Etas 55°C]]=0,0,(Tabelle1[[#This Row],[Etas 35°C]]*0.8+Tabelle1[[#This Row],[Etas 55°C]]*0.2))*2.5</f>
        <v>4.1500000000000004</v>
      </c>
      <c r="N5517" s="21">
        <f>IF(-(Tabelle1[[#This Row],[80%/20% SCOP]]-5.5)/5.5=1,"n.a.",-(Tabelle1[[#This Row],[80%/20% SCOP]]-5.5)/5.5)</f>
        <v>0.2454545454545454</v>
      </c>
    </row>
    <row r="5518" spans="1:14" ht="20.100000000000001" customHeight="1" x14ac:dyDescent="0.25">
      <c r="A5518" s="24">
        <v>16010354</v>
      </c>
      <c r="B5518" s="15" t="s">
        <v>5603</v>
      </c>
      <c r="C5518" s="15" t="s">
        <v>5625</v>
      </c>
      <c r="D5518" s="16" t="s">
        <v>2</v>
      </c>
      <c r="E5518" s="17">
        <v>51</v>
      </c>
      <c r="F5518" s="18">
        <v>1.6</v>
      </c>
      <c r="G5518" s="17"/>
      <c r="H5518" s="16"/>
      <c r="I5518" s="16" t="s">
        <v>40</v>
      </c>
      <c r="J5518" s="16" t="s">
        <v>4</v>
      </c>
      <c r="K5518" s="16" t="s">
        <v>4</v>
      </c>
      <c r="L5518" s="19">
        <f>IF(Tabelle1[[#This Row],[Heizleistung (55°C)]]=0,Tabelle1[[#This Row],[Heizleistung (35°C)]],(Tabelle1[[#This Row],[Heizleistung (35°C)]]+Tabelle1[[#This Row],[Heizleistung (55°C)]])/2)</f>
        <v>51</v>
      </c>
      <c r="M5518" s="20">
        <f>IF(Tabelle1[[#This Row],[Etas 55°C]]=0,0,(Tabelle1[[#This Row],[Etas 35°C]]*0.8+Tabelle1[[#This Row],[Etas 55°C]]*0.2))*2.5</f>
        <v>0</v>
      </c>
      <c r="N5518" s="21" t="str">
        <f>IF(-(Tabelle1[[#This Row],[80%/20% SCOP]]-5.5)/5.5=1,"n.a.",-(Tabelle1[[#This Row],[80%/20% SCOP]]-5.5)/5.5)</f>
        <v>n.a.</v>
      </c>
    </row>
    <row r="5519" spans="1:14" ht="20.100000000000001" customHeight="1" x14ac:dyDescent="0.25">
      <c r="A5519" s="24">
        <v>16014840</v>
      </c>
      <c r="B5519" s="15" t="s">
        <v>5603</v>
      </c>
      <c r="C5519" s="15" t="s">
        <v>5626</v>
      </c>
      <c r="D5519" s="16" t="s">
        <v>2</v>
      </c>
      <c r="E5519" s="17">
        <v>97</v>
      </c>
      <c r="F5519" s="18">
        <v>1.62</v>
      </c>
      <c r="G5519" s="17"/>
      <c r="H5519" s="16"/>
      <c r="I5519" s="16" t="s">
        <v>40</v>
      </c>
      <c r="J5519" s="16" t="s">
        <v>4</v>
      </c>
      <c r="K5519" s="16" t="s">
        <v>4</v>
      </c>
      <c r="L5519" s="19">
        <f>IF(Tabelle1[[#This Row],[Heizleistung (55°C)]]=0,Tabelle1[[#This Row],[Heizleistung (35°C)]],(Tabelle1[[#This Row],[Heizleistung (35°C)]]+Tabelle1[[#This Row],[Heizleistung (55°C)]])/2)</f>
        <v>97</v>
      </c>
      <c r="M5519" s="20">
        <f>IF(Tabelle1[[#This Row],[Etas 55°C]]=0,0,(Tabelle1[[#This Row],[Etas 35°C]]*0.8+Tabelle1[[#This Row],[Etas 55°C]]*0.2))*2.5</f>
        <v>0</v>
      </c>
      <c r="N5519" s="21" t="str">
        <f>IF(-(Tabelle1[[#This Row],[80%/20% SCOP]]-5.5)/5.5=1,"n.a.",-(Tabelle1[[#This Row],[80%/20% SCOP]]-5.5)/5.5)</f>
        <v>n.a.</v>
      </c>
    </row>
    <row r="5520" spans="1:14" ht="20.100000000000001" customHeight="1" x14ac:dyDescent="0.25">
      <c r="A5520" s="24">
        <v>16001785</v>
      </c>
      <c r="B5520" s="15" t="s">
        <v>5603</v>
      </c>
      <c r="C5520" s="15" t="s">
        <v>5627</v>
      </c>
      <c r="D5520" s="16" t="s">
        <v>2</v>
      </c>
      <c r="E5520" s="17">
        <v>16</v>
      </c>
      <c r="F5520" s="18">
        <v>1.69</v>
      </c>
      <c r="G5520" s="17">
        <v>15</v>
      </c>
      <c r="H5520" s="18">
        <v>1.28</v>
      </c>
      <c r="I5520" s="16" t="s">
        <v>40</v>
      </c>
      <c r="J5520" s="16" t="s">
        <v>4</v>
      </c>
      <c r="K5520" s="16" t="s">
        <v>4</v>
      </c>
      <c r="L5520" s="19">
        <f>IF(Tabelle1[[#This Row],[Heizleistung (55°C)]]=0,Tabelle1[[#This Row],[Heizleistung (35°C)]],(Tabelle1[[#This Row],[Heizleistung (35°C)]]+Tabelle1[[#This Row],[Heizleistung (55°C)]])/2)</f>
        <v>15.5</v>
      </c>
      <c r="M5520" s="20">
        <f>IF(Tabelle1[[#This Row],[Etas 55°C]]=0,0,(Tabelle1[[#This Row],[Etas 35°C]]*0.8+Tabelle1[[#This Row],[Etas 55°C]]*0.2))*2.5</f>
        <v>4.0200000000000005</v>
      </c>
      <c r="N5520" s="21">
        <f>IF(-(Tabelle1[[#This Row],[80%/20% SCOP]]-5.5)/5.5=1,"n.a.",-(Tabelle1[[#This Row],[80%/20% SCOP]]-5.5)/5.5)</f>
        <v>0.26909090909090899</v>
      </c>
    </row>
    <row r="5521" spans="1:14" ht="20.100000000000001" customHeight="1" x14ac:dyDescent="0.25">
      <c r="A5521" s="24">
        <v>16001789</v>
      </c>
      <c r="B5521" s="15" t="s">
        <v>5603</v>
      </c>
      <c r="C5521" s="15" t="s">
        <v>5628</v>
      </c>
      <c r="D5521" s="16" t="s">
        <v>2</v>
      </c>
      <c r="E5521" s="17">
        <v>18</v>
      </c>
      <c r="F5521" s="18">
        <v>1.81</v>
      </c>
      <c r="G5521" s="17">
        <v>18</v>
      </c>
      <c r="H5521" s="18">
        <v>1.25</v>
      </c>
      <c r="I5521" s="16" t="s">
        <v>40</v>
      </c>
      <c r="J5521" s="16" t="s">
        <v>4</v>
      </c>
      <c r="K5521" s="16" t="s">
        <v>4</v>
      </c>
      <c r="L5521" s="19">
        <f>IF(Tabelle1[[#This Row],[Heizleistung (55°C)]]=0,Tabelle1[[#This Row],[Heizleistung (35°C)]],(Tabelle1[[#This Row],[Heizleistung (35°C)]]+Tabelle1[[#This Row],[Heizleistung (55°C)]])/2)</f>
        <v>18</v>
      </c>
      <c r="M5521" s="20">
        <f>IF(Tabelle1[[#This Row],[Etas 55°C]]=0,0,(Tabelle1[[#This Row],[Etas 35°C]]*0.8+Tabelle1[[#This Row],[Etas 55°C]]*0.2))*2.5</f>
        <v>4.2450000000000001</v>
      </c>
      <c r="N5521" s="21">
        <f>IF(-(Tabelle1[[#This Row],[80%/20% SCOP]]-5.5)/5.5=1,"n.a.",-(Tabelle1[[#This Row],[80%/20% SCOP]]-5.5)/5.5)</f>
        <v>0.22818181818181815</v>
      </c>
    </row>
    <row r="5522" spans="1:14" ht="20.100000000000001" customHeight="1" x14ac:dyDescent="0.25">
      <c r="A5522" s="24">
        <v>16001781</v>
      </c>
      <c r="B5522" s="15" t="s">
        <v>5603</v>
      </c>
      <c r="C5522" s="15" t="s">
        <v>5629</v>
      </c>
      <c r="D5522" s="16" t="s">
        <v>2</v>
      </c>
      <c r="E5522" s="17">
        <v>80</v>
      </c>
      <c r="F5522" s="18">
        <v>1.59</v>
      </c>
      <c r="G5522" s="17"/>
      <c r="H5522" s="16"/>
      <c r="I5522" s="16" t="s">
        <v>40</v>
      </c>
      <c r="J5522" s="16" t="s">
        <v>4</v>
      </c>
      <c r="K5522" s="16" t="s">
        <v>4</v>
      </c>
      <c r="L5522" s="19">
        <f>IF(Tabelle1[[#This Row],[Heizleistung (55°C)]]=0,Tabelle1[[#This Row],[Heizleistung (35°C)]],(Tabelle1[[#This Row],[Heizleistung (35°C)]]+Tabelle1[[#This Row],[Heizleistung (55°C)]])/2)</f>
        <v>80</v>
      </c>
      <c r="M5522" s="20">
        <f>IF(Tabelle1[[#This Row],[Etas 55°C]]=0,0,(Tabelle1[[#This Row],[Etas 35°C]]*0.8+Tabelle1[[#This Row],[Etas 55°C]]*0.2))*2.5</f>
        <v>0</v>
      </c>
      <c r="N5522" s="21" t="str">
        <f>IF(-(Tabelle1[[#This Row],[80%/20% SCOP]]-5.5)/5.5=1,"n.a.",-(Tabelle1[[#This Row],[80%/20% SCOP]]-5.5)/5.5)</f>
        <v>n.a.</v>
      </c>
    </row>
    <row r="5523" spans="1:14" ht="20.100000000000001" customHeight="1" x14ac:dyDescent="0.25">
      <c r="A5523" s="24">
        <v>16014847</v>
      </c>
      <c r="B5523" s="15" t="s">
        <v>5603</v>
      </c>
      <c r="C5523" s="15" t="s">
        <v>5630</v>
      </c>
      <c r="D5523" s="16" t="s">
        <v>2</v>
      </c>
      <c r="E5523" s="17">
        <v>177</v>
      </c>
      <c r="F5523" s="18">
        <v>1.61</v>
      </c>
      <c r="G5523" s="17"/>
      <c r="H5523" s="16"/>
      <c r="I5523" s="16" t="s">
        <v>40</v>
      </c>
      <c r="J5523" s="16" t="s">
        <v>4</v>
      </c>
      <c r="K5523" s="16" t="s">
        <v>4</v>
      </c>
      <c r="L5523" s="19">
        <f>IF(Tabelle1[[#This Row],[Heizleistung (55°C)]]=0,Tabelle1[[#This Row],[Heizleistung (35°C)]],(Tabelle1[[#This Row],[Heizleistung (35°C)]]+Tabelle1[[#This Row],[Heizleistung (55°C)]])/2)</f>
        <v>177</v>
      </c>
      <c r="M5523" s="20">
        <f>IF(Tabelle1[[#This Row],[Etas 55°C]]=0,0,(Tabelle1[[#This Row],[Etas 35°C]]*0.8+Tabelle1[[#This Row],[Etas 55°C]]*0.2))*2.5</f>
        <v>0</v>
      </c>
      <c r="N5523" s="21" t="str">
        <f>IF(-(Tabelle1[[#This Row],[80%/20% SCOP]]-5.5)/5.5=1,"n.a.",-(Tabelle1[[#This Row],[80%/20% SCOP]]-5.5)/5.5)</f>
        <v>n.a.</v>
      </c>
    </row>
    <row r="5524" spans="1:14" ht="20.100000000000001" customHeight="1" x14ac:dyDescent="0.25">
      <c r="A5524" s="24">
        <v>16014845</v>
      </c>
      <c r="B5524" s="15" t="s">
        <v>5603</v>
      </c>
      <c r="C5524" s="15" t="s">
        <v>5631</v>
      </c>
      <c r="D5524" s="16" t="s">
        <v>2</v>
      </c>
      <c r="E5524" s="17">
        <v>161</v>
      </c>
      <c r="F5524" s="18">
        <v>1.66</v>
      </c>
      <c r="G5524" s="17"/>
      <c r="H5524" s="16"/>
      <c r="I5524" s="16" t="s">
        <v>40</v>
      </c>
      <c r="J5524" s="16" t="s">
        <v>4</v>
      </c>
      <c r="K5524" s="16" t="s">
        <v>4</v>
      </c>
      <c r="L5524" s="19">
        <f>IF(Tabelle1[[#This Row],[Heizleistung (55°C)]]=0,Tabelle1[[#This Row],[Heizleistung (35°C)]],(Tabelle1[[#This Row],[Heizleistung (35°C)]]+Tabelle1[[#This Row],[Heizleistung (55°C)]])/2)</f>
        <v>161</v>
      </c>
      <c r="M5524" s="20">
        <f>IF(Tabelle1[[#This Row],[Etas 55°C]]=0,0,(Tabelle1[[#This Row],[Etas 35°C]]*0.8+Tabelle1[[#This Row],[Etas 55°C]]*0.2))*2.5</f>
        <v>0</v>
      </c>
      <c r="N5524" s="21" t="str">
        <f>IF(-(Tabelle1[[#This Row],[80%/20% SCOP]]-5.5)/5.5=1,"n.a.",-(Tabelle1[[#This Row],[80%/20% SCOP]]-5.5)/5.5)</f>
        <v>n.a.</v>
      </c>
    </row>
    <row r="5525" spans="1:14" ht="20.100000000000001" customHeight="1" x14ac:dyDescent="0.25">
      <c r="A5525" s="24">
        <v>16001788</v>
      </c>
      <c r="B5525" s="15" t="s">
        <v>5603</v>
      </c>
      <c r="C5525" s="15" t="s">
        <v>5632</v>
      </c>
      <c r="D5525" s="16" t="s">
        <v>2</v>
      </c>
      <c r="E5525" s="17">
        <v>16</v>
      </c>
      <c r="F5525" s="18">
        <v>1.69</v>
      </c>
      <c r="G5525" s="17">
        <v>15</v>
      </c>
      <c r="H5525" s="18">
        <v>1.28</v>
      </c>
      <c r="I5525" s="16" t="s">
        <v>40</v>
      </c>
      <c r="J5525" s="16" t="s">
        <v>4</v>
      </c>
      <c r="K5525" s="16" t="s">
        <v>4</v>
      </c>
      <c r="L5525" s="19">
        <f>IF(Tabelle1[[#This Row],[Heizleistung (55°C)]]=0,Tabelle1[[#This Row],[Heizleistung (35°C)]],(Tabelle1[[#This Row],[Heizleistung (35°C)]]+Tabelle1[[#This Row],[Heizleistung (55°C)]])/2)</f>
        <v>15.5</v>
      </c>
      <c r="M5525" s="20">
        <f>IF(Tabelle1[[#This Row],[Etas 55°C]]=0,0,(Tabelle1[[#This Row],[Etas 35°C]]*0.8+Tabelle1[[#This Row],[Etas 55°C]]*0.2))*2.5</f>
        <v>4.0200000000000005</v>
      </c>
      <c r="N5525" s="21">
        <f>IF(-(Tabelle1[[#This Row],[80%/20% SCOP]]-5.5)/5.5=1,"n.a.",-(Tabelle1[[#This Row],[80%/20% SCOP]]-5.5)/5.5)</f>
        <v>0.26909090909090899</v>
      </c>
    </row>
    <row r="5526" spans="1:14" ht="20.100000000000001" customHeight="1" x14ac:dyDescent="0.25">
      <c r="A5526" s="24">
        <v>16014844</v>
      </c>
      <c r="B5526" s="15" t="s">
        <v>5603</v>
      </c>
      <c r="C5526" s="15" t="s">
        <v>5633</v>
      </c>
      <c r="D5526" s="16" t="s">
        <v>2</v>
      </c>
      <c r="E5526" s="17">
        <v>153</v>
      </c>
      <c r="F5526" s="18">
        <v>1.63</v>
      </c>
      <c r="G5526" s="17"/>
      <c r="H5526" s="16"/>
      <c r="I5526" s="16" t="s">
        <v>40</v>
      </c>
      <c r="J5526" s="16" t="s">
        <v>4</v>
      </c>
      <c r="K5526" s="16" t="s">
        <v>4</v>
      </c>
      <c r="L5526" s="19">
        <f>IF(Tabelle1[[#This Row],[Heizleistung (55°C)]]=0,Tabelle1[[#This Row],[Heizleistung (35°C)]],(Tabelle1[[#This Row],[Heizleistung (35°C)]]+Tabelle1[[#This Row],[Heizleistung (55°C)]])/2)</f>
        <v>153</v>
      </c>
      <c r="M5526" s="20">
        <f>IF(Tabelle1[[#This Row],[Etas 55°C]]=0,0,(Tabelle1[[#This Row],[Etas 35°C]]*0.8+Tabelle1[[#This Row],[Etas 55°C]]*0.2))*2.5</f>
        <v>0</v>
      </c>
      <c r="N5526" s="21" t="str">
        <f>IF(-(Tabelle1[[#This Row],[80%/20% SCOP]]-5.5)/5.5=1,"n.a.",-(Tabelle1[[#This Row],[80%/20% SCOP]]-5.5)/5.5)</f>
        <v>n.a.</v>
      </c>
    </row>
    <row r="5527" spans="1:14" ht="20.100000000000001" customHeight="1" x14ac:dyDescent="0.25">
      <c r="A5527" s="24">
        <v>16014820</v>
      </c>
      <c r="B5527" s="15" t="s">
        <v>5603</v>
      </c>
      <c r="C5527" s="15" t="s">
        <v>5634</v>
      </c>
      <c r="D5527" s="16" t="s">
        <v>2</v>
      </c>
      <c r="E5527" s="17">
        <v>16</v>
      </c>
      <c r="F5527" s="18">
        <v>1.93</v>
      </c>
      <c r="G5527" s="17">
        <v>13</v>
      </c>
      <c r="H5527" s="18">
        <v>1.36</v>
      </c>
      <c r="I5527" s="16" t="s">
        <v>40</v>
      </c>
      <c r="J5527" s="16" t="s">
        <v>4</v>
      </c>
      <c r="K5527" s="16" t="s">
        <v>4</v>
      </c>
      <c r="L5527" s="19">
        <f>IF(Tabelle1[[#This Row],[Heizleistung (55°C)]]=0,Tabelle1[[#This Row],[Heizleistung (35°C)]],(Tabelle1[[#This Row],[Heizleistung (35°C)]]+Tabelle1[[#This Row],[Heizleistung (55°C)]])/2)</f>
        <v>14.5</v>
      </c>
      <c r="M5527" s="20">
        <f>IF(Tabelle1[[#This Row],[Etas 55°C]]=0,0,(Tabelle1[[#This Row],[Etas 35°C]]*0.8+Tabelle1[[#This Row],[Etas 55°C]]*0.2))*2.5</f>
        <v>4.54</v>
      </c>
      <c r="N5527" s="21">
        <f>IF(-(Tabelle1[[#This Row],[80%/20% SCOP]]-5.5)/5.5=1,"n.a.",-(Tabelle1[[#This Row],[80%/20% SCOP]]-5.5)/5.5)</f>
        <v>0.17454545454545453</v>
      </c>
    </row>
    <row r="5528" spans="1:14" ht="20.100000000000001" customHeight="1" x14ac:dyDescent="0.25">
      <c r="A5528" s="24">
        <v>16002135</v>
      </c>
      <c r="B5528" s="15" t="s">
        <v>5635</v>
      </c>
      <c r="C5528" s="15" t="s">
        <v>5636</v>
      </c>
      <c r="D5528" s="16" t="s">
        <v>2</v>
      </c>
      <c r="E5528" s="17">
        <v>31.98</v>
      </c>
      <c r="F5528" s="18">
        <v>1.8029999999999999</v>
      </c>
      <c r="G5528" s="17">
        <v>32.770000000000003</v>
      </c>
      <c r="H5528" s="18">
        <v>1.357</v>
      </c>
      <c r="I5528" s="16" t="s">
        <v>40</v>
      </c>
      <c r="J5528" s="16" t="s">
        <v>15</v>
      </c>
      <c r="K5528" s="16" t="s">
        <v>25</v>
      </c>
      <c r="L5528" s="19">
        <f>IF(Tabelle1[[#This Row],[Heizleistung (55°C)]]=0,Tabelle1[[#This Row],[Heizleistung (35°C)]],(Tabelle1[[#This Row],[Heizleistung (35°C)]]+Tabelle1[[#This Row],[Heizleistung (55°C)]])/2)</f>
        <v>32.375</v>
      </c>
      <c r="M5528" s="20">
        <f>IF(Tabelle1[[#This Row],[Etas 55°C]]=0,0,(Tabelle1[[#This Row],[Etas 35°C]]*0.8+Tabelle1[[#This Row],[Etas 55°C]]*0.2))*2.5</f>
        <v>4.2845000000000004</v>
      </c>
      <c r="N5528" s="21">
        <f>IF(-(Tabelle1[[#This Row],[80%/20% SCOP]]-5.5)/5.5=1,"n.a.",-(Tabelle1[[#This Row],[80%/20% SCOP]]-5.5)/5.5)</f>
        <v>0.22099999999999992</v>
      </c>
    </row>
    <row r="5529" spans="1:14" ht="20.100000000000001" customHeight="1" x14ac:dyDescent="0.25">
      <c r="A5529" s="24">
        <v>16015749</v>
      </c>
      <c r="B5529" s="15" t="s">
        <v>5635</v>
      </c>
      <c r="C5529" s="15" t="s">
        <v>5637</v>
      </c>
      <c r="D5529" s="16" t="s">
        <v>2</v>
      </c>
      <c r="E5529" s="17">
        <v>8.0399999999999991</v>
      </c>
      <c r="F5529" s="18">
        <v>1.6639999999999999</v>
      </c>
      <c r="G5529" s="17">
        <v>8.84</v>
      </c>
      <c r="H5529" s="18">
        <v>1.2769999999999999</v>
      </c>
      <c r="I5529" s="16" t="s">
        <v>40</v>
      </c>
      <c r="J5529" s="16" t="s">
        <v>4</v>
      </c>
      <c r="K5529" s="16" t="s">
        <v>15</v>
      </c>
      <c r="L5529" s="19">
        <f>IF(Tabelle1[[#This Row],[Heizleistung (55°C)]]=0,Tabelle1[[#This Row],[Heizleistung (35°C)]],(Tabelle1[[#This Row],[Heizleistung (35°C)]]+Tabelle1[[#This Row],[Heizleistung (55°C)]])/2)</f>
        <v>8.44</v>
      </c>
      <c r="M5529" s="20">
        <f>IF(Tabelle1[[#This Row],[Etas 55°C]]=0,0,(Tabelle1[[#This Row],[Etas 35°C]]*0.8+Tabelle1[[#This Row],[Etas 55°C]]*0.2))*2.5</f>
        <v>3.9664999999999999</v>
      </c>
      <c r="N5529" s="21">
        <f>IF(-(Tabelle1[[#This Row],[80%/20% SCOP]]-5.5)/5.5=1,"n.a.",-(Tabelle1[[#This Row],[80%/20% SCOP]]-5.5)/5.5)</f>
        <v>0.27881818181818185</v>
      </c>
    </row>
    <row r="5530" spans="1:14" ht="20.100000000000001" customHeight="1" x14ac:dyDescent="0.25">
      <c r="A5530" s="24">
        <v>16001955</v>
      </c>
      <c r="B5530" s="15" t="s">
        <v>5635</v>
      </c>
      <c r="C5530" s="15" t="s">
        <v>5638</v>
      </c>
      <c r="D5530" s="16" t="s">
        <v>2</v>
      </c>
      <c r="E5530" s="17">
        <v>11.36</v>
      </c>
      <c r="F5530" s="18">
        <v>1.857</v>
      </c>
      <c r="G5530" s="17">
        <v>17.28</v>
      </c>
      <c r="H5530" s="18">
        <v>1.357</v>
      </c>
      <c r="I5530" s="16" t="s">
        <v>40</v>
      </c>
      <c r="J5530" s="16" t="s">
        <v>15</v>
      </c>
      <c r="K5530" s="16" t="s">
        <v>25</v>
      </c>
      <c r="L5530" s="19">
        <f>IF(Tabelle1[[#This Row],[Heizleistung (55°C)]]=0,Tabelle1[[#This Row],[Heizleistung (35°C)]],(Tabelle1[[#This Row],[Heizleistung (35°C)]]+Tabelle1[[#This Row],[Heizleistung (55°C)]])/2)</f>
        <v>14.32</v>
      </c>
      <c r="M5530" s="20">
        <f>IF(Tabelle1[[#This Row],[Etas 55°C]]=0,0,(Tabelle1[[#This Row],[Etas 35°C]]*0.8+Tabelle1[[#This Row],[Etas 55°C]]*0.2))*2.5</f>
        <v>4.3925000000000001</v>
      </c>
      <c r="N5530" s="21">
        <f>IF(-(Tabelle1[[#This Row],[80%/20% SCOP]]-5.5)/5.5=1,"n.a.",-(Tabelle1[[#This Row],[80%/20% SCOP]]-5.5)/5.5)</f>
        <v>0.20136363636363636</v>
      </c>
    </row>
    <row r="5531" spans="1:14" ht="20.100000000000001" customHeight="1" x14ac:dyDescent="0.25">
      <c r="A5531" s="24">
        <v>16018677</v>
      </c>
      <c r="B5531" s="15" t="s">
        <v>5635</v>
      </c>
      <c r="C5531" s="15" t="s">
        <v>5639</v>
      </c>
      <c r="D5531" s="16" t="s">
        <v>2</v>
      </c>
      <c r="E5531" s="17">
        <v>39.69</v>
      </c>
      <c r="F5531" s="18">
        <v>1.982</v>
      </c>
      <c r="G5531" s="17">
        <v>39.35</v>
      </c>
      <c r="H5531" s="18">
        <v>1.5609999999999999</v>
      </c>
      <c r="I5531" s="16" t="s">
        <v>3</v>
      </c>
      <c r="J5531" s="16" t="s">
        <v>4</v>
      </c>
      <c r="K5531" s="16" t="s">
        <v>15</v>
      </c>
      <c r="L5531" s="19">
        <f>IF(Tabelle1[[#This Row],[Heizleistung (55°C)]]=0,Tabelle1[[#This Row],[Heizleistung (35°C)]],(Tabelle1[[#This Row],[Heizleistung (35°C)]]+Tabelle1[[#This Row],[Heizleistung (55°C)]])/2)</f>
        <v>39.519999999999996</v>
      </c>
      <c r="M5531" s="20">
        <f>IF(Tabelle1[[#This Row],[Etas 55°C]]=0,0,(Tabelle1[[#This Row],[Etas 35°C]]*0.8+Tabelle1[[#This Row],[Etas 55°C]]*0.2))*2.5</f>
        <v>4.7445000000000004</v>
      </c>
      <c r="N5531" s="21">
        <f>IF(-(Tabelle1[[#This Row],[80%/20% SCOP]]-5.5)/5.5=1,"n.a.",-(Tabelle1[[#This Row],[80%/20% SCOP]]-5.5)/5.5)</f>
        <v>0.1373636363636363</v>
      </c>
    </row>
    <row r="5532" spans="1:14" ht="20.100000000000001" customHeight="1" x14ac:dyDescent="0.25">
      <c r="A5532" s="24">
        <v>16015686</v>
      </c>
      <c r="B5532" s="15" t="s">
        <v>5635</v>
      </c>
      <c r="C5532" s="15" t="s">
        <v>5640</v>
      </c>
      <c r="D5532" s="16" t="s">
        <v>2</v>
      </c>
      <c r="E5532" s="17">
        <v>13.2</v>
      </c>
      <c r="F5532" s="18">
        <v>1.8959999999999999</v>
      </c>
      <c r="G5532" s="17">
        <v>12.85</v>
      </c>
      <c r="H5532" s="18">
        <v>1.502</v>
      </c>
      <c r="I5532" s="16" t="s">
        <v>3</v>
      </c>
      <c r="J5532" s="16" t="s">
        <v>15</v>
      </c>
      <c r="K5532" s="16" t="s">
        <v>25</v>
      </c>
      <c r="L5532" s="19">
        <f>IF(Tabelle1[[#This Row],[Heizleistung (55°C)]]=0,Tabelle1[[#This Row],[Heizleistung (35°C)]],(Tabelle1[[#This Row],[Heizleistung (35°C)]]+Tabelle1[[#This Row],[Heizleistung (55°C)]])/2)</f>
        <v>13.024999999999999</v>
      </c>
      <c r="M5532" s="20">
        <f>IF(Tabelle1[[#This Row],[Etas 55°C]]=0,0,(Tabelle1[[#This Row],[Etas 35°C]]*0.8+Tabelle1[[#This Row],[Etas 55°C]]*0.2))*2.5</f>
        <v>4.5430000000000001</v>
      </c>
      <c r="N5532" s="21">
        <f>IF(-(Tabelle1[[#This Row],[80%/20% SCOP]]-5.5)/5.5=1,"n.a.",-(Tabelle1[[#This Row],[80%/20% SCOP]]-5.5)/5.5)</f>
        <v>0.17399999999999996</v>
      </c>
    </row>
    <row r="5533" spans="1:14" ht="20.100000000000001" customHeight="1" x14ac:dyDescent="0.25">
      <c r="A5533" s="24">
        <v>16001944</v>
      </c>
      <c r="B5533" s="15" t="s">
        <v>5635</v>
      </c>
      <c r="C5533" s="15" t="s">
        <v>5641</v>
      </c>
      <c r="D5533" s="16" t="s">
        <v>2</v>
      </c>
      <c r="E5533" s="17">
        <v>15.22</v>
      </c>
      <c r="F5533" s="18">
        <v>1.877</v>
      </c>
      <c r="G5533" s="17">
        <v>17.29</v>
      </c>
      <c r="H5533" s="18">
        <v>1.4319999999999999</v>
      </c>
      <c r="I5533" s="16" t="s">
        <v>109</v>
      </c>
      <c r="J5533" s="16" t="s">
        <v>15</v>
      </c>
      <c r="K5533" s="16" t="s">
        <v>25</v>
      </c>
      <c r="L5533" s="19">
        <f>IF(Tabelle1[[#This Row],[Heizleistung (55°C)]]=0,Tabelle1[[#This Row],[Heizleistung (35°C)]],(Tabelle1[[#This Row],[Heizleistung (35°C)]]+Tabelle1[[#This Row],[Heizleistung (55°C)]])/2)</f>
        <v>16.254999999999999</v>
      </c>
      <c r="M5533" s="20">
        <f>IF(Tabelle1[[#This Row],[Etas 55°C]]=0,0,(Tabelle1[[#This Row],[Etas 35°C]]*0.8+Tabelle1[[#This Row],[Etas 55°C]]*0.2))*2.5</f>
        <v>4.47</v>
      </c>
      <c r="N5533" s="21">
        <f>IF(-(Tabelle1[[#This Row],[80%/20% SCOP]]-5.5)/5.5=1,"n.a.",-(Tabelle1[[#This Row],[80%/20% SCOP]]-5.5)/5.5)</f>
        <v>0.18727272727272731</v>
      </c>
    </row>
    <row r="5534" spans="1:14" ht="20.100000000000001" customHeight="1" x14ac:dyDescent="0.25">
      <c r="A5534" s="24">
        <v>16001945</v>
      </c>
      <c r="B5534" s="15" t="s">
        <v>5635</v>
      </c>
      <c r="C5534" s="15" t="s">
        <v>5642</v>
      </c>
      <c r="D5534" s="16" t="s">
        <v>2</v>
      </c>
      <c r="E5534" s="17">
        <v>13.59</v>
      </c>
      <c r="F5534" s="18">
        <v>1.978</v>
      </c>
      <c r="G5534" s="17">
        <v>9.5399999999999991</v>
      </c>
      <c r="H5534" s="18">
        <v>1.464</v>
      </c>
      <c r="I5534" s="16" t="s">
        <v>3</v>
      </c>
      <c r="J5534" s="16" t="s">
        <v>15</v>
      </c>
      <c r="K5534" s="16" t="s">
        <v>15</v>
      </c>
      <c r="L5534" s="19">
        <f>IF(Tabelle1[[#This Row],[Heizleistung (55°C)]]=0,Tabelle1[[#This Row],[Heizleistung (35°C)]],(Tabelle1[[#This Row],[Heizleistung (35°C)]]+Tabelle1[[#This Row],[Heizleistung (55°C)]])/2)</f>
        <v>11.565</v>
      </c>
      <c r="M5534" s="20">
        <f>IF(Tabelle1[[#This Row],[Etas 55°C]]=0,0,(Tabelle1[[#This Row],[Etas 35°C]]*0.8+Tabelle1[[#This Row],[Etas 55°C]]*0.2))*2.5</f>
        <v>4.6879999999999997</v>
      </c>
      <c r="N5534" s="21">
        <f>IF(-(Tabelle1[[#This Row],[80%/20% SCOP]]-5.5)/5.5=1,"n.a.",-(Tabelle1[[#This Row],[80%/20% SCOP]]-5.5)/5.5)</f>
        <v>0.14763636363636368</v>
      </c>
    </row>
    <row r="5535" spans="1:14" ht="20.100000000000001" customHeight="1" x14ac:dyDescent="0.25">
      <c r="A5535" s="24">
        <v>16009197</v>
      </c>
      <c r="B5535" s="15" t="s">
        <v>5635</v>
      </c>
      <c r="C5535" s="15" t="s">
        <v>5643</v>
      </c>
      <c r="D5535" s="16" t="s">
        <v>2</v>
      </c>
      <c r="E5535" s="17">
        <v>7.52</v>
      </c>
      <c r="F5535" s="18">
        <v>1.8879999999999999</v>
      </c>
      <c r="G5535" s="17">
        <v>7.1</v>
      </c>
      <c r="H5535" s="18">
        <v>1.4119999999999999</v>
      </c>
      <c r="I5535" s="16" t="s">
        <v>3</v>
      </c>
      <c r="J5535" s="16" t="s">
        <v>15</v>
      </c>
      <c r="K5535" s="16" t="s">
        <v>25</v>
      </c>
      <c r="L5535" s="19">
        <f>IF(Tabelle1[[#This Row],[Heizleistung (55°C)]]=0,Tabelle1[[#This Row],[Heizleistung (35°C)]],(Tabelle1[[#This Row],[Heizleistung (35°C)]]+Tabelle1[[#This Row],[Heizleistung (55°C)]])/2)</f>
        <v>7.31</v>
      </c>
      <c r="M5535" s="20">
        <f>IF(Tabelle1[[#This Row],[Etas 55°C]]=0,0,(Tabelle1[[#This Row],[Etas 35°C]]*0.8+Tabelle1[[#This Row],[Etas 55°C]]*0.2))*2.5</f>
        <v>4.4820000000000002</v>
      </c>
      <c r="N5535" s="21">
        <f>IF(-(Tabelle1[[#This Row],[80%/20% SCOP]]-5.5)/5.5=1,"n.a.",-(Tabelle1[[#This Row],[80%/20% SCOP]]-5.5)/5.5)</f>
        <v>0.18509090909090906</v>
      </c>
    </row>
    <row r="5536" spans="1:14" ht="20.100000000000001" customHeight="1" x14ac:dyDescent="0.25">
      <c r="A5536" s="24">
        <v>16016307</v>
      </c>
      <c r="B5536" s="15" t="s">
        <v>5635</v>
      </c>
      <c r="C5536" s="15" t="s">
        <v>5644</v>
      </c>
      <c r="D5536" s="16" t="s">
        <v>2</v>
      </c>
      <c r="E5536" s="17">
        <v>11.12</v>
      </c>
      <c r="F5536" s="18">
        <v>1.89</v>
      </c>
      <c r="G5536" s="17">
        <v>12.73</v>
      </c>
      <c r="H5536" s="18">
        <v>1.45</v>
      </c>
      <c r="I5536" s="16" t="s">
        <v>109</v>
      </c>
      <c r="J5536" s="16" t="s">
        <v>4</v>
      </c>
      <c r="K5536" s="16" t="s">
        <v>15</v>
      </c>
      <c r="L5536" s="19">
        <f>IF(Tabelle1[[#This Row],[Heizleistung (55°C)]]=0,Tabelle1[[#This Row],[Heizleistung (35°C)]],(Tabelle1[[#This Row],[Heizleistung (35°C)]]+Tabelle1[[#This Row],[Heizleistung (55°C)]])/2)</f>
        <v>11.925000000000001</v>
      </c>
      <c r="M5536" s="20">
        <f>IF(Tabelle1[[#This Row],[Etas 55°C]]=0,0,(Tabelle1[[#This Row],[Etas 35°C]]*0.8+Tabelle1[[#This Row],[Etas 55°C]]*0.2))*2.5</f>
        <v>4.5049999999999999</v>
      </c>
      <c r="N5536" s="21">
        <f>IF(-(Tabelle1[[#This Row],[80%/20% SCOP]]-5.5)/5.5=1,"n.a.",-(Tabelle1[[#This Row],[80%/20% SCOP]]-5.5)/5.5)</f>
        <v>0.18090909090909094</v>
      </c>
    </row>
    <row r="5537" spans="1:14" ht="20.100000000000001" customHeight="1" x14ac:dyDescent="0.25">
      <c r="A5537" s="24">
        <v>16002098</v>
      </c>
      <c r="B5537" s="15" t="s">
        <v>5645</v>
      </c>
      <c r="C5537" s="15" t="s">
        <v>5646</v>
      </c>
      <c r="D5537" s="16" t="s">
        <v>2</v>
      </c>
      <c r="E5537" s="17">
        <v>328.4</v>
      </c>
      <c r="F5537" s="18">
        <v>1.554</v>
      </c>
      <c r="G5537" s="17"/>
      <c r="H5537" s="16"/>
      <c r="I5537" s="16" t="s">
        <v>40</v>
      </c>
      <c r="J5537" s="16" t="s">
        <v>4</v>
      </c>
      <c r="K5537" s="16" t="s">
        <v>4</v>
      </c>
      <c r="L5537" s="19">
        <f>IF(Tabelle1[[#This Row],[Heizleistung (55°C)]]=0,Tabelle1[[#This Row],[Heizleistung (35°C)]],(Tabelle1[[#This Row],[Heizleistung (35°C)]]+Tabelle1[[#This Row],[Heizleistung (55°C)]])/2)</f>
        <v>328.4</v>
      </c>
      <c r="M5537" s="20">
        <f>IF(Tabelle1[[#This Row],[Etas 55°C]]=0,0,(Tabelle1[[#This Row],[Etas 35°C]]*0.8+Tabelle1[[#This Row],[Etas 55°C]]*0.2))*2.5</f>
        <v>0</v>
      </c>
      <c r="N5537" s="21" t="str">
        <f>IF(-(Tabelle1[[#This Row],[80%/20% SCOP]]-5.5)/5.5=1,"n.a.",-(Tabelle1[[#This Row],[80%/20% SCOP]]-5.5)/5.5)</f>
        <v>n.a.</v>
      </c>
    </row>
    <row r="5538" spans="1:14" ht="20.100000000000001" customHeight="1" x14ac:dyDescent="0.25">
      <c r="A5538" s="24">
        <v>16001966</v>
      </c>
      <c r="B5538" s="15" t="s">
        <v>5645</v>
      </c>
      <c r="C5538" s="15" t="s">
        <v>5647</v>
      </c>
      <c r="D5538" s="16" t="s">
        <v>2</v>
      </c>
      <c r="E5538" s="17">
        <v>399</v>
      </c>
      <c r="F5538" s="18">
        <v>1.4510000000000001</v>
      </c>
      <c r="G5538" s="17"/>
      <c r="H5538" s="16"/>
      <c r="I5538" s="16"/>
      <c r="J5538" s="16" t="s">
        <v>4</v>
      </c>
      <c r="K5538" s="16" t="s">
        <v>4</v>
      </c>
      <c r="L5538" s="19">
        <f>IF(Tabelle1[[#This Row],[Heizleistung (55°C)]]=0,Tabelle1[[#This Row],[Heizleistung (35°C)]],(Tabelle1[[#This Row],[Heizleistung (35°C)]]+Tabelle1[[#This Row],[Heizleistung (55°C)]])/2)</f>
        <v>399</v>
      </c>
      <c r="M5538" s="20">
        <f>IF(Tabelle1[[#This Row],[Etas 55°C]]=0,0,(Tabelle1[[#This Row],[Etas 35°C]]*0.8+Tabelle1[[#This Row],[Etas 55°C]]*0.2))*2.5</f>
        <v>0</v>
      </c>
      <c r="N5538" s="21" t="str">
        <f>IF(-(Tabelle1[[#This Row],[80%/20% SCOP]]-5.5)/5.5=1,"n.a.",-(Tabelle1[[#This Row],[80%/20% SCOP]]-5.5)/5.5)</f>
        <v>n.a.</v>
      </c>
    </row>
    <row r="5539" spans="1:14" ht="20.100000000000001" customHeight="1" x14ac:dyDescent="0.25">
      <c r="A5539" s="24">
        <v>16002070</v>
      </c>
      <c r="B5539" s="15" t="s">
        <v>5645</v>
      </c>
      <c r="C5539" s="15" t="s">
        <v>5648</v>
      </c>
      <c r="D5539" s="16" t="s">
        <v>2</v>
      </c>
      <c r="E5539" s="17">
        <v>183</v>
      </c>
      <c r="F5539" s="18">
        <v>1.45</v>
      </c>
      <c r="G5539" s="17"/>
      <c r="H5539" s="16"/>
      <c r="I5539" s="16" t="s">
        <v>355</v>
      </c>
      <c r="J5539" s="16" t="s">
        <v>4</v>
      </c>
      <c r="K5539" s="16" t="s">
        <v>15</v>
      </c>
      <c r="L5539" s="19">
        <f>IF(Tabelle1[[#This Row],[Heizleistung (55°C)]]=0,Tabelle1[[#This Row],[Heizleistung (35°C)]],(Tabelle1[[#This Row],[Heizleistung (35°C)]]+Tabelle1[[#This Row],[Heizleistung (55°C)]])/2)</f>
        <v>183</v>
      </c>
      <c r="M5539" s="20">
        <f>IF(Tabelle1[[#This Row],[Etas 55°C]]=0,0,(Tabelle1[[#This Row],[Etas 35°C]]*0.8+Tabelle1[[#This Row],[Etas 55°C]]*0.2))*2.5</f>
        <v>0</v>
      </c>
      <c r="N5539" s="21" t="str">
        <f>IF(-(Tabelle1[[#This Row],[80%/20% SCOP]]-5.5)/5.5=1,"n.a.",-(Tabelle1[[#This Row],[80%/20% SCOP]]-5.5)/5.5)</f>
        <v>n.a.</v>
      </c>
    </row>
    <row r="5540" spans="1:14" ht="20.100000000000001" customHeight="1" x14ac:dyDescent="0.25">
      <c r="A5540" s="24">
        <v>16016918</v>
      </c>
      <c r="B5540" s="15" t="s">
        <v>5645</v>
      </c>
      <c r="C5540" s="15" t="s">
        <v>5649</v>
      </c>
      <c r="D5540" s="16" t="s">
        <v>2</v>
      </c>
      <c r="E5540" s="17">
        <v>117.2</v>
      </c>
      <c r="F5540" s="18">
        <v>1.536</v>
      </c>
      <c r="G5540" s="17">
        <v>116.5</v>
      </c>
      <c r="H5540" s="18">
        <v>1.357</v>
      </c>
      <c r="I5540" s="16" t="s">
        <v>3</v>
      </c>
      <c r="J5540" s="16" t="s">
        <v>4</v>
      </c>
      <c r="K5540" s="16" t="s">
        <v>4</v>
      </c>
      <c r="L5540" s="19">
        <f>IF(Tabelle1[[#This Row],[Heizleistung (55°C)]]=0,Tabelle1[[#This Row],[Heizleistung (35°C)]],(Tabelle1[[#This Row],[Heizleistung (35°C)]]+Tabelle1[[#This Row],[Heizleistung (55°C)]])/2)</f>
        <v>116.85</v>
      </c>
      <c r="M5540" s="20">
        <f>IF(Tabelle1[[#This Row],[Etas 55°C]]=0,0,(Tabelle1[[#This Row],[Etas 35°C]]*0.8+Tabelle1[[#This Row],[Etas 55°C]]*0.2))*2.5</f>
        <v>3.7505000000000006</v>
      </c>
      <c r="N5540" s="21">
        <f>IF(-(Tabelle1[[#This Row],[80%/20% SCOP]]-5.5)/5.5=1,"n.a.",-(Tabelle1[[#This Row],[80%/20% SCOP]]-5.5)/5.5)</f>
        <v>0.31809090909090898</v>
      </c>
    </row>
    <row r="5541" spans="1:14" ht="20.100000000000001" customHeight="1" x14ac:dyDescent="0.25">
      <c r="A5541" s="24">
        <v>16016912</v>
      </c>
      <c r="B5541" s="15" t="s">
        <v>5645</v>
      </c>
      <c r="C5541" s="15" t="s">
        <v>5650</v>
      </c>
      <c r="D5541" s="16" t="s">
        <v>2</v>
      </c>
      <c r="E5541" s="17">
        <v>28.3</v>
      </c>
      <c r="F5541" s="18">
        <v>1.58</v>
      </c>
      <c r="G5541" s="17">
        <v>29.2</v>
      </c>
      <c r="H5541" s="18">
        <v>1.3009999999999999</v>
      </c>
      <c r="I5541" s="16" t="s">
        <v>3</v>
      </c>
      <c r="J5541" s="16" t="s">
        <v>4</v>
      </c>
      <c r="K5541" s="16" t="s">
        <v>4</v>
      </c>
      <c r="L5541" s="19">
        <f>IF(Tabelle1[[#This Row],[Heizleistung (55°C)]]=0,Tabelle1[[#This Row],[Heizleistung (35°C)]],(Tabelle1[[#This Row],[Heizleistung (35°C)]]+Tabelle1[[#This Row],[Heizleistung (55°C)]])/2)</f>
        <v>28.75</v>
      </c>
      <c r="M5541" s="20">
        <f>IF(Tabelle1[[#This Row],[Etas 55°C]]=0,0,(Tabelle1[[#This Row],[Etas 35°C]]*0.8+Tabelle1[[#This Row],[Etas 55°C]]*0.2))*2.5</f>
        <v>3.8105000000000007</v>
      </c>
      <c r="N5541" s="21">
        <f>IF(-(Tabelle1[[#This Row],[80%/20% SCOP]]-5.5)/5.5=1,"n.a.",-(Tabelle1[[#This Row],[80%/20% SCOP]]-5.5)/5.5)</f>
        <v>0.30718181818181806</v>
      </c>
    </row>
    <row r="5542" spans="1:14" ht="20.100000000000001" customHeight="1" x14ac:dyDescent="0.25">
      <c r="A5542" s="24">
        <v>16002088</v>
      </c>
      <c r="B5542" s="15" t="s">
        <v>5645</v>
      </c>
      <c r="C5542" s="15" t="s">
        <v>5651</v>
      </c>
      <c r="D5542" s="16" t="s">
        <v>2</v>
      </c>
      <c r="E5542" s="17">
        <v>335.3</v>
      </c>
      <c r="F5542" s="18">
        <v>1.478</v>
      </c>
      <c r="G5542" s="17"/>
      <c r="H5542" s="16"/>
      <c r="I5542" s="16" t="s">
        <v>355</v>
      </c>
      <c r="J5542" s="16" t="s">
        <v>4</v>
      </c>
      <c r="K5542" s="16" t="s">
        <v>15</v>
      </c>
      <c r="L5542" s="19">
        <f>IF(Tabelle1[[#This Row],[Heizleistung (55°C)]]=0,Tabelle1[[#This Row],[Heizleistung (35°C)]],(Tabelle1[[#This Row],[Heizleistung (35°C)]]+Tabelle1[[#This Row],[Heizleistung (55°C)]])/2)</f>
        <v>335.3</v>
      </c>
      <c r="M5542" s="20">
        <f>IF(Tabelle1[[#This Row],[Etas 55°C]]=0,0,(Tabelle1[[#This Row],[Etas 35°C]]*0.8+Tabelle1[[#This Row],[Etas 55°C]]*0.2))*2.5</f>
        <v>0</v>
      </c>
      <c r="N5542" s="21" t="str">
        <f>IF(-(Tabelle1[[#This Row],[80%/20% SCOP]]-5.5)/5.5=1,"n.a.",-(Tabelle1[[#This Row],[80%/20% SCOP]]-5.5)/5.5)</f>
        <v>n.a.</v>
      </c>
    </row>
    <row r="5543" spans="1:14" ht="20.100000000000001" customHeight="1" x14ac:dyDescent="0.25">
      <c r="A5543" s="24">
        <v>16002057</v>
      </c>
      <c r="B5543" s="15" t="s">
        <v>5645</v>
      </c>
      <c r="C5543" s="15" t="s">
        <v>5652</v>
      </c>
      <c r="D5543" s="16" t="s">
        <v>2</v>
      </c>
      <c r="E5543" s="17">
        <v>215.3</v>
      </c>
      <c r="F5543" s="18">
        <v>1.554</v>
      </c>
      <c r="G5543" s="17"/>
      <c r="H5543" s="16"/>
      <c r="I5543" s="16" t="s">
        <v>40</v>
      </c>
      <c r="J5543" s="16" t="s">
        <v>4</v>
      </c>
      <c r="K5543" s="16" t="s">
        <v>4</v>
      </c>
      <c r="L5543" s="19">
        <f>IF(Tabelle1[[#This Row],[Heizleistung (55°C)]]=0,Tabelle1[[#This Row],[Heizleistung (35°C)]],(Tabelle1[[#This Row],[Heizleistung (35°C)]]+Tabelle1[[#This Row],[Heizleistung (55°C)]])/2)</f>
        <v>215.3</v>
      </c>
      <c r="M5543" s="20">
        <f>IF(Tabelle1[[#This Row],[Etas 55°C]]=0,0,(Tabelle1[[#This Row],[Etas 35°C]]*0.8+Tabelle1[[#This Row],[Etas 55°C]]*0.2))*2.5</f>
        <v>0</v>
      </c>
      <c r="N5543" s="21" t="str">
        <f>IF(-(Tabelle1[[#This Row],[80%/20% SCOP]]-5.5)/5.5=1,"n.a.",-(Tabelle1[[#This Row],[80%/20% SCOP]]-5.5)/5.5)</f>
        <v>n.a.</v>
      </c>
    </row>
    <row r="5544" spans="1:14" ht="20.100000000000001" customHeight="1" x14ac:dyDescent="0.25">
      <c r="A5544" s="24">
        <v>16002086</v>
      </c>
      <c r="B5544" s="15" t="s">
        <v>5645</v>
      </c>
      <c r="C5544" s="15" t="s">
        <v>5653</v>
      </c>
      <c r="D5544" s="16" t="s">
        <v>2</v>
      </c>
      <c r="E5544" s="17">
        <v>268.10000000000002</v>
      </c>
      <c r="F5544" s="18">
        <v>1.466</v>
      </c>
      <c r="G5544" s="17"/>
      <c r="H5544" s="16"/>
      <c r="I5544" s="16" t="s">
        <v>355</v>
      </c>
      <c r="J5544" s="16" t="s">
        <v>4</v>
      </c>
      <c r="K5544" s="16" t="s">
        <v>15</v>
      </c>
      <c r="L5544" s="19">
        <f>IF(Tabelle1[[#This Row],[Heizleistung (55°C)]]=0,Tabelle1[[#This Row],[Heizleistung (35°C)]],(Tabelle1[[#This Row],[Heizleistung (35°C)]]+Tabelle1[[#This Row],[Heizleistung (55°C)]])/2)</f>
        <v>268.10000000000002</v>
      </c>
      <c r="M5544" s="20">
        <f>IF(Tabelle1[[#This Row],[Etas 55°C]]=0,0,(Tabelle1[[#This Row],[Etas 35°C]]*0.8+Tabelle1[[#This Row],[Etas 55°C]]*0.2))*2.5</f>
        <v>0</v>
      </c>
      <c r="N5544" s="21" t="str">
        <f>IF(-(Tabelle1[[#This Row],[80%/20% SCOP]]-5.5)/5.5=1,"n.a.",-(Tabelle1[[#This Row],[80%/20% SCOP]]-5.5)/5.5)</f>
        <v>n.a.</v>
      </c>
    </row>
    <row r="5545" spans="1:14" ht="20.100000000000001" customHeight="1" x14ac:dyDescent="0.25">
      <c r="A5545" s="24">
        <v>16016900</v>
      </c>
      <c r="B5545" s="15" t="s">
        <v>5645</v>
      </c>
      <c r="C5545" s="15" t="s">
        <v>5654</v>
      </c>
      <c r="D5545" s="16" t="s">
        <v>2</v>
      </c>
      <c r="E5545" s="17">
        <v>48.5</v>
      </c>
      <c r="F5545" s="18">
        <v>1.518</v>
      </c>
      <c r="G5545" s="17">
        <v>47.9</v>
      </c>
      <c r="H5545" s="18">
        <v>1.264</v>
      </c>
      <c r="I5545" s="16" t="s">
        <v>3</v>
      </c>
      <c r="J5545" s="16" t="s">
        <v>4</v>
      </c>
      <c r="K5545" s="16" t="s">
        <v>4</v>
      </c>
      <c r="L5545" s="19">
        <f>IF(Tabelle1[[#This Row],[Heizleistung (55°C)]]=0,Tabelle1[[#This Row],[Heizleistung (35°C)]],(Tabelle1[[#This Row],[Heizleistung (35°C)]]+Tabelle1[[#This Row],[Heizleistung (55°C)]])/2)</f>
        <v>48.2</v>
      </c>
      <c r="M5545" s="20">
        <f>IF(Tabelle1[[#This Row],[Etas 55°C]]=0,0,(Tabelle1[[#This Row],[Etas 35°C]]*0.8+Tabelle1[[#This Row],[Etas 55°C]]*0.2))*2.5</f>
        <v>3.6680000000000001</v>
      </c>
      <c r="N5545" s="21">
        <f>IF(-(Tabelle1[[#This Row],[80%/20% SCOP]]-5.5)/5.5=1,"n.a.",-(Tabelle1[[#This Row],[80%/20% SCOP]]-5.5)/5.5)</f>
        <v>0.33309090909090905</v>
      </c>
    </row>
    <row r="5546" spans="1:14" ht="20.100000000000001" customHeight="1" x14ac:dyDescent="0.25">
      <c r="A5546" s="24">
        <v>16016909</v>
      </c>
      <c r="B5546" s="15" t="s">
        <v>5645</v>
      </c>
      <c r="C5546" s="15" t="s">
        <v>5655</v>
      </c>
      <c r="D5546" s="16" t="s">
        <v>2</v>
      </c>
      <c r="E5546" s="17">
        <v>28.3</v>
      </c>
      <c r="F5546" s="18">
        <v>1.58</v>
      </c>
      <c r="G5546" s="17">
        <v>29.2</v>
      </c>
      <c r="H5546" s="18">
        <v>1.3009999999999999</v>
      </c>
      <c r="I5546" s="16" t="s">
        <v>3</v>
      </c>
      <c r="J5546" s="16" t="s">
        <v>4</v>
      </c>
      <c r="K5546" s="16" t="s">
        <v>4</v>
      </c>
      <c r="L5546" s="19">
        <f>IF(Tabelle1[[#This Row],[Heizleistung (55°C)]]=0,Tabelle1[[#This Row],[Heizleistung (35°C)]],(Tabelle1[[#This Row],[Heizleistung (35°C)]]+Tabelle1[[#This Row],[Heizleistung (55°C)]])/2)</f>
        <v>28.75</v>
      </c>
      <c r="M5546" s="20">
        <f>IF(Tabelle1[[#This Row],[Etas 55°C]]=0,0,(Tabelle1[[#This Row],[Etas 35°C]]*0.8+Tabelle1[[#This Row],[Etas 55°C]]*0.2))*2.5</f>
        <v>3.8105000000000007</v>
      </c>
      <c r="N5546" s="21">
        <f>IF(-(Tabelle1[[#This Row],[80%/20% SCOP]]-5.5)/5.5=1,"n.a.",-(Tabelle1[[#This Row],[80%/20% SCOP]]-5.5)/5.5)</f>
        <v>0.30718181818181806</v>
      </c>
    </row>
    <row r="5547" spans="1:14" ht="20.100000000000001" customHeight="1" x14ac:dyDescent="0.25">
      <c r="A5547" s="24">
        <v>16002096</v>
      </c>
      <c r="B5547" s="15" t="s">
        <v>5645</v>
      </c>
      <c r="C5547" s="15" t="s">
        <v>5656</v>
      </c>
      <c r="D5547" s="16" t="s">
        <v>2</v>
      </c>
      <c r="E5547" s="17">
        <v>361.3</v>
      </c>
      <c r="F5547" s="18">
        <v>1.534</v>
      </c>
      <c r="G5547" s="17"/>
      <c r="H5547" s="16"/>
      <c r="I5547" s="16" t="s">
        <v>40</v>
      </c>
      <c r="J5547" s="16" t="s">
        <v>4</v>
      </c>
      <c r="K5547" s="16" t="s">
        <v>4</v>
      </c>
      <c r="L5547" s="19">
        <f>IF(Tabelle1[[#This Row],[Heizleistung (55°C)]]=0,Tabelle1[[#This Row],[Heizleistung (35°C)]],(Tabelle1[[#This Row],[Heizleistung (35°C)]]+Tabelle1[[#This Row],[Heizleistung (55°C)]])/2)</f>
        <v>361.3</v>
      </c>
      <c r="M5547" s="20">
        <f>IF(Tabelle1[[#This Row],[Etas 55°C]]=0,0,(Tabelle1[[#This Row],[Etas 35°C]]*0.8+Tabelle1[[#This Row],[Etas 55°C]]*0.2))*2.5</f>
        <v>0</v>
      </c>
      <c r="N5547" s="21" t="str">
        <f>IF(-(Tabelle1[[#This Row],[80%/20% SCOP]]-5.5)/5.5=1,"n.a.",-(Tabelle1[[#This Row],[80%/20% SCOP]]-5.5)/5.5)</f>
        <v>n.a.</v>
      </c>
    </row>
    <row r="5548" spans="1:14" ht="20.100000000000001" customHeight="1" x14ac:dyDescent="0.25">
      <c r="A5548" s="24">
        <v>16002071</v>
      </c>
      <c r="B5548" s="15" t="s">
        <v>5645</v>
      </c>
      <c r="C5548" s="15" t="s">
        <v>5657</v>
      </c>
      <c r="D5548" s="16" t="s">
        <v>2</v>
      </c>
      <c r="E5548" s="17">
        <v>224.1</v>
      </c>
      <c r="F5548" s="18">
        <v>1.458</v>
      </c>
      <c r="G5548" s="17"/>
      <c r="H5548" s="16"/>
      <c r="I5548" s="16" t="s">
        <v>355</v>
      </c>
      <c r="J5548" s="16" t="s">
        <v>4</v>
      </c>
      <c r="K5548" s="16" t="s">
        <v>15</v>
      </c>
      <c r="L5548" s="19">
        <f>IF(Tabelle1[[#This Row],[Heizleistung (55°C)]]=0,Tabelle1[[#This Row],[Heizleistung (35°C)]],(Tabelle1[[#This Row],[Heizleistung (35°C)]]+Tabelle1[[#This Row],[Heizleistung (55°C)]])/2)</f>
        <v>224.1</v>
      </c>
      <c r="M5548" s="20">
        <f>IF(Tabelle1[[#This Row],[Etas 55°C]]=0,0,(Tabelle1[[#This Row],[Etas 35°C]]*0.8+Tabelle1[[#This Row],[Etas 55°C]]*0.2))*2.5</f>
        <v>0</v>
      </c>
      <c r="N5548" s="21" t="str">
        <f>IF(-(Tabelle1[[#This Row],[80%/20% SCOP]]-5.5)/5.5=1,"n.a.",-(Tabelle1[[#This Row],[80%/20% SCOP]]-5.5)/5.5)</f>
        <v>n.a.</v>
      </c>
    </row>
    <row r="5549" spans="1:14" ht="20.100000000000001" customHeight="1" x14ac:dyDescent="0.25">
      <c r="A5549" s="24">
        <v>16002069</v>
      </c>
      <c r="B5549" s="15" t="s">
        <v>5645</v>
      </c>
      <c r="C5549" s="15" t="s">
        <v>5658</v>
      </c>
      <c r="D5549" s="16" t="s">
        <v>2</v>
      </c>
      <c r="E5549" s="17">
        <v>160.69999999999999</v>
      </c>
      <c r="F5549" s="18">
        <v>1.466</v>
      </c>
      <c r="G5549" s="17"/>
      <c r="H5549" s="16"/>
      <c r="I5549" s="16" t="s">
        <v>355</v>
      </c>
      <c r="J5549" s="16" t="s">
        <v>4</v>
      </c>
      <c r="K5549" s="16" t="s">
        <v>15</v>
      </c>
      <c r="L5549" s="19">
        <f>IF(Tabelle1[[#This Row],[Heizleistung (55°C)]]=0,Tabelle1[[#This Row],[Heizleistung (35°C)]],(Tabelle1[[#This Row],[Heizleistung (35°C)]]+Tabelle1[[#This Row],[Heizleistung (55°C)]])/2)</f>
        <v>160.69999999999999</v>
      </c>
      <c r="M5549" s="20">
        <f>IF(Tabelle1[[#This Row],[Etas 55°C]]=0,0,(Tabelle1[[#This Row],[Etas 35°C]]*0.8+Tabelle1[[#This Row],[Etas 55°C]]*0.2))*2.5</f>
        <v>0</v>
      </c>
      <c r="N5549" s="21" t="str">
        <f>IF(-(Tabelle1[[#This Row],[80%/20% SCOP]]-5.5)/5.5=1,"n.a.",-(Tabelle1[[#This Row],[80%/20% SCOP]]-5.5)/5.5)</f>
        <v>n.a.</v>
      </c>
    </row>
    <row r="5550" spans="1:14" ht="20.100000000000001" customHeight="1" x14ac:dyDescent="0.25">
      <c r="A5550" s="24">
        <v>16002059</v>
      </c>
      <c r="B5550" s="15" t="s">
        <v>5645</v>
      </c>
      <c r="C5550" s="15" t="s">
        <v>5659</v>
      </c>
      <c r="D5550" s="16" t="s">
        <v>2</v>
      </c>
      <c r="E5550" s="17">
        <v>324.8</v>
      </c>
      <c r="F5550" s="18">
        <v>1.55</v>
      </c>
      <c r="G5550" s="17"/>
      <c r="H5550" s="16"/>
      <c r="I5550" s="16" t="s">
        <v>40</v>
      </c>
      <c r="J5550" s="16" t="s">
        <v>4</v>
      </c>
      <c r="K5550" s="16" t="s">
        <v>4</v>
      </c>
      <c r="L5550" s="19">
        <f>IF(Tabelle1[[#This Row],[Heizleistung (55°C)]]=0,Tabelle1[[#This Row],[Heizleistung (35°C)]],(Tabelle1[[#This Row],[Heizleistung (35°C)]]+Tabelle1[[#This Row],[Heizleistung (55°C)]])/2)</f>
        <v>324.8</v>
      </c>
      <c r="M5550" s="20">
        <f>IF(Tabelle1[[#This Row],[Etas 55°C]]=0,0,(Tabelle1[[#This Row],[Etas 35°C]]*0.8+Tabelle1[[#This Row],[Etas 55°C]]*0.2))*2.5</f>
        <v>0</v>
      </c>
      <c r="N5550" s="21" t="str">
        <f>IF(-(Tabelle1[[#This Row],[80%/20% SCOP]]-5.5)/5.5=1,"n.a.",-(Tabelle1[[#This Row],[80%/20% SCOP]]-5.5)/5.5)</f>
        <v>n.a.</v>
      </c>
    </row>
    <row r="5551" spans="1:14" ht="20.100000000000001" customHeight="1" x14ac:dyDescent="0.25">
      <c r="A5551" s="24">
        <v>16002200</v>
      </c>
      <c r="B5551" s="15" t="s">
        <v>5645</v>
      </c>
      <c r="C5551" s="15" t="s">
        <v>5660</v>
      </c>
      <c r="D5551" s="16" t="s">
        <v>2</v>
      </c>
      <c r="E5551" s="17">
        <v>99.8</v>
      </c>
      <c r="F5551" s="18">
        <v>1.49</v>
      </c>
      <c r="G5551" s="17"/>
      <c r="H5551" s="16"/>
      <c r="I5551" s="16"/>
      <c r="J5551" s="16" t="s">
        <v>4</v>
      </c>
      <c r="K5551" s="16" t="s">
        <v>4</v>
      </c>
      <c r="L5551" s="19">
        <f>IF(Tabelle1[[#This Row],[Heizleistung (55°C)]]=0,Tabelle1[[#This Row],[Heizleistung (35°C)]],(Tabelle1[[#This Row],[Heizleistung (35°C)]]+Tabelle1[[#This Row],[Heizleistung (55°C)]])/2)</f>
        <v>99.8</v>
      </c>
      <c r="M5551" s="20">
        <f>IF(Tabelle1[[#This Row],[Etas 55°C]]=0,0,(Tabelle1[[#This Row],[Etas 35°C]]*0.8+Tabelle1[[#This Row],[Etas 55°C]]*0.2))*2.5</f>
        <v>0</v>
      </c>
      <c r="N5551" s="21" t="str">
        <f>IF(-(Tabelle1[[#This Row],[80%/20% SCOP]]-5.5)/5.5=1,"n.a.",-(Tabelle1[[#This Row],[80%/20% SCOP]]-5.5)/5.5)</f>
        <v>n.a.</v>
      </c>
    </row>
    <row r="5552" spans="1:14" ht="20.100000000000001" customHeight="1" x14ac:dyDescent="0.25">
      <c r="A5552" s="24">
        <v>16001983</v>
      </c>
      <c r="B5552" s="15" t="s">
        <v>5645</v>
      </c>
      <c r="C5552" s="15" t="s">
        <v>5661</v>
      </c>
      <c r="D5552" s="16" t="s">
        <v>2</v>
      </c>
      <c r="E5552" s="17">
        <v>661.1</v>
      </c>
      <c r="F5552" s="18">
        <v>1.45</v>
      </c>
      <c r="G5552" s="17"/>
      <c r="H5552" s="16"/>
      <c r="I5552" s="16"/>
      <c r="J5552" s="16" t="s">
        <v>4</v>
      </c>
      <c r="K5552" s="16" t="s">
        <v>15</v>
      </c>
      <c r="L5552" s="19">
        <f>IF(Tabelle1[[#This Row],[Heizleistung (55°C)]]=0,Tabelle1[[#This Row],[Heizleistung (35°C)]],(Tabelle1[[#This Row],[Heizleistung (35°C)]]+Tabelle1[[#This Row],[Heizleistung (55°C)]])/2)</f>
        <v>661.1</v>
      </c>
      <c r="M5552" s="20">
        <f>IF(Tabelle1[[#This Row],[Etas 55°C]]=0,0,(Tabelle1[[#This Row],[Etas 35°C]]*0.8+Tabelle1[[#This Row],[Etas 55°C]]*0.2))*2.5</f>
        <v>0</v>
      </c>
      <c r="N5552" s="21" t="str">
        <f>IF(-(Tabelle1[[#This Row],[80%/20% SCOP]]-5.5)/5.5=1,"n.a.",-(Tabelle1[[#This Row],[80%/20% SCOP]]-5.5)/5.5)</f>
        <v>n.a.</v>
      </c>
    </row>
    <row r="5553" spans="1:14" ht="20.100000000000001" customHeight="1" x14ac:dyDescent="0.25">
      <c r="A5553" s="24">
        <v>16001960</v>
      </c>
      <c r="B5553" s="15" t="s">
        <v>5645</v>
      </c>
      <c r="C5553" s="15" t="s">
        <v>5662</v>
      </c>
      <c r="D5553" s="16" t="s">
        <v>2</v>
      </c>
      <c r="E5553" s="17">
        <v>399</v>
      </c>
      <c r="F5553" s="18">
        <v>1.4510000000000001</v>
      </c>
      <c r="G5553" s="17"/>
      <c r="H5553" s="16"/>
      <c r="I5553" s="16"/>
      <c r="J5553" s="16" t="s">
        <v>4</v>
      </c>
      <c r="K5553" s="16" t="s">
        <v>4</v>
      </c>
      <c r="L5553" s="19">
        <f>IF(Tabelle1[[#This Row],[Heizleistung (55°C)]]=0,Tabelle1[[#This Row],[Heizleistung (35°C)]],(Tabelle1[[#This Row],[Heizleistung (35°C)]]+Tabelle1[[#This Row],[Heizleistung (55°C)]])/2)</f>
        <v>399</v>
      </c>
      <c r="M5553" s="20">
        <f>IF(Tabelle1[[#This Row],[Etas 55°C]]=0,0,(Tabelle1[[#This Row],[Etas 35°C]]*0.8+Tabelle1[[#This Row],[Etas 55°C]]*0.2))*2.5</f>
        <v>0</v>
      </c>
      <c r="N5553" s="21" t="str">
        <f>IF(-(Tabelle1[[#This Row],[80%/20% SCOP]]-5.5)/5.5=1,"n.a.",-(Tabelle1[[#This Row],[80%/20% SCOP]]-5.5)/5.5)</f>
        <v>n.a.</v>
      </c>
    </row>
    <row r="5554" spans="1:14" ht="20.100000000000001" customHeight="1" x14ac:dyDescent="0.25">
      <c r="A5554" s="24">
        <v>16002062</v>
      </c>
      <c r="B5554" s="15" t="s">
        <v>5645</v>
      </c>
      <c r="C5554" s="15" t="s">
        <v>5663</v>
      </c>
      <c r="D5554" s="16" t="s">
        <v>2</v>
      </c>
      <c r="E5554" s="17">
        <v>251.2</v>
      </c>
      <c r="F5554" s="18">
        <v>1.5580000000000001</v>
      </c>
      <c r="G5554" s="17"/>
      <c r="H5554" s="16"/>
      <c r="I5554" s="16" t="s">
        <v>40</v>
      </c>
      <c r="J5554" s="16" t="s">
        <v>4</v>
      </c>
      <c r="K5554" s="16" t="s">
        <v>4</v>
      </c>
      <c r="L5554" s="19">
        <f>IF(Tabelle1[[#This Row],[Heizleistung (55°C)]]=0,Tabelle1[[#This Row],[Heizleistung (35°C)]],(Tabelle1[[#This Row],[Heizleistung (35°C)]]+Tabelle1[[#This Row],[Heizleistung (55°C)]])/2)</f>
        <v>251.2</v>
      </c>
      <c r="M5554" s="20">
        <f>IF(Tabelle1[[#This Row],[Etas 55°C]]=0,0,(Tabelle1[[#This Row],[Etas 35°C]]*0.8+Tabelle1[[#This Row],[Etas 55°C]]*0.2))*2.5</f>
        <v>0</v>
      </c>
      <c r="N5554" s="21" t="str">
        <f>IF(-(Tabelle1[[#This Row],[80%/20% SCOP]]-5.5)/5.5=1,"n.a.",-(Tabelle1[[#This Row],[80%/20% SCOP]]-5.5)/5.5)</f>
        <v>n.a.</v>
      </c>
    </row>
    <row r="5555" spans="1:14" ht="20.100000000000001" customHeight="1" x14ac:dyDescent="0.25">
      <c r="A5555" s="24">
        <v>16002194</v>
      </c>
      <c r="B5555" s="15" t="s">
        <v>5645</v>
      </c>
      <c r="C5555" s="15" t="s">
        <v>5664</v>
      </c>
      <c r="D5555" s="16" t="s">
        <v>2</v>
      </c>
      <c r="E5555" s="17">
        <v>129.19999999999999</v>
      </c>
      <c r="F5555" s="18">
        <v>1.4610000000000001</v>
      </c>
      <c r="G5555" s="17"/>
      <c r="H5555" s="16"/>
      <c r="I5555" s="16" t="s">
        <v>355</v>
      </c>
      <c r="J5555" s="16" t="s">
        <v>4</v>
      </c>
      <c r="K5555" s="16" t="s">
        <v>4</v>
      </c>
      <c r="L5555" s="19">
        <f>IF(Tabelle1[[#This Row],[Heizleistung (55°C)]]=0,Tabelle1[[#This Row],[Heizleistung (35°C)]],(Tabelle1[[#This Row],[Heizleistung (35°C)]]+Tabelle1[[#This Row],[Heizleistung (55°C)]])/2)</f>
        <v>129.19999999999999</v>
      </c>
      <c r="M5555" s="20">
        <f>IF(Tabelle1[[#This Row],[Etas 55°C]]=0,0,(Tabelle1[[#This Row],[Etas 35°C]]*0.8+Tabelle1[[#This Row],[Etas 55°C]]*0.2))*2.5</f>
        <v>0</v>
      </c>
      <c r="N5555" s="21" t="str">
        <f>IF(-(Tabelle1[[#This Row],[80%/20% SCOP]]-5.5)/5.5=1,"n.a.",-(Tabelle1[[#This Row],[80%/20% SCOP]]-5.5)/5.5)</f>
        <v>n.a.</v>
      </c>
    </row>
    <row r="5556" spans="1:14" ht="20.100000000000001" customHeight="1" x14ac:dyDescent="0.25">
      <c r="A5556" s="24">
        <v>16016907</v>
      </c>
      <c r="B5556" s="15" t="s">
        <v>5645</v>
      </c>
      <c r="C5556" s="15" t="s">
        <v>5665</v>
      </c>
      <c r="D5556" s="16" t="s">
        <v>2</v>
      </c>
      <c r="E5556" s="17">
        <v>146.5</v>
      </c>
      <c r="F5556" s="18">
        <v>1.5129999999999999</v>
      </c>
      <c r="G5556" s="17">
        <v>145.30000000000001</v>
      </c>
      <c r="H5556" s="18">
        <v>1.296</v>
      </c>
      <c r="I5556" s="16" t="s">
        <v>3</v>
      </c>
      <c r="J5556" s="16" t="s">
        <v>4</v>
      </c>
      <c r="K5556" s="16" t="s">
        <v>4</v>
      </c>
      <c r="L5556" s="19">
        <f>IF(Tabelle1[[#This Row],[Heizleistung (55°C)]]=0,Tabelle1[[#This Row],[Heizleistung (35°C)]],(Tabelle1[[#This Row],[Heizleistung (35°C)]]+Tabelle1[[#This Row],[Heizleistung (55°C)]])/2)</f>
        <v>145.9</v>
      </c>
      <c r="M5556" s="20">
        <f>IF(Tabelle1[[#This Row],[Etas 55°C]]=0,0,(Tabelle1[[#This Row],[Etas 35°C]]*0.8+Tabelle1[[#This Row],[Etas 55°C]]*0.2))*2.5</f>
        <v>3.6739999999999999</v>
      </c>
      <c r="N5556" s="21">
        <f>IF(-(Tabelle1[[#This Row],[80%/20% SCOP]]-5.5)/5.5=1,"n.a.",-(Tabelle1[[#This Row],[80%/20% SCOP]]-5.5)/5.5)</f>
        <v>0.33200000000000002</v>
      </c>
    </row>
    <row r="5557" spans="1:14" ht="20.100000000000001" customHeight="1" x14ac:dyDescent="0.25">
      <c r="A5557" s="24">
        <v>16009865</v>
      </c>
      <c r="B5557" s="15" t="s">
        <v>5645</v>
      </c>
      <c r="C5557" s="15" t="s">
        <v>5666</v>
      </c>
      <c r="D5557" s="16" t="s">
        <v>2</v>
      </c>
      <c r="E5557" s="17">
        <v>284.60000000000002</v>
      </c>
      <c r="F5557" s="18">
        <v>1.53</v>
      </c>
      <c r="G5557" s="17"/>
      <c r="H5557" s="16"/>
      <c r="I5557" s="16" t="s">
        <v>40</v>
      </c>
      <c r="J5557" s="16" t="s">
        <v>4</v>
      </c>
      <c r="K5557" s="16" t="s">
        <v>4</v>
      </c>
      <c r="L5557" s="19">
        <f>IF(Tabelle1[[#This Row],[Heizleistung (55°C)]]=0,Tabelle1[[#This Row],[Heizleistung (35°C)]],(Tabelle1[[#This Row],[Heizleistung (35°C)]]+Tabelle1[[#This Row],[Heizleistung (55°C)]])/2)</f>
        <v>284.60000000000002</v>
      </c>
      <c r="M5557" s="20">
        <f>IF(Tabelle1[[#This Row],[Etas 55°C]]=0,0,(Tabelle1[[#This Row],[Etas 35°C]]*0.8+Tabelle1[[#This Row],[Etas 55°C]]*0.2))*2.5</f>
        <v>0</v>
      </c>
      <c r="N5557" s="21" t="str">
        <f>IF(-(Tabelle1[[#This Row],[80%/20% SCOP]]-5.5)/5.5=1,"n.a.",-(Tabelle1[[#This Row],[80%/20% SCOP]]-5.5)/5.5)</f>
        <v>n.a.</v>
      </c>
    </row>
    <row r="5558" spans="1:14" ht="20.100000000000001" customHeight="1" x14ac:dyDescent="0.25">
      <c r="A5558" s="24">
        <v>16009863</v>
      </c>
      <c r="B5558" s="15" t="s">
        <v>5645</v>
      </c>
      <c r="C5558" s="15" t="s">
        <v>5667</v>
      </c>
      <c r="D5558" s="16" t="s">
        <v>2</v>
      </c>
      <c r="E5558" s="17">
        <v>291</v>
      </c>
      <c r="F5558" s="18">
        <v>1.5580000000000001</v>
      </c>
      <c r="G5558" s="17"/>
      <c r="H5558" s="16"/>
      <c r="I5558" s="16" t="s">
        <v>40</v>
      </c>
      <c r="J5558" s="16" t="s">
        <v>4</v>
      </c>
      <c r="K5558" s="16" t="s">
        <v>4</v>
      </c>
      <c r="L5558" s="19">
        <f>IF(Tabelle1[[#This Row],[Heizleistung (55°C)]]=0,Tabelle1[[#This Row],[Heizleistung (35°C)]],(Tabelle1[[#This Row],[Heizleistung (35°C)]]+Tabelle1[[#This Row],[Heizleistung (55°C)]])/2)</f>
        <v>291</v>
      </c>
      <c r="M5558" s="20">
        <f>IF(Tabelle1[[#This Row],[Etas 55°C]]=0,0,(Tabelle1[[#This Row],[Etas 35°C]]*0.8+Tabelle1[[#This Row],[Etas 55°C]]*0.2))*2.5</f>
        <v>0</v>
      </c>
      <c r="N5558" s="21" t="str">
        <f>IF(-(Tabelle1[[#This Row],[80%/20% SCOP]]-5.5)/5.5=1,"n.a.",-(Tabelle1[[#This Row],[80%/20% SCOP]]-5.5)/5.5)</f>
        <v>n.a.</v>
      </c>
    </row>
    <row r="5559" spans="1:14" ht="20.100000000000001" customHeight="1" x14ac:dyDescent="0.25">
      <c r="A5559" s="24">
        <v>16002046</v>
      </c>
      <c r="B5559" s="15" t="s">
        <v>5645</v>
      </c>
      <c r="C5559" s="15" t="s">
        <v>5668</v>
      </c>
      <c r="D5559" s="16" t="s">
        <v>2</v>
      </c>
      <c r="E5559" s="17">
        <v>4.7300000000000004</v>
      </c>
      <c r="F5559" s="18">
        <v>1.87</v>
      </c>
      <c r="G5559" s="17"/>
      <c r="H5559" s="16"/>
      <c r="I5559" s="16" t="s">
        <v>40</v>
      </c>
      <c r="J5559" s="16" t="s">
        <v>4</v>
      </c>
      <c r="K5559" s="16" t="s">
        <v>4</v>
      </c>
      <c r="L5559" s="19">
        <f>IF(Tabelle1[[#This Row],[Heizleistung (55°C)]]=0,Tabelle1[[#This Row],[Heizleistung (35°C)]],(Tabelle1[[#This Row],[Heizleistung (35°C)]]+Tabelle1[[#This Row],[Heizleistung (55°C)]])/2)</f>
        <v>4.7300000000000004</v>
      </c>
      <c r="M5559" s="20">
        <f>IF(Tabelle1[[#This Row],[Etas 55°C]]=0,0,(Tabelle1[[#This Row],[Etas 35°C]]*0.8+Tabelle1[[#This Row],[Etas 55°C]]*0.2))*2.5</f>
        <v>0</v>
      </c>
      <c r="N5559" s="21" t="str">
        <f>IF(-(Tabelle1[[#This Row],[80%/20% SCOP]]-5.5)/5.5=1,"n.a.",-(Tabelle1[[#This Row],[80%/20% SCOP]]-5.5)/5.5)</f>
        <v>n.a.</v>
      </c>
    </row>
    <row r="5560" spans="1:14" ht="20.100000000000001" customHeight="1" x14ac:dyDescent="0.25">
      <c r="A5560" s="24">
        <v>16013566</v>
      </c>
      <c r="B5560" s="15" t="s">
        <v>5645</v>
      </c>
      <c r="C5560" s="15" t="s">
        <v>5669</v>
      </c>
      <c r="D5560" s="16" t="s">
        <v>2</v>
      </c>
      <c r="E5560" s="17">
        <v>32</v>
      </c>
      <c r="F5560" s="18">
        <v>1.6419999999999999</v>
      </c>
      <c r="G5560" s="17">
        <v>33.299999999999997</v>
      </c>
      <c r="H5560" s="18">
        <v>1.343</v>
      </c>
      <c r="I5560" s="16" t="s">
        <v>40</v>
      </c>
      <c r="J5560" s="16" t="s">
        <v>4</v>
      </c>
      <c r="K5560" s="16" t="s">
        <v>4</v>
      </c>
      <c r="L5560" s="19">
        <f>IF(Tabelle1[[#This Row],[Heizleistung (55°C)]]=0,Tabelle1[[#This Row],[Heizleistung (35°C)]],(Tabelle1[[#This Row],[Heizleistung (35°C)]]+Tabelle1[[#This Row],[Heizleistung (55°C)]])/2)</f>
        <v>32.65</v>
      </c>
      <c r="M5560" s="20">
        <f>IF(Tabelle1[[#This Row],[Etas 55°C]]=0,0,(Tabelle1[[#This Row],[Etas 35°C]]*0.8+Tabelle1[[#This Row],[Etas 55°C]]*0.2))*2.5</f>
        <v>3.9555000000000002</v>
      </c>
      <c r="N5560" s="21">
        <f>IF(-(Tabelle1[[#This Row],[80%/20% SCOP]]-5.5)/5.5=1,"n.a.",-(Tabelle1[[#This Row],[80%/20% SCOP]]-5.5)/5.5)</f>
        <v>0.2808181818181818</v>
      </c>
    </row>
    <row r="5561" spans="1:14" ht="20.100000000000001" customHeight="1" x14ac:dyDescent="0.25">
      <c r="A5561" s="24">
        <v>16015478</v>
      </c>
      <c r="B5561" s="15" t="s">
        <v>5645</v>
      </c>
      <c r="C5561" s="15" t="s">
        <v>5670</v>
      </c>
      <c r="D5561" s="16" t="s">
        <v>2</v>
      </c>
      <c r="E5561" s="17">
        <v>156.9</v>
      </c>
      <c r="F5561" s="18">
        <v>1.4810000000000001</v>
      </c>
      <c r="G5561" s="17">
        <v>153.5</v>
      </c>
      <c r="H5561" s="18">
        <v>1.256</v>
      </c>
      <c r="I5561" s="16" t="s">
        <v>3</v>
      </c>
      <c r="J5561" s="16" t="s">
        <v>4</v>
      </c>
      <c r="K5561" s="16" t="s">
        <v>4</v>
      </c>
      <c r="L5561" s="19">
        <f>IF(Tabelle1[[#This Row],[Heizleistung (55°C)]]=0,Tabelle1[[#This Row],[Heizleistung (35°C)]],(Tabelle1[[#This Row],[Heizleistung (35°C)]]+Tabelle1[[#This Row],[Heizleistung (55°C)]])/2)</f>
        <v>155.19999999999999</v>
      </c>
      <c r="M5561" s="20">
        <f>IF(Tabelle1[[#This Row],[Etas 55°C]]=0,0,(Tabelle1[[#This Row],[Etas 35°C]]*0.8+Tabelle1[[#This Row],[Etas 55°C]]*0.2))*2.5</f>
        <v>3.5900000000000003</v>
      </c>
      <c r="N5561" s="21">
        <f>IF(-(Tabelle1[[#This Row],[80%/20% SCOP]]-5.5)/5.5=1,"n.a.",-(Tabelle1[[#This Row],[80%/20% SCOP]]-5.5)/5.5)</f>
        <v>0.34727272727272723</v>
      </c>
    </row>
    <row r="5562" spans="1:14" ht="20.100000000000001" customHeight="1" x14ac:dyDescent="0.25">
      <c r="A5562" s="24">
        <v>16016916</v>
      </c>
      <c r="B5562" s="15" t="s">
        <v>5645</v>
      </c>
      <c r="C5562" s="15" t="s">
        <v>5671</v>
      </c>
      <c r="D5562" s="16" t="s">
        <v>2</v>
      </c>
      <c r="E5562" s="17">
        <v>73.3</v>
      </c>
      <c r="F5562" s="18">
        <v>1.522</v>
      </c>
      <c r="G5562" s="17">
        <v>72.7</v>
      </c>
      <c r="H5562" s="18">
        <v>1.2809999999999999</v>
      </c>
      <c r="I5562" s="16" t="s">
        <v>3</v>
      </c>
      <c r="J5562" s="16" t="s">
        <v>4</v>
      </c>
      <c r="K5562" s="16" t="s">
        <v>4</v>
      </c>
      <c r="L5562" s="19">
        <f>IF(Tabelle1[[#This Row],[Heizleistung (55°C)]]=0,Tabelle1[[#This Row],[Heizleistung (35°C)]],(Tabelle1[[#This Row],[Heizleistung (35°C)]]+Tabelle1[[#This Row],[Heizleistung (55°C)]])/2)</f>
        <v>73</v>
      </c>
      <c r="M5562" s="20">
        <f>IF(Tabelle1[[#This Row],[Etas 55°C]]=0,0,(Tabelle1[[#This Row],[Etas 35°C]]*0.8+Tabelle1[[#This Row],[Etas 55°C]]*0.2))*2.5</f>
        <v>3.6844999999999999</v>
      </c>
      <c r="N5562" s="21">
        <f>IF(-(Tabelle1[[#This Row],[80%/20% SCOP]]-5.5)/5.5=1,"n.a.",-(Tabelle1[[#This Row],[80%/20% SCOP]]-5.5)/5.5)</f>
        <v>0.3300909090909091</v>
      </c>
    </row>
    <row r="5563" spans="1:14" ht="20.100000000000001" customHeight="1" x14ac:dyDescent="0.25">
      <c r="A5563" s="24">
        <v>16002182</v>
      </c>
      <c r="B5563" s="15" t="s">
        <v>5645</v>
      </c>
      <c r="C5563" s="15" t="s">
        <v>5672</v>
      </c>
      <c r="D5563" s="16" t="s">
        <v>2</v>
      </c>
      <c r="E5563" s="17">
        <v>92.9</v>
      </c>
      <c r="F5563" s="18">
        <v>1.45</v>
      </c>
      <c r="G5563" s="17"/>
      <c r="H5563" s="16"/>
      <c r="I5563" s="16"/>
      <c r="J5563" s="16" t="s">
        <v>4</v>
      </c>
      <c r="K5563" s="16" t="s">
        <v>4</v>
      </c>
      <c r="L5563" s="19">
        <f>IF(Tabelle1[[#This Row],[Heizleistung (55°C)]]=0,Tabelle1[[#This Row],[Heizleistung (35°C)]],(Tabelle1[[#This Row],[Heizleistung (35°C)]]+Tabelle1[[#This Row],[Heizleistung (55°C)]])/2)</f>
        <v>92.9</v>
      </c>
      <c r="M5563" s="20">
        <f>IF(Tabelle1[[#This Row],[Etas 55°C]]=0,0,(Tabelle1[[#This Row],[Etas 35°C]]*0.8+Tabelle1[[#This Row],[Etas 55°C]]*0.2))*2.5</f>
        <v>0</v>
      </c>
      <c r="N5563" s="21" t="str">
        <f>IF(-(Tabelle1[[#This Row],[80%/20% SCOP]]-5.5)/5.5=1,"n.a.",-(Tabelle1[[#This Row],[80%/20% SCOP]]-5.5)/5.5)</f>
        <v>n.a.</v>
      </c>
    </row>
    <row r="5564" spans="1:14" ht="20.100000000000001" customHeight="1" x14ac:dyDescent="0.25">
      <c r="A5564" s="24">
        <v>16002061</v>
      </c>
      <c r="B5564" s="15" t="s">
        <v>5645</v>
      </c>
      <c r="C5564" s="15" t="s">
        <v>5673</v>
      </c>
      <c r="D5564" s="16" t="s">
        <v>2</v>
      </c>
      <c r="E5564" s="17">
        <v>215.3</v>
      </c>
      <c r="F5564" s="18">
        <v>1.554</v>
      </c>
      <c r="G5564" s="17"/>
      <c r="H5564" s="16"/>
      <c r="I5564" s="16" t="s">
        <v>40</v>
      </c>
      <c r="J5564" s="16" t="s">
        <v>4</v>
      </c>
      <c r="K5564" s="16" t="s">
        <v>4</v>
      </c>
      <c r="L5564" s="19">
        <f>IF(Tabelle1[[#This Row],[Heizleistung (55°C)]]=0,Tabelle1[[#This Row],[Heizleistung (35°C)]],(Tabelle1[[#This Row],[Heizleistung (35°C)]]+Tabelle1[[#This Row],[Heizleistung (55°C)]])/2)</f>
        <v>215.3</v>
      </c>
      <c r="M5564" s="20">
        <f>IF(Tabelle1[[#This Row],[Etas 55°C]]=0,0,(Tabelle1[[#This Row],[Etas 35°C]]*0.8+Tabelle1[[#This Row],[Etas 55°C]]*0.2))*2.5</f>
        <v>0</v>
      </c>
      <c r="N5564" s="21" t="str">
        <f>IF(-(Tabelle1[[#This Row],[80%/20% SCOP]]-5.5)/5.5=1,"n.a.",-(Tabelle1[[#This Row],[80%/20% SCOP]]-5.5)/5.5)</f>
        <v>n.a.</v>
      </c>
    </row>
    <row r="5565" spans="1:14" ht="20.100000000000001" customHeight="1" x14ac:dyDescent="0.25">
      <c r="A5565" s="24">
        <v>16002183</v>
      </c>
      <c r="B5565" s="15" t="s">
        <v>5645</v>
      </c>
      <c r="C5565" s="15" t="s">
        <v>5674</v>
      </c>
      <c r="D5565" s="16" t="s">
        <v>2</v>
      </c>
      <c r="E5565" s="17">
        <v>135.1</v>
      </c>
      <c r="F5565" s="18">
        <v>1.482</v>
      </c>
      <c r="G5565" s="17"/>
      <c r="H5565" s="16"/>
      <c r="I5565" s="16"/>
      <c r="J5565" s="16" t="s">
        <v>4</v>
      </c>
      <c r="K5565" s="16" t="s">
        <v>4</v>
      </c>
      <c r="L5565" s="19">
        <f>IF(Tabelle1[[#This Row],[Heizleistung (55°C)]]=0,Tabelle1[[#This Row],[Heizleistung (35°C)]],(Tabelle1[[#This Row],[Heizleistung (35°C)]]+Tabelle1[[#This Row],[Heizleistung (55°C)]])/2)</f>
        <v>135.1</v>
      </c>
      <c r="M5565" s="20">
        <f>IF(Tabelle1[[#This Row],[Etas 55°C]]=0,0,(Tabelle1[[#This Row],[Etas 35°C]]*0.8+Tabelle1[[#This Row],[Etas 55°C]]*0.2))*2.5</f>
        <v>0</v>
      </c>
      <c r="N5565" s="21" t="str">
        <f>IF(-(Tabelle1[[#This Row],[80%/20% SCOP]]-5.5)/5.5=1,"n.a.",-(Tabelle1[[#This Row],[80%/20% SCOP]]-5.5)/5.5)</f>
        <v>n.a.</v>
      </c>
    </row>
    <row r="5566" spans="1:14" ht="20.100000000000001" customHeight="1" x14ac:dyDescent="0.25">
      <c r="A5566" s="24">
        <v>16001950</v>
      </c>
      <c r="B5566" s="15" t="s">
        <v>5645</v>
      </c>
      <c r="C5566" s="15" t="s">
        <v>5675</v>
      </c>
      <c r="D5566" s="16" t="s">
        <v>2</v>
      </c>
      <c r="E5566" s="17">
        <v>383.6</v>
      </c>
      <c r="F5566" s="18">
        <v>1.462</v>
      </c>
      <c r="G5566" s="17"/>
      <c r="H5566" s="16"/>
      <c r="I5566" s="16"/>
      <c r="J5566" s="16" t="s">
        <v>4</v>
      </c>
      <c r="K5566" s="16" t="s">
        <v>4</v>
      </c>
      <c r="L5566" s="19">
        <f>IF(Tabelle1[[#This Row],[Heizleistung (55°C)]]=0,Tabelle1[[#This Row],[Heizleistung (35°C)]],(Tabelle1[[#This Row],[Heizleistung (35°C)]]+Tabelle1[[#This Row],[Heizleistung (55°C)]])/2)</f>
        <v>383.6</v>
      </c>
      <c r="M5566" s="20">
        <f>IF(Tabelle1[[#This Row],[Etas 55°C]]=0,0,(Tabelle1[[#This Row],[Etas 35°C]]*0.8+Tabelle1[[#This Row],[Etas 55°C]]*0.2))*2.5</f>
        <v>0</v>
      </c>
      <c r="N5566" s="21" t="str">
        <f>IF(-(Tabelle1[[#This Row],[80%/20% SCOP]]-5.5)/5.5=1,"n.a.",-(Tabelle1[[#This Row],[80%/20% SCOP]]-5.5)/5.5)</f>
        <v>n.a.</v>
      </c>
    </row>
    <row r="5567" spans="1:14" ht="20.100000000000001" customHeight="1" x14ac:dyDescent="0.25">
      <c r="A5567" s="24">
        <v>16002092</v>
      </c>
      <c r="B5567" s="15" t="s">
        <v>5645</v>
      </c>
      <c r="C5567" s="15" t="s">
        <v>5676</v>
      </c>
      <c r="D5567" s="16" t="s">
        <v>2</v>
      </c>
      <c r="E5567" s="17">
        <v>640.4</v>
      </c>
      <c r="F5567" s="18">
        <v>1.458</v>
      </c>
      <c r="G5567" s="17"/>
      <c r="H5567" s="16"/>
      <c r="I5567" s="16" t="s">
        <v>355</v>
      </c>
      <c r="J5567" s="16" t="s">
        <v>4</v>
      </c>
      <c r="K5567" s="16" t="s">
        <v>15</v>
      </c>
      <c r="L5567" s="19">
        <f>IF(Tabelle1[[#This Row],[Heizleistung (55°C)]]=0,Tabelle1[[#This Row],[Heizleistung (35°C)]],(Tabelle1[[#This Row],[Heizleistung (35°C)]]+Tabelle1[[#This Row],[Heizleistung (55°C)]])/2)</f>
        <v>640.4</v>
      </c>
      <c r="M5567" s="20">
        <f>IF(Tabelle1[[#This Row],[Etas 55°C]]=0,0,(Tabelle1[[#This Row],[Etas 35°C]]*0.8+Tabelle1[[#This Row],[Etas 55°C]]*0.2))*2.5</f>
        <v>0</v>
      </c>
      <c r="N5567" s="21" t="str">
        <f>IF(-(Tabelle1[[#This Row],[80%/20% SCOP]]-5.5)/5.5=1,"n.a.",-(Tabelle1[[#This Row],[80%/20% SCOP]]-5.5)/5.5)</f>
        <v>n.a.</v>
      </c>
    </row>
    <row r="5568" spans="1:14" ht="20.100000000000001" customHeight="1" x14ac:dyDescent="0.25">
      <c r="A5568" s="24">
        <v>16002072</v>
      </c>
      <c r="B5568" s="15" t="s">
        <v>5645</v>
      </c>
      <c r="C5568" s="15" t="s">
        <v>5677</v>
      </c>
      <c r="D5568" s="16" t="s">
        <v>2</v>
      </c>
      <c r="E5568" s="17">
        <v>296.10000000000002</v>
      </c>
      <c r="F5568" s="18">
        <v>1.458</v>
      </c>
      <c r="G5568" s="17"/>
      <c r="H5568" s="16"/>
      <c r="I5568" s="16" t="s">
        <v>355</v>
      </c>
      <c r="J5568" s="16" t="s">
        <v>4</v>
      </c>
      <c r="K5568" s="16" t="s">
        <v>15</v>
      </c>
      <c r="L5568" s="19">
        <f>IF(Tabelle1[[#This Row],[Heizleistung (55°C)]]=0,Tabelle1[[#This Row],[Heizleistung (35°C)]],(Tabelle1[[#This Row],[Heizleistung (35°C)]]+Tabelle1[[#This Row],[Heizleistung (55°C)]])/2)</f>
        <v>296.10000000000002</v>
      </c>
      <c r="M5568" s="20">
        <f>IF(Tabelle1[[#This Row],[Etas 55°C]]=0,0,(Tabelle1[[#This Row],[Etas 35°C]]*0.8+Tabelle1[[#This Row],[Etas 55°C]]*0.2))*2.5</f>
        <v>0</v>
      </c>
      <c r="N5568" s="21" t="str">
        <f>IF(-(Tabelle1[[#This Row],[80%/20% SCOP]]-5.5)/5.5=1,"n.a.",-(Tabelle1[[#This Row],[80%/20% SCOP]]-5.5)/5.5)</f>
        <v>n.a.</v>
      </c>
    </row>
    <row r="5569" spans="1:14" ht="20.100000000000001" customHeight="1" x14ac:dyDescent="0.25">
      <c r="A5569" s="24">
        <v>16016919</v>
      </c>
      <c r="B5569" s="15" t="s">
        <v>5645</v>
      </c>
      <c r="C5569" s="15" t="s">
        <v>5678</v>
      </c>
      <c r="D5569" s="16" t="s">
        <v>2</v>
      </c>
      <c r="E5569" s="17">
        <v>128.80000000000001</v>
      </c>
      <c r="F5569" s="18">
        <v>1.56</v>
      </c>
      <c r="G5569" s="17">
        <v>129.19999999999999</v>
      </c>
      <c r="H5569" s="18">
        <v>1.3180000000000001</v>
      </c>
      <c r="I5569" s="16" t="s">
        <v>3</v>
      </c>
      <c r="J5569" s="16" t="s">
        <v>4</v>
      </c>
      <c r="K5569" s="16" t="s">
        <v>4</v>
      </c>
      <c r="L5569" s="19">
        <f>IF(Tabelle1[[#This Row],[Heizleistung (55°C)]]=0,Tabelle1[[#This Row],[Heizleistung (35°C)]],(Tabelle1[[#This Row],[Heizleistung (35°C)]]+Tabelle1[[#This Row],[Heizleistung (55°C)]])/2)</f>
        <v>129</v>
      </c>
      <c r="M5569" s="20">
        <f>IF(Tabelle1[[#This Row],[Etas 55°C]]=0,0,(Tabelle1[[#This Row],[Etas 35°C]]*0.8+Tabelle1[[#This Row],[Etas 55°C]]*0.2))*2.5</f>
        <v>3.7790000000000008</v>
      </c>
      <c r="N5569" s="21">
        <f>IF(-(Tabelle1[[#This Row],[80%/20% SCOP]]-5.5)/5.5=1,"n.a.",-(Tabelle1[[#This Row],[80%/20% SCOP]]-5.5)/5.5)</f>
        <v>0.31290909090909075</v>
      </c>
    </row>
    <row r="5570" spans="1:14" ht="20.100000000000001" customHeight="1" x14ac:dyDescent="0.25">
      <c r="A5570" s="24">
        <v>16016897</v>
      </c>
      <c r="B5570" s="15" t="s">
        <v>5645</v>
      </c>
      <c r="C5570" s="15" t="s">
        <v>5679</v>
      </c>
      <c r="D5570" s="16" t="s">
        <v>2</v>
      </c>
      <c r="E5570" s="17">
        <v>25.2</v>
      </c>
      <c r="F5570" s="18">
        <v>1.5640000000000001</v>
      </c>
      <c r="G5570" s="17">
        <v>25.9</v>
      </c>
      <c r="H5570" s="18">
        <v>1.2989999999999999</v>
      </c>
      <c r="I5570" s="16" t="s">
        <v>3</v>
      </c>
      <c r="J5570" s="16" t="s">
        <v>4</v>
      </c>
      <c r="K5570" s="16" t="s">
        <v>4</v>
      </c>
      <c r="L5570" s="19">
        <f>IF(Tabelle1[[#This Row],[Heizleistung (55°C)]]=0,Tabelle1[[#This Row],[Heizleistung (35°C)]],(Tabelle1[[#This Row],[Heizleistung (35°C)]]+Tabelle1[[#This Row],[Heizleistung (55°C)]])/2)</f>
        <v>25.549999999999997</v>
      </c>
      <c r="M5570" s="20">
        <f>IF(Tabelle1[[#This Row],[Etas 55°C]]=0,0,(Tabelle1[[#This Row],[Etas 35°C]]*0.8+Tabelle1[[#This Row],[Etas 55°C]]*0.2))*2.5</f>
        <v>3.7775000000000003</v>
      </c>
      <c r="N5570" s="21">
        <f>IF(-(Tabelle1[[#This Row],[80%/20% SCOP]]-5.5)/5.5=1,"n.a.",-(Tabelle1[[#This Row],[80%/20% SCOP]]-5.5)/5.5)</f>
        <v>0.31318181818181812</v>
      </c>
    </row>
    <row r="5571" spans="1:14" ht="20.100000000000001" customHeight="1" x14ac:dyDescent="0.25">
      <c r="A5571" s="24">
        <v>16002068</v>
      </c>
      <c r="B5571" s="15" t="s">
        <v>5645</v>
      </c>
      <c r="C5571" s="15" t="s">
        <v>5680</v>
      </c>
      <c r="D5571" s="16" t="s">
        <v>2</v>
      </c>
      <c r="E5571" s="17">
        <v>141.9</v>
      </c>
      <c r="F5571" s="18">
        <v>1.474</v>
      </c>
      <c r="G5571" s="17"/>
      <c r="H5571" s="16"/>
      <c r="I5571" s="16" t="s">
        <v>355</v>
      </c>
      <c r="J5571" s="16" t="s">
        <v>4</v>
      </c>
      <c r="K5571" s="16" t="s">
        <v>15</v>
      </c>
      <c r="L5571" s="19">
        <f>IF(Tabelle1[[#This Row],[Heizleistung (55°C)]]=0,Tabelle1[[#This Row],[Heizleistung (35°C)]],(Tabelle1[[#This Row],[Heizleistung (35°C)]]+Tabelle1[[#This Row],[Heizleistung (55°C)]])/2)</f>
        <v>141.9</v>
      </c>
      <c r="M5571" s="20">
        <f>IF(Tabelle1[[#This Row],[Etas 55°C]]=0,0,(Tabelle1[[#This Row],[Etas 35°C]]*0.8+Tabelle1[[#This Row],[Etas 55°C]]*0.2))*2.5</f>
        <v>0</v>
      </c>
      <c r="N5571" s="21" t="str">
        <f>IF(-(Tabelle1[[#This Row],[80%/20% SCOP]]-5.5)/5.5=1,"n.a.",-(Tabelle1[[#This Row],[80%/20% SCOP]]-5.5)/5.5)</f>
        <v>n.a.</v>
      </c>
    </row>
    <row r="5572" spans="1:14" ht="20.100000000000001" customHeight="1" x14ac:dyDescent="0.25">
      <c r="A5572" s="24">
        <v>16002074</v>
      </c>
      <c r="B5572" s="15" t="s">
        <v>5645</v>
      </c>
      <c r="C5572" s="15" t="s">
        <v>5681</v>
      </c>
      <c r="D5572" s="16" t="s">
        <v>2</v>
      </c>
      <c r="E5572" s="17">
        <v>355.2</v>
      </c>
      <c r="F5572" s="18">
        <v>1.47</v>
      </c>
      <c r="G5572" s="17"/>
      <c r="H5572" s="16"/>
      <c r="I5572" s="16" t="s">
        <v>355</v>
      </c>
      <c r="J5572" s="16" t="s">
        <v>4</v>
      </c>
      <c r="K5572" s="16" t="s">
        <v>15</v>
      </c>
      <c r="L5572" s="19">
        <f>IF(Tabelle1[[#This Row],[Heizleistung (55°C)]]=0,Tabelle1[[#This Row],[Heizleistung (35°C)]],(Tabelle1[[#This Row],[Heizleistung (35°C)]]+Tabelle1[[#This Row],[Heizleistung (55°C)]])/2)</f>
        <v>355.2</v>
      </c>
      <c r="M5572" s="20">
        <f>IF(Tabelle1[[#This Row],[Etas 55°C]]=0,0,(Tabelle1[[#This Row],[Etas 35°C]]*0.8+Tabelle1[[#This Row],[Etas 55°C]]*0.2))*2.5</f>
        <v>0</v>
      </c>
      <c r="N5572" s="21" t="str">
        <f>IF(-(Tabelle1[[#This Row],[80%/20% SCOP]]-5.5)/5.5=1,"n.a.",-(Tabelle1[[#This Row],[80%/20% SCOP]]-5.5)/5.5)</f>
        <v>n.a.</v>
      </c>
    </row>
    <row r="5573" spans="1:14" ht="20.100000000000001" customHeight="1" x14ac:dyDescent="0.25">
      <c r="A5573" s="24">
        <v>16015479</v>
      </c>
      <c r="B5573" s="15" t="s">
        <v>5645</v>
      </c>
      <c r="C5573" s="15" t="s">
        <v>5682</v>
      </c>
      <c r="D5573" s="16" t="s">
        <v>2</v>
      </c>
      <c r="E5573" s="17">
        <v>180.5</v>
      </c>
      <c r="F5573" s="18">
        <v>1.474</v>
      </c>
      <c r="G5573" s="17">
        <v>177.4</v>
      </c>
      <c r="H5573" s="18">
        <v>1.258</v>
      </c>
      <c r="I5573" s="16" t="s">
        <v>3</v>
      </c>
      <c r="J5573" s="16" t="s">
        <v>4</v>
      </c>
      <c r="K5573" s="16" t="s">
        <v>4</v>
      </c>
      <c r="L5573" s="19">
        <f>IF(Tabelle1[[#This Row],[Heizleistung (55°C)]]=0,Tabelle1[[#This Row],[Heizleistung (35°C)]],(Tabelle1[[#This Row],[Heizleistung (35°C)]]+Tabelle1[[#This Row],[Heizleistung (55°C)]])/2)</f>
        <v>178.95</v>
      </c>
      <c r="M5573" s="20">
        <f>IF(Tabelle1[[#This Row],[Etas 55°C]]=0,0,(Tabelle1[[#This Row],[Etas 35°C]]*0.8+Tabelle1[[#This Row],[Etas 55°C]]*0.2))*2.5</f>
        <v>3.577</v>
      </c>
      <c r="N5573" s="21">
        <f>IF(-(Tabelle1[[#This Row],[80%/20% SCOP]]-5.5)/5.5=1,"n.a.",-(Tabelle1[[#This Row],[80%/20% SCOP]]-5.5)/5.5)</f>
        <v>0.34963636363636363</v>
      </c>
    </row>
    <row r="5574" spans="1:14" ht="20.100000000000001" customHeight="1" x14ac:dyDescent="0.25">
      <c r="A5574" s="24">
        <v>16016901</v>
      </c>
      <c r="B5574" s="15" t="s">
        <v>5645</v>
      </c>
      <c r="C5574" s="15" t="s">
        <v>5683</v>
      </c>
      <c r="D5574" s="16" t="s">
        <v>2</v>
      </c>
      <c r="E5574" s="17">
        <v>58.6</v>
      </c>
      <c r="F5574" s="18">
        <v>1.526</v>
      </c>
      <c r="G5574" s="17">
        <v>58.3</v>
      </c>
      <c r="H5574" s="18">
        <v>1.3240000000000001</v>
      </c>
      <c r="I5574" s="16" t="s">
        <v>3</v>
      </c>
      <c r="J5574" s="16" t="s">
        <v>4</v>
      </c>
      <c r="K5574" s="16" t="s">
        <v>4</v>
      </c>
      <c r="L5574" s="19">
        <f>IF(Tabelle1[[#This Row],[Heizleistung (55°C)]]=0,Tabelle1[[#This Row],[Heizleistung (35°C)]],(Tabelle1[[#This Row],[Heizleistung (35°C)]]+Tabelle1[[#This Row],[Heizleistung (55°C)]])/2)</f>
        <v>58.45</v>
      </c>
      <c r="M5574" s="20">
        <f>IF(Tabelle1[[#This Row],[Etas 55°C]]=0,0,(Tabelle1[[#This Row],[Etas 35°C]]*0.8+Tabelle1[[#This Row],[Etas 55°C]]*0.2))*2.5</f>
        <v>3.7140000000000004</v>
      </c>
      <c r="N5574" s="21">
        <f>IF(-(Tabelle1[[#This Row],[80%/20% SCOP]]-5.5)/5.5=1,"n.a.",-(Tabelle1[[#This Row],[80%/20% SCOP]]-5.5)/5.5)</f>
        <v>0.32472727272727264</v>
      </c>
    </row>
    <row r="5575" spans="1:14" ht="20.100000000000001" customHeight="1" x14ac:dyDescent="0.25">
      <c r="A5575" s="24">
        <v>16002048</v>
      </c>
      <c r="B5575" s="15" t="s">
        <v>5645</v>
      </c>
      <c r="C5575" s="15" t="s">
        <v>5684</v>
      </c>
      <c r="D5575" s="16" t="s">
        <v>2</v>
      </c>
      <c r="E5575" s="17">
        <v>8.6</v>
      </c>
      <c r="F5575" s="18">
        <v>1.855</v>
      </c>
      <c r="G5575" s="17"/>
      <c r="H5575" s="16"/>
      <c r="I5575" s="16" t="s">
        <v>40</v>
      </c>
      <c r="J5575" s="16" t="s">
        <v>4</v>
      </c>
      <c r="K5575" s="16" t="s">
        <v>4</v>
      </c>
      <c r="L5575" s="19">
        <f>IF(Tabelle1[[#This Row],[Heizleistung (55°C)]]=0,Tabelle1[[#This Row],[Heizleistung (35°C)]],(Tabelle1[[#This Row],[Heizleistung (35°C)]]+Tabelle1[[#This Row],[Heizleistung (55°C)]])/2)</f>
        <v>8.6</v>
      </c>
      <c r="M5575" s="20">
        <f>IF(Tabelle1[[#This Row],[Etas 55°C]]=0,0,(Tabelle1[[#This Row],[Etas 35°C]]*0.8+Tabelle1[[#This Row],[Etas 55°C]]*0.2))*2.5</f>
        <v>0</v>
      </c>
      <c r="N5575" s="21" t="str">
        <f>IF(-(Tabelle1[[#This Row],[80%/20% SCOP]]-5.5)/5.5=1,"n.a.",-(Tabelle1[[#This Row],[80%/20% SCOP]]-5.5)/5.5)</f>
        <v>n.a.</v>
      </c>
    </row>
    <row r="5576" spans="1:14" ht="20.100000000000001" customHeight="1" x14ac:dyDescent="0.25">
      <c r="A5576" s="24">
        <v>16016905</v>
      </c>
      <c r="B5576" s="15" t="s">
        <v>5645</v>
      </c>
      <c r="C5576" s="15" t="s">
        <v>5685</v>
      </c>
      <c r="D5576" s="16" t="s">
        <v>2</v>
      </c>
      <c r="E5576" s="17">
        <v>117.2</v>
      </c>
      <c r="F5576" s="18">
        <v>1.536</v>
      </c>
      <c r="G5576" s="17">
        <v>116.5</v>
      </c>
      <c r="H5576" s="18">
        <v>1.357</v>
      </c>
      <c r="I5576" s="16" t="s">
        <v>3</v>
      </c>
      <c r="J5576" s="16" t="s">
        <v>4</v>
      </c>
      <c r="K5576" s="16" t="s">
        <v>4</v>
      </c>
      <c r="L5576" s="19">
        <f>IF(Tabelle1[[#This Row],[Heizleistung (55°C)]]=0,Tabelle1[[#This Row],[Heizleistung (35°C)]],(Tabelle1[[#This Row],[Heizleistung (35°C)]]+Tabelle1[[#This Row],[Heizleistung (55°C)]])/2)</f>
        <v>116.85</v>
      </c>
      <c r="M5576" s="20">
        <f>IF(Tabelle1[[#This Row],[Etas 55°C]]=0,0,(Tabelle1[[#This Row],[Etas 35°C]]*0.8+Tabelle1[[#This Row],[Etas 55°C]]*0.2))*2.5</f>
        <v>3.7505000000000006</v>
      </c>
      <c r="N5576" s="21">
        <f>IF(-(Tabelle1[[#This Row],[80%/20% SCOP]]-5.5)/5.5=1,"n.a.",-(Tabelle1[[#This Row],[80%/20% SCOP]]-5.5)/5.5)</f>
        <v>0.31809090909090898</v>
      </c>
    </row>
    <row r="5577" spans="1:14" ht="20.100000000000001" customHeight="1" x14ac:dyDescent="0.25">
      <c r="A5577" s="24">
        <v>16016917</v>
      </c>
      <c r="B5577" s="15" t="s">
        <v>5645</v>
      </c>
      <c r="C5577" s="15" t="s">
        <v>5686</v>
      </c>
      <c r="D5577" s="16" t="s">
        <v>2</v>
      </c>
      <c r="E5577" s="17">
        <v>96.8</v>
      </c>
      <c r="F5577" s="18">
        <v>1.5529999999999999</v>
      </c>
      <c r="G5577" s="17">
        <v>96.4</v>
      </c>
      <c r="H5577" s="18">
        <v>1.3280000000000001</v>
      </c>
      <c r="I5577" s="16" t="s">
        <v>3</v>
      </c>
      <c r="J5577" s="16" t="s">
        <v>4</v>
      </c>
      <c r="K5577" s="16" t="s">
        <v>4</v>
      </c>
      <c r="L5577" s="19">
        <f>IF(Tabelle1[[#This Row],[Heizleistung (55°C)]]=0,Tabelle1[[#This Row],[Heizleistung (35°C)]],(Tabelle1[[#This Row],[Heizleistung (35°C)]]+Tabelle1[[#This Row],[Heizleistung (55°C)]])/2)</f>
        <v>96.6</v>
      </c>
      <c r="M5577" s="20">
        <f>IF(Tabelle1[[#This Row],[Etas 55°C]]=0,0,(Tabelle1[[#This Row],[Etas 35°C]]*0.8+Tabelle1[[#This Row],[Etas 55°C]]*0.2))*2.5</f>
        <v>3.77</v>
      </c>
      <c r="N5577" s="21">
        <f>IF(-(Tabelle1[[#This Row],[80%/20% SCOP]]-5.5)/5.5=1,"n.a.",-(Tabelle1[[#This Row],[80%/20% SCOP]]-5.5)/5.5)</f>
        <v>0.31454545454545452</v>
      </c>
    </row>
    <row r="5578" spans="1:14" ht="20.100000000000001" customHeight="1" x14ac:dyDescent="0.25">
      <c r="A5578" s="24">
        <v>16016906</v>
      </c>
      <c r="B5578" s="15" t="s">
        <v>5645</v>
      </c>
      <c r="C5578" s="15" t="s">
        <v>5687</v>
      </c>
      <c r="D5578" s="16" t="s">
        <v>2</v>
      </c>
      <c r="E5578" s="17">
        <v>129</v>
      </c>
      <c r="F5578" s="18">
        <v>1.597</v>
      </c>
      <c r="G5578" s="17">
        <v>129.5</v>
      </c>
      <c r="H5578" s="18">
        <v>1.3580000000000001</v>
      </c>
      <c r="I5578" s="16" t="s">
        <v>3</v>
      </c>
      <c r="J5578" s="16" t="s">
        <v>4</v>
      </c>
      <c r="K5578" s="16" t="s">
        <v>4</v>
      </c>
      <c r="L5578" s="19">
        <f>IF(Tabelle1[[#This Row],[Heizleistung (55°C)]]=0,Tabelle1[[#This Row],[Heizleistung (35°C)]],(Tabelle1[[#This Row],[Heizleistung (35°C)]]+Tabelle1[[#This Row],[Heizleistung (55°C)]])/2)</f>
        <v>129.25</v>
      </c>
      <c r="M5578" s="20">
        <f>IF(Tabelle1[[#This Row],[Etas 55°C]]=0,0,(Tabelle1[[#This Row],[Etas 35°C]]*0.8+Tabelle1[[#This Row],[Etas 55°C]]*0.2))*2.5</f>
        <v>3.8730000000000002</v>
      </c>
      <c r="N5578" s="21">
        <f>IF(-(Tabelle1[[#This Row],[80%/20% SCOP]]-5.5)/5.5=1,"n.a.",-(Tabelle1[[#This Row],[80%/20% SCOP]]-5.5)/5.5)</f>
        <v>0.29581818181818176</v>
      </c>
    </row>
    <row r="5579" spans="1:14" ht="20.100000000000001" customHeight="1" x14ac:dyDescent="0.25">
      <c r="A5579" s="24">
        <v>16002076</v>
      </c>
      <c r="B5579" s="15" t="s">
        <v>5645</v>
      </c>
      <c r="C5579" s="15" t="s">
        <v>5688</v>
      </c>
      <c r="D5579" s="16" t="s">
        <v>2</v>
      </c>
      <c r="E5579" s="17">
        <v>640.4</v>
      </c>
      <c r="F5579" s="18">
        <v>1.458</v>
      </c>
      <c r="G5579" s="17"/>
      <c r="H5579" s="16"/>
      <c r="I5579" s="16" t="s">
        <v>355</v>
      </c>
      <c r="J5579" s="16" t="s">
        <v>4</v>
      </c>
      <c r="K5579" s="16" t="s">
        <v>15</v>
      </c>
      <c r="L5579" s="19">
        <f>IF(Tabelle1[[#This Row],[Heizleistung (55°C)]]=0,Tabelle1[[#This Row],[Heizleistung (35°C)]],(Tabelle1[[#This Row],[Heizleistung (35°C)]]+Tabelle1[[#This Row],[Heizleistung (55°C)]])/2)</f>
        <v>640.4</v>
      </c>
      <c r="M5579" s="20">
        <f>IF(Tabelle1[[#This Row],[Etas 55°C]]=0,0,(Tabelle1[[#This Row],[Etas 35°C]]*0.8+Tabelle1[[#This Row],[Etas 55°C]]*0.2))*2.5</f>
        <v>0</v>
      </c>
      <c r="N5579" s="21" t="str">
        <f>IF(-(Tabelle1[[#This Row],[80%/20% SCOP]]-5.5)/5.5=1,"n.a.",-(Tabelle1[[#This Row],[80%/20% SCOP]]-5.5)/5.5)</f>
        <v>n.a.</v>
      </c>
    </row>
    <row r="5580" spans="1:14" ht="20.100000000000001" customHeight="1" x14ac:dyDescent="0.25">
      <c r="A5580" s="24">
        <v>16002060</v>
      </c>
      <c r="B5580" s="15" t="s">
        <v>5645</v>
      </c>
      <c r="C5580" s="15" t="s">
        <v>5689</v>
      </c>
      <c r="D5580" s="16" t="s">
        <v>2</v>
      </c>
      <c r="E5580" s="17">
        <v>355.3</v>
      </c>
      <c r="F5580" s="18">
        <v>1.57</v>
      </c>
      <c r="G5580" s="17"/>
      <c r="H5580" s="16"/>
      <c r="I5580" s="16" t="s">
        <v>40</v>
      </c>
      <c r="J5580" s="16" t="s">
        <v>4</v>
      </c>
      <c r="K5580" s="16" t="s">
        <v>4</v>
      </c>
      <c r="L5580" s="19">
        <f>IF(Tabelle1[[#This Row],[Heizleistung (55°C)]]=0,Tabelle1[[#This Row],[Heizleistung (35°C)]],(Tabelle1[[#This Row],[Heizleistung (35°C)]]+Tabelle1[[#This Row],[Heizleistung (55°C)]])/2)</f>
        <v>355.3</v>
      </c>
      <c r="M5580" s="20">
        <f>IF(Tabelle1[[#This Row],[Etas 55°C]]=0,0,(Tabelle1[[#This Row],[Etas 35°C]]*0.8+Tabelle1[[#This Row],[Etas 55°C]]*0.2))*2.5</f>
        <v>0</v>
      </c>
      <c r="N5580" s="21" t="str">
        <f>IF(-(Tabelle1[[#This Row],[80%/20% SCOP]]-5.5)/5.5=1,"n.a.",-(Tabelle1[[#This Row],[80%/20% SCOP]]-5.5)/5.5)</f>
        <v>n.a.</v>
      </c>
    </row>
    <row r="5581" spans="1:14" ht="20.100000000000001" customHeight="1" x14ac:dyDescent="0.25">
      <c r="A5581" s="24">
        <v>16001984</v>
      </c>
      <c r="B5581" s="15" t="s">
        <v>5645</v>
      </c>
      <c r="C5581" s="15" t="s">
        <v>5690</v>
      </c>
      <c r="D5581" s="16" t="s">
        <v>2</v>
      </c>
      <c r="E5581" s="17">
        <v>830.8</v>
      </c>
      <c r="F5581" s="18">
        <v>1.466</v>
      </c>
      <c r="G5581" s="17"/>
      <c r="H5581" s="16"/>
      <c r="I5581" s="16"/>
      <c r="J5581" s="16" t="s">
        <v>4</v>
      </c>
      <c r="K5581" s="16" t="s">
        <v>15</v>
      </c>
      <c r="L5581" s="19">
        <f>IF(Tabelle1[[#This Row],[Heizleistung (55°C)]]=0,Tabelle1[[#This Row],[Heizleistung (35°C)]],(Tabelle1[[#This Row],[Heizleistung (35°C)]]+Tabelle1[[#This Row],[Heizleistung (55°C)]])/2)</f>
        <v>830.8</v>
      </c>
      <c r="M5581" s="20">
        <f>IF(Tabelle1[[#This Row],[Etas 55°C]]=0,0,(Tabelle1[[#This Row],[Etas 35°C]]*0.8+Tabelle1[[#This Row],[Etas 55°C]]*0.2))*2.5</f>
        <v>0</v>
      </c>
      <c r="N5581" s="21" t="str">
        <f>IF(-(Tabelle1[[#This Row],[80%/20% SCOP]]-5.5)/5.5=1,"n.a.",-(Tabelle1[[#This Row],[80%/20% SCOP]]-5.5)/5.5)</f>
        <v>n.a.</v>
      </c>
    </row>
    <row r="5582" spans="1:14" ht="20.100000000000001" customHeight="1" x14ac:dyDescent="0.25">
      <c r="A5582" s="24">
        <v>16002162</v>
      </c>
      <c r="B5582" s="15" t="s">
        <v>5645</v>
      </c>
      <c r="C5582" s="15" t="s">
        <v>5691</v>
      </c>
      <c r="D5582" s="16" t="s">
        <v>2</v>
      </c>
      <c r="E5582" s="17">
        <v>152.1</v>
      </c>
      <c r="F5582" s="18">
        <v>1.466</v>
      </c>
      <c r="G5582" s="17"/>
      <c r="H5582" s="16"/>
      <c r="I5582" s="16"/>
      <c r="J5582" s="16" t="s">
        <v>4</v>
      </c>
      <c r="K5582" s="16" t="s">
        <v>4</v>
      </c>
      <c r="L5582" s="19">
        <f>IF(Tabelle1[[#This Row],[Heizleistung (55°C)]]=0,Tabelle1[[#This Row],[Heizleistung (35°C)]],(Tabelle1[[#This Row],[Heizleistung (35°C)]]+Tabelle1[[#This Row],[Heizleistung (55°C)]])/2)</f>
        <v>152.1</v>
      </c>
      <c r="M5582" s="20">
        <f>IF(Tabelle1[[#This Row],[Etas 55°C]]=0,0,(Tabelle1[[#This Row],[Etas 35°C]]*0.8+Tabelle1[[#This Row],[Etas 55°C]]*0.2))*2.5</f>
        <v>0</v>
      </c>
      <c r="N5582" s="21" t="str">
        <f>IF(-(Tabelle1[[#This Row],[80%/20% SCOP]]-5.5)/5.5=1,"n.a.",-(Tabelle1[[#This Row],[80%/20% SCOP]]-5.5)/5.5)</f>
        <v>n.a.</v>
      </c>
    </row>
    <row r="5583" spans="1:14" ht="20.100000000000001" customHeight="1" x14ac:dyDescent="0.25">
      <c r="A5583" s="24">
        <v>16002171</v>
      </c>
      <c r="B5583" s="15" t="s">
        <v>5645</v>
      </c>
      <c r="C5583" s="15" t="s">
        <v>5692</v>
      </c>
      <c r="D5583" s="16" t="s">
        <v>2</v>
      </c>
      <c r="E5583" s="17">
        <v>129.19999999999999</v>
      </c>
      <c r="F5583" s="18">
        <v>1.4610000000000001</v>
      </c>
      <c r="G5583" s="17"/>
      <c r="H5583" s="16"/>
      <c r="I5583" s="16" t="s">
        <v>355</v>
      </c>
      <c r="J5583" s="16" t="s">
        <v>4</v>
      </c>
      <c r="K5583" s="16" t="s">
        <v>4</v>
      </c>
      <c r="L5583" s="19">
        <f>IF(Tabelle1[[#This Row],[Heizleistung (55°C)]]=0,Tabelle1[[#This Row],[Heizleistung (35°C)]],(Tabelle1[[#This Row],[Heizleistung (35°C)]]+Tabelle1[[#This Row],[Heizleistung (55°C)]])/2)</f>
        <v>129.19999999999999</v>
      </c>
      <c r="M5583" s="20">
        <f>IF(Tabelle1[[#This Row],[Etas 55°C]]=0,0,(Tabelle1[[#This Row],[Etas 35°C]]*0.8+Tabelle1[[#This Row],[Etas 55°C]]*0.2))*2.5</f>
        <v>0</v>
      </c>
      <c r="N5583" s="21" t="str">
        <f>IF(-(Tabelle1[[#This Row],[80%/20% SCOP]]-5.5)/5.5=1,"n.a.",-(Tabelle1[[#This Row],[80%/20% SCOP]]-5.5)/5.5)</f>
        <v>n.a.</v>
      </c>
    </row>
    <row r="5584" spans="1:14" ht="20.100000000000001" customHeight="1" x14ac:dyDescent="0.25">
      <c r="A5584" s="24">
        <v>16002097</v>
      </c>
      <c r="B5584" s="15" t="s">
        <v>5645</v>
      </c>
      <c r="C5584" s="15" t="s">
        <v>5693</v>
      </c>
      <c r="D5584" s="16" t="s">
        <v>2</v>
      </c>
      <c r="E5584" s="17">
        <v>361.3</v>
      </c>
      <c r="F5584" s="18">
        <v>1.534</v>
      </c>
      <c r="G5584" s="17"/>
      <c r="H5584" s="16"/>
      <c r="I5584" s="16" t="s">
        <v>40</v>
      </c>
      <c r="J5584" s="16" t="s">
        <v>4</v>
      </c>
      <c r="K5584" s="16" t="s">
        <v>4</v>
      </c>
      <c r="L5584" s="19">
        <f>IF(Tabelle1[[#This Row],[Heizleistung (55°C)]]=0,Tabelle1[[#This Row],[Heizleistung (35°C)]],(Tabelle1[[#This Row],[Heizleistung (35°C)]]+Tabelle1[[#This Row],[Heizleistung (55°C)]])/2)</f>
        <v>361.3</v>
      </c>
      <c r="M5584" s="20">
        <f>IF(Tabelle1[[#This Row],[Etas 55°C]]=0,0,(Tabelle1[[#This Row],[Etas 35°C]]*0.8+Tabelle1[[#This Row],[Etas 55°C]]*0.2))*2.5</f>
        <v>0</v>
      </c>
      <c r="N5584" s="21" t="str">
        <f>IF(-(Tabelle1[[#This Row],[80%/20% SCOP]]-5.5)/5.5=1,"n.a.",-(Tabelle1[[#This Row],[80%/20% SCOP]]-5.5)/5.5)</f>
        <v>n.a.</v>
      </c>
    </row>
    <row r="5585" spans="1:14" ht="20.100000000000001" customHeight="1" x14ac:dyDescent="0.25">
      <c r="A5585" s="24">
        <v>16002073</v>
      </c>
      <c r="B5585" s="15" t="s">
        <v>5645</v>
      </c>
      <c r="C5585" s="15" t="s">
        <v>5694</v>
      </c>
      <c r="D5585" s="16" t="s">
        <v>2</v>
      </c>
      <c r="E5585" s="17">
        <v>335.3</v>
      </c>
      <c r="F5585" s="18">
        <v>1.478</v>
      </c>
      <c r="G5585" s="17"/>
      <c r="H5585" s="16"/>
      <c r="I5585" s="16" t="s">
        <v>355</v>
      </c>
      <c r="J5585" s="16" t="s">
        <v>4</v>
      </c>
      <c r="K5585" s="16" t="s">
        <v>15</v>
      </c>
      <c r="L5585" s="19">
        <f>IF(Tabelle1[[#This Row],[Heizleistung (55°C)]]=0,Tabelle1[[#This Row],[Heizleistung (35°C)]],(Tabelle1[[#This Row],[Heizleistung (35°C)]]+Tabelle1[[#This Row],[Heizleistung (55°C)]])/2)</f>
        <v>335.3</v>
      </c>
      <c r="M5585" s="20">
        <f>IF(Tabelle1[[#This Row],[Etas 55°C]]=0,0,(Tabelle1[[#This Row],[Etas 35°C]]*0.8+Tabelle1[[#This Row],[Etas 55°C]]*0.2))*2.5</f>
        <v>0</v>
      </c>
      <c r="N5585" s="21" t="str">
        <f>IF(-(Tabelle1[[#This Row],[80%/20% SCOP]]-5.5)/5.5=1,"n.a.",-(Tabelle1[[#This Row],[80%/20% SCOP]]-5.5)/5.5)</f>
        <v>n.a.</v>
      </c>
    </row>
    <row r="5586" spans="1:14" ht="20.100000000000001" customHeight="1" x14ac:dyDescent="0.25">
      <c r="A5586" s="24">
        <v>16016920</v>
      </c>
      <c r="B5586" s="15" t="s">
        <v>5645</v>
      </c>
      <c r="C5586" s="15" t="s">
        <v>5695</v>
      </c>
      <c r="D5586" s="16" t="s">
        <v>2</v>
      </c>
      <c r="E5586" s="17">
        <v>146.5</v>
      </c>
      <c r="F5586" s="18">
        <v>1.5129999999999999</v>
      </c>
      <c r="G5586" s="17">
        <v>145.30000000000001</v>
      </c>
      <c r="H5586" s="18">
        <v>1.296</v>
      </c>
      <c r="I5586" s="16" t="s">
        <v>3</v>
      </c>
      <c r="J5586" s="16" t="s">
        <v>4</v>
      </c>
      <c r="K5586" s="16" t="s">
        <v>4</v>
      </c>
      <c r="L5586" s="19">
        <f>IF(Tabelle1[[#This Row],[Heizleistung (55°C)]]=0,Tabelle1[[#This Row],[Heizleistung (35°C)]],(Tabelle1[[#This Row],[Heizleistung (35°C)]]+Tabelle1[[#This Row],[Heizleistung (55°C)]])/2)</f>
        <v>145.9</v>
      </c>
      <c r="M5586" s="20">
        <f>IF(Tabelle1[[#This Row],[Etas 55°C]]=0,0,(Tabelle1[[#This Row],[Etas 35°C]]*0.8+Tabelle1[[#This Row],[Etas 55°C]]*0.2))*2.5</f>
        <v>3.6739999999999999</v>
      </c>
      <c r="N5586" s="21">
        <f>IF(-(Tabelle1[[#This Row],[80%/20% SCOP]]-5.5)/5.5=1,"n.a.",-(Tabelle1[[#This Row],[80%/20% SCOP]]-5.5)/5.5)</f>
        <v>0.33200000000000002</v>
      </c>
    </row>
    <row r="5587" spans="1:14" ht="20.100000000000001" customHeight="1" x14ac:dyDescent="0.25">
      <c r="A5587" s="24">
        <v>16002094</v>
      </c>
      <c r="B5587" s="15" t="s">
        <v>5645</v>
      </c>
      <c r="C5587" s="15" t="s">
        <v>5696</v>
      </c>
      <c r="D5587" s="16" t="s">
        <v>2</v>
      </c>
      <c r="E5587" s="17">
        <v>284.60000000000002</v>
      </c>
      <c r="F5587" s="18">
        <v>1.53</v>
      </c>
      <c r="G5587" s="17"/>
      <c r="H5587" s="16"/>
      <c r="I5587" s="16" t="s">
        <v>40</v>
      </c>
      <c r="J5587" s="16" t="s">
        <v>4</v>
      </c>
      <c r="K5587" s="16" t="s">
        <v>4</v>
      </c>
      <c r="L5587" s="19">
        <f>IF(Tabelle1[[#This Row],[Heizleistung (55°C)]]=0,Tabelle1[[#This Row],[Heizleistung (35°C)]],(Tabelle1[[#This Row],[Heizleistung (35°C)]]+Tabelle1[[#This Row],[Heizleistung (55°C)]])/2)</f>
        <v>284.60000000000002</v>
      </c>
      <c r="M5587" s="20">
        <f>IF(Tabelle1[[#This Row],[Etas 55°C]]=0,0,(Tabelle1[[#This Row],[Etas 35°C]]*0.8+Tabelle1[[#This Row],[Etas 55°C]]*0.2))*2.5</f>
        <v>0</v>
      </c>
      <c r="N5587" s="21" t="str">
        <f>IF(-(Tabelle1[[#This Row],[80%/20% SCOP]]-5.5)/5.5=1,"n.a.",-(Tabelle1[[#This Row],[80%/20% SCOP]]-5.5)/5.5)</f>
        <v>n.a.</v>
      </c>
    </row>
    <row r="5588" spans="1:14" ht="20.100000000000001" customHeight="1" x14ac:dyDescent="0.25">
      <c r="A5588" s="24">
        <v>16009258</v>
      </c>
      <c r="B5588" s="15" t="s">
        <v>5645</v>
      </c>
      <c r="C5588" s="15" t="s">
        <v>5697</v>
      </c>
      <c r="D5588" s="16" t="s">
        <v>2</v>
      </c>
      <c r="E5588" s="17">
        <v>830.8</v>
      </c>
      <c r="F5588" s="18">
        <v>1.466</v>
      </c>
      <c r="G5588" s="17"/>
      <c r="H5588" s="16"/>
      <c r="I5588" s="16"/>
      <c r="J5588" s="16" t="s">
        <v>4</v>
      </c>
      <c r="K5588" s="16" t="s">
        <v>15</v>
      </c>
      <c r="L5588" s="19">
        <f>IF(Tabelle1[[#This Row],[Heizleistung (55°C)]]=0,Tabelle1[[#This Row],[Heizleistung (35°C)]],(Tabelle1[[#This Row],[Heizleistung (35°C)]]+Tabelle1[[#This Row],[Heizleistung (55°C)]])/2)</f>
        <v>830.8</v>
      </c>
      <c r="M5588" s="20">
        <f>IF(Tabelle1[[#This Row],[Etas 55°C]]=0,0,(Tabelle1[[#This Row],[Etas 35°C]]*0.8+Tabelle1[[#This Row],[Etas 55°C]]*0.2))*2.5</f>
        <v>0</v>
      </c>
      <c r="N5588" s="21" t="str">
        <f>IF(-(Tabelle1[[#This Row],[80%/20% SCOP]]-5.5)/5.5=1,"n.a.",-(Tabelle1[[#This Row],[80%/20% SCOP]]-5.5)/5.5)</f>
        <v>n.a.</v>
      </c>
    </row>
    <row r="5589" spans="1:14" ht="20.100000000000001" customHeight="1" x14ac:dyDescent="0.25">
      <c r="A5589" s="24">
        <v>16002056</v>
      </c>
      <c r="B5589" s="15" t="s">
        <v>5645</v>
      </c>
      <c r="C5589" s="15" t="s">
        <v>5698</v>
      </c>
      <c r="D5589" s="16" t="s">
        <v>2</v>
      </c>
      <c r="E5589" s="17">
        <v>196.8</v>
      </c>
      <c r="F5589" s="18">
        <v>1.5620000000000001</v>
      </c>
      <c r="G5589" s="17"/>
      <c r="H5589" s="16"/>
      <c r="I5589" s="16" t="s">
        <v>40</v>
      </c>
      <c r="J5589" s="16" t="s">
        <v>4</v>
      </c>
      <c r="K5589" s="16" t="s">
        <v>4</v>
      </c>
      <c r="L5589" s="19">
        <f>IF(Tabelle1[[#This Row],[Heizleistung (55°C)]]=0,Tabelle1[[#This Row],[Heizleistung (35°C)]],(Tabelle1[[#This Row],[Heizleistung (35°C)]]+Tabelle1[[#This Row],[Heizleistung (55°C)]])/2)</f>
        <v>196.8</v>
      </c>
      <c r="M5589" s="20">
        <f>IF(Tabelle1[[#This Row],[Etas 55°C]]=0,0,(Tabelle1[[#This Row],[Etas 35°C]]*0.8+Tabelle1[[#This Row],[Etas 55°C]]*0.2))*2.5</f>
        <v>0</v>
      </c>
      <c r="N5589" s="21" t="str">
        <f>IF(-(Tabelle1[[#This Row],[80%/20% SCOP]]-5.5)/5.5=1,"n.a.",-(Tabelle1[[#This Row],[80%/20% SCOP]]-5.5)/5.5)</f>
        <v>n.a.</v>
      </c>
    </row>
    <row r="5590" spans="1:14" ht="20.100000000000001" customHeight="1" x14ac:dyDescent="0.25">
      <c r="A5590" s="24">
        <v>16009265</v>
      </c>
      <c r="B5590" s="15" t="s">
        <v>5645</v>
      </c>
      <c r="C5590" s="15" t="s">
        <v>5699</v>
      </c>
      <c r="D5590" s="16" t="s">
        <v>2</v>
      </c>
      <c r="E5590" s="17">
        <v>196.8</v>
      </c>
      <c r="F5590" s="18">
        <v>1.5620000000000001</v>
      </c>
      <c r="G5590" s="17"/>
      <c r="H5590" s="16"/>
      <c r="I5590" s="16" t="s">
        <v>40</v>
      </c>
      <c r="J5590" s="16" t="s">
        <v>4</v>
      </c>
      <c r="K5590" s="16" t="s">
        <v>4</v>
      </c>
      <c r="L5590" s="19">
        <f>IF(Tabelle1[[#This Row],[Heizleistung (55°C)]]=0,Tabelle1[[#This Row],[Heizleistung (35°C)]],(Tabelle1[[#This Row],[Heizleistung (35°C)]]+Tabelle1[[#This Row],[Heizleistung (55°C)]])/2)</f>
        <v>196.8</v>
      </c>
      <c r="M5590" s="20">
        <f>IF(Tabelle1[[#This Row],[Etas 55°C]]=0,0,(Tabelle1[[#This Row],[Etas 35°C]]*0.8+Tabelle1[[#This Row],[Etas 55°C]]*0.2))*2.5</f>
        <v>0</v>
      </c>
      <c r="N5590" s="21" t="str">
        <f>IF(-(Tabelle1[[#This Row],[80%/20% SCOP]]-5.5)/5.5=1,"n.a.",-(Tabelle1[[#This Row],[80%/20% SCOP]]-5.5)/5.5)</f>
        <v>n.a.</v>
      </c>
    </row>
    <row r="5591" spans="1:14" ht="20.100000000000001" customHeight="1" x14ac:dyDescent="0.25">
      <c r="A5591" s="24">
        <v>16002082</v>
      </c>
      <c r="B5591" s="15" t="s">
        <v>5645</v>
      </c>
      <c r="C5591" s="15" t="s">
        <v>5700</v>
      </c>
      <c r="D5591" s="16" t="s">
        <v>2</v>
      </c>
      <c r="E5591" s="17">
        <v>141.9</v>
      </c>
      <c r="F5591" s="18">
        <v>1.474</v>
      </c>
      <c r="G5591" s="17"/>
      <c r="H5591" s="16"/>
      <c r="I5591" s="16" t="s">
        <v>355</v>
      </c>
      <c r="J5591" s="16" t="s">
        <v>4</v>
      </c>
      <c r="K5591" s="16" t="s">
        <v>15</v>
      </c>
      <c r="L5591" s="19">
        <f>IF(Tabelle1[[#This Row],[Heizleistung (55°C)]]=0,Tabelle1[[#This Row],[Heizleistung (35°C)]],(Tabelle1[[#This Row],[Heizleistung (35°C)]]+Tabelle1[[#This Row],[Heizleistung (55°C)]])/2)</f>
        <v>141.9</v>
      </c>
      <c r="M5591" s="20">
        <f>IF(Tabelle1[[#This Row],[Etas 55°C]]=0,0,(Tabelle1[[#This Row],[Etas 35°C]]*0.8+Tabelle1[[#This Row],[Etas 55°C]]*0.2))*2.5</f>
        <v>0</v>
      </c>
      <c r="N5591" s="21" t="str">
        <f>IF(-(Tabelle1[[#This Row],[80%/20% SCOP]]-5.5)/5.5=1,"n.a.",-(Tabelle1[[#This Row],[80%/20% SCOP]]-5.5)/5.5)</f>
        <v>n.a.</v>
      </c>
    </row>
    <row r="5592" spans="1:14" ht="20.100000000000001" customHeight="1" x14ac:dyDescent="0.25">
      <c r="A5592" s="24">
        <v>16002047</v>
      </c>
      <c r="B5592" s="15" t="s">
        <v>5645</v>
      </c>
      <c r="C5592" s="15" t="s">
        <v>5701</v>
      </c>
      <c r="D5592" s="16" t="s">
        <v>2</v>
      </c>
      <c r="E5592" s="17">
        <v>6.74</v>
      </c>
      <c r="F5592" s="18">
        <v>1.86</v>
      </c>
      <c r="G5592" s="17"/>
      <c r="H5592" s="16"/>
      <c r="I5592" s="16" t="s">
        <v>40</v>
      </c>
      <c r="J5592" s="16" t="s">
        <v>4</v>
      </c>
      <c r="K5592" s="16" t="s">
        <v>4</v>
      </c>
      <c r="L5592" s="19">
        <f>IF(Tabelle1[[#This Row],[Heizleistung (55°C)]]=0,Tabelle1[[#This Row],[Heizleistung (35°C)]],(Tabelle1[[#This Row],[Heizleistung (35°C)]]+Tabelle1[[#This Row],[Heizleistung (55°C)]])/2)</f>
        <v>6.74</v>
      </c>
      <c r="M5592" s="20">
        <f>IF(Tabelle1[[#This Row],[Etas 55°C]]=0,0,(Tabelle1[[#This Row],[Etas 35°C]]*0.8+Tabelle1[[#This Row],[Etas 55°C]]*0.2))*2.5</f>
        <v>0</v>
      </c>
      <c r="N5592" s="21" t="str">
        <f>IF(-(Tabelle1[[#This Row],[80%/20% SCOP]]-5.5)/5.5=1,"n.a.",-(Tabelle1[[#This Row],[80%/20% SCOP]]-5.5)/5.5)</f>
        <v>n.a.</v>
      </c>
    </row>
    <row r="5593" spans="1:14" ht="20.100000000000001" customHeight="1" x14ac:dyDescent="0.25">
      <c r="A5593" s="24">
        <v>16002058</v>
      </c>
      <c r="B5593" s="15" t="s">
        <v>5645</v>
      </c>
      <c r="C5593" s="15" t="s">
        <v>5702</v>
      </c>
      <c r="D5593" s="16" t="s">
        <v>2</v>
      </c>
      <c r="E5593" s="17">
        <v>291</v>
      </c>
      <c r="F5593" s="18">
        <v>1.5580000000000001</v>
      </c>
      <c r="G5593" s="17"/>
      <c r="H5593" s="16"/>
      <c r="I5593" s="16" t="s">
        <v>40</v>
      </c>
      <c r="J5593" s="16" t="s">
        <v>4</v>
      </c>
      <c r="K5593" s="16" t="s">
        <v>4</v>
      </c>
      <c r="L5593" s="19">
        <f>IF(Tabelle1[[#This Row],[Heizleistung (55°C)]]=0,Tabelle1[[#This Row],[Heizleistung (35°C)]],(Tabelle1[[#This Row],[Heizleistung (35°C)]]+Tabelle1[[#This Row],[Heizleistung (55°C)]])/2)</f>
        <v>291</v>
      </c>
      <c r="M5593" s="20">
        <f>IF(Tabelle1[[#This Row],[Etas 55°C]]=0,0,(Tabelle1[[#This Row],[Etas 35°C]]*0.8+Tabelle1[[#This Row],[Etas 55°C]]*0.2))*2.5</f>
        <v>0</v>
      </c>
      <c r="N5593" s="21" t="str">
        <f>IF(-(Tabelle1[[#This Row],[80%/20% SCOP]]-5.5)/5.5=1,"n.a.",-(Tabelle1[[#This Row],[80%/20% SCOP]]-5.5)/5.5)</f>
        <v>n.a.</v>
      </c>
    </row>
    <row r="5594" spans="1:14" ht="20.100000000000001" customHeight="1" x14ac:dyDescent="0.25">
      <c r="A5594" s="24">
        <v>16015476</v>
      </c>
      <c r="B5594" s="15" t="s">
        <v>5645</v>
      </c>
      <c r="C5594" s="15" t="s">
        <v>5703</v>
      </c>
      <c r="D5594" s="16" t="s">
        <v>2</v>
      </c>
      <c r="E5594" s="17">
        <v>180.5</v>
      </c>
      <c r="F5594" s="18">
        <v>1.474</v>
      </c>
      <c r="G5594" s="17">
        <v>177.4</v>
      </c>
      <c r="H5594" s="18">
        <v>1.258</v>
      </c>
      <c r="I5594" s="16" t="s">
        <v>3</v>
      </c>
      <c r="J5594" s="16" t="s">
        <v>4</v>
      </c>
      <c r="K5594" s="16" t="s">
        <v>4</v>
      </c>
      <c r="L5594" s="19">
        <f>IF(Tabelle1[[#This Row],[Heizleistung (55°C)]]=0,Tabelle1[[#This Row],[Heizleistung (35°C)]],(Tabelle1[[#This Row],[Heizleistung (35°C)]]+Tabelle1[[#This Row],[Heizleistung (55°C)]])/2)</f>
        <v>178.95</v>
      </c>
      <c r="M5594" s="20">
        <f>IF(Tabelle1[[#This Row],[Etas 55°C]]=0,0,(Tabelle1[[#This Row],[Etas 35°C]]*0.8+Tabelle1[[#This Row],[Etas 55°C]]*0.2))*2.5</f>
        <v>3.577</v>
      </c>
      <c r="N5594" s="21">
        <f>IF(-(Tabelle1[[#This Row],[80%/20% SCOP]]-5.5)/5.5=1,"n.a.",-(Tabelle1[[#This Row],[80%/20% SCOP]]-5.5)/5.5)</f>
        <v>0.34963636363636363</v>
      </c>
    </row>
    <row r="5595" spans="1:14" ht="20.100000000000001" customHeight="1" x14ac:dyDescent="0.25">
      <c r="A5595" s="24">
        <v>16002049</v>
      </c>
      <c r="B5595" s="15" t="s">
        <v>5645</v>
      </c>
      <c r="C5595" s="15" t="s">
        <v>5704</v>
      </c>
      <c r="D5595" s="16" t="s">
        <v>2</v>
      </c>
      <c r="E5595" s="17">
        <v>11.5</v>
      </c>
      <c r="F5595" s="18">
        <v>1.97</v>
      </c>
      <c r="G5595" s="17"/>
      <c r="H5595" s="16"/>
      <c r="I5595" s="16" t="s">
        <v>40</v>
      </c>
      <c r="J5595" s="16" t="s">
        <v>4</v>
      </c>
      <c r="K5595" s="16" t="s">
        <v>4</v>
      </c>
      <c r="L5595" s="19">
        <f>IF(Tabelle1[[#This Row],[Heizleistung (55°C)]]=0,Tabelle1[[#This Row],[Heizleistung (35°C)]],(Tabelle1[[#This Row],[Heizleistung (35°C)]]+Tabelle1[[#This Row],[Heizleistung (55°C)]])/2)</f>
        <v>11.5</v>
      </c>
      <c r="M5595" s="20">
        <f>IF(Tabelle1[[#This Row],[Etas 55°C]]=0,0,(Tabelle1[[#This Row],[Etas 35°C]]*0.8+Tabelle1[[#This Row],[Etas 55°C]]*0.2))*2.5</f>
        <v>0</v>
      </c>
      <c r="N5595" s="21" t="str">
        <f>IF(-(Tabelle1[[#This Row],[80%/20% SCOP]]-5.5)/5.5=1,"n.a.",-(Tabelle1[[#This Row],[80%/20% SCOP]]-5.5)/5.5)</f>
        <v>n.a.</v>
      </c>
    </row>
    <row r="5596" spans="1:14" ht="20.100000000000001" customHeight="1" x14ac:dyDescent="0.25">
      <c r="A5596" s="24">
        <v>16002100</v>
      </c>
      <c r="B5596" s="15" t="s">
        <v>5645</v>
      </c>
      <c r="C5596" s="15" t="s">
        <v>5705</v>
      </c>
      <c r="D5596" s="16" t="s">
        <v>2</v>
      </c>
      <c r="E5596" s="17">
        <v>385.6</v>
      </c>
      <c r="F5596" s="18">
        <v>1.5620000000000001</v>
      </c>
      <c r="G5596" s="17"/>
      <c r="H5596" s="16"/>
      <c r="I5596" s="16" t="s">
        <v>40</v>
      </c>
      <c r="J5596" s="16" t="s">
        <v>4</v>
      </c>
      <c r="K5596" s="16" t="s">
        <v>4</v>
      </c>
      <c r="L5596" s="19">
        <f>IF(Tabelle1[[#This Row],[Heizleistung (55°C)]]=0,Tabelle1[[#This Row],[Heizleistung (35°C)]],(Tabelle1[[#This Row],[Heizleistung (35°C)]]+Tabelle1[[#This Row],[Heizleistung (55°C)]])/2)</f>
        <v>385.6</v>
      </c>
      <c r="M5596" s="20">
        <f>IF(Tabelle1[[#This Row],[Etas 55°C]]=0,0,(Tabelle1[[#This Row],[Etas 35°C]]*0.8+Tabelle1[[#This Row],[Etas 55°C]]*0.2))*2.5</f>
        <v>0</v>
      </c>
      <c r="N5596" s="21" t="str">
        <f>IF(-(Tabelle1[[#This Row],[80%/20% SCOP]]-5.5)/5.5=1,"n.a.",-(Tabelle1[[#This Row],[80%/20% SCOP]]-5.5)/5.5)</f>
        <v>n.a.</v>
      </c>
    </row>
    <row r="5597" spans="1:14" ht="20.100000000000001" customHeight="1" x14ac:dyDescent="0.25">
      <c r="A5597" s="24">
        <v>16002101</v>
      </c>
      <c r="B5597" s="15" t="s">
        <v>5645</v>
      </c>
      <c r="C5597" s="15" t="s">
        <v>5706</v>
      </c>
      <c r="D5597" s="16" t="s">
        <v>2</v>
      </c>
      <c r="E5597" s="17">
        <v>542.4</v>
      </c>
      <c r="F5597" s="18">
        <v>1.546</v>
      </c>
      <c r="G5597" s="17"/>
      <c r="H5597" s="16"/>
      <c r="I5597" s="16" t="s">
        <v>40</v>
      </c>
      <c r="J5597" s="16" t="s">
        <v>4</v>
      </c>
      <c r="K5597" s="16" t="s">
        <v>4</v>
      </c>
      <c r="L5597" s="19">
        <f>IF(Tabelle1[[#This Row],[Heizleistung (55°C)]]=0,Tabelle1[[#This Row],[Heizleistung (35°C)]],(Tabelle1[[#This Row],[Heizleistung (35°C)]]+Tabelle1[[#This Row],[Heizleistung (55°C)]])/2)</f>
        <v>542.4</v>
      </c>
      <c r="M5597" s="20">
        <f>IF(Tabelle1[[#This Row],[Etas 55°C]]=0,0,(Tabelle1[[#This Row],[Etas 35°C]]*0.8+Tabelle1[[#This Row],[Etas 55°C]]*0.2))*2.5</f>
        <v>0</v>
      </c>
      <c r="N5597" s="21" t="str">
        <f>IF(-(Tabelle1[[#This Row],[80%/20% SCOP]]-5.5)/5.5=1,"n.a.",-(Tabelle1[[#This Row],[80%/20% SCOP]]-5.5)/5.5)</f>
        <v>n.a.</v>
      </c>
    </row>
    <row r="5598" spans="1:14" ht="20.100000000000001" customHeight="1" x14ac:dyDescent="0.25">
      <c r="A5598" s="24">
        <v>16015477</v>
      </c>
      <c r="B5598" s="15" t="s">
        <v>5645</v>
      </c>
      <c r="C5598" s="15" t="s">
        <v>5707</v>
      </c>
      <c r="D5598" s="16" t="s">
        <v>2</v>
      </c>
      <c r="E5598" s="17">
        <v>204.8</v>
      </c>
      <c r="F5598" s="18">
        <v>1.468</v>
      </c>
      <c r="G5598" s="17">
        <v>201.7</v>
      </c>
      <c r="H5598" s="18">
        <v>1.2569999999999999</v>
      </c>
      <c r="I5598" s="16" t="s">
        <v>3</v>
      </c>
      <c r="J5598" s="16" t="s">
        <v>4</v>
      </c>
      <c r="K5598" s="16" t="s">
        <v>4</v>
      </c>
      <c r="L5598" s="19">
        <f>IF(Tabelle1[[#This Row],[Heizleistung (55°C)]]=0,Tabelle1[[#This Row],[Heizleistung (35°C)]],(Tabelle1[[#This Row],[Heizleistung (35°C)]]+Tabelle1[[#This Row],[Heizleistung (55°C)]])/2)</f>
        <v>203.25</v>
      </c>
      <c r="M5598" s="20">
        <f>IF(Tabelle1[[#This Row],[Etas 55°C]]=0,0,(Tabelle1[[#This Row],[Etas 35°C]]*0.8+Tabelle1[[#This Row],[Etas 55°C]]*0.2))*2.5</f>
        <v>3.5645000000000007</v>
      </c>
      <c r="N5598" s="21">
        <f>IF(-(Tabelle1[[#This Row],[80%/20% SCOP]]-5.5)/5.5=1,"n.a.",-(Tabelle1[[#This Row],[80%/20% SCOP]]-5.5)/5.5)</f>
        <v>0.35190909090909078</v>
      </c>
    </row>
    <row r="5599" spans="1:14" ht="20.100000000000001" customHeight="1" x14ac:dyDescent="0.25">
      <c r="A5599" s="24">
        <v>16009266</v>
      </c>
      <c r="B5599" s="15" t="s">
        <v>5645</v>
      </c>
      <c r="C5599" s="15" t="s">
        <v>5708</v>
      </c>
      <c r="D5599" s="16" t="s">
        <v>2</v>
      </c>
      <c r="E5599" s="17">
        <v>324.8</v>
      </c>
      <c r="F5599" s="18">
        <v>1.55</v>
      </c>
      <c r="G5599" s="17"/>
      <c r="H5599" s="16"/>
      <c r="I5599" s="16" t="s">
        <v>40</v>
      </c>
      <c r="J5599" s="16" t="s">
        <v>4</v>
      </c>
      <c r="K5599" s="16" t="s">
        <v>4</v>
      </c>
      <c r="L5599" s="19">
        <f>IF(Tabelle1[[#This Row],[Heizleistung (55°C)]]=0,Tabelle1[[#This Row],[Heizleistung (35°C)]],(Tabelle1[[#This Row],[Heizleistung (35°C)]]+Tabelle1[[#This Row],[Heizleistung (55°C)]])/2)</f>
        <v>324.8</v>
      </c>
      <c r="M5599" s="20">
        <f>IF(Tabelle1[[#This Row],[Etas 55°C]]=0,0,(Tabelle1[[#This Row],[Etas 35°C]]*0.8+Tabelle1[[#This Row],[Etas 55°C]]*0.2))*2.5</f>
        <v>0</v>
      </c>
      <c r="N5599" s="21" t="str">
        <f>IF(-(Tabelle1[[#This Row],[80%/20% SCOP]]-5.5)/5.5=1,"n.a.",-(Tabelle1[[#This Row],[80%/20% SCOP]]-5.5)/5.5)</f>
        <v>n.a.</v>
      </c>
    </row>
    <row r="5600" spans="1:14" ht="20.100000000000001" customHeight="1" x14ac:dyDescent="0.25">
      <c r="A5600" s="24">
        <v>16001974</v>
      </c>
      <c r="B5600" s="15" t="s">
        <v>5645</v>
      </c>
      <c r="C5600" s="15" t="s">
        <v>5709</v>
      </c>
      <c r="D5600" s="16" t="s">
        <v>2</v>
      </c>
      <c r="E5600" s="17">
        <v>661.1</v>
      </c>
      <c r="F5600" s="18">
        <v>1.45</v>
      </c>
      <c r="G5600" s="17"/>
      <c r="H5600" s="16"/>
      <c r="I5600" s="16"/>
      <c r="J5600" s="16" t="s">
        <v>4</v>
      </c>
      <c r="K5600" s="16" t="s">
        <v>15</v>
      </c>
      <c r="L5600" s="19">
        <f>IF(Tabelle1[[#This Row],[Heizleistung (55°C)]]=0,Tabelle1[[#This Row],[Heizleistung (35°C)]],(Tabelle1[[#This Row],[Heizleistung (35°C)]]+Tabelle1[[#This Row],[Heizleistung (55°C)]])/2)</f>
        <v>661.1</v>
      </c>
      <c r="M5600" s="20">
        <f>IF(Tabelle1[[#This Row],[Etas 55°C]]=0,0,(Tabelle1[[#This Row],[Etas 35°C]]*0.8+Tabelle1[[#This Row],[Etas 55°C]]*0.2))*2.5</f>
        <v>0</v>
      </c>
      <c r="N5600" s="21" t="str">
        <f>IF(-(Tabelle1[[#This Row],[80%/20% SCOP]]-5.5)/5.5=1,"n.a.",-(Tabelle1[[#This Row],[80%/20% SCOP]]-5.5)/5.5)</f>
        <v>n.a.</v>
      </c>
    </row>
    <row r="5601" spans="1:14" ht="20.100000000000001" customHeight="1" x14ac:dyDescent="0.25">
      <c r="A5601" s="24">
        <v>16016914</v>
      </c>
      <c r="B5601" s="15" t="s">
        <v>5645</v>
      </c>
      <c r="C5601" s="15" t="s">
        <v>5710</v>
      </c>
      <c r="D5601" s="16" t="s">
        <v>2</v>
      </c>
      <c r="E5601" s="17">
        <v>48.5</v>
      </c>
      <c r="F5601" s="18">
        <v>1.5189999999999999</v>
      </c>
      <c r="G5601" s="17">
        <v>48</v>
      </c>
      <c r="H5601" s="18">
        <v>1.2649999999999999</v>
      </c>
      <c r="I5601" s="16" t="s">
        <v>3</v>
      </c>
      <c r="J5601" s="16" t="s">
        <v>4</v>
      </c>
      <c r="K5601" s="16" t="s">
        <v>4</v>
      </c>
      <c r="L5601" s="19">
        <f>IF(Tabelle1[[#This Row],[Heizleistung (55°C)]]=0,Tabelle1[[#This Row],[Heizleistung (35°C)]],(Tabelle1[[#This Row],[Heizleistung (35°C)]]+Tabelle1[[#This Row],[Heizleistung (55°C)]])/2)</f>
        <v>48.25</v>
      </c>
      <c r="M5601" s="20">
        <f>IF(Tabelle1[[#This Row],[Etas 55°C]]=0,0,(Tabelle1[[#This Row],[Etas 35°C]]*0.8+Tabelle1[[#This Row],[Etas 55°C]]*0.2))*2.5</f>
        <v>3.6704999999999997</v>
      </c>
      <c r="N5601" s="21">
        <f>IF(-(Tabelle1[[#This Row],[80%/20% SCOP]]-5.5)/5.5=1,"n.a.",-(Tabelle1[[#This Row],[80%/20% SCOP]]-5.5)/5.5)</f>
        <v>0.33263636363636367</v>
      </c>
    </row>
    <row r="5602" spans="1:14" x14ac:dyDescent="0.25">
      <c r="A5602" s="24">
        <v>16009272</v>
      </c>
      <c r="B5602" s="15" t="s">
        <v>5645</v>
      </c>
      <c r="C5602" s="15" t="s">
        <v>5711</v>
      </c>
      <c r="D5602" s="16" t="s">
        <v>2</v>
      </c>
      <c r="E5602" s="17">
        <v>160.69999999999999</v>
      </c>
      <c r="F5602" s="18">
        <v>1.466</v>
      </c>
      <c r="G5602" s="17"/>
      <c r="H5602" s="16"/>
      <c r="I5602" s="16" t="s">
        <v>355</v>
      </c>
      <c r="J5602" s="16" t="s">
        <v>4</v>
      </c>
      <c r="K5602" s="16" t="s">
        <v>15</v>
      </c>
      <c r="L5602" s="19">
        <f>IF(Tabelle1[[#This Row],[Heizleistung (55°C)]]=0,Tabelle1[[#This Row],[Heizleistung (35°C)]],(Tabelle1[[#This Row],[Heizleistung (35°C)]]+Tabelle1[[#This Row],[Heizleistung (55°C)]])/2)</f>
        <v>160.69999999999999</v>
      </c>
      <c r="M5602" s="20">
        <f>IF(Tabelle1[[#This Row],[Etas 55°C]]=0,0,(Tabelle1[[#This Row],[Etas 35°C]]*0.8+Tabelle1[[#This Row],[Etas 55°C]]*0.2))*2.5</f>
        <v>0</v>
      </c>
      <c r="N5602" s="21" t="str">
        <f>IF(-(Tabelle1[[#This Row],[80%/20% SCOP]]-5.5)/5.5=1,"n.a.",-(Tabelle1[[#This Row],[80%/20% SCOP]]-5.5)/5.5)</f>
        <v>n.a.</v>
      </c>
    </row>
    <row r="5603" spans="1:14" ht="20.100000000000001" customHeight="1" x14ac:dyDescent="0.25">
      <c r="A5603" s="24">
        <v>16016898</v>
      </c>
      <c r="B5603" s="15" t="s">
        <v>5645</v>
      </c>
      <c r="C5603" s="15" t="s">
        <v>5712</v>
      </c>
      <c r="D5603" s="16" t="s">
        <v>2</v>
      </c>
      <c r="E5603" s="17">
        <v>50.3</v>
      </c>
      <c r="F5603" s="18">
        <v>1.677</v>
      </c>
      <c r="G5603" s="17">
        <v>51</v>
      </c>
      <c r="H5603" s="18">
        <v>1.389</v>
      </c>
      <c r="I5603" s="16" t="s">
        <v>3</v>
      </c>
      <c r="J5603" s="16" t="s">
        <v>4</v>
      </c>
      <c r="K5603" s="16" t="s">
        <v>4</v>
      </c>
      <c r="L5603" s="19">
        <f>IF(Tabelle1[[#This Row],[Heizleistung (55°C)]]=0,Tabelle1[[#This Row],[Heizleistung (35°C)]],(Tabelle1[[#This Row],[Heizleistung (35°C)]]+Tabelle1[[#This Row],[Heizleistung (55°C)]])/2)</f>
        <v>50.65</v>
      </c>
      <c r="M5603" s="20">
        <f>IF(Tabelle1[[#This Row],[Etas 55°C]]=0,0,(Tabelle1[[#This Row],[Etas 35°C]]*0.8+Tabelle1[[#This Row],[Etas 55°C]]*0.2))*2.5</f>
        <v>4.0485000000000007</v>
      </c>
      <c r="N5603" s="21">
        <f>IF(-(Tabelle1[[#This Row],[80%/20% SCOP]]-5.5)/5.5=1,"n.a.",-(Tabelle1[[#This Row],[80%/20% SCOP]]-5.5)/5.5)</f>
        <v>0.26390909090909082</v>
      </c>
    </row>
    <row r="5604" spans="1:14" ht="20.100000000000001" customHeight="1" x14ac:dyDescent="0.25">
      <c r="A5604" s="24">
        <v>16009275</v>
      </c>
      <c r="B5604" s="15" t="s">
        <v>5645</v>
      </c>
      <c r="C5604" s="15" t="s">
        <v>5713</v>
      </c>
      <c r="D5604" s="16" t="s">
        <v>2</v>
      </c>
      <c r="E5604" s="17">
        <v>542.4</v>
      </c>
      <c r="F5604" s="18">
        <v>1.546</v>
      </c>
      <c r="G5604" s="17"/>
      <c r="H5604" s="16"/>
      <c r="I5604" s="16" t="s">
        <v>40</v>
      </c>
      <c r="J5604" s="16" t="s">
        <v>4</v>
      </c>
      <c r="K5604" s="16" t="s">
        <v>4</v>
      </c>
      <c r="L5604" s="19">
        <f>IF(Tabelle1[[#This Row],[Heizleistung (55°C)]]=0,Tabelle1[[#This Row],[Heizleistung (35°C)]],(Tabelle1[[#This Row],[Heizleistung (35°C)]]+Tabelle1[[#This Row],[Heizleistung (55°C)]])/2)</f>
        <v>542.4</v>
      </c>
      <c r="M5604" s="20">
        <f>IF(Tabelle1[[#This Row],[Etas 55°C]]=0,0,(Tabelle1[[#This Row],[Etas 35°C]]*0.8+Tabelle1[[#This Row],[Etas 55°C]]*0.2))*2.5</f>
        <v>0</v>
      </c>
      <c r="N5604" s="21" t="str">
        <f>IF(-(Tabelle1[[#This Row],[80%/20% SCOP]]-5.5)/5.5=1,"n.a.",-(Tabelle1[[#This Row],[80%/20% SCOP]]-5.5)/5.5)</f>
        <v>n.a.</v>
      </c>
    </row>
    <row r="5605" spans="1:14" ht="20.100000000000001" customHeight="1" x14ac:dyDescent="0.25">
      <c r="A5605" s="24">
        <v>16002050</v>
      </c>
      <c r="B5605" s="15" t="s">
        <v>5645</v>
      </c>
      <c r="C5605" s="15" t="s">
        <v>5714</v>
      </c>
      <c r="D5605" s="16" t="s">
        <v>2</v>
      </c>
      <c r="E5605" s="17">
        <v>13.7</v>
      </c>
      <c r="F5605" s="18">
        <v>1.91</v>
      </c>
      <c r="G5605" s="17"/>
      <c r="H5605" s="16"/>
      <c r="I5605" s="16" t="s">
        <v>40</v>
      </c>
      <c r="J5605" s="16" t="s">
        <v>4</v>
      </c>
      <c r="K5605" s="16" t="s">
        <v>4</v>
      </c>
      <c r="L5605" s="19">
        <f>IF(Tabelle1[[#This Row],[Heizleistung (55°C)]]=0,Tabelle1[[#This Row],[Heizleistung (35°C)]],(Tabelle1[[#This Row],[Heizleistung (35°C)]]+Tabelle1[[#This Row],[Heizleistung (55°C)]])/2)</f>
        <v>13.7</v>
      </c>
      <c r="M5605" s="20">
        <f>IF(Tabelle1[[#This Row],[Etas 55°C]]=0,0,(Tabelle1[[#This Row],[Etas 35°C]]*0.8+Tabelle1[[#This Row],[Etas 55°C]]*0.2))*2.5</f>
        <v>0</v>
      </c>
      <c r="N5605" s="21" t="str">
        <f>IF(-(Tabelle1[[#This Row],[80%/20% SCOP]]-5.5)/5.5=1,"n.a.",-(Tabelle1[[#This Row],[80%/20% SCOP]]-5.5)/5.5)</f>
        <v>n.a.</v>
      </c>
    </row>
    <row r="5606" spans="1:14" ht="20.100000000000001" customHeight="1" x14ac:dyDescent="0.25">
      <c r="A5606" s="24">
        <v>16002099</v>
      </c>
      <c r="B5606" s="15" t="s">
        <v>5645</v>
      </c>
      <c r="C5606" s="15" t="s">
        <v>5715</v>
      </c>
      <c r="D5606" s="16" t="s">
        <v>2</v>
      </c>
      <c r="E5606" s="17">
        <v>385.6</v>
      </c>
      <c r="F5606" s="18">
        <v>1.5620000000000001</v>
      </c>
      <c r="G5606" s="17"/>
      <c r="H5606" s="16"/>
      <c r="I5606" s="16" t="s">
        <v>40</v>
      </c>
      <c r="J5606" s="16" t="s">
        <v>4</v>
      </c>
      <c r="K5606" s="16" t="s">
        <v>4</v>
      </c>
      <c r="L5606" s="19">
        <f>IF(Tabelle1[[#This Row],[Heizleistung (55°C)]]=0,Tabelle1[[#This Row],[Heizleistung (35°C)]],(Tabelle1[[#This Row],[Heizleistung (35°C)]]+Tabelle1[[#This Row],[Heizleistung (55°C)]])/2)</f>
        <v>385.6</v>
      </c>
      <c r="M5606" s="20">
        <f>IF(Tabelle1[[#This Row],[Etas 55°C]]=0,0,(Tabelle1[[#This Row],[Etas 35°C]]*0.8+Tabelle1[[#This Row],[Etas 55°C]]*0.2))*2.5</f>
        <v>0</v>
      </c>
      <c r="N5606" s="21" t="str">
        <f>IF(-(Tabelle1[[#This Row],[80%/20% SCOP]]-5.5)/5.5=1,"n.a.",-(Tabelle1[[#This Row],[80%/20% SCOP]]-5.5)/5.5)</f>
        <v>n.a.</v>
      </c>
    </row>
    <row r="5607" spans="1:14" ht="20.100000000000001" customHeight="1" x14ac:dyDescent="0.25">
      <c r="A5607" s="24">
        <v>16002093</v>
      </c>
      <c r="B5607" s="15" t="s">
        <v>5645</v>
      </c>
      <c r="C5607" s="15" t="s">
        <v>5716</v>
      </c>
      <c r="D5607" s="16" t="s">
        <v>2</v>
      </c>
      <c r="E5607" s="17">
        <v>709.2</v>
      </c>
      <c r="F5607" s="18">
        <v>1.4530000000000001</v>
      </c>
      <c r="G5607" s="17"/>
      <c r="H5607" s="16"/>
      <c r="I5607" s="16" t="s">
        <v>355</v>
      </c>
      <c r="J5607" s="16" t="s">
        <v>4</v>
      </c>
      <c r="K5607" s="16" t="s">
        <v>15</v>
      </c>
      <c r="L5607" s="19">
        <f>IF(Tabelle1[[#This Row],[Heizleistung (55°C)]]=0,Tabelle1[[#This Row],[Heizleistung (35°C)]],(Tabelle1[[#This Row],[Heizleistung (35°C)]]+Tabelle1[[#This Row],[Heizleistung (55°C)]])/2)</f>
        <v>709.2</v>
      </c>
      <c r="M5607" s="20">
        <f>IF(Tabelle1[[#This Row],[Etas 55°C]]=0,0,(Tabelle1[[#This Row],[Etas 35°C]]*0.8+Tabelle1[[#This Row],[Etas 55°C]]*0.2))*2.5</f>
        <v>0</v>
      </c>
      <c r="N5607" s="21" t="str">
        <f>IF(-(Tabelle1[[#This Row],[80%/20% SCOP]]-5.5)/5.5=1,"n.a.",-(Tabelle1[[#This Row],[80%/20% SCOP]]-5.5)/5.5)</f>
        <v>n.a.</v>
      </c>
    </row>
    <row r="5608" spans="1:14" ht="20.100000000000001" customHeight="1" x14ac:dyDescent="0.25">
      <c r="A5608" s="24">
        <v>16009273</v>
      </c>
      <c r="B5608" s="15" t="s">
        <v>5645</v>
      </c>
      <c r="C5608" s="15" t="s">
        <v>5717</v>
      </c>
      <c r="D5608" s="16" t="s">
        <v>2</v>
      </c>
      <c r="E5608" s="17">
        <v>304.8</v>
      </c>
      <c r="F5608" s="18">
        <v>1.5660000000000001</v>
      </c>
      <c r="G5608" s="17"/>
      <c r="H5608" s="16"/>
      <c r="I5608" s="16" t="s">
        <v>40</v>
      </c>
      <c r="J5608" s="16" t="s">
        <v>4</v>
      </c>
      <c r="K5608" s="16" t="s">
        <v>4</v>
      </c>
      <c r="L5608" s="19">
        <f>IF(Tabelle1[[#This Row],[Heizleistung (55°C)]]=0,Tabelle1[[#This Row],[Heizleistung (35°C)]],(Tabelle1[[#This Row],[Heizleistung (35°C)]]+Tabelle1[[#This Row],[Heizleistung (55°C)]])/2)</f>
        <v>304.8</v>
      </c>
      <c r="M5608" s="20">
        <f>IF(Tabelle1[[#This Row],[Etas 55°C]]=0,0,(Tabelle1[[#This Row],[Etas 35°C]]*0.8+Tabelle1[[#This Row],[Etas 55°C]]*0.2))*2.5</f>
        <v>0</v>
      </c>
      <c r="N5608" s="21" t="str">
        <f>IF(-(Tabelle1[[#This Row],[80%/20% SCOP]]-5.5)/5.5=1,"n.a.",-(Tabelle1[[#This Row],[80%/20% SCOP]]-5.5)/5.5)</f>
        <v>n.a.</v>
      </c>
    </row>
    <row r="5609" spans="1:14" ht="20.100000000000001" customHeight="1" x14ac:dyDescent="0.25">
      <c r="A5609" s="24">
        <v>16016915</v>
      </c>
      <c r="B5609" s="15" t="s">
        <v>5645</v>
      </c>
      <c r="C5609" s="15" t="s">
        <v>5718</v>
      </c>
      <c r="D5609" s="16" t="s">
        <v>2</v>
      </c>
      <c r="E5609" s="17">
        <v>64.3</v>
      </c>
      <c r="F5609" s="18">
        <v>1.583</v>
      </c>
      <c r="G5609" s="17">
        <v>64.599999999999994</v>
      </c>
      <c r="H5609" s="18">
        <v>1.32</v>
      </c>
      <c r="I5609" s="16" t="s">
        <v>3</v>
      </c>
      <c r="J5609" s="16" t="s">
        <v>4</v>
      </c>
      <c r="K5609" s="16" t="s">
        <v>4</v>
      </c>
      <c r="L5609" s="19">
        <f>IF(Tabelle1[[#This Row],[Heizleistung (55°C)]]=0,Tabelle1[[#This Row],[Heizleistung (35°C)]],(Tabelle1[[#This Row],[Heizleistung (35°C)]]+Tabelle1[[#This Row],[Heizleistung (55°C)]])/2)</f>
        <v>64.449999999999989</v>
      </c>
      <c r="M5609" s="20">
        <f>IF(Tabelle1[[#This Row],[Etas 55°C]]=0,0,(Tabelle1[[#This Row],[Etas 35°C]]*0.8+Tabelle1[[#This Row],[Etas 55°C]]*0.2))*2.5</f>
        <v>3.8260000000000001</v>
      </c>
      <c r="N5609" s="21">
        <f>IF(-(Tabelle1[[#This Row],[80%/20% SCOP]]-5.5)/5.5=1,"n.a.",-(Tabelle1[[#This Row],[80%/20% SCOP]]-5.5)/5.5)</f>
        <v>0.30436363636363634</v>
      </c>
    </row>
    <row r="5610" spans="1:14" ht="20.100000000000001" customHeight="1" x14ac:dyDescent="0.25">
      <c r="A5610" s="24">
        <v>16002184</v>
      </c>
      <c r="B5610" s="15" t="s">
        <v>5645</v>
      </c>
      <c r="C5610" s="15" t="s">
        <v>5719</v>
      </c>
      <c r="D5610" s="16" t="s">
        <v>2</v>
      </c>
      <c r="E5610" s="17">
        <v>152.1</v>
      </c>
      <c r="F5610" s="18">
        <v>1.466</v>
      </c>
      <c r="G5610" s="17"/>
      <c r="H5610" s="16"/>
      <c r="I5610" s="16"/>
      <c r="J5610" s="16" t="s">
        <v>4</v>
      </c>
      <c r="K5610" s="16" t="s">
        <v>4</v>
      </c>
      <c r="L5610" s="19">
        <f>IF(Tabelle1[[#This Row],[Heizleistung (55°C)]]=0,Tabelle1[[#This Row],[Heizleistung (35°C)]],(Tabelle1[[#This Row],[Heizleistung (35°C)]]+Tabelle1[[#This Row],[Heizleistung (55°C)]])/2)</f>
        <v>152.1</v>
      </c>
      <c r="M5610" s="20">
        <f>IF(Tabelle1[[#This Row],[Etas 55°C]]=0,0,(Tabelle1[[#This Row],[Etas 35°C]]*0.8+Tabelle1[[#This Row],[Etas 55°C]]*0.2))*2.5</f>
        <v>0</v>
      </c>
      <c r="N5610" s="21" t="str">
        <f>IF(-(Tabelle1[[#This Row],[80%/20% SCOP]]-5.5)/5.5=1,"n.a.",-(Tabelle1[[#This Row],[80%/20% SCOP]]-5.5)/5.5)</f>
        <v>n.a.</v>
      </c>
    </row>
    <row r="5611" spans="1:14" ht="20.100000000000001" customHeight="1" x14ac:dyDescent="0.25">
      <c r="A5611" s="24">
        <v>16016902</v>
      </c>
      <c r="B5611" s="15" t="s">
        <v>5645</v>
      </c>
      <c r="C5611" s="15" t="s">
        <v>5720</v>
      </c>
      <c r="D5611" s="16" t="s">
        <v>2</v>
      </c>
      <c r="E5611" s="17">
        <v>64.3</v>
      </c>
      <c r="F5611" s="18">
        <v>1.583</v>
      </c>
      <c r="G5611" s="17">
        <v>64.599999999999994</v>
      </c>
      <c r="H5611" s="18">
        <v>1.32</v>
      </c>
      <c r="I5611" s="16" t="s">
        <v>3</v>
      </c>
      <c r="J5611" s="16" t="s">
        <v>4</v>
      </c>
      <c r="K5611" s="16" t="s">
        <v>4</v>
      </c>
      <c r="L5611" s="19">
        <f>IF(Tabelle1[[#This Row],[Heizleistung (55°C)]]=0,Tabelle1[[#This Row],[Heizleistung (35°C)]],(Tabelle1[[#This Row],[Heizleistung (35°C)]]+Tabelle1[[#This Row],[Heizleistung (55°C)]])/2)</f>
        <v>64.449999999999989</v>
      </c>
      <c r="M5611" s="20">
        <f>IF(Tabelle1[[#This Row],[Etas 55°C]]=0,0,(Tabelle1[[#This Row],[Etas 35°C]]*0.8+Tabelle1[[#This Row],[Etas 55°C]]*0.2))*2.5</f>
        <v>3.8260000000000001</v>
      </c>
      <c r="N5611" s="21">
        <f>IF(-(Tabelle1[[#This Row],[80%/20% SCOP]]-5.5)/5.5=1,"n.a.",-(Tabelle1[[#This Row],[80%/20% SCOP]]-5.5)/5.5)</f>
        <v>0.30436363636363634</v>
      </c>
    </row>
    <row r="5612" spans="1:14" ht="20.100000000000001" customHeight="1" x14ac:dyDescent="0.25">
      <c r="A5612" s="24">
        <v>16016899</v>
      </c>
      <c r="B5612" s="15" t="s">
        <v>5645</v>
      </c>
      <c r="C5612" s="15" t="s">
        <v>5721</v>
      </c>
      <c r="D5612" s="16" t="s">
        <v>2</v>
      </c>
      <c r="E5612" s="17">
        <v>58.6</v>
      </c>
      <c r="F5612" s="18">
        <v>1.526</v>
      </c>
      <c r="G5612" s="17">
        <v>58.3</v>
      </c>
      <c r="H5612" s="18">
        <v>1.3240000000000001</v>
      </c>
      <c r="I5612" s="16" t="s">
        <v>3</v>
      </c>
      <c r="J5612" s="16" t="s">
        <v>4</v>
      </c>
      <c r="K5612" s="16" t="s">
        <v>4</v>
      </c>
      <c r="L5612" s="19">
        <f>IF(Tabelle1[[#This Row],[Heizleistung (55°C)]]=0,Tabelle1[[#This Row],[Heizleistung (35°C)]],(Tabelle1[[#This Row],[Heizleistung (35°C)]]+Tabelle1[[#This Row],[Heizleistung (55°C)]])/2)</f>
        <v>58.45</v>
      </c>
      <c r="M5612" s="20">
        <f>IF(Tabelle1[[#This Row],[Etas 55°C]]=0,0,(Tabelle1[[#This Row],[Etas 35°C]]*0.8+Tabelle1[[#This Row],[Etas 55°C]]*0.2))*2.5</f>
        <v>3.7140000000000004</v>
      </c>
      <c r="N5612" s="21">
        <f>IF(-(Tabelle1[[#This Row],[80%/20% SCOP]]-5.5)/5.5=1,"n.a.",-(Tabelle1[[#This Row],[80%/20% SCOP]]-5.5)/5.5)</f>
        <v>0.32472727272727264</v>
      </c>
    </row>
    <row r="5613" spans="1:14" ht="20.100000000000001" customHeight="1" x14ac:dyDescent="0.25">
      <c r="A5613" s="24">
        <v>16002085</v>
      </c>
      <c r="B5613" s="15" t="s">
        <v>5645</v>
      </c>
      <c r="C5613" s="15" t="s">
        <v>5722</v>
      </c>
      <c r="D5613" s="16" t="s">
        <v>2</v>
      </c>
      <c r="E5613" s="17">
        <v>224.1</v>
      </c>
      <c r="F5613" s="18">
        <v>1.458</v>
      </c>
      <c r="G5613" s="17"/>
      <c r="H5613" s="16"/>
      <c r="I5613" s="16" t="s">
        <v>355</v>
      </c>
      <c r="J5613" s="16" t="s">
        <v>4</v>
      </c>
      <c r="K5613" s="16" t="s">
        <v>15</v>
      </c>
      <c r="L5613" s="19">
        <f>IF(Tabelle1[[#This Row],[Heizleistung (55°C)]]=0,Tabelle1[[#This Row],[Heizleistung (35°C)]],(Tabelle1[[#This Row],[Heizleistung (35°C)]]+Tabelle1[[#This Row],[Heizleistung (55°C)]])/2)</f>
        <v>224.1</v>
      </c>
      <c r="M5613" s="20">
        <f>IF(Tabelle1[[#This Row],[Etas 55°C]]=0,0,(Tabelle1[[#This Row],[Etas 35°C]]*0.8+Tabelle1[[#This Row],[Etas 55°C]]*0.2))*2.5</f>
        <v>0</v>
      </c>
      <c r="N5613" s="21" t="str">
        <f>IF(-(Tabelle1[[#This Row],[80%/20% SCOP]]-5.5)/5.5=1,"n.a.",-(Tabelle1[[#This Row],[80%/20% SCOP]]-5.5)/5.5)</f>
        <v>n.a.</v>
      </c>
    </row>
    <row r="5614" spans="1:14" ht="20.100000000000001" customHeight="1" x14ac:dyDescent="0.25">
      <c r="A5614" s="24">
        <v>16002089</v>
      </c>
      <c r="B5614" s="15" t="s">
        <v>5645</v>
      </c>
      <c r="C5614" s="15" t="s">
        <v>5723</v>
      </c>
      <c r="D5614" s="16" t="s">
        <v>2</v>
      </c>
      <c r="E5614" s="17">
        <v>355.2</v>
      </c>
      <c r="F5614" s="18">
        <v>1.47</v>
      </c>
      <c r="G5614" s="17"/>
      <c r="H5614" s="16"/>
      <c r="I5614" s="16" t="s">
        <v>355</v>
      </c>
      <c r="J5614" s="16" t="s">
        <v>4</v>
      </c>
      <c r="K5614" s="16" t="s">
        <v>15</v>
      </c>
      <c r="L5614" s="19">
        <f>IF(Tabelle1[[#This Row],[Heizleistung (55°C)]]=0,Tabelle1[[#This Row],[Heizleistung (35°C)]],(Tabelle1[[#This Row],[Heizleistung (35°C)]]+Tabelle1[[#This Row],[Heizleistung (55°C)]])/2)</f>
        <v>355.2</v>
      </c>
      <c r="M5614" s="20">
        <f>IF(Tabelle1[[#This Row],[Etas 55°C]]=0,0,(Tabelle1[[#This Row],[Etas 35°C]]*0.8+Tabelle1[[#This Row],[Etas 55°C]]*0.2))*2.5</f>
        <v>0</v>
      </c>
      <c r="N5614" s="21" t="str">
        <f>IF(-(Tabelle1[[#This Row],[80%/20% SCOP]]-5.5)/5.5=1,"n.a.",-(Tabelle1[[#This Row],[80%/20% SCOP]]-5.5)/5.5)</f>
        <v>n.a.</v>
      </c>
    </row>
    <row r="5615" spans="1:14" ht="20.100000000000001" customHeight="1" x14ac:dyDescent="0.25">
      <c r="A5615" s="24">
        <v>16002077</v>
      </c>
      <c r="B5615" s="15" t="s">
        <v>5645</v>
      </c>
      <c r="C5615" s="15" t="s">
        <v>5724</v>
      </c>
      <c r="D5615" s="16" t="s">
        <v>2</v>
      </c>
      <c r="E5615" s="17">
        <v>709.2</v>
      </c>
      <c r="F5615" s="18">
        <v>1.4530000000000001</v>
      </c>
      <c r="G5615" s="17"/>
      <c r="H5615" s="16"/>
      <c r="I5615" s="16" t="s">
        <v>355</v>
      </c>
      <c r="J5615" s="16" t="s">
        <v>4</v>
      </c>
      <c r="K5615" s="16" t="s">
        <v>15</v>
      </c>
      <c r="L5615" s="19">
        <f>IF(Tabelle1[[#This Row],[Heizleistung (55°C)]]=0,Tabelle1[[#This Row],[Heizleistung (35°C)]],(Tabelle1[[#This Row],[Heizleistung (35°C)]]+Tabelle1[[#This Row],[Heizleistung (55°C)]])/2)</f>
        <v>709.2</v>
      </c>
      <c r="M5615" s="20">
        <f>IF(Tabelle1[[#This Row],[Etas 55°C]]=0,0,(Tabelle1[[#This Row],[Etas 35°C]]*0.8+Tabelle1[[#This Row],[Etas 55°C]]*0.2))*2.5</f>
        <v>0</v>
      </c>
      <c r="N5615" s="21" t="str">
        <f>IF(-(Tabelle1[[#This Row],[80%/20% SCOP]]-5.5)/5.5=1,"n.a.",-(Tabelle1[[#This Row],[80%/20% SCOP]]-5.5)/5.5)</f>
        <v>n.a.</v>
      </c>
    </row>
    <row r="5616" spans="1:14" ht="20.100000000000001" customHeight="1" x14ac:dyDescent="0.25">
      <c r="A5616" s="24">
        <v>16002083</v>
      </c>
      <c r="B5616" s="15" t="s">
        <v>5645</v>
      </c>
      <c r="C5616" s="15" t="s">
        <v>5725</v>
      </c>
      <c r="D5616" s="16" t="s">
        <v>2</v>
      </c>
      <c r="E5616" s="17">
        <v>183</v>
      </c>
      <c r="F5616" s="18">
        <v>1.45</v>
      </c>
      <c r="G5616" s="17"/>
      <c r="H5616" s="16"/>
      <c r="I5616" s="16" t="s">
        <v>355</v>
      </c>
      <c r="J5616" s="16" t="s">
        <v>4</v>
      </c>
      <c r="K5616" s="16" t="s">
        <v>15</v>
      </c>
      <c r="L5616" s="19">
        <f>IF(Tabelle1[[#This Row],[Heizleistung (55°C)]]=0,Tabelle1[[#This Row],[Heizleistung (35°C)]],(Tabelle1[[#This Row],[Heizleistung (35°C)]]+Tabelle1[[#This Row],[Heizleistung (55°C)]])/2)</f>
        <v>183</v>
      </c>
      <c r="M5616" s="20">
        <f>IF(Tabelle1[[#This Row],[Etas 55°C]]=0,0,(Tabelle1[[#This Row],[Etas 35°C]]*0.8+Tabelle1[[#This Row],[Etas 55°C]]*0.2))*2.5</f>
        <v>0</v>
      </c>
      <c r="N5616" s="21" t="str">
        <f>IF(-(Tabelle1[[#This Row],[80%/20% SCOP]]-5.5)/5.5=1,"n.a.",-(Tabelle1[[#This Row],[80%/20% SCOP]]-5.5)/5.5)</f>
        <v>n.a.</v>
      </c>
    </row>
    <row r="5617" spans="1:14" ht="20.100000000000001" customHeight="1" x14ac:dyDescent="0.25">
      <c r="A5617" s="24">
        <v>16002160</v>
      </c>
      <c r="B5617" s="15" t="s">
        <v>5645</v>
      </c>
      <c r="C5617" s="15" t="s">
        <v>5726</v>
      </c>
      <c r="D5617" s="16" t="s">
        <v>2</v>
      </c>
      <c r="E5617" s="17">
        <v>135.1</v>
      </c>
      <c r="F5617" s="18">
        <v>1.482</v>
      </c>
      <c r="G5617" s="17"/>
      <c r="H5617" s="16"/>
      <c r="I5617" s="16"/>
      <c r="J5617" s="16" t="s">
        <v>4</v>
      </c>
      <c r="K5617" s="16" t="s">
        <v>4</v>
      </c>
      <c r="L5617" s="19">
        <f>IF(Tabelle1[[#This Row],[Heizleistung (55°C)]]=0,Tabelle1[[#This Row],[Heizleistung (35°C)]],(Tabelle1[[#This Row],[Heizleistung (35°C)]]+Tabelle1[[#This Row],[Heizleistung (55°C)]])/2)</f>
        <v>135.1</v>
      </c>
      <c r="M5617" s="20">
        <f>IF(Tabelle1[[#This Row],[Etas 55°C]]=0,0,(Tabelle1[[#This Row],[Etas 35°C]]*0.8+Tabelle1[[#This Row],[Etas 55°C]]*0.2))*2.5</f>
        <v>0</v>
      </c>
      <c r="N5617" s="21" t="str">
        <f>IF(-(Tabelle1[[#This Row],[80%/20% SCOP]]-5.5)/5.5=1,"n.a.",-(Tabelle1[[#This Row],[80%/20% SCOP]]-5.5)/5.5)</f>
        <v>n.a.</v>
      </c>
    </row>
    <row r="5618" spans="1:14" ht="20.100000000000001" customHeight="1" x14ac:dyDescent="0.25">
      <c r="A5618" s="24">
        <v>16002084</v>
      </c>
      <c r="B5618" s="15" t="s">
        <v>5645</v>
      </c>
      <c r="C5618" s="15" t="s">
        <v>5727</v>
      </c>
      <c r="D5618" s="16" t="s">
        <v>2</v>
      </c>
      <c r="E5618" s="17">
        <v>207.6</v>
      </c>
      <c r="F5618" s="18">
        <v>1.458</v>
      </c>
      <c r="G5618" s="17"/>
      <c r="H5618" s="16"/>
      <c r="I5618" s="16" t="s">
        <v>355</v>
      </c>
      <c r="J5618" s="16" t="s">
        <v>4</v>
      </c>
      <c r="K5618" s="16" t="s">
        <v>15</v>
      </c>
      <c r="L5618" s="19">
        <f>IF(Tabelle1[[#This Row],[Heizleistung (55°C)]]=0,Tabelle1[[#This Row],[Heizleistung (35°C)]],(Tabelle1[[#This Row],[Heizleistung (35°C)]]+Tabelle1[[#This Row],[Heizleistung (55°C)]])/2)</f>
        <v>207.6</v>
      </c>
      <c r="M5618" s="20">
        <f>IF(Tabelle1[[#This Row],[Etas 55°C]]=0,0,(Tabelle1[[#This Row],[Etas 35°C]]*0.8+Tabelle1[[#This Row],[Etas 55°C]]*0.2))*2.5</f>
        <v>0</v>
      </c>
      <c r="N5618" s="21" t="str">
        <f>IF(-(Tabelle1[[#This Row],[80%/20% SCOP]]-5.5)/5.5=1,"n.a.",-(Tabelle1[[#This Row],[80%/20% SCOP]]-5.5)/5.5)</f>
        <v>n.a.</v>
      </c>
    </row>
    <row r="5619" spans="1:14" ht="20.100000000000001" customHeight="1" x14ac:dyDescent="0.25">
      <c r="A5619" s="24">
        <v>16002199</v>
      </c>
      <c r="B5619" s="15" t="s">
        <v>5645</v>
      </c>
      <c r="C5619" s="15" t="s">
        <v>5728</v>
      </c>
      <c r="D5619" s="16" t="s">
        <v>2</v>
      </c>
      <c r="E5619" s="17">
        <v>85.5</v>
      </c>
      <c r="F5619" s="18">
        <v>1.522</v>
      </c>
      <c r="G5619" s="17"/>
      <c r="H5619" s="16"/>
      <c r="I5619" s="16"/>
      <c r="J5619" s="16" t="s">
        <v>4</v>
      </c>
      <c r="K5619" s="16" t="s">
        <v>4</v>
      </c>
      <c r="L5619" s="19">
        <f>IF(Tabelle1[[#This Row],[Heizleistung (55°C)]]=0,Tabelle1[[#This Row],[Heizleistung (35°C)]],(Tabelle1[[#This Row],[Heizleistung (35°C)]]+Tabelle1[[#This Row],[Heizleistung (55°C)]])/2)</f>
        <v>85.5</v>
      </c>
      <c r="M5619" s="20">
        <f>IF(Tabelle1[[#This Row],[Etas 55°C]]=0,0,(Tabelle1[[#This Row],[Etas 35°C]]*0.8+Tabelle1[[#This Row],[Etas 55°C]]*0.2))*2.5</f>
        <v>0</v>
      </c>
      <c r="N5619" s="21" t="str">
        <f>IF(-(Tabelle1[[#This Row],[80%/20% SCOP]]-5.5)/5.5=1,"n.a.",-(Tabelle1[[#This Row],[80%/20% SCOP]]-5.5)/5.5)</f>
        <v>n.a.</v>
      </c>
    </row>
    <row r="5620" spans="1:14" ht="20.100000000000001" customHeight="1" x14ac:dyDescent="0.25">
      <c r="A5620" s="24">
        <v>16015480</v>
      </c>
      <c r="B5620" s="15" t="s">
        <v>5645</v>
      </c>
      <c r="C5620" s="15" t="s">
        <v>5729</v>
      </c>
      <c r="D5620" s="16" t="s">
        <v>2</v>
      </c>
      <c r="E5620" s="17">
        <v>204.8</v>
      </c>
      <c r="F5620" s="18">
        <v>1.468</v>
      </c>
      <c r="G5620" s="17">
        <v>201.7</v>
      </c>
      <c r="H5620" s="18">
        <v>1.2569999999999999</v>
      </c>
      <c r="I5620" s="16" t="s">
        <v>3</v>
      </c>
      <c r="J5620" s="16" t="s">
        <v>4</v>
      </c>
      <c r="K5620" s="16" t="s">
        <v>4</v>
      </c>
      <c r="L5620" s="19">
        <f>IF(Tabelle1[[#This Row],[Heizleistung (55°C)]]=0,Tabelle1[[#This Row],[Heizleistung (35°C)]],(Tabelle1[[#This Row],[Heizleistung (35°C)]]+Tabelle1[[#This Row],[Heizleistung (55°C)]])/2)</f>
        <v>203.25</v>
      </c>
      <c r="M5620" s="20">
        <f>IF(Tabelle1[[#This Row],[Etas 55°C]]=0,0,(Tabelle1[[#This Row],[Etas 35°C]]*0.8+Tabelle1[[#This Row],[Etas 55°C]]*0.2))*2.5</f>
        <v>3.5645000000000007</v>
      </c>
      <c r="N5620" s="21">
        <f>IF(-(Tabelle1[[#This Row],[80%/20% SCOP]]-5.5)/5.5=1,"n.a.",-(Tabelle1[[#This Row],[80%/20% SCOP]]-5.5)/5.5)</f>
        <v>0.35190909090909078</v>
      </c>
    </row>
    <row r="5621" spans="1:14" ht="20.100000000000001" customHeight="1" x14ac:dyDescent="0.25">
      <c r="A5621" s="24">
        <v>16016903</v>
      </c>
      <c r="B5621" s="15" t="s">
        <v>5645</v>
      </c>
      <c r="C5621" s="15" t="s">
        <v>5730</v>
      </c>
      <c r="D5621" s="16" t="s">
        <v>2</v>
      </c>
      <c r="E5621" s="17">
        <v>73.3</v>
      </c>
      <c r="F5621" s="18">
        <v>1.522</v>
      </c>
      <c r="G5621" s="17">
        <v>72.7</v>
      </c>
      <c r="H5621" s="18">
        <v>1.2809999999999999</v>
      </c>
      <c r="I5621" s="16" t="s">
        <v>3</v>
      </c>
      <c r="J5621" s="16" t="s">
        <v>4</v>
      </c>
      <c r="K5621" s="16" t="s">
        <v>4</v>
      </c>
      <c r="L5621" s="19">
        <f>IF(Tabelle1[[#This Row],[Heizleistung (55°C)]]=0,Tabelle1[[#This Row],[Heizleistung (35°C)]],(Tabelle1[[#This Row],[Heizleistung (35°C)]]+Tabelle1[[#This Row],[Heizleistung (55°C)]])/2)</f>
        <v>73</v>
      </c>
      <c r="M5621" s="20">
        <f>IF(Tabelle1[[#This Row],[Etas 55°C]]=0,0,(Tabelle1[[#This Row],[Etas 35°C]]*0.8+Tabelle1[[#This Row],[Etas 55°C]]*0.2))*2.5</f>
        <v>3.6844999999999999</v>
      </c>
      <c r="N5621" s="21">
        <f>IF(-(Tabelle1[[#This Row],[80%/20% SCOP]]-5.5)/5.5=1,"n.a.",-(Tabelle1[[#This Row],[80%/20% SCOP]]-5.5)/5.5)</f>
        <v>0.3300909090909091</v>
      </c>
    </row>
    <row r="5622" spans="1:14" ht="20.100000000000001" customHeight="1" x14ac:dyDescent="0.25">
      <c r="A5622" s="24">
        <v>16009274</v>
      </c>
      <c r="B5622" s="15" t="s">
        <v>5645</v>
      </c>
      <c r="C5622" s="15" t="s">
        <v>5731</v>
      </c>
      <c r="D5622" s="16" t="s">
        <v>2</v>
      </c>
      <c r="E5622" s="17">
        <v>328.4</v>
      </c>
      <c r="F5622" s="18">
        <v>1.554</v>
      </c>
      <c r="G5622" s="17"/>
      <c r="H5622" s="16"/>
      <c r="I5622" s="16" t="s">
        <v>40</v>
      </c>
      <c r="J5622" s="16" t="s">
        <v>4</v>
      </c>
      <c r="K5622" s="16" t="s">
        <v>4</v>
      </c>
      <c r="L5622" s="19">
        <f>IF(Tabelle1[[#This Row],[Heizleistung (55°C)]]=0,Tabelle1[[#This Row],[Heizleistung (35°C)]],(Tabelle1[[#This Row],[Heizleistung (35°C)]]+Tabelle1[[#This Row],[Heizleistung (55°C)]])/2)</f>
        <v>328.4</v>
      </c>
      <c r="M5622" s="20">
        <f>IF(Tabelle1[[#This Row],[Etas 55°C]]=0,0,(Tabelle1[[#This Row],[Etas 35°C]]*0.8+Tabelle1[[#This Row],[Etas 55°C]]*0.2))*2.5</f>
        <v>0</v>
      </c>
      <c r="N5622" s="21" t="str">
        <f>IF(-(Tabelle1[[#This Row],[80%/20% SCOP]]-5.5)/5.5=1,"n.a.",-(Tabelle1[[#This Row],[80%/20% SCOP]]-5.5)/5.5)</f>
        <v>n.a.</v>
      </c>
    </row>
    <row r="5623" spans="1:14" ht="20.100000000000001" customHeight="1" x14ac:dyDescent="0.25">
      <c r="A5623" s="24">
        <v>16002157</v>
      </c>
      <c r="B5623" s="15" t="s">
        <v>5645</v>
      </c>
      <c r="C5623" s="15" t="s">
        <v>5732</v>
      </c>
      <c r="D5623" s="16" t="s">
        <v>2</v>
      </c>
      <c r="E5623" s="17">
        <v>92.9</v>
      </c>
      <c r="F5623" s="18">
        <v>1.45</v>
      </c>
      <c r="G5623" s="17"/>
      <c r="H5623" s="16"/>
      <c r="I5623" s="16"/>
      <c r="J5623" s="16" t="s">
        <v>4</v>
      </c>
      <c r="K5623" s="16" t="s">
        <v>4</v>
      </c>
      <c r="L5623" s="19">
        <f>IF(Tabelle1[[#This Row],[Heizleistung (55°C)]]=0,Tabelle1[[#This Row],[Heizleistung (35°C)]],(Tabelle1[[#This Row],[Heizleistung (35°C)]]+Tabelle1[[#This Row],[Heizleistung (55°C)]])/2)</f>
        <v>92.9</v>
      </c>
      <c r="M5623" s="20">
        <f>IF(Tabelle1[[#This Row],[Etas 55°C]]=0,0,(Tabelle1[[#This Row],[Etas 35°C]]*0.8+Tabelle1[[#This Row],[Etas 55°C]]*0.2))*2.5</f>
        <v>0</v>
      </c>
      <c r="N5623" s="21" t="str">
        <f>IF(-(Tabelle1[[#This Row],[80%/20% SCOP]]-5.5)/5.5=1,"n.a.",-(Tabelle1[[#This Row],[80%/20% SCOP]]-5.5)/5.5)</f>
        <v>n.a.</v>
      </c>
    </row>
    <row r="5624" spans="1:14" ht="20.100000000000001" customHeight="1" x14ac:dyDescent="0.25">
      <c r="A5624" s="24">
        <v>16016911</v>
      </c>
      <c r="B5624" s="15" t="s">
        <v>5645</v>
      </c>
      <c r="C5624" s="15" t="s">
        <v>5733</v>
      </c>
      <c r="D5624" s="16" t="s">
        <v>2</v>
      </c>
      <c r="E5624" s="17">
        <v>50.3</v>
      </c>
      <c r="F5624" s="18">
        <v>1.677</v>
      </c>
      <c r="G5624" s="17">
        <v>51</v>
      </c>
      <c r="H5624" s="18">
        <v>1.389</v>
      </c>
      <c r="I5624" s="16" t="s">
        <v>3</v>
      </c>
      <c r="J5624" s="16" t="s">
        <v>4</v>
      </c>
      <c r="K5624" s="16" t="s">
        <v>4</v>
      </c>
      <c r="L5624" s="19">
        <f>IF(Tabelle1[[#This Row],[Heizleistung (55°C)]]=0,Tabelle1[[#This Row],[Heizleistung (35°C)]],(Tabelle1[[#This Row],[Heizleistung (35°C)]]+Tabelle1[[#This Row],[Heizleistung (55°C)]])/2)</f>
        <v>50.65</v>
      </c>
      <c r="M5624" s="20">
        <f>IF(Tabelle1[[#This Row],[Etas 55°C]]=0,0,(Tabelle1[[#This Row],[Etas 35°C]]*0.8+Tabelle1[[#This Row],[Etas 55°C]]*0.2))*2.5</f>
        <v>4.0485000000000007</v>
      </c>
      <c r="N5624" s="21">
        <f>IF(-(Tabelle1[[#This Row],[80%/20% SCOP]]-5.5)/5.5=1,"n.a.",-(Tabelle1[[#This Row],[80%/20% SCOP]]-5.5)/5.5)</f>
        <v>0.26390909090909082</v>
      </c>
    </row>
    <row r="5625" spans="1:14" ht="20.100000000000001" customHeight="1" x14ac:dyDescent="0.25">
      <c r="A5625" s="24">
        <v>16009262</v>
      </c>
      <c r="B5625" s="15" t="s">
        <v>5645</v>
      </c>
      <c r="C5625" s="15" t="s">
        <v>5734</v>
      </c>
      <c r="D5625" s="16" t="s">
        <v>2</v>
      </c>
      <c r="E5625" s="17">
        <v>251.2</v>
      </c>
      <c r="F5625" s="18">
        <v>1.5580000000000001</v>
      </c>
      <c r="G5625" s="17"/>
      <c r="H5625" s="16"/>
      <c r="I5625" s="16" t="s">
        <v>40</v>
      </c>
      <c r="J5625" s="16" t="s">
        <v>4</v>
      </c>
      <c r="K5625" s="16" t="s">
        <v>4</v>
      </c>
      <c r="L5625" s="19">
        <f>IF(Tabelle1[[#This Row],[Heizleistung (55°C)]]=0,Tabelle1[[#This Row],[Heizleistung (35°C)]],(Tabelle1[[#This Row],[Heizleistung (35°C)]]+Tabelle1[[#This Row],[Heizleistung (55°C)]])/2)</f>
        <v>251.2</v>
      </c>
      <c r="M5625" s="20">
        <f>IF(Tabelle1[[#This Row],[Etas 55°C]]=0,0,(Tabelle1[[#This Row],[Etas 35°C]]*0.8+Tabelle1[[#This Row],[Etas 55°C]]*0.2))*2.5</f>
        <v>0</v>
      </c>
      <c r="N5625" s="21" t="str">
        <f>IF(-(Tabelle1[[#This Row],[80%/20% SCOP]]-5.5)/5.5=1,"n.a.",-(Tabelle1[[#This Row],[80%/20% SCOP]]-5.5)/5.5)</f>
        <v>n.a.</v>
      </c>
    </row>
    <row r="5626" spans="1:14" ht="20.100000000000001" customHeight="1" x14ac:dyDescent="0.25">
      <c r="A5626" s="24">
        <v>16016910</v>
      </c>
      <c r="B5626" s="15" t="s">
        <v>5645</v>
      </c>
      <c r="C5626" s="15" t="s">
        <v>5735</v>
      </c>
      <c r="D5626" s="16" t="s">
        <v>2</v>
      </c>
      <c r="E5626" s="17">
        <v>41.9</v>
      </c>
      <c r="F5626" s="18">
        <v>1.675</v>
      </c>
      <c r="G5626" s="17">
        <v>42.3</v>
      </c>
      <c r="H5626" s="18">
        <v>1.3919999999999999</v>
      </c>
      <c r="I5626" s="16" t="s">
        <v>3</v>
      </c>
      <c r="J5626" s="16" t="s">
        <v>4</v>
      </c>
      <c r="K5626" s="16" t="s">
        <v>4</v>
      </c>
      <c r="L5626" s="19">
        <f>IF(Tabelle1[[#This Row],[Heizleistung (55°C)]]=0,Tabelle1[[#This Row],[Heizleistung (35°C)]],(Tabelle1[[#This Row],[Heizleistung (35°C)]]+Tabelle1[[#This Row],[Heizleistung (55°C)]])/2)</f>
        <v>42.099999999999994</v>
      </c>
      <c r="M5626" s="20">
        <f>IF(Tabelle1[[#This Row],[Etas 55°C]]=0,0,(Tabelle1[[#This Row],[Etas 35°C]]*0.8+Tabelle1[[#This Row],[Etas 55°C]]*0.2))*2.5</f>
        <v>4.0460000000000003</v>
      </c>
      <c r="N5626" s="21">
        <f>IF(-(Tabelle1[[#This Row],[80%/20% SCOP]]-5.5)/5.5=1,"n.a.",-(Tabelle1[[#This Row],[80%/20% SCOP]]-5.5)/5.5)</f>
        <v>0.2643636363636363</v>
      </c>
    </row>
    <row r="5627" spans="1:14" ht="20.100000000000001" customHeight="1" x14ac:dyDescent="0.25">
      <c r="A5627" s="24">
        <v>16002087</v>
      </c>
      <c r="B5627" s="15" t="s">
        <v>5645</v>
      </c>
      <c r="C5627" s="15" t="s">
        <v>5736</v>
      </c>
      <c r="D5627" s="16" t="s">
        <v>2</v>
      </c>
      <c r="E5627" s="17">
        <v>296.10000000000002</v>
      </c>
      <c r="F5627" s="18">
        <v>1.458</v>
      </c>
      <c r="G5627" s="17"/>
      <c r="H5627" s="16"/>
      <c r="I5627" s="16" t="s">
        <v>355</v>
      </c>
      <c r="J5627" s="16" t="s">
        <v>4</v>
      </c>
      <c r="K5627" s="16" t="s">
        <v>15</v>
      </c>
      <c r="L5627" s="19">
        <f>IF(Tabelle1[[#This Row],[Heizleistung (55°C)]]=0,Tabelle1[[#This Row],[Heizleistung (35°C)]],(Tabelle1[[#This Row],[Heizleistung (35°C)]]+Tabelle1[[#This Row],[Heizleistung (55°C)]])/2)</f>
        <v>296.10000000000002</v>
      </c>
      <c r="M5627" s="20">
        <f>IF(Tabelle1[[#This Row],[Etas 55°C]]=0,0,(Tabelle1[[#This Row],[Etas 35°C]]*0.8+Tabelle1[[#This Row],[Etas 55°C]]*0.2))*2.5</f>
        <v>0</v>
      </c>
      <c r="N5627" s="21" t="str">
        <f>IF(-(Tabelle1[[#This Row],[80%/20% SCOP]]-5.5)/5.5=1,"n.a.",-(Tabelle1[[#This Row],[80%/20% SCOP]]-5.5)/5.5)</f>
        <v>n.a.</v>
      </c>
    </row>
    <row r="5628" spans="1:14" ht="20.100000000000001" customHeight="1" x14ac:dyDescent="0.25">
      <c r="A5628" s="24">
        <v>16016913</v>
      </c>
      <c r="B5628" s="15" t="s">
        <v>5645</v>
      </c>
      <c r="C5628" s="15" t="s">
        <v>5737</v>
      </c>
      <c r="D5628" s="16" t="s">
        <v>2</v>
      </c>
      <c r="E5628" s="17">
        <v>41.9</v>
      </c>
      <c r="F5628" s="18">
        <v>1.6739999999999999</v>
      </c>
      <c r="G5628" s="17">
        <v>42.3</v>
      </c>
      <c r="H5628" s="18">
        <v>1.3919999999999999</v>
      </c>
      <c r="I5628" s="16" t="s">
        <v>3</v>
      </c>
      <c r="J5628" s="16" t="s">
        <v>4</v>
      </c>
      <c r="K5628" s="16" t="s">
        <v>4</v>
      </c>
      <c r="L5628" s="19">
        <f>IF(Tabelle1[[#This Row],[Heizleistung (55°C)]]=0,Tabelle1[[#This Row],[Heizleistung (35°C)]],(Tabelle1[[#This Row],[Heizleistung (35°C)]]+Tabelle1[[#This Row],[Heizleistung (55°C)]])/2)</f>
        <v>42.099999999999994</v>
      </c>
      <c r="M5628" s="20">
        <f>IF(Tabelle1[[#This Row],[Etas 55°C]]=0,0,(Tabelle1[[#This Row],[Etas 35°C]]*0.8+Tabelle1[[#This Row],[Etas 55°C]]*0.2))*2.5</f>
        <v>4.0439999999999996</v>
      </c>
      <c r="N5628" s="21">
        <f>IF(-(Tabelle1[[#This Row],[80%/20% SCOP]]-5.5)/5.5=1,"n.a.",-(Tabelle1[[#This Row],[80%/20% SCOP]]-5.5)/5.5)</f>
        <v>0.26472727272727281</v>
      </c>
    </row>
    <row r="5629" spans="1:14" ht="20.100000000000001" customHeight="1" x14ac:dyDescent="0.25">
      <c r="A5629" s="24">
        <v>16009864</v>
      </c>
      <c r="B5629" s="15" t="s">
        <v>5645</v>
      </c>
      <c r="C5629" s="15" t="s">
        <v>5738</v>
      </c>
      <c r="D5629" s="16" t="s">
        <v>2</v>
      </c>
      <c r="E5629" s="17">
        <v>207.6</v>
      </c>
      <c r="F5629" s="18">
        <v>1.458</v>
      </c>
      <c r="G5629" s="17"/>
      <c r="H5629" s="16"/>
      <c r="I5629" s="16" t="s">
        <v>355</v>
      </c>
      <c r="J5629" s="16" t="s">
        <v>4</v>
      </c>
      <c r="K5629" s="16" t="s">
        <v>15</v>
      </c>
      <c r="L5629" s="19">
        <f>IF(Tabelle1[[#This Row],[Heizleistung (55°C)]]=0,Tabelle1[[#This Row],[Heizleistung (35°C)]],(Tabelle1[[#This Row],[Heizleistung (35°C)]]+Tabelle1[[#This Row],[Heizleistung (55°C)]])/2)</f>
        <v>207.6</v>
      </c>
      <c r="M5629" s="20">
        <f>IF(Tabelle1[[#This Row],[Etas 55°C]]=0,0,(Tabelle1[[#This Row],[Etas 35°C]]*0.8+Tabelle1[[#This Row],[Etas 55°C]]*0.2))*2.5</f>
        <v>0</v>
      </c>
      <c r="N5629" s="21" t="str">
        <f>IF(-(Tabelle1[[#This Row],[80%/20% SCOP]]-5.5)/5.5=1,"n.a.",-(Tabelle1[[#This Row],[80%/20% SCOP]]-5.5)/5.5)</f>
        <v>n.a.</v>
      </c>
    </row>
    <row r="5630" spans="1:14" ht="20.100000000000001" customHeight="1" x14ac:dyDescent="0.25">
      <c r="A5630" s="24">
        <v>16002063</v>
      </c>
      <c r="B5630" s="15" t="s">
        <v>5645</v>
      </c>
      <c r="C5630" s="15" t="s">
        <v>5739</v>
      </c>
      <c r="D5630" s="16" t="s">
        <v>2</v>
      </c>
      <c r="E5630" s="17">
        <v>355.3</v>
      </c>
      <c r="F5630" s="18">
        <v>1.57</v>
      </c>
      <c r="G5630" s="17"/>
      <c r="H5630" s="16"/>
      <c r="I5630" s="16" t="s">
        <v>40</v>
      </c>
      <c r="J5630" s="16" t="s">
        <v>4</v>
      </c>
      <c r="K5630" s="16" t="s">
        <v>4</v>
      </c>
      <c r="L5630" s="19">
        <f>IF(Tabelle1[[#This Row],[Heizleistung (55°C)]]=0,Tabelle1[[#This Row],[Heizleistung (35°C)]],(Tabelle1[[#This Row],[Heizleistung (35°C)]]+Tabelle1[[#This Row],[Heizleistung (55°C)]])/2)</f>
        <v>355.3</v>
      </c>
      <c r="M5630" s="20">
        <f>IF(Tabelle1[[#This Row],[Etas 55°C]]=0,0,(Tabelle1[[#This Row],[Etas 35°C]]*0.8+Tabelle1[[#This Row],[Etas 55°C]]*0.2))*2.5</f>
        <v>0</v>
      </c>
      <c r="N5630" s="21" t="str">
        <f>IF(-(Tabelle1[[#This Row],[80%/20% SCOP]]-5.5)/5.5=1,"n.a.",-(Tabelle1[[#This Row],[80%/20% SCOP]]-5.5)/5.5)</f>
        <v>n.a.</v>
      </c>
    </row>
    <row r="5631" spans="1:14" ht="20.100000000000001" customHeight="1" x14ac:dyDescent="0.25">
      <c r="A5631" s="24">
        <v>16015475</v>
      </c>
      <c r="B5631" s="15" t="s">
        <v>5645</v>
      </c>
      <c r="C5631" s="15" t="s">
        <v>5740</v>
      </c>
      <c r="D5631" s="16" t="s">
        <v>2</v>
      </c>
      <c r="E5631" s="17">
        <v>156.9</v>
      </c>
      <c r="F5631" s="18">
        <v>1.4810000000000001</v>
      </c>
      <c r="G5631" s="17">
        <v>153.5</v>
      </c>
      <c r="H5631" s="18">
        <v>1.256</v>
      </c>
      <c r="I5631" s="16" t="s">
        <v>3</v>
      </c>
      <c r="J5631" s="16" t="s">
        <v>4</v>
      </c>
      <c r="K5631" s="16" t="s">
        <v>4</v>
      </c>
      <c r="L5631" s="19">
        <f>IF(Tabelle1[[#This Row],[Heizleistung (55°C)]]=0,Tabelle1[[#This Row],[Heizleistung (35°C)]],(Tabelle1[[#This Row],[Heizleistung (35°C)]]+Tabelle1[[#This Row],[Heizleistung (55°C)]])/2)</f>
        <v>155.19999999999999</v>
      </c>
      <c r="M5631" s="20">
        <f>IF(Tabelle1[[#This Row],[Etas 55°C]]=0,0,(Tabelle1[[#This Row],[Etas 35°C]]*0.8+Tabelle1[[#This Row],[Etas 55°C]]*0.2))*2.5</f>
        <v>3.5900000000000003</v>
      </c>
      <c r="N5631" s="21">
        <f>IF(-(Tabelle1[[#This Row],[80%/20% SCOP]]-5.5)/5.5=1,"n.a.",-(Tabelle1[[#This Row],[80%/20% SCOP]]-5.5)/5.5)</f>
        <v>0.34727272727272723</v>
      </c>
    </row>
    <row r="5632" spans="1:14" ht="20.100000000000001" customHeight="1" x14ac:dyDescent="0.25">
      <c r="A5632" s="24">
        <v>16016908</v>
      </c>
      <c r="B5632" s="15" t="s">
        <v>5645</v>
      </c>
      <c r="C5632" s="15" t="s">
        <v>5741</v>
      </c>
      <c r="D5632" s="16" t="s">
        <v>2</v>
      </c>
      <c r="E5632" s="17">
        <v>25.2</v>
      </c>
      <c r="F5632" s="18">
        <v>1.5640000000000001</v>
      </c>
      <c r="G5632" s="17">
        <v>25.9</v>
      </c>
      <c r="H5632" s="18">
        <v>1.2989999999999999</v>
      </c>
      <c r="I5632" s="16" t="s">
        <v>3</v>
      </c>
      <c r="J5632" s="16" t="s">
        <v>4</v>
      </c>
      <c r="K5632" s="16" t="s">
        <v>4</v>
      </c>
      <c r="L5632" s="19">
        <f>IF(Tabelle1[[#This Row],[Heizleistung (55°C)]]=0,Tabelle1[[#This Row],[Heizleistung (35°C)]],(Tabelle1[[#This Row],[Heizleistung (35°C)]]+Tabelle1[[#This Row],[Heizleistung (55°C)]])/2)</f>
        <v>25.549999999999997</v>
      </c>
      <c r="M5632" s="20">
        <f>IF(Tabelle1[[#This Row],[Etas 55°C]]=0,0,(Tabelle1[[#This Row],[Etas 35°C]]*0.8+Tabelle1[[#This Row],[Etas 55°C]]*0.2))*2.5</f>
        <v>3.7775000000000003</v>
      </c>
      <c r="N5632" s="21">
        <f>IF(-(Tabelle1[[#This Row],[80%/20% SCOP]]-5.5)/5.5=1,"n.a.",-(Tabelle1[[#This Row],[80%/20% SCOP]]-5.5)/5.5)</f>
        <v>0.31318181818181812</v>
      </c>
    </row>
    <row r="5633" spans="1:14" ht="20.100000000000001" customHeight="1" x14ac:dyDescent="0.25">
      <c r="A5633" s="24">
        <v>16002095</v>
      </c>
      <c r="B5633" s="15" t="s">
        <v>5645</v>
      </c>
      <c r="C5633" s="15" t="s">
        <v>5742</v>
      </c>
      <c r="D5633" s="16" t="s">
        <v>2</v>
      </c>
      <c r="E5633" s="17">
        <v>304.8</v>
      </c>
      <c r="F5633" s="18">
        <v>1.5660000000000001</v>
      </c>
      <c r="G5633" s="17"/>
      <c r="H5633" s="16"/>
      <c r="I5633" s="16" t="s">
        <v>40</v>
      </c>
      <c r="J5633" s="16" t="s">
        <v>4</v>
      </c>
      <c r="K5633" s="16" t="s">
        <v>4</v>
      </c>
      <c r="L5633" s="19">
        <f>IF(Tabelle1[[#This Row],[Heizleistung (55°C)]]=0,Tabelle1[[#This Row],[Heizleistung (35°C)]],(Tabelle1[[#This Row],[Heizleistung (35°C)]]+Tabelle1[[#This Row],[Heizleistung (55°C)]])/2)</f>
        <v>304.8</v>
      </c>
      <c r="M5633" s="20">
        <f>IF(Tabelle1[[#This Row],[Etas 55°C]]=0,0,(Tabelle1[[#This Row],[Etas 35°C]]*0.8+Tabelle1[[#This Row],[Etas 55°C]]*0.2))*2.5</f>
        <v>0</v>
      </c>
      <c r="N5633" s="21" t="str">
        <f>IF(-(Tabelle1[[#This Row],[80%/20% SCOP]]-5.5)/5.5=1,"n.a.",-(Tabelle1[[#This Row],[80%/20% SCOP]]-5.5)/5.5)</f>
        <v>n.a.</v>
      </c>
    </row>
    <row r="5634" spans="1:14" ht="20.100000000000001" customHeight="1" x14ac:dyDescent="0.25">
      <c r="A5634" s="24">
        <v>16009251</v>
      </c>
      <c r="B5634" s="15" t="s">
        <v>5645</v>
      </c>
      <c r="C5634" s="15" t="s">
        <v>5743</v>
      </c>
      <c r="D5634" s="16" t="s">
        <v>2</v>
      </c>
      <c r="E5634" s="17">
        <v>282.60000000000002</v>
      </c>
      <c r="F5634" s="18">
        <v>1.462</v>
      </c>
      <c r="G5634" s="17"/>
      <c r="H5634" s="16"/>
      <c r="I5634" s="16"/>
      <c r="J5634" s="16" t="s">
        <v>4</v>
      </c>
      <c r="K5634" s="16" t="s">
        <v>4</v>
      </c>
      <c r="L5634" s="19">
        <f>IF(Tabelle1[[#This Row],[Heizleistung (55°C)]]=0,Tabelle1[[#This Row],[Heizleistung (35°C)]],(Tabelle1[[#This Row],[Heizleistung (35°C)]]+Tabelle1[[#This Row],[Heizleistung (55°C)]])/2)</f>
        <v>282.60000000000002</v>
      </c>
      <c r="M5634" s="20">
        <f>IF(Tabelle1[[#This Row],[Etas 55°C]]=0,0,(Tabelle1[[#This Row],[Etas 35°C]]*0.8+Tabelle1[[#This Row],[Etas 55°C]]*0.2))*2.5</f>
        <v>0</v>
      </c>
      <c r="N5634" s="21" t="str">
        <f>IF(-(Tabelle1[[#This Row],[80%/20% SCOP]]-5.5)/5.5=1,"n.a.",-(Tabelle1[[#This Row],[80%/20% SCOP]]-5.5)/5.5)</f>
        <v>n.a.</v>
      </c>
    </row>
    <row r="5635" spans="1:14" ht="20.100000000000001" customHeight="1" x14ac:dyDescent="0.25">
      <c r="A5635" s="24">
        <v>16009269</v>
      </c>
      <c r="B5635" s="15" t="s">
        <v>5645</v>
      </c>
      <c r="C5635" s="15" t="s">
        <v>5744</v>
      </c>
      <c r="D5635" s="16" t="s">
        <v>2</v>
      </c>
      <c r="E5635" s="17">
        <v>268.10000000000002</v>
      </c>
      <c r="F5635" s="18">
        <v>1.466</v>
      </c>
      <c r="G5635" s="17"/>
      <c r="H5635" s="16"/>
      <c r="I5635" s="16" t="s">
        <v>355</v>
      </c>
      <c r="J5635" s="16" t="s">
        <v>4</v>
      </c>
      <c r="K5635" s="16" t="s">
        <v>15</v>
      </c>
      <c r="L5635" s="19">
        <f>IF(Tabelle1[[#This Row],[Heizleistung (55°C)]]=0,Tabelle1[[#This Row],[Heizleistung (35°C)]],(Tabelle1[[#This Row],[Heizleistung (35°C)]]+Tabelle1[[#This Row],[Heizleistung (55°C)]])/2)</f>
        <v>268.10000000000002</v>
      </c>
      <c r="M5635" s="20">
        <f>IF(Tabelle1[[#This Row],[Etas 55°C]]=0,0,(Tabelle1[[#This Row],[Etas 35°C]]*0.8+Tabelle1[[#This Row],[Etas 55°C]]*0.2))*2.5</f>
        <v>0</v>
      </c>
      <c r="N5635" s="21" t="str">
        <f>IF(-(Tabelle1[[#This Row],[80%/20% SCOP]]-5.5)/5.5=1,"n.a.",-(Tabelle1[[#This Row],[80%/20% SCOP]]-5.5)/5.5)</f>
        <v>n.a.</v>
      </c>
    </row>
    <row r="5636" spans="1:14" ht="20.100000000000001" customHeight="1" x14ac:dyDescent="0.25">
      <c r="A5636" s="24">
        <v>16016904</v>
      </c>
      <c r="B5636" s="15" t="s">
        <v>5645</v>
      </c>
      <c r="C5636" s="15" t="s">
        <v>5745</v>
      </c>
      <c r="D5636" s="16" t="s">
        <v>2</v>
      </c>
      <c r="E5636" s="17">
        <v>96.8</v>
      </c>
      <c r="F5636" s="18">
        <v>1.5529999999999999</v>
      </c>
      <c r="G5636" s="17">
        <v>96.4</v>
      </c>
      <c r="H5636" s="18">
        <v>1.3280000000000001</v>
      </c>
      <c r="I5636" s="16" t="s">
        <v>3</v>
      </c>
      <c r="J5636" s="16" t="s">
        <v>4</v>
      </c>
      <c r="K5636" s="16" t="s">
        <v>4</v>
      </c>
      <c r="L5636" s="19">
        <f>IF(Tabelle1[[#This Row],[Heizleistung (55°C)]]=0,Tabelle1[[#This Row],[Heizleistung (35°C)]],(Tabelle1[[#This Row],[Heizleistung (35°C)]]+Tabelle1[[#This Row],[Heizleistung (55°C)]])/2)</f>
        <v>96.6</v>
      </c>
      <c r="M5636" s="20">
        <f>IF(Tabelle1[[#This Row],[Etas 55°C]]=0,0,(Tabelle1[[#This Row],[Etas 35°C]]*0.8+Tabelle1[[#This Row],[Etas 55°C]]*0.2))*2.5</f>
        <v>3.77</v>
      </c>
      <c r="N5636" s="21">
        <f>IF(-(Tabelle1[[#This Row],[80%/20% SCOP]]-5.5)/5.5=1,"n.a.",-(Tabelle1[[#This Row],[80%/20% SCOP]]-5.5)/5.5)</f>
        <v>0.31454545454545452</v>
      </c>
    </row>
    <row r="5637" spans="1:14" ht="20.100000000000001" customHeight="1" x14ac:dyDescent="0.25">
      <c r="A5637" s="24">
        <v>16002127</v>
      </c>
      <c r="B5637" s="15" t="s">
        <v>5746</v>
      </c>
      <c r="C5637" s="15" t="s">
        <v>5747</v>
      </c>
      <c r="D5637" s="16" t="s">
        <v>2</v>
      </c>
      <c r="E5637" s="17">
        <v>16</v>
      </c>
      <c r="F5637" s="18">
        <v>1.69</v>
      </c>
      <c r="G5637" s="17">
        <v>14.59</v>
      </c>
      <c r="H5637" s="18">
        <v>1.28</v>
      </c>
      <c r="I5637" s="16" t="s">
        <v>40</v>
      </c>
      <c r="J5637" s="16" t="s">
        <v>4</v>
      </c>
      <c r="K5637" s="16" t="s">
        <v>25</v>
      </c>
      <c r="L5637" s="19">
        <f>IF(Tabelle1[[#This Row],[Heizleistung (55°C)]]=0,Tabelle1[[#This Row],[Heizleistung (35°C)]],(Tabelle1[[#This Row],[Heizleistung (35°C)]]+Tabelle1[[#This Row],[Heizleistung (55°C)]])/2)</f>
        <v>15.295</v>
      </c>
      <c r="M5637" s="20">
        <f>IF(Tabelle1[[#This Row],[Etas 55°C]]=0,0,(Tabelle1[[#This Row],[Etas 35°C]]*0.8+Tabelle1[[#This Row],[Etas 55°C]]*0.2))*2.5</f>
        <v>4.0200000000000005</v>
      </c>
      <c r="N5637" s="21">
        <f>IF(-(Tabelle1[[#This Row],[80%/20% SCOP]]-5.5)/5.5=1,"n.a.",-(Tabelle1[[#This Row],[80%/20% SCOP]]-5.5)/5.5)</f>
        <v>0.26909090909090899</v>
      </c>
    </row>
    <row r="5638" spans="1:14" ht="20.100000000000001" customHeight="1" x14ac:dyDescent="0.25">
      <c r="A5638" s="24">
        <v>16002124</v>
      </c>
      <c r="B5638" s="15" t="s">
        <v>5746</v>
      </c>
      <c r="C5638" s="15" t="s">
        <v>5748</v>
      </c>
      <c r="D5638" s="16" t="s">
        <v>2</v>
      </c>
      <c r="E5638" s="17">
        <v>6.6</v>
      </c>
      <c r="F5638" s="18">
        <v>1.76</v>
      </c>
      <c r="G5638" s="17">
        <v>6.59</v>
      </c>
      <c r="H5638" s="18">
        <v>1.27</v>
      </c>
      <c r="I5638" s="16" t="s">
        <v>40</v>
      </c>
      <c r="J5638" s="16" t="s">
        <v>4</v>
      </c>
      <c r="K5638" s="16" t="s">
        <v>25</v>
      </c>
      <c r="L5638" s="19">
        <f>IF(Tabelle1[[#This Row],[Heizleistung (55°C)]]=0,Tabelle1[[#This Row],[Heizleistung (35°C)]],(Tabelle1[[#This Row],[Heizleistung (35°C)]]+Tabelle1[[#This Row],[Heizleistung (55°C)]])/2)</f>
        <v>6.5949999999999998</v>
      </c>
      <c r="M5638" s="20">
        <f>IF(Tabelle1[[#This Row],[Etas 55°C]]=0,0,(Tabelle1[[#This Row],[Etas 35°C]]*0.8+Tabelle1[[#This Row],[Etas 55°C]]*0.2))*2.5</f>
        <v>4.1550000000000002</v>
      </c>
      <c r="N5638" s="21">
        <f>IF(-(Tabelle1[[#This Row],[80%/20% SCOP]]-5.5)/5.5=1,"n.a.",-(Tabelle1[[#This Row],[80%/20% SCOP]]-5.5)/5.5)</f>
        <v>0.24454545454545451</v>
      </c>
    </row>
    <row r="5639" spans="1:14" ht="20.100000000000001" customHeight="1" x14ac:dyDescent="0.25">
      <c r="A5639" s="24">
        <v>16018295</v>
      </c>
      <c r="B5639" s="15" t="s">
        <v>5749</v>
      </c>
      <c r="C5639" s="15" t="s">
        <v>5750</v>
      </c>
      <c r="D5639" s="16" t="s">
        <v>2</v>
      </c>
      <c r="E5639" s="17">
        <v>7.85</v>
      </c>
      <c r="F5639" s="18">
        <v>1.84</v>
      </c>
      <c r="G5639" s="17">
        <v>7.72</v>
      </c>
      <c r="H5639" s="18">
        <v>1.5</v>
      </c>
      <c r="I5639" s="16" t="s">
        <v>3</v>
      </c>
      <c r="J5639" s="16" t="s">
        <v>4</v>
      </c>
      <c r="K5639" s="16" t="s">
        <v>4</v>
      </c>
      <c r="L5639" s="19">
        <f>IF(Tabelle1[[#This Row],[Heizleistung (55°C)]]=0,Tabelle1[[#This Row],[Heizleistung (35°C)]],(Tabelle1[[#This Row],[Heizleistung (35°C)]]+Tabelle1[[#This Row],[Heizleistung (55°C)]])/2)</f>
        <v>7.7850000000000001</v>
      </c>
      <c r="M5639" s="20">
        <f>IF(Tabelle1[[#This Row],[Etas 55°C]]=0,0,(Tabelle1[[#This Row],[Etas 35°C]]*0.8+Tabelle1[[#This Row],[Etas 55°C]]*0.2))*2.5</f>
        <v>4.4300000000000006</v>
      </c>
      <c r="N5639" s="21">
        <f>IF(-(Tabelle1[[#This Row],[80%/20% SCOP]]-5.5)/5.5=1,"n.a.",-(Tabelle1[[#This Row],[80%/20% SCOP]]-5.5)/5.5)</f>
        <v>0.19454545454545444</v>
      </c>
    </row>
    <row r="5640" spans="1:14" ht="20.100000000000001" customHeight="1" x14ac:dyDescent="0.25">
      <c r="A5640" s="24">
        <v>16018297</v>
      </c>
      <c r="B5640" s="15" t="s">
        <v>5749</v>
      </c>
      <c r="C5640" s="15" t="s">
        <v>5751</v>
      </c>
      <c r="D5640" s="16" t="s">
        <v>2</v>
      </c>
      <c r="E5640" s="17">
        <v>5.92</v>
      </c>
      <c r="F5640" s="18">
        <v>2.11</v>
      </c>
      <c r="G5640" s="17">
        <v>5.86</v>
      </c>
      <c r="H5640" s="18">
        <v>1.6</v>
      </c>
      <c r="I5640" s="16" t="s">
        <v>3</v>
      </c>
      <c r="J5640" s="16" t="s">
        <v>4</v>
      </c>
      <c r="K5640" s="16" t="s">
        <v>4</v>
      </c>
      <c r="L5640" s="19">
        <f>IF(Tabelle1[[#This Row],[Heizleistung (55°C)]]=0,Tabelle1[[#This Row],[Heizleistung (35°C)]],(Tabelle1[[#This Row],[Heizleistung (35°C)]]+Tabelle1[[#This Row],[Heizleistung (55°C)]])/2)</f>
        <v>5.8900000000000006</v>
      </c>
      <c r="M5640" s="20">
        <f>IF(Tabelle1[[#This Row],[Etas 55°C]]=0,0,(Tabelle1[[#This Row],[Etas 35°C]]*0.8+Tabelle1[[#This Row],[Etas 55°C]]*0.2))*2.5</f>
        <v>5.0199999999999996</v>
      </c>
      <c r="N5640" s="21">
        <f>IF(-(Tabelle1[[#This Row],[80%/20% SCOP]]-5.5)/5.5=1,"n.a.",-(Tabelle1[[#This Row],[80%/20% SCOP]]-5.5)/5.5)</f>
        <v>8.7272727272727349E-2</v>
      </c>
    </row>
    <row r="5641" spans="1:14" ht="20.100000000000001" customHeight="1" x14ac:dyDescent="0.25">
      <c r="A5641" s="24">
        <v>16018306</v>
      </c>
      <c r="B5641" s="15" t="s">
        <v>5749</v>
      </c>
      <c r="C5641" s="15" t="s">
        <v>5752</v>
      </c>
      <c r="D5641" s="16" t="s">
        <v>2</v>
      </c>
      <c r="E5641" s="17">
        <v>5.58</v>
      </c>
      <c r="F5641" s="18">
        <v>1.85</v>
      </c>
      <c r="G5641" s="17">
        <v>5.46</v>
      </c>
      <c r="H5641" s="18">
        <v>1.51</v>
      </c>
      <c r="I5641" s="16" t="s">
        <v>3</v>
      </c>
      <c r="J5641" s="16" t="s">
        <v>4</v>
      </c>
      <c r="K5641" s="16" t="s">
        <v>4</v>
      </c>
      <c r="L5641" s="19">
        <f>IF(Tabelle1[[#This Row],[Heizleistung (55°C)]]=0,Tabelle1[[#This Row],[Heizleistung (35°C)]],(Tabelle1[[#This Row],[Heizleistung (35°C)]]+Tabelle1[[#This Row],[Heizleistung (55°C)]])/2)</f>
        <v>5.52</v>
      </c>
      <c r="M5641" s="20">
        <f>IF(Tabelle1[[#This Row],[Etas 55°C]]=0,0,(Tabelle1[[#This Row],[Etas 35°C]]*0.8+Tabelle1[[#This Row],[Etas 55°C]]*0.2))*2.5</f>
        <v>4.455000000000001</v>
      </c>
      <c r="N5641" s="21">
        <f>IF(-(Tabelle1[[#This Row],[80%/20% SCOP]]-5.5)/5.5=1,"n.a.",-(Tabelle1[[#This Row],[80%/20% SCOP]]-5.5)/5.5)</f>
        <v>0.18999999999999984</v>
      </c>
    </row>
    <row r="5642" spans="1:14" ht="20.100000000000001" customHeight="1" x14ac:dyDescent="0.25">
      <c r="A5642" s="24">
        <v>16002809</v>
      </c>
      <c r="B5642" s="15" t="s">
        <v>5749</v>
      </c>
      <c r="C5642" s="15" t="s">
        <v>5753</v>
      </c>
      <c r="D5642" s="16" t="s">
        <v>2</v>
      </c>
      <c r="E5642" s="17">
        <v>15</v>
      </c>
      <c r="F5642" s="18">
        <v>1.82</v>
      </c>
      <c r="G5642" s="17">
        <v>15</v>
      </c>
      <c r="H5642" s="18">
        <v>1.41</v>
      </c>
      <c r="I5642" s="16" t="s">
        <v>109</v>
      </c>
      <c r="J5642" s="16" t="s">
        <v>4</v>
      </c>
      <c r="K5642" s="16" t="s">
        <v>4</v>
      </c>
      <c r="L5642" s="19">
        <f>IF(Tabelle1[[#This Row],[Heizleistung (55°C)]]=0,Tabelle1[[#This Row],[Heizleistung (35°C)]],(Tabelle1[[#This Row],[Heizleistung (35°C)]]+Tabelle1[[#This Row],[Heizleistung (55°C)]])/2)</f>
        <v>15</v>
      </c>
      <c r="M5642" s="20">
        <f>IF(Tabelle1[[#This Row],[Etas 55°C]]=0,0,(Tabelle1[[#This Row],[Etas 35°C]]*0.8+Tabelle1[[#This Row],[Etas 55°C]]*0.2))*2.5</f>
        <v>4.3450000000000006</v>
      </c>
      <c r="N5642" s="21">
        <f>IF(-(Tabelle1[[#This Row],[80%/20% SCOP]]-5.5)/5.5=1,"n.a.",-(Tabelle1[[#This Row],[80%/20% SCOP]]-5.5)/5.5)</f>
        <v>0.20999999999999988</v>
      </c>
    </row>
    <row r="5643" spans="1:14" ht="20.100000000000001" customHeight="1" x14ac:dyDescent="0.25">
      <c r="A5643" s="24">
        <v>16016531</v>
      </c>
      <c r="B5643" s="15" t="s">
        <v>5749</v>
      </c>
      <c r="C5643" s="15" t="s">
        <v>5754</v>
      </c>
      <c r="D5643" s="16" t="s">
        <v>2</v>
      </c>
      <c r="E5643" s="17">
        <v>10.64</v>
      </c>
      <c r="F5643" s="18">
        <v>1.81</v>
      </c>
      <c r="G5643" s="17">
        <v>10.62</v>
      </c>
      <c r="H5643" s="18">
        <v>1.48</v>
      </c>
      <c r="I5643" s="16" t="s">
        <v>3</v>
      </c>
      <c r="J5643" s="16" t="s">
        <v>4</v>
      </c>
      <c r="K5643" s="16" t="s">
        <v>4</v>
      </c>
      <c r="L5643" s="19">
        <f>IF(Tabelle1[[#This Row],[Heizleistung (55°C)]]=0,Tabelle1[[#This Row],[Heizleistung (35°C)]],(Tabelle1[[#This Row],[Heizleistung (35°C)]]+Tabelle1[[#This Row],[Heizleistung (55°C)]])/2)</f>
        <v>10.629999999999999</v>
      </c>
      <c r="M5643" s="20">
        <f>IF(Tabelle1[[#This Row],[Etas 55°C]]=0,0,(Tabelle1[[#This Row],[Etas 35°C]]*0.8+Tabelle1[[#This Row],[Etas 55°C]]*0.2))*2.5</f>
        <v>4.3600000000000003</v>
      </c>
      <c r="N5643" s="21">
        <f>IF(-(Tabelle1[[#This Row],[80%/20% SCOP]]-5.5)/5.5=1,"n.a.",-(Tabelle1[[#This Row],[80%/20% SCOP]]-5.5)/5.5)</f>
        <v>0.20727272727272722</v>
      </c>
    </row>
    <row r="5644" spans="1:14" ht="20.100000000000001" customHeight="1" x14ac:dyDescent="0.25">
      <c r="A5644" s="24">
        <v>16002740</v>
      </c>
      <c r="B5644" s="15" t="s">
        <v>5749</v>
      </c>
      <c r="C5644" s="15" t="s">
        <v>5755</v>
      </c>
      <c r="D5644" s="16" t="s">
        <v>2</v>
      </c>
      <c r="E5644" s="17">
        <v>10</v>
      </c>
      <c r="F5644" s="18">
        <v>1.63</v>
      </c>
      <c r="G5644" s="17">
        <v>7</v>
      </c>
      <c r="H5644" s="18">
        <v>1.28</v>
      </c>
      <c r="I5644" s="16" t="s">
        <v>109</v>
      </c>
      <c r="J5644" s="16" t="s">
        <v>15</v>
      </c>
      <c r="K5644" s="16" t="s">
        <v>4</v>
      </c>
      <c r="L5644" s="19">
        <f>IF(Tabelle1[[#This Row],[Heizleistung (55°C)]]=0,Tabelle1[[#This Row],[Heizleistung (35°C)]],(Tabelle1[[#This Row],[Heizleistung (35°C)]]+Tabelle1[[#This Row],[Heizleistung (55°C)]])/2)</f>
        <v>8.5</v>
      </c>
      <c r="M5644" s="20">
        <f>IF(Tabelle1[[#This Row],[Etas 55°C]]=0,0,(Tabelle1[[#This Row],[Etas 35°C]]*0.8+Tabelle1[[#This Row],[Etas 55°C]]*0.2))*2.5</f>
        <v>3.9000000000000004</v>
      </c>
      <c r="N5644" s="21">
        <f>IF(-(Tabelle1[[#This Row],[80%/20% SCOP]]-5.5)/5.5=1,"n.a.",-(Tabelle1[[#This Row],[80%/20% SCOP]]-5.5)/5.5)</f>
        <v>0.29090909090909084</v>
      </c>
    </row>
    <row r="5645" spans="1:14" ht="20.100000000000001" customHeight="1" x14ac:dyDescent="0.25">
      <c r="A5645" s="24">
        <v>16018303</v>
      </c>
      <c r="B5645" s="15" t="s">
        <v>5749</v>
      </c>
      <c r="C5645" s="15" t="s">
        <v>5756</v>
      </c>
      <c r="D5645" s="16" t="s">
        <v>2</v>
      </c>
      <c r="E5645" s="17">
        <v>8.15</v>
      </c>
      <c r="F5645" s="18">
        <v>2</v>
      </c>
      <c r="G5645" s="17">
        <v>8.0500000000000007</v>
      </c>
      <c r="H5645" s="18">
        <v>1.58</v>
      </c>
      <c r="I5645" s="16" t="s">
        <v>3</v>
      </c>
      <c r="J5645" s="16" t="s">
        <v>4</v>
      </c>
      <c r="K5645" s="16" t="s">
        <v>4</v>
      </c>
      <c r="L5645" s="19">
        <f>IF(Tabelle1[[#This Row],[Heizleistung (55°C)]]=0,Tabelle1[[#This Row],[Heizleistung (35°C)]],(Tabelle1[[#This Row],[Heizleistung (35°C)]]+Tabelle1[[#This Row],[Heizleistung (55°C)]])/2)</f>
        <v>8.1000000000000014</v>
      </c>
      <c r="M5645" s="20">
        <f>IF(Tabelle1[[#This Row],[Etas 55°C]]=0,0,(Tabelle1[[#This Row],[Etas 35°C]]*0.8+Tabelle1[[#This Row],[Etas 55°C]]*0.2))*2.5</f>
        <v>4.79</v>
      </c>
      <c r="N5645" s="21">
        <f>IF(-(Tabelle1[[#This Row],[80%/20% SCOP]]-5.5)/5.5=1,"n.a.",-(Tabelle1[[#This Row],[80%/20% SCOP]]-5.5)/5.5)</f>
        <v>0.12909090909090909</v>
      </c>
    </row>
    <row r="5646" spans="1:14" ht="20.100000000000001" customHeight="1" x14ac:dyDescent="0.25">
      <c r="A5646" s="24">
        <v>16018298</v>
      </c>
      <c r="B5646" s="15" t="s">
        <v>5749</v>
      </c>
      <c r="C5646" s="15" t="s">
        <v>5757</v>
      </c>
      <c r="D5646" s="16" t="s">
        <v>2</v>
      </c>
      <c r="E5646" s="17">
        <v>5.92</v>
      </c>
      <c r="F5646" s="18">
        <v>2.11</v>
      </c>
      <c r="G5646" s="17">
        <v>5.86</v>
      </c>
      <c r="H5646" s="18">
        <v>1.6</v>
      </c>
      <c r="I5646" s="16" t="s">
        <v>3</v>
      </c>
      <c r="J5646" s="16" t="s">
        <v>4</v>
      </c>
      <c r="K5646" s="16" t="s">
        <v>4</v>
      </c>
      <c r="L5646" s="19">
        <f>IF(Tabelle1[[#This Row],[Heizleistung (55°C)]]=0,Tabelle1[[#This Row],[Heizleistung (35°C)]],(Tabelle1[[#This Row],[Heizleistung (35°C)]]+Tabelle1[[#This Row],[Heizleistung (55°C)]])/2)</f>
        <v>5.8900000000000006</v>
      </c>
      <c r="M5646" s="20">
        <f>IF(Tabelle1[[#This Row],[Etas 55°C]]=0,0,(Tabelle1[[#This Row],[Etas 35°C]]*0.8+Tabelle1[[#This Row],[Etas 55°C]]*0.2))*2.5</f>
        <v>5.0199999999999996</v>
      </c>
      <c r="N5646" s="21">
        <f>IF(-(Tabelle1[[#This Row],[80%/20% SCOP]]-5.5)/5.5=1,"n.a.",-(Tabelle1[[#This Row],[80%/20% SCOP]]-5.5)/5.5)</f>
        <v>8.7272727272727349E-2</v>
      </c>
    </row>
    <row r="5647" spans="1:14" ht="20.100000000000001" customHeight="1" x14ac:dyDescent="0.25">
      <c r="A5647" s="24">
        <v>16002903</v>
      </c>
      <c r="B5647" s="15" t="s">
        <v>5749</v>
      </c>
      <c r="C5647" s="15" t="s">
        <v>5758</v>
      </c>
      <c r="D5647" s="16" t="s">
        <v>2</v>
      </c>
      <c r="E5647" s="17">
        <v>6</v>
      </c>
      <c r="F5647" s="18">
        <v>1.65</v>
      </c>
      <c r="G5647" s="17">
        <v>6</v>
      </c>
      <c r="H5647" s="18">
        <v>1.29</v>
      </c>
      <c r="I5647" s="16" t="s">
        <v>109</v>
      </c>
      <c r="J5647" s="16" t="s">
        <v>15</v>
      </c>
      <c r="K5647" s="16" t="s">
        <v>4</v>
      </c>
      <c r="L5647" s="19">
        <f>IF(Tabelle1[[#This Row],[Heizleistung (55°C)]]=0,Tabelle1[[#This Row],[Heizleistung (35°C)]],(Tabelle1[[#This Row],[Heizleistung (35°C)]]+Tabelle1[[#This Row],[Heizleistung (55°C)]])/2)</f>
        <v>6</v>
      </c>
      <c r="M5647" s="20">
        <f>IF(Tabelle1[[#This Row],[Etas 55°C]]=0,0,(Tabelle1[[#This Row],[Etas 35°C]]*0.8+Tabelle1[[#This Row],[Etas 55°C]]*0.2))*2.5</f>
        <v>3.9450000000000003</v>
      </c>
      <c r="N5647" s="21">
        <f>IF(-(Tabelle1[[#This Row],[80%/20% SCOP]]-5.5)/5.5=1,"n.a.",-(Tabelle1[[#This Row],[80%/20% SCOP]]-5.5)/5.5)</f>
        <v>0.28272727272727266</v>
      </c>
    </row>
    <row r="5648" spans="1:14" ht="20.100000000000001" customHeight="1" x14ac:dyDescent="0.25">
      <c r="A5648" s="24">
        <v>16002746</v>
      </c>
      <c r="B5648" s="15" t="s">
        <v>5749</v>
      </c>
      <c r="C5648" s="15" t="s">
        <v>5759</v>
      </c>
      <c r="D5648" s="16" t="s">
        <v>2</v>
      </c>
      <c r="E5648" s="17">
        <v>11</v>
      </c>
      <c r="F5648" s="18">
        <v>1.85</v>
      </c>
      <c r="G5648" s="17">
        <v>12</v>
      </c>
      <c r="H5648" s="18">
        <v>1.43</v>
      </c>
      <c r="I5648" s="16" t="s">
        <v>109</v>
      </c>
      <c r="J5648" s="16" t="s">
        <v>4</v>
      </c>
      <c r="K5648" s="16" t="s">
        <v>4</v>
      </c>
      <c r="L5648" s="19">
        <f>IF(Tabelle1[[#This Row],[Heizleistung (55°C)]]=0,Tabelle1[[#This Row],[Heizleistung (35°C)]],(Tabelle1[[#This Row],[Heizleistung (35°C)]]+Tabelle1[[#This Row],[Heizleistung (55°C)]])/2)</f>
        <v>11.5</v>
      </c>
      <c r="M5648" s="20">
        <f>IF(Tabelle1[[#This Row],[Etas 55°C]]=0,0,(Tabelle1[[#This Row],[Etas 35°C]]*0.8+Tabelle1[[#This Row],[Etas 55°C]]*0.2))*2.5</f>
        <v>4.4150000000000009</v>
      </c>
      <c r="N5648" s="21">
        <f>IF(-(Tabelle1[[#This Row],[80%/20% SCOP]]-5.5)/5.5=1,"n.a.",-(Tabelle1[[#This Row],[80%/20% SCOP]]-5.5)/5.5)</f>
        <v>0.1972727272727271</v>
      </c>
    </row>
    <row r="5649" spans="1:14" ht="20.100000000000001" customHeight="1" x14ac:dyDescent="0.25">
      <c r="A5649" s="24">
        <v>16016528</v>
      </c>
      <c r="B5649" s="15" t="s">
        <v>5749</v>
      </c>
      <c r="C5649" s="15" t="s">
        <v>5760</v>
      </c>
      <c r="D5649" s="16" t="s">
        <v>2</v>
      </c>
      <c r="E5649" s="17">
        <v>8.15</v>
      </c>
      <c r="F5649" s="18">
        <v>2</v>
      </c>
      <c r="G5649" s="17">
        <v>8.0500000000000007</v>
      </c>
      <c r="H5649" s="18">
        <v>1.58</v>
      </c>
      <c r="I5649" s="16" t="s">
        <v>3</v>
      </c>
      <c r="J5649" s="16" t="s">
        <v>4</v>
      </c>
      <c r="K5649" s="16" t="s">
        <v>4</v>
      </c>
      <c r="L5649" s="19">
        <f>IF(Tabelle1[[#This Row],[Heizleistung (55°C)]]=0,Tabelle1[[#This Row],[Heizleistung (35°C)]],(Tabelle1[[#This Row],[Heizleistung (35°C)]]+Tabelle1[[#This Row],[Heizleistung (55°C)]])/2)</f>
        <v>8.1000000000000014</v>
      </c>
      <c r="M5649" s="20">
        <f>IF(Tabelle1[[#This Row],[Etas 55°C]]=0,0,(Tabelle1[[#This Row],[Etas 35°C]]*0.8+Tabelle1[[#This Row],[Etas 55°C]]*0.2))*2.5</f>
        <v>4.79</v>
      </c>
      <c r="N5649" s="21">
        <f>IF(-(Tabelle1[[#This Row],[80%/20% SCOP]]-5.5)/5.5=1,"n.a.",-(Tabelle1[[#This Row],[80%/20% SCOP]]-5.5)/5.5)</f>
        <v>0.12909090909090909</v>
      </c>
    </row>
    <row r="5650" spans="1:14" ht="20.100000000000001" customHeight="1" x14ac:dyDescent="0.25">
      <c r="A5650" s="24">
        <v>16016530</v>
      </c>
      <c r="B5650" s="15" t="s">
        <v>5749</v>
      </c>
      <c r="C5650" s="15" t="s">
        <v>5761</v>
      </c>
      <c r="D5650" s="16" t="s">
        <v>2</v>
      </c>
      <c r="E5650" s="17">
        <v>14.58</v>
      </c>
      <c r="F5650" s="18">
        <v>1.93</v>
      </c>
      <c r="G5650" s="17">
        <v>14.84</v>
      </c>
      <c r="H5650" s="18">
        <v>1.57</v>
      </c>
      <c r="I5650" s="16" t="s">
        <v>3</v>
      </c>
      <c r="J5650" s="16" t="s">
        <v>4</v>
      </c>
      <c r="K5650" s="16" t="s">
        <v>4</v>
      </c>
      <c r="L5650" s="19">
        <f>IF(Tabelle1[[#This Row],[Heizleistung (55°C)]]=0,Tabelle1[[#This Row],[Heizleistung (35°C)]],(Tabelle1[[#This Row],[Heizleistung (35°C)]]+Tabelle1[[#This Row],[Heizleistung (55°C)]])/2)</f>
        <v>14.71</v>
      </c>
      <c r="M5650" s="20">
        <f>IF(Tabelle1[[#This Row],[Etas 55°C]]=0,0,(Tabelle1[[#This Row],[Etas 35°C]]*0.8+Tabelle1[[#This Row],[Etas 55°C]]*0.2))*2.5</f>
        <v>4.6450000000000005</v>
      </c>
      <c r="N5650" s="21">
        <f>IF(-(Tabelle1[[#This Row],[80%/20% SCOP]]-5.5)/5.5=1,"n.a.",-(Tabelle1[[#This Row],[80%/20% SCOP]]-5.5)/5.5)</f>
        <v>0.15545454545454537</v>
      </c>
    </row>
    <row r="5651" spans="1:14" ht="20.100000000000001" customHeight="1" x14ac:dyDescent="0.25">
      <c r="A5651" s="24">
        <v>16002807</v>
      </c>
      <c r="B5651" s="15" t="s">
        <v>5749</v>
      </c>
      <c r="C5651" s="15" t="s">
        <v>5762</v>
      </c>
      <c r="D5651" s="16" t="s">
        <v>2</v>
      </c>
      <c r="E5651" s="17">
        <v>11</v>
      </c>
      <c r="F5651" s="18">
        <v>1.92</v>
      </c>
      <c r="G5651" s="17">
        <v>12</v>
      </c>
      <c r="H5651" s="18">
        <v>1.47</v>
      </c>
      <c r="I5651" s="16" t="s">
        <v>109</v>
      </c>
      <c r="J5651" s="16" t="s">
        <v>4</v>
      </c>
      <c r="K5651" s="16" t="s">
        <v>4</v>
      </c>
      <c r="L5651" s="19">
        <f>IF(Tabelle1[[#This Row],[Heizleistung (55°C)]]=0,Tabelle1[[#This Row],[Heizleistung (35°C)]],(Tabelle1[[#This Row],[Heizleistung (35°C)]]+Tabelle1[[#This Row],[Heizleistung (55°C)]])/2)</f>
        <v>11.5</v>
      </c>
      <c r="M5651" s="20">
        <f>IF(Tabelle1[[#This Row],[Etas 55°C]]=0,0,(Tabelle1[[#This Row],[Etas 35°C]]*0.8+Tabelle1[[#This Row],[Etas 55°C]]*0.2))*2.5</f>
        <v>4.5750000000000002</v>
      </c>
      <c r="N5651" s="21">
        <f>IF(-(Tabelle1[[#This Row],[80%/20% SCOP]]-5.5)/5.5=1,"n.a.",-(Tabelle1[[#This Row],[80%/20% SCOP]]-5.5)/5.5)</f>
        <v>0.16818181818181815</v>
      </c>
    </row>
    <row r="5652" spans="1:14" ht="20.100000000000001" customHeight="1" x14ac:dyDescent="0.25">
      <c r="A5652" s="24">
        <v>16012661</v>
      </c>
      <c r="B5652" s="15" t="s">
        <v>5749</v>
      </c>
      <c r="C5652" s="15" t="s">
        <v>5763</v>
      </c>
      <c r="D5652" s="16" t="s">
        <v>2</v>
      </c>
      <c r="E5652" s="17">
        <v>11.2</v>
      </c>
      <c r="F5652" s="18">
        <v>1.69</v>
      </c>
      <c r="G5652" s="17">
        <v>11.6</v>
      </c>
      <c r="H5652" s="18">
        <v>1.35</v>
      </c>
      <c r="I5652" s="16" t="s">
        <v>508</v>
      </c>
      <c r="J5652" s="16" t="s">
        <v>4</v>
      </c>
      <c r="K5652" s="16" t="s">
        <v>4</v>
      </c>
      <c r="L5652" s="19">
        <f>IF(Tabelle1[[#This Row],[Heizleistung (55°C)]]=0,Tabelle1[[#This Row],[Heizleistung (35°C)]],(Tabelle1[[#This Row],[Heizleistung (35°C)]]+Tabelle1[[#This Row],[Heizleistung (55°C)]])/2)</f>
        <v>11.399999999999999</v>
      </c>
      <c r="M5652" s="20">
        <f>IF(Tabelle1[[#This Row],[Etas 55°C]]=0,0,(Tabelle1[[#This Row],[Etas 35°C]]*0.8+Tabelle1[[#This Row],[Etas 55°C]]*0.2))*2.5</f>
        <v>4.0550000000000006</v>
      </c>
      <c r="N5652" s="21">
        <f>IF(-(Tabelle1[[#This Row],[80%/20% SCOP]]-5.5)/5.5=1,"n.a.",-(Tabelle1[[#This Row],[80%/20% SCOP]]-5.5)/5.5)</f>
        <v>0.26272727272727264</v>
      </c>
    </row>
    <row r="5653" spans="1:14" ht="20.100000000000001" customHeight="1" x14ac:dyDescent="0.25">
      <c r="A5653" s="24">
        <v>16002894</v>
      </c>
      <c r="B5653" s="15" t="s">
        <v>5749</v>
      </c>
      <c r="C5653" s="15" t="s">
        <v>5764</v>
      </c>
      <c r="D5653" s="16" t="s">
        <v>2</v>
      </c>
      <c r="E5653" s="17">
        <v>5.5</v>
      </c>
      <c r="F5653" s="18">
        <v>1.85</v>
      </c>
      <c r="G5653" s="17">
        <v>5.6</v>
      </c>
      <c r="H5653" s="18">
        <v>1.51</v>
      </c>
      <c r="I5653" s="16" t="s">
        <v>1331</v>
      </c>
      <c r="J5653" s="16" t="s">
        <v>4</v>
      </c>
      <c r="K5653" s="16" t="s">
        <v>4</v>
      </c>
      <c r="L5653" s="19">
        <f>IF(Tabelle1[[#This Row],[Heizleistung (55°C)]]=0,Tabelle1[[#This Row],[Heizleistung (35°C)]],(Tabelle1[[#This Row],[Heizleistung (35°C)]]+Tabelle1[[#This Row],[Heizleistung (55°C)]])/2)</f>
        <v>5.55</v>
      </c>
      <c r="M5653" s="20">
        <f>IF(Tabelle1[[#This Row],[Etas 55°C]]=0,0,(Tabelle1[[#This Row],[Etas 35°C]]*0.8+Tabelle1[[#This Row],[Etas 55°C]]*0.2))*2.5</f>
        <v>4.455000000000001</v>
      </c>
      <c r="N5653" s="21">
        <f>IF(-(Tabelle1[[#This Row],[80%/20% SCOP]]-5.5)/5.5=1,"n.a.",-(Tabelle1[[#This Row],[80%/20% SCOP]]-5.5)/5.5)</f>
        <v>0.18999999999999984</v>
      </c>
    </row>
    <row r="5654" spans="1:14" ht="20.100000000000001" customHeight="1" x14ac:dyDescent="0.25">
      <c r="A5654" s="24">
        <v>16015629</v>
      </c>
      <c r="B5654" s="15" t="s">
        <v>5749</v>
      </c>
      <c r="C5654" s="15" t="s">
        <v>5765</v>
      </c>
      <c r="D5654" s="16" t="s">
        <v>2</v>
      </c>
      <c r="E5654" s="17">
        <v>10</v>
      </c>
      <c r="F5654" s="18">
        <v>1.63</v>
      </c>
      <c r="G5654" s="17">
        <v>7</v>
      </c>
      <c r="H5654" s="18">
        <v>1.28</v>
      </c>
      <c r="I5654" s="16" t="s">
        <v>109</v>
      </c>
      <c r="J5654" s="16" t="s">
        <v>4</v>
      </c>
      <c r="K5654" s="16" t="s">
        <v>4</v>
      </c>
      <c r="L5654" s="19">
        <f>IF(Tabelle1[[#This Row],[Heizleistung (55°C)]]=0,Tabelle1[[#This Row],[Heizleistung (35°C)]],(Tabelle1[[#This Row],[Heizleistung (35°C)]]+Tabelle1[[#This Row],[Heizleistung (55°C)]])/2)</f>
        <v>8.5</v>
      </c>
      <c r="M5654" s="20">
        <f>IF(Tabelle1[[#This Row],[Etas 55°C]]=0,0,(Tabelle1[[#This Row],[Etas 35°C]]*0.8+Tabelle1[[#This Row],[Etas 55°C]]*0.2))*2.5</f>
        <v>3.9000000000000004</v>
      </c>
      <c r="N5654" s="21">
        <f>IF(-(Tabelle1[[#This Row],[80%/20% SCOP]]-5.5)/5.5=1,"n.a.",-(Tabelle1[[#This Row],[80%/20% SCOP]]-5.5)/5.5)</f>
        <v>0.29090909090909084</v>
      </c>
    </row>
    <row r="5655" spans="1:14" ht="20.100000000000001" customHeight="1" x14ac:dyDescent="0.25">
      <c r="A5655" s="24">
        <v>16002895</v>
      </c>
      <c r="B5655" s="15" t="s">
        <v>5749</v>
      </c>
      <c r="C5655" s="15" t="s">
        <v>5766</v>
      </c>
      <c r="D5655" s="16" t="s">
        <v>2</v>
      </c>
      <c r="E5655" s="17">
        <v>8.1</v>
      </c>
      <c r="F5655" s="18">
        <v>1.92</v>
      </c>
      <c r="G5655" s="17">
        <v>8</v>
      </c>
      <c r="H5655" s="18">
        <v>1.53</v>
      </c>
      <c r="I5655" s="16" t="s">
        <v>1331</v>
      </c>
      <c r="J5655" s="16" t="s">
        <v>4</v>
      </c>
      <c r="K5655" s="16" t="s">
        <v>4</v>
      </c>
      <c r="L5655" s="19">
        <f>IF(Tabelle1[[#This Row],[Heizleistung (55°C)]]=0,Tabelle1[[#This Row],[Heizleistung (35°C)]],(Tabelle1[[#This Row],[Heizleistung (35°C)]]+Tabelle1[[#This Row],[Heizleistung (55°C)]])/2)</f>
        <v>8.0500000000000007</v>
      </c>
      <c r="M5655" s="20">
        <f>IF(Tabelle1[[#This Row],[Etas 55°C]]=0,0,(Tabelle1[[#This Row],[Etas 35°C]]*0.8+Tabelle1[[#This Row],[Etas 55°C]]*0.2))*2.5</f>
        <v>4.6050000000000004</v>
      </c>
      <c r="N5655" s="21">
        <f>IF(-(Tabelle1[[#This Row],[80%/20% SCOP]]-5.5)/5.5=1,"n.a.",-(Tabelle1[[#This Row],[80%/20% SCOP]]-5.5)/5.5)</f>
        <v>0.16272727272727264</v>
      </c>
    </row>
    <row r="5656" spans="1:14" ht="20.100000000000001" customHeight="1" x14ac:dyDescent="0.25">
      <c r="A5656" s="24">
        <v>16018304</v>
      </c>
      <c r="B5656" s="15" t="s">
        <v>5749</v>
      </c>
      <c r="C5656" s="15" t="s">
        <v>5767</v>
      </c>
      <c r="D5656" s="16" t="s">
        <v>2</v>
      </c>
      <c r="E5656" s="17">
        <v>11.66</v>
      </c>
      <c r="F5656" s="18">
        <v>1.95</v>
      </c>
      <c r="G5656" s="17">
        <v>11.5</v>
      </c>
      <c r="H5656" s="18">
        <v>1.57</v>
      </c>
      <c r="I5656" s="16" t="s">
        <v>3</v>
      </c>
      <c r="J5656" s="16" t="s">
        <v>4</v>
      </c>
      <c r="K5656" s="16" t="s">
        <v>4</v>
      </c>
      <c r="L5656" s="19">
        <f>IF(Tabelle1[[#This Row],[Heizleistung (55°C)]]=0,Tabelle1[[#This Row],[Heizleistung (35°C)]],(Tabelle1[[#This Row],[Heizleistung (35°C)]]+Tabelle1[[#This Row],[Heizleistung (55°C)]])/2)</f>
        <v>11.58</v>
      </c>
      <c r="M5656" s="20">
        <f>IF(Tabelle1[[#This Row],[Etas 55°C]]=0,0,(Tabelle1[[#This Row],[Etas 35°C]]*0.8+Tabelle1[[#This Row],[Etas 55°C]]*0.2))*2.5</f>
        <v>4.6850000000000005</v>
      </c>
      <c r="N5656" s="21">
        <f>IF(-(Tabelle1[[#This Row],[80%/20% SCOP]]-5.5)/5.5=1,"n.a.",-(Tabelle1[[#This Row],[80%/20% SCOP]]-5.5)/5.5)</f>
        <v>0.14818181818181808</v>
      </c>
    </row>
    <row r="5657" spans="1:14" ht="20.100000000000001" customHeight="1" x14ac:dyDescent="0.25">
      <c r="A5657" s="24">
        <v>16016532</v>
      </c>
      <c r="B5657" s="15" t="s">
        <v>5749</v>
      </c>
      <c r="C5657" s="15" t="s">
        <v>5768</v>
      </c>
      <c r="D5657" s="16" t="s">
        <v>2</v>
      </c>
      <c r="E5657" s="17">
        <v>14.25</v>
      </c>
      <c r="F5657" s="18">
        <v>1.83</v>
      </c>
      <c r="G5657" s="17">
        <v>14.09</v>
      </c>
      <c r="H5657" s="18">
        <v>1.51</v>
      </c>
      <c r="I5657" s="16" t="s">
        <v>3</v>
      </c>
      <c r="J5657" s="16" t="s">
        <v>4</v>
      </c>
      <c r="K5657" s="16" t="s">
        <v>4</v>
      </c>
      <c r="L5657" s="19">
        <f>IF(Tabelle1[[#This Row],[Heizleistung (55°C)]]=0,Tabelle1[[#This Row],[Heizleistung (35°C)]],(Tabelle1[[#This Row],[Heizleistung (35°C)]]+Tabelle1[[#This Row],[Heizleistung (55°C)]])/2)</f>
        <v>14.17</v>
      </c>
      <c r="M5657" s="20">
        <f>IF(Tabelle1[[#This Row],[Etas 55°C]]=0,0,(Tabelle1[[#This Row],[Etas 35°C]]*0.8+Tabelle1[[#This Row],[Etas 55°C]]*0.2))*2.5</f>
        <v>4.4150000000000009</v>
      </c>
      <c r="N5657" s="21">
        <f>IF(-(Tabelle1[[#This Row],[80%/20% SCOP]]-5.5)/5.5=1,"n.a.",-(Tabelle1[[#This Row],[80%/20% SCOP]]-5.5)/5.5)</f>
        <v>0.1972727272727271</v>
      </c>
    </row>
    <row r="5658" spans="1:14" ht="20.100000000000001" customHeight="1" x14ac:dyDescent="0.25">
      <c r="A5658" s="24">
        <v>16018305</v>
      </c>
      <c r="B5658" s="15" t="s">
        <v>5749</v>
      </c>
      <c r="C5658" s="15" t="s">
        <v>5769</v>
      </c>
      <c r="D5658" s="16" t="s">
        <v>2</v>
      </c>
      <c r="E5658" s="17">
        <v>14.58</v>
      </c>
      <c r="F5658" s="18">
        <v>1.93</v>
      </c>
      <c r="G5658" s="17">
        <v>14.84</v>
      </c>
      <c r="H5658" s="18">
        <v>1.57</v>
      </c>
      <c r="I5658" s="16" t="s">
        <v>3</v>
      </c>
      <c r="J5658" s="16" t="s">
        <v>4</v>
      </c>
      <c r="K5658" s="16" t="s">
        <v>4</v>
      </c>
      <c r="L5658" s="19">
        <f>IF(Tabelle1[[#This Row],[Heizleistung (55°C)]]=0,Tabelle1[[#This Row],[Heizleistung (35°C)]],(Tabelle1[[#This Row],[Heizleistung (35°C)]]+Tabelle1[[#This Row],[Heizleistung (55°C)]])/2)</f>
        <v>14.71</v>
      </c>
      <c r="M5658" s="20">
        <f>IF(Tabelle1[[#This Row],[Etas 55°C]]=0,0,(Tabelle1[[#This Row],[Etas 35°C]]*0.8+Tabelle1[[#This Row],[Etas 55°C]]*0.2))*2.5</f>
        <v>4.6450000000000005</v>
      </c>
      <c r="N5658" s="21">
        <f>IF(-(Tabelle1[[#This Row],[80%/20% SCOP]]-5.5)/5.5=1,"n.a.",-(Tabelle1[[#This Row],[80%/20% SCOP]]-5.5)/5.5)</f>
        <v>0.15545454545454537</v>
      </c>
    </row>
    <row r="5659" spans="1:14" ht="20.100000000000001" customHeight="1" x14ac:dyDescent="0.25">
      <c r="A5659" s="24">
        <v>16016529</v>
      </c>
      <c r="B5659" s="15" t="s">
        <v>5749</v>
      </c>
      <c r="C5659" s="15" t="s">
        <v>5770</v>
      </c>
      <c r="D5659" s="16" t="s">
        <v>2</v>
      </c>
      <c r="E5659" s="17">
        <v>11.66</v>
      </c>
      <c r="F5659" s="18">
        <v>1.95</v>
      </c>
      <c r="G5659" s="17">
        <v>11.5</v>
      </c>
      <c r="H5659" s="18">
        <v>1.57</v>
      </c>
      <c r="I5659" s="16" t="s">
        <v>3</v>
      </c>
      <c r="J5659" s="16" t="s">
        <v>4</v>
      </c>
      <c r="K5659" s="16" t="s">
        <v>4</v>
      </c>
      <c r="L5659" s="19">
        <f>IF(Tabelle1[[#This Row],[Heizleistung (55°C)]]=0,Tabelle1[[#This Row],[Heizleistung (35°C)]],(Tabelle1[[#This Row],[Heizleistung (35°C)]]+Tabelle1[[#This Row],[Heizleistung (55°C)]])/2)</f>
        <v>11.58</v>
      </c>
      <c r="M5659" s="20">
        <f>IF(Tabelle1[[#This Row],[Etas 55°C]]=0,0,(Tabelle1[[#This Row],[Etas 35°C]]*0.8+Tabelle1[[#This Row],[Etas 55°C]]*0.2))*2.5</f>
        <v>4.6850000000000005</v>
      </c>
      <c r="N5659" s="21">
        <f>IF(-(Tabelle1[[#This Row],[80%/20% SCOP]]-5.5)/5.5=1,"n.a.",-(Tabelle1[[#This Row],[80%/20% SCOP]]-5.5)/5.5)</f>
        <v>0.14818181818181808</v>
      </c>
    </row>
    <row r="5660" spans="1:14" ht="20.100000000000001" customHeight="1" x14ac:dyDescent="0.25">
      <c r="A5660" s="24">
        <v>16018074</v>
      </c>
      <c r="B5660" s="15" t="s">
        <v>5749</v>
      </c>
      <c r="C5660" s="15" t="s">
        <v>5771</v>
      </c>
      <c r="D5660" s="16" t="s">
        <v>2</v>
      </c>
      <c r="E5660" s="17">
        <v>5.47</v>
      </c>
      <c r="F5660" s="18">
        <v>1.68</v>
      </c>
      <c r="G5660" s="17">
        <v>5.44</v>
      </c>
      <c r="H5660" s="18">
        <v>1.28</v>
      </c>
      <c r="I5660" s="16" t="s">
        <v>3</v>
      </c>
      <c r="J5660" s="16" t="s">
        <v>4</v>
      </c>
      <c r="K5660" s="16" t="s">
        <v>4</v>
      </c>
      <c r="L5660" s="19">
        <f>IF(Tabelle1[[#This Row],[Heizleistung (55°C)]]=0,Tabelle1[[#This Row],[Heizleistung (35°C)]],(Tabelle1[[#This Row],[Heizleistung (35°C)]]+Tabelle1[[#This Row],[Heizleistung (55°C)]])/2)</f>
        <v>5.4550000000000001</v>
      </c>
      <c r="M5660" s="20">
        <f>IF(Tabelle1[[#This Row],[Etas 55°C]]=0,0,(Tabelle1[[#This Row],[Etas 35°C]]*0.8+Tabelle1[[#This Row],[Etas 55°C]]*0.2))*2.5</f>
        <v>4</v>
      </c>
      <c r="N5660" s="21">
        <f>IF(-(Tabelle1[[#This Row],[80%/20% SCOP]]-5.5)/5.5=1,"n.a.",-(Tabelle1[[#This Row],[80%/20% SCOP]]-5.5)/5.5)</f>
        <v>0.27272727272727271</v>
      </c>
    </row>
    <row r="5661" spans="1:14" ht="20.100000000000001" customHeight="1" x14ac:dyDescent="0.25">
      <c r="A5661" s="24">
        <v>16018296</v>
      </c>
      <c r="B5661" s="15" t="s">
        <v>5749</v>
      </c>
      <c r="C5661" s="15" t="s">
        <v>5772</v>
      </c>
      <c r="D5661" s="16" t="s">
        <v>2</v>
      </c>
      <c r="E5661" s="17">
        <v>20.29</v>
      </c>
      <c r="F5661" s="18">
        <v>1.79</v>
      </c>
      <c r="G5661" s="17">
        <v>20.25</v>
      </c>
      <c r="H5661" s="18">
        <v>1.5</v>
      </c>
      <c r="I5661" s="16" t="s">
        <v>3</v>
      </c>
      <c r="J5661" s="16" t="s">
        <v>4</v>
      </c>
      <c r="K5661" s="16" t="s">
        <v>4</v>
      </c>
      <c r="L5661" s="19">
        <f>IF(Tabelle1[[#This Row],[Heizleistung (55°C)]]=0,Tabelle1[[#This Row],[Heizleistung (35°C)]],(Tabelle1[[#This Row],[Heizleistung (35°C)]]+Tabelle1[[#This Row],[Heizleistung (55°C)]])/2)</f>
        <v>20.27</v>
      </c>
      <c r="M5661" s="20">
        <f>IF(Tabelle1[[#This Row],[Etas 55°C]]=0,0,(Tabelle1[[#This Row],[Etas 35°C]]*0.8+Tabelle1[[#This Row],[Etas 55°C]]*0.2))*2.5</f>
        <v>4.33</v>
      </c>
      <c r="N5661" s="21">
        <f>IF(-(Tabelle1[[#This Row],[80%/20% SCOP]]-5.5)/5.5=1,"n.a.",-(Tabelle1[[#This Row],[80%/20% SCOP]]-5.5)/5.5)</f>
        <v>0.21272727272727271</v>
      </c>
    </row>
    <row r="5662" spans="1:14" ht="20.100000000000001" customHeight="1" x14ac:dyDescent="0.25">
      <c r="A5662" s="24">
        <v>16002806</v>
      </c>
      <c r="B5662" s="15" t="s">
        <v>5749</v>
      </c>
      <c r="C5662" s="15" t="s">
        <v>5773</v>
      </c>
      <c r="D5662" s="16" t="s">
        <v>2</v>
      </c>
      <c r="E5662" s="17">
        <v>6.8</v>
      </c>
      <c r="F5662" s="18">
        <v>1.77</v>
      </c>
      <c r="G5662" s="17">
        <v>7.55</v>
      </c>
      <c r="H5662" s="18">
        <v>1.25</v>
      </c>
      <c r="I5662" s="16" t="s">
        <v>109</v>
      </c>
      <c r="J5662" s="16" t="s">
        <v>4</v>
      </c>
      <c r="K5662" s="16" t="s">
        <v>4</v>
      </c>
      <c r="L5662" s="19">
        <f>IF(Tabelle1[[#This Row],[Heizleistung (55°C)]]=0,Tabelle1[[#This Row],[Heizleistung (35°C)]],(Tabelle1[[#This Row],[Heizleistung (35°C)]]+Tabelle1[[#This Row],[Heizleistung (55°C)]])/2)</f>
        <v>7.1749999999999998</v>
      </c>
      <c r="M5662" s="20">
        <f>IF(Tabelle1[[#This Row],[Etas 55°C]]=0,0,(Tabelle1[[#This Row],[Etas 35°C]]*0.8+Tabelle1[[#This Row],[Etas 55°C]]*0.2))*2.5</f>
        <v>4.165</v>
      </c>
      <c r="N5662" s="21">
        <f>IF(-(Tabelle1[[#This Row],[80%/20% SCOP]]-5.5)/5.5=1,"n.a.",-(Tabelle1[[#This Row],[80%/20% SCOP]]-5.5)/5.5)</f>
        <v>0.24272727272727271</v>
      </c>
    </row>
    <row r="5663" spans="1:14" ht="20.100000000000001" customHeight="1" x14ac:dyDescent="0.25">
      <c r="A5663" s="24">
        <v>16009804</v>
      </c>
      <c r="B5663" s="15" t="s">
        <v>5749</v>
      </c>
      <c r="C5663" s="15" t="s">
        <v>5774</v>
      </c>
      <c r="D5663" s="16" t="s">
        <v>2</v>
      </c>
      <c r="E5663" s="17">
        <v>15.2</v>
      </c>
      <c r="F5663" s="18">
        <v>1.74</v>
      </c>
      <c r="G5663" s="17">
        <v>17.48</v>
      </c>
      <c r="H5663" s="18">
        <v>1.367</v>
      </c>
      <c r="I5663" s="16" t="s">
        <v>109</v>
      </c>
      <c r="J5663" s="16" t="s">
        <v>4</v>
      </c>
      <c r="K5663" s="16" t="s">
        <v>4</v>
      </c>
      <c r="L5663" s="19">
        <f>IF(Tabelle1[[#This Row],[Heizleistung (55°C)]]=0,Tabelle1[[#This Row],[Heizleistung (35°C)]],(Tabelle1[[#This Row],[Heizleistung (35°C)]]+Tabelle1[[#This Row],[Heizleistung (55°C)]])/2)</f>
        <v>16.34</v>
      </c>
      <c r="M5663" s="20">
        <f>IF(Tabelle1[[#This Row],[Etas 55°C]]=0,0,(Tabelle1[[#This Row],[Etas 35°C]]*0.8+Tabelle1[[#This Row],[Etas 55°C]]*0.2))*2.5</f>
        <v>4.1635000000000009</v>
      </c>
      <c r="N5663" s="21">
        <f>IF(-(Tabelle1[[#This Row],[80%/20% SCOP]]-5.5)/5.5=1,"n.a.",-(Tabelle1[[#This Row],[80%/20% SCOP]]-5.5)/5.5)</f>
        <v>0.24299999999999986</v>
      </c>
    </row>
    <row r="5664" spans="1:14" ht="20.100000000000001" customHeight="1" x14ac:dyDescent="0.25">
      <c r="A5664" s="24">
        <v>16018075</v>
      </c>
      <c r="B5664" s="15" t="s">
        <v>5749</v>
      </c>
      <c r="C5664" s="15" t="s">
        <v>5775</v>
      </c>
      <c r="D5664" s="16" t="s">
        <v>2</v>
      </c>
      <c r="E5664" s="17">
        <v>7.23</v>
      </c>
      <c r="F5664" s="18">
        <v>1.65</v>
      </c>
      <c r="G5664" s="17">
        <v>7.23</v>
      </c>
      <c r="H5664" s="18">
        <v>1.28</v>
      </c>
      <c r="I5664" s="16" t="s">
        <v>3</v>
      </c>
      <c r="J5664" s="16" t="s">
        <v>4</v>
      </c>
      <c r="K5664" s="16" t="s">
        <v>4</v>
      </c>
      <c r="L5664" s="19">
        <f>IF(Tabelle1[[#This Row],[Heizleistung (55°C)]]=0,Tabelle1[[#This Row],[Heizleistung (35°C)]],(Tabelle1[[#This Row],[Heizleistung (35°C)]]+Tabelle1[[#This Row],[Heizleistung (55°C)]])/2)</f>
        <v>7.23</v>
      </c>
      <c r="M5664" s="20">
        <f>IF(Tabelle1[[#This Row],[Etas 55°C]]=0,0,(Tabelle1[[#This Row],[Etas 35°C]]*0.8+Tabelle1[[#This Row],[Etas 55°C]]*0.2))*2.5</f>
        <v>3.9400000000000004</v>
      </c>
      <c r="N5664" s="21">
        <f>IF(-(Tabelle1[[#This Row],[80%/20% SCOP]]-5.5)/5.5=1,"n.a.",-(Tabelle1[[#This Row],[80%/20% SCOP]]-5.5)/5.5)</f>
        <v>0.28363636363636358</v>
      </c>
    </row>
    <row r="5665" spans="1:14" ht="20.100000000000001" customHeight="1" x14ac:dyDescent="0.25">
      <c r="A5665" s="24">
        <v>16002802</v>
      </c>
      <c r="B5665" s="15" t="s">
        <v>5749</v>
      </c>
      <c r="C5665" s="15" t="s">
        <v>5776</v>
      </c>
      <c r="D5665" s="16" t="s">
        <v>2</v>
      </c>
      <c r="E5665" s="17">
        <v>9</v>
      </c>
      <c r="F5665" s="18">
        <v>1.67</v>
      </c>
      <c r="G5665" s="17">
        <v>7.2</v>
      </c>
      <c r="H5665" s="18">
        <v>1.29</v>
      </c>
      <c r="I5665" s="16" t="s">
        <v>109</v>
      </c>
      <c r="J5665" s="16" t="s">
        <v>4</v>
      </c>
      <c r="K5665" s="16" t="s">
        <v>4</v>
      </c>
      <c r="L5665" s="19">
        <f>IF(Tabelle1[[#This Row],[Heizleistung (55°C)]]=0,Tabelle1[[#This Row],[Heizleistung (35°C)]],(Tabelle1[[#This Row],[Heizleistung (35°C)]]+Tabelle1[[#This Row],[Heizleistung (55°C)]])/2)</f>
        <v>8.1</v>
      </c>
      <c r="M5665" s="20">
        <f>IF(Tabelle1[[#This Row],[Etas 55°C]]=0,0,(Tabelle1[[#This Row],[Etas 35°C]]*0.8+Tabelle1[[#This Row],[Etas 55°C]]*0.2))*2.5</f>
        <v>3.9850000000000003</v>
      </c>
      <c r="N5665" s="21">
        <f>IF(-(Tabelle1[[#This Row],[80%/20% SCOP]]-5.5)/5.5=1,"n.a.",-(Tabelle1[[#This Row],[80%/20% SCOP]]-5.5)/5.5)</f>
        <v>0.2754545454545454</v>
      </c>
    </row>
    <row r="5666" spans="1:14" ht="20.100000000000001" customHeight="1" x14ac:dyDescent="0.25">
      <c r="A5666" s="24">
        <v>16010117</v>
      </c>
      <c r="B5666" s="15" t="s">
        <v>5749</v>
      </c>
      <c r="C5666" s="15" t="s">
        <v>5777</v>
      </c>
      <c r="D5666" s="16" t="s">
        <v>2</v>
      </c>
      <c r="E5666" s="17">
        <v>15.2</v>
      </c>
      <c r="F5666" s="18">
        <v>1.74</v>
      </c>
      <c r="G5666" s="17">
        <v>17.48</v>
      </c>
      <c r="H5666" s="18">
        <v>1.367</v>
      </c>
      <c r="I5666" s="16" t="s">
        <v>109</v>
      </c>
      <c r="J5666" s="16" t="s">
        <v>4</v>
      </c>
      <c r="K5666" s="16" t="s">
        <v>4</v>
      </c>
      <c r="L5666" s="19">
        <f>IF(Tabelle1[[#This Row],[Heizleistung (55°C)]]=0,Tabelle1[[#This Row],[Heizleistung (35°C)]],(Tabelle1[[#This Row],[Heizleistung (35°C)]]+Tabelle1[[#This Row],[Heizleistung (55°C)]])/2)</f>
        <v>16.34</v>
      </c>
      <c r="M5666" s="20">
        <f>IF(Tabelle1[[#This Row],[Etas 55°C]]=0,0,(Tabelle1[[#This Row],[Etas 35°C]]*0.8+Tabelle1[[#This Row],[Etas 55°C]]*0.2))*2.5</f>
        <v>4.1635000000000009</v>
      </c>
      <c r="N5666" s="21">
        <f>IF(-(Tabelle1[[#This Row],[80%/20% SCOP]]-5.5)/5.5=1,"n.a.",-(Tabelle1[[#This Row],[80%/20% SCOP]]-5.5)/5.5)</f>
        <v>0.24299999999999986</v>
      </c>
    </row>
    <row r="5667" spans="1:14" ht="20.100000000000001" customHeight="1" x14ac:dyDescent="0.25">
      <c r="A5667" s="24">
        <v>16012662</v>
      </c>
      <c r="B5667" s="15" t="s">
        <v>5749</v>
      </c>
      <c r="C5667" s="15" t="s">
        <v>5778</v>
      </c>
      <c r="D5667" s="16" t="s">
        <v>2</v>
      </c>
      <c r="E5667" s="17">
        <v>14</v>
      </c>
      <c r="F5667" s="18">
        <v>1.71</v>
      </c>
      <c r="G5667" s="17">
        <v>14.8</v>
      </c>
      <c r="H5667" s="18">
        <v>1.39</v>
      </c>
      <c r="I5667" s="16" t="s">
        <v>508</v>
      </c>
      <c r="J5667" s="16" t="s">
        <v>4</v>
      </c>
      <c r="K5667" s="16" t="s">
        <v>4</v>
      </c>
      <c r="L5667" s="19">
        <f>IF(Tabelle1[[#This Row],[Heizleistung (55°C)]]=0,Tabelle1[[#This Row],[Heizleistung (35°C)]],(Tabelle1[[#This Row],[Heizleistung (35°C)]]+Tabelle1[[#This Row],[Heizleistung (55°C)]])/2)</f>
        <v>14.4</v>
      </c>
      <c r="M5667" s="20">
        <f>IF(Tabelle1[[#This Row],[Etas 55°C]]=0,0,(Tabelle1[[#This Row],[Etas 35°C]]*0.8+Tabelle1[[#This Row],[Etas 55°C]]*0.2))*2.5</f>
        <v>4.1150000000000002</v>
      </c>
      <c r="N5667" s="21">
        <f>IF(-(Tabelle1[[#This Row],[80%/20% SCOP]]-5.5)/5.5=1,"n.a.",-(Tabelle1[[#This Row],[80%/20% SCOP]]-5.5)/5.5)</f>
        <v>0.25181818181818177</v>
      </c>
    </row>
    <row r="5668" spans="1:14" ht="20.100000000000001" customHeight="1" x14ac:dyDescent="0.25">
      <c r="A5668" s="24">
        <v>16018059</v>
      </c>
      <c r="B5668" s="15" t="s">
        <v>5749</v>
      </c>
      <c r="C5668" s="15" t="s">
        <v>5779</v>
      </c>
      <c r="D5668" s="16" t="s">
        <v>2</v>
      </c>
      <c r="E5668" s="17">
        <v>7.23</v>
      </c>
      <c r="F5668" s="18">
        <v>1.65</v>
      </c>
      <c r="G5668" s="17">
        <v>7.23</v>
      </c>
      <c r="H5668" s="18">
        <v>1.28</v>
      </c>
      <c r="I5668" s="16" t="s">
        <v>3</v>
      </c>
      <c r="J5668" s="16" t="s">
        <v>4</v>
      </c>
      <c r="K5668" s="16" t="s">
        <v>4</v>
      </c>
      <c r="L5668" s="19">
        <f>IF(Tabelle1[[#This Row],[Heizleistung (55°C)]]=0,Tabelle1[[#This Row],[Heizleistung (35°C)]],(Tabelle1[[#This Row],[Heizleistung (35°C)]]+Tabelle1[[#This Row],[Heizleistung (55°C)]])/2)</f>
        <v>7.23</v>
      </c>
      <c r="M5668" s="20">
        <f>IF(Tabelle1[[#This Row],[Etas 55°C]]=0,0,(Tabelle1[[#This Row],[Etas 35°C]]*0.8+Tabelle1[[#This Row],[Etas 55°C]]*0.2))*2.5</f>
        <v>3.9400000000000004</v>
      </c>
      <c r="N5668" s="21">
        <f>IF(-(Tabelle1[[#This Row],[80%/20% SCOP]]-5.5)/5.5=1,"n.a.",-(Tabelle1[[#This Row],[80%/20% SCOP]]-5.5)/5.5)</f>
        <v>0.28363636363636358</v>
      </c>
    </row>
    <row r="5669" spans="1:14" ht="20.100000000000001" customHeight="1" x14ac:dyDescent="0.25">
      <c r="A5669" s="24">
        <v>16002801</v>
      </c>
      <c r="B5669" s="15" t="s">
        <v>5749</v>
      </c>
      <c r="C5669" s="15" t="s">
        <v>5780</v>
      </c>
      <c r="D5669" s="16" t="s">
        <v>2</v>
      </c>
      <c r="E5669" s="17">
        <v>9.19</v>
      </c>
      <c r="F5669" s="18">
        <v>1.77</v>
      </c>
      <c r="G5669" s="17">
        <v>7.55</v>
      </c>
      <c r="H5669" s="18">
        <v>1.25</v>
      </c>
      <c r="I5669" s="16" t="s">
        <v>109</v>
      </c>
      <c r="J5669" s="16" t="s">
        <v>4</v>
      </c>
      <c r="K5669" s="16" t="s">
        <v>4</v>
      </c>
      <c r="L5669" s="19">
        <f>IF(Tabelle1[[#This Row],[Heizleistung (55°C)]]=0,Tabelle1[[#This Row],[Heizleistung (35°C)]],(Tabelle1[[#This Row],[Heizleistung (35°C)]]+Tabelle1[[#This Row],[Heizleistung (55°C)]])/2)</f>
        <v>8.3699999999999992</v>
      </c>
      <c r="M5669" s="20">
        <f>IF(Tabelle1[[#This Row],[Etas 55°C]]=0,0,(Tabelle1[[#This Row],[Etas 35°C]]*0.8+Tabelle1[[#This Row],[Etas 55°C]]*0.2))*2.5</f>
        <v>4.165</v>
      </c>
      <c r="N5669" s="21">
        <f>IF(-(Tabelle1[[#This Row],[80%/20% SCOP]]-5.5)/5.5=1,"n.a.",-(Tabelle1[[#This Row],[80%/20% SCOP]]-5.5)/5.5)</f>
        <v>0.24272727272727271</v>
      </c>
    </row>
    <row r="5670" spans="1:14" ht="20.100000000000001" customHeight="1" x14ac:dyDescent="0.25">
      <c r="A5670" s="24">
        <v>16002739</v>
      </c>
      <c r="B5670" s="15" t="s">
        <v>5749</v>
      </c>
      <c r="C5670" s="15" t="s">
        <v>5781</v>
      </c>
      <c r="D5670" s="16" t="s">
        <v>2</v>
      </c>
      <c r="E5670" s="17">
        <v>15</v>
      </c>
      <c r="F5670" s="18">
        <v>1.87</v>
      </c>
      <c r="G5670" s="17">
        <v>15</v>
      </c>
      <c r="H5670" s="18">
        <v>1.44</v>
      </c>
      <c r="I5670" s="16" t="s">
        <v>109</v>
      </c>
      <c r="J5670" s="16" t="s">
        <v>4</v>
      </c>
      <c r="K5670" s="16" t="s">
        <v>4</v>
      </c>
      <c r="L5670" s="19">
        <f>IF(Tabelle1[[#This Row],[Heizleistung (55°C)]]=0,Tabelle1[[#This Row],[Heizleistung (35°C)]],(Tabelle1[[#This Row],[Heizleistung (35°C)]]+Tabelle1[[#This Row],[Heizleistung (55°C)]])/2)</f>
        <v>15</v>
      </c>
      <c r="M5670" s="20">
        <f>IF(Tabelle1[[#This Row],[Etas 55°C]]=0,0,(Tabelle1[[#This Row],[Etas 35°C]]*0.8+Tabelle1[[#This Row],[Etas 55°C]]*0.2))*2.5</f>
        <v>4.4600000000000009</v>
      </c>
      <c r="N5670" s="21">
        <f>IF(-(Tabelle1[[#This Row],[80%/20% SCOP]]-5.5)/5.5=1,"n.a.",-(Tabelle1[[#This Row],[80%/20% SCOP]]-5.5)/5.5)</f>
        <v>0.18909090909090895</v>
      </c>
    </row>
    <row r="5671" spans="1:14" ht="20.100000000000001" customHeight="1" x14ac:dyDescent="0.25">
      <c r="A5671" s="24">
        <v>16017822</v>
      </c>
      <c r="B5671" s="15" t="s">
        <v>5782</v>
      </c>
      <c r="C5671" s="15" t="s">
        <v>5783</v>
      </c>
      <c r="D5671" s="16" t="s">
        <v>2</v>
      </c>
      <c r="E5671" s="17">
        <v>9.3800000000000008</v>
      </c>
      <c r="F5671" s="18">
        <v>1.871</v>
      </c>
      <c r="G5671" s="17">
        <v>8.2200000000000006</v>
      </c>
      <c r="H5671" s="18">
        <v>1.571</v>
      </c>
      <c r="I5671" s="16" t="s">
        <v>3</v>
      </c>
      <c r="J5671" s="16" t="s">
        <v>4</v>
      </c>
      <c r="K5671" s="16" t="s">
        <v>4</v>
      </c>
      <c r="L5671" s="19">
        <f>IF(Tabelle1[[#This Row],[Heizleistung (55°C)]]=0,Tabelle1[[#This Row],[Heizleistung (35°C)]],(Tabelle1[[#This Row],[Heizleistung (35°C)]]+Tabelle1[[#This Row],[Heizleistung (55°C)]])/2)</f>
        <v>8.8000000000000007</v>
      </c>
      <c r="M5671" s="20">
        <f>IF(Tabelle1[[#This Row],[Etas 55°C]]=0,0,(Tabelle1[[#This Row],[Etas 35°C]]*0.8+Tabelle1[[#This Row],[Etas 55°C]]*0.2))*2.5</f>
        <v>4.5275000000000007</v>
      </c>
      <c r="N5671" s="21">
        <f>IF(-(Tabelle1[[#This Row],[80%/20% SCOP]]-5.5)/5.5=1,"n.a.",-(Tabelle1[[#This Row],[80%/20% SCOP]]-5.5)/5.5)</f>
        <v>0.17681818181818168</v>
      </c>
    </row>
    <row r="5672" spans="1:14" ht="20.100000000000001" customHeight="1" x14ac:dyDescent="0.25">
      <c r="A5672" s="24">
        <v>16018012</v>
      </c>
      <c r="B5672" s="15" t="s">
        <v>5782</v>
      </c>
      <c r="C5672" s="15" t="s">
        <v>5784</v>
      </c>
      <c r="D5672" s="16" t="s">
        <v>2</v>
      </c>
      <c r="E5672" s="17">
        <v>10.5</v>
      </c>
      <c r="F5672" s="18">
        <v>1.907</v>
      </c>
      <c r="G5672" s="17">
        <v>10.87</v>
      </c>
      <c r="H5672" s="18">
        <v>1.623</v>
      </c>
      <c r="I5672" s="16" t="s">
        <v>3</v>
      </c>
      <c r="J5672" s="16" t="s">
        <v>4</v>
      </c>
      <c r="K5672" s="16" t="s">
        <v>4</v>
      </c>
      <c r="L5672" s="19">
        <f>IF(Tabelle1[[#This Row],[Heizleistung (55°C)]]=0,Tabelle1[[#This Row],[Heizleistung (35°C)]],(Tabelle1[[#This Row],[Heizleistung (35°C)]]+Tabelle1[[#This Row],[Heizleistung (55°C)]])/2)</f>
        <v>10.684999999999999</v>
      </c>
      <c r="M5672" s="20">
        <f>IF(Tabelle1[[#This Row],[Etas 55°C]]=0,0,(Tabelle1[[#This Row],[Etas 35°C]]*0.8+Tabelle1[[#This Row],[Etas 55°C]]*0.2))*2.5</f>
        <v>4.6255000000000006</v>
      </c>
      <c r="N5672" s="21">
        <f>IF(-(Tabelle1[[#This Row],[80%/20% SCOP]]-5.5)/5.5=1,"n.a.",-(Tabelle1[[#This Row],[80%/20% SCOP]]-5.5)/5.5)</f>
        <v>0.15899999999999989</v>
      </c>
    </row>
    <row r="5673" spans="1:14" ht="20.100000000000001" customHeight="1" x14ac:dyDescent="0.25">
      <c r="A5673" s="24">
        <v>16017821</v>
      </c>
      <c r="B5673" s="15" t="s">
        <v>5782</v>
      </c>
      <c r="C5673" s="15" t="s">
        <v>5785</v>
      </c>
      <c r="D5673" s="16" t="s">
        <v>2</v>
      </c>
      <c r="E5673" s="17">
        <v>5.92</v>
      </c>
      <c r="F5673" s="18">
        <v>1.78</v>
      </c>
      <c r="G5673" s="17">
        <v>5.17</v>
      </c>
      <c r="H5673" s="18">
        <v>1.5049999999999999</v>
      </c>
      <c r="I5673" s="16" t="s">
        <v>3</v>
      </c>
      <c r="J5673" s="16" t="s">
        <v>4</v>
      </c>
      <c r="K5673" s="16" t="s">
        <v>4</v>
      </c>
      <c r="L5673" s="19">
        <f>IF(Tabelle1[[#This Row],[Heizleistung (55°C)]]=0,Tabelle1[[#This Row],[Heizleistung (35°C)]],(Tabelle1[[#This Row],[Heizleistung (35°C)]]+Tabelle1[[#This Row],[Heizleistung (55°C)]])/2)</f>
        <v>5.5449999999999999</v>
      </c>
      <c r="M5673" s="20">
        <f>IF(Tabelle1[[#This Row],[Etas 55°C]]=0,0,(Tabelle1[[#This Row],[Etas 35°C]]*0.8+Tabelle1[[#This Row],[Etas 55°C]]*0.2))*2.5</f>
        <v>4.3125</v>
      </c>
      <c r="N5673" s="21">
        <f>IF(-(Tabelle1[[#This Row],[80%/20% SCOP]]-5.5)/5.5=1,"n.a.",-(Tabelle1[[#This Row],[80%/20% SCOP]]-5.5)/5.5)</f>
        <v>0.21590909090909091</v>
      </c>
    </row>
    <row r="5674" spans="1:14" ht="20.100000000000001" customHeight="1" x14ac:dyDescent="0.25">
      <c r="A5674" s="24">
        <v>16017826</v>
      </c>
      <c r="B5674" s="15" t="s">
        <v>5782</v>
      </c>
      <c r="C5674" s="15" t="s">
        <v>5786</v>
      </c>
      <c r="D5674" s="16" t="s">
        <v>2</v>
      </c>
      <c r="E5674" s="17">
        <v>14.76</v>
      </c>
      <c r="F5674" s="18">
        <v>1.9179999999999999</v>
      </c>
      <c r="G5674" s="17">
        <v>12.71</v>
      </c>
      <c r="H5674" s="18">
        <v>1.6259999999999999</v>
      </c>
      <c r="I5674" s="16" t="s">
        <v>3</v>
      </c>
      <c r="J5674" s="16" t="s">
        <v>4</v>
      </c>
      <c r="K5674" s="16" t="s">
        <v>4</v>
      </c>
      <c r="L5674" s="19">
        <f>IF(Tabelle1[[#This Row],[Heizleistung (55°C)]]=0,Tabelle1[[#This Row],[Heizleistung (35°C)]],(Tabelle1[[#This Row],[Heizleistung (35°C)]]+Tabelle1[[#This Row],[Heizleistung (55°C)]])/2)</f>
        <v>13.734999999999999</v>
      </c>
      <c r="M5674" s="20">
        <f>IF(Tabelle1[[#This Row],[Etas 55°C]]=0,0,(Tabelle1[[#This Row],[Etas 35°C]]*0.8+Tabelle1[[#This Row],[Etas 55°C]]*0.2))*2.5</f>
        <v>4.649</v>
      </c>
      <c r="N5674" s="21">
        <f>IF(-(Tabelle1[[#This Row],[80%/20% SCOP]]-5.5)/5.5=1,"n.a.",-(Tabelle1[[#This Row],[80%/20% SCOP]]-5.5)/5.5)</f>
        <v>0.15472727272727271</v>
      </c>
    </row>
    <row r="5675" spans="1:14" ht="20.100000000000001" customHeight="1" x14ac:dyDescent="0.25">
      <c r="A5675" s="24">
        <v>16013374</v>
      </c>
      <c r="B5675" s="15" t="s">
        <v>5787</v>
      </c>
      <c r="C5675" s="15" t="s">
        <v>5788</v>
      </c>
      <c r="D5675" s="16" t="s">
        <v>2</v>
      </c>
      <c r="E5675" s="17">
        <v>11.8</v>
      </c>
      <c r="F5675" s="18">
        <v>2.0499999999999998</v>
      </c>
      <c r="G5675" s="17">
        <v>10.95</v>
      </c>
      <c r="H5675" s="18">
        <v>1.48</v>
      </c>
      <c r="I5675" s="16" t="s">
        <v>3</v>
      </c>
      <c r="J5675" s="16" t="s">
        <v>4</v>
      </c>
      <c r="K5675" s="16" t="s">
        <v>4</v>
      </c>
      <c r="L5675" s="19">
        <f>IF(Tabelle1[[#This Row],[Heizleistung (55°C)]]=0,Tabelle1[[#This Row],[Heizleistung (35°C)]],(Tabelle1[[#This Row],[Heizleistung (35°C)]]+Tabelle1[[#This Row],[Heizleistung (55°C)]])/2)</f>
        <v>11.375</v>
      </c>
      <c r="M5675" s="20">
        <f>IF(Tabelle1[[#This Row],[Etas 55°C]]=0,0,(Tabelle1[[#This Row],[Etas 35°C]]*0.8+Tabelle1[[#This Row],[Etas 55°C]]*0.2))*2.5</f>
        <v>4.84</v>
      </c>
      <c r="N5675" s="21">
        <f>IF(-(Tabelle1[[#This Row],[80%/20% SCOP]]-5.5)/5.5=1,"n.a.",-(Tabelle1[[#This Row],[80%/20% SCOP]]-5.5)/5.5)</f>
        <v>0.12000000000000002</v>
      </c>
    </row>
    <row r="5676" spans="1:14" ht="20.100000000000001" customHeight="1" x14ac:dyDescent="0.25">
      <c r="A5676" s="24">
        <v>16013364</v>
      </c>
      <c r="B5676" s="15" t="s">
        <v>5787</v>
      </c>
      <c r="C5676" s="15" t="s">
        <v>5789</v>
      </c>
      <c r="D5676" s="16" t="s">
        <v>2</v>
      </c>
      <c r="E5676" s="17">
        <v>11.65</v>
      </c>
      <c r="F5676" s="18">
        <v>2.0699999999999998</v>
      </c>
      <c r="G5676" s="17">
        <v>10.88</v>
      </c>
      <c r="H5676" s="18">
        <v>1.48</v>
      </c>
      <c r="I5676" s="16" t="s">
        <v>3</v>
      </c>
      <c r="J5676" s="16" t="s">
        <v>4</v>
      </c>
      <c r="K5676" s="16" t="s">
        <v>4</v>
      </c>
      <c r="L5676" s="19">
        <f>IF(Tabelle1[[#This Row],[Heizleistung (55°C)]]=0,Tabelle1[[#This Row],[Heizleistung (35°C)]],(Tabelle1[[#This Row],[Heizleistung (35°C)]]+Tabelle1[[#This Row],[Heizleistung (55°C)]])/2)</f>
        <v>11.265000000000001</v>
      </c>
      <c r="M5676" s="20">
        <f>IF(Tabelle1[[#This Row],[Etas 55°C]]=0,0,(Tabelle1[[#This Row],[Etas 35°C]]*0.8+Tabelle1[[#This Row],[Etas 55°C]]*0.2))*2.5</f>
        <v>4.88</v>
      </c>
      <c r="N5676" s="21">
        <f>IF(-(Tabelle1[[#This Row],[80%/20% SCOP]]-5.5)/5.5=1,"n.a.",-(Tabelle1[[#This Row],[80%/20% SCOP]]-5.5)/5.5)</f>
        <v>0.11272727272727275</v>
      </c>
    </row>
    <row r="5677" spans="1:14" ht="20.100000000000001" customHeight="1" x14ac:dyDescent="0.25">
      <c r="A5677" s="24">
        <v>16013367</v>
      </c>
      <c r="B5677" s="15" t="s">
        <v>5787</v>
      </c>
      <c r="C5677" s="15" t="s">
        <v>5790</v>
      </c>
      <c r="D5677" s="16" t="s">
        <v>2</v>
      </c>
      <c r="E5677" s="17">
        <v>12.47</v>
      </c>
      <c r="F5677" s="18">
        <v>2.04</v>
      </c>
      <c r="G5677" s="17">
        <v>11.31</v>
      </c>
      <c r="H5677" s="18">
        <v>1.47</v>
      </c>
      <c r="I5677" s="16" t="s">
        <v>3</v>
      </c>
      <c r="J5677" s="16" t="s">
        <v>4</v>
      </c>
      <c r="K5677" s="16" t="s">
        <v>4</v>
      </c>
      <c r="L5677" s="19">
        <f>IF(Tabelle1[[#This Row],[Heizleistung (55°C)]]=0,Tabelle1[[#This Row],[Heizleistung (35°C)]],(Tabelle1[[#This Row],[Heizleistung (35°C)]]+Tabelle1[[#This Row],[Heizleistung (55°C)]])/2)</f>
        <v>11.89</v>
      </c>
      <c r="M5677" s="20">
        <f>IF(Tabelle1[[#This Row],[Etas 55°C]]=0,0,(Tabelle1[[#This Row],[Etas 35°C]]*0.8+Tabelle1[[#This Row],[Etas 55°C]]*0.2))*2.5</f>
        <v>4.8150000000000004</v>
      </c>
      <c r="N5677" s="21">
        <f>IF(-(Tabelle1[[#This Row],[80%/20% SCOP]]-5.5)/5.5=1,"n.a.",-(Tabelle1[[#This Row],[80%/20% SCOP]]-5.5)/5.5)</f>
        <v>0.12454545454545447</v>
      </c>
    </row>
    <row r="5678" spans="1:14" ht="20.100000000000001" customHeight="1" x14ac:dyDescent="0.25">
      <c r="A5678" s="24">
        <v>16013379</v>
      </c>
      <c r="B5678" s="15" t="s">
        <v>5787</v>
      </c>
      <c r="C5678" s="15" t="s">
        <v>5791</v>
      </c>
      <c r="D5678" s="16" t="s">
        <v>2</v>
      </c>
      <c r="E5678" s="17">
        <v>18.559999999999999</v>
      </c>
      <c r="F5678" s="18">
        <v>2.0699999999999998</v>
      </c>
      <c r="G5678" s="17">
        <v>17.649999999999999</v>
      </c>
      <c r="H5678" s="18">
        <v>1.62</v>
      </c>
      <c r="I5678" s="16" t="s">
        <v>3</v>
      </c>
      <c r="J5678" s="16" t="s">
        <v>4</v>
      </c>
      <c r="K5678" s="16" t="s">
        <v>4</v>
      </c>
      <c r="L5678" s="19">
        <f>IF(Tabelle1[[#This Row],[Heizleistung (55°C)]]=0,Tabelle1[[#This Row],[Heizleistung (35°C)]],(Tabelle1[[#This Row],[Heizleistung (35°C)]]+Tabelle1[[#This Row],[Heizleistung (55°C)]])/2)</f>
        <v>18.104999999999997</v>
      </c>
      <c r="M5678" s="20">
        <f>IF(Tabelle1[[#This Row],[Etas 55°C]]=0,0,(Tabelle1[[#This Row],[Etas 35°C]]*0.8+Tabelle1[[#This Row],[Etas 55°C]]*0.2))*2.5</f>
        <v>4.95</v>
      </c>
      <c r="N5678" s="21">
        <f>IF(-(Tabelle1[[#This Row],[80%/20% SCOP]]-5.5)/5.5=1,"n.a.",-(Tabelle1[[#This Row],[80%/20% SCOP]]-5.5)/5.5)</f>
        <v>9.9999999999999964E-2</v>
      </c>
    </row>
    <row r="5679" spans="1:14" ht="20.100000000000001" customHeight="1" x14ac:dyDescent="0.25">
      <c r="A5679" s="24">
        <v>16013383</v>
      </c>
      <c r="B5679" s="15" t="s">
        <v>5787</v>
      </c>
      <c r="C5679" s="15" t="s">
        <v>5792</v>
      </c>
      <c r="D5679" s="16" t="s">
        <v>2</v>
      </c>
      <c r="E5679" s="17">
        <v>27.26</v>
      </c>
      <c r="F5679" s="18">
        <v>2.0499999999999998</v>
      </c>
      <c r="G5679" s="17">
        <v>26.28</v>
      </c>
      <c r="H5679" s="18">
        <v>1.57</v>
      </c>
      <c r="I5679" s="16" t="s">
        <v>3</v>
      </c>
      <c r="J5679" s="16" t="s">
        <v>4</v>
      </c>
      <c r="K5679" s="16" t="s">
        <v>4</v>
      </c>
      <c r="L5679" s="19">
        <f>IF(Tabelle1[[#This Row],[Heizleistung (55°C)]]=0,Tabelle1[[#This Row],[Heizleistung (35°C)]],(Tabelle1[[#This Row],[Heizleistung (35°C)]]+Tabelle1[[#This Row],[Heizleistung (55°C)]])/2)</f>
        <v>26.770000000000003</v>
      </c>
      <c r="M5679" s="20">
        <f>IF(Tabelle1[[#This Row],[Etas 55°C]]=0,0,(Tabelle1[[#This Row],[Etas 35°C]]*0.8+Tabelle1[[#This Row],[Etas 55°C]]*0.2))*2.5</f>
        <v>4.8849999999999998</v>
      </c>
      <c r="N5679" s="21">
        <f>IF(-(Tabelle1[[#This Row],[80%/20% SCOP]]-5.5)/5.5=1,"n.a.",-(Tabelle1[[#This Row],[80%/20% SCOP]]-5.5)/5.5)</f>
        <v>0.11181818181818186</v>
      </c>
    </row>
    <row r="5680" spans="1:14" ht="20.100000000000001" customHeight="1" x14ac:dyDescent="0.25">
      <c r="A5680" s="24">
        <v>16003057</v>
      </c>
      <c r="B5680" s="15" t="s">
        <v>5787</v>
      </c>
      <c r="C5680" s="15" t="s">
        <v>5793</v>
      </c>
      <c r="D5680" s="16" t="s">
        <v>2</v>
      </c>
      <c r="E5680" s="17">
        <v>40</v>
      </c>
      <c r="F5680" s="18">
        <v>1.71</v>
      </c>
      <c r="G5680" s="17">
        <v>39</v>
      </c>
      <c r="H5680" s="18">
        <v>1.3</v>
      </c>
      <c r="I5680" s="16" t="s">
        <v>109</v>
      </c>
      <c r="J5680" s="16" t="s">
        <v>15</v>
      </c>
      <c r="K5680" s="16" t="s">
        <v>4</v>
      </c>
      <c r="L5680" s="19">
        <f>IF(Tabelle1[[#This Row],[Heizleistung (55°C)]]=0,Tabelle1[[#This Row],[Heizleistung (35°C)]],(Tabelle1[[#This Row],[Heizleistung (35°C)]]+Tabelle1[[#This Row],[Heizleistung (55°C)]])/2)</f>
        <v>39.5</v>
      </c>
      <c r="M5680" s="20">
        <f>IF(Tabelle1[[#This Row],[Etas 55°C]]=0,0,(Tabelle1[[#This Row],[Etas 35°C]]*0.8+Tabelle1[[#This Row],[Etas 55°C]]*0.2))*2.5</f>
        <v>4.07</v>
      </c>
      <c r="N5680" s="21">
        <f>IF(-(Tabelle1[[#This Row],[80%/20% SCOP]]-5.5)/5.5=1,"n.a.",-(Tabelle1[[#This Row],[80%/20% SCOP]]-5.5)/5.5)</f>
        <v>0.25999999999999995</v>
      </c>
    </row>
    <row r="5681" spans="1:14" ht="20.100000000000001" customHeight="1" x14ac:dyDescent="0.25">
      <c r="A5681" s="24">
        <v>16002994</v>
      </c>
      <c r="B5681" s="15" t="s">
        <v>5787</v>
      </c>
      <c r="C5681" s="15" t="s">
        <v>5794</v>
      </c>
      <c r="D5681" s="16" t="s">
        <v>2</v>
      </c>
      <c r="E5681" s="17">
        <v>9</v>
      </c>
      <c r="F5681" s="18">
        <v>1.86</v>
      </c>
      <c r="G5681" s="17">
        <v>9</v>
      </c>
      <c r="H5681" s="18">
        <v>1.41</v>
      </c>
      <c r="I5681" s="16" t="s">
        <v>109</v>
      </c>
      <c r="J5681" s="16" t="s">
        <v>15</v>
      </c>
      <c r="K5681" s="16" t="s">
        <v>4</v>
      </c>
      <c r="L5681" s="19">
        <f>IF(Tabelle1[[#This Row],[Heizleistung (55°C)]]=0,Tabelle1[[#This Row],[Heizleistung (35°C)]],(Tabelle1[[#This Row],[Heizleistung (35°C)]]+Tabelle1[[#This Row],[Heizleistung (55°C)]])/2)</f>
        <v>9</v>
      </c>
      <c r="M5681" s="20">
        <f>IF(Tabelle1[[#This Row],[Etas 55°C]]=0,0,(Tabelle1[[#This Row],[Etas 35°C]]*0.8+Tabelle1[[#This Row],[Etas 55°C]]*0.2))*2.5</f>
        <v>4.4250000000000007</v>
      </c>
      <c r="N5681" s="21">
        <f>IF(-(Tabelle1[[#This Row],[80%/20% SCOP]]-5.5)/5.5=1,"n.a.",-(Tabelle1[[#This Row],[80%/20% SCOP]]-5.5)/5.5)</f>
        <v>0.19545454545454533</v>
      </c>
    </row>
    <row r="5682" spans="1:14" ht="20.100000000000001" customHeight="1" x14ac:dyDescent="0.25">
      <c r="A5682" s="24">
        <v>16002996</v>
      </c>
      <c r="B5682" s="15" t="s">
        <v>5787</v>
      </c>
      <c r="C5682" s="15" t="s">
        <v>5795</v>
      </c>
      <c r="D5682" s="16" t="s">
        <v>2</v>
      </c>
      <c r="E5682" s="17">
        <v>12</v>
      </c>
      <c r="F5682" s="18">
        <v>1.93</v>
      </c>
      <c r="G5682" s="17">
        <v>11</v>
      </c>
      <c r="H5682" s="18">
        <v>1.41</v>
      </c>
      <c r="I5682" s="16" t="s">
        <v>109</v>
      </c>
      <c r="J5682" s="16" t="s">
        <v>15</v>
      </c>
      <c r="K5682" s="16" t="s">
        <v>4</v>
      </c>
      <c r="L5682" s="19">
        <f>IF(Tabelle1[[#This Row],[Heizleistung (55°C)]]=0,Tabelle1[[#This Row],[Heizleistung (35°C)]],(Tabelle1[[#This Row],[Heizleistung (35°C)]]+Tabelle1[[#This Row],[Heizleistung (55°C)]])/2)</f>
        <v>11.5</v>
      </c>
      <c r="M5682" s="20">
        <f>IF(Tabelle1[[#This Row],[Etas 55°C]]=0,0,(Tabelle1[[#This Row],[Etas 35°C]]*0.8+Tabelle1[[#This Row],[Etas 55°C]]*0.2))*2.5</f>
        <v>4.5650000000000004</v>
      </c>
      <c r="N5682" s="21">
        <f>IF(-(Tabelle1[[#This Row],[80%/20% SCOP]]-5.5)/5.5=1,"n.a.",-(Tabelle1[[#This Row],[80%/20% SCOP]]-5.5)/5.5)</f>
        <v>0.16999999999999993</v>
      </c>
    </row>
    <row r="5683" spans="1:14" ht="20.100000000000001" customHeight="1" x14ac:dyDescent="0.25">
      <c r="A5683" s="24">
        <v>16003058</v>
      </c>
      <c r="B5683" s="15" t="s">
        <v>5787</v>
      </c>
      <c r="C5683" s="15" t="s">
        <v>5796</v>
      </c>
      <c r="D5683" s="16" t="s">
        <v>2</v>
      </c>
      <c r="E5683" s="17">
        <v>44</v>
      </c>
      <c r="F5683" s="18">
        <v>1.78</v>
      </c>
      <c r="G5683" s="17">
        <v>43</v>
      </c>
      <c r="H5683" s="18">
        <v>1.37</v>
      </c>
      <c r="I5683" s="16" t="s">
        <v>109</v>
      </c>
      <c r="J5683" s="16" t="s">
        <v>15</v>
      </c>
      <c r="K5683" s="16" t="s">
        <v>4</v>
      </c>
      <c r="L5683" s="19">
        <f>IF(Tabelle1[[#This Row],[Heizleistung (55°C)]]=0,Tabelle1[[#This Row],[Heizleistung (35°C)]],(Tabelle1[[#This Row],[Heizleistung (35°C)]]+Tabelle1[[#This Row],[Heizleistung (55°C)]])/2)</f>
        <v>43.5</v>
      </c>
      <c r="M5683" s="20">
        <f>IF(Tabelle1[[#This Row],[Etas 55°C]]=0,0,(Tabelle1[[#This Row],[Etas 35°C]]*0.8+Tabelle1[[#This Row],[Etas 55°C]]*0.2))*2.5</f>
        <v>4.2450000000000001</v>
      </c>
      <c r="N5683" s="21">
        <f>IF(-(Tabelle1[[#This Row],[80%/20% SCOP]]-5.5)/5.5=1,"n.a.",-(Tabelle1[[#This Row],[80%/20% SCOP]]-5.5)/5.5)</f>
        <v>0.22818181818181815</v>
      </c>
    </row>
    <row r="5684" spans="1:14" ht="20.100000000000001" customHeight="1" x14ac:dyDescent="0.25">
      <c r="A5684" s="24">
        <v>16002988</v>
      </c>
      <c r="B5684" s="15" t="s">
        <v>5787</v>
      </c>
      <c r="C5684" s="15" t="s">
        <v>5797</v>
      </c>
      <c r="D5684" s="16" t="s">
        <v>2</v>
      </c>
      <c r="E5684" s="17">
        <v>27</v>
      </c>
      <c r="F5684" s="18">
        <v>1.77</v>
      </c>
      <c r="G5684" s="17">
        <v>25</v>
      </c>
      <c r="H5684" s="18">
        <v>1.4</v>
      </c>
      <c r="I5684" s="16" t="s">
        <v>109</v>
      </c>
      <c r="J5684" s="16" t="s">
        <v>15</v>
      </c>
      <c r="K5684" s="16" t="s">
        <v>4</v>
      </c>
      <c r="L5684" s="19">
        <f>IF(Tabelle1[[#This Row],[Heizleistung (55°C)]]=0,Tabelle1[[#This Row],[Heizleistung (35°C)]],(Tabelle1[[#This Row],[Heizleistung (35°C)]]+Tabelle1[[#This Row],[Heizleistung (55°C)]])/2)</f>
        <v>26</v>
      </c>
      <c r="M5684" s="20">
        <f>IF(Tabelle1[[#This Row],[Etas 55°C]]=0,0,(Tabelle1[[#This Row],[Etas 35°C]]*0.8+Tabelle1[[#This Row],[Etas 55°C]]*0.2))*2.5</f>
        <v>4.24</v>
      </c>
      <c r="N5684" s="21">
        <f>IF(-(Tabelle1[[#This Row],[80%/20% SCOP]]-5.5)/5.5=1,"n.a.",-(Tabelle1[[#This Row],[80%/20% SCOP]]-5.5)/5.5)</f>
        <v>0.22909090909090904</v>
      </c>
    </row>
    <row r="5685" spans="1:14" ht="20.100000000000001" customHeight="1" x14ac:dyDescent="0.25">
      <c r="A5685" s="24">
        <v>16002993</v>
      </c>
      <c r="B5685" s="15" t="s">
        <v>5787</v>
      </c>
      <c r="C5685" s="15" t="s">
        <v>5798</v>
      </c>
      <c r="D5685" s="16" t="s">
        <v>2</v>
      </c>
      <c r="E5685" s="17">
        <v>10</v>
      </c>
      <c r="F5685" s="18">
        <v>1.87</v>
      </c>
      <c r="G5685" s="17">
        <v>11</v>
      </c>
      <c r="H5685" s="18">
        <v>1.42</v>
      </c>
      <c r="I5685" s="16" t="s">
        <v>109</v>
      </c>
      <c r="J5685" s="16" t="s">
        <v>15</v>
      </c>
      <c r="K5685" s="16" t="s">
        <v>4</v>
      </c>
      <c r="L5685" s="19">
        <f>IF(Tabelle1[[#This Row],[Heizleistung (55°C)]]=0,Tabelle1[[#This Row],[Heizleistung (35°C)]],(Tabelle1[[#This Row],[Heizleistung (35°C)]]+Tabelle1[[#This Row],[Heizleistung (55°C)]])/2)</f>
        <v>10.5</v>
      </c>
      <c r="M5685" s="20">
        <f>IF(Tabelle1[[#This Row],[Etas 55°C]]=0,0,(Tabelle1[[#This Row],[Etas 35°C]]*0.8+Tabelle1[[#This Row],[Etas 55°C]]*0.2))*2.5</f>
        <v>4.4500000000000011</v>
      </c>
      <c r="N5685" s="21">
        <f>IF(-(Tabelle1[[#This Row],[80%/20% SCOP]]-5.5)/5.5=1,"n.a.",-(Tabelle1[[#This Row],[80%/20% SCOP]]-5.5)/5.5)</f>
        <v>0.19090909090909072</v>
      </c>
    </row>
    <row r="5686" spans="1:14" ht="20.100000000000001" customHeight="1" x14ac:dyDescent="0.25">
      <c r="A5686" s="24">
        <v>16013378</v>
      </c>
      <c r="B5686" s="15" t="s">
        <v>5787</v>
      </c>
      <c r="C5686" s="15" t="s">
        <v>5799</v>
      </c>
      <c r="D5686" s="16" t="s">
        <v>2</v>
      </c>
      <c r="E5686" s="17">
        <v>15</v>
      </c>
      <c r="F5686" s="18">
        <v>2.12</v>
      </c>
      <c r="G5686" s="17">
        <v>14.32</v>
      </c>
      <c r="H5686" s="18">
        <v>1.64</v>
      </c>
      <c r="I5686" s="16" t="s">
        <v>3</v>
      </c>
      <c r="J5686" s="16" t="s">
        <v>4</v>
      </c>
      <c r="K5686" s="16" t="s">
        <v>4</v>
      </c>
      <c r="L5686" s="19">
        <f>IF(Tabelle1[[#This Row],[Heizleistung (55°C)]]=0,Tabelle1[[#This Row],[Heizleistung (35°C)]],(Tabelle1[[#This Row],[Heizleistung (35°C)]]+Tabelle1[[#This Row],[Heizleistung (55°C)]])/2)</f>
        <v>14.66</v>
      </c>
      <c r="M5686" s="20">
        <f>IF(Tabelle1[[#This Row],[Etas 55°C]]=0,0,(Tabelle1[[#This Row],[Etas 35°C]]*0.8+Tabelle1[[#This Row],[Etas 55°C]]*0.2))*2.5</f>
        <v>5.0600000000000005</v>
      </c>
      <c r="N5686" s="21">
        <f>IF(-(Tabelle1[[#This Row],[80%/20% SCOP]]-5.5)/5.5=1,"n.a.",-(Tabelle1[[#This Row],[80%/20% SCOP]]-5.5)/5.5)</f>
        <v>7.9999999999999905E-2</v>
      </c>
    </row>
    <row r="5687" spans="1:14" ht="20.100000000000001" customHeight="1" x14ac:dyDescent="0.25">
      <c r="A5687" s="24">
        <v>16013361</v>
      </c>
      <c r="B5687" s="15" t="s">
        <v>5787</v>
      </c>
      <c r="C5687" s="15" t="s">
        <v>5800</v>
      </c>
      <c r="D5687" s="16" t="s">
        <v>2</v>
      </c>
      <c r="E5687" s="17">
        <v>8.52</v>
      </c>
      <c r="F5687" s="18">
        <v>2.13</v>
      </c>
      <c r="G5687" s="17">
        <v>7.92</v>
      </c>
      <c r="H5687" s="18">
        <v>1.5</v>
      </c>
      <c r="I5687" s="16" t="s">
        <v>3</v>
      </c>
      <c r="J5687" s="16" t="s">
        <v>4</v>
      </c>
      <c r="K5687" s="16" t="s">
        <v>4</v>
      </c>
      <c r="L5687" s="19">
        <f>IF(Tabelle1[[#This Row],[Heizleistung (55°C)]]=0,Tabelle1[[#This Row],[Heizleistung (35°C)]],(Tabelle1[[#This Row],[Heizleistung (35°C)]]+Tabelle1[[#This Row],[Heizleistung (55°C)]])/2)</f>
        <v>8.2199999999999989</v>
      </c>
      <c r="M5687" s="20">
        <f>IF(Tabelle1[[#This Row],[Etas 55°C]]=0,0,(Tabelle1[[#This Row],[Etas 35°C]]*0.8+Tabelle1[[#This Row],[Etas 55°C]]*0.2))*2.5</f>
        <v>5.01</v>
      </c>
      <c r="N5687" s="21">
        <f>IF(-(Tabelle1[[#This Row],[80%/20% SCOP]]-5.5)/5.5=1,"n.a.",-(Tabelle1[[#This Row],[80%/20% SCOP]]-5.5)/5.5)</f>
        <v>8.9090909090909123E-2</v>
      </c>
    </row>
    <row r="5688" spans="1:14" ht="20.100000000000001" customHeight="1" x14ac:dyDescent="0.25">
      <c r="A5688" s="24">
        <v>16013380</v>
      </c>
      <c r="B5688" s="15" t="s">
        <v>5787</v>
      </c>
      <c r="C5688" s="15" t="s">
        <v>5801</v>
      </c>
      <c r="D5688" s="16" t="s">
        <v>2</v>
      </c>
      <c r="E5688" s="17">
        <v>18.32</v>
      </c>
      <c r="F5688" s="18">
        <v>2.04</v>
      </c>
      <c r="G5688" s="17">
        <v>17.100000000000001</v>
      </c>
      <c r="H5688" s="18">
        <v>1.55</v>
      </c>
      <c r="I5688" s="16" t="s">
        <v>3</v>
      </c>
      <c r="J5688" s="16" t="s">
        <v>4</v>
      </c>
      <c r="K5688" s="16" t="s">
        <v>4</v>
      </c>
      <c r="L5688" s="19">
        <f>IF(Tabelle1[[#This Row],[Heizleistung (55°C)]]=0,Tabelle1[[#This Row],[Heizleistung (35°C)]],(Tabelle1[[#This Row],[Heizleistung (35°C)]]+Tabelle1[[#This Row],[Heizleistung (55°C)]])/2)</f>
        <v>17.71</v>
      </c>
      <c r="M5688" s="20">
        <f>IF(Tabelle1[[#This Row],[Etas 55°C]]=0,0,(Tabelle1[[#This Row],[Etas 35°C]]*0.8+Tabelle1[[#This Row],[Etas 55°C]]*0.2))*2.5</f>
        <v>4.8550000000000004</v>
      </c>
      <c r="N5688" s="21">
        <f>IF(-(Tabelle1[[#This Row],[80%/20% SCOP]]-5.5)/5.5=1,"n.a.",-(Tabelle1[[#This Row],[80%/20% SCOP]]-5.5)/5.5)</f>
        <v>0.1172727272727272</v>
      </c>
    </row>
    <row r="5689" spans="1:14" ht="20.100000000000001" customHeight="1" x14ac:dyDescent="0.25">
      <c r="A5689" s="24">
        <v>16013381</v>
      </c>
      <c r="B5689" s="15" t="s">
        <v>5787</v>
      </c>
      <c r="C5689" s="15" t="s">
        <v>5802</v>
      </c>
      <c r="D5689" s="16" t="s">
        <v>2</v>
      </c>
      <c r="E5689" s="17">
        <v>22.02</v>
      </c>
      <c r="F5689" s="18">
        <v>2.1800000000000002</v>
      </c>
      <c r="G5689" s="17">
        <v>21.17</v>
      </c>
      <c r="H5689" s="18">
        <v>1.63</v>
      </c>
      <c r="I5689" s="16" t="s">
        <v>3</v>
      </c>
      <c r="J5689" s="16" t="s">
        <v>4</v>
      </c>
      <c r="K5689" s="16" t="s">
        <v>4</v>
      </c>
      <c r="L5689" s="19">
        <f>IF(Tabelle1[[#This Row],[Heizleistung (55°C)]]=0,Tabelle1[[#This Row],[Heizleistung (35°C)]],(Tabelle1[[#This Row],[Heizleistung (35°C)]]+Tabelle1[[#This Row],[Heizleistung (55°C)]])/2)</f>
        <v>21.594999999999999</v>
      </c>
      <c r="M5689" s="20">
        <f>IF(Tabelle1[[#This Row],[Etas 55°C]]=0,0,(Tabelle1[[#This Row],[Etas 35°C]]*0.8+Tabelle1[[#This Row],[Etas 55°C]]*0.2))*2.5</f>
        <v>5.1750000000000007</v>
      </c>
      <c r="N5689" s="21">
        <f>IF(-(Tabelle1[[#This Row],[80%/20% SCOP]]-5.5)/5.5=1,"n.a.",-(Tabelle1[[#This Row],[80%/20% SCOP]]-5.5)/5.5)</f>
        <v>5.9090909090908965E-2</v>
      </c>
    </row>
    <row r="5690" spans="1:14" ht="20.100000000000001" customHeight="1" x14ac:dyDescent="0.25">
      <c r="A5690" s="24">
        <v>16002997</v>
      </c>
      <c r="B5690" s="15" t="s">
        <v>5787</v>
      </c>
      <c r="C5690" s="15" t="s">
        <v>5803</v>
      </c>
      <c r="D5690" s="16" t="s">
        <v>2</v>
      </c>
      <c r="E5690" s="17">
        <v>17</v>
      </c>
      <c r="F5690" s="18">
        <v>1.91</v>
      </c>
      <c r="G5690" s="17">
        <v>17</v>
      </c>
      <c r="H5690" s="18">
        <v>1.4</v>
      </c>
      <c r="I5690" s="16" t="s">
        <v>109</v>
      </c>
      <c r="J5690" s="16" t="s">
        <v>15</v>
      </c>
      <c r="K5690" s="16" t="s">
        <v>4</v>
      </c>
      <c r="L5690" s="19">
        <f>IF(Tabelle1[[#This Row],[Heizleistung (55°C)]]=0,Tabelle1[[#This Row],[Heizleistung (35°C)]],(Tabelle1[[#This Row],[Heizleistung (35°C)]]+Tabelle1[[#This Row],[Heizleistung (55°C)]])/2)</f>
        <v>17</v>
      </c>
      <c r="M5690" s="20">
        <f>IF(Tabelle1[[#This Row],[Etas 55°C]]=0,0,(Tabelle1[[#This Row],[Etas 35°C]]*0.8+Tabelle1[[#This Row],[Etas 55°C]]*0.2))*2.5</f>
        <v>4.5200000000000005</v>
      </c>
      <c r="N5690" s="21">
        <f>IF(-(Tabelle1[[#This Row],[80%/20% SCOP]]-5.5)/5.5=1,"n.a.",-(Tabelle1[[#This Row],[80%/20% SCOP]]-5.5)/5.5)</f>
        <v>0.17818181818181811</v>
      </c>
    </row>
    <row r="5691" spans="1:14" ht="20.100000000000001" customHeight="1" x14ac:dyDescent="0.25">
      <c r="A5691" s="24">
        <v>16013373</v>
      </c>
      <c r="B5691" s="15" t="s">
        <v>5787</v>
      </c>
      <c r="C5691" s="15" t="s">
        <v>5804</v>
      </c>
      <c r="D5691" s="16" t="s">
        <v>2</v>
      </c>
      <c r="E5691" s="17">
        <v>12.41</v>
      </c>
      <c r="F5691" s="18">
        <v>2.15</v>
      </c>
      <c r="G5691" s="17">
        <v>11.59</v>
      </c>
      <c r="H5691" s="18">
        <v>1.59</v>
      </c>
      <c r="I5691" s="16" t="s">
        <v>3</v>
      </c>
      <c r="J5691" s="16" t="s">
        <v>4</v>
      </c>
      <c r="K5691" s="16" t="s">
        <v>4</v>
      </c>
      <c r="L5691" s="19">
        <f>IF(Tabelle1[[#This Row],[Heizleistung (55°C)]]=0,Tabelle1[[#This Row],[Heizleistung (35°C)]],(Tabelle1[[#This Row],[Heizleistung (35°C)]]+Tabelle1[[#This Row],[Heizleistung (55°C)]])/2)</f>
        <v>12</v>
      </c>
      <c r="M5691" s="20">
        <f>IF(Tabelle1[[#This Row],[Etas 55°C]]=0,0,(Tabelle1[[#This Row],[Etas 35°C]]*0.8+Tabelle1[[#This Row],[Etas 55°C]]*0.2))*2.5</f>
        <v>5.0950000000000006</v>
      </c>
      <c r="N5691" s="21">
        <f>IF(-(Tabelle1[[#This Row],[80%/20% SCOP]]-5.5)/5.5=1,"n.a.",-(Tabelle1[[#This Row],[80%/20% SCOP]]-5.5)/5.5)</f>
        <v>7.3636363636363514E-2</v>
      </c>
    </row>
    <row r="5692" spans="1:14" ht="20.100000000000001" customHeight="1" x14ac:dyDescent="0.25">
      <c r="A5692" s="24">
        <v>16013365</v>
      </c>
      <c r="B5692" s="15" t="s">
        <v>5787</v>
      </c>
      <c r="C5692" s="15" t="s">
        <v>5805</v>
      </c>
      <c r="D5692" s="16" t="s">
        <v>2</v>
      </c>
      <c r="E5692" s="17">
        <v>11.65</v>
      </c>
      <c r="F5692" s="18">
        <v>2.0699999999999998</v>
      </c>
      <c r="G5692" s="17">
        <v>10.88</v>
      </c>
      <c r="H5692" s="18">
        <v>1.48</v>
      </c>
      <c r="I5692" s="16" t="s">
        <v>3</v>
      </c>
      <c r="J5692" s="16" t="s">
        <v>4</v>
      </c>
      <c r="K5692" s="16" t="s">
        <v>4</v>
      </c>
      <c r="L5692" s="19">
        <f>IF(Tabelle1[[#This Row],[Heizleistung (55°C)]]=0,Tabelle1[[#This Row],[Heizleistung (35°C)]],(Tabelle1[[#This Row],[Heizleistung (35°C)]]+Tabelle1[[#This Row],[Heizleistung (55°C)]])/2)</f>
        <v>11.265000000000001</v>
      </c>
      <c r="M5692" s="20">
        <f>IF(Tabelle1[[#This Row],[Etas 55°C]]=0,0,(Tabelle1[[#This Row],[Etas 35°C]]*0.8+Tabelle1[[#This Row],[Etas 55°C]]*0.2))*2.5</f>
        <v>4.88</v>
      </c>
      <c r="N5692" s="21">
        <f>IF(-(Tabelle1[[#This Row],[80%/20% SCOP]]-5.5)/5.5=1,"n.a.",-(Tabelle1[[#This Row],[80%/20% SCOP]]-5.5)/5.5)</f>
        <v>0.11272727272727275</v>
      </c>
    </row>
    <row r="5693" spans="1:14" ht="20.100000000000001" customHeight="1" x14ac:dyDescent="0.25">
      <c r="A5693" s="24">
        <v>16013382</v>
      </c>
      <c r="B5693" s="15" t="s">
        <v>5787</v>
      </c>
      <c r="C5693" s="15" t="s">
        <v>5806</v>
      </c>
      <c r="D5693" s="16" t="s">
        <v>2</v>
      </c>
      <c r="E5693" s="17">
        <v>23.67</v>
      </c>
      <c r="F5693" s="18">
        <v>2.16</v>
      </c>
      <c r="G5693" s="17">
        <v>22.8</v>
      </c>
      <c r="H5693" s="18">
        <v>1.62</v>
      </c>
      <c r="I5693" s="16" t="s">
        <v>3</v>
      </c>
      <c r="J5693" s="16" t="s">
        <v>4</v>
      </c>
      <c r="K5693" s="16" t="s">
        <v>4</v>
      </c>
      <c r="L5693" s="19">
        <f>IF(Tabelle1[[#This Row],[Heizleistung (55°C)]]=0,Tabelle1[[#This Row],[Heizleistung (35°C)]],(Tabelle1[[#This Row],[Heizleistung (35°C)]]+Tabelle1[[#This Row],[Heizleistung (55°C)]])/2)</f>
        <v>23.234999999999999</v>
      </c>
      <c r="M5693" s="20">
        <f>IF(Tabelle1[[#This Row],[Etas 55°C]]=0,0,(Tabelle1[[#This Row],[Etas 35°C]]*0.8+Tabelle1[[#This Row],[Etas 55°C]]*0.2))*2.5</f>
        <v>5.1300000000000008</v>
      </c>
      <c r="N5693" s="21">
        <f>IF(-(Tabelle1[[#This Row],[80%/20% SCOP]]-5.5)/5.5=1,"n.a.",-(Tabelle1[[#This Row],[80%/20% SCOP]]-5.5)/5.5)</f>
        <v>6.7272727272727137E-2</v>
      </c>
    </row>
    <row r="5694" spans="1:14" ht="20.100000000000001" customHeight="1" x14ac:dyDescent="0.25">
      <c r="A5694" s="24">
        <v>16013388</v>
      </c>
      <c r="B5694" s="15" t="s">
        <v>5787</v>
      </c>
      <c r="C5694" s="15" t="s">
        <v>5807</v>
      </c>
      <c r="D5694" s="16" t="s">
        <v>2</v>
      </c>
      <c r="E5694" s="17">
        <v>47.26</v>
      </c>
      <c r="F5694" s="18">
        <v>1.95</v>
      </c>
      <c r="G5694" s="17">
        <v>44.1</v>
      </c>
      <c r="H5694" s="18">
        <v>1.49</v>
      </c>
      <c r="I5694" s="16" t="s">
        <v>3</v>
      </c>
      <c r="J5694" s="16" t="s">
        <v>4</v>
      </c>
      <c r="K5694" s="16" t="s">
        <v>4</v>
      </c>
      <c r="L5694" s="19">
        <f>IF(Tabelle1[[#This Row],[Heizleistung (55°C)]]=0,Tabelle1[[#This Row],[Heizleistung (35°C)]],(Tabelle1[[#This Row],[Heizleistung (35°C)]]+Tabelle1[[#This Row],[Heizleistung (55°C)]])/2)</f>
        <v>45.68</v>
      </c>
      <c r="M5694" s="20">
        <f>IF(Tabelle1[[#This Row],[Etas 55°C]]=0,0,(Tabelle1[[#This Row],[Etas 35°C]]*0.8+Tabelle1[[#This Row],[Etas 55°C]]*0.2))*2.5</f>
        <v>4.6450000000000005</v>
      </c>
      <c r="N5694" s="21">
        <f>IF(-(Tabelle1[[#This Row],[80%/20% SCOP]]-5.5)/5.5=1,"n.a.",-(Tabelle1[[#This Row],[80%/20% SCOP]]-5.5)/5.5)</f>
        <v>0.15545454545454537</v>
      </c>
    </row>
    <row r="5695" spans="1:14" ht="20.100000000000001" customHeight="1" x14ac:dyDescent="0.25">
      <c r="A5695" s="24">
        <v>16013371</v>
      </c>
      <c r="B5695" s="15" t="s">
        <v>5787</v>
      </c>
      <c r="C5695" s="15" t="s">
        <v>5808</v>
      </c>
      <c r="D5695" s="16" t="s">
        <v>2</v>
      </c>
      <c r="E5695" s="17">
        <v>8.34</v>
      </c>
      <c r="F5695" s="18">
        <v>2.27</v>
      </c>
      <c r="G5695" s="17">
        <v>7.75</v>
      </c>
      <c r="H5695" s="18">
        <v>1.65</v>
      </c>
      <c r="I5695" s="16" t="s">
        <v>3</v>
      </c>
      <c r="J5695" s="16" t="s">
        <v>4</v>
      </c>
      <c r="K5695" s="16" t="s">
        <v>4</v>
      </c>
      <c r="L5695" s="19">
        <f>IF(Tabelle1[[#This Row],[Heizleistung (55°C)]]=0,Tabelle1[[#This Row],[Heizleistung (35°C)]],(Tabelle1[[#This Row],[Heizleistung (35°C)]]+Tabelle1[[#This Row],[Heizleistung (55°C)]])/2)</f>
        <v>8.0449999999999999</v>
      </c>
      <c r="M5695" s="20">
        <f>IF(Tabelle1[[#This Row],[Etas 55°C]]=0,0,(Tabelle1[[#This Row],[Etas 35°C]]*0.8+Tabelle1[[#This Row],[Etas 55°C]]*0.2))*2.5</f>
        <v>5.3650000000000002</v>
      </c>
      <c r="N5695" s="21">
        <f>IF(-(Tabelle1[[#This Row],[80%/20% SCOP]]-5.5)/5.5=1,"n.a.",-(Tabelle1[[#This Row],[80%/20% SCOP]]-5.5)/5.5)</f>
        <v>2.4545454545454506E-2</v>
      </c>
    </row>
    <row r="5696" spans="1:14" ht="20.100000000000001" customHeight="1" x14ac:dyDescent="0.25">
      <c r="A5696" s="24">
        <v>16013369</v>
      </c>
      <c r="B5696" s="15" t="s">
        <v>5787</v>
      </c>
      <c r="C5696" s="15" t="s">
        <v>5809</v>
      </c>
      <c r="D5696" s="16" t="s">
        <v>2</v>
      </c>
      <c r="E5696" s="17">
        <v>6.53</v>
      </c>
      <c r="F5696" s="18">
        <v>2.2400000000000002</v>
      </c>
      <c r="G5696" s="17">
        <v>6.02</v>
      </c>
      <c r="H5696" s="18">
        <v>1.61</v>
      </c>
      <c r="I5696" s="16" t="s">
        <v>3</v>
      </c>
      <c r="J5696" s="16" t="s">
        <v>4</v>
      </c>
      <c r="K5696" s="16" t="s">
        <v>4</v>
      </c>
      <c r="L5696" s="19">
        <f>IF(Tabelle1[[#This Row],[Heizleistung (55°C)]]=0,Tabelle1[[#This Row],[Heizleistung (35°C)]],(Tabelle1[[#This Row],[Heizleistung (35°C)]]+Tabelle1[[#This Row],[Heizleistung (55°C)]])/2)</f>
        <v>6.2750000000000004</v>
      </c>
      <c r="M5696" s="20">
        <f>IF(Tabelle1[[#This Row],[Etas 55°C]]=0,0,(Tabelle1[[#This Row],[Etas 35°C]]*0.8+Tabelle1[[#This Row],[Etas 55°C]]*0.2))*2.5</f>
        <v>5.285000000000001</v>
      </c>
      <c r="N5696" s="21">
        <f>IF(-(Tabelle1[[#This Row],[80%/20% SCOP]]-5.5)/5.5=1,"n.a.",-(Tabelle1[[#This Row],[80%/20% SCOP]]-5.5)/5.5)</f>
        <v>3.9090909090908905E-2</v>
      </c>
    </row>
    <row r="5697" spans="1:14" ht="20.100000000000001" customHeight="1" x14ac:dyDescent="0.25">
      <c r="A5697" s="24">
        <v>16002995</v>
      </c>
      <c r="B5697" s="15" t="s">
        <v>5787</v>
      </c>
      <c r="C5697" s="15" t="s">
        <v>5810</v>
      </c>
      <c r="D5697" s="16" t="s">
        <v>2</v>
      </c>
      <c r="E5697" s="17">
        <v>12</v>
      </c>
      <c r="F5697" s="18">
        <v>1.9</v>
      </c>
      <c r="G5697" s="17">
        <v>14</v>
      </c>
      <c r="H5697" s="18">
        <v>1.42</v>
      </c>
      <c r="I5697" s="16" t="s">
        <v>109</v>
      </c>
      <c r="J5697" s="16" t="s">
        <v>15</v>
      </c>
      <c r="K5697" s="16" t="s">
        <v>4</v>
      </c>
      <c r="L5697" s="19">
        <f>IF(Tabelle1[[#This Row],[Heizleistung (55°C)]]=0,Tabelle1[[#This Row],[Heizleistung (35°C)]],(Tabelle1[[#This Row],[Heizleistung (35°C)]]+Tabelle1[[#This Row],[Heizleistung (55°C)]])/2)</f>
        <v>13</v>
      </c>
      <c r="M5697" s="20">
        <f>IF(Tabelle1[[#This Row],[Etas 55°C]]=0,0,(Tabelle1[[#This Row],[Etas 35°C]]*0.8+Tabelle1[[#This Row],[Etas 55°C]]*0.2))*2.5</f>
        <v>4.51</v>
      </c>
      <c r="N5697" s="21">
        <f>IF(-(Tabelle1[[#This Row],[80%/20% SCOP]]-5.5)/5.5=1,"n.a.",-(Tabelle1[[#This Row],[80%/20% SCOP]]-5.5)/5.5)</f>
        <v>0.18000000000000005</v>
      </c>
    </row>
    <row r="5698" spans="1:14" ht="20.100000000000001" customHeight="1" x14ac:dyDescent="0.25">
      <c r="A5698" s="24">
        <v>16013385</v>
      </c>
      <c r="B5698" s="15" t="s">
        <v>5787</v>
      </c>
      <c r="C5698" s="15" t="s">
        <v>5811</v>
      </c>
      <c r="D5698" s="16" t="s">
        <v>2</v>
      </c>
      <c r="E5698" s="17">
        <v>29</v>
      </c>
      <c r="F5698" s="18">
        <v>2.2599999999999998</v>
      </c>
      <c r="G5698" s="17">
        <v>27.73</v>
      </c>
      <c r="H5698" s="18">
        <v>1.64</v>
      </c>
      <c r="I5698" s="16" t="s">
        <v>3</v>
      </c>
      <c r="J5698" s="16" t="s">
        <v>4</v>
      </c>
      <c r="K5698" s="16" t="s">
        <v>4</v>
      </c>
      <c r="L5698" s="19">
        <f>IF(Tabelle1[[#This Row],[Heizleistung (55°C)]]=0,Tabelle1[[#This Row],[Heizleistung (35°C)]],(Tabelle1[[#This Row],[Heizleistung (35°C)]]+Tabelle1[[#This Row],[Heizleistung (55°C)]])/2)</f>
        <v>28.365000000000002</v>
      </c>
      <c r="M5698" s="20">
        <f>IF(Tabelle1[[#This Row],[Etas 55°C]]=0,0,(Tabelle1[[#This Row],[Etas 35°C]]*0.8+Tabelle1[[#This Row],[Etas 55°C]]*0.2))*2.5</f>
        <v>5.339999999999999</v>
      </c>
      <c r="N5698" s="21">
        <f>IF(-(Tabelle1[[#This Row],[80%/20% SCOP]]-5.5)/5.5=1,"n.a.",-(Tabelle1[[#This Row],[80%/20% SCOP]]-5.5)/5.5)</f>
        <v>2.9090909090909278E-2</v>
      </c>
    </row>
    <row r="5699" spans="1:14" ht="20.100000000000001" customHeight="1" x14ac:dyDescent="0.25">
      <c r="A5699" s="24">
        <v>16003059</v>
      </c>
      <c r="B5699" s="15" t="s">
        <v>5787</v>
      </c>
      <c r="C5699" s="15" t="s">
        <v>5812</v>
      </c>
      <c r="D5699" s="16" t="s">
        <v>2</v>
      </c>
      <c r="E5699" s="17">
        <v>8</v>
      </c>
      <c r="F5699" s="18">
        <v>1.89</v>
      </c>
      <c r="G5699" s="17">
        <v>8</v>
      </c>
      <c r="H5699" s="18">
        <v>1.43</v>
      </c>
      <c r="I5699" s="16" t="s">
        <v>109</v>
      </c>
      <c r="J5699" s="16" t="s">
        <v>15</v>
      </c>
      <c r="K5699" s="16" t="s">
        <v>4</v>
      </c>
      <c r="L5699" s="19">
        <f>IF(Tabelle1[[#This Row],[Heizleistung (55°C)]]=0,Tabelle1[[#This Row],[Heizleistung (35°C)]],(Tabelle1[[#This Row],[Heizleistung (35°C)]]+Tabelle1[[#This Row],[Heizleistung (55°C)]])/2)</f>
        <v>8</v>
      </c>
      <c r="M5699" s="20">
        <f>IF(Tabelle1[[#This Row],[Etas 55°C]]=0,0,(Tabelle1[[#This Row],[Etas 35°C]]*0.8+Tabelle1[[#This Row],[Etas 55°C]]*0.2))*2.5</f>
        <v>4.4950000000000001</v>
      </c>
      <c r="N5699" s="21">
        <f>IF(-(Tabelle1[[#This Row],[80%/20% SCOP]]-5.5)/5.5=1,"n.a.",-(Tabelle1[[#This Row],[80%/20% SCOP]]-5.5)/5.5)</f>
        <v>0.18272727272727271</v>
      </c>
    </row>
    <row r="5700" spans="1:14" ht="20.100000000000001" customHeight="1" x14ac:dyDescent="0.25">
      <c r="A5700" s="24">
        <v>16013360</v>
      </c>
      <c r="B5700" s="15" t="s">
        <v>5787</v>
      </c>
      <c r="C5700" s="15" t="s">
        <v>5813</v>
      </c>
      <c r="D5700" s="16" t="s">
        <v>2</v>
      </c>
      <c r="E5700" s="17">
        <v>8.52</v>
      </c>
      <c r="F5700" s="18">
        <v>2.13</v>
      </c>
      <c r="G5700" s="17">
        <v>7.92</v>
      </c>
      <c r="H5700" s="18">
        <v>1.5</v>
      </c>
      <c r="I5700" s="16" t="s">
        <v>3</v>
      </c>
      <c r="J5700" s="16" t="s">
        <v>4</v>
      </c>
      <c r="K5700" s="16" t="s">
        <v>4</v>
      </c>
      <c r="L5700" s="19">
        <f>IF(Tabelle1[[#This Row],[Heizleistung (55°C)]]=0,Tabelle1[[#This Row],[Heizleistung (35°C)]],(Tabelle1[[#This Row],[Heizleistung (35°C)]]+Tabelle1[[#This Row],[Heizleistung (55°C)]])/2)</f>
        <v>8.2199999999999989</v>
      </c>
      <c r="M5700" s="20">
        <f>IF(Tabelle1[[#This Row],[Etas 55°C]]=0,0,(Tabelle1[[#This Row],[Etas 35°C]]*0.8+Tabelle1[[#This Row],[Etas 55°C]]*0.2))*2.5</f>
        <v>5.01</v>
      </c>
      <c r="N5700" s="21">
        <f>IF(-(Tabelle1[[#This Row],[80%/20% SCOP]]-5.5)/5.5=1,"n.a.",-(Tabelle1[[#This Row],[80%/20% SCOP]]-5.5)/5.5)</f>
        <v>8.9090909090909123E-2</v>
      </c>
    </row>
    <row r="5701" spans="1:14" ht="20.100000000000001" customHeight="1" x14ac:dyDescent="0.25">
      <c r="A5701" s="24">
        <v>16013370</v>
      </c>
      <c r="B5701" s="15" t="s">
        <v>5787</v>
      </c>
      <c r="C5701" s="15" t="s">
        <v>5814</v>
      </c>
      <c r="D5701" s="16" t="s">
        <v>2</v>
      </c>
      <c r="E5701" s="17">
        <v>8.34</v>
      </c>
      <c r="F5701" s="18">
        <v>2.27</v>
      </c>
      <c r="G5701" s="17">
        <v>7.75</v>
      </c>
      <c r="H5701" s="18">
        <v>1.65</v>
      </c>
      <c r="I5701" s="16" t="s">
        <v>3</v>
      </c>
      <c r="J5701" s="16" t="s">
        <v>4</v>
      </c>
      <c r="K5701" s="16" t="s">
        <v>4</v>
      </c>
      <c r="L5701" s="19">
        <f>IF(Tabelle1[[#This Row],[Heizleistung (55°C)]]=0,Tabelle1[[#This Row],[Heizleistung (35°C)]],(Tabelle1[[#This Row],[Heizleistung (35°C)]]+Tabelle1[[#This Row],[Heizleistung (55°C)]])/2)</f>
        <v>8.0449999999999999</v>
      </c>
      <c r="M5701" s="20">
        <f>IF(Tabelle1[[#This Row],[Etas 55°C]]=0,0,(Tabelle1[[#This Row],[Etas 35°C]]*0.8+Tabelle1[[#This Row],[Etas 55°C]]*0.2))*2.5</f>
        <v>5.3650000000000002</v>
      </c>
      <c r="N5701" s="21">
        <f>IF(-(Tabelle1[[#This Row],[80%/20% SCOP]]-5.5)/5.5=1,"n.a.",-(Tabelle1[[#This Row],[80%/20% SCOP]]-5.5)/5.5)</f>
        <v>2.4545454545454506E-2</v>
      </c>
    </row>
    <row r="5702" spans="1:14" ht="20.100000000000001" customHeight="1" x14ac:dyDescent="0.25">
      <c r="A5702" s="24">
        <v>16002989</v>
      </c>
      <c r="B5702" s="15" t="s">
        <v>5787</v>
      </c>
      <c r="C5702" s="15" t="s">
        <v>5815</v>
      </c>
      <c r="D5702" s="16" t="s">
        <v>2</v>
      </c>
      <c r="E5702" s="17">
        <v>32</v>
      </c>
      <c r="F5702" s="18">
        <v>1.75</v>
      </c>
      <c r="G5702" s="17">
        <v>30</v>
      </c>
      <c r="H5702" s="18">
        <v>1.33</v>
      </c>
      <c r="I5702" s="16" t="s">
        <v>109</v>
      </c>
      <c r="J5702" s="16" t="s">
        <v>15</v>
      </c>
      <c r="K5702" s="16" t="s">
        <v>4</v>
      </c>
      <c r="L5702" s="19">
        <f>IF(Tabelle1[[#This Row],[Heizleistung (55°C)]]=0,Tabelle1[[#This Row],[Heizleistung (35°C)]],(Tabelle1[[#This Row],[Heizleistung (35°C)]]+Tabelle1[[#This Row],[Heizleistung (55°C)]])/2)</f>
        <v>31</v>
      </c>
      <c r="M5702" s="20">
        <f>IF(Tabelle1[[#This Row],[Etas 55°C]]=0,0,(Tabelle1[[#This Row],[Etas 35°C]]*0.8+Tabelle1[[#This Row],[Etas 55°C]]*0.2))*2.5</f>
        <v>4.165</v>
      </c>
      <c r="N5702" s="21">
        <f>IF(-(Tabelle1[[#This Row],[80%/20% SCOP]]-5.5)/5.5=1,"n.a.",-(Tabelle1[[#This Row],[80%/20% SCOP]]-5.5)/5.5)</f>
        <v>0.24272727272727271</v>
      </c>
    </row>
    <row r="5703" spans="1:14" ht="20.100000000000001" customHeight="1" x14ac:dyDescent="0.25">
      <c r="A5703" s="24">
        <v>16002990</v>
      </c>
      <c r="B5703" s="15" t="s">
        <v>5787</v>
      </c>
      <c r="C5703" s="15" t="s">
        <v>5816</v>
      </c>
      <c r="D5703" s="16" t="s">
        <v>2</v>
      </c>
      <c r="E5703" s="17">
        <v>10</v>
      </c>
      <c r="F5703" s="18">
        <v>1.782</v>
      </c>
      <c r="G5703" s="17">
        <v>7.78</v>
      </c>
      <c r="H5703" s="18">
        <v>1.302</v>
      </c>
      <c r="I5703" s="16" t="s">
        <v>109</v>
      </c>
      <c r="J5703" s="16" t="s">
        <v>15</v>
      </c>
      <c r="K5703" s="16" t="s">
        <v>4</v>
      </c>
      <c r="L5703" s="19">
        <f>IF(Tabelle1[[#This Row],[Heizleistung (55°C)]]=0,Tabelle1[[#This Row],[Heizleistung (35°C)]],(Tabelle1[[#This Row],[Heizleistung (35°C)]]+Tabelle1[[#This Row],[Heizleistung (55°C)]])/2)</f>
        <v>8.89</v>
      </c>
      <c r="M5703" s="20">
        <f>IF(Tabelle1[[#This Row],[Etas 55°C]]=0,0,(Tabelle1[[#This Row],[Etas 35°C]]*0.8+Tabelle1[[#This Row],[Etas 55°C]]*0.2))*2.5</f>
        <v>4.2150000000000007</v>
      </c>
      <c r="N5703" s="21">
        <f>IF(-(Tabelle1[[#This Row],[80%/20% SCOP]]-5.5)/5.5=1,"n.a.",-(Tabelle1[[#This Row],[80%/20% SCOP]]-5.5)/5.5)</f>
        <v>0.2336363636363635</v>
      </c>
    </row>
    <row r="5704" spans="1:14" ht="20.100000000000001" customHeight="1" x14ac:dyDescent="0.25">
      <c r="A5704" s="24">
        <v>16003055</v>
      </c>
      <c r="B5704" s="15" t="s">
        <v>5787</v>
      </c>
      <c r="C5704" s="15" t="s">
        <v>5817</v>
      </c>
      <c r="D5704" s="16" t="s">
        <v>2</v>
      </c>
      <c r="E5704" s="17">
        <v>17</v>
      </c>
      <c r="F5704" s="18">
        <v>1.85</v>
      </c>
      <c r="G5704" s="17">
        <v>16</v>
      </c>
      <c r="H5704" s="18">
        <v>1.4</v>
      </c>
      <c r="I5704" s="16" t="s">
        <v>109</v>
      </c>
      <c r="J5704" s="16" t="s">
        <v>15</v>
      </c>
      <c r="K5704" s="16" t="s">
        <v>4</v>
      </c>
      <c r="L5704" s="19">
        <f>IF(Tabelle1[[#This Row],[Heizleistung (55°C)]]=0,Tabelle1[[#This Row],[Heizleistung (35°C)]],(Tabelle1[[#This Row],[Heizleistung (35°C)]]+Tabelle1[[#This Row],[Heizleistung (55°C)]])/2)</f>
        <v>16.5</v>
      </c>
      <c r="M5704" s="20">
        <f>IF(Tabelle1[[#This Row],[Etas 55°C]]=0,0,(Tabelle1[[#This Row],[Etas 35°C]]*0.8+Tabelle1[[#This Row],[Etas 55°C]]*0.2))*2.5</f>
        <v>4.4000000000000004</v>
      </c>
      <c r="N5704" s="21">
        <f>IF(-(Tabelle1[[#This Row],[80%/20% SCOP]]-5.5)/5.5=1,"n.a.",-(Tabelle1[[#This Row],[80%/20% SCOP]]-5.5)/5.5)</f>
        <v>0.19999999999999993</v>
      </c>
    </row>
    <row r="5705" spans="1:14" ht="20.100000000000001" customHeight="1" x14ac:dyDescent="0.25">
      <c r="A5705" s="24">
        <v>16002992</v>
      </c>
      <c r="B5705" s="15" t="s">
        <v>5787</v>
      </c>
      <c r="C5705" s="15" t="s">
        <v>5818</v>
      </c>
      <c r="D5705" s="16" t="s">
        <v>2</v>
      </c>
      <c r="E5705" s="17">
        <v>23</v>
      </c>
      <c r="F5705" s="18">
        <v>1.94</v>
      </c>
      <c r="G5705" s="17">
        <v>22</v>
      </c>
      <c r="H5705" s="18">
        <v>1.48</v>
      </c>
      <c r="I5705" s="16" t="s">
        <v>109</v>
      </c>
      <c r="J5705" s="16" t="s">
        <v>15</v>
      </c>
      <c r="K5705" s="16" t="s">
        <v>4</v>
      </c>
      <c r="L5705" s="19">
        <f>IF(Tabelle1[[#This Row],[Heizleistung (55°C)]]=0,Tabelle1[[#This Row],[Heizleistung (35°C)]],(Tabelle1[[#This Row],[Heizleistung (35°C)]]+Tabelle1[[#This Row],[Heizleistung (55°C)]])/2)</f>
        <v>22.5</v>
      </c>
      <c r="M5705" s="20">
        <f>IF(Tabelle1[[#This Row],[Etas 55°C]]=0,0,(Tabelle1[[#This Row],[Etas 35°C]]*0.8+Tabelle1[[#This Row],[Etas 55°C]]*0.2))*2.5</f>
        <v>4.62</v>
      </c>
      <c r="N5705" s="21">
        <f>IF(-(Tabelle1[[#This Row],[80%/20% SCOP]]-5.5)/5.5=1,"n.a.",-(Tabelle1[[#This Row],[80%/20% SCOP]]-5.5)/5.5)</f>
        <v>0.15999999999999998</v>
      </c>
    </row>
    <row r="5706" spans="1:14" ht="20.100000000000001" customHeight="1" x14ac:dyDescent="0.25">
      <c r="A5706" s="24">
        <v>16013362</v>
      </c>
      <c r="B5706" s="15" t="s">
        <v>5787</v>
      </c>
      <c r="C5706" s="15" t="s">
        <v>5819</v>
      </c>
      <c r="D5706" s="16" t="s">
        <v>2</v>
      </c>
      <c r="E5706" s="17">
        <v>9.9700000000000006</v>
      </c>
      <c r="F5706" s="18">
        <v>2.1</v>
      </c>
      <c r="G5706" s="17">
        <v>9.32</v>
      </c>
      <c r="H5706" s="18">
        <v>1.49</v>
      </c>
      <c r="I5706" s="16" t="s">
        <v>3</v>
      </c>
      <c r="J5706" s="16" t="s">
        <v>4</v>
      </c>
      <c r="K5706" s="16" t="s">
        <v>4</v>
      </c>
      <c r="L5706" s="19">
        <f>IF(Tabelle1[[#This Row],[Heizleistung (55°C)]]=0,Tabelle1[[#This Row],[Heizleistung (35°C)]],(Tabelle1[[#This Row],[Heizleistung (35°C)]]+Tabelle1[[#This Row],[Heizleistung (55°C)]])/2)</f>
        <v>9.6449999999999996</v>
      </c>
      <c r="M5706" s="20">
        <f>IF(Tabelle1[[#This Row],[Etas 55°C]]=0,0,(Tabelle1[[#This Row],[Etas 35°C]]*0.8+Tabelle1[[#This Row],[Etas 55°C]]*0.2))*2.5</f>
        <v>4.9450000000000003</v>
      </c>
      <c r="N5706" s="21">
        <f>IF(-(Tabelle1[[#This Row],[80%/20% SCOP]]-5.5)/5.5=1,"n.a.",-(Tabelle1[[#This Row],[80%/20% SCOP]]-5.5)/5.5)</f>
        <v>0.10090909090909085</v>
      </c>
    </row>
    <row r="5707" spans="1:14" ht="20.100000000000001" customHeight="1" x14ac:dyDescent="0.25">
      <c r="A5707" s="24">
        <v>16013377</v>
      </c>
      <c r="B5707" s="15" t="s">
        <v>5787</v>
      </c>
      <c r="C5707" s="15" t="s">
        <v>5820</v>
      </c>
      <c r="D5707" s="16" t="s">
        <v>2</v>
      </c>
      <c r="E5707" s="17">
        <v>12.67</v>
      </c>
      <c r="F5707" s="18">
        <v>2.02</v>
      </c>
      <c r="G5707" s="17">
        <v>10.72</v>
      </c>
      <c r="H5707" s="18">
        <v>1.48</v>
      </c>
      <c r="I5707" s="16" t="s">
        <v>3</v>
      </c>
      <c r="J5707" s="16" t="s">
        <v>4</v>
      </c>
      <c r="K5707" s="16" t="s">
        <v>4</v>
      </c>
      <c r="L5707" s="19">
        <f>IF(Tabelle1[[#This Row],[Heizleistung (55°C)]]=0,Tabelle1[[#This Row],[Heizleistung (35°C)]],(Tabelle1[[#This Row],[Heizleistung (35°C)]]+Tabelle1[[#This Row],[Heizleistung (55°C)]])/2)</f>
        <v>11.695</v>
      </c>
      <c r="M5707" s="20">
        <f>IF(Tabelle1[[#This Row],[Etas 55°C]]=0,0,(Tabelle1[[#This Row],[Etas 35°C]]*0.8+Tabelle1[[#This Row],[Etas 55°C]]*0.2))*2.5</f>
        <v>4.78</v>
      </c>
      <c r="N5707" s="21">
        <f>IF(-(Tabelle1[[#This Row],[80%/20% SCOP]]-5.5)/5.5=1,"n.a.",-(Tabelle1[[#This Row],[80%/20% SCOP]]-5.5)/5.5)</f>
        <v>0.13090909090909086</v>
      </c>
    </row>
    <row r="5708" spans="1:14" ht="20.100000000000001" customHeight="1" x14ac:dyDescent="0.25">
      <c r="A5708" s="24">
        <v>16013387</v>
      </c>
      <c r="B5708" s="15" t="s">
        <v>5787</v>
      </c>
      <c r="C5708" s="15" t="s">
        <v>5821</v>
      </c>
      <c r="D5708" s="16" t="s">
        <v>2</v>
      </c>
      <c r="E5708" s="17">
        <v>38.25</v>
      </c>
      <c r="F5708" s="18">
        <v>1.9</v>
      </c>
      <c r="G5708" s="17">
        <v>36.659999999999997</v>
      </c>
      <c r="H5708" s="18">
        <v>1.49</v>
      </c>
      <c r="I5708" s="16" t="s">
        <v>3</v>
      </c>
      <c r="J5708" s="16" t="s">
        <v>4</v>
      </c>
      <c r="K5708" s="16" t="s">
        <v>4</v>
      </c>
      <c r="L5708" s="19">
        <f>IF(Tabelle1[[#This Row],[Heizleistung (55°C)]]=0,Tabelle1[[#This Row],[Heizleistung (35°C)]],(Tabelle1[[#This Row],[Heizleistung (35°C)]]+Tabelle1[[#This Row],[Heizleistung (55°C)]])/2)</f>
        <v>37.454999999999998</v>
      </c>
      <c r="M5708" s="20">
        <f>IF(Tabelle1[[#This Row],[Etas 55°C]]=0,0,(Tabelle1[[#This Row],[Etas 35°C]]*0.8+Tabelle1[[#This Row],[Etas 55°C]]*0.2))*2.5</f>
        <v>4.5449999999999999</v>
      </c>
      <c r="N5708" s="21">
        <f>IF(-(Tabelle1[[#This Row],[80%/20% SCOP]]-5.5)/5.5=1,"n.a.",-(Tabelle1[[#This Row],[80%/20% SCOP]]-5.5)/5.5)</f>
        <v>0.17363636363636364</v>
      </c>
    </row>
    <row r="5709" spans="1:14" ht="20.100000000000001" customHeight="1" x14ac:dyDescent="0.25">
      <c r="A5709" s="24">
        <v>16013372</v>
      </c>
      <c r="B5709" s="15" t="s">
        <v>5787</v>
      </c>
      <c r="C5709" s="15" t="s">
        <v>5822</v>
      </c>
      <c r="D5709" s="16" t="s">
        <v>2</v>
      </c>
      <c r="E5709" s="17">
        <v>12.41</v>
      </c>
      <c r="F5709" s="18">
        <v>2.15</v>
      </c>
      <c r="G5709" s="17">
        <v>11.59</v>
      </c>
      <c r="H5709" s="18">
        <v>1.59</v>
      </c>
      <c r="I5709" s="16" t="s">
        <v>3</v>
      </c>
      <c r="J5709" s="16" t="s">
        <v>4</v>
      </c>
      <c r="K5709" s="16" t="s">
        <v>4</v>
      </c>
      <c r="L5709" s="19">
        <f>IF(Tabelle1[[#This Row],[Heizleistung (55°C)]]=0,Tabelle1[[#This Row],[Heizleistung (35°C)]],(Tabelle1[[#This Row],[Heizleistung (35°C)]]+Tabelle1[[#This Row],[Heizleistung (55°C)]])/2)</f>
        <v>12</v>
      </c>
      <c r="M5709" s="20">
        <f>IF(Tabelle1[[#This Row],[Etas 55°C]]=0,0,(Tabelle1[[#This Row],[Etas 35°C]]*0.8+Tabelle1[[#This Row],[Etas 55°C]]*0.2))*2.5</f>
        <v>5.0950000000000006</v>
      </c>
      <c r="N5709" s="21">
        <f>IF(-(Tabelle1[[#This Row],[80%/20% SCOP]]-5.5)/5.5=1,"n.a.",-(Tabelle1[[#This Row],[80%/20% SCOP]]-5.5)/5.5)</f>
        <v>7.3636363636363514E-2</v>
      </c>
    </row>
    <row r="5710" spans="1:14" ht="20.100000000000001" customHeight="1" x14ac:dyDescent="0.25">
      <c r="A5710" s="24">
        <v>16013376</v>
      </c>
      <c r="B5710" s="15" t="s">
        <v>5787</v>
      </c>
      <c r="C5710" s="15" t="s">
        <v>5823</v>
      </c>
      <c r="D5710" s="16" t="s">
        <v>2</v>
      </c>
      <c r="E5710" s="17">
        <v>12.67</v>
      </c>
      <c r="F5710" s="18">
        <v>2.02</v>
      </c>
      <c r="G5710" s="17">
        <v>10.72</v>
      </c>
      <c r="H5710" s="18">
        <v>1.48</v>
      </c>
      <c r="I5710" s="16" t="s">
        <v>3</v>
      </c>
      <c r="J5710" s="16" t="s">
        <v>4</v>
      </c>
      <c r="K5710" s="16" t="s">
        <v>4</v>
      </c>
      <c r="L5710" s="19">
        <f>IF(Tabelle1[[#This Row],[Heizleistung (55°C)]]=0,Tabelle1[[#This Row],[Heizleistung (35°C)]],(Tabelle1[[#This Row],[Heizleistung (35°C)]]+Tabelle1[[#This Row],[Heizleistung (55°C)]])/2)</f>
        <v>11.695</v>
      </c>
      <c r="M5710" s="20">
        <f>IF(Tabelle1[[#This Row],[Etas 55°C]]=0,0,(Tabelle1[[#This Row],[Etas 35°C]]*0.8+Tabelle1[[#This Row],[Etas 55°C]]*0.2))*2.5</f>
        <v>4.78</v>
      </c>
      <c r="N5710" s="21">
        <f>IF(-(Tabelle1[[#This Row],[80%/20% SCOP]]-5.5)/5.5=1,"n.a.",-(Tabelle1[[#This Row],[80%/20% SCOP]]-5.5)/5.5)</f>
        <v>0.13090909090909086</v>
      </c>
    </row>
    <row r="5711" spans="1:14" ht="20.100000000000001" customHeight="1" x14ac:dyDescent="0.25">
      <c r="A5711" s="24">
        <v>16013366</v>
      </c>
      <c r="B5711" s="15" t="s">
        <v>5787</v>
      </c>
      <c r="C5711" s="15" t="s">
        <v>5824</v>
      </c>
      <c r="D5711" s="16" t="s">
        <v>2</v>
      </c>
      <c r="E5711" s="17">
        <v>12.47</v>
      </c>
      <c r="F5711" s="18">
        <v>2.04</v>
      </c>
      <c r="G5711" s="17">
        <v>11.31</v>
      </c>
      <c r="H5711" s="18">
        <v>1.47</v>
      </c>
      <c r="I5711" s="16" t="s">
        <v>3</v>
      </c>
      <c r="J5711" s="16" t="s">
        <v>4</v>
      </c>
      <c r="K5711" s="16" t="s">
        <v>4</v>
      </c>
      <c r="L5711" s="19">
        <f>IF(Tabelle1[[#This Row],[Heizleistung (55°C)]]=0,Tabelle1[[#This Row],[Heizleistung (35°C)]],(Tabelle1[[#This Row],[Heizleistung (35°C)]]+Tabelle1[[#This Row],[Heizleistung (55°C)]])/2)</f>
        <v>11.89</v>
      </c>
      <c r="M5711" s="20">
        <f>IF(Tabelle1[[#This Row],[Etas 55°C]]=0,0,(Tabelle1[[#This Row],[Etas 35°C]]*0.8+Tabelle1[[#This Row],[Etas 55°C]]*0.2))*2.5</f>
        <v>4.8150000000000004</v>
      </c>
      <c r="N5711" s="21">
        <f>IF(-(Tabelle1[[#This Row],[80%/20% SCOP]]-5.5)/5.5=1,"n.a.",-(Tabelle1[[#This Row],[80%/20% SCOP]]-5.5)/5.5)</f>
        <v>0.12454545454545447</v>
      </c>
    </row>
    <row r="5712" spans="1:14" ht="20.100000000000001" customHeight="1" x14ac:dyDescent="0.25">
      <c r="A5712" s="24">
        <v>16013384</v>
      </c>
      <c r="B5712" s="15" t="s">
        <v>5787</v>
      </c>
      <c r="C5712" s="15" t="s">
        <v>5825</v>
      </c>
      <c r="D5712" s="16" t="s">
        <v>2</v>
      </c>
      <c r="E5712" s="17">
        <v>29.75</v>
      </c>
      <c r="F5712" s="18">
        <v>2.0499999999999998</v>
      </c>
      <c r="G5712" s="17">
        <v>28.7</v>
      </c>
      <c r="H5712" s="18">
        <v>1.58</v>
      </c>
      <c r="I5712" s="16" t="s">
        <v>3</v>
      </c>
      <c r="J5712" s="16" t="s">
        <v>4</v>
      </c>
      <c r="K5712" s="16" t="s">
        <v>4</v>
      </c>
      <c r="L5712" s="19">
        <f>IF(Tabelle1[[#This Row],[Heizleistung (55°C)]]=0,Tabelle1[[#This Row],[Heizleistung (35°C)]],(Tabelle1[[#This Row],[Heizleistung (35°C)]]+Tabelle1[[#This Row],[Heizleistung (55°C)]])/2)</f>
        <v>29.225000000000001</v>
      </c>
      <c r="M5712" s="20">
        <f>IF(Tabelle1[[#This Row],[Etas 55°C]]=0,0,(Tabelle1[[#This Row],[Etas 35°C]]*0.8+Tabelle1[[#This Row],[Etas 55°C]]*0.2))*2.5</f>
        <v>4.8899999999999997</v>
      </c>
      <c r="N5712" s="21">
        <f>IF(-(Tabelle1[[#This Row],[80%/20% SCOP]]-5.5)/5.5=1,"n.a.",-(Tabelle1[[#This Row],[80%/20% SCOP]]-5.5)/5.5)</f>
        <v>0.11090909090909097</v>
      </c>
    </row>
    <row r="5713" spans="1:14" ht="20.100000000000001" customHeight="1" x14ac:dyDescent="0.25">
      <c r="A5713" s="24">
        <v>16013386</v>
      </c>
      <c r="B5713" s="15" t="s">
        <v>5787</v>
      </c>
      <c r="C5713" s="15" t="s">
        <v>5826</v>
      </c>
      <c r="D5713" s="16" t="s">
        <v>2</v>
      </c>
      <c r="E5713" s="17">
        <v>33.25</v>
      </c>
      <c r="F5713" s="18">
        <v>2.19</v>
      </c>
      <c r="G5713" s="17">
        <v>31.69</v>
      </c>
      <c r="H5713" s="18">
        <v>1.62</v>
      </c>
      <c r="I5713" s="16" t="s">
        <v>3</v>
      </c>
      <c r="J5713" s="16" t="s">
        <v>4</v>
      </c>
      <c r="K5713" s="16" t="s">
        <v>4</v>
      </c>
      <c r="L5713" s="19">
        <f>IF(Tabelle1[[#This Row],[Heizleistung (55°C)]]=0,Tabelle1[[#This Row],[Heizleistung (35°C)]],(Tabelle1[[#This Row],[Heizleistung (35°C)]]+Tabelle1[[#This Row],[Heizleistung (55°C)]])/2)</f>
        <v>32.47</v>
      </c>
      <c r="M5713" s="20">
        <f>IF(Tabelle1[[#This Row],[Etas 55°C]]=0,0,(Tabelle1[[#This Row],[Etas 35°C]]*0.8+Tabelle1[[#This Row],[Etas 55°C]]*0.2))*2.5</f>
        <v>5.19</v>
      </c>
      <c r="N5713" s="21">
        <f>IF(-(Tabelle1[[#This Row],[80%/20% SCOP]]-5.5)/5.5=1,"n.a.",-(Tabelle1[[#This Row],[80%/20% SCOP]]-5.5)/5.5)</f>
        <v>5.6363636363636289E-2</v>
      </c>
    </row>
    <row r="5714" spans="1:14" ht="20.100000000000001" customHeight="1" x14ac:dyDescent="0.25">
      <c r="A5714" s="24">
        <v>16013368</v>
      </c>
      <c r="B5714" s="15" t="s">
        <v>5787</v>
      </c>
      <c r="C5714" s="15" t="s">
        <v>5827</v>
      </c>
      <c r="D5714" s="16" t="s">
        <v>2</v>
      </c>
      <c r="E5714" s="17">
        <v>6.53</v>
      </c>
      <c r="F5714" s="18">
        <v>2.2400000000000002</v>
      </c>
      <c r="G5714" s="17">
        <v>6.02</v>
      </c>
      <c r="H5714" s="18">
        <v>1.61</v>
      </c>
      <c r="I5714" s="16" t="s">
        <v>3</v>
      </c>
      <c r="J5714" s="16" t="s">
        <v>4</v>
      </c>
      <c r="K5714" s="16" t="s">
        <v>4</v>
      </c>
      <c r="L5714" s="19">
        <f>IF(Tabelle1[[#This Row],[Heizleistung (55°C)]]=0,Tabelle1[[#This Row],[Heizleistung (35°C)]],(Tabelle1[[#This Row],[Heizleistung (35°C)]]+Tabelle1[[#This Row],[Heizleistung (55°C)]])/2)</f>
        <v>6.2750000000000004</v>
      </c>
      <c r="M5714" s="20">
        <f>IF(Tabelle1[[#This Row],[Etas 55°C]]=0,0,(Tabelle1[[#This Row],[Etas 35°C]]*0.8+Tabelle1[[#This Row],[Etas 55°C]]*0.2))*2.5</f>
        <v>5.285000000000001</v>
      </c>
      <c r="N5714" s="21">
        <f>IF(-(Tabelle1[[#This Row],[80%/20% SCOP]]-5.5)/5.5=1,"n.a.",-(Tabelle1[[#This Row],[80%/20% SCOP]]-5.5)/5.5)</f>
        <v>3.9090909090908905E-2</v>
      </c>
    </row>
    <row r="5715" spans="1:14" ht="20.100000000000001" customHeight="1" x14ac:dyDescent="0.25">
      <c r="A5715" s="24">
        <v>16013363</v>
      </c>
      <c r="B5715" s="15" t="s">
        <v>5787</v>
      </c>
      <c r="C5715" s="15" t="s">
        <v>5828</v>
      </c>
      <c r="D5715" s="16" t="s">
        <v>2</v>
      </c>
      <c r="E5715" s="17">
        <v>9.9700000000000006</v>
      </c>
      <c r="F5715" s="18">
        <v>2.1</v>
      </c>
      <c r="G5715" s="17">
        <v>9.32</v>
      </c>
      <c r="H5715" s="18">
        <v>1.49</v>
      </c>
      <c r="I5715" s="16" t="s">
        <v>3</v>
      </c>
      <c r="J5715" s="16" t="s">
        <v>4</v>
      </c>
      <c r="K5715" s="16" t="s">
        <v>4</v>
      </c>
      <c r="L5715" s="19">
        <f>IF(Tabelle1[[#This Row],[Heizleistung (55°C)]]=0,Tabelle1[[#This Row],[Heizleistung (35°C)]],(Tabelle1[[#This Row],[Heizleistung (35°C)]]+Tabelle1[[#This Row],[Heizleistung (55°C)]])/2)</f>
        <v>9.6449999999999996</v>
      </c>
      <c r="M5715" s="20">
        <f>IF(Tabelle1[[#This Row],[Etas 55°C]]=0,0,(Tabelle1[[#This Row],[Etas 35°C]]*0.8+Tabelle1[[#This Row],[Etas 55°C]]*0.2))*2.5</f>
        <v>4.9450000000000003</v>
      </c>
      <c r="N5715" s="21">
        <f>IF(-(Tabelle1[[#This Row],[80%/20% SCOP]]-5.5)/5.5=1,"n.a.",-(Tabelle1[[#This Row],[80%/20% SCOP]]-5.5)/5.5)</f>
        <v>0.10090909090909085</v>
      </c>
    </row>
    <row r="5716" spans="1:14" ht="20.100000000000001" customHeight="1" x14ac:dyDescent="0.25">
      <c r="A5716" s="24">
        <v>16013375</v>
      </c>
      <c r="B5716" s="15" t="s">
        <v>5787</v>
      </c>
      <c r="C5716" s="15" t="s">
        <v>5829</v>
      </c>
      <c r="D5716" s="16" t="s">
        <v>2</v>
      </c>
      <c r="E5716" s="17">
        <v>11.8</v>
      </c>
      <c r="F5716" s="18">
        <v>2.0499999999999998</v>
      </c>
      <c r="G5716" s="17">
        <v>10.95</v>
      </c>
      <c r="H5716" s="18">
        <v>1.48</v>
      </c>
      <c r="I5716" s="16" t="s">
        <v>3</v>
      </c>
      <c r="J5716" s="16" t="s">
        <v>4</v>
      </c>
      <c r="K5716" s="16" t="s">
        <v>4</v>
      </c>
      <c r="L5716" s="19">
        <f>IF(Tabelle1[[#This Row],[Heizleistung (55°C)]]=0,Tabelle1[[#This Row],[Heizleistung (35°C)]],(Tabelle1[[#This Row],[Heizleistung (35°C)]]+Tabelle1[[#This Row],[Heizleistung (55°C)]])/2)</f>
        <v>11.375</v>
      </c>
      <c r="M5716" s="20">
        <f>IF(Tabelle1[[#This Row],[Etas 55°C]]=0,0,(Tabelle1[[#This Row],[Etas 35°C]]*0.8+Tabelle1[[#This Row],[Etas 55°C]]*0.2))*2.5</f>
        <v>4.84</v>
      </c>
      <c r="N5716" s="21">
        <f>IF(-(Tabelle1[[#This Row],[80%/20% SCOP]]-5.5)/5.5=1,"n.a.",-(Tabelle1[[#This Row],[80%/20% SCOP]]-5.5)/5.5)</f>
        <v>0.12000000000000002</v>
      </c>
    </row>
    <row r="5717" spans="1:14" ht="20.100000000000001" customHeight="1" x14ac:dyDescent="0.25">
      <c r="A5717" s="24">
        <v>16002991</v>
      </c>
      <c r="B5717" s="15" t="s">
        <v>5787</v>
      </c>
      <c r="C5717" s="15" t="s">
        <v>5830</v>
      </c>
      <c r="D5717" s="16" t="s">
        <v>2</v>
      </c>
      <c r="E5717" s="17">
        <v>12</v>
      </c>
      <c r="F5717" s="18">
        <v>1.796</v>
      </c>
      <c r="G5717" s="17">
        <v>9.6</v>
      </c>
      <c r="H5717" s="18">
        <v>1.3120000000000001</v>
      </c>
      <c r="I5717" s="16" t="s">
        <v>109</v>
      </c>
      <c r="J5717" s="16" t="s">
        <v>15</v>
      </c>
      <c r="K5717" s="16" t="s">
        <v>4</v>
      </c>
      <c r="L5717" s="19">
        <f>IF(Tabelle1[[#This Row],[Heizleistung (55°C)]]=0,Tabelle1[[#This Row],[Heizleistung (35°C)]],(Tabelle1[[#This Row],[Heizleistung (35°C)]]+Tabelle1[[#This Row],[Heizleistung (55°C)]])/2)</f>
        <v>10.8</v>
      </c>
      <c r="M5717" s="20">
        <f>IF(Tabelle1[[#This Row],[Etas 55°C]]=0,0,(Tabelle1[[#This Row],[Etas 35°C]]*0.8+Tabelle1[[#This Row],[Etas 55°C]]*0.2))*2.5</f>
        <v>4.2480000000000002</v>
      </c>
      <c r="N5717" s="21">
        <f>IF(-(Tabelle1[[#This Row],[80%/20% SCOP]]-5.5)/5.5=1,"n.a.",-(Tabelle1[[#This Row],[80%/20% SCOP]]-5.5)/5.5)</f>
        <v>0.22763636363636361</v>
      </c>
    </row>
    <row r="5718" spans="1:14" ht="20.100000000000001" customHeight="1" x14ac:dyDescent="0.25">
      <c r="A5718" s="24">
        <v>16003056</v>
      </c>
      <c r="B5718" s="15" t="s">
        <v>5787</v>
      </c>
      <c r="C5718" s="15" t="s">
        <v>5831</v>
      </c>
      <c r="D5718" s="16" t="s">
        <v>2</v>
      </c>
      <c r="E5718" s="17">
        <v>20</v>
      </c>
      <c r="F5718" s="18">
        <v>1.84</v>
      </c>
      <c r="G5718" s="17">
        <v>20</v>
      </c>
      <c r="H5718" s="18">
        <v>1.39</v>
      </c>
      <c r="I5718" s="16" t="s">
        <v>109</v>
      </c>
      <c r="J5718" s="16" t="s">
        <v>15</v>
      </c>
      <c r="K5718" s="16" t="s">
        <v>4</v>
      </c>
      <c r="L5718" s="19">
        <f>IF(Tabelle1[[#This Row],[Heizleistung (55°C)]]=0,Tabelle1[[#This Row],[Heizleistung (35°C)]],(Tabelle1[[#This Row],[Heizleistung (35°C)]]+Tabelle1[[#This Row],[Heizleistung (55°C)]])/2)</f>
        <v>20</v>
      </c>
      <c r="M5718" s="20">
        <f>IF(Tabelle1[[#This Row],[Etas 55°C]]=0,0,(Tabelle1[[#This Row],[Etas 35°C]]*0.8+Tabelle1[[#This Row],[Etas 55°C]]*0.2))*2.5</f>
        <v>4.3750000000000009</v>
      </c>
      <c r="N5718" s="21">
        <f>IF(-(Tabelle1[[#This Row],[80%/20% SCOP]]-5.5)/5.5=1,"n.a.",-(Tabelle1[[#This Row],[80%/20% SCOP]]-5.5)/5.5)</f>
        <v>0.20454545454545439</v>
      </c>
    </row>
    <row r="5719" spans="1:14" ht="20.100000000000001" customHeight="1" x14ac:dyDescent="0.25">
      <c r="A5719" s="24">
        <v>16003190</v>
      </c>
      <c r="B5719" s="15" t="s">
        <v>5832</v>
      </c>
      <c r="C5719" s="15" t="s">
        <v>5833</v>
      </c>
      <c r="D5719" s="16" t="s">
        <v>2</v>
      </c>
      <c r="E5719" s="17">
        <v>8</v>
      </c>
      <c r="F5719" s="18">
        <v>1.75</v>
      </c>
      <c r="G5719" s="17">
        <v>8</v>
      </c>
      <c r="H5719" s="18">
        <v>1.26</v>
      </c>
      <c r="I5719" s="16" t="s">
        <v>40</v>
      </c>
      <c r="J5719" s="16" t="s">
        <v>4</v>
      </c>
      <c r="K5719" s="16" t="s">
        <v>25</v>
      </c>
      <c r="L5719" s="19">
        <f>IF(Tabelle1[[#This Row],[Heizleistung (55°C)]]=0,Tabelle1[[#This Row],[Heizleistung (35°C)]],(Tabelle1[[#This Row],[Heizleistung (35°C)]]+Tabelle1[[#This Row],[Heizleistung (55°C)]])/2)</f>
        <v>8</v>
      </c>
      <c r="M5719" s="20">
        <f>IF(Tabelle1[[#This Row],[Etas 55°C]]=0,0,(Tabelle1[[#This Row],[Etas 35°C]]*0.8+Tabelle1[[#This Row],[Etas 55°C]]*0.2))*2.5</f>
        <v>4.1300000000000008</v>
      </c>
      <c r="N5719" s="21">
        <f>IF(-(Tabelle1[[#This Row],[80%/20% SCOP]]-5.5)/5.5=1,"n.a.",-(Tabelle1[[#This Row],[80%/20% SCOP]]-5.5)/5.5)</f>
        <v>0.24909090909090895</v>
      </c>
    </row>
    <row r="5720" spans="1:14" ht="20.100000000000001" customHeight="1" x14ac:dyDescent="0.25">
      <c r="A5720" s="24">
        <v>16017817</v>
      </c>
      <c r="B5720" s="15" t="s">
        <v>5832</v>
      </c>
      <c r="C5720" s="15" t="s">
        <v>5834</v>
      </c>
      <c r="D5720" s="16" t="s">
        <v>2</v>
      </c>
      <c r="E5720" s="17">
        <v>8</v>
      </c>
      <c r="F5720" s="18">
        <v>1.91</v>
      </c>
      <c r="G5720" s="17">
        <v>8</v>
      </c>
      <c r="H5720" s="18">
        <v>1.39</v>
      </c>
      <c r="I5720" s="16" t="s">
        <v>3</v>
      </c>
      <c r="J5720" s="16" t="s">
        <v>15</v>
      </c>
      <c r="K5720" s="16" t="s">
        <v>15</v>
      </c>
      <c r="L5720" s="19">
        <f>IF(Tabelle1[[#This Row],[Heizleistung (55°C)]]=0,Tabelle1[[#This Row],[Heizleistung (35°C)]],(Tabelle1[[#This Row],[Heizleistung (35°C)]]+Tabelle1[[#This Row],[Heizleistung (55°C)]])/2)</f>
        <v>8</v>
      </c>
      <c r="M5720" s="20">
        <f>IF(Tabelle1[[#This Row],[Etas 55°C]]=0,0,(Tabelle1[[#This Row],[Etas 35°C]]*0.8+Tabelle1[[#This Row],[Etas 55°C]]*0.2))*2.5</f>
        <v>4.5150000000000006</v>
      </c>
      <c r="N5720" s="21">
        <f>IF(-(Tabelle1[[#This Row],[80%/20% SCOP]]-5.5)/5.5=1,"n.a.",-(Tabelle1[[#This Row],[80%/20% SCOP]]-5.5)/5.5)</f>
        <v>0.179090909090909</v>
      </c>
    </row>
    <row r="5721" spans="1:14" ht="20.100000000000001" customHeight="1" x14ac:dyDescent="0.25">
      <c r="A5721" s="24">
        <v>16017828</v>
      </c>
      <c r="B5721" s="15" t="s">
        <v>5832</v>
      </c>
      <c r="C5721" s="15" t="s">
        <v>5835</v>
      </c>
      <c r="D5721" s="16" t="s">
        <v>2</v>
      </c>
      <c r="E5721" s="17">
        <v>16</v>
      </c>
      <c r="F5721" s="18">
        <v>1.85</v>
      </c>
      <c r="G5721" s="17">
        <v>16</v>
      </c>
      <c r="H5721" s="18">
        <v>1.39</v>
      </c>
      <c r="I5721" s="16" t="s">
        <v>3</v>
      </c>
      <c r="J5721" s="16" t="s">
        <v>4</v>
      </c>
      <c r="K5721" s="16" t="s">
        <v>15</v>
      </c>
      <c r="L5721" s="19">
        <f>IF(Tabelle1[[#This Row],[Heizleistung (55°C)]]=0,Tabelle1[[#This Row],[Heizleistung (35°C)]],(Tabelle1[[#This Row],[Heizleistung (35°C)]]+Tabelle1[[#This Row],[Heizleistung (55°C)]])/2)</f>
        <v>16</v>
      </c>
      <c r="M5721" s="20">
        <f>IF(Tabelle1[[#This Row],[Etas 55°C]]=0,0,(Tabelle1[[#This Row],[Etas 35°C]]*0.8+Tabelle1[[#This Row],[Etas 55°C]]*0.2))*2.5</f>
        <v>4.3950000000000005</v>
      </c>
      <c r="N5721" s="21">
        <f>IF(-(Tabelle1[[#This Row],[80%/20% SCOP]]-5.5)/5.5=1,"n.a.",-(Tabelle1[[#This Row],[80%/20% SCOP]]-5.5)/5.5)</f>
        <v>0.20090909090909082</v>
      </c>
    </row>
    <row r="5722" spans="1:14" ht="20.100000000000001" customHeight="1" x14ac:dyDescent="0.25">
      <c r="A5722" s="24">
        <v>16003192</v>
      </c>
      <c r="B5722" s="15" t="s">
        <v>5832</v>
      </c>
      <c r="C5722" s="15" t="s">
        <v>5836</v>
      </c>
      <c r="D5722" s="16" t="s">
        <v>2</v>
      </c>
      <c r="E5722" s="17">
        <v>13</v>
      </c>
      <c r="F5722" s="18">
        <v>1.85</v>
      </c>
      <c r="G5722" s="17">
        <v>12</v>
      </c>
      <c r="H5722" s="18">
        <v>1.38</v>
      </c>
      <c r="I5722" s="16" t="s">
        <v>40</v>
      </c>
      <c r="J5722" s="16" t="s">
        <v>4</v>
      </c>
      <c r="K5722" s="16" t="s">
        <v>25</v>
      </c>
      <c r="L5722" s="19">
        <f>IF(Tabelle1[[#This Row],[Heizleistung (55°C)]]=0,Tabelle1[[#This Row],[Heizleistung (35°C)]],(Tabelle1[[#This Row],[Heizleistung (35°C)]]+Tabelle1[[#This Row],[Heizleistung (55°C)]])/2)</f>
        <v>12.5</v>
      </c>
      <c r="M5722" s="20">
        <f>IF(Tabelle1[[#This Row],[Etas 55°C]]=0,0,(Tabelle1[[#This Row],[Etas 35°C]]*0.8+Tabelle1[[#This Row],[Etas 55°C]]*0.2))*2.5</f>
        <v>4.3900000000000006</v>
      </c>
      <c r="N5722" s="21">
        <f>IF(-(Tabelle1[[#This Row],[80%/20% SCOP]]-5.5)/5.5=1,"n.a.",-(Tabelle1[[#This Row],[80%/20% SCOP]]-5.5)/5.5)</f>
        <v>0.2018181818181817</v>
      </c>
    </row>
    <row r="5723" spans="1:14" ht="20.100000000000001" customHeight="1" x14ac:dyDescent="0.25">
      <c r="A5723" s="24">
        <v>16002209</v>
      </c>
      <c r="B5723" s="15" t="s">
        <v>5832</v>
      </c>
      <c r="C5723" s="15" t="s">
        <v>5837</v>
      </c>
      <c r="D5723" s="16" t="s">
        <v>2</v>
      </c>
      <c r="E5723" s="17">
        <v>15</v>
      </c>
      <c r="F5723" s="18">
        <v>1.82</v>
      </c>
      <c r="G5723" s="17">
        <v>15</v>
      </c>
      <c r="H5723" s="18">
        <v>1.41</v>
      </c>
      <c r="I5723" s="16" t="s">
        <v>109</v>
      </c>
      <c r="J5723" s="16" t="s">
        <v>4</v>
      </c>
      <c r="K5723" s="16" t="s">
        <v>4</v>
      </c>
      <c r="L5723" s="19">
        <f>IF(Tabelle1[[#This Row],[Heizleistung (55°C)]]=0,Tabelle1[[#This Row],[Heizleistung (35°C)]],(Tabelle1[[#This Row],[Heizleistung (35°C)]]+Tabelle1[[#This Row],[Heizleistung (55°C)]])/2)</f>
        <v>15</v>
      </c>
      <c r="M5723" s="20">
        <f>IF(Tabelle1[[#This Row],[Etas 55°C]]=0,0,(Tabelle1[[#This Row],[Etas 35°C]]*0.8+Tabelle1[[#This Row],[Etas 55°C]]*0.2))*2.5</f>
        <v>4.3450000000000006</v>
      </c>
      <c r="N5723" s="21">
        <f>IF(-(Tabelle1[[#This Row],[80%/20% SCOP]]-5.5)/5.5=1,"n.a.",-(Tabelle1[[#This Row],[80%/20% SCOP]]-5.5)/5.5)</f>
        <v>0.20999999999999988</v>
      </c>
    </row>
    <row r="5724" spans="1:14" ht="20.100000000000001" customHeight="1" x14ac:dyDescent="0.25">
      <c r="A5724" s="24">
        <v>16010357</v>
      </c>
      <c r="B5724" s="15" t="s">
        <v>5832</v>
      </c>
      <c r="C5724" s="15" t="s">
        <v>5838</v>
      </c>
      <c r="D5724" s="16" t="s">
        <v>2</v>
      </c>
      <c r="E5724" s="17">
        <v>15</v>
      </c>
      <c r="F5724" s="18">
        <v>1.87</v>
      </c>
      <c r="G5724" s="17">
        <v>15</v>
      </c>
      <c r="H5724" s="18">
        <v>1.44</v>
      </c>
      <c r="I5724" s="16" t="s">
        <v>109</v>
      </c>
      <c r="J5724" s="16" t="s">
        <v>4</v>
      </c>
      <c r="K5724" s="16" t="s">
        <v>4</v>
      </c>
      <c r="L5724" s="19">
        <f>IF(Tabelle1[[#This Row],[Heizleistung (55°C)]]=0,Tabelle1[[#This Row],[Heizleistung (35°C)]],(Tabelle1[[#This Row],[Heizleistung (35°C)]]+Tabelle1[[#This Row],[Heizleistung (55°C)]])/2)</f>
        <v>15</v>
      </c>
      <c r="M5724" s="20">
        <f>IF(Tabelle1[[#This Row],[Etas 55°C]]=0,0,(Tabelle1[[#This Row],[Etas 35°C]]*0.8+Tabelle1[[#This Row],[Etas 55°C]]*0.2))*2.5</f>
        <v>4.4600000000000009</v>
      </c>
      <c r="N5724" s="21">
        <f>IF(-(Tabelle1[[#This Row],[80%/20% SCOP]]-5.5)/5.5=1,"n.a.",-(Tabelle1[[#This Row],[80%/20% SCOP]]-5.5)/5.5)</f>
        <v>0.18909090909090895</v>
      </c>
    </row>
    <row r="5725" spans="1:14" ht="20.100000000000001" customHeight="1" x14ac:dyDescent="0.25">
      <c r="A5725" s="24">
        <v>16002208</v>
      </c>
      <c r="B5725" s="15" t="s">
        <v>5832</v>
      </c>
      <c r="C5725" s="15" t="s">
        <v>5839</v>
      </c>
      <c r="D5725" s="16" t="s">
        <v>2</v>
      </c>
      <c r="E5725" s="17">
        <v>11</v>
      </c>
      <c r="F5725" s="18">
        <v>1.92</v>
      </c>
      <c r="G5725" s="17">
        <v>12</v>
      </c>
      <c r="H5725" s="18">
        <v>1.47</v>
      </c>
      <c r="I5725" s="16" t="s">
        <v>109</v>
      </c>
      <c r="J5725" s="16" t="s">
        <v>4</v>
      </c>
      <c r="K5725" s="16" t="s">
        <v>4</v>
      </c>
      <c r="L5725" s="19">
        <f>IF(Tabelle1[[#This Row],[Heizleistung (55°C)]]=0,Tabelle1[[#This Row],[Heizleistung (35°C)]],(Tabelle1[[#This Row],[Heizleistung (35°C)]]+Tabelle1[[#This Row],[Heizleistung (55°C)]])/2)</f>
        <v>11.5</v>
      </c>
      <c r="M5725" s="20">
        <f>IF(Tabelle1[[#This Row],[Etas 55°C]]=0,0,(Tabelle1[[#This Row],[Etas 35°C]]*0.8+Tabelle1[[#This Row],[Etas 55°C]]*0.2))*2.5</f>
        <v>4.5750000000000002</v>
      </c>
      <c r="N5725" s="21">
        <f>IF(-(Tabelle1[[#This Row],[80%/20% SCOP]]-5.5)/5.5=1,"n.a.",-(Tabelle1[[#This Row],[80%/20% SCOP]]-5.5)/5.5)</f>
        <v>0.16818181818181815</v>
      </c>
    </row>
    <row r="5726" spans="1:14" ht="20.100000000000001" customHeight="1" x14ac:dyDescent="0.25">
      <c r="A5726" s="24">
        <v>16017816</v>
      </c>
      <c r="B5726" s="15" t="s">
        <v>5832</v>
      </c>
      <c r="C5726" s="15" t="s">
        <v>5840</v>
      </c>
      <c r="D5726" s="16" t="s">
        <v>2</v>
      </c>
      <c r="E5726" s="17">
        <v>5.5</v>
      </c>
      <c r="F5726" s="18">
        <v>2.0099999999999998</v>
      </c>
      <c r="G5726" s="17">
        <v>5.5</v>
      </c>
      <c r="H5726" s="18">
        <v>1.41</v>
      </c>
      <c r="I5726" s="16" t="s">
        <v>3</v>
      </c>
      <c r="J5726" s="16" t="s">
        <v>15</v>
      </c>
      <c r="K5726" s="16" t="s">
        <v>15</v>
      </c>
      <c r="L5726" s="19">
        <f>IF(Tabelle1[[#This Row],[Heizleistung (55°C)]]=0,Tabelle1[[#This Row],[Heizleistung (35°C)]],(Tabelle1[[#This Row],[Heizleistung (35°C)]]+Tabelle1[[#This Row],[Heizleistung (55°C)]])/2)</f>
        <v>5.5</v>
      </c>
      <c r="M5726" s="20">
        <f>IF(Tabelle1[[#This Row],[Etas 55°C]]=0,0,(Tabelle1[[#This Row],[Etas 35°C]]*0.8+Tabelle1[[#This Row],[Etas 55°C]]*0.2))*2.5</f>
        <v>4.7249999999999996</v>
      </c>
      <c r="N5726" s="21">
        <f>IF(-(Tabelle1[[#This Row],[80%/20% SCOP]]-5.5)/5.5=1,"n.a.",-(Tabelle1[[#This Row],[80%/20% SCOP]]-5.5)/5.5)</f>
        <v>0.14090909090909098</v>
      </c>
    </row>
    <row r="5727" spans="1:14" ht="20.100000000000001" customHeight="1" x14ac:dyDescent="0.25">
      <c r="A5727" s="24">
        <v>16017823</v>
      </c>
      <c r="B5727" s="15" t="s">
        <v>5832</v>
      </c>
      <c r="C5727" s="15" t="s">
        <v>5841</v>
      </c>
      <c r="D5727" s="16" t="s">
        <v>2</v>
      </c>
      <c r="E5727" s="17">
        <v>8</v>
      </c>
      <c r="F5727" s="18">
        <v>1.91</v>
      </c>
      <c r="G5727" s="17">
        <v>8</v>
      </c>
      <c r="H5727" s="18">
        <v>1.39</v>
      </c>
      <c r="I5727" s="16" t="s">
        <v>3</v>
      </c>
      <c r="J5727" s="16" t="s">
        <v>4</v>
      </c>
      <c r="K5727" s="16" t="s">
        <v>15</v>
      </c>
      <c r="L5727" s="19">
        <f>IF(Tabelle1[[#This Row],[Heizleistung (55°C)]]=0,Tabelle1[[#This Row],[Heizleistung (35°C)]],(Tabelle1[[#This Row],[Heizleistung (35°C)]]+Tabelle1[[#This Row],[Heizleistung (55°C)]])/2)</f>
        <v>8</v>
      </c>
      <c r="M5727" s="20">
        <f>IF(Tabelle1[[#This Row],[Etas 55°C]]=0,0,(Tabelle1[[#This Row],[Etas 35°C]]*0.8+Tabelle1[[#This Row],[Etas 55°C]]*0.2))*2.5</f>
        <v>4.5150000000000006</v>
      </c>
      <c r="N5727" s="21">
        <f>IF(-(Tabelle1[[#This Row],[80%/20% SCOP]]-5.5)/5.5=1,"n.a.",-(Tabelle1[[#This Row],[80%/20% SCOP]]-5.5)/5.5)</f>
        <v>0.179090909090909</v>
      </c>
    </row>
    <row r="5728" spans="1:14" ht="20.100000000000001" customHeight="1" x14ac:dyDescent="0.25">
      <c r="A5728" s="24">
        <v>16014744</v>
      </c>
      <c r="B5728" s="15" t="s">
        <v>5832</v>
      </c>
      <c r="C5728" s="15" t="s">
        <v>5842</v>
      </c>
      <c r="D5728" s="16" t="s">
        <v>2</v>
      </c>
      <c r="E5728" s="17">
        <v>10</v>
      </c>
      <c r="F5728" s="18">
        <v>1.83</v>
      </c>
      <c r="G5728" s="17">
        <v>10</v>
      </c>
      <c r="H5728" s="18">
        <v>1.32</v>
      </c>
      <c r="I5728" s="16" t="s">
        <v>40</v>
      </c>
      <c r="J5728" s="16" t="s">
        <v>4</v>
      </c>
      <c r="K5728" s="16" t="s">
        <v>15</v>
      </c>
      <c r="L5728" s="19">
        <f>IF(Tabelle1[[#This Row],[Heizleistung (55°C)]]=0,Tabelle1[[#This Row],[Heizleistung (35°C)]],(Tabelle1[[#This Row],[Heizleistung (35°C)]]+Tabelle1[[#This Row],[Heizleistung (55°C)]])/2)</f>
        <v>10</v>
      </c>
      <c r="M5728" s="20">
        <f>IF(Tabelle1[[#This Row],[Etas 55°C]]=0,0,(Tabelle1[[#This Row],[Etas 35°C]]*0.8+Tabelle1[[#This Row],[Etas 55°C]]*0.2))*2.5</f>
        <v>4.32</v>
      </c>
      <c r="N5728" s="21">
        <f>IF(-(Tabelle1[[#This Row],[80%/20% SCOP]]-5.5)/5.5=1,"n.a.",-(Tabelle1[[#This Row],[80%/20% SCOP]]-5.5)/5.5)</f>
        <v>0.21454545454545448</v>
      </c>
    </row>
    <row r="5729" spans="1:14" ht="20.100000000000001" customHeight="1" x14ac:dyDescent="0.25">
      <c r="A5729" s="24">
        <v>16017825</v>
      </c>
      <c r="B5729" s="15" t="s">
        <v>5832</v>
      </c>
      <c r="C5729" s="15" t="s">
        <v>5843</v>
      </c>
      <c r="D5729" s="16" t="s">
        <v>2</v>
      </c>
      <c r="E5729" s="17">
        <v>12</v>
      </c>
      <c r="F5729" s="18">
        <v>1.93</v>
      </c>
      <c r="G5729" s="17">
        <v>12</v>
      </c>
      <c r="H5729" s="18">
        <v>1.43</v>
      </c>
      <c r="I5729" s="16" t="s">
        <v>3</v>
      </c>
      <c r="J5729" s="16" t="s">
        <v>4</v>
      </c>
      <c r="K5729" s="16" t="s">
        <v>15</v>
      </c>
      <c r="L5729" s="19">
        <f>IF(Tabelle1[[#This Row],[Heizleistung (55°C)]]=0,Tabelle1[[#This Row],[Heizleistung (35°C)]],(Tabelle1[[#This Row],[Heizleistung (35°C)]]+Tabelle1[[#This Row],[Heizleistung (55°C)]])/2)</f>
        <v>12</v>
      </c>
      <c r="M5729" s="20">
        <f>IF(Tabelle1[[#This Row],[Etas 55°C]]=0,0,(Tabelle1[[#This Row],[Etas 35°C]]*0.8+Tabelle1[[#This Row],[Etas 55°C]]*0.2))*2.5</f>
        <v>4.5750000000000002</v>
      </c>
      <c r="N5729" s="21">
        <f>IF(-(Tabelle1[[#This Row],[80%/20% SCOP]]-5.5)/5.5=1,"n.a.",-(Tabelle1[[#This Row],[80%/20% SCOP]]-5.5)/5.5)</f>
        <v>0.16818181818181815</v>
      </c>
    </row>
    <row r="5730" spans="1:14" ht="20.100000000000001" customHeight="1" x14ac:dyDescent="0.25">
      <c r="A5730" s="24">
        <v>16014748</v>
      </c>
      <c r="B5730" s="15" t="s">
        <v>5832</v>
      </c>
      <c r="C5730" s="15" t="s">
        <v>5844</v>
      </c>
      <c r="D5730" s="16" t="s">
        <v>2</v>
      </c>
      <c r="E5730" s="17">
        <v>14</v>
      </c>
      <c r="F5730" s="18">
        <v>1.9</v>
      </c>
      <c r="G5730" s="17">
        <v>14</v>
      </c>
      <c r="H5730" s="18">
        <v>1.47</v>
      </c>
      <c r="I5730" s="16" t="s">
        <v>40</v>
      </c>
      <c r="J5730" s="16" t="s">
        <v>4</v>
      </c>
      <c r="K5730" s="16" t="s">
        <v>15</v>
      </c>
      <c r="L5730" s="19">
        <f>IF(Tabelle1[[#This Row],[Heizleistung (55°C)]]=0,Tabelle1[[#This Row],[Heizleistung (35°C)]],(Tabelle1[[#This Row],[Heizleistung (35°C)]]+Tabelle1[[#This Row],[Heizleistung (55°C)]])/2)</f>
        <v>14</v>
      </c>
      <c r="M5730" s="20">
        <f>IF(Tabelle1[[#This Row],[Etas 55°C]]=0,0,(Tabelle1[[#This Row],[Etas 35°C]]*0.8+Tabelle1[[#This Row],[Etas 55°C]]*0.2))*2.5</f>
        <v>4.5350000000000001</v>
      </c>
      <c r="N5730" s="21">
        <f>IF(-(Tabelle1[[#This Row],[80%/20% SCOP]]-5.5)/5.5=1,"n.a.",-(Tabelle1[[#This Row],[80%/20% SCOP]]-5.5)/5.5)</f>
        <v>0.17545454545454542</v>
      </c>
    </row>
    <row r="5731" spans="1:14" ht="20.100000000000001" customHeight="1" x14ac:dyDescent="0.25">
      <c r="A5731" s="24">
        <v>16014747</v>
      </c>
      <c r="B5731" s="15" t="s">
        <v>5832</v>
      </c>
      <c r="C5731" s="15" t="s">
        <v>5845</v>
      </c>
      <c r="D5731" s="16" t="s">
        <v>2</v>
      </c>
      <c r="E5731" s="17">
        <v>13</v>
      </c>
      <c r="F5731" s="18">
        <v>1.93</v>
      </c>
      <c r="G5731" s="17">
        <v>13</v>
      </c>
      <c r="H5731" s="18">
        <v>1.48</v>
      </c>
      <c r="I5731" s="16" t="s">
        <v>40</v>
      </c>
      <c r="J5731" s="16" t="s">
        <v>4</v>
      </c>
      <c r="K5731" s="16" t="s">
        <v>15</v>
      </c>
      <c r="L5731" s="19">
        <f>IF(Tabelle1[[#This Row],[Heizleistung (55°C)]]=0,Tabelle1[[#This Row],[Heizleistung (35°C)]],(Tabelle1[[#This Row],[Heizleistung (35°C)]]+Tabelle1[[#This Row],[Heizleistung (55°C)]])/2)</f>
        <v>13</v>
      </c>
      <c r="M5731" s="20">
        <f>IF(Tabelle1[[#This Row],[Etas 55°C]]=0,0,(Tabelle1[[#This Row],[Etas 35°C]]*0.8+Tabelle1[[#This Row],[Etas 55°C]]*0.2))*2.5</f>
        <v>4.6000000000000005</v>
      </c>
      <c r="N5731" s="21">
        <f>IF(-(Tabelle1[[#This Row],[80%/20% SCOP]]-5.5)/5.5=1,"n.a.",-(Tabelle1[[#This Row],[80%/20% SCOP]]-5.5)/5.5)</f>
        <v>0.16363636363636355</v>
      </c>
    </row>
    <row r="5732" spans="1:14" ht="20.100000000000001" customHeight="1" x14ac:dyDescent="0.25">
      <c r="A5732" s="24">
        <v>16014749</v>
      </c>
      <c r="B5732" s="15" t="s">
        <v>5832</v>
      </c>
      <c r="C5732" s="15" t="s">
        <v>5846</v>
      </c>
      <c r="D5732" s="16" t="s">
        <v>2</v>
      </c>
      <c r="E5732" s="17">
        <v>14</v>
      </c>
      <c r="F5732" s="18">
        <v>1.9</v>
      </c>
      <c r="G5732" s="17">
        <v>14</v>
      </c>
      <c r="H5732" s="18">
        <v>1.47</v>
      </c>
      <c r="I5732" s="16" t="s">
        <v>40</v>
      </c>
      <c r="J5732" s="16" t="s">
        <v>4</v>
      </c>
      <c r="K5732" s="16" t="s">
        <v>15</v>
      </c>
      <c r="L5732" s="19">
        <f>IF(Tabelle1[[#This Row],[Heizleistung (55°C)]]=0,Tabelle1[[#This Row],[Heizleistung (35°C)]],(Tabelle1[[#This Row],[Heizleistung (35°C)]]+Tabelle1[[#This Row],[Heizleistung (55°C)]])/2)</f>
        <v>14</v>
      </c>
      <c r="M5732" s="20">
        <f>IF(Tabelle1[[#This Row],[Etas 55°C]]=0,0,(Tabelle1[[#This Row],[Etas 35°C]]*0.8+Tabelle1[[#This Row],[Etas 55°C]]*0.2))*2.5</f>
        <v>4.5350000000000001</v>
      </c>
      <c r="N5732" s="21">
        <f>IF(-(Tabelle1[[#This Row],[80%/20% SCOP]]-5.5)/5.5=1,"n.a.",-(Tabelle1[[#This Row],[80%/20% SCOP]]-5.5)/5.5)</f>
        <v>0.17545454545454542</v>
      </c>
    </row>
    <row r="5733" spans="1:14" ht="20.100000000000001" customHeight="1" x14ac:dyDescent="0.25">
      <c r="A5733" s="24">
        <v>16014745</v>
      </c>
      <c r="B5733" s="15" t="s">
        <v>5832</v>
      </c>
      <c r="C5733" s="15" t="s">
        <v>5847</v>
      </c>
      <c r="D5733" s="16" t="s">
        <v>2</v>
      </c>
      <c r="E5733" s="17">
        <v>10</v>
      </c>
      <c r="F5733" s="18">
        <v>1.83</v>
      </c>
      <c r="G5733" s="17">
        <v>10</v>
      </c>
      <c r="H5733" s="18">
        <v>1.32</v>
      </c>
      <c r="I5733" s="16" t="s">
        <v>40</v>
      </c>
      <c r="J5733" s="16" t="s">
        <v>4</v>
      </c>
      <c r="K5733" s="16" t="s">
        <v>15</v>
      </c>
      <c r="L5733" s="19">
        <f>IF(Tabelle1[[#This Row],[Heizleistung (55°C)]]=0,Tabelle1[[#This Row],[Heizleistung (35°C)]],(Tabelle1[[#This Row],[Heizleistung (35°C)]]+Tabelle1[[#This Row],[Heizleistung (55°C)]])/2)</f>
        <v>10</v>
      </c>
      <c r="M5733" s="20">
        <f>IF(Tabelle1[[#This Row],[Etas 55°C]]=0,0,(Tabelle1[[#This Row],[Etas 35°C]]*0.8+Tabelle1[[#This Row],[Etas 55°C]]*0.2))*2.5</f>
        <v>4.32</v>
      </c>
      <c r="N5733" s="21">
        <f>IF(-(Tabelle1[[#This Row],[80%/20% SCOP]]-5.5)/5.5=1,"n.a.",-(Tabelle1[[#This Row],[80%/20% SCOP]]-5.5)/5.5)</f>
        <v>0.21454545454545448</v>
      </c>
    </row>
    <row r="5734" spans="1:14" ht="20.100000000000001" customHeight="1" x14ac:dyDescent="0.25">
      <c r="A5734" s="24">
        <v>16017827</v>
      </c>
      <c r="B5734" s="15" t="s">
        <v>5832</v>
      </c>
      <c r="C5734" s="15" t="s">
        <v>5848</v>
      </c>
      <c r="D5734" s="16" t="s">
        <v>2</v>
      </c>
      <c r="E5734" s="17">
        <v>12</v>
      </c>
      <c r="F5734" s="18">
        <v>1.93</v>
      </c>
      <c r="G5734" s="17">
        <v>12</v>
      </c>
      <c r="H5734" s="18">
        <v>1.43</v>
      </c>
      <c r="I5734" s="16" t="s">
        <v>3</v>
      </c>
      <c r="J5734" s="16" t="s">
        <v>4</v>
      </c>
      <c r="K5734" s="16" t="s">
        <v>15</v>
      </c>
      <c r="L5734" s="19">
        <f>IF(Tabelle1[[#This Row],[Heizleistung (55°C)]]=0,Tabelle1[[#This Row],[Heizleistung (35°C)]],(Tabelle1[[#This Row],[Heizleistung (35°C)]]+Tabelle1[[#This Row],[Heizleistung (55°C)]])/2)</f>
        <v>12</v>
      </c>
      <c r="M5734" s="20">
        <f>IF(Tabelle1[[#This Row],[Etas 55°C]]=0,0,(Tabelle1[[#This Row],[Etas 35°C]]*0.8+Tabelle1[[#This Row],[Etas 55°C]]*0.2))*2.5</f>
        <v>4.5750000000000002</v>
      </c>
      <c r="N5734" s="21">
        <f>IF(-(Tabelle1[[#This Row],[80%/20% SCOP]]-5.5)/5.5=1,"n.a.",-(Tabelle1[[#This Row],[80%/20% SCOP]]-5.5)/5.5)</f>
        <v>0.16818181818181815</v>
      </c>
    </row>
    <row r="5735" spans="1:14" ht="20.100000000000001" customHeight="1" x14ac:dyDescent="0.25">
      <c r="A5735" s="24">
        <v>16003194</v>
      </c>
      <c r="B5735" s="15" t="s">
        <v>5832</v>
      </c>
      <c r="C5735" s="15" t="s">
        <v>5849</v>
      </c>
      <c r="D5735" s="16" t="s">
        <v>2</v>
      </c>
      <c r="E5735" s="17">
        <v>16</v>
      </c>
      <c r="F5735" s="18">
        <v>1.76</v>
      </c>
      <c r="G5735" s="17">
        <v>16</v>
      </c>
      <c r="H5735" s="18">
        <v>1.38</v>
      </c>
      <c r="I5735" s="16" t="s">
        <v>40</v>
      </c>
      <c r="J5735" s="16" t="s">
        <v>4</v>
      </c>
      <c r="K5735" s="16" t="s">
        <v>25</v>
      </c>
      <c r="L5735" s="19">
        <f>IF(Tabelle1[[#This Row],[Heizleistung (55°C)]]=0,Tabelle1[[#This Row],[Heizleistung (35°C)]],(Tabelle1[[#This Row],[Heizleistung (35°C)]]+Tabelle1[[#This Row],[Heizleistung (55°C)]])/2)</f>
        <v>16</v>
      </c>
      <c r="M5735" s="20">
        <f>IF(Tabelle1[[#This Row],[Etas 55°C]]=0,0,(Tabelle1[[#This Row],[Etas 35°C]]*0.8+Tabelle1[[#This Row],[Etas 55°C]]*0.2))*2.5</f>
        <v>4.2100000000000009</v>
      </c>
      <c r="N5735" s="21">
        <f>IF(-(Tabelle1[[#This Row],[80%/20% SCOP]]-5.5)/5.5=1,"n.a.",-(Tabelle1[[#This Row],[80%/20% SCOP]]-5.5)/5.5)</f>
        <v>0.23454545454545439</v>
      </c>
    </row>
    <row r="5736" spans="1:14" ht="20.100000000000001" customHeight="1" x14ac:dyDescent="0.25">
      <c r="A5736" s="24">
        <v>16003193</v>
      </c>
      <c r="B5736" s="15" t="s">
        <v>5832</v>
      </c>
      <c r="C5736" s="15" t="s">
        <v>5850</v>
      </c>
      <c r="D5736" s="16" t="s">
        <v>2</v>
      </c>
      <c r="E5736" s="17">
        <v>13</v>
      </c>
      <c r="F5736" s="18">
        <v>1.85</v>
      </c>
      <c r="G5736" s="17">
        <v>12</v>
      </c>
      <c r="H5736" s="18">
        <v>1.38</v>
      </c>
      <c r="I5736" s="16" t="s">
        <v>40</v>
      </c>
      <c r="J5736" s="16" t="s">
        <v>4</v>
      </c>
      <c r="K5736" s="16" t="s">
        <v>25</v>
      </c>
      <c r="L5736" s="19">
        <f>IF(Tabelle1[[#This Row],[Heizleistung (55°C)]]=0,Tabelle1[[#This Row],[Heizleistung (35°C)]],(Tabelle1[[#This Row],[Heizleistung (35°C)]]+Tabelle1[[#This Row],[Heizleistung (55°C)]])/2)</f>
        <v>12.5</v>
      </c>
      <c r="M5736" s="20">
        <f>IF(Tabelle1[[#This Row],[Etas 55°C]]=0,0,(Tabelle1[[#This Row],[Etas 35°C]]*0.8+Tabelle1[[#This Row],[Etas 55°C]]*0.2))*2.5</f>
        <v>4.3900000000000006</v>
      </c>
      <c r="N5736" s="21">
        <f>IF(-(Tabelle1[[#This Row],[80%/20% SCOP]]-5.5)/5.5=1,"n.a.",-(Tabelle1[[#This Row],[80%/20% SCOP]]-5.5)/5.5)</f>
        <v>0.2018181818181817</v>
      </c>
    </row>
    <row r="5737" spans="1:14" ht="20.100000000000001" customHeight="1" x14ac:dyDescent="0.25">
      <c r="A5737" s="24">
        <v>16003191</v>
      </c>
      <c r="B5737" s="15" t="s">
        <v>5832</v>
      </c>
      <c r="C5737" s="15" t="s">
        <v>5851</v>
      </c>
      <c r="D5737" s="16" t="s">
        <v>2</v>
      </c>
      <c r="E5737" s="17">
        <v>8</v>
      </c>
      <c r="F5737" s="18">
        <v>1.75</v>
      </c>
      <c r="G5737" s="17">
        <v>8</v>
      </c>
      <c r="H5737" s="18">
        <v>1.26</v>
      </c>
      <c r="I5737" s="16" t="s">
        <v>40</v>
      </c>
      <c r="J5737" s="16" t="s">
        <v>4</v>
      </c>
      <c r="K5737" s="16" t="s">
        <v>25</v>
      </c>
      <c r="L5737" s="19">
        <f>IF(Tabelle1[[#This Row],[Heizleistung (55°C)]]=0,Tabelle1[[#This Row],[Heizleistung (35°C)]],(Tabelle1[[#This Row],[Heizleistung (35°C)]]+Tabelle1[[#This Row],[Heizleistung (55°C)]])/2)</f>
        <v>8</v>
      </c>
      <c r="M5737" s="20">
        <f>IF(Tabelle1[[#This Row],[Etas 55°C]]=0,0,(Tabelle1[[#This Row],[Etas 35°C]]*0.8+Tabelle1[[#This Row],[Etas 55°C]]*0.2))*2.5</f>
        <v>4.1300000000000008</v>
      </c>
      <c r="N5737" s="21">
        <f>IF(-(Tabelle1[[#This Row],[80%/20% SCOP]]-5.5)/5.5=1,"n.a.",-(Tabelle1[[#This Row],[80%/20% SCOP]]-5.5)/5.5)</f>
        <v>0.24909090909090895</v>
      </c>
    </row>
    <row r="5738" spans="1:14" ht="20.100000000000001" customHeight="1" x14ac:dyDescent="0.25">
      <c r="A5738" s="24">
        <v>16014746</v>
      </c>
      <c r="B5738" s="15" t="s">
        <v>5832</v>
      </c>
      <c r="C5738" s="15" t="s">
        <v>5852</v>
      </c>
      <c r="D5738" s="16" t="s">
        <v>2</v>
      </c>
      <c r="E5738" s="17">
        <v>13</v>
      </c>
      <c r="F5738" s="18">
        <v>1.93</v>
      </c>
      <c r="G5738" s="17">
        <v>13</v>
      </c>
      <c r="H5738" s="18">
        <v>1.48</v>
      </c>
      <c r="I5738" s="16" t="s">
        <v>40</v>
      </c>
      <c r="J5738" s="16" t="s">
        <v>4</v>
      </c>
      <c r="K5738" s="16" t="s">
        <v>15</v>
      </c>
      <c r="L5738" s="19">
        <f>IF(Tabelle1[[#This Row],[Heizleistung (55°C)]]=0,Tabelle1[[#This Row],[Heizleistung (35°C)]],(Tabelle1[[#This Row],[Heizleistung (35°C)]]+Tabelle1[[#This Row],[Heizleistung (55°C)]])/2)</f>
        <v>13</v>
      </c>
      <c r="M5738" s="20">
        <f>IF(Tabelle1[[#This Row],[Etas 55°C]]=0,0,(Tabelle1[[#This Row],[Etas 35°C]]*0.8+Tabelle1[[#This Row],[Etas 55°C]]*0.2))*2.5</f>
        <v>4.6000000000000005</v>
      </c>
      <c r="N5738" s="21">
        <f>IF(-(Tabelle1[[#This Row],[80%/20% SCOP]]-5.5)/5.5=1,"n.a.",-(Tabelle1[[#This Row],[80%/20% SCOP]]-5.5)/5.5)</f>
        <v>0.16363636363636355</v>
      </c>
    </row>
    <row r="5739" spans="1:14" ht="20.100000000000001" customHeight="1" x14ac:dyDescent="0.25">
      <c r="A5739" s="24">
        <v>16002207</v>
      </c>
      <c r="B5739" s="15" t="s">
        <v>5832</v>
      </c>
      <c r="C5739" s="15" t="s">
        <v>5853</v>
      </c>
      <c r="D5739" s="16" t="s">
        <v>2</v>
      </c>
      <c r="E5739" s="17">
        <v>11</v>
      </c>
      <c r="F5739" s="18">
        <v>1.85</v>
      </c>
      <c r="G5739" s="17">
        <v>12</v>
      </c>
      <c r="H5739" s="18">
        <v>1.43</v>
      </c>
      <c r="I5739" s="16" t="s">
        <v>109</v>
      </c>
      <c r="J5739" s="16" t="s">
        <v>4</v>
      </c>
      <c r="K5739" s="16" t="s">
        <v>4</v>
      </c>
      <c r="L5739" s="19">
        <f>IF(Tabelle1[[#This Row],[Heizleistung (55°C)]]=0,Tabelle1[[#This Row],[Heizleistung (35°C)]],(Tabelle1[[#This Row],[Heizleistung (35°C)]]+Tabelle1[[#This Row],[Heizleistung (55°C)]])/2)</f>
        <v>11.5</v>
      </c>
      <c r="M5739" s="20">
        <f>IF(Tabelle1[[#This Row],[Etas 55°C]]=0,0,(Tabelle1[[#This Row],[Etas 35°C]]*0.8+Tabelle1[[#This Row],[Etas 55°C]]*0.2))*2.5</f>
        <v>4.4150000000000009</v>
      </c>
      <c r="N5739" s="21">
        <f>IF(-(Tabelle1[[#This Row],[80%/20% SCOP]]-5.5)/5.5=1,"n.a.",-(Tabelle1[[#This Row],[80%/20% SCOP]]-5.5)/5.5)</f>
        <v>0.1972727272727271</v>
      </c>
    </row>
    <row r="5740" spans="1:14" ht="20.100000000000001" customHeight="1" x14ac:dyDescent="0.25">
      <c r="A5740" s="24">
        <v>16003189</v>
      </c>
      <c r="B5740" s="15" t="s">
        <v>5832</v>
      </c>
      <c r="C5740" s="15" t="s">
        <v>5854</v>
      </c>
      <c r="D5740" s="16" t="s">
        <v>2</v>
      </c>
      <c r="E5740" s="17">
        <v>6</v>
      </c>
      <c r="F5740" s="18">
        <v>1.75</v>
      </c>
      <c r="G5740" s="17">
        <v>5</v>
      </c>
      <c r="H5740" s="18">
        <v>1.25</v>
      </c>
      <c r="I5740" s="16" t="s">
        <v>40</v>
      </c>
      <c r="J5740" s="16" t="s">
        <v>4</v>
      </c>
      <c r="K5740" s="16" t="s">
        <v>25</v>
      </c>
      <c r="L5740" s="19">
        <f>IF(Tabelle1[[#This Row],[Heizleistung (55°C)]]=0,Tabelle1[[#This Row],[Heizleistung (35°C)]],(Tabelle1[[#This Row],[Heizleistung (35°C)]]+Tabelle1[[#This Row],[Heizleistung (55°C)]])/2)</f>
        <v>5.5</v>
      </c>
      <c r="M5740" s="20">
        <f>IF(Tabelle1[[#This Row],[Etas 55°C]]=0,0,(Tabelle1[[#This Row],[Etas 35°C]]*0.8+Tabelle1[[#This Row],[Etas 55°C]]*0.2))*2.5</f>
        <v>4.125</v>
      </c>
      <c r="N5740" s="21">
        <f>IF(-(Tabelle1[[#This Row],[80%/20% SCOP]]-5.5)/5.5=1,"n.a.",-(Tabelle1[[#This Row],[80%/20% SCOP]]-5.5)/5.5)</f>
        <v>0.25</v>
      </c>
    </row>
    <row r="5741" spans="1:14" ht="20.100000000000001" customHeight="1" x14ac:dyDescent="0.25">
      <c r="A5741" s="24">
        <v>16017726</v>
      </c>
      <c r="B5741" s="15" t="s">
        <v>5855</v>
      </c>
      <c r="C5741" s="15" t="s">
        <v>5856</v>
      </c>
      <c r="D5741" s="16" t="s">
        <v>2</v>
      </c>
      <c r="E5741" s="17">
        <v>14.64</v>
      </c>
      <c r="F5741" s="18">
        <v>1.847</v>
      </c>
      <c r="G5741" s="17">
        <v>13.84</v>
      </c>
      <c r="H5741" s="18">
        <v>1.421</v>
      </c>
      <c r="I5741" s="16" t="s">
        <v>3</v>
      </c>
      <c r="J5741" s="16" t="s">
        <v>4</v>
      </c>
      <c r="K5741" s="16" t="s">
        <v>4</v>
      </c>
      <c r="L5741" s="19">
        <f>IF(Tabelle1[[#This Row],[Heizleistung (55°C)]]=0,Tabelle1[[#This Row],[Heizleistung (35°C)]],(Tabelle1[[#This Row],[Heizleistung (35°C)]]+Tabelle1[[#This Row],[Heizleistung (55°C)]])/2)</f>
        <v>14.24</v>
      </c>
      <c r="M5741" s="20">
        <f>IF(Tabelle1[[#This Row],[Etas 55°C]]=0,0,(Tabelle1[[#This Row],[Etas 35°C]]*0.8+Tabelle1[[#This Row],[Etas 55°C]]*0.2))*2.5</f>
        <v>4.4045000000000005</v>
      </c>
      <c r="N5741" s="21">
        <f>IF(-(Tabelle1[[#This Row],[80%/20% SCOP]]-5.5)/5.5=1,"n.a.",-(Tabelle1[[#This Row],[80%/20% SCOP]]-5.5)/5.5)</f>
        <v>0.1991818181818181</v>
      </c>
    </row>
    <row r="5742" spans="1:14" ht="20.100000000000001" customHeight="1" x14ac:dyDescent="0.25">
      <c r="A5742" s="24">
        <v>16017725</v>
      </c>
      <c r="B5742" s="15" t="s">
        <v>5855</v>
      </c>
      <c r="C5742" s="15" t="s">
        <v>5857</v>
      </c>
      <c r="D5742" s="16" t="s">
        <v>2</v>
      </c>
      <c r="E5742" s="17">
        <v>8.6</v>
      </c>
      <c r="F5742" s="18">
        <v>1.853</v>
      </c>
      <c r="G5742" s="17">
        <v>8.2899999999999991</v>
      </c>
      <c r="H5742" s="18">
        <v>1.4470000000000001</v>
      </c>
      <c r="I5742" s="16" t="s">
        <v>3</v>
      </c>
      <c r="J5742" s="16" t="s">
        <v>4</v>
      </c>
      <c r="K5742" s="16" t="s">
        <v>4</v>
      </c>
      <c r="L5742" s="19">
        <f>IF(Tabelle1[[#This Row],[Heizleistung (55°C)]]=0,Tabelle1[[#This Row],[Heizleistung (35°C)]],(Tabelle1[[#This Row],[Heizleistung (35°C)]]+Tabelle1[[#This Row],[Heizleistung (55°C)]])/2)</f>
        <v>8.4450000000000003</v>
      </c>
      <c r="M5742" s="20">
        <f>IF(Tabelle1[[#This Row],[Etas 55°C]]=0,0,(Tabelle1[[#This Row],[Etas 35°C]]*0.8+Tabelle1[[#This Row],[Etas 55°C]]*0.2))*2.5</f>
        <v>4.4295000000000009</v>
      </c>
      <c r="N5742" s="21">
        <f>IF(-(Tabelle1[[#This Row],[80%/20% SCOP]]-5.5)/5.5=1,"n.a.",-(Tabelle1[[#This Row],[80%/20% SCOP]]-5.5)/5.5)</f>
        <v>0.19463636363636347</v>
      </c>
    </row>
    <row r="5743" spans="1:14" ht="20.100000000000001" customHeight="1" x14ac:dyDescent="0.25">
      <c r="A5743" s="24">
        <v>16017191</v>
      </c>
      <c r="B5743" s="15" t="s">
        <v>5858</v>
      </c>
      <c r="C5743" s="15" t="s">
        <v>5859</v>
      </c>
      <c r="D5743" s="16" t="s">
        <v>2</v>
      </c>
      <c r="E5743" s="17">
        <v>15</v>
      </c>
      <c r="F5743" s="18">
        <v>1.8460000000000001</v>
      </c>
      <c r="G5743" s="17">
        <v>13.5</v>
      </c>
      <c r="H5743" s="18">
        <v>1.389</v>
      </c>
      <c r="I5743" s="16" t="s">
        <v>3</v>
      </c>
      <c r="J5743" s="16" t="s">
        <v>15</v>
      </c>
      <c r="K5743" s="16" t="s">
        <v>15</v>
      </c>
      <c r="L5743" s="19">
        <f>IF(Tabelle1[[#This Row],[Heizleistung (55°C)]]=0,Tabelle1[[#This Row],[Heizleistung (35°C)]],(Tabelle1[[#This Row],[Heizleistung (35°C)]]+Tabelle1[[#This Row],[Heizleistung (55°C)]])/2)</f>
        <v>14.25</v>
      </c>
      <c r="M5743" s="20">
        <f>IF(Tabelle1[[#This Row],[Etas 55°C]]=0,0,(Tabelle1[[#This Row],[Etas 35°C]]*0.8+Tabelle1[[#This Row],[Etas 55°C]]*0.2))*2.5</f>
        <v>4.3865000000000007</v>
      </c>
      <c r="N5743" s="21">
        <f>IF(-(Tabelle1[[#This Row],[80%/20% SCOP]]-5.5)/5.5=1,"n.a.",-(Tabelle1[[#This Row],[80%/20% SCOP]]-5.5)/5.5)</f>
        <v>0.20245454545454533</v>
      </c>
    </row>
    <row r="5744" spans="1:14" ht="20.100000000000001" customHeight="1" x14ac:dyDescent="0.25">
      <c r="A5744" s="24">
        <v>16017186</v>
      </c>
      <c r="B5744" s="15" t="s">
        <v>5858</v>
      </c>
      <c r="C5744" s="15" t="s">
        <v>5860</v>
      </c>
      <c r="D5744" s="16" t="s">
        <v>2</v>
      </c>
      <c r="E5744" s="17">
        <v>5.8</v>
      </c>
      <c r="F5744" s="18">
        <v>1.827</v>
      </c>
      <c r="G5744" s="17">
        <v>5.59</v>
      </c>
      <c r="H5744" s="18">
        <v>1.36</v>
      </c>
      <c r="I5744" s="16" t="s">
        <v>3</v>
      </c>
      <c r="J5744" s="16" t="s">
        <v>15</v>
      </c>
      <c r="K5744" s="16" t="s">
        <v>15</v>
      </c>
      <c r="L5744" s="19">
        <f>IF(Tabelle1[[#This Row],[Heizleistung (55°C)]]=0,Tabelle1[[#This Row],[Heizleistung (35°C)]],(Tabelle1[[#This Row],[Heizleistung (35°C)]]+Tabelle1[[#This Row],[Heizleistung (55°C)]])/2)</f>
        <v>5.6950000000000003</v>
      </c>
      <c r="M5744" s="20">
        <f>IF(Tabelle1[[#This Row],[Etas 55°C]]=0,0,(Tabelle1[[#This Row],[Etas 35°C]]*0.8+Tabelle1[[#This Row],[Etas 55°C]]*0.2))*2.5</f>
        <v>4.3339999999999996</v>
      </c>
      <c r="N5744" s="21">
        <f>IF(-(Tabelle1[[#This Row],[80%/20% SCOP]]-5.5)/5.5=1,"n.a.",-(Tabelle1[[#This Row],[80%/20% SCOP]]-5.5)/5.5)</f>
        <v>0.21200000000000008</v>
      </c>
    </row>
    <row r="5745" spans="1:14" ht="20.100000000000001" customHeight="1" x14ac:dyDescent="0.25">
      <c r="A5745" s="24">
        <v>16017189</v>
      </c>
      <c r="B5745" s="15" t="s">
        <v>5858</v>
      </c>
      <c r="C5745" s="15" t="s">
        <v>5861</v>
      </c>
      <c r="D5745" s="16" t="s">
        <v>2</v>
      </c>
      <c r="E5745" s="17">
        <v>10.3</v>
      </c>
      <c r="F5745" s="18">
        <v>1.8080000000000001</v>
      </c>
      <c r="G5745" s="17">
        <v>12.2</v>
      </c>
      <c r="H5745" s="18">
        <v>1.347</v>
      </c>
      <c r="I5745" s="16" t="s">
        <v>3</v>
      </c>
      <c r="J5745" s="16" t="s">
        <v>15</v>
      </c>
      <c r="K5745" s="16" t="s">
        <v>15</v>
      </c>
      <c r="L5745" s="19">
        <f>IF(Tabelle1[[#This Row],[Heizleistung (55°C)]]=0,Tabelle1[[#This Row],[Heizleistung (35°C)]],(Tabelle1[[#This Row],[Heizleistung (35°C)]]+Tabelle1[[#This Row],[Heizleistung (55°C)]])/2)</f>
        <v>11.25</v>
      </c>
      <c r="M5745" s="20">
        <f>IF(Tabelle1[[#This Row],[Etas 55°C]]=0,0,(Tabelle1[[#This Row],[Etas 35°C]]*0.8+Tabelle1[[#This Row],[Etas 55°C]]*0.2))*2.5</f>
        <v>4.2895000000000003</v>
      </c>
      <c r="N5745" s="21">
        <f>IF(-(Tabelle1[[#This Row],[80%/20% SCOP]]-5.5)/5.5=1,"n.a.",-(Tabelle1[[#This Row],[80%/20% SCOP]]-5.5)/5.5)</f>
        <v>0.22009090909090903</v>
      </c>
    </row>
    <row r="5746" spans="1:14" ht="20.100000000000001" customHeight="1" x14ac:dyDescent="0.25">
      <c r="A5746" s="24">
        <v>16017192</v>
      </c>
      <c r="B5746" s="15" t="s">
        <v>5858</v>
      </c>
      <c r="C5746" s="15" t="s">
        <v>5862</v>
      </c>
      <c r="D5746" s="16" t="s">
        <v>2</v>
      </c>
      <c r="E5746" s="17">
        <v>13.97</v>
      </c>
      <c r="F5746" s="18">
        <v>1.857</v>
      </c>
      <c r="G5746" s="17">
        <v>13.99</v>
      </c>
      <c r="H5746" s="18">
        <v>1.395</v>
      </c>
      <c r="I5746" s="16" t="s">
        <v>3</v>
      </c>
      <c r="J5746" s="16" t="s">
        <v>15</v>
      </c>
      <c r="K5746" s="16" t="s">
        <v>15</v>
      </c>
      <c r="L5746" s="19">
        <f>IF(Tabelle1[[#This Row],[Heizleistung (55°C)]]=0,Tabelle1[[#This Row],[Heizleistung (35°C)]],(Tabelle1[[#This Row],[Heizleistung (35°C)]]+Tabelle1[[#This Row],[Heizleistung (55°C)]])/2)</f>
        <v>13.98</v>
      </c>
      <c r="M5746" s="20">
        <f>IF(Tabelle1[[#This Row],[Etas 55°C]]=0,0,(Tabelle1[[#This Row],[Etas 35°C]]*0.8+Tabelle1[[#This Row],[Etas 55°C]]*0.2))*2.5</f>
        <v>4.4115000000000002</v>
      </c>
      <c r="N5746" s="21">
        <f>IF(-(Tabelle1[[#This Row],[80%/20% SCOP]]-5.5)/5.5=1,"n.a.",-(Tabelle1[[#This Row],[80%/20% SCOP]]-5.5)/5.5)</f>
        <v>0.19790909090909087</v>
      </c>
    </row>
    <row r="5747" spans="1:14" ht="20.100000000000001" customHeight="1" x14ac:dyDescent="0.25">
      <c r="A5747" s="24">
        <v>16017188</v>
      </c>
      <c r="B5747" s="15" t="s">
        <v>5858</v>
      </c>
      <c r="C5747" s="15" t="s">
        <v>5863</v>
      </c>
      <c r="D5747" s="16" t="s">
        <v>2</v>
      </c>
      <c r="E5747" s="17">
        <v>7.9</v>
      </c>
      <c r="F5747" s="18">
        <v>1.81</v>
      </c>
      <c r="G5747" s="17">
        <v>8.6999999999999993</v>
      </c>
      <c r="H5747" s="18">
        <v>1.37</v>
      </c>
      <c r="I5747" s="16" t="s">
        <v>3</v>
      </c>
      <c r="J5747" s="16" t="s">
        <v>15</v>
      </c>
      <c r="K5747" s="16" t="s">
        <v>15</v>
      </c>
      <c r="L5747" s="19">
        <f>IF(Tabelle1[[#This Row],[Heizleistung (55°C)]]=0,Tabelle1[[#This Row],[Heizleistung (35°C)]],(Tabelle1[[#This Row],[Heizleistung (35°C)]]+Tabelle1[[#This Row],[Heizleistung (55°C)]])/2)</f>
        <v>8.3000000000000007</v>
      </c>
      <c r="M5747" s="20">
        <f>IF(Tabelle1[[#This Row],[Etas 55°C]]=0,0,(Tabelle1[[#This Row],[Etas 35°C]]*0.8+Tabelle1[[#This Row],[Etas 55°C]]*0.2))*2.5</f>
        <v>4.3050000000000006</v>
      </c>
      <c r="N5747" s="21">
        <f>IF(-(Tabelle1[[#This Row],[80%/20% SCOP]]-5.5)/5.5=1,"n.a.",-(Tabelle1[[#This Row],[80%/20% SCOP]]-5.5)/5.5)</f>
        <v>0.21727272727272717</v>
      </c>
    </row>
    <row r="5748" spans="1:14" ht="20.100000000000001" customHeight="1" x14ac:dyDescent="0.25">
      <c r="A5748" s="24">
        <v>16017187</v>
      </c>
      <c r="B5748" s="15" t="s">
        <v>5858</v>
      </c>
      <c r="C5748" s="15" t="s">
        <v>5864</v>
      </c>
      <c r="D5748" s="16" t="s">
        <v>2</v>
      </c>
      <c r="E5748" s="17">
        <v>7.6</v>
      </c>
      <c r="F5748" s="18">
        <v>1.8160000000000001</v>
      </c>
      <c r="G5748" s="17">
        <v>8.09</v>
      </c>
      <c r="H5748" s="18">
        <v>1.3580000000000001</v>
      </c>
      <c r="I5748" s="16" t="s">
        <v>3</v>
      </c>
      <c r="J5748" s="16" t="s">
        <v>15</v>
      </c>
      <c r="K5748" s="16" t="s">
        <v>15</v>
      </c>
      <c r="L5748" s="19">
        <f>IF(Tabelle1[[#This Row],[Heizleistung (55°C)]]=0,Tabelle1[[#This Row],[Heizleistung (35°C)]],(Tabelle1[[#This Row],[Heizleistung (35°C)]]+Tabelle1[[#This Row],[Heizleistung (55°C)]])/2)</f>
        <v>7.8449999999999998</v>
      </c>
      <c r="M5748" s="20">
        <f>IF(Tabelle1[[#This Row],[Etas 55°C]]=0,0,(Tabelle1[[#This Row],[Etas 35°C]]*0.8+Tabelle1[[#This Row],[Etas 55°C]]*0.2))*2.5</f>
        <v>4.3109999999999999</v>
      </c>
      <c r="N5748" s="21">
        <f>IF(-(Tabelle1[[#This Row],[80%/20% SCOP]]-5.5)/5.5=1,"n.a.",-(Tabelle1[[#This Row],[80%/20% SCOP]]-5.5)/5.5)</f>
        <v>0.2161818181818182</v>
      </c>
    </row>
    <row r="5749" spans="1:14" ht="20.100000000000001" customHeight="1" x14ac:dyDescent="0.25">
      <c r="A5749" s="24">
        <v>16017190</v>
      </c>
      <c r="B5749" s="15" t="s">
        <v>5858</v>
      </c>
      <c r="C5749" s="15" t="s">
        <v>5865</v>
      </c>
      <c r="D5749" s="16" t="s">
        <v>2</v>
      </c>
      <c r="E5749" s="17">
        <v>10</v>
      </c>
      <c r="F5749" s="18">
        <v>1.829</v>
      </c>
      <c r="G5749" s="17">
        <v>9.1999999999999993</v>
      </c>
      <c r="H5749" s="18">
        <v>1.319</v>
      </c>
      <c r="I5749" s="16" t="s">
        <v>3</v>
      </c>
      <c r="J5749" s="16" t="s">
        <v>15</v>
      </c>
      <c r="K5749" s="16" t="s">
        <v>15</v>
      </c>
      <c r="L5749" s="19">
        <f>IF(Tabelle1[[#This Row],[Heizleistung (55°C)]]=0,Tabelle1[[#This Row],[Heizleistung (35°C)]],(Tabelle1[[#This Row],[Heizleistung (35°C)]]+Tabelle1[[#This Row],[Heizleistung (55°C)]])/2)</f>
        <v>9.6</v>
      </c>
      <c r="M5749" s="20">
        <f>IF(Tabelle1[[#This Row],[Etas 55°C]]=0,0,(Tabelle1[[#This Row],[Etas 35°C]]*0.8+Tabelle1[[#This Row],[Etas 55°C]]*0.2))*2.5</f>
        <v>4.3174999999999999</v>
      </c>
      <c r="N5749" s="21">
        <f>IF(-(Tabelle1[[#This Row],[80%/20% SCOP]]-5.5)/5.5=1,"n.a.",-(Tabelle1[[#This Row],[80%/20% SCOP]]-5.5)/5.5)</f>
        <v>0.21500000000000002</v>
      </c>
    </row>
    <row r="5750" spans="1:14" ht="20.100000000000001" customHeight="1" x14ac:dyDescent="0.25">
      <c r="A5750" s="24">
        <v>16012653</v>
      </c>
      <c r="B5750" s="15" t="s">
        <v>5866</v>
      </c>
      <c r="C5750" s="15" t="s">
        <v>5867</v>
      </c>
      <c r="D5750" s="16" t="s">
        <v>2</v>
      </c>
      <c r="E5750" s="17">
        <v>9.2799999999999994</v>
      </c>
      <c r="F5750" s="18">
        <v>1.9359999999999999</v>
      </c>
      <c r="G5750" s="17">
        <v>9.23</v>
      </c>
      <c r="H5750" s="18">
        <v>1.4810000000000001</v>
      </c>
      <c r="I5750" s="16" t="s">
        <v>3</v>
      </c>
      <c r="J5750" s="16" t="s">
        <v>4</v>
      </c>
      <c r="K5750" s="16" t="s">
        <v>15</v>
      </c>
      <c r="L5750" s="19">
        <f>IF(Tabelle1[[#This Row],[Heizleistung (55°C)]]=0,Tabelle1[[#This Row],[Heizleistung (35°C)]],(Tabelle1[[#This Row],[Heizleistung (35°C)]]+Tabelle1[[#This Row],[Heizleistung (55°C)]])/2)</f>
        <v>9.254999999999999</v>
      </c>
      <c r="M5750" s="20">
        <f>IF(Tabelle1[[#This Row],[Etas 55°C]]=0,0,(Tabelle1[[#This Row],[Etas 35°C]]*0.8+Tabelle1[[#This Row],[Etas 55°C]]*0.2))*2.5</f>
        <v>4.6124999999999998</v>
      </c>
      <c r="N5750" s="21">
        <f>IF(-(Tabelle1[[#This Row],[80%/20% SCOP]]-5.5)/5.5=1,"n.a.",-(Tabelle1[[#This Row],[80%/20% SCOP]]-5.5)/5.5)</f>
        <v>0.1613636363636364</v>
      </c>
    </row>
    <row r="5751" spans="1:14" ht="20.100000000000001" customHeight="1" x14ac:dyDescent="0.25">
      <c r="A5751" s="24">
        <v>16012652</v>
      </c>
      <c r="B5751" s="15" t="s">
        <v>5866</v>
      </c>
      <c r="C5751" s="15" t="s">
        <v>5868</v>
      </c>
      <c r="D5751" s="16" t="s">
        <v>2</v>
      </c>
      <c r="E5751" s="17">
        <v>4.91</v>
      </c>
      <c r="F5751" s="18">
        <v>1.9710000000000001</v>
      </c>
      <c r="G5751" s="17">
        <v>4.71</v>
      </c>
      <c r="H5751" s="18">
        <v>1.4550000000000001</v>
      </c>
      <c r="I5751" s="16" t="s">
        <v>3</v>
      </c>
      <c r="J5751" s="16" t="s">
        <v>4</v>
      </c>
      <c r="K5751" s="16" t="s">
        <v>15</v>
      </c>
      <c r="L5751" s="19">
        <f>IF(Tabelle1[[#This Row],[Heizleistung (55°C)]]=0,Tabelle1[[#This Row],[Heizleistung (35°C)]],(Tabelle1[[#This Row],[Heizleistung (35°C)]]+Tabelle1[[#This Row],[Heizleistung (55°C)]])/2)</f>
        <v>4.8100000000000005</v>
      </c>
      <c r="M5751" s="20">
        <f>IF(Tabelle1[[#This Row],[Etas 55°C]]=0,0,(Tabelle1[[#This Row],[Etas 35°C]]*0.8+Tabelle1[[#This Row],[Etas 55°C]]*0.2))*2.5</f>
        <v>4.6695000000000011</v>
      </c>
      <c r="N5751" s="21">
        <f>IF(-(Tabelle1[[#This Row],[80%/20% SCOP]]-5.5)/5.5=1,"n.a.",-(Tabelle1[[#This Row],[80%/20% SCOP]]-5.5)/5.5)</f>
        <v>0.1509999999999998</v>
      </c>
    </row>
    <row r="5752" spans="1:14" ht="20.100000000000001" customHeight="1" x14ac:dyDescent="0.25">
      <c r="A5752" s="24">
        <v>16012654</v>
      </c>
      <c r="B5752" s="15" t="s">
        <v>5866</v>
      </c>
      <c r="C5752" s="15" t="s">
        <v>5869</v>
      </c>
      <c r="D5752" s="16" t="s">
        <v>2</v>
      </c>
      <c r="E5752" s="17">
        <v>12.53</v>
      </c>
      <c r="F5752" s="18">
        <v>1.9339999999999999</v>
      </c>
      <c r="G5752" s="17">
        <v>12.34</v>
      </c>
      <c r="H5752" s="18">
        <v>1.4490000000000001</v>
      </c>
      <c r="I5752" s="16" t="s">
        <v>3</v>
      </c>
      <c r="J5752" s="16" t="s">
        <v>4</v>
      </c>
      <c r="K5752" s="16" t="s">
        <v>15</v>
      </c>
      <c r="L5752" s="19">
        <f>IF(Tabelle1[[#This Row],[Heizleistung (55°C)]]=0,Tabelle1[[#This Row],[Heizleistung (35°C)]],(Tabelle1[[#This Row],[Heizleistung (35°C)]]+Tabelle1[[#This Row],[Heizleistung (55°C)]])/2)</f>
        <v>12.434999999999999</v>
      </c>
      <c r="M5752" s="20">
        <f>IF(Tabelle1[[#This Row],[Etas 55°C]]=0,0,(Tabelle1[[#This Row],[Etas 35°C]]*0.8+Tabelle1[[#This Row],[Etas 55°C]]*0.2))*2.5</f>
        <v>4.5925000000000002</v>
      </c>
      <c r="N5752" s="21">
        <f>IF(-(Tabelle1[[#This Row],[80%/20% SCOP]]-5.5)/5.5=1,"n.a.",-(Tabelle1[[#This Row],[80%/20% SCOP]]-5.5)/5.5)</f>
        <v>0.16499999999999995</v>
      </c>
    </row>
    <row r="5753" spans="1:14" ht="20.100000000000001" customHeight="1" x14ac:dyDescent="0.25">
      <c r="A5753" s="24">
        <v>16015569</v>
      </c>
      <c r="B5753" s="15" t="s">
        <v>5870</v>
      </c>
      <c r="C5753" s="15" t="s">
        <v>5871</v>
      </c>
      <c r="D5753" s="16" t="s">
        <v>2</v>
      </c>
      <c r="E5753" s="17">
        <v>7.26</v>
      </c>
      <c r="F5753" s="18">
        <v>1.762</v>
      </c>
      <c r="G5753" s="17">
        <v>8.56</v>
      </c>
      <c r="H5753" s="18">
        <v>1.3009999999999999</v>
      </c>
      <c r="I5753" s="16" t="s">
        <v>40</v>
      </c>
      <c r="J5753" s="16" t="s">
        <v>15</v>
      </c>
      <c r="K5753" s="16" t="s">
        <v>15</v>
      </c>
      <c r="L5753" s="19">
        <f>IF(Tabelle1[[#This Row],[Heizleistung (55°C)]]=0,Tabelle1[[#This Row],[Heizleistung (35°C)]],(Tabelle1[[#This Row],[Heizleistung (35°C)]]+Tabelle1[[#This Row],[Heizleistung (55°C)]])/2)</f>
        <v>7.91</v>
      </c>
      <c r="M5753" s="20">
        <f>IF(Tabelle1[[#This Row],[Etas 55°C]]=0,0,(Tabelle1[[#This Row],[Etas 35°C]]*0.8+Tabelle1[[#This Row],[Etas 55°C]]*0.2))*2.5</f>
        <v>4.1745000000000001</v>
      </c>
      <c r="N5753" s="21">
        <f>IF(-(Tabelle1[[#This Row],[80%/20% SCOP]]-5.5)/5.5=1,"n.a.",-(Tabelle1[[#This Row],[80%/20% SCOP]]-5.5)/5.5)</f>
        <v>0.24099999999999999</v>
      </c>
    </row>
    <row r="5754" spans="1:14" ht="20.100000000000001" customHeight="1" x14ac:dyDescent="0.25">
      <c r="A5754" s="24">
        <v>16012925</v>
      </c>
      <c r="B5754" s="15" t="s">
        <v>5870</v>
      </c>
      <c r="C5754" s="15" t="s">
        <v>5872</v>
      </c>
      <c r="D5754" s="16" t="s">
        <v>2</v>
      </c>
      <c r="E5754" s="17">
        <v>13.95</v>
      </c>
      <c r="F5754" s="18">
        <v>1.7949999999999999</v>
      </c>
      <c r="G5754" s="17">
        <v>13.43</v>
      </c>
      <c r="H5754" s="18">
        <v>1.33</v>
      </c>
      <c r="I5754" s="16" t="s">
        <v>40</v>
      </c>
      <c r="J5754" s="16" t="s">
        <v>15</v>
      </c>
      <c r="K5754" s="16" t="s">
        <v>15</v>
      </c>
      <c r="L5754" s="19">
        <f>IF(Tabelle1[[#This Row],[Heizleistung (55°C)]]=0,Tabelle1[[#This Row],[Heizleistung (35°C)]],(Tabelle1[[#This Row],[Heizleistung (35°C)]]+Tabelle1[[#This Row],[Heizleistung (55°C)]])/2)</f>
        <v>13.69</v>
      </c>
      <c r="M5754" s="20">
        <f>IF(Tabelle1[[#This Row],[Etas 55°C]]=0,0,(Tabelle1[[#This Row],[Etas 35°C]]*0.8+Tabelle1[[#This Row],[Etas 55°C]]*0.2))*2.5</f>
        <v>4.2549999999999999</v>
      </c>
      <c r="N5754" s="21">
        <f>IF(-(Tabelle1[[#This Row],[80%/20% SCOP]]-5.5)/5.5=1,"n.a.",-(Tabelle1[[#This Row],[80%/20% SCOP]]-5.5)/5.5)</f>
        <v>0.22636363636363638</v>
      </c>
    </row>
    <row r="5755" spans="1:14" ht="20.100000000000001" customHeight="1" x14ac:dyDescent="0.25">
      <c r="A5755" s="24">
        <v>16016866</v>
      </c>
      <c r="B5755" s="15" t="s">
        <v>5870</v>
      </c>
      <c r="C5755" s="15" t="s">
        <v>5873</v>
      </c>
      <c r="D5755" s="16" t="s">
        <v>2</v>
      </c>
      <c r="E5755" s="17">
        <v>12.03</v>
      </c>
      <c r="F5755" s="18">
        <v>1.841</v>
      </c>
      <c r="G5755" s="17">
        <v>11.94</v>
      </c>
      <c r="H5755" s="18">
        <v>1.41</v>
      </c>
      <c r="I5755" s="16" t="s">
        <v>3</v>
      </c>
      <c r="J5755" s="16" t="s">
        <v>4</v>
      </c>
      <c r="K5755" s="16" t="s">
        <v>4</v>
      </c>
      <c r="L5755" s="19">
        <f>IF(Tabelle1[[#This Row],[Heizleistung (55°C)]]=0,Tabelle1[[#This Row],[Heizleistung (35°C)]],(Tabelle1[[#This Row],[Heizleistung (35°C)]]+Tabelle1[[#This Row],[Heizleistung (55°C)]])/2)</f>
        <v>11.984999999999999</v>
      </c>
      <c r="M5755" s="20">
        <f>IF(Tabelle1[[#This Row],[Etas 55°C]]=0,0,(Tabelle1[[#This Row],[Etas 35°C]]*0.8+Tabelle1[[#This Row],[Etas 55°C]]*0.2))*2.5</f>
        <v>4.3870000000000005</v>
      </c>
      <c r="N5755" s="21">
        <f>IF(-(Tabelle1[[#This Row],[80%/20% SCOP]]-5.5)/5.5=1,"n.a.",-(Tabelle1[[#This Row],[80%/20% SCOP]]-5.5)/5.5)</f>
        <v>0.20236363636363627</v>
      </c>
    </row>
    <row r="5756" spans="1:14" ht="20.100000000000001" customHeight="1" x14ac:dyDescent="0.25">
      <c r="A5756" s="24">
        <v>16016871</v>
      </c>
      <c r="B5756" s="15" t="s">
        <v>5870</v>
      </c>
      <c r="C5756" s="15" t="s">
        <v>5874</v>
      </c>
      <c r="D5756" s="16" t="s">
        <v>2</v>
      </c>
      <c r="E5756" s="17">
        <v>16.22</v>
      </c>
      <c r="F5756" s="18">
        <v>1.7809999999999999</v>
      </c>
      <c r="G5756" s="17">
        <v>16.510000000000002</v>
      </c>
      <c r="H5756" s="18">
        <v>1.3009999999999999</v>
      </c>
      <c r="I5756" s="16" t="s">
        <v>40</v>
      </c>
      <c r="J5756" s="16" t="s">
        <v>4</v>
      </c>
      <c r="K5756" s="16" t="s">
        <v>4</v>
      </c>
      <c r="L5756" s="19">
        <f>IF(Tabelle1[[#This Row],[Heizleistung (55°C)]]=0,Tabelle1[[#This Row],[Heizleistung (35°C)]],(Tabelle1[[#This Row],[Heizleistung (35°C)]]+Tabelle1[[#This Row],[Heizleistung (55°C)]])/2)</f>
        <v>16.365000000000002</v>
      </c>
      <c r="M5756" s="20">
        <f>IF(Tabelle1[[#This Row],[Etas 55°C]]=0,0,(Tabelle1[[#This Row],[Etas 35°C]]*0.8+Tabelle1[[#This Row],[Etas 55°C]]*0.2))*2.5</f>
        <v>4.2125000000000004</v>
      </c>
      <c r="N5756" s="21">
        <f>IF(-(Tabelle1[[#This Row],[80%/20% SCOP]]-5.5)/5.5=1,"n.a.",-(Tabelle1[[#This Row],[80%/20% SCOP]]-5.5)/5.5)</f>
        <v>0.23409090909090902</v>
      </c>
    </row>
    <row r="5757" spans="1:14" ht="20.100000000000001" customHeight="1" x14ac:dyDescent="0.25">
      <c r="A5757" s="24">
        <v>16016864</v>
      </c>
      <c r="B5757" s="15" t="s">
        <v>5870</v>
      </c>
      <c r="C5757" s="15" t="s">
        <v>5875</v>
      </c>
      <c r="D5757" s="16" t="s">
        <v>2</v>
      </c>
      <c r="E5757" s="17">
        <v>5.82</v>
      </c>
      <c r="F5757" s="18">
        <v>1.827</v>
      </c>
      <c r="G5757" s="17">
        <v>5.59</v>
      </c>
      <c r="H5757" s="18">
        <v>1.36</v>
      </c>
      <c r="I5757" s="16" t="s">
        <v>3</v>
      </c>
      <c r="J5757" s="16" t="s">
        <v>4</v>
      </c>
      <c r="K5757" s="16" t="s">
        <v>4</v>
      </c>
      <c r="L5757" s="19">
        <f>IF(Tabelle1[[#This Row],[Heizleistung (55°C)]]=0,Tabelle1[[#This Row],[Heizleistung (35°C)]],(Tabelle1[[#This Row],[Heizleistung (35°C)]]+Tabelle1[[#This Row],[Heizleistung (55°C)]])/2)</f>
        <v>5.7050000000000001</v>
      </c>
      <c r="M5757" s="20">
        <f>IF(Tabelle1[[#This Row],[Etas 55°C]]=0,0,(Tabelle1[[#This Row],[Etas 35°C]]*0.8+Tabelle1[[#This Row],[Etas 55°C]]*0.2))*2.5</f>
        <v>4.3339999999999996</v>
      </c>
      <c r="N5757" s="21">
        <f>IF(-(Tabelle1[[#This Row],[80%/20% SCOP]]-5.5)/5.5=1,"n.a.",-(Tabelle1[[#This Row],[80%/20% SCOP]]-5.5)/5.5)</f>
        <v>0.21200000000000008</v>
      </c>
    </row>
    <row r="5758" spans="1:14" ht="20.100000000000001" customHeight="1" x14ac:dyDescent="0.25">
      <c r="A5758" s="24">
        <v>16015571</v>
      </c>
      <c r="B5758" s="15" t="s">
        <v>5870</v>
      </c>
      <c r="C5758" s="15" t="s">
        <v>5876</v>
      </c>
      <c r="D5758" s="16" t="s">
        <v>2</v>
      </c>
      <c r="E5758" s="17">
        <v>11.35</v>
      </c>
      <c r="F5758" s="18">
        <v>1.782</v>
      </c>
      <c r="G5758" s="17">
        <v>12.03</v>
      </c>
      <c r="H5758" s="18">
        <v>1.327</v>
      </c>
      <c r="I5758" s="16" t="s">
        <v>40</v>
      </c>
      <c r="J5758" s="16" t="s">
        <v>15</v>
      </c>
      <c r="K5758" s="16" t="s">
        <v>15</v>
      </c>
      <c r="L5758" s="19">
        <f>IF(Tabelle1[[#This Row],[Heizleistung (55°C)]]=0,Tabelle1[[#This Row],[Heizleistung (35°C)]],(Tabelle1[[#This Row],[Heizleistung (35°C)]]+Tabelle1[[#This Row],[Heizleistung (55°C)]])/2)</f>
        <v>11.69</v>
      </c>
      <c r="M5758" s="20">
        <f>IF(Tabelle1[[#This Row],[Etas 55°C]]=0,0,(Tabelle1[[#This Row],[Etas 35°C]]*0.8+Tabelle1[[#This Row],[Etas 55°C]]*0.2))*2.5</f>
        <v>4.2275000000000009</v>
      </c>
      <c r="N5758" s="21">
        <f>IF(-(Tabelle1[[#This Row],[80%/20% SCOP]]-5.5)/5.5=1,"n.a.",-(Tabelle1[[#This Row],[80%/20% SCOP]]-5.5)/5.5)</f>
        <v>0.23136363636363619</v>
      </c>
    </row>
    <row r="5759" spans="1:14" ht="20.100000000000001" customHeight="1" x14ac:dyDescent="0.25">
      <c r="A5759" s="24">
        <v>16015568</v>
      </c>
      <c r="B5759" s="15" t="s">
        <v>5870</v>
      </c>
      <c r="C5759" s="15" t="s">
        <v>5877</v>
      </c>
      <c r="D5759" s="16" t="s">
        <v>2</v>
      </c>
      <c r="E5759" s="17">
        <v>5.05</v>
      </c>
      <c r="F5759" s="18">
        <v>1.7529999999999999</v>
      </c>
      <c r="G5759" s="17">
        <v>4.28</v>
      </c>
      <c r="H5759" s="18">
        <v>1.262</v>
      </c>
      <c r="I5759" s="16" t="s">
        <v>40</v>
      </c>
      <c r="J5759" s="16" t="s">
        <v>15</v>
      </c>
      <c r="K5759" s="16" t="s">
        <v>15</v>
      </c>
      <c r="L5759" s="19">
        <f>IF(Tabelle1[[#This Row],[Heizleistung (55°C)]]=0,Tabelle1[[#This Row],[Heizleistung (35°C)]],(Tabelle1[[#This Row],[Heizleistung (35°C)]]+Tabelle1[[#This Row],[Heizleistung (55°C)]])/2)</f>
        <v>4.665</v>
      </c>
      <c r="M5759" s="20">
        <f>IF(Tabelle1[[#This Row],[Etas 55°C]]=0,0,(Tabelle1[[#This Row],[Etas 35°C]]*0.8+Tabelle1[[#This Row],[Etas 55°C]]*0.2))*2.5</f>
        <v>4.1370000000000005</v>
      </c>
      <c r="N5759" s="21">
        <f>IF(-(Tabelle1[[#This Row],[80%/20% SCOP]]-5.5)/5.5=1,"n.a.",-(Tabelle1[[#This Row],[80%/20% SCOP]]-5.5)/5.5)</f>
        <v>0.24781818181818174</v>
      </c>
    </row>
    <row r="5760" spans="1:14" ht="20.100000000000001" customHeight="1" x14ac:dyDescent="0.25">
      <c r="A5760" s="24">
        <v>16012928</v>
      </c>
      <c r="B5760" s="15" t="s">
        <v>5870</v>
      </c>
      <c r="C5760" s="15" t="s">
        <v>5878</v>
      </c>
      <c r="D5760" s="16" t="s">
        <v>2</v>
      </c>
      <c r="E5760" s="17">
        <v>16.64</v>
      </c>
      <c r="F5760" s="18">
        <v>1.774</v>
      </c>
      <c r="G5760" s="17">
        <v>16.18</v>
      </c>
      <c r="H5760" s="18">
        <v>1.3109999999999999</v>
      </c>
      <c r="I5760" s="16" t="s">
        <v>40</v>
      </c>
      <c r="J5760" s="16" t="s">
        <v>15</v>
      </c>
      <c r="K5760" s="16" t="s">
        <v>15</v>
      </c>
      <c r="L5760" s="19">
        <f>IF(Tabelle1[[#This Row],[Heizleistung (55°C)]]=0,Tabelle1[[#This Row],[Heizleistung (35°C)]],(Tabelle1[[#This Row],[Heizleistung (35°C)]]+Tabelle1[[#This Row],[Heizleistung (55°C)]])/2)</f>
        <v>16.41</v>
      </c>
      <c r="M5760" s="20">
        <f>IF(Tabelle1[[#This Row],[Etas 55°C]]=0,0,(Tabelle1[[#This Row],[Etas 35°C]]*0.8+Tabelle1[[#This Row],[Etas 55°C]]*0.2))*2.5</f>
        <v>4.2035</v>
      </c>
      <c r="N5760" s="21">
        <f>IF(-(Tabelle1[[#This Row],[80%/20% SCOP]]-5.5)/5.5=1,"n.a.",-(Tabelle1[[#This Row],[80%/20% SCOP]]-5.5)/5.5)</f>
        <v>0.23572727272727273</v>
      </c>
    </row>
    <row r="5761" spans="1:14" ht="20.100000000000001" customHeight="1" x14ac:dyDescent="0.25">
      <c r="A5761" s="24">
        <v>16016865</v>
      </c>
      <c r="B5761" s="15" t="s">
        <v>5870</v>
      </c>
      <c r="C5761" s="15" t="s">
        <v>5879</v>
      </c>
      <c r="D5761" s="16" t="s">
        <v>2</v>
      </c>
      <c r="E5761" s="17">
        <v>10.26</v>
      </c>
      <c r="F5761" s="18">
        <v>1.8080000000000001</v>
      </c>
      <c r="G5761" s="17">
        <v>12.16</v>
      </c>
      <c r="H5761" s="18">
        <v>1.347</v>
      </c>
      <c r="I5761" s="16" t="s">
        <v>3</v>
      </c>
      <c r="J5761" s="16" t="s">
        <v>4</v>
      </c>
      <c r="K5761" s="16" t="s">
        <v>4</v>
      </c>
      <c r="L5761" s="19">
        <f>IF(Tabelle1[[#This Row],[Heizleistung (55°C)]]=0,Tabelle1[[#This Row],[Heizleistung (35°C)]],(Tabelle1[[#This Row],[Heizleistung (35°C)]]+Tabelle1[[#This Row],[Heizleistung (55°C)]])/2)</f>
        <v>11.21</v>
      </c>
      <c r="M5761" s="20">
        <f>IF(Tabelle1[[#This Row],[Etas 55°C]]=0,0,(Tabelle1[[#This Row],[Etas 35°C]]*0.8+Tabelle1[[#This Row],[Etas 55°C]]*0.2))*2.5</f>
        <v>4.2895000000000003</v>
      </c>
      <c r="N5761" s="21">
        <f>IF(-(Tabelle1[[#This Row],[80%/20% SCOP]]-5.5)/5.5=1,"n.a.",-(Tabelle1[[#This Row],[80%/20% SCOP]]-5.5)/5.5)</f>
        <v>0.22009090909090903</v>
      </c>
    </row>
    <row r="5762" spans="1:14" ht="20.100000000000001" customHeight="1" x14ac:dyDescent="0.25">
      <c r="A5762" s="24">
        <v>16012929</v>
      </c>
      <c r="B5762" s="15" t="s">
        <v>5870</v>
      </c>
      <c r="C5762" s="15" t="s">
        <v>5880</v>
      </c>
      <c r="D5762" s="16" t="s">
        <v>2</v>
      </c>
      <c r="E5762" s="17">
        <v>11.18</v>
      </c>
      <c r="F5762" s="18">
        <v>1.7809999999999999</v>
      </c>
      <c r="G5762" s="17">
        <v>10.1</v>
      </c>
      <c r="H5762" s="18">
        <v>1.2849999999999999</v>
      </c>
      <c r="I5762" s="16" t="s">
        <v>40</v>
      </c>
      <c r="J5762" s="16" t="s">
        <v>15</v>
      </c>
      <c r="K5762" s="16" t="s">
        <v>15</v>
      </c>
      <c r="L5762" s="19">
        <f>IF(Tabelle1[[#This Row],[Heizleistung (55°C)]]=0,Tabelle1[[#This Row],[Heizleistung (35°C)]],(Tabelle1[[#This Row],[Heizleistung (35°C)]]+Tabelle1[[#This Row],[Heizleistung (55°C)]])/2)</f>
        <v>10.64</v>
      </c>
      <c r="M5762" s="20">
        <f>IF(Tabelle1[[#This Row],[Etas 55°C]]=0,0,(Tabelle1[[#This Row],[Etas 35°C]]*0.8+Tabelle1[[#This Row],[Etas 55°C]]*0.2))*2.5</f>
        <v>4.2044999999999995</v>
      </c>
      <c r="N5762" s="21">
        <f>IF(-(Tabelle1[[#This Row],[80%/20% SCOP]]-5.5)/5.5=1,"n.a.",-(Tabelle1[[#This Row],[80%/20% SCOP]]-5.5)/5.5)</f>
        <v>0.23554545454545464</v>
      </c>
    </row>
    <row r="5763" spans="1:14" ht="20.100000000000001" customHeight="1" x14ac:dyDescent="0.25">
      <c r="A5763" s="24">
        <v>16012924</v>
      </c>
      <c r="B5763" s="15" t="s">
        <v>5870</v>
      </c>
      <c r="C5763" s="15" t="s">
        <v>5881</v>
      </c>
      <c r="D5763" s="16" t="s">
        <v>2</v>
      </c>
      <c r="E5763" s="17">
        <v>11.32</v>
      </c>
      <c r="F5763" s="18">
        <v>1.776</v>
      </c>
      <c r="G5763" s="17">
        <v>10.74</v>
      </c>
      <c r="H5763" s="18">
        <v>1.2889999999999999</v>
      </c>
      <c r="I5763" s="16" t="s">
        <v>40</v>
      </c>
      <c r="J5763" s="16" t="s">
        <v>15</v>
      </c>
      <c r="K5763" s="16" t="s">
        <v>15</v>
      </c>
      <c r="L5763" s="19">
        <f>IF(Tabelle1[[#This Row],[Heizleistung (55°C)]]=0,Tabelle1[[#This Row],[Heizleistung (35°C)]],(Tabelle1[[#This Row],[Heizleistung (35°C)]]+Tabelle1[[#This Row],[Heizleistung (55°C)]])/2)</f>
        <v>11.030000000000001</v>
      </c>
      <c r="M5763" s="20">
        <f>IF(Tabelle1[[#This Row],[Etas 55°C]]=0,0,(Tabelle1[[#This Row],[Etas 35°C]]*0.8+Tabelle1[[#This Row],[Etas 55°C]]*0.2))*2.5</f>
        <v>4.1965000000000003</v>
      </c>
      <c r="N5763" s="21">
        <f>IF(-(Tabelle1[[#This Row],[80%/20% SCOP]]-5.5)/5.5=1,"n.a.",-(Tabelle1[[#This Row],[80%/20% SCOP]]-5.5)/5.5)</f>
        <v>0.23699999999999993</v>
      </c>
    </row>
    <row r="5764" spans="1:14" ht="20.100000000000001" customHeight="1" x14ac:dyDescent="0.25">
      <c r="A5764" s="24">
        <v>16016870</v>
      </c>
      <c r="B5764" s="15" t="s">
        <v>5870</v>
      </c>
      <c r="C5764" s="15" t="s">
        <v>5882</v>
      </c>
      <c r="D5764" s="16" t="s">
        <v>2</v>
      </c>
      <c r="E5764" s="17">
        <v>15.5</v>
      </c>
      <c r="F5764" s="18">
        <v>1.796</v>
      </c>
      <c r="G5764" s="17">
        <v>14.66</v>
      </c>
      <c r="H5764" s="18">
        <v>1.35</v>
      </c>
      <c r="I5764" s="16" t="s">
        <v>40</v>
      </c>
      <c r="J5764" s="16" t="s">
        <v>4</v>
      </c>
      <c r="K5764" s="16" t="s">
        <v>4</v>
      </c>
      <c r="L5764" s="19">
        <f>IF(Tabelle1[[#This Row],[Heizleistung (55°C)]]=0,Tabelle1[[#This Row],[Heizleistung (35°C)]],(Tabelle1[[#This Row],[Heizleistung (35°C)]]+Tabelle1[[#This Row],[Heizleistung (55°C)]])/2)</f>
        <v>15.08</v>
      </c>
      <c r="M5764" s="20">
        <f>IF(Tabelle1[[#This Row],[Etas 55°C]]=0,0,(Tabelle1[[#This Row],[Etas 35°C]]*0.8+Tabelle1[[#This Row],[Etas 55°C]]*0.2))*2.5</f>
        <v>4.2670000000000003</v>
      </c>
      <c r="N5764" s="21">
        <f>IF(-(Tabelle1[[#This Row],[80%/20% SCOP]]-5.5)/5.5=1,"n.a.",-(Tabelle1[[#This Row],[80%/20% SCOP]]-5.5)/5.5)</f>
        <v>0.22418181818181812</v>
      </c>
    </row>
    <row r="5765" spans="1:14" ht="20.100000000000001" customHeight="1" x14ac:dyDescent="0.25">
      <c r="A5765" s="24">
        <v>16012926</v>
      </c>
      <c r="B5765" s="15" t="s">
        <v>5870</v>
      </c>
      <c r="C5765" s="15" t="s">
        <v>5883</v>
      </c>
      <c r="D5765" s="16" t="s">
        <v>2</v>
      </c>
      <c r="E5765" s="17">
        <v>12.39</v>
      </c>
      <c r="F5765" s="18">
        <v>1.7829999999999999</v>
      </c>
      <c r="G5765" s="17">
        <v>13.42</v>
      </c>
      <c r="H5765" s="18">
        <v>1.32</v>
      </c>
      <c r="I5765" s="16" t="s">
        <v>40</v>
      </c>
      <c r="J5765" s="16" t="s">
        <v>15</v>
      </c>
      <c r="K5765" s="16" t="s">
        <v>15</v>
      </c>
      <c r="L5765" s="19">
        <f>IF(Tabelle1[[#This Row],[Heizleistung (55°C)]]=0,Tabelle1[[#This Row],[Heizleistung (35°C)]],(Tabelle1[[#This Row],[Heizleistung (35°C)]]+Tabelle1[[#This Row],[Heizleistung (55°C)]])/2)</f>
        <v>12.905000000000001</v>
      </c>
      <c r="M5765" s="20">
        <f>IF(Tabelle1[[#This Row],[Etas 55°C]]=0,0,(Tabelle1[[#This Row],[Etas 35°C]]*0.8+Tabelle1[[#This Row],[Etas 55°C]]*0.2))*2.5</f>
        <v>4.226</v>
      </c>
      <c r="N5765" s="21">
        <f>IF(-(Tabelle1[[#This Row],[80%/20% SCOP]]-5.5)/5.5=1,"n.a.",-(Tabelle1[[#This Row],[80%/20% SCOP]]-5.5)/5.5)</f>
        <v>0.23163636363636364</v>
      </c>
    </row>
    <row r="5766" spans="1:14" ht="20.100000000000001" customHeight="1" x14ac:dyDescent="0.25">
      <c r="A5766" s="24">
        <v>16015570</v>
      </c>
      <c r="B5766" s="15" t="s">
        <v>5870</v>
      </c>
      <c r="C5766" s="15" t="s">
        <v>5884</v>
      </c>
      <c r="D5766" s="16" t="s">
        <v>2</v>
      </c>
      <c r="E5766" s="17">
        <v>9.1199999999999992</v>
      </c>
      <c r="F5766" s="18">
        <v>1.82</v>
      </c>
      <c r="G5766" s="17">
        <v>8.35</v>
      </c>
      <c r="H5766" s="18">
        <v>1.3220000000000001</v>
      </c>
      <c r="I5766" s="16" t="s">
        <v>40</v>
      </c>
      <c r="J5766" s="16" t="s">
        <v>15</v>
      </c>
      <c r="K5766" s="16" t="s">
        <v>15</v>
      </c>
      <c r="L5766" s="19">
        <f>IF(Tabelle1[[#This Row],[Heizleistung (55°C)]]=0,Tabelle1[[#This Row],[Heizleistung (35°C)]],(Tabelle1[[#This Row],[Heizleistung (35°C)]]+Tabelle1[[#This Row],[Heizleistung (55°C)]])/2)</f>
        <v>8.7349999999999994</v>
      </c>
      <c r="M5766" s="20">
        <f>IF(Tabelle1[[#This Row],[Etas 55°C]]=0,0,(Tabelle1[[#This Row],[Etas 35°C]]*0.8+Tabelle1[[#This Row],[Etas 55°C]]*0.2))*2.5</f>
        <v>4.3010000000000002</v>
      </c>
      <c r="N5766" s="21">
        <f>IF(-(Tabelle1[[#This Row],[80%/20% SCOP]]-5.5)/5.5=1,"n.a.",-(Tabelle1[[#This Row],[80%/20% SCOP]]-5.5)/5.5)</f>
        <v>0.21799999999999997</v>
      </c>
    </row>
    <row r="5767" spans="1:14" ht="20.100000000000001" customHeight="1" x14ac:dyDescent="0.25">
      <c r="A5767" s="24">
        <v>16016869</v>
      </c>
      <c r="B5767" s="15" t="s">
        <v>5870</v>
      </c>
      <c r="C5767" s="15" t="s">
        <v>5885</v>
      </c>
      <c r="D5767" s="16" t="s">
        <v>2</v>
      </c>
      <c r="E5767" s="17">
        <v>7.19</v>
      </c>
      <c r="F5767" s="18">
        <v>1.7669999999999999</v>
      </c>
      <c r="G5767" s="17">
        <v>6.94</v>
      </c>
      <c r="H5767" s="18">
        <v>1.2689999999999999</v>
      </c>
      <c r="I5767" s="16" t="s">
        <v>40</v>
      </c>
      <c r="J5767" s="16" t="s">
        <v>4</v>
      </c>
      <c r="K5767" s="16" t="s">
        <v>4</v>
      </c>
      <c r="L5767" s="19">
        <f>IF(Tabelle1[[#This Row],[Heizleistung (55°C)]]=0,Tabelle1[[#This Row],[Heizleistung (35°C)]],(Tabelle1[[#This Row],[Heizleistung (35°C)]]+Tabelle1[[#This Row],[Heizleistung (55°C)]])/2)</f>
        <v>7.0650000000000004</v>
      </c>
      <c r="M5767" s="20">
        <f>IF(Tabelle1[[#This Row],[Etas 55°C]]=0,0,(Tabelle1[[#This Row],[Etas 35°C]]*0.8+Tabelle1[[#This Row],[Etas 55°C]]*0.2))*2.5</f>
        <v>4.1684999999999999</v>
      </c>
      <c r="N5767" s="21">
        <f>IF(-(Tabelle1[[#This Row],[80%/20% SCOP]]-5.5)/5.5=1,"n.a.",-(Tabelle1[[#This Row],[80%/20% SCOP]]-5.5)/5.5)</f>
        <v>0.24209090909090911</v>
      </c>
    </row>
    <row r="5768" spans="1:14" ht="20.100000000000001" customHeight="1" x14ac:dyDescent="0.25">
      <c r="A5768" s="24">
        <v>16016867</v>
      </c>
      <c r="B5768" s="15" t="s">
        <v>5870</v>
      </c>
      <c r="C5768" s="15" t="s">
        <v>5886</v>
      </c>
      <c r="D5768" s="16" t="s">
        <v>2</v>
      </c>
      <c r="E5768" s="17">
        <v>15.51</v>
      </c>
      <c r="F5768" s="18">
        <v>1.86</v>
      </c>
      <c r="G5768" s="17">
        <v>15.87</v>
      </c>
      <c r="H5768" s="18">
        <v>1.3540000000000001</v>
      </c>
      <c r="I5768" s="16" t="s">
        <v>3</v>
      </c>
      <c r="J5768" s="16" t="s">
        <v>4</v>
      </c>
      <c r="K5768" s="16" t="s">
        <v>4</v>
      </c>
      <c r="L5768" s="19">
        <f>IF(Tabelle1[[#This Row],[Heizleistung (55°C)]]=0,Tabelle1[[#This Row],[Heizleistung (35°C)]],(Tabelle1[[#This Row],[Heizleistung (35°C)]]+Tabelle1[[#This Row],[Heizleistung (55°C)]])/2)</f>
        <v>15.69</v>
      </c>
      <c r="M5768" s="20">
        <f>IF(Tabelle1[[#This Row],[Etas 55°C]]=0,0,(Tabelle1[[#This Row],[Etas 35°C]]*0.8+Tabelle1[[#This Row],[Etas 55°C]]*0.2))*2.5</f>
        <v>4.3970000000000011</v>
      </c>
      <c r="N5768" s="21">
        <f>IF(-(Tabelle1[[#This Row],[80%/20% SCOP]]-5.5)/5.5=1,"n.a.",-(Tabelle1[[#This Row],[80%/20% SCOP]]-5.5)/5.5)</f>
        <v>0.20054545454545433</v>
      </c>
    </row>
    <row r="5769" spans="1:14" ht="20.100000000000001" customHeight="1" x14ac:dyDescent="0.25">
      <c r="A5769" s="24">
        <v>16015572</v>
      </c>
      <c r="B5769" s="15" t="s">
        <v>5870</v>
      </c>
      <c r="C5769" s="15" t="s">
        <v>5887</v>
      </c>
      <c r="D5769" s="16" t="s">
        <v>2</v>
      </c>
      <c r="E5769" s="17">
        <v>11.18</v>
      </c>
      <c r="F5769" s="18">
        <v>1.7749999999999999</v>
      </c>
      <c r="G5769" s="17">
        <v>11.96</v>
      </c>
      <c r="H5769" s="18">
        <v>1.3360000000000001</v>
      </c>
      <c r="I5769" s="16" t="s">
        <v>40</v>
      </c>
      <c r="J5769" s="16" t="s">
        <v>15</v>
      </c>
      <c r="K5769" s="16" t="s">
        <v>15</v>
      </c>
      <c r="L5769" s="19">
        <f>IF(Tabelle1[[#This Row],[Heizleistung (55°C)]]=0,Tabelle1[[#This Row],[Heizleistung (35°C)]],(Tabelle1[[#This Row],[Heizleistung (35°C)]]+Tabelle1[[#This Row],[Heizleistung (55°C)]])/2)</f>
        <v>11.57</v>
      </c>
      <c r="M5769" s="20">
        <f>IF(Tabelle1[[#This Row],[Etas 55°C]]=0,0,(Tabelle1[[#This Row],[Etas 35°C]]*0.8+Tabelle1[[#This Row],[Etas 55°C]]*0.2))*2.5</f>
        <v>4.218</v>
      </c>
      <c r="N5769" s="21">
        <f>IF(-(Tabelle1[[#This Row],[80%/20% SCOP]]-5.5)/5.5=1,"n.a.",-(Tabelle1[[#This Row],[80%/20% SCOP]]-5.5)/5.5)</f>
        <v>0.2330909090909091</v>
      </c>
    </row>
    <row r="5770" spans="1:14" ht="20.100000000000001" customHeight="1" x14ac:dyDescent="0.25">
      <c r="A5770" s="24">
        <v>16012927</v>
      </c>
      <c r="B5770" s="15" t="s">
        <v>5870</v>
      </c>
      <c r="C5770" s="15" t="s">
        <v>5888</v>
      </c>
      <c r="D5770" s="16" t="s">
        <v>2</v>
      </c>
      <c r="E5770" s="17">
        <v>16.55</v>
      </c>
      <c r="F5770" s="18">
        <v>1.77</v>
      </c>
      <c r="G5770" s="17">
        <v>16.190000000000001</v>
      </c>
      <c r="H5770" s="18">
        <v>1.3120000000000001</v>
      </c>
      <c r="I5770" s="16" t="s">
        <v>40</v>
      </c>
      <c r="J5770" s="16" t="s">
        <v>15</v>
      </c>
      <c r="K5770" s="16" t="s">
        <v>15</v>
      </c>
      <c r="L5770" s="19">
        <f>IF(Tabelle1[[#This Row],[Heizleistung (55°C)]]=0,Tabelle1[[#This Row],[Heizleistung (35°C)]],(Tabelle1[[#This Row],[Heizleistung (35°C)]]+Tabelle1[[#This Row],[Heizleistung (55°C)]])/2)</f>
        <v>16.37</v>
      </c>
      <c r="M5770" s="20">
        <f>IF(Tabelle1[[#This Row],[Etas 55°C]]=0,0,(Tabelle1[[#This Row],[Etas 35°C]]*0.8+Tabelle1[[#This Row],[Etas 55°C]]*0.2))*2.5</f>
        <v>4.1960000000000006</v>
      </c>
      <c r="N5770" s="21">
        <f>IF(-(Tabelle1[[#This Row],[80%/20% SCOP]]-5.5)/5.5=1,"n.a.",-(Tabelle1[[#This Row],[80%/20% SCOP]]-5.5)/5.5)</f>
        <v>0.23709090909090899</v>
      </c>
    </row>
    <row r="5771" spans="1:14" ht="20.100000000000001" customHeight="1" x14ac:dyDescent="0.25">
      <c r="A5771" s="24">
        <v>16010958</v>
      </c>
      <c r="B5771" s="15" t="s">
        <v>5889</v>
      </c>
      <c r="C5771" s="15" t="s">
        <v>5890</v>
      </c>
      <c r="D5771" s="16" t="s">
        <v>2</v>
      </c>
      <c r="E5771" s="17">
        <v>22.5</v>
      </c>
      <c r="F5771" s="18">
        <v>1.82</v>
      </c>
      <c r="G5771" s="17">
        <v>22</v>
      </c>
      <c r="H5771" s="18">
        <v>1.38</v>
      </c>
      <c r="I5771" s="16" t="s">
        <v>40</v>
      </c>
      <c r="J5771" s="16" t="s">
        <v>4</v>
      </c>
      <c r="K5771" s="16" t="s">
        <v>4</v>
      </c>
      <c r="L5771" s="19">
        <f>IF(Tabelle1[[#This Row],[Heizleistung (55°C)]]=0,Tabelle1[[#This Row],[Heizleistung (35°C)]],(Tabelle1[[#This Row],[Heizleistung (35°C)]]+Tabelle1[[#This Row],[Heizleistung (55°C)]])/2)</f>
        <v>22.25</v>
      </c>
      <c r="M5771" s="20">
        <f>IF(Tabelle1[[#This Row],[Etas 55°C]]=0,0,(Tabelle1[[#This Row],[Etas 35°C]]*0.8+Tabelle1[[#This Row],[Etas 55°C]]*0.2))*2.5</f>
        <v>4.33</v>
      </c>
      <c r="N5771" s="21">
        <f>IF(-(Tabelle1[[#This Row],[80%/20% SCOP]]-5.5)/5.5=1,"n.a.",-(Tabelle1[[#This Row],[80%/20% SCOP]]-5.5)/5.5)</f>
        <v>0.21272727272727271</v>
      </c>
    </row>
    <row r="5772" spans="1:14" ht="20.100000000000001" customHeight="1" x14ac:dyDescent="0.25">
      <c r="A5772" s="24">
        <v>16010114</v>
      </c>
      <c r="B5772" s="15" t="s">
        <v>5889</v>
      </c>
      <c r="C5772" s="15" t="s">
        <v>5891</v>
      </c>
      <c r="D5772" s="16" t="s">
        <v>2</v>
      </c>
      <c r="E5772" s="17">
        <v>12.9</v>
      </c>
      <c r="F5772" s="18">
        <v>1.786</v>
      </c>
      <c r="G5772" s="17">
        <v>14.82</v>
      </c>
      <c r="H5772" s="18">
        <v>1.3440000000000001</v>
      </c>
      <c r="I5772" s="16" t="s">
        <v>40</v>
      </c>
      <c r="J5772" s="16" t="s">
        <v>4</v>
      </c>
      <c r="K5772" s="16" t="s">
        <v>4</v>
      </c>
      <c r="L5772" s="19">
        <f>IF(Tabelle1[[#This Row],[Heizleistung (55°C)]]=0,Tabelle1[[#This Row],[Heizleistung (35°C)]],(Tabelle1[[#This Row],[Heizleistung (35°C)]]+Tabelle1[[#This Row],[Heizleistung (55°C)]])/2)</f>
        <v>13.86</v>
      </c>
      <c r="M5772" s="20">
        <f>IF(Tabelle1[[#This Row],[Etas 55°C]]=0,0,(Tabelle1[[#This Row],[Etas 35°C]]*0.8+Tabelle1[[#This Row],[Etas 55°C]]*0.2))*2.5</f>
        <v>4.2439999999999998</v>
      </c>
      <c r="N5772" s="21">
        <f>IF(-(Tabelle1[[#This Row],[80%/20% SCOP]]-5.5)/5.5=1,"n.a.",-(Tabelle1[[#This Row],[80%/20% SCOP]]-5.5)/5.5)</f>
        <v>0.22836363636363641</v>
      </c>
    </row>
    <row r="5773" spans="1:14" ht="20.100000000000001" customHeight="1" x14ac:dyDescent="0.25">
      <c r="A5773" s="24">
        <v>16010955</v>
      </c>
      <c r="B5773" s="15" t="s">
        <v>5889</v>
      </c>
      <c r="C5773" s="15" t="s">
        <v>5892</v>
      </c>
      <c r="D5773" s="16" t="s">
        <v>2</v>
      </c>
      <c r="E5773" s="17">
        <v>7.2</v>
      </c>
      <c r="F5773" s="18">
        <v>1.9</v>
      </c>
      <c r="G5773" s="17">
        <v>7.1</v>
      </c>
      <c r="H5773" s="18">
        <v>1.387</v>
      </c>
      <c r="I5773" s="16" t="s">
        <v>40</v>
      </c>
      <c r="J5773" s="16" t="s">
        <v>4</v>
      </c>
      <c r="K5773" s="16" t="s">
        <v>4</v>
      </c>
      <c r="L5773" s="19">
        <f>IF(Tabelle1[[#This Row],[Heizleistung (55°C)]]=0,Tabelle1[[#This Row],[Heizleistung (35°C)]],(Tabelle1[[#This Row],[Heizleistung (35°C)]]+Tabelle1[[#This Row],[Heizleistung (55°C)]])/2)</f>
        <v>7.15</v>
      </c>
      <c r="M5773" s="20">
        <f>IF(Tabelle1[[#This Row],[Etas 55°C]]=0,0,(Tabelle1[[#This Row],[Etas 35°C]]*0.8+Tabelle1[[#This Row],[Etas 55°C]]*0.2))*2.5</f>
        <v>4.4935</v>
      </c>
      <c r="N5773" s="21">
        <f>IF(-(Tabelle1[[#This Row],[80%/20% SCOP]]-5.5)/5.5=1,"n.a.",-(Tabelle1[[#This Row],[80%/20% SCOP]]-5.5)/5.5)</f>
        <v>0.183</v>
      </c>
    </row>
    <row r="5774" spans="1:14" ht="20.100000000000001" customHeight="1" x14ac:dyDescent="0.25">
      <c r="A5774" s="24">
        <v>16002219</v>
      </c>
      <c r="B5774" s="15" t="s">
        <v>5889</v>
      </c>
      <c r="C5774" s="15" t="s">
        <v>5893</v>
      </c>
      <c r="D5774" s="16" t="s">
        <v>2</v>
      </c>
      <c r="E5774" s="17">
        <v>8.6999999999999993</v>
      </c>
      <c r="F5774" s="18">
        <v>1.82</v>
      </c>
      <c r="G5774" s="17">
        <v>8.4</v>
      </c>
      <c r="H5774" s="18">
        <v>1.25</v>
      </c>
      <c r="I5774" s="16" t="s">
        <v>40</v>
      </c>
      <c r="J5774" s="16" t="s">
        <v>4</v>
      </c>
      <c r="K5774" s="16" t="s">
        <v>4</v>
      </c>
      <c r="L5774" s="19">
        <f>IF(Tabelle1[[#This Row],[Heizleistung (55°C)]]=0,Tabelle1[[#This Row],[Heizleistung (35°C)]],(Tabelle1[[#This Row],[Heizleistung (35°C)]]+Tabelle1[[#This Row],[Heizleistung (55°C)]])/2)</f>
        <v>8.5500000000000007</v>
      </c>
      <c r="M5774" s="20">
        <f>IF(Tabelle1[[#This Row],[Etas 55°C]]=0,0,(Tabelle1[[#This Row],[Etas 35°C]]*0.8+Tabelle1[[#This Row],[Etas 55°C]]*0.2))*2.5</f>
        <v>4.2650000000000006</v>
      </c>
      <c r="N5774" s="21">
        <f>IF(-(Tabelle1[[#This Row],[80%/20% SCOP]]-5.5)/5.5=1,"n.a.",-(Tabelle1[[#This Row],[80%/20% SCOP]]-5.5)/5.5)</f>
        <v>0.22454545454545444</v>
      </c>
    </row>
    <row r="5775" spans="1:14" ht="20.100000000000001" customHeight="1" x14ac:dyDescent="0.25">
      <c r="A5775" s="24">
        <v>16011247</v>
      </c>
      <c r="B5775" s="15" t="s">
        <v>5889</v>
      </c>
      <c r="C5775" s="15" t="s">
        <v>5894</v>
      </c>
      <c r="D5775" s="16" t="s">
        <v>2</v>
      </c>
      <c r="E5775" s="17">
        <v>4.2</v>
      </c>
      <c r="F5775" s="18">
        <v>1.78</v>
      </c>
      <c r="G5775" s="17">
        <v>4.0999999999999996</v>
      </c>
      <c r="H5775" s="18">
        <v>1.32</v>
      </c>
      <c r="I5775" s="16" t="s">
        <v>40</v>
      </c>
      <c r="J5775" s="16" t="s">
        <v>4</v>
      </c>
      <c r="K5775" s="16" t="s">
        <v>4</v>
      </c>
      <c r="L5775" s="19">
        <f>IF(Tabelle1[[#This Row],[Heizleistung (55°C)]]=0,Tabelle1[[#This Row],[Heizleistung (35°C)]],(Tabelle1[[#This Row],[Heizleistung (35°C)]]+Tabelle1[[#This Row],[Heizleistung (55°C)]])/2)</f>
        <v>4.1500000000000004</v>
      </c>
      <c r="M5775" s="20">
        <f>IF(Tabelle1[[#This Row],[Etas 55°C]]=0,0,(Tabelle1[[#This Row],[Etas 35°C]]*0.8+Tabelle1[[#This Row],[Etas 55°C]]*0.2))*2.5</f>
        <v>4.2200000000000006</v>
      </c>
      <c r="N5775" s="21">
        <f>IF(-(Tabelle1[[#This Row],[80%/20% SCOP]]-5.5)/5.5=1,"n.a.",-(Tabelle1[[#This Row],[80%/20% SCOP]]-5.5)/5.5)</f>
        <v>0.23272727272727262</v>
      </c>
    </row>
    <row r="5776" spans="1:14" ht="20.100000000000001" customHeight="1" x14ac:dyDescent="0.25">
      <c r="A5776" s="24">
        <v>16015882</v>
      </c>
      <c r="B5776" s="15" t="s">
        <v>5889</v>
      </c>
      <c r="C5776" s="15" t="s">
        <v>5895</v>
      </c>
      <c r="D5776" s="16" t="s">
        <v>2</v>
      </c>
      <c r="E5776" s="17">
        <v>6.82</v>
      </c>
      <c r="F5776" s="18">
        <v>1.81</v>
      </c>
      <c r="G5776" s="17">
        <v>7.34</v>
      </c>
      <c r="H5776" s="18">
        <v>1.39</v>
      </c>
      <c r="I5776" s="16" t="s">
        <v>3</v>
      </c>
      <c r="J5776" s="16" t="s">
        <v>15</v>
      </c>
      <c r="K5776" s="16" t="s">
        <v>15</v>
      </c>
      <c r="L5776" s="19">
        <f>IF(Tabelle1[[#This Row],[Heizleistung (55°C)]]=0,Tabelle1[[#This Row],[Heizleistung (35°C)]],(Tabelle1[[#This Row],[Heizleistung (35°C)]]+Tabelle1[[#This Row],[Heizleistung (55°C)]])/2)</f>
        <v>7.08</v>
      </c>
      <c r="M5776" s="20">
        <f>IF(Tabelle1[[#This Row],[Etas 55°C]]=0,0,(Tabelle1[[#This Row],[Etas 35°C]]*0.8+Tabelle1[[#This Row],[Etas 55°C]]*0.2))*2.5</f>
        <v>4.3150000000000004</v>
      </c>
      <c r="N5776" s="21">
        <f>IF(-(Tabelle1[[#This Row],[80%/20% SCOP]]-5.5)/5.5=1,"n.a.",-(Tabelle1[[#This Row],[80%/20% SCOP]]-5.5)/5.5)</f>
        <v>0.21545454545454537</v>
      </c>
    </row>
    <row r="5777" spans="1:14" ht="20.100000000000001" customHeight="1" x14ac:dyDescent="0.25">
      <c r="A5777" s="24">
        <v>16010956</v>
      </c>
      <c r="B5777" s="15" t="s">
        <v>5889</v>
      </c>
      <c r="C5777" s="15" t="s">
        <v>5896</v>
      </c>
      <c r="D5777" s="16" t="s">
        <v>2</v>
      </c>
      <c r="E5777" s="17">
        <v>12.44</v>
      </c>
      <c r="F5777" s="18">
        <v>1.87</v>
      </c>
      <c r="G5777" s="17">
        <v>12.02</v>
      </c>
      <c r="H5777" s="18">
        <v>1.492</v>
      </c>
      <c r="I5777" s="16" t="s">
        <v>40</v>
      </c>
      <c r="J5777" s="16" t="s">
        <v>4</v>
      </c>
      <c r="K5777" s="16" t="s">
        <v>4</v>
      </c>
      <c r="L5777" s="19">
        <f>IF(Tabelle1[[#This Row],[Heizleistung (55°C)]]=0,Tabelle1[[#This Row],[Heizleistung (35°C)]],(Tabelle1[[#This Row],[Heizleistung (35°C)]]+Tabelle1[[#This Row],[Heizleistung (55°C)]])/2)</f>
        <v>12.23</v>
      </c>
      <c r="M5777" s="20">
        <f>IF(Tabelle1[[#This Row],[Etas 55°C]]=0,0,(Tabelle1[[#This Row],[Etas 35°C]]*0.8+Tabelle1[[#This Row],[Etas 55°C]]*0.2))*2.5</f>
        <v>4.4860000000000007</v>
      </c>
      <c r="N5777" s="21">
        <f>IF(-(Tabelle1[[#This Row],[80%/20% SCOP]]-5.5)/5.5=1,"n.a.",-(Tabelle1[[#This Row],[80%/20% SCOP]]-5.5)/5.5)</f>
        <v>0.18436363636363626</v>
      </c>
    </row>
    <row r="5778" spans="1:14" ht="20.100000000000001" customHeight="1" x14ac:dyDescent="0.25">
      <c r="A5778" s="24">
        <v>16010957</v>
      </c>
      <c r="B5778" s="15" t="s">
        <v>5889</v>
      </c>
      <c r="C5778" s="15" t="s">
        <v>5897</v>
      </c>
      <c r="D5778" s="16" t="s">
        <v>2</v>
      </c>
      <c r="E5778" s="17">
        <v>16.3</v>
      </c>
      <c r="F5778" s="18">
        <v>1.8340000000000001</v>
      </c>
      <c r="G5778" s="17">
        <v>16.100000000000001</v>
      </c>
      <c r="H5778" s="18">
        <v>1.407</v>
      </c>
      <c r="I5778" s="16" t="s">
        <v>40</v>
      </c>
      <c r="J5778" s="16" t="s">
        <v>4</v>
      </c>
      <c r="K5778" s="16" t="s">
        <v>4</v>
      </c>
      <c r="L5778" s="19">
        <f>IF(Tabelle1[[#This Row],[Heizleistung (55°C)]]=0,Tabelle1[[#This Row],[Heizleistung (35°C)]],(Tabelle1[[#This Row],[Heizleistung (35°C)]]+Tabelle1[[#This Row],[Heizleistung (55°C)]])/2)</f>
        <v>16.200000000000003</v>
      </c>
      <c r="M5778" s="20">
        <f>IF(Tabelle1[[#This Row],[Etas 55°C]]=0,0,(Tabelle1[[#This Row],[Etas 35°C]]*0.8+Tabelle1[[#This Row],[Etas 55°C]]*0.2))*2.5</f>
        <v>4.3715000000000002</v>
      </c>
      <c r="N5778" s="21">
        <f>IF(-(Tabelle1[[#This Row],[80%/20% SCOP]]-5.5)/5.5=1,"n.a.",-(Tabelle1[[#This Row],[80%/20% SCOP]]-5.5)/5.5)</f>
        <v>0.20518181818181816</v>
      </c>
    </row>
    <row r="5779" spans="1:14" ht="20.100000000000001" customHeight="1" x14ac:dyDescent="0.25">
      <c r="A5779" s="24">
        <v>16002220</v>
      </c>
      <c r="B5779" s="15" t="s">
        <v>5889</v>
      </c>
      <c r="C5779" s="15" t="s">
        <v>5898</v>
      </c>
      <c r="D5779" s="16" t="s">
        <v>2</v>
      </c>
      <c r="E5779" s="17">
        <v>18.2</v>
      </c>
      <c r="F5779" s="18">
        <v>1.77</v>
      </c>
      <c r="G5779" s="17">
        <v>17.8</v>
      </c>
      <c r="H5779" s="18">
        <v>1.46</v>
      </c>
      <c r="I5779" s="16" t="s">
        <v>40</v>
      </c>
      <c r="J5779" s="16" t="s">
        <v>4</v>
      </c>
      <c r="K5779" s="16" t="s">
        <v>4</v>
      </c>
      <c r="L5779" s="19">
        <f>IF(Tabelle1[[#This Row],[Heizleistung (55°C)]]=0,Tabelle1[[#This Row],[Heizleistung (35°C)]],(Tabelle1[[#This Row],[Heizleistung (35°C)]]+Tabelle1[[#This Row],[Heizleistung (55°C)]])/2)</f>
        <v>18</v>
      </c>
      <c r="M5779" s="20">
        <f>IF(Tabelle1[[#This Row],[Etas 55°C]]=0,0,(Tabelle1[[#This Row],[Etas 35°C]]*0.8+Tabelle1[[#This Row],[Etas 55°C]]*0.2))*2.5</f>
        <v>4.2700000000000005</v>
      </c>
      <c r="N5779" s="21">
        <f>IF(-(Tabelle1[[#This Row],[80%/20% SCOP]]-5.5)/5.5=1,"n.a.",-(Tabelle1[[#This Row],[80%/20% SCOP]]-5.5)/5.5)</f>
        <v>0.22363636363636355</v>
      </c>
    </row>
    <row r="5780" spans="1:14" ht="20.100000000000001" customHeight="1" x14ac:dyDescent="0.25">
      <c r="A5780" s="24">
        <v>16015883</v>
      </c>
      <c r="B5780" s="15" t="s">
        <v>5889</v>
      </c>
      <c r="C5780" s="15" t="s">
        <v>5899</v>
      </c>
      <c r="D5780" s="16" t="s">
        <v>2</v>
      </c>
      <c r="E5780" s="17">
        <v>9.25</v>
      </c>
      <c r="F5780" s="18">
        <v>1.79</v>
      </c>
      <c r="G5780" s="17">
        <v>9.8000000000000007</v>
      </c>
      <c r="H5780" s="18">
        <v>1.42</v>
      </c>
      <c r="I5780" s="16" t="s">
        <v>3</v>
      </c>
      <c r="J5780" s="16" t="s">
        <v>15</v>
      </c>
      <c r="K5780" s="16" t="s">
        <v>15</v>
      </c>
      <c r="L5780" s="19">
        <f>IF(Tabelle1[[#This Row],[Heizleistung (55°C)]]=0,Tabelle1[[#This Row],[Heizleistung (35°C)]],(Tabelle1[[#This Row],[Heizleistung (35°C)]]+Tabelle1[[#This Row],[Heizleistung (55°C)]])/2)</f>
        <v>9.5250000000000004</v>
      </c>
      <c r="M5780" s="20">
        <f>IF(Tabelle1[[#This Row],[Etas 55°C]]=0,0,(Tabelle1[[#This Row],[Etas 35°C]]*0.8+Tabelle1[[#This Row],[Etas 55°C]]*0.2))*2.5</f>
        <v>4.2900000000000009</v>
      </c>
      <c r="N5780" s="21">
        <f>IF(-(Tabelle1[[#This Row],[80%/20% SCOP]]-5.5)/5.5=1,"n.a.",-(Tabelle1[[#This Row],[80%/20% SCOP]]-5.5)/5.5)</f>
        <v>0.21999999999999983</v>
      </c>
    </row>
    <row r="5781" spans="1:14" ht="20.100000000000001" customHeight="1" x14ac:dyDescent="0.25">
      <c r="A5781" s="24">
        <v>16016572</v>
      </c>
      <c r="B5781" s="15" t="s">
        <v>5889</v>
      </c>
      <c r="C5781" s="15" t="s">
        <v>5900</v>
      </c>
      <c r="D5781" s="16" t="s">
        <v>2</v>
      </c>
      <c r="E5781" s="17">
        <v>11.22</v>
      </c>
      <c r="F5781" s="18">
        <v>1.89</v>
      </c>
      <c r="G5781" s="17">
        <v>11.49</v>
      </c>
      <c r="H5781" s="18">
        <v>1.39</v>
      </c>
      <c r="I5781" s="16" t="s">
        <v>3</v>
      </c>
      <c r="J5781" s="16" t="s">
        <v>15</v>
      </c>
      <c r="K5781" s="16" t="s">
        <v>15</v>
      </c>
      <c r="L5781" s="19">
        <f>IF(Tabelle1[[#This Row],[Heizleistung (55°C)]]=0,Tabelle1[[#This Row],[Heizleistung (35°C)]],(Tabelle1[[#This Row],[Heizleistung (35°C)]]+Tabelle1[[#This Row],[Heizleistung (55°C)]])/2)</f>
        <v>11.355</v>
      </c>
      <c r="M5781" s="20">
        <f>IF(Tabelle1[[#This Row],[Etas 55°C]]=0,0,(Tabelle1[[#This Row],[Etas 35°C]]*0.8+Tabelle1[[#This Row],[Etas 55°C]]*0.2))*2.5</f>
        <v>4.4749999999999996</v>
      </c>
      <c r="N5781" s="21">
        <f>IF(-(Tabelle1[[#This Row],[80%/20% SCOP]]-5.5)/5.5=1,"n.a.",-(Tabelle1[[#This Row],[80%/20% SCOP]]-5.5)/5.5)</f>
        <v>0.18636363636363643</v>
      </c>
    </row>
    <row r="5782" spans="1:14" ht="20.100000000000001" customHeight="1" x14ac:dyDescent="0.25">
      <c r="A5782" s="24">
        <v>16016573</v>
      </c>
      <c r="B5782" s="15" t="s">
        <v>5889</v>
      </c>
      <c r="C5782" s="15" t="s">
        <v>5901</v>
      </c>
      <c r="D5782" s="16" t="s">
        <v>2</v>
      </c>
      <c r="E5782" s="17">
        <v>17.91</v>
      </c>
      <c r="F5782" s="18">
        <v>1.93</v>
      </c>
      <c r="G5782" s="17">
        <v>17.32</v>
      </c>
      <c r="H5782" s="18">
        <v>1.43</v>
      </c>
      <c r="I5782" s="16" t="s">
        <v>3</v>
      </c>
      <c r="J5782" s="16" t="s">
        <v>15</v>
      </c>
      <c r="K5782" s="16" t="s">
        <v>15</v>
      </c>
      <c r="L5782" s="19">
        <f>IF(Tabelle1[[#This Row],[Heizleistung (55°C)]]=0,Tabelle1[[#This Row],[Heizleistung (35°C)]],(Tabelle1[[#This Row],[Heizleistung (35°C)]]+Tabelle1[[#This Row],[Heizleistung (55°C)]])/2)</f>
        <v>17.615000000000002</v>
      </c>
      <c r="M5782" s="20">
        <f>IF(Tabelle1[[#This Row],[Etas 55°C]]=0,0,(Tabelle1[[#This Row],[Etas 35°C]]*0.8+Tabelle1[[#This Row],[Etas 55°C]]*0.2))*2.5</f>
        <v>4.5750000000000002</v>
      </c>
      <c r="N5782" s="21">
        <f>IF(-(Tabelle1[[#This Row],[80%/20% SCOP]]-5.5)/5.5=1,"n.a.",-(Tabelle1[[#This Row],[80%/20% SCOP]]-5.5)/5.5)</f>
        <v>0.16818181818181815</v>
      </c>
    </row>
    <row r="5783" spans="1:14" ht="20.100000000000001" customHeight="1" x14ac:dyDescent="0.25">
      <c r="A5783" s="24">
        <v>16015620</v>
      </c>
      <c r="B5783" s="15" t="s">
        <v>5902</v>
      </c>
      <c r="C5783" s="15" t="s">
        <v>5903</v>
      </c>
      <c r="D5783" s="16" t="s">
        <v>2</v>
      </c>
      <c r="E5783" s="17">
        <v>9</v>
      </c>
      <c r="F5783" s="18">
        <v>1.89</v>
      </c>
      <c r="G5783" s="17">
        <v>10</v>
      </c>
      <c r="H5783" s="18">
        <v>1.4</v>
      </c>
      <c r="I5783" s="16" t="s">
        <v>40</v>
      </c>
      <c r="J5783" s="16" t="s">
        <v>4</v>
      </c>
      <c r="K5783" s="16" t="s">
        <v>4</v>
      </c>
      <c r="L5783" s="19">
        <f>IF(Tabelle1[[#This Row],[Heizleistung (55°C)]]=0,Tabelle1[[#This Row],[Heizleistung (35°C)]],(Tabelle1[[#This Row],[Heizleistung (35°C)]]+Tabelle1[[#This Row],[Heizleistung (55°C)]])/2)</f>
        <v>9.5</v>
      </c>
      <c r="M5783" s="20">
        <f>IF(Tabelle1[[#This Row],[Etas 55°C]]=0,0,(Tabelle1[[#This Row],[Etas 35°C]]*0.8+Tabelle1[[#This Row],[Etas 55°C]]*0.2))*2.5</f>
        <v>4.4800000000000004</v>
      </c>
      <c r="N5783" s="21">
        <f>IF(-(Tabelle1[[#This Row],[80%/20% SCOP]]-5.5)/5.5=1,"n.a.",-(Tabelle1[[#This Row],[80%/20% SCOP]]-5.5)/5.5)</f>
        <v>0.18545454545454537</v>
      </c>
    </row>
    <row r="5784" spans="1:14" ht="20.100000000000001" customHeight="1" x14ac:dyDescent="0.25">
      <c r="A5784" s="24">
        <v>16015621</v>
      </c>
      <c r="B5784" s="15" t="s">
        <v>5902</v>
      </c>
      <c r="C5784" s="15" t="s">
        <v>5904</v>
      </c>
      <c r="D5784" s="16" t="s">
        <v>2</v>
      </c>
      <c r="E5784" s="17">
        <v>13</v>
      </c>
      <c r="F5784" s="18">
        <v>1.79</v>
      </c>
      <c r="G5784" s="17">
        <v>14</v>
      </c>
      <c r="H5784" s="18">
        <v>1.5</v>
      </c>
      <c r="I5784" s="16" t="s">
        <v>40</v>
      </c>
      <c r="J5784" s="16" t="s">
        <v>4</v>
      </c>
      <c r="K5784" s="16" t="s">
        <v>4</v>
      </c>
      <c r="L5784" s="19">
        <f>IF(Tabelle1[[#This Row],[Heizleistung (55°C)]]=0,Tabelle1[[#This Row],[Heizleistung (35°C)]],(Tabelle1[[#This Row],[Heizleistung (35°C)]]+Tabelle1[[#This Row],[Heizleistung (55°C)]])/2)</f>
        <v>13.5</v>
      </c>
      <c r="M5784" s="20">
        <f>IF(Tabelle1[[#This Row],[Etas 55°C]]=0,0,(Tabelle1[[#This Row],[Etas 35°C]]*0.8+Tabelle1[[#This Row],[Etas 55°C]]*0.2))*2.5</f>
        <v>4.33</v>
      </c>
      <c r="N5784" s="21">
        <f>IF(-(Tabelle1[[#This Row],[80%/20% SCOP]]-5.5)/5.5=1,"n.a.",-(Tabelle1[[#This Row],[80%/20% SCOP]]-5.5)/5.5)</f>
        <v>0.21272727272727271</v>
      </c>
    </row>
    <row r="5785" spans="1:14" ht="20.100000000000001" customHeight="1" x14ac:dyDescent="0.25">
      <c r="A5785" s="24">
        <v>16015618</v>
      </c>
      <c r="B5785" s="15" t="s">
        <v>5902</v>
      </c>
      <c r="C5785" s="15" t="s">
        <v>5905</v>
      </c>
      <c r="D5785" s="16" t="s">
        <v>2</v>
      </c>
      <c r="E5785" s="17">
        <v>5</v>
      </c>
      <c r="F5785" s="18">
        <v>1.92</v>
      </c>
      <c r="G5785" s="17">
        <v>5</v>
      </c>
      <c r="H5785" s="18">
        <v>1.37</v>
      </c>
      <c r="I5785" s="16" t="s">
        <v>40</v>
      </c>
      <c r="J5785" s="16" t="s">
        <v>4</v>
      </c>
      <c r="K5785" s="16" t="s">
        <v>4</v>
      </c>
      <c r="L5785" s="19">
        <f>IF(Tabelle1[[#This Row],[Heizleistung (55°C)]]=0,Tabelle1[[#This Row],[Heizleistung (35°C)]],(Tabelle1[[#This Row],[Heizleistung (35°C)]]+Tabelle1[[#This Row],[Heizleistung (55°C)]])/2)</f>
        <v>5</v>
      </c>
      <c r="M5785" s="20">
        <f>IF(Tabelle1[[#This Row],[Etas 55°C]]=0,0,(Tabelle1[[#This Row],[Etas 35°C]]*0.8+Tabelle1[[#This Row],[Etas 55°C]]*0.2))*2.5</f>
        <v>4.5250000000000004</v>
      </c>
      <c r="N5785" s="21">
        <f>IF(-(Tabelle1[[#This Row],[80%/20% SCOP]]-5.5)/5.5=1,"n.a.",-(Tabelle1[[#This Row],[80%/20% SCOP]]-5.5)/5.5)</f>
        <v>0.17727272727272722</v>
      </c>
    </row>
    <row r="5786" spans="1:14" ht="20.100000000000001" customHeight="1" x14ac:dyDescent="0.25">
      <c r="A5786" s="24">
        <v>16015619</v>
      </c>
      <c r="B5786" s="15" t="s">
        <v>5902</v>
      </c>
      <c r="C5786" s="15" t="s">
        <v>5906</v>
      </c>
      <c r="D5786" s="16" t="s">
        <v>2</v>
      </c>
      <c r="E5786" s="17">
        <v>6</v>
      </c>
      <c r="F5786" s="18">
        <v>1.99</v>
      </c>
      <c r="G5786" s="17">
        <v>5</v>
      </c>
      <c r="H5786" s="18">
        <v>1.37</v>
      </c>
      <c r="I5786" s="16" t="s">
        <v>40</v>
      </c>
      <c r="J5786" s="16" t="s">
        <v>4</v>
      </c>
      <c r="K5786" s="16" t="s">
        <v>4</v>
      </c>
      <c r="L5786" s="19">
        <f>IF(Tabelle1[[#This Row],[Heizleistung (55°C)]]=0,Tabelle1[[#This Row],[Heizleistung (35°C)]],(Tabelle1[[#This Row],[Heizleistung (35°C)]]+Tabelle1[[#This Row],[Heizleistung (55°C)]])/2)</f>
        <v>5.5</v>
      </c>
      <c r="M5786" s="20">
        <f>IF(Tabelle1[[#This Row],[Etas 55°C]]=0,0,(Tabelle1[[#This Row],[Etas 35°C]]*0.8+Tabelle1[[#This Row],[Etas 55°C]]*0.2))*2.5</f>
        <v>4.665</v>
      </c>
      <c r="N5786" s="21">
        <f>IF(-(Tabelle1[[#This Row],[80%/20% SCOP]]-5.5)/5.5=1,"n.a.",-(Tabelle1[[#This Row],[80%/20% SCOP]]-5.5)/5.5)</f>
        <v>0.15181818181818182</v>
      </c>
    </row>
    <row r="5787" spans="1:14" ht="20.100000000000001" customHeight="1" x14ac:dyDescent="0.25">
      <c r="A5787" s="24">
        <v>16016064</v>
      </c>
      <c r="B5787" s="15" t="s">
        <v>5907</v>
      </c>
      <c r="C5787" s="15" t="s">
        <v>5908</v>
      </c>
      <c r="D5787" s="16" t="s">
        <v>2</v>
      </c>
      <c r="E5787" s="17">
        <v>482</v>
      </c>
      <c r="F5787" s="18">
        <v>1.54</v>
      </c>
      <c r="G5787" s="17"/>
      <c r="H5787" s="16"/>
      <c r="I5787" s="16" t="s">
        <v>355</v>
      </c>
      <c r="J5787" s="16" t="s">
        <v>15</v>
      </c>
      <c r="K5787" s="16" t="s">
        <v>4</v>
      </c>
      <c r="L5787" s="19">
        <f>IF(Tabelle1[[#This Row],[Heizleistung (55°C)]]=0,Tabelle1[[#This Row],[Heizleistung (35°C)]],(Tabelle1[[#This Row],[Heizleistung (35°C)]]+Tabelle1[[#This Row],[Heizleistung (55°C)]])/2)</f>
        <v>482</v>
      </c>
      <c r="M5787" s="20">
        <f>IF(Tabelle1[[#This Row],[Etas 55°C]]=0,0,(Tabelle1[[#This Row],[Etas 35°C]]*0.8+Tabelle1[[#This Row],[Etas 55°C]]*0.2))*2.5</f>
        <v>0</v>
      </c>
      <c r="N5787" s="21" t="str">
        <f>IF(-(Tabelle1[[#This Row],[80%/20% SCOP]]-5.5)/5.5=1,"n.a.",-(Tabelle1[[#This Row],[80%/20% SCOP]]-5.5)/5.5)</f>
        <v>n.a.</v>
      </c>
    </row>
    <row r="5788" spans="1:14" ht="20.100000000000001" customHeight="1" x14ac:dyDescent="0.25">
      <c r="A5788" s="24">
        <v>16016172</v>
      </c>
      <c r="B5788" s="15" t="s">
        <v>5907</v>
      </c>
      <c r="C5788" s="15" t="s">
        <v>5909</v>
      </c>
      <c r="D5788" s="16" t="s">
        <v>2</v>
      </c>
      <c r="E5788" s="17">
        <v>368</v>
      </c>
      <c r="F5788" s="18">
        <v>1.55</v>
      </c>
      <c r="G5788" s="17"/>
      <c r="H5788" s="16"/>
      <c r="I5788" s="16" t="s">
        <v>355</v>
      </c>
      <c r="J5788" s="16" t="s">
        <v>15</v>
      </c>
      <c r="K5788" s="16" t="s">
        <v>4</v>
      </c>
      <c r="L5788" s="19">
        <f>IF(Tabelle1[[#This Row],[Heizleistung (55°C)]]=0,Tabelle1[[#This Row],[Heizleistung (35°C)]],(Tabelle1[[#This Row],[Heizleistung (35°C)]]+Tabelle1[[#This Row],[Heizleistung (55°C)]])/2)</f>
        <v>368</v>
      </c>
      <c r="M5788" s="20">
        <f>IF(Tabelle1[[#This Row],[Etas 55°C]]=0,0,(Tabelle1[[#This Row],[Etas 35°C]]*0.8+Tabelle1[[#This Row],[Etas 55°C]]*0.2))*2.5</f>
        <v>0</v>
      </c>
      <c r="N5788" s="21" t="str">
        <f>IF(-(Tabelle1[[#This Row],[80%/20% SCOP]]-5.5)/5.5=1,"n.a.",-(Tabelle1[[#This Row],[80%/20% SCOP]]-5.5)/5.5)</f>
        <v>n.a.</v>
      </c>
    </row>
    <row r="5789" spans="1:14" ht="20.100000000000001" customHeight="1" x14ac:dyDescent="0.25">
      <c r="A5789" s="24">
        <v>16016088</v>
      </c>
      <c r="B5789" s="15" t="s">
        <v>5907</v>
      </c>
      <c r="C5789" s="15" t="s">
        <v>5910</v>
      </c>
      <c r="D5789" s="16" t="s">
        <v>2</v>
      </c>
      <c r="E5789" s="17">
        <v>244</v>
      </c>
      <c r="F5789" s="18">
        <v>1.51</v>
      </c>
      <c r="G5789" s="17"/>
      <c r="H5789" s="16"/>
      <c r="I5789" s="16" t="s">
        <v>355</v>
      </c>
      <c r="J5789" s="16" t="s">
        <v>15</v>
      </c>
      <c r="K5789" s="16" t="s">
        <v>4</v>
      </c>
      <c r="L5789" s="19">
        <f>IF(Tabelle1[[#This Row],[Heizleistung (55°C)]]=0,Tabelle1[[#This Row],[Heizleistung (35°C)]],(Tabelle1[[#This Row],[Heizleistung (35°C)]]+Tabelle1[[#This Row],[Heizleistung (55°C)]])/2)</f>
        <v>244</v>
      </c>
      <c r="M5789" s="20">
        <f>IF(Tabelle1[[#This Row],[Etas 55°C]]=0,0,(Tabelle1[[#This Row],[Etas 35°C]]*0.8+Tabelle1[[#This Row],[Etas 55°C]]*0.2))*2.5</f>
        <v>0</v>
      </c>
      <c r="N5789" s="21" t="str">
        <f>IF(-(Tabelle1[[#This Row],[80%/20% SCOP]]-5.5)/5.5=1,"n.a.",-(Tabelle1[[#This Row],[80%/20% SCOP]]-5.5)/5.5)</f>
        <v>n.a.</v>
      </c>
    </row>
    <row r="5790" spans="1:14" ht="20.100000000000001" customHeight="1" x14ac:dyDescent="0.25">
      <c r="A5790" s="24">
        <v>16016111</v>
      </c>
      <c r="B5790" s="15" t="s">
        <v>5907</v>
      </c>
      <c r="C5790" s="15" t="s">
        <v>5911</v>
      </c>
      <c r="D5790" s="16" t="s">
        <v>2</v>
      </c>
      <c r="E5790" s="17">
        <v>442</v>
      </c>
      <c r="F5790" s="18">
        <v>1.49</v>
      </c>
      <c r="G5790" s="17"/>
      <c r="H5790" s="16"/>
      <c r="I5790" s="16" t="s">
        <v>355</v>
      </c>
      <c r="J5790" s="16" t="s">
        <v>15</v>
      </c>
      <c r="K5790" s="16" t="s">
        <v>4</v>
      </c>
      <c r="L5790" s="19">
        <f>IF(Tabelle1[[#This Row],[Heizleistung (55°C)]]=0,Tabelle1[[#This Row],[Heizleistung (35°C)]],(Tabelle1[[#This Row],[Heizleistung (35°C)]]+Tabelle1[[#This Row],[Heizleistung (55°C)]])/2)</f>
        <v>442</v>
      </c>
      <c r="M5790" s="20">
        <f>IF(Tabelle1[[#This Row],[Etas 55°C]]=0,0,(Tabelle1[[#This Row],[Etas 35°C]]*0.8+Tabelle1[[#This Row],[Etas 55°C]]*0.2))*2.5</f>
        <v>0</v>
      </c>
      <c r="N5790" s="21" t="str">
        <f>IF(-(Tabelle1[[#This Row],[80%/20% SCOP]]-5.5)/5.5=1,"n.a.",-(Tabelle1[[#This Row],[80%/20% SCOP]]-5.5)/5.5)</f>
        <v>n.a.</v>
      </c>
    </row>
    <row r="5791" spans="1:14" ht="20.100000000000001" customHeight="1" x14ac:dyDescent="0.25">
      <c r="A5791" s="24">
        <v>16016056</v>
      </c>
      <c r="B5791" s="15" t="s">
        <v>5907</v>
      </c>
      <c r="C5791" s="15" t="s">
        <v>5912</v>
      </c>
      <c r="D5791" s="16" t="s">
        <v>2</v>
      </c>
      <c r="E5791" s="17">
        <v>450</v>
      </c>
      <c r="F5791" s="18">
        <v>1.56</v>
      </c>
      <c r="G5791" s="17"/>
      <c r="H5791" s="16"/>
      <c r="I5791" s="16" t="s">
        <v>355</v>
      </c>
      <c r="J5791" s="16" t="s">
        <v>15</v>
      </c>
      <c r="K5791" s="16" t="s">
        <v>4</v>
      </c>
      <c r="L5791" s="19">
        <f>IF(Tabelle1[[#This Row],[Heizleistung (55°C)]]=0,Tabelle1[[#This Row],[Heizleistung (35°C)]],(Tabelle1[[#This Row],[Heizleistung (35°C)]]+Tabelle1[[#This Row],[Heizleistung (55°C)]])/2)</f>
        <v>450</v>
      </c>
      <c r="M5791" s="20">
        <f>IF(Tabelle1[[#This Row],[Etas 55°C]]=0,0,(Tabelle1[[#This Row],[Etas 35°C]]*0.8+Tabelle1[[#This Row],[Etas 55°C]]*0.2))*2.5</f>
        <v>0</v>
      </c>
      <c r="N5791" s="21" t="str">
        <f>IF(-(Tabelle1[[#This Row],[80%/20% SCOP]]-5.5)/5.5=1,"n.a.",-(Tabelle1[[#This Row],[80%/20% SCOP]]-5.5)/5.5)</f>
        <v>n.a.</v>
      </c>
    </row>
    <row r="5792" spans="1:14" ht="20.100000000000001" customHeight="1" x14ac:dyDescent="0.25">
      <c r="A5792" s="24">
        <v>16016228</v>
      </c>
      <c r="B5792" s="15" t="s">
        <v>5907</v>
      </c>
      <c r="C5792" s="15" t="s">
        <v>5913</v>
      </c>
      <c r="D5792" s="16" t="s">
        <v>2</v>
      </c>
      <c r="E5792" s="17">
        <v>360</v>
      </c>
      <c r="F5792" s="18">
        <v>1.59</v>
      </c>
      <c r="G5792" s="17"/>
      <c r="H5792" s="16"/>
      <c r="I5792" s="16" t="s">
        <v>355</v>
      </c>
      <c r="J5792" s="16" t="s">
        <v>15</v>
      </c>
      <c r="K5792" s="16" t="s">
        <v>4</v>
      </c>
      <c r="L5792" s="19">
        <f>IF(Tabelle1[[#This Row],[Heizleistung (55°C)]]=0,Tabelle1[[#This Row],[Heizleistung (35°C)]],(Tabelle1[[#This Row],[Heizleistung (35°C)]]+Tabelle1[[#This Row],[Heizleistung (55°C)]])/2)</f>
        <v>360</v>
      </c>
      <c r="M5792" s="20">
        <f>IF(Tabelle1[[#This Row],[Etas 55°C]]=0,0,(Tabelle1[[#This Row],[Etas 35°C]]*0.8+Tabelle1[[#This Row],[Etas 55°C]]*0.2))*2.5</f>
        <v>0</v>
      </c>
      <c r="N5792" s="21" t="str">
        <f>IF(-(Tabelle1[[#This Row],[80%/20% SCOP]]-5.5)/5.5=1,"n.a.",-(Tabelle1[[#This Row],[80%/20% SCOP]]-5.5)/5.5)</f>
        <v>n.a.</v>
      </c>
    </row>
    <row r="5793" spans="1:14" ht="20.100000000000001" customHeight="1" x14ac:dyDescent="0.25">
      <c r="A5793" s="24">
        <v>16016058</v>
      </c>
      <c r="B5793" s="15" t="s">
        <v>5907</v>
      </c>
      <c r="C5793" s="15" t="s">
        <v>5914</v>
      </c>
      <c r="D5793" s="16" t="s">
        <v>2</v>
      </c>
      <c r="E5793" s="17">
        <v>450</v>
      </c>
      <c r="F5793" s="18">
        <v>1.56</v>
      </c>
      <c r="G5793" s="17"/>
      <c r="H5793" s="16"/>
      <c r="I5793" s="16" t="s">
        <v>355</v>
      </c>
      <c r="J5793" s="16" t="s">
        <v>15</v>
      </c>
      <c r="K5793" s="16" t="s">
        <v>4</v>
      </c>
      <c r="L5793" s="19">
        <f>IF(Tabelle1[[#This Row],[Heizleistung (55°C)]]=0,Tabelle1[[#This Row],[Heizleistung (35°C)]],(Tabelle1[[#This Row],[Heizleistung (35°C)]]+Tabelle1[[#This Row],[Heizleistung (55°C)]])/2)</f>
        <v>450</v>
      </c>
      <c r="M5793" s="20">
        <f>IF(Tabelle1[[#This Row],[Etas 55°C]]=0,0,(Tabelle1[[#This Row],[Etas 35°C]]*0.8+Tabelle1[[#This Row],[Etas 55°C]]*0.2))*2.5</f>
        <v>0</v>
      </c>
      <c r="N5793" s="21" t="str">
        <f>IF(-(Tabelle1[[#This Row],[80%/20% SCOP]]-5.5)/5.5=1,"n.a.",-(Tabelle1[[#This Row],[80%/20% SCOP]]-5.5)/5.5)</f>
        <v>n.a.</v>
      </c>
    </row>
    <row r="5794" spans="1:14" ht="20.100000000000001" customHeight="1" x14ac:dyDescent="0.25">
      <c r="A5794" s="24">
        <v>16016148</v>
      </c>
      <c r="B5794" s="15" t="s">
        <v>5907</v>
      </c>
      <c r="C5794" s="15" t="s">
        <v>5915</v>
      </c>
      <c r="D5794" s="16" t="s">
        <v>2</v>
      </c>
      <c r="E5794" s="17">
        <v>552</v>
      </c>
      <c r="F5794" s="18">
        <v>1.48</v>
      </c>
      <c r="G5794" s="17"/>
      <c r="H5794" s="16"/>
      <c r="I5794" s="16" t="s">
        <v>355</v>
      </c>
      <c r="J5794" s="16" t="s">
        <v>15</v>
      </c>
      <c r="K5794" s="16" t="s">
        <v>4</v>
      </c>
      <c r="L5794" s="19">
        <f>IF(Tabelle1[[#This Row],[Heizleistung (55°C)]]=0,Tabelle1[[#This Row],[Heizleistung (35°C)]],(Tabelle1[[#This Row],[Heizleistung (35°C)]]+Tabelle1[[#This Row],[Heizleistung (55°C)]])/2)</f>
        <v>552</v>
      </c>
      <c r="M5794" s="20">
        <f>IF(Tabelle1[[#This Row],[Etas 55°C]]=0,0,(Tabelle1[[#This Row],[Etas 35°C]]*0.8+Tabelle1[[#This Row],[Etas 55°C]]*0.2))*2.5</f>
        <v>0</v>
      </c>
      <c r="N5794" s="21" t="str">
        <f>IF(-(Tabelle1[[#This Row],[80%/20% SCOP]]-5.5)/5.5=1,"n.a.",-(Tabelle1[[#This Row],[80%/20% SCOP]]-5.5)/5.5)</f>
        <v>n.a.</v>
      </c>
    </row>
    <row r="5795" spans="1:14" ht="20.100000000000001" customHeight="1" x14ac:dyDescent="0.25">
      <c r="A5795" s="24">
        <v>16016240</v>
      </c>
      <c r="B5795" s="15" t="s">
        <v>5907</v>
      </c>
      <c r="C5795" s="15" t="s">
        <v>5916</v>
      </c>
      <c r="D5795" s="16" t="s">
        <v>2</v>
      </c>
      <c r="E5795" s="17">
        <v>253</v>
      </c>
      <c r="F5795" s="18">
        <v>1.62</v>
      </c>
      <c r="G5795" s="17"/>
      <c r="H5795" s="16"/>
      <c r="I5795" s="16" t="s">
        <v>355</v>
      </c>
      <c r="J5795" s="16" t="s">
        <v>15</v>
      </c>
      <c r="K5795" s="16" t="s">
        <v>4</v>
      </c>
      <c r="L5795" s="19">
        <f>IF(Tabelle1[[#This Row],[Heizleistung (55°C)]]=0,Tabelle1[[#This Row],[Heizleistung (35°C)]],(Tabelle1[[#This Row],[Heizleistung (35°C)]]+Tabelle1[[#This Row],[Heizleistung (55°C)]])/2)</f>
        <v>253</v>
      </c>
      <c r="M5795" s="20">
        <f>IF(Tabelle1[[#This Row],[Etas 55°C]]=0,0,(Tabelle1[[#This Row],[Etas 35°C]]*0.8+Tabelle1[[#This Row],[Etas 55°C]]*0.2))*2.5</f>
        <v>0</v>
      </c>
      <c r="N5795" s="21" t="str">
        <f>IF(-(Tabelle1[[#This Row],[80%/20% SCOP]]-5.5)/5.5=1,"n.a.",-(Tabelle1[[#This Row],[80%/20% SCOP]]-5.5)/5.5)</f>
        <v>n.a.</v>
      </c>
    </row>
    <row r="5796" spans="1:14" ht="20.100000000000001" customHeight="1" x14ac:dyDescent="0.25">
      <c r="A5796" s="24">
        <v>16016135</v>
      </c>
      <c r="B5796" s="15" t="s">
        <v>5907</v>
      </c>
      <c r="C5796" s="15" t="s">
        <v>5917</v>
      </c>
      <c r="D5796" s="16" t="s">
        <v>2</v>
      </c>
      <c r="E5796" s="17">
        <v>242</v>
      </c>
      <c r="F5796" s="18">
        <v>1.53</v>
      </c>
      <c r="G5796" s="17"/>
      <c r="H5796" s="16"/>
      <c r="I5796" s="16" t="s">
        <v>355</v>
      </c>
      <c r="J5796" s="16" t="s">
        <v>15</v>
      </c>
      <c r="K5796" s="16" t="s">
        <v>4</v>
      </c>
      <c r="L5796" s="19">
        <f>IF(Tabelle1[[#This Row],[Heizleistung (55°C)]]=0,Tabelle1[[#This Row],[Heizleistung (35°C)]],(Tabelle1[[#This Row],[Heizleistung (35°C)]]+Tabelle1[[#This Row],[Heizleistung (55°C)]])/2)</f>
        <v>242</v>
      </c>
      <c r="M5796" s="20">
        <f>IF(Tabelle1[[#This Row],[Etas 55°C]]=0,0,(Tabelle1[[#This Row],[Etas 35°C]]*0.8+Tabelle1[[#This Row],[Etas 55°C]]*0.2))*2.5</f>
        <v>0</v>
      </c>
      <c r="N5796" s="21" t="str">
        <f>IF(-(Tabelle1[[#This Row],[80%/20% SCOP]]-5.5)/5.5=1,"n.a.",-(Tabelle1[[#This Row],[80%/20% SCOP]]-5.5)/5.5)</f>
        <v>n.a.</v>
      </c>
    </row>
    <row r="5797" spans="1:14" ht="20.100000000000001" customHeight="1" x14ac:dyDescent="0.25">
      <c r="A5797" s="24">
        <v>16017138</v>
      </c>
      <c r="B5797" s="15" t="s">
        <v>5907</v>
      </c>
      <c r="C5797" s="15" t="s">
        <v>5918</v>
      </c>
      <c r="D5797" s="16" t="s">
        <v>2</v>
      </c>
      <c r="E5797" s="17">
        <v>48.1</v>
      </c>
      <c r="F5797" s="18">
        <v>1.536</v>
      </c>
      <c r="G5797" s="17"/>
      <c r="H5797" s="16"/>
      <c r="I5797" s="16" t="s">
        <v>355</v>
      </c>
      <c r="J5797" s="16" t="s">
        <v>15</v>
      </c>
      <c r="K5797" s="16" t="s">
        <v>4</v>
      </c>
      <c r="L5797" s="19">
        <f>IF(Tabelle1[[#This Row],[Heizleistung (55°C)]]=0,Tabelle1[[#This Row],[Heizleistung (35°C)]],(Tabelle1[[#This Row],[Heizleistung (35°C)]]+Tabelle1[[#This Row],[Heizleistung (55°C)]])/2)</f>
        <v>48.1</v>
      </c>
      <c r="M5797" s="20">
        <f>IF(Tabelle1[[#This Row],[Etas 55°C]]=0,0,(Tabelle1[[#This Row],[Etas 35°C]]*0.8+Tabelle1[[#This Row],[Etas 55°C]]*0.2))*2.5</f>
        <v>0</v>
      </c>
      <c r="N5797" s="21" t="str">
        <f>IF(-(Tabelle1[[#This Row],[80%/20% SCOP]]-5.5)/5.5=1,"n.a.",-(Tabelle1[[#This Row],[80%/20% SCOP]]-5.5)/5.5)</f>
        <v>n.a.</v>
      </c>
    </row>
    <row r="5798" spans="1:14" ht="20.100000000000001" customHeight="1" x14ac:dyDescent="0.25">
      <c r="A5798" s="24">
        <v>16016170</v>
      </c>
      <c r="B5798" s="15" t="s">
        <v>5907</v>
      </c>
      <c r="C5798" s="15" t="s">
        <v>5919</v>
      </c>
      <c r="D5798" s="16" t="s">
        <v>2</v>
      </c>
      <c r="E5798" s="17">
        <v>368</v>
      </c>
      <c r="F5798" s="18">
        <v>1.55</v>
      </c>
      <c r="G5798" s="17"/>
      <c r="H5798" s="16"/>
      <c r="I5798" s="16" t="s">
        <v>355</v>
      </c>
      <c r="J5798" s="16" t="s">
        <v>15</v>
      </c>
      <c r="K5798" s="16" t="s">
        <v>4</v>
      </c>
      <c r="L5798" s="19">
        <f>IF(Tabelle1[[#This Row],[Heizleistung (55°C)]]=0,Tabelle1[[#This Row],[Heizleistung (35°C)]],(Tabelle1[[#This Row],[Heizleistung (35°C)]]+Tabelle1[[#This Row],[Heizleistung (55°C)]])/2)</f>
        <v>368</v>
      </c>
      <c r="M5798" s="20">
        <f>IF(Tabelle1[[#This Row],[Etas 55°C]]=0,0,(Tabelle1[[#This Row],[Etas 35°C]]*0.8+Tabelle1[[#This Row],[Etas 55°C]]*0.2))*2.5</f>
        <v>0</v>
      </c>
      <c r="N5798" s="21" t="str">
        <f>IF(-(Tabelle1[[#This Row],[80%/20% SCOP]]-5.5)/5.5=1,"n.a.",-(Tabelle1[[#This Row],[80%/20% SCOP]]-5.5)/5.5)</f>
        <v>n.a.</v>
      </c>
    </row>
    <row r="5799" spans="1:14" ht="20.100000000000001" customHeight="1" x14ac:dyDescent="0.25">
      <c r="A5799" s="24">
        <v>16017149</v>
      </c>
      <c r="B5799" s="15" t="s">
        <v>5907</v>
      </c>
      <c r="C5799" s="15" t="s">
        <v>5920</v>
      </c>
      <c r="D5799" s="16" t="s">
        <v>2</v>
      </c>
      <c r="E5799" s="17">
        <v>37.799999999999997</v>
      </c>
      <c r="F5799" s="18">
        <v>1.702</v>
      </c>
      <c r="G5799" s="17">
        <v>34.6</v>
      </c>
      <c r="H5799" s="18">
        <v>1.323</v>
      </c>
      <c r="I5799" s="16" t="s">
        <v>3</v>
      </c>
      <c r="J5799" s="16" t="s">
        <v>15</v>
      </c>
      <c r="K5799" s="16" t="s">
        <v>4</v>
      </c>
      <c r="L5799" s="19">
        <f>IF(Tabelle1[[#This Row],[Heizleistung (55°C)]]=0,Tabelle1[[#This Row],[Heizleistung (35°C)]],(Tabelle1[[#This Row],[Heizleistung (35°C)]]+Tabelle1[[#This Row],[Heizleistung (55°C)]])/2)</f>
        <v>36.200000000000003</v>
      </c>
      <c r="M5799" s="20">
        <f>IF(Tabelle1[[#This Row],[Etas 55°C]]=0,0,(Tabelle1[[#This Row],[Etas 35°C]]*0.8+Tabelle1[[#This Row],[Etas 55°C]]*0.2))*2.5</f>
        <v>4.0655000000000001</v>
      </c>
      <c r="N5799" s="21">
        <f>IF(-(Tabelle1[[#This Row],[80%/20% SCOP]]-5.5)/5.5=1,"n.a.",-(Tabelle1[[#This Row],[80%/20% SCOP]]-5.5)/5.5)</f>
        <v>0.26081818181818178</v>
      </c>
    </row>
    <row r="5800" spans="1:14" ht="20.100000000000001" customHeight="1" x14ac:dyDescent="0.25">
      <c r="A5800" s="24">
        <v>16016154</v>
      </c>
      <c r="B5800" s="15" t="s">
        <v>5907</v>
      </c>
      <c r="C5800" s="15" t="s">
        <v>5921</v>
      </c>
      <c r="D5800" s="16" t="s">
        <v>2</v>
      </c>
      <c r="E5800" s="17">
        <v>10</v>
      </c>
      <c r="F5800" s="18">
        <v>1.7270000000000001</v>
      </c>
      <c r="G5800" s="17">
        <v>10</v>
      </c>
      <c r="H5800" s="18">
        <v>1.4490000000000001</v>
      </c>
      <c r="I5800" s="16" t="s">
        <v>3</v>
      </c>
      <c r="J5800" s="16" t="s">
        <v>15</v>
      </c>
      <c r="K5800" s="16" t="s">
        <v>4</v>
      </c>
      <c r="L5800" s="19">
        <f>IF(Tabelle1[[#This Row],[Heizleistung (55°C)]]=0,Tabelle1[[#This Row],[Heizleistung (35°C)]],(Tabelle1[[#This Row],[Heizleistung (35°C)]]+Tabelle1[[#This Row],[Heizleistung (55°C)]])/2)</f>
        <v>10</v>
      </c>
      <c r="M5800" s="20">
        <f>IF(Tabelle1[[#This Row],[Etas 55°C]]=0,0,(Tabelle1[[#This Row],[Etas 35°C]]*0.8+Tabelle1[[#This Row],[Etas 55°C]]*0.2))*2.5</f>
        <v>4.1785000000000005</v>
      </c>
      <c r="N5800" s="21">
        <f>IF(-(Tabelle1[[#This Row],[80%/20% SCOP]]-5.5)/5.5=1,"n.a.",-(Tabelle1[[#This Row],[80%/20% SCOP]]-5.5)/5.5)</f>
        <v>0.24027272727272717</v>
      </c>
    </row>
    <row r="5801" spans="1:14" ht="20.100000000000001" customHeight="1" x14ac:dyDescent="0.25">
      <c r="A5801" s="24">
        <v>16016218</v>
      </c>
      <c r="B5801" s="15" t="s">
        <v>5907</v>
      </c>
      <c r="C5801" s="15" t="s">
        <v>5922</v>
      </c>
      <c r="D5801" s="16" t="s">
        <v>2</v>
      </c>
      <c r="E5801" s="17">
        <v>266</v>
      </c>
      <c r="F5801" s="18">
        <v>1.52</v>
      </c>
      <c r="G5801" s="17"/>
      <c r="H5801" s="16"/>
      <c r="I5801" s="16" t="s">
        <v>355</v>
      </c>
      <c r="J5801" s="16" t="s">
        <v>15</v>
      </c>
      <c r="K5801" s="16" t="s">
        <v>4</v>
      </c>
      <c r="L5801" s="19">
        <f>IF(Tabelle1[[#This Row],[Heizleistung (55°C)]]=0,Tabelle1[[#This Row],[Heizleistung (35°C)]],(Tabelle1[[#This Row],[Heizleistung (35°C)]]+Tabelle1[[#This Row],[Heizleistung (55°C)]])/2)</f>
        <v>266</v>
      </c>
      <c r="M5801" s="20">
        <f>IF(Tabelle1[[#This Row],[Etas 55°C]]=0,0,(Tabelle1[[#This Row],[Etas 35°C]]*0.8+Tabelle1[[#This Row],[Etas 55°C]]*0.2))*2.5</f>
        <v>0</v>
      </c>
      <c r="N5801" s="21" t="str">
        <f>IF(-(Tabelle1[[#This Row],[80%/20% SCOP]]-5.5)/5.5=1,"n.a.",-(Tabelle1[[#This Row],[80%/20% SCOP]]-5.5)/5.5)</f>
        <v>n.a.</v>
      </c>
    </row>
    <row r="5802" spans="1:14" ht="20.100000000000001" customHeight="1" x14ac:dyDescent="0.25">
      <c r="A5802" s="24">
        <v>16016114</v>
      </c>
      <c r="B5802" s="15" t="s">
        <v>5907</v>
      </c>
      <c r="C5802" s="15" t="s">
        <v>5923</v>
      </c>
      <c r="D5802" s="16" t="s">
        <v>2</v>
      </c>
      <c r="E5802" s="17">
        <v>162</v>
      </c>
      <c r="F5802" s="18">
        <v>1.47</v>
      </c>
      <c r="G5802" s="17"/>
      <c r="H5802" s="16"/>
      <c r="I5802" s="16" t="s">
        <v>355</v>
      </c>
      <c r="J5802" s="16" t="s">
        <v>15</v>
      </c>
      <c r="K5802" s="16" t="s">
        <v>4</v>
      </c>
      <c r="L5802" s="19">
        <f>IF(Tabelle1[[#This Row],[Heizleistung (55°C)]]=0,Tabelle1[[#This Row],[Heizleistung (35°C)]],(Tabelle1[[#This Row],[Heizleistung (35°C)]]+Tabelle1[[#This Row],[Heizleistung (55°C)]])/2)</f>
        <v>162</v>
      </c>
      <c r="M5802" s="20">
        <f>IF(Tabelle1[[#This Row],[Etas 55°C]]=0,0,(Tabelle1[[#This Row],[Etas 35°C]]*0.8+Tabelle1[[#This Row],[Etas 55°C]]*0.2))*2.5</f>
        <v>0</v>
      </c>
      <c r="N5802" s="21" t="str">
        <f>IF(-(Tabelle1[[#This Row],[80%/20% SCOP]]-5.5)/5.5=1,"n.a.",-(Tabelle1[[#This Row],[80%/20% SCOP]]-5.5)/5.5)</f>
        <v>n.a.</v>
      </c>
    </row>
    <row r="5803" spans="1:14" ht="20.100000000000001" customHeight="1" x14ac:dyDescent="0.25">
      <c r="A5803" s="24">
        <v>16016075</v>
      </c>
      <c r="B5803" s="15" t="s">
        <v>5907</v>
      </c>
      <c r="C5803" s="15" t="s">
        <v>5924</v>
      </c>
      <c r="D5803" s="16" t="s">
        <v>2</v>
      </c>
      <c r="E5803" s="17">
        <v>112</v>
      </c>
      <c r="F5803" s="18">
        <v>1.47</v>
      </c>
      <c r="G5803" s="17"/>
      <c r="H5803" s="16"/>
      <c r="I5803" s="16" t="s">
        <v>355</v>
      </c>
      <c r="J5803" s="16" t="s">
        <v>15</v>
      </c>
      <c r="K5803" s="16" t="s">
        <v>4</v>
      </c>
      <c r="L5803" s="19">
        <f>IF(Tabelle1[[#This Row],[Heizleistung (55°C)]]=0,Tabelle1[[#This Row],[Heizleistung (35°C)]],(Tabelle1[[#This Row],[Heizleistung (35°C)]]+Tabelle1[[#This Row],[Heizleistung (55°C)]])/2)</f>
        <v>112</v>
      </c>
      <c r="M5803" s="20">
        <f>IF(Tabelle1[[#This Row],[Etas 55°C]]=0,0,(Tabelle1[[#This Row],[Etas 35°C]]*0.8+Tabelle1[[#This Row],[Etas 55°C]]*0.2))*2.5</f>
        <v>0</v>
      </c>
      <c r="N5803" s="21" t="str">
        <f>IF(-(Tabelle1[[#This Row],[80%/20% SCOP]]-5.5)/5.5=1,"n.a.",-(Tabelle1[[#This Row],[80%/20% SCOP]]-5.5)/5.5)</f>
        <v>n.a.</v>
      </c>
    </row>
    <row r="5804" spans="1:14" ht="20.100000000000001" customHeight="1" x14ac:dyDescent="0.25">
      <c r="A5804" s="24">
        <v>16016242</v>
      </c>
      <c r="B5804" s="15" t="s">
        <v>5907</v>
      </c>
      <c r="C5804" s="15" t="s">
        <v>5925</v>
      </c>
      <c r="D5804" s="16" t="s">
        <v>2</v>
      </c>
      <c r="E5804" s="17">
        <v>238</v>
      </c>
      <c r="F5804" s="18">
        <v>1.45</v>
      </c>
      <c r="G5804" s="17"/>
      <c r="H5804" s="16"/>
      <c r="I5804" s="16" t="s">
        <v>355</v>
      </c>
      <c r="J5804" s="16" t="s">
        <v>15</v>
      </c>
      <c r="K5804" s="16" t="s">
        <v>4</v>
      </c>
      <c r="L5804" s="19">
        <f>IF(Tabelle1[[#This Row],[Heizleistung (55°C)]]=0,Tabelle1[[#This Row],[Heizleistung (35°C)]],(Tabelle1[[#This Row],[Heizleistung (35°C)]]+Tabelle1[[#This Row],[Heizleistung (55°C)]])/2)</f>
        <v>238</v>
      </c>
      <c r="M5804" s="20">
        <f>IF(Tabelle1[[#This Row],[Etas 55°C]]=0,0,(Tabelle1[[#This Row],[Etas 35°C]]*0.8+Tabelle1[[#This Row],[Etas 55°C]]*0.2))*2.5</f>
        <v>0</v>
      </c>
      <c r="N5804" s="21" t="str">
        <f>IF(-(Tabelle1[[#This Row],[80%/20% SCOP]]-5.5)/5.5=1,"n.a.",-(Tabelle1[[#This Row],[80%/20% SCOP]]-5.5)/5.5)</f>
        <v>n.a.</v>
      </c>
    </row>
    <row r="5805" spans="1:14" ht="20.100000000000001" customHeight="1" x14ac:dyDescent="0.25">
      <c r="A5805" s="24">
        <v>16016112</v>
      </c>
      <c r="B5805" s="15" t="s">
        <v>5907</v>
      </c>
      <c r="C5805" s="15" t="s">
        <v>5926</v>
      </c>
      <c r="D5805" s="16" t="s">
        <v>2</v>
      </c>
      <c r="E5805" s="17">
        <v>442</v>
      </c>
      <c r="F5805" s="18">
        <v>1.49</v>
      </c>
      <c r="G5805" s="17"/>
      <c r="H5805" s="16"/>
      <c r="I5805" s="16" t="s">
        <v>355</v>
      </c>
      <c r="J5805" s="16" t="s">
        <v>15</v>
      </c>
      <c r="K5805" s="16" t="s">
        <v>4</v>
      </c>
      <c r="L5805" s="19">
        <f>IF(Tabelle1[[#This Row],[Heizleistung (55°C)]]=0,Tabelle1[[#This Row],[Heizleistung (35°C)]],(Tabelle1[[#This Row],[Heizleistung (35°C)]]+Tabelle1[[#This Row],[Heizleistung (55°C)]])/2)</f>
        <v>442</v>
      </c>
      <c r="M5805" s="20">
        <f>IF(Tabelle1[[#This Row],[Etas 55°C]]=0,0,(Tabelle1[[#This Row],[Etas 35°C]]*0.8+Tabelle1[[#This Row],[Etas 55°C]]*0.2))*2.5</f>
        <v>0</v>
      </c>
      <c r="N5805" s="21" t="str">
        <f>IF(-(Tabelle1[[#This Row],[80%/20% SCOP]]-5.5)/5.5=1,"n.a.",-(Tabelle1[[#This Row],[80%/20% SCOP]]-5.5)/5.5)</f>
        <v>n.a.</v>
      </c>
    </row>
    <row r="5806" spans="1:14" ht="20.100000000000001" customHeight="1" x14ac:dyDescent="0.25">
      <c r="A5806" s="24">
        <v>16016181</v>
      </c>
      <c r="B5806" s="15" t="s">
        <v>5907</v>
      </c>
      <c r="C5806" s="15" t="s">
        <v>5927</v>
      </c>
      <c r="D5806" s="16" t="s">
        <v>2</v>
      </c>
      <c r="E5806" s="17">
        <v>271</v>
      </c>
      <c r="F5806" s="18">
        <v>1.49</v>
      </c>
      <c r="G5806" s="17"/>
      <c r="H5806" s="16"/>
      <c r="I5806" s="16" t="s">
        <v>355</v>
      </c>
      <c r="J5806" s="16" t="s">
        <v>15</v>
      </c>
      <c r="K5806" s="16" t="s">
        <v>4</v>
      </c>
      <c r="L5806" s="19">
        <f>IF(Tabelle1[[#This Row],[Heizleistung (55°C)]]=0,Tabelle1[[#This Row],[Heizleistung (35°C)]],(Tabelle1[[#This Row],[Heizleistung (35°C)]]+Tabelle1[[#This Row],[Heizleistung (55°C)]])/2)</f>
        <v>271</v>
      </c>
      <c r="M5806" s="20">
        <f>IF(Tabelle1[[#This Row],[Etas 55°C]]=0,0,(Tabelle1[[#This Row],[Etas 35°C]]*0.8+Tabelle1[[#This Row],[Etas 55°C]]*0.2))*2.5</f>
        <v>0</v>
      </c>
      <c r="N5806" s="21" t="str">
        <f>IF(-(Tabelle1[[#This Row],[80%/20% SCOP]]-5.5)/5.5=1,"n.a.",-(Tabelle1[[#This Row],[80%/20% SCOP]]-5.5)/5.5)</f>
        <v>n.a.</v>
      </c>
    </row>
    <row r="5807" spans="1:14" ht="20.100000000000001" customHeight="1" x14ac:dyDescent="0.25">
      <c r="A5807" s="24">
        <v>16016067</v>
      </c>
      <c r="B5807" s="15" t="s">
        <v>5907</v>
      </c>
      <c r="C5807" s="15" t="s">
        <v>5928</v>
      </c>
      <c r="D5807" s="16" t="s">
        <v>2</v>
      </c>
      <c r="E5807" s="17">
        <v>532</v>
      </c>
      <c r="F5807" s="18">
        <v>1.57</v>
      </c>
      <c r="G5807" s="17"/>
      <c r="H5807" s="16"/>
      <c r="I5807" s="16" t="s">
        <v>355</v>
      </c>
      <c r="J5807" s="16" t="s">
        <v>15</v>
      </c>
      <c r="K5807" s="16" t="s">
        <v>4</v>
      </c>
      <c r="L5807" s="19">
        <f>IF(Tabelle1[[#This Row],[Heizleistung (55°C)]]=0,Tabelle1[[#This Row],[Heizleistung (35°C)]],(Tabelle1[[#This Row],[Heizleistung (35°C)]]+Tabelle1[[#This Row],[Heizleistung (55°C)]])/2)</f>
        <v>532</v>
      </c>
      <c r="M5807" s="20">
        <f>IF(Tabelle1[[#This Row],[Etas 55°C]]=0,0,(Tabelle1[[#This Row],[Etas 35°C]]*0.8+Tabelle1[[#This Row],[Etas 55°C]]*0.2))*2.5</f>
        <v>0</v>
      </c>
      <c r="N5807" s="21" t="str">
        <f>IF(-(Tabelle1[[#This Row],[80%/20% SCOP]]-5.5)/5.5=1,"n.a.",-(Tabelle1[[#This Row],[80%/20% SCOP]]-5.5)/5.5)</f>
        <v>n.a.</v>
      </c>
    </row>
    <row r="5808" spans="1:14" ht="20.100000000000001" customHeight="1" x14ac:dyDescent="0.25">
      <c r="A5808" s="24">
        <v>16016229</v>
      </c>
      <c r="B5808" s="15" t="s">
        <v>5907</v>
      </c>
      <c r="C5808" s="15" t="s">
        <v>5929</v>
      </c>
      <c r="D5808" s="16" t="s">
        <v>2</v>
      </c>
      <c r="E5808" s="17">
        <v>111</v>
      </c>
      <c r="F5808" s="18">
        <v>1.53</v>
      </c>
      <c r="G5808" s="17"/>
      <c r="H5808" s="16"/>
      <c r="I5808" s="16" t="s">
        <v>355</v>
      </c>
      <c r="J5808" s="16" t="s">
        <v>15</v>
      </c>
      <c r="K5808" s="16" t="s">
        <v>4</v>
      </c>
      <c r="L5808" s="19">
        <f>IF(Tabelle1[[#This Row],[Heizleistung (55°C)]]=0,Tabelle1[[#This Row],[Heizleistung (35°C)]],(Tabelle1[[#This Row],[Heizleistung (35°C)]]+Tabelle1[[#This Row],[Heizleistung (55°C)]])/2)</f>
        <v>111</v>
      </c>
      <c r="M5808" s="20">
        <f>IF(Tabelle1[[#This Row],[Etas 55°C]]=0,0,(Tabelle1[[#This Row],[Etas 35°C]]*0.8+Tabelle1[[#This Row],[Etas 55°C]]*0.2))*2.5</f>
        <v>0</v>
      </c>
      <c r="N5808" s="21" t="str">
        <f>IF(-(Tabelle1[[#This Row],[80%/20% SCOP]]-5.5)/5.5=1,"n.a.",-(Tabelle1[[#This Row],[80%/20% SCOP]]-5.5)/5.5)</f>
        <v>n.a.</v>
      </c>
    </row>
    <row r="5809" spans="1:14" ht="20.100000000000001" customHeight="1" x14ac:dyDescent="0.25">
      <c r="A5809" s="24">
        <v>16016120</v>
      </c>
      <c r="B5809" s="15" t="s">
        <v>5907</v>
      </c>
      <c r="C5809" s="15" t="s">
        <v>5930</v>
      </c>
      <c r="D5809" s="16" t="s">
        <v>2</v>
      </c>
      <c r="E5809" s="17">
        <v>209</v>
      </c>
      <c r="F5809" s="18">
        <v>1.53</v>
      </c>
      <c r="G5809" s="17"/>
      <c r="H5809" s="16"/>
      <c r="I5809" s="16" t="s">
        <v>355</v>
      </c>
      <c r="J5809" s="16" t="s">
        <v>15</v>
      </c>
      <c r="K5809" s="16" t="s">
        <v>4</v>
      </c>
      <c r="L5809" s="19">
        <f>IF(Tabelle1[[#This Row],[Heizleistung (55°C)]]=0,Tabelle1[[#This Row],[Heizleistung (35°C)]],(Tabelle1[[#This Row],[Heizleistung (35°C)]]+Tabelle1[[#This Row],[Heizleistung (55°C)]])/2)</f>
        <v>209</v>
      </c>
      <c r="M5809" s="20">
        <f>IF(Tabelle1[[#This Row],[Etas 55°C]]=0,0,(Tabelle1[[#This Row],[Etas 35°C]]*0.8+Tabelle1[[#This Row],[Etas 55°C]]*0.2))*2.5</f>
        <v>0</v>
      </c>
      <c r="N5809" s="21" t="str">
        <f>IF(-(Tabelle1[[#This Row],[80%/20% SCOP]]-5.5)/5.5=1,"n.a.",-(Tabelle1[[#This Row],[80%/20% SCOP]]-5.5)/5.5)</f>
        <v>n.a.</v>
      </c>
    </row>
    <row r="5810" spans="1:14" ht="20.100000000000001" customHeight="1" x14ac:dyDescent="0.25">
      <c r="A5810" s="24">
        <v>16016074</v>
      </c>
      <c r="B5810" s="15" t="s">
        <v>5907</v>
      </c>
      <c r="C5810" s="15" t="s">
        <v>5931</v>
      </c>
      <c r="D5810" s="16" t="s">
        <v>2</v>
      </c>
      <c r="E5810" s="17">
        <v>112</v>
      </c>
      <c r="F5810" s="18">
        <v>1.47</v>
      </c>
      <c r="G5810" s="17"/>
      <c r="H5810" s="16"/>
      <c r="I5810" s="16" t="s">
        <v>355</v>
      </c>
      <c r="J5810" s="16" t="s">
        <v>15</v>
      </c>
      <c r="K5810" s="16" t="s">
        <v>4</v>
      </c>
      <c r="L5810" s="19">
        <f>IF(Tabelle1[[#This Row],[Heizleistung (55°C)]]=0,Tabelle1[[#This Row],[Heizleistung (35°C)]],(Tabelle1[[#This Row],[Heizleistung (35°C)]]+Tabelle1[[#This Row],[Heizleistung (55°C)]])/2)</f>
        <v>112</v>
      </c>
      <c r="M5810" s="20">
        <f>IF(Tabelle1[[#This Row],[Etas 55°C]]=0,0,(Tabelle1[[#This Row],[Etas 35°C]]*0.8+Tabelle1[[#This Row],[Etas 55°C]]*0.2))*2.5</f>
        <v>0</v>
      </c>
      <c r="N5810" s="21" t="str">
        <f>IF(-(Tabelle1[[#This Row],[80%/20% SCOP]]-5.5)/5.5=1,"n.a.",-(Tabelle1[[#This Row],[80%/20% SCOP]]-5.5)/5.5)</f>
        <v>n.a.</v>
      </c>
    </row>
    <row r="5811" spans="1:14" ht="20.100000000000001" customHeight="1" x14ac:dyDescent="0.25">
      <c r="A5811" s="24">
        <v>16016065</v>
      </c>
      <c r="B5811" s="15" t="s">
        <v>5907</v>
      </c>
      <c r="C5811" s="15" t="s">
        <v>5932</v>
      </c>
      <c r="D5811" s="16" t="s">
        <v>2</v>
      </c>
      <c r="E5811" s="17">
        <v>532</v>
      </c>
      <c r="F5811" s="18">
        <v>1.57</v>
      </c>
      <c r="G5811" s="17"/>
      <c r="H5811" s="16"/>
      <c r="I5811" s="16" t="s">
        <v>355</v>
      </c>
      <c r="J5811" s="16" t="s">
        <v>15</v>
      </c>
      <c r="K5811" s="16" t="s">
        <v>4</v>
      </c>
      <c r="L5811" s="19">
        <f>IF(Tabelle1[[#This Row],[Heizleistung (55°C)]]=0,Tabelle1[[#This Row],[Heizleistung (35°C)]],(Tabelle1[[#This Row],[Heizleistung (35°C)]]+Tabelle1[[#This Row],[Heizleistung (55°C)]])/2)</f>
        <v>532</v>
      </c>
      <c r="M5811" s="20">
        <f>IF(Tabelle1[[#This Row],[Etas 55°C]]=0,0,(Tabelle1[[#This Row],[Etas 35°C]]*0.8+Tabelle1[[#This Row],[Etas 55°C]]*0.2))*2.5</f>
        <v>0</v>
      </c>
      <c r="N5811" s="21" t="str">
        <f>IF(-(Tabelle1[[#This Row],[80%/20% SCOP]]-5.5)/5.5=1,"n.a.",-(Tabelle1[[#This Row],[80%/20% SCOP]]-5.5)/5.5)</f>
        <v>n.a.</v>
      </c>
    </row>
    <row r="5812" spans="1:14" ht="20.100000000000001" customHeight="1" x14ac:dyDescent="0.25">
      <c r="A5812" s="24">
        <v>16016052</v>
      </c>
      <c r="B5812" s="15" t="s">
        <v>5907</v>
      </c>
      <c r="C5812" s="15" t="s">
        <v>5933</v>
      </c>
      <c r="D5812" s="16" t="s">
        <v>2</v>
      </c>
      <c r="E5812" s="17">
        <v>369</v>
      </c>
      <c r="F5812" s="18">
        <v>1.59</v>
      </c>
      <c r="G5812" s="17"/>
      <c r="H5812" s="16"/>
      <c r="I5812" s="16" t="s">
        <v>355</v>
      </c>
      <c r="J5812" s="16" t="s">
        <v>15</v>
      </c>
      <c r="K5812" s="16" t="s">
        <v>4</v>
      </c>
      <c r="L5812" s="19">
        <f>IF(Tabelle1[[#This Row],[Heizleistung (55°C)]]=0,Tabelle1[[#This Row],[Heizleistung (35°C)]],(Tabelle1[[#This Row],[Heizleistung (35°C)]]+Tabelle1[[#This Row],[Heizleistung (55°C)]])/2)</f>
        <v>369</v>
      </c>
      <c r="M5812" s="20">
        <f>IF(Tabelle1[[#This Row],[Etas 55°C]]=0,0,(Tabelle1[[#This Row],[Etas 35°C]]*0.8+Tabelle1[[#This Row],[Etas 55°C]]*0.2))*2.5</f>
        <v>0</v>
      </c>
      <c r="N5812" s="21" t="str">
        <f>IF(-(Tabelle1[[#This Row],[80%/20% SCOP]]-5.5)/5.5=1,"n.a.",-(Tabelle1[[#This Row],[80%/20% SCOP]]-5.5)/5.5)</f>
        <v>n.a.</v>
      </c>
    </row>
    <row r="5813" spans="1:14" ht="20.100000000000001" customHeight="1" x14ac:dyDescent="0.25">
      <c r="A5813" s="24">
        <v>16016212</v>
      </c>
      <c r="B5813" s="15" t="s">
        <v>5907</v>
      </c>
      <c r="C5813" s="15" t="s">
        <v>5934</v>
      </c>
      <c r="D5813" s="16" t="s">
        <v>2</v>
      </c>
      <c r="E5813" s="17">
        <v>567</v>
      </c>
      <c r="F5813" s="18">
        <v>1.56</v>
      </c>
      <c r="G5813" s="17"/>
      <c r="H5813" s="16"/>
      <c r="I5813" s="16" t="s">
        <v>355</v>
      </c>
      <c r="J5813" s="16" t="s">
        <v>15</v>
      </c>
      <c r="K5813" s="16" t="s">
        <v>4</v>
      </c>
      <c r="L5813" s="19">
        <f>IF(Tabelle1[[#This Row],[Heizleistung (55°C)]]=0,Tabelle1[[#This Row],[Heizleistung (35°C)]],(Tabelle1[[#This Row],[Heizleistung (35°C)]]+Tabelle1[[#This Row],[Heizleistung (55°C)]])/2)</f>
        <v>567</v>
      </c>
      <c r="M5813" s="20">
        <f>IF(Tabelle1[[#This Row],[Etas 55°C]]=0,0,(Tabelle1[[#This Row],[Etas 35°C]]*0.8+Tabelle1[[#This Row],[Etas 55°C]]*0.2))*2.5</f>
        <v>0</v>
      </c>
      <c r="N5813" s="21" t="str">
        <f>IF(-(Tabelle1[[#This Row],[80%/20% SCOP]]-5.5)/5.5=1,"n.a.",-(Tabelle1[[#This Row],[80%/20% SCOP]]-5.5)/5.5)</f>
        <v>n.a.</v>
      </c>
    </row>
    <row r="5814" spans="1:14" ht="20.100000000000001" customHeight="1" x14ac:dyDescent="0.25">
      <c r="A5814" s="24">
        <v>16016219</v>
      </c>
      <c r="B5814" s="15" t="s">
        <v>5907</v>
      </c>
      <c r="C5814" s="15" t="s">
        <v>5935</v>
      </c>
      <c r="D5814" s="16" t="s">
        <v>2</v>
      </c>
      <c r="E5814" s="17">
        <v>291</v>
      </c>
      <c r="F5814" s="18">
        <v>1.51</v>
      </c>
      <c r="G5814" s="17"/>
      <c r="H5814" s="16"/>
      <c r="I5814" s="16" t="s">
        <v>355</v>
      </c>
      <c r="J5814" s="16" t="s">
        <v>15</v>
      </c>
      <c r="K5814" s="16" t="s">
        <v>4</v>
      </c>
      <c r="L5814" s="19">
        <f>IF(Tabelle1[[#This Row],[Heizleistung (55°C)]]=0,Tabelle1[[#This Row],[Heizleistung (35°C)]],(Tabelle1[[#This Row],[Heizleistung (35°C)]]+Tabelle1[[#This Row],[Heizleistung (55°C)]])/2)</f>
        <v>291</v>
      </c>
      <c r="M5814" s="20">
        <f>IF(Tabelle1[[#This Row],[Etas 55°C]]=0,0,(Tabelle1[[#This Row],[Etas 35°C]]*0.8+Tabelle1[[#This Row],[Etas 55°C]]*0.2))*2.5</f>
        <v>0</v>
      </c>
      <c r="N5814" s="21" t="str">
        <f>IF(-(Tabelle1[[#This Row],[80%/20% SCOP]]-5.5)/5.5=1,"n.a.",-(Tabelle1[[#This Row],[80%/20% SCOP]]-5.5)/5.5)</f>
        <v>n.a.</v>
      </c>
    </row>
    <row r="5815" spans="1:14" ht="20.100000000000001" customHeight="1" x14ac:dyDescent="0.25">
      <c r="A5815" s="24">
        <v>16016165</v>
      </c>
      <c r="B5815" s="15" t="s">
        <v>5907</v>
      </c>
      <c r="C5815" s="15" t="s">
        <v>5936</v>
      </c>
      <c r="D5815" s="16" t="s">
        <v>2</v>
      </c>
      <c r="E5815" s="17">
        <v>273</v>
      </c>
      <c r="F5815" s="18">
        <v>1.54</v>
      </c>
      <c r="G5815" s="17"/>
      <c r="H5815" s="16"/>
      <c r="I5815" s="16" t="s">
        <v>355</v>
      </c>
      <c r="J5815" s="16" t="s">
        <v>15</v>
      </c>
      <c r="K5815" s="16" t="s">
        <v>4</v>
      </c>
      <c r="L5815" s="19">
        <f>IF(Tabelle1[[#This Row],[Heizleistung (55°C)]]=0,Tabelle1[[#This Row],[Heizleistung (35°C)]],(Tabelle1[[#This Row],[Heizleistung (35°C)]]+Tabelle1[[#This Row],[Heizleistung (55°C)]])/2)</f>
        <v>273</v>
      </c>
      <c r="M5815" s="20">
        <f>IF(Tabelle1[[#This Row],[Etas 55°C]]=0,0,(Tabelle1[[#This Row],[Etas 35°C]]*0.8+Tabelle1[[#This Row],[Etas 55°C]]*0.2))*2.5</f>
        <v>0</v>
      </c>
      <c r="N5815" s="21" t="str">
        <f>IF(-(Tabelle1[[#This Row],[80%/20% SCOP]]-5.5)/5.5=1,"n.a.",-(Tabelle1[[#This Row],[80%/20% SCOP]]-5.5)/5.5)</f>
        <v>n.a.</v>
      </c>
    </row>
    <row r="5816" spans="1:14" ht="20.100000000000001" customHeight="1" x14ac:dyDescent="0.25">
      <c r="A5816" s="24">
        <v>16017141</v>
      </c>
      <c r="B5816" s="15" t="s">
        <v>5907</v>
      </c>
      <c r="C5816" s="15" t="s">
        <v>5937</v>
      </c>
      <c r="D5816" s="16" t="s">
        <v>2</v>
      </c>
      <c r="E5816" s="17">
        <v>28.2</v>
      </c>
      <c r="F5816" s="18">
        <v>1.73</v>
      </c>
      <c r="G5816" s="17">
        <v>25.5</v>
      </c>
      <c r="H5816" s="18">
        <v>1.335</v>
      </c>
      <c r="I5816" s="16" t="s">
        <v>3</v>
      </c>
      <c r="J5816" s="16" t="s">
        <v>15</v>
      </c>
      <c r="K5816" s="16" t="s">
        <v>4</v>
      </c>
      <c r="L5816" s="19">
        <f>IF(Tabelle1[[#This Row],[Heizleistung (55°C)]]=0,Tabelle1[[#This Row],[Heizleistung (35°C)]],(Tabelle1[[#This Row],[Heizleistung (35°C)]]+Tabelle1[[#This Row],[Heizleistung (55°C)]])/2)</f>
        <v>26.85</v>
      </c>
      <c r="M5816" s="20">
        <f>IF(Tabelle1[[#This Row],[Etas 55°C]]=0,0,(Tabelle1[[#This Row],[Etas 35°C]]*0.8+Tabelle1[[#This Row],[Etas 55°C]]*0.2))*2.5</f>
        <v>4.1275000000000004</v>
      </c>
      <c r="N5816" s="21">
        <f>IF(-(Tabelle1[[#This Row],[80%/20% SCOP]]-5.5)/5.5=1,"n.a.",-(Tabelle1[[#This Row],[80%/20% SCOP]]-5.5)/5.5)</f>
        <v>0.24954545454545449</v>
      </c>
    </row>
    <row r="5817" spans="1:14" ht="20.100000000000001" customHeight="1" x14ac:dyDescent="0.25">
      <c r="A5817" s="24">
        <v>16016116</v>
      </c>
      <c r="B5817" s="15" t="s">
        <v>5907</v>
      </c>
      <c r="C5817" s="15" t="s">
        <v>5938</v>
      </c>
      <c r="D5817" s="16" t="s">
        <v>2</v>
      </c>
      <c r="E5817" s="17">
        <v>169</v>
      </c>
      <c r="F5817" s="18">
        <v>1.49</v>
      </c>
      <c r="G5817" s="17"/>
      <c r="H5817" s="16"/>
      <c r="I5817" s="16" t="s">
        <v>355</v>
      </c>
      <c r="J5817" s="16" t="s">
        <v>15</v>
      </c>
      <c r="K5817" s="16" t="s">
        <v>4</v>
      </c>
      <c r="L5817" s="19">
        <f>IF(Tabelle1[[#This Row],[Heizleistung (55°C)]]=0,Tabelle1[[#This Row],[Heizleistung (35°C)]],(Tabelle1[[#This Row],[Heizleistung (35°C)]]+Tabelle1[[#This Row],[Heizleistung (55°C)]])/2)</f>
        <v>169</v>
      </c>
      <c r="M5817" s="20">
        <f>IF(Tabelle1[[#This Row],[Etas 55°C]]=0,0,(Tabelle1[[#This Row],[Etas 35°C]]*0.8+Tabelle1[[#This Row],[Etas 55°C]]*0.2))*2.5</f>
        <v>0</v>
      </c>
      <c r="N5817" s="21" t="str">
        <f>IF(-(Tabelle1[[#This Row],[80%/20% SCOP]]-5.5)/5.5=1,"n.a.",-(Tabelle1[[#This Row],[80%/20% SCOP]]-5.5)/5.5)</f>
        <v>n.a.</v>
      </c>
    </row>
    <row r="5818" spans="1:14" ht="20.100000000000001" customHeight="1" x14ac:dyDescent="0.25">
      <c r="A5818" s="24">
        <v>16017148</v>
      </c>
      <c r="B5818" s="15" t="s">
        <v>5907</v>
      </c>
      <c r="C5818" s="15" t="s">
        <v>5939</v>
      </c>
      <c r="D5818" s="16" t="s">
        <v>2</v>
      </c>
      <c r="E5818" s="17">
        <v>37.799999999999997</v>
      </c>
      <c r="F5818" s="18">
        <v>1.702</v>
      </c>
      <c r="G5818" s="17">
        <v>34.6</v>
      </c>
      <c r="H5818" s="18">
        <v>1.323</v>
      </c>
      <c r="I5818" s="16" t="s">
        <v>3</v>
      </c>
      <c r="J5818" s="16" t="s">
        <v>15</v>
      </c>
      <c r="K5818" s="16" t="s">
        <v>4</v>
      </c>
      <c r="L5818" s="19">
        <f>IF(Tabelle1[[#This Row],[Heizleistung (55°C)]]=0,Tabelle1[[#This Row],[Heizleistung (35°C)]],(Tabelle1[[#This Row],[Heizleistung (35°C)]]+Tabelle1[[#This Row],[Heizleistung (55°C)]])/2)</f>
        <v>36.200000000000003</v>
      </c>
      <c r="M5818" s="20">
        <f>IF(Tabelle1[[#This Row],[Etas 55°C]]=0,0,(Tabelle1[[#This Row],[Etas 35°C]]*0.8+Tabelle1[[#This Row],[Etas 55°C]]*0.2))*2.5</f>
        <v>4.0655000000000001</v>
      </c>
      <c r="N5818" s="21">
        <f>IF(-(Tabelle1[[#This Row],[80%/20% SCOP]]-5.5)/5.5=1,"n.a.",-(Tabelle1[[#This Row],[80%/20% SCOP]]-5.5)/5.5)</f>
        <v>0.26081818181818178</v>
      </c>
    </row>
    <row r="5819" spans="1:14" ht="20.100000000000001" customHeight="1" x14ac:dyDescent="0.25">
      <c r="A5819" s="24">
        <v>16017151</v>
      </c>
      <c r="B5819" s="15" t="s">
        <v>5907</v>
      </c>
      <c r="C5819" s="15" t="s">
        <v>5940</v>
      </c>
      <c r="D5819" s="16" t="s">
        <v>2</v>
      </c>
      <c r="E5819" s="17">
        <v>43.7</v>
      </c>
      <c r="F5819" s="18">
        <v>1.72</v>
      </c>
      <c r="G5819" s="17">
        <v>40.6</v>
      </c>
      <c r="H5819" s="18">
        <v>1.393</v>
      </c>
      <c r="I5819" s="16" t="s">
        <v>3</v>
      </c>
      <c r="J5819" s="16" t="s">
        <v>15</v>
      </c>
      <c r="K5819" s="16" t="s">
        <v>4</v>
      </c>
      <c r="L5819" s="19">
        <f>IF(Tabelle1[[#This Row],[Heizleistung (55°C)]]=0,Tabelle1[[#This Row],[Heizleistung (35°C)]],(Tabelle1[[#This Row],[Heizleistung (35°C)]]+Tabelle1[[#This Row],[Heizleistung (55°C)]])/2)</f>
        <v>42.150000000000006</v>
      </c>
      <c r="M5819" s="20">
        <f>IF(Tabelle1[[#This Row],[Etas 55°C]]=0,0,(Tabelle1[[#This Row],[Etas 35°C]]*0.8+Tabelle1[[#This Row],[Etas 55°C]]*0.2))*2.5</f>
        <v>4.1364999999999998</v>
      </c>
      <c r="N5819" s="21">
        <f>IF(-(Tabelle1[[#This Row],[80%/20% SCOP]]-5.5)/5.5=1,"n.a.",-(Tabelle1[[#This Row],[80%/20% SCOP]]-5.5)/5.5)</f>
        <v>0.24790909090909094</v>
      </c>
    </row>
    <row r="5820" spans="1:14" ht="20.100000000000001" customHeight="1" x14ac:dyDescent="0.25">
      <c r="A5820" s="24">
        <v>16016073</v>
      </c>
      <c r="B5820" s="15" t="s">
        <v>5907</v>
      </c>
      <c r="C5820" s="15" t="s">
        <v>5941</v>
      </c>
      <c r="D5820" s="16" t="s">
        <v>2</v>
      </c>
      <c r="E5820" s="17">
        <v>112</v>
      </c>
      <c r="F5820" s="18">
        <v>1.45</v>
      </c>
      <c r="G5820" s="17"/>
      <c r="H5820" s="16"/>
      <c r="I5820" s="16" t="s">
        <v>355</v>
      </c>
      <c r="J5820" s="16" t="s">
        <v>15</v>
      </c>
      <c r="K5820" s="16" t="s">
        <v>4</v>
      </c>
      <c r="L5820" s="19">
        <f>IF(Tabelle1[[#This Row],[Heizleistung (55°C)]]=0,Tabelle1[[#This Row],[Heizleistung (35°C)]],(Tabelle1[[#This Row],[Heizleistung (35°C)]]+Tabelle1[[#This Row],[Heizleistung (55°C)]])/2)</f>
        <v>112</v>
      </c>
      <c r="M5820" s="20">
        <f>IF(Tabelle1[[#This Row],[Etas 55°C]]=0,0,(Tabelle1[[#This Row],[Etas 35°C]]*0.8+Tabelle1[[#This Row],[Etas 55°C]]*0.2))*2.5</f>
        <v>0</v>
      </c>
      <c r="N5820" s="21" t="str">
        <f>IF(-(Tabelle1[[#This Row],[80%/20% SCOP]]-5.5)/5.5=1,"n.a.",-(Tabelle1[[#This Row],[80%/20% SCOP]]-5.5)/5.5)</f>
        <v>n.a.</v>
      </c>
    </row>
    <row r="5821" spans="1:14" ht="20.100000000000001" customHeight="1" x14ac:dyDescent="0.25">
      <c r="A5821" s="24">
        <v>16016157</v>
      </c>
      <c r="B5821" s="15" t="s">
        <v>5907</v>
      </c>
      <c r="C5821" s="15" t="s">
        <v>5942</v>
      </c>
      <c r="D5821" s="16" t="s">
        <v>2</v>
      </c>
      <c r="E5821" s="17">
        <v>238</v>
      </c>
      <c r="F5821" s="18">
        <v>1.46</v>
      </c>
      <c r="G5821" s="17"/>
      <c r="H5821" s="16"/>
      <c r="I5821" s="16" t="s">
        <v>355</v>
      </c>
      <c r="J5821" s="16" t="s">
        <v>15</v>
      </c>
      <c r="K5821" s="16" t="s">
        <v>4</v>
      </c>
      <c r="L5821" s="19">
        <f>IF(Tabelle1[[#This Row],[Heizleistung (55°C)]]=0,Tabelle1[[#This Row],[Heizleistung (35°C)]],(Tabelle1[[#This Row],[Heizleistung (35°C)]]+Tabelle1[[#This Row],[Heizleistung (55°C)]])/2)</f>
        <v>238</v>
      </c>
      <c r="M5821" s="20">
        <f>IF(Tabelle1[[#This Row],[Etas 55°C]]=0,0,(Tabelle1[[#This Row],[Etas 35°C]]*0.8+Tabelle1[[#This Row],[Etas 55°C]]*0.2))*2.5</f>
        <v>0</v>
      </c>
      <c r="N5821" s="21" t="str">
        <f>IF(-(Tabelle1[[#This Row],[80%/20% SCOP]]-5.5)/5.5=1,"n.a.",-(Tabelle1[[#This Row],[80%/20% SCOP]]-5.5)/5.5)</f>
        <v>n.a.</v>
      </c>
    </row>
    <row r="5822" spans="1:14" ht="20.100000000000001" customHeight="1" x14ac:dyDescent="0.25">
      <c r="A5822" s="24">
        <v>16016096</v>
      </c>
      <c r="B5822" s="15" t="s">
        <v>5907</v>
      </c>
      <c r="C5822" s="15" t="s">
        <v>5943</v>
      </c>
      <c r="D5822" s="16" t="s">
        <v>2</v>
      </c>
      <c r="E5822" s="17">
        <v>413</v>
      </c>
      <c r="F5822" s="18">
        <v>1.57</v>
      </c>
      <c r="G5822" s="17"/>
      <c r="H5822" s="16"/>
      <c r="I5822" s="16" t="s">
        <v>355</v>
      </c>
      <c r="J5822" s="16" t="s">
        <v>15</v>
      </c>
      <c r="K5822" s="16" t="s">
        <v>4</v>
      </c>
      <c r="L5822" s="19">
        <f>IF(Tabelle1[[#This Row],[Heizleistung (55°C)]]=0,Tabelle1[[#This Row],[Heizleistung (35°C)]],(Tabelle1[[#This Row],[Heizleistung (35°C)]]+Tabelle1[[#This Row],[Heizleistung (55°C)]])/2)</f>
        <v>413</v>
      </c>
      <c r="M5822" s="20">
        <f>IF(Tabelle1[[#This Row],[Etas 55°C]]=0,0,(Tabelle1[[#This Row],[Etas 35°C]]*0.8+Tabelle1[[#This Row],[Etas 55°C]]*0.2))*2.5</f>
        <v>0</v>
      </c>
      <c r="N5822" s="21" t="str">
        <f>IF(-(Tabelle1[[#This Row],[80%/20% SCOP]]-5.5)/5.5=1,"n.a.",-(Tabelle1[[#This Row],[80%/20% SCOP]]-5.5)/5.5)</f>
        <v>n.a.</v>
      </c>
    </row>
    <row r="5823" spans="1:14" ht="20.100000000000001" customHeight="1" x14ac:dyDescent="0.25">
      <c r="A5823" s="24">
        <v>16016132</v>
      </c>
      <c r="B5823" s="15" t="s">
        <v>5907</v>
      </c>
      <c r="C5823" s="15" t="s">
        <v>5944</v>
      </c>
      <c r="D5823" s="16" t="s">
        <v>2</v>
      </c>
      <c r="E5823" s="17">
        <v>249</v>
      </c>
      <c r="F5823" s="18">
        <v>1.52</v>
      </c>
      <c r="G5823" s="17"/>
      <c r="H5823" s="16"/>
      <c r="I5823" s="16" t="s">
        <v>355</v>
      </c>
      <c r="J5823" s="16" t="s">
        <v>15</v>
      </c>
      <c r="K5823" s="16" t="s">
        <v>4</v>
      </c>
      <c r="L5823" s="19">
        <f>IF(Tabelle1[[#This Row],[Heizleistung (55°C)]]=0,Tabelle1[[#This Row],[Heizleistung (35°C)]],(Tabelle1[[#This Row],[Heizleistung (35°C)]]+Tabelle1[[#This Row],[Heizleistung (55°C)]])/2)</f>
        <v>249</v>
      </c>
      <c r="M5823" s="20">
        <f>IF(Tabelle1[[#This Row],[Etas 55°C]]=0,0,(Tabelle1[[#This Row],[Etas 35°C]]*0.8+Tabelle1[[#This Row],[Etas 55°C]]*0.2))*2.5</f>
        <v>0</v>
      </c>
      <c r="N5823" s="21" t="str">
        <f>IF(-(Tabelle1[[#This Row],[80%/20% SCOP]]-5.5)/5.5=1,"n.a.",-(Tabelle1[[#This Row],[80%/20% SCOP]]-5.5)/5.5)</f>
        <v>n.a.</v>
      </c>
    </row>
    <row r="5824" spans="1:14" ht="20.100000000000001" customHeight="1" x14ac:dyDescent="0.25">
      <c r="A5824" s="24">
        <v>16016184</v>
      </c>
      <c r="B5824" s="15" t="s">
        <v>5907</v>
      </c>
      <c r="C5824" s="15" t="s">
        <v>5945</v>
      </c>
      <c r="D5824" s="16" t="s">
        <v>2</v>
      </c>
      <c r="E5824" s="17">
        <v>299</v>
      </c>
      <c r="F5824" s="18">
        <v>1.53</v>
      </c>
      <c r="G5824" s="17"/>
      <c r="H5824" s="16"/>
      <c r="I5824" s="16" t="s">
        <v>355</v>
      </c>
      <c r="J5824" s="16" t="s">
        <v>15</v>
      </c>
      <c r="K5824" s="16" t="s">
        <v>4</v>
      </c>
      <c r="L5824" s="19">
        <f>IF(Tabelle1[[#This Row],[Heizleistung (55°C)]]=0,Tabelle1[[#This Row],[Heizleistung (35°C)]],(Tabelle1[[#This Row],[Heizleistung (35°C)]]+Tabelle1[[#This Row],[Heizleistung (55°C)]])/2)</f>
        <v>299</v>
      </c>
      <c r="M5824" s="20">
        <f>IF(Tabelle1[[#This Row],[Etas 55°C]]=0,0,(Tabelle1[[#This Row],[Etas 35°C]]*0.8+Tabelle1[[#This Row],[Etas 55°C]]*0.2))*2.5</f>
        <v>0</v>
      </c>
      <c r="N5824" s="21" t="str">
        <f>IF(-(Tabelle1[[#This Row],[80%/20% SCOP]]-5.5)/5.5=1,"n.a.",-(Tabelle1[[#This Row],[80%/20% SCOP]]-5.5)/5.5)</f>
        <v>n.a.</v>
      </c>
    </row>
    <row r="5825" spans="1:14" ht="20.100000000000001" customHeight="1" x14ac:dyDescent="0.25">
      <c r="A5825" s="24">
        <v>16016233</v>
      </c>
      <c r="B5825" s="15" t="s">
        <v>5907</v>
      </c>
      <c r="C5825" s="15" t="s">
        <v>5946</v>
      </c>
      <c r="D5825" s="16" t="s">
        <v>2</v>
      </c>
      <c r="E5825" s="17">
        <v>184</v>
      </c>
      <c r="F5825" s="18">
        <v>1.47</v>
      </c>
      <c r="G5825" s="17"/>
      <c r="H5825" s="16"/>
      <c r="I5825" s="16" t="s">
        <v>355</v>
      </c>
      <c r="J5825" s="16" t="s">
        <v>15</v>
      </c>
      <c r="K5825" s="16" t="s">
        <v>4</v>
      </c>
      <c r="L5825" s="19">
        <f>IF(Tabelle1[[#This Row],[Heizleistung (55°C)]]=0,Tabelle1[[#This Row],[Heizleistung (35°C)]],(Tabelle1[[#This Row],[Heizleistung (35°C)]]+Tabelle1[[#This Row],[Heizleistung (55°C)]])/2)</f>
        <v>184</v>
      </c>
      <c r="M5825" s="20">
        <f>IF(Tabelle1[[#This Row],[Etas 55°C]]=0,0,(Tabelle1[[#This Row],[Etas 35°C]]*0.8+Tabelle1[[#This Row],[Etas 55°C]]*0.2))*2.5</f>
        <v>0</v>
      </c>
      <c r="N5825" s="21" t="str">
        <f>IF(-(Tabelle1[[#This Row],[80%/20% SCOP]]-5.5)/5.5=1,"n.a.",-(Tabelle1[[#This Row],[80%/20% SCOP]]-5.5)/5.5)</f>
        <v>n.a.</v>
      </c>
    </row>
    <row r="5826" spans="1:14" ht="20.100000000000001" customHeight="1" x14ac:dyDescent="0.25">
      <c r="A5826" s="24">
        <v>16016197</v>
      </c>
      <c r="B5826" s="15" t="s">
        <v>5907</v>
      </c>
      <c r="C5826" s="15" t="s">
        <v>5947</v>
      </c>
      <c r="D5826" s="16" t="s">
        <v>2</v>
      </c>
      <c r="E5826" s="17">
        <v>336</v>
      </c>
      <c r="F5826" s="18">
        <v>1.5</v>
      </c>
      <c r="G5826" s="17"/>
      <c r="H5826" s="16"/>
      <c r="I5826" s="16" t="s">
        <v>355</v>
      </c>
      <c r="J5826" s="16" t="s">
        <v>15</v>
      </c>
      <c r="K5826" s="16" t="s">
        <v>4</v>
      </c>
      <c r="L5826" s="19">
        <f>IF(Tabelle1[[#This Row],[Heizleistung (55°C)]]=0,Tabelle1[[#This Row],[Heizleistung (35°C)]],(Tabelle1[[#This Row],[Heizleistung (35°C)]]+Tabelle1[[#This Row],[Heizleistung (55°C)]])/2)</f>
        <v>336</v>
      </c>
      <c r="M5826" s="20">
        <f>IF(Tabelle1[[#This Row],[Etas 55°C]]=0,0,(Tabelle1[[#This Row],[Etas 35°C]]*0.8+Tabelle1[[#This Row],[Etas 55°C]]*0.2))*2.5</f>
        <v>0</v>
      </c>
      <c r="N5826" s="21" t="str">
        <f>IF(-(Tabelle1[[#This Row],[80%/20% SCOP]]-5.5)/5.5=1,"n.a.",-(Tabelle1[[#This Row],[80%/20% SCOP]]-5.5)/5.5)</f>
        <v>n.a.</v>
      </c>
    </row>
    <row r="5827" spans="1:14" ht="20.100000000000001" customHeight="1" x14ac:dyDescent="0.25">
      <c r="A5827" s="24">
        <v>16017137</v>
      </c>
      <c r="B5827" s="15" t="s">
        <v>5907</v>
      </c>
      <c r="C5827" s="15" t="s">
        <v>5948</v>
      </c>
      <c r="D5827" s="16" t="s">
        <v>2</v>
      </c>
      <c r="E5827" s="17">
        <v>48.1</v>
      </c>
      <c r="F5827" s="18">
        <v>1.536</v>
      </c>
      <c r="G5827" s="17"/>
      <c r="H5827" s="16"/>
      <c r="I5827" s="16" t="s">
        <v>355</v>
      </c>
      <c r="J5827" s="16" t="s">
        <v>15</v>
      </c>
      <c r="K5827" s="16" t="s">
        <v>4</v>
      </c>
      <c r="L5827" s="19">
        <f>IF(Tabelle1[[#This Row],[Heizleistung (55°C)]]=0,Tabelle1[[#This Row],[Heizleistung (35°C)]],(Tabelle1[[#This Row],[Heizleistung (35°C)]]+Tabelle1[[#This Row],[Heizleistung (55°C)]])/2)</f>
        <v>48.1</v>
      </c>
      <c r="M5827" s="20">
        <f>IF(Tabelle1[[#This Row],[Etas 55°C]]=0,0,(Tabelle1[[#This Row],[Etas 35°C]]*0.8+Tabelle1[[#This Row],[Etas 55°C]]*0.2))*2.5</f>
        <v>0</v>
      </c>
      <c r="N5827" s="21" t="str">
        <f>IF(-(Tabelle1[[#This Row],[80%/20% SCOP]]-5.5)/5.5=1,"n.a.",-(Tabelle1[[#This Row],[80%/20% SCOP]]-5.5)/5.5)</f>
        <v>n.a.</v>
      </c>
    </row>
    <row r="5828" spans="1:14" ht="20.100000000000001" customHeight="1" x14ac:dyDescent="0.25">
      <c r="A5828" s="24">
        <v>16016122</v>
      </c>
      <c r="B5828" s="15" t="s">
        <v>5907</v>
      </c>
      <c r="C5828" s="15" t="s">
        <v>5949</v>
      </c>
      <c r="D5828" s="16" t="s">
        <v>2</v>
      </c>
      <c r="E5828" s="17">
        <v>238</v>
      </c>
      <c r="F5828" s="18">
        <v>1.46</v>
      </c>
      <c r="G5828" s="17"/>
      <c r="H5828" s="16"/>
      <c r="I5828" s="16" t="s">
        <v>355</v>
      </c>
      <c r="J5828" s="16" t="s">
        <v>15</v>
      </c>
      <c r="K5828" s="16" t="s">
        <v>4</v>
      </c>
      <c r="L5828" s="19">
        <f>IF(Tabelle1[[#This Row],[Heizleistung (55°C)]]=0,Tabelle1[[#This Row],[Heizleistung (35°C)]],(Tabelle1[[#This Row],[Heizleistung (35°C)]]+Tabelle1[[#This Row],[Heizleistung (55°C)]])/2)</f>
        <v>238</v>
      </c>
      <c r="M5828" s="20">
        <f>IF(Tabelle1[[#This Row],[Etas 55°C]]=0,0,(Tabelle1[[#This Row],[Etas 35°C]]*0.8+Tabelle1[[#This Row],[Etas 55°C]]*0.2))*2.5</f>
        <v>0</v>
      </c>
      <c r="N5828" s="21" t="str">
        <f>IF(-(Tabelle1[[#This Row],[80%/20% SCOP]]-5.5)/5.5=1,"n.a.",-(Tabelle1[[#This Row],[80%/20% SCOP]]-5.5)/5.5)</f>
        <v>n.a.</v>
      </c>
    </row>
    <row r="5829" spans="1:14" ht="20.100000000000001" customHeight="1" x14ac:dyDescent="0.25">
      <c r="A5829" s="24">
        <v>16016131</v>
      </c>
      <c r="B5829" s="15" t="s">
        <v>5907</v>
      </c>
      <c r="C5829" s="15" t="s">
        <v>5950</v>
      </c>
      <c r="D5829" s="16" t="s">
        <v>2</v>
      </c>
      <c r="E5829" s="17">
        <v>255</v>
      </c>
      <c r="F5829" s="18">
        <v>1.45</v>
      </c>
      <c r="G5829" s="17"/>
      <c r="H5829" s="16"/>
      <c r="I5829" s="16" t="s">
        <v>355</v>
      </c>
      <c r="J5829" s="16" t="s">
        <v>15</v>
      </c>
      <c r="K5829" s="16" t="s">
        <v>4</v>
      </c>
      <c r="L5829" s="19">
        <f>IF(Tabelle1[[#This Row],[Heizleistung (55°C)]]=0,Tabelle1[[#This Row],[Heizleistung (35°C)]],(Tabelle1[[#This Row],[Heizleistung (35°C)]]+Tabelle1[[#This Row],[Heizleistung (55°C)]])/2)</f>
        <v>255</v>
      </c>
      <c r="M5829" s="20">
        <f>IF(Tabelle1[[#This Row],[Etas 55°C]]=0,0,(Tabelle1[[#This Row],[Etas 35°C]]*0.8+Tabelle1[[#This Row],[Etas 55°C]]*0.2))*2.5</f>
        <v>0</v>
      </c>
      <c r="N5829" s="21" t="str">
        <f>IF(-(Tabelle1[[#This Row],[80%/20% SCOP]]-5.5)/5.5=1,"n.a.",-(Tabelle1[[#This Row],[80%/20% SCOP]]-5.5)/5.5)</f>
        <v>n.a.</v>
      </c>
    </row>
    <row r="5830" spans="1:14" ht="20.100000000000001" customHeight="1" x14ac:dyDescent="0.25">
      <c r="A5830" s="24">
        <v>16016204</v>
      </c>
      <c r="B5830" s="15" t="s">
        <v>5907</v>
      </c>
      <c r="C5830" s="15" t="s">
        <v>5951</v>
      </c>
      <c r="D5830" s="16" t="s">
        <v>2</v>
      </c>
      <c r="E5830" s="17">
        <v>479</v>
      </c>
      <c r="F5830" s="18">
        <v>1.54</v>
      </c>
      <c r="G5830" s="17"/>
      <c r="H5830" s="16"/>
      <c r="I5830" s="16" t="s">
        <v>355</v>
      </c>
      <c r="J5830" s="16" t="s">
        <v>15</v>
      </c>
      <c r="K5830" s="16" t="s">
        <v>4</v>
      </c>
      <c r="L5830" s="19">
        <f>IF(Tabelle1[[#This Row],[Heizleistung (55°C)]]=0,Tabelle1[[#This Row],[Heizleistung (35°C)]],(Tabelle1[[#This Row],[Heizleistung (35°C)]]+Tabelle1[[#This Row],[Heizleistung (55°C)]])/2)</f>
        <v>479</v>
      </c>
      <c r="M5830" s="20">
        <f>IF(Tabelle1[[#This Row],[Etas 55°C]]=0,0,(Tabelle1[[#This Row],[Etas 35°C]]*0.8+Tabelle1[[#This Row],[Etas 55°C]]*0.2))*2.5</f>
        <v>0</v>
      </c>
      <c r="N5830" s="21" t="str">
        <f>IF(-(Tabelle1[[#This Row],[80%/20% SCOP]]-5.5)/5.5=1,"n.a.",-(Tabelle1[[#This Row],[80%/20% SCOP]]-5.5)/5.5)</f>
        <v>n.a.</v>
      </c>
    </row>
    <row r="5831" spans="1:14" ht="20.100000000000001" customHeight="1" x14ac:dyDescent="0.25">
      <c r="A5831" s="24">
        <v>16016202</v>
      </c>
      <c r="B5831" s="15" t="s">
        <v>5907</v>
      </c>
      <c r="C5831" s="15" t="s">
        <v>5952</v>
      </c>
      <c r="D5831" s="16" t="s">
        <v>2</v>
      </c>
      <c r="E5831" s="17">
        <v>354</v>
      </c>
      <c r="F5831" s="18">
        <v>1.58</v>
      </c>
      <c r="G5831" s="17"/>
      <c r="H5831" s="16"/>
      <c r="I5831" s="16" t="s">
        <v>355</v>
      </c>
      <c r="J5831" s="16" t="s">
        <v>15</v>
      </c>
      <c r="K5831" s="16" t="s">
        <v>4</v>
      </c>
      <c r="L5831" s="19">
        <f>IF(Tabelle1[[#This Row],[Heizleistung (55°C)]]=0,Tabelle1[[#This Row],[Heizleistung (35°C)]],(Tabelle1[[#This Row],[Heizleistung (35°C)]]+Tabelle1[[#This Row],[Heizleistung (55°C)]])/2)</f>
        <v>354</v>
      </c>
      <c r="M5831" s="20">
        <f>IF(Tabelle1[[#This Row],[Etas 55°C]]=0,0,(Tabelle1[[#This Row],[Etas 35°C]]*0.8+Tabelle1[[#This Row],[Etas 55°C]]*0.2))*2.5</f>
        <v>0</v>
      </c>
      <c r="N5831" s="21" t="str">
        <f>IF(-(Tabelle1[[#This Row],[80%/20% SCOP]]-5.5)/5.5=1,"n.a.",-(Tabelle1[[#This Row],[80%/20% SCOP]]-5.5)/5.5)</f>
        <v>n.a.</v>
      </c>
    </row>
    <row r="5832" spans="1:14" ht="20.100000000000001" customHeight="1" x14ac:dyDescent="0.25">
      <c r="A5832" s="24">
        <v>16016187</v>
      </c>
      <c r="B5832" s="15" t="s">
        <v>5907</v>
      </c>
      <c r="C5832" s="15" t="s">
        <v>5953</v>
      </c>
      <c r="D5832" s="16" t="s">
        <v>2</v>
      </c>
      <c r="E5832" s="17">
        <v>278</v>
      </c>
      <c r="F5832" s="18">
        <v>1.6</v>
      </c>
      <c r="G5832" s="17"/>
      <c r="H5832" s="16"/>
      <c r="I5832" s="16" t="s">
        <v>355</v>
      </c>
      <c r="J5832" s="16" t="s">
        <v>15</v>
      </c>
      <c r="K5832" s="16" t="s">
        <v>4</v>
      </c>
      <c r="L5832" s="19">
        <f>IF(Tabelle1[[#This Row],[Heizleistung (55°C)]]=0,Tabelle1[[#This Row],[Heizleistung (35°C)]],(Tabelle1[[#This Row],[Heizleistung (35°C)]]+Tabelle1[[#This Row],[Heizleistung (55°C)]])/2)</f>
        <v>278</v>
      </c>
      <c r="M5832" s="20">
        <f>IF(Tabelle1[[#This Row],[Etas 55°C]]=0,0,(Tabelle1[[#This Row],[Etas 35°C]]*0.8+Tabelle1[[#This Row],[Etas 55°C]]*0.2))*2.5</f>
        <v>0</v>
      </c>
      <c r="N5832" s="21" t="str">
        <f>IF(-(Tabelle1[[#This Row],[80%/20% SCOP]]-5.5)/5.5=1,"n.a.",-(Tabelle1[[#This Row],[80%/20% SCOP]]-5.5)/5.5)</f>
        <v>n.a.</v>
      </c>
    </row>
    <row r="5833" spans="1:14" ht="20.100000000000001" customHeight="1" x14ac:dyDescent="0.25">
      <c r="A5833" s="24">
        <v>16016239</v>
      </c>
      <c r="B5833" s="15" t="s">
        <v>5907</v>
      </c>
      <c r="C5833" s="15" t="s">
        <v>5954</v>
      </c>
      <c r="D5833" s="16" t="s">
        <v>2</v>
      </c>
      <c r="E5833" s="17">
        <v>253</v>
      </c>
      <c r="F5833" s="18">
        <v>1.62</v>
      </c>
      <c r="G5833" s="17"/>
      <c r="H5833" s="16"/>
      <c r="I5833" s="16" t="s">
        <v>355</v>
      </c>
      <c r="J5833" s="16" t="s">
        <v>15</v>
      </c>
      <c r="K5833" s="16" t="s">
        <v>4</v>
      </c>
      <c r="L5833" s="19">
        <f>IF(Tabelle1[[#This Row],[Heizleistung (55°C)]]=0,Tabelle1[[#This Row],[Heizleistung (35°C)]],(Tabelle1[[#This Row],[Heizleistung (35°C)]]+Tabelle1[[#This Row],[Heizleistung (55°C)]])/2)</f>
        <v>253</v>
      </c>
      <c r="M5833" s="20">
        <f>IF(Tabelle1[[#This Row],[Etas 55°C]]=0,0,(Tabelle1[[#This Row],[Etas 35°C]]*0.8+Tabelle1[[#This Row],[Etas 55°C]]*0.2))*2.5</f>
        <v>0</v>
      </c>
      <c r="N5833" s="21" t="str">
        <f>IF(-(Tabelle1[[#This Row],[80%/20% SCOP]]-5.5)/5.5=1,"n.a.",-(Tabelle1[[#This Row],[80%/20% SCOP]]-5.5)/5.5)</f>
        <v>n.a.</v>
      </c>
    </row>
    <row r="5834" spans="1:14" ht="20.100000000000001" customHeight="1" x14ac:dyDescent="0.25">
      <c r="A5834" s="24">
        <v>16016095</v>
      </c>
      <c r="B5834" s="15" t="s">
        <v>5907</v>
      </c>
      <c r="C5834" s="15" t="s">
        <v>5955</v>
      </c>
      <c r="D5834" s="16" t="s">
        <v>2</v>
      </c>
      <c r="E5834" s="17">
        <v>413</v>
      </c>
      <c r="F5834" s="18">
        <v>1.57</v>
      </c>
      <c r="G5834" s="17"/>
      <c r="H5834" s="16"/>
      <c r="I5834" s="16" t="s">
        <v>355</v>
      </c>
      <c r="J5834" s="16" t="s">
        <v>15</v>
      </c>
      <c r="K5834" s="16" t="s">
        <v>4</v>
      </c>
      <c r="L5834" s="19">
        <f>IF(Tabelle1[[#This Row],[Heizleistung (55°C)]]=0,Tabelle1[[#This Row],[Heizleistung (35°C)]],(Tabelle1[[#This Row],[Heizleistung (35°C)]]+Tabelle1[[#This Row],[Heizleistung (55°C)]])/2)</f>
        <v>413</v>
      </c>
      <c r="M5834" s="20">
        <f>IF(Tabelle1[[#This Row],[Etas 55°C]]=0,0,(Tabelle1[[#This Row],[Etas 35°C]]*0.8+Tabelle1[[#This Row],[Etas 55°C]]*0.2))*2.5</f>
        <v>0</v>
      </c>
      <c r="N5834" s="21" t="str">
        <f>IF(-(Tabelle1[[#This Row],[80%/20% SCOP]]-5.5)/5.5=1,"n.a.",-(Tabelle1[[#This Row],[80%/20% SCOP]]-5.5)/5.5)</f>
        <v>n.a.</v>
      </c>
    </row>
    <row r="5835" spans="1:14" ht="20.100000000000001" customHeight="1" x14ac:dyDescent="0.25">
      <c r="A5835" s="24">
        <v>16016128</v>
      </c>
      <c r="B5835" s="15" t="s">
        <v>5907</v>
      </c>
      <c r="C5835" s="15" t="s">
        <v>5956</v>
      </c>
      <c r="D5835" s="16" t="s">
        <v>2</v>
      </c>
      <c r="E5835" s="17">
        <v>226</v>
      </c>
      <c r="F5835" s="18">
        <v>1.52</v>
      </c>
      <c r="G5835" s="17"/>
      <c r="H5835" s="16"/>
      <c r="I5835" s="16" t="s">
        <v>355</v>
      </c>
      <c r="J5835" s="16" t="s">
        <v>15</v>
      </c>
      <c r="K5835" s="16" t="s">
        <v>4</v>
      </c>
      <c r="L5835" s="19">
        <f>IF(Tabelle1[[#This Row],[Heizleistung (55°C)]]=0,Tabelle1[[#This Row],[Heizleistung (35°C)]],(Tabelle1[[#This Row],[Heizleistung (35°C)]]+Tabelle1[[#This Row],[Heizleistung (55°C)]])/2)</f>
        <v>226</v>
      </c>
      <c r="M5835" s="20">
        <f>IF(Tabelle1[[#This Row],[Etas 55°C]]=0,0,(Tabelle1[[#This Row],[Etas 35°C]]*0.8+Tabelle1[[#This Row],[Etas 55°C]]*0.2))*2.5</f>
        <v>0</v>
      </c>
      <c r="N5835" s="21" t="str">
        <f>IF(-(Tabelle1[[#This Row],[80%/20% SCOP]]-5.5)/5.5=1,"n.a.",-(Tabelle1[[#This Row],[80%/20% SCOP]]-5.5)/5.5)</f>
        <v>n.a.</v>
      </c>
    </row>
    <row r="5836" spans="1:14" ht="20.100000000000001" customHeight="1" x14ac:dyDescent="0.25">
      <c r="A5836" s="24">
        <v>16016125</v>
      </c>
      <c r="B5836" s="15" t="s">
        <v>5907</v>
      </c>
      <c r="C5836" s="15" t="s">
        <v>5957</v>
      </c>
      <c r="D5836" s="16" t="s">
        <v>2</v>
      </c>
      <c r="E5836" s="17">
        <v>227</v>
      </c>
      <c r="F5836" s="18">
        <v>1.53</v>
      </c>
      <c r="G5836" s="17"/>
      <c r="H5836" s="16"/>
      <c r="I5836" s="16" t="s">
        <v>355</v>
      </c>
      <c r="J5836" s="16" t="s">
        <v>15</v>
      </c>
      <c r="K5836" s="16" t="s">
        <v>4</v>
      </c>
      <c r="L5836" s="19">
        <f>IF(Tabelle1[[#This Row],[Heizleistung (55°C)]]=0,Tabelle1[[#This Row],[Heizleistung (35°C)]],(Tabelle1[[#This Row],[Heizleistung (35°C)]]+Tabelle1[[#This Row],[Heizleistung (55°C)]])/2)</f>
        <v>227</v>
      </c>
      <c r="M5836" s="20">
        <f>IF(Tabelle1[[#This Row],[Etas 55°C]]=0,0,(Tabelle1[[#This Row],[Etas 35°C]]*0.8+Tabelle1[[#This Row],[Etas 55°C]]*0.2))*2.5</f>
        <v>0</v>
      </c>
      <c r="N5836" s="21" t="str">
        <f>IF(-(Tabelle1[[#This Row],[80%/20% SCOP]]-5.5)/5.5=1,"n.a.",-(Tabelle1[[#This Row],[80%/20% SCOP]]-5.5)/5.5)</f>
        <v>n.a.</v>
      </c>
    </row>
    <row r="5837" spans="1:14" ht="20.100000000000001" customHeight="1" x14ac:dyDescent="0.25">
      <c r="A5837" s="24">
        <v>16016224</v>
      </c>
      <c r="B5837" s="15" t="s">
        <v>5907</v>
      </c>
      <c r="C5837" s="15" t="s">
        <v>5958</v>
      </c>
      <c r="D5837" s="16" t="s">
        <v>2</v>
      </c>
      <c r="E5837" s="17">
        <v>88</v>
      </c>
      <c r="F5837" s="18">
        <v>1.45</v>
      </c>
      <c r="G5837" s="17"/>
      <c r="H5837" s="16"/>
      <c r="I5837" s="16" t="s">
        <v>355</v>
      </c>
      <c r="J5837" s="16" t="s">
        <v>15</v>
      </c>
      <c r="K5837" s="16" t="s">
        <v>4</v>
      </c>
      <c r="L5837" s="19">
        <f>IF(Tabelle1[[#This Row],[Heizleistung (55°C)]]=0,Tabelle1[[#This Row],[Heizleistung (35°C)]],(Tabelle1[[#This Row],[Heizleistung (35°C)]]+Tabelle1[[#This Row],[Heizleistung (55°C)]])/2)</f>
        <v>88</v>
      </c>
      <c r="M5837" s="20">
        <f>IF(Tabelle1[[#This Row],[Etas 55°C]]=0,0,(Tabelle1[[#This Row],[Etas 35°C]]*0.8+Tabelle1[[#This Row],[Etas 55°C]]*0.2))*2.5</f>
        <v>0</v>
      </c>
      <c r="N5837" s="21" t="str">
        <f>IF(-(Tabelle1[[#This Row],[80%/20% SCOP]]-5.5)/5.5=1,"n.a.",-(Tabelle1[[#This Row],[80%/20% SCOP]]-5.5)/5.5)</f>
        <v>n.a.</v>
      </c>
    </row>
    <row r="5838" spans="1:14" ht="20.100000000000001" customHeight="1" x14ac:dyDescent="0.25">
      <c r="A5838" s="24">
        <v>16016150</v>
      </c>
      <c r="B5838" s="15" t="s">
        <v>5907</v>
      </c>
      <c r="C5838" s="15" t="s">
        <v>5959</v>
      </c>
      <c r="D5838" s="16" t="s">
        <v>2</v>
      </c>
      <c r="E5838" s="17">
        <v>511</v>
      </c>
      <c r="F5838" s="18">
        <v>1.56</v>
      </c>
      <c r="G5838" s="17"/>
      <c r="H5838" s="16"/>
      <c r="I5838" s="16" t="s">
        <v>355</v>
      </c>
      <c r="J5838" s="16" t="s">
        <v>15</v>
      </c>
      <c r="K5838" s="16" t="s">
        <v>4</v>
      </c>
      <c r="L5838" s="19">
        <f>IF(Tabelle1[[#This Row],[Heizleistung (55°C)]]=0,Tabelle1[[#This Row],[Heizleistung (35°C)]],(Tabelle1[[#This Row],[Heizleistung (35°C)]]+Tabelle1[[#This Row],[Heizleistung (55°C)]])/2)</f>
        <v>511</v>
      </c>
      <c r="M5838" s="20">
        <f>IF(Tabelle1[[#This Row],[Etas 55°C]]=0,0,(Tabelle1[[#This Row],[Etas 35°C]]*0.8+Tabelle1[[#This Row],[Etas 55°C]]*0.2))*2.5</f>
        <v>0</v>
      </c>
      <c r="N5838" s="21" t="str">
        <f>IF(-(Tabelle1[[#This Row],[80%/20% SCOP]]-5.5)/5.5=1,"n.a.",-(Tabelle1[[#This Row],[80%/20% SCOP]]-5.5)/5.5)</f>
        <v>n.a.</v>
      </c>
    </row>
    <row r="5839" spans="1:14" ht="20.100000000000001" customHeight="1" x14ac:dyDescent="0.25">
      <c r="A5839" s="24">
        <v>16016068</v>
      </c>
      <c r="B5839" s="15" t="s">
        <v>5907</v>
      </c>
      <c r="C5839" s="15" t="s">
        <v>5960</v>
      </c>
      <c r="D5839" s="16" t="s">
        <v>2</v>
      </c>
      <c r="E5839" s="17">
        <v>571</v>
      </c>
      <c r="F5839" s="18">
        <v>1.56</v>
      </c>
      <c r="G5839" s="17"/>
      <c r="H5839" s="16"/>
      <c r="I5839" s="16" t="s">
        <v>355</v>
      </c>
      <c r="J5839" s="16" t="s">
        <v>15</v>
      </c>
      <c r="K5839" s="16" t="s">
        <v>4</v>
      </c>
      <c r="L5839" s="19">
        <f>IF(Tabelle1[[#This Row],[Heizleistung (55°C)]]=0,Tabelle1[[#This Row],[Heizleistung (35°C)]],(Tabelle1[[#This Row],[Heizleistung (35°C)]]+Tabelle1[[#This Row],[Heizleistung (55°C)]])/2)</f>
        <v>571</v>
      </c>
      <c r="M5839" s="20">
        <f>IF(Tabelle1[[#This Row],[Etas 55°C]]=0,0,(Tabelle1[[#This Row],[Etas 35°C]]*0.8+Tabelle1[[#This Row],[Etas 55°C]]*0.2))*2.5</f>
        <v>0</v>
      </c>
      <c r="N5839" s="21" t="str">
        <f>IF(-(Tabelle1[[#This Row],[80%/20% SCOP]]-5.5)/5.5=1,"n.a.",-(Tabelle1[[#This Row],[80%/20% SCOP]]-5.5)/5.5)</f>
        <v>n.a.</v>
      </c>
    </row>
    <row r="5840" spans="1:14" ht="20.100000000000001" customHeight="1" x14ac:dyDescent="0.25">
      <c r="A5840" s="24">
        <v>16017134</v>
      </c>
      <c r="B5840" s="15" t="s">
        <v>5907</v>
      </c>
      <c r="C5840" s="15" t="s">
        <v>5961</v>
      </c>
      <c r="D5840" s="16" t="s">
        <v>2</v>
      </c>
      <c r="E5840" s="17">
        <v>31.4</v>
      </c>
      <c r="F5840" s="18">
        <v>1.619</v>
      </c>
      <c r="G5840" s="17"/>
      <c r="H5840" s="16"/>
      <c r="I5840" s="16" t="s">
        <v>355</v>
      </c>
      <c r="J5840" s="16" t="s">
        <v>15</v>
      </c>
      <c r="K5840" s="16" t="s">
        <v>4</v>
      </c>
      <c r="L5840" s="19">
        <f>IF(Tabelle1[[#This Row],[Heizleistung (55°C)]]=0,Tabelle1[[#This Row],[Heizleistung (35°C)]],(Tabelle1[[#This Row],[Heizleistung (35°C)]]+Tabelle1[[#This Row],[Heizleistung (55°C)]])/2)</f>
        <v>31.4</v>
      </c>
      <c r="M5840" s="20">
        <f>IF(Tabelle1[[#This Row],[Etas 55°C]]=0,0,(Tabelle1[[#This Row],[Etas 35°C]]*0.8+Tabelle1[[#This Row],[Etas 55°C]]*0.2))*2.5</f>
        <v>0</v>
      </c>
      <c r="N5840" s="21" t="str">
        <f>IF(-(Tabelle1[[#This Row],[80%/20% SCOP]]-5.5)/5.5=1,"n.a.",-(Tabelle1[[#This Row],[80%/20% SCOP]]-5.5)/5.5)</f>
        <v>n.a.</v>
      </c>
    </row>
    <row r="5841" spans="1:14" ht="20.100000000000001" customHeight="1" x14ac:dyDescent="0.25">
      <c r="A5841" s="24">
        <v>16016238</v>
      </c>
      <c r="B5841" s="15" t="s">
        <v>5907</v>
      </c>
      <c r="C5841" s="15" t="s">
        <v>5962</v>
      </c>
      <c r="D5841" s="16" t="s">
        <v>2</v>
      </c>
      <c r="E5841" s="17">
        <v>246</v>
      </c>
      <c r="F5841" s="18">
        <v>1.63</v>
      </c>
      <c r="G5841" s="17"/>
      <c r="H5841" s="16"/>
      <c r="I5841" s="16" t="s">
        <v>355</v>
      </c>
      <c r="J5841" s="16" t="s">
        <v>15</v>
      </c>
      <c r="K5841" s="16" t="s">
        <v>4</v>
      </c>
      <c r="L5841" s="19">
        <f>IF(Tabelle1[[#This Row],[Heizleistung (55°C)]]=0,Tabelle1[[#This Row],[Heizleistung (35°C)]],(Tabelle1[[#This Row],[Heizleistung (35°C)]]+Tabelle1[[#This Row],[Heizleistung (55°C)]])/2)</f>
        <v>246</v>
      </c>
      <c r="M5841" s="20">
        <f>IF(Tabelle1[[#This Row],[Etas 55°C]]=0,0,(Tabelle1[[#This Row],[Etas 35°C]]*0.8+Tabelle1[[#This Row],[Etas 55°C]]*0.2))*2.5</f>
        <v>0</v>
      </c>
      <c r="N5841" s="21" t="str">
        <f>IF(-(Tabelle1[[#This Row],[80%/20% SCOP]]-5.5)/5.5=1,"n.a.",-(Tabelle1[[#This Row],[80%/20% SCOP]]-5.5)/5.5)</f>
        <v>n.a.</v>
      </c>
    </row>
    <row r="5842" spans="1:14" ht="20.100000000000001" customHeight="1" x14ac:dyDescent="0.25">
      <c r="A5842" s="24">
        <v>16016092</v>
      </c>
      <c r="B5842" s="15" t="s">
        <v>5907</v>
      </c>
      <c r="C5842" s="15" t="s">
        <v>5963</v>
      </c>
      <c r="D5842" s="16" t="s">
        <v>2</v>
      </c>
      <c r="E5842" s="17">
        <v>405</v>
      </c>
      <c r="F5842" s="18">
        <v>1.47</v>
      </c>
      <c r="G5842" s="17"/>
      <c r="H5842" s="16"/>
      <c r="I5842" s="16" t="s">
        <v>355</v>
      </c>
      <c r="J5842" s="16" t="s">
        <v>15</v>
      </c>
      <c r="K5842" s="16" t="s">
        <v>4</v>
      </c>
      <c r="L5842" s="19">
        <f>IF(Tabelle1[[#This Row],[Heizleistung (55°C)]]=0,Tabelle1[[#This Row],[Heizleistung (35°C)]],(Tabelle1[[#This Row],[Heizleistung (35°C)]]+Tabelle1[[#This Row],[Heizleistung (55°C)]])/2)</f>
        <v>405</v>
      </c>
      <c r="M5842" s="20">
        <f>IF(Tabelle1[[#This Row],[Etas 55°C]]=0,0,(Tabelle1[[#This Row],[Etas 35°C]]*0.8+Tabelle1[[#This Row],[Etas 55°C]]*0.2))*2.5</f>
        <v>0</v>
      </c>
      <c r="N5842" s="21" t="str">
        <f>IF(-(Tabelle1[[#This Row],[80%/20% SCOP]]-5.5)/5.5=1,"n.a.",-(Tabelle1[[#This Row],[80%/20% SCOP]]-5.5)/5.5)</f>
        <v>n.a.</v>
      </c>
    </row>
    <row r="5843" spans="1:14" ht="20.100000000000001" customHeight="1" x14ac:dyDescent="0.25">
      <c r="A5843" s="24">
        <v>16016109</v>
      </c>
      <c r="B5843" s="15" t="s">
        <v>5907</v>
      </c>
      <c r="C5843" s="15" t="s">
        <v>5964</v>
      </c>
      <c r="D5843" s="16" t="s">
        <v>2</v>
      </c>
      <c r="E5843" s="17">
        <v>387</v>
      </c>
      <c r="F5843" s="18">
        <v>1.55</v>
      </c>
      <c r="G5843" s="17"/>
      <c r="H5843" s="16"/>
      <c r="I5843" s="16" t="s">
        <v>355</v>
      </c>
      <c r="J5843" s="16" t="s">
        <v>15</v>
      </c>
      <c r="K5843" s="16" t="s">
        <v>4</v>
      </c>
      <c r="L5843" s="19">
        <f>IF(Tabelle1[[#This Row],[Heizleistung (55°C)]]=0,Tabelle1[[#This Row],[Heizleistung (35°C)]],(Tabelle1[[#This Row],[Heizleistung (35°C)]]+Tabelle1[[#This Row],[Heizleistung (55°C)]])/2)</f>
        <v>387</v>
      </c>
      <c r="M5843" s="20">
        <f>IF(Tabelle1[[#This Row],[Etas 55°C]]=0,0,(Tabelle1[[#This Row],[Etas 35°C]]*0.8+Tabelle1[[#This Row],[Etas 55°C]]*0.2))*2.5</f>
        <v>0</v>
      </c>
      <c r="N5843" s="21" t="str">
        <f>IF(-(Tabelle1[[#This Row],[80%/20% SCOP]]-5.5)/5.5=1,"n.a.",-(Tabelle1[[#This Row],[80%/20% SCOP]]-5.5)/5.5)</f>
        <v>n.a.</v>
      </c>
    </row>
    <row r="5844" spans="1:14" ht="20.100000000000001" customHeight="1" x14ac:dyDescent="0.25">
      <c r="A5844" s="24">
        <v>16016090</v>
      </c>
      <c r="B5844" s="15" t="s">
        <v>5907</v>
      </c>
      <c r="C5844" s="15" t="s">
        <v>5965</v>
      </c>
      <c r="D5844" s="16" t="s">
        <v>2</v>
      </c>
      <c r="E5844" s="17">
        <v>360</v>
      </c>
      <c r="F5844" s="18">
        <v>1.59</v>
      </c>
      <c r="G5844" s="17"/>
      <c r="H5844" s="16"/>
      <c r="I5844" s="16" t="s">
        <v>355</v>
      </c>
      <c r="J5844" s="16" t="s">
        <v>15</v>
      </c>
      <c r="K5844" s="16" t="s">
        <v>4</v>
      </c>
      <c r="L5844" s="19">
        <f>IF(Tabelle1[[#This Row],[Heizleistung (55°C)]]=0,Tabelle1[[#This Row],[Heizleistung (35°C)]],(Tabelle1[[#This Row],[Heizleistung (35°C)]]+Tabelle1[[#This Row],[Heizleistung (55°C)]])/2)</f>
        <v>360</v>
      </c>
      <c r="M5844" s="20">
        <f>IF(Tabelle1[[#This Row],[Etas 55°C]]=0,0,(Tabelle1[[#This Row],[Etas 35°C]]*0.8+Tabelle1[[#This Row],[Etas 55°C]]*0.2))*2.5</f>
        <v>0</v>
      </c>
      <c r="N5844" s="21" t="str">
        <f>IF(-(Tabelle1[[#This Row],[80%/20% SCOP]]-5.5)/5.5=1,"n.a.",-(Tabelle1[[#This Row],[80%/20% SCOP]]-5.5)/5.5)</f>
        <v>n.a.</v>
      </c>
    </row>
    <row r="5845" spans="1:14" ht="20.100000000000001" customHeight="1" x14ac:dyDescent="0.25">
      <c r="A5845" s="24">
        <v>16016115</v>
      </c>
      <c r="B5845" s="15" t="s">
        <v>5907</v>
      </c>
      <c r="C5845" s="15" t="s">
        <v>5966</v>
      </c>
      <c r="D5845" s="16" t="s">
        <v>2</v>
      </c>
      <c r="E5845" s="17">
        <v>162</v>
      </c>
      <c r="F5845" s="18">
        <v>1.47</v>
      </c>
      <c r="G5845" s="17"/>
      <c r="H5845" s="16"/>
      <c r="I5845" s="16" t="s">
        <v>355</v>
      </c>
      <c r="J5845" s="16" t="s">
        <v>15</v>
      </c>
      <c r="K5845" s="16" t="s">
        <v>4</v>
      </c>
      <c r="L5845" s="19">
        <f>IF(Tabelle1[[#This Row],[Heizleistung (55°C)]]=0,Tabelle1[[#This Row],[Heizleistung (35°C)]],(Tabelle1[[#This Row],[Heizleistung (35°C)]]+Tabelle1[[#This Row],[Heizleistung (55°C)]])/2)</f>
        <v>162</v>
      </c>
      <c r="M5845" s="20">
        <f>IF(Tabelle1[[#This Row],[Etas 55°C]]=0,0,(Tabelle1[[#This Row],[Etas 35°C]]*0.8+Tabelle1[[#This Row],[Etas 55°C]]*0.2))*2.5</f>
        <v>0</v>
      </c>
      <c r="N5845" s="21" t="str">
        <f>IF(-(Tabelle1[[#This Row],[80%/20% SCOP]]-5.5)/5.5=1,"n.a.",-(Tabelle1[[#This Row],[80%/20% SCOP]]-5.5)/5.5)</f>
        <v>n.a.</v>
      </c>
    </row>
    <row r="5846" spans="1:14" ht="20.100000000000001" customHeight="1" x14ac:dyDescent="0.25">
      <c r="A5846" s="24">
        <v>16016169</v>
      </c>
      <c r="B5846" s="15" t="s">
        <v>5907</v>
      </c>
      <c r="C5846" s="15" t="s">
        <v>5967</v>
      </c>
      <c r="D5846" s="16" t="s">
        <v>2</v>
      </c>
      <c r="E5846" s="17">
        <v>277</v>
      </c>
      <c r="F5846" s="18">
        <v>1.47</v>
      </c>
      <c r="G5846" s="17"/>
      <c r="H5846" s="16"/>
      <c r="I5846" s="16" t="s">
        <v>355</v>
      </c>
      <c r="J5846" s="16" t="s">
        <v>15</v>
      </c>
      <c r="K5846" s="16" t="s">
        <v>4</v>
      </c>
      <c r="L5846" s="19">
        <f>IF(Tabelle1[[#This Row],[Heizleistung (55°C)]]=0,Tabelle1[[#This Row],[Heizleistung (35°C)]],(Tabelle1[[#This Row],[Heizleistung (35°C)]]+Tabelle1[[#This Row],[Heizleistung (55°C)]])/2)</f>
        <v>277</v>
      </c>
      <c r="M5846" s="20">
        <f>IF(Tabelle1[[#This Row],[Etas 55°C]]=0,0,(Tabelle1[[#This Row],[Etas 35°C]]*0.8+Tabelle1[[#This Row],[Etas 55°C]]*0.2))*2.5</f>
        <v>0</v>
      </c>
      <c r="N5846" s="21" t="str">
        <f>IF(-(Tabelle1[[#This Row],[80%/20% SCOP]]-5.5)/5.5=1,"n.a.",-(Tabelle1[[#This Row],[80%/20% SCOP]]-5.5)/5.5)</f>
        <v>n.a.</v>
      </c>
    </row>
    <row r="5847" spans="1:14" ht="20.100000000000001" customHeight="1" x14ac:dyDescent="0.25">
      <c r="A5847" s="24">
        <v>16017155</v>
      </c>
      <c r="B5847" s="15" t="s">
        <v>5907</v>
      </c>
      <c r="C5847" s="15" t="s">
        <v>5968</v>
      </c>
      <c r="D5847" s="16" t="s">
        <v>2</v>
      </c>
      <c r="E5847" s="17">
        <v>51.9</v>
      </c>
      <c r="F5847" s="18">
        <v>1.64</v>
      </c>
      <c r="G5847" s="17">
        <v>48.4</v>
      </c>
      <c r="H5847" s="18">
        <v>1.3460000000000001</v>
      </c>
      <c r="I5847" s="16" t="s">
        <v>3</v>
      </c>
      <c r="J5847" s="16" t="s">
        <v>15</v>
      </c>
      <c r="K5847" s="16" t="s">
        <v>4</v>
      </c>
      <c r="L5847" s="19">
        <f>IF(Tabelle1[[#This Row],[Heizleistung (55°C)]]=0,Tabelle1[[#This Row],[Heizleistung (35°C)]],(Tabelle1[[#This Row],[Heizleistung (35°C)]]+Tabelle1[[#This Row],[Heizleistung (55°C)]])/2)</f>
        <v>50.15</v>
      </c>
      <c r="M5847" s="20">
        <f>IF(Tabelle1[[#This Row],[Etas 55°C]]=0,0,(Tabelle1[[#This Row],[Etas 35°C]]*0.8+Tabelle1[[#This Row],[Etas 55°C]]*0.2))*2.5</f>
        <v>3.9530000000000003</v>
      </c>
      <c r="N5847" s="21">
        <f>IF(-(Tabelle1[[#This Row],[80%/20% SCOP]]-5.5)/5.5=1,"n.a.",-(Tabelle1[[#This Row],[80%/20% SCOP]]-5.5)/5.5)</f>
        <v>0.28127272727272723</v>
      </c>
    </row>
    <row r="5848" spans="1:14" ht="20.100000000000001" customHeight="1" x14ac:dyDescent="0.25">
      <c r="A5848" s="24">
        <v>16016108</v>
      </c>
      <c r="B5848" s="15" t="s">
        <v>5907</v>
      </c>
      <c r="C5848" s="15" t="s">
        <v>5969</v>
      </c>
      <c r="D5848" s="16" t="s">
        <v>2</v>
      </c>
      <c r="E5848" s="17">
        <v>381</v>
      </c>
      <c r="F5848" s="18">
        <v>1.54</v>
      </c>
      <c r="G5848" s="17"/>
      <c r="H5848" s="16"/>
      <c r="I5848" s="16" t="s">
        <v>355</v>
      </c>
      <c r="J5848" s="16" t="s">
        <v>15</v>
      </c>
      <c r="K5848" s="16" t="s">
        <v>4</v>
      </c>
      <c r="L5848" s="19">
        <f>IF(Tabelle1[[#This Row],[Heizleistung (55°C)]]=0,Tabelle1[[#This Row],[Heizleistung (35°C)]],(Tabelle1[[#This Row],[Heizleistung (35°C)]]+Tabelle1[[#This Row],[Heizleistung (55°C)]])/2)</f>
        <v>381</v>
      </c>
      <c r="M5848" s="20">
        <f>IF(Tabelle1[[#This Row],[Etas 55°C]]=0,0,(Tabelle1[[#This Row],[Etas 35°C]]*0.8+Tabelle1[[#This Row],[Etas 55°C]]*0.2))*2.5</f>
        <v>0</v>
      </c>
      <c r="N5848" s="21" t="str">
        <f>IF(-(Tabelle1[[#This Row],[80%/20% SCOP]]-5.5)/5.5=1,"n.a.",-(Tabelle1[[#This Row],[80%/20% SCOP]]-5.5)/5.5)</f>
        <v>n.a.</v>
      </c>
    </row>
    <row r="5849" spans="1:14" ht="20.100000000000001" customHeight="1" x14ac:dyDescent="0.25">
      <c r="A5849" s="24">
        <v>16016247</v>
      </c>
      <c r="B5849" s="15" t="s">
        <v>5907</v>
      </c>
      <c r="C5849" s="15" t="s">
        <v>5970</v>
      </c>
      <c r="D5849" s="16" t="s">
        <v>2</v>
      </c>
      <c r="E5849" s="17">
        <v>301</v>
      </c>
      <c r="F5849" s="18">
        <v>1.58</v>
      </c>
      <c r="G5849" s="17"/>
      <c r="H5849" s="16"/>
      <c r="I5849" s="16" t="s">
        <v>355</v>
      </c>
      <c r="J5849" s="16" t="s">
        <v>15</v>
      </c>
      <c r="K5849" s="16" t="s">
        <v>4</v>
      </c>
      <c r="L5849" s="19">
        <f>IF(Tabelle1[[#This Row],[Heizleistung (55°C)]]=0,Tabelle1[[#This Row],[Heizleistung (35°C)]],(Tabelle1[[#This Row],[Heizleistung (35°C)]]+Tabelle1[[#This Row],[Heizleistung (55°C)]])/2)</f>
        <v>301</v>
      </c>
      <c r="M5849" s="20">
        <f>IF(Tabelle1[[#This Row],[Etas 55°C]]=0,0,(Tabelle1[[#This Row],[Etas 35°C]]*0.8+Tabelle1[[#This Row],[Etas 55°C]]*0.2))*2.5</f>
        <v>0</v>
      </c>
      <c r="N5849" s="21" t="str">
        <f>IF(-(Tabelle1[[#This Row],[80%/20% SCOP]]-5.5)/5.5=1,"n.a.",-(Tabelle1[[#This Row],[80%/20% SCOP]]-5.5)/5.5)</f>
        <v>n.a.</v>
      </c>
    </row>
    <row r="5850" spans="1:14" ht="20.100000000000001" customHeight="1" x14ac:dyDescent="0.25">
      <c r="A5850" s="24">
        <v>16016199</v>
      </c>
      <c r="B5850" s="15" t="s">
        <v>5907</v>
      </c>
      <c r="C5850" s="15" t="s">
        <v>5971</v>
      </c>
      <c r="D5850" s="16" t="s">
        <v>2</v>
      </c>
      <c r="E5850" s="17">
        <v>341</v>
      </c>
      <c r="F5850" s="18">
        <v>1.51</v>
      </c>
      <c r="G5850" s="17"/>
      <c r="H5850" s="16"/>
      <c r="I5850" s="16" t="s">
        <v>355</v>
      </c>
      <c r="J5850" s="16" t="s">
        <v>15</v>
      </c>
      <c r="K5850" s="16" t="s">
        <v>4</v>
      </c>
      <c r="L5850" s="19">
        <f>IF(Tabelle1[[#This Row],[Heizleistung (55°C)]]=0,Tabelle1[[#This Row],[Heizleistung (35°C)]],(Tabelle1[[#This Row],[Heizleistung (35°C)]]+Tabelle1[[#This Row],[Heizleistung (55°C)]])/2)</f>
        <v>341</v>
      </c>
      <c r="M5850" s="20">
        <f>IF(Tabelle1[[#This Row],[Etas 55°C]]=0,0,(Tabelle1[[#This Row],[Etas 35°C]]*0.8+Tabelle1[[#This Row],[Etas 55°C]]*0.2))*2.5</f>
        <v>0</v>
      </c>
      <c r="N5850" s="21" t="str">
        <f>IF(-(Tabelle1[[#This Row],[80%/20% SCOP]]-5.5)/5.5=1,"n.a.",-(Tabelle1[[#This Row],[80%/20% SCOP]]-5.5)/5.5)</f>
        <v>n.a.</v>
      </c>
    </row>
    <row r="5851" spans="1:14" ht="20.100000000000001" customHeight="1" x14ac:dyDescent="0.25">
      <c r="A5851" s="24">
        <v>16016210</v>
      </c>
      <c r="B5851" s="15" t="s">
        <v>5907</v>
      </c>
      <c r="C5851" s="15" t="s">
        <v>5972</v>
      </c>
      <c r="D5851" s="16" t="s">
        <v>2</v>
      </c>
      <c r="E5851" s="17">
        <v>567</v>
      </c>
      <c r="F5851" s="18">
        <v>1.56</v>
      </c>
      <c r="G5851" s="17"/>
      <c r="H5851" s="16"/>
      <c r="I5851" s="16" t="s">
        <v>355</v>
      </c>
      <c r="J5851" s="16" t="s">
        <v>15</v>
      </c>
      <c r="K5851" s="16" t="s">
        <v>4</v>
      </c>
      <c r="L5851" s="19">
        <f>IF(Tabelle1[[#This Row],[Heizleistung (55°C)]]=0,Tabelle1[[#This Row],[Heizleistung (35°C)]],(Tabelle1[[#This Row],[Heizleistung (35°C)]]+Tabelle1[[#This Row],[Heizleistung (55°C)]])/2)</f>
        <v>567</v>
      </c>
      <c r="M5851" s="20">
        <f>IF(Tabelle1[[#This Row],[Etas 55°C]]=0,0,(Tabelle1[[#This Row],[Etas 35°C]]*0.8+Tabelle1[[#This Row],[Etas 55°C]]*0.2))*2.5</f>
        <v>0</v>
      </c>
      <c r="N5851" s="21" t="str">
        <f>IF(-(Tabelle1[[#This Row],[80%/20% SCOP]]-5.5)/5.5=1,"n.a.",-(Tabelle1[[#This Row],[80%/20% SCOP]]-5.5)/5.5)</f>
        <v>n.a.</v>
      </c>
    </row>
    <row r="5852" spans="1:14" ht="20.100000000000001" customHeight="1" x14ac:dyDescent="0.25">
      <c r="A5852" s="24">
        <v>16016104</v>
      </c>
      <c r="B5852" s="15" t="s">
        <v>5907</v>
      </c>
      <c r="C5852" s="15" t="s">
        <v>5973</v>
      </c>
      <c r="D5852" s="16" t="s">
        <v>2</v>
      </c>
      <c r="E5852" s="17">
        <v>427</v>
      </c>
      <c r="F5852" s="18">
        <v>1.45</v>
      </c>
      <c r="G5852" s="17"/>
      <c r="H5852" s="16"/>
      <c r="I5852" s="16" t="s">
        <v>355</v>
      </c>
      <c r="J5852" s="16" t="s">
        <v>15</v>
      </c>
      <c r="K5852" s="16" t="s">
        <v>4</v>
      </c>
      <c r="L5852" s="19">
        <f>IF(Tabelle1[[#This Row],[Heizleistung (55°C)]]=0,Tabelle1[[#This Row],[Heizleistung (35°C)]],(Tabelle1[[#This Row],[Heizleistung (35°C)]]+Tabelle1[[#This Row],[Heizleistung (55°C)]])/2)</f>
        <v>427</v>
      </c>
      <c r="M5852" s="20">
        <f>IF(Tabelle1[[#This Row],[Etas 55°C]]=0,0,(Tabelle1[[#This Row],[Etas 35°C]]*0.8+Tabelle1[[#This Row],[Etas 55°C]]*0.2))*2.5</f>
        <v>0</v>
      </c>
      <c r="N5852" s="21" t="str">
        <f>IF(-(Tabelle1[[#This Row],[80%/20% SCOP]]-5.5)/5.5=1,"n.a.",-(Tabelle1[[#This Row],[80%/20% SCOP]]-5.5)/5.5)</f>
        <v>n.a.</v>
      </c>
    </row>
    <row r="5853" spans="1:14" ht="20.100000000000001" customHeight="1" x14ac:dyDescent="0.25">
      <c r="A5853" s="24">
        <v>16016176</v>
      </c>
      <c r="B5853" s="15" t="s">
        <v>5907</v>
      </c>
      <c r="C5853" s="15" t="s">
        <v>5974</v>
      </c>
      <c r="D5853" s="16" t="s">
        <v>2</v>
      </c>
      <c r="E5853" s="17">
        <v>451</v>
      </c>
      <c r="F5853" s="18">
        <v>1.48</v>
      </c>
      <c r="G5853" s="17"/>
      <c r="H5853" s="16"/>
      <c r="I5853" s="16" t="s">
        <v>355</v>
      </c>
      <c r="J5853" s="16" t="s">
        <v>15</v>
      </c>
      <c r="K5853" s="16" t="s">
        <v>4</v>
      </c>
      <c r="L5853" s="19">
        <f>IF(Tabelle1[[#This Row],[Heizleistung (55°C)]]=0,Tabelle1[[#This Row],[Heizleistung (35°C)]],(Tabelle1[[#This Row],[Heizleistung (35°C)]]+Tabelle1[[#This Row],[Heizleistung (55°C)]])/2)</f>
        <v>451</v>
      </c>
      <c r="M5853" s="20">
        <f>IF(Tabelle1[[#This Row],[Etas 55°C]]=0,0,(Tabelle1[[#This Row],[Etas 35°C]]*0.8+Tabelle1[[#This Row],[Etas 55°C]]*0.2))*2.5</f>
        <v>0</v>
      </c>
      <c r="N5853" s="21" t="str">
        <f>IF(-(Tabelle1[[#This Row],[80%/20% SCOP]]-5.5)/5.5=1,"n.a.",-(Tabelle1[[#This Row],[80%/20% SCOP]]-5.5)/5.5)</f>
        <v>n.a.</v>
      </c>
    </row>
    <row r="5854" spans="1:14" ht="20.100000000000001" customHeight="1" x14ac:dyDescent="0.25">
      <c r="A5854" s="24">
        <v>16016081</v>
      </c>
      <c r="B5854" s="15" t="s">
        <v>5907</v>
      </c>
      <c r="C5854" s="15" t="s">
        <v>5975</v>
      </c>
      <c r="D5854" s="16" t="s">
        <v>2</v>
      </c>
      <c r="E5854" s="17">
        <v>286</v>
      </c>
      <c r="F5854" s="18">
        <v>1.45</v>
      </c>
      <c r="G5854" s="17"/>
      <c r="H5854" s="16"/>
      <c r="I5854" s="16" t="s">
        <v>355</v>
      </c>
      <c r="J5854" s="16" t="s">
        <v>15</v>
      </c>
      <c r="K5854" s="16" t="s">
        <v>4</v>
      </c>
      <c r="L5854" s="19">
        <f>IF(Tabelle1[[#This Row],[Heizleistung (55°C)]]=0,Tabelle1[[#This Row],[Heizleistung (35°C)]],(Tabelle1[[#This Row],[Heizleistung (35°C)]]+Tabelle1[[#This Row],[Heizleistung (55°C)]])/2)</f>
        <v>286</v>
      </c>
      <c r="M5854" s="20">
        <f>IF(Tabelle1[[#This Row],[Etas 55°C]]=0,0,(Tabelle1[[#This Row],[Etas 35°C]]*0.8+Tabelle1[[#This Row],[Etas 55°C]]*0.2))*2.5</f>
        <v>0</v>
      </c>
      <c r="N5854" s="21" t="str">
        <f>IF(-(Tabelle1[[#This Row],[80%/20% SCOP]]-5.5)/5.5=1,"n.a.",-(Tabelle1[[#This Row],[80%/20% SCOP]]-5.5)/5.5)</f>
        <v>n.a.</v>
      </c>
    </row>
    <row r="5855" spans="1:14" ht="20.100000000000001" customHeight="1" x14ac:dyDescent="0.25">
      <c r="A5855" s="24">
        <v>16017145</v>
      </c>
      <c r="B5855" s="15" t="s">
        <v>5907</v>
      </c>
      <c r="C5855" s="15" t="s">
        <v>5976</v>
      </c>
      <c r="D5855" s="16" t="s">
        <v>2</v>
      </c>
      <c r="E5855" s="17">
        <v>32.700000000000003</v>
      </c>
      <c r="F5855" s="18">
        <v>1.6839999999999999</v>
      </c>
      <c r="G5855" s="17">
        <v>29.8</v>
      </c>
      <c r="H5855" s="18">
        <v>1.3180000000000001</v>
      </c>
      <c r="I5855" s="16" t="s">
        <v>3</v>
      </c>
      <c r="J5855" s="16" t="s">
        <v>15</v>
      </c>
      <c r="K5855" s="16" t="s">
        <v>4</v>
      </c>
      <c r="L5855" s="19">
        <f>IF(Tabelle1[[#This Row],[Heizleistung (55°C)]]=0,Tabelle1[[#This Row],[Heizleistung (35°C)]],(Tabelle1[[#This Row],[Heizleistung (35°C)]]+Tabelle1[[#This Row],[Heizleistung (55°C)]])/2)</f>
        <v>31.25</v>
      </c>
      <c r="M5855" s="20">
        <f>IF(Tabelle1[[#This Row],[Etas 55°C]]=0,0,(Tabelle1[[#This Row],[Etas 35°C]]*0.8+Tabelle1[[#This Row],[Etas 55°C]]*0.2))*2.5</f>
        <v>4.0270000000000001</v>
      </c>
      <c r="N5855" s="21">
        <f>IF(-(Tabelle1[[#This Row],[80%/20% SCOP]]-5.5)/5.5=1,"n.a.",-(Tabelle1[[#This Row],[80%/20% SCOP]]-5.5)/5.5)</f>
        <v>0.26781818181818179</v>
      </c>
    </row>
    <row r="5856" spans="1:14" ht="20.100000000000001" customHeight="1" x14ac:dyDescent="0.25">
      <c r="A5856" s="24">
        <v>16016206</v>
      </c>
      <c r="B5856" s="15" t="s">
        <v>5907</v>
      </c>
      <c r="C5856" s="15" t="s">
        <v>5977</v>
      </c>
      <c r="D5856" s="16" t="s">
        <v>2</v>
      </c>
      <c r="E5856" s="17">
        <v>479</v>
      </c>
      <c r="F5856" s="18">
        <v>1.54</v>
      </c>
      <c r="G5856" s="17"/>
      <c r="H5856" s="16"/>
      <c r="I5856" s="16" t="s">
        <v>355</v>
      </c>
      <c r="J5856" s="16" t="s">
        <v>15</v>
      </c>
      <c r="K5856" s="16" t="s">
        <v>4</v>
      </c>
      <c r="L5856" s="19">
        <f>IF(Tabelle1[[#This Row],[Heizleistung (55°C)]]=0,Tabelle1[[#This Row],[Heizleistung (35°C)]],(Tabelle1[[#This Row],[Heizleistung (35°C)]]+Tabelle1[[#This Row],[Heizleistung (55°C)]])/2)</f>
        <v>479</v>
      </c>
      <c r="M5856" s="20">
        <f>IF(Tabelle1[[#This Row],[Etas 55°C]]=0,0,(Tabelle1[[#This Row],[Etas 35°C]]*0.8+Tabelle1[[#This Row],[Etas 55°C]]*0.2))*2.5</f>
        <v>0</v>
      </c>
      <c r="N5856" s="21" t="str">
        <f>IF(-(Tabelle1[[#This Row],[80%/20% SCOP]]-5.5)/5.5=1,"n.a.",-(Tabelle1[[#This Row],[80%/20% SCOP]]-5.5)/5.5)</f>
        <v>n.a.</v>
      </c>
    </row>
    <row r="5857" spans="1:14" ht="20.100000000000001" customHeight="1" x14ac:dyDescent="0.25">
      <c r="A5857" s="24">
        <v>16016124</v>
      </c>
      <c r="B5857" s="15" t="s">
        <v>5907</v>
      </c>
      <c r="C5857" s="15" t="s">
        <v>5978</v>
      </c>
      <c r="D5857" s="16" t="s">
        <v>2</v>
      </c>
      <c r="E5857" s="17">
        <v>227</v>
      </c>
      <c r="F5857" s="18">
        <v>1.53</v>
      </c>
      <c r="G5857" s="17"/>
      <c r="H5857" s="16"/>
      <c r="I5857" s="16" t="s">
        <v>355</v>
      </c>
      <c r="J5857" s="16" t="s">
        <v>15</v>
      </c>
      <c r="K5857" s="16" t="s">
        <v>4</v>
      </c>
      <c r="L5857" s="19">
        <f>IF(Tabelle1[[#This Row],[Heizleistung (55°C)]]=0,Tabelle1[[#This Row],[Heizleistung (35°C)]],(Tabelle1[[#This Row],[Heizleistung (35°C)]]+Tabelle1[[#This Row],[Heizleistung (55°C)]])/2)</f>
        <v>227</v>
      </c>
      <c r="M5857" s="20">
        <f>IF(Tabelle1[[#This Row],[Etas 55°C]]=0,0,(Tabelle1[[#This Row],[Etas 35°C]]*0.8+Tabelle1[[#This Row],[Etas 55°C]]*0.2))*2.5</f>
        <v>0</v>
      </c>
      <c r="N5857" s="21" t="str">
        <f>IF(-(Tabelle1[[#This Row],[80%/20% SCOP]]-5.5)/5.5=1,"n.a.",-(Tabelle1[[#This Row],[80%/20% SCOP]]-5.5)/5.5)</f>
        <v>n.a.</v>
      </c>
    </row>
    <row r="5858" spans="1:14" ht="20.100000000000001" customHeight="1" x14ac:dyDescent="0.25">
      <c r="A5858" s="24">
        <v>16016189</v>
      </c>
      <c r="B5858" s="15" t="s">
        <v>5907</v>
      </c>
      <c r="C5858" s="15" t="s">
        <v>5979</v>
      </c>
      <c r="D5858" s="16" t="s">
        <v>2</v>
      </c>
      <c r="E5858" s="17">
        <v>329</v>
      </c>
      <c r="F5858" s="18">
        <v>1.46</v>
      </c>
      <c r="G5858" s="17"/>
      <c r="H5858" s="16"/>
      <c r="I5858" s="16" t="s">
        <v>355</v>
      </c>
      <c r="J5858" s="16" t="s">
        <v>15</v>
      </c>
      <c r="K5858" s="16" t="s">
        <v>4</v>
      </c>
      <c r="L5858" s="19">
        <f>IF(Tabelle1[[#This Row],[Heizleistung (55°C)]]=0,Tabelle1[[#This Row],[Heizleistung (35°C)]],(Tabelle1[[#This Row],[Heizleistung (35°C)]]+Tabelle1[[#This Row],[Heizleistung (55°C)]])/2)</f>
        <v>329</v>
      </c>
      <c r="M5858" s="20">
        <f>IF(Tabelle1[[#This Row],[Etas 55°C]]=0,0,(Tabelle1[[#This Row],[Etas 35°C]]*0.8+Tabelle1[[#This Row],[Etas 55°C]]*0.2))*2.5</f>
        <v>0</v>
      </c>
      <c r="N5858" s="21" t="str">
        <f>IF(-(Tabelle1[[#This Row],[80%/20% SCOP]]-5.5)/5.5=1,"n.a.",-(Tabelle1[[#This Row],[80%/20% SCOP]]-5.5)/5.5)</f>
        <v>n.a.</v>
      </c>
    </row>
    <row r="5859" spans="1:14" ht="20.100000000000001" customHeight="1" x14ac:dyDescent="0.25">
      <c r="A5859" s="24">
        <v>16016126</v>
      </c>
      <c r="B5859" s="15" t="s">
        <v>5907</v>
      </c>
      <c r="C5859" s="15" t="s">
        <v>5980</v>
      </c>
      <c r="D5859" s="16" t="s">
        <v>2</v>
      </c>
      <c r="E5859" s="17">
        <v>227</v>
      </c>
      <c r="F5859" s="18">
        <v>1.64</v>
      </c>
      <c r="G5859" s="17"/>
      <c r="H5859" s="16"/>
      <c r="I5859" s="16" t="s">
        <v>355</v>
      </c>
      <c r="J5859" s="16" t="s">
        <v>15</v>
      </c>
      <c r="K5859" s="16" t="s">
        <v>4</v>
      </c>
      <c r="L5859" s="19">
        <f>IF(Tabelle1[[#This Row],[Heizleistung (55°C)]]=0,Tabelle1[[#This Row],[Heizleistung (35°C)]],(Tabelle1[[#This Row],[Heizleistung (35°C)]]+Tabelle1[[#This Row],[Heizleistung (55°C)]])/2)</f>
        <v>227</v>
      </c>
      <c r="M5859" s="20">
        <f>IF(Tabelle1[[#This Row],[Etas 55°C]]=0,0,(Tabelle1[[#This Row],[Etas 35°C]]*0.8+Tabelle1[[#This Row],[Etas 55°C]]*0.2))*2.5</f>
        <v>0</v>
      </c>
      <c r="N5859" s="21" t="str">
        <f>IF(-(Tabelle1[[#This Row],[80%/20% SCOP]]-5.5)/5.5=1,"n.a.",-(Tabelle1[[#This Row],[80%/20% SCOP]]-5.5)/5.5)</f>
        <v>n.a.</v>
      </c>
    </row>
    <row r="5860" spans="1:14" ht="20.100000000000001" customHeight="1" x14ac:dyDescent="0.25">
      <c r="A5860" s="24">
        <v>16016069</v>
      </c>
      <c r="B5860" s="15" t="s">
        <v>5907</v>
      </c>
      <c r="C5860" s="15" t="s">
        <v>5981</v>
      </c>
      <c r="D5860" s="16" t="s">
        <v>2</v>
      </c>
      <c r="E5860" s="17">
        <v>571</v>
      </c>
      <c r="F5860" s="18">
        <v>1.56</v>
      </c>
      <c r="G5860" s="17"/>
      <c r="H5860" s="16"/>
      <c r="I5860" s="16" t="s">
        <v>355</v>
      </c>
      <c r="J5860" s="16" t="s">
        <v>15</v>
      </c>
      <c r="K5860" s="16" t="s">
        <v>4</v>
      </c>
      <c r="L5860" s="19">
        <f>IF(Tabelle1[[#This Row],[Heizleistung (55°C)]]=0,Tabelle1[[#This Row],[Heizleistung (35°C)]],(Tabelle1[[#This Row],[Heizleistung (35°C)]]+Tabelle1[[#This Row],[Heizleistung (55°C)]])/2)</f>
        <v>571</v>
      </c>
      <c r="M5860" s="20">
        <f>IF(Tabelle1[[#This Row],[Etas 55°C]]=0,0,(Tabelle1[[#This Row],[Etas 35°C]]*0.8+Tabelle1[[#This Row],[Etas 55°C]]*0.2))*2.5</f>
        <v>0</v>
      </c>
      <c r="N5860" s="21" t="str">
        <f>IF(-(Tabelle1[[#This Row],[80%/20% SCOP]]-5.5)/5.5=1,"n.a.",-(Tabelle1[[#This Row],[80%/20% SCOP]]-5.5)/5.5)</f>
        <v>n.a.</v>
      </c>
    </row>
    <row r="5861" spans="1:14" ht="20.100000000000001" customHeight="1" x14ac:dyDescent="0.25">
      <c r="A5861" s="24">
        <v>16016127</v>
      </c>
      <c r="B5861" s="15" t="s">
        <v>5907</v>
      </c>
      <c r="C5861" s="15" t="s">
        <v>5982</v>
      </c>
      <c r="D5861" s="16" t="s">
        <v>2</v>
      </c>
      <c r="E5861" s="17">
        <v>227</v>
      </c>
      <c r="F5861" s="18">
        <v>1.64</v>
      </c>
      <c r="G5861" s="17"/>
      <c r="H5861" s="16"/>
      <c r="I5861" s="16" t="s">
        <v>355</v>
      </c>
      <c r="J5861" s="16" t="s">
        <v>15</v>
      </c>
      <c r="K5861" s="16" t="s">
        <v>4</v>
      </c>
      <c r="L5861" s="19">
        <f>IF(Tabelle1[[#This Row],[Heizleistung (55°C)]]=0,Tabelle1[[#This Row],[Heizleistung (35°C)]],(Tabelle1[[#This Row],[Heizleistung (35°C)]]+Tabelle1[[#This Row],[Heizleistung (55°C)]])/2)</f>
        <v>227</v>
      </c>
      <c r="M5861" s="20">
        <f>IF(Tabelle1[[#This Row],[Etas 55°C]]=0,0,(Tabelle1[[#This Row],[Etas 35°C]]*0.8+Tabelle1[[#This Row],[Etas 55°C]]*0.2))*2.5</f>
        <v>0</v>
      </c>
      <c r="N5861" s="21" t="str">
        <f>IF(-(Tabelle1[[#This Row],[80%/20% SCOP]]-5.5)/5.5=1,"n.a.",-(Tabelle1[[#This Row],[80%/20% SCOP]]-5.5)/5.5)</f>
        <v>n.a.</v>
      </c>
    </row>
    <row r="5862" spans="1:14" ht="20.100000000000001" customHeight="1" x14ac:dyDescent="0.25">
      <c r="A5862" s="24">
        <v>16016151</v>
      </c>
      <c r="B5862" s="15" t="s">
        <v>5907</v>
      </c>
      <c r="C5862" s="15" t="s">
        <v>5983</v>
      </c>
      <c r="D5862" s="16" t="s">
        <v>2</v>
      </c>
      <c r="E5862" s="17">
        <v>519</v>
      </c>
      <c r="F5862" s="18">
        <v>1.57</v>
      </c>
      <c r="G5862" s="17"/>
      <c r="H5862" s="16"/>
      <c r="I5862" s="16" t="s">
        <v>355</v>
      </c>
      <c r="J5862" s="16" t="s">
        <v>15</v>
      </c>
      <c r="K5862" s="16" t="s">
        <v>4</v>
      </c>
      <c r="L5862" s="19">
        <f>IF(Tabelle1[[#This Row],[Heizleistung (55°C)]]=0,Tabelle1[[#This Row],[Heizleistung (35°C)]],(Tabelle1[[#This Row],[Heizleistung (35°C)]]+Tabelle1[[#This Row],[Heizleistung (55°C)]])/2)</f>
        <v>519</v>
      </c>
      <c r="M5862" s="20">
        <f>IF(Tabelle1[[#This Row],[Etas 55°C]]=0,0,(Tabelle1[[#This Row],[Etas 35°C]]*0.8+Tabelle1[[#This Row],[Etas 55°C]]*0.2))*2.5</f>
        <v>0</v>
      </c>
      <c r="N5862" s="21" t="str">
        <f>IF(-(Tabelle1[[#This Row],[80%/20% SCOP]]-5.5)/5.5=1,"n.a.",-(Tabelle1[[#This Row],[80%/20% SCOP]]-5.5)/5.5)</f>
        <v>n.a.</v>
      </c>
    </row>
    <row r="5863" spans="1:14" ht="20.100000000000001" customHeight="1" x14ac:dyDescent="0.25">
      <c r="A5863" s="24">
        <v>16016162</v>
      </c>
      <c r="B5863" s="15" t="s">
        <v>5907</v>
      </c>
      <c r="C5863" s="15" t="s">
        <v>5984</v>
      </c>
      <c r="D5863" s="16" t="s">
        <v>2</v>
      </c>
      <c r="E5863" s="17">
        <v>236</v>
      </c>
      <c r="F5863" s="18">
        <v>1.48</v>
      </c>
      <c r="G5863" s="17"/>
      <c r="H5863" s="16"/>
      <c r="I5863" s="16" t="s">
        <v>355</v>
      </c>
      <c r="J5863" s="16" t="s">
        <v>15</v>
      </c>
      <c r="K5863" s="16" t="s">
        <v>4</v>
      </c>
      <c r="L5863" s="19">
        <f>IF(Tabelle1[[#This Row],[Heizleistung (55°C)]]=0,Tabelle1[[#This Row],[Heizleistung (35°C)]],(Tabelle1[[#This Row],[Heizleistung (35°C)]]+Tabelle1[[#This Row],[Heizleistung (55°C)]])/2)</f>
        <v>236</v>
      </c>
      <c r="M5863" s="20">
        <f>IF(Tabelle1[[#This Row],[Etas 55°C]]=0,0,(Tabelle1[[#This Row],[Etas 35°C]]*0.8+Tabelle1[[#This Row],[Etas 55°C]]*0.2))*2.5</f>
        <v>0</v>
      </c>
      <c r="N5863" s="21" t="str">
        <f>IF(-(Tabelle1[[#This Row],[80%/20% SCOP]]-5.5)/5.5=1,"n.a.",-(Tabelle1[[#This Row],[80%/20% SCOP]]-5.5)/5.5)</f>
        <v>n.a.</v>
      </c>
    </row>
    <row r="5864" spans="1:14" ht="20.100000000000001" customHeight="1" x14ac:dyDescent="0.25">
      <c r="A5864" s="24">
        <v>16016140</v>
      </c>
      <c r="B5864" s="15" t="s">
        <v>5907</v>
      </c>
      <c r="C5864" s="15" t="s">
        <v>5985</v>
      </c>
      <c r="D5864" s="16" t="s">
        <v>2</v>
      </c>
      <c r="E5864" s="17">
        <v>269</v>
      </c>
      <c r="F5864" s="18">
        <v>1.46</v>
      </c>
      <c r="G5864" s="17"/>
      <c r="H5864" s="16"/>
      <c r="I5864" s="16" t="s">
        <v>355</v>
      </c>
      <c r="J5864" s="16" t="s">
        <v>15</v>
      </c>
      <c r="K5864" s="16" t="s">
        <v>4</v>
      </c>
      <c r="L5864" s="19">
        <f>IF(Tabelle1[[#This Row],[Heizleistung (55°C)]]=0,Tabelle1[[#This Row],[Heizleistung (35°C)]],(Tabelle1[[#This Row],[Heizleistung (35°C)]]+Tabelle1[[#This Row],[Heizleistung (55°C)]])/2)</f>
        <v>269</v>
      </c>
      <c r="M5864" s="20">
        <f>IF(Tabelle1[[#This Row],[Etas 55°C]]=0,0,(Tabelle1[[#This Row],[Etas 35°C]]*0.8+Tabelle1[[#This Row],[Etas 55°C]]*0.2))*2.5</f>
        <v>0</v>
      </c>
      <c r="N5864" s="21" t="str">
        <f>IF(-(Tabelle1[[#This Row],[80%/20% SCOP]]-5.5)/5.5=1,"n.a.",-(Tabelle1[[#This Row],[80%/20% SCOP]]-5.5)/5.5)</f>
        <v>n.a.</v>
      </c>
    </row>
    <row r="5865" spans="1:14" ht="20.100000000000001" customHeight="1" x14ac:dyDescent="0.25">
      <c r="A5865" s="24">
        <v>16016209</v>
      </c>
      <c r="B5865" s="15" t="s">
        <v>5907</v>
      </c>
      <c r="C5865" s="15" t="s">
        <v>5986</v>
      </c>
      <c r="D5865" s="16" t="s">
        <v>2</v>
      </c>
      <c r="E5865" s="17">
        <v>531</v>
      </c>
      <c r="F5865" s="18">
        <v>1.53</v>
      </c>
      <c r="G5865" s="17"/>
      <c r="H5865" s="16"/>
      <c r="I5865" s="16" t="s">
        <v>355</v>
      </c>
      <c r="J5865" s="16" t="s">
        <v>15</v>
      </c>
      <c r="K5865" s="16" t="s">
        <v>4</v>
      </c>
      <c r="L5865" s="19">
        <f>IF(Tabelle1[[#This Row],[Heizleistung (55°C)]]=0,Tabelle1[[#This Row],[Heizleistung (35°C)]],(Tabelle1[[#This Row],[Heizleistung (35°C)]]+Tabelle1[[#This Row],[Heizleistung (55°C)]])/2)</f>
        <v>531</v>
      </c>
      <c r="M5865" s="20">
        <f>IF(Tabelle1[[#This Row],[Etas 55°C]]=0,0,(Tabelle1[[#This Row],[Etas 35°C]]*0.8+Tabelle1[[#This Row],[Etas 55°C]]*0.2))*2.5</f>
        <v>0</v>
      </c>
      <c r="N5865" s="21" t="str">
        <f>IF(-(Tabelle1[[#This Row],[80%/20% SCOP]]-5.5)/5.5=1,"n.a.",-(Tabelle1[[#This Row],[80%/20% SCOP]]-5.5)/5.5)</f>
        <v>n.a.</v>
      </c>
    </row>
    <row r="5866" spans="1:14" ht="20.100000000000001" customHeight="1" x14ac:dyDescent="0.25">
      <c r="A5866" s="24">
        <v>16016235</v>
      </c>
      <c r="B5866" s="15" t="s">
        <v>5907</v>
      </c>
      <c r="C5866" s="15" t="s">
        <v>5987</v>
      </c>
      <c r="D5866" s="16" t="s">
        <v>2</v>
      </c>
      <c r="E5866" s="17">
        <v>184</v>
      </c>
      <c r="F5866" s="18">
        <v>1.47</v>
      </c>
      <c r="G5866" s="17"/>
      <c r="H5866" s="16"/>
      <c r="I5866" s="16" t="s">
        <v>355</v>
      </c>
      <c r="J5866" s="16" t="s">
        <v>15</v>
      </c>
      <c r="K5866" s="16" t="s">
        <v>4</v>
      </c>
      <c r="L5866" s="19">
        <f>IF(Tabelle1[[#This Row],[Heizleistung (55°C)]]=0,Tabelle1[[#This Row],[Heizleistung (35°C)]],(Tabelle1[[#This Row],[Heizleistung (35°C)]]+Tabelle1[[#This Row],[Heizleistung (55°C)]])/2)</f>
        <v>184</v>
      </c>
      <c r="M5866" s="20">
        <f>IF(Tabelle1[[#This Row],[Etas 55°C]]=0,0,(Tabelle1[[#This Row],[Etas 35°C]]*0.8+Tabelle1[[#This Row],[Etas 55°C]]*0.2))*2.5</f>
        <v>0</v>
      </c>
      <c r="N5866" s="21" t="str">
        <f>IF(-(Tabelle1[[#This Row],[80%/20% SCOP]]-5.5)/5.5=1,"n.a.",-(Tabelle1[[#This Row],[80%/20% SCOP]]-5.5)/5.5)</f>
        <v>n.a.</v>
      </c>
    </row>
    <row r="5867" spans="1:14" ht="20.100000000000001" customHeight="1" x14ac:dyDescent="0.25">
      <c r="A5867" s="24">
        <v>16016161</v>
      </c>
      <c r="B5867" s="15" t="s">
        <v>5907</v>
      </c>
      <c r="C5867" s="15" t="s">
        <v>5988</v>
      </c>
      <c r="D5867" s="16" t="s">
        <v>2</v>
      </c>
      <c r="E5867" s="17">
        <v>236</v>
      </c>
      <c r="F5867" s="18">
        <v>1.48</v>
      </c>
      <c r="G5867" s="17"/>
      <c r="H5867" s="16"/>
      <c r="I5867" s="16" t="s">
        <v>355</v>
      </c>
      <c r="J5867" s="16" t="s">
        <v>15</v>
      </c>
      <c r="K5867" s="16" t="s">
        <v>4</v>
      </c>
      <c r="L5867" s="19">
        <f>IF(Tabelle1[[#This Row],[Heizleistung (55°C)]]=0,Tabelle1[[#This Row],[Heizleistung (35°C)]],(Tabelle1[[#This Row],[Heizleistung (35°C)]]+Tabelle1[[#This Row],[Heizleistung (55°C)]])/2)</f>
        <v>236</v>
      </c>
      <c r="M5867" s="20">
        <f>IF(Tabelle1[[#This Row],[Etas 55°C]]=0,0,(Tabelle1[[#This Row],[Etas 35°C]]*0.8+Tabelle1[[#This Row],[Etas 55°C]]*0.2))*2.5</f>
        <v>0</v>
      </c>
      <c r="N5867" s="21" t="str">
        <f>IF(-(Tabelle1[[#This Row],[80%/20% SCOP]]-5.5)/5.5=1,"n.a.",-(Tabelle1[[#This Row],[80%/20% SCOP]]-5.5)/5.5)</f>
        <v>n.a.</v>
      </c>
    </row>
    <row r="5868" spans="1:14" ht="20.100000000000001" customHeight="1" x14ac:dyDescent="0.25">
      <c r="A5868" s="24">
        <v>16016237</v>
      </c>
      <c r="B5868" s="15" t="s">
        <v>5907</v>
      </c>
      <c r="C5868" s="15" t="s">
        <v>5989</v>
      </c>
      <c r="D5868" s="16" t="s">
        <v>2</v>
      </c>
      <c r="E5868" s="17">
        <v>246</v>
      </c>
      <c r="F5868" s="18">
        <v>1.63</v>
      </c>
      <c r="G5868" s="17"/>
      <c r="H5868" s="16"/>
      <c r="I5868" s="16" t="s">
        <v>355</v>
      </c>
      <c r="J5868" s="16" t="s">
        <v>15</v>
      </c>
      <c r="K5868" s="16" t="s">
        <v>4</v>
      </c>
      <c r="L5868" s="19">
        <f>IF(Tabelle1[[#This Row],[Heizleistung (55°C)]]=0,Tabelle1[[#This Row],[Heizleistung (35°C)]],(Tabelle1[[#This Row],[Heizleistung (35°C)]]+Tabelle1[[#This Row],[Heizleistung (55°C)]])/2)</f>
        <v>246</v>
      </c>
      <c r="M5868" s="20">
        <f>IF(Tabelle1[[#This Row],[Etas 55°C]]=0,0,(Tabelle1[[#This Row],[Etas 35°C]]*0.8+Tabelle1[[#This Row],[Etas 55°C]]*0.2))*2.5</f>
        <v>0</v>
      </c>
      <c r="N5868" s="21" t="str">
        <f>IF(-(Tabelle1[[#This Row],[80%/20% SCOP]]-5.5)/5.5=1,"n.a.",-(Tabelle1[[#This Row],[80%/20% SCOP]]-5.5)/5.5)</f>
        <v>n.a.</v>
      </c>
    </row>
    <row r="5869" spans="1:14" ht="20.100000000000001" customHeight="1" x14ac:dyDescent="0.25">
      <c r="A5869" s="24">
        <v>16016211</v>
      </c>
      <c r="B5869" s="15" t="s">
        <v>5907</v>
      </c>
      <c r="C5869" s="15" t="s">
        <v>5990</v>
      </c>
      <c r="D5869" s="16" t="s">
        <v>2</v>
      </c>
      <c r="E5869" s="17">
        <v>567</v>
      </c>
      <c r="F5869" s="18">
        <v>1.56</v>
      </c>
      <c r="G5869" s="17"/>
      <c r="H5869" s="16"/>
      <c r="I5869" s="16" t="s">
        <v>355</v>
      </c>
      <c r="J5869" s="16" t="s">
        <v>15</v>
      </c>
      <c r="K5869" s="16" t="s">
        <v>4</v>
      </c>
      <c r="L5869" s="19">
        <f>IF(Tabelle1[[#This Row],[Heizleistung (55°C)]]=0,Tabelle1[[#This Row],[Heizleistung (35°C)]],(Tabelle1[[#This Row],[Heizleistung (35°C)]]+Tabelle1[[#This Row],[Heizleistung (55°C)]])/2)</f>
        <v>567</v>
      </c>
      <c r="M5869" s="20">
        <f>IF(Tabelle1[[#This Row],[Etas 55°C]]=0,0,(Tabelle1[[#This Row],[Etas 35°C]]*0.8+Tabelle1[[#This Row],[Etas 55°C]]*0.2))*2.5</f>
        <v>0</v>
      </c>
      <c r="N5869" s="21" t="str">
        <f>IF(-(Tabelle1[[#This Row],[80%/20% SCOP]]-5.5)/5.5=1,"n.a.",-(Tabelle1[[#This Row],[80%/20% SCOP]]-5.5)/5.5)</f>
        <v>n.a.</v>
      </c>
    </row>
    <row r="5870" spans="1:14" ht="20.100000000000001" customHeight="1" x14ac:dyDescent="0.25">
      <c r="A5870" s="24">
        <v>16016214</v>
      </c>
      <c r="B5870" s="15" t="s">
        <v>5907</v>
      </c>
      <c r="C5870" s="15" t="s">
        <v>5991</v>
      </c>
      <c r="D5870" s="16" t="s">
        <v>2</v>
      </c>
      <c r="E5870" s="17">
        <v>241</v>
      </c>
      <c r="F5870" s="18">
        <v>1.51</v>
      </c>
      <c r="G5870" s="17"/>
      <c r="H5870" s="16"/>
      <c r="I5870" s="16" t="s">
        <v>355</v>
      </c>
      <c r="J5870" s="16" t="s">
        <v>15</v>
      </c>
      <c r="K5870" s="16" t="s">
        <v>4</v>
      </c>
      <c r="L5870" s="19">
        <f>IF(Tabelle1[[#This Row],[Heizleistung (55°C)]]=0,Tabelle1[[#This Row],[Heizleistung (35°C)]],(Tabelle1[[#This Row],[Heizleistung (35°C)]]+Tabelle1[[#This Row],[Heizleistung (55°C)]])/2)</f>
        <v>241</v>
      </c>
      <c r="M5870" s="20">
        <f>IF(Tabelle1[[#This Row],[Etas 55°C]]=0,0,(Tabelle1[[#This Row],[Etas 35°C]]*0.8+Tabelle1[[#This Row],[Etas 55°C]]*0.2))*2.5</f>
        <v>0</v>
      </c>
      <c r="N5870" s="21" t="str">
        <f>IF(-(Tabelle1[[#This Row],[80%/20% SCOP]]-5.5)/5.5=1,"n.a.",-(Tabelle1[[#This Row],[80%/20% SCOP]]-5.5)/5.5)</f>
        <v>n.a.</v>
      </c>
    </row>
    <row r="5871" spans="1:14" ht="20.100000000000001" customHeight="1" x14ac:dyDescent="0.25">
      <c r="A5871" s="24">
        <v>16016152</v>
      </c>
      <c r="B5871" s="15" t="s">
        <v>5907</v>
      </c>
      <c r="C5871" s="15" t="s">
        <v>5992</v>
      </c>
      <c r="D5871" s="16" t="s">
        <v>2</v>
      </c>
      <c r="E5871" s="17">
        <v>519</v>
      </c>
      <c r="F5871" s="18">
        <v>1.57</v>
      </c>
      <c r="G5871" s="17"/>
      <c r="H5871" s="16"/>
      <c r="I5871" s="16" t="s">
        <v>355</v>
      </c>
      <c r="J5871" s="16" t="s">
        <v>15</v>
      </c>
      <c r="K5871" s="16" t="s">
        <v>4</v>
      </c>
      <c r="L5871" s="19">
        <f>IF(Tabelle1[[#This Row],[Heizleistung (55°C)]]=0,Tabelle1[[#This Row],[Heizleistung (35°C)]],(Tabelle1[[#This Row],[Heizleistung (35°C)]]+Tabelle1[[#This Row],[Heizleistung (55°C)]])/2)</f>
        <v>519</v>
      </c>
      <c r="M5871" s="20">
        <f>IF(Tabelle1[[#This Row],[Etas 55°C]]=0,0,(Tabelle1[[#This Row],[Etas 35°C]]*0.8+Tabelle1[[#This Row],[Etas 55°C]]*0.2))*2.5</f>
        <v>0</v>
      </c>
      <c r="N5871" s="21" t="str">
        <f>IF(-(Tabelle1[[#This Row],[80%/20% SCOP]]-5.5)/5.5=1,"n.a.",-(Tabelle1[[#This Row],[80%/20% SCOP]]-5.5)/5.5)</f>
        <v>n.a.</v>
      </c>
    </row>
    <row r="5872" spans="1:14" ht="20.100000000000001" customHeight="1" x14ac:dyDescent="0.25">
      <c r="A5872" s="24">
        <v>16016071</v>
      </c>
      <c r="B5872" s="15" t="s">
        <v>5907</v>
      </c>
      <c r="C5872" s="15" t="s">
        <v>5993</v>
      </c>
      <c r="D5872" s="16" t="s">
        <v>2</v>
      </c>
      <c r="E5872" s="17">
        <v>112</v>
      </c>
      <c r="F5872" s="18">
        <v>1.45</v>
      </c>
      <c r="G5872" s="17"/>
      <c r="H5872" s="16"/>
      <c r="I5872" s="16" t="s">
        <v>355</v>
      </c>
      <c r="J5872" s="16" t="s">
        <v>15</v>
      </c>
      <c r="K5872" s="16" t="s">
        <v>4</v>
      </c>
      <c r="L5872" s="19">
        <f>IF(Tabelle1[[#This Row],[Heizleistung (55°C)]]=0,Tabelle1[[#This Row],[Heizleistung (35°C)]],(Tabelle1[[#This Row],[Heizleistung (35°C)]]+Tabelle1[[#This Row],[Heizleistung (55°C)]])/2)</f>
        <v>112</v>
      </c>
      <c r="M5872" s="20">
        <f>IF(Tabelle1[[#This Row],[Etas 55°C]]=0,0,(Tabelle1[[#This Row],[Etas 35°C]]*0.8+Tabelle1[[#This Row],[Etas 55°C]]*0.2))*2.5</f>
        <v>0</v>
      </c>
      <c r="N5872" s="21" t="str">
        <f>IF(-(Tabelle1[[#This Row],[80%/20% SCOP]]-5.5)/5.5=1,"n.a.",-(Tabelle1[[#This Row],[80%/20% SCOP]]-5.5)/5.5)</f>
        <v>n.a.</v>
      </c>
    </row>
    <row r="5873" spans="1:14" ht="20.100000000000001" customHeight="1" x14ac:dyDescent="0.25">
      <c r="A5873" s="24">
        <v>16016221</v>
      </c>
      <c r="B5873" s="15" t="s">
        <v>5907</v>
      </c>
      <c r="C5873" s="15" t="s">
        <v>5994</v>
      </c>
      <c r="D5873" s="16" t="s">
        <v>2</v>
      </c>
      <c r="E5873" s="17">
        <v>291</v>
      </c>
      <c r="F5873" s="18">
        <v>1.51</v>
      </c>
      <c r="G5873" s="17"/>
      <c r="H5873" s="16"/>
      <c r="I5873" s="16" t="s">
        <v>355</v>
      </c>
      <c r="J5873" s="16" t="s">
        <v>15</v>
      </c>
      <c r="K5873" s="16" t="s">
        <v>4</v>
      </c>
      <c r="L5873" s="19">
        <f>IF(Tabelle1[[#This Row],[Heizleistung (55°C)]]=0,Tabelle1[[#This Row],[Heizleistung (35°C)]],(Tabelle1[[#This Row],[Heizleistung (35°C)]]+Tabelle1[[#This Row],[Heizleistung (55°C)]])/2)</f>
        <v>291</v>
      </c>
      <c r="M5873" s="20">
        <f>IF(Tabelle1[[#This Row],[Etas 55°C]]=0,0,(Tabelle1[[#This Row],[Etas 35°C]]*0.8+Tabelle1[[#This Row],[Etas 55°C]]*0.2))*2.5</f>
        <v>0</v>
      </c>
      <c r="N5873" s="21" t="str">
        <f>IF(-(Tabelle1[[#This Row],[80%/20% SCOP]]-5.5)/5.5=1,"n.a.",-(Tabelle1[[#This Row],[80%/20% SCOP]]-5.5)/5.5)</f>
        <v>n.a.</v>
      </c>
    </row>
    <row r="5874" spans="1:14" ht="20.100000000000001" customHeight="1" x14ac:dyDescent="0.25">
      <c r="A5874" s="24">
        <v>16016231</v>
      </c>
      <c r="B5874" s="15" t="s">
        <v>5907</v>
      </c>
      <c r="C5874" s="15" t="s">
        <v>5995</v>
      </c>
      <c r="D5874" s="16" t="s">
        <v>2</v>
      </c>
      <c r="E5874" s="17">
        <v>118</v>
      </c>
      <c r="F5874" s="18">
        <v>1.55</v>
      </c>
      <c r="G5874" s="17"/>
      <c r="H5874" s="16"/>
      <c r="I5874" s="16" t="s">
        <v>355</v>
      </c>
      <c r="J5874" s="16" t="s">
        <v>15</v>
      </c>
      <c r="K5874" s="16" t="s">
        <v>4</v>
      </c>
      <c r="L5874" s="19">
        <f>IF(Tabelle1[[#This Row],[Heizleistung (55°C)]]=0,Tabelle1[[#This Row],[Heizleistung (35°C)]],(Tabelle1[[#This Row],[Heizleistung (35°C)]]+Tabelle1[[#This Row],[Heizleistung (55°C)]])/2)</f>
        <v>118</v>
      </c>
      <c r="M5874" s="20">
        <f>IF(Tabelle1[[#This Row],[Etas 55°C]]=0,0,(Tabelle1[[#This Row],[Etas 35°C]]*0.8+Tabelle1[[#This Row],[Etas 55°C]]*0.2))*2.5</f>
        <v>0</v>
      </c>
      <c r="N5874" s="21" t="str">
        <f>IF(-(Tabelle1[[#This Row],[80%/20% SCOP]]-5.5)/5.5=1,"n.a.",-(Tabelle1[[#This Row],[80%/20% SCOP]]-5.5)/5.5)</f>
        <v>n.a.</v>
      </c>
    </row>
    <row r="5875" spans="1:14" ht="20.100000000000001" customHeight="1" x14ac:dyDescent="0.25">
      <c r="A5875" s="24">
        <v>16016175</v>
      </c>
      <c r="B5875" s="15" t="s">
        <v>5907</v>
      </c>
      <c r="C5875" s="15" t="s">
        <v>5996</v>
      </c>
      <c r="D5875" s="16" t="s">
        <v>2</v>
      </c>
      <c r="E5875" s="17">
        <v>350</v>
      </c>
      <c r="F5875" s="18">
        <v>1.6</v>
      </c>
      <c r="G5875" s="17"/>
      <c r="H5875" s="16"/>
      <c r="I5875" s="16" t="s">
        <v>355</v>
      </c>
      <c r="J5875" s="16" t="s">
        <v>15</v>
      </c>
      <c r="K5875" s="16" t="s">
        <v>4</v>
      </c>
      <c r="L5875" s="19">
        <f>IF(Tabelle1[[#This Row],[Heizleistung (55°C)]]=0,Tabelle1[[#This Row],[Heizleistung (35°C)]],(Tabelle1[[#This Row],[Heizleistung (35°C)]]+Tabelle1[[#This Row],[Heizleistung (55°C)]])/2)</f>
        <v>350</v>
      </c>
      <c r="M5875" s="20">
        <f>IF(Tabelle1[[#This Row],[Etas 55°C]]=0,0,(Tabelle1[[#This Row],[Etas 35°C]]*0.8+Tabelle1[[#This Row],[Etas 55°C]]*0.2))*2.5</f>
        <v>0</v>
      </c>
      <c r="N5875" s="21" t="str">
        <f>IF(-(Tabelle1[[#This Row],[80%/20% SCOP]]-5.5)/5.5=1,"n.a.",-(Tabelle1[[#This Row],[80%/20% SCOP]]-5.5)/5.5)</f>
        <v>n.a.</v>
      </c>
    </row>
    <row r="5876" spans="1:14" ht="20.100000000000001" customHeight="1" x14ac:dyDescent="0.25">
      <c r="A5876" s="24">
        <v>16016146</v>
      </c>
      <c r="B5876" s="15" t="s">
        <v>5907</v>
      </c>
      <c r="C5876" s="15" t="s">
        <v>5997</v>
      </c>
      <c r="D5876" s="16" t="s">
        <v>2</v>
      </c>
      <c r="E5876" s="17">
        <v>545</v>
      </c>
      <c r="F5876" s="18">
        <v>1.47</v>
      </c>
      <c r="G5876" s="17"/>
      <c r="H5876" s="16"/>
      <c r="I5876" s="16" t="s">
        <v>355</v>
      </c>
      <c r="J5876" s="16" t="s">
        <v>15</v>
      </c>
      <c r="K5876" s="16" t="s">
        <v>4</v>
      </c>
      <c r="L5876" s="19">
        <f>IF(Tabelle1[[#This Row],[Heizleistung (55°C)]]=0,Tabelle1[[#This Row],[Heizleistung (35°C)]],(Tabelle1[[#This Row],[Heizleistung (35°C)]]+Tabelle1[[#This Row],[Heizleistung (55°C)]])/2)</f>
        <v>545</v>
      </c>
      <c r="M5876" s="20">
        <f>IF(Tabelle1[[#This Row],[Etas 55°C]]=0,0,(Tabelle1[[#This Row],[Etas 35°C]]*0.8+Tabelle1[[#This Row],[Etas 55°C]]*0.2))*2.5</f>
        <v>0</v>
      </c>
      <c r="N5876" s="21" t="str">
        <f>IF(-(Tabelle1[[#This Row],[80%/20% SCOP]]-5.5)/5.5=1,"n.a.",-(Tabelle1[[#This Row],[80%/20% SCOP]]-5.5)/5.5)</f>
        <v>n.a.</v>
      </c>
    </row>
    <row r="5877" spans="1:14" ht="20.100000000000001" customHeight="1" x14ac:dyDescent="0.25">
      <c r="A5877" s="24">
        <v>16016153</v>
      </c>
      <c r="B5877" s="15" t="s">
        <v>5907</v>
      </c>
      <c r="C5877" s="15" t="s">
        <v>5998</v>
      </c>
      <c r="D5877" s="16" t="s">
        <v>2</v>
      </c>
      <c r="E5877" s="17">
        <v>6.1</v>
      </c>
      <c r="F5877" s="18">
        <v>1.75</v>
      </c>
      <c r="G5877" s="17">
        <v>6.04</v>
      </c>
      <c r="H5877" s="18">
        <v>1.401</v>
      </c>
      <c r="I5877" s="16" t="s">
        <v>3</v>
      </c>
      <c r="J5877" s="16" t="s">
        <v>15</v>
      </c>
      <c r="K5877" s="16" t="s">
        <v>4</v>
      </c>
      <c r="L5877" s="19">
        <f>IF(Tabelle1[[#This Row],[Heizleistung (55°C)]]=0,Tabelle1[[#This Row],[Heizleistung (35°C)]],(Tabelle1[[#This Row],[Heizleistung (35°C)]]+Tabelle1[[#This Row],[Heizleistung (55°C)]])/2)</f>
        <v>6.07</v>
      </c>
      <c r="M5877" s="20">
        <f>IF(Tabelle1[[#This Row],[Etas 55°C]]=0,0,(Tabelle1[[#This Row],[Etas 35°C]]*0.8+Tabelle1[[#This Row],[Etas 55°C]]*0.2))*2.5</f>
        <v>4.2004999999999999</v>
      </c>
      <c r="N5877" s="21">
        <f>IF(-(Tabelle1[[#This Row],[80%/20% SCOP]]-5.5)/5.5=1,"n.a.",-(Tabelle1[[#This Row],[80%/20% SCOP]]-5.5)/5.5)</f>
        <v>0.2362727272727273</v>
      </c>
    </row>
    <row r="5878" spans="1:14" ht="20.100000000000001" customHeight="1" x14ac:dyDescent="0.25">
      <c r="A5878" s="24">
        <v>16017131</v>
      </c>
      <c r="B5878" s="15" t="s">
        <v>5907</v>
      </c>
      <c r="C5878" s="15" t="s">
        <v>5999</v>
      </c>
      <c r="D5878" s="16" t="s">
        <v>2</v>
      </c>
      <c r="E5878" s="17">
        <v>24.3</v>
      </c>
      <c r="F5878" s="18">
        <v>1.56</v>
      </c>
      <c r="G5878" s="17"/>
      <c r="H5878" s="16"/>
      <c r="I5878" s="16" t="s">
        <v>355</v>
      </c>
      <c r="J5878" s="16" t="s">
        <v>15</v>
      </c>
      <c r="K5878" s="16" t="s">
        <v>4</v>
      </c>
      <c r="L5878" s="19">
        <f>IF(Tabelle1[[#This Row],[Heizleistung (55°C)]]=0,Tabelle1[[#This Row],[Heizleistung (35°C)]],(Tabelle1[[#This Row],[Heizleistung (35°C)]]+Tabelle1[[#This Row],[Heizleistung (55°C)]])/2)</f>
        <v>24.3</v>
      </c>
      <c r="M5878" s="20">
        <f>IF(Tabelle1[[#This Row],[Etas 55°C]]=0,0,(Tabelle1[[#This Row],[Etas 35°C]]*0.8+Tabelle1[[#This Row],[Etas 55°C]]*0.2))*2.5</f>
        <v>0</v>
      </c>
      <c r="N5878" s="21" t="str">
        <f>IF(-(Tabelle1[[#This Row],[80%/20% SCOP]]-5.5)/5.5=1,"n.a.",-(Tabelle1[[#This Row],[80%/20% SCOP]]-5.5)/5.5)</f>
        <v>n.a.</v>
      </c>
    </row>
    <row r="5879" spans="1:14" ht="20.100000000000001" customHeight="1" x14ac:dyDescent="0.25">
      <c r="A5879" s="24">
        <v>16016105</v>
      </c>
      <c r="B5879" s="15" t="s">
        <v>5907</v>
      </c>
      <c r="C5879" s="15" t="s">
        <v>6000</v>
      </c>
      <c r="D5879" s="16" t="s">
        <v>2</v>
      </c>
      <c r="E5879" s="17">
        <v>433</v>
      </c>
      <c r="F5879" s="18">
        <v>1.46</v>
      </c>
      <c r="G5879" s="17"/>
      <c r="H5879" s="16"/>
      <c r="I5879" s="16" t="s">
        <v>355</v>
      </c>
      <c r="J5879" s="16" t="s">
        <v>15</v>
      </c>
      <c r="K5879" s="16" t="s">
        <v>4</v>
      </c>
      <c r="L5879" s="19">
        <f>IF(Tabelle1[[#This Row],[Heizleistung (55°C)]]=0,Tabelle1[[#This Row],[Heizleistung (35°C)]],(Tabelle1[[#This Row],[Heizleistung (35°C)]]+Tabelle1[[#This Row],[Heizleistung (55°C)]])/2)</f>
        <v>433</v>
      </c>
      <c r="M5879" s="20">
        <f>IF(Tabelle1[[#This Row],[Etas 55°C]]=0,0,(Tabelle1[[#This Row],[Etas 35°C]]*0.8+Tabelle1[[#This Row],[Etas 55°C]]*0.2))*2.5</f>
        <v>0</v>
      </c>
      <c r="N5879" s="21" t="str">
        <f>IF(-(Tabelle1[[#This Row],[80%/20% SCOP]]-5.5)/5.5=1,"n.a.",-(Tabelle1[[#This Row],[80%/20% SCOP]]-5.5)/5.5)</f>
        <v>n.a.</v>
      </c>
    </row>
    <row r="5880" spans="1:14" ht="20.100000000000001" customHeight="1" x14ac:dyDescent="0.25">
      <c r="A5880" s="24">
        <v>16016213</v>
      </c>
      <c r="B5880" s="15" t="s">
        <v>5907</v>
      </c>
      <c r="C5880" s="15" t="s">
        <v>6001</v>
      </c>
      <c r="D5880" s="16" t="s">
        <v>2</v>
      </c>
      <c r="E5880" s="17">
        <v>241</v>
      </c>
      <c r="F5880" s="18">
        <v>1.51</v>
      </c>
      <c r="G5880" s="17"/>
      <c r="H5880" s="16"/>
      <c r="I5880" s="16" t="s">
        <v>355</v>
      </c>
      <c r="J5880" s="16" t="s">
        <v>15</v>
      </c>
      <c r="K5880" s="16" t="s">
        <v>4</v>
      </c>
      <c r="L5880" s="19">
        <f>IF(Tabelle1[[#This Row],[Heizleistung (55°C)]]=0,Tabelle1[[#This Row],[Heizleistung (35°C)]],(Tabelle1[[#This Row],[Heizleistung (35°C)]]+Tabelle1[[#This Row],[Heizleistung (55°C)]])/2)</f>
        <v>241</v>
      </c>
      <c r="M5880" s="20">
        <f>IF(Tabelle1[[#This Row],[Etas 55°C]]=0,0,(Tabelle1[[#This Row],[Etas 35°C]]*0.8+Tabelle1[[#This Row],[Etas 55°C]]*0.2))*2.5</f>
        <v>0</v>
      </c>
      <c r="N5880" s="21" t="str">
        <f>IF(-(Tabelle1[[#This Row],[80%/20% SCOP]]-5.5)/5.5=1,"n.a.",-(Tabelle1[[#This Row],[80%/20% SCOP]]-5.5)/5.5)</f>
        <v>n.a.</v>
      </c>
    </row>
    <row r="5881" spans="1:14" ht="20.100000000000001" customHeight="1" x14ac:dyDescent="0.25">
      <c r="A5881" s="24">
        <v>16016061</v>
      </c>
      <c r="B5881" s="15" t="s">
        <v>5907</v>
      </c>
      <c r="C5881" s="15" t="s">
        <v>6002</v>
      </c>
      <c r="D5881" s="16" t="s">
        <v>2</v>
      </c>
      <c r="E5881" s="17">
        <v>478</v>
      </c>
      <c r="F5881" s="18">
        <v>1.53</v>
      </c>
      <c r="G5881" s="17"/>
      <c r="H5881" s="16"/>
      <c r="I5881" s="16" t="s">
        <v>355</v>
      </c>
      <c r="J5881" s="16" t="s">
        <v>15</v>
      </c>
      <c r="K5881" s="16" t="s">
        <v>4</v>
      </c>
      <c r="L5881" s="19">
        <f>IF(Tabelle1[[#This Row],[Heizleistung (55°C)]]=0,Tabelle1[[#This Row],[Heizleistung (35°C)]],(Tabelle1[[#This Row],[Heizleistung (35°C)]]+Tabelle1[[#This Row],[Heizleistung (55°C)]])/2)</f>
        <v>478</v>
      </c>
      <c r="M5881" s="20">
        <f>IF(Tabelle1[[#This Row],[Etas 55°C]]=0,0,(Tabelle1[[#This Row],[Etas 35°C]]*0.8+Tabelle1[[#This Row],[Etas 55°C]]*0.2))*2.5</f>
        <v>0</v>
      </c>
      <c r="N5881" s="21" t="str">
        <f>IF(-(Tabelle1[[#This Row],[80%/20% SCOP]]-5.5)/5.5=1,"n.a.",-(Tabelle1[[#This Row],[80%/20% SCOP]]-5.5)/5.5)</f>
        <v>n.a.</v>
      </c>
    </row>
    <row r="5882" spans="1:14" ht="20.100000000000001" customHeight="1" x14ac:dyDescent="0.25">
      <c r="A5882" s="24">
        <v>16016179</v>
      </c>
      <c r="B5882" s="15" t="s">
        <v>5907</v>
      </c>
      <c r="C5882" s="15" t="s">
        <v>6003</v>
      </c>
      <c r="D5882" s="16" t="s">
        <v>2</v>
      </c>
      <c r="E5882" s="17">
        <v>477</v>
      </c>
      <c r="F5882" s="18">
        <v>1.49</v>
      </c>
      <c r="G5882" s="17"/>
      <c r="H5882" s="16"/>
      <c r="I5882" s="16" t="s">
        <v>355</v>
      </c>
      <c r="J5882" s="16" t="s">
        <v>15</v>
      </c>
      <c r="K5882" s="16" t="s">
        <v>4</v>
      </c>
      <c r="L5882" s="19">
        <f>IF(Tabelle1[[#This Row],[Heizleistung (55°C)]]=0,Tabelle1[[#This Row],[Heizleistung (35°C)]],(Tabelle1[[#This Row],[Heizleistung (35°C)]]+Tabelle1[[#This Row],[Heizleistung (55°C)]])/2)</f>
        <v>477</v>
      </c>
      <c r="M5882" s="20">
        <f>IF(Tabelle1[[#This Row],[Etas 55°C]]=0,0,(Tabelle1[[#This Row],[Etas 35°C]]*0.8+Tabelle1[[#This Row],[Etas 55°C]]*0.2))*2.5</f>
        <v>0</v>
      </c>
      <c r="N5882" s="21" t="str">
        <f>IF(-(Tabelle1[[#This Row],[80%/20% SCOP]]-5.5)/5.5=1,"n.a.",-(Tabelle1[[#This Row],[80%/20% SCOP]]-5.5)/5.5)</f>
        <v>n.a.</v>
      </c>
    </row>
    <row r="5883" spans="1:14" ht="20.100000000000001" customHeight="1" x14ac:dyDescent="0.25">
      <c r="A5883" s="24">
        <v>16016190</v>
      </c>
      <c r="B5883" s="15" t="s">
        <v>5907</v>
      </c>
      <c r="C5883" s="15" t="s">
        <v>6004</v>
      </c>
      <c r="D5883" s="16" t="s">
        <v>2</v>
      </c>
      <c r="E5883" s="17">
        <v>329</v>
      </c>
      <c r="F5883" s="18">
        <v>1.46</v>
      </c>
      <c r="G5883" s="17"/>
      <c r="H5883" s="16"/>
      <c r="I5883" s="16" t="s">
        <v>355</v>
      </c>
      <c r="J5883" s="16" t="s">
        <v>15</v>
      </c>
      <c r="K5883" s="16" t="s">
        <v>4</v>
      </c>
      <c r="L5883" s="19">
        <f>IF(Tabelle1[[#This Row],[Heizleistung (55°C)]]=0,Tabelle1[[#This Row],[Heizleistung (35°C)]],(Tabelle1[[#This Row],[Heizleistung (35°C)]]+Tabelle1[[#This Row],[Heizleistung (55°C)]])/2)</f>
        <v>329</v>
      </c>
      <c r="M5883" s="20">
        <f>IF(Tabelle1[[#This Row],[Etas 55°C]]=0,0,(Tabelle1[[#This Row],[Etas 35°C]]*0.8+Tabelle1[[#This Row],[Etas 55°C]]*0.2))*2.5</f>
        <v>0</v>
      </c>
      <c r="N5883" s="21" t="str">
        <f>IF(-(Tabelle1[[#This Row],[80%/20% SCOP]]-5.5)/5.5=1,"n.a.",-(Tabelle1[[#This Row],[80%/20% SCOP]]-5.5)/5.5)</f>
        <v>n.a.</v>
      </c>
    </row>
    <row r="5884" spans="1:14" ht="20.100000000000001" customHeight="1" x14ac:dyDescent="0.25">
      <c r="A5884" s="24">
        <v>16016171</v>
      </c>
      <c r="B5884" s="15" t="s">
        <v>5907</v>
      </c>
      <c r="C5884" s="15" t="s">
        <v>6005</v>
      </c>
      <c r="D5884" s="16" t="s">
        <v>2</v>
      </c>
      <c r="E5884" s="17">
        <v>368</v>
      </c>
      <c r="F5884" s="18">
        <v>1.55</v>
      </c>
      <c r="G5884" s="17"/>
      <c r="H5884" s="16"/>
      <c r="I5884" s="16" t="s">
        <v>355</v>
      </c>
      <c r="J5884" s="16" t="s">
        <v>15</v>
      </c>
      <c r="K5884" s="16" t="s">
        <v>4</v>
      </c>
      <c r="L5884" s="19">
        <f>IF(Tabelle1[[#This Row],[Heizleistung (55°C)]]=0,Tabelle1[[#This Row],[Heizleistung (35°C)]],(Tabelle1[[#This Row],[Heizleistung (35°C)]]+Tabelle1[[#This Row],[Heizleistung (55°C)]])/2)</f>
        <v>368</v>
      </c>
      <c r="M5884" s="20">
        <f>IF(Tabelle1[[#This Row],[Etas 55°C]]=0,0,(Tabelle1[[#This Row],[Etas 35°C]]*0.8+Tabelle1[[#This Row],[Etas 55°C]]*0.2))*2.5</f>
        <v>0</v>
      </c>
      <c r="N5884" s="21" t="str">
        <f>IF(-(Tabelle1[[#This Row],[80%/20% SCOP]]-5.5)/5.5=1,"n.a.",-(Tabelle1[[#This Row],[80%/20% SCOP]]-5.5)/5.5)</f>
        <v>n.a.</v>
      </c>
    </row>
    <row r="5885" spans="1:14" ht="20.100000000000001" customHeight="1" x14ac:dyDescent="0.25">
      <c r="A5885" s="24">
        <v>16016216</v>
      </c>
      <c r="B5885" s="15" t="s">
        <v>5907</v>
      </c>
      <c r="C5885" s="15" t="s">
        <v>6006</v>
      </c>
      <c r="D5885" s="16" t="s">
        <v>2</v>
      </c>
      <c r="E5885" s="17">
        <v>266</v>
      </c>
      <c r="F5885" s="18">
        <v>1.52</v>
      </c>
      <c r="G5885" s="17"/>
      <c r="H5885" s="16"/>
      <c r="I5885" s="16" t="s">
        <v>355</v>
      </c>
      <c r="J5885" s="16" t="s">
        <v>15</v>
      </c>
      <c r="K5885" s="16" t="s">
        <v>4</v>
      </c>
      <c r="L5885" s="19">
        <f>IF(Tabelle1[[#This Row],[Heizleistung (55°C)]]=0,Tabelle1[[#This Row],[Heizleistung (35°C)]],(Tabelle1[[#This Row],[Heizleistung (35°C)]]+Tabelle1[[#This Row],[Heizleistung (55°C)]])/2)</f>
        <v>266</v>
      </c>
      <c r="M5885" s="20">
        <f>IF(Tabelle1[[#This Row],[Etas 55°C]]=0,0,(Tabelle1[[#This Row],[Etas 35°C]]*0.8+Tabelle1[[#This Row],[Etas 55°C]]*0.2))*2.5</f>
        <v>0</v>
      </c>
      <c r="N5885" s="21" t="str">
        <f>IF(-(Tabelle1[[#This Row],[80%/20% SCOP]]-5.5)/5.5=1,"n.a.",-(Tabelle1[[#This Row],[80%/20% SCOP]]-5.5)/5.5)</f>
        <v>n.a.</v>
      </c>
    </row>
    <row r="5886" spans="1:14" ht="20.100000000000001" customHeight="1" x14ac:dyDescent="0.25">
      <c r="A5886" s="24">
        <v>16016076</v>
      </c>
      <c r="B5886" s="15" t="s">
        <v>5907</v>
      </c>
      <c r="C5886" s="15" t="s">
        <v>6007</v>
      </c>
      <c r="D5886" s="16" t="s">
        <v>2</v>
      </c>
      <c r="E5886" s="17">
        <v>197</v>
      </c>
      <c r="F5886" s="18">
        <v>1.45</v>
      </c>
      <c r="G5886" s="17"/>
      <c r="H5886" s="16"/>
      <c r="I5886" s="16" t="s">
        <v>355</v>
      </c>
      <c r="J5886" s="16" t="s">
        <v>15</v>
      </c>
      <c r="K5886" s="16" t="s">
        <v>4</v>
      </c>
      <c r="L5886" s="19">
        <f>IF(Tabelle1[[#This Row],[Heizleistung (55°C)]]=0,Tabelle1[[#This Row],[Heizleistung (35°C)]],(Tabelle1[[#This Row],[Heizleistung (35°C)]]+Tabelle1[[#This Row],[Heizleistung (55°C)]])/2)</f>
        <v>197</v>
      </c>
      <c r="M5886" s="20">
        <f>IF(Tabelle1[[#This Row],[Etas 55°C]]=0,0,(Tabelle1[[#This Row],[Etas 35°C]]*0.8+Tabelle1[[#This Row],[Etas 55°C]]*0.2))*2.5</f>
        <v>0</v>
      </c>
      <c r="N5886" s="21" t="str">
        <f>IF(-(Tabelle1[[#This Row],[80%/20% SCOP]]-5.5)/5.5=1,"n.a.",-(Tabelle1[[#This Row],[80%/20% SCOP]]-5.5)/5.5)</f>
        <v>n.a.</v>
      </c>
    </row>
    <row r="5887" spans="1:14" ht="20.100000000000001" customHeight="1" x14ac:dyDescent="0.25">
      <c r="A5887" s="24">
        <v>16017150</v>
      </c>
      <c r="B5887" s="15" t="s">
        <v>5907</v>
      </c>
      <c r="C5887" s="15" t="s">
        <v>6008</v>
      </c>
      <c r="D5887" s="16" t="s">
        <v>2</v>
      </c>
      <c r="E5887" s="17">
        <v>43.7</v>
      </c>
      <c r="F5887" s="18">
        <v>1.72</v>
      </c>
      <c r="G5887" s="17">
        <v>40.6</v>
      </c>
      <c r="H5887" s="18">
        <v>1.393</v>
      </c>
      <c r="I5887" s="16" t="s">
        <v>3</v>
      </c>
      <c r="J5887" s="16" t="s">
        <v>15</v>
      </c>
      <c r="K5887" s="16" t="s">
        <v>4</v>
      </c>
      <c r="L5887" s="19">
        <f>IF(Tabelle1[[#This Row],[Heizleistung (55°C)]]=0,Tabelle1[[#This Row],[Heizleistung (35°C)]],(Tabelle1[[#This Row],[Heizleistung (35°C)]]+Tabelle1[[#This Row],[Heizleistung (55°C)]])/2)</f>
        <v>42.150000000000006</v>
      </c>
      <c r="M5887" s="20">
        <f>IF(Tabelle1[[#This Row],[Etas 55°C]]=0,0,(Tabelle1[[#This Row],[Etas 35°C]]*0.8+Tabelle1[[#This Row],[Etas 55°C]]*0.2))*2.5</f>
        <v>4.1364999999999998</v>
      </c>
      <c r="N5887" s="21">
        <f>IF(-(Tabelle1[[#This Row],[80%/20% SCOP]]-5.5)/5.5=1,"n.a.",-(Tabelle1[[#This Row],[80%/20% SCOP]]-5.5)/5.5)</f>
        <v>0.24790909090909094</v>
      </c>
    </row>
    <row r="5888" spans="1:14" ht="20.100000000000001" customHeight="1" x14ac:dyDescent="0.25">
      <c r="A5888" s="24">
        <v>16016133</v>
      </c>
      <c r="B5888" s="15" t="s">
        <v>5907</v>
      </c>
      <c r="C5888" s="15" t="s">
        <v>6009</v>
      </c>
      <c r="D5888" s="16" t="s">
        <v>2</v>
      </c>
      <c r="E5888" s="17">
        <v>242</v>
      </c>
      <c r="F5888" s="18">
        <v>1.55</v>
      </c>
      <c r="G5888" s="17"/>
      <c r="H5888" s="16"/>
      <c r="I5888" s="16" t="s">
        <v>355</v>
      </c>
      <c r="J5888" s="16" t="s">
        <v>15</v>
      </c>
      <c r="K5888" s="16" t="s">
        <v>4</v>
      </c>
      <c r="L5888" s="19">
        <f>IF(Tabelle1[[#This Row],[Heizleistung (55°C)]]=0,Tabelle1[[#This Row],[Heizleistung (35°C)]],(Tabelle1[[#This Row],[Heizleistung (35°C)]]+Tabelle1[[#This Row],[Heizleistung (55°C)]])/2)</f>
        <v>242</v>
      </c>
      <c r="M5888" s="20">
        <f>IF(Tabelle1[[#This Row],[Etas 55°C]]=0,0,(Tabelle1[[#This Row],[Etas 35°C]]*0.8+Tabelle1[[#This Row],[Etas 55°C]]*0.2))*2.5</f>
        <v>0</v>
      </c>
      <c r="N5888" s="21" t="str">
        <f>IF(-(Tabelle1[[#This Row],[80%/20% SCOP]]-5.5)/5.5=1,"n.a.",-(Tabelle1[[#This Row],[80%/20% SCOP]]-5.5)/5.5)</f>
        <v>n.a.</v>
      </c>
    </row>
    <row r="5889" spans="1:14" ht="20.100000000000001" customHeight="1" x14ac:dyDescent="0.25">
      <c r="A5889" s="24">
        <v>16016066</v>
      </c>
      <c r="B5889" s="15" t="s">
        <v>5907</v>
      </c>
      <c r="C5889" s="15" t="s">
        <v>6010</v>
      </c>
      <c r="D5889" s="16" t="s">
        <v>2</v>
      </c>
      <c r="E5889" s="17">
        <v>532</v>
      </c>
      <c r="F5889" s="18">
        <v>1.57</v>
      </c>
      <c r="G5889" s="17"/>
      <c r="H5889" s="16"/>
      <c r="I5889" s="16" t="s">
        <v>355</v>
      </c>
      <c r="J5889" s="16" t="s">
        <v>15</v>
      </c>
      <c r="K5889" s="16" t="s">
        <v>4</v>
      </c>
      <c r="L5889" s="19">
        <f>IF(Tabelle1[[#This Row],[Heizleistung (55°C)]]=0,Tabelle1[[#This Row],[Heizleistung (35°C)]],(Tabelle1[[#This Row],[Heizleistung (35°C)]]+Tabelle1[[#This Row],[Heizleistung (55°C)]])/2)</f>
        <v>532</v>
      </c>
      <c r="M5889" s="20">
        <f>IF(Tabelle1[[#This Row],[Etas 55°C]]=0,0,(Tabelle1[[#This Row],[Etas 35°C]]*0.8+Tabelle1[[#This Row],[Etas 55°C]]*0.2))*2.5</f>
        <v>0</v>
      </c>
      <c r="N5889" s="21" t="str">
        <f>IF(-(Tabelle1[[#This Row],[80%/20% SCOP]]-5.5)/5.5=1,"n.a.",-(Tabelle1[[#This Row],[80%/20% SCOP]]-5.5)/5.5)</f>
        <v>n.a.</v>
      </c>
    </row>
    <row r="5890" spans="1:14" ht="20.100000000000001" customHeight="1" x14ac:dyDescent="0.25">
      <c r="A5890" s="24">
        <v>16017142</v>
      </c>
      <c r="B5890" s="15" t="s">
        <v>5907</v>
      </c>
      <c r="C5890" s="15" t="s">
        <v>6011</v>
      </c>
      <c r="D5890" s="16" t="s">
        <v>2</v>
      </c>
      <c r="E5890" s="17">
        <v>28.2</v>
      </c>
      <c r="F5890" s="18">
        <v>1.73</v>
      </c>
      <c r="G5890" s="17">
        <v>25.5</v>
      </c>
      <c r="H5890" s="18">
        <v>1.335</v>
      </c>
      <c r="I5890" s="16" t="s">
        <v>3</v>
      </c>
      <c r="J5890" s="16" t="s">
        <v>15</v>
      </c>
      <c r="K5890" s="16" t="s">
        <v>4</v>
      </c>
      <c r="L5890" s="19">
        <f>IF(Tabelle1[[#This Row],[Heizleistung (55°C)]]=0,Tabelle1[[#This Row],[Heizleistung (35°C)]],(Tabelle1[[#This Row],[Heizleistung (35°C)]]+Tabelle1[[#This Row],[Heizleistung (55°C)]])/2)</f>
        <v>26.85</v>
      </c>
      <c r="M5890" s="20">
        <f>IF(Tabelle1[[#This Row],[Etas 55°C]]=0,0,(Tabelle1[[#This Row],[Etas 35°C]]*0.8+Tabelle1[[#This Row],[Etas 55°C]]*0.2))*2.5</f>
        <v>4.1275000000000004</v>
      </c>
      <c r="N5890" s="21">
        <f>IF(-(Tabelle1[[#This Row],[80%/20% SCOP]]-5.5)/5.5=1,"n.a.",-(Tabelle1[[#This Row],[80%/20% SCOP]]-5.5)/5.5)</f>
        <v>0.24954545454545449</v>
      </c>
    </row>
    <row r="5891" spans="1:14" ht="20.100000000000001" customHeight="1" x14ac:dyDescent="0.25">
      <c r="A5891" s="24">
        <v>16016085</v>
      </c>
      <c r="B5891" s="15" t="s">
        <v>5907</v>
      </c>
      <c r="C5891" s="15" t="s">
        <v>6012</v>
      </c>
      <c r="D5891" s="16" t="s">
        <v>2</v>
      </c>
      <c r="E5891" s="17">
        <v>219</v>
      </c>
      <c r="F5891" s="18">
        <v>1.53</v>
      </c>
      <c r="G5891" s="17"/>
      <c r="H5891" s="16"/>
      <c r="I5891" s="16" t="s">
        <v>355</v>
      </c>
      <c r="J5891" s="16" t="s">
        <v>15</v>
      </c>
      <c r="K5891" s="16" t="s">
        <v>4</v>
      </c>
      <c r="L5891" s="19">
        <f>IF(Tabelle1[[#This Row],[Heizleistung (55°C)]]=0,Tabelle1[[#This Row],[Heizleistung (35°C)]],(Tabelle1[[#This Row],[Heizleistung (35°C)]]+Tabelle1[[#This Row],[Heizleistung (55°C)]])/2)</f>
        <v>219</v>
      </c>
      <c r="M5891" s="20">
        <f>IF(Tabelle1[[#This Row],[Etas 55°C]]=0,0,(Tabelle1[[#This Row],[Etas 35°C]]*0.8+Tabelle1[[#This Row],[Etas 55°C]]*0.2))*2.5</f>
        <v>0</v>
      </c>
      <c r="N5891" s="21" t="str">
        <f>IF(-(Tabelle1[[#This Row],[80%/20% SCOP]]-5.5)/5.5=1,"n.a.",-(Tabelle1[[#This Row],[80%/20% SCOP]]-5.5)/5.5)</f>
        <v>n.a.</v>
      </c>
    </row>
    <row r="5892" spans="1:14" ht="20.100000000000001" customHeight="1" x14ac:dyDescent="0.25">
      <c r="A5892" s="24">
        <v>16016130</v>
      </c>
      <c r="B5892" s="15" t="s">
        <v>5907</v>
      </c>
      <c r="C5892" s="15" t="s">
        <v>6013</v>
      </c>
      <c r="D5892" s="16" t="s">
        <v>2</v>
      </c>
      <c r="E5892" s="17">
        <v>226</v>
      </c>
      <c r="F5892" s="18">
        <v>1.52</v>
      </c>
      <c r="G5892" s="17"/>
      <c r="H5892" s="16"/>
      <c r="I5892" s="16" t="s">
        <v>355</v>
      </c>
      <c r="J5892" s="16" t="s">
        <v>15</v>
      </c>
      <c r="K5892" s="16" t="s">
        <v>4</v>
      </c>
      <c r="L5892" s="19">
        <f>IF(Tabelle1[[#This Row],[Heizleistung (55°C)]]=0,Tabelle1[[#This Row],[Heizleistung (35°C)]],(Tabelle1[[#This Row],[Heizleistung (35°C)]]+Tabelle1[[#This Row],[Heizleistung (55°C)]])/2)</f>
        <v>226</v>
      </c>
      <c r="M5892" s="20">
        <f>IF(Tabelle1[[#This Row],[Etas 55°C]]=0,0,(Tabelle1[[#This Row],[Etas 35°C]]*0.8+Tabelle1[[#This Row],[Etas 55°C]]*0.2))*2.5</f>
        <v>0</v>
      </c>
      <c r="N5892" s="21" t="str">
        <f>IF(-(Tabelle1[[#This Row],[80%/20% SCOP]]-5.5)/5.5=1,"n.a.",-(Tabelle1[[#This Row],[80%/20% SCOP]]-5.5)/5.5)</f>
        <v>n.a.</v>
      </c>
    </row>
    <row r="5893" spans="1:14" ht="20.100000000000001" customHeight="1" x14ac:dyDescent="0.25">
      <c r="A5893" s="24">
        <v>16016117</v>
      </c>
      <c r="B5893" s="15" t="s">
        <v>5907</v>
      </c>
      <c r="C5893" s="15" t="s">
        <v>6014</v>
      </c>
      <c r="D5893" s="16" t="s">
        <v>2</v>
      </c>
      <c r="E5893" s="17">
        <v>169</v>
      </c>
      <c r="F5893" s="18">
        <v>1.49</v>
      </c>
      <c r="G5893" s="17"/>
      <c r="H5893" s="16"/>
      <c r="I5893" s="16" t="s">
        <v>355</v>
      </c>
      <c r="J5893" s="16" t="s">
        <v>15</v>
      </c>
      <c r="K5893" s="16" t="s">
        <v>4</v>
      </c>
      <c r="L5893" s="19">
        <f>IF(Tabelle1[[#This Row],[Heizleistung (55°C)]]=0,Tabelle1[[#This Row],[Heizleistung (35°C)]],(Tabelle1[[#This Row],[Heizleistung (35°C)]]+Tabelle1[[#This Row],[Heizleistung (55°C)]])/2)</f>
        <v>169</v>
      </c>
      <c r="M5893" s="20">
        <f>IF(Tabelle1[[#This Row],[Etas 55°C]]=0,0,(Tabelle1[[#This Row],[Etas 35°C]]*0.8+Tabelle1[[#This Row],[Etas 55°C]]*0.2))*2.5</f>
        <v>0</v>
      </c>
      <c r="N5893" s="21" t="str">
        <f>IF(-(Tabelle1[[#This Row],[80%/20% SCOP]]-5.5)/5.5=1,"n.a.",-(Tabelle1[[#This Row],[80%/20% SCOP]]-5.5)/5.5)</f>
        <v>n.a.</v>
      </c>
    </row>
    <row r="5894" spans="1:14" ht="20.100000000000001" customHeight="1" x14ac:dyDescent="0.25">
      <c r="A5894" s="24">
        <v>16015876</v>
      </c>
      <c r="B5894" s="15" t="s">
        <v>5907</v>
      </c>
      <c r="C5894" s="15" t="s">
        <v>6015</v>
      </c>
      <c r="D5894" s="16" t="s">
        <v>2</v>
      </c>
      <c r="E5894" s="17">
        <v>112.07</v>
      </c>
      <c r="F5894" s="18">
        <v>1.4730000000000001</v>
      </c>
      <c r="G5894" s="17"/>
      <c r="H5894" s="16"/>
      <c r="I5894" s="16" t="s">
        <v>355</v>
      </c>
      <c r="J5894" s="16" t="s">
        <v>15</v>
      </c>
      <c r="K5894" s="16" t="s">
        <v>4</v>
      </c>
      <c r="L5894" s="19">
        <f>IF(Tabelle1[[#This Row],[Heizleistung (55°C)]]=0,Tabelle1[[#This Row],[Heizleistung (35°C)]],(Tabelle1[[#This Row],[Heizleistung (35°C)]]+Tabelle1[[#This Row],[Heizleistung (55°C)]])/2)</f>
        <v>112.07</v>
      </c>
      <c r="M5894" s="20">
        <f>IF(Tabelle1[[#This Row],[Etas 55°C]]=0,0,(Tabelle1[[#This Row],[Etas 35°C]]*0.8+Tabelle1[[#This Row],[Etas 55°C]]*0.2))*2.5</f>
        <v>0</v>
      </c>
      <c r="N5894" s="21" t="str">
        <f>IF(-(Tabelle1[[#This Row],[80%/20% SCOP]]-5.5)/5.5=1,"n.a.",-(Tabelle1[[#This Row],[80%/20% SCOP]]-5.5)/5.5)</f>
        <v>n.a.</v>
      </c>
    </row>
    <row r="5895" spans="1:14" ht="20.100000000000001" customHeight="1" x14ac:dyDescent="0.25">
      <c r="A5895" s="24">
        <v>16016251</v>
      </c>
      <c r="B5895" s="15" t="s">
        <v>5907</v>
      </c>
      <c r="C5895" s="15" t="s">
        <v>6016</v>
      </c>
      <c r="D5895" s="16" t="s">
        <v>2</v>
      </c>
      <c r="E5895" s="17">
        <v>369</v>
      </c>
      <c r="F5895" s="18">
        <v>1.59</v>
      </c>
      <c r="G5895" s="17"/>
      <c r="H5895" s="16"/>
      <c r="I5895" s="16" t="s">
        <v>355</v>
      </c>
      <c r="J5895" s="16" t="s">
        <v>15</v>
      </c>
      <c r="K5895" s="16" t="s">
        <v>4</v>
      </c>
      <c r="L5895" s="19">
        <f>IF(Tabelle1[[#This Row],[Heizleistung (55°C)]]=0,Tabelle1[[#This Row],[Heizleistung (35°C)]],(Tabelle1[[#This Row],[Heizleistung (35°C)]]+Tabelle1[[#This Row],[Heizleistung (55°C)]])/2)</f>
        <v>369</v>
      </c>
      <c r="M5895" s="20">
        <f>IF(Tabelle1[[#This Row],[Etas 55°C]]=0,0,(Tabelle1[[#This Row],[Etas 35°C]]*0.8+Tabelle1[[#This Row],[Etas 55°C]]*0.2))*2.5</f>
        <v>0</v>
      </c>
      <c r="N5895" s="21" t="str">
        <f>IF(-(Tabelle1[[#This Row],[80%/20% SCOP]]-5.5)/5.5=1,"n.a.",-(Tabelle1[[#This Row],[80%/20% SCOP]]-5.5)/5.5)</f>
        <v>n.a.</v>
      </c>
    </row>
    <row r="5896" spans="1:14" ht="20.100000000000001" customHeight="1" x14ac:dyDescent="0.25">
      <c r="A5896" s="24">
        <v>16016220</v>
      </c>
      <c r="B5896" s="15" t="s">
        <v>5907</v>
      </c>
      <c r="C5896" s="15" t="s">
        <v>6017</v>
      </c>
      <c r="D5896" s="16" t="s">
        <v>2</v>
      </c>
      <c r="E5896" s="17">
        <v>291</v>
      </c>
      <c r="F5896" s="18">
        <v>1.51</v>
      </c>
      <c r="G5896" s="17"/>
      <c r="H5896" s="16"/>
      <c r="I5896" s="16" t="s">
        <v>355</v>
      </c>
      <c r="J5896" s="16" t="s">
        <v>15</v>
      </c>
      <c r="K5896" s="16" t="s">
        <v>4</v>
      </c>
      <c r="L5896" s="19">
        <f>IF(Tabelle1[[#This Row],[Heizleistung (55°C)]]=0,Tabelle1[[#This Row],[Heizleistung (35°C)]],(Tabelle1[[#This Row],[Heizleistung (35°C)]]+Tabelle1[[#This Row],[Heizleistung (55°C)]])/2)</f>
        <v>291</v>
      </c>
      <c r="M5896" s="20">
        <f>IF(Tabelle1[[#This Row],[Etas 55°C]]=0,0,(Tabelle1[[#This Row],[Etas 35°C]]*0.8+Tabelle1[[#This Row],[Etas 55°C]]*0.2))*2.5</f>
        <v>0</v>
      </c>
      <c r="N5896" s="21" t="str">
        <f>IF(-(Tabelle1[[#This Row],[80%/20% SCOP]]-5.5)/5.5=1,"n.a.",-(Tabelle1[[#This Row],[80%/20% SCOP]]-5.5)/5.5)</f>
        <v>n.a.</v>
      </c>
    </row>
    <row r="5897" spans="1:14" ht="20.100000000000001" customHeight="1" x14ac:dyDescent="0.25">
      <c r="A5897" s="24">
        <v>16016188</v>
      </c>
      <c r="B5897" s="15" t="s">
        <v>5907</v>
      </c>
      <c r="C5897" s="15" t="s">
        <v>6018</v>
      </c>
      <c r="D5897" s="16" t="s">
        <v>2</v>
      </c>
      <c r="E5897" s="17">
        <v>278</v>
      </c>
      <c r="F5897" s="18">
        <v>1.6</v>
      </c>
      <c r="G5897" s="17"/>
      <c r="H5897" s="16"/>
      <c r="I5897" s="16" t="s">
        <v>355</v>
      </c>
      <c r="J5897" s="16" t="s">
        <v>15</v>
      </c>
      <c r="K5897" s="16" t="s">
        <v>4</v>
      </c>
      <c r="L5897" s="19">
        <f>IF(Tabelle1[[#This Row],[Heizleistung (55°C)]]=0,Tabelle1[[#This Row],[Heizleistung (35°C)]],(Tabelle1[[#This Row],[Heizleistung (35°C)]]+Tabelle1[[#This Row],[Heizleistung (55°C)]])/2)</f>
        <v>278</v>
      </c>
      <c r="M5897" s="20">
        <f>IF(Tabelle1[[#This Row],[Etas 55°C]]=0,0,(Tabelle1[[#This Row],[Etas 35°C]]*0.8+Tabelle1[[#This Row],[Etas 55°C]]*0.2))*2.5</f>
        <v>0</v>
      </c>
      <c r="N5897" s="21" t="str">
        <f>IF(-(Tabelle1[[#This Row],[80%/20% SCOP]]-5.5)/5.5=1,"n.a.",-(Tabelle1[[#This Row],[80%/20% SCOP]]-5.5)/5.5)</f>
        <v>n.a.</v>
      </c>
    </row>
    <row r="5898" spans="1:14" ht="20.100000000000001" customHeight="1" x14ac:dyDescent="0.25">
      <c r="A5898" s="24">
        <v>16016077</v>
      </c>
      <c r="B5898" s="15" t="s">
        <v>5907</v>
      </c>
      <c r="C5898" s="15" t="s">
        <v>6019</v>
      </c>
      <c r="D5898" s="16" t="s">
        <v>2</v>
      </c>
      <c r="E5898" s="17">
        <v>197</v>
      </c>
      <c r="F5898" s="18">
        <v>1.45</v>
      </c>
      <c r="G5898" s="17"/>
      <c r="H5898" s="16"/>
      <c r="I5898" s="16" t="s">
        <v>355</v>
      </c>
      <c r="J5898" s="16" t="s">
        <v>15</v>
      </c>
      <c r="K5898" s="16" t="s">
        <v>4</v>
      </c>
      <c r="L5898" s="19">
        <f>IF(Tabelle1[[#This Row],[Heizleistung (55°C)]]=0,Tabelle1[[#This Row],[Heizleistung (35°C)]],(Tabelle1[[#This Row],[Heizleistung (35°C)]]+Tabelle1[[#This Row],[Heizleistung (55°C)]])/2)</f>
        <v>197</v>
      </c>
      <c r="M5898" s="20">
        <f>IF(Tabelle1[[#This Row],[Etas 55°C]]=0,0,(Tabelle1[[#This Row],[Etas 35°C]]*0.8+Tabelle1[[#This Row],[Etas 55°C]]*0.2))*2.5</f>
        <v>0</v>
      </c>
      <c r="N5898" s="21" t="str">
        <f>IF(-(Tabelle1[[#This Row],[80%/20% SCOP]]-5.5)/5.5=1,"n.a.",-(Tabelle1[[#This Row],[80%/20% SCOP]]-5.5)/5.5)</f>
        <v>n.a.</v>
      </c>
    </row>
    <row r="5899" spans="1:14" ht="20.100000000000001" customHeight="1" x14ac:dyDescent="0.25">
      <c r="A5899" s="24">
        <v>16016207</v>
      </c>
      <c r="B5899" s="15" t="s">
        <v>5907</v>
      </c>
      <c r="C5899" s="15" t="s">
        <v>6020</v>
      </c>
      <c r="D5899" s="16" t="s">
        <v>2</v>
      </c>
      <c r="E5899" s="17">
        <v>531</v>
      </c>
      <c r="F5899" s="18">
        <v>1.53</v>
      </c>
      <c r="G5899" s="17"/>
      <c r="H5899" s="16"/>
      <c r="I5899" s="16" t="s">
        <v>355</v>
      </c>
      <c r="J5899" s="16" t="s">
        <v>15</v>
      </c>
      <c r="K5899" s="16" t="s">
        <v>4</v>
      </c>
      <c r="L5899" s="19">
        <f>IF(Tabelle1[[#This Row],[Heizleistung (55°C)]]=0,Tabelle1[[#This Row],[Heizleistung (35°C)]],(Tabelle1[[#This Row],[Heizleistung (35°C)]]+Tabelle1[[#This Row],[Heizleistung (55°C)]])/2)</f>
        <v>531</v>
      </c>
      <c r="M5899" s="20">
        <f>IF(Tabelle1[[#This Row],[Etas 55°C]]=0,0,(Tabelle1[[#This Row],[Etas 35°C]]*0.8+Tabelle1[[#This Row],[Etas 55°C]]*0.2))*2.5</f>
        <v>0</v>
      </c>
      <c r="N5899" s="21" t="str">
        <f>IF(-(Tabelle1[[#This Row],[80%/20% SCOP]]-5.5)/5.5=1,"n.a.",-(Tabelle1[[#This Row],[80%/20% SCOP]]-5.5)/5.5)</f>
        <v>n.a.</v>
      </c>
    </row>
    <row r="5900" spans="1:14" ht="20.100000000000001" customHeight="1" x14ac:dyDescent="0.25">
      <c r="A5900" s="24">
        <v>16016246</v>
      </c>
      <c r="B5900" s="15" t="s">
        <v>5907</v>
      </c>
      <c r="C5900" s="15" t="s">
        <v>6021</v>
      </c>
      <c r="D5900" s="16" t="s">
        <v>2</v>
      </c>
      <c r="E5900" s="17">
        <v>301</v>
      </c>
      <c r="F5900" s="18">
        <v>1.58</v>
      </c>
      <c r="G5900" s="17"/>
      <c r="H5900" s="16"/>
      <c r="I5900" s="16" t="s">
        <v>355</v>
      </c>
      <c r="J5900" s="16" t="s">
        <v>15</v>
      </c>
      <c r="K5900" s="16" t="s">
        <v>4</v>
      </c>
      <c r="L5900" s="19">
        <f>IF(Tabelle1[[#This Row],[Heizleistung (55°C)]]=0,Tabelle1[[#This Row],[Heizleistung (35°C)]],(Tabelle1[[#This Row],[Heizleistung (35°C)]]+Tabelle1[[#This Row],[Heizleistung (55°C)]])/2)</f>
        <v>301</v>
      </c>
      <c r="M5900" s="20">
        <f>IF(Tabelle1[[#This Row],[Etas 55°C]]=0,0,(Tabelle1[[#This Row],[Etas 35°C]]*0.8+Tabelle1[[#This Row],[Etas 55°C]]*0.2))*2.5</f>
        <v>0</v>
      </c>
      <c r="N5900" s="21" t="str">
        <f>IF(-(Tabelle1[[#This Row],[80%/20% SCOP]]-5.5)/5.5=1,"n.a.",-(Tabelle1[[#This Row],[80%/20% SCOP]]-5.5)/5.5)</f>
        <v>n.a.</v>
      </c>
    </row>
    <row r="5901" spans="1:14" ht="20.100000000000001" customHeight="1" x14ac:dyDescent="0.25">
      <c r="A5901" s="24">
        <v>16016186</v>
      </c>
      <c r="B5901" s="15" t="s">
        <v>5907</v>
      </c>
      <c r="C5901" s="15" t="s">
        <v>6022</v>
      </c>
      <c r="D5901" s="16" t="s">
        <v>2</v>
      </c>
      <c r="E5901" s="17">
        <v>276</v>
      </c>
      <c r="F5901" s="18">
        <v>1.55</v>
      </c>
      <c r="G5901" s="17"/>
      <c r="H5901" s="16"/>
      <c r="I5901" s="16" t="s">
        <v>355</v>
      </c>
      <c r="J5901" s="16" t="s">
        <v>15</v>
      </c>
      <c r="K5901" s="16" t="s">
        <v>4</v>
      </c>
      <c r="L5901" s="19">
        <f>IF(Tabelle1[[#This Row],[Heizleistung (55°C)]]=0,Tabelle1[[#This Row],[Heizleistung (35°C)]],(Tabelle1[[#This Row],[Heizleistung (35°C)]]+Tabelle1[[#This Row],[Heizleistung (55°C)]])/2)</f>
        <v>276</v>
      </c>
      <c r="M5901" s="20">
        <f>IF(Tabelle1[[#This Row],[Etas 55°C]]=0,0,(Tabelle1[[#This Row],[Etas 35°C]]*0.8+Tabelle1[[#This Row],[Etas 55°C]]*0.2))*2.5</f>
        <v>0</v>
      </c>
      <c r="N5901" s="21" t="str">
        <f>IF(-(Tabelle1[[#This Row],[80%/20% SCOP]]-5.5)/5.5=1,"n.a.",-(Tabelle1[[#This Row],[80%/20% SCOP]]-5.5)/5.5)</f>
        <v>n.a.</v>
      </c>
    </row>
    <row r="5902" spans="1:14" ht="20.100000000000001" customHeight="1" x14ac:dyDescent="0.25">
      <c r="A5902" s="24">
        <v>16016205</v>
      </c>
      <c r="B5902" s="15" t="s">
        <v>5907</v>
      </c>
      <c r="C5902" s="15" t="s">
        <v>6023</v>
      </c>
      <c r="D5902" s="16" t="s">
        <v>2</v>
      </c>
      <c r="E5902" s="17">
        <v>479</v>
      </c>
      <c r="F5902" s="18">
        <v>1.54</v>
      </c>
      <c r="G5902" s="17"/>
      <c r="H5902" s="16"/>
      <c r="I5902" s="16" t="s">
        <v>355</v>
      </c>
      <c r="J5902" s="16" t="s">
        <v>15</v>
      </c>
      <c r="K5902" s="16" t="s">
        <v>4</v>
      </c>
      <c r="L5902" s="19">
        <f>IF(Tabelle1[[#This Row],[Heizleistung (55°C)]]=0,Tabelle1[[#This Row],[Heizleistung (35°C)]],(Tabelle1[[#This Row],[Heizleistung (35°C)]]+Tabelle1[[#This Row],[Heizleistung (55°C)]])/2)</f>
        <v>479</v>
      </c>
      <c r="M5902" s="20">
        <f>IF(Tabelle1[[#This Row],[Etas 55°C]]=0,0,(Tabelle1[[#This Row],[Etas 35°C]]*0.8+Tabelle1[[#This Row],[Etas 55°C]]*0.2))*2.5</f>
        <v>0</v>
      </c>
      <c r="N5902" s="21" t="str">
        <f>IF(-(Tabelle1[[#This Row],[80%/20% SCOP]]-5.5)/5.5=1,"n.a.",-(Tabelle1[[#This Row],[80%/20% SCOP]]-5.5)/5.5)</f>
        <v>n.a.</v>
      </c>
    </row>
    <row r="5903" spans="1:14" ht="20.100000000000001" customHeight="1" x14ac:dyDescent="0.25">
      <c r="A5903" s="24">
        <v>16016087</v>
      </c>
      <c r="B5903" s="15" t="s">
        <v>5907</v>
      </c>
      <c r="C5903" s="15" t="s">
        <v>6024</v>
      </c>
      <c r="D5903" s="16" t="s">
        <v>2</v>
      </c>
      <c r="E5903" s="17">
        <v>229</v>
      </c>
      <c r="F5903" s="18">
        <v>1.47</v>
      </c>
      <c r="G5903" s="17"/>
      <c r="H5903" s="16"/>
      <c r="I5903" s="16" t="s">
        <v>355</v>
      </c>
      <c r="J5903" s="16" t="s">
        <v>15</v>
      </c>
      <c r="K5903" s="16" t="s">
        <v>4</v>
      </c>
      <c r="L5903" s="19">
        <f>IF(Tabelle1[[#This Row],[Heizleistung (55°C)]]=0,Tabelle1[[#This Row],[Heizleistung (35°C)]],(Tabelle1[[#This Row],[Heizleistung (35°C)]]+Tabelle1[[#This Row],[Heizleistung (55°C)]])/2)</f>
        <v>229</v>
      </c>
      <c r="M5903" s="20">
        <f>IF(Tabelle1[[#This Row],[Etas 55°C]]=0,0,(Tabelle1[[#This Row],[Etas 35°C]]*0.8+Tabelle1[[#This Row],[Etas 55°C]]*0.2))*2.5</f>
        <v>0</v>
      </c>
      <c r="N5903" s="21" t="str">
        <f>IF(-(Tabelle1[[#This Row],[80%/20% SCOP]]-5.5)/5.5=1,"n.a.",-(Tabelle1[[#This Row],[80%/20% SCOP]]-5.5)/5.5)</f>
        <v>n.a.</v>
      </c>
    </row>
    <row r="5904" spans="1:14" ht="20.100000000000001" customHeight="1" x14ac:dyDescent="0.25">
      <c r="A5904" s="24">
        <v>16016094</v>
      </c>
      <c r="B5904" s="15" t="s">
        <v>5907</v>
      </c>
      <c r="C5904" s="15" t="s">
        <v>6025</v>
      </c>
      <c r="D5904" s="16" t="s">
        <v>2</v>
      </c>
      <c r="E5904" s="17">
        <v>410</v>
      </c>
      <c r="F5904" s="18">
        <v>1.49</v>
      </c>
      <c r="G5904" s="17"/>
      <c r="H5904" s="16"/>
      <c r="I5904" s="16" t="s">
        <v>355</v>
      </c>
      <c r="J5904" s="16" t="s">
        <v>15</v>
      </c>
      <c r="K5904" s="16" t="s">
        <v>4</v>
      </c>
      <c r="L5904" s="19">
        <f>IF(Tabelle1[[#This Row],[Heizleistung (55°C)]]=0,Tabelle1[[#This Row],[Heizleistung (35°C)]],(Tabelle1[[#This Row],[Heizleistung (35°C)]]+Tabelle1[[#This Row],[Heizleistung (55°C)]])/2)</f>
        <v>410</v>
      </c>
      <c r="M5904" s="20">
        <f>IF(Tabelle1[[#This Row],[Etas 55°C]]=0,0,(Tabelle1[[#This Row],[Etas 35°C]]*0.8+Tabelle1[[#This Row],[Etas 55°C]]*0.2))*2.5</f>
        <v>0</v>
      </c>
      <c r="N5904" s="21" t="str">
        <f>IF(-(Tabelle1[[#This Row],[80%/20% SCOP]]-5.5)/5.5=1,"n.a.",-(Tabelle1[[#This Row],[80%/20% SCOP]]-5.5)/5.5)</f>
        <v>n.a.</v>
      </c>
    </row>
    <row r="5905" spans="1:14" ht="20.100000000000001" customHeight="1" x14ac:dyDescent="0.25">
      <c r="A5905" s="24">
        <v>16016060</v>
      </c>
      <c r="B5905" s="15" t="s">
        <v>5907</v>
      </c>
      <c r="C5905" s="15" t="s">
        <v>6026</v>
      </c>
      <c r="D5905" s="16" t="s">
        <v>2</v>
      </c>
      <c r="E5905" s="17">
        <v>478</v>
      </c>
      <c r="F5905" s="18">
        <v>1.53</v>
      </c>
      <c r="G5905" s="17"/>
      <c r="H5905" s="16"/>
      <c r="I5905" s="16" t="s">
        <v>355</v>
      </c>
      <c r="J5905" s="16" t="s">
        <v>15</v>
      </c>
      <c r="K5905" s="16" t="s">
        <v>4</v>
      </c>
      <c r="L5905" s="19">
        <f>IF(Tabelle1[[#This Row],[Heizleistung (55°C)]]=0,Tabelle1[[#This Row],[Heizleistung (35°C)]],(Tabelle1[[#This Row],[Heizleistung (35°C)]]+Tabelle1[[#This Row],[Heizleistung (55°C)]])/2)</f>
        <v>478</v>
      </c>
      <c r="M5905" s="20">
        <f>IF(Tabelle1[[#This Row],[Etas 55°C]]=0,0,(Tabelle1[[#This Row],[Etas 35°C]]*0.8+Tabelle1[[#This Row],[Etas 55°C]]*0.2))*2.5</f>
        <v>0</v>
      </c>
      <c r="N5905" s="21" t="str">
        <f>IF(-(Tabelle1[[#This Row],[80%/20% SCOP]]-5.5)/5.5=1,"n.a.",-(Tabelle1[[#This Row],[80%/20% SCOP]]-5.5)/5.5)</f>
        <v>n.a.</v>
      </c>
    </row>
    <row r="5906" spans="1:14" ht="20.100000000000001" customHeight="1" x14ac:dyDescent="0.25">
      <c r="A5906" s="24">
        <v>16017152</v>
      </c>
      <c r="B5906" s="15" t="s">
        <v>5907</v>
      </c>
      <c r="C5906" s="15" t="s">
        <v>6027</v>
      </c>
      <c r="D5906" s="16" t="s">
        <v>2</v>
      </c>
      <c r="E5906" s="17">
        <v>43.7</v>
      </c>
      <c r="F5906" s="18">
        <v>1.72</v>
      </c>
      <c r="G5906" s="17">
        <v>40.6</v>
      </c>
      <c r="H5906" s="18">
        <v>1.393</v>
      </c>
      <c r="I5906" s="16" t="s">
        <v>3</v>
      </c>
      <c r="J5906" s="16" t="s">
        <v>15</v>
      </c>
      <c r="K5906" s="16" t="s">
        <v>4</v>
      </c>
      <c r="L5906" s="19">
        <f>IF(Tabelle1[[#This Row],[Heizleistung (55°C)]]=0,Tabelle1[[#This Row],[Heizleistung (35°C)]],(Tabelle1[[#This Row],[Heizleistung (35°C)]]+Tabelle1[[#This Row],[Heizleistung (55°C)]])/2)</f>
        <v>42.150000000000006</v>
      </c>
      <c r="M5906" s="20">
        <f>IF(Tabelle1[[#This Row],[Etas 55°C]]=0,0,(Tabelle1[[#This Row],[Etas 35°C]]*0.8+Tabelle1[[#This Row],[Etas 55°C]]*0.2))*2.5</f>
        <v>4.1364999999999998</v>
      </c>
      <c r="N5906" s="21">
        <f>IF(-(Tabelle1[[#This Row],[80%/20% SCOP]]-5.5)/5.5=1,"n.a.",-(Tabelle1[[#This Row],[80%/20% SCOP]]-5.5)/5.5)</f>
        <v>0.24790909090909094</v>
      </c>
    </row>
    <row r="5907" spans="1:14" ht="20.100000000000001" customHeight="1" x14ac:dyDescent="0.25">
      <c r="A5907" s="24">
        <v>16016113</v>
      </c>
      <c r="B5907" s="15" t="s">
        <v>5907</v>
      </c>
      <c r="C5907" s="15" t="s">
        <v>6028</v>
      </c>
      <c r="D5907" s="16" t="s">
        <v>2</v>
      </c>
      <c r="E5907" s="17">
        <v>518</v>
      </c>
      <c r="F5907" s="18">
        <v>1.54</v>
      </c>
      <c r="G5907" s="17"/>
      <c r="H5907" s="16"/>
      <c r="I5907" s="16" t="s">
        <v>355</v>
      </c>
      <c r="J5907" s="16" t="s">
        <v>15</v>
      </c>
      <c r="K5907" s="16" t="s">
        <v>4</v>
      </c>
      <c r="L5907" s="19">
        <f>IF(Tabelle1[[#This Row],[Heizleistung (55°C)]]=0,Tabelle1[[#This Row],[Heizleistung (35°C)]],(Tabelle1[[#This Row],[Heizleistung (35°C)]]+Tabelle1[[#This Row],[Heizleistung (55°C)]])/2)</f>
        <v>518</v>
      </c>
      <c r="M5907" s="20">
        <f>IF(Tabelle1[[#This Row],[Etas 55°C]]=0,0,(Tabelle1[[#This Row],[Etas 35°C]]*0.8+Tabelle1[[#This Row],[Etas 55°C]]*0.2))*2.5</f>
        <v>0</v>
      </c>
      <c r="N5907" s="21" t="str">
        <f>IF(-(Tabelle1[[#This Row],[80%/20% SCOP]]-5.5)/5.5=1,"n.a.",-(Tabelle1[[#This Row],[80%/20% SCOP]]-5.5)/5.5)</f>
        <v>n.a.</v>
      </c>
    </row>
    <row r="5908" spans="1:14" ht="20.100000000000001" customHeight="1" x14ac:dyDescent="0.25">
      <c r="A5908" s="24">
        <v>16015864</v>
      </c>
      <c r="B5908" s="15" t="s">
        <v>5907</v>
      </c>
      <c r="C5908" s="15" t="s">
        <v>6029</v>
      </c>
      <c r="D5908" s="16" t="s">
        <v>2</v>
      </c>
      <c r="E5908" s="17">
        <v>162</v>
      </c>
      <c r="F5908" s="18">
        <v>1.47</v>
      </c>
      <c r="G5908" s="17"/>
      <c r="H5908" s="16"/>
      <c r="I5908" s="16" t="s">
        <v>355</v>
      </c>
      <c r="J5908" s="16" t="s">
        <v>15</v>
      </c>
      <c r="K5908" s="16" t="s">
        <v>25</v>
      </c>
      <c r="L5908" s="19">
        <f>IF(Tabelle1[[#This Row],[Heizleistung (55°C)]]=0,Tabelle1[[#This Row],[Heizleistung (35°C)]],(Tabelle1[[#This Row],[Heizleistung (35°C)]]+Tabelle1[[#This Row],[Heizleistung (55°C)]])/2)</f>
        <v>162</v>
      </c>
      <c r="M5908" s="20">
        <f>IF(Tabelle1[[#This Row],[Etas 55°C]]=0,0,(Tabelle1[[#This Row],[Etas 35°C]]*0.8+Tabelle1[[#This Row],[Etas 55°C]]*0.2))*2.5</f>
        <v>0</v>
      </c>
      <c r="N5908" s="21" t="str">
        <f>IF(-(Tabelle1[[#This Row],[80%/20% SCOP]]-5.5)/5.5=1,"n.a.",-(Tabelle1[[#This Row],[80%/20% SCOP]]-5.5)/5.5)</f>
        <v>n.a.</v>
      </c>
    </row>
    <row r="5909" spans="1:14" ht="20.100000000000001" customHeight="1" x14ac:dyDescent="0.25">
      <c r="A5909" s="24">
        <v>16016143</v>
      </c>
      <c r="B5909" s="15" t="s">
        <v>5907</v>
      </c>
      <c r="C5909" s="15" t="s">
        <v>6030</v>
      </c>
      <c r="D5909" s="16" t="s">
        <v>2</v>
      </c>
      <c r="E5909" s="17">
        <v>406</v>
      </c>
      <c r="F5909" s="18">
        <v>1.59</v>
      </c>
      <c r="G5909" s="17"/>
      <c r="H5909" s="16"/>
      <c r="I5909" s="16" t="s">
        <v>355</v>
      </c>
      <c r="J5909" s="16" t="s">
        <v>15</v>
      </c>
      <c r="K5909" s="16" t="s">
        <v>4</v>
      </c>
      <c r="L5909" s="19">
        <f>IF(Tabelle1[[#This Row],[Heizleistung (55°C)]]=0,Tabelle1[[#This Row],[Heizleistung (35°C)]],(Tabelle1[[#This Row],[Heizleistung (35°C)]]+Tabelle1[[#This Row],[Heizleistung (55°C)]])/2)</f>
        <v>406</v>
      </c>
      <c r="M5909" s="20">
        <f>IF(Tabelle1[[#This Row],[Etas 55°C]]=0,0,(Tabelle1[[#This Row],[Etas 35°C]]*0.8+Tabelle1[[#This Row],[Etas 55°C]]*0.2))*2.5</f>
        <v>0</v>
      </c>
      <c r="N5909" s="21" t="str">
        <f>IF(-(Tabelle1[[#This Row],[80%/20% SCOP]]-5.5)/5.5=1,"n.a.",-(Tabelle1[[#This Row],[80%/20% SCOP]]-5.5)/5.5)</f>
        <v>n.a.</v>
      </c>
    </row>
    <row r="5910" spans="1:14" ht="20.100000000000001" customHeight="1" x14ac:dyDescent="0.25">
      <c r="A5910" s="24">
        <v>16016147</v>
      </c>
      <c r="B5910" s="15" t="s">
        <v>5907</v>
      </c>
      <c r="C5910" s="15" t="s">
        <v>6031</v>
      </c>
      <c r="D5910" s="16" t="s">
        <v>2</v>
      </c>
      <c r="E5910" s="17">
        <v>552</v>
      </c>
      <c r="F5910" s="18">
        <v>1.48</v>
      </c>
      <c r="G5910" s="17"/>
      <c r="H5910" s="16"/>
      <c r="I5910" s="16" t="s">
        <v>355</v>
      </c>
      <c r="J5910" s="16" t="s">
        <v>15</v>
      </c>
      <c r="K5910" s="16" t="s">
        <v>4</v>
      </c>
      <c r="L5910" s="19">
        <f>IF(Tabelle1[[#This Row],[Heizleistung (55°C)]]=0,Tabelle1[[#This Row],[Heizleistung (35°C)]],(Tabelle1[[#This Row],[Heizleistung (35°C)]]+Tabelle1[[#This Row],[Heizleistung (55°C)]])/2)</f>
        <v>552</v>
      </c>
      <c r="M5910" s="20">
        <f>IF(Tabelle1[[#This Row],[Etas 55°C]]=0,0,(Tabelle1[[#This Row],[Etas 35°C]]*0.8+Tabelle1[[#This Row],[Etas 55°C]]*0.2))*2.5</f>
        <v>0</v>
      </c>
      <c r="N5910" s="21" t="str">
        <f>IF(-(Tabelle1[[#This Row],[80%/20% SCOP]]-5.5)/5.5=1,"n.a.",-(Tabelle1[[#This Row],[80%/20% SCOP]]-5.5)/5.5)</f>
        <v>n.a.</v>
      </c>
    </row>
    <row r="5911" spans="1:14" ht="20.100000000000001" customHeight="1" x14ac:dyDescent="0.25">
      <c r="A5911" s="24">
        <v>16017147</v>
      </c>
      <c r="B5911" s="15" t="s">
        <v>5907</v>
      </c>
      <c r="C5911" s="15" t="s">
        <v>6032</v>
      </c>
      <c r="D5911" s="16" t="s">
        <v>2</v>
      </c>
      <c r="E5911" s="17">
        <v>37.799999999999997</v>
      </c>
      <c r="F5911" s="18">
        <v>1.702</v>
      </c>
      <c r="G5911" s="17">
        <v>34.6</v>
      </c>
      <c r="H5911" s="18">
        <v>1.323</v>
      </c>
      <c r="I5911" s="16" t="s">
        <v>3</v>
      </c>
      <c r="J5911" s="16" t="s">
        <v>15</v>
      </c>
      <c r="K5911" s="16" t="s">
        <v>4</v>
      </c>
      <c r="L5911" s="19">
        <f>IF(Tabelle1[[#This Row],[Heizleistung (55°C)]]=0,Tabelle1[[#This Row],[Heizleistung (35°C)]],(Tabelle1[[#This Row],[Heizleistung (35°C)]]+Tabelle1[[#This Row],[Heizleistung (55°C)]])/2)</f>
        <v>36.200000000000003</v>
      </c>
      <c r="M5911" s="20">
        <f>IF(Tabelle1[[#This Row],[Etas 55°C]]=0,0,(Tabelle1[[#This Row],[Etas 35°C]]*0.8+Tabelle1[[#This Row],[Etas 55°C]]*0.2))*2.5</f>
        <v>4.0655000000000001</v>
      </c>
      <c r="N5911" s="21">
        <f>IF(-(Tabelle1[[#This Row],[80%/20% SCOP]]-5.5)/5.5=1,"n.a.",-(Tabelle1[[#This Row],[80%/20% SCOP]]-5.5)/5.5)</f>
        <v>0.26081818181818178</v>
      </c>
    </row>
    <row r="5912" spans="1:14" ht="20.100000000000001" customHeight="1" x14ac:dyDescent="0.25">
      <c r="A5912" s="24">
        <v>16016236</v>
      </c>
      <c r="B5912" s="15" t="s">
        <v>5907</v>
      </c>
      <c r="C5912" s="15" t="s">
        <v>6033</v>
      </c>
      <c r="D5912" s="16" t="s">
        <v>2</v>
      </c>
      <c r="E5912" s="17">
        <v>246</v>
      </c>
      <c r="F5912" s="18">
        <v>1.63</v>
      </c>
      <c r="G5912" s="17"/>
      <c r="H5912" s="16"/>
      <c r="I5912" s="16" t="s">
        <v>355</v>
      </c>
      <c r="J5912" s="16" t="s">
        <v>15</v>
      </c>
      <c r="K5912" s="16" t="s">
        <v>4</v>
      </c>
      <c r="L5912" s="19">
        <f>IF(Tabelle1[[#This Row],[Heizleistung (55°C)]]=0,Tabelle1[[#This Row],[Heizleistung (35°C)]],(Tabelle1[[#This Row],[Heizleistung (35°C)]]+Tabelle1[[#This Row],[Heizleistung (55°C)]])/2)</f>
        <v>246</v>
      </c>
      <c r="M5912" s="20">
        <f>IF(Tabelle1[[#This Row],[Etas 55°C]]=0,0,(Tabelle1[[#This Row],[Etas 35°C]]*0.8+Tabelle1[[#This Row],[Etas 55°C]]*0.2))*2.5</f>
        <v>0</v>
      </c>
      <c r="N5912" s="21" t="str">
        <f>IF(-(Tabelle1[[#This Row],[80%/20% SCOP]]-5.5)/5.5=1,"n.a.",-(Tabelle1[[#This Row],[80%/20% SCOP]]-5.5)/5.5)</f>
        <v>n.a.</v>
      </c>
    </row>
    <row r="5913" spans="1:14" ht="20.100000000000001" customHeight="1" x14ac:dyDescent="0.25">
      <c r="A5913" s="24">
        <v>16016057</v>
      </c>
      <c r="B5913" s="15" t="s">
        <v>5907</v>
      </c>
      <c r="C5913" s="15" t="s">
        <v>6034</v>
      </c>
      <c r="D5913" s="16" t="s">
        <v>2</v>
      </c>
      <c r="E5913" s="17">
        <v>450</v>
      </c>
      <c r="F5913" s="18">
        <v>1.56</v>
      </c>
      <c r="G5913" s="17"/>
      <c r="H5913" s="16"/>
      <c r="I5913" s="16" t="s">
        <v>355</v>
      </c>
      <c r="J5913" s="16" t="s">
        <v>15</v>
      </c>
      <c r="K5913" s="16" t="s">
        <v>4</v>
      </c>
      <c r="L5913" s="19">
        <f>IF(Tabelle1[[#This Row],[Heizleistung (55°C)]]=0,Tabelle1[[#This Row],[Heizleistung (35°C)]],(Tabelle1[[#This Row],[Heizleistung (35°C)]]+Tabelle1[[#This Row],[Heizleistung (55°C)]])/2)</f>
        <v>450</v>
      </c>
      <c r="M5913" s="20">
        <f>IF(Tabelle1[[#This Row],[Etas 55°C]]=0,0,(Tabelle1[[#This Row],[Etas 35°C]]*0.8+Tabelle1[[#This Row],[Etas 55°C]]*0.2))*2.5</f>
        <v>0</v>
      </c>
      <c r="N5913" s="21" t="str">
        <f>IF(-(Tabelle1[[#This Row],[80%/20% SCOP]]-5.5)/5.5=1,"n.a.",-(Tabelle1[[#This Row],[80%/20% SCOP]]-5.5)/5.5)</f>
        <v>n.a.</v>
      </c>
    </row>
    <row r="5914" spans="1:14" ht="20.100000000000001" customHeight="1" x14ac:dyDescent="0.25">
      <c r="A5914" s="24">
        <v>16016118</v>
      </c>
      <c r="B5914" s="15" t="s">
        <v>5907</v>
      </c>
      <c r="C5914" s="15" t="s">
        <v>6035</v>
      </c>
      <c r="D5914" s="16" t="s">
        <v>2</v>
      </c>
      <c r="E5914" s="17">
        <v>169</v>
      </c>
      <c r="F5914" s="18">
        <v>1.49</v>
      </c>
      <c r="G5914" s="17"/>
      <c r="H5914" s="16"/>
      <c r="I5914" s="16" t="s">
        <v>355</v>
      </c>
      <c r="J5914" s="16" t="s">
        <v>15</v>
      </c>
      <c r="K5914" s="16" t="s">
        <v>4</v>
      </c>
      <c r="L5914" s="19">
        <f>IF(Tabelle1[[#This Row],[Heizleistung (55°C)]]=0,Tabelle1[[#This Row],[Heizleistung (35°C)]],(Tabelle1[[#This Row],[Heizleistung (35°C)]]+Tabelle1[[#This Row],[Heizleistung (55°C)]])/2)</f>
        <v>169</v>
      </c>
      <c r="M5914" s="20">
        <f>IF(Tabelle1[[#This Row],[Etas 55°C]]=0,0,(Tabelle1[[#This Row],[Etas 35°C]]*0.8+Tabelle1[[#This Row],[Etas 55°C]]*0.2))*2.5</f>
        <v>0</v>
      </c>
      <c r="N5914" s="21" t="str">
        <f>IF(-(Tabelle1[[#This Row],[80%/20% SCOP]]-5.5)/5.5=1,"n.a.",-(Tabelle1[[#This Row],[80%/20% SCOP]]-5.5)/5.5)</f>
        <v>n.a.</v>
      </c>
    </row>
    <row r="5915" spans="1:14" ht="20.100000000000001" customHeight="1" x14ac:dyDescent="0.25">
      <c r="A5915" s="24">
        <v>16016193</v>
      </c>
      <c r="B5915" s="15" t="s">
        <v>5907</v>
      </c>
      <c r="C5915" s="15" t="s">
        <v>6036</v>
      </c>
      <c r="D5915" s="16" t="s">
        <v>2</v>
      </c>
      <c r="E5915" s="17">
        <v>335</v>
      </c>
      <c r="F5915" s="18">
        <v>1.55</v>
      </c>
      <c r="G5915" s="17"/>
      <c r="H5915" s="16"/>
      <c r="I5915" s="16" t="s">
        <v>355</v>
      </c>
      <c r="J5915" s="16" t="s">
        <v>15</v>
      </c>
      <c r="K5915" s="16" t="s">
        <v>4</v>
      </c>
      <c r="L5915" s="19">
        <f>IF(Tabelle1[[#This Row],[Heizleistung (55°C)]]=0,Tabelle1[[#This Row],[Heizleistung (35°C)]],(Tabelle1[[#This Row],[Heizleistung (35°C)]]+Tabelle1[[#This Row],[Heizleistung (55°C)]])/2)</f>
        <v>335</v>
      </c>
      <c r="M5915" s="20">
        <f>IF(Tabelle1[[#This Row],[Etas 55°C]]=0,0,(Tabelle1[[#This Row],[Etas 35°C]]*0.8+Tabelle1[[#This Row],[Etas 55°C]]*0.2))*2.5</f>
        <v>0</v>
      </c>
      <c r="N5915" s="21" t="str">
        <f>IF(-(Tabelle1[[#This Row],[80%/20% SCOP]]-5.5)/5.5=1,"n.a.",-(Tabelle1[[#This Row],[80%/20% SCOP]]-5.5)/5.5)</f>
        <v>n.a.</v>
      </c>
    </row>
    <row r="5916" spans="1:14" ht="20.100000000000001" customHeight="1" x14ac:dyDescent="0.25">
      <c r="A5916" s="24">
        <v>16016222</v>
      </c>
      <c r="B5916" s="15" t="s">
        <v>5907</v>
      </c>
      <c r="C5916" s="15" t="s">
        <v>6037</v>
      </c>
      <c r="D5916" s="16" t="s">
        <v>2</v>
      </c>
      <c r="E5916" s="17">
        <v>65</v>
      </c>
      <c r="F5916" s="18">
        <v>1.49</v>
      </c>
      <c r="G5916" s="17"/>
      <c r="H5916" s="16"/>
      <c r="I5916" s="16" t="s">
        <v>355</v>
      </c>
      <c r="J5916" s="16" t="s">
        <v>15</v>
      </c>
      <c r="K5916" s="16" t="s">
        <v>4</v>
      </c>
      <c r="L5916" s="19">
        <f>IF(Tabelle1[[#This Row],[Heizleistung (55°C)]]=0,Tabelle1[[#This Row],[Heizleistung (35°C)]],(Tabelle1[[#This Row],[Heizleistung (35°C)]]+Tabelle1[[#This Row],[Heizleistung (55°C)]])/2)</f>
        <v>65</v>
      </c>
      <c r="M5916" s="20">
        <f>IF(Tabelle1[[#This Row],[Etas 55°C]]=0,0,(Tabelle1[[#This Row],[Etas 35°C]]*0.8+Tabelle1[[#This Row],[Etas 55°C]]*0.2))*2.5</f>
        <v>0</v>
      </c>
      <c r="N5916" s="21" t="str">
        <f>IF(-(Tabelle1[[#This Row],[80%/20% SCOP]]-5.5)/5.5=1,"n.a.",-(Tabelle1[[#This Row],[80%/20% SCOP]]-5.5)/5.5)</f>
        <v>n.a.</v>
      </c>
    </row>
    <row r="5917" spans="1:14" ht="20.100000000000001" customHeight="1" x14ac:dyDescent="0.25">
      <c r="A5917" s="24">
        <v>16016070</v>
      </c>
      <c r="B5917" s="15" t="s">
        <v>5907</v>
      </c>
      <c r="C5917" s="15" t="s">
        <v>6038</v>
      </c>
      <c r="D5917" s="16" t="s">
        <v>2</v>
      </c>
      <c r="E5917" s="17">
        <v>571</v>
      </c>
      <c r="F5917" s="18">
        <v>1.56</v>
      </c>
      <c r="G5917" s="17"/>
      <c r="H5917" s="16"/>
      <c r="I5917" s="16" t="s">
        <v>355</v>
      </c>
      <c r="J5917" s="16" t="s">
        <v>15</v>
      </c>
      <c r="K5917" s="16" t="s">
        <v>4</v>
      </c>
      <c r="L5917" s="19">
        <f>IF(Tabelle1[[#This Row],[Heizleistung (55°C)]]=0,Tabelle1[[#This Row],[Heizleistung (35°C)]],(Tabelle1[[#This Row],[Heizleistung (35°C)]]+Tabelle1[[#This Row],[Heizleistung (55°C)]])/2)</f>
        <v>571</v>
      </c>
      <c r="M5917" s="20">
        <f>IF(Tabelle1[[#This Row],[Etas 55°C]]=0,0,(Tabelle1[[#This Row],[Etas 35°C]]*0.8+Tabelle1[[#This Row],[Etas 55°C]]*0.2))*2.5</f>
        <v>0</v>
      </c>
      <c r="N5917" s="21" t="str">
        <f>IF(-(Tabelle1[[#This Row],[80%/20% SCOP]]-5.5)/5.5=1,"n.a.",-(Tabelle1[[#This Row],[80%/20% SCOP]]-5.5)/5.5)</f>
        <v>n.a.</v>
      </c>
    </row>
    <row r="5918" spans="1:14" ht="20.100000000000001" customHeight="1" x14ac:dyDescent="0.25">
      <c r="A5918" s="24">
        <v>16016097</v>
      </c>
      <c r="B5918" s="15" t="s">
        <v>5907</v>
      </c>
      <c r="C5918" s="15" t="s">
        <v>6039</v>
      </c>
      <c r="D5918" s="16" t="s">
        <v>2</v>
      </c>
      <c r="E5918" s="17">
        <v>432</v>
      </c>
      <c r="F5918" s="18">
        <v>1.45</v>
      </c>
      <c r="G5918" s="17"/>
      <c r="H5918" s="16"/>
      <c r="I5918" s="16" t="s">
        <v>355</v>
      </c>
      <c r="J5918" s="16" t="s">
        <v>15</v>
      </c>
      <c r="K5918" s="16" t="s">
        <v>4</v>
      </c>
      <c r="L5918" s="19">
        <f>IF(Tabelle1[[#This Row],[Heizleistung (55°C)]]=0,Tabelle1[[#This Row],[Heizleistung (35°C)]],(Tabelle1[[#This Row],[Heizleistung (35°C)]]+Tabelle1[[#This Row],[Heizleistung (55°C)]])/2)</f>
        <v>432</v>
      </c>
      <c r="M5918" s="20">
        <f>IF(Tabelle1[[#This Row],[Etas 55°C]]=0,0,(Tabelle1[[#This Row],[Etas 35°C]]*0.8+Tabelle1[[#This Row],[Etas 55°C]]*0.2))*2.5</f>
        <v>0</v>
      </c>
      <c r="N5918" s="21" t="str">
        <f>IF(-(Tabelle1[[#This Row],[80%/20% SCOP]]-5.5)/5.5=1,"n.a.",-(Tabelle1[[#This Row],[80%/20% SCOP]]-5.5)/5.5)</f>
        <v>n.a.</v>
      </c>
    </row>
    <row r="5919" spans="1:14" ht="20.100000000000001" customHeight="1" x14ac:dyDescent="0.25">
      <c r="A5919" s="24">
        <v>16016250</v>
      </c>
      <c r="B5919" s="15" t="s">
        <v>5907</v>
      </c>
      <c r="C5919" s="15" t="s">
        <v>6040</v>
      </c>
      <c r="D5919" s="16" t="s">
        <v>2</v>
      </c>
      <c r="E5919" s="17">
        <v>280</v>
      </c>
      <c r="F5919" s="18">
        <v>1.45</v>
      </c>
      <c r="G5919" s="17"/>
      <c r="H5919" s="16"/>
      <c r="I5919" s="16" t="s">
        <v>355</v>
      </c>
      <c r="J5919" s="16" t="s">
        <v>15</v>
      </c>
      <c r="K5919" s="16" t="s">
        <v>4</v>
      </c>
      <c r="L5919" s="19">
        <f>IF(Tabelle1[[#This Row],[Heizleistung (55°C)]]=0,Tabelle1[[#This Row],[Heizleistung (35°C)]],(Tabelle1[[#This Row],[Heizleistung (35°C)]]+Tabelle1[[#This Row],[Heizleistung (55°C)]])/2)</f>
        <v>280</v>
      </c>
      <c r="M5919" s="20">
        <f>IF(Tabelle1[[#This Row],[Etas 55°C]]=0,0,(Tabelle1[[#This Row],[Etas 35°C]]*0.8+Tabelle1[[#This Row],[Etas 55°C]]*0.2))*2.5</f>
        <v>0</v>
      </c>
      <c r="N5919" s="21" t="str">
        <f>IF(-(Tabelle1[[#This Row],[80%/20% SCOP]]-5.5)/5.5=1,"n.a.",-(Tabelle1[[#This Row],[80%/20% SCOP]]-5.5)/5.5)</f>
        <v>n.a.</v>
      </c>
    </row>
    <row r="5920" spans="1:14" ht="20.100000000000001" customHeight="1" x14ac:dyDescent="0.25">
      <c r="A5920" s="24">
        <v>16016243</v>
      </c>
      <c r="B5920" s="15" t="s">
        <v>5907</v>
      </c>
      <c r="C5920" s="15" t="s">
        <v>6041</v>
      </c>
      <c r="D5920" s="16" t="s">
        <v>2</v>
      </c>
      <c r="E5920" s="17">
        <v>238</v>
      </c>
      <c r="F5920" s="18">
        <v>1.45</v>
      </c>
      <c r="G5920" s="17"/>
      <c r="H5920" s="16"/>
      <c r="I5920" s="16" t="s">
        <v>355</v>
      </c>
      <c r="J5920" s="16" t="s">
        <v>15</v>
      </c>
      <c r="K5920" s="16" t="s">
        <v>4</v>
      </c>
      <c r="L5920" s="19">
        <f>IF(Tabelle1[[#This Row],[Heizleistung (55°C)]]=0,Tabelle1[[#This Row],[Heizleistung (35°C)]],(Tabelle1[[#This Row],[Heizleistung (35°C)]]+Tabelle1[[#This Row],[Heizleistung (55°C)]])/2)</f>
        <v>238</v>
      </c>
      <c r="M5920" s="20">
        <f>IF(Tabelle1[[#This Row],[Etas 55°C]]=0,0,(Tabelle1[[#This Row],[Etas 35°C]]*0.8+Tabelle1[[#This Row],[Etas 55°C]]*0.2))*2.5</f>
        <v>0</v>
      </c>
      <c r="N5920" s="21" t="str">
        <f>IF(-(Tabelle1[[#This Row],[80%/20% SCOP]]-5.5)/5.5=1,"n.a.",-(Tabelle1[[#This Row],[80%/20% SCOP]]-5.5)/5.5)</f>
        <v>n.a.</v>
      </c>
    </row>
    <row r="5921" spans="1:14" ht="20.100000000000001" customHeight="1" x14ac:dyDescent="0.25">
      <c r="A5921" s="24">
        <v>16016134</v>
      </c>
      <c r="B5921" s="15" t="s">
        <v>5907</v>
      </c>
      <c r="C5921" s="15" t="s">
        <v>6042</v>
      </c>
      <c r="D5921" s="16" t="s">
        <v>2</v>
      </c>
      <c r="E5921" s="17">
        <v>242</v>
      </c>
      <c r="F5921" s="18">
        <v>1.53</v>
      </c>
      <c r="G5921" s="17"/>
      <c r="H5921" s="16"/>
      <c r="I5921" s="16" t="s">
        <v>355</v>
      </c>
      <c r="J5921" s="16" t="s">
        <v>15</v>
      </c>
      <c r="K5921" s="16" t="s">
        <v>4</v>
      </c>
      <c r="L5921" s="19">
        <f>IF(Tabelle1[[#This Row],[Heizleistung (55°C)]]=0,Tabelle1[[#This Row],[Heizleistung (35°C)]],(Tabelle1[[#This Row],[Heizleistung (35°C)]]+Tabelle1[[#This Row],[Heizleistung (55°C)]])/2)</f>
        <v>242</v>
      </c>
      <c r="M5921" s="20">
        <f>IF(Tabelle1[[#This Row],[Etas 55°C]]=0,0,(Tabelle1[[#This Row],[Etas 35°C]]*0.8+Tabelle1[[#This Row],[Etas 55°C]]*0.2))*2.5</f>
        <v>0</v>
      </c>
      <c r="N5921" s="21" t="str">
        <f>IF(-(Tabelle1[[#This Row],[80%/20% SCOP]]-5.5)/5.5=1,"n.a.",-(Tabelle1[[#This Row],[80%/20% SCOP]]-5.5)/5.5)</f>
        <v>n.a.</v>
      </c>
    </row>
    <row r="5922" spans="1:14" ht="20.100000000000001" customHeight="1" x14ac:dyDescent="0.25">
      <c r="A5922" s="24">
        <v>16016173</v>
      </c>
      <c r="B5922" s="15" t="s">
        <v>5907</v>
      </c>
      <c r="C5922" s="15" t="s">
        <v>6043</v>
      </c>
      <c r="D5922" s="16" t="s">
        <v>2</v>
      </c>
      <c r="E5922" s="17">
        <v>350</v>
      </c>
      <c r="F5922" s="18">
        <v>1.6</v>
      </c>
      <c r="G5922" s="17"/>
      <c r="H5922" s="16"/>
      <c r="I5922" s="16" t="s">
        <v>355</v>
      </c>
      <c r="J5922" s="16" t="s">
        <v>15</v>
      </c>
      <c r="K5922" s="16" t="s">
        <v>4</v>
      </c>
      <c r="L5922" s="19">
        <f>IF(Tabelle1[[#This Row],[Heizleistung (55°C)]]=0,Tabelle1[[#This Row],[Heizleistung (35°C)]],(Tabelle1[[#This Row],[Heizleistung (35°C)]]+Tabelle1[[#This Row],[Heizleistung (55°C)]])/2)</f>
        <v>350</v>
      </c>
      <c r="M5922" s="20">
        <f>IF(Tabelle1[[#This Row],[Etas 55°C]]=0,0,(Tabelle1[[#This Row],[Etas 35°C]]*0.8+Tabelle1[[#This Row],[Etas 55°C]]*0.2))*2.5</f>
        <v>0</v>
      </c>
      <c r="N5922" s="21" t="str">
        <f>IF(-(Tabelle1[[#This Row],[80%/20% SCOP]]-5.5)/5.5=1,"n.a.",-(Tabelle1[[#This Row],[80%/20% SCOP]]-5.5)/5.5)</f>
        <v>n.a.</v>
      </c>
    </row>
    <row r="5923" spans="1:14" ht="20.100000000000001" customHeight="1" x14ac:dyDescent="0.25">
      <c r="A5923" s="24">
        <v>16016177</v>
      </c>
      <c r="B5923" s="15" t="s">
        <v>5907</v>
      </c>
      <c r="C5923" s="15" t="s">
        <v>6044</v>
      </c>
      <c r="D5923" s="16" t="s">
        <v>2</v>
      </c>
      <c r="E5923" s="17">
        <v>451</v>
      </c>
      <c r="F5923" s="18">
        <v>1.48</v>
      </c>
      <c r="G5923" s="17"/>
      <c r="H5923" s="16"/>
      <c r="I5923" s="16" t="s">
        <v>355</v>
      </c>
      <c r="J5923" s="16" t="s">
        <v>15</v>
      </c>
      <c r="K5923" s="16" t="s">
        <v>4</v>
      </c>
      <c r="L5923" s="19">
        <f>IF(Tabelle1[[#This Row],[Heizleistung (55°C)]]=0,Tabelle1[[#This Row],[Heizleistung (35°C)]],(Tabelle1[[#This Row],[Heizleistung (35°C)]]+Tabelle1[[#This Row],[Heizleistung (55°C)]])/2)</f>
        <v>451</v>
      </c>
      <c r="M5923" s="20">
        <f>IF(Tabelle1[[#This Row],[Etas 55°C]]=0,0,(Tabelle1[[#This Row],[Etas 35°C]]*0.8+Tabelle1[[#This Row],[Etas 55°C]]*0.2))*2.5</f>
        <v>0</v>
      </c>
      <c r="N5923" s="21" t="str">
        <f>IF(-(Tabelle1[[#This Row],[80%/20% SCOP]]-5.5)/5.5=1,"n.a.",-(Tabelle1[[#This Row],[80%/20% SCOP]]-5.5)/5.5)</f>
        <v>n.a.</v>
      </c>
    </row>
    <row r="5924" spans="1:14" ht="20.100000000000001" customHeight="1" x14ac:dyDescent="0.25">
      <c r="A5924" s="24">
        <v>16016232</v>
      </c>
      <c r="B5924" s="15" t="s">
        <v>5907</v>
      </c>
      <c r="C5924" s="15" t="s">
        <v>6045</v>
      </c>
      <c r="D5924" s="16" t="s">
        <v>2</v>
      </c>
      <c r="E5924" s="17">
        <v>118</v>
      </c>
      <c r="F5924" s="18">
        <v>1.55</v>
      </c>
      <c r="G5924" s="17"/>
      <c r="H5924" s="16"/>
      <c r="I5924" s="16" t="s">
        <v>355</v>
      </c>
      <c r="J5924" s="16" t="s">
        <v>15</v>
      </c>
      <c r="K5924" s="16" t="s">
        <v>4</v>
      </c>
      <c r="L5924" s="19">
        <f>IF(Tabelle1[[#This Row],[Heizleistung (55°C)]]=0,Tabelle1[[#This Row],[Heizleistung (35°C)]],(Tabelle1[[#This Row],[Heizleistung (35°C)]]+Tabelle1[[#This Row],[Heizleistung (55°C)]])/2)</f>
        <v>118</v>
      </c>
      <c r="M5924" s="20">
        <f>IF(Tabelle1[[#This Row],[Etas 55°C]]=0,0,(Tabelle1[[#This Row],[Etas 35°C]]*0.8+Tabelle1[[#This Row],[Etas 55°C]]*0.2))*2.5</f>
        <v>0</v>
      </c>
      <c r="N5924" s="21" t="str">
        <f>IF(-(Tabelle1[[#This Row],[80%/20% SCOP]]-5.5)/5.5=1,"n.a.",-(Tabelle1[[#This Row],[80%/20% SCOP]]-5.5)/5.5)</f>
        <v>n.a.</v>
      </c>
    </row>
    <row r="5925" spans="1:14" ht="20.100000000000001" customHeight="1" x14ac:dyDescent="0.25">
      <c r="A5925" s="24">
        <v>16016167</v>
      </c>
      <c r="B5925" s="15" t="s">
        <v>5907</v>
      </c>
      <c r="C5925" s="15" t="s">
        <v>6046</v>
      </c>
      <c r="D5925" s="16" t="s">
        <v>2</v>
      </c>
      <c r="E5925" s="17">
        <v>277</v>
      </c>
      <c r="F5925" s="18">
        <v>1.47</v>
      </c>
      <c r="G5925" s="17"/>
      <c r="H5925" s="16"/>
      <c r="I5925" s="16" t="s">
        <v>355</v>
      </c>
      <c r="J5925" s="16" t="s">
        <v>15</v>
      </c>
      <c r="K5925" s="16" t="s">
        <v>4</v>
      </c>
      <c r="L5925" s="19">
        <f>IF(Tabelle1[[#This Row],[Heizleistung (55°C)]]=0,Tabelle1[[#This Row],[Heizleistung (35°C)]],(Tabelle1[[#This Row],[Heizleistung (35°C)]]+Tabelle1[[#This Row],[Heizleistung (55°C)]])/2)</f>
        <v>277</v>
      </c>
      <c r="M5925" s="20">
        <f>IF(Tabelle1[[#This Row],[Etas 55°C]]=0,0,(Tabelle1[[#This Row],[Etas 35°C]]*0.8+Tabelle1[[#This Row],[Etas 55°C]]*0.2))*2.5</f>
        <v>0</v>
      </c>
      <c r="N5925" s="21" t="str">
        <f>IF(-(Tabelle1[[#This Row],[80%/20% SCOP]]-5.5)/5.5=1,"n.a.",-(Tabelle1[[#This Row],[80%/20% SCOP]]-5.5)/5.5)</f>
        <v>n.a.</v>
      </c>
    </row>
    <row r="5926" spans="1:14" ht="20.100000000000001" customHeight="1" x14ac:dyDescent="0.25">
      <c r="A5926" s="24">
        <v>16016144</v>
      </c>
      <c r="B5926" s="15" t="s">
        <v>5907</v>
      </c>
      <c r="C5926" s="15" t="s">
        <v>6047</v>
      </c>
      <c r="D5926" s="16" t="s">
        <v>2</v>
      </c>
      <c r="E5926" s="17">
        <v>406</v>
      </c>
      <c r="F5926" s="18">
        <v>1.59</v>
      </c>
      <c r="G5926" s="17"/>
      <c r="H5926" s="16"/>
      <c r="I5926" s="16" t="s">
        <v>355</v>
      </c>
      <c r="J5926" s="16" t="s">
        <v>15</v>
      </c>
      <c r="K5926" s="16" t="s">
        <v>4</v>
      </c>
      <c r="L5926" s="19">
        <f>IF(Tabelle1[[#This Row],[Heizleistung (55°C)]]=0,Tabelle1[[#This Row],[Heizleistung (35°C)]],(Tabelle1[[#This Row],[Heizleistung (35°C)]]+Tabelle1[[#This Row],[Heizleistung (55°C)]])/2)</f>
        <v>406</v>
      </c>
      <c r="M5926" s="20">
        <f>IF(Tabelle1[[#This Row],[Etas 55°C]]=0,0,(Tabelle1[[#This Row],[Etas 35°C]]*0.8+Tabelle1[[#This Row],[Etas 55°C]]*0.2))*2.5</f>
        <v>0</v>
      </c>
      <c r="N5926" s="21" t="str">
        <f>IF(-(Tabelle1[[#This Row],[80%/20% SCOP]]-5.5)/5.5=1,"n.a.",-(Tabelle1[[#This Row],[80%/20% SCOP]]-5.5)/5.5)</f>
        <v>n.a.</v>
      </c>
    </row>
    <row r="5927" spans="1:14" ht="20.100000000000001" customHeight="1" x14ac:dyDescent="0.25">
      <c r="A5927" s="24">
        <v>16016078</v>
      </c>
      <c r="B5927" s="15" t="s">
        <v>5907</v>
      </c>
      <c r="C5927" s="15" t="s">
        <v>6048</v>
      </c>
      <c r="D5927" s="16" t="s">
        <v>2</v>
      </c>
      <c r="E5927" s="17">
        <v>227</v>
      </c>
      <c r="F5927" s="18">
        <v>1.45</v>
      </c>
      <c r="G5927" s="17"/>
      <c r="H5927" s="16"/>
      <c r="I5927" s="16" t="s">
        <v>355</v>
      </c>
      <c r="J5927" s="16" t="s">
        <v>15</v>
      </c>
      <c r="K5927" s="16" t="s">
        <v>4</v>
      </c>
      <c r="L5927" s="19">
        <f>IF(Tabelle1[[#This Row],[Heizleistung (55°C)]]=0,Tabelle1[[#This Row],[Heizleistung (35°C)]],(Tabelle1[[#This Row],[Heizleistung (35°C)]]+Tabelle1[[#This Row],[Heizleistung (55°C)]])/2)</f>
        <v>227</v>
      </c>
      <c r="M5927" s="20">
        <f>IF(Tabelle1[[#This Row],[Etas 55°C]]=0,0,(Tabelle1[[#This Row],[Etas 35°C]]*0.8+Tabelle1[[#This Row],[Etas 55°C]]*0.2))*2.5</f>
        <v>0</v>
      </c>
      <c r="N5927" s="21" t="str">
        <f>IF(-(Tabelle1[[#This Row],[80%/20% SCOP]]-5.5)/5.5=1,"n.a.",-(Tabelle1[[#This Row],[80%/20% SCOP]]-5.5)/5.5)</f>
        <v>n.a.</v>
      </c>
    </row>
    <row r="5928" spans="1:14" ht="20.100000000000001" customHeight="1" x14ac:dyDescent="0.25">
      <c r="A5928" s="24">
        <v>16016059</v>
      </c>
      <c r="B5928" s="15" t="s">
        <v>5907</v>
      </c>
      <c r="C5928" s="15" t="s">
        <v>6049</v>
      </c>
      <c r="D5928" s="16" t="s">
        <v>2</v>
      </c>
      <c r="E5928" s="17">
        <v>478</v>
      </c>
      <c r="F5928" s="18">
        <v>1.53</v>
      </c>
      <c r="G5928" s="17"/>
      <c r="H5928" s="16"/>
      <c r="I5928" s="16" t="s">
        <v>355</v>
      </c>
      <c r="J5928" s="16" t="s">
        <v>15</v>
      </c>
      <c r="K5928" s="16" t="s">
        <v>4</v>
      </c>
      <c r="L5928" s="19">
        <f>IF(Tabelle1[[#This Row],[Heizleistung (55°C)]]=0,Tabelle1[[#This Row],[Heizleistung (35°C)]],(Tabelle1[[#This Row],[Heizleistung (35°C)]]+Tabelle1[[#This Row],[Heizleistung (55°C)]])/2)</f>
        <v>478</v>
      </c>
      <c r="M5928" s="20">
        <f>IF(Tabelle1[[#This Row],[Etas 55°C]]=0,0,(Tabelle1[[#This Row],[Etas 35°C]]*0.8+Tabelle1[[#This Row],[Etas 55°C]]*0.2))*2.5</f>
        <v>0</v>
      </c>
      <c r="N5928" s="21" t="str">
        <f>IF(-(Tabelle1[[#This Row],[80%/20% SCOP]]-5.5)/5.5=1,"n.a.",-(Tabelle1[[#This Row],[80%/20% SCOP]]-5.5)/5.5)</f>
        <v>n.a.</v>
      </c>
    </row>
    <row r="5929" spans="1:14" ht="20.100000000000001" customHeight="1" x14ac:dyDescent="0.25">
      <c r="A5929" s="24">
        <v>16016084</v>
      </c>
      <c r="B5929" s="15" t="s">
        <v>5907</v>
      </c>
      <c r="C5929" s="15" t="s">
        <v>6050</v>
      </c>
      <c r="D5929" s="16" t="s">
        <v>2</v>
      </c>
      <c r="E5929" s="17">
        <v>219</v>
      </c>
      <c r="F5929" s="18">
        <v>1.53</v>
      </c>
      <c r="G5929" s="17"/>
      <c r="H5929" s="16"/>
      <c r="I5929" s="16" t="s">
        <v>355</v>
      </c>
      <c r="J5929" s="16" t="s">
        <v>15</v>
      </c>
      <c r="K5929" s="16" t="s">
        <v>4</v>
      </c>
      <c r="L5929" s="19">
        <f>IF(Tabelle1[[#This Row],[Heizleistung (55°C)]]=0,Tabelle1[[#This Row],[Heizleistung (35°C)]],(Tabelle1[[#This Row],[Heizleistung (35°C)]]+Tabelle1[[#This Row],[Heizleistung (55°C)]])/2)</f>
        <v>219</v>
      </c>
      <c r="M5929" s="20">
        <f>IF(Tabelle1[[#This Row],[Etas 55°C]]=0,0,(Tabelle1[[#This Row],[Etas 35°C]]*0.8+Tabelle1[[#This Row],[Etas 55°C]]*0.2))*2.5</f>
        <v>0</v>
      </c>
      <c r="N5929" s="21" t="str">
        <f>IF(-(Tabelle1[[#This Row],[80%/20% SCOP]]-5.5)/5.5=1,"n.a.",-(Tabelle1[[#This Row],[80%/20% SCOP]]-5.5)/5.5)</f>
        <v>n.a.</v>
      </c>
    </row>
    <row r="5930" spans="1:14" ht="20.100000000000001" customHeight="1" x14ac:dyDescent="0.25">
      <c r="A5930" s="24">
        <v>16016226</v>
      </c>
      <c r="B5930" s="15" t="s">
        <v>5907</v>
      </c>
      <c r="C5930" s="15" t="s">
        <v>6051</v>
      </c>
      <c r="D5930" s="16" t="s">
        <v>2</v>
      </c>
      <c r="E5930" s="17">
        <v>89</v>
      </c>
      <c r="F5930" s="18">
        <v>1.56</v>
      </c>
      <c r="G5930" s="17"/>
      <c r="H5930" s="16"/>
      <c r="I5930" s="16" t="s">
        <v>355</v>
      </c>
      <c r="J5930" s="16" t="s">
        <v>15</v>
      </c>
      <c r="K5930" s="16" t="s">
        <v>4</v>
      </c>
      <c r="L5930" s="19">
        <f>IF(Tabelle1[[#This Row],[Heizleistung (55°C)]]=0,Tabelle1[[#This Row],[Heizleistung (35°C)]],(Tabelle1[[#This Row],[Heizleistung (35°C)]]+Tabelle1[[#This Row],[Heizleistung (55°C)]])/2)</f>
        <v>89</v>
      </c>
      <c r="M5930" s="20">
        <f>IF(Tabelle1[[#This Row],[Etas 55°C]]=0,0,(Tabelle1[[#This Row],[Etas 35°C]]*0.8+Tabelle1[[#This Row],[Etas 55°C]]*0.2))*2.5</f>
        <v>0</v>
      </c>
      <c r="N5930" s="21" t="str">
        <f>IF(-(Tabelle1[[#This Row],[80%/20% SCOP]]-5.5)/5.5=1,"n.a.",-(Tabelle1[[#This Row],[80%/20% SCOP]]-5.5)/5.5)</f>
        <v>n.a.</v>
      </c>
    </row>
    <row r="5931" spans="1:14" ht="20.100000000000001" customHeight="1" x14ac:dyDescent="0.25">
      <c r="A5931" s="24">
        <v>16016195</v>
      </c>
      <c r="B5931" s="15" t="s">
        <v>5907</v>
      </c>
      <c r="C5931" s="15" t="s">
        <v>6052</v>
      </c>
      <c r="D5931" s="16" t="s">
        <v>2</v>
      </c>
      <c r="E5931" s="17">
        <v>338</v>
      </c>
      <c r="F5931" s="18">
        <v>1.59</v>
      </c>
      <c r="G5931" s="17"/>
      <c r="H5931" s="16"/>
      <c r="I5931" s="16" t="s">
        <v>355</v>
      </c>
      <c r="J5931" s="16" t="s">
        <v>15</v>
      </c>
      <c r="K5931" s="16" t="s">
        <v>4</v>
      </c>
      <c r="L5931" s="19">
        <f>IF(Tabelle1[[#This Row],[Heizleistung (55°C)]]=0,Tabelle1[[#This Row],[Heizleistung (35°C)]],(Tabelle1[[#This Row],[Heizleistung (35°C)]]+Tabelle1[[#This Row],[Heizleistung (55°C)]])/2)</f>
        <v>338</v>
      </c>
      <c r="M5931" s="20">
        <f>IF(Tabelle1[[#This Row],[Etas 55°C]]=0,0,(Tabelle1[[#This Row],[Etas 35°C]]*0.8+Tabelle1[[#This Row],[Etas 55°C]]*0.2))*2.5</f>
        <v>0</v>
      </c>
      <c r="N5931" s="21" t="str">
        <f>IF(-(Tabelle1[[#This Row],[80%/20% SCOP]]-5.5)/5.5=1,"n.a.",-(Tabelle1[[#This Row],[80%/20% SCOP]]-5.5)/5.5)</f>
        <v>n.a.</v>
      </c>
    </row>
    <row r="5932" spans="1:14" ht="20.100000000000001" customHeight="1" x14ac:dyDescent="0.25">
      <c r="A5932" s="24">
        <v>16016192</v>
      </c>
      <c r="B5932" s="15" t="s">
        <v>5907</v>
      </c>
      <c r="C5932" s="15" t="s">
        <v>6053</v>
      </c>
      <c r="D5932" s="16" t="s">
        <v>2</v>
      </c>
      <c r="E5932" s="17">
        <v>331</v>
      </c>
      <c r="F5932" s="18">
        <v>1.5</v>
      </c>
      <c r="G5932" s="17"/>
      <c r="H5932" s="16"/>
      <c r="I5932" s="16" t="s">
        <v>355</v>
      </c>
      <c r="J5932" s="16" t="s">
        <v>15</v>
      </c>
      <c r="K5932" s="16" t="s">
        <v>4</v>
      </c>
      <c r="L5932" s="19">
        <f>IF(Tabelle1[[#This Row],[Heizleistung (55°C)]]=0,Tabelle1[[#This Row],[Heizleistung (35°C)]],(Tabelle1[[#This Row],[Heizleistung (35°C)]]+Tabelle1[[#This Row],[Heizleistung (55°C)]])/2)</f>
        <v>331</v>
      </c>
      <c r="M5932" s="20">
        <f>IF(Tabelle1[[#This Row],[Etas 55°C]]=0,0,(Tabelle1[[#This Row],[Etas 35°C]]*0.8+Tabelle1[[#This Row],[Etas 55°C]]*0.2))*2.5</f>
        <v>0</v>
      </c>
      <c r="N5932" s="21" t="str">
        <f>IF(-(Tabelle1[[#This Row],[80%/20% SCOP]]-5.5)/5.5=1,"n.a.",-(Tabelle1[[#This Row],[80%/20% SCOP]]-5.5)/5.5)</f>
        <v>n.a.</v>
      </c>
    </row>
    <row r="5933" spans="1:14" ht="20.100000000000001" customHeight="1" x14ac:dyDescent="0.25">
      <c r="A5933" s="24">
        <v>16016110</v>
      </c>
      <c r="B5933" s="15" t="s">
        <v>5907</v>
      </c>
      <c r="C5933" s="15" t="s">
        <v>6054</v>
      </c>
      <c r="D5933" s="16" t="s">
        <v>2</v>
      </c>
      <c r="E5933" s="17">
        <v>387</v>
      </c>
      <c r="F5933" s="18">
        <v>1.55</v>
      </c>
      <c r="G5933" s="17"/>
      <c r="H5933" s="16"/>
      <c r="I5933" s="16" t="s">
        <v>355</v>
      </c>
      <c r="J5933" s="16" t="s">
        <v>15</v>
      </c>
      <c r="K5933" s="16" t="s">
        <v>4</v>
      </c>
      <c r="L5933" s="19">
        <f>IF(Tabelle1[[#This Row],[Heizleistung (55°C)]]=0,Tabelle1[[#This Row],[Heizleistung (35°C)]],(Tabelle1[[#This Row],[Heizleistung (35°C)]]+Tabelle1[[#This Row],[Heizleistung (55°C)]])/2)</f>
        <v>387</v>
      </c>
      <c r="M5933" s="20">
        <f>IF(Tabelle1[[#This Row],[Etas 55°C]]=0,0,(Tabelle1[[#This Row],[Etas 35°C]]*0.8+Tabelle1[[#This Row],[Etas 55°C]]*0.2))*2.5</f>
        <v>0</v>
      </c>
      <c r="N5933" s="21" t="str">
        <f>IF(-(Tabelle1[[#This Row],[80%/20% SCOP]]-5.5)/5.5=1,"n.a.",-(Tabelle1[[#This Row],[80%/20% SCOP]]-5.5)/5.5)</f>
        <v>n.a.</v>
      </c>
    </row>
    <row r="5934" spans="1:14" ht="20.100000000000001" customHeight="1" x14ac:dyDescent="0.25">
      <c r="A5934" s="24">
        <v>16016136</v>
      </c>
      <c r="B5934" s="15" t="s">
        <v>5907</v>
      </c>
      <c r="C5934" s="15" t="s">
        <v>6055</v>
      </c>
      <c r="D5934" s="16" t="s">
        <v>2</v>
      </c>
      <c r="E5934" s="17">
        <v>242</v>
      </c>
      <c r="F5934" s="18">
        <v>1.63</v>
      </c>
      <c r="G5934" s="17"/>
      <c r="H5934" s="16"/>
      <c r="I5934" s="16" t="s">
        <v>355</v>
      </c>
      <c r="J5934" s="16" t="s">
        <v>15</v>
      </c>
      <c r="K5934" s="16" t="s">
        <v>4</v>
      </c>
      <c r="L5934" s="19">
        <f>IF(Tabelle1[[#This Row],[Heizleistung (55°C)]]=0,Tabelle1[[#This Row],[Heizleistung (35°C)]],(Tabelle1[[#This Row],[Heizleistung (35°C)]]+Tabelle1[[#This Row],[Heizleistung (55°C)]])/2)</f>
        <v>242</v>
      </c>
      <c r="M5934" s="20">
        <f>IF(Tabelle1[[#This Row],[Etas 55°C]]=0,0,(Tabelle1[[#This Row],[Etas 35°C]]*0.8+Tabelle1[[#This Row],[Etas 55°C]]*0.2))*2.5</f>
        <v>0</v>
      </c>
      <c r="N5934" s="21" t="str">
        <f>IF(-(Tabelle1[[#This Row],[80%/20% SCOP]]-5.5)/5.5=1,"n.a.",-(Tabelle1[[#This Row],[80%/20% SCOP]]-5.5)/5.5)</f>
        <v>n.a.</v>
      </c>
    </row>
    <row r="5935" spans="1:14" ht="20.100000000000001" customHeight="1" x14ac:dyDescent="0.25">
      <c r="A5935" s="24">
        <v>16015875</v>
      </c>
      <c r="B5935" s="15" t="s">
        <v>5907</v>
      </c>
      <c r="C5935" s="15" t="s">
        <v>6056</v>
      </c>
      <c r="D5935" s="16" t="s">
        <v>2</v>
      </c>
      <c r="E5935" s="17">
        <v>196.61</v>
      </c>
      <c r="F5935" s="18">
        <v>1.4530000000000001</v>
      </c>
      <c r="G5935" s="17"/>
      <c r="H5935" s="16"/>
      <c r="I5935" s="16" t="s">
        <v>355</v>
      </c>
      <c r="J5935" s="16" t="s">
        <v>15</v>
      </c>
      <c r="K5935" s="16" t="s">
        <v>4</v>
      </c>
      <c r="L5935" s="19">
        <f>IF(Tabelle1[[#This Row],[Heizleistung (55°C)]]=0,Tabelle1[[#This Row],[Heizleistung (35°C)]],(Tabelle1[[#This Row],[Heizleistung (35°C)]]+Tabelle1[[#This Row],[Heizleistung (55°C)]])/2)</f>
        <v>196.61</v>
      </c>
      <c r="M5935" s="20">
        <f>IF(Tabelle1[[#This Row],[Etas 55°C]]=0,0,(Tabelle1[[#This Row],[Etas 35°C]]*0.8+Tabelle1[[#This Row],[Etas 55°C]]*0.2))*2.5</f>
        <v>0</v>
      </c>
      <c r="N5935" s="21" t="str">
        <f>IF(-(Tabelle1[[#This Row],[80%/20% SCOP]]-5.5)/5.5=1,"n.a.",-(Tabelle1[[#This Row],[80%/20% SCOP]]-5.5)/5.5)</f>
        <v>n.a.</v>
      </c>
    </row>
    <row r="5936" spans="1:14" ht="20.100000000000001" customHeight="1" x14ac:dyDescent="0.25">
      <c r="A5936" s="24">
        <v>16017133</v>
      </c>
      <c r="B5936" s="15" t="s">
        <v>5907</v>
      </c>
      <c r="C5936" s="15" t="s">
        <v>6057</v>
      </c>
      <c r="D5936" s="16" t="s">
        <v>2</v>
      </c>
      <c r="E5936" s="17">
        <v>31.4</v>
      </c>
      <c r="F5936" s="18">
        <v>1.619</v>
      </c>
      <c r="G5936" s="17"/>
      <c r="H5936" s="16"/>
      <c r="I5936" s="16" t="s">
        <v>355</v>
      </c>
      <c r="J5936" s="16" t="s">
        <v>15</v>
      </c>
      <c r="K5936" s="16" t="s">
        <v>4</v>
      </c>
      <c r="L5936" s="19">
        <f>IF(Tabelle1[[#This Row],[Heizleistung (55°C)]]=0,Tabelle1[[#This Row],[Heizleistung (35°C)]],(Tabelle1[[#This Row],[Heizleistung (35°C)]]+Tabelle1[[#This Row],[Heizleistung (55°C)]])/2)</f>
        <v>31.4</v>
      </c>
      <c r="M5936" s="20">
        <f>IF(Tabelle1[[#This Row],[Etas 55°C]]=0,0,(Tabelle1[[#This Row],[Etas 35°C]]*0.8+Tabelle1[[#This Row],[Etas 55°C]]*0.2))*2.5</f>
        <v>0</v>
      </c>
      <c r="N5936" s="21" t="str">
        <f>IF(-(Tabelle1[[#This Row],[80%/20% SCOP]]-5.5)/5.5=1,"n.a.",-(Tabelle1[[#This Row],[80%/20% SCOP]]-5.5)/5.5)</f>
        <v>n.a.</v>
      </c>
    </row>
    <row r="5937" spans="1:14" ht="20.100000000000001" customHeight="1" x14ac:dyDescent="0.25">
      <c r="A5937" s="24">
        <v>16017144</v>
      </c>
      <c r="B5937" s="15" t="s">
        <v>5907</v>
      </c>
      <c r="C5937" s="15" t="s">
        <v>6058</v>
      </c>
      <c r="D5937" s="16" t="s">
        <v>2</v>
      </c>
      <c r="E5937" s="17">
        <v>32.700000000000003</v>
      </c>
      <c r="F5937" s="18">
        <v>1.6839999999999999</v>
      </c>
      <c r="G5937" s="17">
        <v>29.8</v>
      </c>
      <c r="H5937" s="18">
        <v>1.3180000000000001</v>
      </c>
      <c r="I5937" s="16" t="s">
        <v>3</v>
      </c>
      <c r="J5937" s="16" t="s">
        <v>15</v>
      </c>
      <c r="K5937" s="16" t="s">
        <v>4</v>
      </c>
      <c r="L5937" s="19">
        <f>IF(Tabelle1[[#This Row],[Heizleistung (55°C)]]=0,Tabelle1[[#This Row],[Heizleistung (35°C)]],(Tabelle1[[#This Row],[Heizleistung (35°C)]]+Tabelle1[[#This Row],[Heizleistung (55°C)]])/2)</f>
        <v>31.25</v>
      </c>
      <c r="M5937" s="20">
        <f>IF(Tabelle1[[#This Row],[Etas 55°C]]=0,0,(Tabelle1[[#This Row],[Etas 35°C]]*0.8+Tabelle1[[#This Row],[Etas 55°C]]*0.2))*2.5</f>
        <v>4.0270000000000001</v>
      </c>
      <c r="N5937" s="21">
        <f>IF(-(Tabelle1[[#This Row],[80%/20% SCOP]]-5.5)/5.5=1,"n.a.",-(Tabelle1[[#This Row],[80%/20% SCOP]]-5.5)/5.5)</f>
        <v>0.26781818181818179</v>
      </c>
    </row>
    <row r="5938" spans="1:14" ht="20.100000000000001" customHeight="1" x14ac:dyDescent="0.25">
      <c r="A5938" s="24">
        <v>16016164</v>
      </c>
      <c r="B5938" s="15" t="s">
        <v>5907</v>
      </c>
      <c r="C5938" s="15" t="s">
        <v>6059</v>
      </c>
      <c r="D5938" s="16" t="s">
        <v>2</v>
      </c>
      <c r="E5938" s="17">
        <v>273</v>
      </c>
      <c r="F5938" s="18">
        <v>1.54</v>
      </c>
      <c r="G5938" s="17"/>
      <c r="H5938" s="16"/>
      <c r="I5938" s="16" t="s">
        <v>355</v>
      </c>
      <c r="J5938" s="16" t="s">
        <v>15</v>
      </c>
      <c r="K5938" s="16" t="s">
        <v>4</v>
      </c>
      <c r="L5938" s="19">
        <f>IF(Tabelle1[[#This Row],[Heizleistung (55°C)]]=0,Tabelle1[[#This Row],[Heizleistung (35°C)]],(Tabelle1[[#This Row],[Heizleistung (35°C)]]+Tabelle1[[#This Row],[Heizleistung (55°C)]])/2)</f>
        <v>273</v>
      </c>
      <c r="M5938" s="20">
        <f>IF(Tabelle1[[#This Row],[Etas 55°C]]=0,0,(Tabelle1[[#This Row],[Etas 35°C]]*0.8+Tabelle1[[#This Row],[Etas 55°C]]*0.2))*2.5</f>
        <v>0</v>
      </c>
      <c r="N5938" s="21" t="str">
        <f>IF(-(Tabelle1[[#This Row],[80%/20% SCOP]]-5.5)/5.5=1,"n.a.",-(Tabelle1[[#This Row],[80%/20% SCOP]]-5.5)/5.5)</f>
        <v>n.a.</v>
      </c>
    </row>
    <row r="5939" spans="1:14" ht="20.100000000000001" customHeight="1" x14ac:dyDescent="0.25">
      <c r="A5939" s="24">
        <v>16016155</v>
      </c>
      <c r="B5939" s="15" t="s">
        <v>5907</v>
      </c>
      <c r="C5939" s="15" t="s">
        <v>6060</v>
      </c>
      <c r="D5939" s="16" t="s">
        <v>2</v>
      </c>
      <c r="E5939" s="17">
        <v>14.71</v>
      </c>
      <c r="F5939" s="18">
        <v>1.7649999999999999</v>
      </c>
      <c r="G5939" s="17">
        <v>14.52</v>
      </c>
      <c r="H5939" s="18">
        <v>1.4390000000000001</v>
      </c>
      <c r="I5939" s="16" t="s">
        <v>3</v>
      </c>
      <c r="J5939" s="16" t="s">
        <v>15</v>
      </c>
      <c r="K5939" s="16" t="s">
        <v>4</v>
      </c>
      <c r="L5939" s="19">
        <f>IF(Tabelle1[[#This Row],[Heizleistung (55°C)]]=0,Tabelle1[[#This Row],[Heizleistung (35°C)]],(Tabelle1[[#This Row],[Heizleistung (35°C)]]+Tabelle1[[#This Row],[Heizleistung (55°C)]])/2)</f>
        <v>14.615</v>
      </c>
      <c r="M5939" s="20">
        <f>IF(Tabelle1[[#This Row],[Etas 55°C]]=0,0,(Tabelle1[[#This Row],[Etas 35°C]]*0.8+Tabelle1[[#This Row],[Etas 55°C]]*0.2))*2.5</f>
        <v>4.2495000000000003</v>
      </c>
      <c r="N5939" s="21">
        <f>IF(-(Tabelle1[[#This Row],[80%/20% SCOP]]-5.5)/5.5=1,"n.a.",-(Tabelle1[[#This Row],[80%/20% SCOP]]-5.5)/5.5)</f>
        <v>0.22736363636363632</v>
      </c>
    </row>
    <row r="5940" spans="1:14" ht="20.100000000000001" customHeight="1" x14ac:dyDescent="0.25">
      <c r="A5940" s="24">
        <v>16016103</v>
      </c>
      <c r="B5940" s="15" t="s">
        <v>5907</v>
      </c>
      <c r="C5940" s="15" t="s">
        <v>6061</v>
      </c>
      <c r="D5940" s="16" t="s">
        <v>2</v>
      </c>
      <c r="E5940" s="17">
        <v>427</v>
      </c>
      <c r="F5940" s="18">
        <v>1.45</v>
      </c>
      <c r="G5940" s="17"/>
      <c r="H5940" s="16"/>
      <c r="I5940" s="16" t="s">
        <v>355</v>
      </c>
      <c r="J5940" s="16" t="s">
        <v>15</v>
      </c>
      <c r="K5940" s="16" t="s">
        <v>4</v>
      </c>
      <c r="L5940" s="19">
        <f>IF(Tabelle1[[#This Row],[Heizleistung (55°C)]]=0,Tabelle1[[#This Row],[Heizleistung (35°C)]],(Tabelle1[[#This Row],[Heizleistung (35°C)]]+Tabelle1[[#This Row],[Heizleistung (55°C)]])/2)</f>
        <v>427</v>
      </c>
      <c r="M5940" s="20">
        <f>IF(Tabelle1[[#This Row],[Etas 55°C]]=0,0,(Tabelle1[[#This Row],[Etas 35°C]]*0.8+Tabelle1[[#This Row],[Etas 55°C]]*0.2))*2.5</f>
        <v>0</v>
      </c>
      <c r="N5940" s="21" t="str">
        <f>IF(-(Tabelle1[[#This Row],[80%/20% SCOP]]-5.5)/5.5=1,"n.a.",-(Tabelle1[[#This Row],[80%/20% SCOP]]-5.5)/5.5)</f>
        <v>n.a.</v>
      </c>
    </row>
    <row r="5941" spans="1:14" ht="20.100000000000001" customHeight="1" x14ac:dyDescent="0.25">
      <c r="A5941" s="24">
        <v>16017143</v>
      </c>
      <c r="B5941" s="15" t="s">
        <v>5907</v>
      </c>
      <c r="C5941" s="15" t="s">
        <v>6062</v>
      </c>
      <c r="D5941" s="16" t="s">
        <v>2</v>
      </c>
      <c r="E5941" s="17">
        <v>28.2</v>
      </c>
      <c r="F5941" s="18">
        <v>1.73</v>
      </c>
      <c r="G5941" s="17">
        <v>25.5</v>
      </c>
      <c r="H5941" s="18">
        <v>1.335</v>
      </c>
      <c r="I5941" s="16" t="s">
        <v>3</v>
      </c>
      <c r="J5941" s="16" t="s">
        <v>15</v>
      </c>
      <c r="K5941" s="16" t="s">
        <v>4</v>
      </c>
      <c r="L5941" s="19">
        <f>IF(Tabelle1[[#This Row],[Heizleistung (55°C)]]=0,Tabelle1[[#This Row],[Heizleistung (35°C)]],(Tabelle1[[#This Row],[Heizleistung (35°C)]]+Tabelle1[[#This Row],[Heizleistung (55°C)]])/2)</f>
        <v>26.85</v>
      </c>
      <c r="M5941" s="20">
        <f>IF(Tabelle1[[#This Row],[Etas 55°C]]=0,0,(Tabelle1[[#This Row],[Etas 35°C]]*0.8+Tabelle1[[#This Row],[Etas 55°C]]*0.2))*2.5</f>
        <v>4.1275000000000004</v>
      </c>
      <c r="N5941" s="21">
        <f>IF(-(Tabelle1[[#This Row],[80%/20% SCOP]]-5.5)/5.5=1,"n.a.",-(Tabelle1[[#This Row],[80%/20% SCOP]]-5.5)/5.5)</f>
        <v>0.24954545454545449</v>
      </c>
    </row>
    <row r="5942" spans="1:14" ht="20.100000000000001" customHeight="1" x14ac:dyDescent="0.25">
      <c r="A5942" s="24">
        <v>16016093</v>
      </c>
      <c r="B5942" s="15" t="s">
        <v>5907</v>
      </c>
      <c r="C5942" s="15" t="s">
        <v>6063</v>
      </c>
      <c r="D5942" s="16" t="s">
        <v>2</v>
      </c>
      <c r="E5942" s="17">
        <v>410</v>
      </c>
      <c r="F5942" s="18">
        <v>1.49</v>
      </c>
      <c r="G5942" s="17"/>
      <c r="H5942" s="16"/>
      <c r="I5942" s="16" t="s">
        <v>355</v>
      </c>
      <c r="J5942" s="16" t="s">
        <v>15</v>
      </c>
      <c r="K5942" s="16" t="s">
        <v>4</v>
      </c>
      <c r="L5942" s="19">
        <f>IF(Tabelle1[[#This Row],[Heizleistung (55°C)]]=0,Tabelle1[[#This Row],[Heizleistung (35°C)]],(Tabelle1[[#This Row],[Heizleistung (35°C)]]+Tabelle1[[#This Row],[Heizleistung (55°C)]])/2)</f>
        <v>410</v>
      </c>
      <c r="M5942" s="20">
        <f>IF(Tabelle1[[#This Row],[Etas 55°C]]=0,0,(Tabelle1[[#This Row],[Etas 35°C]]*0.8+Tabelle1[[#This Row],[Etas 55°C]]*0.2))*2.5</f>
        <v>0</v>
      </c>
      <c r="N5942" s="21" t="str">
        <f>IF(-(Tabelle1[[#This Row],[80%/20% SCOP]]-5.5)/5.5=1,"n.a.",-(Tabelle1[[#This Row],[80%/20% SCOP]]-5.5)/5.5)</f>
        <v>n.a.</v>
      </c>
    </row>
    <row r="5943" spans="1:14" ht="20.100000000000001" customHeight="1" x14ac:dyDescent="0.25">
      <c r="A5943" s="24">
        <v>16016083</v>
      </c>
      <c r="B5943" s="15" t="s">
        <v>5907</v>
      </c>
      <c r="C5943" s="15" t="s">
        <v>6064</v>
      </c>
      <c r="D5943" s="16" t="s">
        <v>2</v>
      </c>
      <c r="E5943" s="17">
        <v>286</v>
      </c>
      <c r="F5943" s="18">
        <v>1.45</v>
      </c>
      <c r="G5943" s="17"/>
      <c r="H5943" s="16"/>
      <c r="I5943" s="16" t="s">
        <v>355</v>
      </c>
      <c r="J5943" s="16" t="s">
        <v>15</v>
      </c>
      <c r="K5943" s="16" t="s">
        <v>4</v>
      </c>
      <c r="L5943" s="19">
        <f>IF(Tabelle1[[#This Row],[Heizleistung (55°C)]]=0,Tabelle1[[#This Row],[Heizleistung (35°C)]],(Tabelle1[[#This Row],[Heizleistung (35°C)]]+Tabelle1[[#This Row],[Heizleistung (55°C)]])/2)</f>
        <v>286</v>
      </c>
      <c r="M5943" s="20">
        <f>IF(Tabelle1[[#This Row],[Etas 55°C]]=0,0,(Tabelle1[[#This Row],[Etas 35°C]]*0.8+Tabelle1[[#This Row],[Etas 55°C]]*0.2))*2.5</f>
        <v>0</v>
      </c>
      <c r="N5943" s="21" t="str">
        <f>IF(-(Tabelle1[[#This Row],[80%/20% SCOP]]-5.5)/5.5=1,"n.a.",-(Tabelle1[[#This Row],[80%/20% SCOP]]-5.5)/5.5)</f>
        <v>n.a.</v>
      </c>
    </row>
    <row r="5944" spans="1:14" ht="20.100000000000001" customHeight="1" x14ac:dyDescent="0.25">
      <c r="A5944" s="24">
        <v>16016082</v>
      </c>
      <c r="B5944" s="15" t="s">
        <v>5907</v>
      </c>
      <c r="C5944" s="15" t="s">
        <v>6065</v>
      </c>
      <c r="D5944" s="16" t="s">
        <v>2</v>
      </c>
      <c r="E5944" s="17">
        <v>286</v>
      </c>
      <c r="F5944" s="18">
        <v>1.45</v>
      </c>
      <c r="G5944" s="17"/>
      <c r="H5944" s="16"/>
      <c r="I5944" s="16" t="s">
        <v>355</v>
      </c>
      <c r="J5944" s="16" t="s">
        <v>15</v>
      </c>
      <c r="K5944" s="16" t="s">
        <v>4</v>
      </c>
      <c r="L5944" s="19">
        <f>IF(Tabelle1[[#This Row],[Heizleistung (55°C)]]=0,Tabelle1[[#This Row],[Heizleistung (35°C)]],(Tabelle1[[#This Row],[Heizleistung (35°C)]]+Tabelle1[[#This Row],[Heizleistung (55°C)]])/2)</f>
        <v>286</v>
      </c>
      <c r="M5944" s="20">
        <f>IF(Tabelle1[[#This Row],[Etas 55°C]]=0,0,(Tabelle1[[#This Row],[Etas 35°C]]*0.8+Tabelle1[[#This Row],[Etas 55°C]]*0.2))*2.5</f>
        <v>0</v>
      </c>
      <c r="N5944" s="21" t="str">
        <f>IF(-(Tabelle1[[#This Row],[80%/20% SCOP]]-5.5)/5.5=1,"n.a.",-(Tabelle1[[#This Row],[80%/20% SCOP]]-5.5)/5.5)</f>
        <v>n.a.</v>
      </c>
    </row>
    <row r="5945" spans="1:14" ht="20.100000000000001" customHeight="1" x14ac:dyDescent="0.25">
      <c r="A5945" s="24">
        <v>16017135</v>
      </c>
      <c r="B5945" s="15" t="s">
        <v>5907</v>
      </c>
      <c r="C5945" s="15" t="s">
        <v>6066</v>
      </c>
      <c r="D5945" s="16" t="s">
        <v>2</v>
      </c>
      <c r="E5945" s="17">
        <v>38.700000000000003</v>
      </c>
      <c r="F5945" s="18">
        <v>1.458</v>
      </c>
      <c r="G5945" s="17"/>
      <c r="H5945" s="16"/>
      <c r="I5945" s="16" t="s">
        <v>355</v>
      </c>
      <c r="J5945" s="16" t="s">
        <v>15</v>
      </c>
      <c r="K5945" s="16" t="s">
        <v>4</v>
      </c>
      <c r="L5945" s="19">
        <f>IF(Tabelle1[[#This Row],[Heizleistung (55°C)]]=0,Tabelle1[[#This Row],[Heizleistung (35°C)]],(Tabelle1[[#This Row],[Heizleistung (35°C)]]+Tabelle1[[#This Row],[Heizleistung (55°C)]])/2)</f>
        <v>38.700000000000003</v>
      </c>
      <c r="M5945" s="20">
        <f>IF(Tabelle1[[#This Row],[Etas 55°C]]=0,0,(Tabelle1[[#This Row],[Etas 35°C]]*0.8+Tabelle1[[#This Row],[Etas 55°C]]*0.2))*2.5</f>
        <v>0</v>
      </c>
      <c r="N5945" s="21" t="str">
        <f>IF(-(Tabelle1[[#This Row],[80%/20% SCOP]]-5.5)/5.5=1,"n.a.",-(Tabelle1[[#This Row],[80%/20% SCOP]]-5.5)/5.5)</f>
        <v>n.a.</v>
      </c>
    </row>
    <row r="5946" spans="1:14" ht="20.100000000000001" customHeight="1" x14ac:dyDescent="0.25">
      <c r="A5946" s="24">
        <v>16016200</v>
      </c>
      <c r="B5946" s="15" t="s">
        <v>5907</v>
      </c>
      <c r="C5946" s="15" t="s">
        <v>6067</v>
      </c>
      <c r="D5946" s="16" t="s">
        <v>2</v>
      </c>
      <c r="E5946" s="17">
        <v>341</v>
      </c>
      <c r="F5946" s="18">
        <v>1.51</v>
      </c>
      <c r="G5946" s="17"/>
      <c r="H5946" s="16"/>
      <c r="I5946" s="16" t="s">
        <v>355</v>
      </c>
      <c r="J5946" s="16" t="s">
        <v>15</v>
      </c>
      <c r="K5946" s="16" t="s">
        <v>4</v>
      </c>
      <c r="L5946" s="19">
        <f>IF(Tabelle1[[#This Row],[Heizleistung (55°C)]]=0,Tabelle1[[#This Row],[Heizleistung (35°C)]],(Tabelle1[[#This Row],[Heizleistung (35°C)]]+Tabelle1[[#This Row],[Heizleistung (55°C)]])/2)</f>
        <v>341</v>
      </c>
      <c r="M5946" s="20">
        <f>IF(Tabelle1[[#This Row],[Etas 55°C]]=0,0,(Tabelle1[[#This Row],[Etas 35°C]]*0.8+Tabelle1[[#This Row],[Etas 55°C]]*0.2))*2.5</f>
        <v>0</v>
      </c>
      <c r="N5946" s="21" t="str">
        <f>IF(-(Tabelle1[[#This Row],[80%/20% SCOP]]-5.5)/5.5=1,"n.a.",-(Tabelle1[[#This Row],[80%/20% SCOP]]-5.5)/5.5)</f>
        <v>n.a.</v>
      </c>
    </row>
    <row r="5947" spans="1:14" ht="20.100000000000001" customHeight="1" x14ac:dyDescent="0.25">
      <c r="A5947" s="24">
        <v>16016185</v>
      </c>
      <c r="B5947" s="15" t="s">
        <v>5907</v>
      </c>
      <c r="C5947" s="15" t="s">
        <v>6068</v>
      </c>
      <c r="D5947" s="16" t="s">
        <v>2</v>
      </c>
      <c r="E5947" s="17">
        <v>276</v>
      </c>
      <c r="F5947" s="18">
        <v>1.55</v>
      </c>
      <c r="G5947" s="17"/>
      <c r="H5947" s="16"/>
      <c r="I5947" s="16" t="s">
        <v>355</v>
      </c>
      <c r="J5947" s="16" t="s">
        <v>15</v>
      </c>
      <c r="K5947" s="16" t="s">
        <v>4</v>
      </c>
      <c r="L5947" s="19">
        <f>IF(Tabelle1[[#This Row],[Heizleistung (55°C)]]=0,Tabelle1[[#This Row],[Heizleistung (35°C)]],(Tabelle1[[#This Row],[Heizleistung (35°C)]]+Tabelle1[[#This Row],[Heizleistung (55°C)]])/2)</f>
        <v>276</v>
      </c>
      <c r="M5947" s="20">
        <f>IF(Tabelle1[[#This Row],[Etas 55°C]]=0,0,(Tabelle1[[#This Row],[Etas 35°C]]*0.8+Tabelle1[[#This Row],[Etas 55°C]]*0.2))*2.5</f>
        <v>0</v>
      </c>
      <c r="N5947" s="21" t="str">
        <f>IF(-(Tabelle1[[#This Row],[80%/20% SCOP]]-5.5)/5.5=1,"n.a.",-(Tabelle1[[#This Row],[80%/20% SCOP]]-5.5)/5.5)</f>
        <v>n.a.</v>
      </c>
    </row>
    <row r="5948" spans="1:14" ht="20.100000000000001" customHeight="1" x14ac:dyDescent="0.25">
      <c r="A5948" s="24">
        <v>16016055</v>
      </c>
      <c r="B5948" s="15" t="s">
        <v>5907</v>
      </c>
      <c r="C5948" s="15" t="s">
        <v>6069</v>
      </c>
      <c r="D5948" s="16" t="s">
        <v>2</v>
      </c>
      <c r="E5948" s="17">
        <v>352</v>
      </c>
      <c r="F5948" s="18">
        <v>1.6</v>
      </c>
      <c r="G5948" s="17"/>
      <c r="H5948" s="16"/>
      <c r="I5948" s="16" t="s">
        <v>355</v>
      </c>
      <c r="J5948" s="16" t="s">
        <v>15</v>
      </c>
      <c r="K5948" s="16" t="s">
        <v>4</v>
      </c>
      <c r="L5948" s="19">
        <f>IF(Tabelle1[[#This Row],[Heizleistung (55°C)]]=0,Tabelle1[[#This Row],[Heizleistung (35°C)]],(Tabelle1[[#This Row],[Heizleistung (35°C)]]+Tabelle1[[#This Row],[Heizleistung (55°C)]])/2)</f>
        <v>352</v>
      </c>
      <c r="M5948" s="20">
        <f>IF(Tabelle1[[#This Row],[Etas 55°C]]=0,0,(Tabelle1[[#This Row],[Etas 35°C]]*0.8+Tabelle1[[#This Row],[Etas 55°C]]*0.2))*2.5</f>
        <v>0</v>
      </c>
      <c r="N5948" s="21" t="str">
        <f>IF(-(Tabelle1[[#This Row],[80%/20% SCOP]]-5.5)/5.5=1,"n.a.",-(Tabelle1[[#This Row],[80%/20% SCOP]]-5.5)/5.5)</f>
        <v>n.a.</v>
      </c>
    </row>
    <row r="5949" spans="1:14" ht="20.100000000000001" customHeight="1" x14ac:dyDescent="0.25">
      <c r="A5949" s="24">
        <v>16016138</v>
      </c>
      <c r="B5949" s="15" t="s">
        <v>5907</v>
      </c>
      <c r="C5949" s="15" t="s">
        <v>6070</v>
      </c>
      <c r="D5949" s="16" t="s">
        <v>2</v>
      </c>
      <c r="E5949" s="17">
        <v>269</v>
      </c>
      <c r="F5949" s="18">
        <v>1.46</v>
      </c>
      <c r="G5949" s="17"/>
      <c r="H5949" s="16"/>
      <c r="I5949" s="16" t="s">
        <v>355</v>
      </c>
      <c r="J5949" s="16" t="s">
        <v>15</v>
      </c>
      <c r="K5949" s="16" t="s">
        <v>4</v>
      </c>
      <c r="L5949" s="19">
        <f>IF(Tabelle1[[#This Row],[Heizleistung (55°C)]]=0,Tabelle1[[#This Row],[Heizleistung (35°C)]],(Tabelle1[[#This Row],[Heizleistung (35°C)]]+Tabelle1[[#This Row],[Heizleistung (55°C)]])/2)</f>
        <v>269</v>
      </c>
      <c r="M5949" s="20">
        <f>IF(Tabelle1[[#This Row],[Etas 55°C]]=0,0,(Tabelle1[[#This Row],[Etas 35°C]]*0.8+Tabelle1[[#This Row],[Etas 55°C]]*0.2))*2.5</f>
        <v>0</v>
      </c>
      <c r="N5949" s="21" t="str">
        <f>IF(-(Tabelle1[[#This Row],[80%/20% SCOP]]-5.5)/5.5=1,"n.a.",-(Tabelle1[[#This Row],[80%/20% SCOP]]-5.5)/5.5)</f>
        <v>n.a.</v>
      </c>
    </row>
    <row r="5950" spans="1:14" ht="20.100000000000001" customHeight="1" x14ac:dyDescent="0.25">
      <c r="A5950" s="24">
        <v>16016168</v>
      </c>
      <c r="B5950" s="15" t="s">
        <v>5907</v>
      </c>
      <c r="C5950" s="15" t="s">
        <v>6071</v>
      </c>
      <c r="D5950" s="16" t="s">
        <v>2</v>
      </c>
      <c r="E5950" s="17">
        <v>277</v>
      </c>
      <c r="F5950" s="18">
        <v>1.47</v>
      </c>
      <c r="G5950" s="17"/>
      <c r="H5950" s="16"/>
      <c r="I5950" s="16" t="s">
        <v>355</v>
      </c>
      <c r="J5950" s="16" t="s">
        <v>15</v>
      </c>
      <c r="K5950" s="16" t="s">
        <v>4</v>
      </c>
      <c r="L5950" s="19">
        <f>IF(Tabelle1[[#This Row],[Heizleistung (55°C)]]=0,Tabelle1[[#This Row],[Heizleistung (35°C)]],(Tabelle1[[#This Row],[Heizleistung (35°C)]]+Tabelle1[[#This Row],[Heizleistung (55°C)]])/2)</f>
        <v>277</v>
      </c>
      <c r="M5950" s="20">
        <f>IF(Tabelle1[[#This Row],[Etas 55°C]]=0,0,(Tabelle1[[#This Row],[Etas 35°C]]*0.8+Tabelle1[[#This Row],[Etas 55°C]]*0.2))*2.5</f>
        <v>0</v>
      </c>
      <c r="N5950" s="21" t="str">
        <f>IF(-(Tabelle1[[#This Row],[80%/20% SCOP]]-5.5)/5.5=1,"n.a.",-(Tabelle1[[#This Row],[80%/20% SCOP]]-5.5)/5.5)</f>
        <v>n.a.</v>
      </c>
    </row>
    <row r="5951" spans="1:14" ht="20.100000000000001" customHeight="1" x14ac:dyDescent="0.25">
      <c r="A5951" s="24">
        <v>16016106</v>
      </c>
      <c r="B5951" s="15" t="s">
        <v>5907</v>
      </c>
      <c r="C5951" s="15" t="s">
        <v>6072</v>
      </c>
      <c r="D5951" s="16" t="s">
        <v>2</v>
      </c>
      <c r="E5951" s="17">
        <v>433</v>
      </c>
      <c r="F5951" s="18">
        <v>1.46</v>
      </c>
      <c r="G5951" s="17"/>
      <c r="H5951" s="16"/>
      <c r="I5951" s="16" t="s">
        <v>355</v>
      </c>
      <c r="J5951" s="16" t="s">
        <v>15</v>
      </c>
      <c r="K5951" s="16" t="s">
        <v>4</v>
      </c>
      <c r="L5951" s="19">
        <f>IF(Tabelle1[[#This Row],[Heizleistung (55°C)]]=0,Tabelle1[[#This Row],[Heizleistung (35°C)]],(Tabelle1[[#This Row],[Heizleistung (35°C)]]+Tabelle1[[#This Row],[Heizleistung (55°C)]])/2)</f>
        <v>433</v>
      </c>
      <c r="M5951" s="20">
        <f>IF(Tabelle1[[#This Row],[Etas 55°C]]=0,0,(Tabelle1[[#This Row],[Etas 35°C]]*0.8+Tabelle1[[#This Row],[Etas 55°C]]*0.2))*2.5</f>
        <v>0</v>
      </c>
      <c r="N5951" s="21" t="str">
        <f>IF(-(Tabelle1[[#This Row],[80%/20% SCOP]]-5.5)/5.5=1,"n.a.",-(Tabelle1[[#This Row],[80%/20% SCOP]]-5.5)/5.5)</f>
        <v>n.a.</v>
      </c>
    </row>
    <row r="5952" spans="1:14" ht="20.100000000000001" customHeight="1" x14ac:dyDescent="0.25">
      <c r="A5952" s="24">
        <v>16016217</v>
      </c>
      <c r="B5952" s="15" t="s">
        <v>5907</v>
      </c>
      <c r="C5952" s="15" t="s">
        <v>6073</v>
      </c>
      <c r="D5952" s="16" t="s">
        <v>2</v>
      </c>
      <c r="E5952" s="17">
        <v>266</v>
      </c>
      <c r="F5952" s="18">
        <v>1.52</v>
      </c>
      <c r="G5952" s="17"/>
      <c r="H5952" s="16"/>
      <c r="I5952" s="16" t="s">
        <v>355</v>
      </c>
      <c r="J5952" s="16" t="s">
        <v>15</v>
      </c>
      <c r="K5952" s="16" t="s">
        <v>4</v>
      </c>
      <c r="L5952" s="19">
        <f>IF(Tabelle1[[#This Row],[Heizleistung (55°C)]]=0,Tabelle1[[#This Row],[Heizleistung (35°C)]],(Tabelle1[[#This Row],[Heizleistung (35°C)]]+Tabelle1[[#This Row],[Heizleistung (55°C)]])/2)</f>
        <v>266</v>
      </c>
      <c r="M5952" s="20">
        <f>IF(Tabelle1[[#This Row],[Etas 55°C]]=0,0,(Tabelle1[[#This Row],[Etas 35°C]]*0.8+Tabelle1[[#This Row],[Etas 55°C]]*0.2))*2.5</f>
        <v>0</v>
      </c>
      <c r="N5952" s="21" t="str">
        <f>IF(-(Tabelle1[[#This Row],[80%/20% SCOP]]-5.5)/5.5=1,"n.a.",-(Tabelle1[[#This Row],[80%/20% SCOP]]-5.5)/5.5)</f>
        <v>n.a.</v>
      </c>
    </row>
    <row r="5953" spans="1:14" ht="20.100000000000001" customHeight="1" x14ac:dyDescent="0.25">
      <c r="A5953" s="24">
        <v>16016198</v>
      </c>
      <c r="B5953" s="15" t="s">
        <v>5907</v>
      </c>
      <c r="C5953" s="15" t="s">
        <v>6074</v>
      </c>
      <c r="D5953" s="16" t="s">
        <v>2</v>
      </c>
      <c r="E5953" s="17">
        <v>336</v>
      </c>
      <c r="F5953" s="18">
        <v>1.5</v>
      </c>
      <c r="G5953" s="17"/>
      <c r="H5953" s="16"/>
      <c r="I5953" s="16" t="s">
        <v>355</v>
      </c>
      <c r="J5953" s="16" t="s">
        <v>15</v>
      </c>
      <c r="K5953" s="16" t="s">
        <v>4</v>
      </c>
      <c r="L5953" s="19">
        <f>IF(Tabelle1[[#This Row],[Heizleistung (55°C)]]=0,Tabelle1[[#This Row],[Heizleistung (35°C)]],(Tabelle1[[#This Row],[Heizleistung (35°C)]]+Tabelle1[[#This Row],[Heizleistung (55°C)]])/2)</f>
        <v>336</v>
      </c>
      <c r="M5953" s="20">
        <f>IF(Tabelle1[[#This Row],[Etas 55°C]]=0,0,(Tabelle1[[#This Row],[Etas 35°C]]*0.8+Tabelle1[[#This Row],[Etas 55°C]]*0.2))*2.5</f>
        <v>0</v>
      </c>
      <c r="N5953" s="21" t="str">
        <f>IF(-(Tabelle1[[#This Row],[80%/20% SCOP]]-5.5)/5.5=1,"n.a.",-(Tabelle1[[#This Row],[80%/20% SCOP]]-5.5)/5.5)</f>
        <v>n.a.</v>
      </c>
    </row>
    <row r="5954" spans="1:14" ht="20.100000000000001" customHeight="1" x14ac:dyDescent="0.25">
      <c r="A5954" s="24">
        <v>16016191</v>
      </c>
      <c r="B5954" s="15" t="s">
        <v>5907</v>
      </c>
      <c r="C5954" s="15" t="s">
        <v>6075</v>
      </c>
      <c r="D5954" s="16" t="s">
        <v>2</v>
      </c>
      <c r="E5954" s="17">
        <v>331</v>
      </c>
      <c r="F5954" s="18">
        <v>1.5</v>
      </c>
      <c r="G5954" s="17"/>
      <c r="H5954" s="16"/>
      <c r="I5954" s="16" t="s">
        <v>355</v>
      </c>
      <c r="J5954" s="16" t="s">
        <v>15</v>
      </c>
      <c r="K5954" s="16" t="s">
        <v>4</v>
      </c>
      <c r="L5954" s="19">
        <f>IF(Tabelle1[[#This Row],[Heizleistung (55°C)]]=0,Tabelle1[[#This Row],[Heizleistung (35°C)]],(Tabelle1[[#This Row],[Heizleistung (35°C)]]+Tabelle1[[#This Row],[Heizleistung (55°C)]])/2)</f>
        <v>331</v>
      </c>
      <c r="M5954" s="20">
        <f>IF(Tabelle1[[#This Row],[Etas 55°C]]=0,0,(Tabelle1[[#This Row],[Etas 35°C]]*0.8+Tabelle1[[#This Row],[Etas 55°C]]*0.2))*2.5</f>
        <v>0</v>
      </c>
      <c r="N5954" s="21" t="str">
        <f>IF(-(Tabelle1[[#This Row],[80%/20% SCOP]]-5.5)/5.5=1,"n.a.",-(Tabelle1[[#This Row],[80%/20% SCOP]]-5.5)/5.5)</f>
        <v>n.a.</v>
      </c>
    </row>
    <row r="5955" spans="1:14" ht="20.100000000000001" customHeight="1" x14ac:dyDescent="0.25">
      <c r="A5955" s="24">
        <v>16017139</v>
      </c>
      <c r="B5955" s="15" t="s">
        <v>5907</v>
      </c>
      <c r="C5955" s="15" t="s">
        <v>6076</v>
      </c>
      <c r="D5955" s="16" t="s">
        <v>2</v>
      </c>
      <c r="E5955" s="17">
        <v>61.2</v>
      </c>
      <c r="F5955" s="18">
        <v>1.5469999999999999</v>
      </c>
      <c r="G5955" s="17"/>
      <c r="H5955" s="16"/>
      <c r="I5955" s="16" t="s">
        <v>355</v>
      </c>
      <c r="J5955" s="16" t="s">
        <v>15</v>
      </c>
      <c r="K5955" s="16" t="s">
        <v>4</v>
      </c>
      <c r="L5955" s="19">
        <f>IF(Tabelle1[[#This Row],[Heizleistung (55°C)]]=0,Tabelle1[[#This Row],[Heizleistung (35°C)]],(Tabelle1[[#This Row],[Heizleistung (35°C)]]+Tabelle1[[#This Row],[Heizleistung (55°C)]])/2)</f>
        <v>61.2</v>
      </c>
      <c r="M5955" s="20">
        <f>IF(Tabelle1[[#This Row],[Etas 55°C]]=0,0,(Tabelle1[[#This Row],[Etas 35°C]]*0.8+Tabelle1[[#This Row],[Etas 55°C]]*0.2))*2.5</f>
        <v>0</v>
      </c>
      <c r="N5955" s="21" t="str">
        <f>IF(-(Tabelle1[[#This Row],[80%/20% SCOP]]-5.5)/5.5=1,"n.a.",-(Tabelle1[[#This Row],[80%/20% SCOP]]-5.5)/5.5)</f>
        <v>n.a.</v>
      </c>
    </row>
    <row r="5956" spans="1:14" ht="20.100000000000001" customHeight="1" x14ac:dyDescent="0.25">
      <c r="A5956" s="24">
        <v>16016201</v>
      </c>
      <c r="B5956" s="15" t="s">
        <v>5907</v>
      </c>
      <c r="C5956" s="15" t="s">
        <v>6077</v>
      </c>
      <c r="D5956" s="16" t="s">
        <v>2</v>
      </c>
      <c r="E5956" s="17">
        <v>354</v>
      </c>
      <c r="F5956" s="18">
        <v>1.58</v>
      </c>
      <c r="G5956" s="17"/>
      <c r="H5956" s="16"/>
      <c r="I5956" s="16" t="s">
        <v>355</v>
      </c>
      <c r="J5956" s="16" t="s">
        <v>15</v>
      </c>
      <c r="K5956" s="16" t="s">
        <v>4</v>
      </c>
      <c r="L5956" s="19">
        <f>IF(Tabelle1[[#This Row],[Heizleistung (55°C)]]=0,Tabelle1[[#This Row],[Heizleistung (35°C)]],(Tabelle1[[#This Row],[Heizleistung (35°C)]]+Tabelle1[[#This Row],[Heizleistung (55°C)]])/2)</f>
        <v>354</v>
      </c>
      <c r="M5956" s="20">
        <f>IF(Tabelle1[[#This Row],[Etas 55°C]]=0,0,(Tabelle1[[#This Row],[Etas 35°C]]*0.8+Tabelle1[[#This Row],[Etas 55°C]]*0.2))*2.5</f>
        <v>0</v>
      </c>
      <c r="N5956" s="21" t="str">
        <f>IF(-(Tabelle1[[#This Row],[80%/20% SCOP]]-5.5)/5.5=1,"n.a.",-(Tabelle1[[#This Row],[80%/20% SCOP]]-5.5)/5.5)</f>
        <v>n.a.</v>
      </c>
    </row>
    <row r="5957" spans="1:14" ht="20.100000000000001" customHeight="1" x14ac:dyDescent="0.25">
      <c r="A5957" s="24">
        <v>16016086</v>
      </c>
      <c r="B5957" s="15" t="s">
        <v>5907</v>
      </c>
      <c r="C5957" s="15" t="s">
        <v>6078</v>
      </c>
      <c r="D5957" s="16" t="s">
        <v>2</v>
      </c>
      <c r="E5957" s="17">
        <v>219</v>
      </c>
      <c r="F5957" s="18">
        <v>1.53</v>
      </c>
      <c r="G5957" s="17"/>
      <c r="H5957" s="16"/>
      <c r="I5957" s="16" t="s">
        <v>355</v>
      </c>
      <c r="J5957" s="16" t="s">
        <v>15</v>
      </c>
      <c r="K5957" s="16" t="s">
        <v>4</v>
      </c>
      <c r="L5957" s="19">
        <f>IF(Tabelle1[[#This Row],[Heizleistung (55°C)]]=0,Tabelle1[[#This Row],[Heizleistung (35°C)]],(Tabelle1[[#This Row],[Heizleistung (35°C)]]+Tabelle1[[#This Row],[Heizleistung (55°C)]])/2)</f>
        <v>219</v>
      </c>
      <c r="M5957" s="20">
        <f>IF(Tabelle1[[#This Row],[Etas 55°C]]=0,0,(Tabelle1[[#This Row],[Etas 35°C]]*0.8+Tabelle1[[#This Row],[Etas 55°C]]*0.2))*2.5</f>
        <v>0</v>
      </c>
      <c r="N5957" s="21" t="str">
        <f>IF(-(Tabelle1[[#This Row],[80%/20% SCOP]]-5.5)/5.5=1,"n.a.",-(Tabelle1[[#This Row],[80%/20% SCOP]]-5.5)/5.5)</f>
        <v>n.a.</v>
      </c>
    </row>
    <row r="5958" spans="1:14" ht="20.100000000000001" customHeight="1" x14ac:dyDescent="0.25">
      <c r="A5958" s="24">
        <v>16016107</v>
      </c>
      <c r="B5958" s="15" t="s">
        <v>5907</v>
      </c>
      <c r="C5958" s="15" t="s">
        <v>6079</v>
      </c>
      <c r="D5958" s="16" t="s">
        <v>2</v>
      </c>
      <c r="E5958" s="17">
        <v>381</v>
      </c>
      <c r="F5958" s="18">
        <v>1.54</v>
      </c>
      <c r="G5958" s="17"/>
      <c r="H5958" s="16"/>
      <c r="I5958" s="16" t="s">
        <v>355</v>
      </c>
      <c r="J5958" s="16" t="s">
        <v>15</v>
      </c>
      <c r="K5958" s="16" t="s">
        <v>4</v>
      </c>
      <c r="L5958" s="19">
        <f>IF(Tabelle1[[#This Row],[Heizleistung (55°C)]]=0,Tabelle1[[#This Row],[Heizleistung (35°C)]],(Tabelle1[[#This Row],[Heizleistung (35°C)]]+Tabelle1[[#This Row],[Heizleistung (55°C)]])/2)</f>
        <v>381</v>
      </c>
      <c r="M5958" s="20">
        <f>IF(Tabelle1[[#This Row],[Etas 55°C]]=0,0,(Tabelle1[[#This Row],[Etas 35°C]]*0.8+Tabelle1[[#This Row],[Etas 55°C]]*0.2))*2.5</f>
        <v>0</v>
      </c>
      <c r="N5958" s="21" t="str">
        <f>IF(-(Tabelle1[[#This Row],[80%/20% SCOP]]-5.5)/5.5=1,"n.a.",-(Tabelle1[[#This Row],[80%/20% SCOP]]-5.5)/5.5)</f>
        <v>n.a.</v>
      </c>
    </row>
    <row r="5959" spans="1:14" ht="20.100000000000001" customHeight="1" x14ac:dyDescent="0.25">
      <c r="A5959" s="24">
        <v>16016203</v>
      </c>
      <c r="B5959" s="15" t="s">
        <v>5907</v>
      </c>
      <c r="C5959" s="15" t="s">
        <v>6080</v>
      </c>
      <c r="D5959" s="16" t="s">
        <v>2</v>
      </c>
      <c r="E5959" s="17">
        <v>477</v>
      </c>
      <c r="F5959" s="18">
        <v>1.49</v>
      </c>
      <c r="G5959" s="17"/>
      <c r="H5959" s="16"/>
      <c r="I5959" s="16" t="s">
        <v>355</v>
      </c>
      <c r="J5959" s="16" t="s">
        <v>15</v>
      </c>
      <c r="K5959" s="16" t="s">
        <v>4</v>
      </c>
      <c r="L5959" s="19">
        <f>IF(Tabelle1[[#This Row],[Heizleistung (55°C)]]=0,Tabelle1[[#This Row],[Heizleistung (35°C)]],(Tabelle1[[#This Row],[Heizleistung (35°C)]]+Tabelle1[[#This Row],[Heizleistung (55°C)]])/2)</f>
        <v>477</v>
      </c>
      <c r="M5959" s="20">
        <f>IF(Tabelle1[[#This Row],[Etas 55°C]]=0,0,(Tabelle1[[#This Row],[Etas 35°C]]*0.8+Tabelle1[[#This Row],[Etas 55°C]]*0.2))*2.5</f>
        <v>0</v>
      </c>
      <c r="N5959" s="21" t="str">
        <f>IF(-(Tabelle1[[#This Row],[80%/20% SCOP]]-5.5)/5.5=1,"n.a.",-(Tabelle1[[#This Row],[80%/20% SCOP]]-5.5)/5.5)</f>
        <v>n.a.</v>
      </c>
    </row>
    <row r="5960" spans="1:14" ht="20.100000000000001" customHeight="1" x14ac:dyDescent="0.25">
      <c r="A5960" s="24">
        <v>16017154</v>
      </c>
      <c r="B5960" s="15" t="s">
        <v>5907</v>
      </c>
      <c r="C5960" s="15" t="s">
        <v>6081</v>
      </c>
      <c r="D5960" s="16" t="s">
        <v>2</v>
      </c>
      <c r="E5960" s="17">
        <v>51.9</v>
      </c>
      <c r="F5960" s="18">
        <v>1.64</v>
      </c>
      <c r="G5960" s="17">
        <v>48.4</v>
      </c>
      <c r="H5960" s="18">
        <v>1.3460000000000001</v>
      </c>
      <c r="I5960" s="16" t="s">
        <v>3</v>
      </c>
      <c r="J5960" s="16" t="s">
        <v>15</v>
      </c>
      <c r="K5960" s="16" t="s">
        <v>4</v>
      </c>
      <c r="L5960" s="19">
        <f>IF(Tabelle1[[#This Row],[Heizleistung (55°C)]]=0,Tabelle1[[#This Row],[Heizleistung (35°C)]],(Tabelle1[[#This Row],[Heizleistung (35°C)]]+Tabelle1[[#This Row],[Heizleistung (55°C)]])/2)</f>
        <v>50.15</v>
      </c>
      <c r="M5960" s="20">
        <f>IF(Tabelle1[[#This Row],[Etas 55°C]]=0,0,(Tabelle1[[#This Row],[Etas 35°C]]*0.8+Tabelle1[[#This Row],[Etas 55°C]]*0.2))*2.5</f>
        <v>3.9530000000000003</v>
      </c>
      <c r="N5960" s="21">
        <f>IF(-(Tabelle1[[#This Row],[80%/20% SCOP]]-5.5)/5.5=1,"n.a.",-(Tabelle1[[#This Row],[80%/20% SCOP]]-5.5)/5.5)</f>
        <v>0.28127272727272723</v>
      </c>
    </row>
    <row r="5961" spans="1:14" ht="20.100000000000001" customHeight="1" x14ac:dyDescent="0.25">
      <c r="A5961" s="24">
        <v>16016089</v>
      </c>
      <c r="B5961" s="15" t="s">
        <v>5907</v>
      </c>
      <c r="C5961" s="15" t="s">
        <v>6082</v>
      </c>
      <c r="D5961" s="16" t="s">
        <v>2</v>
      </c>
      <c r="E5961" s="17">
        <v>245</v>
      </c>
      <c r="F5961" s="18">
        <v>1.58</v>
      </c>
      <c r="G5961" s="17"/>
      <c r="H5961" s="16"/>
      <c r="I5961" s="16" t="s">
        <v>355</v>
      </c>
      <c r="J5961" s="16" t="s">
        <v>15</v>
      </c>
      <c r="K5961" s="16" t="s">
        <v>4</v>
      </c>
      <c r="L5961" s="19">
        <f>IF(Tabelle1[[#This Row],[Heizleistung (55°C)]]=0,Tabelle1[[#This Row],[Heizleistung (35°C)]],(Tabelle1[[#This Row],[Heizleistung (35°C)]]+Tabelle1[[#This Row],[Heizleistung (55°C)]])/2)</f>
        <v>245</v>
      </c>
      <c r="M5961" s="20">
        <f>IF(Tabelle1[[#This Row],[Etas 55°C]]=0,0,(Tabelle1[[#This Row],[Etas 35°C]]*0.8+Tabelle1[[#This Row],[Etas 55°C]]*0.2))*2.5</f>
        <v>0</v>
      </c>
      <c r="N5961" s="21" t="str">
        <f>IF(-(Tabelle1[[#This Row],[80%/20% SCOP]]-5.5)/5.5=1,"n.a.",-(Tabelle1[[#This Row],[80%/20% SCOP]]-5.5)/5.5)</f>
        <v>n.a.</v>
      </c>
    </row>
    <row r="5962" spans="1:14" ht="20.100000000000001" customHeight="1" x14ac:dyDescent="0.25">
      <c r="A5962" s="24">
        <v>16016098</v>
      </c>
      <c r="B5962" s="15" t="s">
        <v>5907</v>
      </c>
      <c r="C5962" s="15" t="s">
        <v>6083</v>
      </c>
      <c r="D5962" s="16" t="s">
        <v>2</v>
      </c>
      <c r="E5962" s="17">
        <v>432</v>
      </c>
      <c r="F5962" s="18">
        <v>1.45</v>
      </c>
      <c r="G5962" s="17"/>
      <c r="H5962" s="16"/>
      <c r="I5962" s="16" t="s">
        <v>355</v>
      </c>
      <c r="J5962" s="16" t="s">
        <v>15</v>
      </c>
      <c r="K5962" s="16" t="s">
        <v>4</v>
      </c>
      <c r="L5962" s="19">
        <f>IF(Tabelle1[[#This Row],[Heizleistung (55°C)]]=0,Tabelle1[[#This Row],[Heizleistung (35°C)]],(Tabelle1[[#This Row],[Heizleistung (35°C)]]+Tabelle1[[#This Row],[Heizleistung (55°C)]])/2)</f>
        <v>432</v>
      </c>
      <c r="M5962" s="20">
        <f>IF(Tabelle1[[#This Row],[Etas 55°C]]=0,0,(Tabelle1[[#This Row],[Etas 35°C]]*0.8+Tabelle1[[#This Row],[Etas 55°C]]*0.2))*2.5</f>
        <v>0</v>
      </c>
      <c r="N5962" s="21" t="str">
        <f>IF(-(Tabelle1[[#This Row],[80%/20% SCOP]]-5.5)/5.5=1,"n.a.",-(Tabelle1[[#This Row],[80%/20% SCOP]]-5.5)/5.5)</f>
        <v>n.a.</v>
      </c>
    </row>
    <row r="5963" spans="1:14" ht="20.100000000000001" customHeight="1" x14ac:dyDescent="0.25">
      <c r="A5963" s="24">
        <v>16016163</v>
      </c>
      <c r="B5963" s="15" t="s">
        <v>5907</v>
      </c>
      <c r="C5963" s="15" t="s">
        <v>6084</v>
      </c>
      <c r="D5963" s="16" t="s">
        <v>2</v>
      </c>
      <c r="E5963" s="17">
        <v>236</v>
      </c>
      <c r="F5963" s="18">
        <v>1.48</v>
      </c>
      <c r="G5963" s="17"/>
      <c r="H5963" s="16"/>
      <c r="I5963" s="16" t="s">
        <v>355</v>
      </c>
      <c r="J5963" s="16" t="s">
        <v>15</v>
      </c>
      <c r="K5963" s="16" t="s">
        <v>4</v>
      </c>
      <c r="L5963" s="19">
        <f>IF(Tabelle1[[#This Row],[Heizleistung (55°C)]]=0,Tabelle1[[#This Row],[Heizleistung (35°C)]],(Tabelle1[[#This Row],[Heizleistung (35°C)]]+Tabelle1[[#This Row],[Heizleistung (55°C)]])/2)</f>
        <v>236</v>
      </c>
      <c r="M5963" s="20">
        <f>IF(Tabelle1[[#This Row],[Etas 55°C]]=0,0,(Tabelle1[[#This Row],[Etas 35°C]]*0.8+Tabelle1[[#This Row],[Etas 55°C]]*0.2))*2.5</f>
        <v>0</v>
      </c>
      <c r="N5963" s="21" t="str">
        <f>IF(-(Tabelle1[[#This Row],[80%/20% SCOP]]-5.5)/5.5=1,"n.a.",-(Tabelle1[[#This Row],[80%/20% SCOP]]-5.5)/5.5)</f>
        <v>n.a.</v>
      </c>
    </row>
    <row r="5964" spans="1:14" ht="20.100000000000001" customHeight="1" x14ac:dyDescent="0.25">
      <c r="A5964" s="24">
        <v>16016100</v>
      </c>
      <c r="B5964" s="15" t="s">
        <v>5907</v>
      </c>
      <c r="C5964" s="15" t="s">
        <v>6085</v>
      </c>
      <c r="D5964" s="16" t="s">
        <v>2</v>
      </c>
      <c r="E5964" s="17">
        <v>433</v>
      </c>
      <c r="F5964" s="18">
        <v>1.5</v>
      </c>
      <c r="G5964" s="17"/>
      <c r="H5964" s="16"/>
      <c r="I5964" s="16" t="s">
        <v>355</v>
      </c>
      <c r="J5964" s="16" t="s">
        <v>15</v>
      </c>
      <c r="K5964" s="16" t="s">
        <v>4</v>
      </c>
      <c r="L5964" s="19">
        <f>IF(Tabelle1[[#This Row],[Heizleistung (55°C)]]=0,Tabelle1[[#This Row],[Heizleistung (35°C)]],(Tabelle1[[#This Row],[Heizleistung (35°C)]]+Tabelle1[[#This Row],[Heizleistung (55°C)]])/2)</f>
        <v>433</v>
      </c>
      <c r="M5964" s="20">
        <f>IF(Tabelle1[[#This Row],[Etas 55°C]]=0,0,(Tabelle1[[#This Row],[Etas 35°C]]*0.8+Tabelle1[[#This Row],[Etas 55°C]]*0.2))*2.5</f>
        <v>0</v>
      </c>
      <c r="N5964" s="21" t="str">
        <f>IF(-(Tabelle1[[#This Row],[80%/20% SCOP]]-5.5)/5.5=1,"n.a.",-(Tabelle1[[#This Row],[80%/20% SCOP]]-5.5)/5.5)</f>
        <v>n.a.</v>
      </c>
    </row>
    <row r="5965" spans="1:14" ht="20.100000000000001" customHeight="1" x14ac:dyDescent="0.25">
      <c r="A5965" s="24">
        <v>16016182</v>
      </c>
      <c r="B5965" s="15" t="s">
        <v>5907</v>
      </c>
      <c r="C5965" s="15" t="s">
        <v>6086</v>
      </c>
      <c r="D5965" s="16" t="s">
        <v>2</v>
      </c>
      <c r="E5965" s="17">
        <v>271</v>
      </c>
      <c r="F5965" s="18">
        <v>1.49</v>
      </c>
      <c r="G5965" s="17"/>
      <c r="H5965" s="16"/>
      <c r="I5965" s="16" t="s">
        <v>355</v>
      </c>
      <c r="J5965" s="16" t="s">
        <v>15</v>
      </c>
      <c r="K5965" s="16" t="s">
        <v>4</v>
      </c>
      <c r="L5965" s="19">
        <f>IF(Tabelle1[[#This Row],[Heizleistung (55°C)]]=0,Tabelle1[[#This Row],[Heizleistung (35°C)]],(Tabelle1[[#This Row],[Heizleistung (35°C)]]+Tabelle1[[#This Row],[Heizleistung (55°C)]])/2)</f>
        <v>271</v>
      </c>
      <c r="M5965" s="20">
        <f>IF(Tabelle1[[#This Row],[Etas 55°C]]=0,0,(Tabelle1[[#This Row],[Etas 35°C]]*0.8+Tabelle1[[#This Row],[Etas 55°C]]*0.2))*2.5</f>
        <v>0</v>
      </c>
      <c r="N5965" s="21" t="str">
        <f>IF(-(Tabelle1[[#This Row],[80%/20% SCOP]]-5.5)/5.5=1,"n.a.",-(Tabelle1[[#This Row],[80%/20% SCOP]]-5.5)/5.5)</f>
        <v>n.a.</v>
      </c>
    </row>
    <row r="5966" spans="1:14" ht="20.100000000000001" customHeight="1" x14ac:dyDescent="0.25">
      <c r="A5966" s="24">
        <v>16016208</v>
      </c>
      <c r="B5966" s="15" t="s">
        <v>5907</v>
      </c>
      <c r="C5966" s="15" t="s">
        <v>6087</v>
      </c>
      <c r="D5966" s="16" t="s">
        <v>2</v>
      </c>
      <c r="E5966" s="17">
        <v>531</v>
      </c>
      <c r="F5966" s="18">
        <v>1.53</v>
      </c>
      <c r="G5966" s="17"/>
      <c r="H5966" s="16"/>
      <c r="I5966" s="16" t="s">
        <v>355</v>
      </c>
      <c r="J5966" s="16" t="s">
        <v>15</v>
      </c>
      <c r="K5966" s="16" t="s">
        <v>4</v>
      </c>
      <c r="L5966" s="19">
        <f>IF(Tabelle1[[#This Row],[Heizleistung (55°C)]]=0,Tabelle1[[#This Row],[Heizleistung (35°C)]],(Tabelle1[[#This Row],[Heizleistung (35°C)]]+Tabelle1[[#This Row],[Heizleistung (55°C)]])/2)</f>
        <v>531</v>
      </c>
      <c r="M5966" s="20">
        <f>IF(Tabelle1[[#This Row],[Etas 55°C]]=0,0,(Tabelle1[[#This Row],[Etas 35°C]]*0.8+Tabelle1[[#This Row],[Etas 55°C]]*0.2))*2.5</f>
        <v>0</v>
      </c>
      <c r="N5966" s="21" t="str">
        <f>IF(-(Tabelle1[[#This Row],[80%/20% SCOP]]-5.5)/5.5=1,"n.a.",-(Tabelle1[[#This Row],[80%/20% SCOP]]-5.5)/5.5)</f>
        <v>n.a.</v>
      </c>
    </row>
    <row r="5967" spans="1:14" ht="20.100000000000001" customHeight="1" x14ac:dyDescent="0.25">
      <c r="A5967" s="24">
        <v>16016145</v>
      </c>
      <c r="B5967" s="15" t="s">
        <v>5907</v>
      </c>
      <c r="C5967" s="15" t="s">
        <v>6088</v>
      </c>
      <c r="D5967" s="16" t="s">
        <v>2</v>
      </c>
      <c r="E5967" s="17">
        <v>545</v>
      </c>
      <c r="F5967" s="18">
        <v>1.47</v>
      </c>
      <c r="G5967" s="17"/>
      <c r="H5967" s="16"/>
      <c r="I5967" s="16" t="s">
        <v>355</v>
      </c>
      <c r="J5967" s="16" t="s">
        <v>15</v>
      </c>
      <c r="K5967" s="16" t="s">
        <v>4</v>
      </c>
      <c r="L5967" s="19">
        <f>IF(Tabelle1[[#This Row],[Heizleistung (55°C)]]=0,Tabelle1[[#This Row],[Heizleistung (35°C)]],(Tabelle1[[#This Row],[Heizleistung (35°C)]]+Tabelle1[[#This Row],[Heizleistung (55°C)]])/2)</f>
        <v>545</v>
      </c>
      <c r="M5967" s="20">
        <f>IF(Tabelle1[[#This Row],[Etas 55°C]]=0,0,(Tabelle1[[#This Row],[Etas 35°C]]*0.8+Tabelle1[[#This Row],[Etas 55°C]]*0.2))*2.5</f>
        <v>0</v>
      </c>
      <c r="N5967" s="21" t="str">
        <f>IF(-(Tabelle1[[#This Row],[80%/20% SCOP]]-5.5)/5.5=1,"n.a.",-(Tabelle1[[#This Row],[80%/20% SCOP]]-5.5)/5.5)</f>
        <v>n.a.</v>
      </c>
    </row>
    <row r="5968" spans="1:14" ht="20.100000000000001" customHeight="1" x14ac:dyDescent="0.25">
      <c r="A5968" s="24">
        <v>16016196</v>
      </c>
      <c r="B5968" s="15" t="s">
        <v>5907</v>
      </c>
      <c r="C5968" s="15" t="s">
        <v>6089</v>
      </c>
      <c r="D5968" s="16" t="s">
        <v>2</v>
      </c>
      <c r="E5968" s="17">
        <v>338</v>
      </c>
      <c r="F5968" s="18">
        <v>1.59</v>
      </c>
      <c r="G5968" s="17"/>
      <c r="H5968" s="16"/>
      <c r="I5968" s="16" t="s">
        <v>355</v>
      </c>
      <c r="J5968" s="16" t="s">
        <v>15</v>
      </c>
      <c r="K5968" s="16" t="s">
        <v>4</v>
      </c>
      <c r="L5968" s="19">
        <f>IF(Tabelle1[[#This Row],[Heizleistung (55°C)]]=0,Tabelle1[[#This Row],[Heizleistung (35°C)]],(Tabelle1[[#This Row],[Heizleistung (35°C)]]+Tabelle1[[#This Row],[Heizleistung (55°C)]])/2)</f>
        <v>338</v>
      </c>
      <c r="M5968" s="20">
        <f>IF(Tabelle1[[#This Row],[Etas 55°C]]=0,0,(Tabelle1[[#This Row],[Etas 35°C]]*0.8+Tabelle1[[#This Row],[Etas 55°C]]*0.2))*2.5</f>
        <v>0</v>
      </c>
      <c r="N5968" s="21" t="str">
        <f>IF(-(Tabelle1[[#This Row],[80%/20% SCOP]]-5.5)/5.5=1,"n.a.",-(Tabelle1[[#This Row],[80%/20% SCOP]]-5.5)/5.5)</f>
        <v>n.a.</v>
      </c>
    </row>
    <row r="5969" spans="1:14" ht="20.100000000000001" customHeight="1" x14ac:dyDescent="0.25">
      <c r="A5969" s="24">
        <v>16016119</v>
      </c>
      <c r="B5969" s="15" t="s">
        <v>5907</v>
      </c>
      <c r="C5969" s="15" t="s">
        <v>6090</v>
      </c>
      <c r="D5969" s="16" t="s">
        <v>2</v>
      </c>
      <c r="E5969" s="17">
        <v>209</v>
      </c>
      <c r="F5969" s="18">
        <v>1.53</v>
      </c>
      <c r="G5969" s="17"/>
      <c r="H5969" s="16"/>
      <c r="I5969" s="16" t="s">
        <v>355</v>
      </c>
      <c r="J5969" s="16" t="s">
        <v>15</v>
      </c>
      <c r="K5969" s="16" t="s">
        <v>4</v>
      </c>
      <c r="L5969" s="19">
        <f>IF(Tabelle1[[#This Row],[Heizleistung (55°C)]]=0,Tabelle1[[#This Row],[Heizleistung (35°C)]],(Tabelle1[[#This Row],[Heizleistung (35°C)]]+Tabelle1[[#This Row],[Heizleistung (55°C)]])/2)</f>
        <v>209</v>
      </c>
      <c r="M5969" s="20">
        <f>IF(Tabelle1[[#This Row],[Etas 55°C]]=0,0,(Tabelle1[[#This Row],[Etas 35°C]]*0.8+Tabelle1[[#This Row],[Etas 55°C]]*0.2))*2.5</f>
        <v>0</v>
      </c>
      <c r="N5969" s="21" t="str">
        <f>IF(-(Tabelle1[[#This Row],[80%/20% SCOP]]-5.5)/5.5=1,"n.a.",-(Tabelle1[[#This Row],[80%/20% SCOP]]-5.5)/5.5)</f>
        <v>n.a.</v>
      </c>
    </row>
    <row r="5970" spans="1:14" ht="20.100000000000001" customHeight="1" x14ac:dyDescent="0.25">
      <c r="A5970" s="24">
        <v>16016180</v>
      </c>
      <c r="B5970" s="15" t="s">
        <v>5907</v>
      </c>
      <c r="C5970" s="15" t="s">
        <v>6091</v>
      </c>
      <c r="D5970" s="16" t="s">
        <v>2</v>
      </c>
      <c r="E5970" s="17">
        <v>477</v>
      </c>
      <c r="F5970" s="18">
        <v>1.49</v>
      </c>
      <c r="G5970" s="17"/>
      <c r="H5970" s="16"/>
      <c r="I5970" s="16" t="s">
        <v>355</v>
      </c>
      <c r="J5970" s="16" t="s">
        <v>15</v>
      </c>
      <c r="K5970" s="16" t="s">
        <v>4</v>
      </c>
      <c r="L5970" s="19">
        <f>IF(Tabelle1[[#This Row],[Heizleistung (55°C)]]=0,Tabelle1[[#This Row],[Heizleistung (35°C)]],(Tabelle1[[#This Row],[Heizleistung (35°C)]]+Tabelle1[[#This Row],[Heizleistung (55°C)]])/2)</f>
        <v>477</v>
      </c>
      <c r="M5970" s="20">
        <f>IF(Tabelle1[[#This Row],[Etas 55°C]]=0,0,(Tabelle1[[#This Row],[Etas 35°C]]*0.8+Tabelle1[[#This Row],[Etas 55°C]]*0.2))*2.5</f>
        <v>0</v>
      </c>
      <c r="N5970" s="21" t="str">
        <f>IF(-(Tabelle1[[#This Row],[80%/20% SCOP]]-5.5)/5.5=1,"n.a.",-(Tabelle1[[#This Row],[80%/20% SCOP]]-5.5)/5.5)</f>
        <v>n.a.</v>
      </c>
    </row>
    <row r="5971" spans="1:14" ht="20.100000000000001" customHeight="1" x14ac:dyDescent="0.25">
      <c r="A5971" s="24">
        <v>16016225</v>
      </c>
      <c r="B5971" s="15" t="s">
        <v>5907</v>
      </c>
      <c r="C5971" s="15" t="s">
        <v>6092</v>
      </c>
      <c r="D5971" s="16" t="s">
        <v>2</v>
      </c>
      <c r="E5971" s="17">
        <v>88</v>
      </c>
      <c r="F5971" s="18">
        <v>1.45</v>
      </c>
      <c r="G5971" s="17"/>
      <c r="H5971" s="16"/>
      <c r="I5971" s="16" t="s">
        <v>355</v>
      </c>
      <c r="J5971" s="16" t="s">
        <v>15</v>
      </c>
      <c r="K5971" s="16" t="s">
        <v>4</v>
      </c>
      <c r="L5971" s="19">
        <f>IF(Tabelle1[[#This Row],[Heizleistung (55°C)]]=0,Tabelle1[[#This Row],[Heizleistung (35°C)]],(Tabelle1[[#This Row],[Heizleistung (35°C)]]+Tabelle1[[#This Row],[Heizleistung (55°C)]])/2)</f>
        <v>88</v>
      </c>
      <c r="M5971" s="20">
        <f>IF(Tabelle1[[#This Row],[Etas 55°C]]=0,0,(Tabelle1[[#This Row],[Etas 35°C]]*0.8+Tabelle1[[#This Row],[Etas 55°C]]*0.2))*2.5</f>
        <v>0</v>
      </c>
      <c r="N5971" s="21" t="str">
        <f>IF(-(Tabelle1[[#This Row],[80%/20% SCOP]]-5.5)/5.5=1,"n.a.",-(Tabelle1[[#This Row],[80%/20% SCOP]]-5.5)/5.5)</f>
        <v>n.a.</v>
      </c>
    </row>
    <row r="5972" spans="1:14" ht="20.100000000000001" customHeight="1" x14ac:dyDescent="0.25">
      <c r="A5972" s="24">
        <v>16016123</v>
      </c>
      <c r="B5972" s="15" t="s">
        <v>5907</v>
      </c>
      <c r="C5972" s="15" t="s">
        <v>6093</v>
      </c>
      <c r="D5972" s="16" t="s">
        <v>2</v>
      </c>
      <c r="E5972" s="17">
        <v>238</v>
      </c>
      <c r="F5972" s="18">
        <v>1.46</v>
      </c>
      <c r="G5972" s="17"/>
      <c r="H5972" s="16"/>
      <c r="I5972" s="16" t="s">
        <v>355</v>
      </c>
      <c r="J5972" s="16" t="s">
        <v>15</v>
      </c>
      <c r="K5972" s="16" t="s">
        <v>4</v>
      </c>
      <c r="L5972" s="19">
        <f>IF(Tabelle1[[#This Row],[Heizleistung (55°C)]]=0,Tabelle1[[#This Row],[Heizleistung (35°C)]],(Tabelle1[[#This Row],[Heizleistung (35°C)]]+Tabelle1[[#This Row],[Heizleistung (55°C)]])/2)</f>
        <v>238</v>
      </c>
      <c r="M5972" s="20">
        <f>IF(Tabelle1[[#This Row],[Etas 55°C]]=0,0,(Tabelle1[[#This Row],[Etas 35°C]]*0.8+Tabelle1[[#This Row],[Etas 55°C]]*0.2))*2.5</f>
        <v>0</v>
      </c>
      <c r="N5972" s="21" t="str">
        <f>IF(-(Tabelle1[[#This Row],[80%/20% SCOP]]-5.5)/5.5=1,"n.a.",-(Tabelle1[[#This Row],[80%/20% SCOP]]-5.5)/5.5)</f>
        <v>n.a.</v>
      </c>
    </row>
    <row r="5973" spans="1:14" ht="20.100000000000001" customHeight="1" x14ac:dyDescent="0.25">
      <c r="A5973" s="24">
        <v>16016121</v>
      </c>
      <c r="B5973" s="15" t="s">
        <v>5907</v>
      </c>
      <c r="C5973" s="15" t="s">
        <v>6094</v>
      </c>
      <c r="D5973" s="16" t="s">
        <v>2</v>
      </c>
      <c r="E5973" s="17">
        <v>209</v>
      </c>
      <c r="F5973" s="18">
        <v>1.53</v>
      </c>
      <c r="G5973" s="17"/>
      <c r="H5973" s="16"/>
      <c r="I5973" s="16" t="s">
        <v>355</v>
      </c>
      <c r="J5973" s="16" t="s">
        <v>15</v>
      </c>
      <c r="K5973" s="16" t="s">
        <v>4</v>
      </c>
      <c r="L5973" s="19">
        <f>IF(Tabelle1[[#This Row],[Heizleistung (55°C)]]=0,Tabelle1[[#This Row],[Heizleistung (35°C)]],(Tabelle1[[#This Row],[Heizleistung (35°C)]]+Tabelle1[[#This Row],[Heizleistung (55°C)]])/2)</f>
        <v>209</v>
      </c>
      <c r="M5973" s="20">
        <f>IF(Tabelle1[[#This Row],[Etas 55°C]]=0,0,(Tabelle1[[#This Row],[Etas 35°C]]*0.8+Tabelle1[[#This Row],[Etas 55°C]]*0.2))*2.5</f>
        <v>0</v>
      </c>
      <c r="N5973" s="21" t="str">
        <f>IF(-(Tabelle1[[#This Row],[80%/20% SCOP]]-5.5)/5.5=1,"n.a.",-(Tabelle1[[#This Row],[80%/20% SCOP]]-5.5)/5.5)</f>
        <v>n.a.</v>
      </c>
    </row>
    <row r="5974" spans="1:14" ht="20.100000000000001" customHeight="1" x14ac:dyDescent="0.25">
      <c r="A5974" s="24">
        <v>16016142</v>
      </c>
      <c r="B5974" s="15" t="s">
        <v>5907</v>
      </c>
      <c r="C5974" s="15" t="s">
        <v>6095</v>
      </c>
      <c r="D5974" s="16" t="s">
        <v>2</v>
      </c>
      <c r="E5974" s="17">
        <v>518</v>
      </c>
      <c r="F5974" s="18">
        <v>1.54</v>
      </c>
      <c r="G5974" s="17"/>
      <c r="H5974" s="16"/>
      <c r="I5974" s="16" t="s">
        <v>355</v>
      </c>
      <c r="J5974" s="16" t="s">
        <v>15</v>
      </c>
      <c r="K5974" s="16" t="s">
        <v>4</v>
      </c>
      <c r="L5974" s="19">
        <f>IF(Tabelle1[[#This Row],[Heizleistung (55°C)]]=0,Tabelle1[[#This Row],[Heizleistung (35°C)]],(Tabelle1[[#This Row],[Heizleistung (35°C)]]+Tabelle1[[#This Row],[Heizleistung (55°C)]])/2)</f>
        <v>518</v>
      </c>
      <c r="M5974" s="20">
        <f>IF(Tabelle1[[#This Row],[Etas 55°C]]=0,0,(Tabelle1[[#This Row],[Etas 35°C]]*0.8+Tabelle1[[#This Row],[Etas 55°C]]*0.2))*2.5</f>
        <v>0</v>
      </c>
      <c r="N5974" s="21" t="str">
        <f>IF(-(Tabelle1[[#This Row],[80%/20% SCOP]]-5.5)/5.5=1,"n.a.",-(Tabelle1[[#This Row],[80%/20% SCOP]]-5.5)/5.5)</f>
        <v>n.a.</v>
      </c>
    </row>
    <row r="5975" spans="1:14" ht="20.100000000000001" customHeight="1" x14ac:dyDescent="0.25">
      <c r="A5975" s="24">
        <v>16017153</v>
      </c>
      <c r="B5975" s="15" t="s">
        <v>5907</v>
      </c>
      <c r="C5975" s="15" t="s">
        <v>6096</v>
      </c>
      <c r="D5975" s="16" t="s">
        <v>2</v>
      </c>
      <c r="E5975" s="17">
        <v>51.9</v>
      </c>
      <c r="F5975" s="18">
        <v>1.64</v>
      </c>
      <c r="G5975" s="17">
        <v>48.4</v>
      </c>
      <c r="H5975" s="18">
        <v>1.3460000000000001</v>
      </c>
      <c r="I5975" s="16" t="s">
        <v>3</v>
      </c>
      <c r="J5975" s="16" t="s">
        <v>15</v>
      </c>
      <c r="K5975" s="16" t="s">
        <v>4</v>
      </c>
      <c r="L5975" s="19">
        <f>IF(Tabelle1[[#This Row],[Heizleistung (55°C)]]=0,Tabelle1[[#This Row],[Heizleistung (35°C)]],(Tabelle1[[#This Row],[Heizleistung (35°C)]]+Tabelle1[[#This Row],[Heizleistung (55°C)]])/2)</f>
        <v>50.15</v>
      </c>
      <c r="M5975" s="20">
        <f>IF(Tabelle1[[#This Row],[Etas 55°C]]=0,0,(Tabelle1[[#This Row],[Etas 35°C]]*0.8+Tabelle1[[#This Row],[Etas 55°C]]*0.2))*2.5</f>
        <v>3.9530000000000003</v>
      </c>
      <c r="N5975" s="21">
        <f>IF(-(Tabelle1[[#This Row],[80%/20% SCOP]]-5.5)/5.5=1,"n.a.",-(Tabelle1[[#This Row],[80%/20% SCOP]]-5.5)/5.5)</f>
        <v>0.28127272727272723</v>
      </c>
    </row>
    <row r="5976" spans="1:14" ht="20.100000000000001" customHeight="1" x14ac:dyDescent="0.25">
      <c r="A5976" s="24">
        <v>16016072</v>
      </c>
      <c r="B5976" s="15" t="s">
        <v>5907</v>
      </c>
      <c r="C5976" s="15" t="s">
        <v>6097</v>
      </c>
      <c r="D5976" s="16" t="s">
        <v>2</v>
      </c>
      <c r="E5976" s="17">
        <v>112</v>
      </c>
      <c r="F5976" s="18">
        <v>1.45</v>
      </c>
      <c r="G5976" s="17"/>
      <c r="H5976" s="16"/>
      <c r="I5976" s="16" t="s">
        <v>355</v>
      </c>
      <c r="J5976" s="16" t="s">
        <v>15</v>
      </c>
      <c r="K5976" s="16" t="s">
        <v>4</v>
      </c>
      <c r="L5976" s="19">
        <f>IF(Tabelle1[[#This Row],[Heizleistung (55°C)]]=0,Tabelle1[[#This Row],[Heizleistung (35°C)]],(Tabelle1[[#This Row],[Heizleistung (35°C)]]+Tabelle1[[#This Row],[Heizleistung (55°C)]])/2)</f>
        <v>112</v>
      </c>
      <c r="M5976" s="20">
        <f>IF(Tabelle1[[#This Row],[Etas 55°C]]=0,0,(Tabelle1[[#This Row],[Etas 35°C]]*0.8+Tabelle1[[#This Row],[Etas 55°C]]*0.2))*2.5</f>
        <v>0</v>
      </c>
      <c r="N5976" s="21" t="str">
        <f>IF(-(Tabelle1[[#This Row],[80%/20% SCOP]]-5.5)/5.5=1,"n.a.",-(Tabelle1[[#This Row],[80%/20% SCOP]]-5.5)/5.5)</f>
        <v>n.a.</v>
      </c>
    </row>
    <row r="5977" spans="1:14" ht="20.100000000000001" customHeight="1" x14ac:dyDescent="0.25">
      <c r="A5977" s="24">
        <v>16016053</v>
      </c>
      <c r="B5977" s="15" t="s">
        <v>5907</v>
      </c>
      <c r="C5977" s="15" t="s">
        <v>6098</v>
      </c>
      <c r="D5977" s="16" t="s">
        <v>2</v>
      </c>
      <c r="E5977" s="17">
        <v>352</v>
      </c>
      <c r="F5977" s="18">
        <v>1.6</v>
      </c>
      <c r="G5977" s="17"/>
      <c r="H5977" s="16"/>
      <c r="I5977" s="16" t="s">
        <v>355</v>
      </c>
      <c r="J5977" s="16" t="s">
        <v>15</v>
      </c>
      <c r="K5977" s="16" t="s">
        <v>4</v>
      </c>
      <c r="L5977" s="19">
        <f>IF(Tabelle1[[#This Row],[Heizleistung (55°C)]]=0,Tabelle1[[#This Row],[Heizleistung (35°C)]],(Tabelle1[[#This Row],[Heizleistung (35°C)]]+Tabelle1[[#This Row],[Heizleistung (55°C)]])/2)</f>
        <v>352</v>
      </c>
      <c r="M5977" s="20">
        <f>IF(Tabelle1[[#This Row],[Etas 55°C]]=0,0,(Tabelle1[[#This Row],[Etas 35°C]]*0.8+Tabelle1[[#This Row],[Etas 55°C]]*0.2))*2.5</f>
        <v>0</v>
      </c>
      <c r="N5977" s="21" t="str">
        <f>IF(-(Tabelle1[[#This Row],[80%/20% SCOP]]-5.5)/5.5=1,"n.a.",-(Tabelle1[[#This Row],[80%/20% SCOP]]-5.5)/5.5)</f>
        <v>n.a.</v>
      </c>
    </row>
    <row r="5978" spans="1:14" ht="20.100000000000001" customHeight="1" x14ac:dyDescent="0.25">
      <c r="A5978" s="24">
        <v>16016245</v>
      </c>
      <c r="B5978" s="15" t="s">
        <v>5907</v>
      </c>
      <c r="C5978" s="15" t="s">
        <v>6099</v>
      </c>
      <c r="D5978" s="16" t="s">
        <v>2</v>
      </c>
      <c r="E5978" s="17">
        <v>301</v>
      </c>
      <c r="F5978" s="18">
        <v>1.58</v>
      </c>
      <c r="G5978" s="17"/>
      <c r="H5978" s="16"/>
      <c r="I5978" s="16" t="s">
        <v>355</v>
      </c>
      <c r="J5978" s="16" t="s">
        <v>15</v>
      </c>
      <c r="K5978" s="16" t="s">
        <v>4</v>
      </c>
      <c r="L5978" s="19">
        <f>IF(Tabelle1[[#This Row],[Heizleistung (55°C)]]=0,Tabelle1[[#This Row],[Heizleistung (35°C)]],(Tabelle1[[#This Row],[Heizleistung (35°C)]]+Tabelle1[[#This Row],[Heizleistung (55°C)]])/2)</f>
        <v>301</v>
      </c>
      <c r="M5978" s="20">
        <f>IF(Tabelle1[[#This Row],[Etas 55°C]]=0,0,(Tabelle1[[#This Row],[Etas 35°C]]*0.8+Tabelle1[[#This Row],[Etas 55°C]]*0.2))*2.5</f>
        <v>0</v>
      </c>
      <c r="N5978" s="21" t="str">
        <f>IF(-(Tabelle1[[#This Row],[80%/20% SCOP]]-5.5)/5.5=1,"n.a.",-(Tabelle1[[#This Row],[80%/20% SCOP]]-5.5)/5.5)</f>
        <v>n.a.</v>
      </c>
    </row>
    <row r="5979" spans="1:14" ht="20.100000000000001" customHeight="1" x14ac:dyDescent="0.25">
      <c r="A5979" s="24">
        <v>16016149</v>
      </c>
      <c r="B5979" s="15" t="s">
        <v>5907</v>
      </c>
      <c r="C5979" s="15" t="s">
        <v>6100</v>
      </c>
      <c r="D5979" s="16" t="s">
        <v>2</v>
      </c>
      <c r="E5979" s="17">
        <v>511</v>
      </c>
      <c r="F5979" s="18">
        <v>1.56</v>
      </c>
      <c r="G5979" s="17"/>
      <c r="H5979" s="16"/>
      <c r="I5979" s="16" t="s">
        <v>355</v>
      </c>
      <c r="J5979" s="16" t="s">
        <v>15</v>
      </c>
      <c r="K5979" s="16" t="s">
        <v>4</v>
      </c>
      <c r="L5979" s="19">
        <f>IF(Tabelle1[[#This Row],[Heizleistung (55°C)]]=0,Tabelle1[[#This Row],[Heizleistung (35°C)]],(Tabelle1[[#This Row],[Heizleistung (35°C)]]+Tabelle1[[#This Row],[Heizleistung (55°C)]])/2)</f>
        <v>511</v>
      </c>
      <c r="M5979" s="20">
        <f>IF(Tabelle1[[#This Row],[Etas 55°C]]=0,0,(Tabelle1[[#This Row],[Etas 35°C]]*0.8+Tabelle1[[#This Row],[Etas 55°C]]*0.2))*2.5</f>
        <v>0</v>
      </c>
      <c r="N5979" s="21" t="str">
        <f>IF(-(Tabelle1[[#This Row],[80%/20% SCOP]]-5.5)/5.5=1,"n.a.",-(Tabelle1[[#This Row],[80%/20% SCOP]]-5.5)/5.5)</f>
        <v>n.a.</v>
      </c>
    </row>
    <row r="5980" spans="1:14" ht="20.100000000000001" customHeight="1" x14ac:dyDescent="0.25">
      <c r="A5980" s="24">
        <v>16016139</v>
      </c>
      <c r="B5980" s="15" t="s">
        <v>5907</v>
      </c>
      <c r="C5980" s="15" t="s">
        <v>6101</v>
      </c>
      <c r="D5980" s="16" t="s">
        <v>2</v>
      </c>
      <c r="E5980" s="17">
        <v>269</v>
      </c>
      <c r="F5980" s="18">
        <v>1.46</v>
      </c>
      <c r="G5980" s="17"/>
      <c r="H5980" s="16"/>
      <c r="I5980" s="16" t="s">
        <v>355</v>
      </c>
      <c r="J5980" s="16" t="s">
        <v>15</v>
      </c>
      <c r="K5980" s="16" t="s">
        <v>4</v>
      </c>
      <c r="L5980" s="19">
        <f>IF(Tabelle1[[#This Row],[Heizleistung (55°C)]]=0,Tabelle1[[#This Row],[Heizleistung (35°C)]],(Tabelle1[[#This Row],[Heizleistung (35°C)]]+Tabelle1[[#This Row],[Heizleistung (55°C)]])/2)</f>
        <v>269</v>
      </c>
      <c r="M5980" s="20">
        <f>IF(Tabelle1[[#This Row],[Etas 55°C]]=0,0,(Tabelle1[[#This Row],[Etas 35°C]]*0.8+Tabelle1[[#This Row],[Etas 55°C]]*0.2))*2.5</f>
        <v>0</v>
      </c>
      <c r="N5980" s="21" t="str">
        <f>IF(-(Tabelle1[[#This Row],[80%/20% SCOP]]-5.5)/5.5=1,"n.a.",-(Tabelle1[[#This Row],[80%/20% SCOP]]-5.5)/5.5)</f>
        <v>n.a.</v>
      </c>
    </row>
    <row r="5981" spans="1:14" ht="20.100000000000001" customHeight="1" x14ac:dyDescent="0.25">
      <c r="A5981" s="24">
        <v>16016230</v>
      </c>
      <c r="B5981" s="15" t="s">
        <v>5907</v>
      </c>
      <c r="C5981" s="15" t="s">
        <v>6102</v>
      </c>
      <c r="D5981" s="16" t="s">
        <v>2</v>
      </c>
      <c r="E5981" s="17">
        <v>111</v>
      </c>
      <c r="F5981" s="18">
        <v>1.53</v>
      </c>
      <c r="G5981" s="17"/>
      <c r="H5981" s="16"/>
      <c r="I5981" s="16" t="s">
        <v>355</v>
      </c>
      <c r="J5981" s="16" t="s">
        <v>15</v>
      </c>
      <c r="K5981" s="16" t="s">
        <v>4</v>
      </c>
      <c r="L5981" s="19">
        <f>IF(Tabelle1[[#This Row],[Heizleistung (55°C)]]=0,Tabelle1[[#This Row],[Heizleistung (35°C)]],(Tabelle1[[#This Row],[Heizleistung (35°C)]]+Tabelle1[[#This Row],[Heizleistung (55°C)]])/2)</f>
        <v>111</v>
      </c>
      <c r="M5981" s="20">
        <f>IF(Tabelle1[[#This Row],[Etas 55°C]]=0,0,(Tabelle1[[#This Row],[Etas 35°C]]*0.8+Tabelle1[[#This Row],[Etas 55°C]]*0.2))*2.5</f>
        <v>0</v>
      </c>
      <c r="N5981" s="21" t="str">
        <f>IF(-(Tabelle1[[#This Row],[80%/20% SCOP]]-5.5)/5.5=1,"n.a.",-(Tabelle1[[#This Row],[80%/20% SCOP]]-5.5)/5.5)</f>
        <v>n.a.</v>
      </c>
    </row>
    <row r="5982" spans="1:14" ht="20.100000000000001" customHeight="1" x14ac:dyDescent="0.25">
      <c r="A5982" s="24">
        <v>16016101</v>
      </c>
      <c r="B5982" s="15" t="s">
        <v>5907</v>
      </c>
      <c r="C5982" s="15" t="s">
        <v>6103</v>
      </c>
      <c r="D5982" s="16" t="s">
        <v>2</v>
      </c>
      <c r="E5982" s="17">
        <v>439</v>
      </c>
      <c r="F5982" s="18">
        <v>1.54</v>
      </c>
      <c r="G5982" s="17"/>
      <c r="H5982" s="16"/>
      <c r="I5982" s="16" t="s">
        <v>355</v>
      </c>
      <c r="J5982" s="16" t="s">
        <v>15</v>
      </c>
      <c r="K5982" s="16" t="s">
        <v>4</v>
      </c>
      <c r="L5982" s="19">
        <f>IF(Tabelle1[[#This Row],[Heizleistung (55°C)]]=0,Tabelle1[[#This Row],[Heizleistung (35°C)]],(Tabelle1[[#This Row],[Heizleistung (35°C)]]+Tabelle1[[#This Row],[Heizleistung (55°C)]])/2)</f>
        <v>439</v>
      </c>
      <c r="M5982" s="20">
        <f>IF(Tabelle1[[#This Row],[Etas 55°C]]=0,0,(Tabelle1[[#This Row],[Etas 35°C]]*0.8+Tabelle1[[#This Row],[Etas 55°C]]*0.2))*2.5</f>
        <v>0</v>
      </c>
      <c r="N5982" s="21" t="str">
        <f>IF(-(Tabelle1[[#This Row],[80%/20% SCOP]]-5.5)/5.5=1,"n.a.",-(Tabelle1[[#This Row],[80%/20% SCOP]]-5.5)/5.5)</f>
        <v>n.a.</v>
      </c>
    </row>
    <row r="5983" spans="1:14" ht="20.100000000000001" customHeight="1" x14ac:dyDescent="0.25">
      <c r="A5983" s="24">
        <v>16016141</v>
      </c>
      <c r="B5983" s="15" t="s">
        <v>5907</v>
      </c>
      <c r="C5983" s="15" t="s">
        <v>6104</v>
      </c>
      <c r="D5983" s="16" t="s">
        <v>2</v>
      </c>
      <c r="E5983" s="17">
        <v>271</v>
      </c>
      <c r="F5983" s="18">
        <v>1.49</v>
      </c>
      <c r="G5983" s="17"/>
      <c r="H5983" s="16"/>
      <c r="I5983" s="16" t="s">
        <v>355</v>
      </c>
      <c r="J5983" s="16" t="s">
        <v>15</v>
      </c>
      <c r="K5983" s="16" t="s">
        <v>4</v>
      </c>
      <c r="L5983" s="19">
        <f>IF(Tabelle1[[#This Row],[Heizleistung (55°C)]]=0,Tabelle1[[#This Row],[Heizleistung (35°C)]],(Tabelle1[[#This Row],[Heizleistung (35°C)]]+Tabelle1[[#This Row],[Heizleistung (55°C)]])/2)</f>
        <v>271</v>
      </c>
      <c r="M5983" s="20">
        <f>IF(Tabelle1[[#This Row],[Etas 55°C]]=0,0,(Tabelle1[[#This Row],[Etas 35°C]]*0.8+Tabelle1[[#This Row],[Etas 55°C]]*0.2))*2.5</f>
        <v>0</v>
      </c>
      <c r="N5983" s="21" t="str">
        <f>IF(-(Tabelle1[[#This Row],[80%/20% SCOP]]-5.5)/5.5=1,"n.a.",-(Tabelle1[[#This Row],[80%/20% SCOP]]-5.5)/5.5)</f>
        <v>n.a.</v>
      </c>
    </row>
    <row r="5984" spans="1:14" ht="20.100000000000001" customHeight="1" x14ac:dyDescent="0.25">
      <c r="A5984" s="24">
        <v>16016099</v>
      </c>
      <c r="B5984" s="15" t="s">
        <v>5907</v>
      </c>
      <c r="C5984" s="15" t="s">
        <v>6105</v>
      </c>
      <c r="D5984" s="16" t="s">
        <v>2</v>
      </c>
      <c r="E5984" s="17">
        <v>433</v>
      </c>
      <c r="F5984" s="18">
        <v>1.5</v>
      </c>
      <c r="G5984" s="17"/>
      <c r="H5984" s="16"/>
      <c r="I5984" s="16" t="s">
        <v>355</v>
      </c>
      <c r="J5984" s="16" t="s">
        <v>15</v>
      </c>
      <c r="K5984" s="16" t="s">
        <v>4</v>
      </c>
      <c r="L5984" s="19">
        <f>IF(Tabelle1[[#This Row],[Heizleistung (55°C)]]=0,Tabelle1[[#This Row],[Heizleistung (35°C)]],(Tabelle1[[#This Row],[Heizleistung (35°C)]]+Tabelle1[[#This Row],[Heizleistung (55°C)]])/2)</f>
        <v>433</v>
      </c>
      <c r="M5984" s="20">
        <f>IF(Tabelle1[[#This Row],[Etas 55°C]]=0,0,(Tabelle1[[#This Row],[Etas 35°C]]*0.8+Tabelle1[[#This Row],[Etas 55°C]]*0.2))*2.5</f>
        <v>0</v>
      </c>
      <c r="N5984" s="21" t="str">
        <f>IF(-(Tabelle1[[#This Row],[80%/20% SCOP]]-5.5)/5.5=1,"n.a.",-(Tabelle1[[#This Row],[80%/20% SCOP]]-5.5)/5.5)</f>
        <v>n.a.</v>
      </c>
    </row>
    <row r="5985" spans="1:14" ht="20.100000000000001" customHeight="1" x14ac:dyDescent="0.25">
      <c r="A5985" s="24">
        <v>16016156</v>
      </c>
      <c r="B5985" s="15" t="s">
        <v>5907</v>
      </c>
      <c r="C5985" s="15" t="s">
        <v>6106</v>
      </c>
      <c r="D5985" s="16" t="s">
        <v>2</v>
      </c>
      <c r="E5985" s="17">
        <v>20.190000000000001</v>
      </c>
      <c r="F5985" s="18">
        <v>1.75</v>
      </c>
      <c r="G5985" s="17">
        <v>20.03</v>
      </c>
      <c r="H5985" s="18">
        <v>1.425</v>
      </c>
      <c r="I5985" s="16" t="s">
        <v>3</v>
      </c>
      <c r="J5985" s="16" t="s">
        <v>15</v>
      </c>
      <c r="K5985" s="16" t="s">
        <v>4</v>
      </c>
      <c r="L5985" s="19">
        <f>IF(Tabelle1[[#This Row],[Heizleistung (55°C)]]=0,Tabelle1[[#This Row],[Heizleistung (35°C)]],(Tabelle1[[#This Row],[Heizleistung (35°C)]]+Tabelle1[[#This Row],[Heizleistung (55°C)]])/2)</f>
        <v>20.11</v>
      </c>
      <c r="M5985" s="20">
        <f>IF(Tabelle1[[#This Row],[Etas 55°C]]=0,0,(Tabelle1[[#This Row],[Etas 35°C]]*0.8+Tabelle1[[#This Row],[Etas 55°C]]*0.2))*2.5</f>
        <v>4.2125000000000004</v>
      </c>
      <c r="N5985" s="21">
        <f>IF(-(Tabelle1[[#This Row],[80%/20% SCOP]]-5.5)/5.5=1,"n.a.",-(Tabelle1[[#This Row],[80%/20% SCOP]]-5.5)/5.5)</f>
        <v>0.23409090909090902</v>
      </c>
    </row>
    <row r="5986" spans="1:14" ht="20.100000000000001" customHeight="1" x14ac:dyDescent="0.25">
      <c r="A5986" s="24">
        <v>16016215</v>
      </c>
      <c r="B5986" s="15" t="s">
        <v>5907</v>
      </c>
      <c r="C5986" s="15" t="s">
        <v>6107</v>
      </c>
      <c r="D5986" s="16" t="s">
        <v>2</v>
      </c>
      <c r="E5986" s="17">
        <v>241</v>
      </c>
      <c r="F5986" s="18">
        <v>1.51</v>
      </c>
      <c r="G5986" s="17"/>
      <c r="H5986" s="16"/>
      <c r="I5986" s="16" t="s">
        <v>355</v>
      </c>
      <c r="J5986" s="16" t="s">
        <v>15</v>
      </c>
      <c r="K5986" s="16" t="s">
        <v>4</v>
      </c>
      <c r="L5986" s="19">
        <f>IF(Tabelle1[[#This Row],[Heizleistung (55°C)]]=0,Tabelle1[[#This Row],[Heizleistung (35°C)]],(Tabelle1[[#This Row],[Heizleistung (35°C)]]+Tabelle1[[#This Row],[Heizleistung (55°C)]])/2)</f>
        <v>241</v>
      </c>
      <c r="M5986" s="20">
        <f>IF(Tabelle1[[#This Row],[Etas 55°C]]=0,0,(Tabelle1[[#This Row],[Etas 35°C]]*0.8+Tabelle1[[#This Row],[Etas 55°C]]*0.2))*2.5</f>
        <v>0</v>
      </c>
      <c r="N5986" s="21" t="str">
        <f>IF(-(Tabelle1[[#This Row],[80%/20% SCOP]]-5.5)/5.5=1,"n.a.",-(Tabelle1[[#This Row],[80%/20% SCOP]]-5.5)/5.5)</f>
        <v>n.a.</v>
      </c>
    </row>
    <row r="5987" spans="1:14" ht="20.100000000000001" customHeight="1" x14ac:dyDescent="0.25">
      <c r="A5987" s="24">
        <v>16017140</v>
      </c>
      <c r="B5987" s="15" t="s">
        <v>5907</v>
      </c>
      <c r="C5987" s="15" t="s">
        <v>6108</v>
      </c>
      <c r="D5987" s="16" t="s">
        <v>2</v>
      </c>
      <c r="E5987" s="17">
        <v>61.2</v>
      </c>
      <c r="F5987" s="18">
        <v>1.5469999999999999</v>
      </c>
      <c r="G5987" s="17"/>
      <c r="H5987" s="16"/>
      <c r="I5987" s="16" t="s">
        <v>355</v>
      </c>
      <c r="J5987" s="16" t="s">
        <v>15</v>
      </c>
      <c r="K5987" s="16" t="s">
        <v>4</v>
      </c>
      <c r="L5987" s="19">
        <f>IF(Tabelle1[[#This Row],[Heizleistung (55°C)]]=0,Tabelle1[[#This Row],[Heizleistung (35°C)]],(Tabelle1[[#This Row],[Heizleistung (35°C)]]+Tabelle1[[#This Row],[Heizleistung (55°C)]])/2)</f>
        <v>61.2</v>
      </c>
      <c r="M5987" s="20">
        <f>IF(Tabelle1[[#This Row],[Etas 55°C]]=0,0,(Tabelle1[[#This Row],[Etas 35°C]]*0.8+Tabelle1[[#This Row],[Etas 55°C]]*0.2))*2.5</f>
        <v>0</v>
      </c>
      <c r="N5987" s="21" t="str">
        <f>IF(-(Tabelle1[[#This Row],[80%/20% SCOP]]-5.5)/5.5=1,"n.a.",-(Tabelle1[[#This Row],[80%/20% SCOP]]-5.5)/5.5)</f>
        <v>n.a.</v>
      </c>
    </row>
    <row r="5988" spans="1:14" ht="20.100000000000001" customHeight="1" x14ac:dyDescent="0.25">
      <c r="A5988" s="24">
        <v>16016079</v>
      </c>
      <c r="B5988" s="15" t="s">
        <v>5907</v>
      </c>
      <c r="C5988" s="15" t="s">
        <v>6109</v>
      </c>
      <c r="D5988" s="16" t="s">
        <v>2</v>
      </c>
      <c r="E5988" s="17">
        <v>227</v>
      </c>
      <c r="F5988" s="18">
        <v>1.45</v>
      </c>
      <c r="G5988" s="17"/>
      <c r="H5988" s="16"/>
      <c r="I5988" s="16" t="s">
        <v>355</v>
      </c>
      <c r="J5988" s="16" t="s">
        <v>15</v>
      </c>
      <c r="K5988" s="16" t="s">
        <v>4</v>
      </c>
      <c r="L5988" s="19">
        <f>IF(Tabelle1[[#This Row],[Heizleistung (55°C)]]=0,Tabelle1[[#This Row],[Heizleistung (35°C)]],(Tabelle1[[#This Row],[Heizleistung (35°C)]]+Tabelle1[[#This Row],[Heizleistung (55°C)]])/2)</f>
        <v>227</v>
      </c>
      <c r="M5988" s="20">
        <f>IF(Tabelle1[[#This Row],[Etas 55°C]]=0,0,(Tabelle1[[#This Row],[Etas 35°C]]*0.8+Tabelle1[[#This Row],[Etas 55°C]]*0.2))*2.5</f>
        <v>0</v>
      </c>
      <c r="N5988" s="21" t="str">
        <f>IF(-(Tabelle1[[#This Row],[80%/20% SCOP]]-5.5)/5.5=1,"n.a.",-(Tabelle1[[#This Row],[80%/20% SCOP]]-5.5)/5.5)</f>
        <v>n.a.</v>
      </c>
    </row>
    <row r="5989" spans="1:14" ht="20.100000000000001" customHeight="1" x14ac:dyDescent="0.25">
      <c r="A5989" s="24">
        <v>16016137</v>
      </c>
      <c r="B5989" s="15" t="s">
        <v>5907</v>
      </c>
      <c r="C5989" s="15" t="s">
        <v>6110</v>
      </c>
      <c r="D5989" s="16" t="s">
        <v>2</v>
      </c>
      <c r="E5989" s="17">
        <v>242</v>
      </c>
      <c r="F5989" s="18">
        <v>1.63</v>
      </c>
      <c r="G5989" s="17"/>
      <c r="H5989" s="16"/>
      <c r="I5989" s="16" t="s">
        <v>355</v>
      </c>
      <c r="J5989" s="16" t="s">
        <v>15</v>
      </c>
      <c r="K5989" s="16" t="s">
        <v>4</v>
      </c>
      <c r="L5989" s="19">
        <f>IF(Tabelle1[[#This Row],[Heizleistung (55°C)]]=0,Tabelle1[[#This Row],[Heizleistung (35°C)]],(Tabelle1[[#This Row],[Heizleistung (35°C)]]+Tabelle1[[#This Row],[Heizleistung (55°C)]])/2)</f>
        <v>242</v>
      </c>
      <c r="M5989" s="20">
        <f>IF(Tabelle1[[#This Row],[Etas 55°C]]=0,0,(Tabelle1[[#This Row],[Etas 35°C]]*0.8+Tabelle1[[#This Row],[Etas 55°C]]*0.2))*2.5</f>
        <v>0</v>
      </c>
      <c r="N5989" s="21" t="str">
        <f>IF(-(Tabelle1[[#This Row],[80%/20% SCOP]]-5.5)/5.5=1,"n.a.",-(Tabelle1[[#This Row],[80%/20% SCOP]]-5.5)/5.5)</f>
        <v>n.a.</v>
      </c>
    </row>
    <row r="5990" spans="1:14" ht="20.100000000000001" customHeight="1" x14ac:dyDescent="0.25">
      <c r="A5990" s="24">
        <v>16017132</v>
      </c>
      <c r="B5990" s="15" t="s">
        <v>5907</v>
      </c>
      <c r="C5990" s="15" t="s">
        <v>6111</v>
      </c>
      <c r="D5990" s="16" t="s">
        <v>2</v>
      </c>
      <c r="E5990" s="17">
        <v>24.3</v>
      </c>
      <c r="F5990" s="18">
        <v>1.56</v>
      </c>
      <c r="G5990" s="17"/>
      <c r="H5990" s="16"/>
      <c r="I5990" s="16" t="s">
        <v>355</v>
      </c>
      <c r="J5990" s="16" t="s">
        <v>15</v>
      </c>
      <c r="K5990" s="16" t="s">
        <v>4</v>
      </c>
      <c r="L5990" s="19">
        <f>IF(Tabelle1[[#This Row],[Heizleistung (55°C)]]=0,Tabelle1[[#This Row],[Heizleistung (35°C)]],(Tabelle1[[#This Row],[Heizleistung (35°C)]]+Tabelle1[[#This Row],[Heizleistung (55°C)]])/2)</f>
        <v>24.3</v>
      </c>
      <c r="M5990" s="20">
        <f>IF(Tabelle1[[#This Row],[Etas 55°C]]=0,0,(Tabelle1[[#This Row],[Etas 35°C]]*0.8+Tabelle1[[#This Row],[Etas 55°C]]*0.2))*2.5</f>
        <v>0</v>
      </c>
      <c r="N5990" s="21" t="str">
        <f>IF(-(Tabelle1[[#This Row],[80%/20% SCOP]]-5.5)/5.5=1,"n.a.",-(Tabelle1[[#This Row],[80%/20% SCOP]]-5.5)/5.5)</f>
        <v>n.a.</v>
      </c>
    </row>
    <row r="5991" spans="1:14" ht="20.100000000000001" customHeight="1" x14ac:dyDescent="0.25">
      <c r="A5991" s="24">
        <v>16016227</v>
      </c>
      <c r="B5991" s="15" t="s">
        <v>5907</v>
      </c>
      <c r="C5991" s="15" t="s">
        <v>6112</v>
      </c>
      <c r="D5991" s="16" t="s">
        <v>2</v>
      </c>
      <c r="E5991" s="17">
        <v>89</v>
      </c>
      <c r="F5991" s="18">
        <v>1.56</v>
      </c>
      <c r="G5991" s="17"/>
      <c r="H5991" s="16"/>
      <c r="I5991" s="16" t="s">
        <v>355</v>
      </c>
      <c r="J5991" s="16" t="s">
        <v>15</v>
      </c>
      <c r="K5991" s="16" t="s">
        <v>4</v>
      </c>
      <c r="L5991" s="19">
        <f>IF(Tabelle1[[#This Row],[Heizleistung (55°C)]]=0,Tabelle1[[#This Row],[Heizleistung (35°C)]],(Tabelle1[[#This Row],[Heizleistung (35°C)]]+Tabelle1[[#This Row],[Heizleistung (55°C)]])/2)</f>
        <v>89</v>
      </c>
      <c r="M5991" s="20">
        <f>IF(Tabelle1[[#This Row],[Etas 55°C]]=0,0,(Tabelle1[[#This Row],[Etas 35°C]]*0.8+Tabelle1[[#This Row],[Etas 55°C]]*0.2))*2.5</f>
        <v>0</v>
      </c>
      <c r="N5991" s="21" t="str">
        <f>IF(-(Tabelle1[[#This Row],[80%/20% SCOP]]-5.5)/5.5=1,"n.a.",-(Tabelle1[[#This Row],[80%/20% SCOP]]-5.5)/5.5)</f>
        <v>n.a.</v>
      </c>
    </row>
    <row r="5992" spans="1:14" ht="20.100000000000001" customHeight="1" x14ac:dyDescent="0.25">
      <c r="A5992" s="24">
        <v>16016244</v>
      </c>
      <c r="B5992" s="15" t="s">
        <v>5907</v>
      </c>
      <c r="C5992" s="15" t="s">
        <v>6113</v>
      </c>
      <c r="D5992" s="16" t="s">
        <v>2</v>
      </c>
      <c r="E5992" s="17">
        <v>238</v>
      </c>
      <c r="F5992" s="18">
        <v>1.45</v>
      </c>
      <c r="G5992" s="17"/>
      <c r="H5992" s="16"/>
      <c r="I5992" s="16" t="s">
        <v>355</v>
      </c>
      <c r="J5992" s="16" t="s">
        <v>15</v>
      </c>
      <c r="K5992" s="16" t="s">
        <v>4</v>
      </c>
      <c r="L5992" s="19">
        <f>IF(Tabelle1[[#This Row],[Heizleistung (55°C)]]=0,Tabelle1[[#This Row],[Heizleistung (35°C)]],(Tabelle1[[#This Row],[Heizleistung (35°C)]]+Tabelle1[[#This Row],[Heizleistung (55°C)]])/2)</f>
        <v>238</v>
      </c>
      <c r="M5992" s="20">
        <f>IF(Tabelle1[[#This Row],[Etas 55°C]]=0,0,(Tabelle1[[#This Row],[Etas 35°C]]*0.8+Tabelle1[[#This Row],[Etas 55°C]]*0.2))*2.5</f>
        <v>0</v>
      </c>
      <c r="N5992" s="21" t="str">
        <f>IF(-(Tabelle1[[#This Row],[80%/20% SCOP]]-5.5)/5.5=1,"n.a.",-(Tabelle1[[#This Row],[80%/20% SCOP]]-5.5)/5.5)</f>
        <v>n.a.</v>
      </c>
    </row>
    <row r="5993" spans="1:14" ht="20.100000000000001" customHeight="1" x14ac:dyDescent="0.25">
      <c r="A5993" s="24">
        <v>16017146</v>
      </c>
      <c r="B5993" s="15" t="s">
        <v>5907</v>
      </c>
      <c r="C5993" s="15" t="s">
        <v>6114</v>
      </c>
      <c r="D5993" s="16" t="s">
        <v>2</v>
      </c>
      <c r="E5993" s="17">
        <v>32.700000000000003</v>
      </c>
      <c r="F5993" s="18">
        <v>1.6839999999999999</v>
      </c>
      <c r="G5993" s="17">
        <v>29.8</v>
      </c>
      <c r="H5993" s="18">
        <v>1.3180000000000001</v>
      </c>
      <c r="I5993" s="16" t="s">
        <v>3</v>
      </c>
      <c r="J5993" s="16" t="s">
        <v>15</v>
      </c>
      <c r="K5993" s="16" t="s">
        <v>4</v>
      </c>
      <c r="L5993" s="19">
        <f>IF(Tabelle1[[#This Row],[Heizleistung (55°C)]]=0,Tabelle1[[#This Row],[Heizleistung (35°C)]],(Tabelle1[[#This Row],[Heizleistung (35°C)]]+Tabelle1[[#This Row],[Heizleistung (55°C)]])/2)</f>
        <v>31.25</v>
      </c>
      <c r="M5993" s="20">
        <f>IF(Tabelle1[[#This Row],[Etas 55°C]]=0,0,(Tabelle1[[#This Row],[Etas 35°C]]*0.8+Tabelle1[[#This Row],[Etas 55°C]]*0.2))*2.5</f>
        <v>4.0270000000000001</v>
      </c>
      <c r="N5993" s="21">
        <f>IF(-(Tabelle1[[#This Row],[80%/20% SCOP]]-5.5)/5.5=1,"n.a.",-(Tabelle1[[#This Row],[80%/20% SCOP]]-5.5)/5.5)</f>
        <v>0.26781818181818179</v>
      </c>
    </row>
    <row r="5994" spans="1:14" ht="20.100000000000001" customHeight="1" x14ac:dyDescent="0.25">
      <c r="A5994" s="24">
        <v>16016183</v>
      </c>
      <c r="B5994" s="15" t="s">
        <v>5907</v>
      </c>
      <c r="C5994" s="15" t="s">
        <v>6115</v>
      </c>
      <c r="D5994" s="16" t="s">
        <v>2</v>
      </c>
      <c r="E5994" s="17">
        <v>294</v>
      </c>
      <c r="F5994" s="18">
        <v>1.52</v>
      </c>
      <c r="G5994" s="17"/>
      <c r="H5994" s="16"/>
      <c r="I5994" s="16" t="s">
        <v>355</v>
      </c>
      <c r="J5994" s="16" t="s">
        <v>15</v>
      </c>
      <c r="K5994" s="16" t="s">
        <v>4</v>
      </c>
      <c r="L5994" s="19">
        <f>IF(Tabelle1[[#This Row],[Heizleistung (55°C)]]=0,Tabelle1[[#This Row],[Heizleistung (35°C)]],(Tabelle1[[#This Row],[Heizleistung (35°C)]]+Tabelle1[[#This Row],[Heizleistung (55°C)]])/2)</f>
        <v>294</v>
      </c>
      <c r="M5994" s="20">
        <f>IF(Tabelle1[[#This Row],[Etas 55°C]]=0,0,(Tabelle1[[#This Row],[Etas 35°C]]*0.8+Tabelle1[[#This Row],[Etas 55°C]]*0.2))*2.5</f>
        <v>0</v>
      </c>
      <c r="N5994" s="21" t="str">
        <f>IF(-(Tabelle1[[#This Row],[80%/20% SCOP]]-5.5)/5.5=1,"n.a.",-(Tabelle1[[#This Row],[80%/20% SCOP]]-5.5)/5.5)</f>
        <v>n.a.</v>
      </c>
    </row>
    <row r="5995" spans="1:14" ht="20.100000000000001" customHeight="1" x14ac:dyDescent="0.25">
      <c r="A5995" s="24">
        <v>16016178</v>
      </c>
      <c r="B5995" s="15" t="s">
        <v>5907</v>
      </c>
      <c r="C5995" s="15" t="s">
        <v>6116</v>
      </c>
      <c r="D5995" s="16" t="s">
        <v>2</v>
      </c>
      <c r="E5995" s="17">
        <v>451</v>
      </c>
      <c r="F5995" s="18">
        <v>1.48</v>
      </c>
      <c r="G5995" s="17"/>
      <c r="H5995" s="16"/>
      <c r="I5995" s="16" t="s">
        <v>355</v>
      </c>
      <c r="J5995" s="16" t="s">
        <v>15</v>
      </c>
      <c r="K5995" s="16" t="s">
        <v>4</v>
      </c>
      <c r="L5995" s="19">
        <f>IF(Tabelle1[[#This Row],[Heizleistung (55°C)]]=0,Tabelle1[[#This Row],[Heizleistung (35°C)]],(Tabelle1[[#This Row],[Heizleistung (35°C)]]+Tabelle1[[#This Row],[Heizleistung (55°C)]])/2)</f>
        <v>451</v>
      </c>
      <c r="M5995" s="20">
        <f>IF(Tabelle1[[#This Row],[Etas 55°C]]=0,0,(Tabelle1[[#This Row],[Etas 35°C]]*0.8+Tabelle1[[#This Row],[Etas 55°C]]*0.2))*2.5</f>
        <v>0</v>
      </c>
      <c r="N5995" s="21" t="str">
        <f>IF(-(Tabelle1[[#This Row],[80%/20% SCOP]]-5.5)/5.5=1,"n.a.",-(Tabelle1[[#This Row],[80%/20% SCOP]]-5.5)/5.5)</f>
        <v>n.a.</v>
      </c>
    </row>
    <row r="5996" spans="1:14" ht="20.100000000000001" customHeight="1" x14ac:dyDescent="0.25">
      <c r="A5996" s="24">
        <v>16016194</v>
      </c>
      <c r="B5996" s="15" t="s">
        <v>5907</v>
      </c>
      <c r="C5996" s="15" t="s">
        <v>6117</v>
      </c>
      <c r="D5996" s="16" t="s">
        <v>2</v>
      </c>
      <c r="E5996" s="17">
        <v>335</v>
      </c>
      <c r="F5996" s="18">
        <v>1.55</v>
      </c>
      <c r="G5996" s="17"/>
      <c r="H5996" s="16"/>
      <c r="I5996" s="16" t="s">
        <v>355</v>
      </c>
      <c r="J5996" s="16" t="s">
        <v>15</v>
      </c>
      <c r="K5996" s="16" t="s">
        <v>4</v>
      </c>
      <c r="L5996" s="19">
        <f>IF(Tabelle1[[#This Row],[Heizleistung (55°C)]]=0,Tabelle1[[#This Row],[Heizleistung (35°C)]],(Tabelle1[[#This Row],[Heizleistung (35°C)]]+Tabelle1[[#This Row],[Heizleistung (55°C)]])/2)</f>
        <v>335</v>
      </c>
      <c r="M5996" s="20">
        <f>IF(Tabelle1[[#This Row],[Etas 55°C]]=0,0,(Tabelle1[[#This Row],[Etas 35°C]]*0.8+Tabelle1[[#This Row],[Etas 55°C]]*0.2))*2.5</f>
        <v>0</v>
      </c>
      <c r="N5996" s="21" t="str">
        <f>IF(-(Tabelle1[[#This Row],[80%/20% SCOP]]-5.5)/5.5=1,"n.a.",-(Tabelle1[[#This Row],[80%/20% SCOP]]-5.5)/5.5)</f>
        <v>n.a.</v>
      </c>
    </row>
    <row r="5997" spans="1:14" ht="20.100000000000001" customHeight="1" x14ac:dyDescent="0.25">
      <c r="A5997" s="24">
        <v>16016129</v>
      </c>
      <c r="B5997" s="15" t="s">
        <v>5907</v>
      </c>
      <c r="C5997" s="15" t="s">
        <v>6118</v>
      </c>
      <c r="D5997" s="16" t="s">
        <v>2</v>
      </c>
      <c r="E5997" s="17">
        <v>226</v>
      </c>
      <c r="F5997" s="18">
        <v>1.52</v>
      </c>
      <c r="G5997" s="17"/>
      <c r="H5997" s="16"/>
      <c r="I5997" s="16" t="s">
        <v>355</v>
      </c>
      <c r="J5997" s="16" t="s">
        <v>15</v>
      </c>
      <c r="K5997" s="16" t="s">
        <v>4</v>
      </c>
      <c r="L5997" s="19">
        <f>IF(Tabelle1[[#This Row],[Heizleistung (55°C)]]=0,Tabelle1[[#This Row],[Heizleistung (35°C)]],(Tabelle1[[#This Row],[Heizleistung (35°C)]]+Tabelle1[[#This Row],[Heizleistung (55°C)]])/2)</f>
        <v>226</v>
      </c>
      <c r="M5997" s="20">
        <f>IF(Tabelle1[[#This Row],[Etas 55°C]]=0,0,(Tabelle1[[#This Row],[Etas 35°C]]*0.8+Tabelle1[[#This Row],[Etas 55°C]]*0.2))*2.5</f>
        <v>0</v>
      </c>
      <c r="N5997" s="21" t="str">
        <f>IF(-(Tabelle1[[#This Row],[80%/20% SCOP]]-5.5)/5.5=1,"n.a.",-(Tabelle1[[#This Row],[80%/20% SCOP]]-5.5)/5.5)</f>
        <v>n.a.</v>
      </c>
    </row>
    <row r="5998" spans="1:14" ht="20.100000000000001" customHeight="1" x14ac:dyDescent="0.25">
      <c r="A5998" s="24">
        <v>16016166</v>
      </c>
      <c r="B5998" s="15" t="s">
        <v>5907</v>
      </c>
      <c r="C5998" s="15" t="s">
        <v>6119</v>
      </c>
      <c r="D5998" s="16" t="s">
        <v>2</v>
      </c>
      <c r="E5998" s="17">
        <v>273</v>
      </c>
      <c r="F5998" s="18">
        <v>1.54</v>
      </c>
      <c r="G5998" s="17"/>
      <c r="H5998" s="16"/>
      <c r="I5998" s="16" t="s">
        <v>355</v>
      </c>
      <c r="J5998" s="16" t="s">
        <v>15</v>
      </c>
      <c r="K5998" s="16" t="s">
        <v>4</v>
      </c>
      <c r="L5998" s="19">
        <f>IF(Tabelle1[[#This Row],[Heizleistung (55°C)]]=0,Tabelle1[[#This Row],[Heizleistung (35°C)]],(Tabelle1[[#This Row],[Heizleistung (35°C)]]+Tabelle1[[#This Row],[Heizleistung (55°C)]])/2)</f>
        <v>273</v>
      </c>
      <c r="M5998" s="20">
        <f>IF(Tabelle1[[#This Row],[Etas 55°C]]=0,0,(Tabelle1[[#This Row],[Etas 35°C]]*0.8+Tabelle1[[#This Row],[Etas 55°C]]*0.2))*2.5</f>
        <v>0</v>
      </c>
      <c r="N5998" s="21" t="str">
        <f>IF(-(Tabelle1[[#This Row],[80%/20% SCOP]]-5.5)/5.5=1,"n.a.",-(Tabelle1[[#This Row],[80%/20% SCOP]]-5.5)/5.5)</f>
        <v>n.a.</v>
      </c>
    </row>
    <row r="5999" spans="1:14" ht="20.100000000000001" customHeight="1" x14ac:dyDescent="0.25">
      <c r="A5999" s="24">
        <v>16016160</v>
      </c>
      <c r="B5999" s="15" t="s">
        <v>5907</v>
      </c>
      <c r="C5999" s="15" t="s">
        <v>6120</v>
      </c>
      <c r="D5999" s="16" t="s">
        <v>2</v>
      </c>
      <c r="E5999" s="17">
        <v>231</v>
      </c>
      <c r="F5999" s="18">
        <v>1.55</v>
      </c>
      <c r="G5999" s="17"/>
      <c r="H5999" s="16"/>
      <c r="I5999" s="16" t="s">
        <v>355</v>
      </c>
      <c r="J5999" s="16" t="s">
        <v>15</v>
      </c>
      <c r="K5999" s="16" t="s">
        <v>4</v>
      </c>
      <c r="L5999" s="19">
        <f>IF(Tabelle1[[#This Row],[Heizleistung (55°C)]]=0,Tabelle1[[#This Row],[Heizleistung (35°C)]],(Tabelle1[[#This Row],[Heizleistung (35°C)]]+Tabelle1[[#This Row],[Heizleistung (55°C)]])/2)</f>
        <v>231</v>
      </c>
      <c r="M5999" s="20">
        <f>IF(Tabelle1[[#This Row],[Etas 55°C]]=0,0,(Tabelle1[[#This Row],[Etas 35°C]]*0.8+Tabelle1[[#This Row],[Etas 55°C]]*0.2))*2.5</f>
        <v>0</v>
      </c>
      <c r="N5999" s="21" t="str">
        <f>IF(-(Tabelle1[[#This Row],[80%/20% SCOP]]-5.5)/5.5=1,"n.a.",-(Tabelle1[[#This Row],[80%/20% SCOP]]-5.5)/5.5)</f>
        <v>n.a.</v>
      </c>
    </row>
    <row r="6000" spans="1:14" ht="20.100000000000001" customHeight="1" x14ac:dyDescent="0.25">
      <c r="A6000" s="24">
        <v>16016158</v>
      </c>
      <c r="B6000" s="15" t="s">
        <v>5907</v>
      </c>
      <c r="C6000" s="15" t="s">
        <v>6121</v>
      </c>
      <c r="D6000" s="16" t="s">
        <v>2</v>
      </c>
      <c r="E6000" s="17">
        <v>231</v>
      </c>
      <c r="F6000" s="18">
        <v>1.55</v>
      </c>
      <c r="G6000" s="17"/>
      <c r="H6000" s="16"/>
      <c r="I6000" s="16" t="s">
        <v>355</v>
      </c>
      <c r="J6000" s="16" t="s">
        <v>15</v>
      </c>
      <c r="K6000" s="16" t="s">
        <v>4</v>
      </c>
      <c r="L6000" s="19">
        <f>IF(Tabelle1[[#This Row],[Heizleistung (55°C)]]=0,Tabelle1[[#This Row],[Heizleistung (35°C)]],(Tabelle1[[#This Row],[Heizleistung (35°C)]]+Tabelle1[[#This Row],[Heizleistung (55°C)]])/2)</f>
        <v>231</v>
      </c>
      <c r="M6000" s="20">
        <f>IF(Tabelle1[[#This Row],[Etas 55°C]]=0,0,(Tabelle1[[#This Row],[Etas 35°C]]*0.8+Tabelle1[[#This Row],[Etas 55°C]]*0.2))*2.5</f>
        <v>0</v>
      </c>
      <c r="N6000" s="21" t="str">
        <f>IF(-(Tabelle1[[#This Row],[80%/20% SCOP]]-5.5)/5.5=1,"n.a.",-(Tabelle1[[#This Row],[80%/20% SCOP]]-5.5)/5.5)</f>
        <v>n.a.</v>
      </c>
    </row>
    <row r="6001" spans="1:14" ht="20.100000000000001" customHeight="1" x14ac:dyDescent="0.25">
      <c r="A6001" s="24">
        <v>16016223</v>
      </c>
      <c r="B6001" s="15" t="s">
        <v>5907</v>
      </c>
      <c r="C6001" s="15" t="s">
        <v>6122</v>
      </c>
      <c r="D6001" s="16" t="s">
        <v>2</v>
      </c>
      <c r="E6001" s="17">
        <v>65</v>
      </c>
      <c r="F6001" s="18">
        <v>1.49</v>
      </c>
      <c r="G6001" s="17"/>
      <c r="H6001" s="16"/>
      <c r="I6001" s="16" t="s">
        <v>355</v>
      </c>
      <c r="J6001" s="16" t="s">
        <v>15</v>
      </c>
      <c r="K6001" s="16" t="s">
        <v>4</v>
      </c>
      <c r="L6001" s="19">
        <f>IF(Tabelle1[[#This Row],[Heizleistung (55°C)]]=0,Tabelle1[[#This Row],[Heizleistung (35°C)]],(Tabelle1[[#This Row],[Heizleistung (35°C)]]+Tabelle1[[#This Row],[Heizleistung (55°C)]])/2)</f>
        <v>65</v>
      </c>
      <c r="M6001" s="20">
        <f>IF(Tabelle1[[#This Row],[Etas 55°C]]=0,0,(Tabelle1[[#This Row],[Etas 35°C]]*0.8+Tabelle1[[#This Row],[Etas 55°C]]*0.2))*2.5</f>
        <v>0</v>
      </c>
      <c r="N6001" s="21" t="str">
        <f>IF(-(Tabelle1[[#This Row],[80%/20% SCOP]]-5.5)/5.5=1,"n.a.",-(Tabelle1[[#This Row],[80%/20% SCOP]]-5.5)/5.5)</f>
        <v>n.a.</v>
      </c>
    </row>
    <row r="6002" spans="1:14" ht="20.100000000000001" customHeight="1" x14ac:dyDescent="0.25">
      <c r="A6002" s="24">
        <v>16017136</v>
      </c>
      <c r="B6002" s="15" t="s">
        <v>5907</v>
      </c>
      <c r="C6002" s="15" t="s">
        <v>6123</v>
      </c>
      <c r="D6002" s="16" t="s">
        <v>2</v>
      </c>
      <c r="E6002" s="17">
        <v>38.700000000000003</v>
      </c>
      <c r="F6002" s="18">
        <v>1.458</v>
      </c>
      <c r="G6002" s="17"/>
      <c r="H6002" s="16"/>
      <c r="I6002" s="16" t="s">
        <v>355</v>
      </c>
      <c r="J6002" s="16" t="s">
        <v>15</v>
      </c>
      <c r="K6002" s="16" t="s">
        <v>4</v>
      </c>
      <c r="L6002" s="19">
        <f>IF(Tabelle1[[#This Row],[Heizleistung (55°C)]]=0,Tabelle1[[#This Row],[Heizleistung (35°C)]],(Tabelle1[[#This Row],[Heizleistung (35°C)]]+Tabelle1[[#This Row],[Heizleistung (55°C)]])/2)</f>
        <v>38.700000000000003</v>
      </c>
      <c r="M6002" s="20">
        <f>IF(Tabelle1[[#This Row],[Etas 55°C]]=0,0,(Tabelle1[[#This Row],[Etas 35°C]]*0.8+Tabelle1[[#This Row],[Etas 55°C]]*0.2))*2.5</f>
        <v>0</v>
      </c>
      <c r="N6002" s="21" t="str">
        <f>IF(-(Tabelle1[[#This Row],[80%/20% SCOP]]-5.5)/5.5=1,"n.a.",-(Tabelle1[[#This Row],[80%/20% SCOP]]-5.5)/5.5)</f>
        <v>n.a.</v>
      </c>
    </row>
    <row r="6003" spans="1:14" ht="20.100000000000001" customHeight="1" x14ac:dyDescent="0.25">
      <c r="A6003" s="24">
        <v>16016102</v>
      </c>
      <c r="B6003" s="15" t="s">
        <v>5907</v>
      </c>
      <c r="C6003" s="15" t="s">
        <v>6124</v>
      </c>
      <c r="D6003" s="16" t="s">
        <v>2</v>
      </c>
      <c r="E6003" s="17">
        <v>439</v>
      </c>
      <c r="F6003" s="18">
        <v>1.54</v>
      </c>
      <c r="G6003" s="17"/>
      <c r="H6003" s="16"/>
      <c r="I6003" s="16" t="s">
        <v>355</v>
      </c>
      <c r="J6003" s="16" t="s">
        <v>15</v>
      </c>
      <c r="K6003" s="16" t="s">
        <v>4</v>
      </c>
      <c r="L6003" s="19">
        <f>IF(Tabelle1[[#This Row],[Heizleistung (55°C)]]=0,Tabelle1[[#This Row],[Heizleistung (35°C)]],(Tabelle1[[#This Row],[Heizleistung (35°C)]]+Tabelle1[[#This Row],[Heizleistung (55°C)]])/2)</f>
        <v>439</v>
      </c>
      <c r="M6003" s="20">
        <f>IF(Tabelle1[[#This Row],[Etas 55°C]]=0,0,(Tabelle1[[#This Row],[Etas 35°C]]*0.8+Tabelle1[[#This Row],[Etas 55°C]]*0.2))*2.5</f>
        <v>0</v>
      </c>
      <c r="N6003" s="21" t="str">
        <f>IF(-(Tabelle1[[#This Row],[80%/20% SCOP]]-5.5)/5.5=1,"n.a.",-(Tabelle1[[#This Row],[80%/20% SCOP]]-5.5)/5.5)</f>
        <v>n.a.</v>
      </c>
    </row>
    <row r="6004" spans="1:14" ht="20.100000000000001" customHeight="1" x14ac:dyDescent="0.25">
      <c r="A6004" s="24">
        <v>16016080</v>
      </c>
      <c r="B6004" s="15" t="s">
        <v>5907</v>
      </c>
      <c r="C6004" s="15" t="s">
        <v>6125</v>
      </c>
      <c r="D6004" s="16" t="s">
        <v>2</v>
      </c>
      <c r="E6004" s="17">
        <v>227</v>
      </c>
      <c r="F6004" s="18">
        <v>1.45</v>
      </c>
      <c r="G6004" s="17"/>
      <c r="H6004" s="16"/>
      <c r="I6004" s="16" t="s">
        <v>355</v>
      </c>
      <c r="J6004" s="16" t="s">
        <v>15</v>
      </c>
      <c r="K6004" s="16" t="s">
        <v>4</v>
      </c>
      <c r="L6004" s="19">
        <f>IF(Tabelle1[[#This Row],[Heizleistung (55°C)]]=0,Tabelle1[[#This Row],[Heizleistung (35°C)]],(Tabelle1[[#This Row],[Heizleistung (35°C)]]+Tabelle1[[#This Row],[Heizleistung (55°C)]])/2)</f>
        <v>227</v>
      </c>
      <c r="M6004" s="20">
        <f>IF(Tabelle1[[#This Row],[Etas 55°C]]=0,0,(Tabelle1[[#This Row],[Etas 35°C]]*0.8+Tabelle1[[#This Row],[Etas 55°C]]*0.2))*2.5</f>
        <v>0</v>
      </c>
      <c r="N6004" s="21" t="str">
        <f>IF(-(Tabelle1[[#This Row],[80%/20% SCOP]]-5.5)/5.5=1,"n.a.",-(Tabelle1[[#This Row],[80%/20% SCOP]]-5.5)/5.5)</f>
        <v>n.a.</v>
      </c>
    </row>
    <row r="6005" spans="1:14" ht="20.100000000000001" customHeight="1" x14ac:dyDescent="0.25">
      <c r="A6005" s="24">
        <v>16016159</v>
      </c>
      <c r="B6005" s="15" t="s">
        <v>5907</v>
      </c>
      <c r="C6005" s="15" t="s">
        <v>6126</v>
      </c>
      <c r="D6005" s="16" t="s">
        <v>2</v>
      </c>
      <c r="E6005" s="17">
        <v>231</v>
      </c>
      <c r="F6005" s="18">
        <v>1.55</v>
      </c>
      <c r="G6005" s="17"/>
      <c r="H6005" s="16"/>
      <c r="I6005" s="16" t="s">
        <v>355</v>
      </c>
      <c r="J6005" s="16" t="s">
        <v>15</v>
      </c>
      <c r="K6005" s="16" t="s">
        <v>4</v>
      </c>
      <c r="L6005" s="19">
        <f>IF(Tabelle1[[#This Row],[Heizleistung (55°C)]]=0,Tabelle1[[#This Row],[Heizleistung (35°C)]],(Tabelle1[[#This Row],[Heizleistung (35°C)]]+Tabelle1[[#This Row],[Heizleistung (55°C)]])/2)</f>
        <v>231</v>
      </c>
      <c r="M6005" s="20">
        <f>IF(Tabelle1[[#This Row],[Etas 55°C]]=0,0,(Tabelle1[[#This Row],[Etas 35°C]]*0.8+Tabelle1[[#This Row],[Etas 55°C]]*0.2))*2.5</f>
        <v>0</v>
      </c>
      <c r="N6005" s="21" t="str">
        <f>IF(-(Tabelle1[[#This Row],[80%/20% SCOP]]-5.5)/5.5=1,"n.a.",-(Tabelle1[[#This Row],[80%/20% SCOP]]-5.5)/5.5)</f>
        <v>n.a.</v>
      </c>
    </row>
    <row r="6006" spans="1:14" ht="20.100000000000001" customHeight="1" x14ac:dyDescent="0.25">
      <c r="A6006" s="24">
        <v>16016252</v>
      </c>
      <c r="B6006" s="15" t="s">
        <v>5907</v>
      </c>
      <c r="C6006" s="15" t="s">
        <v>6127</v>
      </c>
      <c r="D6006" s="16" t="s">
        <v>2</v>
      </c>
      <c r="E6006" s="17">
        <v>369</v>
      </c>
      <c r="F6006" s="18">
        <v>1.59</v>
      </c>
      <c r="G6006" s="17"/>
      <c r="H6006" s="16"/>
      <c r="I6006" s="16" t="s">
        <v>355</v>
      </c>
      <c r="J6006" s="16" t="s">
        <v>15</v>
      </c>
      <c r="K6006" s="16" t="s">
        <v>4</v>
      </c>
      <c r="L6006" s="19">
        <f>IF(Tabelle1[[#This Row],[Heizleistung (55°C)]]=0,Tabelle1[[#This Row],[Heizleistung (35°C)]],(Tabelle1[[#This Row],[Heizleistung (35°C)]]+Tabelle1[[#This Row],[Heizleistung (55°C)]])/2)</f>
        <v>369</v>
      </c>
      <c r="M6006" s="20">
        <f>IF(Tabelle1[[#This Row],[Etas 55°C]]=0,0,(Tabelle1[[#This Row],[Etas 35°C]]*0.8+Tabelle1[[#This Row],[Etas 55°C]]*0.2))*2.5</f>
        <v>0</v>
      </c>
      <c r="N6006" s="21" t="str">
        <f>IF(-(Tabelle1[[#This Row],[80%/20% SCOP]]-5.5)/5.5=1,"n.a.",-(Tabelle1[[#This Row],[80%/20% SCOP]]-5.5)/5.5)</f>
        <v>n.a.</v>
      </c>
    </row>
    <row r="6007" spans="1:14" ht="20.100000000000001" customHeight="1" x14ac:dyDescent="0.25">
      <c r="A6007" s="24">
        <v>16016249</v>
      </c>
      <c r="B6007" s="15" t="s">
        <v>5907</v>
      </c>
      <c r="C6007" s="15" t="s">
        <v>6128</v>
      </c>
      <c r="D6007" s="16" t="s">
        <v>2</v>
      </c>
      <c r="E6007" s="17">
        <v>280</v>
      </c>
      <c r="F6007" s="18">
        <v>1.45</v>
      </c>
      <c r="G6007" s="17"/>
      <c r="H6007" s="16"/>
      <c r="I6007" s="16" t="s">
        <v>355</v>
      </c>
      <c r="J6007" s="16" t="s">
        <v>15</v>
      </c>
      <c r="K6007" s="16" t="s">
        <v>4</v>
      </c>
      <c r="L6007" s="19">
        <f>IF(Tabelle1[[#This Row],[Heizleistung (55°C)]]=0,Tabelle1[[#This Row],[Heizleistung (35°C)]],(Tabelle1[[#This Row],[Heizleistung (35°C)]]+Tabelle1[[#This Row],[Heizleistung (55°C)]])/2)</f>
        <v>280</v>
      </c>
      <c r="M6007" s="20">
        <f>IF(Tabelle1[[#This Row],[Etas 55°C]]=0,0,(Tabelle1[[#This Row],[Etas 35°C]]*0.8+Tabelle1[[#This Row],[Etas 55°C]]*0.2))*2.5</f>
        <v>0</v>
      </c>
      <c r="N6007" s="21" t="str">
        <f>IF(-(Tabelle1[[#This Row],[80%/20% SCOP]]-5.5)/5.5=1,"n.a.",-(Tabelle1[[#This Row],[80%/20% SCOP]]-5.5)/5.5)</f>
        <v>n.a.</v>
      </c>
    </row>
    <row r="6008" spans="1:14" ht="20.100000000000001" customHeight="1" x14ac:dyDescent="0.25">
      <c r="A6008" s="24">
        <v>16016174</v>
      </c>
      <c r="B6008" s="15" t="s">
        <v>5907</v>
      </c>
      <c r="C6008" s="15" t="s">
        <v>6129</v>
      </c>
      <c r="D6008" s="16" t="s">
        <v>2</v>
      </c>
      <c r="E6008" s="17">
        <v>350</v>
      </c>
      <c r="F6008" s="18">
        <v>1.6</v>
      </c>
      <c r="G6008" s="17"/>
      <c r="H6008" s="16"/>
      <c r="I6008" s="16" t="s">
        <v>355</v>
      </c>
      <c r="J6008" s="16" t="s">
        <v>15</v>
      </c>
      <c r="K6008" s="16" t="s">
        <v>4</v>
      </c>
      <c r="L6008" s="19">
        <f>IF(Tabelle1[[#This Row],[Heizleistung (55°C)]]=0,Tabelle1[[#This Row],[Heizleistung (35°C)]],(Tabelle1[[#This Row],[Heizleistung (35°C)]]+Tabelle1[[#This Row],[Heizleistung (55°C)]])/2)</f>
        <v>350</v>
      </c>
      <c r="M6008" s="20">
        <f>IF(Tabelle1[[#This Row],[Etas 55°C]]=0,0,(Tabelle1[[#This Row],[Etas 35°C]]*0.8+Tabelle1[[#This Row],[Etas 55°C]]*0.2))*2.5</f>
        <v>0</v>
      </c>
      <c r="N6008" s="21" t="str">
        <f>IF(-(Tabelle1[[#This Row],[80%/20% SCOP]]-5.5)/5.5=1,"n.a.",-(Tabelle1[[#This Row],[80%/20% SCOP]]-5.5)/5.5)</f>
        <v>n.a.</v>
      </c>
    </row>
    <row r="6009" spans="1:14" ht="20.100000000000001" customHeight="1" x14ac:dyDescent="0.25">
      <c r="A6009" s="24">
        <v>16016054</v>
      </c>
      <c r="B6009" s="15" t="s">
        <v>5907</v>
      </c>
      <c r="C6009" s="15" t="s">
        <v>6130</v>
      </c>
      <c r="D6009" s="16" t="s">
        <v>2</v>
      </c>
      <c r="E6009" s="17">
        <v>352</v>
      </c>
      <c r="F6009" s="18">
        <v>1.6</v>
      </c>
      <c r="G6009" s="17"/>
      <c r="H6009" s="16"/>
      <c r="I6009" s="16" t="s">
        <v>355</v>
      </c>
      <c r="J6009" s="16" t="s">
        <v>15</v>
      </c>
      <c r="K6009" s="16" t="s">
        <v>4</v>
      </c>
      <c r="L6009" s="19">
        <f>IF(Tabelle1[[#This Row],[Heizleistung (55°C)]]=0,Tabelle1[[#This Row],[Heizleistung (35°C)]],(Tabelle1[[#This Row],[Heizleistung (35°C)]]+Tabelle1[[#This Row],[Heizleistung (55°C)]])/2)</f>
        <v>352</v>
      </c>
      <c r="M6009" s="20">
        <f>IF(Tabelle1[[#This Row],[Etas 55°C]]=0,0,(Tabelle1[[#This Row],[Etas 35°C]]*0.8+Tabelle1[[#This Row],[Etas 55°C]]*0.2))*2.5</f>
        <v>0</v>
      </c>
      <c r="N6009" s="21" t="str">
        <f>IF(-(Tabelle1[[#This Row],[80%/20% SCOP]]-5.5)/5.5=1,"n.a.",-(Tabelle1[[#This Row],[80%/20% SCOP]]-5.5)/5.5)</f>
        <v>n.a.</v>
      </c>
    </row>
    <row r="6010" spans="1:14" ht="20.100000000000001" customHeight="1" x14ac:dyDescent="0.25">
      <c r="A6010" s="24">
        <v>16016234</v>
      </c>
      <c r="B6010" s="15" t="s">
        <v>5907</v>
      </c>
      <c r="C6010" s="15" t="s">
        <v>6131</v>
      </c>
      <c r="D6010" s="16" t="s">
        <v>2</v>
      </c>
      <c r="E6010" s="17">
        <v>184</v>
      </c>
      <c r="F6010" s="18">
        <v>1.47</v>
      </c>
      <c r="G6010" s="17"/>
      <c r="H6010" s="16"/>
      <c r="I6010" s="16" t="s">
        <v>355</v>
      </c>
      <c r="J6010" s="16" t="s">
        <v>15</v>
      </c>
      <c r="K6010" s="16" t="s">
        <v>4</v>
      </c>
      <c r="L6010" s="19">
        <f>IF(Tabelle1[[#This Row],[Heizleistung (55°C)]]=0,Tabelle1[[#This Row],[Heizleistung (35°C)]],(Tabelle1[[#This Row],[Heizleistung (35°C)]]+Tabelle1[[#This Row],[Heizleistung (55°C)]])/2)</f>
        <v>184</v>
      </c>
      <c r="M6010" s="20">
        <f>IF(Tabelle1[[#This Row],[Etas 55°C]]=0,0,(Tabelle1[[#This Row],[Etas 35°C]]*0.8+Tabelle1[[#This Row],[Etas 55°C]]*0.2))*2.5</f>
        <v>0</v>
      </c>
      <c r="N6010" s="21" t="str">
        <f>IF(-(Tabelle1[[#This Row],[80%/20% SCOP]]-5.5)/5.5=1,"n.a.",-(Tabelle1[[#This Row],[80%/20% SCOP]]-5.5)/5.5)</f>
        <v>n.a.</v>
      </c>
    </row>
    <row r="6011" spans="1:14" ht="20.100000000000001" customHeight="1" x14ac:dyDescent="0.25">
      <c r="A6011" s="24">
        <v>16016062</v>
      </c>
      <c r="B6011" s="15" t="s">
        <v>5907</v>
      </c>
      <c r="C6011" s="15" t="s">
        <v>6132</v>
      </c>
      <c r="D6011" s="16" t="s">
        <v>2</v>
      </c>
      <c r="E6011" s="17">
        <v>482</v>
      </c>
      <c r="F6011" s="18">
        <v>1.54</v>
      </c>
      <c r="G6011" s="17"/>
      <c r="H6011" s="16"/>
      <c r="I6011" s="16" t="s">
        <v>355</v>
      </c>
      <c r="J6011" s="16" t="s">
        <v>15</v>
      </c>
      <c r="K6011" s="16" t="s">
        <v>4</v>
      </c>
      <c r="L6011" s="19">
        <f>IF(Tabelle1[[#This Row],[Heizleistung (55°C)]]=0,Tabelle1[[#This Row],[Heizleistung (35°C)]],(Tabelle1[[#This Row],[Heizleistung (35°C)]]+Tabelle1[[#This Row],[Heizleistung (55°C)]])/2)</f>
        <v>482</v>
      </c>
      <c r="M6011" s="20">
        <f>IF(Tabelle1[[#This Row],[Etas 55°C]]=0,0,(Tabelle1[[#This Row],[Etas 35°C]]*0.8+Tabelle1[[#This Row],[Etas 55°C]]*0.2))*2.5</f>
        <v>0</v>
      </c>
      <c r="N6011" s="21" t="str">
        <f>IF(-(Tabelle1[[#This Row],[80%/20% SCOP]]-5.5)/5.5=1,"n.a.",-(Tabelle1[[#This Row],[80%/20% SCOP]]-5.5)/5.5)</f>
        <v>n.a.</v>
      </c>
    </row>
    <row r="6012" spans="1:14" ht="20.100000000000001" customHeight="1" x14ac:dyDescent="0.25">
      <c r="A6012" s="24">
        <v>16016091</v>
      </c>
      <c r="B6012" s="15" t="s">
        <v>5907</v>
      </c>
      <c r="C6012" s="15" t="s">
        <v>6133</v>
      </c>
      <c r="D6012" s="16" t="s">
        <v>2</v>
      </c>
      <c r="E6012" s="17">
        <v>405</v>
      </c>
      <c r="F6012" s="18">
        <v>1.47</v>
      </c>
      <c r="G6012" s="17"/>
      <c r="H6012" s="16"/>
      <c r="I6012" s="16" t="s">
        <v>355</v>
      </c>
      <c r="J6012" s="16" t="s">
        <v>15</v>
      </c>
      <c r="K6012" s="16" t="s">
        <v>4</v>
      </c>
      <c r="L6012" s="19">
        <f>IF(Tabelle1[[#This Row],[Heizleistung (55°C)]]=0,Tabelle1[[#This Row],[Heizleistung (35°C)]],(Tabelle1[[#This Row],[Heizleistung (35°C)]]+Tabelle1[[#This Row],[Heizleistung (55°C)]])/2)</f>
        <v>405</v>
      </c>
      <c r="M6012" s="20">
        <f>IF(Tabelle1[[#This Row],[Etas 55°C]]=0,0,(Tabelle1[[#This Row],[Etas 35°C]]*0.8+Tabelle1[[#This Row],[Etas 55°C]]*0.2))*2.5</f>
        <v>0</v>
      </c>
      <c r="N6012" s="21" t="str">
        <f>IF(-(Tabelle1[[#This Row],[80%/20% SCOP]]-5.5)/5.5=1,"n.a.",-(Tabelle1[[#This Row],[80%/20% SCOP]]-5.5)/5.5)</f>
        <v>n.a.</v>
      </c>
    </row>
    <row r="6013" spans="1:14" ht="20.100000000000001" customHeight="1" x14ac:dyDescent="0.25">
      <c r="A6013" s="24">
        <v>16016063</v>
      </c>
      <c r="B6013" s="15" t="s">
        <v>5907</v>
      </c>
      <c r="C6013" s="15" t="s">
        <v>6134</v>
      </c>
      <c r="D6013" s="16" t="s">
        <v>2</v>
      </c>
      <c r="E6013" s="17">
        <v>482</v>
      </c>
      <c r="F6013" s="18">
        <v>1.54</v>
      </c>
      <c r="G6013" s="17"/>
      <c r="H6013" s="16"/>
      <c r="I6013" s="16" t="s">
        <v>355</v>
      </c>
      <c r="J6013" s="16" t="s">
        <v>15</v>
      </c>
      <c r="K6013" s="16" t="s">
        <v>4</v>
      </c>
      <c r="L6013" s="19">
        <f>IF(Tabelle1[[#This Row],[Heizleistung (55°C)]]=0,Tabelle1[[#This Row],[Heizleistung (35°C)]],(Tabelle1[[#This Row],[Heizleistung (35°C)]]+Tabelle1[[#This Row],[Heizleistung (55°C)]])/2)</f>
        <v>482</v>
      </c>
      <c r="M6013" s="20">
        <f>IF(Tabelle1[[#This Row],[Etas 55°C]]=0,0,(Tabelle1[[#This Row],[Etas 35°C]]*0.8+Tabelle1[[#This Row],[Etas 55°C]]*0.2))*2.5</f>
        <v>0</v>
      </c>
      <c r="N6013" s="21" t="str">
        <f>IF(-(Tabelle1[[#This Row],[80%/20% SCOP]]-5.5)/5.5=1,"n.a.",-(Tabelle1[[#This Row],[80%/20% SCOP]]-5.5)/5.5)</f>
        <v>n.a.</v>
      </c>
    </row>
    <row r="6014" spans="1:14" ht="20.100000000000001" customHeight="1" x14ac:dyDescent="0.25">
      <c r="A6014" s="24">
        <v>16016248</v>
      </c>
      <c r="B6014" s="15" t="s">
        <v>5907</v>
      </c>
      <c r="C6014" s="15" t="s">
        <v>6135</v>
      </c>
      <c r="D6014" s="16" t="s">
        <v>2</v>
      </c>
      <c r="E6014" s="17">
        <v>280</v>
      </c>
      <c r="F6014" s="18">
        <v>1.45</v>
      </c>
      <c r="G6014" s="17"/>
      <c r="H6014" s="16"/>
      <c r="I6014" s="16" t="s">
        <v>355</v>
      </c>
      <c r="J6014" s="16" t="s">
        <v>15</v>
      </c>
      <c r="K6014" s="16" t="s">
        <v>4</v>
      </c>
      <c r="L6014" s="19">
        <f>IF(Tabelle1[[#This Row],[Heizleistung (55°C)]]=0,Tabelle1[[#This Row],[Heizleistung (35°C)]],(Tabelle1[[#This Row],[Heizleistung (35°C)]]+Tabelle1[[#This Row],[Heizleistung (55°C)]])/2)</f>
        <v>280</v>
      </c>
      <c r="M6014" s="20">
        <f>IF(Tabelle1[[#This Row],[Etas 55°C]]=0,0,(Tabelle1[[#This Row],[Etas 35°C]]*0.8+Tabelle1[[#This Row],[Etas 55°C]]*0.2))*2.5</f>
        <v>0</v>
      </c>
      <c r="N6014" s="21" t="str">
        <f>IF(-(Tabelle1[[#This Row],[80%/20% SCOP]]-5.5)/5.5=1,"n.a.",-(Tabelle1[[#This Row],[80%/20% SCOP]]-5.5)/5.5)</f>
        <v>n.a.</v>
      </c>
    </row>
    <row r="6015" spans="1:14" ht="20.100000000000001" customHeight="1" x14ac:dyDescent="0.25">
      <c r="A6015" s="24">
        <v>16016241</v>
      </c>
      <c r="B6015" s="15" t="s">
        <v>5907</v>
      </c>
      <c r="C6015" s="15" t="s">
        <v>6136</v>
      </c>
      <c r="D6015" s="16" t="s">
        <v>2</v>
      </c>
      <c r="E6015" s="17">
        <v>253</v>
      </c>
      <c r="F6015" s="18">
        <v>1.62</v>
      </c>
      <c r="G6015" s="17"/>
      <c r="H6015" s="16"/>
      <c r="I6015" s="16" t="s">
        <v>355</v>
      </c>
      <c r="J6015" s="16" t="s">
        <v>15</v>
      </c>
      <c r="K6015" s="16" t="s">
        <v>4</v>
      </c>
      <c r="L6015" s="19">
        <f>IF(Tabelle1[[#This Row],[Heizleistung (55°C)]]=0,Tabelle1[[#This Row],[Heizleistung (35°C)]],(Tabelle1[[#This Row],[Heizleistung (35°C)]]+Tabelle1[[#This Row],[Heizleistung (55°C)]])/2)</f>
        <v>253</v>
      </c>
      <c r="M6015" s="20">
        <f>IF(Tabelle1[[#This Row],[Etas 55°C]]=0,0,(Tabelle1[[#This Row],[Etas 35°C]]*0.8+Tabelle1[[#This Row],[Etas 55°C]]*0.2))*2.5</f>
        <v>0</v>
      </c>
      <c r="N6015" s="21" t="str">
        <f>IF(-(Tabelle1[[#This Row],[80%/20% SCOP]]-5.5)/5.5=1,"n.a.",-(Tabelle1[[#This Row],[80%/20% SCOP]]-5.5)/5.5)</f>
        <v>n.a.</v>
      </c>
    </row>
    <row r="6016" spans="1:14" ht="20.100000000000001" customHeight="1" x14ac:dyDescent="0.25">
      <c r="A6016" s="24">
        <v>16016035</v>
      </c>
      <c r="B6016" s="15" t="s">
        <v>6137</v>
      </c>
      <c r="C6016" s="15" t="s">
        <v>6138</v>
      </c>
      <c r="D6016" s="16" t="s">
        <v>2</v>
      </c>
      <c r="E6016" s="17">
        <v>4.72</v>
      </c>
      <c r="F6016" s="18">
        <v>1.87</v>
      </c>
      <c r="G6016" s="17">
        <v>4.3499999999999996</v>
      </c>
      <c r="H6016" s="18">
        <v>1.26</v>
      </c>
      <c r="I6016" s="16" t="s">
        <v>40</v>
      </c>
      <c r="J6016" s="16" t="s">
        <v>4</v>
      </c>
      <c r="K6016" s="16" t="s">
        <v>15</v>
      </c>
      <c r="L6016" s="19">
        <f>IF(Tabelle1[[#This Row],[Heizleistung (55°C)]]=0,Tabelle1[[#This Row],[Heizleistung (35°C)]],(Tabelle1[[#This Row],[Heizleistung (35°C)]]+Tabelle1[[#This Row],[Heizleistung (55°C)]])/2)</f>
        <v>4.5350000000000001</v>
      </c>
      <c r="M6016" s="20">
        <f>IF(Tabelle1[[#This Row],[Etas 55°C]]=0,0,(Tabelle1[[#This Row],[Etas 35°C]]*0.8+Tabelle1[[#This Row],[Etas 55°C]]*0.2))*2.5</f>
        <v>4.370000000000001</v>
      </c>
      <c r="N6016" s="21">
        <f>IF(-(Tabelle1[[#This Row],[80%/20% SCOP]]-5.5)/5.5=1,"n.a.",-(Tabelle1[[#This Row],[80%/20% SCOP]]-5.5)/5.5)</f>
        <v>0.20545454545454528</v>
      </c>
    </row>
    <row r="6017" spans="1:14" ht="20.100000000000001" customHeight="1" x14ac:dyDescent="0.25">
      <c r="A6017" s="24">
        <v>16016031</v>
      </c>
      <c r="B6017" s="15" t="s">
        <v>6137</v>
      </c>
      <c r="C6017" s="15" t="s">
        <v>6139</v>
      </c>
      <c r="D6017" s="16" t="s">
        <v>2</v>
      </c>
      <c r="E6017" s="17">
        <v>3.44</v>
      </c>
      <c r="F6017" s="18">
        <v>1.82</v>
      </c>
      <c r="G6017" s="17">
        <v>3.65</v>
      </c>
      <c r="H6017" s="18">
        <v>1.27</v>
      </c>
      <c r="I6017" s="16" t="s">
        <v>40</v>
      </c>
      <c r="J6017" s="16" t="s">
        <v>4</v>
      </c>
      <c r="K6017" s="16" t="s">
        <v>15</v>
      </c>
      <c r="L6017" s="19">
        <f>IF(Tabelle1[[#This Row],[Heizleistung (55°C)]]=0,Tabelle1[[#This Row],[Heizleistung (35°C)]],(Tabelle1[[#This Row],[Heizleistung (35°C)]]+Tabelle1[[#This Row],[Heizleistung (55°C)]])/2)</f>
        <v>3.5449999999999999</v>
      </c>
      <c r="M6017" s="20">
        <f>IF(Tabelle1[[#This Row],[Etas 55°C]]=0,0,(Tabelle1[[#This Row],[Etas 35°C]]*0.8+Tabelle1[[#This Row],[Etas 55°C]]*0.2))*2.5</f>
        <v>4.2750000000000004</v>
      </c>
      <c r="N6017" s="21">
        <f>IF(-(Tabelle1[[#This Row],[80%/20% SCOP]]-5.5)/5.5=1,"n.a.",-(Tabelle1[[#This Row],[80%/20% SCOP]]-5.5)/5.5)</f>
        <v>0.22272727272727266</v>
      </c>
    </row>
    <row r="6018" spans="1:14" ht="20.100000000000001" customHeight="1" x14ac:dyDescent="0.25">
      <c r="A6018" s="24">
        <v>16003235</v>
      </c>
      <c r="B6018" s="15" t="s">
        <v>6137</v>
      </c>
      <c r="C6018" s="15" t="s">
        <v>6140</v>
      </c>
      <c r="D6018" s="16" t="s">
        <v>2</v>
      </c>
      <c r="E6018" s="17">
        <v>6.4</v>
      </c>
      <c r="F6018" s="18">
        <v>1.83</v>
      </c>
      <c r="G6018" s="17">
        <v>4.9000000000000004</v>
      </c>
      <c r="H6018" s="18">
        <v>1.33</v>
      </c>
      <c r="I6018" s="16" t="s">
        <v>109</v>
      </c>
      <c r="J6018" s="16" t="s">
        <v>4</v>
      </c>
      <c r="K6018" s="16" t="s">
        <v>4</v>
      </c>
      <c r="L6018" s="19">
        <f>IF(Tabelle1[[#This Row],[Heizleistung (55°C)]]=0,Tabelle1[[#This Row],[Heizleistung (35°C)]],(Tabelle1[[#This Row],[Heizleistung (35°C)]]+Tabelle1[[#This Row],[Heizleistung (55°C)]])/2)</f>
        <v>5.65</v>
      </c>
      <c r="M6018" s="20">
        <f>IF(Tabelle1[[#This Row],[Etas 55°C]]=0,0,(Tabelle1[[#This Row],[Etas 35°C]]*0.8+Tabelle1[[#This Row],[Etas 55°C]]*0.2))*2.5</f>
        <v>4.3250000000000002</v>
      </c>
      <c r="N6018" s="21">
        <f>IF(-(Tabelle1[[#This Row],[80%/20% SCOP]]-5.5)/5.5=1,"n.a.",-(Tabelle1[[#This Row],[80%/20% SCOP]]-5.5)/5.5)</f>
        <v>0.2136363636363636</v>
      </c>
    </row>
    <row r="6019" spans="1:14" ht="20.100000000000001" customHeight="1" x14ac:dyDescent="0.25">
      <c r="A6019" s="24">
        <v>16003184</v>
      </c>
      <c r="B6019" s="15" t="s">
        <v>6137</v>
      </c>
      <c r="C6019" s="15" t="s">
        <v>6141</v>
      </c>
      <c r="D6019" s="16" t="s">
        <v>2</v>
      </c>
      <c r="E6019" s="17">
        <v>4.92</v>
      </c>
      <c r="F6019" s="18">
        <v>1.79</v>
      </c>
      <c r="G6019" s="17">
        <v>4.7300000000000004</v>
      </c>
      <c r="H6019" s="18">
        <v>1.27</v>
      </c>
      <c r="I6019" s="16" t="s">
        <v>109</v>
      </c>
      <c r="J6019" s="16" t="s">
        <v>4</v>
      </c>
      <c r="K6019" s="16" t="s">
        <v>4</v>
      </c>
      <c r="L6019" s="19">
        <f>IF(Tabelle1[[#This Row],[Heizleistung (55°C)]]=0,Tabelle1[[#This Row],[Heizleistung (35°C)]],(Tabelle1[[#This Row],[Heizleistung (35°C)]]+Tabelle1[[#This Row],[Heizleistung (55°C)]])/2)</f>
        <v>4.8250000000000002</v>
      </c>
      <c r="M6019" s="20">
        <f>IF(Tabelle1[[#This Row],[Etas 55°C]]=0,0,(Tabelle1[[#This Row],[Etas 35°C]]*0.8+Tabelle1[[#This Row],[Etas 55°C]]*0.2))*2.5</f>
        <v>4.2150000000000007</v>
      </c>
      <c r="N6019" s="21">
        <f>IF(-(Tabelle1[[#This Row],[80%/20% SCOP]]-5.5)/5.5=1,"n.a.",-(Tabelle1[[#This Row],[80%/20% SCOP]]-5.5)/5.5)</f>
        <v>0.2336363636363635</v>
      </c>
    </row>
    <row r="6020" spans="1:14" ht="20.100000000000001" customHeight="1" x14ac:dyDescent="0.25">
      <c r="A6020" s="24">
        <v>16003176</v>
      </c>
      <c r="B6020" s="15" t="s">
        <v>6137</v>
      </c>
      <c r="C6020" s="15" t="s">
        <v>6142</v>
      </c>
      <c r="D6020" s="16" t="s">
        <v>2</v>
      </c>
      <c r="E6020" s="17">
        <v>7</v>
      </c>
      <c r="F6020" s="18">
        <v>1.71</v>
      </c>
      <c r="G6020" s="17">
        <v>6</v>
      </c>
      <c r="H6020" s="18">
        <v>1.31</v>
      </c>
      <c r="I6020" s="16" t="s">
        <v>109</v>
      </c>
      <c r="J6020" s="16" t="s">
        <v>4</v>
      </c>
      <c r="K6020" s="16" t="s">
        <v>4</v>
      </c>
      <c r="L6020" s="19">
        <f>IF(Tabelle1[[#This Row],[Heizleistung (55°C)]]=0,Tabelle1[[#This Row],[Heizleistung (35°C)]],(Tabelle1[[#This Row],[Heizleistung (35°C)]]+Tabelle1[[#This Row],[Heizleistung (55°C)]])/2)</f>
        <v>6.5</v>
      </c>
      <c r="M6020" s="20">
        <f>IF(Tabelle1[[#This Row],[Etas 55°C]]=0,0,(Tabelle1[[#This Row],[Etas 35°C]]*0.8+Tabelle1[[#This Row],[Etas 55°C]]*0.2))*2.5</f>
        <v>4.0750000000000002</v>
      </c>
      <c r="N6020" s="21">
        <f>IF(-(Tabelle1[[#This Row],[80%/20% SCOP]]-5.5)/5.5=1,"n.a.",-(Tabelle1[[#This Row],[80%/20% SCOP]]-5.5)/5.5)</f>
        <v>0.25909090909090904</v>
      </c>
    </row>
    <row r="6021" spans="1:14" ht="20.100000000000001" customHeight="1" x14ac:dyDescent="0.25">
      <c r="A6021" s="24">
        <v>16010262</v>
      </c>
      <c r="B6021" s="15" t="s">
        <v>6137</v>
      </c>
      <c r="C6021" s="15" t="s">
        <v>6143</v>
      </c>
      <c r="D6021" s="16" t="s">
        <v>2</v>
      </c>
      <c r="E6021" s="17">
        <v>11.5</v>
      </c>
      <c r="F6021" s="18">
        <v>1.78</v>
      </c>
      <c r="G6021" s="17">
        <v>10.35</v>
      </c>
      <c r="H6021" s="18">
        <v>1.27</v>
      </c>
      <c r="I6021" s="16" t="s">
        <v>109</v>
      </c>
      <c r="J6021" s="16" t="s">
        <v>4</v>
      </c>
      <c r="K6021" s="16" t="s">
        <v>4</v>
      </c>
      <c r="L6021" s="19">
        <f>IF(Tabelle1[[#This Row],[Heizleistung (55°C)]]=0,Tabelle1[[#This Row],[Heizleistung (35°C)]],(Tabelle1[[#This Row],[Heizleistung (35°C)]]+Tabelle1[[#This Row],[Heizleistung (55°C)]])/2)</f>
        <v>10.925000000000001</v>
      </c>
      <c r="M6021" s="20">
        <f>IF(Tabelle1[[#This Row],[Etas 55°C]]=0,0,(Tabelle1[[#This Row],[Etas 35°C]]*0.8+Tabelle1[[#This Row],[Etas 55°C]]*0.2))*2.5</f>
        <v>4.1950000000000003</v>
      </c>
      <c r="N6021" s="21">
        <f>IF(-(Tabelle1[[#This Row],[80%/20% SCOP]]-5.5)/5.5=1,"n.a.",-(Tabelle1[[#This Row],[80%/20% SCOP]]-5.5)/5.5)</f>
        <v>0.23727272727272722</v>
      </c>
    </row>
    <row r="6022" spans="1:14" ht="20.100000000000001" customHeight="1" x14ac:dyDescent="0.25">
      <c r="A6022" s="24">
        <v>16003185</v>
      </c>
      <c r="B6022" s="15" t="s">
        <v>6137</v>
      </c>
      <c r="C6022" s="15" t="s">
        <v>6144</v>
      </c>
      <c r="D6022" s="16" t="s">
        <v>2</v>
      </c>
      <c r="E6022" s="17">
        <v>4.92</v>
      </c>
      <c r="F6022" s="18">
        <v>1.79</v>
      </c>
      <c r="G6022" s="17">
        <v>4.7300000000000004</v>
      </c>
      <c r="H6022" s="18">
        <v>1.27</v>
      </c>
      <c r="I6022" s="16" t="s">
        <v>109</v>
      </c>
      <c r="J6022" s="16" t="s">
        <v>4</v>
      </c>
      <c r="K6022" s="16" t="s">
        <v>4</v>
      </c>
      <c r="L6022" s="19">
        <f>IF(Tabelle1[[#This Row],[Heizleistung (55°C)]]=0,Tabelle1[[#This Row],[Heizleistung (35°C)]],(Tabelle1[[#This Row],[Heizleistung (35°C)]]+Tabelle1[[#This Row],[Heizleistung (55°C)]])/2)</f>
        <v>4.8250000000000002</v>
      </c>
      <c r="M6022" s="20">
        <f>IF(Tabelle1[[#This Row],[Etas 55°C]]=0,0,(Tabelle1[[#This Row],[Etas 35°C]]*0.8+Tabelle1[[#This Row],[Etas 55°C]]*0.2))*2.5</f>
        <v>4.2150000000000007</v>
      </c>
      <c r="N6022" s="21">
        <f>IF(-(Tabelle1[[#This Row],[80%/20% SCOP]]-5.5)/5.5=1,"n.a.",-(Tabelle1[[#This Row],[80%/20% SCOP]]-5.5)/5.5)</f>
        <v>0.2336363636363635</v>
      </c>
    </row>
    <row r="6023" spans="1:14" ht="20.100000000000001" customHeight="1" x14ac:dyDescent="0.25">
      <c r="A6023" s="24">
        <v>16003238</v>
      </c>
      <c r="B6023" s="15" t="s">
        <v>6137</v>
      </c>
      <c r="C6023" s="15" t="s">
        <v>6145</v>
      </c>
      <c r="D6023" s="16" t="s">
        <v>2</v>
      </c>
      <c r="E6023" s="17">
        <v>11.5</v>
      </c>
      <c r="F6023" s="18">
        <v>1.78</v>
      </c>
      <c r="G6023" s="17">
        <v>10</v>
      </c>
      <c r="H6023" s="18">
        <v>1.27</v>
      </c>
      <c r="I6023" s="16" t="s">
        <v>109</v>
      </c>
      <c r="J6023" s="16" t="s">
        <v>4</v>
      </c>
      <c r="K6023" s="16" t="s">
        <v>4</v>
      </c>
      <c r="L6023" s="19">
        <f>IF(Tabelle1[[#This Row],[Heizleistung (55°C)]]=0,Tabelle1[[#This Row],[Heizleistung (35°C)]],(Tabelle1[[#This Row],[Heizleistung (35°C)]]+Tabelle1[[#This Row],[Heizleistung (55°C)]])/2)</f>
        <v>10.75</v>
      </c>
      <c r="M6023" s="20">
        <f>IF(Tabelle1[[#This Row],[Etas 55°C]]=0,0,(Tabelle1[[#This Row],[Etas 35°C]]*0.8+Tabelle1[[#This Row],[Etas 55°C]]*0.2))*2.5</f>
        <v>4.1950000000000003</v>
      </c>
      <c r="N6023" s="21">
        <f>IF(-(Tabelle1[[#This Row],[80%/20% SCOP]]-5.5)/5.5=1,"n.a.",-(Tabelle1[[#This Row],[80%/20% SCOP]]-5.5)/5.5)</f>
        <v>0.23727272727272722</v>
      </c>
    </row>
    <row r="6024" spans="1:14" ht="20.100000000000001" customHeight="1" x14ac:dyDescent="0.25">
      <c r="A6024" s="24">
        <v>16003116</v>
      </c>
      <c r="B6024" s="15" t="s">
        <v>6137</v>
      </c>
      <c r="C6024" s="15" t="s">
        <v>6146</v>
      </c>
      <c r="D6024" s="16" t="s">
        <v>2</v>
      </c>
      <c r="E6024" s="17">
        <v>19.78</v>
      </c>
      <c r="F6024" s="18">
        <v>1.58</v>
      </c>
      <c r="G6024" s="17">
        <v>20.83</v>
      </c>
      <c r="H6024" s="18">
        <v>1.26</v>
      </c>
      <c r="I6024" s="16" t="s">
        <v>109</v>
      </c>
      <c r="J6024" s="16" t="s">
        <v>4</v>
      </c>
      <c r="K6024" s="16" t="s">
        <v>4</v>
      </c>
      <c r="L6024" s="19">
        <f>IF(Tabelle1[[#This Row],[Heizleistung (55°C)]]=0,Tabelle1[[#This Row],[Heizleistung (35°C)]],(Tabelle1[[#This Row],[Heizleistung (35°C)]]+Tabelle1[[#This Row],[Heizleistung (55°C)]])/2)</f>
        <v>20.305</v>
      </c>
      <c r="M6024" s="20">
        <f>IF(Tabelle1[[#This Row],[Etas 55°C]]=0,0,(Tabelle1[[#This Row],[Etas 35°C]]*0.8+Tabelle1[[#This Row],[Etas 55°C]]*0.2))*2.5</f>
        <v>3.7900000000000005</v>
      </c>
      <c r="N6024" s="21">
        <f>IF(-(Tabelle1[[#This Row],[80%/20% SCOP]]-5.5)/5.5=1,"n.a.",-(Tabelle1[[#This Row],[80%/20% SCOP]]-5.5)/5.5)</f>
        <v>0.3109090909090908</v>
      </c>
    </row>
    <row r="6025" spans="1:14" ht="20.100000000000001" customHeight="1" x14ac:dyDescent="0.25">
      <c r="A6025" s="24">
        <v>16016036</v>
      </c>
      <c r="B6025" s="15" t="s">
        <v>6137</v>
      </c>
      <c r="C6025" s="15" t="s">
        <v>6147</v>
      </c>
      <c r="D6025" s="16" t="s">
        <v>2</v>
      </c>
      <c r="E6025" s="17">
        <v>6.61</v>
      </c>
      <c r="F6025" s="18">
        <v>1.99</v>
      </c>
      <c r="G6025" s="17">
        <v>5.67</v>
      </c>
      <c r="H6025" s="18">
        <v>1.4</v>
      </c>
      <c r="I6025" s="16" t="s">
        <v>40</v>
      </c>
      <c r="J6025" s="16" t="s">
        <v>4</v>
      </c>
      <c r="K6025" s="16" t="s">
        <v>15</v>
      </c>
      <c r="L6025" s="19">
        <f>IF(Tabelle1[[#This Row],[Heizleistung (55°C)]]=0,Tabelle1[[#This Row],[Heizleistung (35°C)]],(Tabelle1[[#This Row],[Heizleistung (35°C)]]+Tabelle1[[#This Row],[Heizleistung (55°C)]])/2)</f>
        <v>6.1400000000000006</v>
      </c>
      <c r="M6025" s="20">
        <f>IF(Tabelle1[[#This Row],[Etas 55°C]]=0,0,(Tabelle1[[#This Row],[Etas 35°C]]*0.8+Tabelle1[[#This Row],[Etas 55°C]]*0.2))*2.5</f>
        <v>4.6800000000000006</v>
      </c>
      <c r="N6025" s="21">
        <f>IF(-(Tabelle1[[#This Row],[80%/20% SCOP]]-5.5)/5.5=1,"n.a.",-(Tabelle1[[#This Row],[80%/20% SCOP]]-5.5)/5.5)</f>
        <v>0.14909090909090897</v>
      </c>
    </row>
    <row r="6026" spans="1:14" ht="20.100000000000001" customHeight="1" x14ac:dyDescent="0.25">
      <c r="A6026" s="24">
        <v>16003117</v>
      </c>
      <c r="B6026" s="15" t="s">
        <v>6137</v>
      </c>
      <c r="C6026" s="15" t="s">
        <v>6148</v>
      </c>
      <c r="D6026" s="16" t="s">
        <v>2</v>
      </c>
      <c r="E6026" s="17">
        <v>3.9</v>
      </c>
      <c r="F6026" s="18">
        <v>1.7</v>
      </c>
      <c r="G6026" s="17">
        <v>4.3099999999999996</v>
      </c>
      <c r="H6026" s="18">
        <v>1.28</v>
      </c>
      <c r="I6026" s="16" t="s">
        <v>109</v>
      </c>
      <c r="J6026" s="16" t="s">
        <v>4</v>
      </c>
      <c r="K6026" s="16" t="s">
        <v>4</v>
      </c>
      <c r="L6026" s="19">
        <f>IF(Tabelle1[[#This Row],[Heizleistung (55°C)]]=0,Tabelle1[[#This Row],[Heizleistung (35°C)]],(Tabelle1[[#This Row],[Heizleistung (35°C)]]+Tabelle1[[#This Row],[Heizleistung (55°C)]])/2)</f>
        <v>4.1049999999999995</v>
      </c>
      <c r="M6026" s="20">
        <f>IF(Tabelle1[[#This Row],[Etas 55°C]]=0,0,(Tabelle1[[#This Row],[Etas 35°C]]*0.8+Tabelle1[[#This Row],[Etas 55°C]]*0.2))*2.5</f>
        <v>4.04</v>
      </c>
      <c r="N6026" s="21">
        <f>IF(-(Tabelle1[[#This Row],[80%/20% SCOP]]-5.5)/5.5=1,"n.a.",-(Tabelle1[[#This Row],[80%/20% SCOP]]-5.5)/5.5)</f>
        <v>0.26545454545454544</v>
      </c>
    </row>
    <row r="6027" spans="1:14" ht="20.100000000000001" customHeight="1" x14ac:dyDescent="0.25">
      <c r="A6027" s="24">
        <v>16016030</v>
      </c>
      <c r="B6027" s="15" t="s">
        <v>6137</v>
      </c>
      <c r="C6027" s="15" t="s">
        <v>6149</v>
      </c>
      <c r="D6027" s="16" t="s">
        <v>2</v>
      </c>
      <c r="E6027" s="17">
        <v>6.61</v>
      </c>
      <c r="F6027" s="18">
        <v>1.87</v>
      </c>
      <c r="G6027" s="17">
        <v>5.67</v>
      </c>
      <c r="H6027" s="18">
        <v>1.33</v>
      </c>
      <c r="I6027" s="16" t="s">
        <v>40</v>
      </c>
      <c r="J6027" s="16" t="s">
        <v>4</v>
      </c>
      <c r="K6027" s="16" t="s">
        <v>15</v>
      </c>
      <c r="L6027" s="19">
        <f>IF(Tabelle1[[#This Row],[Heizleistung (55°C)]]=0,Tabelle1[[#This Row],[Heizleistung (35°C)]],(Tabelle1[[#This Row],[Heizleistung (35°C)]]+Tabelle1[[#This Row],[Heizleistung (55°C)]])/2)</f>
        <v>6.1400000000000006</v>
      </c>
      <c r="M6027" s="20">
        <f>IF(Tabelle1[[#This Row],[Etas 55°C]]=0,0,(Tabelle1[[#This Row],[Etas 35°C]]*0.8+Tabelle1[[#This Row],[Etas 55°C]]*0.2))*2.5</f>
        <v>4.4050000000000002</v>
      </c>
      <c r="N6027" s="21">
        <f>IF(-(Tabelle1[[#This Row],[80%/20% SCOP]]-5.5)/5.5=1,"n.a.",-(Tabelle1[[#This Row],[80%/20% SCOP]]-5.5)/5.5)</f>
        <v>0.19909090909090904</v>
      </c>
    </row>
    <row r="6028" spans="1:14" ht="20.100000000000001" customHeight="1" x14ac:dyDescent="0.25">
      <c r="A6028" s="24">
        <v>16016034</v>
      </c>
      <c r="B6028" s="15" t="s">
        <v>6137</v>
      </c>
      <c r="C6028" s="15" t="s">
        <v>6150</v>
      </c>
      <c r="D6028" s="16" t="s">
        <v>2</v>
      </c>
      <c r="E6028" s="17">
        <v>3.44</v>
      </c>
      <c r="F6028" s="18">
        <v>1.82</v>
      </c>
      <c r="G6028" s="17">
        <v>3.65</v>
      </c>
      <c r="H6028" s="18">
        <v>1.27</v>
      </c>
      <c r="I6028" s="16" t="s">
        <v>40</v>
      </c>
      <c r="J6028" s="16" t="s">
        <v>4</v>
      </c>
      <c r="K6028" s="16" t="s">
        <v>15</v>
      </c>
      <c r="L6028" s="19">
        <f>IF(Tabelle1[[#This Row],[Heizleistung (55°C)]]=0,Tabelle1[[#This Row],[Heizleistung (35°C)]],(Tabelle1[[#This Row],[Heizleistung (35°C)]]+Tabelle1[[#This Row],[Heizleistung (55°C)]])/2)</f>
        <v>3.5449999999999999</v>
      </c>
      <c r="M6028" s="20">
        <f>IF(Tabelle1[[#This Row],[Etas 55°C]]=0,0,(Tabelle1[[#This Row],[Etas 35°C]]*0.8+Tabelle1[[#This Row],[Etas 55°C]]*0.2))*2.5</f>
        <v>4.2750000000000004</v>
      </c>
      <c r="N6028" s="21">
        <f>IF(-(Tabelle1[[#This Row],[80%/20% SCOP]]-5.5)/5.5=1,"n.a.",-(Tabelle1[[#This Row],[80%/20% SCOP]]-5.5)/5.5)</f>
        <v>0.22272727272727266</v>
      </c>
    </row>
    <row r="6029" spans="1:14" ht="20.100000000000001" customHeight="1" x14ac:dyDescent="0.25">
      <c r="A6029" s="24">
        <v>16003183</v>
      </c>
      <c r="B6029" s="15" t="s">
        <v>6137</v>
      </c>
      <c r="C6029" s="15" t="s">
        <v>6151</v>
      </c>
      <c r="D6029" s="16" t="s">
        <v>2</v>
      </c>
      <c r="E6029" s="17">
        <v>12.73</v>
      </c>
      <c r="F6029" s="18">
        <v>1.93</v>
      </c>
      <c r="G6029" s="17">
        <v>11.81</v>
      </c>
      <c r="H6029" s="18">
        <v>1.46</v>
      </c>
      <c r="I6029" s="16" t="s">
        <v>3</v>
      </c>
      <c r="J6029" s="16" t="s">
        <v>4</v>
      </c>
      <c r="K6029" s="16" t="s">
        <v>4</v>
      </c>
      <c r="L6029" s="19">
        <f>IF(Tabelle1[[#This Row],[Heizleistung (55°C)]]=0,Tabelle1[[#This Row],[Heizleistung (35°C)]],(Tabelle1[[#This Row],[Heizleistung (35°C)]]+Tabelle1[[#This Row],[Heizleistung (55°C)]])/2)</f>
        <v>12.27</v>
      </c>
      <c r="M6029" s="20">
        <f>IF(Tabelle1[[#This Row],[Etas 55°C]]=0,0,(Tabelle1[[#This Row],[Etas 35°C]]*0.8+Tabelle1[[#This Row],[Etas 55°C]]*0.2))*2.5</f>
        <v>4.59</v>
      </c>
      <c r="N6029" s="21">
        <f>IF(-(Tabelle1[[#This Row],[80%/20% SCOP]]-5.5)/5.5=1,"n.a.",-(Tabelle1[[#This Row],[80%/20% SCOP]]-5.5)/5.5)</f>
        <v>0.16545454545454549</v>
      </c>
    </row>
    <row r="6030" spans="1:14" ht="20.100000000000001" customHeight="1" x14ac:dyDescent="0.25">
      <c r="A6030" s="24">
        <v>16003128</v>
      </c>
      <c r="B6030" s="15" t="s">
        <v>6137</v>
      </c>
      <c r="C6030" s="15" t="s">
        <v>6152</v>
      </c>
      <c r="D6030" s="16" t="s">
        <v>2</v>
      </c>
      <c r="E6030" s="17">
        <v>5.22</v>
      </c>
      <c r="F6030" s="18">
        <v>1.72</v>
      </c>
      <c r="G6030" s="17">
        <v>5.24</v>
      </c>
      <c r="H6030" s="18">
        <v>1.34</v>
      </c>
      <c r="I6030" s="16" t="s">
        <v>109</v>
      </c>
      <c r="J6030" s="16" t="s">
        <v>4</v>
      </c>
      <c r="K6030" s="16" t="s">
        <v>4</v>
      </c>
      <c r="L6030" s="19">
        <f>IF(Tabelle1[[#This Row],[Heizleistung (55°C)]]=0,Tabelle1[[#This Row],[Heizleistung (35°C)]],(Tabelle1[[#This Row],[Heizleistung (35°C)]]+Tabelle1[[#This Row],[Heizleistung (55°C)]])/2)</f>
        <v>5.23</v>
      </c>
      <c r="M6030" s="20">
        <f>IF(Tabelle1[[#This Row],[Etas 55°C]]=0,0,(Tabelle1[[#This Row],[Etas 35°C]]*0.8+Tabelle1[[#This Row],[Etas 55°C]]*0.2))*2.5</f>
        <v>4.1100000000000003</v>
      </c>
      <c r="N6030" s="21">
        <f>IF(-(Tabelle1[[#This Row],[80%/20% SCOP]]-5.5)/5.5=1,"n.a.",-(Tabelle1[[#This Row],[80%/20% SCOP]]-5.5)/5.5)</f>
        <v>0.25272727272727269</v>
      </c>
    </row>
    <row r="6031" spans="1:14" ht="20.100000000000001" customHeight="1" x14ac:dyDescent="0.25">
      <c r="A6031" s="24">
        <v>16016028</v>
      </c>
      <c r="B6031" s="15" t="s">
        <v>6137</v>
      </c>
      <c r="C6031" s="15" t="s">
        <v>6153</v>
      </c>
      <c r="D6031" s="16" t="s">
        <v>2</v>
      </c>
      <c r="E6031" s="17">
        <v>4.72</v>
      </c>
      <c r="F6031" s="18">
        <v>1.87</v>
      </c>
      <c r="G6031" s="17">
        <v>4.3499999999999996</v>
      </c>
      <c r="H6031" s="18">
        <v>1.26</v>
      </c>
      <c r="I6031" s="16" t="s">
        <v>40</v>
      </c>
      <c r="J6031" s="16" t="s">
        <v>4</v>
      </c>
      <c r="K6031" s="16" t="s">
        <v>15</v>
      </c>
      <c r="L6031" s="19">
        <f>IF(Tabelle1[[#This Row],[Heizleistung (55°C)]]=0,Tabelle1[[#This Row],[Heizleistung (35°C)]],(Tabelle1[[#This Row],[Heizleistung (35°C)]]+Tabelle1[[#This Row],[Heizleistung (55°C)]])/2)</f>
        <v>4.5350000000000001</v>
      </c>
      <c r="M6031" s="20">
        <f>IF(Tabelle1[[#This Row],[Etas 55°C]]=0,0,(Tabelle1[[#This Row],[Etas 35°C]]*0.8+Tabelle1[[#This Row],[Etas 55°C]]*0.2))*2.5</f>
        <v>4.370000000000001</v>
      </c>
      <c r="N6031" s="21">
        <f>IF(-(Tabelle1[[#This Row],[80%/20% SCOP]]-5.5)/5.5=1,"n.a.",-(Tabelle1[[#This Row],[80%/20% SCOP]]-5.5)/5.5)</f>
        <v>0.20545454545454528</v>
      </c>
    </row>
    <row r="6032" spans="1:14" ht="20.100000000000001" customHeight="1" x14ac:dyDescent="0.25">
      <c r="A6032" s="24">
        <v>16017705</v>
      </c>
      <c r="B6032" s="15" t="s">
        <v>6137</v>
      </c>
      <c r="C6032" s="15" t="s">
        <v>6154</v>
      </c>
      <c r="D6032" s="16" t="s">
        <v>2</v>
      </c>
      <c r="E6032" s="17">
        <v>4.63</v>
      </c>
      <c r="F6032" s="18">
        <v>1.96</v>
      </c>
      <c r="G6032" s="17">
        <v>4.97</v>
      </c>
      <c r="H6032" s="18">
        <v>1.43</v>
      </c>
      <c r="I6032" s="16" t="s">
        <v>3</v>
      </c>
      <c r="J6032" s="16" t="s">
        <v>4</v>
      </c>
      <c r="K6032" s="16" t="s">
        <v>4</v>
      </c>
      <c r="L6032" s="19">
        <f>IF(Tabelle1[[#This Row],[Heizleistung (55°C)]]=0,Tabelle1[[#This Row],[Heizleistung (35°C)]],(Tabelle1[[#This Row],[Heizleistung (35°C)]]+Tabelle1[[#This Row],[Heizleistung (55°C)]])/2)</f>
        <v>4.8</v>
      </c>
      <c r="M6032" s="20">
        <f>IF(Tabelle1[[#This Row],[Etas 55°C]]=0,0,(Tabelle1[[#This Row],[Etas 35°C]]*0.8+Tabelle1[[#This Row],[Etas 55°C]]*0.2))*2.5</f>
        <v>4.6349999999999998</v>
      </c>
      <c r="N6032" s="21">
        <f>IF(-(Tabelle1[[#This Row],[80%/20% SCOP]]-5.5)/5.5=1,"n.a.",-(Tabelle1[[#This Row],[80%/20% SCOP]]-5.5)/5.5)</f>
        <v>0.15727272727272731</v>
      </c>
    </row>
    <row r="6033" spans="1:14" ht="20.100000000000001" customHeight="1" x14ac:dyDescent="0.25">
      <c r="A6033" s="24">
        <v>16003180</v>
      </c>
      <c r="B6033" s="15" t="s">
        <v>6137</v>
      </c>
      <c r="C6033" s="15" t="s">
        <v>6155</v>
      </c>
      <c r="D6033" s="16" t="s">
        <v>2</v>
      </c>
      <c r="E6033" s="17">
        <v>6.6</v>
      </c>
      <c r="F6033" s="18">
        <v>1.83</v>
      </c>
      <c r="G6033" s="17">
        <v>6.13</v>
      </c>
      <c r="H6033" s="18">
        <v>1.33</v>
      </c>
      <c r="I6033" s="16" t="s">
        <v>3</v>
      </c>
      <c r="J6033" s="16" t="s">
        <v>4</v>
      </c>
      <c r="K6033" s="16" t="s">
        <v>4</v>
      </c>
      <c r="L6033" s="19">
        <f>IF(Tabelle1[[#This Row],[Heizleistung (55°C)]]=0,Tabelle1[[#This Row],[Heizleistung (35°C)]],(Tabelle1[[#This Row],[Heizleistung (35°C)]]+Tabelle1[[#This Row],[Heizleistung (55°C)]])/2)</f>
        <v>6.3650000000000002</v>
      </c>
      <c r="M6033" s="20">
        <f>IF(Tabelle1[[#This Row],[Etas 55°C]]=0,0,(Tabelle1[[#This Row],[Etas 35°C]]*0.8+Tabelle1[[#This Row],[Etas 55°C]]*0.2))*2.5</f>
        <v>4.3250000000000002</v>
      </c>
      <c r="N6033" s="21">
        <f>IF(-(Tabelle1[[#This Row],[80%/20% SCOP]]-5.5)/5.5=1,"n.a.",-(Tabelle1[[#This Row],[80%/20% SCOP]]-5.5)/5.5)</f>
        <v>0.2136363636363636</v>
      </c>
    </row>
    <row r="6034" spans="1:14" ht="20.100000000000001" customHeight="1" x14ac:dyDescent="0.25">
      <c r="A6034" s="24">
        <v>16003239</v>
      </c>
      <c r="B6034" s="15" t="s">
        <v>6137</v>
      </c>
      <c r="C6034" s="15" t="s">
        <v>6156</v>
      </c>
      <c r="D6034" s="16" t="s">
        <v>2</v>
      </c>
      <c r="E6034" s="17">
        <v>13.57</v>
      </c>
      <c r="F6034" s="18">
        <v>1.73</v>
      </c>
      <c r="G6034" s="17">
        <v>10.97</v>
      </c>
      <c r="H6034" s="18">
        <v>1.31</v>
      </c>
      <c r="I6034" s="16" t="s">
        <v>109</v>
      </c>
      <c r="J6034" s="16" t="s">
        <v>4</v>
      </c>
      <c r="K6034" s="16" t="s">
        <v>4</v>
      </c>
      <c r="L6034" s="19">
        <f>IF(Tabelle1[[#This Row],[Heizleistung (55°C)]]=0,Tabelle1[[#This Row],[Heizleistung (35°C)]],(Tabelle1[[#This Row],[Heizleistung (35°C)]]+Tabelle1[[#This Row],[Heizleistung (55°C)]])/2)</f>
        <v>12.27</v>
      </c>
      <c r="M6034" s="20">
        <f>IF(Tabelle1[[#This Row],[Etas 55°C]]=0,0,(Tabelle1[[#This Row],[Etas 35°C]]*0.8+Tabelle1[[#This Row],[Etas 55°C]]*0.2))*2.5</f>
        <v>4.1150000000000002</v>
      </c>
      <c r="N6034" s="21">
        <f>IF(-(Tabelle1[[#This Row],[80%/20% SCOP]]-5.5)/5.5=1,"n.a.",-(Tabelle1[[#This Row],[80%/20% SCOP]]-5.5)/5.5)</f>
        <v>0.25181818181818177</v>
      </c>
    </row>
    <row r="6035" spans="1:14" ht="20.100000000000001" customHeight="1" x14ac:dyDescent="0.25">
      <c r="A6035" s="24">
        <v>16017794</v>
      </c>
      <c r="B6035" s="15" t="s">
        <v>6137</v>
      </c>
      <c r="C6035" s="15" t="s">
        <v>6157</v>
      </c>
      <c r="D6035" s="16" t="s">
        <v>2</v>
      </c>
      <c r="E6035" s="17">
        <v>6.97</v>
      </c>
      <c r="F6035" s="18">
        <v>1.96</v>
      </c>
      <c r="G6035" s="17">
        <v>7.01</v>
      </c>
      <c r="H6035" s="18">
        <v>1.42</v>
      </c>
      <c r="I6035" s="16" t="s">
        <v>3</v>
      </c>
      <c r="J6035" s="16" t="s">
        <v>4</v>
      </c>
      <c r="K6035" s="16" t="s">
        <v>4</v>
      </c>
      <c r="L6035" s="19">
        <f>IF(Tabelle1[[#This Row],[Heizleistung (55°C)]]=0,Tabelle1[[#This Row],[Heizleistung (35°C)]],(Tabelle1[[#This Row],[Heizleistung (35°C)]]+Tabelle1[[#This Row],[Heizleistung (55°C)]])/2)</f>
        <v>6.99</v>
      </c>
      <c r="M6035" s="20">
        <f>IF(Tabelle1[[#This Row],[Etas 55°C]]=0,0,(Tabelle1[[#This Row],[Etas 35°C]]*0.8+Tabelle1[[#This Row],[Etas 55°C]]*0.2))*2.5</f>
        <v>4.63</v>
      </c>
      <c r="N6035" s="21">
        <f>IF(-(Tabelle1[[#This Row],[80%/20% SCOP]]-5.5)/5.5=1,"n.a.",-(Tabelle1[[#This Row],[80%/20% SCOP]]-5.5)/5.5)</f>
        <v>0.1581818181818182</v>
      </c>
    </row>
    <row r="6036" spans="1:14" ht="20.100000000000001" customHeight="1" x14ac:dyDescent="0.25">
      <c r="A6036" s="24">
        <v>16016027</v>
      </c>
      <c r="B6036" s="15" t="s">
        <v>6137</v>
      </c>
      <c r="C6036" s="15" t="s">
        <v>6158</v>
      </c>
      <c r="D6036" s="16" t="s">
        <v>2</v>
      </c>
      <c r="E6036" s="17">
        <v>3.54</v>
      </c>
      <c r="F6036" s="18">
        <v>1.82</v>
      </c>
      <c r="G6036" s="17">
        <v>5</v>
      </c>
      <c r="H6036" s="18">
        <v>1.27</v>
      </c>
      <c r="I6036" s="16" t="s">
        <v>40</v>
      </c>
      <c r="J6036" s="16" t="s">
        <v>4</v>
      </c>
      <c r="K6036" s="16" t="s">
        <v>15</v>
      </c>
      <c r="L6036" s="19">
        <f>IF(Tabelle1[[#This Row],[Heizleistung (55°C)]]=0,Tabelle1[[#This Row],[Heizleistung (35°C)]],(Tabelle1[[#This Row],[Heizleistung (35°C)]]+Tabelle1[[#This Row],[Heizleistung (55°C)]])/2)</f>
        <v>4.2699999999999996</v>
      </c>
      <c r="M6036" s="20">
        <f>IF(Tabelle1[[#This Row],[Etas 55°C]]=0,0,(Tabelle1[[#This Row],[Etas 35°C]]*0.8+Tabelle1[[#This Row],[Etas 55°C]]*0.2))*2.5</f>
        <v>4.2750000000000004</v>
      </c>
      <c r="N6036" s="21">
        <f>IF(-(Tabelle1[[#This Row],[80%/20% SCOP]]-5.5)/5.5=1,"n.a.",-(Tabelle1[[#This Row],[80%/20% SCOP]]-5.5)/5.5)</f>
        <v>0.22272727272727266</v>
      </c>
    </row>
    <row r="6037" spans="1:14" ht="20.100000000000001" customHeight="1" x14ac:dyDescent="0.25">
      <c r="A6037" s="24">
        <v>16003234</v>
      </c>
      <c r="B6037" s="15" t="s">
        <v>6137</v>
      </c>
      <c r="C6037" s="15" t="s">
        <v>6159</v>
      </c>
      <c r="D6037" s="16" t="s">
        <v>2</v>
      </c>
      <c r="E6037" s="17">
        <v>6.4</v>
      </c>
      <c r="F6037" s="18">
        <v>1.83</v>
      </c>
      <c r="G6037" s="17">
        <v>4.9000000000000004</v>
      </c>
      <c r="H6037" s="18">
        <v>1.33</v>
      </c>
      <c r="I6037" s="16" t="s">
        <v>109</v>
      </c>
      <c r="J6037" s="16" t="s">
        <v>4</v>
      </c>
      <c r="K6037" s="16" t="s">
        <v>4</v>
      </c>
      <c r="L6037" s="19">
        <f>IF(Tabelle1[[#This Row],[Heizleistung (55°C)]]=0,Tabelle1[[#This Row],[Heizleistung (35°C)]],(Tabelle1[[#This Row],[Heizleistung (35°C)]]+Tabelle1[[#This Row],[Heizleistung (55°C)]])/2)</f>
        <v>5.65</v>
      </c>
      <c r="M6037" s="20">
        <f>IF(Tabelle1[[#This Row],[Etas 55°C]]=0,0,(Tabelle1[[#This Row],[Etas 35°C]]*0.8+Tabelle1[[#This Row],[Etas 55°C]]*0.2))*2.5</f>
        <v>4.3250000000000002</v>
      </c>
      <c r="N6037" s="21">
        <f>IF(-(Tabelle1[[#This Row],[80%/20% SCOP]]-5.5)/5.5=1,"n.a.",-(Tabelle1[[#This Row],[80%/20% SCOP]]-5.5)/5.5)</f>
        <v>0.2136363636363636</v>
      </c>
    </row>
    <row r="6038" spans="1:14" ht="20.100000000000001" customHeight="1" x14ac:dyDescent="0.25">
      <c r="A6038" s="24">
        <v>16003118</v>
      </c>
      <c r="B6038" s="15" t="s">
        <v>6137</v>
      </c>
      <c r="C6038" s="15" t="s">
        <v>6160</v>
      </c>
      <c r="D6038" s="16" t="s">
        <v>2</v>
      </c>
      <c r="E6038" s="17">
        <v>5.89</v>
      </c>
      <c r="F6038" s="18">
        <v>1.65</v>
      </c>
      <c r="G6038" s="17">
        <v>6.57</v>
      </c>
      <c r="H6038" s="18">
        <v>1.29</v>
      </c>
      <c r="I6038" s="16" t="s">
        <v>109</v>
      </c>
      <c r="J6038" s="16" t="s">
        <v>4</v>
      </c>
      <c r="K6038" s="16" t="s">
        <v>4</v>
      </c>
      <c r="L6038" s="19">
        <f>IF(Tabelle1[[#This Row],[Heizleistung (55°C)]]=0,Tabelle1[[#This Row],[Heizleistung (35°C)]],(Tabelle1[[#This Row],[Heizleistung (35°C)]]+Tabelle1[[#This Row],[Heizleistung (55°C)]])/2)</f>
        <v>6.23</v>
      </c>
      <c r="M6038" s="20">
        <f>IF(Tabelle1[[#This Row],[Etas 55°C]]=0,0,(Tabelle1[[#This Row],[Etas 35°C]]*0.8+Tabelle1[[#This Row],[Etas 55°C]]*0.2))*2.5</f>
        <v>3.9450000000000003</v>
      </c>
      <c r="N6038" s="21">
        <f>IF(-(Tabelle1[[#This Row],[80%/20% SCOP]]-5.5)/5.5=1,"n.a.",-(Tabelle1[[#This Row],[80%/20% SCOP]]-5.5)/5.5)</f>
        <v>0.28272727272727266</v>
      </c>
    </row>
    <row r="6039" spans="1:14" ht="20.100000000000001" customHeight="1" x14ac:dyDescent="0.25">
      <c r="A6039" s="24">
        <v>16003115</v>
      </c>
      <c r="B6039" s="15" t="s">
        <v>6137</v>
      </c>
      <c r="C6039" s="15" t="s">
        <v>6161</v>
      </c>
      <c r="D6039" s="16" t="s">
        <v>2</v>
      </c>
      <c r="E6039" s="17">
        <v>15.19</v>
      </c>
      <c r="F6039" s="18">
        <v>1.73</v>
      </c>
      <c r="G6039" s="17">
        <v>15.88</v>
      </c>
      <c r="H6039" s="18">
        <v>1.31</v>
      </c>
      <c r="I6039" s="16" t="s">
        <v>109</v>
      </c>
      <c r="J6039" s="16" t="s">
        <v>4</v>
      </c>
      <c r="K6039" s="16" t="s">
        <v>4</v>
      </c>
      <c r="L6039" s="19">
        <f>IF(Tabelle1[[#This Row],[Heizleistung (55°C)]]=0,Tabelle1[[#This Row],[Heizleistung (35°C)]],(Tabelle1[[#This Row],[Heizleistung (35°C)]]+Tabelle1[[#This Row],[Heizleistung (55°C)]])/2)</f>
        <v>15.535</v>
      </c>
      <c r="M6039" s="20">
        <f>IF(Tabelle1[[#This Row],[Etas 55°C]]=0,0,(Tabelle1[[#This Row],[Etas 35°C]]*0.8+Tabelle1[[#This Row],[Etas 55°C]]*0.2))*2.5</f>
        <v>4.1150000000000002</v>
      </c>
      <c r="N6039" s="21">
        <f>IF(-(Tabelle1[[#This Row],[80%/20% SCOP]]-5.5)/5.5=1,"n.a.",-(Tabelle1[[#This Row],[80%/20% SCOP]]-5.5)/5.5)</f>
        <v>0.25181818181818177</v>
      </c>
    </row>
    <row r="6040" spans="1:14" ht="20.100000000000001" customHeight="1" x14ac:dyDescent="0.25">
      <c r="A6040" s="24">
        <v>16010263</v>
      </c>
      <c r="B6040" s="15" t="s">
        <v>6137</v>
      </c>
      <c r="C6040" s="15" t="s">
        <v>6162</v>
      </c>
      <c r="D6040" s="16" t="s">
        <v>2</v>
      </c>
      <c r="E6040" s="17">
        <v>8.86</v>
      </c>
      <c r="F6040" s="18">
        <v>1.96</v>
      </c>
      <c r="G6040" s="17">
        <v>9.08</v>
      </c>
      <c r="H6040" s="18">
        <v>1.42</v>
      </c>
      <c r="I6040" s="16" t="s">
        <v>3</v>
      </c>
      <c r="J6040" s="16" t="s">
        <v>4</v>
      </c>
      <c r="K6040" s="16" t="s">
        <v>4</v>
      </c>
      <c r="L6040" s="19">
        <f>IF(Tabelle1[[#This Row],[Heizleistung (55°C)]]=0,Tabelle1[[#This Row],[Heizleistung (35°C)]],(Tabelle1[[#This Row],[Heizleistung (35°C)]]+Tabelle1[[#This Row],[Heizleistung (55°C)]])/2)</f>
        <v>8.9699999999999989</v>
      </c>
      <c r="M6040" s="20">
        <f>IF(Tabelle1[[#This Row],[Etas 55°C]]=0,0,(Tabelle1[[#This Row],[Etas 35°C]]*0.8+Tabelle1[[#This Row],[Etas 55°C]]*0.2))*2.5</f>
        <v>4.63</v>
      </c>
      <c r="N6040" s="21">
        <f>IF(-(Tabelle1[[#This Row],[80%/20% SCOP]]-5.5)/5.5=1,"n.a.",-(Tabelle1[[#This Row],[80%/20% SCOP]]-5.5)/5.5)</f>
        <v>0.1581818181818182</v>
      </c>
    </row>
    <row r="6041" spans="1:14" ht="20.100000000000001" customHeight="1" x14ac:dyDescent="0.25">
      <c r="A6041" s="24">
        <v>16003242</v>
      </c>
      <c r="B6041" s="15" t="s">
        <v>6137</v>
      </c>
      <c r="C6041" s="15" t="s">
        <v>6163</v>
      </c>
      <c r="D6041" s="16" t="s">
        <v>2</v>
      </c>
      <c r="E6041" s="17">
        <v>22</v>
      </c>
      <c r="F6041" s="18">
        <v>1.48</v>
      </c>
      <c r="G6041" s="17">
        <v>21</v>
      </c>
      <c r="H6041" s="18">
        <v>1.25</v>
      </c>
      <c r="I6041" s="16" t="s">
        <v>324</v>
      </c>
      <c r="J6041" s="16" t="s">
        <v>4</v>
      </c>
      <c r="K6041" s="16" t="s">
        <v>4</v>
      </c>
      <c r="L6041" s="19">
        <f>IF(Tabelle1[[#This Row],[Heizleistung (55°C)]]=0,Tabelle1[[#This Row],[Heizleistung (35°C)]],(Tabelle1[[#This Row],[Heizleistung (35°C)]]+Tabelle1[[#This Row],[Heizleistung (55°C)]])/2)</f>
        <v>21.5</v>
      </c>
      <c r="M6041" s="20">
        <f>IF(Tabelle1[[#This Row],[Etas 55°C]]=0,0,(Tabelle1[[#This Row],[Etas 35°C]]*0.8+Tabelle1[[#This Row],[Etas 55°C]]*0.2))*2.5</f>
        <v>3.585</v>
      </c>
      <c r="N6041" s="21">
        <f>IF(-(Tabelle1[[#This Row],[80%/20% SCOP]]-5.5)/5.5=1,"n.a.",-(Tabelle1[[#This Row],[80%/20% SCOP]]-5.5)/5.5)</f>
        <v>0.3481818181818182</v>
      </c>
    </row>
    <row r="6042" spans="1:14" ht="20.100000000000001" customHeight="1" x14ac:dyDescent="0.25">
      <c r="A6042" s="24">
        <v>16003175</v>
      </c>
      <c r="B6042" s="15" t="s">
        <v>6137</v>
      </c>
      <c r="C6042" s="15" t="s">
        <v>6164</v>
      </c>
      <c r="D6042" s="16" t="s">
        <v>2</v>
      </c>
      <c r="E6042" s="17">
        <v>7.08</v>
      </c>
      <c r="F6042" s="18">
        <v>1.71</v>
      </c>
      <c r="G6042" s="17">
        <v>6.36</v>
      </c>
      <c r="H6042" s="18">
        <v>1.31</v>
      </c>
      <c r="I6042" s="16" t="s">
        <v>109</v>
      </c>
      <c r="J6042" s="16" t="s">
        <v>4</v>
      </c>
      <c r="K6042" s="16" t="s">
        <v>4</v>
      </c>
      <c r="L6042" s="19">
        <f>IF(Tabelle1[[#This Row],[Heizleistung (55°C)]]=0,Tabelle1[[#This Row],[Heizleistung (35°C)]],(Tabelle1[[#This Row],[Heizleistung (35°C)]]+Tabelle1[[#This Row],[Heizleistung (55°C)]])/2)</f>
        <v>6.7200000000000006</v>
      </c>
      <c r="M6042" s="20">
        <f>IF(Tabelle1[[#This Row],[Etas 55°C]]=0,0,(Tabelle1[[#This Row],[Etas 35°C]]*0.8+Tabelle1[[#This Row],[Etas 55°C]]*0.2))*2.5</f>
        <v>4.0750000000000002</v>
      </c>
      <c r="N6042" s="21">
        <f>IF(-(Tabelle1[[#This Row],[80%/20% SCOP]]-5.5)/5.5=1,"n.a.",-(Tabelle1[[#This Row],[80%/20% SCOP]]-5.5)/5.5)</f>
        <v>0.25909090909090904</v>
      </c>
    </row>
    <row r="6043" spans="1:14" ht="20.100000000000001" customHeight="1" x14ac:dyDescent="0.25">
      <c r="A6043" s="24">
        <v>16010261</v>
      </c>
      <c r="B6043" s="15" t="s">
        <v>6137</v>
      </c>
      <c r="C6043" s="15" t="s">
        <v>6165</v>
      </c>
      <c r="D6043" s="16" t="s">
        <v>2</v>
      </c>
      <c r="E6043" s="17">
        <v>4</v>
      </c>
      <c r="F6043" s="18">
        <v>1.81</v>
      </c>
      <c r="G6043" s="17">
        <v>3.51</v>
      </c>
      <c r="H6043" s="18">
        <v>1.28</v>
      </c>
      <c r="I6043" s="16" t="s">
        <v>109</v>
      </c>
      <c r="J6043" s="16" t="s">
        <v>4</v>
      </c>
      <c r="K6043" s="16" t="s">
        <v>4</v>
      </c>
      <c r="L6043" s="19">
        <f>IF(Tabelle1[[#This Row],[Heizleistung (55°C)]]=0,Tabelle1[[#This Row],[Heizleistung (35°C)]],(Tabelle1[[#This Row],[Heizleistung (35°C)]]+Tabelle1[[#This Row],[Heizleistung (55°C)]])/2)</f>
        <v>3.7549999999999999</v>
      </c>
      <c r="M6043" s="20">
        <f>IF(Tabelle1[[#This Row],[Etas 55°C]]=0,0,(Tabelle1[[#This Row],[Etas 35°C]]*0.8+Tabelle1[[#This Row],[Etas 55°C]]*0.2))*2.5</f>
        <v>4.2600000000000007</v>
      </c>
      <c r="N6043" s="21">
        <f>IF(-(Tabelle1[[#This Row],[80%/20% SCOP]]-5.5)/5.5=1,"n.a.",-(Tabelle1[[#This Row],[80%/20% SCOP]]-5.5)/5.5)</f>
        <v>0.22545454545454532</v>
      </c>
    </row>
    <row r="6044" spans="1:14" ht="20.100000000000001" customHeight="1" x14ac:dyDescent="0.25">
      <c r="A6044" s="24">
        <v>16003041</v>
      </c>
      <c r="B6044" s="15" t="s">
        <v>6137</v>
      </c>
      <c r="C6044" s="15" t="s">
        <v>6166</v>
      </c>
      <c r="D6044" s="16" t="s">
        <v>2</v>
      </c>
      <c r="E6044" s="17">
        <v>6.16</v>
      </c>
      <c r="F6044" s="18">
        <v>1.7</v>
      </c>
      <c r="G6044" s="17">
        <v>6.09</v>
      </c>
      <c r="H6044" s="18">
        <v>1.28</v>
      </c>
      <c r="I6044" s="16" t="s">
        <v>109</v>
      </c>
      <c r="J6044" s="16" t="s">
        <v>4</v>
      </c>
      <c r="K6044" s="16" t="s">
        <v>4</v>
      </c>
      <c r="L6044" s="19">
        <f>IF(Tabelle1[[#This Row],[Heizleistung (55°C)]]=0,Tabelle1[[#This Row],[Heizleistung (35°C)]],(Tabelle1[[#This Row],[Heizleistung (35°C)]]+Tabelle1[[#This Row],[Heizleistung (55°C)]])/2)</f>
        <v>6.125</v>
      </c>
      <c r="M6044" s="20">
        <f>IF(Tabelle1[[#This Row],[Etas 55°C]]=0,0,(Tabelle1[[#This Row],[Etas 35°C]]*0.8+Tabelle1[[#This Row],[Etas 55°C]]*0.2))*2.5</f>
        <v>4.04</v>
      </c>
      <c r="N6044" s="21">
        <f>IF(-(Tabelle1[[#This Row],[80%/20% SCOP]]-5.5)/5.5=1,"n.a.",-(Tabelle1[[#This Row],[80%/20% SCOP]]-5.5)/5.5)</f>
        <v>0.26545454545454544</v>
      </c>
    </row>
    <row r="6045" spans="1:14" ht="20.100000000000001" customHeight="1" x14ac:dyDescent="0.25">
      <c r="A6045" s="24">
        <v>16003126</v>
      </c>
      <c r="B6045" s="15" t="s">
        <v>6137</v>
      </c>
      <c r="C6045" s="15" t="s">
        <v>6167</v>
      </c>
      <c r="D6045" s="16" t="s">
        <v>2</v>
      </c>
      <c r="E6045" s="17">
        <v>4</v>
      </c>
      <c r="F6045" s="18">
        <v>1.81</v>
      </c>
      <c r="G6045" s="17">
        <v>3.51</v>
      </c>
      <c r="H6045" s="18">
        <v>1.28</v>
      </c>
      <c r="I6045" s="16" t="s">
        <v>109</v>
      </c>
      <c r="J6045" s="16" t="s">
        <v>4</v>
      </c>
      <c r="K6045" s="16" t="s">
        <v>4</v>
      </c>
      <c r="L6045" s="19">
        <f>IF(Tabelle1[[#This Row],[Heizleistung (55°C)]]=0,Tabelle1[[#This Row],[Heizleistung (35°C)]],(Tabelle1[[#This Row],[Heizleistung (35°C)]]+Tabelle1[[#This Row],[Heizleistung (55°C)]])/2)</f>
        <v>3.7549999999999999</v>
      </c>
      <c r="M6045" s="20">
        <f>IF(Tabelle1[[#This Row],[Etas 55°C]]=0,0,(Tabelle1[[#This Row],[Etas 35°C]]*0.8+Tabelle1[[#This Row],[Etas 55°C]]*0.2))*2.5</f>
        <v>4.2600000000000007</v>
      </c>
      <c r="N6045" s="21">
        <f>IF(-(Tabelle1[[#This Row],[80%/20% SCOP]]-5.5)/5.5=1,"n.a.",-(Tabelle1[[#This Row],[80%/20% SCOP]]-5.5)/5.5)</f>
        <v>0.22545454545454532</v>
      </c>
    </row>
    <row r="6046" spans="1:14" ht="20.100000000000001" customHeight="1" x14ac:dyDescent="0.25">
      <c r="A6046" s="24">
        <v>16016033</v>
      </c>
      <c r="B6046" s="15" t="s">
        <v>6137</v>
      </c>
      <c r="C6046" s="15" t="s">
        <v>6168</v>
      </c>
      <c r="D6046" s="16" t="s">
        <v>2</v>
      </c>
      <c r="E6046" s="17">
        <v>6.61</v>
      </c>
      <c r="F6046" s="18">
        <v>1.99</v>
      </c>
      <c r="G6046" s="17">
        <v>5.67</v>
      </c>
      <c r="H6046" s="18">
        <v>1.4</v>
      </c>
      <c r="I6046" s="16" t="s">
        <v>40</v>
      </c>
      <c r="J6046" s="16" t="s">
        <v>4</v>
      </c>
      <c r="K6046" s="16" t="s">
        <v>15</v>
      </c>
      <c r="L6046" s="19">
        <f>IF(Tabelle1[[#This Row],[Heizleistung (55°C)]]=0,Tabelle1[[#This Row],[Heizleistung (35°C)]],(Tabelle1[[#This Row],[Heizleistung (35°C)]]+Tabelle1[[#This Row],[Heizleistung (55°C)]])/2)</f>
        <v>6.1400000000000006</v>
      </c>
      <c r="M6046" s="20">
        <f>IF(Tabelle1[[#This Row],[Etas 55°C]]=0,0,(Tabelle1[[#This Row],[Etas 35°C]]*0.8+Tabelle1[[#This Row],[Etas 55°C]]*0.2))*2.5</f>
        <v>4.6800000000000006</v>
      </c>
      <c r="N6046" s="21">
        <f>IF(-(Tabelle1[[#This Row],[80%/20% SCOP]]-5.5)/5.5=1,"n.a.",-(Tabelle1[[#This Row],[80%/20% SCOP]]-5.5)/5.5)</f>
        <v>0.14909090909090897</v>
      </c>
    </row>
    <row r="6047" spans="1:14" ht="20.100000000000001" customHeight="1" x14ac:dyDescent="0.25">
      <c r="A6047" s="24">
        <v>16003241</v>
      </c>
      <c r="B6047" s="15" t="s">
        <v>6137</v>
      </c>
      <c r="C6047" s="15" t="s">
        <v>6169</v>
      </c>
      <c r="D6047" s="16" t="s">
        <v>2</v>
      </c>
      <c r="E6047" s="17">
        <v>4.1900000000000004</v>
      </c>
      <c r="F6047" s="18">
        <v>1.74</v>
      </c>
      <c r="G6047" s="17">
        <v>4.79</v>
      </c>
      <c r="H6047" s="18">
        <v>1.3</v>
      </c>
      <c r="I6047" s="16" t="s">
        <v>3</v>
      </c>
      <c r="J6047" s="16" t="s">
        <v>4</v>
      </c>
      <c r="K6047" s="16" t="s">
        <v>15</v>
      </c>
      <c r="L6047" s="19">
        <f>IF(Tabelle1[[#This Row],[Heizleistung (55°C)]]=0,Tabelle1[[#This Row],[Heizleistung (35°C)]],(Tabelle1[[#This Row],[Heizleistung (35°C)]]+Tabelle1[[#This Row],[Heizleistung (55°C)]])/2)</f>
        <v>4.49</v>
      </c>
      <c r="M6047" s="20">
        <f>IF(Tabelle1[[#This Row],[Etas 55°C]]=0,0,(Tabelle1[[#This Row],[Etas 35°C]]*0.8+Tabelle1[[#This Row],[Etas 55°C]]*0.2))*2.5</f>
        <v>4.1300000000000008</v>
      </c>
      <c r="N6047" s="21">
        <f>IF(-(Tabelle1[[#This Row],[80%/20% SCOP]]-5.5)/5.5=1,"n.a.",-(Tabelle1[[#This Row],[80%/20% SCOP]]-5.5)/5.5)</f>
        <v>0.24909090909090895</v>
      </c>
    </row>
    <row r="6048" spans="1:14" ht="20.100000000000001" customHeight="1" x14ac:dyDescent="0.25">
      <c r="A6048" s="24">
        <v>16017796</v>
      </c>
      <c r="B6048" s="15" t="s">
        <v>6137</v>
      </c>
      <c r="C6048" s="15" t="s">
        <v>6170</v>
      </c>
      <c r="D6048" s="16" t="s">
        <v>2</v>
      </c>
      <c r="E6048" s="17">
        <v>11.91</v>
      </c>
      <c r="F6048" s="18">
        <v>2.02</v>
      </c>
      <c r="G6048" s="17">
        <v>11.65</v>
      </c>
      <c r="H6048" s="18">
        <v>1.51</v>
      </c>
      <c r="I6048" s="16" t="s">
        <v>3</v>
      </c>
      <c r="J6048" s="16" t="s">
        <v>4</v>
      </c>
      <c r="K6048" s="16" t="s">
        <v>4</v>
      </c>
      <c r="L6048" s="19">
        <f>IF(Tabelle1[[#This Row],[Heizleistung (55°C)]]=0,Tabelle1[[#This Row],[Heizleistung (35°C)]],(Tabelle1[[#This Row],[Heizleistung (35°C)]]+Tabelle1[[#This Row],[Heizleistung (55°C)]])/2)</f>
        <v>11.780000000000001</v>
      </c>
      <c r="M6048" s="20">
        <f>IF(Tabelle1[[#This Row],[Etas 55°C]]=0,0,(Tabelle1[[#This Row],[Etas 35°C]]*0.8+Tabelle1[[#This Row],[Etas 55°C]]*0.2))*2.5</f>
        <v>4.7949999999999999</v>
      </c>
      <c r="N6048" s="21">
        <f>IF(-(Tabelle1[[#This Row],[80%/20% SCOP]]-5.5)/5.5=1,"n.a.",-(Tabelle1[[#This Row],[80%/20% SCOP]]-5.5)/5.5)</f>
        <v>0.1281818181818182</v>
      </c>
    </row>
    <row r="6049" spans="1:14" ht="20.100000000000001" customHeight="1" x14ac:dyDescent="0.25">
      <c r="A6049" s="24">
        <v>16016029</v>
      </c>
      <c r="B6049" s="15" t="s">
        <v>6137</v>
      </c>
      <c r="C6049" s="15" t="s">
        <v>6171</v>
      </c>
      <c r="D6049" s="16" t="s">
        <v>2</v>
      </c>
      <c r="E6049" s="17">
        <v>6.61</v>
      </c>
      <c r="F6049" s="18">
        <v>1.99</v>
      </c>
      <c r="G6049" s="17">
        <v>5.67</v>
      </c>
      <c r="H6049" s="18">
        <v>1.4</v>
      </c>
      <c r="I6049" s="16" t="s">
        <v>40</v>
      </c>
      <c r="J6049" s="16" t="s">
        <v>4</v>
      </c>
      <c r="K6049" s="16" t="s">
        <v>15</v>
      </c>
      <c r="L6049" s="19">
        <f>IF(Tabelle1[[#This Row],[Heizleistung (55°C)]]=0,Tabelle1[[#This Row],[Heizleistung (35°C)]],(Tabelle1[[#This Row],[Heizleistung (35°C)]]+Tabelle1[[#This Row],[Heizleistung (55°C)]])/2)</f>
        <v>6.1400000000000006</v>
      </c>
      <c r="M6049" s="20">
        <f>IF(Tabelle1[[#This Row],[Etas 55°C]]=0,0,(Tabelle1[[#This Row],[Etas 35°C]]*0.8+Tabelle1[[#This Row],[Etas 55°C]]*0.2))*2.5</f>
        <v>4.6800000000000006</v>
      </c>
      <c r="N6049" s="21">
        <f>IF(-(Tabelle1[[#This Row],[80%/20% SCOP]]-5.5)/5.5=1,"n.a.",-(Tabelle1[[#This Row],[80%/20% SCOP]]-5.5)/5.5)</f>
        <v>0.14909090909090897</v>
      </c>
    </row>
    <row r="6050" spans="1:14" ht="20.100000000000001" customHeight="1" x14ac:dyDescent="0.25">
      <c r="A6050" s="24">
        <v>16003243</v>
      </c>
      <c r="B6050" s="15" t="s">
        <v>6137</v>
      </c>
      <c r="C6050" s="15" t="s">
        <v>6172</v>
      </c>
      <c r="D6050" s="16" t="s">
        <v>2</v>
      </c>
      <c r="E6050" s="17">
        <v>22</v>
      </c>
      <c r="F6050" s="18">
        <v>1.48</v>
      </c>
      <c r="G6050" s="17">
        <v>21</v>
      </c>
      <c r="H6050" s="18">
        <v>1.25</v>
      </c>
      <c r="I6050" s="16" t="s">
        <v>324</v>
      </c>
      <c r="J6050" s="16" t="s">
        <v>4</v>
      </c>
      <c r="K6050" s="16" t="s">
        <v>4</v>
      </c>
      <c r="L6050" s="19">
        <f>IF(Tabelle1[[#This Row],[Heizleistung (55°C)]]=0,Tabelle1[[#This Row],[Heizleistung (35°C)]],(Tabelle1[[#This Row],[Heizleistung (35°C)]]+Tabelle1[[#This Row],[Heizleistung (55°C)]])/2)</f>
        <v>21.5</v>
      </c>
      <c r="M6050" s="20">
        <f>IF(Tabelle1[[#This Row],[Etas 55°C]]=0,0,(Tabelle1[[#This Row],[Etas 35°C]]*0.8+Tabelle1[[#This Row],[Etas 55°C]]*0.2))*2.5</f>
        <v>3.585</v>
      </c>
      <c r="N6050" s="21">
        <f>IF(-(Tabelle1[[#This Row],[80%/20% SCOP]]-5.5)/5.5=1,"n.a.",-(Tabelle1[[#This Row],[80%/20% SCOP]]-5.5)/5.5)</f>
        <v>0.3481818181818182</v>
      </c>
    </row>
    <row r="6051" spans="1:14" ht="20.100000000000001" customHeight="1" x14ac:dyDescent="0.25">
      <c r="A6051" s="24">
        <v>16003244</v>
      </c>
      <c r="B6051" s="15" t="s">
        <v>6137</v>
      </c>
      <c r="C6051" s="15" t="s">
        <v>6173</v>
      </c>
      <c r="D6051" s="16" t="s">
        <v>2</v>
      </c>
      <c r="E6051" s="17">
        <v>29</v>
      </c>
      <c r="F6051" s="18">
        <v>1.5</v>
      </c>
      <c r="G6051" s="17">
        <v>29</v>
      </c>
      <c r="H6051" s="18">
        <v>1.34</v>
      </c>
      <c r="I6051" s="16" t="s">
        <v>324</v>
      </c>
      <c r="J6051" s="16" t="s">
        <v>4</v>
      </c>
      <c r="K6051" s="16" t="s">
        <v>4</v>
      </c>
      <c r="L6051" s="19">
        <f>IF(Tabelle1[[#This Row],[Heizleistung (55°C)]]=0,Tabelle1[[#This Row],[Heizleistung (35°C)]],(Tabelle1[[#This Row],[Heizleistung (35°C)]]+Tabelle1[[#This Row],[Heizleistung (55°C)]])/2)</f>
        <v>29</v>
      </c>
      <c r="M6051" s="20">
        <f>IF(Tabelle1[[#This Row],[Etas 55°C]]=0,0,(Tabelle1[[#This Row],[Etas 35°C]]*0.8+Tabelle1[[#This Row],[Etas 55°C]]*0.2))*2.5</f>
        <v>3.6700000000000004</v>
      </c>
      <c r="N6051" s="21">
        <f>IF(-(Tabelle1[[#This Row],[80%/20% SCOP]]-5.5)/5.5=1,"n.a.",-(Tabelle1[[#This Row],[80%/20% SCOP]]-5.5)/5.5)</f>
        <v>0.33272727272727265</v>
      </c>
    </row>
    <row r="6052" spans="1:14" ht="20.100000000000001" customHeight="1" x14ac:dyDescent="0.25">
      <c r="A6052" s="24">
        <v>16003237</v>
      </c>
      <c r="B6052" s="15" t="s">
        <v>6137</v>
      </c>
      <c r="C6052" s="15" t="s">
        <v>6174</v>
      </c>
      <c r="D6052" s="16" t="s">
        <v>2</v>
      </c>
      <c r="E6052" s="17">
        <v>7.34</v>
      </c>
      <c r="F6052" s="18">
        <v>1.67</v>
      </c>
      <c r="G6052" s="17">
        <v>6.32</v>
      </c>
      <c r="H6052" s="18">
        <v>1.31</v>
      </c>
      <c r="I6052" s="16" t="s">
        <v>109</v>
      </c>
      <c r="J6052" s="16" t="s">
        <v>4</v>
      </c>
      <c r="K6052" s="16" t="s">
        <v>4</v>
      </c>
      <c r="L6052" s="19">
        <f>IF(Tabelle1[[#This Row],[Heizleistung (55°C)]]=0,Tabelle1[[#This Row],[Heizleistung (35°C)]],(Tabelle1[[#This Row],[Heizleistung (35°C)]]+Tabelle1[[#This Row],[Heizleistung (55°C)]])/2)</f>
        <v>6.83</v>
      </c>
      <c r="M6052" s="20">
        <f>IF(Tabelle1[[#This Row],[Etas 55°C]]=0,0,(Tabelle1[[#This Row],[Etas 35°C]]*0.8+Tabelle1[[#This Row],[Etas 55°C]]*0.2))*2.5</f>
        <v>3.9950000000000001</v>
      </c>
      <c r="N6052" s="21">
        <f>IF(-(Tabelle1[[#This Row],[80%/20% SCOP]]-5.5)/5.5=1,"n.a.",-(Tabelle1[[#This Row],[80%/20% SCOP]]-5.5)/5.5)</f>
        <v>0.27363636363636362</v>
      </c>
    </row>
    <row r="6053" spans="1:14" ht="20.100000000000001" customHeight="1" x14ac:dyDescent="0.25">
      <c r="A6053" s="24">
        <v>16003113</v>
      </c>
      <c r="B6053" s="15" t="s">
        <v>6137</v>
      </c>
      <c r="C6053" s="15" t="s">
        <v>6175</v>
      </c>
      <c r="D6053" s="16" t="s">
        <v>2</v>
      </c>
      <c r="E6053" s="17">
        <v>8.74</v>
      </c>
      <c r="F6053" s="18">
        <v>1.65</v>
      </c>
      <c r="G6053" s="17">
        <v>9.4499999999999993</v>
      </c>
      <c r="H6053" s="18">
        <v>1.29</v>
      </c>
      <c r="I6053" s="16" t="s">
        <v>109</v>
      </c>
      <c r="J6053" s="16" t="s">
        <v>4</v>
      </c>
      <c r="K6053" s="16" t="s">
        <v>4</v>
      </c>
      <c r="L6053" s="19">
        <f>IF(Tabelle1[[#This Row],[Heizleistung (55°C)]]=0,Tabelle1[[#This Row],[Heizleistung (35°C)]],(Tabelle1[[#This Row],[Heizleistung (35°C)]]+Tabelle1[[#This Row],[Heizleistung (55°C)]])/2)</f>
        <v>9.0949999999999989</v>
      </c>
      <c r="M6053" s="20">
        <f>IF(Tabelle1[[#This Row],[Etas 55°C]]=0,0,(Tabelle1[[#This Row],[Etas 35°C]]*0.8+Tabelle1[[#This Row],[Etas 55°C]]*0.2))*2.5</f>
        <v>3.9450000000000003</v>
      </c>
      <c r="N6053" s="21">
        <f>IF(-(Tabelle1[[#This Row],[80%/20% SCOP]]-5.5)/5.5=1,"n.a.",-(Tabelle1[[#This Row],[80%/20% SCOP]]-5.5)/5.5)</f>
        <v>0.28272727272727266</v>
      </c>
    </row>
    <row r="6054" spans="1:14" ht="20.100000000000001" customHeight="1" x14ac:dyDescent="0.25">
      <c r="A6054" s="24">
        <v>16003245</v>
      </c>
      <c r="B6054" s="15" t="s">
        <v>6137</v>
      </c>
      <c r="C6054" s="15" t="s">
        <v>6176</v>
      </c>
      <c r="D6054" s="16" t="s">
        <v>2</v>
      </c>
      <c r="E6054" s="17">
        <v>29</v>
      </c>
      <c r="F6054" s="18">
        <v>1.5</v>
      </c>
      <c r="G6054" s="17">
        <v>29</v>
      </c>
      <c r="H6054" s="18">
        <v>1.34</v>
      </c>
      <c r="I6054" s="16" t="s">
        <v>324</v>
      </c>
      <c r="J6054" s="16" t="s">
        <v>4</v>
      </c>
      <c r="K6054" s="16" t="s">
        <v>4</v>
      </c>
      <c r="L6054" s="19">
        <f>IF(Tabelle1[[#This Row],[Heizleistung (55°C)]]=0,Tabelle1[[#This Row],[Heizleistung (35°C)]],(Tabelle1[[#This Row],[Heizleistung (35°C)]]+Tabelle1[[#This Row],[Heizleistung (55°C)]])/2)</f>
        <v>29</v>
      </c>
      <c r="M6054" s="20">
        <f>IF(Tabelle1[[#This Row],[Etas 55°C]]=0,0,(Tabelle1[[#This Row],[Etas 35°C]]*0.8+Tabelle1[[#This Row],[Etas 55°C]]*0.2))*2.5</f>
        <v>3.6700000000000004</v>
      </c>
      <c r="N6054" s="21">
        <f>IF(-(Tabelle1[[#This Row],[80%/20% SCOP]]-5.5)/5.5=1,"n.a.",-(Tabelle1[[#This Row],[80%/20% SCOP]]-5.5)/5.5)</f>
        <v>0.33272727272727265</v>
      </c>
    </row>
    <row r="6055" spans="1:14" ht="20.100000000000001" customHeight="1" x14ac:dyDescent="0.25">
      <c r="A6055" s="24">
        <v>16017795</v>
      </c>
      <c r="B6055" s="15" t="s">
        <v>6137</v>
      </c>
      <c r="C6055" s="15" t="s">
        <v>6177</v>
      </c>
      <c r="D6055" s="16" t="s">
        <v>2</v>
      </c>
      <c r="E6055" s="17">
        <v>10.71</v>
      </c>
      <c r="F6055" s="18">
        <v>2.02</v>
      </c>
      <c r="G6055" s="17">
        <v>11.25</v>
      </c>
      <c r="H6055" s="18">
        <v>1.51</v>
      </c>
      <c r="I6055" s="16" t="s">
        <v>3</v>
      </c>
      <c r="J6055" s="16" t="s">
        <v>4</v>
      </c>
      <c r="K6055" s="16" t="s">
        <v>4</v>
      </c>
      <c r="L6055" s="19">
        <f>IF(Tabelle1[[#This Row],[Heizleistung (55°C)]]=0,Tabelle1[[#This Row],[Heizleistung (35°C)]],(Tabelle1[[#This Row],[Heizleistung (35°C)]]+Tabelle1[[#This Row],[Heizleistung (55°C)]])/2)</f>
        <v>10.98</v>
      </c>
      <c r="M6055" s="20">
        <f>IF(Tabelle1[[#This Row],[Etas 55°C]]=0,0,(Tabelle1[[#This Row],[Etas 35°C]]*0.8+Tabelle1[[#This Row],[Etas 55°C]]*0.2))*2.5</f>
        <v>4.7949999999999999</v>
      </c>
      <c r="N6055" s="21">
        <f>IF(-(Tabelle1[[#This Row],[80%/20% SCOP]]-5.5)/5.5=1,"n.a.",-(Tabelle1[[#This Row],[80%/20% SCOP]]-5.5)/5.5)</f>
        <v>0.1281818181818182</v>
      </c>
    </row>
    <row r="6056" spans="1:14" ht="20.100000000000001" customHeight="1" x14ac:dyDescent="0.25">
      <c r="A6056" s="24">
        <v>16003236</v>
      </c>
      <c r="B6056" s="15" t="s">
        <v>6137</v>
      </c>
      <c r="C6056" s="15" t="s">
        <v>6178</v>
      </c>
      <c r="D6056" s="16" t="s">
        <v>2</v>
      </c>
      <c r="E6056" s="17">
        <v>7.34</v>
      </c>
      <c r="F6056" s="18">
        <v>1.67</v>
      </c>
      <c r="G6056" s="17">
        <v>6.32</v>
      </c>
      <c r="H6056" s="18">
        <v>1.31</v>
      </c>
      <c r="I6056" s="16" t="s">
        <v>109</v>
      </c>
      <c r="J6056" s="16" t="s">
        <v>4</v>
      </c>
      <c r="K6056" s="16" t="s">
        <v>4</v>
      </c>
      <c r="L6056" s="19">
        <f>IF(Tabelle1[[#This Row],[Heizleistung (55°C)]]=0,Tabelle1[[#This Row],[Heizleistung (35°C)]],(Tabelle1[[#This Row],[Heizleistung (35°C)]]+Tabelle1[[#This Row],[Heizleistung (55°C)]])/2)</f>
        <v>6.83</v>
      </c>
      <c r="M6056" s="20">
        <f>IF(Tabelle1[[#This Row],[Etas 55°C]]=0,0,(Tabelle1[[#This Row],[Etas 35°C]]*0.8+Tabelle1[[#This Row],[Etas 55°C]]*0.2))*2.5</f>
        <v>3.9950000000000001</v>
      </c>
      <c r="N6056" s="21">
        <f>IF(-(Tabelle1[[#This Row],[80%/20% SCOP]]-5.5)/5.5=1,"n.a.",-(Tabelle1[[#This Row],[80%/20% SCOP]]-5.5)/5.5)</f>
        <v>0.27363636363636362</v>
      </c>
    </row>
    <row r="6057" spans="1:14" ht="20.100000000000001" customHeight="1" x14ac:dyDescent="0.25">
      <c r="A6057" s="24">
        <v>16016032</v>
      </c>
      <c r="B6057" s="15" t="s">
        <v>6137</v>
      </c>
      <c r="C6057" s="15" t="s">
        <v>6179</v>
      </c>
      <c r="D6057" s="16" t="s">
        <v>2</v>
      </c>
      <c r="E6057" s="17">
        <v>4.72</v>
      </c>
      <c r="F6057" s="18">
        <v>1.869</v>
      </c>
      <c r="G6057" s="17">
        <v>4.3499999999999996</v>
      </c>
      <c r="H6057" s="18">
        <v>1.264</v>
      </c>
      <c r="I6057" s="16" t="s">
        <v>40</v>
      </c>
      <c r="J6057" s="16" t="s">
        <v>4</v>
      </c>
      <c r="K6057" s="16" t="s">
        <v>15</v>
      </c>
      <c r="L6057" s="19">
        <f>IF(Tabelle1[[#This Row],[Heizleistung (55°C)]]=0,Tabelle1[[#This Row],[Heizleistung (35°C)]],(Tabelle1[[#This Row],[Heizleistung (35°C)]]+Tabelle1[[#This Row],[Heizleistung (55°C)]])/2)</f>
        <v>4.5350000000000001</v>
      </c>
      <c r="M6057" s="20">
        <f>IF(Tabelle1[[#This Row],[Etas 55°C]]=0,0,(Tabelle1[[#This Row],[Etas 35°C]]*0.8+Tabelle1[[#This Row],[Etas 55°C]]*0.2))*2.5</f>
        <v>4.370000000000001</v>
      </c>
      <c r="N6057" s="21">
        <f>IF(-(Tabelle1[[#This Row],[80%/20% SCOP]]-5.5)/5.5=1,"n.a.",-(Tabelle1[[#This Row],[80%/20% SCOP]]-5.5)/5.5)</f>
        <v>0.20545454545454528</v>
      </c>
    </row>
    <row r="6058" spans="1:14" ht="20.100000000000001" customHeight="1" x14ac:dyDescent="0.25">
      <c r="A6058" s="24">
        <v>16003179</v>
      </c>
      <c r="B6058" s="15" t="s">
        <v>6137</v>
      </c>
      <c r="C6058" s="15" t="s">
        <v>6180</v>
      </c>
      <c r="D6058" s="16" t="s">
        <v>2</v>
      </c>
      <c r="E6058" s="17">
        <v>4.8099999999999996</v>
      </c>
      <c r="F6058" s="18">
        <v>1.81</v>
      </c>
      <c r="G6058" s="17">
        <v>4.88</v>
      </c>
      <c r="H6058" s="18">
        <v>1.29</v>
      </c>
      <c r="I6058" s="16" t="s">
        <v>3</v>
      </c>
      <c r="J6058" s="16" t="s">
        <v>4</v>
      </c>
      <c r="K6058" s="16" t="s">
        <v>4</v>
      </c>
      <c r="L6058" s="19">
        <f>IF(Tabelle1[[#This Row],[Heizleistung (55°C)]]=0,Tabelle1[[#This Row],[Heizleistung (35°C)]],(Tabelle1[[#This Row],[Heizleistung (35°C)]]+Tabelle1[[#This Row],[Heizleistung (55°C)]])/2)</f>
        <v>4.8449999999999998</v>
      </c>
      <c r="M6058" s="20">
        <f>IF(Tabelle1[[#This Row],[Etas 55°C]]=0,0,(Tabelle1[[#This Row],[Etas 35°C]]*0.8+Tabelle1[[#This Row],[Etas 55°C]]*0.2))*2.5</f>
        <v>4.2650000000000006</v>
      </c>
      <c r="N6058" s="21">
        <f>IF(-(Tabelle1[[#This Row],[80%/20% SCOP]]-5.5)/5.5=1,"n.a.",-(Tabelle1[[#This Row],[80%/20% SCOP]]-5.5)/5.5)</f>
        <v>0.22454545454545444</v>
      </c>
    </row>
    <row r="6059" spans="1:14" ht="20.100000000000001" customHeight="1" x14ac:dyDescent="0.25">
      <c r="A6059" s="24">
        <v>16003127</v>
      </c>
      <c r="B6059" s="15" t="s">
        <v>6137</v>
      </c>
      <c r="C6059" s="15" t="s">
        <v>6181</v>
      </c>
      <c r="D6059" s="16" t="s">
        <v>2</v>
      </c>
      <c r="E6059" s="17">
        <v>5.22</v>
      </c>
      <c r="F6059" s="18">
        <v>1.72</v>
      </c>
      <c r="G6059" s="17">
        <v>5.24</v>
      </c>
      <c r="H6059" s="18">
        <v>1.34</v>
      </c>
      <c r="I6059" s="16" t="s">
        <v>109</v>
      </c>
      <c r="J6059" s="16" t="s">
        <v>4</v>
      </c>
      <c r="K6059" s="16" t="s">
        <v>4</v>
      </c>
      <c r="L6059" s="19">
        <f>IF(Tabelle1[[#This Row],[Heizleistung (55°C)]]=0,Tabelle1[[#This Row],[Heizleistung (35°C)]],(Tabelle1[[#This Row],[Heizleistung (35°C)]]+Tabelle1[[#This Row],[Heizleistung (55°C)]])/2)</f>
        <v>5.23</v>
      </c>
      <c r="M6059" s="20">
        <f>IF(Tabelle1[[#This Row],[Etas 55°C]]=0,0,(Tabelle1[[#This Row],[Etas 35°C]]*0.8+Tabelle1[[#This Row],[Etas 55°C]]*0.2))*2.5</f>
        <v>4.1100000000000003</v>
      </c>
      <c r="N6059" s="21">
        <f>IF(-(Tabelle1[[#This Row],[80%/20% SCOP]]-5.5)/5.5=1,"n.a.",-(Tabelle1[[#This Row],[80%/20% SCOP]]-5.5)/5.5)</f>
        <v>0.25272727272727269</v>
      </c>
    </row>
    <row r="6060" spans="1:14" ht="20.100000000000001" customHeight="1" x14ac:dyDescent="0.25">
      <c r="A6060" s="24">
        <v>16017765</v>
      </c>
      <c r="B6060" s="15" t="s">
        <v>6137</v>
      </c>
      <c r="C6060" s="15" t="s">
        <v>6182</v>
      </c>
      <c r="D6060" s="16" t="s">
        <v>2</v>
      </c>
      <c r="E6060" s="17">
        <v>5.6</v>
      </c>
      <c r="F6060" s="18">
        <v>1.9</v>
      </c>
      <c r="G6060" s="17">
        <v>5.64</v>
      </c>
      <c r="H6060" s="18">
        <v>1.43</v>
      </c>
      <c r="I6060" s="16" t="s">
        <v>3</v>
      </c>
      <c r="J6060" s="16" t="s">
        <v>4</v>
      </c>
      <c r="K6060" s="16" t="s">
        <v>4</v>
      </c>
      <c r="L6060" s="19">
        <f>IF(Tabelle1[[#This Row],[Heizleistung (55°C)]]=0,Tabelle1[[#This Row],[Heizleistung (35°C)]],(Tabelle1[[#This Row],[Heizleistung (35°C)]]+Tabelle1[[#This Row],[Heizleistung (55°C)]])/2)</f>
        <v>5.6199999999999992</v>
      </c>
      <c r="M6060" s="20">
        <f>IF(Tabelle1[[#This Row],[Etas 55°C]]=0,0,(Tabelle1[[#This Row],[Etas 35°C]]*0.8+Tabelle1[[#This Row],[Etas 55°C]]*0.2))*2.5</f>
        <v>4.5150000000000006</v>
      </c>
      <c r="N6060" s="21">
        <f>IF(-(Tabelle1[[#This Row],[80%/20% SCOP]]-5.5)/5.5=1,"n.a.",-(Tabelle1[[#This Row],[80%/20% SCOP]]-5.5)/5.5)</f>
        <v>0.179090909090909</v>
      </c>
    </row>
    <row r="6061" spans="1:14" ht="20.100000000000001" customHeight="1" x14ac:dyDescent="0.25">
      <c r="A6061" s="24">
        <v>16010879</v>
      </c>
      <c r="B6061" s="15" t="s">
        <v>6183</v>
      </c>
      <c r="C6061" s="15" t="s">
        <v>6184</v>
      </c>
      <c r="D6061" s="16" t="s">
        <v>2</v>
      </c>
      <c r="E6061" s="17">
        <v>10.26</v>
      </c>
      <c r="F6061" s="18">
        <v>1.8080000000000001</v>
      </c>
      <c r="G6061" s="17">
        <v>12.16</v>
      </c>
      <c r="H6061" s="18">
        <v>1.347</v>
      </c>
      <c r="I6061" s="16" t="s">
        <v>3</v>
      </c>
      <c r="J6061" s="16" t="s">
        <v>4</v>
      </c>
      <c r="K6061" s="16" t="s">
        <v>4</v>
      </c>
      <c r="L6061" s="19">
        <f>IF(Tabelle1[[#This Row],[Heizleistung (55°C)]]=0,Tabelle1[[#This Row],[Heizleistung (35°C)]],(Tabelle1[[#This Row],[Heizleistung (35°C)]]+Tabelle1[[#This Row],[Heizleistung (55°C)]])/2)</f>
        <v>11.21</v>
      </c>
      <c r="M6061" s="20">
        <f>IF(Tabelle1[[#This Row],[Etas 55°C]]=0,0,(Tabelle1[[#This Row],[Etas 35°C]]*0.8+Tabelle1[[#This Row],[Etas 55°C]]*0.2))*2.5</f>
        <v>4.2895000000000003</v>
      </c>
      <c r="N6061" s="21">
        <f>IF(-(Tabelle1[[#This Row],[80%/20% SCOP]]-5.5)/5.5=1,"n.a.",-(Tabelle1[[#This Row],[80%/20% SCOP]]-5.5)/5.5)</f>
        <v>0.22009090909090903</v>
      </c>
    </row>
    <row r="6062" spans="1:14" ht="20.100000000000001" customHeight="1" x14ac:dyDescent="0.25">
      <c r="A6062" s="24">
        <v>16010876</v>
      </c>
      <c r="B6062" s="15" t="s">
        <v>6183</v>
      </c>
      <c r="C6062" s="15" t="s">
        <v>6185</v>
      </c>
      <c r="D6062" s="16" t="s">
        <v>2</v>
      </c>
      <c r="E6062" s="17">
        <v>5.82</v>
      </c>
      <c r="F6062" s="18">
        <v>1.827</v>
      </c>
      <c r="G6062" s="17">
        <v>5.59</v>
      </c>
      <c r="H6062" s="18">
        <v>1.36</v>
      </c>
      <c r="I6062" s="16" t="s">
        <v>3</v>
      </c>
      <c r="J6062" s="16" t="s">
        <v>4</v>
      </c>
      <c r="K6062" s="16" t="s">
        <v>4</v>
      </c>
      <c r="L6062" s="19">
        <f>IF(Tabelle1[[#This Row],[Heizleistung (55°C)]]=0,Tabelle1[[#This Row],[Heizleistung (35°C)]],(Tabelle1[[#This Row],[Heizleistung (35°C)]]+Tabelle1[[#This Row],[Heizleistung (55°C)]])/2)</f>
        <v>5.7050000000000001</v>
      </c>
      <c r="M6062" s="20">
        <f>IF(Tabelle1[[#This Row],[Etas 55°C]]=0,0,(Tabelle1[[#This Row],[Etas 35°C]]*0.8+Tabelle1[[#This Row],[Etas 55°C]]*0.2))*2.5</f>
        <v>4.3339999999999996</v>
      </c>
      <c r="N6062" s="21">
        <f>IF(-(Tabelle1[[#This Row],[80%/20% SCOP]]-5.5)/5.5=1,"n.a.",-(Tabelle1[[#This Row],[80%/20% SCOP]]-5.5)/5.5)</f>
        <v>0.21200000000000008</v>
      </c>
    </row>
    <row r="6063" spans="1:14" ht="20.100000000000001" customHeight="1" x14ac:dyDescent="0.25">
      <c r="A6063" s="24">
        <v>16010575</v>
      </c>
      <c r="B6063" s="15" t="s">
        <v>6183</v>
      </c>
      <c r="C6063" s="15" t="s">
        <v>6186</v>
      </c>
      <c r="D6063" s="16" t="s">
        <v>2</v>
      </c>
      <c r="E6063" s="17">
        <v>14.05</v>
      </c>
      <c r="F6063" s="18">
        <v>1.8460000000000001</v>
      </c>
      <c r="G6063" s="17">
        <v>13.46</v>
      </c>
      <c r="H6063" s="18">
        <v>1.389</v>
      </c>
      <c r="I6063" s="16" t="s">
        <v>3</v>
      </c>
      <c r="J6063" s="16" t="s">
        <v>4</v>
      </c>
      <c r="K6063" s="16" t="s">
        <v>4</v>
      </c>
      <c r="L6063" s="19">
        <f>IF(Tabelle1[[#This Row],[Heizleistung (55°C)]]=0,Tabelle1[[#This Row],[Heizleistung (35°C)]],(Tabelle1[[#This Row],[Heizleistung (35°C)]]+Tabelle1[[#This Row],[Heizleistung (55°C)]])/2)</f>
        <v>13.755000000000001</v>
      </c>
      <c r="M6063" s="20">
        <f>IF(Tabelle1[[#This Row],[Etas 55°C]]=0,0,(Tabelle1[[#This Row],[Etas 35°C]]*0.8+Tabelle1[[#This Row],[Etas 55°C]]*0.2))*2.5</f>
        <v>4.3865000000000007</v>
      </c>
      <c r="N6063" s="21">
        <f>IF(-(Tabelle1[[#This Row],[80%/20% SCOP]]-5.5)/5.5=1,"n.a.",-(Tabelle1[[#This Row],[80%/20% SCOP]]-5.5)/5.5)</f>
        <v>0.20245454545454533</v>
      </c>
    </row>
    <row r="6064" spans="1:14" ht="20.100000000000001" customHeight="1" x14ac:dyDescent="0.25">
      <c r="A6064" s="24">
        <v>16010580</v>
      </c>
      <c r="B6064" s="15" t="s">
        <v>6183</v>
      </c>
      <c r="C6064" s="15" t="s">
        <v>6187</v>
      </c>
      <c r="D6064" s="16" t="s">
        <v>2</v>
      </c>
      <c r="E6064" s="17">
        <v>6.99</v>
      </c>
      <c r="F6064" s="18">
        <v>1.752</v>
      </c>
      <c r="G6064" s="17">
        <v>7.18</v>
      </c>
      <c r="H6064" s="18">
        <v>1.27</v>
      </c>
      <c r="I6064" s="16" t="s">
        <v>40</v>
      </c>
      <c r="J6064" s="16" t="s">
        <v>4</v>
      </c>
      <c r="K6064" s="16" t="s">
        <v>4</v>
      </c>
      <c r="L6064" s="19">
        <f>IF(Tabelle1[[#This Row],[Heizleistung (55°C)]]=0,Tabelle1[[#This Row],[Heizleistung (35°C)]],(Tabelle1[[#This Row],[Heizleistung (35°C)]]+Tabelle1[[#This Row],[Heizleistung (55°C)]])/2)</f>
        <v>7.085</v>
      </c>
      <c r="M6064" s="20">
        <f>IF(Tabelle1[[#This Row],[Etas 55°C]]=0,0,(Tabelle1[[#This Row],[Etas 35°C]]*0.8+Tabelle1[[#This Row],[Etas 55°C]]*0.2))*2.5</f>
        <v>4.1390000000000002</v>
      </c>
      <c r="N6064" s="21">
        <f>IF(-(Tabelle1[[#This Row],[80%/20% SCOP]]-5.5)/5.5=1,"n.a.",-(Tabelle1[[#This Row],[80%/20% SCOP]]-5.5)/5.5)</f>
        <v>0.2474545454545454</v>
      </c>
    </row>
    <row r="6065" spans="1:14" ht="20.100000000000001" customHeight="1" x14ac:dyDescent="0.25">
      <c r="A6065" s="24">
        <v>16010880</v>
      </c>
      <c r="B6065" s="15" t="s">
        <v>6183</v>
      </c>
      <c r="C6065" s="15" t="s">
        <v>6188</v>
      </c>
      <c r="D6065" s="16" t="s">
        <v>2</v>
      </c>
      <c r="E6065" s="17">
        <v>14.05</v>
      </c>
      <c r="F6065" s="18">
        <v>1.8460000000000001</v>
      </c>
      <c r="G6065" s="17">
        <v>13.46</v>
      </c>
      <c r="H6065" s="18">
        <v>1.389</v>
      </c>
      <c r="I6065" s="16" t="s">
        <v>3</v>
      </c>
      <c r="J6065" s="16" t="s">
        <v>4</v>
      </c>
      <c r="K6065" s="16" t="s">
        <v>4</v>
      </c>
      <c r="L6065" s="19">
        <f>IF(Tabelle1[[#This Row],[Heizleistung (55°C)]]=0,Tabelle1[[#This Row],[Heizleistung (35°C)]],(Tabelle1[[#This Row],[Heizleistung (35°C)]]+Tabelle1[[#This Row],[Heizleistung (55°C)]])/2)</f>
        <v>13.755000000000001</v>
      </c>
      <c r="M6065" s="20">
        <f>IF(Tabelle1[[#This Row],[Etas 55°C]]=0,0,(Tabelle1[[#This Row],[Etas 35°C]]*0.8+Tabelle1[[#This Row],[Etas 55°C]]*0.2))*2.5</f>
        <v>4.3865000000000007</v>
      </c>
      <c r="N6065" s="21">
        <f>IF(-(Tabelle1[[#This Row],[80%/20% SCOP]]-5.5)/5.5=1,"n.a.",-(Tabelle1[[#This Row],[80%/20% SCOP]]-5.5)/5.5)</f>
        <v>0.20245454545454533</v>
      </c>
    </row>
    <row r="6066" spans="1:14" ht="20.100000000000001" customHeight="1" x14ac:dyDescent="0.25">
      <c r="A6066" s="24">
        <v>16010877</v>
      </c>
      <c r="B6066" s="15" t="s">
        <v>6183</v>
      </c>
      <c r="C6066" s="15" t="s">
        <v>6189</v>
      </c>
      <c r="D6066" s="16" t="s">
        <v>2</v>
      </c>
      <c r="E6066" s="17">
        <v>8.06</v>
      </c>
      <c r="F6066" s="18">
        <v>1.851</v>
      </c>
      <c r="G6066" s="17">
        <v>8.48</v>
      </c>
      <c r="H6066" s="18">
        <v>1.4359999999999999</v>
      </c>
      <c r="I6066" s="16" t="s">
        <v>3</v>
      </c>
      <c r="J6066" s="16" t="s">
        <v>4</v>
      </c>
      <c r="K6066" s="16" t="s">
        <v>4</v>
      </c>
      <c r="L6066" s="19">
        <f>IF(Tabelle1[[#This Row],[Heizleistung (55°C)]]=0,Tabelle1[[#This Row],[Heizleistung (35°C)]],(Tabelle1[[#This Row],[Heizleistung (35°C)]]+Tabelle1[[#This Row],[Heizleistung (55°C)]])/2)</f>
        <v>8.27</v>
      </c>
      <c r="M6066" s="20">
        <f>IF(Tabelle1[[#This Row],[Etas 55°C]]=0,0,(Tabelle1[[#This Row],[Etas 35°C]]*0.8+Tabelle1[[#This Row],[Etas 55°C]]*0.2))*2.5</f>
        <v>4.4200000000000008</v>
      </c>
      <c r="N6066" s="21">
        <f>IF(-(Tabelle1[[#This Row],[80%/20% SCOP]]-5.5)/5.5=1,"n.a.",-(Tabelle1[[#This Row],[80%/20% SCOP]]-5.5)/5.5)</f>
        <v>0.19636363636363621</v>
      </c>
    </row>
    <row r="6067" spans="1:14" ht="20.100000000000001" customHeight="1" x14ac:dyDescent="0.25">
      <c r="A6067" s="24">
        <v>16010578</v>
      </c>
      <c r="B6067" s="15" t="s">
        <v>6183</v>
      </c>
      <c r="C6067" s="15" t="s">
        <v>6190</v>
      </c>
      <c r="D6067" s="16" t="s">
        <v>2</v>
      </c>
      <c r="E6067" s="17">
        <v>16.22</v>
      </c>
      <c r="F6067" s="18">
        <v>1.7809999999999999</v>
      </c>
      <c r="G6067" s="17">
        <v>16.510000000000002</v>
      </c>
      <c r="H6067" s="18">
        <v>1.3009999999999999</v>
      </c>
      <c r="I6067" s="16" t="s">
        <v>40</v>
      </c>
      <c r="J6067" s="16" t="s">
        <v>4</v>
      </c>
      <c r="K6067" s="16" t="s">
        <v>4</v>
      </c>
      <c r="L6067" s="19">
        <f>IF(Tabelle1[[#This Row],[Heizleistung (55°C)]]=0,Tabelle1[[#This Row],[Heizleistung (35°C)]],(Tabelle1[[#This Row],[Heizleistung (35°C)]]+Tabelle1[[#This Row],[Heizleistung (55°C)]])/2)</f>
        <v>16.365000000000002</v>
      </c>
      <c r="M6067" s="20">
        <f>IF(Tabelle1[[#This Row],[Etas 55°C]]=0,0,(Tabelle1[[#This Row],[Etas 35°C]]*0.8+Tabelle1[[#This Row],[Etas 55°C]]*0.2))*2.5</f>
        <v>4.2125000000000004</v>
      </c>
      <c r="N6067" s="21">
        <f>IF(-(Tabelle1[[#This Row],[80%/20% SCOP]]-5.5)/5.5=1,"n.a.",-(Tabelle1[[#This Row],[80%/20% SCOP]]-5.5)/5.5)</f>
        <v>0.23409090909090902</v>
      </c>
    </row>
    <row r="6068" spans="1:14" ht="20.100000000000001" customHeight="1" x14ac:dyDescent="0.25">
      <c r="A6068" s="24">
        <v>16010577</v>
      </c>
      <c r="B6068" s="15" t="s">
        <v>6183</v>
      </c>
      <c r="C6068" s="15" t="s">
        <v>6191</v>
      </c>
      <c r="D6068" s="16" t="s">
        <v>2</v>
      </c>
      <c r="E6068" s="17">
        <v>15.5</v>
      </c>
      <c r="F6068" s="18">
        <v>1.796</v>
      </c>
      <c r="G6068" s="17">
        <v>14.66</v>
      </c>
      <c r="H6068" s="18">
        <v>1.35</v>
      </c>
      <c r="I6068" s="16" t="s">
        <v>40</v>
      </c>
      <c r="J6068" s="16" t="s">
        <v>4</v>
      </c>
      <c r="K6068" s="16" t="s">
        <v>4</v>
      </c>
      <c r="L6068" s="19">
        <f>IF(Tabelle1[[#This Row],[Heizleistung (55°C)]]=0,Tabelle1[[#This Row],[Heizleistung (35°C)]],(Tabelle1[[#This Row],[Heizleistung (35°C)]]+Tabelle1[[#This Row],[Heizleistung (55°C)]])/2)</f>
        <v>15.08</v>
      </c>
      <c r="M6068" s="20">
        <f>IF(Tabelle1[[#This Row],[Etas 55°C]]=0,0,(Tabelle1[[#This Row],[Etas 35°C]]*0.8+Tabelle1[[#This Row],[Etas 55°C]]*0.2))*2.5</f>
        <v>4.2670000000000003</v>
      </c>
      <c r="N6068" s="21">
        <f>IF(-(Tabelle1[[#This Row],[80%/20% SCOP]]-5.5)/5.5=1,"n.a.",-(Tabelle1[[#This Row],[80%/20% SCOP]]-5.5)/5.5)</f>
        <v>0.22418181818181812</v>
      </c>
    </row>
    <row r="6069" spans="1:14" ht="20.100000000000001" customHeight="1" x14ac:dyDescent="0.25">
      <c r="A6069" s="24">
        <v>16010748</v>
      </c>
      <c r="B6069" s="15" t="s">
        <v>6183</v>
      </c>
      <c r="C6069" s="15" t="s">
        <v>6192</v>
      </c>
      <c r="D6069" s="16" t="s">
        <v>2</v>
      </c>
      <c r="E6069" s="17">
        <v>26</v>
      </c>
      <c r="F6069" s="18">
        <v>1.752</v>
      </c>
      <c r="G6069" s="17">
        <v>26</v>
      </c>
      <c r="H6069" s="18">
        <v>1.3069999999999999</v>
      </c>
      <c r="I6069" s="16" t="s">
        <v>40</v>
      </c>
      <c r="J6069" s="16" t="s">
        <v>4</v>
      </c>
      <c r="K6069" s="16" t="s">
        <v>4</v>
      </c>
      <c r="L6069" s="19">
        <f>IF(Tabelle1[[#This Row],[Heizleistung (55°C)]]=0,Tabelle1[[#This Row],[Heizleistung (35°C)]],(Tabelle1[[#This Row],[Heizleistung (35°C)]]+Tabelle1[[#This Row],[Heizleistung (55°C)]])/2)</f>
        <v>26</v>
      </c>
      <c r="M6069" s="20">
        <f>IF(Tabelle1[[#This Row],[Etas 55°C]]=0,0,(Tabelle1[[#This Row],[Etas 35°C]]*0.8+Tabelle1[[#This Row],[Etas 55°C]]*0.2))*2.5</f>
        <v>4.1575000000000006</v>
      </c>
      <c r="N6069" s="21">
        <f>IF(-(Tabelle1[[#This Row],[80%/20% SCOP]]-5.5)/5.5=1,"n.a.",-(Tabelle1[[#This Row],[80%/20% SCOP]]-5.5)/5.5)</f>
        <v>0.24409090909090897</v>
      </c>
    </row>
    <row r="6070" spans="1:14" ht="20.100000000000001" customHeight="1" x14ac:dyDescent="0.25">
      <c r="A6070" s="24">
        <v>16010576</v>
      </c>
      <c r="B6070" s="15" t="s">
        <v>6183</v>
      </c>
      <c r="C6070" s="15" t="s">
        <v>6193</v>
      </c>
      <c r="D6070" s="16" t="s">
        <v>2</v>
      </c>
      <c r="E6070" s="17">
        <v>7.19</v>
      </c>
      <c r="F6070" s="18">
        <v>1.7649999999999999</v>
      </c>
      <c r="G6070" s="17">
        <v>6.94</v>
      </c>
      <c r="H6070" s="18">
        <v>1.2689999999999999</v>
      </c>
      <c r="I6070" s="16" t="s">
        <v>40</v>
      </c>
      <c r="J6070" s="16" t="s">
        <v>4</v>
      </c>
      <c r="K6070" s="16" t="s">
        <v>4</v>
      </c>
      <c r="L6070" s="19">
        <f>IF(Tabelle1[[#This Row],[Heizleistung (55°C)]]=0,Tabelle1[[#This Row],[Heizleistung (35°C)]],(Tabelle1[[#This Row],[Heizleistung (35°C)]]+Tabelle1[[#This Row],[Heizleistung (55°C)]])/2)</f>
        <v>7.0650000000000004</v>
      </c>
      <c r="M6070" s="20">
        <f>IF(Tabelle1[[#This Row],[Etas 55°C]]=0,0,(Tabelle1[[#This Row],[Etas 35°C]]*0.8+Tabelle1[[#This Row],[Etas 55°C]]*0.2))*2.5</f>
        <v>4.1645000000000003</v>
      </c>
      <c r="N6070" s="21">
        <f>IF(-(Tabelle1[[#This Row],[80%/20% SCOP]]-5.5)/5.5=1,"n.a.",-(Tabelle1[[#This Row],[80%/20% SCOP]]-5.5)/5.5)</f>
        <v>0.24281818181818177</v>
      </c>
    </row>
    <row r="6071" spans="1:14" ht="20.100000000000001" customHeight="1" x14ac:dyDescent="0.25">
      <c r="A6071" s="24">
        <v>16010745</v>
      </c>
      <c r="B6071" s="15" t="s">
        <v>6183</v>
      </c>
      <c r="C6071" s="15" t="s">
        <v>6194</v>
      </c>
      <c r="D6071" s="16" t="s">
        <v>2</v>
      </c>
      <c r="E6071" s="17">
        <v>16</v>
      </c>
      <c r="F6071" s="18">
        <v>1.7509999999999999</v>
      </c>
      <c r="G6071" s="17">
        <v>17</v>
      </c>
      <c r="H6071" s="18">
        <v>1.3360000000000001</v>
      </c>
      <c r="I6071" s="16" t="s">
        <v>40</v>
      </c>
      <c r="J6071" s="16" t="s">
        <v>4</v>
      </c>
      <c r="K6071" s="16" t="s">
        <v>4</v>
      </c>
      <c r="L6071" s="19">
        <f>IF(Tabelle1[[#This Row],[Heizleistung (55°C)]]=0,Tabelle1[[#This Row],[Heizleistung (35°C)]],(Tabelle1[[#This Row],[Heizleistung (35°C)]]+Tabelle1[[#This Row],[Heizleistung (55°C)]])/2)</f>
        <v>16.5</v>
      </c>
      <c r="M6071" s="20">
        <f>IF(Tabelle1[[#This Row],[Etas 55°C]]=0,0,(Tabelle1[[#This Row],[Etas 35°C]]*0.8+Tabelle1[[#This Row],[Etas 55°C]]*0.2))*2.5</f>
        <v>4.17</v>
      </c>
      <c r="N6071" s="21">
        <f>IF(-(Tabelle1[[#This Row],[80%/20% SCOP]]-5.5)/5.5=1,"n.a.",-(Tabelle1[[#This Row],[80%/20% SCOP]]-5.5)/5.5)</f>
        <v>0.24181818181818182</v>
      </c>
    </row>
    <row r="6072" spans="1:14" ht="20.100000000000001" customHeight="1" x14ac:dyDescent="0.25">
      <c r="A6072" s="24">
        <v>16010747</v>
      </c>
      <c r="B6072" s="15" t="s">
        <v>6183</v>
      </c>
      <c r="C6072" s="15" t="s">
        <v>6195</v>
      </c>
      <c r="D6072" s="16" t="s">
        <v>2</v>
      </c>
      <c r="E6072" s="17">
        <v>19</v>
      </c>
      <c r="F6072" s="18">
        <v>1.7509999999999999</v>
      </c>
      <c r="G6072" s="17">
        <v>22</v>
      </c>
      <c r="H6072" s="18">
        <v>1.302</v>
      </c>
      <c r="I6072" s="16" t="s">
        <v>40</v>
      </c>
      <c r="J6072" s="16" t="s">
        <v>4</v>
      </c>
      <c r="K6072" s="16" t="s">
        <v>4</v>
      </c>
      <c r="L6072" s="19">
        <f>IF(Tabelle1[[#This Row],[Heizleistung (55°C)]]=0,Tabelle1[[#This Row],[Heizleistung (35°C)]],(Tabelle1[[#This Row],[Heizleistung (35°C)]]+Tabelle1[[#This Row],[Heizleistung (55°C)]])/2)</f>
        <v>20.5</v>
      </c>
      <c r="M6072" s="20">
        <f>IF(Tabelle1[[#This Row],[Etas 55°C]]=0,0,(Tabelle1[[#This Row],[Etas 35°C]]*0.8+Tabelle1[[#This Row],[Etas 55°C]]*0.2))*2.5</f>
        <v>4.1530000000000005</v>
      </c>
      <c r="N6072" s="21">
        <f>IF(-(Tabelle1[[#This Row],[80%/20% SCOP]]-5.5)/5.5=1,"n.a.",-(Tabelle1[[#This Row],[80%/20% SCOP]]-5.5)/5.5)</f>
        <v>0.24490909090909083</v>
      </c>
    </row>
    <row r="6073" spans="1:14" ht="20.100000000000001" customHeight="1" x14ac:dyDescent="0.25">
      <c r="A6073" s="24">
        <v>16010878</v>
      </c>
      <c r="B6073" s="15" t="s">
        <v>6183</v>
      </c>
      <c r="C6073" s="15" t="s">
        <v>6196</v>
      </c>
      <c r="D6073" s="16" t="s">
        <v>2</v>
      </c>
      <c r="E6073" s="17">
        <v>9.94</v>
      </c>
      <c r="F6073" s="18">
        <v>1.825</v>
      </c>
      <c r="G6073" s="17">
        <v>9.2200000000000006</v>
      </c>
      <c r="H6073" s="18">
        <v>1.319</v>
      </c>
      <c r="I6073" s="16" t="s">
        <v>3</v>
      </c>
      <c r="J6073" s="16" t="s">
        <v>4</v>
      </c>
      <c r="K6073" s="16" t="s">
        <v>4</v>
      </c>
      <c r="L6073" s="19">
        <f>IF(Tabelle1[[#This Row],[Heizleistung (55°C)]]=0,Tabelle1[[#This Row],[Heizleistung (35°C)]],(Tabelle1[[#This Row],[Heizleistung (35°C)]]+Tabelle1[[#This Row],[Heizleistung (55°C)]])/2)</f>
        <v>9.58</v>
      </c>
      <c r="M6073" s="20">
        <f>IF(Tabelle1[[#This Row],[Etas 55°C]]=0,0,(Tabelle1[[#This Row],[Etas 35°C]]*0.8+Tabelle1[[#This Row],[Etas 55°C]]*0.2))*2.5</f>
        <v>4.3094999999999999</v>
      </c>
      <c r="N6073" s="21">
        <f>IF(-(Tabelle1[[#This Row],[80%/20% SCOP]]-5.5)/5.5=1,"n.a.",-(Tabelle1[[#This Row],[80%/20% SCOP]]-5.5)/5.5)</f>
        <v>0.21645454545454548</v>
      </c>
    </row>
    <row r="6074" spans="1:14" ht="20.100000000000001" customHeight="1" x14ac:dyDescent="0.25">
      <c r="A6074" s="24">
        <v>16015740</v>
      </c>
      <c r="B6074" s="15" t="s">
        <v>6197</v>
      </c>
      <c r="C6074" s="15" t="s">
        <v>5008</v>
      </c>
      <c r="D6074" s="16" t="s">
        <v>2</v>
      </c>
      <c r="E6074" s="17">
        <v>7.89</v>
      </c>
      <c r="F6074" s="18">
        <v>1.81</v>
      </c>
      <c r="G6074" s="17">
        <v>8.6999999999999993</v>
      </c>
      <c r="H6074" s="18">
        <v>1.37</v>
      </c>
      <c r="I6074" s="16" t="s">
        <v>3</v>
      </c>
      <c r="J6074" s="16" t="s">
        <v>4</v>
      </c>
      <c r="K6074" s="16" t="s">
        <v>4</v>
      </c>
      <c r="L6074" s="19">
        <f>IF(Tabelle1[[#This Row],[Heizleistung (55°C)]]=0,Tabelle1[[#This Row],[Heizleistung (35°C)]],(Tabelle1[[#This Row],[Heizleistung (35°C)]]+Tabelle1[[#This Row],[Heizleistung (55°C)]])/2)</f>
        <v>8.2949999999999999</v>
      </c>
      <c r="M6074" s="20">
        <f>IF(Tabelle1[[#This Row],[Etas 55°C]]=0,0,(Tabelle1[[#This Row],[Etas 35°C]]*0.8+Tabelle1[[#This Row],[Etas 55°C]]*0.2))*2.5</f>
        <v>4.3050000000000006</v>
      </c>
      <c r="N6074" s="21">
        <f>IF(-(Tabelle1[[#This Row],[80%/20% SCOP]]-5.5)/5.5=1,"n.a.",-(Tabelle1[[#This Row],[80%/20% SCOP]]-5.5)/5.5)</f>
        <v>0.21727272727272717</v>
      </c>
    </row>
    <row r="6075" spans="1:14" ht="20.100000000000001" customHeight="1" x14ac:dyDescent="0.25">
      <c r="A6075" s="24">
        <v>16015739</v>
      </c>
      <c r="B6075" s="15" t="s">
        <v>6197</v>
      </c>
      <c r="C6075" s="15" t="s">
        <v>5006</v>
      </c>
      <c r="D6075" s="16" t="s">
        <v>2</v>
      </c>
      <c r="E6075" s="17">
        <v>5.82</v>
      </c>
      <c r="F6075" s="18">
        <v>1.827</v>
      </c>
      <c r="G6075" s="17">
        <v>5.59</v>
      </c>
      <c r="H6075" s="18">
        <v>1.36</v>
      </c>
      <c r="I6075" s="16" t="s">
        <v>3</v>
      </c>
      <c r="J6075" s="16" t="s">
        <v>4</v>
      </c>
      <c r="K6075" s="16" t="s">
        <v>4</v>
      </c>
      <c r="L6075" s="19">
        <f>IF(Tabelle1[[#This Row],[Heizleistung (55°C)]]=0,Tabelle1[[#This Row],[Heizleistung (35°C)]],(Tabelle1[[#This Row],[Heizleistung (35°C)]]+Tabelle1[[#This Row],[Heizleistung (55°C)]])/2)</f>
        <v>5.7050000000000001</v>
      </c>
      <c r="M6075" s="20">
        <f>IF(Tabelle1[[#This Row],[Etas 55°C]]=0,0,(Tabelle1[[#This Row],[Etas 35°C]]*0.8+Tabelle1[[#This Row],[Etas 55°C]]*0.2))*2.5</f>
        <v>4.3339999999999996</v>
      </c>
      <c r="N6075" s="21">
        <f>IF(-(Tabelle1[[#This Row],[80%/20% SCOP]]-5.5)/5.5=1,"n.a.",-(Tabelle1[[#This Row],[80%/20% SCOP]]-5.5)/5.5)</f>
        <v>0.21200000000000008</v>
      </c>
    </row>
    <row r="6076" spans="1:14" ht="20.100000000000001" customHeight="1" x14ac:dyDescent="0.25">
      <c r="A6076" s="24">
        <v>16011678</v>
      </c>
      <c r="B6076" s="15" t="s">
        <v>6197</v>
      </c>
      <c r="C6076" s="15" t="s">
        <v>6198</v>
      </c>
      <c r="D6076" s="16" t="s">
        <v>2</v>
      </c>
      <c r="E6076" s="17">
        <v>8.6999999999999993</v>
      </c>
      <c r="F6076" s="18">
        <v>1.82</v>
      </c>
      <c r="G6076" s="17">
        <v>8.4</v>
      </c>
      <c r="H6076" s="18">
        <v>1.25</v>
      </c>
      <c r="I6076" s="16" t="s">
        <v>40</v>
      </c>
      <c r="J6076" s="16" t="s">
        <v>4</v>
      </c>
      <c r="K6076" s="16" t="s">
        <v>4</v>
      </c>
      <c r="L6076" s="19">
        <f>IF(Tabelle1[[#This Row],[Heizleistung (55°C)]]=0,Tabelle1[[#This Row],[Heizleistung (35°C)]],(Tabelle1[[#This Row],[Heizleistung (35°C)]]+Tabelle1[[#This Row],[Heizleistung (55°C)]])/2)</f>
        <v>8.5500000000000007</v>
      </c>
      <c r="M6076" s="20">
        <f>IF(Tabelle1[[#This Row],[Etas 55°C]]=0,0,(Tabelle1[[#This Row],[Etas 35°C]]*0.8+Tabelle1[[#This Row],[Etas 55°C]]*0.2))*2.5</f>
        <v>4.2650000000000006</v>
      </c>
      <c r="N6076" s="21">
        <f>IF(-(Tabelle1[[#This Row],[80%/20% SCOP]]-5.5)/5.5=1,"n.a.",-(Tabelle1[[#This Row],[80%/20% SCOP]]-5.5)/5.5)</f>
        <v>0.22454545454545444</v>
      </c>
    </row>
    <row r="6077" spans="1:14" ht="20.100000000000001" customHeight="1" x14ac:dyDescent="0.25">
      <c r="A6077" s="24">
        <v>16015741</v>
      </c>
      <c r="B6077" s="15" t="s">
        <v>6197</v>
      </c>
      <c r="C6077" s="15" t="s">
        <v>5002</v>
      </c>
      <c r="D6077" s="16" t="s">
        <v>2</v>
      </c>
      <c r="E6077" s="17">
        <v>9.94</v>
      </c>
      <c r="F6077" s="18">
        <v>1.829</v>
      </c>
      <c r="G6077" s="17">
        <v>9.2200000000000006</v>
      </c>
      <c r="H6077" s="18">
        <v>1.319</v>
      </c>
      <c r="I6077" s="16" t="s">
        <v>3</v>
      </c>
      <c r="J6077" s="16" t="s">
        <v>4</v>
      </c>
      <c r="K6077" s="16" t="s">
        <v>4</v>
      </c>
      <c r="L6077" s="19">
        <f>IF(Tabelle1[[#This Row],[Heizleistung (55°C)]]=0,Tabelle1[[#This Row],[Heizleistung (35°C)]],(Tabelle1[[#This Row],[Heizleistung (35°C)]]+Tabelle1[[#This Row],[Heizleistung (55°C)]])/2)</f>
        <v>9.58</v>
      </c>
      <c r="M6077" s="20">
        <f>IF(Tabelle1[[#This Row],[Etas 55°C]]=0,0,(Tabelle1[[#This Row],[Etas 35°C]]*0.8+Tabelle1[[#This Row],[Etas 55°C]]*0.2))*2.5</f>
        <v>4.3174999999999999</v>
      </c>
      <c r="N6077" s="21">
        <f>IF(-(Tabelle1[[#This Row],[80%/20% SCOP]]-5.5)/5.5=1,"n.a.",-(Tabelle1[[#This Row],[80%/20% SCOP]]-5.5)/5.5)</f>
        <v>0.21500000000000002</v>
      </c>
    </row>
    <row r="6078" spans="1:14" ht="20.100000000000001" customHeight="1" x14ac:dyDescent="0.25">
      <c r="A6078" s="24">
        <v>16011660</v>
      </c>
      <c r="B6078" s="15" t="s">
        <v>6197</v>
      </c>
      <c r="C6078" s="15" t="s">
        <v>6199</v>
      </c>
      <c r="D6078" s="16" t="s">
        <v>2</v>
      </c>
      <c r="E6078" s="17">
        <v>12.9</v>
      </c>
      <c r="F6078" s="18">
        <v>1.786</v>
      </c>
      <c r="G6078" s="17">
        <v>14.82</v>
      </c>
      <c r="H6078" s="18">
        <v>1.3440000000000001</v>
      </c>
      <c r="I6078" s="16" t="s">
        <v>40</v>
      </c>
      <c r="J6078" s="16" t="s">
        <v>4</v>
      </c>
      <c r="K6078" s="16" t="s">
        <v>4</v>
      </c>
      <c r="L6078" s="19">
        <f>IF(Tabelle1[[#This Row],[Heizleistung (55°C)]]=0,Tabelle1[[#This Row],[Heizleistung (35°C)]],(Tabelle1[[#This Row],[Heizleistung (35°C)]]+Tabelle1[[#This Row],[Heizleistung (55°C)]])/2)</f>
        <v>13.86</v>
      </c>
      <c r="M6078" s="20">
        <f>IF(Tabelle1[[#This Row],[Etas 55°C]]=0,0,(Tabelle1[[#This Row],[Etas 35°C]]*0.8+Tabelle1[[#This Row],[Etas 55°C]]*0.2))*2.5</f>
        <v>4.2439999999999998</v>
      </c>
      <c r="N6078" s="21">
        <f>IF(-(Tabelle1[[#This Row],[80%/20% SCOP]]-5.5)/5.5=1,"n.a.",-(Tabelle1[[#This Row],[80%/20% SCOP]]-5.5)/5.5)</f>
        <v>0.22836363636363641</v>
      </c>
    </row>
    <row r="6079" spans="1:14" ht="20.100000000000001" customHeight="1" x14ac:dyDescent="0.25">
      <c r="A6079" s="24">
        <v>16015744</v>
      </c>
      <c r="B6079" s="15" t="s">
        <v>6197</v>
      </c>
      <c r="C6079" s="15" t="s">
        <v>6200</v>
      </c>
      <c r="D6079" s="16" t="s">
        <v>2</v>
      </c>
      <c r="E6079" s="17">
        <v>9</v>
      </c>
      <c r="F6079" s="18">
        <v>1.9</v>
      </c>
      <c r="G6079" s="17">
        <v>8.9</v>
      </c>
      <c r="H6079" s="18">
        <v>1.35</v>
      </c>
      <c r="I6079" s="16" t="s">
        <v>40</v>
      </c>
      <c r="J6079" s="16" t="s">
        <v>4</v>
      </c>
      <c r="K6079" s="16" t="s">
        <v>4</v>
      </c>
      <c r="L6079" s="19">
        <f>IF(Tabelle1[[#This Row],[Heizleistung (55°C)]]=0,Tabelle1[[#This Row],[Heizleistung (35°C)]],(Tabelle1[[#This Row],[Heizleistung (35°C)]]+Tabelle1[[#This Row],[Heizleistung (55°C)]])/2)</f>
        <v>8.9499999999999993</v>
      </c>
      <c r="M6079" s="20">
        <f>IF(Tabelle1[[#This Row],[Etas 55°C]]=0,0,(Tabelle1[[#This Row],[Etas 35°C]]*0.8+Tabelle1[[#This Row],[Etas 55°C]]*0.2))*2.5</f>
        <v>4.4749999999999996</v>
      </c>
      <c r="N6079" s="21">
        <f>IF(-(Tabelle1[[#This Row],[80%/20% SCOP]]-5.5)/5.5=1,"n.a.",-(Tabelle1[[#This Row],[80%/20% SCOP]]-5.5)/5.5)</f>
        <v>0.18636363636363643</v>
      </c>
    </row>
    <row r="6080" spans="1:14" ht="20.100000000000001" customHeight="1" x14ac:dyDescent="0.25">
      <c r="A6080" s="24">
        <v>16015742</v>
      </c>
      <c r="B6080" s="15" t="s">
        <v>6197</v>
      </c>
      <c r="C6080" s="15" t="s">
        <v>5021</v>
      </c>
      <c r="D6080" s="16" t="s">
        <v>2</v>
      </c>
      <c r="E6080" s="17">
        <v>10.26</v>
      </c>
      <c r="F6080" s="18">
        <v>1.8080000000000001</v>
      </c>
      <c r="G6080" s="17">
        <v>12.16</v>
      </c>
      <c r="H6080" s="18">
        <v>1.347</v>
      </c>
      <c r="I6080" s="16" t="s">
        <v>3</v>
      </c>
      <c r="J6080" s="16" t="s">
        <v>4</v>
      </c>
      <c r="K6080" s="16" t="s">
        <v>4</v>
      </c>
      <c r="L6080" s="19">
        <f>IF(Tabelle1[[#This Row],[Heizleistung (55°C)]]=0,Tabelle1[[#This Row],[Heizleistung (35°C)]],(Tabelle1[[#This Row],[Heizleistung (35°C)]]+Tabelle1[[#This Row],[Heizleistung (55°C)]])/2)</f>
        <v>11.21</v>
      </c>
      <c r="M6080" s="20">
        <f>IF(Tabelle1[[#This Row],[Etas 55°C]]=0,0,(Tabelle1[[#This Row],[Etas 35°C]]*0.8+Tabelle1[[#This Row],[Etas 55°C]]*0.2))*2.5</f>
        <v>4.2895000000000003</v>
      </c>
      <c r="N6080" s="21">
        <f>IF(-(Tabelle1[[#This Row],[80%/20% SCOP]]-5.5)/5.5=1,"n.a.",-(Tabelle1[[#This Row],[80%/20% SCOP]]-5.5)/5.5)</f>
        <v>0.22009090909090903</v>
      </c>
    </row>
    <row r="6081" spans="1:14" ht="20.100000000000001" customHeight="1" x14ac:dyDescent="0.25">
      <c r="A6081" s="24">
        <v>16015743</v>
      </c>
      <c r="B6081" s="15" t="s">
        <v>6197</v>
      </c>
      <c r="C6081" s="15" t="s">
        <v>5011</v>
      </c>
      <c r="D6081" s="16" t="s">
        <v>2</v>
      </c>
      <c r="E6081" s="17">
        <v>14.05</v>
      </c>
      <c r="F6081" s="18">
        <v>1.8460000000000001</v>
      </c>
      <c r="G6081" s="17">
        <v>13.46</v>
      </c>
      <c r="H6081" s="18">
        <v>1.389</v>
      </c>
      <c r="I6081" s="16" t="s">
        <v>3</v>
      </c>
      <c r="J6081" s="16" t="s">
        <v>4</v>
      </c>
      <c r="K6081" s="16" t="s">
        <v>4</v>
      </c>
      <c r="L6081" s="19">
        <f>IF(Tabelle1[[#This Row],[Heizleistung (55°C)]]=0,Tabelle1[[#This Row],[Heizleistung (35°C)]],(Tabelle1[[#This Row],[Heizleistung (35°C)]]+Tabelle1[[#This Row],[Heizleistung (55°C)]])/2)</f>
        <v>13.755000000000001</v>
      </c>
      <c r="M6081" s="20">
        <f>IF(Tabelle1[[#This Row],[Etas 55°C]]=0,0,(Tabelle1[[#This Row],[Etas 35°C]]*0.8+Tabelle1[[#This Row],[Etas 55°C]]*0.2))*2.5</f>
        <v>4.3865000000000007</v>
      </c>
      <c r="N6081" s="21">
        <f>IF(-(Tabelle1[[#This Row],[80%/20% SCOP]]-5.5)/5.5=1,"n.a.",-(Tabelle1[[#This Row],[80%/20% SCOP]]-5.5)/5.5)</f>
        <v>0.20245454545454533</v>
      </c>
    </row>
    <row r="6082" spans="1:14" ht="20.100000000000001" customHeight="1" x14ac:dyDescent="0.25">
      <c r="A6082" s="24">
        <v>16002920</v>
      </c>
      <c r="B6082" s="15" t="s">
        <v>6201</v>
      </c>
      <c r="C6082" s="15" t="s">
        <v>6202</v>
      </c>
      <c r="D6082" s="16" t="s">
        <v>2</v>
      </c>
      <c r="E6082" s="17">
        <v>6.54</v>
      </c>
      <c r="F6082" s="18">
        <v>1.87</v>
      </c>
      <c r="G6082" s="17">
        <v>6.1</v>
      </c>
      <c r="H6082" s="18">
        <v>1.27</v>
      </c>
      <c r="I6082" s="16" t="s">
        <v>40</v>
      </c>
      <c r="J6082" s="16" t="s">
        <v>4</v>
      </c>
      <c r="K6082" s="16" t="s">
        <v>4</v>
      </c>
      <c r="L6082" s="19">
        <f>IF(Tabelle1[[#This Row],[Heizleistung (55°C)]]=0,Tabelle1[[#This Row],[Heizleistung (35°C)]],(Tabelle1[[#This Row],[Heizleistung (35°C)]]+Tabelle1[[#This Row],[Heizleistung (55°C)]])/2)</f>
        <v>6.32</v>
      </c>
      <c r="M6082" s="20">
        <f>IF(Tabelle1[[#This Row],[Etas 55°C]]=0,0,(Tabelle1[[#This Row],[Etas 35°C]]*0.8+Tabelle1[[#This Row],[Etas 55°C]]*0.2))*2.5</f>
        <v>4.3750000000000009</v>
      </c>
      <c r="N6082" s="21">
        <f>IF(-(Tabelle1[[#This Row],[80%/20% SCOP]]-5.5)/5.5=1,"n.a.",-(Tabelle1[[#This Row],[80%/20% SCOP]]-5.5)/5.5)</f>
        <v>0.20454545454545439</v>
      </c>
    </row>
    <row r="6083" spans="1:14" ht="20.100000000000001" customHeight="1" x14ac:dyDescent="0.25">
      <c r="A6083" s="24">
        <v>16017888</v>
      </c>
      <c r="B6083" s="15" t="s">
        <v>6201</v>
      </c>
      <c r="C6083" s="15" t="s">
        <v>6203</v>
      </c>
      <c r="D6083" s="16" t="s">
        <v>2</v>
      </c>
      <c r="E6083" s="17">
        <v>9.8000000000000007</v>
      </c>
      <c r="F6083" s="18">
        <v>2.08</v>
      </c>
      <c r="G6083" s="17">
        <v>9.3699999999999992</v>
      </c>
      <c r="H6083" s="18">
        <v>1.64</v>
      </c>
      <c r="I6083" s="16" t="s">
        <v>3</v>
      </c>
      <c r="J6083" s="16" t="s">
        <v>4</v>
      </c>
      <c r="K6083" s="16" t="s">
        <v>4</v>
      </c>
      <c r="L6083" s="19">
        <f>IF(Tabelle1[[#This Row],[Heizleistung (55°C)]]=0,Tabelle1[[#This Row],[Heizleistung (35°C)]],(Tabelle1[[#This Row],[Heizleistung (35°C)]]+Tabelle1[[#This Row],[Heizleistung (55°C)]])/2)</f>
        <v>9.5850000000000009</v>
      </c>
      <c r="M6083" s="20">
        <f>IF(Tabelle1[[#This Row],[Etas 55°C]]=0,0,(Tabelle1[[#This Row],[Etas 35°C]]*0.8+Tabelle1[[#This Row],[Etas 55°C]]*0.2))*2.5</f>
        <v>4.9800000000000004</v>
      </c>
      <c r="N6083" s="21">
        <f>IF(-(Tabelle1[[#This Row],[80%/20% SCOP]]-5.5)/5.5=1,"n.a.",-(Tabelle1[[#This Row],[80%/20% SCOP]]-5.5)/5.5)</f>
        <v>9.4545454545454474E-2</v>
      </c>
    </row>
    <row r="6084" spans="1:14" ht="20.100000000000001" customHeight="1" x14ac:dyDescent="0.25">
      <c r="A6084" s="24">
        <v>16014382</v>
      </c>
      <c r="B6084" s="15" t="s">
        <v>6201</v>
      </c>
      <c r="C6084" s="15" t="s">
        <v>6204</v>
      </c>
      <c r="D6084" s="16" t="s">
        <v>2</v>
      </c>
      <c r="E6084" s="17">
        <v>13.3</v>
      </c>
      <c r="F6084" s="18">
        <v>1.9</v>
      </c>
      <c r="G6084" s="17">
        <v>12.1</v>
      </c>
      <c r="H6084" s="18">
        <v>1.53</v>
      </c>
      <c r="I6084" s="16" t="s">
        <v>3</v>
      </c>
      <c r="J6084" s="16" t="s">
        <v>4</v>
      </c>
      <c r="K6084" s="16" t="s">
        <v>4</v>
      </c>
      <c r="L6084" s="19">
        <f>IF(Tabelle1[[#This Row],[Heizleistung (55°C)]]=0,Tabelle1[[#This Row],[Heizleistung (35°C)]],(Tabelle1[[#This Row],[Heizleistung (35°C)]]+Tabelle1[[#This Row],[Heizleistung (55°C)]])/2)</f>
        <v>12.7</v>
      </c>
      <c r="M6084" s="20">
        <f>IF(Tabelle1[[#This Row],[Etas 55°C]]=0,0,(Tabelle1[[#This Row],[Etas 35°C]]*0.8+Tabelle1[[#This Row],[Etas 55°C]]*0.2))*2.5</f>
        <v>4.5650000000000004</v>
      </c>
      <c r="N6084" s="21">
        <f>IF(-(Tabelle1[[#This Row],[80%/20% SCOP]]-5.5)/5.5=1,"n.a.",-(Tabelle1[[#This Row],[80%/20% SCOP]]-5.5)/5.5)</f>
        <v>0.16999999999999993</v>
      </c>
    </row>
    <row r="6085" spans="1:14" ht="20.100000000000001" customHeight="1" x14ac:dyDescent="0.25">
      <c r="A6085" s="24">
        <v>16017954</v>
      </c>
      <c r="B6085" s="15" t="s">
        <v>6201</v>
      </c>
      <c r="C6085" s="15" t="s">
        <v>6205</v>
      </c>
      <c r="D6085" s="16" t="s">
        <v>2</v>
      </c>
      <c r="E6085" s="17">
        <v>4.08</v>
      </c>
      <c r="F6085" s="18">
        <v>1.8</v>
      </c>
      <c r="G6085" s="17">
        <v>3.77</v>
      </c>
      <c r="H6085" s="18">
        <v>1.3</v>
      </c>
      <c r="I6085" s="16" t="s">
        <v>3</v>
      </c>
      <c r="J6085" s="16" t="s">
        <v>4</v>
      </c>
      <c r="K6085" s="16" t="s">
        <v>4</v>
      </c>
      <c r="L6085" s="19">
        <f>IF(Tabelle1[[#This Row],[Heizleistung (55°C)]]=0,Tabelle1[[#This Row],[Heizleistung (35°C)]],(Tabelle1[[#This Row],[Heizleistung (35°C)]]+Tabelle1[[#This Row],[Heizleistung (55°C)]])/2)</f>
        <v>3.9249999999999998</v>
      </c>
      <c r="M6085" s="20">
        <f>IF(Tabelle1[[#This Row],[Etas 55°C]]=0,0,(Tabelle1[[#This Row],[Etas 35°C]]*0.8+Tabelle1[[#This Row],[Etas 55°C]]*0.2))*2.5</f>
        <v>4.25</v>
      </c>
      <c r="N6085" s="21">
        <f>IF(-(Tabelle1[[#This Row],[80%/20% SCOP]]-5.5)/5.5=1,"n.a.",-(Tabelle1[[#This Row],[80%/20% SCOP]]-5.5)/5.5)</f>
        <v>0.22727272727272727</v>
      </c>
    </row>
    <row r="6086" spans="1:14" ht="20.100000000000001" customHeight="1" x14ac:dyDescent="0.25">
      <c r="A6086" s="24">
        <v>16010942</v>
      </c>
      <c r="B6086" s="15" t="s">
        <v>6201</v>
      </c>
      <c r="C6086" s="15" t="s">
        <v>6206</v>
      </c>
      <c r="D6086" s="16" t="s">
        <v>2</v>
      </c>
      <c r="E6086" s="17">
        <v>5.4</v>
      </c>
      <c r="F6086" s="18">
        <v>1.83</v>
      </c>
      <c r="G6086" s="17">
        <v>5.0999999999999996</v>
      </c>
      <c r="H6086" s="18">
        <v>1.41</v>
      </c>
      <c r="I6086" s="16" t="s">
        <v>3</v>
      </c>
      <c r="J6086" s="16" t="s">
        <v>4</v>
      </c>
      <c r="K6086" s="16" t="s">
        <v>4</v>
      </c>
      <c r="L6086" s="19">
        <f>IF(Tabelle1[[#This Row],[Heizleistung (55°C)]]=0,Tabelle1[[#This Row],[Heizleistung (35°C)]],(Tabelle1[[#This Row],[Heizleistung (35°C)]]+Tabelle1[[#This Row],[Heizleistung (55°C)]])/2)</f>
        <v>5.25</v>
      </c>
      <c r="M6086" s="20">
        <f>IF(Tabelle1[[#This Row],[Etas 55°C]]=0,0,(Tabelle1[[#This Row],[Etas 35°C]]*0.8+Tabelle1[[#This Row],[Etas 55°C]]*0.2))*2.5</f>
        <v>4.3650000000000002</v>
      </c>
      <c r="N6086" s="21">
        <f>IF(-(Tabelle1[[#This Row],[80%/20% SCOP]]-5.5)/5.5=1,"n.a.",-(Tabelle1[[#This Row],[80%/20% SCOP]]-5.5)/5.5)</f>
        <v>0.20636363636363633</v>
      </c>
    </row>
    <row r="6087" spans="1:14" ht="20.100000000000001" customHeight="1" x14ac:dyDescent="0.25">
      <c r="A6087" s="24">
        <v>16002830</v>
      </c>
      <c r="B6087" s="15" t="s">
        <v>6201</v>
      </c>
      <c r="C6087" s="15" t="s">
        <v>6207</v>
      </c>
      <c r="D6087" s="16" t="s">
        <v>2</v>
      </c>
      <c r="E6087" s="17">
        <v>9.8000000000000007</v>
      </c>
      <c r="F6087" s="18">
        <v>1.97</v>
      </c>
      <c r="G6087" s="17">
        <v>9.4</v>
      </c>
      <c r="H6087" s="18">
        <v>1.54</v>
      </c>
      <c r="I6087" s="16" t="s">
        <v>3</v>
      </c>
      <c r="J6087" s="16" t="s">
        <v>4</v>
      </c>
      <c r="K6087" s="16" t="s">
        <v>4</v>
      </c>
      <c r="L6087" s="19">
        <f>IF(Tabelle1[[#This Row],[Heizleistung (55°C)]]=0,Tabelle1[[#This Row],[Heizleistung (35°C)]],(Tabelle1[[#This Row],[Heizleistung (35°C)]]+Tabelle1[[#This Row],[Heizleistung (55°C)]])/2)</f>
        <v>9.6000000000000014</v>
      </c>
      <c r="M6087" s="20">
        <f>IF(Tabelle1[[#This Row],[Etas 55°C]]=0,0,(Tabelle1[[#This Row],[Etas 35°C]]*0.8+Tabelle1[[#This Row],[Etas 55°C]]*0.2))*2.5</f>
        <v>4.71</v>
      </c>
      <c r="N6087" s="21">
        <f>IF(-(Tabelle1[[#This Row],[80%/20% SCOP]]-5.5)/5.5=1,"n.a.",-(Tabelle1[[#This Row],[80%/20% SCOP]]-5.5)/5.5)</f>
        <v>0.14363636363636365</v>
      </c>
    </row>
    <row r="6088" spans="1:14" ht="20.100000000000001" customHeight="1" x14ac:dyDescent="0.25">
      <c r="A6088" s="24">
        <v>16002554</v>
      </c>
      <c r="B6088" s="15" t="s">
        <v>6201</v>
      </c>
      <c r="C6088" s="15" t="s">
        <v>6208</v>
      </c>
      <c r="D6088" s="16" t="s">
        <v>2</v>
      </c>
      <c r="E6088" s="17">
        <v>5.38</v>
      </c>
      <c r="F6088" s="18">
        <v>1.73</v>
      </c>
      <c r="G6088" s="17">
        <v>5.23</v>
      </c>
      <c r="H6088" s="18">
        <v>1.26</v>
      </c>
      <c r="I6088" s="16" t="s">
        <v>109</v>
      </c>
      <c r="J6088" s="16" t="s">
        <v>4</v>
      </c>
      <c r="K6088" s="16" t="s">
        <v>4</v>
      </c>
      <c r="L6088" s="19">
        <f>IF(Tabelle1[[#This Row],[Heizleistung (55°C)]]=0,Tabelle1[[#This Row],[Heizleistung (35°C)]],(Tabelle1[[#This Row],[Heizleistung (35°C)]]+Tabelle1[[#This Row],[Heizleistung (55°C)]])/2)</f>
        <v>5.3049999999999997</v>
      </c>
      <c r="M6088" s="20">
        <f>IF(Tabelle1[[#This Row],[Etas 55°C]]=0,0,(Tabelle1[[#This Row],[Etas 35°C]]*0.8+Tabelle1[[#This Row],[Etas 55°C]]*0.2))*2.5</f>
        <v>4.09</v>
      </c>
      <c r="N6088" s="21">
        <f>IF(-(Tabelle1[[#This Row],[80%/20% SCOP]]-5.5)/5.5=1,"n.a.",-(Tabelle1[[#This Row],[80%/20% SCOP]]-5.5)/5.5)</f>
        <v>0.2563636363636364</v>
      </c>
    </row>
    <row r="6089" spans="1:14" ht="20.100000000000001" customHeight="1" x14ac:dyDescent="0.25">
      <c r="A6089" s="24">
        <v>16010937</v>
      </c>
      <c r="B6089" s="15" t="s">
        <v>6201</v>
      </c>
      <c r="C6089" s="15" t="s">
        <v>6209</v>
      </c>
      <c r="D6089" s="16" t="s">
        <v>2</v>
      </c>
      <c r="E6089" s="17">
        <v>6.5</v>
      </c>
      <c r="F6089" s="18">
        <v>1.76</v>
      </c>
      <c r="G6089" s="17">
        <v>6.2</v>
      </c>
      <c r="H6089" s="18">
        <v>1.4</v>
      </c>
      <c r="I6089" s="16" t="s">
        <v>3</v>
      </c>
      <c r="J6089" s="16" t="s">
        <v>4</v>
      </c>
      <c r="K6089" s="16" t="s">
        <v>4</v>
      </c>
      <c r="L6089" s="19">
        <f>IF(Tabelle1[[#This Row],[Heizleistung (55°C)]]=0,Tabelle1[[#This Row],[Heizleistung (35°C)]],(Tabelle1[[#This Row],[Heizleistung (35°C)]]+Tabelle1[[#This Row],[Heizleistung (55°C)]])/2)</f>
        <v>6.35</v>
      </c>
      <c r="M6089" s="20">
        <f>IF(Tabelle1[[#This Row],[Etas 55°C]]=0,0,(Tabelle1[[#This Row],[Etas 35°C]]*0.8+Tabelle1[[#This Row],[Etas 55°C]]*0.2))*2.5</f>
        <v>4.2200000000000006</v>
      </c>
      <c r="N6089" s="21">
        <f>IF(-(Tabelle1[[#This Row],[80%/20% SCOP]]-5.5)/5.5=1,"n.a.",-(Tabelle1[[#This Row],[80%/20% SCOP]]-5.5)/5.5)</f>
        <v>0.23272727272727262</v>
      </c>
    </row>
    <row r="6090" spans="1:14" ht="20.100000000000001" customHeight="1" x14ac:dyDescent="0.25">
      <c r="A6090" s="24">
        <v>16017886</v>
      </c>
      <c r="B6090" s="15" t="s">
        <v>6201</v>
      </c>
      <c r="C6090" s="15" t="s">
        <v>6210</v>
      </c>
      <c r="D6090" s="16" t="s">
        <v>2</v>
      </c>
      <c r="E6090" s="17">
        <v>9.8000000000000007</v>
      </c>
      <c r="F6090" s="18">
        <v>2.08</v>
      </c>
      <c r="G6090" s="17">
        <v>9.3699999999999992</v>
      </c>
      <c r="H6090" s="18">
        <v>1.64</v>
      </c>
      <c r="I6090" s="16" t="s">
        <v>3</v>
      </c>
      <c r="J6090" s="16" t="s">
        <v>4</v>
      </c>
      <c r="K6090" s="16" t="s">
        <v>4</v>
      </c>
      <c r="L6090" s="19">
        <f>IF(Tabelle1[[#This Row],[Heizleistung (55°C)]]=0,Tabelle1[[#This Row],[Heizleistung (35°C)]],(Tabelle1[[#This Row],[Heizleistung (35°C)]]+Tabelle1[[#This Row],[Heizleistung (55°C)]])/2)</f>
        <v>9.5850000000000009</v>
      </c>
      <c r="M6090" s="20">
        <f>IF(Tabelle1[[#This Row],[Etas 55°C]]=0,0,(Tabelle1[[#This Row],[Etas 35°C]]*0.8+Tabelle1[[#This Row],[Etas 55°C]]*0.2))*2.5</f>
        <v>4.9800000000000004</v>
      </c>
      <c r="N6090" s="21">
        <f>IF(-(Tabelle1[[#This Row],[80%/20% SCOP]]-5.5)/5.5=1,"n.a.",-(Tabelle1[[#This Row],[80%/20% SCOP]]-5.5)/5.5)</f>
        <v>9.4545454545454474E-2</v>
      </c>
    </row>
    <row r="6091" spans="1:14" ht="20.100000000000001" customHeight="1" x14ac:dyDescent="0.25">
      <c r="A6091" s="24">
        <v>16002999</v>
      </c>
      <c r="B6091" s="15" t="s">
        <v>6201</v>
      </c>
      <c r="C6091" s="15" t="s">
        <v>6211</v>
      </c>
      <c r="D6091" s="16" t="s">
        <v>2</v>
      </c>
      <c r="E6091" s="17">
        <v>6.54</v>
      </c>
      <c r="F6091" s="18">
        <v>1.87</v>
      </c>
      <c r="G6091" s="17">
        <v>6.1</v>
      </c>
      <c r="H6091" s="18">
        <v>1.27</v>
      </c>
      <c r="I6091" s="16" t="s">
        <v>40</v>
      </c>
      <c r="J6091" s="16" t="s">
        <v>4</v>
      </c>
      <c r="K6091" s="16" t="s">
        <v>4</v>
      </c>
      <c r="L6091" s="19">
        <f>IF(Tabelle1[[#This Row],[Heizleistung (55°C)]]=0,Tabelle1[[#This Row],[Heizleistung (35°C)]],(Tabelle1[[#This Row],[Heizleistung (35°C)]]+Tabelle1[[#This Row],[Heizleistung (55°C)]])/2)</f>
        <v>6.32</v>
      </c>
      <c r="M6091" s="20">
        <f>IF(Tabelle1[[#This Row],[Etas 55°C]]=0,0,(Tabelle1[[#This Row],[Etas 35°C]]*0.8+Tabelle1[[#This Row],[Etas 55°C]]*0.2))*2.5</f>
        <v>4.3750000000000009</v>
      </c>
      <c r="N6091" s="21">
        <f>IF(-(Tabelle1[[#This Row],[80%/20% SCOP]]-5.5)/5.5=1,"n.a.",-(Tabelle1[[#This Row],[80%/20% SCOP]]-5.5)/5.5)</f>
        <v>0.20454545454545439</v>
      </c>
    </row>
    <row r="6092" spans="1:14" ht="20.100000000000001" customHeight="1" x14ac:dyDescent="0.25">
      <c r="A6092" s="24">
        <v>16017919</v>
      </c>
      <c r="B6092" s="15" t="s">
        <v>6201</v>
      </c>
      <c r="C6092" s="15" t="s">
        <v>6212</v>
      </c>
      <c r="D6092" s="16" t="s">
        <v>2</v>
      </c>
      <c r="E6092" s="17">
        <v>13.67</v>
      </c>
      <c r="F6092" s="18">
        <v>1.78</v>
      </c>
      <c r="G6092" s="17">
        <v>13.37</v>
      </c>
      <c r="H6092" s="18">
        <v>1.41</v>
      </c>
      <c r="I6092" s="16" t="s">
        <v>3</v>
      </c>
      <c r="J6092" s="16" t="s">
        <v>4</v>
      </c>
      <c r="K6092" s="16" t="s">
        <v>4</v>
      </c>
      <c r="L6092" s="19">
        <f>IF(Tabelle1[[#This Row],[Heizleistung (55°C)]]=0,Tabelle1[[#This Row],[Heizleistung (35°C)]],(Tabelle1[[#This Row],[Heizleistung (35°C)]]+Tabelle1[[#This Row],[Heizleistung (55°C)]])/2)</f>
        <v>13.52</v>
      </c>
      <c r="M6092" s="20">
        <f>IF(Tabelle1[[#This Row],[Etas 55°C]]=0,0,(Tabelle1[[#This Row],[Etas 35°C]]*0.8+Tabelle1[[#This Row],[Etas 55°C]]*0.2))*2.5</f>
        <v>4.2650000000000006</v>
      </c>
      <c r="N6092" s="21">
        <f>IF(-(Tabelle1[[#This Row],[80%/20% SCOP]]-5.5)/5.5=1,"n.a.",-(Tabelle1[[#This Row],[80%/20% SCOP]]-5.5)/5.5)</f>
        <v>0.22454545454545444</v>
      </c>
    </row>
    <row r="6093" spans="1:14" ht="20.100000000000001" customHeight="1" x14ac:dyDescent="0.25">
      <c r="A6093" s="24">
        <v>16014385</v>
      </c>
      <c r="B6093" s="15" t="s">
        <v>6201</v>
      </c>
      <c r="C6093" s="15" t="s">
        <v>6213</v>
      </c>
      <c r="D6093" s="16" t="s">
        <v>2</v>
      </c>
      <c r="E6093" s="17">
        <v>13.6</v>
      </c>
      <c r="F6093" s="18">
        <v>1.91</v>
      </c>
      <c r="G6093" s="17">
        <v>13.2</v>
      </c>
      <c r="H6093" s="18">
        <v>1.52</v>
      </c>
      <c r="I6093" s="16" t="s">
        <v>3</v>
      </c>
      <c r="J6093" s="16" t="s">
        <v>4</v>
      </c>
      <c r="K6093" s="16" t="s">
        <v>4</v>
      </c>
      <c r="L6093" s="19">
        <f>IF(Tabelle1[[#This Row],[Heizleistung (55°C)]]=0,Tabelle1[[#This Row],[Heizleistung (35°C)]],(Tabelle1[[#This Row],[Heizleistung (35°C)]]+Tabelle1[[#This Row],[Heizleistung (55°C)]])/2)</f>
        <v>13.399999999999999</v>
      </c>
      <c r="M6093" s="20">
        <f>IF(Tabelle1[[#This Row],[Etas 55°C]]=0,0,(Tabelle1[[#This Row],[Etas 35°C]]*0.8+Tabelle1[[#This Row],[Etas 55°C]]*0.2))*2.5</f>
        <v>4.58</v>
      </c>
      <c r="N6093" s="21">
        <f>IF(-(Tabelle1[[#This Row],[80%/20% SCOP]]-5.5)/5.5=1,"n.a.",-(Tabelle1[[#This Row],[80%/20% SCOP]]-5.5)/5.5)</f>
        <v>0.16727272727272727</v>
      </c>
    </row>
    <row r="6094" spans="1:14" ht="20.100000000000001" customHeight="1" x14ac:dyDescent="0.25">
      <c r="A6094" s="24">
        <v>16017998</v>
      </c>
      <c r="B6094" s="15" t="s">
        <v>6201</v>
      </c>
      <c r="C6094" s="15" t="s">
        <v>6214</v>
      </c>
      <c r="D6094" s="16" t="s">
        <v>2</v>
      </c>
      <c r="E6094" s="17">
        <v>5.46</v>
      </c>
      <c r="F6094" s="18">
        <v>1.8</v>
      </c>
      <c r="G6094" s="17">
        <v>5.14</v>
      </c>
      <c r="H6094" s="18">
        <v>1.41</v>
      </c>
      <c r="I6094" s="16" t="s">
        <v>3</v>
      </c>
      <c r="J6094" s="16" t="s">
        <v>4</v>
      </c>
      <c r="K6094" s="16" t="s">
        <v>4</v>
      </c>
      <c r="L6094" s="19">
        <f>IF(Tabelle1[[#This Row],[Heizleistung (55°C)]]=0,Tabelle1[[#This Row],[Heizleistung (35°C)]],(Tabelle1[[#This Row],[Heizleistung (35°C)]]+Tabelle1[[#This Row],[Heizleistung (55°C)]])/2)</f>
        <v>5.3</v>
      </c>
      <c r="M6094" s="20">
        <f>IF(Tabelle1[[#This Row],[Etas 55°C]]=0,0,(Tabelle1[[#This Row],[Etas 35°C]]*0.8+Tabelle1[[#This Row],[Etas 55°C]]*0.2))*2.5</f>
        <v>4.3050000000000006</v>
      </c>
      <c r="N6094" s="21">
        <f>IF(-(Tabelle1[[#This Row],[80%/20% SCOP]]-5.5)/5.5=1,"n.a.",-(Tabelle1[[#This Row],[80%/20% SCOP]]-5.5)/5.5)</f>
        <v>0.21727272727272717</v>
      </c>
    </row>
    <row r="6095" spans="1:14" ht="20.100000000000001" customHeight="1" x14ac:dyDescent="0.25">
      <c r="A6095" s="24">
        <v>16017885</v>
      </c>
      <c r="B6095" s="15" t="s">
        <v>6201</v>
      </c>
      <c r="C6095" s="15" t="s">
        <v>6215</v>
      </c>
      <c r="D6095" s="16" t="s">
        <v>2</v>
      </c>
      <c r="E6095" s="17">
        <v>9.8000000000000007</v>
      </c>
      <c r="F6095" s="18">
        <v>2.08</v>
      </c>
      <c r="G6095" s="17">
        <v>9.3699999999999992</v>
      </c>
      <c r="H6095" s="18">
        <v>1.64</v>
      </c>
      <c r="I6095" s="16" t="s">
        <v>3</v>
      </c>
      <c r="J6095" s="16" t="s">
        <v>4</v>
      </c>
      <c r="K6095" s="16" t="s">
        <v>4</v>
      </c>
      <c r="L6095" s="19">
        <f>IF(Tabelle1[[#This Row],[Heizleistung (55°C)]]=0,Tabelle1[[#This Row],[Heizleistung (35°C)]],(Tabelle1[[#This Row],[Heizleistung (35°C)]]+Tabelle1[[#This Row],[Heizleistung (55°C)]])/2)</f>
        <v>9.5850000000000009</v>
      </c>
      <c r="M6095" s="20">
        <f>IF(Tabelle1[[#This Row],[Etas 55°C]]=0,0,(Tabelle1[[#This Row],[Etas 35°C]]*0.8+Tabelle1[[#This Row],[Etas 55°C]]*0.2))*2.5</f>
        <v>4.9800000000000004</v>
      </c>
      <c r="N6095" s="21">
        <f>IF(-(Tabelle1[[#This Row],[80%/20% SCOP]]-5.5)/5.5=1,"n.a.",-(Tabelle1[[#This Row],[80%/20% SCOP]]-5.5)/5.5)</f>
        <v>9.4545454545454474E-2</v>
      </c>
    </row>
    <row r="6096" spans="1:14" ht="20.100000000000001" customHeight="1" x14ac:dyDescent="0.25">
      <c r="A6096" s="24">
        <v>16017972</v>
      </c>
      <c r="B6096" s="15" t="s">
        <v>6201</v>
      </c>
      <c r="C6096" s="15" t="s">
        <v>6216</v>
      </c>
      <c r="D6096" s="16" t="s">
        <v>2</v>
      </c>
      <c r="E6096" s="17">
        <v>5.41</v>
      </c>
      <c r="F6096" s="18">
        <v>1.83</v>
      </c>
      <c r="G6096" s="17">
        <v>5.1100000000000003</v>
      </c>
      <c r="H6096" s="18">
        <v>1.41</v>
      </c>
      <c r="I6096" s="16" t="s">
        <v>3</v>
      </c>
      <c r="J6096" s="16" t="s">
        <v>4</v>
      </c>
      <c r="K6096" s="16" t="s">
        <v>4</v>
      </c>
      <c r="L6096" s="19">
        <f>IF(Tabelle1[[#This Row],[Heizleistung (55°C)]]=0,Tabelle1[[#This Row],[Heizleistung (35°C)]],(Tabelle1[[#This Row],[Heizleistung (35°C)]]+Tabelle1[[#This Row],[Heizleistung (55°C)]])/2)</f>
        <v>5.26</v>
      </c>
      <c r="M6096" s="20">
        <f>IF(Tabelle1[[#This Row],[Etas 55°C]]=0,0,(Tabelle1[[#This Row],[Etas 35°C]]*0.8+Tabelle1[[#This Row],[Etas 55°C]]*0.2))*2.5</f>
        <v>4.3650000000000002</v>
      </c>
      <c r="N6096" s="21">
        <f>IF(-(Tabelle1[[#This Row],[80%/20% SCOP]]-5.5)/5.5=1,"n.a.",-(Tabelle1[[#This Row],[80%/20% SCOP]]-5.5)/5.5)</f>
        <v>0.20636363636363633</v>
      </c>
    </row>
    <row r="6097" spans="1:14" ht="20.100000000000001" customHeight="1" x14ac:dyDescent="0.25">
      <c r="A6097" s="24">
        <v>16017876</v>
      </c>
      <c r="B6097" s="15" t="s">
        <v>6201</v>
      </c>
      <c r="C6097" s="15" t="s">
        <v>6217</v>
      </c>
      <c r="D6097" s="16" t="s">
        <v>2</v>
      </c>
      <c r="E6097" s="17">
        <v>12.42</v>
      </c>
      <c r="F6097" s="18">
        <v>1.95</v>
      </c>
      <c r="G6097" s="17">
        <v>12.1</v>
      </c>
      <c r="H6097" s="18">
        <v>1.54</v>
      </c>
      <c r="I6097" s="16" t="s">
        <v>3</v>
      </c>
      <c r="J6097" s="16" t="s">
        <v>4</v>
      </c>
      <c r="K6097" s="16" t="s">
        <v>4</v>
      </c>
      <c r="L6097" s="19">
        <f>IF(Tabelle1[[#This Row],[Heizleistung (55°C)]]=0,Tabelle1[[#This Row],[Heizleistung (35°C)]],(Tabelle1[[#This Row],[Heizleistung (35°C)]]+Tabelle1[[#This Row],[Heizleistung (55°C)]])/2)</f>
        <v>12.26</v>
      </c>
      <c r="M6097" s="20">
        <f>IF(Tabelle1[[#This Row],[Etas 55°C]]=0,0,(Tabelle1[[#This Row],[Etas 35°C]]*0.8+Tabelle1[[#This Row],[Etas 55°C]]*0.2))*2.5</f>
        <v>4.67</v>
      </c>
      <c r="N6097" s="21">
        <f>IF(-(Tabelle1[[#This Row],[80%/20% SCOP]]-5.5)/5.5=1,"n.a.",-(Tabelle1[[#This Row],[80%/20% SCOP]]-5.5)/5.5)</f>
        <v>0.15090909090909091</v>
      </c>
    </row>
    <row r="6098" spans="1:14" ht="20.100000000000001" customHeight="1" x14ac:dyDescent="0.25">
      <c r="A6098" s="24">
        <v>16017921</v>
      </c>
      <c r="B6098" s="15" t="s">
        <v>6201</v>
      </c>
      <c r="C6098" s="15" t="s">
        <v>6218</v>
      </c>
      <c r="D6098" s="16" t="s">
        <v>2</v>
      </c>
      <c r="E6098" s="17">
        <v>13.67</v>
      </c>
      <c r="F6098" s="18">
        <v>1.78</v>
      </c>
      <c r="G6098" s="17">
        <v>13.37</v>
      </c>
      <c r="H6098" s="18">
        <v>1.41</v>
      </c>
      <c r="I6098" s="16" t="s">
        <v>3</v>
      </c>
      <c r="J6098" s="16" t="s">
        <v>4</v>
      </c>
      <c r="K6098" s="16" t="s">
        <v>4</v>
      </c>
      <c r="L6098" s="19">
        <f>IF(Tabelle1[[#This Row],[Heizleistung (55°C)]]=0,Tabelle1[[#This Row],[Heizleistung (35°C)]],(Tabelle1[[#This Row],[Heizleistung (35°C)]]+Tabelle1[[#This Row],[Heizleistung (55°C)]])/2)</f>
        <v>13.52</v>
      </c>
      <c r="M6098" s="20">
        <f>IF(Tabelle1[[#This Row],[Etas 55°C]]=0,0,(Tabelle1[[#This Row],[Etas 35°C]]*0.8+Tabelle1[[#This Row],[Etas 55°C]]*0.2))*2.5</f>
        <v>4.2650000000000006</v>
      </c>
      <c r="N6098" s="21">
        <f>IF(-(Tabelle1[[#This Row],[80%/20% SCOP]]-5.5)/5.5=1,"n.a.",-(Tabelle1[[#This Row],[80%/20% SCOP]]-5.5)/5.5)</f>
        <v>0.22454545454545444</v>
      </c>
    </row>
    <row r="6099" spans="1:14" ht="20.100000000000001" customHeight="1" x14ac:dyDescent="0.25">
      <c r="A6099" s="24">
        <v>16003005</v>
      </c>
      <c r="B6099" s="15" t="s">
        <v>6201</v>
      </c>
      <c r="C6099" s="15" t="s">
        <v>6219</v>
      </c>
      <c r="D6099" s="16" t="s">
        <v>2</v>
      </c>
      <c r="E6099" s="17">
        <v>7.8</v>
      </c>
      <c r="F6099" s="18">
        <v>1.93</v>
      </c>
      <c r="G6099" s="17">
        <v>7.21</v>
      </c>
      <c r="H6099" s="18">
        <v>1.3</v>
      </c>
      <c r="I6099" s="16" t="s">
        <v>40</v>
      </c>
      <c r="J6099" s="16" t="s">
        <v>4</v>
      </c>
      <c r="K6099" s="16" t="s">
        <v>4</v>
      </c>
      <c r="L6099" s="19">
        <f>IF(Tabelle1[[#This Row],[Heizleistung (55°C)]]=0,Tabelle1[[#This Row],[Heizleistung (35°C)]],(Tabelle1[[#This Row],[Heizleistung (35°C)]]+Tabelle1[[#This Row],[Heizleistung (55°C)]])/2)</f>
        <v>7.5049999999999999</v>
      </c>
      <c r="M6099" s="20">
        <f>IF(Tabelle1[[#This Row],[Etas 55°C]]=0,0,(Tabelle1[[#This Row],[Etas 35°C]]*0.8+Tabelle1[[#This Row],[Etas 55°C]]*0.2))*2.5</f>
        <v>4.51</v>
      </c>
      <c r="N6099" s="21">
        <f>IF(-(Tabelle1[[#This Row],[80%/20% SCOP]]-5.5)/5.5=1,"n.a.",-(Tabelle1[[#This Row],[80%/20% SCOP]]-5.5)/5.5)</f>
        <v>0.18000000000000005</v>
      </c>
    </row>
    <row r="6100" spans="1:14" ht="20.100000000000001" customHeight="1" x14ac:dyDescent="0.25">
      <c r="A6100" s="24">
        <v>16017907</v>
      </c>
      <c r="B6100" s="15" t="s">
        <v>6201</v>
      </c>
      <c r="C6100" s="15" t="s">
        <v>6220</v>
      </c>
      <c r="D6100" s="16" t="s">
        <v>2</v>
      </c>
      <c r="E6100" s="17">
        <v>9.8000000000000007</v>
      </c>
      <c r="F6100" s="18">
        <v>1.9</v>
      </c>
      <c r="G6100" s="17">
        <v>9.3699999999999992</v>
      </c>
      <c r="H6100" s="18">
        <v>1.45</v>
      </c>
      <c r="I6100" s="16" t="s">
        <v>3</v>
      </c>
      <c r="J6100" s="16" t="s">
        <v>4</v>
      </c>
      <c r="K6100" s="16" t="s">
        <v>4</v>
      </c>
      <c r="L6100" s="19">
        <f>IF(Tabelle1[[#This Row],[Heizleistung (55°C)]]=0,Tabelle1[[#This Row],[Heizleistung (35°C)]],(Tabelle1[[#This Row],[Heizleistung (35°C)]]+Tabelle1[[#This Row],[Heizleistung (55°C)]])/2)</f>
        <v>9.5850000000000009</v>
      </c>
      <c r="M6100" s="20">
        <f>IF(Tabelle1[[#This Row],[Etas 55°C]]=0,0,(Tabelle1[[#This Row],[Etas 35°C]]*0.8+Tabelle1[[#This Row],[Etas 55°C]]*0.2))*2.5</f>
        <v>4.5250000000000004</v>
      </c>
      <c r="N6100" s="21">
        <f>IF(-(Tabelle1[[#This Row],[80%/20% SCOP]]-5.5)/5.5=1,"n.a.",-(Tabelle1[[#This Row],[80%/20% SCOP]]-5.5)/5.5)</f>
        <v>0.17727272727272722</v>
      </c>
    </row>
    <row r="6101" spans="1:14" ht="20.100000000000001" customHeight="1" x14ac:dyDescent="0.25">
      <c r="A6101" s="24">
        <v>16017880</v>
      </c>
      <c r="B6101" s="15" t="s">
        <v>6201</v>
      </c>
      <c r="C6101" s="15" t="s">
        <v>6221</v>
      </c>
      <c r="D6101" s="16" t="s">
        <v>2</v>
      </c>
      <c r="E6101" s="17">
        <v>9.8000000000000007</v>
      </c>
      <c r="F6101" s="18">
        <v>2.08</v>
      </c>
      <c r="G6101" s="17">
        <v>9.3699999999999992</v>
      </c>
      <c r="H6101" s="18">
        <v>1.64</v>
      </c>
      <c r="I6101" s="16" t="s">
        <v>3</v>
      </c>
      <c r="J6101" s="16" t="s">
        <v>4</v>
      </c>
      <c r="K6101" s="16" t="s">
        <v>4</v>
      </c>
      <c r="L6101" s="19">
        <f>IF(Tabelle1[[#This Row],[Heizleistung (55°C)]]=0,Tabelle1[[#This Row],[Heizleistung (35°C)]],(Tabelle1[[#This Row],[Heizleistung (35°C)]]+Tabelle1[[#This Row],[Heizleistung (55°C)]])/2)</f>
        <v>9.5850000000000009</v>
      </c>
      <c r="M6101" s="20">
        <f>IF(Tabelle1[[#This Row],[Etas 55°C]]=0,0,(Tabelle1[[#This Row],[Etas 35°C]]*0.8+Tabelle1[[#This Row],[Etas 55°C]]*0.2))*2.5</f>
        <v>4.9800000000000004</v>
      </c>
      <c r="N6101" s="21">
        <f>IF(-(Tabelle1[[#This Row],[80%/20% SCOP]]-5.5)/5.5=1,"n.a.",-(Tabelle1[[#This Row],[80%/20% SCOP]]-5.5)/5.5)</f>
        <v>9.4545454545454474E-2</v>
      </c>
    </row>
    <row r="6102" spans="1:14" ht="20.100000000000001" customHeight="1" x14ac:dyDescent="0.25">
      <c r="A6102" s="24">
        <v>16014397</v>
      </c>
      <c r="B6102" s="15" t="s">
        <v>6201</v>
      </c>
      <c r="C6102" s="15" t="s">
        <v>6222</v>
      </c>
      <c r="D6102" s="16" t="s">
        <v>2</v>
      </c>
      <c r="E6102" s="17">
        <v>13.6</v>
      </c>
      <c r="F6102" s="18">
        <v>1.91</v>
      </c>
      <c r="G6102" s="17">
        <v>13.2</v>
      </c>
      <c r="H6102" s="18">
        <v>1.52</v>
      </c>
      <c r="I6102" s="16" t="s">
        <v>3</v>
      </c>
      <c r="J6102" s="16" t="s">
        <v>4</v>
      </c>
      <c r="K6102" s="16" t="s">
        <v>4</v>
      </c>
      <c r="L6102" s="19">
        <f>IF(Tabelle1[[#This Row],[Heizleistung (55°C)]]=0,Tabelle1[[#This Row],[Heizleistung (35°C)]],(Tabelle1[[#This Row],[Heizleistung (35°C)]]+Tabelle1[[#This Row],[Heizleistung (55°C)]])/2)</f>
        <v>13.399999999999999</v>
      </c>
      <c r="M6102" s="20">
        <f>IF(Tabelle1[[#This Row],[Etas 55°C]]=0,0,(Tabelle1[[#This Row],[Etas 35°C]]*0.8+Tabelle1[[#This Row],[Etas 55°C]]*0.2))*2.5</f>
        <v>4.58</v>
      </c>
      <c r="N6102" s="21">
        <f>IF(-(Tabelle1[[#This Row],[80%/20% SCOP]]-5.5)/5.5=1,"n.a.",-(Tabelle1[[#This Row],[80%/20% SCOP]]-5.5)/5.5)</f>
        <v>0.16727272727272727</v>
      </c>
    </row>
    <row r="6103" spans="1:14" ht="20.100000000000001" customHeight="1" x14ac:dyDescent="0.25">
      <c r="A6103" s="24">
        <v>16017970</v>
      </c>
      <c r="B6103" s="15" t="s">
        <v>6201</v>
      </c>
      <c r="C6103" s="15" t="s">
        <v>6223</v>
      </c>
      <c r="D6103" s="16" t="s">
        <v>2</v>
      </c>
      <c r="E6103" s="17">
        <v>5.41</v>
      </c>
      <c r="F6103" s="18">
        <v>1.83</v>
      </c>
      <c r="G6103" s="17">
        <v>5.1100000000000003</v>
      </c>
      <c r="H6103" s="18">
        <v>1.41</v>
      </c>
      <c r="I6103" s="16" t="s">
        <v>3</v>
      </c>
      <c r="J6103" s="16" t="s">
        <v>4</v>
      </c>
      <c r="K6103" s="16" t="s">
        <v>4</v>
      </c>
      <c r="L6103" s="19">
        <f>IF(Tabelle1[[#This Row],[Heizleistung (55°C)]]=0,Tabelle1[[#This Row],[Heizleistung (35°C)]],(Tabelle1[[#This Row],[Heizleistung (35°C)]]+Tabelle1[[#This Row],[Heizleistung (55°C)]])/2)</f>
        <v>5.26</v>
      </c>
      <c r="M6103" s="20">
        <f>IF(Tabelle1[[#This Row],[Etas 55°C]]=0,0,(Tabelle1[[#This Row],[Etas 35°C]]*0.8+Tabelle1[[#This Row],[Etas 55°C]]*0.2))*2.5</f>
        <v>4.3650000000000002</v>
      </c>
      <c r="N6103" s="21">
        <f>IF(-(Tabelle1[[#This Row],[80%/20% SCOP]]-5.5)/5.5=1,"n.a.",-(Tabelle1[[#This Row],[80%/20% SCOP]]-5.5)/5.5)</f>
        <v>0.20636363636363633</v>
      </c>
    </row>
    <row r="6104" spans="1:14" ht="20.100000000000001" customHeight="1" x14ac:dyDescent="0.25">
      <c r="A6104" s="24">
        <v>16017977</v>
      </c>
      <c r="B6104" s="15" t="s">
        <v>6201</v>
      </c>
      <c r="C6104" s="15" t="s">
        <v>6224</v>
      </c>
      <c r="D6104" s="16" t="s">
        <v>2</v>
      </c>
      <c r="E6104" s="17">
        <v>6.47</v>
      </c>
      <c r="F6104" s="18">
        <v>1.76</v>
      </c>
      <c r="G6104" s="17">
        <v>6.17</v>
      </c>
      <c r="H6104" s="18">
        <v>1.4</v>
      </c>
      <c r="I6104" s="16" t="s">
        <v>3</v>
      </c>
      <c r="J6104" s="16" t="s">
        <v>4</v>
      </c>
      <c r="K6104" s="16" t="s">
        <v>4</v>
      </c>
      <c r="L6104" s="19">
        <f>IF(Tabelle1[[#This Row],[Heizleistung (55°C)]]=0,Tabelle1[[#This Row],[Heizleistung (35°C)]],(Tabelle1[[#This Row],[Heizleistung (35°C)]]+Tabelle1[[#This Row],[Heizleistung (55°C)]])/2)</f>
        <v>6.32</v>
      </c>
      <c r="M6104" s="20">
        <f>IF(Tabelle1[[#This Row],[Etas 55°C]]=0,0,(Tabelle1[[#This Row],[Etas 35°C]]*0.8+Tabelle1[[#This Row],[Etas 55°C]]*0.2))*2.5</f>
        <v>4.2200000000000006</v>
      </c>
      <c r="N6104" s="21">
        <f>IF(-(Tabelle1[[#This Row],[80%/20% SCOP]]-5.5)/5.5=1,"n.a.",-(Tabelle1[[#This Row],[80%/20% SCOP]]-5.5)/5.5)</f>
        <v>0.23272727272727262</v>
      </c>
    </row>
    <row r="6105" spans="1:14" ht="20.100000000000001" customHeight="1" x14ac:dyDescent="0.25">
      <c r="A6105" s="24">
        <v>16014000</v>
      </c>
      <c r="B6105" s="15" t="s">
        <v>6201</v>
      </c>
      <c r="C6105" s="15" t="s">
        <v>6225</v>
      </c>
      <c r="D6105" s="16" t="s">
        <v>2</v>
      </c>
      <c r="E6105" s="17">
        <v>5.5</v>
      </c>
      <c r="F6105" s="18">
        <v>1.8</v>
      </c>
      <c r="G6105" s="17">
        <v>5.0999999999999996</v>
      </c>
      <c r="H6105" s="18">
        <v>1.41</v>
      </c>
      <c r="I6105" s="16" t="s">
        <v>3</v>
      </c>
      <c r="J6105" s="16" t="s">
        <v>4</v>
      </c>
      <c r="K6105" s="16" t="s">
        <v>4</v>
      </c>
      <c r="L6105" s="19">
        <f>IF(Tabelle1[[#This Row],[Heizleistung (55°C)]]=0,Tabelle1[[#This Row],[Heizleistung (35°C)]],(Tabelle1[[#This Row],[Heizleistung (35°C)]]+Tabelle1[[#This Row],[Heizleistung (55°C)]])/2)</f>
        <v>5.3</v>
      </c>
      <c r="M6105" s="20">
        <f>IF(Tabelle1[[#This Row],[Etas 55°C]]=0,0,(Tabelle1[[#This Row],[Etas 35°C]]*0.8+Tabelle1[[#This Row],[Etas 55°C]]*0.2))*2.5</f>
        <v>4.3050000000000006</v>
      </c>
      <c r="N6105" s="21">
        <f>IF(-(Tabelle1[[#This Row],[80%/20% SCOP]]-5.5)/5.5=1,"n.a.",-(Tabelle1[[#This Row],[80%/20% SCOP]]-5.5)/5.5)</f>
        <v>0.21727272727272717</v>
      </c>
    </row>
    <row r="6106" spans="1:14" ht="20.100000000000001" customHeight="1" x14ac:dyDescent="0.25">
      <c r="A6106" s="24">
        <v>16002557</v>
      </c>
      <c r="B6106" s="15" t="s">
        <v>6201</v>
      </c>
      <c r="C6106" s="15" t="s">
        <v>6226</v>
      </c>
      <c r="D6106" s="16" t="s">
        <v>2</v>
      </c>
      <c r="E6106" s="17">
        <v>9.32</v>
      </c>
      <c r="F6106" s="18">
        <v>1.76</v>
      </c>
      <c r="G6106" s="17">
        <v>9.35</v>
      </c>
      <c r="H6106" s="18">
        <v>1.31</v>
      </c>
      <c r="I6106" s="16" t="s">
        <v>109</v>
      </c>
      <c r="J6106" s="16" t="s">
        <v>4</v>
      </c>
      <c r="K6106" s="16" t="s">
        <v>4</v>
      </c>
      <c r="L6106" s="19">
        <f>IF(Tabelle1[[#This Row],[Heizleistung (55°C)]]=0,Tabelle1[[#This Row],[Heizleistung (35°C)]],(Tabelle1[[#This Row],[Heizleistung (35°C)]]+Tabelle1[[#This Row],[Heizleistung (55°C)]])/2)</f>
        <v>9.3350000000000009</v>
      </c>
      <c r="M6106" s="20">
        <f>IF(Tabelle1[[#This Row],[Etas 55°C]]=0,0,(Tabelle1[[#This Row],[Etas 35°C]]*0.8+Tabelle1[[#This Row],[Etas 55°C]]*0.2))*2.5</f>
        <v>4.1750000000000007</v>
      </c>
      <c r="N6106" s="21">
        <f>IF(-(Tabelle1[[#This Row],[80%/20% SCOP]]-5.5)/5.5=1,"n.a.",-(Tabelle1[[#This Row],[80%/20% SCOP]]-5.5)/5.5)</f>
        <v>0.24090909090909077</v>
      </c>
    </row>
    <row r="6107" spans="1:14" ht="20.100000000000001" customHeight="1" x14ac:dyDescent="0.25">
      <c r="A6107" s="24">
        <v>16017968</v>
      </c>
      <c r="B6107" s="15" t="s">
        <v>6201</v>
      </c>
      <c r="C6107" s="15" t="s">
        <v>6227</v>
      </c>
      <c r="D6107" s="16" t="s">
        <v>2</v>
      </c>
      <c r="E6107" s="17">
        <v>5.41</v>
      </c>
      <c r="F6107" s="18">
        <v>1.83</v>
      </c>
      <c r="G6107" s="17">
        <v>5.1100000000000003</v>
      </c>
      <c r="H6107" s="18">
        <v>1.41</v>
      </c>
      <c r="I6107" s="16" t="s">
        <v>3</v>
      </c>
      <c r="J6107" s="16" t="s">
        <v>4</v>
      </c>
      <c r="K6107" s="16" t="s">
        <v>4</v>
      </c>
      <c r="L6107" s="19">
        <f>IF(Tabelle1[[#This Row],[Heizleistung (55°C)]]=0,Tabelle1[[#This Row],[Heizleistung (35°C)]],(Tabelle1[[#This Row],[Heizleistung (35°C)]]+Tabelle1[[#This Row],[Heizleistung (55°C)]])/2)</f>
        <v>5.26</v>
      </c>
      <c r="M6107" s="20">
        <f>IF(Tabelle1[[#This Row],[Etas 55°C]]=0,0,(Tabelle1[[#This Row],[Etas 35°C]]*0.8+Tabelle1[[#This Row],[Etas 55°C]]*0.2))*2.5</f>
        <v>4.3650000000000002</v>
      </c>
      <c r="N6107" s="21">
        <f>IF(-(Tabelle1[[#This Row],[80%/20% SCOP]]-5.5)/5.5=1,"n.a.",-(Tabelle1[[#This Row],[80%/20% SCOP]]-5.5)/5.5)</f>
        <v>0.20636363636363633</v>
      </c>
    </row>
    <row r="6108" spans="1:14" ht="20.100000000000001" customHeight="1" x14ac:dyDescent="0.25">
      <c r="A6108" s="24">
        <v>16017912</v>
      </c>
      <c r="B6108" s="15" t="s">
        <v>6201</v>
      </c>
      <c r="C6108" s="15" t="s">
        <v>6228</v>
      </c>
      <c r="D6108" s="16" t="s">
        <v>2</v>
      </c>
      <c r="E6108" s="17">
        <v>12.42</v>
      </c>
      <c r="F6108" s="18">
        <v>1.78</v>
      </c>
      <c r="G6108" s="17">
        <v>12.1</v>
      </c>
      <c r="H6108" s="18">
        <v>1.41</v>
      </c>
      <c r="I6108" s="16" t="s">
        <v>3</v>
      </c>
      <c r="J6108" s="16" t="s">
        <v>4</v>
      </c>
      <c r="K6108" s="16" t="s">
        <v>4</v>
      </c>
      <c r="L6108" s="19">
        <f>IF(Tabelle1[[#This Row],[Heizleistung (55°C)]]=0,Tabelle1[[#This Row],[Heizleistung (35°C)]],(Tabelle1[[#This Row],[Heizleistung (35°C)]]+Tabelle1[[#This Row],[Heizleistung (55°C)]])/2)</f>
        <v>12.26</v>
      </c>
      <c r="M6108" s="20">
        <f>IF(Tabelle1[[#This Row],[Etas 55°C]]=0,0,(Tabelle1[[#This Row],[Etas 35°C]]*0.8+Tabelle1[[#This Row],[Etas 55°C]]*0.2))*2.5</f>
        <v>4.2650000000000006</v>
      </c>
      <c r="N6108" s="21">
        <f>IF(-(Tabelle1[[#This Row],[80%/20% SCOP]]-5.5)/5.5=1,"n.a.",-(Tabelle1[[#This Row],[80%/20% SCOP]]-5.5)/5.5)</f>
        <v>0.22454545454545444</v>
      </c>
    </row>
    <row r="6109" spans="1:14" ht="20.100000000000001" customHeight="1" x14ac:dyDescent="0.25">
      <c r="A6109" s="24">
        <v>16017938</v>
      </c>
      <c r="B6109" s="15" t="s">
        <v>6201</v>
      </c>
      <c r="C6109" s="15" t="s">
        <v>6229</v>
      </c>
      <c r="D6109" s="16" t="s">
        <v>2</v>
      </c>
      <c r="E6109" s="17">
        <v>12.42</v>
      </c>
      <c r="F6109" s="18">
        <v>1.94</v>
      </c>
      <c r="G6109" s="17">
        <v>12.1</v>
      </c>
      <c r="H6109" s="18">
        <v>1.55</v>
      </c>
      <c r="I6109" s="16" t="s">
        <v>3</v>
      </c>
      <c r="J6109" s="16" t="s">
        <v>4</v>
      </c>
      <c r="K6109" s="16" t="s">
        <v>4</v>
      </c>
      <c r="L6109" s="19">
        <f>IF(Tabelle1[[#This Row],[Heizleistung (55°C)]]=0,Tabelle1[[#This Row],[Heizleistung (35°C)]],(Tabelle1[[#This Row],[Heizleistung (35°C)]]+Tabelle1[[#This Row],[Heizleistung (55°C)]])/2)</f>
        <v>12.26</v>
      </c>
      <c r="M6109" s="20">
        <f>IF(Tabelle1[[#This Row],[Etas 55°C]]=0,0,(Tabelle1[[#This Row],[Etas 35°C]]*0.8+Tabelle1[[#This Row],[Etas 55°C]]*0.2))*2.5</f>
        <v>4.6550000000000002</v>
      </c>
      <c r="N6109" s="21">
        <f>IF(-(Tabelle1[[#This Row],[80%/20% SCOP]]-5.5)/5.5=1,"n.a.",-(Tabelle1[[#This Row],[80%/20% SCOP]]-5.5)/5.5)</f>
        <v>0.1536363636363636</v>
      </c>
    </row>
    <row r="6110" spans="1:14" ht="20.100000000000001" customHeight="1" x14ac:dyDescent="0.25">
      <c r="A6110" s="24">
        <v>16003006</v>
      </c>
      <c r="B6110" s="15" t="s">
        <v>6201</v>
      </c>
      <c r="C6110" s="15" t="s">
        <v>6230</v>
      </c>
      <c r="D6110" s="16" t="s">
        <v>2</v>
      </c>
      <c r="E6110" s="17">
        <v>8.5</v>
      </c>
      <c r="F6110" s="18">
        <v>1.88</v>
      </c>
      <c r="G6110" s="17">
        <v>7.97</v>
      </c>
      <c r="H6110" s="18">
        <v>1.3</v>
      </c>
      <c r="I6110" s="16" t="s">
        <v>40</v>
      </c>
      <c r="J6110" s="16" t="s">
        <v>4</v>
      </c>
      <c r="K6110" s="16" t="s">
        <v>4</v>
      </c>
      <c r="L6110" s="19">
        <f>IF(Tabelle1[[#This Row],[Heizleistung (55°C)]]=0,Tabelle1[[#This Row],[Heizleistung (35°C)]],(Tabelle1[[#This Row],[Heizleistung (35°C)]]+Tabelle1[[#This Row],[Heizleistung (55°C)]])/2)</f>
        <v>8.2349999999999994</v>
      </c>
      <c r="M6110" s="20">
        <f>IF(Tabelle1[[#This Row],[Etas 55°C]]=0,0,(Tabelle1[[#This Row],[Etas 35°C]]*0.8+Tabelle1[[#This Row],[Etas 55°C]]*0.2))*2.5</f>
        <v>4.41</v>
      </c>
      <c r="N6110" s="21">
        <f>IF(-(Tabelle1[[#This Row],[80%/20% SCOP]]-5.5)/5.5=1,"n.a.",-(Tabelle1[[#This Row],[80%/20% SCOP]]-5.5)/5.5)</f>
        <v>0.19818181818181815</v>
      </c>
    </row>
    <row r="6111" spans="1:14" ht="20.100000000000001" customHeight="1" x14ac:dyDescent="0.25">
      <c r="A6111" s="24">
        <v>16003014</v>
      </c>
      <c r="B6111" s="15" t="s">
        <v>6201</v>
      </c>
      <c r="C6111" s="15" t="s">
        <v>6231</v>
      </c>
      <c r="D6111" s="16" t="s">
        <v>2</v>
      </c>
      <c r="E6111" s="17">
        <v>8.5</v>
      </c>
      <c r="F6111" s="18">
        <v>1.88</v>
      </c>
      <c r="G6111" s="17">
        <v>7.97</v>
      </c>
      <c r="H6111" s="18">
        <v>1.3</v>
      </c>
      <c r="I6111" s="16" t="s">
        <v>40</v>
      </c>
      <c r="J6111" s="16" t="s">
        <v>4</v>
      </c>
      <c r="K6111" s="16" t="s">
        <v>4</v>
      </c>
      <c r="L6111" s="19">
        <f>IF(Tabelle1[[#This Row],[Heizleistung (55°C)]]=0,Tabelle1[[#This Row],[Heizleistung (35°C)]],(Tabelle1[[#This Row],[Heizleistung (35°C)]]+Tabelle1[[#This Row],[Heizleistung (55°C)]])/2)</f>
        <v>8.2349999999999994</v>
      </c>
      <c r="M6111" s="20">
        <f>IF(Tabelle1[[#This Row],[Etas 55°C]]=0,0,(Tabelle1[[#This Row],[Etas 35°C]]*0.8+Tabelle1[[#This Row],[Etas 55°C]]*0.2))*2.5</f>
        <v>4.41</v>
      </c>
      <c r="N6111" s="21">
        <f>IF(-(Tabelle1[[#This Row],[80%/20% SCOP]]-5.5)/5.5=1,"n.a.",-(Tabelle1[[#This Row],[80%/20% SCOP]]-5.5)/5.5)</f>
        <v>0.19818181818181815</v>
      </c>
    </row>
    <row r="6112" spans="1:14" ht="20.100000000000001" customHeight="1" x14ac:dyDescent="0.25">
      <c r="A6112" s="24">
        <v>16017958</v>
      </c>
      <c r="B6112" s="15" t="s">
        <v>6201</v>
      </c>
      <c r="C6112" s="15" t="s">
        <v>6232</v>
      </c>
      <c r="D6112" s="16" t="s">
        <v>2</v>
      </c>
      <c r="E6112" s="17">
        <v>4.08</v>
      </c>
      <c r="F6112" s="18">
        <v>1.8</v>
      </c>
      <c r="G6112" s="17">
        <v>3.77</v>
      </c>
      <c r="H6112" s="18">
        <v>1.3</v>
      </c>
      <c r="I6112" s="16" t="s">
        <v>3</v>
      </c>
      <c r="J6112" s="16" t="s">
        <v>4</v>
      </c>
      <c r="K6112" s="16" t="s">
        <v>4</v>
      </c>
      <c r="L6112" s="19">
        <f>IF(Tabelle1[[#This Row],[Heizleistung (55°C)]]=0,Tabelle1[[#This Row],[Heizleistung (35°C)]],(Tabelle1[[#This Row],[Heizleistung (35°C)]]+Tabelle1[[#This Row],[Heizleistung (55°C)]])/2)</f>
        <v>3.9249999999999998</v>
      </c>
      <c r="M6112" s="20">
        <f>IF(Tabelle1[[#This Row],[Etas 55°C]]=0,0,(Tabelle1[[#This Row],[Etas 35°C]]*0.8+Tabelle1[[#This Row],[Etas 55°C]]*0.2))*2.5</f>
        <v>4.25</v>
      </c>
      <c r="N6112" s="21">
        <f>IF(-(Tabelle1[[#This Row],[80%/20% SCOP]]-5.5)/5.5=1,"n.a.",-(Tabelle1[[#This Row],[80%/20% SCOP]]-5.5)/5.5)</f>
        <v>0.22727272727272727</v>
      </c>
    </row>
    <row r="6113" spans="1:14" ht="20.100000000000001" customHeight="1" x14ac:dyDescent="0.25">
      <c r="A6113" s="24">
        <v>16002693</v>
      </c>
      <c r="B6113" s="15" t="s">
        <v>6201</v>
      </c>
      <c r="C6113" s="15" t="s">
        <v>6233</v>
      </c>
      <c r="D6113" s="16" t="s">
        <v>2</v>
      </c>
      <c r="E6113" s="17">
        <v>10.99</v>
      </c>
      <c r="F6113" s="18">
        <v>1.82</v>
      </c>
      <c r="G6113" s="17">
        <v>11</v>
      </c>
      <c r="H6113" s="18">
        <v>1.36</v>
      </c>
      <c r="I6113" s="16" t="s">
        <v>109</v>
      </c>
      <c r="J6113" s="16" t="s">
        <v>4</v>
      </c>
      <c r="K6113" s="16" t="s">
        <v>4</v>
      </c>
      <c r="L6113" s="19">
        <f>IF(Tabelle1[[#This Row],[Heizleistung (55°C)]]=0,Tabelle1[[#This Row],[Heizleistung (35°C)]],(Tabelle1[[#This Row],[Heizleistung (35°C)]]+Tabelle1[[#This Row],[Heizleistung (55°C)]])/2)</f>
        <v>10.995000000000001</v>
      </c>
      <c r="M6113" s="20">
        <f>IF(Tabelle1[[#This Row],[Etas 55°C]]=0,0,(Tabelle1[[#This Row],[Etas 35°C]]*0.8+Tabelle1[[#This Row],[Etas 55°C]]*0.2))*2.5</f>
        <v>4.32</v>
      </c>
      <c r="N6113" s="21">
        <f>IF(-(Tabelle1[[#This Row],[80%/20% SCOP]]-5.5)/5.5=1,"n.a.",-(Tabelle1[[#This Row],[80%/20% SCOP]]-5.5)/5.5)</f>
        <v>0.21454545454545448</v>
      </c>
    </row>
    <row r="6114" spans="1:14" ht="20.100000000000001" customHeight="1" x14ac:dyDescent="0.25">
      <c r="A6114" s="24">
        <v>16003009</v>
      </c>
      <c r="B6114" s="15" t="s">
        <v>6201</v>
      </c>
      <c r="C6114" s="15" t="s">
        <v>6234</v>
      </c>
      <c r="D6114" s="16" t="s">
        <v>2</v>
      </c>
      <c r="E6114" s="17">
        <v>8.5</v>
      </c>
      <c r="F6114" s="18">
        <v>1.88</v>
      </c>
      <c r="G6114" s="17">
        <v>7.97</v>
      </c>
      <c r="H6114" s="18">
        <v>1.3</v>
      </c>
      <c r="I6114" s="16" t="s">
        <v>40</v>
      </c>
      <c r="J6114" s="16" t="s">
        <v>4</v>
      </c>
      <c r="K6114" s="16" t="s">
        <v>4</v>
      </c>
      <c r="L6114" s="19">
        <f>IF(Tabelle1[[#This Row],[Heizleistung (55°C)]]=0,Tabelle1[[#This Row],[Heizleistung (35°C)]],(Tabelle1[[#This Row],[Heizleistung (35°C)]]+Tabelle1[[#This Row],[Heizleistung (55°C)]])/2)</f>
        <v>8.2349999999999994</v>
      </c>
      <c r="M6114" s="20">
        <f>IF(Tabelle1[[#This Row],[Etas 55°C]]=0,0,(Tabelle1[[#This Row],[Etas 35°C]]*0.8+Tabelle1[[#This Row],[Etas 55°C]]*0.2))*2.5</f>
        <v>4.41</v>
      </c>
      <c r="N6114" s="21">
        <f>IF(-(Tabelle1[[#This Row],[80%/20% SCOP]]-5.5)/5.5=1,"n.a.",-(Tabelle1[[#This Row],[80%/20% SCOP]]-5.5)/5.5)</f>
        <v>0.19818181818181815</v>
      </c>
    </row>
    <row r="6115" spans="1:14" ht="20.100000000000001" customHeight="1" x14ac:dyDescent="0.25">
      <c r="A6115" s="24">
        <v>16017961</v>
      </c>
      <c r="B6115" s="15" t="s">
        <v>6201</v>
      </c>
      <c r="C6115" s="15" t="s">
        <v>6235</v>
      </c>
      <c r="D6115" s="16" t="s">
        <v>2</v>
      </c>
      <c r="E6115" s="17">
        <v>4.08</v>
      </c>
      <c r="F6115" s="18">
        <v>1.8</v>
      </c>
      <c r="G6115" s="17">
        <v>3.77</v>
      </c>
      <c r="H6115" s="18">
        <v>1.3</v>
      </c>
      <c r="I6115" s="16" t="s">
        <v>3</v>
      </c>
      <c r="J6115" s="16" t="s">
        <v>4</v>
      </c>
      <c r="K6115" s="16" t="s">
        <v>4</v>
      </c>
      <c r="L6115" s="19">
        <f>IF(Tabelle1[[#This Row],[Heizleistung (55°C)]]=0,Tabelle1[[#This Row],[Heizleistung (35°C)]],(Tabelle1[[#This Row],[Heizleistung (35°C)]]+Tabelle1[[#This Row],[Heizleistung (55°C)]])/2)</f>
        <v>3.9249999999999998</v>
      </c>
      <c r="M6115" s="20">
        <f>IF(Tabelle1[[#This Row],[Etas 55°C]]=0,0,(Tabelle1[[#This Row],[Etas 35°C]]*0.8+Tabelle1[[#This Row],[Etas 55°C]]*0.2))*2.5</f>
        <v>4.25</v>
      </c>
      <c r="N6115" s="21">
        <f>IF(-(Tabelle1[[#This Row],[80%/20% SCOP]]-5.5)/5.5=1,"n.a.",-(Tabelle1[[#This Row],[80%/20% SCOP]]-5.5)/5.5)</f>
        <v>0.22727272727272727</v>
      </c>
    </row>
    <row r="6116" spans="1:14" ht="20.100000000000001" customHeight="1" x14ac:dyDescent="0.25">
      <c r="A6116" s="24">
        <v>16017847</v>
      </c>
      <c r="B6116" s="15" t="s">
        <v>6201</v>
      </c>
      <c r="C6116" s="15" t="s">
        <v>6236</v>
      </c>
      <c r="D6116" s="16" t="s">
        <v>2</v>
      </c>
      <c r="E6116" s="17">
        <v>13.61</v>
      </c>
      <c r="F6116" s="18">
        <v>1.91</v>
      </c>
      <c r="G6116" s="17">
        <v>13.18</v>
      </c>
      <c r="H6116" s="18">
        <v>1.52</v>
      </c>
      <c r="I6116" s="16" t="s">
        <v>3</v>
      </c>
      <c r="J6116" s="16" t="s">
        <v>4</v>
      </c>
      <c r="K6116" s="16" t="s">
        <v>4</v>
      </c>
      <c r="L6116" s="19">
        <f>IF(Tabelle1[[#This Row],[Heizleistung (55°C)]]=0,Tabelle1[[#This Row],[Heizleistung (35°C)]],(Tabelle1[[#This Row],[Heizleistung (35°C)]]+Tabelle1[[#This Row],[Heizleistung (55°C)]])/2)</f>
        <v>13.395</v>
      </c>
      <c r="M6116" s="20">
        <f>IF(Tabelle1[[#This Row],[Etas 55°C]]=0,0,(Tabelle1[[#This Row],[Etas 35°C]]*0.8+Tabelle1[[#This Row],[Etas 55°C]]*0.2))*2.5</f>
        <v>4.58</v>
      </c>
      <c r="N6116" s="21">
        <f>IF(-(Tabelle1[[#This Row],[80%/20% SCOP]]-5.5)/5.5=1,"n.a.",-(Tabelle1[[#This Row],[80%/20% SCOP]]-5.5)/5.5)</f>
        <v>0.16727272727272727</v>
      </c>
    </row>
    <row r="6117" spans="1:14" ht="20.100000000000001" customHeight="1" x14ac:dyDescent="0.25">
      <c r="A6117" s="24">
        <v>16017873</v>
      </c>
      <c r="B6117" s="15" t="s">
        <v>6201</v>
      </c>
      <c r="C6117" s="15" t="s">
        <v>6237</v>
      </c>
      <c r="D6117" s="16" t="s">
        <v>2</v>
      </c>
      <c r="E6117" s="17">
        <v>12.42</v>
      </c>
      <c r="F6117" s="18">
        <v>1.95</v>
      </c>
      <c r="G6117" s="17">
        <v>12.1</v>
      </c>
      <c r="H6117" s="18">
        <v>1.54</v>
      </c>
      <c r="I6117" s="16" t="s">
        <v>3</v>
      </c>
      <c r="J6117" s="16" t="s">
        <v>4</v>
      </c>
      <c r="K6117" s="16" t="s">
        <v>4</v>
      </c>
      <c r="L6117" s="19">
        <f>IF(Tabelle1[[#This Row],[Heizleistung (55°C)]]=0,Tabelle1[[#This Row],[Heizleistung (35°C)]],(Tabelle1[[#This Row],[Heizleistung (35°C)]]+Tabelle1[[#This Row],[Heizleistung (55°C)]])/2)</f>
        <v>12.26</v>
      </c>
      <c r="M6117" s="20">
        <f>IF(Tabelle1[[#This Row],[Etas 55°C]]=0,0,(Tabelle1[[#This Row],[Etas 35°C]]*0.8+Tabelle1[[#This Row],[Etas 55°C]]*0.2))*2.5</f>
        <v>4.67</v>
      </c>
      <c r="N6117" s="21">
        <f>IF(-(Tabelle1[[#This Row],[80%/20% SCOP]]-5.5)/5.5=1,"n.a.",-(Tabelle1[[#This Row],[80%/20% SCOP]]-5.5)/5.5)</f>
        <v>0.15090909090909091</v>
      </c>
    </row>
    <row r="6118" spans="1:14" ht="20.100000000000001" customHeight="1" x14ac:dyDescent="0.25">
      <c r="A6118" s="24">
        <v>16017865</v>
      </c>
      <c r="B6118" s="15" t="s">
        <v>6201</v>
      </c>
      <c r="C6118" s="15" t="s">
        <v>6238</v>
      </c>
      <c r="D6118" s="16" t="s">
        <v>2</v>
      </c>
      <c r="E6118" s="17">
        <v>9.8000000000000007</v>
      </c>
      <c r="F6118" s="18">
        <v>1.97</v>
      </c>
      <c r="G6118" s="17">
        <v>9.3699999999999992</v>
      </c>
      <c r="H6118" s="18">
        <v>1.52</v>
      </c>
      <c r="I6118" s="16" t="s">
        <v>3</v>
      </c>
      <c r="J6118" s="16" t="s">
        <v>4</v>
      </c>
      <c r="K6118" s="16" t="s">
        <v>4</v>
      </c>
      <c r="L6118" s="19">
        <f>IF(Tabelle1[[#This Row],[Heizleistung (55°C)]]=0,Tabelle1[[#This Row],[Heizleistung (35°C)]],(Tabelle1[[#This Row],[Heizleistung (35°C)]]+Tabelle1[[#This Row],[Heizleistung (55°C)]])/2)</f>
        <v>9.5850000000000009</v>
      </c>
      <c r="M6118" s="20">
        <f>IF(Tabelle1[[#This Row],[Etas 55°C]]=0,0,(Tabelle1[[#This Row],[Etas 35°C]]*0.8+Tabelle1[[#This Row],[Etas 55°C]]*0.2))*2.5</f>
        <v>4.7</v>
      </c>
      <c r="N6118" s="21">
        <f>IF(-(Tabelle1[[#This Row],[80%/20% SCOP]]-5.5)/5.5=1,"n.a.",-(Tabelle1[[#This Row],[80%/20% SCOP]]-5.5)/5.5)</f>
        <v>0.14545454545454542</v>
      </c>
    </row>
    <row r="6119" spans="1:14" ht="20.100000000000001" customHeight="1" x14ac:dyDescent="0.25">
      <c r="A6119" s="24">
        <v>16017939</v>
      </c>
      <c r="B6119" s="15" t="s">
        <v>6201</v>
      </c>
      <c r="C6119" s="15" t="s">
        <v>6239</v>
      </c>
      <c r="D6119" s="16" t="s">
        <v>2</v>
      </c>
      <c r="E6119" s="17">
        <v>12.42</v>
      </c>
      <c r="F6119" s="18">
        <v>1.94</v>
      </c>
      <c r="G6119" s="17">
        <v>12.1</v>
      </c>
      <c r="H6119" s="18">
        <v>1.55</v>
      </c>
      <c r="I6119" s="16" t="s">
        <v>3</v>
      </c>
      <c r="J6119" s="16" t="s">
        <v>4</v>
      </c>
      <c r="K6119" s="16" t="s">
        <v>4</v>
      </c>
      <c r="L6119" s="19">
        <f>IF(Tabelle1[[#This Row],[Heizleistung (55°C)]]=0,Tabelle1[[#This Row],[Heizleistung (35°C)]],(Tabelle1[[#This Row],[Heizleistung (35°C)]]+Tabelle1[[#This Row],[Heizleistung (55°C)]])/2)</f>
        <v>12.26</v>
      </c>
      <c r="M6119" s="20">
        <f>IF(Tabelle1[[#This Row],[Etas 55°C]]=0,0,(Tabelle1[[#This Row],[Etas 35°C]]*0.8+Tabelle1[[#This Row],[Etas 55°C]]*0.2))*2.5</f>
        <v>4.6550000000000002</v>
      </c>
      <c r="N6119" s="21">
        <f>IF(-(Tabelle1[[#This Row],[80%/20% SCOP]]-5.5)/5.5=1,"n.a.",-(Tabelle1[[#This Row],[80%/20% SCOP]]-5.5)/5.5)</f>
        <v>0.1536363636363636</v>
      </c>
    </row>
    <row r="6120" spans="1:14" ht="20.100000000000001" customHeight="1" x14ac:dyDescent="0.25">
      <c r="A6120" s="24">
        <v>16003011</v>
      </c>
      <c r="B6120" s="15" t="s">
        <v>6201</v>
      </c>
      <c r="C6120" s="15" t="s">
        <v>6240</v>
      </c>
      <c r="D6120" s="16" t="s">
        <v>2</v>
      </c>
      <c r="E6120" s="17">
        <v>6.54</v>
      </c>
      <c r="F6120" s="18">
        <v>1.87</v>
      </c>
      <c r="G6120" s="17">
        <v>6.1</v>
      </c>
      <c r="H6120" s="18">
        <v>1.27</v>
      </c>
      <c r="I6120" s="16" t="s">
        <v>40</v>
      </c>
      <c r="J6120" s="16" t="s">
        <v>4</v>
      </c>
      <c r="K6120" s="16" t="s">
        <v>4</v>
      </c>
      <c r="L6120" s="19">
        <f>IF(Tabelle1[[#This Row],[Heizleistung (55°C)]]=0,Tabelle1[[#This Row],[Heizleistung (35°C)]],(Tabelle1[[#This Row],[Heizleistung (35°C)]]+Tabelle1[[#This Row],[Heizleistung (55°C)]])/2)</f>
        <v>6.32</v>
      </c>
      <c r="M6120" s="20">
        <f>IF(Tabelle1[[#This Row],[Etas 55°C]]=0,0,(Tabelle1[[#This Row],[Etas 35°C]]*0.8+Tabelle1[[#This Row],[Etas 55°C]]*0.2))*2.5</f>
        <v>4.3750000000000009</v>
      </c>
      <c r="N6120" s="21">
        <f>IF(-(Tabelle1[[#This Row],[80%/20% SCOP]]-5.5)/5.5=1,"n.a.",-(Tabelle1[[#This Row],[80%/20% SCOP]]-5.5)/5.5)</f>
        <v>0.20454545454545439</v>
      </c>
    </row>
    <row r="6121" spans="1:14" ht="20.100000000000001" customHeight="1" x14ac:dyDescent="0.25">
      <c r="A6121" s="24">
        <v>16014394</v>
      </c>
      <c r="B6121" s="15" t="s">
        <v>6201</v>
      </c>
      <c r="C6121" s="15" t="s">
        <v>6241</v>
      </c>
      <c r="D6121" s="16" t="s">
        <v>2</v>
      </c>
      <c r="E6121" s="17">
        <v>13.3</v>
      </c>
      <c r="F6121" s="18">
        <v>1.9</v>
      </c>
      <c r="G6121" s="17">
        <v>12.1</v>
      </c>
      <c r="H6121" s="18">
        <v>1.53</v>
      </c>
      <c r="I6121" s="16" t="s">
        <v>3</v>
      </c>
      <c r="J6121" s="16" t="s">
        <v>4</v>
      </c>
      <c r="K6121" s="16" t="s">
        <v>4</v>
      </c>
      <c r="L6121" s="19">
        <f>IF(Tabelle1[[#This Row],[Heizleistung (55°C)]]=0,Tabelle1[[#This Row],[Heizleistung (35°C)]],(Tabelle1[[#This Row],[Heizleistung (35°C)]]+Tabelle1[[#This Row],[Heizleistung (55°C)]])/2)</f>
        <v>12.7</v>
      </c>
      <c r="M6121" s="20">
        <f>IF(Tabelle1[[#This Row],[Etas 55°C]]=0,0,(Tabelle1[[#This Row],[Etas 35°C]]*0.8+Tabelle1[[#This Row],[Etas 55°C]]*0.2))*2.5</f>
        <v>4.5650000000000004</v>
      </c>
      <c r="N6121" s="21">
        <f>IF(-(Tabelle1[[#This Row],[80%/20% SCOP]]-5.5)/5.5=1,"n.a.",-(Tabelle1[[#This Row],[80%/20% SCOP]]-5.5)/5.5)</f>
        <v>0.16999999999999993</v>
      </c>
    </row>
    <row r="6122" spans="1:14" ht="20.100000000000001" customHeight="1" x14ac:dyDescent="0.25">
      <c r="A6122" s="24">
        <v>16002567</v>
      </c>
      <c r="B6122" s="15" t="s">
        <v>6201</v>
      </c>
      <c r="C6122" s="15" t="s">
        <v>6242</v>
      </c>
      <c r="D6122" s="16" t="s">
        <v>2</v>
      </c>
      <c r="E6122" s="17">
        <v>11.65</v>
      </c>
      <c r="F6122" s="18">
        <v>1.82</v>
      </c>
      <c r="G6122" s="17">
        <v>11.98</v>
      </c>
      <c r="H6122" s="18">
        <v>1.36</v>
      </c>
      <c r="I6122" s="16" t="s">
        <v>109</v>
      </c>
      <c r="J6122" s="16" t="s">
        <v>4</v>
      </c>
      <c r="K6122" s="16" t="s">
        <v>4</v>
      </c>
      <c r="L6122" s="19">
        <f>IF(Tabelle1[[#This Row],[Heizleistung (55°C)]]=0,Tabelle1[[#This Row],[Heizleistung (35°C)]],(Tabelle1[[#This Row],[Heizleistung (35°C)]]+Tabelle1[[#This Row],[Heizleistung (55°C)]])/2)</f>
        <v>11.815000000000001</v>
      </c>
      <c r="M6122" s="20">
        <f>IF(Tabelle1[[#This Row],[Etas 55°C]]=0,0,(Tabelle1[[#This Row],[Etas 35°C]]*0.8+Tabelle1[[#This Row],[Etas 55°C]]*0.2))*2.5</f>
        <v>4.32</v>
      </c>
      <c r="N6122" s="21">
        <f>IF(-(Tabelle1[[#This Row],[80%/20% SCOP]]-5.5)/5.5=1,"n.a.",-(Tabelle1[[#This Row],[80%/20% SCOP]]-5.5)/5.5)</f>
        <v>0.21454545454545448</v>
      </c>
    </row>
    <row r="6123" spans="1:14" ht="20.100000000000001" customHeight="1" x14ac:dyDescent="0.25">
      <c r="A6123" s="24">
        <v>16002555</v>
      </c>
      <c r="B6123" s="15" t="s">
        <v>6201</v>
      </c>
      <c r="C6123" s="15" t="s">
        <v>6243</v>
      </c>
      <c r="D6123" s="16" t="s">
        <v>2</v>
      </c>
      <c r="E6123" s="17">
        <v>5.59</v>
      </c>
      <c r="F6123" s="18">
        <v>1.72</v>
      </c>
      <c r="G6123" s="17">
        <v>5.59</v>
      </c>
      <c r="H6123" s="18">
        <v>1.27</v>
      </c>
      <c r="I6123" s="16" t="s">
        <v>109</v>
      </c>
      <c r="J6123" s="16" t="s">
        <v>4</v>
      </c>
      <c r="K6123" s="16" t="s">
        <v>4</v>
      </c>
      <c r="L6123" s="19">
        <f>IF(Tabelle1[[#This Row],[Heizleistung (55°C)]]=0,Tabelle1[[#This Row],[Heizleistung (35°C)]],(Tabelle1[[#This Row],[Heizleistung (35°C)]]+Tabelle1[[#This Row],[Heizleistung (55°C)]])/2)</f>
        <v>5.59</v>
      </c>
      <c r="M6123" s="20">
        <f>IF(Tabelle1[[#This Row],[Etas 55°C]]=0,0,(Tabelle1[[#This Row],[Etas 35°C]]*0.8+Tabelle1[[#This Row],[Etas 55°C]]*0.2))*2.5</f>
        <v>4.0750000000000002</v>
      </c>
      <c r="N6123" s="21">
        <f>IF(-(Tabelle1[[#This Row],[80%/20% SCOP]]-5.5)/5.5=1,"n.a.",-(Tabelle1[[#This Row],[80%/20% SCOP]]-5.5)/5.5)</f>
        <v>0.25909090909090904</v>
      </c>
    </row>
    <row r="6124" spans="1:14" ht="20.100000000000001" customHeight="1" x14ac:dyDescent="0.25">
      <c r="A6124" s="24">
        <v>16002692</v>
      </c>
      <c r="B6124" s="15" t="s">
        <v>6201</v>
      </c>
      <c r="C6124" s="15" t="s">
        <v>6244</v>
      </c>
      <c r="D6124" s="16" t="s">
        <v>2</v>
      </c>
      <c r="E6124" s="17">
        <v>9.75</v>
      </c>
      <c r="F6124" s="18">
        <v>1.8</v>
      </c>
      <c r="G6124" s="17">
        <v>9.67</v>
      </c>
      <c r="H6124" s="18">
        <v>1.34</v>
      </c>
      <c r="I6124" s="16" t="s">
        <v>109</v>
      </c>
      <c r="J6124" s="16" t="s">
        <v>4</v>
      </c>
      <c r="K6124" s="16" t="s">
        <v>4</v>
      </c>
      <c r="L6124" s="19">
        <f>IF(Tabelle1[[#This Row],[Heizleistung (55°C)]]=0,Tabelle1[[#This Row],[Heizleistung (35°C)]],(Tabelle1[[#This Row],[Heizleistung (35°C)]]+Tabelle1[[#This Row],[Heizleistung (55°C)]])/2)</f>
        <v>9.7100000000000009</v>
      </c>
      <c r="M6124" s="20">
        <f>IF(Tabelle1[[#This Row],[Etas 55°C]]=0,0,(Tabelle1[[#This Row],[Etas 35°C]]*0.8+Tabelle1[[#This Row],[Etas 55°C]]*0.2))*2.5</f>
        <v>4.2700000000000005</v>
      </c>
      <c r="N6124" s="21">
        <f>IF(-(Tabelle1[[#This Row],[80%/20% SCOP]]-5.5)/5.5=1,"n.a.",-(Tabelle1[[#This Row],[80%/20% SCOP]]-5.5)/5.5)</f>
        <v>0.22363636363636355</v>
      </c>
    </row>
    <row r="6125" spans="1:14" ht="20.100000000000001" customHeight="1" x14ac:dyDescent="0.25">
      <c r="A6125" s="24">
        <v>16002832</v>
      </c>
      <c r="B6125" s="15" t="s">
        <v>6201</v>
      </c>
      <c r="C6125" s="15" t="s">
        <v>6245</v>
      </c>
      <c r="D6125" s="16" t="s">
        <v>2</v>
      </c>
      <c r="E6125" s="17">
        <v>12.4</v>
      </c>
      <c r="F6125" s="18">
        <v>1.81</v>
      </c>
      <c r="G6125" s="17">
        <v>12.1</v>
      </c>
      <c r="H6125" s="18">
        <v>1.47</v>
      </c>
      <c r="I6125" s="16" t="s">
        <v>3</v>
      </c>
      <c r="J6125" s="16" t="s">
        <v>4</v>
      </c>
      <c r="K6125" s="16" t="s">
        <v>4</v>
      </c>
      <c r="L6125" s="19">
        <f>IF(Tabelle1[[#This Row],[Heizleistung (55°C)]]=0,Tabelle1[[#This Row],[Heizleistung (35°C)]],(Tabelle1[[#This Row],[Heizleistung (35°C)]]+Tabelle1[[#This Row],[Heizleistung (55°C)]])/2)</f>
        <v>12.25</v>
      </c>
      <c r="M6125" s="20">
        <f>IF(Tabelle1[[#This Row],[Etas 55°C]]=0,0,(Tabelle1[[#This Row],[Etas 35°C]]*0.8+Tabelle1[[#This Row],[Etas 55°C]]*0.2))*2.5</f>
        <v>4.3550000000000004</v>
      </c>
      <c r="N6125" s="21">
        <f>IF(-(Tabelle1[[#This Row],[80%/20% SCOP]]-5.5)/5.5=1,"n.a.",-(Tabelle1[[#This Row],[80%/20% SCOP]]-5.5)/5.5)</f>
        <v>0.20818181818181811</v>
      </c>
    </row>
    <row r="6126" spans="1:14" ht="20.100000000000001" customHeight="1" x14ac:dyDescent="0.25">
      <c r="A6126" s="24">
        <v>16017911</v>
      </c>
      <c r="B6126" s="15" t="s">
        <v>6201</v>
      </c>
      <c r="C6126" s="15" t="s">
        <v>6246</v>
      </c>
      <c r="D6126" s="16" t="s">
        <v>2</v>
      </c>
      <c r="E6126" s="17">
        <v>12.42</v>
      </c>
      <c r="F6126" s="18">
        <v>1.78</v>
      </c>
      <c r="G6126" s="17">
        <v>12.1</v>
      </c>
      <c r="H6126" s="18">
        <v>1.41</v>
      </c>
      <c r="I6126" s="16" t="s">
        <v>3</v>
      </c>
      <c r="J6126" s="16" t="s">
        <v>4</v>
      </c>
      <c r="K6126" s="16" t="s">
        <v>4</v>
      </c>
      <c r="L6126" s="19">
        <f>IF(Tabelle1[[#This Row],[Heizleistung (55°C)]]=0,Tabelle1[[#This Row],[Heizleistung (35°C)]],(Tabelle1[[#This Row],[Heizleistung (35°C)]]+Tabelle1[[#This Row],[Heizleistung (55°C)]])/2)</f>
        <v>12.26</v>
      </c>
      <c r="M6126" s="20">
        <f>IF(Tabelle1[[#This Row],[Etas 55°C]]=0,0,(Tabelle1[[#This Row],[Etas 35°C]]*0.8+Tabelle1[[#This Row],[Etas 55°C]]*0.2))*2.5</f>
        <v>4.2650000000000006</v>
      </c>
      <c r="N6126" s="21">
        <f>IF(-(Tabelle1[[#This Row],[80%/20% SCOP]]-5.5)/5.5=1,"n.a.",-(Tabelle1[[#This Row],[80%/20% SCOP]]-5.5)/5.5)</f>
        <v>0.22454545454545444</v>
      </c>
    </row>
    <row r="6127" spans="1:14" ht="20.100000000000001" customHeight="1" x14ac:dyDescent="0.25">
      <c r="A6127" s="24">
        <v>16002701</v>
      </c>
      <c r="B6127" s="15" t="s">
        <v>6201</v>
      </c>
      <c r="C6127" s="15" t="s">
        <v>6247</v>
      </c>
      <c r="D6127" s="16" t="s">
        <v>2</v>
      </c>
      <c r="E6127" s="17">
        <v>9.75</v>
      </c>
      <c r="F6127" s="18">
        <v>1.8</v>
      </c>
      <c r="G6127" s="17">
        <v>9.67</v>
      </c>
      <c r="H6127" s="18">
        <v>1.34</v>
      </c>
      <c r="I6127" s="16" t="s">
        <v>109</v>
      </c>
      <c r="J6127" s="16" t="s">
        <v>4</v>
      </c>
      <c r="K6127" s="16" t="s">
        <v>4</v>
      </c>
      <c r="L6127" s="19">
        <f>IF(Tabelle1[[#This Row],[Heizleistung (55°C)]]=0,Tabelle1[[#This Row],[Heizleistung (35°C)]],(Tabelle1[[#This Row],[Heizleistung (35°C)]]+Tabelle1[[#This Row],[Heizleistung (55°C)]])/2)</f>
        <v>9.7100000000000009</v>
      </c>
      <c r="M6127" s="20">
        <f>IF(Tabelle1[[#This Row],[Etas 55°C]]=0,0,(Tabelle1[[#This Row],[Etas 35°C]]*0.8+Tabelle1[[#This Row],[Etas 55°C]]*0.2))*2.5</f>
        <v>4.2700000000000005</v>
      </c>
      <c r="N6127" s="21">
        <f>IF(-(Tabelle1[[#This Row],[80%/20% SCOP]]-5.5)/5.5=1,"n.a.",-(Tabelle1[[#This Row],[80%/20% SCOP]]-5.5)/5.5)</f>
        <v>0.22363636363636355</v>
      </c>
    </row>
    <row r="6128" spans="1:14" ht="20.100000000000001" customHeight="1" x14ac:dyDescent="0.25">
      <c r="A6128" s="24">
        <v>16014378</v>
      </c>
      <c r="B6128" s="15" t="s">
        <v>6201</v>
      </c>
      <c r="C6128" s="15" t="s">
        <v>6248</v>
      </c>
      <c r="D6128" s="16" t="s">
        <v>2</v>
      </c>
      <c r="E6128" s="17">
        <v>13.3</v>
      </c>
      <c r="F6128" s="18">
        <v>1.9</v>
      </c>
      <c r="G6128" s="17">
        <v>12.1</v>
      </c>
      <c r="H6128" s="18">
        <v>1.53</v>
      </c>
      <c r="I6128" s="16" t="s">
        <v>3</v>
      </c>
      <c r="J6128" s="16" t="s">
        <v>4</v>
      </c>
      <c r="K6128" s="16" t="s">
        <v>4</v>
      </c>
      <c r="L6128" s="19">
        <f>IF(Tabelle1[[#This Row],[Heizleistung (55°C)]]=0,Tabelle1[[#This Row],[Heizleistung (35°C)]],(Tabelle1[[#This Row],[Heizleistung (35°C)]]+Tabelle1[[#This Row],[Heizleistung (55°C)]])/2)</f>
        <v>12.7</v>
      </c>
      <c r="M6128" s="20">
        <f>IF(Tabelle1[[#This Row],[Etas 55°C]]=0,0,(Tabelle1[[#This Row],[Etas 35°C]]*0.8+Tabelle1[[#This Row],[Etas 55°C]]*0.2))*2.5</f>
        <v>4.5650000000000004</v>
      </c>
      <c r="N6128" s="21">
        <f>IF(-(Tabelle1[[#This Row],[80%/20% SCOP]]-5.5)/5.5=1,"n.a.",-(Tabelle1[[#This Row],[80%/20% SCOP]]-5.5)/5.5)</f>
        <v>0.16999999999999993</v>
      </c>
    </row>
    <row r="6129" spans="1:14" ht="20.100000000000001" customHeight="1" x14ac:dyDescent="0.25">
      <c r="A6129" s="24">
        <v>16002694</v>
      </c>
      <c r="B6129" s="15" t="s">
        <v>6201</v>
      </c>
      <c r="C6129" s="15" t="s">
        <v>6249</v>
      </c>
      <c r="D6129" s="16" t="s">
        <v>2</v>
      </c>
      <c r="E6129" s="17">
        <v>11.65</v>
      </c>
      <c r="F6129" s="18">
        <v>1.82</v>
      </c>
      <c r="G6129" s="17">
        <v>11.98</v>
      </c>
      <c r="H6129" s="18">
        <v>1.36</v>
      </c>
      <c r="I6129" s="16" t="s">
        <v>109</v>
      </c>
      <c r="J6129" s="16" t="s">
        <v>4</v>
      </c>
      <c r="K6129" s="16" t="s">
        <v>4</v>
      </c>
      <c r="L6129" s="19">
        <f>IF(Tabelle1[[#This Row],[Heizleistung (55°C)]]=0,Tabelle1[[#This Row],[Heizleistung (35°C)]],(Tabelle1[[#This Row],[Heizleistung (35°C)]]+Tabelle1[[#This Row],[Heizleistung (55°C)]])/2)</f>
        <v>11.815000000000001</v>
      </c>
      <c r="M6129" s="20">
        <f>IF(Tabelle1[[#This Row],[Etas 55°C]]=0,0,(Tabelle1[[#This Row],[Etas 35°C]]*0.8+Tabelle1[[#This Row],[Etas 55°C]]*0.2))*2.5</f>
        <v>4.32</v>
      </c>
      <c r="N6129" s="21">
        <f>IF(-(Tabelle1[[#This Row],[80%/20% SCOP]]-5.5)/5.5=1,"n.a.",-(Tabelle1[[#This Row],[80%/20% SCOP]]-5.5)/5.5)</f>
        <v>0.21454545454545448</v>
      </c>
    </row>
    <row r="6130" spans="1:14" ht="20.100000000000001" customHeight="1" x14ac:dyDescent="0.25">
      <c r="A6130" s="24">
        <v>16017991</v>
      </c>
      <c r="B6130" s="15" t="s">
        <v>6201</v>
      </c>
      <c r="C6130" s="15" t="s">
        <v>6250</v>
      </c>
      <c r="D6130" s="16" t="s">
        <v>2</v>
      </c>
      <c r="E6130" s="17">
        <v>4.08</v>
      </c>
      <c r="F6130" s="18">
        <v>1.76</v>
      </c>
      <c r="G6130" s="17">
        <v>3.77</v>
      </c>
      <c r="H6130" s="18">
        <v>1.27</v>
      </c>
      <c r="I6130" s="16" t="s">
        <v>3</v>
      </c>
      <c r="J6130" s="16" t="s">
        <v>4</v>
      </c>
      <c r="K6130" s="16" t="s">
        <v>4</v>
      </c>
      <c r="L6130" s="19">
        <f>IF(Tabelle1[[#This Row],[Heizleistung (55°C)]]=0,Tabelle1[[#This Row],[Heizleistung (35°C)]],(Tabelle1[[#This Row],[Heizleistung (35°C)]]+Tabelle1[[#This Row],[Heizleistung (55°C)]])/2)</f>
        <v>3.9249999999999998</v>
      </c>
      <c r="M6130" s="20">
        <f>IF(Tabelle1[[#This Row],[Etas 55°C]]=0,0,(Tabelle1[[#This Row],[Etas 35°C]]*0.8+Tabelle1[[#This Row],[Etas 55°C]]*0.2))*2.5</f>
        <v>4.1550000000000002</v>
      </c>
      <c r="N6130" s="21">
        <f>IF(-(Tabelle1[[#This Row],[80%/20% SCOP]]-5.5)/5.5=1,"n.a.",-(Tabelle1[[#This Row],[80%/20% SCOP]]-5.5)/5.5)</f>
        <v>0.24454545454545451</v>
      </c>
    </row>
    <row r="6131" spans="1:14" ht="20.100000000000001" customHeight="1" x14ac:dyDescent="0.25">
      <c r="A6131" s="24">
        <v>16002569</v>
      </c>
      <c r="B6131" s="15" t="s">
        <v>6201</v>
      </c>
      <c r="C6131" s="15" t="s">
        <v>6251</v>
      </c>
      <c r="D6131" s="16" t="s">
        <v>2</v>
      </c>
      <c r="E6131" s="17">
        <v>6.82</v>
      </c>
      <c r="F6131" s="18">
        <v>1.75</v>
      </c>
      <c r="G6131" s="17">
        <v>6.41</v>
      </c>
      <c r="H6131" s="18">
        <v>1.29</v>
      </c>
      <c r="I6131" s="16" t="s">
        <v>109</v>
      </c>
      <c r="J6131" s="16" t="s">
        <v>4</v>
      </c>
      <c r="K6131" s="16" t="s">
        <v>4</v>
      </c>
      <c r="L6131" s="19">
        <f>IF(Tabelle1[[#This Row],[Heizleistung (55°C)]]=0,Tabelle1[[#This Row],[Heizleistung (35°C)]],(Tabelle1[[#This Row],[Heizleistung (35°C)]]+Tabelle1[[#This Row],[Heizleistung (55°C)]])/2)</f>
        <v>6.6150000000000002</v>
      </c>
      <c r="M6131" s="20">
        <f>IF(Tabelle1[[#This Row],[Etas 55°C]]=0,0,(Tabelle1[[#This Row],[Etas 35°C]]*0.8+Tabelle1[[#This Row],[Etas 55°C]]*0.2))*2.5</f>
        <v>4.1450000000000005</v>
      </c>
      <c r="N6131" s="21">
        <f>IF(-(Tabelle1[[#This Row],[80%/20% SCOP]]-5.5)/5.5=1,"n.a.",-(Tabelle1[[#This Row],[80%/20% SCOP]]-5.5)/5.5)</f>
        <v>0.24636363636363628</v>
      </c>
    </row>
    <row r="6132" spans="1:14" ht="20.100000000000001" customHeight="1" x14ac:dyDescent="0.25">
      <c r="A6132" s="24">
        <v>16002501</v>
      </c>
      <c r="B6132" s="15" t="s">
        <v>6201</v>
      </c>
      <c r="C6132" s="15" t="s">
        <v>6252</v>
      </c>
      <c r="D6132" s="16" t="s">
        <v>2</v>
      </c>
      <c r="E6132" s="17">
        <v>10</v>
      </c>
      <c r="F6132" s="18">
        <v>1.75</v>
      </c>
      <c r="G6132" s="17">
        <v>10</v>
      </c>
      <c r="H6132" s="18">
        <v>1.37</v>
      </c>
      <c r="I6132" s="16" t="s">
        <v>109</v>
      </c>
      <c r="J6132" s="16" t="s">
        <v>4</v>
      </c>
      <c r="K6132" s="16" t="s">
        <v>4</v>
      </c>
      <c r="L6132" s="19">
        <f>IF(Tabelle1[[#This Row],[Heizleistung (55°C)]]=0,Tabelle1[[#This Row],[Heizleistung (35°C)]],(Tabelle1[[#This Row],[Heizleistung (35°C)]]+Tabelle1[[#This Row],[Heizleistung (55°C)]])/2)</f>
        <v>10</v>
      </c>
      <c r="M6132" s="20">
        <f>IF(Tabelle1[[#This Row],[Etas 55°C]]=0,0,(Tabelle1[[#This Row],[Etas 35°C]]*0.8+Tabelle1[[#This Row],[Etas 55°C]]*0.2))*2.5</f>
        <v>4.1850000000000005</v>
      </c>
      <c r="N6132" s="21">
        <f>IF(-(Tabelle1[[#This Row],[80%/20% SCOP]]-5.5)/5.5=1,"n.a.",-(Tabelle1[[#This Row],[80%/20% SCOP]]-5.5)/5.5)</f>
        <v>0.23909090909090899</v>
      </c>
    </row>
    <row r="6133" spans="1:14" ht="20.100000000000001" customHeight="1" x14ac:dyDescent="0.25">
      <c r="A6133" s="24">
        <v>16015066</v>
      </c>
      <c r="B6133" s="15" t="s">
        <v>6201</v>
      </c>
      <c r="C6133" s="15" t="s">
        <v>6253</v>
      </c>
      <c r="D6133" s="16" t="s">
        <v>2</v>
      </c>
      <c r="E6133" s="17">
        <v>21.5</v>
      </c>
      <c r="F6133" s="18">
        <v>1.91</v>
      </c>
      <c r="G6133" s="17">
        <v>20.2</v>
      </c>
      <c r="H6133" s="18">
        <v>1.51</v>
      </c>
      <c r="I6133" s="16" t="s">
        <v>3</v>
      </c>
      <c r="J6133" s="16" t="s">
        <v>4</v>
      </c>
      <c r="K6133" s="16" t="s">
        <v>4</v>
      </c>
      <c r="L6133" s="19">
        <f>IF(Tabelle1[[#This Row],[Heizleistung (55°C)]]=0,Tabelle1[[#This Row],[Heizleistung (35°C)]],(Tabelle1[[#This Row],[Heizleistung (35°C)]]+Tabelle1[[#This Row],[Heizleistung (55°C)]])/2)</f>
        <v>20.85</v>
      </c>
      <c r="M6133" s="20">
        <f>IF(Tabelle1[[#This Row],[Etas 55°C]]=0,0,(Tabelle1[[#This Row],[Etas 35°C]]*0.8+Tabelle1[[#This Row],[Etas 55°C]]*0.2))*2.5</f>
        <v>4.5750000000000002</v>
      </c>
      <c r="N6133" s="21">
        <f>IF(-(Tabelle1[[#This Row],[80%/20% SCOP]]-5.5)/5.5=1,"n.a.",-(Tabelle1[[#This Row],[80%/20% SCOP]]-5.5)/5.5)</f>
        <v>0.16818181818181815</v>
      </c>
    </row>
    <row r="6134" spans="1:14" ht="20.100000000000001" customHeight="1" x14ac:dyDescent="0.25">
      <c r="A6134" s="24">
        <v>16017917</v>
      </c>
      <c r="B6134" s="15" t="s">
        <v>6201</v>
      </c>
      <c r="C6134" s="15" t="s">
        <v>6254</v>
      </c>
      <c r="D6134" s="16" t="s">
        <v>2</v>
      </c>
      <c r="E6134" s="17">
        <v>12.42</v>
      </c>
      <c r="F6134" s="18">
        <v>1.78</v>
      </c>
      <c r="G6134" s="17">
        <v>12.1</v>
      </c>
      <c r="H6134" s="18">
        <v>1.41</v>
      </c>
      <c r="I6134" s="16" t="s">
        <v>3</v>
      </c>
      <c r="J6134" s="16" t="s">
        <v>4</v>
      </c>
      <c r="K6134" s="16" t="s">
        <v>4</v>
      </c>
      <c r="L6134" s="19">
        <f>IF(Tabelle1[[#This Row],[Heizleistung (55°C)]]=0,Tabelle1[[#This Row],[Heizleistung (35°C)]],(Tabelle1[[#This Row],[Heizleistung (35°C)]]+Tabelle1[[#This Row],[Heizleistung (55°C)]])/2)</f>
        <v>12.26</v>
      </c>
      <c r="M6134" s="20">
        <f>IF(Tabelle1[[#This Row],[Etas 55°C]]=0,0,(Tabelle1[[#This Row],[Etas 35°C]]*0.8+Tabelle1[[#This Row],[Etas 55°C]]*0.2))*2.5</f>
        <v>4.2650000000000006</v>
      </c>
      <c r="N6134" s="21">
        <f>IF(-(Tabelle1[[#This Row],[80%/20% SCOP]]-5.5)/5.5=1,"n.a.",-(Tabelle1[[#This Row],[80%/20% SCOP]]-5.5)/5.5)</f>
        <v>0.22454545454545444</v>
      </c>
    </row>
    <row r="6135" spans="1:14" ht="20.100000000000001" customHeight="1" x14ac:dyDescent="0.25">
      <c r="A6135" s="24">
        <v>16017834</v>
      </c>
      <c r="B6135" s="15" t="s">
        <v>6201</v>
      </c>
      <c r="C6135" s="15" t="s">
        <v>6255</v>
      </c>
      <c r="D6135" s="16" t="s">
        <v>2</v>
      </c>
      <c r="E6135" s="17">
        <v>13.29</v>
      </c>
      <c r="F6135" s="18">
        <v>1.9</v>
      </c>
      <c r="G6135" s="17">
        <v>12.09</v>
      </c>
      <c r="H6135" s="18">
        <v>1.53</v>
      </c>
      <c r="I6135" s="16" t="s">
        <v>3</v>
      </c>
      <c r="J6135" s="16" t="s">
        <v>4</v>
      </c>
      <c r="K6135" s="16" t="s">
        <v>4</v>
      </c>
      <c r="L6135" s="19">
        <f>IF(Tabelle1[[#This Row],[Heizleistung (55°C)]]=0,Tabelle1[[#This Row],[Heizleistung (35°C)]],(Tabelle1[[#This Row],[Heizleistung (35°C)]]+Tabelle1[[#This Row],[Heizleistung (55°C)]])/2)</f>
        <v>12.69</v>
      </c>
      <c r="M6135" s="20">
        <f>IF(Tabelle1[[#This Row],[Etas 55°C]]=0,0,(Tabelle1[[#This Row],[Etas 35°C]]*0.8+Tabelle1[[#This Row],[Etas 55°C]]*0.2))*2.5</f>
        <v>4.5650000000000004</v>
      </c>
      <c r="N6135" s="21">
        <f>IF(-(Tabelle1[[#This Row],[80%/20% SCOP]]-5.5)/5.5=1,"n.a.",-(Tabelle1[[#This Row],[80%/20% SCOP]]-5.5)/5.5)</f>
        <v>0.16999999999999993</v>
      </c>
    </row>
    <row r="6136" spans="1:14" ht="20.100000000000001" customHeight="1" x14ac:dyDescent="0.25">
      <c r="A6136" s="24">
        <v>16002923</v>
      </c>
      <c r="B6136" s="15" t="s">
        <v>6201</v>
      </c>
      <c r="C6136" s="15" t="s">
        <v>6256</v>
      </c>
      <c r="D6136" s="16" t="s">
        <v>2</v>
      </c>
      <c r="E6136" s="17">
        <v>7.8</v>
      </c>
      <c r="F6136" s="18">
        <v>1.93</v>
      </c>
      <c r="G6136" s="17">
        <v>7.21</v>
      </c>
      <c r="H6136" s="18">
        <v>1.3</v>
      </c>
      <c r="I6136" s="16" t="s">
        <v>40</v>
      </c>
      <c r="J6136" s="16" t="s">
        <v>4</v>
      </c>
      <c r="K6136" s="16" t="s">
        <v>4</v>
      </c>
      <c r="L6136" s="19">
        <f>IF(Tabelle1[[#This Row],[Heizleistung (55°C)]]=0,Tabelle1[[#This Row],[Heizleistung (35°C)]],(Tabelle1[[#This Row],[Heizleistung (35°C)]]+Tabelle1[[#This Row],[Heizleistung (55°C)]])/2)</f>
        <v>7.5049999999999999</v>
      </c>
      <c r="M6136" s="20">
        <f>IF(Tabelle1[[#This Row],[Etas 55°C]]=0,0,(Tabelle1[[#This Row],[Etas 35°C]]*0.8+Tabelle1[[#This Row],[Etas 55°C]]*0.2))*2.5</f>
        <v>4.51</v>
      </c>
      <c r="N6136" s="21">
        <f>IF(-(Tabelle1[[#This Row],[80%/20% SCOP]]-5.5)/5.5=1,"n.a.",-(Tabelle1[[#This Row],[80%/20% SCOP]]-5.5)/5.5)</f>
        <v>0.18000000000000005</v>
      </c>
    </row>
    <row r="6137" spans="1:14" ht="20.100000000000001" customHeight="1" x14ac:dyDescent="0.25">
      <c r="A6137" s="24">
        <v>16017946</v>
      </c>
      <c r="B6137" s="15" t="s">
        <v>6201</v>
      </c>
      <c r="C6137" s="15" t="s">
        <v>6257</v>
      </c>
      <c r="D6137" s="16" t="s">
        <v>2</v>
      </c>
      <c r="E6137" s="17">
        <v>13.67</v>
      </c>
      <c r="F6137" s="18">
        <v>1.88</v>
      </c>
      <c r="G6137" s="17">
        <v>13.37</v>
      </c>
      <c r="H6137" s="18">
        <v>1.5</v>
      </c>
      <c r="I6137" s="16" t="s">
        <v>3</v>
      </c>
      <c r="J6137" s="16" t="s">
        <v>4</v>
      </c>
      <c r="K6137" s="16" t="s">
        <v>4</v>
      </c>
      <c r="L6137" s="19">
        <f>IF(Tabelle1[[#This Row],[Heizleistung (55°C)]]=0,Tabelle1[[#This Row],[Heizleistung (35°C)]],(Tabelle1[[#This Row],[Heizleistung (35°C)]]+Tabelle1[[#This Row],[Heizleistung (55°C)]])/2)</f>
        <v>13.52</v>
      </c>
      <c r="M6137" s="20">
        <f>IF(Tabelle1[[#This Row],[Etas 55°C]]=0,0,(Tabelle1[[#This Row],[Etas 35°C]]*0.8+Tabelle1[[#This Row],[Etas 55°C]]*0.2))*2.5</f>
        <v>4.51</v>
      </c>
      <c r="N6137" s="21">
        <f>IF(-(Tabelle1[[#This Row],[80%/20% SCOP]]-5.5)/5.5=1,"n.a.",-(Tabelle1[[#This Row],[80%/20% SCOP]]-5.5)/5.5)</f>
        <v>0.18000000000000005</v>
      </c>
    </row>
    <row r="6138" spans="1:14" ht="20.100000000000001" customHeight="1" x14ac:dyDescent="0.25">
      <c r="A6138" s="24">
        <v>16002620</v>
      </c>
      <c r="B6138" s="15" t="s">
        <v>6201</v>
      </c>
      <c r="C6138" s="15" t="s">
        <v>6258</v>
      </c>
      <c r="D6138" s="16" t="s">
        <v>2</v>
      </c>
      <c r="E6138" s="17">
        <v>5.38</v>
      </c>
      <c r="F6138" s="18">
        <v>1.73</v>
      </c>
      <c r="G6138" s="17">
        <v>5.23</v>
      </c>
      <c r="H6138" s="18">
        <v>1.26</v>
      </c>
      <c r="I6138" s="16" t="s">
        <v>109</v>
      </c>
      <c r="J6138" s="16" t="s">
        <v>4</v>
      </c>
      <c r="K6138" s="16" t="s">
        <v>4</v>
      </c>
      <c r="L6138" s="19">
        <f>IF(Tabelle1[[#This Row],[Heizleistung (55°C)]]=0,Tabelle1[[#This Row],[Heizleistung (35°C)]],(Tabelle1[[#This Row],[Heizleistung (35°C)]]+Tabelle1[[#This Row],[Heizleistung (55°C)]])/2)</f>
        <v>5.3049999999999997</v>
      </c>
      <c r="M6138" s="20">
        <f>IF(Tabelle1[[#This Row],[Etas 55°C]]=0,0,(Tabelle1[[#This Row],[Etas 35°C]]*0.8+Tabelle1[[#This Row],[Etas 55°C]]*0.2))*2.5</f>
        <v>4.09</v>
      </c>
      <c r="N6138" s="21">
        <f>IF(-(Tabelle1[[#This Row],[80%/20% SCOP]]-5.5)/5.5=1,"n.a.",-(Tabelle1[[#This Row],[80%/20% SCOP]]-5.5)/5.5)</f>
        <v>0.2563636363636364</v>
      </c>
    </row>
    <row r="6139" spans="1:14" ht="20.100000000000001" customHeight="1" x14ac:dyDescent="0.25">
      <c r="A6139" s="24">
        <v>16003002</v>
      </c>
      <c r="B6139" s="15" t="s">
        <v>6201</v>
      </c>
      <c r="C6139" s="15" t="s">
        <v>6259</v>
      </c>
      <c r="D6139" s="16" t="s">
        <v>2</v>
      </c>
      <c r="E6139" s="17">
        <v>7.8</v>
      </c>
      <c r="F6139" s="18">
        <v>1.93</v>
      </c>
      <c r="G6139" s="17">
        <v>7.21</v>
      </c>
      <c r="H6139" s="18">
        <v>1.3</v>
      </c>
      <c r="I6139" s="16" t="s">
        <v>40</v>
      </c>
      <c r="J6139" s="16" t="s">
        <v>4</v>
      </c>
      <c r="K6139" s="16" t="s">
        <v>4</v>
      </c>
      <c r="L6139" s="19">
        <f>IF(Tabelle1[[#This Row],[Heizleistung (55°C)]]=0,Tabelle1[[#This Row],[Heizleistung (35°C)]],(Tabelle1[[#This Row],[Heizleistung (35°C)]]+Tabelle1[[#This Row],[Heizleistung (55°C)]])/2)</f>
        <v>7.5049999999999999</v>
      </c>
      <c r="M6139" s="20">
        <f>IF(Tabelle1[[#This Row],[Etas 55°C]]=0,0,(Tabelle1[[#This Row],[Etas 35°C]]*0.8+Tabelle1[[#This Row],[Etas 55°C]]*0.2))*2.5</f>
        <v>4.51</v>
      </c>
      <c r="N6139" s="21">
        <f>IF(-(Tabelle1[[#This Row],[80%/20% SCOP]]-5.5)/5.5=1,"n.a.",-(Tabelle1[[#This Row],[80%/20% SCOP]]-5.5)/5.5)</f>
        <v>0.18000000000000005</v>
      </c>
    </row>
    <row r="6140" spans="1:14" ht="20.100000000000001" customHeight="1" x14ac:dyDescent="0.25">
      <c r="A6140" s="24">
        <v>16017896</v>
      </c>
      <c r="B6140" s="15" t="s">
        <v>6201</v>
      </c>
      <c r="C6140" s="15" t="s">
        <v>6260</v>
      </c>
      <c r="D6140" s="16" t="s">
        <v>2</v>
      </c>
      <c r="E6140" s="17">
        <v>12.42</v>
      </c>
      <c r="F6140" s="18">
        <v>2.008</v>
      </c>
      <c r="G6140" s="17">
        <v>12.1</v>
      </c>
      <c r="H6140" s="18">
        <v>1.62</v>
      </c>
      <c r="I6140" s="16" t="s">
        <v>3</v>
      </c>
      <c r="J6140" s="16" t="s">
        <v>4</v>
      </c>
      <c r="K6140" s="16" t="s">
        <v>4</v>
      </c>
      <c r="L6140" s="19">
        <f>IF(Tabelle1[[#This Row],[Heizleistung (55°C)]]=0,Tabelle1[[#This Row],[Heizleistung (35°C)]],(Tabelle1[[#This Row],[Heizleistung (35°C)]]+Tabelle1[[#This Row],[Heizleistung (55°C)]])/2)</f>
        <v>12.26</v>
      </c>
      <c r="M6140" s="20">
        <f>IF(Tabelle1[[#This Row],[Etas 55°C]]=0,0,(Tabelle1[[#This Row],[Etas 35°C]]*0.8+Tabelle1[[#This Row],[Etas 55°C]]*0.2))*2.5</f>
        <v>4.8260000000000005</v>
      </c>
      <c r="N6140" s="21">
        <f>IF(-(Tabelle1[[#This Row],[80%/20% SCOP]]-5.5)/5.5=1,"n.a.",-(Tabelle1[[#This Row],[80%/20% SCOP]]-5.5)/5.5)</f>
        <v>0.12254545454545446</v>
      </c>
    </row>
    <row r="6141" spans="1:14" ht="20.100000000000001" customHeight="1" x14ac:dyDescent="0.25">
      <c r="A6141" s="24">
        <v>16002570</v>
      </c>
      <c r="B6141" s="15" t="s">
        <v>6201</v>
      </c>
      <c r="C6141" s="15" t="s">
        <v>6261</v>
      </c>
      <c r="D6141" s="16" t="s">
        <v>2</v>
      </c>
      <c r="E6141" s="17">
        <v>9.32</v>
      </c>
      <c r="F6141" s="18">
        <v>1.76</v>
      </c>
      <c r="G6141" s="17">
        <v>9.35</v>
      </c>
      <c r="H6141" s="18">
        <v>1.31</v>
      </c>
      <c r="I6141" s="16" t="s">
        <v>109</v>
      </c>
      <c r="J6141" s="16" t="s">
        <v>4</v>
      </c>
      <c r="K6141" s="16" t="s">
        <v>4</v>
      </c>
      <c r="L6141" s="19">
        <f>IF(Tabelle1[[#This Row],[Heizleistung (55°C)]]=0,Tabelle1[[#This Row],[Heizleistung (35°C)]],(Tabelle1[[#This Row],[Heizleistung (35°C)]]+Tabelle1[[#This Row],[Heizleistung (55°C)]])/2)</f>
        <v>9.3350000000000009</v>
      </c>
      <c r="M6141" s="20">
        <f>IF(Tabelle1[[#This Row],[Etas 55°C]]=0,0,(Tabelle1[[#This Row],[Etas 35°C]]*0.8+Tabelle1[[#This Row],[Etas 55°C]]*0.2))*2.5</f>
        <v>4.1750000000000007</v>
      </c>
      <c r="N6141" s="21">
        <f>IF(-(Tabelle1[[#This Row],[80%/20% SCOP]]-5.5)/5.5=1,"n.a.",-(Tabelle1[[#This Row],[80%/20% SCOP]]-5.5)/5.5)</f>
        <v>0.24090909090909077</v>
      </c>
    </row>
    <row r="6142" spans="1:14" ht="20.100000000000001" customHeight="1" x14ac:dyDescent="0.25">
      <c r="A6142" s="24">
        <v>16017941</v>
      </c>
      <c r="B6142" s="15" t="s">
        <v>6201</v>
      </c>
      <c r="C6142" s="15" t="s">
        <v>6262</v>
      </c>
      <c r="D6142" s="16" t="s">
        <v>2</v>
      </c>
      <c r="E6142" s="17">
        <v>12.42</v>
      </c>
      <c r="F6142" s="18">
        <v>1.94</v>
      </c>
      <c r="G6142" s="17">
        <v>12.1</v>
      </c>
      <c r="H6142" s="18">
        <v>1.55</v>
      </c>
      <c r="I6142" s="16" t="s">
        <v>3</v>
      </c>
      <c r="J6142" s="16" t="s">
        <v>4</v>
      </c>
      <c r="K6142" s="16" t="s">
        <v>4</v>
      </c>
      <c r="L6142" s="19">
        <f>IF(Tabelle1[[#This Row],[Heizleistung (55°C)]]=0,Tabelle1[[#This Row],[Heizleistung (35°C)]],(Tabelle1[[#This Row],[Heizleistung (35°C)]]+Tabelle1[[#This Row],[Heizleistung (55°C)]])/2)</f>
        <v>12.26</v>
      </c>
      <c r="M6142" s="20">
        <f>IF(Tabelle1[[#This Row],[Etas 55°C]]=0,0,(Tabelle1[[#This Row],[Etas 35°C]]*0.8+Tabelle1[[#This Row],[Etas 55°C]]*0.2))*2.5</f>
        <v>4.6550000000000002</v>
      </c>
      <c r="N6142" s="21">
        <f>IF(-(Tabelle1[[#This Row],[80%/20% SCOP]]-5.5)/5.5=1,"n.a.",-(Tabelle1[[#This Row],[80%/20% SCOP]]-5.5)/5.5)</f>
        <v>0.1536363636363636</v>
      </c>
    </row>
    <row r="6143" spans="1:14" ht="20.100000000000001" customHeight="1" x14ac:dyDescent="0.25">
      <c r="A6143" s="24">
        <v>16017897</v>
      </c>
      <c r="B6143" s="15" t="s">
        <v>6201</v>
      </c>
      <c r="C6143" s="15" t="s">
        <v>6263</v>
      </c>
      <c r="D6143" s="16" t="s">
        <v>2</v>
      </c>
      <c r="E6143" s="17">
        <v>12.42</v>
      </c>
      <c r="F6143" s="18">
        <v>2.008</v>
      </c>
      <c r="G6143" s="17">
        <v>12.1</v>
      </c>
      <c r="H6143" s="18">
        <v>1.62</v>
      </c>
      <c r="I6143" s="16" t="s">
        <v>3</v>
      </c>
      <c r="J6143" s="16" t="s">
        <v>4</v>
      </c>
      <c r="K6143" s="16" t="s">
        <v>4</v>
      </c>
      <c r="L6143" s="19">
        <f>IF(Tabelle1[[#This Row],[Heizleistung (55°C)]]=0,Tabelle1[[#This Row],[Heizleistung (35°C)]],(Tabelle1[[#This Row],[Heizleistung (35°C)]]+Tabelle1[[#This Row],[Heizleistung (55°C)]])/2)</f>
        <v>12.26</v>
      </c>
      <c r="M6143" s="20">
        <f>IF(Tabelle1[[#This Row],[Etas 55°C]]=0,0,(Tabelle1[[#This Row],[Etas 35°C]]*0.8+Tabelle1[[#This Row],[Etas 55°C]]*0.2))*2.5</f>
        <v>4.8260000000000005</v>
      </c>
      <c r="N6143" s="21">
        <f>IF(-(Tabelle1[[#This Row],[80%/20% SCOP]]-5.5)/5.5=1,"n.a.",-(Tabelle1[[#This Row],[80%/20% SCOP]]-5.5)/5.5)</f>
        <v>0.12254545454545446</v>
      </c>
    </row>
    <row r="6144" spans="1:14" ht="20.100000000000001" customHeight="1" x14ac:dyDescent="0.25">
      <c r="A6144" s="24">
        <v>16002559</v>
      </c>
      <c r="B6144" s="15" t="s">
        <v>6201</v>
      </c>
      <c r="C6144" s="15" t="s">
        <v>6264</v>
      </c>
      <c r="D6144" s="16" t="s">
        <v>2</v>
      </c>
      <c r="E6144" s="17">
        <v>10.99</v>
      </c>
      <c r="F6144" s="18">
        <v>1.82</v>
      </c>
      <c r="G6144" s="17">
        <v>11</v>
      </c>
      <c r="H6144" s="18">
        <v>1.36</v>
      </c>
      <c r="I6144" s="16" t="s">
        <v>109</v>
      </c>
      <c r="J6144" s="16" t="s">
        <v>4</v>
      </c>
      <c r="K6144" s="16" t="s">
        <v>4</v>
      </c>
      <c r="L6144" s="19">
        <f>IF(Tabelle1[[#This Row],[Heizleistung (55°C)]]=0,Tabelle1[[#This Row],[Heizleistung (35°C)]],(Tabelle1[[#This Row],[Heizleistung (35°C)]]+Tabelle1[[#This Row],[Heizleistung (55°C)]])/2)</f>
        <v>10.995000000000001</v>
      </c>
      <c r="M6144" s="20">
        <f>IF(Tabelle1[[#This Row],[Etas 55°C]]=0,0,(Tabelle1[[#This Row],[Etas 35°C]]*0.8+Tabelle1[[#This Row],[Etas 55°C]]*0.2))*2.5</f>
        <v>4.32</v>
      </c>
      <c r="N6144" s="21">
        <f>IF(-(Tabelle1[[#This Row],[80%/20% SCOP]]-5.5)/5.5=1,"n.a.",-(Tabelle1[[#This Row],[80%/20% SCOP]]-5.5)/5.5)</f>
        <v>0.21454545454545448</v>
      </c>
    </row>
    <row r="6145" spans="1:14" ht="20.100000000000001" customHeight="1" x14ac:dyDescent="0.25">
      <c r="A6145" s="24">
        <v>16014396</v>
      </c>
      <c r="B6145" s="15" t="s">
        <v>6201</v>
      </c>
      <c r="C6145" s="15" t="s">
        <v>6265</v>
      </c>
      <c r="D6145" s="16" t="s">
        <v>2</v>
      </c>
      <c r="E6145" s="17">
        <v>13.3</v>
      </c>
      <c r="F6145" s="18">
        <v>1.9</v>
      </c>
      <c r="G6145" s="17">
        <v>12.1</v>
      </c>
      <c r="H6145" s="18">
        <v>1.53</v>
      </c>
      <c r="I6145" s="16" t="s">
        <v>3</v>
      </c>
      <c r="J6145" s="16" t="s">
        <v>4</v>
      </c>
      <c r="K6145" s="16" t="s">
        <v>4</v>
      </c>
      <c r="L6145" s="19">
        <f>IF(Tabelle1[[#This Row],[Heizleistung (55°C)]]=0,Tabelle1[[#This Row],[Heizleistung (35°C)]],(Tabelle1[[#This Row],[Heizleistung (35°C)]]+Tabelle1[[#This Row],[Heizleistung (55°C)]])/2)</f>
        <v>12.7</v>
      </c>
      <c r="M6145" s="20">
        <f>IF(Tabelle1[[#This Row],[Etas 55°C]]=0,0,(Tabelle1[[#This Row],[Etas 35°C]]*0.8+Tabelle1[[#This Row],[Etas 55°C]]*0.2))*2.5</f>
        <v>4.5650000000000004</v>
      </c>
      <c r="N6145" s="21">
        <f>IF(-(Tabelle1[[#This Row],[80%/20% SCOP]]-5.5)/5.5=1,"n.a.",-(Tabelle1[[#This Row],[80%/20% SCOP]]-5.5)/5.5)</f>
        <v>0.16999999999999993</v>
      </c>
    </row>
    <row r="6146" spans="1:14" ht="20.100000000000001" customHeight="1" x14ac:dyDescent="0.25">
      <c r="A6146" s="24">
        <v>16017920</v>
      </c>
      <c r="B6146" s="15" t="s">
        <v>6201</v>
      </c>
      <c r="C6146" s="15" t="s">
        <v>6266</v>
      </c>
      <c r="D6146" s="16" t="s">
        <v>2</v>
      </c>
      <c r="E6146" s="17">
        <v>13.67</v>
      </c>
      <c r="F6146" s="18">
        <v>1.78</v>
      </c>
      <c r="G6146" s="17">
        <v>13.37</v>
      </c>
      <c r="H6146" s="18">
        <v>1.41</v>
      </c>
      <c r="I6146" s="16" t="s">
        <v>3</v>
      </c>
      <c r="J6146" s="16" t="s">
        <v>4</v>
      </c>
      <c r="K6146" s="16" t="s">
        <v>4</v>
      </c>
      <c r="L6146" s="19">
        <f>IF(Tabelle1[[#This Row],[Heizleistung (55°C)]]=0,Tabelle1[[#This Row],[Heizleistung (35°C)]],(Tabelle1[[#This Row],[Heizleistung (35°C)]]+Tabelle1[[#This Row],[Heizleistung (55°C)]])/2)</f>
        <v>13.52</v>
      </c>
      <c r="M6146" s="20">
        <f>IF(Tabelle1[[#This Row],[Etas 55°C]]=0,0,(Tabelle1[[#This Row],[Etas 35°C]]*0.8+Tabelle1[[#This Row],[Etas 55°C]]*0.2))*2.5</f>
        <v>4.2650000000000006</v>
      </c>
      <c r="N6146" s="21">
        <f>IF(-(Tabelle1[[#This Row],[80%/20% SCOP]]-5.5)/5.5=1,"n.a.",-(Tabelle1[[#This Row],[80%/20% SCOP]]-5.5)/5.5)</f>
        <v>0.22454545454545444</v>
      </c>
    </row>
    <row r="6147" spans="1:14" ht="20.100000000000001" customHeight="1" x14ac:dyDescent="0.25">
      <c r="A6147" s="24">
        <v>16017841</v>
      </c>
      <c r="B6147" s="15" t="s">
        <v>6201</v>
      </c>
      <c r="C6147" s="15" t="s">
        <v>6267</v>
      </c>
      <c r="D6147" s="16" t="s">
        <v>2</v>
      </c>
      <c r="E6147" s="17">
        <v>13.29</v>
      </c>
      <c r="F6147" s="18">
        <v>1.9</v>
      </c>
      <c r="G6147" s="17">
        <v>12.09</v>
      </c>
      <c r="H6147" s="18">
        <v>1.53</v>
      </c>
      <c r="I6147" s="16" t="s">
        <v>3</v>
      </c>
      <c r="J6147" s="16" t="s">
        <v>4</v>
      </c>
      <c r="K6147" s="16" t="s">
        <v>4</v>
      </c>
      <c r="L6147" s="19">
        <f>IF(Tabelle1[[#This Row],[Heizleistung (55°C)]]=0,Tabelle1[[#This Row],[Heizleistung (35°C)]],(Tabelle1[[#This Row],[Heizleistung (35°C)]]+Tabelle1[[#This Row],[Heizleistung (55°C)]])/2)</f>
        <v>12.69</v>
      </c>
      <c r="M6147" s="20">
        <f>IF(Tabelle1[[#This Row],[Etas 55°C]]=0,0,(Tabelle1[[#This Row],[Etas 35°C]]*0.8+Tabelle1[[#This Row],[Etas 55°C]]*0.2))*2.5</f>
        <v>4.5650000000000004</v>
      </c>
      <c r="N6147" s="21">
        <f>IF(-(Tabelle1[[#This Row],[80%/20% SCOP]]-5.5)/5.5=1,"n.a.",-(Tabelle1[[#This Row],[80%/20% SCOP]]-5.5)/5.5)</f>
        <v>0.16999999999999993</v>
      </c>
    </row>
    <row r="6148" spans="1:14" ht="20.100000000000001" customHeight="1" x14ac:dyDescent="0.25">
      <c r="A6148" s="24">
        <v>16014006</v>
      </c>
      <c r="B6148" s="15" t="s">
        <v>6201</v>
      </c>
      <c r="C6148" s="15" t="s">
        <v>6268</v>
      </c>
      <c r="D6148" s="16" t="s">
        <v>2</v>
      </c>
      <c r="E6148" s="17">
        <v>12.4</v>
      </c>
      <c r="F6148" s="18">
        <v>1.78</v>
      </c>
      <c r="G6148" s="17">
        <v>12.1</v>
      </c>
      <c r="H6148" s="18">
        <v>1.41</v>
      </c>
      <c r="I6148" s="16" t="s">
        <v>3</v>
      </c>
      <c r="J6148" s="16" t="s">
        <v>4</v>
      </c>
      <c r="K6148" s="16" t="s">
        <v>4</v>
      </c>
      <c r="L6148" s="19">
        <f>IF(Tabelle1[[#This Row],[Heizleistung (55°C)]]=0,Tabelle1[[#This Row],[Heizleistung (35°C)]],(Tabelle1[[#This Row],[Heizleistung (35°C)]]+Tabelle1[[#This Row],[Heizleistung (55°C)]])/2)</f>
        <v>12.25</v>
      </c>
      <c r="M6148" s="20">
        <f>IF(Tabelle1[[#This Row],[Etas 55°C]]=0,0,(Tabelle1[[#This Row],[Etas 35°C]]*0.8+Tabelle1[[#This Row],[Etas 55°C]]*0.2))*2.5</f>
        <v>4.2650000000000006</v>
      </c>
      <c r="N6148" s="21">
        <f>IF(-(Tabelle1[[#This Row],[80%/20% SCOP]]-5.5)/5.5=1,"n.a.",-(Tabelle1[[#This Row],[80%/20% SCOP]]-5.5)/5.5)</f>
        <v>0.22454545454545444</v>
      </c>
    </row>
    <row r="6149" spans="1:14" ht="20.100000000000001" customHeight="1" x14ac:dyDescent="0.25">
      <c r="A6149" s="24">
        <v>16002691</v>
      </c>
      <c r="B6149" s="15" t="s">
        <v>6201</v>
      </c>
      <c r="C6149" s="15" t="s">
        <v>6269</v>
      </c>
      <c r="D6149" s="16" t="s">
        <v>2</v>
      </c>
      <c r="E6149" s="17">
        <v>9.32</v>
      </c>
      <c r="F6149" s="18">
        <v>1.76</v>
      </c>
      <c r="G6149" s="17">
        <v>9.32</v>
      </c>
      <c r="H6149" s="18">
        <v>1.31</v>
      </c>
      <c r="I6149" s="16" t="s">
        <v>109</v>
      </c>
      <c r="J6149" s="16" t="s">
        <v>4</v>
      </c>
      <c r="K6149" s="16" t="s">
        <v>4</v>
      </c>
      <c r="L6149" s="19">
        <f>IF(Tabelle1[[#This Row],[Heizleistung (55°C)]]=0,Tabelle1[[#This Row],[Heizleistung (35°C)]],(Tabelle1[[#This Row],[Heizleistung (35°C)]]+Tabelle1[[#This Row],[Heizleistung (55°C)]])/2)</f>
        <v>9.32</v>
      </c>
      <c r="M6149" s="20">
        <f>IF(Tabelle1[[#This Row],[Etas 55°C]]=0,0,(Tabelle1[[#This Row],[Etas 35°C]]*0.8+Tabelle1[[#This Row],[Etas 55°C]]*0.2))*2.5</f>
        <v>4.1750000000000007</v>
      </c>
      <c r="N6149" s="21">
        <f>IF(-(Tabelle1[[#This Row],[80%/20% SCOP]]-5.5)/5.5=1,"n.a.",-(Tabelle1[[#This Row],[80%/20% SCOP]]-5.5)/5.5)</f>
        <v>0.24090909090909077</v>
      </c>
    </row>
    <row r="6150" spans="1:14" ht="20.100000000000001" customHeight="1" x14ac:dyDescent="0.25">
      <c r="A6150" s="24">
        <v>16017854</v>
      </c>
      <c r="B6150" s="15" t="s">
        <v>6201</v>
      </c>
      <c r="C6150" s="15" t="s">
        <v>6270</v>
      </c>
      <c r="D6150" s="16" t="s">
        <v>2</v>
      </c>
      <c r="E6150" s="17">
        <v>13.61</v>
      </c>
      <c r="F6150" s="18">
        <v>1.91</v>
      </c>
      <c r="G6150" s="17">
        <v>13.18</v>
      </c>
      <c r="H6150" s="18">
        <v>1.52</v>
      </c>
      <c r="I6150" s="16" t="s">
        <v>3</v>
      </c>
      <c r="J6150" s="16" t="s">
        <v>4</v>
      </c>
      <c r="K6150" s="16" t="s">
        <v>4</v>
      </c>
      <c r="L6150" s="19">
        <f>IF(Tabelle1[[#This Row],[Heizleistung (55°C)]]=0,Tabelle1[[#This Row],[Heizleistung (35°C)]],(Tabelle1[[#This Row],[Heizleistung (35°C)]]+Tabelle1[[#This Row],[Heizleistung (55°C)]])/2)</f>
        <v>13.395</v>
      </c>
      <c r="M6150" s="20">
        <f>IF(Tabelle1[[#This Row],[Etas 55°C]]=0,0,(Tabelle1[[#This Row],[Etas 35°C]]*0.8+Tabelle1[[#This Row],[Etas 55°C]]*0.2))*2.5</f>
        <v>4.58</v>
      </c>
      <c r="N6150" s="21">
        <f>IF(-(Tabelle1[[#This Row],[80%/20% SCOP]]-5.5)/5.5=1,"n.a.",-(Tabelle1[[#This Row],[80%/20% SCOP]]-5.5)/5.5)</f>
        <v>0.16727272727272727</v>
      </c>
    </row>
    <row r="6151" spans="1:14" ht="20.100000000000001" customHeight="1" x14ac:dyDescent="0.25">
      <c r="A6151" s="24">
        <v>16002829</v>
      </c>
      <c r="B6151" s="15" t="s">
        <v>6201</v>
      </c>
      <c r="C6151" s="15" t="s">
        <v>6271</v>
      </c>
      <c r="D6151" s="16" t="s">
        <v>2</v>
      </c>
      <c r="E6151" s="17">
        <v>9.8000000000000007</v>
      </c>
      <c r="F6151" s="18">
        <v>1.97</v>
      </c>
      <c r="G6151" s="17">
        <v>9.4</v>
      </c>
      <c r="H6151" s="18">
        <v>1.54</v>
      </c>
      <c r="I6151" s="16" t="s">
        <v>3</v>
      </c>
      <c r="J6151" s="16" t="s">
        <v>4</v>
      </c>
      <c r="K6151" s="16" t="s">
        <v>4</v>
      </c>
      <c r="L6151" s="19">
        <f>IF(Tabelle1[[#This Row],[Heizleistung (55°C)]]=0,Tabelle1[[#This Row],[Heizleistung (35°C)]],(Tabelle1[[#This Row],[Heizleistung (35°C)]]+Tabelle1[[#This Row],[Heizleistung (55°C)]])/2)</f>
        <v>9.6000000000000014</v>
      </c>
      <c r="M6151" s="20">
        <f>IF(Tabelle1[[#This Row],[Etas 55°C]]=0,0,(Tabelle1[[#This Row],[Etas 35°C]]*0.8+Tabelle1[[#This Row],[Etas 55°C]]*0.2))*2.5</f>
        <v>4.71</v>
      </c>
      <c r="N6151" s="21">
        <f>IF(-(Tabelle1[[#This Row],[80%/20% SCOP]]-5.5)/5.5=1,"n.a.",-(Tabelle1[[#This Row],[80%/20% SCOP]]-5.5)/5.5)</f>
        <v>0.14363636363636365</v>
      </c>
    </row>
    <row r="6152" spans="1:14" ht="20.100000000000001" customHeight="1" x14ac:dyDescent="0.25">
      <c r="A6152" s="24">
        <v>16017856</v>
      </c>
      <c r="B6152" s="15" t="s">
        <v>6201</v>
      </c>
      <c r="C6152" s="15" t="s">
        <v>6272</v>
      </c>
      <c r="D6152" s="16" t="s">
        <v>2</v>
      </c>
      <c r="E6152" s="17">
        <v>9.8000000000000007</v>
      </c>
      <c r="F6152" s="18">
        <v>1.97</v>
      </c>
      <c r="G6152" s="17">
        <v>9.3699999999999992</v>
      </c>
      <c r="H6152" s="18">
        <v>1.52</v>
      </c>
      <c r="I6152" s="16" t="s">
        <v>3</v>
      </c>
      <c r="J6152" s="16" t="s">
        <v>4</v>
      </c>
      <c r="K6152" s="16" t="s">
        <v>4</v>
      </c>
      <c r="L6152" s="19">
        <f>IF(Tabelle1[[#This Row],[Heizleistung (55°C)]]=0,Tabelle1[[#This Row],[Heizleistung (35°C)]],(Tabelle1[[#This Row],[Heizleistung (35°C)]]+Tabelle1[[#This Row],[Heizleistung (55°C)]])/2)</f>
        <v>9.5850000000000009</v>
      </c>
      <c r="M6152" s="20">
        <f>IF(Tabelle1[[#This Row],[Etas 55°C]]=0,0,(Tabelle1[[#This Row],[Etas 35°C]]*0.8+Tabelle1[[#This Row],[Etas 55°C]]*0.2))*2.5</f>
        <v>4.7</v>
      </c>
      <c r="N6152" s="21">
        <f>IF(-(Tabelle1[[#This Row],[80%/20% SCOP]]-5.5)/5.5=1,"n.a.",-(Tabelle1[[#This Row],[80%/20% SCOP]]-5.5)/5.5)</f>
        <v>0.14545454545454542</v>
      </c>
    </row>
    <row r="6153" spans="1:14" ht="20.100000000000001" customHeight="1" x14ac:dyDescent="0.25">
      <c r="A6153" s="24">
        <v>16017882</v>
      </c>
      <c r="B6153" s="15" t="s">
        <v>6201</v>
      </c>
      <c r="C6153" s="15" t="s">
        <v>6273</v>
      </c>
      <c r="D6153" s="16" t="s">
        <v>2</v>
      </c>
      <c r="E6153" s="17">
        <v>9.8000000000000007</v>
      </c>
      <c r="F6153" s="18">
        <v>2.08</v>
      </c>
      <c r="G6153" s="17">
        <v>9.3699999999999992</v>
      </c>
      <c r="H6153" s="18">
        <v>1.64</v>
      </c>
      <c r="I6153" s="16" t="s">
        <v>3</v>
      </c>
      <c r="J6153" s="16" t="s">
        <v>4</v>
      </c>
      <c r="K6153" s="16" t="s">
        <v>4</v>
      </c>
      <c r="L6153" s="19">
        <f>IF(Tabelle1[[#This Row],[Heizleistung (55°C)]]=0,Tabelle1[[#This Row],[Heizleistung (35°C)]],(Tabelle1[[#This Row],[Heizleistung (35°C)]]+Tabelle1[[#This Row],[Heizleistung (55°C)]])/2)</f>
        <v>9.5850000000000009</v>
      </c>
      <c r="M6153" s="20">
        <f>IF(Tabelle1[[#This Row],[Etas 55°C]]=0,0,(Tabelle1[[#This Row],[Etas 35°C]]*0.8+Tabelle1[[#This Row],[Etas 55°C]]*0.2))*2.5</f>
        <v>4.9800000000000004</v>
      </c>
      <c r="N6153" s="21">
        <f>IF(-(Tabelle1[[#This Row],[80%/20% SCOP]]-5.5)/5.5=1,"n.a.",-(Tabelle1[[#This Row],[80%/20% SCOP]]-5.5)/5.5)</f>
        <v>9.4545454545454474E-2</v>
      </c>
    </row>
    <row r="6154" spans="1:14" ht="20.100000000000001" customHeight="1" x14ac:dyDescent="0.25">
      <c r="A6154" s="24">
        <v>16017844</v>
      </c>
      <c r="B6154" s="15" t="s">
        <v>6201</v>
      </c>
      <c r="C6154" s="15" t="s">
        <v>6274</v>
      </c>
      <c r="D6154" s="16" t="s">
        <v>2</v>
      </c>
      <c r="E6154" s="17">
        <v>13.61</v>
      </c>
      <c r="F6154" s="18">
        <v>1.91</v>
      </c>
      <c r="G6154" s="17">
        <v>13.18</v>
      </c>
      <c r="H6154" s="18">
        <v>1.52</v>
      </c>
      <c r="I6154" s="16" t="s">
        <v>3</v>
      </c>
      <c r="J6154" s="16" t="s">
        <v>4</v>
      </c>
      <c r="K6154" s="16" t="s">
        <v>4</v>
      </c>
      <c r="L6154" s="19">
        <f>IF(Tabelle1[[#This Row],[Heizleistung (55°C)]]=0,Tabelle1[[#This Row],[Heizleistung (35°C)]],(Tabelle1[[#This Row],[Heizleistung (35°C)]]+Tabelle1[[#This Row],[Heizleistung (55°C)]])/2)</f>
        <v>13.395</v>
      </c>
      <c r="M6154" s="20">
        <f>IF(Tabelle1[[#This Row],[Etas 55°C]]=0,0,(Tabelle1[[#This Row],[Etas 35°C]]*0.8+Tabelle1[[#This Row],[Etas 55°C]]*0.2))*2.5</f>
        <v>4.58</v>
      </c>
      <c r="N6154" s="21">
        <f>IF(-(Tabelle1[[#This Row],[80%/20% SCOP]]-5.5)/5.5=1,"n.a.",-(Tabelle1[[#This Row],[80%/20% SCOP]]-5.5)/5.5)</f>
        <v>0.16727272727272727</v>
      </c>
    </row>
    <row r="6155" spans="1:14" ht="20.100000000000001" customHeight="1" x14ac:dyDescent="0.25">
      <c r="A6155" s="24">
        <v>16017988</v>
      </c>
      <c r="B6155" s="15" t="s">
        <v>6201</v>
      </c>
      <c r="C6155" s="15" t="s">
        <v>6275</v>
      </c>
      <c r="D6155" s="16" t="s">
        <v>2</v>
      </c>
      <c r="E6155" s="17">
        <v>4.08</v>
      </c>
      <c r="F6155" s="18">
        <v>1.76</v>
      </c>
      <c r="G6155" s="17">
        <v>3.77</v>
      </c>
      <c r="H6155" s="18">
        <v>1.27</v>
      </c>
      <c r="I6155" s="16" t="s">
        <v>3</v>
      </c>
      <c r="J6155" s="16" t="s">
        <v>4</v>
      </c>
      <c r="K6155" s="16" t="s">
        <v>4</v>
      </c>
      <c r="L6155" s="19">
        <f>IF(Tabelle1[[#This Row],[Heizleistung (55°C)]]=0,Tabelle1[[#This Row],[Heizleistung (35°C)]],(Tabelle1[[#This Row],[Heizleistung (35°C)]]+Tabelle1[[#This Row],[Heizleistung (55°C)]])/2)</f>
        <v>3.9249999999999998</v>
      </c>
      <c r="M6155" s="20">
        <f>IF(Tabelle1[[#This Row],[Etas 55°C]]=0,0,(Tabelle1[[#This Row],[Etas 35°C]]*0.8+Tabelle1[[#This Row],[Etas 55°C]]*0.2))*2.5</f>
        <v>4.1550000000000002</v>
      </c>
      <c r="N6155" s="21">
        <f>IF(-(Tabelle1[[#This Row],[80%/20% SCOP]]-5.5)/5.5=1,"n.a.",-(Tabelle1[[#This Row],[80%/20% SCOP]]-5.5)/5.5)</f>
        <v>0.24454545454545451</v>
      </c>
    </row>
    <row r="6156" spans="1:14" ht="20.100000000000001" customHeight="1" x14ac:dyDescent="0.25">
      <c r="A6156" s="24">
        <v>16017933</v>
      </c>
      <c r="B6156" s="15" t="s">
        <v>6201</v>
      </c>
      <c r="C6156" s="15" t="s">
        <v>6276</v>
      </c>
      <c r="D6156" s="16" t="s">
        <v>2</v>
      </c>
      <c r="E6156" s="17">
        <v>9.8000000000000007</v>
      </c>
      <c r="F6156" s="18">
        <v>1.99</v>
      </c>
      <c r="G6156" s="17">
        <v>9.3699999999999992</v>
      </c>
      <c r="H6156" s="18">
        <v>1.56</v>
      </c>
      <c r="I6156" s="16" t="s">
        <v>3</v>
      </c>
      <c r="J6156" s="16" t="s">
        <v>4</v>
      </c>
      <c r="K6156" s="16" t="s">
        <v>4</v>
      </c>
      <c r="L6156" s="19">
        <f>IF(Tabelle1[[#This Row],[Heizleistung (55°C)]]=0,Tabelle1[[#This Row],[Heizleistung (35°C)]],(Tabelle1[[#This Row],[Heizleistung (35°C)]]+Tabelle1[[#This Row],[Heizleistung (55°C)]])/2)</f>
        <v>9.5850000000000009</v>
      </c>
      <c r="M6156" s="20">
        <f>IF(Tabelle1[[#This Row],[Etas 55°C]]=0,0,(Tabelle1[[#This Row],[Etas 35°C]]*0.8+Tabelle1[[#This Row],[Etas 55°C]]*0.2))*2.5</f>
        <v>4.7600000000000007</v>
      </c>
      <c r="N6156" s="21">
        <f>IF(-(Tabelle1[[#This Row],[80%/20% SCOP]]-5.5)/5.5=1,"n.a.",-(Tabelle1[[#This Row],[80%/20% SCOP]]-5.5)/5.5)</f>
        <v>0.13454545454545441</v>
      </c>
    </row>
    <row r="6157" spans="1:14" ht="20.100000000000001" customHeight="1" x14ac:dyDescent="0.25">
      <c r="A6157" s="24">
        <v>16017860</v>
      </c>
      <c r="B6157" s="15" t="s">
        <v>6201</v>
      </c>
      <c r="C6157" s="15" t="s">
        <v>6277</v>
      </c>
      <c r="D6157" s="16" t="s">
        <v>2</v>
      </c>
      <c r="E6157" s="17">
        <v>9.8000000000000007</v>
      </c>
      <c r="F6157" s="18">
        <v>1.97</v>
      </c>
      <c r="G6157" s="17">
        <v>9.3699999999999992</v>
      </c>
      <c r="H6157" s="18">
        <v>1.52</v>
      </c>
      <c r="I6157" s="16" t="s">
        <v>3</v>
      </c>
      <c r="J6157" s="16" t="s">
        <v>4</v>
      </c>
      <c r="K6157" s="16" t="s">
        <v>4</v>
      </c>
      <c r="L6157" s="19">
        <f>IF(Tabelle1[[#This Row],[Heizleistung (55°C)]]=0,Tabelle1[[#This Row],[Heizleistung (35°C)]],(Tabelle1[[#This Row],[Heizleistung (35°C)]]+Tabelle1[[#This Row],[Heizleistung (55°C)]])/2)</f>
        <v>9.5850000000000009</v>
      </c>
      <c r="M6157" s="20">
        <f>IF(Tabelle1[[#This Row],[Etas 55°C]]=0,0,(Tabelle1[[#This Row],[Etas 35°C]]*0.8+Tabelle1[[#This Row],[Etas 55°C]]*0.2))*2.5</f>
        <v>4.7</v>
      </c>
      <c r="N6157" s="21">
        <f>IF(-(Tabelle1[[#This Row],[80%/20% SCOP]]-5.5)/5.5=1,"n.a.",-(Tabelle1[[#This Row],[80%/20% SCOP]]-5.5)/5.5)</f>
        <v>0.14545454545454542</v>
      </c>
    </row>
    <row r="6158" spans="1:14" ht="20.100000000000001" customHeight="1" x14ac:dyDescent="0.25">
      <c r="A6158" s="24">
        <v>16017976</v>
      </c>
      <c r="B6158" s="15" t="s">
        <v>6201</v>
      </c>
      <c r="C6158" s="15" t="s">
        <v>6278</v>
      </c>
      <c r="D6158" s="16" t="s">
        <v>2</v>
      </c>
      <c r="E6158" s="17">
        <v>6.47</v>
      </c>
      <c r="F6158" s="18">
        <v>1.76</v>
      </c>
      <c r="G6158" s="17">
        <v>6.17</v>
      </c>
      <c r="H6158" s="18">
        <v>1.4</v>
      </c>
      <c r="I6158" s="16" t="s">
        <v>3</v>
      </c>
      <c r="J6158" s="16" t="s">
        <v>4</v>
      </c>
      <c r="K6158" s="16" t="s">
        <v>4</v>
      </c>
      <c r="L6158" s="19">
        <f>IF(Tabelle1[[#This Row],[Heizleistung (55°C)]]=0,Tabelle1[[#This Row],[Heizleistung (35°C)]],(Tabelle1[[#This Row],[Heizleistung (35°C)]]+Tabelle1[[#This Row],[Heizleistung (55°C)]])/2)</f>
        <v>6.32</v>
      </c>
      <c r="M6158" s="20">
        <f>IF(Tabelle1[[#This Row],[Etas 55°C]]=0,0,(Tabelle1[[#This Row],[Etas 35°C]]*0.8+Tabelle1[[#This Row],[Etas 55°C]]*0.2))*2.5</f>
        <v>4.2200000000000006</v>
      </c>
      <c r="N6158" s="21">
        <f>IF(-(Tabelle1[[#This Row],[80%/20% SCOP]]-5.5)/5.5=1,"n.a.",-(Tabelle1[[#This Row],[80%/20% SCOP]]-5.5)/5.5)</f>
        <v>0.23272727272727262</v>
      </c>
    </row>
    <row r="6159" spans="1:14" ht="20.100000000000001" customHeight="1" x14ac:dyDescent="0.25">
      <c r="A6159" s="24">
        <v>16017862</v>
      </c>
      <c r="B6159" s="15" t="s">
        <v>6201</v>
      </c>
      <c r="C6159" s="15" t="s">
        <v>6279</v>
      </c>
      <c r="D6159" s="16" t="s">
        <v>2</v>
      </c>
      <c r="E6159" s="17">
        <v>9.8000000000000007</v>
      </c>
      <c r="F6159" s="18">
        <v>1.97</v>
      </c>
      <c r="G6159" s="17">
        <v>9.3699999999999992</v>
      </c>
      <c r="H6159" s="18">
        <v>1.52</v>
      </c>
      <c r="I6159" s="16" t="s">
        <v>3</v>
      </c>
      <c r="J6159" s="16" t="s">
        <v>4</v>
      </c>
      <c r="K6159" s="16" t="s">
        <v>4</v>
      </c>
      <c r="L6159" s="19">
        <f>IF(Tabelle1[[#This Row],[Heizleistung (55°C)]]=0,Tabelle1[[#This Row],[Heizleistung (35°C)]],(Tabelle1[[#This Row],[Heizleistung (35°C)]]+Tabelle1[[#This Row],[Heizleistung (55°C)]])/2)</f>
        <v>9.5850000000000009</v>
      </c>
      <c r="M6159" s="20">
        <f>IF(Tabelle1[[#This Row],[Etas 55°C]]=0,0,(Tabelle1[[#This Row],[Etas 35°C]]*0.8+Tabelle1[[#This Row],[Etas 55°C]]*0.2))*2.5</f>
        <v>4.7</v>
      </c>
      <c r="N6159" s="21">
        <f>IF(-(Tabelle1[[#This Row],[80%/20% SCOP]]-5.5)/5.5=1,"n.a.",-(Tabelle1[[#This Row],[80%/20% SCOP]]-5.5)/5.5)</f>
        <v>0.14545454545454542</v>
      </c>
    </row>
    <row r="6160" spans="1:14" ht="20.100000000000001" customHeight="1" x14ac:dyDescent="0.25">
      <c r="A6160" s="24">
        <v>16017871</v>
      </c>
      <c r="B6160" s="15" t="s">
        <v>6201</v>
      </c>
      <c r="C6160" s="15" t="s">
        <v>6280</v>
      </c>
      <c r="D6160" s="16" t="s">
        <v>2</v>
      </c>
      <c r="E6160" s="17">
        <v>12.42</v>
      </c>
      <c r="F6160" s="18">
        <v>1.95</v>
      </c>
      <c r="G6160" s="17">
        <v>12.1</v>
      </c>
      <c r="H6160" s="18">
        <v>1.54</v>
      </c>
      <c r="I6160" s="16" t="s">
        <v>3</v>
      </c>
      <c r="J6160" s="16" t="s">
        <v>4</v>
      </c>
      <c r="K6160" s="16" t="s">
        <v>4</v>
      </c>
      <c r="L6160" s="19">
        <f>IF(Tabelle1[[#This Row],[Heizleistung (55°C)]]=0,Tabelle1[[#This Row],[Heizleistung (35°C)]],(Tabelle1[[#This Row],[Heizleistung (35°C)]]+Tabelle1[[#This Row],[Heizleistung (55°C)]])/2)</f>
        <v>12.26</v>
      </c>
      <c r="M6160" s="20">
        <f>IF(Tabelle1[[#This Row],[Etas 55°C]]=0,0,(Tabelle1[[#This Row],[Etas 35°C]]*0.8+Tabelle1[[#This Row],[Etas 55°C]]*0.2))*2.5</f>
        <v>4.67</v>
      </c>
      <c r="N6160" s="21">
        <f>IF(-(Tabelle1[[#This Row],[80%/20% SCOP]]-5.5)/5.5=1,"n.a.",-(Tabelle1[[#This Row],[80%/20% SCOP]]-5.5)/5.5)</f>
        <v>0.15090909090909091</v>
      </c>
    </row>
    <row r="6161" spans="1:14" ht="20.100000000000001" customHeight="1" x14ac:dyDescent="0.25">
      <c r="A6161" s="24">
        <v>16010934</v>
      </c>
      <c r="B6161" s="15" t="s">
        <v>6201</v>
      </c>
      <c r="C6161" s="15" t="s">
        <v>6281</v>
      </c>
      <c r="D6161" s="16" t="s">
        <v>2</v>
      </c>
      <c r="E6161" s="17">
        <v>6.5</v>
      </c>
      <c r="F6161" s="18">
        <v>1.76</v>
      </c>
      <c r="G6161" s="17">
        <v>6.2</v>
      </c>
      <c r="H6161" s="18">
        <v>1.4</v>
      </c>
      <c r="I6161" s="16" t="s">
        <v>3</v>
      </c>
      <c r="J6161" s="16" t="s">
        <v>4</v>
      </c>
      <c r="K6161" s="16" t="s">
        <v>4</v>
      </c>
      <c r="L6161" s="19">
        <f>IF(Tabelle1[[#This Row],[Heizleistung (55°C)]]=0,Tabelle1[[#This Row],[Heizleistung (35°C)]],(Tabelle1[[#This Row],[Heizleistung (35°C)]]+Tabelle1[[#This Row],[Heizleistung (55°C)]])/2)</f>
        <v>6.35</v>
      </c>
      <c r="M6161" s="20">
        <f>IF(Tabelle1[[#This Row],[Etas 55°C]]=0,0,(Tabelle1[[#This Row],[Etas 35°C]]*0.8+Tabelle1[[#This Row],[Etas 55°C]]*0.2))*2.5</f>
        <v>4.2200000000000006</v>
      </c>
      <c r="N6161" s="21">
        <f>IF(-(Tabelle1[[#This Row],[80%/20% SCOP]]-5.5)/5.5=1,"n.a.",-(Tabelle1[[#This Row],[80%/20% SCOP]]-5.5)/5.5)</f>
        <v>0.23272727272727262</v>
      </c>
    </row>
    <row r="6162" spans="1:14" ht="20.100000000000001" customHeight="1" x14ac:dyDescent="0.25">
      <c r="A6162" s="24">
        <v>16002925</v>
      </c>
      <c r="B6162" s="15" t="s">
        <v>6201</v>
      </c>
      <c r="C6162" s="15" t="s">
        <v>6282</v>
      </c>
      <c r="D6162" s="16" t="s">
        <v>2</v>
      </c>
      <c r="E6162" s="17">
        <v>7.8</v>
      </c>
      <c r="F6162" s="18">
        <v>1.93</v>
      </c>
      <c r="G6162" s="17">
        <v>7.21</v>
      </c>
      <c r="H6162" s="18">
        <v>1.3</v>
      </c>
      <c r="I6162" s="16" t="s">
        <v>40</v>
      </c>
      <c r="J6162" s="16" t="s">
        <v>4</v>
      </c>
      <c r="K6162" s="16" t="s">
        <v>4</v>
      </c>
      <c r="L6162" s="19">
        <f>IF(Tabelle1[[#This Row],[Heizleistung (55°C)]]=0,Tabelle1[[#This Row],[Heizleistung (35°C)]],(Tabelle1[[#This Row],[Heizleistung (35°C)]]+Tabelle1[[#This Row],[Heizleistung (55°C)]])/2)</f>
        <v>7.5049999999999999</v>
      </c>
      <c r="M6162" s="20">
        <f>IF(Tabelle1[[#This Row],[Etas 55°C]]=0,0,(Tabelle1[[#This Row],[Etas 35°C]]*0.8+Tabelle1[[#This Row],[Etas 55°C]]*0.2))*2.5</f>
        <v>4.51</v>
      </c>
      <c r="N6162" s="21">
        <f>IF(-(Tabelle1[[#This Row],[80%/20% SCOP]]-5.5)/5.5=1,"n.a.",-(Tabelle1[[#This Row],[80%/20% SCOP]]-5.5)/5.5)</f>
        <v>0.18000000000000005</v>
      </c>
    </row>
    <row r="6163" spans="1:14" ht="20.100000000000001" customHeight="1" x14ac:dyDescent="0.25">
      <c r="A6163" s="24">
        <v>16002558</v>
      </c>
      <c r="B6163" s="15" t="s">
        <v>6201</v>
      </c>
      <c r="C6163" s="15" t="s">
        <v>6283</v>
      </c>
      <c r="D6163" s="16" t="s">
        <v>2</v>
      </c>
      <c r="E6163" s="17">
        <v>9.75</v>
      </c>
      <c r="F6163" s="18">
        <v>1.8</v>
      </c>
      <c r="G6163" s="17">
        <v>9.67</v>
      </c>
      <c r="H6163" s="18">
        <v>1.34</v>
      </c>
      <c r="I6163" s="16" t="s">
        <v>109</v>
      </c>
      <c r="J6163" s="16" t="s">
        <v>4</v>
      </c>
      <c r="K6163" s="16" t="s">
        <v>4</v>
      </c>
      <c r="L6163" s="19">
        <f>IF(Tabelle1[[#This Row],[Heizleistung (55°C)]]=0,Tabelle1[[#This Row],[Heizleistung (35°C)]],(Tabelle1[[#This Row],[Heizleistung (35°C)]]+Tabelle1[[#This Row],[Heizleistung (55°C)]])/2)</f>
        <v>9.7100000000000009</v>
      </c>
      <c r="M6163" s="20">
        <f>IF(Tabelle1[[#This Row],[Etas 55°C]]=0,0,(Tabelle1[[#This Row],[Etas 35°C]]*0.8+Tabelle1[[#This Row],[Etas 55°C]]*0.2))*2.5</f>
        <v>4.2700000000000005</v>
      </c>
      <c r="N6163" s="21">
        <f>IF(-(Tabelle1[[#This Row],[80%/20% SCOP]]-5.5)/5.5=1,"n.a.",-(Tabelle1[[#This Row],[80%/20% SCOP]]-5.5)/5.5)</f>
        <v>0.22363636363636355</v>
      </c>
    </row>
    <row r="6164" spans="1:14" ht="20.100000000000001" customHeight="1" x14ac:dyDescent="0.25">
      <c r="A6164" s="24">
        <v>16017957</v>
      </c>
      <c r="B6164" s="15" t="s">
        <v>6201</v>
      </c>
      <c r="C6164" s="15" t="s">
        <v>6284</v>
      </c>
      <c r="D6164" s="16" t="s">
        <v>2</v>
      </c>
      <c r="E6164" s="17">
        <v>4.08</v>
      </c>
      <c r="F6164" s="18">
        <v>1.8</v>
      </c>
      <c r="G6164" s="17">
        <v>3.77</v>
      </c>
      <c r="H6164" s="18">
        <v>1.3</v>
      </c>
      <c r="I6164" s="16" t="s">
        <v>3</v>
      </c>
      <c r="J6164" s="16" t="s">
        <v>4</v>
      </c>
      <c r="K6164" s="16" t="s">
        <v>4</v>
      </c>
      <c r="L6164" s="19">
        <f>IF(Tabelle1[[#This Row],[Heizleistung (55°C)]]=0,Tabelle1[[#This Row],[Heizleistung (35°C)]],(Tabelle1[[#This Row],[Heizleistung (35°C)]]+Tabelle1[[#This Row],[Heizleistung (55°C)]])/2)</f>
        <v>3.9249999999999998</v>
      </c>
      <c r="M6164" s="20">
        <f>IF(Tabelle1[[#This Row],[Etas 55°C]]=0,0,(Tabelle1[[#This Row],[Etas 35°C]]*0.8+Tabelle1[[#This Row],[Etas 55°C]]*0.2))*2.5</f>
        <v>4.25</v>
      </c>
      <c r="N6164" s="21">
        <f>IF(-(Tabelle1[[#This Row],[80%/20% SCOP]]-5.5)/5.5=1,"n.a.",-(Tabelle1[[#This Row],[80%/20% SCOP]]-5.5)/5.5)</f>
        <v>0.22727272727272727</v>
      </c>
    </row>
    <row r="6165" spans="1:14" ht="20.100000000000001" customHeight="1" x14ac:dyDescent="0.25">
      <c r="A6165" s="24">
        <v>16002566</v>
      </c>
      <c r="B6165" s="15" t="s">
        <v>6201</v>
      </c>
      <c r="C6165" s="15" t="s">
        <v>6285</v>
      </c>
      <c r="D6165" s="16" t="s">
        <v>2</v>
      </c>
      <c r="E6165" s="17">
        <v>10.99</v>
      </c>
      <c r="F6165" s="18">
        <v>1.82</v>
      </c>
      <c r="G6165" s="17">
        <v>11</v>
      </c>
      <c r="H6165" s="18">
        <v>1.36</v>
      </c>
      <c r="I6165" s="16" t="s">
        <v>109</v>
      </c>
      <c r="J6165" s="16" t="s">
        <v>4</v>
      </c>
      <c r="K6165" s="16" t="s">
        <v>4</v>
      </c>
      <c r="L6165" s="19">
        <f>IF(Tabelle1[[#This Row],[Heizleistung (55°C)]]=0,Tabelle1[[#This Row],[Heizleistung (35°C)]],(Tabelle1[[#This Row],[Heizleistung (35°C)]]+Tabelle1[[#This Row],[Heizleistung (55°C)]])/2)</f>
        <v>10.995000000000001</v>
      </c>
      <c r="M6165" s="20">
        <f>IF(Tabelle1[[#This Row],[Etas 55°C]]=0,0,(Tabelle1[[#This Row],[Etas 35°C]]*0.8+Tabelle1[[#This Row],[Etas 55°C]]*0.2))*2.5</f>
        <v>4.32</v>
      </c>
      <c r="N6165" s="21">
        <f>IF(-(Tabelle1[[#This Row],[80%/20% SCOP]]-5.5)/5.5=1,"n.a.",-(Tabelle1[[#This Row],[80%/20% SCOP]]-5.5)/5.5)</f>
        <v>0.21454545454545448</v>
      </c>
    </row>
    <row r="6166" spans="1:14" ht="20.100000000000001" customHeight="1" x14ac:dyDescent="0.25">
      <c r="A6166" s="24">
        <v>16002563</v>
      </c>
      <c r="B6166" s="15" t="s">
        <v>6201</v>
      </c>
      <c r="C6166" s="15" t="s">
        <v>6286</v>
      </c>
      <c r="D6166" s="16" t="s">
        <v>2</v>
      </c>
      <c r="E6166" s="17">
        <v>6.82</v>
      </c>
      <c r="F6166" s="18">
        <v>1.75</v>
      </c>
      <c r="G6166" s="17">
        <v>6.41</v>
      </c>
      <c r="H6166" s="18">
        <v>1.29</v>
      </c>
      <c r="I6166" s="16" t="s">
        <v>109</v>
      </c>
      <c r="J6166" s="16" t="s">
        <v>4</v>
      </c>
      <c r="K6166" s="16" t="s">
        <v>4</v>
      </c>
      <c r="L6166" s="19">
        <f>IF(Tabelle1[[#This Row],[Heizleistung (55°C)]]=0,Tabelle1[[#This Row],[Heizleistung (35°C)]],(Tabelle1[[#This Row],[Heizleistung (35°C)]]+Tabelle1[[#This Row],[Heizleistung (55°C)]])/2)</f>
        <v>6.6150000000000002</v>
      </c>
      <c r="M6166" s="20">
        <f>IF(Tabelle1[[#This Row],[Etas 55°C]]=0,0,(Tabelle1[[#This Row],[Etas 35°C]]*0.8+Tabelle1[[#This Row],[Etas 55°C]]*0.2))*2.5</f>
        <v>4.1450000000000005</v>
      </c>
      <c r="N6166" s="21">
        <f>IF(-(Tabelle1[[#This Row],[80%/20% SCOP]]-5.5)/5.5=1,"n.a.",-(Tabelle1[[#This Row],[80%/20% SCOP]]-5.5)/5.5)</f>
        <v>0.24636363636363628</v>
      </c>
    </row>
    <row r="6167" spans="1:14" ht="20.100000000000001" customHeight="1" x14ac:dyDescent="0.25">
      <c r="A6167" s="24">
        <v>16017852</v>
      </c>
      <c r="B6167" s="15" t="s">
        <v>6201</v>
      </c>
      <c r="C6167" s="15" t="s">
        <v>6287</v>
      </c>
      <c r="D6167" s="16" t="s">
        <v>2</v>
      </c>
      <c r="E6167" s="17">
        <v>13.61</v>
      </c>
      <c r="F6167" s="18">
        <v>1.91</v>
      </c>
      <c r="G6167" s="17">
        <v>13.18</v>
      </c>
      <c r="H6167" s="18">
        <v>1.52</v>
      </c>
      <c r="I6167" s="16" t="s">
        <v>3</v>
      </c>
      <c r="J6167" s="16" t="s">
        <v>4</v>
      </c>
      <c r="K6167" s="16" t="s">
        <v>4</v>
      </c>
      <c r="L6167" s="19">
        <f>IF(Tabelle1[[#This Row],[Heizleistung (55°C)]]=0,Tabelle1[[#This Row],[Heizleistung (35°C)]],(Tabelle1[[#This Row],[Heizleistung (35°C)]]+Tabelle1[[#This Row],[Heizleistung (55°C)]])/2)</f>
        <v>13.395</v>
      </c>
      <c r="M6167" s="20">
        <f>IF(Tabelle1[[#This Row],[Etas 55°C]]=0,0,(Tabelle1[[#This Row],[Etas 35°C]]*0.8+Tabelle1[[#This Row],[Etas 55°C]]*0.2))*2.5</f>
        <v>4.58</v>
      </c>
      <c r="N6167" s="21">
        <f>IF(-(Tabelle1[[#This Row],[80%/20% SCOP]]-5.5)/5.5=1,"n.a.",-(Tabelle1[[#This Row],[80%/20% SCOP]]-5.5)/5.5)</f>
        <v>0.16727272727272727</v>
      </c>
    </row>
    <row r="6168" spans="1:14" ht="20.100000000000001" customHeight="1" x14ac:dyDescent="0.25">
      <c r="A6168" s="24">
        <v>16017918</v>
      </c>
      <c r="B6168" s="15" t="s">
        <v>6201</v>
      </c>
      <c r="C6168" s="15" t="s">
        <v>6288</v>
      </c>
      <c r="D6168" s="16" t="s">
        <v>2</v>
      </c>
      <c r="E6168" s="17">
        <v>12.42</v>
      </c>
      <c r="F6168" s="18">
        <v>1.78</v>
      </c>
      <c r="G6168" s="17">
        <v>12.1</v>
      </c>
      <c r="H6168" s="18">
        <v>1.41</v>
      </c>
      <c r="I6168" s="16" t="s">
        <v>3</v>
      </c>
      <c r="J6168" s="16" t="s">
        <v>4</v>
      </c>
      <c r="K6168" s="16" t="s">
        <v>4</v>
      </c>
      <c r="L6168" s="19">
        <f>IF(Tabelle1[[#This Row],[Heizleistung (55°C)]]=0,Tabelle1[[#This Row],[Heizleistung (35°C)]],(Tabelle1[[#This Row],[Heizleistung (35°C)]]+Tabelle1[[#This Row],[Heizleistung (55°C)]])/2)</f>
        <v>12.26</v>
      </c>
      <c r="M6168" s="20">
        <f>IF(Tabelle1[[#This Row],[Etas 55°C]]=0,0,(Tabelle1[[#This Row],[Etas 35°C]]*0.8+Tabelle1[[#This Row],[Etas 55°C]]*0.2))*2.5</f>
        <v>4.2650000000000006</v>
      </c>
      <c r="N6168" s="21">
        <f>IF(-(Tabelle1[[#This Row],[80%/20% SCOP]]-5.5)/5.5=1,"n.a.",-(Tabelle1[[#This Row],[80%/20% SCOP]]-5.5)/5.5)</f>
        <v>0.22454545454545444</v>
      </c>
    </row>
    <row r="6169" spans="1:14" ht="20.100000000000001" customHeight="1" x14ac:dyDescent="0.25">
      <c r="A6169" s="24">
        <v>16003008</v>
      </c>
      <c r="B6169" s="15" t="s">
        <v>6201</v>
      </c>
      <c r="C6169" s="15" t="s">
        <v>6289</v>
      </c>
      <c r="D6169" s="16" t="s">
        <v>2</v>
      </c>
      <c r="E6169" s="17">
        <v>8.5</v>
      </c>
      <c r="F6169" s="18">
        <v>1.88</v>
      </c>
      <c r="G6169" s="17">
        <v>7.97</v>
      </c>
      <c r="H6169" s="18">
        <v>1.3</v>
      </c>
      <c r="I6169" s="16" t="s">
        <v>40</v>
      </c>
      <c r="J6169" s="16" t="s">
        <v>4</v>
      </c>
      <c r="K6169" s="16" t="s">
        <v>4</v>
      </c>
      <c r="L6169" s="19">
        <f>IF(Tabelle1[[#This Row],[Heizleistung (55°C)]]=0,Tabelle1[[#This Row],[Heizleistung (35°C)]],(Tabelle1[[#This Row],[Heizleistung (35°C)]]+Tabelle1[[#This Row],[Heizleistung (55°C)]])/2)</f>
        <v>8.2349999999999994</v>
      </c>
      <c r="M6169" s="20">
        <f>IF(Tabelle1[[#This Row],[Etas 55°C]]=0,0,(Tabelle1[[#This Row],[Etas 35°C]]*0.8+Tabelle1[[#This Row],[Etas 55°C]]*0.2))*2.5</f>
        <v>4.41</v>
      </c>
      <c r="N6169" s="21">
        <f>IF(-(Tabelle1[[#This Row],[80%/20% SCOP]]-5.5)/5.5=1,"n.a.",-(Tabelle1[[#This Row],[80%/20% SCOP]]-5.5)/5.5)</f>
        <v>0.19818181818181815</v>
      </c>
    </row>
    <row r="6170" spans="1:14" ht="20.100000000000001" customHeight="1" x14ac:dyDescent="0.25">
      <c r="A6170" s="24">
        <v>16017846</v>
      </c>
      <c r="B6170" s="15" t="s">
        <v>6201</v>
      </c>
      <c r="C6170" s="15" t="s">
        <v>6290</v>
      </c>
      <c r="D6170" s="16" t="s">
        <v>2</v>
      </c>
      <c r="E6170" s="17">
        <v>13.61</v>
      </c>
      <c r="F6170" s="18">
        <v>1.91</v>
      </c>
      <c r="G6170" s="17">
        <v>13.18</v>
      </c>
      <c r="H6170" s="18">
        <v>1.52</v>
      </c>
      <c r="I6170" s="16" t="s">
        <v>3</v>
      </c>
      <c r="J6170" s="16" t="s">
        <v>4</v>
      </c>
      <c r="K6170" s="16" t="s">
        <v>4</v>
      </c>
      <c r="L6170" s="19">
        <f>IF(Tabelle1[[#This Row],[Heizleistung (55°C)]]=0,Tabelle1[[#This Row],[Heizleistung (35°C)]],(Tabelle1[[#This Row],[Heizleistung (35°C)]]+Tabelle1[[#This Row],[Heizleistung (55°C)]])/2)</f>
        <v>13.395</v>
      </c>
      <c r="M6170" s="20">
        <f>IF(Tabelle1[[#This Row],[Etas 55°C]]=0,0,(Tabelle1[[#This Row],[Etas 35°C]]*0.8+Tabelle1[[#This Row],[Etas 55°C]]*0.2))*2.5</f>
        <v>4.58</v>
      </c>
      <c r="N6170" s="21">
        <f>IF(-(Tabelle1[[#This Row],[80%/20% SCOP]]-5.5)/5.5=1,"n.a.",-(Tabelle1[[#This Row],[80%/20% SCOP]]-5.5)/5.5)</f>
        <v>0.16727272727272727</v>
      </c>
    </row>
    <row r="6171" spans="1:14" ht="20.100000000000001" customHeight="1" x14ac:dyDescent="0.25">
      <c r="A6171" s="24">
        <v>16017879</v>
      </c>
      <c r="B6171" s="15" t="s">
        <v>6201</v>
      </c>
      <c r="C6171" s="15" t="s">
        <v>6291</v>
      </c>
      <c r="D6171" s="16" t="s">
        <v>2</v>
      </c>
      <c r="E6171" s="17">
        <v>9.8000000000000007</v>
      </c>
      <c r="F6171" s="18">
        <v>2.08</v>
      </c>
      <c r="G6171" s="17">
        <v>9.3699999999999992</v>
      </c>
      <c r="H6171" s="18">
        <v>1.64</v>
      </c>
      <c r="I6171" s="16" t="s">
        <v>3</v>
      </c>
      <c r="J6171" s="16" t="s">
        <v>4</v>
      </c>
      <c r="K6171" s="16" t="s">
        <v>4</v>
      </c>
      <c r="L6171" s="19">
        <f>IF(Tabelle1[[#This Row],[Heizleistung (55°C)]]=0,Tabelle1[[#This Row],[Heizleistung (35°C)]],(Tabelle1[[#This Row],[Heizleistung (35°C)]]+Tabelle1[[#This Row],[Heizleistung (55°C)]])/2)</f>
        <v>9.5850000000000009</v>
      </c>
      <c r="M6171" s="20">
        <f>IF(Tabelle1[[#This Row],[Etas 55°C]]=0,0,(Tabelle1[[#This Row],[Etas 35°C]]*0.8+Tabelle1[[#This Row],[Etas 55°C]]*0.2))*2.5</f>
        <v>4.9800000000000004</v>
      </c>
      <c r="N6171" s="21">
        <f>IF(-(Tabelle1[[#This Row],[80%/20% SCOP]]-5.5)/5.5=1,"n.a.",-(Tabelle1[[#This Row],[80%/20% SCOP]]-5.5)/5.5)</f>
        <v>9.4545454545454474E-2</v>
      </c>
    </row>
    <row r="6172" spans="1:14" ht="20.100000000000001" customHeight="1" x14ac:dyDescent="0.25">
      <c r="A6172" s="24">
        <v>16002831</v>
      </c>
      <c r="B6172" s="15" t="s">
        <v>6201</v>
      </c>
      <c r="C6172" s="15" t="s">
        <v>6292</v>
      </c>
      <c r="D6172" s="16" t="s">
        <v>2</v>
      </c>
      <c r="E6172" s="17">
        <v>9.8000000000000007</v>
      </c>
      <c r="F6172" s="18">
        <v>1.97</v>
      </c>
      <c r="G6172" s="17">
        <v>9.4</v>
      </c>
      <c r="H6172" s="18">
        <v>1.54</v>
      </c>
      <c r="I6172" s="16" t="s">
        <v>3</v>
      </c>
      <c r="J6172" s="16" t="s">
        <v>4</v>
      </c>
      <c r="K6172" s="16" t="s">
        <v>4</v>
      </c>
      <c r="L6172" s="19">
        <f>IF(Tabelle1[[#This Row],[Heizleistung (55°C)]]=0,Tabelle1[[#This Row],[Heizleistung (35°C)]],(Tabelle1[[#This Row],[Heizleistung (35°C)]]+Tabelle1[[#This Row],[Heizleistung (55°C)]])/2)</f>
        <v>9.6000000000000014</v>
      </c>
      <c r="M6172" s="20">
        <f>IF(Tabelle1[[#This Row],[Etas 55°C]]=0,0,(Tabelle1[[#This Row],[Etas 35°C]]*0.8+Tabelle1[[#This Row],[Etas 55°C]]*0.2))*2.5</f>
        <v>4.71</v>
      </c>
      <c r="N6172" s="21">
        <f>IF(-(Tabelle1[[#This Row],[80%/20% SCOP]]-5.5)/5.5=1,"n.a.",-(Tabelle1[[#This Row],[80%/20% SCOP]]-5.5)/5.5)</f>
        <v>0.14363636363636365</v>
      </c>
    </row>
    <row r="6173" spans="1:14" ht="20.100000000000001" customHeight="1" x14ac:dyDescent="0.25">
      <c r="A6173" s="24">
        <v>16018001</v>
      </c>
      <c r="B6173" s="15" t="s">
        <v>6201</v>
      </c>
      <c r="C6173" s="15" t="s">
        <v>6293</v>
      </c>
      <c r="D6173" s="16" t="s">
        <v>2</v>
      </c>
      <c r="E6173" s="17">
        <v>5.46</v>
      </c>
      <c r="F6173" s="18">
        <v>1.8</v>
      </c>
      <c r="G6173" s="17">
        <v>5.14</v>
      </c>
      <c r="H6173" s="18">
        <v>1.41</v>
      </c>
      <c r="I6173" s="16" t="s">
        <v>3</v>
      </c>
      <c r="J6173" s="16" t="s">
        <v>4</v>
      </c>
      <c r="K6173" s="16" t="s">
        <v>4</v>
      </c>
      <c r="L6173" s="19">
        <f>IF(Tabelle1[[#This Row],[Heizleistung (55°C)]]=0,Tabelle1[[#This Row],[Heizleistung (35°C)]],(Tabelle1[[#This Row],[Heizleistung (35°C)]]+Tabelle1[[#This Row],[Heizleistung (55°C)]])/2)</f>
        <v>5.3</v>
      </c>
      <c r="M6173" s="20">
        <f>IF(Tabelle1[[#This Row],[Etas 55°C]]=0,0,(Tabelle1[[#This Row],[Etas 35°C]]*0.8+Tabelle1[[#This Row],[Etas 55°C]]*0.2))*2.5</f>
        <v>4.3050000000000006</v>
      </c>
      <c r="N6173" s="21">
        <f>IF(-(Tabelle1[[#This Row],[80%/20% SCOP]]-5.5)/5.5=1,"n.a.",-(Tabelle1[[#This Row],[80%/20% SCOP]]-5.5)/5.5)</f>
        <v>0.21727272727272717</v>
      </c>
    </row>
    <row r="6174" spans="1:14" ht="20.100000000000001" customHeight="1" x14ac:dyDescent="0.25">
      <c r="A6174" s="24">
        <v>16014008</v>
      </c>
      <c r="B6174" s="15" t="s">
        <v>6201</v>
      </c>
      <c r="C6174" s="15" t="s">
        <v>6294</v>
      </c>
      <c r="D6174" s="16" t="s">
        <v>2</v>
      </c>
      <c r="E6174" s="17">
        <v>12.4</v>
      </c>
      <c r="F6174" s="18">
        <v>1.78</v>
      </c>
      <c r="G6174" s="17">
        <v>12.1</v>
      </c>
      <c r="H6174" s="18">
        <v>1.41</v>
      </c>
      <c r="I6174" s="16" t="s">
        <v>3</v>
      </c>
      <c r="J6174" s="16" t="s">
        <v>4</v>
      </c>
      <c r="K6174" s="16" t="s">
        <v>4</v>
      </c>
      <c r="L6174" s="19">
        <f>IF(Tabelle1[[#This Row],[Heizleistung (55°C)]]=0,Tabelle1[[#This Row],[Heizleistung (35°C)]],(Tabelle1[[#This Row],[Heizleistung (35°C)]]+Tabelle1[[#This Row],[Heizleistung (55°C)]])/2)</f>
        <v>12.25</v>
      </c>
      <c r="M6174" s="20">
        <f>IF(Tabelle1[[#This Row],[Etas 55°C]]=0,0,(Tabelle1[[#This Row],[Etas 35°C]]*0.8+Tabelle1[[#This Row],[Etas 55°C]]*0.2))*2.5</f>
        <v>4.2650000000000006</v>
      </c>
      <c r="N6174" s="21">
        <f>IF(-(Tabelle1[[#This Row],[80%/20% SCOP]]-5.5)/5.5=1,"n.a.",-(Tabelle1[[#This Row],[80%/20% SCOP]]-5.5)/5.5)</f>
        <v>0.22454545454545444</v>
      </c>
    </row>
    <row r="6175" spans="1:14" ht="20.100000000000001" customHeight="1" x14ac:dyDescent="0.25">
      <c r="A6175" s="24">
        <v>16002562</v>
      </c>
      <c r="B6175" s="15" t="s">
        <v>6201</v>
      </c>
      <c r="C6175" s="15" t="s">
        <v>6295</v>
      </c>
      <c r="D6175" s="16" t="s">
        <v>2</v>
      </c>
      <c r="E6175" s="17">
        <v>5.59</v>
      </c>
      <c r="F6175" s="18">
        <v>1.72</v>
      </c>
      <c r="G6175" s="17">
        <v>5.59</v>
      </c>
      <c r="H6175" s="18">
        <v>1.27</v>
      </c>
      <c r="I6175" s="16" t="s">
        <v>109</v>
      </c>
      <c r="J6175" s="16" t="s">
        <v>4</v>
      </c>
      <c r="K6175" s="16" t="s">
        <v>4</v>
      </c>
      <c r="L6175" s="19">
        <f>IF(Tabelle1[[#This Row],[Heizleistung (55°C)]]=0,Tabelle1[[#This Row],[Heizleistung (35°C)]],(Tabelle1[[#This Row],[Heizleistung (35°C)]]+Tabelle1[[#This Row],[Heizleistung (55°C)]])/2)</f>
        <v>5.59</v>
      </c>
      <c r="M6175" s="20">
        <f>IF(Tabelle1[[#This Row],[Etas 55°C]]=0,0,(Tabelle1[[#This Row],[Etas 35°C]]*0.8+Tabelle1[[#This Row],[Etas 55°C]]*0.2))*2.5</f>
        <v>4.0750000000000002</v>
      </c>
      <c r="N6175" s="21">
        <f>IF(-(Tabelle1[[#This Row],[80%/20% SCOP]]-5.5)/5.5=1,"n.a.",-(Tabelle1[[#This Row],[80%/20% SCOP]]-5.5)/5.5)</f>
        <v>0.25909090909090904</v>
      </c>
    </row>
    <row r="6176" spans="1:14" ht="20.100000000000001" customHeight="1" x14ac:dyDescent="0.25">
      <c r="A6176" s="24">
        <v>16003003</v>
      </c>
      <c r="B6176" s="15" t="s">
        <v>6201</v>
      </c>
      <c r="C6176" s="15" t="s">
        <v>6296</v>
      </c>
      <c r="D6176" s="16" t="s">
        <v>2</v>
      </c>
      <c r="E6176" s="17">
        <v>7.8</v>
      </c>
      <c r="F6176" s="18">
        <v>1.93</v>
      </c>
      <c r="G6176" s="17">
        <v>7.21</v>
      </c>
      <c r="H6176" s="18">
        <v>1.3</v>
      </c>
      <c r="I6176" s="16" t="s">
        <v>40</v>
      </c>
      <c r="J6176" s="16" t="s">
        <v>4</v>
      </c>
      <c r="K6176" s="16" t="s">
        <v>4</v>
      </c>
      <c r="L6176" s="19">
        <f>IF(Tabelle1[[#This Row],[Heizleistung (55°C)]]=0,Tabelle1[[#This Row],[Heizleistung (35°C)]],(Tabelle1[[#This Row],[Heizleistung (35°C)]]+Tabelle1[[#This Row],[Heizleistung (55°C)]])/2)</f>
        <v>7.5049999999999999</v>
      </c>
      <c r="M6176" s="20">
        <f>IF(Tabelle1[[#This Row],[Etas 55°C]]=0,0,(Tabelle1[[#This Row],[Etas 35°C]]*0.8+Tabelle1[[#This Row],[Etas 55°C]]*0.2))*2.5</f>
        <v>4.51</v>
      </c>
      <c r="N6176" s="21">
        <f>IF(-(Tabelle1[[#This Row],[80%/20% SCOP]]-5.5)/5.5=1,"n.a.",-(Tabelle1[[#This Row],[80%/20% SCOP]]-5.5)/5.5)</f>
        <v>0.18000000000000005</v>
      </c>
    </row>
    <row r="6177" spans="1:14" ht="20.100000000000001" customHeight="1" x14ac:dyDescent="0.25">
      <c r="A6177" s="24">
        <v>16002700</v>
      </c>
      <c r="B6177" s="15" t="s">
        <v>6201</v>
      </c>
      <c r="C6177" s="15" t="s">
        <v>6297</v>
      </c>
      <c r="D6177" s="16" t="s">
        <v>2</v>
      </c>
      <c r="E6177" s="17">
        <v>9.75</v>
      </c>
      <c r="F6177" s="18">
        <v>1.8</v>
      </c>
      <c r="G6177" s="17">
        <v>9.67</v>
      </c>
      <c r="H6177" s="18">
        <v>1.34</v>
      </c>
      <c r="I6177" s="16" t="s">
        <v>109</v>
      </c>
      <c r="J6177" s="16" t="s">
        <v>4</v>
      </c>
      <c r="K6177" s="16" t="s">
        <v>4</v>
      </c>
      <c r="L6177" s="19">
        <f>IF(Tabelle1[[#This Row],[Heizleistung (55°C)]]=0,Tabelle1[[#This Row],[Heizleistung (35°C)]],(Tabelle1[[#This Row],[Heizleistung (35°C)]]+Tabelle1[[#This Row],[Heizleistung (55°C)]])/2)</f>
        <v>9.7100000000000009</v>
      </c>
      <c r="M6177" s="20">
        <f>IF(Tabelle1[[#This Row],[Etas 55°C]]=0,0,(Tabelle1[[#This Row],[Etas 35°C]]*0.8+Tabelle1[[#This Row],[Etas 55°C]]*0.2))*2.5</f>
        <v>4.2700000000000005</v>
      </c>
      <c r="N6177" s="21">
        <f>IF(-(Tabelle1[[#This Row],[80%/20% SCOP]]-5.5)/5.5=1,"n.a.",-(Tabelle1[[#This Row],[80%/20% SCOP]]-5.5)/5.5)</f>
        <v>0.22363636363636355</v>
      </c>
    </row>
    <row r="6178" spans="1:14" ht="20.100000000000001" customHeight="1" x14ac:dyDescent="0.25">
      <c r="A6178" s="24">
        <v>16017937</v>
      </c>
      <c r="B6178" s="15" t="s">
        <v>6201</v>
      </c>
      <c r="C6178" s="15" t="s">
        <v>6298</v>
      </c>
      <c r="D6178" s="16" t="s">
        <v>2</v>
      </c>
      <c r="E6178" s="17">
        <v>12.42</v>
      </c>
      <c r="F6178" s="18">
        <v>1.94</v>
      </c>
      <c r="G6178" s="17">
        <v>12.1</v>
      </c>
      <c r="H6178" s="18">
        <v>1.55</v>
      </c>
      <c r="I6178" s="16" t="s">
        <v>3</v>
      </c>
      <c r="J6178" s="16" t="s">
        <v>4</v>
      </c>
      <c r="K6178" s="16" t="s">
        <v>4</v>
      </c>
      <c r="L6178" s="19">
        <f>IF(Tabelle1[[#This Row],[Heizleistung (55°C)]]=0,Tabelle1[[#This Row],[Heizleistung (35°C)]],(Tabelle1[[#This Row],[Heizleistung (35°C)]]+Tabelle1[[#This Row],[Heizleistung (55°C)]])/2)</f>
        <v>12.26</v>
      </c>
      <c r="M6178" s="20">
        <f>IF(Tabelle1[[#This Row],[Etas 55°C]]=0,0,(Tabelle1[[#This Row],[Etas 35°C]]*0.8+Tabelle1[[#This Row],[Etas 55°C]]*0.2))*2.5</f>
        <v>4.6550000000000002</v>
      </c>
      <c r="N6178" s="21">
        <f>IF(-(Tabelle1[[#This Row],[80%/20% SCOP]]-5.5)/5.5=1,"n.a.",-(Tabelle1[[#This Row],[80%/20% SCOP]]-5.5)/5.5)</f>
        <v>0.1536363636363636</v>
      </c>
    </row>
    <row r="6179" spans="1:14" ht="20.100000000000001" customHeight="1" x14ac:dyDescent="0.25">
      <c r="A6179" s="24">
        <v>16018005</v>
      </c>
      <c r="B6179" s="15" t="s">
        <v>6201</v>
      </c>
      <c r="C6179" s="15" t="s">
        <v>6299</v>
      </c>
      <c r="D6179" s="16" t="s">
        <v>2</v>
      </c>
      <c r="E6179" s="17">
        <v>6.47</v>
      </c>
      <c r="F6179" s="18">
        <v>1.75</v>
      </c>
      <c r="G6179" s="17">
        <v>6.2</v>
      </c>
      <c r="H6179" s="18">
        <v>1.37</v>
      </c>
      <c r="I6179" s="16" t="s">
        <v>3</v>
      </c>
      <c r="J6179" s="16" t="s">
        <v>4</v>
      </c>
      <c r="K6179" s="16" t="s">
        <v>4</v>
      </c>
      <c r="L6179" s="19">
        <f>IF(Tabelle1[[#This Row],[Heizleistung (55°C)]]=0,Tabelle1[[#This Row],[Heizleistung (35°C)]],(Tabelle1[[#This Row],[Heizleistung (35°C)]]+Tabelle1[[#This Row],[Heizleistung (55°C)]])/2)</f>
        <v>6.335</v>
      </c>
      <c r="M6179" s="20">
        <f>IF(Tabelle1[[#This Row],[Etas 55°C]]=0,0,(Tabelle1[[#This Row],[Etas 35°C]]*0.8+Tabelle1[[#This Row],[Etas 55°C]]*0.2))*2.5</f>
        <v>4.1850000000000005</v>
      </c>
      <c r="N6179" s="21">
        <f>IF(-(Tabelle1[[#This Row],[80%/20% SCOP]]-5.5)/5.5=1,"n.a.",-(Tabelle1[[#This Row],[80%/20% SCOP]]-5.5)/5.5)</f>
        <v>0.23909090909090899</v>
      </c>
    </row>
    <row r="6180" spans="1:14" ht="20.100000000000001" customHeight="1" x14ac:dyDescent="0.25">
      <c r="A6180" s="24">
        <v>16017870</v>
      </c>
      <c r="B6180" s="15" t="s">
        <v>6201</v>
      </c>
      <c r="C6180" s="15" t="s">
        <v>6300</v>
      </c>
      <c r="D6180" s="16" t="s">
        <v>2</v>
      </c>
      <c r="E6180" s="17">
        <v>12.42</v>
      </c>
      <c r="F6180" s="18">
        <v>1.95</v>
      </c>
      <c r="G6180" s="17">
        <v>12.1</v>
      </c>
      <c r="H6180" s="18">
        <v>1.54</v>
      </c>
      <c r="I6180" s="16" t="s">
        <v>3</v>
      </c>
      <c r="J6180" s="16" t="s">
        <v>4</v>
      </c>
      <c r="K6180" s="16" t="s">
        <v>4</v>
      </c>
      <c r="L6180" s="19">
        <f>IF(Tabelle1[[#This Row],[Heizleistung (55°C)]]=0,Tabelle1[[#This Row],[Heizleistung (35°C)]],(Tabelle1[[#This Row],[Heizleistung (35°C)]]+Tabelle1[[#This Row],[Heizleistung (55°C)]])/2)</f>
        <v>12.26</v>
      </c>
      <c r="M6180" s="20">
        <f>IF(Tabelle1[[#This Row],[Etas 55°C]]=0,0,(Tabelle1[[#This Row],[Etas 35°C]]*0.8+Tabelle1[[#This Row],[Etas 55°C]]*0.2))*2.5</f>
        <v>4.67</v>
      </c>
      <c r="N6180" s="21">
        <f>IF(-(Tabelle1[[#This Row],[80%/20% SCOP]]-5.5)/5.5=1,"n.a.",-(Tabelle1[[#This Row],[80%/20% SCOP]]-5.5)/5.5)</f>
        <v>0.15090909090909091</v>
      </c>
    </row>
    <row r="6181" spans="1:14" ht="20.100000000000001" customHeight="1" x14ac:dyDescent="0.25">
      <c r="A6181" s="24">
        <v>16017963</v>
      </c>
      <c r="B6181" s="15" t="s">
        <v>6201</v>
      </c>
      <c r="C6181" s="15" t="s">
        <v>6301</v>
      </c>
      <c r="D6181" s="16" t="s">
        <v>2</v>
      </c>
      <c r="E6181" s="17">
        <v>5.41</v>
      </c>
      <c r="F6181" s="18">
        <v>1.83</v>
      </c>
      <c r="G6181" s="17">
        <v>5.1100000000000003</v>
      </c>
      <c r="H6181" s="18">
        <v>1.41</v>
      </c>
      <c r="I6181" s="16" t="s">
        <v>3</v>
      </c>
      <c r="J6181" s="16" t="s">
        <v>4</v>
      </c>
      <c r="K6181" s="16" t="s">
        <v>4</v>
      </c>
      <c r="L6181" s="19">
        <f>IF(Tabelle1[[#This Row],[Heizleistung (55°C)]]=0,Tabelle1[[#This Row],[Heizleistung (35°C)]],(Tabelle1[[#This Row],[Heizleistung (35°C)]]+Tabelle1[[#This Row],[Heizleistung (55°C)]])/2)</f>
        <v>5.26</v>
      </c>
      <c r="M6181" s="20">
        <f>IF(Tabelle1[[#This Row],[Etas 55°C]]=0,0,(Tabelle1[[#This Row],[Etas 35°C]]*0.8+Tabelle1[[#This Row],[Etas 55°C]]*0.2))*2.5</f>
        <v>4.3650000000000002</v>
      </c>
      <c r="N6181" s="21">
        <f>IF(-(Tabelle1[[#This Row],[80%/20% SCOP]]-5.5)/5.5=1,"n.a.",-(Tabelle1[[#This Row],[80%/20% SCOP]]-5.5)/5.5)</f>
        <v>0.20636363636363633</v>
      </c>
    </row>
    <row r="6182" spans="1:14" ht="20.100000000000001" customHeight="1" x14ac:dyDescent="0.25">
      <c r="A6182" s="24">
        <v>16014003</v>
      </c>
      <c r="B6182" s="15" t="s">
        <v>6201</v>
      </c>
      <c r="C6182" s="15" t="s">
        <v>6302</v>
      </c>
      <c r="D6182" s="16" t="s">
        <v>2</v>
      </c>
      <c r="E6182" s="17">
        <v>5.5</v>
      </c>
      <c r="F6182" s="18">
        <v>1.8</v>
      </c>
      <c r="G6182" s="17">
        <v>5.0999999999999996</v>
      </c>
      <c r="H6182" s="18">
        <v>1.41</v>
      </c>
      <c r="I6182" s="16" t="s">
        <v>3</v>
      </c>
      <c r="J6182" s="16" t="s">
        <v>4</v>
      </c>
      <c r="K6182" s="16" t="s">
        <v>4</v>
      </c>
      <c r="L6182" s="19">
        <f>IF(Tabelle1[[#This Row],[Heizleistung (55°C)]]=0,Tabelle1[[#This Row],[Heizleistung (35°C)]],(Tabelle1[[#This Row],[Heizleistung (35°C)]]+Tabelle1[[#This Row],[Heizleistung (55°C)]])/2)</f>
        <v>5.3</v>
      </c>
      <c r="M6182" s="20">
        <f>IF(Tabelle1[[#This Row],[Etas 55°C]]=0,0,(Tabelle1[[#This Row],[Etas 35°C]]*0.8+Tabelle1[[#This Row],[Etas 55°C]]*0.2))*2.5</f>
        <v>4.3050000000000006</v>
      </c>
      <c r="N6182" s="21">
        <f>IF(-(Tabelle1[[#This Row],[80%/20% SCOP]]-5.5)/5.5=1,"n.a.",-(Tabelle1[[#This Row],[80%/20% SCOP]]-5.5)/5.5)</f>
        <v>0.21727272727272717</v>
      </c>
    </row>
    <row r="6183" spans="1:14" ht="20.100000000000001" customHeight="1" x14ac:dyDescent="0.25">
      <c r="A6183" s="24">
        <v>16017855</v>
      </c>
      <c r="B6183" s="15" t="s">
        <v>6201</v>
      </c>
      <c r="C6183" s="15" t="s">
        <v>6303</v>
      </c>
      <c r="D6183" s="16" t="s">
        <v>2</v>
      </c>
      <c r="E6183" s="17">
        <v>9.8000000000000007</v>
      </c>
      <c r="F6183" s="18">
        <v>1.97</v>
      </c>
      <c r="G6183" s="17">
        <v>9.3699999999999992</v>
      </c>
      <c r="H6183" s="18">
        <v>1.52</v>
      </c>
      <c r="I6183" s="16" t="s">
        <v>3</v>
      </c>
      <c r="J6183" s="16" t="s">
        <v>4</v>
      </c>
      <c r="K6183" s="16" t="s">
        <v>4</v>
      </c>
      <c r="L6183" s="19">
        <f>IF(Tabelle1[[#This Row],[Heizleistung (55°C)]]=0,Tabelle1[[#This Row],[Heizleistung (35°C)]],(Tabelle1[[#This Row],[Heizleistung (35°C)]]+Tabelle1[[#This Row],[Heizleistung (55°C)]])/2)</f>
        <v>9.5850000000000009</v>
      </c>
      <c r="M6183" s="20">
        <f>IF(Tabelle1[[#This Row],[Etas 55°C]]=0,0,(Tabelle1[[#This Row],[Etas 35°C]]*0.8+Tabelle1[[#This Row],[Etas 55°C]]*0.2))*2.5</f>
        <v>4.7</v>
      </c>
      <c r="N6183" s="21">
        <f>IF(-(Tabelle1[[#This Row],[80%/20% SCOP]]-5.5)/5.5=1,"n.a.",-(Tabelle1[[#This Row],[80%/20% SCOP]]-5.5)/5.5)</f>
        <v>0.14545454545454542</v>
      </c>
    </row>
    <row r="6184" spans="1:14" ht="20.100000000000001" customHeight="1" x14ac:dyDescent="0.25">
      <c r="A6184" s="24">
        <v>16002561</v>
      </c>
      <c r="B6184" s="15" t="s">
        <v>6201</v>
      </c>
      <c r="C6184" s="15" t="s">
        <v>6304</v>
      </c>
      <c r="D6184" s="16" t="s">
        <v>2</v>
      </c>
      <c r="E6184" s="17">
        <v>5.38</v>
      </c>
      <c r="F6184" s="18">
        <v>1.73</v>
      </c>
      <c r="G6184" s="17">
        <v>5.23</v>
      </c>
      <c r="H6184" s="18">
        <v>1.26</v>
      </c>
      <c r="I6184" s="16" t="s">
        <v>109</v>
      </c>
      <c r="J6184" s="16" t="s">
        <v>4</v>
      </c>
      <c r="K6184" s="16" t="s">
        <v>4</v>
      </c>
      <c r="L6184" s="19">
        <f>IF(Tabelle1[[#This Row],[Heizleistung (55°C)]]=0,Tabelle1[[#This Row],[Heizleistung (35°C)]],(Tabelle1[[#This Row],[Heizleistung (35°C)]]+Tabelle1[[#This Row],[Heizleistung (55°C)]])/2)</f>
        <v>5.3049999999999997</v>
      </c>
      <c r="M6184" s="20">
        <f>IF(Tabelle1[[#This Row],[Etas 55°C]]=0,0,(Tabelle1[[#This Row],[Etas 35°C]]*0.8+Tabelle1[[#This Row],[Etas 55°C]]*0.2))*2.5</f>
        <v>4.09</v>
      </c>
      <c r="N6184" s="21">
        <f>IF(-(Tabelle1[[#This Row],[80%/20% SCOP]]-5.5)/5.5=1,"n.a.",-(Tabelle1[[#This Row],[80%/20% SCOP]]-5.5)/5.5)</f>
        <v>0.2563636363636364</v>
      </c>
    </row>
    <row r="6185" spans="1:14" ht="20.100000000000001" customHeight="1" x14ac:dyDescent="0.25">
      <c r="A6185" s="24">
        <v>16010935</v>
      </c>
      <c r="B6185" s="15" t="s">
        <v>6201</v>
      </c>
      <c r="C6185" s="15" t="s">
        <v>6305</v>
      </c>
      <c r="D6185" s="16" t="s">
        <v>2</v>
      </c>
      <c r="E6185" s="17">
        <v>4.0999999999999996</v>
      </c>
      <c r="F6185" s="18">
        <v>1.89</v>
      </c>
      <c r="G6185" s="17">
        <v>3.8</v>
      </c>
      <c r="H6185" s="18">
        <v>1.43</v>
      </c>
      <c r="I6185" s="16" t="s">
        <v>3</v>
      </c>
      <c r="J6185" s="16" t="s">
        <v>4</v>
      </c>
      <c r="K6185" s="16" t="s">
        <v>4</v>
      </c>
      <c r="L6185" s="19">
        <f>IF(Tabelle1[[#This Row],[Heizleistung (55°C)]]=0,Tabelle1[[#This Row],[Heizleistung (35°C)]],(Tabelle1[[#This Row],[Heizleistung (35°C)]]+Tabelle1[[#This Row],[Heizleistung (55°C)]])/2)</f>
        <v>3.9499999999999997</v>
      </c>
      <c r="M6185" s="20">
        <f>IF(Tabelle1[[#This Row],[Etas 55°C]]=0,0,(Tabelle1[[#This Row],[Etas 35°C]]*0.8+Tabelle1[[#This Row],[Etas 55°C]]*0.2))*2.5</f>
        <v>4.4950000000000001</v>
      </c>
      <c r="N6185" s="21">
        <f>IF(-(Tabelle1[[#This Row],[80%/20% SCOP]]-5.5)/5.5=1,"n.a.",-(Tabelle1[[#This Row],[80%/20% SCOP]]-5.5)/5.5)</f>
        <v>0.18272727272727271</v>
      </c>
    </row>
    <row r="6186" spans="1:14" ht="20.100000000000001" customHeight="1" x14ac:dyDescent="0.25">
      <c r="A6186" s="24">
        <v>16017922</v>
      </c>
      <c r="B6186" s="15" t="s">
        <v>6201</v>
      </c>
      <c r="C6186" s="15" t="s">
        <v>6306</v>
      </c>
      <c r="D6186" s="16" t="s">
        <v>2</v>
      </c>
      <c r="E6186" s="17">
        <v>13.67</v>
      </c>
      <c r="F6186" s="18">
        <v>1.78</v>
      </c>
      <c r="G6186" s="17">
        <v>13.37</v>
      </c>
      <c r="H6186" s="18">
        <v>1.41</v>
      </c>
      <c r="I6186" s="16" t="s">
        <v>3</v>
      </c>
      <c r="J6186" s="16" t="s">
        <v>4</v>
      </c>
      <c r="K6186" s="16" t="s">
        <v>4</v>
      </c>
      <c r="L6186" s="19">
        <f>IF(Tabelle1[[#This Row],[Heizleistung (55°C)]]=0,Tabelle1[[#This Row],[Heizleistung (35°C)]],(Tabelle1[[#This Row],[Heizleistung (35°C)]]+Tabelle1[[#This Row],[Heizleistung (55°C)]])/2)</f>
        <v>13.52</v>
      </c>
      <c r="M6186" s="20">
        <f>IF(Tabelle1[[#This Row],[Etas 55°C]]=0,0,(Tabelle1[[#This Row],[Etas 35°C]]*0.8+Tabelle1[[#This Row],[Etas 55°C]]*0.2))*2.5</f>
        <v>4.2650000000000006</v>
      </c>
      <c r="N6186" s="21">
        <f>IF(-(Tabelle1[[#This Row],[80%/20% SCOP]]-5.5)/5.5=1,"n.a.",-(Tabelle1[[#This Row],[80%/20% SCOP]]-5.5)/5.5)</f>
        <v>0.22454545454545444</v>
      </c>
    </row>
    <row r="6187" spans="1:14" ht="20.100000000000001" customHeight="1" x14ac:dyDescent="0.25">
      <c r="A6187" s="24">
        <v>16017971</v>
      </c>
      <c r="B6187" s="15" t="s">
        <v>6201</v>
      </c>
      <c r="C6187" s="15" t="s">
        <v>6307</v>
      </c>
      <c r="D6187" s="16" t="s">
        <v>2</v>
      </c>
      <c r="E6187" s="17">
        <v>5.41</v>
      </c>
      <c r="F6187" s="18">
        <v>1.83</v>
      </c>
      <c r="G6187" s="17">
        <v>5.1100000000000003</v>
      </c>
      <c r="H6187" s="18">
        <v>1.41</v>
      </c>
      <c r="I6187" s="16" t="s">
        <v>3</v>
      </c>
      <c r="J6187" s="16" t="s">
        <v>4</v>
      </c>
      <c r="K6187" s="16" t="s">
        <v>4</v>
      </c>
      <c r="L6187" s="19">
        <f>IF(Tabelle1[[#This Row],[Heizleistung (55°C)]]=0,Tabelle1[[#This Row],[Heizleistung (35°C)]],(Tabelle1[[#This Row],[Heizleistung (35°C)]]+Tabelle1[[#This Row],[Heizleistung (55°C)]])/2)</f>
        <v>5.26</v>
      </c>
      <c r="M6187" s="20">
        <f>IF(Tabelle1[[#This Row],[Etas 55°C]]=0,0,(Tabelle1[[#This Row],[Etas 35°C]]*0.8+Tabelle1[[#This Row],[Etas 55°C]]*0.2))*2.5</f>
        <v>4.3650000000000002</v>
      </c>
      <c r="N6187" s="21">
        <f>IF(-(Tabelle1[[#This Row],[80%/20% SCOP]]-5.5)/5.5=1,"n.a.",-(Tabelle1[[#This Row],[80%/20% SCOP]]-5.5)/5.5)</f>
        <v>0.20636363636363633</v>
      </c>
    </row>
    <row r="6188" spans="1:14" ht="20.100000000000001" customHeight="1" x14ac:dyDescent="0.25">
      <c r="A6188" s="24">
        <v>16017962</v>
      </c>
      <c r="B6188" s="15" t="s">
        <v>6201</v>
      </c>
      <c r="C6188" s="15" t="s">
        <v>6308</v>
      </c>
      <c r="D6188" s="16" t="s">
        <v>2</v>
      </c>
      <c r="E6188" s="17">
        <v>4.08</v>
      </c>
      <c r="F6188" s="18">
        <v>1.8</v>
      </c>
      <c r="G6188" s="17">
        <v>3.77</v>
      </c>
      <c r="H6188" s="18">
        <v>1.3</v>
      </c>
      <c r="I6188" s="16" t="s">
        <v>3</v>
      </c>
      <c r="J6188" s="16" t="s">
        <v>4</v>
      </c>
      <c r="K6188" s="16" t="s">
        <v>4</v>
      </c>
      <c r="L6188" s="19">
        <f>IF(Tabelle1[[#This Row],[Heizleistung (55°C)]]=0,Tabelle1[[#This Row],[Heizleistung (35°C)]],(Tabelle1[[#This Row],[Heizleistung (35°C)]]+Tabelle1[[#This Row],[Heizleistung (55°C)]])/2)</f>
        <v>3.9249999999999998</v>
      </c>
      <c r="M6188" s="20">
        <f>IF(Tabelle1[[#This Row],[Etas 55°C]]=0,0,(Tabelle1[[#This Row],[Etas 35°C]]*0.8+Tabelle1[[#This Row],[Etas 55°C]]*0.2))*2.5</f>
        <v>4.25</v>
      </c>
      <c r="N6188" s="21">
        <f>IF(-(Tabelle1[[#This Row],[80%/20% SCOP]]-5.5)/5.5=1,"n.a.",-(Tabelle1[[#This Row],[80%/20% SCOP]]-5.5)/5.5)</f>
        <v>0.22727272727272727</v>
      </c>
    </row>
    <row r="6189" spans="1:14" ht="20.100000000000001" customHeight="1" x14ac:dyDescent="0.25">
      <c r="A6189" s="24">
        <v>16017960</v>
      </c>
      <c r="B6189" s="15" t="s">
        <v>6201</v>
      </c>
      <c r="C6189" s="15" t="s">
        <v>6309</v>
      </c>
      <c r="D6189" s="16" t="s">
        <v>2</v>
      </c>
      <c r="E6189" s="17">
        <v>4.08</v>
      </c>
      <c r="F6189" s="18">
        <v>1.8</v>
      </c>
      <c r="G6189" s="17">
        <v>3.77</v>
      </c>
      <c r="H6189" s="18">
        <v>1.3</v>
      </c>
      <c r="I6189" s="16" t="s">
        <v>3</v>
      </c>
      <c r="J6189" s="16" t="s">
        <v>4</v>
      </c>
      <c r="K6189" s="16" t="s">
        <v>4</v>
      </c>
      <c r="L6189" s="19">
        <f>IF(Tabelle1[[#This Row],[Heizleistung (55°C)]]=0,Tabelle1[[#This Row],[Heizleistung (35°C)]],(Tabelle1[[#This Row],[Heizleistung (35°C)]]+Tabelle1[[#This Row],[Heizleistung (55°C)]])/2)</f>
        <v>3.9249999999999998</v>
      </c>
      <c r="M6189" s="20">
        <f>IF(Tabelle1[[#This Row],[Etas 55°C]]=0,0,(Tabelle1[[#This Row],[Etas 35°C]]*0.8+Tabelle1[[#This Row],[Etas 55°C]]*0.2))*2.5</f>
        <v>4.25</v>
      </c>
      <c r="N6189" s="21">
        <f>IF(-(Tabelle1[[#This Row],[80%/20% SCOP]]-5.5)/5.5=1,"n.a.",-(Tabelle1[[#This Row],[80%/20% SCOP]]-5.5)/5.5)</f>
        <v>0.22727272727272727</v>
      </c>
    </row>
    <row r="6190" spans="1:14" ht="20.100000000000001" customHeight="1" x14ac:dyDescent="0.25">
      <c r="A6190" s="24">
        <v>16017851</v>
      </c>
      <c r="B6190" s="15" t="s">
        <v>6201</v>
      </c>
      <c r="C6190" s="15" t="s">
        <v>6310</v>
      </c>
      <c r="D6190" s="16" t="s">
        <v>2</v>
      </c>
      <c r="E6190" s="17">
        <v>13.61</v>
      </c>
      <c r="F6190" s="18">
        <v>1.91</v>
      </c>
      <c r="G6190" s="17">
        <v>13.18</v>
      </c>
      <c r="H6190" s="18">
        <v>1.52</v>
      </c>
      <c r="I6190" s="16" t="s">
        <v>3</v>
      </c>
      <c r="J6190" s="16" t="s">
        <v>4</v>
      </c>
      <c r="K6190" s="16" t="s">
        <v>4</v>
      </c>
      <c r="L6190" s="19">
        <f>IF(Tabelle1[[#This Row],[Heizleistung (55°C)]]=0,Tabelle1[[#This Row],[Heizleistung (35°C)]],(Tabelle1[[#This Row],[Heizleistung (35°C)]]+Tabelle1[[#This Row],[Heizleistung (55°C)]])/2)</f>
        <v>13.395</v>
      </c>
      <c r="M6190" s="20">
        <f>IF(Tabelle1[[#This Row],[Etas 55°C]]=0,0,(Tabelle1[[#This Row],[Etas 35°C]]*0.8+Tabelle1[[#This Row],[Etas 55°C]]*0.2))*2.5</f>
        <v>4.58</v>
      </c>
      <c r="N6190" s="21">
        <f>IF(-(Tabelle1[[#This Row],[80%/20% SCOP]]-5.5)/5.5=1,"n.a.",-(Tabelle1[[#This Row],[80%/20% SCOP]]-5.5)/5.5)</f>
        <v>0.16727272727272727</v>
      </c>
    </row>
    <row r="6191" spans="1:14" ht="20.100000000000001" customHeight="1" x14ac:dyDescent="0.25">
      <c r="A6191" s="24">
        <v>16018002</v>
      </c>
      <c r="B6191" s="15" t="s">
        <v>6201</v>
      </c>
      <c r="C6191" s="15" t="s">
        <v>6311</v>
      </c>
      <c r="D6191" s="16" t="s">
        <v>2</v>
      </c>
      <c r="E6191" s="17">
        <v>5.46</v>
      </c>
      <c r="F6191" s="18">
        <v>1.8</v>
      </c>
      <c r="G6191" s="17">
        <v>5.14</v>
      </c>
      <c r="H6191" s="18">
        <v>1.41</v>
      </c>
      <c r="I6191" s="16" t="s">
        <v>3</v>
      </c>
      <c r="J6191" s="16" t="s">
        <v>4</v>
      </c>
      <c r="K6191" s="16" t="s">
        <v>4</v>
      </c>
      <c r="L6191" s="19">
        <f>IF(Tabelle1[[#This Row],[Heizleistung (55°C)]]=0,Tabelle1[[#This Row],[Heizleistung (35°C)]],(Tabelle1[[#This Row],[Heizleistung (35°C)]]+Tabelle1[[#This Row],[Heizleistung (55°C)]])/2)</f>
        <v>5.3</v>
      </c>
      <c r="M6191" s="20">
        <f>IF(Tabelle1[[#This Row],[Etas 55°C]]=0,0,(Tabelle1[[#This Row],[Etas 35°C]]*0.8+Tabelle1[[#This Row],[Etas 55°C]]*0.2))*2.5</f>
        <v>4.3050000000000006</v>
      </c>
      <c r="N6191" s="21">
        <f>IF(-(Tabelle1[[#This Row],[80%/20% SCOP]]-5.5)/5.5=1,"n.a.",-(Tabelle1[[#This Row],[80%/20% SCOP]]-5.5)/5.5)</f>
        <v>0.21727272727272717</v>
      </c>
    </row>
    <row r="6192" spans="1:14" ht="20.100000000000001" customHeight="1" x14ac:dyDescent="0.25">
      <c r="A6192" s="24">
        <v>16002915</v>
      </c>
      <c r="B6192" s="15" t="s">
        <v>6201</v>
      </c>
      <c r="C6192" s="15" t="s">
        <v>6312</v>
      </c>
      <c r="D6192" s="16" t="s">
        <v>2</v>
      </c>
      <c r="E6192" s="17">
        <v>10</v>
      </c>
      <c r="F6192" s="18">
        <v>1.97</v>
      </c>
      <c r="G6192" s="17">
        <v>9.6</v>
      </c>
      <c r="H6192" s="18">
        <v>1.52</v>
      </c>
      <c r="I6192" s="16" t="s">
        <v>3</v>
      </c>
      <c r="J6192" s="16" t="s">
        <v>4</v>
      </c>
      <c r="K6192" s="16" t="s">
        <v>4</v>
      </c>
      <c r="L6192" s="19">
        <f>IF(Tabelle1[[#This Row],[Heizleistung (55°C)]]=0,Tabelle1[[#This Row],[Heizleistung (35°C)]],(Tabelle1[[#This Row],[Heizleistung (35°C)]]+Tabelle1[[#This Row],[Heizleistung (55°C)]])/2)</f>
        <v>9.8000000000000007</v>
      </c>
      <c r="M6192" s="20">
        <f>IF(Tabelle1[[#This Row],[Etas 55°C]]=0,0,(Tabelle1[[#This Row],[Etas 35°C]]*0.8+Tabelle1[[#This Row],[Etas 55°C]]*0.2))*2.5</f>
        <v>4.7</v>
      </c>
      <c r="N6192" s="21">
        <f>IF(-(Tabelle1[[#This Row],[80%/20% SCOP]]-5.5)/5.5=1,"n.a.",-(Tabelle1[[#This Row],[80%/20% SCOP]]-5.5)/5.5)</f>
        <v>0.14545454545454542</v>
      </c>
    </row>
    <row r="6193" spans="1:14" ht="20.100000000000001" customHeight="1" x14ac:dyDescent="0.25">
      <c r="A6193" s="24">
        <v>16017904</v>
      </c>
      <c r="B6193" s="15" t="s">
        <v>6201</v>
      </c>
      <c r="C6193" s="15" t="s">
        <v>6313</v>
      </c>
      <c r="D6193" s="16" t="s">
        <v>2</v>
      </c>
      <c r="E6193" s="17">
        <v>9.8000000000000007</v>
      </c>
      <c r="F6193" s="18">
        <v>1.9</v>
      </c>
      <c r="G6193" s="17">
        <v>9.3699999999999992</v>
      </c>
      <c r="H6193" s="18">
        <v>1.45</v>
      </c>
      <c r="I6193" s="16" t="s">
        <v>3</v>
      </c>
      <c r="J6193" s="16" t="s">
        <v>4</v>
      </c>
      <c r="K6193" s="16" t="s">
        <v>4</v>
      </c>
      <c r="L6193" s="19">
        <f>IF(Tabelle1[[#This Row],[Heizleistung (55°C)]]=0,Tabelle1[[#This Row],[Heizleistung (35°C)]],(Tabelle1[[#This Row],[Heizleistung (35°C)]]+Tabelle1[[#This Row],[Heizleistung (55°C)]])/2)</f>
        <v>9.5850000000000009</v>
      </c>
      <c r="M6193" s="20">
        <f>IF(Tabelle1[[#This Row],[Etas 55°C]]=0,0,(Tabelle1[[#This Row],[Etas 35°C]]*0.8+Tabelle1[[#This Row],[Etas 55°C]]*0.2))*2.5</f>
        <v>4.5250000000000004</v>
      </c>
      <c r="N6193" s="21">
        <f>IF(-(Tabelle1[[#This Row],[80%/20% SCOP]]-5.5)/5.5=1,"n.a.",-(Tabelle1[[#This Row],[80%/20% SCOP]]-5.5)/5.5)</f>
        <v>0.17727272727272722</v>
      </c>
    </row>
    <row r="6194" spans="1:14" ht="20.100000000000001" customHeight="1" x14ac:dyDescent="0.25">
      <c r="A6194" s="24">
        <v>16017989</v>
      </c>
      <c r="B6194" s="15" t="s">
        <v>6201</v>
      </c>
      <c r="C6194" s="15" t="s">
        <v>6314</v>
      </c>
      <c r="D6194" s="16" t="s">
        <v>2</v>
      </c>
      <c r="E6194" s="17">
        <v>4.08</v>
      </c>
      <c r="F6194" s="18">
        <v>1.76</v>
      </c>
      <c r="G6194" s="17">
        <v>3.77</v>
      </c>
      <c r="H6194" s="18">
        <v>1.27</v>
      </c>
      <c r="I6194" s="16" t="s">
        <v>3</v>
      </c>
      <c r="J6194" s="16" t="s">
        <v>4</v>
      </c>
      <c r="K6194" s="16" t="s">
        <v>4</v>
      </c>
      <c r="L6194" s="19">
        <f>IF(Tabelle1[[#This Row],[Heizleistung (55°C)]]=0,Tabelle1[[#This Row],[Heizleistung (35°C)]],(Tabelle1[[#This Row],[Heizleistung (35°C)]]+Tabelle1[[#This Row],[Heizleistung (55°C)]])/2)</f>
        <v>3.9249999999999998</v>
      </c>
      <c r="M6194" s="20">
        <f>IF(Tabelle1[[#This Row],[Etas 55°C]]=0,0,(Tabelle1[[#This Row],[Etas 35°C]]*0.8+Tabelle1[[#This Row],[Etas 55°C]]*0.2))*2.5</f>
        <v>4.1550000000000002</v>
      </c>
      <c r="N6194" s="21">
        <f>IF(-(Tabelle1[[#This Row],[80%/20% SCOP]]-5.5)/5.5=1,"n.a.",-(Tabelle1[[#This Row],[80%/20% SCOP]]-5.5)/5.5)</f>
        <v>0.24454545454545451</v>
      </c>
    </row>
    <row r="6195" spans="1:14" ht="20.100000000000001" customHeight="1" x14ac:dyDescent="0.25">
      <c r="A6195" s="24">
        <v>16017925</v>
      </c>
      <c r="B6195" s="15" t="s">
        <v>6201</v>
      </c>
      <c r="C6195" s="15" t="s">
        <v>6315</v>
      </c>
      <c r="D6195" s="16" t="s">
        <v>2</v>
      </c>
      <c r="E6195" s="17">
        <v>13.67</v>
      </c>
      <c r="F6195" s="18">
        <v>1.78</v>
      </c>
      <c r="G6195" s="17">
        <v>13.37</v>
      </c>
      <c r="H6195" s="18">
        <v>1.41</v>
      </c>
      <c r="I6195" s="16" t="s">
        <v>3</v>
      </c>
      <c r="J6195" s="16" t="s">
        <v>4</v>
      </c>
      <c r="K6195" s="16" t="s">
        <v>4</v>
      </c>
      <c r="L6195" s="19">
        <f>IF(Tabelle1[[#This Row],[Heizleistung (55°C)]]=0,Tabelle1[[#This Row],[Heizleistung (35°C)]],(Tabelle1[[#This Row],[Heizleistung (35°C)]]+Tabelle1[[#This Row],[Heizleistung (55°C)]])/2)</f>
        <v>13.52</v>
      </c>
      <c r="M6195" s="20">
        <f>IF(Tabelle1[[#This Row],[Etas 55°C]]=0,0,(Tabelle1[[#This Row],[Etas 35°C]]*0.8+Tabelle1[[#This Row],[Etas 55°C]]*0.2))*2.5</f>
        <v>4.2650000000000006</v>
      </c>
      <c r="N6195" s="21">
        <f>IF(-(Tabelle1[[#This Row],[80%/20% SCOP]]-5.5)/5.5=1,"n.a.",-(Tabelle1[[#This Row],[80%/20% SCOP]]-5.5)/5.5)</f>
        <v>0.22454545454545444</v>
      </c>
    </row>
    <row r="6196" spans="1:14" ht="20.100000000000001" customHeight="1" x14ac:dyDescent="0.25">
      <c r="A6196" s="24">
        <v>16017494</v>
      </c>
      <c r="B6196" s="15" t="s">
        <v>6201</v>
      </c>
      <c r="C6196" s="15" t="s">
        <v>6316</v>
      </c>
      <c r="D6196" s="16" t="s">
        <v>2</v>
      </c>
      <c r="E6196" s="17">
        <v>13.7</v>
      </c>
      <c r="F6196" s="18">
        <v>1.78</v>
      </c>
      <c r="G6196" s="17">
        <v>13.4</v>
      </c>
      <c r="H6196" s="18">
        <v>1.41</v>
      </c>
      <c r="I6196" s="16" t="s">
        <v>3</v>
      </c>
      <c r="J6196" s="16" t="s">
        <v>4</v>
      </c>
      <c r="K6196" s="16" t="s">
        <v>4</v>
      </c>
      <c r="L6196" s="19">
        <f>IF(Tabelle1[[#This Row],[Heizleistung (55°C)]]=0,Tabelle1[[#This Row],[Heizleistung (35°C)]],(Tabelle1[[#This Row],[Heizleistung (35°C)]]+Tabelle1[[#This Row],[Heizleistung (55°C)]])/2)</f>
        <v>13.55</v>
      </c>
      <c r="M6196" s="20">
        <f>IF(Tabelle1[[#This Row],[Etas 55°C]]=0,0,(Tabelle1[[#This Row],[Etas 35°C]]*0.8+Tabelle1[[#This Row],[Etas 55°C]]*0.2))*2.5</f>
        <v>4.2650000000000006</v>
      </c>
      <c r="N6196" s="21">
        <f>IF(-(Tabelle1[[#This Row],[80%/20% SCOP]]-5.5)/5.5=1,"n.a.",-(Tabelle1[[#This Row],[80%/20% SCOP]]-5.5)/5.5)</f>
        <v>0.22454545454545444</v>
      </c>
    </row>
    <row r="6197" spans="1:14" ht="20.100000000000001" customHeight="1" x14ac:dyDescent="0.25">
      <c r="A6197" s="24">
        <v>16017910</v>
      </c>
      <c r="B6197" s="15" t="s">
        <v>6201</v>
      </c>
      <c r="C6197" s="15" t="s">
        <v>6317</v>
      </c>
      <c r="D6197" s="16" t="s">
        <v>2</v>
      </c>
      <c r="E6197" s="17">
        <v>9.8000000000000007</v>
      </c>
      <c r="F6197" s="18">
        <v>1.9</v>
      </c>
      <c r="G6197" s="17">
        <v>9.3699999999999992</v>
      </c>
      <c r="H6197" s="18">
        <v>1.45</v>
      </c>
      <c r="I6197" s="16" t="s">
        <v>3</v>
      </c>
      <c r="J6197" s="16" t="s">
        <v>4</v>
      </c>
      <c r="K6197" s="16" t="s">
        <v>4</v>
      </c>
      <c r="L6197" s="19">
        <f>IF(Tabelle1[[#This Row],[Heizleistung (55°C)]]=0,Tabelle1[[#This Row],[Heizleistung (35°C)]],(Tabelle1[[#This Row],[Heizleistung (35°C)]]+Tabelle1[[#This Row],[Heizleistung (55°C)]])/2)</f>
        <v>9.5850000000000009</v>
      </c>
      <c r="M6197" s="20">
        <f>IF(Tabelle1[[#This Row],[Etas 55°C]]=0,0,(Tabelle1[[#This Row],[Etas 35°C]]*0.8+Tabelle1[[#This Row],[Etas 55°C]]*0.2))*2.5</f>
        <v>4.5250000000000004</v>
      </c>
      <c r="N6197" s="21">
        <f>IF(-(Tabelle1[[#This Row],[80%/20% SCOP]]-5.5)/5.5=1,"n.a.",-(Tabelle1[[#This Row],[80%/20% SCOP]]-5.5)/5.5)</f>
        <v>0.17727272727272722</v>
      </c>
    </row>
    <row r="6198" spans="1:14" ht="20.100000000000001" customHeight="1" x14ac:dyDescent="0.25">
      <c r="A6198" s="24">
        <v>16002929</v>
      </c>
      <c r="B6198" s="15" t="s">
        <v>6201</v>
      </c>
      <c r="C6198" s="15" t="s">
        <v>6318</v>
      </c>
      <c r="D6198" s="16" t="s">
        <v>2</v>
      </c>
      <c r="E6198" s="17">
        <v>8.5</v>
      </c>
      <c r="F6198" s="18">
        <v>1.88</v>
      </c>
      <c r="G6198" s="17">
        <v>7.97</v>
      </c>
      <c r="H6198" s="18">
        <v>1.3</v>
      </c>
      <c r="I6198" s="16" t="s">
        <v>40</v>
      </c>
      <c r="J6198" s="16" t="s">
        <v>4</v>
      </c>
      <c r="K6198" s="16" t="s">
        <v>4</v>
      </c>
      <c r="L6198" s="19">
        <f>IF(Tabelle1[[#This Row],[Heizleistung (55°C)]]=0,Tabelle1[[#This Row],[Heizleistung (35°C)]],(Tabelle1[[#This Row],[Heizleistung (35°C)]]+Tabelle1[[#This Row],[Heizleistung (55°C)]])/2)</f>
        <v>8.2349999999999994</v>
      </c>
      <c r="M6198" s="20">
        <f>IF(Tabelle1[[#This Row],[Etas 55°C]]=0,0,(Tabelle1[[#This Row],[Etas 35°C]]*0.8+Tabelle1[[#This Row],[Etas 55°C]]*0.2))*2.5</f>
        <v>4.41</v>
      </c>
      <c r="N6198" s="21">
        <f>IF(-(Tabelle1[[#This Row],[80%/20% SCOP]]-5.5)/5.5=1,"n.a.",-(Tabelle1[[#This Row],[80%/20% SCOP]]-5.5)/5.5)</f>
        <v>0.19818181818181815</v>
      </c>
    </row>
    <row r="6199" spans="1:14" ht="20.100000000000001" customHeight="1" x14ac:dyDescent="0.25">
      <c r="A6199" s="24">
        <v>16017840</v>
      </c>
      <c r="B6199" s="15" t="s">
        <v>6201</v>
      </c>
      <c r="C6199" s="15" t="s">
        <v>6319</v>
      </c>
      <c r="D6199" s="16" t="s">
        <v>2</v>
      </c>
      <c r="E6199" s="17">
        <v>13.29</v>
      </c>
      <c r="F6199" s="18">
        <v>1.9</v>
      </c>
      <c r="G6199" s="17">
        <v>12.09</v>
      </c>
      <c r="H6199" s="18">
        <v>1.53</v>
      </c>
      <c r="I6199" s="16" t="s">
        <v>3</v>
      </c>
      <c r="J6199" s="16" t="s">
        <v>4</v>
      </c>
      <c r="K6199" s="16" t="s">
        <v>4</v>
      </c>
      <c r="L6199" s="19">
        <f>IF(Tabelle1[[#This Row],[Heizleistung (55°C)]]=0,Tabelle1[[#This Row],[Heizleistung (35°C)]],(Tabelle1[[#This Row],[Heizleistung (35°C)]]+Tabelle1[[#This Row],[Heizleistung (55°C)]])/2)</f>
        <v>12.69</v>
      </c>
      <c r="M6199" s="20">
        <f>IF(Tabelle1[[#This Row],[Etas 55°C]]=0,0,(Tabelle1[[#This Row],[Etas 35°C]]*0.8+Tabelle1[[#This Row],[Etas 55°C]]*0.2))*2.5</f>
        <v>4.5650000000000004</v>
      </c>
      <c r="N6199" s="21">
        <f>IF(-(Tabelle1[[#This Row],[80%/20% SCOP]]-5.5)/5.5=1,"n.a.",-(Tabelle1[[#This Row],[80%/20% SCOP]]-5.5)/5.5)</f>
        <v>0.16999999999999993</v>
      </c>
    </row>
    <row r="6200" spans="1:14" ht="20.100000000000001" customHeight="1" x14ac:dyDescent="0.25">
      <c r="A6200" s="24">
        <v>16017881</v>
      </c>
      <c r="B6200" s="15" t="s">
        <v>6201</v>
      </c>
      <c r="C6200" s="15" t="s">
        <v>6320</v>
      </c>
      <c r="D6200" s="16" t="s">
        <v>2</v>
      </c>
      <c r="E6200" s="17">
        <v>9.8000000000000007</v>
      </c>
      <c r="F6200" s="18">
        <v>2.08</v>
      </c>
      <c r="G6200" s="17">
        <v>9.3699999999999992</v>
      </c>
      <c r="H6200" s="18">
        <v>1.64</v>
      </c>
      <c r="I6200" s="16" t="s">
        <v>3</v>
      </c>
      <c r="J6200" s="16" t="s">
        <v>4</v>
      </c>
      <c r="K6200" s="16" t="s">
        <v>4</v>
      </c>
      <c r="L6200" s="19">
        <f>IF(Tabelle1[[#This Row],[Heizleistung (55°C)]]=0,Tabelle1[[#This Row],[Heizleistung (35°C)]],(Tabelle1[[#This Row],[Heizleistung (35°C)]]+Tabelle1[[#This Row],[Heizleistung (55°C)]])/2)</f>
        <v>9.5850000000000009</v>
      </c>
      <c r="M6200" s="20">
        <f>IF(Tabelle1[[#This Row],[Etas 55°C]]=0,0,(Tabelle1[[#This Row],[Etas 35°C]]*0.8+Tabelle1[[#This Row],[Etas 55°C]]*0.2))*2.5</f>
        <v>4.9800000000000004</v>
      </c>
      <c r="N6200" s="21">
        <f>IF(-(Tabelle1[[#This Row],[80%/20% SCOP]]-5.5)/5.5=1,"n.a.",-(Tabelle1[[#This Row],[80%/20% SCOP]]-5.5)/5.5)</f>
        <v>9.4545454545454474E-2</v>
      </c>
    </row>
    <row r="6201" spans="1:14" ht="20.100000000000001" customHeight="1" x14ac:dyDescent="0.25">
      <c r="A6201" s="24">
        <v>16010936</v>
      </c>
      <c r="B6201" s="15" t="s">
        <v>6201</v>
      </c>
      <c r="C6201" s="15" t="s">
        <v>6321</v>
      </c>
      <c r="D6201" s="16" t="s">
        <v>2</v>
      </c>
      <c r="E6201" s="17">
        <v>5.4</v>
      </c>
      <c r="F6201" s="18">
        <v>1.83</v>
      </c>
      <c r="G6201" s="17">
        <v>5.0999999999999996</v>
      </c>
      <c r="H6201" s="18">
        <v>1.41</v>
      </c>
      <c r="I6201" s="16" t="s">
        <v>3</v>
      </c>
      <c r="J6201" s="16" t="s">
        <v>4</v>
      </c>
      <c r="K6201" s="16" t="s">
        <v>4</v>
      </c>
      <c r="L6201" s="19">
        <f>IF(Tabelle1[[#This Row],[Heizleistung (55°C)]]=0,Tabelle1[[#This Row],[Heizleistung (35°C)]],(Tabelle1[[#This Row],[Heizleistung (35°C)]]+Tabelle1[[#This Row],[Heizleistung (55°C)]])/2)</f>
        <v>5.25</v>
      </c>
      <c r="M6201" s="20">
        <f>IF(Tabelle1[[#This Row],[Etas 55°C]]=0,0,(Tabelle1[[#This Row],[Etas 35°C]]*0.8+Tabelle1[[#This Row],[Etas 55°C]]*0.2))*2.5</f>
        <v>4.3650000000000002</v>
      </c>
      <c r="N6201" s="21">
        <f>IF(-(Tabelle1[[#This Row],[80%/20% SCOP]]-5.5)/5.5=1,"n.a.",-(Tabelle1[[#This Row],[80%/20% SCOP]]-5.5)/5.5)</f>
        <v>0.20636363636363633</v>
      </c>
    </row>
    <row r="6202" spans="1:14" ht="20.100000000000001" customHeight="1" x14ac:dyDescent="0.25">
      <c r="A6202" s="24">
        <v>16017906</v>
      </c>
      <c r="B6202" s="15" t="s">
        <v>6201</v>
      </c>
      <c r="C6202" s="15" t="s">
        <v>6322</v>
      </c>
      <c r="D6202" s="16" t="s">
        <v>2</v>
      </c>
      <c r="E6202" s="17">
        <v>9.8000000000000007</v>
      </c>
      <c r="F6202" s="18">
        <v>1.9</v>
      </c>
      <c r="G6202" s="17">
        <v>9.3699999999999992</v>
      </c>
      <c r="H6202" s="18">
        <v>1.45</v>
      </c>
      <c r="I6202" s="16" t="s">
        <v>3</v>
      </c>
      <c r="J6202" s="16" t="s">
        <v>4</v>
      </c>
      <c r="K6202" s="16" t="s">
        <v>4</v>
      </c>
      <c r="L6202" s="19">
        <f>IF(Tabelle1[[#This Row],[Heizleistung (55°C)]]=0,Tabelle1[[#This Row],[Heizleistung (35°C)]],(Tabelle1[[#This Row],[Heizleistung (35°C)]]+Tabelle1[[#This Row],[Heizleistung (55°C)]])/2)</f>
        <v>9.5850000000000009</v>
      </c>
      <c r="M6202" s="20">
        <f>IF(Tabelle1[[#This Row],[Etas 55°C]]=0,0,(Tabelle1[[#This Row],[Etas 35°C]]*0.8+Tabelle1[[#This Row],[Etas 55°C]]*0.2))*2.5</f>
        <v>4.5250000000000004</v>
      </c>
      <c r="N6202" s="21">
        <f>IF(-(Tabelle1[[#This Row],[80%/20% SCOP]]-5.5)/5.5=1,"n.a.",-(Tabelle1[[#This Row],[80%/20% SCOP]]-5.5)/5.5)</f>
        <v>0.17727272727272722</v>
      </c>
    </row>
    <row r="6203" spans="1:14" ht="20.100000000000001" customHeight="1" x14ac:dyDescent="0.25">
      <c r="A6203" s="24">
        <v>16002564</v>
      </c>
      <c r="B6203" s="15" t="s">
        <v>6201</v>
      </c>
      <c r="C6203" s="15" t="s">
        <v>6323</v>
      </c>
      <c r="D6203" s="16" t="s">
        <v>2</v>
      </c>
      <c r="E6203" s="17">
        <v>9.32</v>
      </c>
      <c r="F6203" s="18">
        <v>1.76</v>
      </c>
      <c r="G6203" s="17">
        <v>9.35</v>
      </c>
      <c r="H6203" s="18">
        <v>1.31</v>
      </c>
      <c r="I6203" s="16" t="s">
        <v>109</v>
      </c>
      <c r="J6203" s="16" t="s">
        <v>4</v>
      </c>
      <c r="K6203" s="16" t="s">
        <v>4</v>
      </c>
      <c r="L6203" s="19">
        <f>IF(Tabelle1[[#This Row],[Heizleistung (55°C)]]=0,Tabelle1[[#This Row],[Heizleistung (35°C)]],(Tabelle1[[#This Row],[Heizleistung (35°C)]]+Tabelle1[[#This Row],[Heizleistung (55°C)]])/2)</f>
        <v>9.3350000000000009</v>
      </c>
      <c r="M6203" s="20">
        <f>IF(Tabelle1[[#This Row],[Etas 55°C]]=0,0,(Tabelle1[[#This Row],[Etas 35°C]]*0.8+Tabelle1[[#This Row],[Etas 55°C]]*0.2))*2.5</f>
        <v>4.1750000000000007</v>
      </c>
      <c r="N6203" s="21">
        <f>IF(-(Tabelle1[[#This Row],[80%/20% SCOP]]-5.5)/5.5=1,"n.a.",-(Tabelle1[[#This Row],[80%/20% SCOP]]-5.5)/5.5)</f>
        <v>0.24090909090909077</v>
      </c>
    </row>
    <row r="6204" spans="1:14" ht="20.100000000000001" customHeight="1" x14ac:dyDescent="0.25">
      <c r="A6204" s="24">
        <v>16014381</v>
      </c>
      <c r="B6204" s="15" t="s">
        <v>6201</v>
      </c>
      <c r="C6204" s="15" t="s">
        <v>6324</v>
      </c>
      <c r="D6204" s="16" t="s">
        <v>2</v>
      </c>
      <c r="E6204" s="17">
        <v>13.6</v>
      </c>
      <c r="F6204" s="18">
        <v>1.91</v>
      </c>
      <c r="G6204" s="17">
        <v>13.2</v>
      </c>
      <c r="H6204" s="18">
        <v>1.52</v>
      </c>
      <c r="I6204" s="16" t="s">
        <v>3</v>
      </c>
      <c r="J6204" s="16" t="s">
        <v>4</v>
      </c>
      <c r="K6204" s="16" t="s">
        <v>4</v>
      </c>
      <c r="L6204" s="19">
        <f>IF(Tabelle1[[#This Row],[Heizleistung (55°C)]]=0,Tabelle1[[#This Row],[Heizleistung (35°C)]],(Tabelle1[[#This Row],[Heizleistung (35°C)]]+Tabelle1[[#This Row],[Heizleistung (55°C)]])/2)</f>
        <v>13.399999999999999</v>
      </c>
      <c r="M6204" s="20">
        <f>IF(Tabelle1[[#This Row],[Etas 55°C]]=0,0,(Tabelle1[[#This Row],[Etas 35°C]]*0.8+Tabelle1[[#This Row],[Etas 55°C]]*0.2))*2.5</f>
        <v>4.58</v>
      </c>
      <c r="N6204" s="21">
        <f>IF(-(Tabelle1[[#This Row],[80%/20% SCOP]]-5.5)/5.5=1,"n.a.",-(Tabelle1[[#This Row],[80%/20% SCOP]]-5.5)/5.5)</f>
        <v>0.16727272727272727</v>
      </c>
    </row>
    <row r="6205" spans="1:14" ht="20.100000000000001" customHeight="1" x14ac:dyDescent="0.25">
      <c r="A6205" s="24">
        <v>16002833</v>
      </c>
      <c r="B6205" s="15" t="s">
        <v>6201</v>
      </c>
      <c r="C6205" s="15" t="s">
        <v>6325</v>
      </c>
      <c r="D6205" s="16" t="s">
        <v>2</v>
      </c>
      <c r="E6205" s="17">
        <v>12.4</v>
      </c>
      <c r="F6205" s="18">
        <v>1.81</v>
      </c>
      <c r="G6205" s="17">
        <v>12.1</v>
      </c>
      <c r="H6205" s="18">
        <v>1.47</v>
      </c>
      <c r="I6205" s="16" t="s">
        <v>3</v>
      </c>
      <c r="J6205" s="16" t="s">
        <v>4</v>
      </c>
      <c r="K6205" s="16" t="s">
        <v>4</v>
      </c>
      <c r="L6205" s="19">
        <f>IF(Tabelle1[[#This Row],[Heizleistung (55°C)]]=0,Tabelle1[[#This Row],[Heizleistung (35°C)]],(Tabelle1[[#This Row],[Heizleistung (35°C)]]+Tabelle1[[#This Row],[Heizleistung (55°C)]])/2)</f>
        <v>12.25</v>
      </c>
      <c r="M6205" s="20">
        <f>IF(Tabelle1[[#This Row],[Etas 55°C]]=0,0,(Tabelle1[[#This Row],[Etas 35°C]]*0.8+Tabelle1[[#This Row],[Etas 55°C]]*0.2))*2.5</f>
        <v>4.3550000000000004</v>
      </c>
      <c r="N6205" s="21">
        <f>IF(-(Tabelle1[[#This Row],[80%/20% SCOP]]-5.5)/5.5=1,"n.a.",-(Tabelle1[[#This Row],[80%/20% SCOP]]-5.5)/5.5)</f>
        <v>0.20818181818181811</v>
      </c>
    </row>
    <row r="6206" spans="1:14" ht="20.100000000000001" customHeight="1" x14ac:dyDescent="0.25">
      <c r="A6206" s="24">
        <v>16017837</v>
      </c>
      <c r="B6206" s="15" t="s">
        <v>6201</v>
      </c>
      <c r="C6206" s="15" t="s">
        <v>6326</v>
      </c>
      <c r="D6206" s="16" t="s">
        <v>2</v>
      </c>
      <c r="E6206" s="17">
        <v>13.29</v>
      </c>
      <c r="F6206" s="18">
        <v>1.9</v>
      </c>
      <c r="G6206" s="17">
        <v>12.09</v>
      </c>
      <c r="H6206" s="18">
        <v>1.53</v>
      </c>
      <c r="I6206" s="16" t="s">
        <v>3</v>
      </c>
      <c r="J6206" s="16" t="s">
        <v>4</v>
      </c>
      <c r="K6206" s="16" t="s">
        <v>4</v>
      </c>
      <c r="L6206" s="19">
        <f>IF(Tabelle1[[#This Row],[Heizleistung (55°C)]]=0,Tabelle1[[#This Row],[Heizleistung (35°C)]],(Tabelle1[[#This Row],[Heizleistung (35°C)]]+Tabelle1[[#This Row],[Heizleistung (55°C)]])/2)</f>
        <v>12.69</v>
      </c>
      <c r="M6206" s="20">
        <f>IF(Tabelle1[[#This Row],[Etas 55°C]]=0,0,(Tabelle1[[#This Row],[Etas 35°C]]*0.8+Tabelle1[[#This Row],[Etas 55°C]]*0.2))*2.5</f>
        <v>4.5650000000000004</v>
      </c>
      <c r="N6206" s="21">
        <f>IF(-(Tabelle1[[#This Row],[80%/20% SCOP]]-5.5)/5.5=1,"n.a.",-(Tabelle1[[#This Row],[80%/20% SCOP]]-5.5)/5.5)</f>
        <v>0.16999999999999993</v>
      </c>
    </row>
    <row r="6207" spans="1:14" ht="20.100000000000001" customHeight="1" x14ac:dyDescent="0.25">
      <c r="A6207" s="24">
        <v>16002750</v>
      </c>
      <c r="B6207" s="15" t="s">
        <v>6201</v>
      </c>
      <c r="C6207" s="15" t="s">
        <v>6327</v>
      </c>
      <c r="D6207" s="16" t="s">
        <v>2</v>
      </c>
      <c r="E6207" s="17">
        <v>9.75</v>
      </c>
      <c r="F6207" s="18">
        <v>1.8</v>
      </c>
      <c r="G6207" s="17">
        <v>9.67</v>
      </c>
      <c r="H6207" s="18">
        <v>1.34</v>
      </c>
      <c r="I6207" s="16" t="s">
        <v>109</v>
      </c>
      <c r="J6207" s="16" t="s">
        <v>4</v>
      </c>
      <c r="K6207" s="16" t="s">
        <v>4</v>
      </c>
      <c r="L6207" s="19">
        <f>IF(Tabelle1[[#This Row],[Heizleistung (55°C)]]=0,Tabelle1[[#This Row],[Heizleistung (35°C)]],(Tabelle1[[#This Row],[Heizleistung (35°C)]]+Tabelle1[[#This Row],[Heizleistung (55°C)]])/2)</f>
        <v>9.7100000000000009</v>
      </c>
      <c r="M6207" s="20">
        <f>IF(Tabelle1[[#This Row],[Etas 55°C]]=0,0,(Tabelle1[[#This Row],[Etas 35°C]]*0.8+Tabelle1[[#This Row],[Etas 55°C]]*0.2))*2.5</f>
        <v>4.2700000000000005</v>
      </c>
      <c r="N6207" s="21">
        <f>IF(-(Tabelle1[[#This Row],[80%/20% SCOP]]-5.5)/5.5=1,"n.a.",-(Tabelle1[[#This Row],[80%/20% SCOP]]-5.5)/5.5)</f>
        <v>0.22363636363636355</v>
      </c>
    </row>
    <row r="6208" spans="1:14" ht="20.100000000000001" customHeight="1" x14ac:dyDescent="0.25">
      <c r="A6208" s="24">
        <v>16017930</v>
      </c>
      <c r="B6208" s="15" t="s">
        <v>6201</v>
      </c>
      <c r="C6208" s="15" t="s">
        <v>6328</v>
      </c>
      <c r="D6208" s="16" t="s">
        <v>2</v>
      </c>
      <c r="E6208" s="17">
        <v>9.8000000000000007</v>
      </c>
      <c r="F6208" s="18">
        <v>1.99</v>
      </c>
      <c r="G6208" s="17">
        <v>9.3699999999999992</v>
      </c>
      <c r="H6208" s="18">
        <v>1.56</v>
      </c>
      <c r="I6208" s="16" t="s">
        <v>3</v>
      </c>
      <c r="J6208" s="16" t="s">
        <v>4</v>
      </c>
      <c r="K6208" s="16" t="s">
        <v>4</v>
      </c>
      <c r="L6208" s="19">
        <f>IF(Tabelle1[[#This Row],[Heizleistung (55°C)]]=0,Tabelle1[[#This Row],[Heizleistung (35°C)]],(Tabelle1[[#This Row],[Heizleistung (35°C)]]+Tabelle1[[#This Row],[Heizleistung (55°C)]])/2)</f>
        <v>9.5850000000000009</v>
      </c>
      <c r="M6208" s="20">
        <f>IF(Tabelle1[[#This Row],[Etas 55°C]]=0,0,(Tabelle1[[#This Row],[Etas 35°C]]*0.8+Tabelle1[[#This Row],[Etas 55°C]]*0.2))*2.5</f>
        <v>4.7600000000000007</v>
      </c>
      <c r="N6208" s="21">
        <f>IF(-(Tabelle1[[#This Row],[80%/20% SCOP]]-5.5)/5.5=1,"n.a.",-(Tabelle1[[#This Row],[80%/20% SCOP]]-5.5)/5.5)</f>
        <v>0.13454545454545441</v>
      </c>
    </row>
    <row r="6209" spans="1:14" ht="20.100000000000001" customHeight="1" x14ac:dyDescent="0.25">
      <c r="A6209" s="24">
        <v>16002916</v>
      </c>
      <c r="B6209" s="15" t="s">
        <v>6201</v>
      </c>
      <c r="C6209" s="15" t="s">
        <v>6329</v>
      </c>
      <c r="D6209" s="16" t="s">
        <v>2</v>
      </c>
      <c r="E6209" s="17">
        <v>10</v>
      </c>
      <c r="F6209" s="18">
        <v>1.97</v>
      </c>
      <c r="G6209" s="17">
        <v>9.6</v>
      </c>
      <c r="H6209" s="18">
        <v>1.52</v>
      </c>
      <c r="I6209" s="16" t="s">
        <v>3</v>
      </c>
      <c r="J6209" s="16" t="s">
        <v>4</v>
      </c>
      <c r="K6209" s="16" t="s">
        <v>4</v>
      </c>
      <c r="L6209" s="19">
        <f>IF(Tabelle1[[#This Row],[Heizleistung (55°C)]]=0,Tabelle1[[#This Row],[Heizleistung (35°C)]],(Tabelle1[[#This Row],[Heizleistung (35°C)]]+Tabelle1[[#This Row],[Heizleistung (55°C)]])/2)</f>
        <v>9.8000000000000007</v>
      </c>
      <c r="M6209" s="20">
        <f>IF(Tabelle1[[#This Row],[Etas 55°C]]=0,0,(Tabelle1[[#This Row],[Etas 35°C]]*0.8+Tabelle1[[#This Row],[Etas 55°C]]*0.2))*2.5</f>
        <v>4.7</v>
      </c>
      <c r="N6209" s="21">
        <f>IF(-(Tabelle1[[#This Row],[80%/20% SCOP]]-5.5)/5.5=1,"n.a.",-(Tabelle1[[#This Row],[80%/20% SCOP]]-5.5)/5.5)</f>
        <v>0.14545454545454542</v>
      </c>
    </row>
    <row r="6210" spans="1:14" ht="20.100000000000001" customHeight="1" x14ac:dyDescent="0.25">
      <c r="A6210" s="24">
        <v>16017927</v>
      </c>
      <c r="B6210" s="15" t="s">
        <v>6201</v>
      </c>
      <c r="C6210" s="15" t="s">
        <v>6330</v>
      </c>
      <c r="D6210" s="16" t="s">
        <v>2</v>
      </c>
      <c r="E6210" s="17">
        <v>9.8000000000000007</v>
      </c>
      <c r="F6210" s="18">
        <v>1.99</v>
      </c>
      <c r="G6210" s="17">
        <v>9.3699999999999992</v>
      </c>
      <c r="H6210" s="18">
        <v>1.56</v>
      </c>
      <c r="I6210" s="16" t="s">
        <v>3</v>
      </c>
      <c r="J6210" s="16" t="s">
        <v>4</v>
      </c>
      <c r="K6210" s="16" t="s">
        <v>4</v>
      </c>
      <c r="L6210" s="19">
        <f>IF(Tabelle1[[#This Row],[Heizleistung (55°C)]]=0,Tabelle1[[#This Row],[Heizleistung (35°C)]],(Tabelle1[[#This Row],[Heizleistung (35°C)]]+Tabelle1[[#This Row],[Heizleistung (55°C)]])/2)</f>
        <v>9.5850000000000009</v>
      </c>
      <c r="M6210" s="20">
        <f>IF(Tabelle1[[#This Row],[Etas 55°C]]=0,0,(Tabelle1[[#This Row],[Etas 35°C]]*0.8+Tabelle1[[#This Row],[Etas 55°C]]*0.2))*2.5</f>
        <v>4.7600000000000007</v>
      </c>
      <c r="N6210" s="21">
        <f>IF(-(Tabelle1[[#This Row],[80%/20% SCOP]]-5.5)/5.5=1,"n.a.",-(Tabelle1[[#This Row],[80%/20% SCOP]]-5.5)/5.5)</f>
        <v>0.13454545454545441</v>
      </c>
    </row>
    <row r="6211" spans="1:14" ht="20.100000000000001" customHeight="1" x14ac:dyDescent="0.25">
      <c r="A6211" s="24">
        <v>16014007</v>
      </c>
      <c r="B6211" s="15" t="s">
        <v>6201</v>
      </c>
      <c r="C6211" s="15" t="s">
        <v>6331</v>
      </c>
      <c r="D6211" s="16" t="s">
        <v>2</v>
      </c>
      <c r="E6211" s="17">
        <v>9.8000000000000007</v>
      </c>
      <c r="F6211" s="18">
        <v>1.9</v>
      </c>
      <c r="G6211" s="17">
        <v>9.3699999999999992</v>
      </c>
      <c r="H6211" s="18">
        <v>1.45</v>
      </c>
      <c r="I6211" s="16" t="s">
        <v>3</v>
      </c>
      <c r="J6211" s="16" t="s">
        <v>4</v>
      </c>
      <c r="K6211" s="16" t="s">
        <v>4</v>
      </c>
      <c r="L6211" s="19">
        <f>IF(Tabelle1[[#This Row],[Heizleistung (55°C)]]=0,Tabelle1[[#This Row],[Heizleistung (35°C)]],(Tabelle1[[#This Row],[Heizleistung (35°C)]]+Tabelle1[[#This Row],[Heizleistung (55°C)]])/2)</f>
        <v>9.5850000000000009</v>
      </c>
      <c r="M6211" s="20">
        <f>IF(Tabelle1[[#This Row],[Etas 55°C]]=0,0,(Tabelle1[[#This Row],[Etas 35°C]]*0.8+Tabelle1[[#This Row],[Etas 55°C]]*0.2))*2.5</f>
        <v>4.5250000000000004</v>
      </c>
      <c r="N6211" s="21">
        <f>IF(-(Tabelle1[[#This Row],[80%/20% SCOP]]-5.5)/5.5=1,"n.a.",-(Tabelle1[[#This Row],[80%/20% SCOP]]-5.5)/5.5)</f>
        <v>0.17727272727272722</v>
      </c>
    </row>
    <row r="6212" spans="1:14" ht="20.100000000000001" customHeight="1" x14ac:dyDescent="0.25">
      <c r="A6212" s="24">
        <v>16017884</v>
      </c>
      <c r="B6212" s="15" t="s">
        <v>6201</v>
      </c>
      <c r="C6212" s="15" t="s">
        <v>6332</v>
      </c>
      <c r="D6212" s="16" t="s">
        <v>2</v>
      </c>
      <c r="E6212" s="17">
        <v>9.8000000000000007</v>
      </c>
      <c r="F6212" s="18">
        <v>2.08</v>
      </c>
      <c r="G6212" s="17">
        <v>9.3699999999999992</v>
      </c>
      <c r="H6212" s="18">
        <v>1.64</v>
      </c>
      <c r="I6212" s="16" t="s">
        <v>3</v>
      </c>
      <c r="J6212" s="16" t="s">
        <v>4</v>
      </c>
      <c r="K6212" s="16" t="s">
        <v>4</v>
      </c>
      <c r="L6212" s="19">
        <f>IF(Tabelle1[[#This Row],[Heizleistung (55°C)]]=0,Tabelle1[[#This Row],[Heizleistung (35°C)]],(Tabelle1[[#This Row],[Heizleistung (35°C)]]+Tabelle1[[#This Row],[Heizleistung (55°C)]])/2)</f>
        <v>9.5850000000000009</v>
      </c>
      <c r="M6212" s="20">
        <f>IF(Tabelle1[[#This Row],[Etas 55°C]]=0,0,(Tabelle1[[#This Row],[Etas 35°C]]*0.8+Tabelle1[[#This Row],[Etas 55°C]]*0.2))*2.5</f>
        <v>4.9800000000000004</v>
      </c>
      <c r="N6212" s="21">
        <f>IF(-(Tabelle1[[#This Row],[80%/20% SCOP]]-5.5)/5.5=1,"n.a.",-(Tabelle1[[#This Row],[80%/20% SCOP]]-5.5)/5.5)</f>
        <v>9.4545454545454474E-2</v>
      </c>
    </row>
    <row r="6213" spans="1:14" ht="20.100000000000001" customHeight="1" x14ac:dyDescent="0.25">
      <c r="A6213" s="24">
        <v>16017926</v>
      </c>
      <c r="B6213" s="15" t="s">
        <v>6201</v>
      </c>
      <c r="C6213" s="15" t="s">
        <v>6333</v>
      </c>
      <c r="D6213" s="16" t="s">
        <v>2</v>
      </c>
      <c r="E6213" s="17">
        <v>13.67</v>
      </c>
      <c r="F6213" s="18">
        <v>1.78</v>
      </c>
      <c r="G6213" s="17">
        <v>13.37</v>
      </c>
      <c r="H6213" s="18">
        <v>1.41</v>
      </c>
      <c r="I6213" s="16" t="s">
        <v>3</v>
      </c>
      <c r="J6213" s="16" t="s">
        <v>4</v>
      </c>
      <c r="K6213" s="16" t="s">
        <v>4</v>
      </c>
      <c r="L6213" s="19">
        <f>IF(Tabelle1[[#This Row],[Heizleistung (55°C)]]=0,Tabelle1[[#This Row],[Heizleistung (35°C)]],(Tabelle1[[#This Row],[Heizleistung (35°C)]]+Tabelle1[[#This Row],[Heizleistung (55°C)]])/2)</f>
        <v>13.52</v>
      </c>
      <c r="M6213" s="20">
        <f>IF(Tabelle1[[#This Row],[Etas 55°C]]=0,0,(Tabelle1[[#This Row],[Etas 35°C]]*0.8+Tabelle1[[#This Row],[Etas 55°C]]*0.2))*2.5</f>
        <v>4.2650000000000006</v>
      </c>
      <c r="N6213" s="21">
        <f>IF(-(Tabelle1[[#This Row],[80%/20% SCOP]]-5.5)/5.5=1,"n.a.",-(Tabelle1[[#This Row],[80%/20% SCOP]]-5.5)/5.5)</f>
        <v>0.22454545454545444</v>
      </c>
    </row>
    <row r="6214" spans="1:14" ht="20.100000000000001" customHeight="1" x14ac:dyDescent="0.25">
      <c r="A6214" s="24">
        <v>16017867</v>
      </c>
      <c r="B6214" s="15" t="s">
        <v>6201</v>
      </c>
      <c r="C6214" s="15" t="s">
        <v>6334</v>
      </c>
      <c r="D6214" s="16" t="s">
        <v>2</v>
      </c>
      <c r="E6214" s="17">
        <v>12.42</v>
      </c>
      <c r="F6214" s="18">
        <v>1.95</v>
      </c>
      <c r="G6214" s="17">
        <v>12.1</v>
      </c>
      <c r="H6214" s="18">
        <v>1.54</v>
      </c>
      <c r="I6214" s="16" t="s">
        <v>3</v>
      </c>
      <c r="J6214" s="16" t="s">
        <v>4</v>
      </c>
      <c r="K6214" s="16" t="s">
        <v>4</v>
      </c>
      <c r="L6214" s="19">
        <f>IF(Tabelle1[[#This Row],[Heizleistung (55°C)]]=0,Tabelle1[[#This Row],[Heizleistung (35°C)]],(Tabelle1[[#This Row],[Heizleistung (35°C)]]+Tabelle1[[#This Row],[Heizleistung (55°C)]])/2)</f>
        <v>12.26</v>
      </c>
      <c r="M6214" s="20">
        <f>IF(Tabelle1[[#This Row],[Etas 55°C]]=0,0,(Tabelle1[[#This Row],[Etas 35°C]]*0.8+Tabelle1[[#This Row],[Etas 55°C]]*0.2))*2.5</f>
        <v>4.67</v>
      </c>
      <c r="N6214" s="21">
        <f>IF(-(Tabelle1[[#This Row],[80%/20% SCOP]]-5.5)/5.5=1,"n.a.",-(Tabelle1[[#This Row],[80%/20% SCOP]]-5.5)/5.5)</f>
        <v>0.15090909090909091</v>
      </c>
    </row>
    <row r="6215" spans="1:14" ht="20.100000000000001" customHeight="1" x14ac:dyDescent="0.25">
      <c r="A6215" s="24">
        <v>16017985</v>
      </c>
      <c r="B6215" s="15" t="s">
        <v>6201</v>
      </c>
      <c r="C6215" s="15" t="s">
        <v>6335</v>
      </c>
      <c r="D6215" s="16" t="s">
        <v>2</v>
      </c>
      <c r="E6215" s="17">
        <v>6.47</v>
      </c>
      <c r="F6215" s="18">
        <v>1.76</v>
      </c>
      <c r="G6215" s="17">
        <v>6.17</v>
      </c>
      <c r="H6215" s="18">
        <v>1.4</v>
      </c>
      <c r="I6215" s="16" t="s">
        <v>3</v>
      </c>
      <c r="J6215" s="16" t="s">
        <v>4</v>
      </c>
      <c r="K6215" s="16" t="s">
        <v>4</v>
      </c>
      <c r="L6215" s="19">
        <f>IF(Tabelle1[[#This Row],[Heizleistung (55°C)]]=0,Tabelle1[[#This Row],[Heizleistung (35°C)]],(Tabelle1[[#This Row],[Heizleistung (35°C)]]+Tabelle1[[#This Row],[Heizleistung (55°C)]])/2)</f>
        <v>6.32</v>
      </c>
      <c r="M6215" s="20">
        <f>IF(Tabelle1[[#This Row],[Etas 55°C]]=0,0,(Tabelle1[[#This Row],[Etas 35°C]]*0.8+Tabelle1[[#This Row],[Etas 55°C]]*0.2))*2.5</f>
        <v>4.2200000000000006</v>
      </c>
      <c r="N6215" s="21">
        <f>IF(-(Tabelle1[[#This Row],[80%/20% SCOP]]-5.5)/5.5=1,"n.a.",-(Tabelle1[[#This Row],[80%/20% SCOP]]-5.5)/5.5)</f>
        <v>0.23272727272727262</v>
      </c>
    </row>
    <row r="6216" spans="1:14" ht="20.100000000000001" customHeight="1" x14ac:dyDescent="0.25">
      <c r="A6216" s="24">
        <v>16017993</v>
      </c>
      <c r="B6216" s="15" t="s">
        <v>6201</v>
      </c>
      <c r="C6216" s="15" t="s">
        <v>6336</v>
      </c>
      <c r="D6216" s="16" t="s">
        <v>2</v>
      </c>
      <c r="E6216" s="17">
        <v>4.08</v>
      </c>
      <c r="F6216" s="18">
        <v>1.76</v>
      </c>
      <c r="G6216" s="17">
        <v>3.77</v>
      </c>
      <c r="H6216" s="18">
        <v>1.27</v>
      </c>
      <c r="I6216" s="16" t="s">
        <v>3</v>
      </c>
      <c r="J6216" s="16" t="s">
        <v>4</v>
      </c>
      <c r="K6216" s="16" t="s">
        <v>4</v>
      </c>
      <c r="L6216" s="19">
        <f>IF(Tabelle1[[#This Row],[Heizleistung (55°C)]]=0,Tabelle1[[#This Row],[Heizleistung (35°C)]],(Tabelle1[[#This Row],[Heizleistung (35°C)]]+Tabelle1[[#This Row],[Heizleistung (55°C)]])/2)</f>
        <v>3.9249999999999998</v>
      </c>
      <c r="M6216" s="20">
        <f>IF(Tabelle1[[#This Row],[Etas 55°C]]=0,0,(Tabelle1[[#This Row],[Etas 35°C]]*0.8+Tabelle1[[#This Row],[Etas 55°C]]*0.2))*2.5</f>
        <v>4.1550000000000002</v>
      </c>
      <c r="N6216" s="21">
        <f>IF(-(Tabelle1[[#This Row],[80%/20% SCOP]]-5.5)/5.5=1,"n.a.",-(Tabelle1[[#This Row],[80%/20% SCOP]]-5.5)/5.5)</f>
        <v>0.24454545454545451</v>
      </c>
    </row>
    <row r="6217" spans="1:14" ht="20.100000000000001" customHeight="1" x14ac:dyDescent="0.25">
      <c r="A6217" s="24">
        <v>16002927</v>
      </c>
      <c r="B6217" s="15" t="s">
        <v>6201</v>
      </c>
      <c r="C6217" s="15" t="s">
        <v>6337</v>
      </c>
      <c r="D6217" s="16" t="s">
        <v>2</v>
      </c>
      <c r="E6217" s="17">
        <v>8.5</v>
      </c>
      <c r="F6217" s="18">
        <v>1.88</v>
      </c>
      <c r="G6217" s="17">
        <v>7.97</v>
      </c>
      <c r="H6217" s="18">
        <v>1.3</v>
      </c>
      <c r="I6217" s="16" t="s">
        <v>40</v>
      </c>
      <c r="J6217" s="16" t="s">
        <v>4</v>
      </c>
      <c r="K6217" s="16" t="s">
        <v>4</v>
      </c>
      <c r="L6217" s="19">
        <f>IF(Tabelle1[[#This Row],[Heizleistung (55°C)]]=0,Tabelle1[[#This Row],[Heizleistung (35°C)]],(Tabelle1[[#This Row],[Heizleistung (35°C)]]+Tabelle1[[#This Row],[Heizleistung (55°C)]])/2)</f>
        <v>8.2349999999999994</v>
      </c>
      <c r="M6217" s="20">
        <f>IF(Tabelle1[[#This Row],[Etas 55°C]]=0,0,(Tabelle1[[#This Row],[Etas 35°C]]*0.8+Tabelle1[[#This Row],[Etas 55°C]]*0.2))*2.5</f>
        <v>4.41</v>
      </c>
      <c r="N6217" s="21">
        <f>IF(-(Tabelle1[[#This Row],[80%/20% SCOP]]-5.5)/5.5=1,"n.a.",-(Tabelle1[[#This Row],[80%/20% SCOP]]-5.5)/5.5)</f>
        <v>0.19818181818181815</v>
      </c>
    </row>
    <row r="6218" spans="1:14" ht="20.100000000000001" customHeight="1" x14ac:dyDescent="0.25">
      <c r="A6218" s="24">
        <v>16010933</v>
      </c>
      <c r="B6218" s="15" t="s">
        <v>6201</v>
      </c>
      <c r="C6218" s="15" t="s">
        <v>6338</v>
      </c>
      <c r="D6218" s="16" t="s">
        <v>2</v>
      </c>
      <c r="E6218" s="17">
        <v>5.4</v>
      </c>
      <c r="F6218" s="18">
        <v>1.83</v>
      </c>
      <c r="G6218" s="17">
        <v>5.0999999999999996</v>
      </c>
      <c r="H6218" s="18">
        <v>1.41</v>
      </c>
      <c r="I6218" s="16" t="s">
        <v>3</v>
      </c>
      <c r="J6218" s="16" t="s">
        <v>4</v>
      </c>
      <c r="K6218" s="16" t="s">
        <v>4</v>
      </c>
      <c r="L6218" s="19">
        <f>IF(Tabelle1[[#This Row],[Heizleistung (55°C)]]=0,Tabelle1[[#This Row],[Heizleistung (35°C)]],(Tabelle1[[#This Row],[Heizleistung (35°C)]]+Tabelle1[[#This Row],[Heizleistung (55°C)]])/2)</f>
        <v>5.25</v>
      </c>
      <c r="M6218" s="20">
        <f>IF(Tabelle1[[#This Row],[Etas 55°C]]=0,0,(Tabelle1[[#This Row],[Etas 35°C]]*0.8+Tabelle1[[#This Row],[Etas 55°C]]*0.2))*2.5</f>
        <v>4.3650000000000002</v>
      </c>
      <c r="N6218" s="21">
        <f>IF(-(Tabelle1[[#This Row],[80%/20% SCOP]]-5.5)/5.5=1,"n.a.",-(Tabelle1[[#This Row],[80%/20% SCOP]]-5.5)/5.5)</f>
        <v>0.20636363636363633</v>
      </c>
    </row>
    <row r="6219" spans="1:14" ht="20.100000000000001" customHeight="1" x14ac:dyDescent="0.25">
      <c r="A6219" s="24">
        <v>16003012</v>
      </c>
      <c r="B6219" s="15" t="s">
        <v>6201</v>
      </c>
      <c r="C6219" s="15" t="s">
        <v>6339</v>
      </c>
      <c r="D6219" s="16" t="s">
        <v>2</v>
      </c>
      <c r="E6219" s="17">
        <v>7.8</v>
      </c>
      <c r="F6219" s="18">
        <v>1.93</v>
      </c>
      <c r="G6219" s="17">
        <v>7.21</v>
      </c>
      <c r="H6219" s="18">
        <v>1.3</v>
      </c>
      <c r="I6219" s="16" t="s">
        <v>40</v>
      </c>
      <c r="J6219" s="16" t="s">
        <v>4</v>
      </c>
      <c r="K6219" s="16" t="s">
        <v>4</v>
      </c>
      <c r="L6219" s="19">
        <f>IF(Tabelle1[[#This Row],[Heizleistung (55°C)]]=0,Tabelle1[[#This Row],[Heizleistung (35°C)]],(Tabelle1[[#This Row],[Heizleistung (35°C)]]+Tabelle1[[#This Row],[Heizleistung (55°C)]])/2)</f>
        <v>7.5049999999999999</v>
      </c>
      <c r="M6219" s="20">
        <f>IF(Tabelle1[[#This Row],[Etas 55°C]]=0,0,(Tabelle1[[#This Row],[Etas 35°C]]*0.8+Tabelle1[[#This Row],[Etas 55°C]]*0.2))*2.5</f>
        <v>4.51</v>
      </c>
      <c r="N6219" s="21">
        <f>IF(-(Tabelle1[[#This Row],[80%/20% SCOP]]-5.5)/5.5=1,"n.a.",-(Tabelle1[[#This Row],[80%/20% SCOP]]-5.5)/5.5)</f>
        <v>0.18000000000000005</v>
      </c>
    </row>
    <row r="6220" spans="1:14" ht="20.100000000000001" customHeight="1" x14ac:dyDescent="0.25">
      <c r="A6220" s="24">
        <v>16017990</v>
      </c>
      <c r="B6220" s="15" t="s">
        <v>6201</v>
      </c>
      <c r="C6220" s="15" t="s">
        <v>6340</v>
      </c>
      <c r="D6220" s="16" t="s">
        <v>2</v>
      </c>
      <c r="E6220" s="17">
        <v>4.08</v>
      </c>
      <c r="F6220" s="18">
        <v>1.76</v>
      </c>
      <c r="G6220" s="17">
        <v>3.77</v>
      </c>
      <c r="H6220" s="18">
        <v>1.27</v>
      </c>
      <c r="I6220" s="16" t="s">
        <v>3</v>
      </c>
      <c r="J6220" s="16" t="s">
        <v>4</v>
      </c>
      <c r="K6220" s="16" t="s">
        <v>4</v>
      </c>
      <c r="L6220" s="19">
        <f>IF(Tabelle1[[#This Row],[Heizleistung (55°C)]]=0,Tabelle1[[#This Row],[Heizleistung (35°C)]],(Tabelle1[[#This Row],[Heizleistung (35°C)]]+Tabelle1[[#This Row],[Heizleistung (55°C)]])/2)</f>
        <v>3.9249999999999998</v>
      </c>
      <c r="M6220" s="20">
        <f>IF(Tabelle1[[#This Row],[Etas 55°C]]=0,0,(Tabelle1[[#This Row],[Etas 35°C]]*0.8+Tabelle1[[#This Row],[Etas 55°C]]*0.2))*2.5</f>
        <v>4.1550000000000002</v>
      </c>
      <c r="N6220" s="21">
        <f>IF(-(Tabelle1[[#This Row],[80%/20% SCOP]]-5.5)/5.5=1,"n.a.",-(Tabelle1[[#This Row],[80%/20% SCOP]]-5.5)/5.5)</f>
        <v>0.24454545454545451</v>
      </c>
    </row>
    <row r="6221" spans="1:14" ht="20.100000000000001" customHeight="1" x14ac:dyDescent="0.25">
      <c r="A6221" s="24">
        <v>16017943</v>
      </c>
      <c r="B6221" s="15" t="s">
        <v>6201</v>
      </c>
      <c r="C6221" s="15" t="s">
        <v>6341</v>
      </c>
      <c r="D6221" s="16" t="s">
        <v>2</v>
      </c>
      <c r="E6221" s="17">
        <v>13.67</v>
      </c>
      <c r="F6221" s="18">
        <v>1.88</v>
      </c>
      <c r="G6221" s="17">
        <v>13.37</v>
      </c>
      <c r="H6221" s="18">
        <v>1.5</v>
      </c>
      <c r="I6221" s="16" t="s">
        <v>3</v>
      </c>
      <c r="J6221" s="16" t="s">
        <v>4</v>
      </c>
      <c r="K6221" s="16" t="s">
        <v>4</v>
      </c>
      <c r="L6221" s="19">
        <f>IF(Tabelle1[[#This Row],[Heizleistung (55°C)]]=0,Tabelle1[[#This Row],[Heizleistung (35°C)]],(Tabelle1[[#This Row],[Heizleistung (35°C)]]+Tabelle1[[#This Row],[Heizleistung (55°C)]])/2)</f>
        <v>13.52</v>
      </c>
      <c r="M6221" s="20">
        <f>IF(Tabelle1[[#This Row],[Etas 55°C]]=0,0,(Tabelle1[[#This Row],[Etas 35°C]]*0.8+Tabelle1[[#This Row],[Etas 55°C]]*0.2))*2.5</f>
        <v>4.51</v>
      </c>
      <c r="N6221" s="21">
        <f>IF(-(Tabelle1[[#This Row],[80%/20% SCOP]]-5.5)/5.5=1,"n.a.",-(Tabelle1[[#This Row],[80%/20% SCOP]]-5.5)/5.5)</f>
        <v>0.18000000000000005</v>
      </c>
    </row>
    <row r="6222" spans="1:14" ht="20.100000000000001" customHeight="1" x14ac:dyDescent="0.25">
      <c r="A6222" s="24">
        <v>16017915</v>
      </c>
      <c r="B6222" s="15" t="s">
        <v>6201</v>
      </c>
      <c r="C6222" s="15" t="s">
        <v>6342</v>
      </c>
      <c r="D6222" s="16" t="s">
        <v>2</v>
      </c>
      <c r="E6222" s="17">
        <v>12.42</v>
      </c>
      <c r="F6222" s="18">
        <v>1.78</v>
      </c>
      <c r="G6222" s="17">
        <v>12.1</v>
      </c>
      <c r="H6222" s="18">
        <v>1.41</v>
      </c>
      <c r="I6222" s="16" t="s">
        <v>3</v>
      </c>
      <c r="J6222" s="16" t="s">
        <v>4</v>
      </c>
      <c r="K6222" s="16" t="s">
        <v>4</v>
      </c>
      <c r="L6222" s="19">
        <f>IF(Tabelle1[[#This Row],[Heizleistung (55°C)]]=0,Tabelle1[[#This Row],[Heizleistung (35°C)]],(Tabelle1[[#This Row],[Heizleistung (35°C)]]+Tabelle1[[#This Row],[Heizleistung (55°C)]])/2)</f>
        <v>12.26</v>
      </c>
      <c r="M6222" s="20">
        <f>IF(Tabelle1[[#This Row],[Etas 55°C]]=0,0,(Tabelle1[[#This Row],[Etas 35°C]]*0.8+Tabelle1[[#This Row],[Etas 55°C]]*0.2))*2.5</f>
        <v>4.2650000000000006</v>
      </c>
      <c r="N6222" s="21">
        <f>IF(-(Tabelle1[[#This Row],[80%/20% SCOP]]-5.5)/5.5=1,"n.a.",-(Tabelle1[[#This Row],[80%/20% SCOP]]-5.5)/5.5)</f>
        <v>0.22454545454545444</v>
      </c>
    </row>
    <row r="6223" spans="1:14" ht="20.100000000000001" customHeight="1" x14ac:dyDescent="0.25">
      <c r="A6223" s="24">
        <v>16002756</v>
      </c>
      <c r="B6223" s="15" t="s">
        <v>6201</v>
      </c>
      <c r="C6223" s="15" t="s">
        <v>6343</v>
      </c>
      <c r="D6223" s="16" t="s">
        <v>2</v>
      </c>
      <c r="E6223" s="17">
        <v>9.75</v>
      </c>
      <c r="F6223" s="18">
        <v>1.8</v>
      </c>
      <c r="G6223" s="17">
        <v>9.67</v>
      </c>
      <c r="H6223" s="18">
        <v>1.34</v>
      </c>
      <c r="I6223" s="16" t="s">
        <v>109</v>
      </c>
      <c r="J6223" s="16" t="s">
        <v>4</v>
      </c>
      <c r="K6223" s="16" t="s">
        <v>4</v>
      </c>
      <c r="L6223" s="19">
        <f>IF(Tabelle1[[#This Row],[Heizleistung (55°C)]]=0,Tabelle1[[#This Row],[Heizleistung (35°C)]],(Tabelle1[[#This Row],[Heizleistung (35°C)]]+Tabelle1[[#This Row],[Heizleistung (55°C)]])/2)</f>
        <v>9.7100000000000009</v>
      </c>
      <c r="M6223" s="20">
        <f>IF(Tabelle1[[#This Row],[Etas 55°C]]=0,0,(Tabelle1[[#This Row],[Etas 35°C]]*0.8+Tabelle1[[#This Row],[Etas 55°C]]*0.2))*2.5</f>
        <v>4.2700000000000005</v>
      </c>
      <c r="N6223" s="21">
        <f>IF(-(Tabelle1[[#This Row],[80%/20% SCOP]]-5.5)/5.5=1,"n.a.",-(Tabelle1[[#This Row],[80%/20% SCOP]]-5.5)/5.5)</f>
        <v>0.22363636363636355</v>
      </c>
    </row>
    <row r="6224" spans="1:14" ht="20.100000000000001" customHeight="1" x14ac:dyDescent="0.25">
      <c r="A6224" s="24">
        <v>16002930</v>
      </c>
      <c r="B6224" s="15" t="s">
        <v>6201</v>
      </c>
      <c r="C6224" s="15" t="s">
        <v>6344</v>
      </c>
      <c r="D6224" s="16" t="s">
        <v>2</v>
      </c>
      <c r="E6224" s="17">
        <v>8.5</v>
      </c>
      <c r="F6224" s="18">
        <v>1.88</v>
      </c>
      <c r="G6224" s="17">
        <v>7.97</v>
      </c>
      <c r="H6224" s="18">
        <v>1.3</v>
      </c>
      <c r="I6224" s="16" t="s">
        <v>40</v>
      </c>
      <c r="J6224" s="16" t="s">
        <v>4</v>
      </c>
      <c r="K6224" s="16" t="s">
        <v>4</v>
      </c>
      <c r="L6224" s="19">
        <f>IF(Tabelle1[[#This Row],[Heizleistung (55°C)]]=0,Tabelle1[[#This Row],[Heizleistung (35°C)]],(Tabelle1[[#This Row],[Heizleistung (35°C)]]+Tabelle1[[#This Row],[Heizleistung (55°C)]])/2)</f>
        <v>8.2349999999999994</v>
      </c>
      <c r="M6224" s="20">
        <f>IF(Tabelle1[[#This Row],[Etas 55°C]]=0,0,(Tabelle1[[#This Row],[Etas 35°C]]*0.8+Tabelle1[[#This Row],[Etas 55°C]]*0.2))*2.5</f>
        <v>4.41</v>
      </c>
      <c r="N6224" s="21">
        <f>IF(-(Tabelle1[[#This Row],[80%/20% SCOP]]-5.5)/5.5=1,"n.a.",-(Tabelle1[[#This Row],[80%/20% SCOP]]-5.5)/5.5)</f>
        <v>0.19818181818181815</v>
      </c>
    </row>
    <row r="6225" spans="1:14" ht="20.100000000000001" customHeight="1" x14ac:dyDescent="0.25">
      <c r="A6225" s="24">
        <v>16017945</v>
      </c>
      <c r="B6225" s="15" t="s">
        <v>6201</v>
      </c>
      <c r="C6225" s="15" t="s">
        <v>6345</v>
      </c>
      <c r="D6225" s="16" t="s">
        <v>2</v>
      </c>
      <c r="E6225" s="17">
        <v>13.67</v>
      </c>
      <c r="F6225" s="18">
        <v>1.88</v>
      </c>
      <c r="G6225" s="17">
        <v>13.37</v>
      </c>
      <c r="H6225" s="18">
        <v>1.5</v>
      </c>
      <c r="I6225" s="16" t="s">
        <v>3</v>
      </c>
      <c r="J6225" s="16" t="s">
        <v>4</v>
      </c>
      <c r="K6225" s="16" t="s">
        <v>4</v>
      </c>
      <c r="L6225" s="19">
        <f>IF(Tabelle1[[#This Row],[Heizleistung (55°C)]]=0,Tabelle1[[#This Row],[Heizleistung (35°C)]],(Tabelle1[[#This Row],[Heizleistung (35°C)]]+Tabelle1[[#This Row],[Heizleistung (55°C)]])/2)</f>
        <v>13.52</v>
      </c>
      <c r="M6225" s="20">
        <f>IF(Tabelle1[[#This Row],[Etas 55°C]]=0,0,(Tabelle1[[#This Row],[Etas 35°C]]*0.8+Tabelle1[[#This Row],[Etas 55°C]]*0.2))*2.5</f>
        <v>4.51</v>
      </c>
      <c r="N6225" s="21">
        <f>IF(-(Tabelle1[[#This Row],[80%/20% SCOP]]-5.5)/5.5=1,"n.a.",-(Tabelle1[[#This Row],[80%/20% SCOP]]-5.5)/5.5)</f>
        <v>0.18000000000000005</v>
      </c>
    </row>
    <row r="6226" spans="1:14" ht="20.100000000000001" customHeight="1" x14ac:dyDescent="0.25">
      <c r="A6226" s="24">
        <v>16002568</v>
      </c>
      <c r="B6226" s="15" t="s">
        <v>6201</v>
      </c>
      <c r="C6226" s="15" t="s">
        <v>6346</v>
      </c>
      <c r="D6226" s="16" t="s">
        <v>2</v>
      </c>
      <c r="E6226" s="17">
        <v>5.59</v>
      </c>
      <c r="F6226" s="18">
        <v>1.72</v>
      </c>
      <c r="G6226" s="17">
        <v>5.59</v>
      </c>
      <c r="H6226" s="18">
        <v>1.27</v>
      </c>
      <c r="I6226" s="16" t="s">
        <v>109</v>
      </c>
      <c r="J6226" s="16" t="s">
        <v>4</v>
      </c>
      <c r="K6226" s="16" t="s">
        <v>4</v>
      </c>
      <c r="L6226" s="19">
        <f>IF(Tabelle1[[#This Row],[Heizleistung (55°C)]]=0,Tabelle1[[#This Row],[Heizleistung (35°C)]],(Tabelle1[[#This Row],[Heizleistung (35°C)]]+Tabelle1[[#This Row],[Heizleistung (55°C)]])/2)</f>
        <v>5.59</v>
      </c>
      <c r="M6226" s="20">
        <f>IF(Tabelle1[[#This Row],[Etas 55°C]]=0,0,(Tabelle1[[#This Row],[Etas 35°C]]*0.8+Tabelle1[[#This Row],[Etas 55°C]]*0.2))*2.5</f>
        <v>4.0750000000000002</v>
      </c>
      <c r="N6226" s="21">
        <f>IF(-(Tabelle1[[#This Row],[80%/20% SCOP]]-5.5)/5.5=1,"n.a.",-(Tabelle1[[#This Row],[80%/20% SCOP]]-5.5)/5.5)</f>
        <v>0.25909090909090904</v>
      </c>
    </row>
    <row r="6227" spans="1:14" ht="20.100000000000001" customHeight="1" x14ac:dyDescent="0.25">
      <c r="A6227" s="24">
        <v>16017849</v>
      </c>
      <c r="B6227" s="15" t="s">
        <v>6201</v>
      </c>
      <c r="C6227" s="15" t="s">
        <v>6347</v>
      </c>
      <c r="D6227" s="16" t="s">
        <v>2</v>
      </c>
      <c r="E6227" s="17">
        <v>13.61</v>
      </c>
      <c r="F6227" s="18">
        <v>1.91</v>
      </c>
      <c r="G6227" s="17">
        <v>13.18</v>
      </c>
      <c r="H6227" s="18">
        <v>1.52</v>
      </c>
      <c r="I6227" s="16" t="s">
        <v>3</v>
      </c>
      <c r="J6227" s="16" t="s">
        <v>4</v>
      </c>
      <c r="K6227" s="16" t="s">
        <v>4</v>
      </c>
      <c r="L6227" s="19">
        <f>IF(Tabelle1[[#This Row],[Heizleistung (55°C)]]=0,Tabelle1[[#This Row],[Heizleistung (35°C)]],(Tabelle1[[#This Row],[Heizleistung (35°C)]]+Tabelle1[[#This Row],[Heizleistung (55°C)]])/2)</f>
        <v>13.395</v>
      </c>
      <c r="M6227" s="20">
        <f>IF(Tabelle1[[#This Row],[Etas 55°C]]=0,0,(Tabelle1[[#This Row],[Etas 35°C]]*0.8+Tabelle1[[#This Row],[Etas 55°C]]*0.2))*2.5</f>
        <v>4.58</v>
      </c>
      <c r="N6227" s="21">
        <f>IF(-(Tabelle1[[#This Row],[80%/20% SCOP]]-5.5)/5.5=1,"n.a.",-(Tabelle1[[#This Row],[80%/20% SCOP]]-5.5)/5.5)</f>
        <v>0.16727272727272727</v>
      </c>
    </row>
    <row r="6228" spans="1:14" ht="20.100000000000001" customHeight="1" x14ac:dyDescent="0.25">
      <c r="A6228" s="24">
        <v>16002928</v>
      </c>
      <c r="B6228" s="15" t="s">
        <v>6201</v>
      </c>
      <c r="C6228" s="15" t="s">
        <v>6348</v>
      </c>
      <c r="D6228" s="16" t="s">
        <v>2</v>
      </c>
      <c r="E6228" s="17">
        <v>8.5</v>
      </c>
      <c r="F6228" s="18">
        <v>1.88</v>
      </c>
      <c r="G6228" s="17">
        <v>7.97</v>
      </c>
      <c r="H6228" s="18">
        <v>1.3</v>
      </c>
      <c r="I6228" s="16" t="s">
        <v>40</v>
      </c>
      <c r="J6228" s="16" t="s">
        <v>4</v>
      </c>
      <c r="K6228" s="16" t="s">
        <v>4</v>
      </c>
      <c r="L6228" s="19">
        <f>IF(Tabelle1[[#This Row],[Heizleistung (55°C)]]=0,Tabelle1[[#This Row],[Heizleistung (35°C)]],(Tabelle1[[#This Row],[Heizleistung (35°C)]]+Tabelle1[[#This Row],[Heizleistung (55°C)]])/2)</f>
        <v>8.2349999999999994</v>
      </c>
      <c r="M6228" s="20">
        <f>IF(Tabelle1[[#This Row],[Etas 55°C]]=0,0,(Tabelle1[[#This Row],[Etas 35°C]]*0.8+Tabelle1[[#This Row],[Etas 55°C]]*0.2))*2.5</f>
        <v>4.41</v>
      </c>
      <c r="N6228" s="21">
        <f>IF(-(Tabelle1[[#This Row],[80%/20% SCOP]]-5.5)/5.5=1,"n.a.",-(Tabelle1[[#This Row],[80%/20% SCOP]]-5.5)/5.5)</f>
        <v>0.19818181818181815</v>
      </c>
    </row>
    <row r="6229" spans="1:14" ht="20.100000000000001" customHeight="1" x14ac:dyDescent="0.25">
      <c r="A6229" s="24">
        <v>16017874</v>
      </c>
      <c r="B6229" s="15" t="s">
        <v>6201</v>
      </c>
      <c r="C6229" s="15" t="s">
        <v>6349</v>
      </c>
      <c r="D6229" s="16" t="s">
        <v>2</v>
      </c>
      <c r="E6229" s="17">
        <v>12.42</v>
      </c>
      <c r="F6229" s="18">
        <v>1.95</v>
      </c>
      <c r="G6229" s="17">
        <v>12.1</v>
      </c>
      <c r="H6229" s="18">
        <v>1.54</v>
      </c>
      <c r="I6229" s="16" t="s">
        <v>3</v>
      </c>
      <c r="J6229" s="16" t="s">
        <v>4</v>
      </c>
      <c r="K6229" s="16" t="s">
        <v>4</v>
      </c>
      <c r="L6229" s="19">
        <f>IF(Tabelle1[[#This Row],[Heizleistung (55°C)]]=0,Tabelle1[[#This Row],[Heizleistung (35°C)]],(Tabelle1[[#This Row],[Heizleistung (35°C)]]+Tabelle1[[#This Row],[Heizleistung (55°C)]])/2)</f>
        <v>12.26</v>
      </c>
      <c r="M6229" s="20">
        <f>IF(Tabelle1[[#This Row],[Etas 55°C]]=0,0,(Tabelle1[[#This Row],[Etas 35°C]]*0.8+Tabelle1[[#This Row],[Etas 55°C]]*0.2))*2.5</f>
        <v>4.67</v>
      </c>
      <c r="N6229" s="21">
        <f>IF(-(Tabelle1[[#This Row],[80%/20% SCOP]]-5.5)/5.5=1,"n.a.",-(Tabelle1[[#This Row],[80%/20% SCOP]]-5.5)/5.5)</f>
        <v>0.15090909090909091</v>
      </c>
    </row>
    <row r="6230" spans="1:14" ht="20.100000000000001" customHeight="1" x14ac:dyDescent="0.25">
      <c r="A6230" s="24">
        <v>16002914</v>
      </c>
      <c r="B6230" s="15" t="s">
        <v>6201</v>
      </c>
      <c r="C6230" s="15" t="s">
        <v>6350</v>
      </c>
      <c r="D6230" s="16" t="s">
        <v>2</v>
      </c>
      <c r="E6230" s="17">
        <v>10</v>
      </c>
      <c r="F6230" s="18">
        <v>1.97</v>
      </c>
      <c r="G6230" s="17">
        <v>9.6</v>
      </c>
      <c r="H6230" s="18">
        <v>1.52</v>
      </c>
      <c r="I6230" s="16" t="s">
        <v>3</v>
      </c>
      <c r="J6230" s="16" t="s">
        <v>4</v>
      </c>
      <c r="K6230" s="16" t="s">
        <v>4</v>
      </c>
      <c r="L6230" s="19">
        <f>IF(Tabelle1[[#This Row],[Heizleistung (55°C)]]=0,Tabelle1[[#This Row],[Heizleistung (35°C)]],(Tabelle1[[#This Row],[Heizleistung (35°C)]]+Tabelle1[[#This Row],[Heizleistung (55°C)]])/2)</f>
        <v>9.8000000000000007</v>
      </c>
      <c r="M6230" s="20">
        <f>IF(Tabelle1[[#This Row],[Etas 55°C]]=0,0,(Tabelle1[[#This Row],[Etas 35°C]]*0.8+Tabelle1[[#This Row],[Etas 55°C]]*0.2))*2.5</f>
        <v>4.7</v>
      </c>
      <c r="N6230" s="21">
        <f>IF(-(Tabelle1[[#This Row],[80%/20% SCOP]]-5.5)/5.5=1,"n.a.",-(Tabelle1[[#This Row],[80%/20% SCOP]]-5.5)/5.5)</f>
        <v>0.14545454545454542</v>
      </c>
    </row>
    <row r="6231" spans="1:14" ht="20.100000000000001" customHeight="1" x14ac:dyDescent="0.25">
      <c r="A6231" s="24">
        <v>16017947</v>
      </c>
      <c r="B6231" s="15" t="s">
        <v>6201</v>
      </c>
      <c r="C6231" s="15" t="s">
        <v>6351</v>
      </c>
      <c r="D6231" s="16" t="s">
        <v>2</v>
      </c>
      <c r="E6231" s="17">
        <v>13.67</v>
      </c>
      <c r="F6231" s="18">
        <v>1.88</v>
      </c>
      <c r="G6231" s="17">
        <v>13.37</v>
      </c>
      <c r="H6231" s="18">
        <v>1.5</v>
      </c>
      <c r="I6231" s="16" t="s">
        <v>3</v>
      </c>
      <c r="J6231" s="16" t="s">
        <v>4</v>
      </c>
      <c r="K6231" s="16" t="s">
        <v>4</v>
      </c>
      <c r="L6231" s="19">
        <f>IF(Tabelle1[[#This Row],[Heizleistung (55°C)]]=0,Tabelle1[[#This Row],[Heizleistung (35°C)]],(Tabelle1[[#This Row],[Heizleistung (35°C)]]+Tabelle1[[#This Row],[Heizleistung (55°C)]])/2)</f>
        <v>13.52</v>
      </c>
      <c r="M6231" s="20">
        <f>IF(Tabelle1[[#This Row],[Etas 55°C]]=0,0,(Tabelle1[[#This Row],[Etas 35°C]]*0.8+Tabelle1[[#This Row],[Etas 55°C]]*0.2))*2.5</f>
        <v>4.51</v>
      </c>
      <c r="N6231" s="21">
        <f>IF(-(Tabelle1[[#This Row],[80%/20% SCOP]]-5.5)/5.5=1,"n.a.",-(Tabelle1[[#This Row],[80%/20% SCOP]]-5.5)/5.5)</f>
        <v>0.18000000000000005</v>
      </c>
    </row>
    <row r="6232" spans="1:14" ht="20.100000000000001" customHeight="1" x14ac:dyDescent="0.25">
      <c r="A6232" s="24">
        <v>16014389</v>
      </c>
      <c r="B6232" s="15" t="s">
        <v>6201</v>
      </c>
      <c r="C6232" s="15" t="s">
        <v>6352</v>
      </c>
      <c r="D6232" s="16" t="s">
        <v>2</v>
      </c>
      <c r="E6232" s="17">
        <v>13.6</v>
      </c>
      <c r="F6232" s="18">
        <v>1.91</v>
      </c>
      <c r="G6232" s="17">
        <v>13.2</v>
      </c>
      <c r="H6232" s="18">
        <v>1.52</v>
      </c>
      <c r="I6232" s="16" t="s">
        <v>3</v>
      </c>
      <c r="J6232" s="16" t="s">
        <v>4</v>
      </c>
      <c r="K6232" s="16" t="s">
        <v>4</v>
      </c>
      <c r="L6232" s="19">
        <f>IF(Tabelle1[[#This Row],[Heizleistung (55°C)]]=0,Tabelle1[[#This Row],[Heizleistung (35°C)]],(Tabelle1[[#This Row],[Heizleistung (35°C)]]+Tabelle1[[#This Row],[Heizleistung (55°C)]])/2)</f>
        <v>13.399999999999999</v>
      </c>
      <c r="M6232" s="20">
        <f>IF(Tabelle1[[#This Row],[Etas 55°C]]=0,0,(Tabelle1[[#This Row],[Etas 35°C]]*0.8+Tabelle1[[#This Row],[Etas 55°C]]*0.2))*2.5</f>
        <v>4.58</v>
      </c>
      <c r="N6232" s="21">
        <f>IF(-(Tabelle1[[#This Row],[80%/20% SCOP]]-5.5)/5.5=1,"n.a.",-(Tabelle1[[#This Row],[80%/20% SCOP]]-5.5)/5.5)</f>
        <v>0.16727272727272727</v>
      </c>
    </row>
    <row r="6233" spans="1:14" ht="20.100000000000001" customHeight="1" x14ac:dyDescent="0.25">
      <c r="A6233" s="24">
        <v>16002998</v>
      </c>
      <c r="B6233" s="15" t="s">
        <v>6201</v>
      </c>
      <c r="C6233" s="15" t="s">
        <v>6353</v>
      </c>
      <c r="D6233" s="16" t="s">
        <v>2</v>
      </c>
      <c r="E6233" s="17">
        <v>6.54</v>
      </c>
      <c r="F6233" s="18">
        <v>1.87</v>
      </c>
      <c r="G6233" s="17">
        <v>6.1</v>
      </c>
      <c r="H6233" s="18">
        <v>1.27</v>
      </c>
      <c r="I6233" s="16" t="s">
        <v>40</v>
      </c>
      <c r="J6233" s="16" t="s">
        <v>4</v>
      </c>
      <c r="K6233" s="16" t="s">
        <v>4</v>
      </c>
      <c r="L6233" s="19">
        <f>IF(Tabelle1[[#This Row],[Heizleistung (55°C)]]=0,Tabelle1[[#This Row],[Heizleistung (35°C)]],(Tabelle1[[#This Row],[Heizleistung (35°C)]]+Tabelle1[[#This Row],[Heizleistung (55°C)]])/2)</f>
        <v>6.32</v>
      </c>
      <c r="M6233" s="20">
        <f>IF(Tabelle1[[#This Row],[Etas 55°C]]=0,0,(Tabelle1[[#This Row],[Etas 35°C]]*0.8+Tabelle1[[#This Row],[Etas 55°C]]*0.2))*2.5</f>
        <v>4.3750000000000009</v>
      </c>
      <c r="N6233" s="21">
        <f>IF(-(Tabelle1[[#This Row],[80%/20% SCOP]]-5.5)/5.5=1,"n.a.",-(Tabelle1[[#This Row],[80%/20% SCOP]]-5.5)/5.5)</f>
        <v>0.20454545454545439</v>
      </c>
    </row>
    <row r="6234" spans="1:14" ht="20.100000000000001" customHeight="1" x14ac:dyDescent="0.25">
      <c r="A6234" s="24">
        <v>16017861</v>
      </c>
      <c r="B6234" s="15" t="s">
        <v>6201</v>
      </c>
      <c r="C6234" s="15" t="s">
        <v>6354</v>
      </c>
      <c r="D6234" s="16" t="s">
        <v>2</v>
      </c>
      <c r="E6234" s="17">
        <v>9.8000000000000007</v>
      </c>
      <c r="F6234" s="18">
        <v>1.97</v>
      </c>
      <c r="G6234" s="17">
        <v>9.3699999999999992</v>
      </c>
      <c r="H6234" s="18">
        <v>1.52</v>
      </c>
      <c r="I6234" s="16" t="s">
        <v>3</v>
      </c>
      <c r="J6234" s="16" t="s">
        <v>4</v>
      </c>
      <c r="K6234" s="16" t="s">
        <v>4</v>
      </c>
      <c r="L6234" s="19">
        <f>IF(Tabelle1[[#This Row],[Heizleistung (55°C)]]=0,Tabelle1[[#This Row],[Heizleistung (35°C)]],(Tabelle1[[#This Row],[Heizleistung (35°C)]]+Tabelle1[[#This Row],[Heizleistung (55°C)]])/2)</f>
        <v>9.5850000000000009</v>
      </c>
      <c r="M6234" s="20">
        <f>IF(Tabelle1[[#This Row],[Etas 55°C]]=0,0,(Tabelle1[[#This Row],[Etas 35°C]]*0.8+Tabelle1[[#This Row],[Etas 55°C]]*0.2))*2.5</f>
        <v>4.7</v>
      </c>
      <c r="N6234" s="21">
        <f>IF(-(Tabelle1[[#This Row],[80%/20% SCOP]]-5.5)/5.5=1,"n.a.",-(Tabelle1[[#This Row],[80%/20% SCOP]]-5.5)/5.5)</f>
        <v>0.14545454545454542</v>
      </c>
    </row>
    <row r="6235" spans="1:14" ht="20.100000000000001" customHeight="1" x14ac:dyDescent="0.25">
      <c r="A6235" s="24">
        <v>16017833</v>
      </c>
      <c r="B6235" s="15" t="s">
        <v>6201</v>
      </c>
      <c r="C6235" s="15" t="s">
        <v>6355</v>
      </c>
      <c r="D6235" s="16" t="s">
        <v>2</v>
      </c>
      <c r="E6235" s="17">
        <v>13.29</v>
      </c>
      <c r="F6235" s="18">
        <v>1.9</v>
      </c>
      <c r="G6235" s="17">
        <v>12.09</v>
      </c>
      <c r="H6235" s="18">
        <v>1.53</v>
      </c>
      <c r="I6235" s="16" t="s">
        <v>3</v>
      </c>
      <c r="J6235" s="16" t="s">
        <v>4</v>
      </c>
      <c r="K6235" s="16" t="s">
        <v>4</v>
      </c>
      <c r="L6235" s="19">
        <f>IF(Tabelle1[[#This Row],[Heizleistung (55°C)]]=0,Tabelle1[[#This Row],[Heizleistung (35°C)]],(Tabelle1[[#This Row],[Heizleistung (35°C)]]+Tabelle1[[#This Row],[Heizleistung (55°C)]])/2)</f>
        <v>12.69</v>
      </c>
      <c r="M6235" s="20">
        <f>IF(Tabelle1[[#This Row],[Etas 55°C]]=0,0,(Tabelle1[[#This Row],[Etas 35°C]]*0.8+Tabelle1[[#This Row],[Etas 55°C]]*0.2))*2.5</f>
        <v>4.5650000000000004</v>
      </c>
      <c r="N6235" s="21">
        <f>IF(-(Tabelle1[[#This Row],[80%/20% SCOP]]-5.5)/5.5=1,"n.a.",-(Tabelle1[[#This Row],[80%/20% SCOP]]-5.5)/5.5)</f>
        <v>0.16999999999999993</v>
      </c>
    </row>
    <row r="6236" spans="1:14" ht="20.100000000000001" customHeight="1" x14ac:dyDescent="0.25">
      <c r="A6236" s="24">
        <v>16002924</v>
      </c>
      <c r="B6236" s="15" t="s">
        <v>6201</v>
      </c>
      <c r="C6236" s="15" t="s">
        <v>6356</v>
      </c>
      <c r="D6236" s="16" t="s">
        <v>2</v>
      </c>
      <c r="E6236" s="17">
        <v>7.8</v>
      </c>
      <c r="F6236" s="18">
        <v>1.93</v>
      </c>
      <c r="G6236" s="17">
        <v>7.21</v>
      </c>
      <c r="H6236" s="18">
        <v>1.3</v>
      </c>
      <c r="I6236" s="16" t="s">
        <v>40</v>
      </c>
      <c r="J6236" s="16" t="s">
        <v>4</v>
      </c>
      <c r="K6236" s="16" t="s">
        <v>4</v>
      </c>
      <c r="L6236" s="19">
        <f>IF(Tabelle1[[#This Row],[Heizleistung (55°C)]]=0,Tabelle1[[#This Row],[Heizleistung (35°C)]],(Tabelle1[[#This Row],[Heizleistung (35°C)]]+Tabelle1[[#This Row],[Heizleistung (55°C)]])/2)</f>
        <v>7.5049999999999999</v>
      </c>
      <c r="M6236" s="20">
        <f>IF(Tabelle1[[#This Row],[Etas 55°C]]=0,0,(Tabelle1[[#This Row],[Etas 35°C]]*0.8+Tabelle1[[#This Row],[Etas 55°C]]*0.2))*2.5</f>
        <v>4.51</v>
      </c>
      <c r="N6236" s="21">
        <f>IF(-(Tabelle1[[#This Row],[80%/20% SCOP]]-5.5)/5.5=1,"n.a.",-(Tabelle1[[#This Row],[80%/20% SCOP]]-5.5)/5.5)</f>
        <v>0.18000000000000005</v>
      </c>
    </row>
    <row r="6237" spans="1:14" ht="20.100000000000001" customHeight="1" x14ac:dyDescent="0.25">
      <c r="A6237" s="24">
        <v>16002325</v>
      </c>
      <c r="B6237" s="15" t="s">
        <v>6201</v>
      </c>
      <c r="C6237" s="15" t="s">
        <v>6357</v>
      </c>
      <c r="D6237" s="16" t="s">
        <v>2</v>
      </c>
      <c r="E6237" s="17">
        <v>11</v>
      </c>
      <c r="F6237" s="18">
        <v>1.64</v>
      </c>
      <c r="G6237" s="17">
        <v>10</v>
      </c>
      <c r="H6237" s="18">
        <v>1.27</v>
      </c>
      <c r="I6237" s="16" t="s">
        <v>109</v>
      </c>
      <c r="J6237" s="16" t="s">
        <v>4</v>
      </c>
      <c r="K6237" s="16" t="s">
        <v>4</v>
      </c>
      <c r="L6237" s="19">
        <f>IF(Tabelle1[[#This Row],[Heizleistung (55°C)]]=0,Tabelle1[[#This Row],[Heizleistung (35°C)]],(Tabelle1[[#This Row],[Heizleistung (35°C)]]+Tabelle1[[#This Row],[Heizleistung (55°C)]])/2)</f>
        <v>10.5</v>
      </c>
      <c r="M6237" s="20">
        <f>IF(Tabelle1[[#This Row],[Etas 55°C]]=0,0,(Tabelle1[[#This Row],[Etas 35°C]]*0.8+Tabelle1[[#This Row],[Etas 55°C]]*0.2))*2.5</f>
        <v>3.915</v>
      </c>
      <c r="N6237" s="21">
        <f>IF(-(Tabelle1[[#This Row],[80%/20% SCOP]]-5.5)/5.5=1,"n.a.",-(Tabelle1[[#This Row],[80%/20% SCOP]]-5.5)/5.5)</f>
        <v>0.28818181818181815</v>
      </c>
    </row>
    <row r="6238" spans="1:14" ht="20.100000000000001" customHeight="1" x14ac:dyDescent="0.25">
      <c r="A6238" s="24">
        <v>16002834</v>
      </c>
      <c r="B6238" s="15" t="s">
        <v>6201</v>
      </c>
      <c r="C6238" s="15" t="s">
        <v>6358</v>
      </c>
      <c r="D6238" s="16" t="s">
        <v>2</v>
      </c>
      <c r="E6238" s="17">
        <v>12.4</v>
      </c>
      <c r="F6238" s="18">
        <v>1.81</v>
      </c>
      <c r="G6238" s="17">
        <v>12.1</v>
      </c>
      <c r="H6238" s="18">
        <v>1.47</v>
      </c>
      <c r="I6238" s="16" t="s">
        <v>3</v>
      </c>
      <c r="J6238" s="16" t="s">
        <v>4</v>
      </c>
      <c r="K6238" s="16" t="s">
        <v>4</v>
      </c>
      <c r="L6238" s="19">
        <f>IF(Tabelle1[[#This Row],[Heizleistung (55°C)]]=0,Tabelle1[[#This Row],[Heizleistung (35°C)]],(Tabelle1[[#This Row],[Heizleistung (35°C)]]+Tabelle1[[#This Row],[Heizleistung (55°C)]])/2)</f>
        <v>12.25</v>
      </c>
      <c r="M6238" s="20">
        <f>IF(Tabelle1[[#This Row],[Etas 55°C]]=0,0,(Tabelle1[[#This Row],[Etas 35°C]]*0.8+Tabelle1[[#This Row],[Etas 55°C]]*0.2))*2.5</f>
        <v>4.3550000000000004</v>
      </c>
      <c r="N6238" s="21">
        <f>IF(-(Tabelle1[[#This Row],[80%/20% SCOP]]-5.5)/5.5=1,"n.a.",-(Tabelle1[[#This Row],[80%/20% SCOP]]-5.5)/5.5)</f>
        <v>0.20818181818181811</v>
      </c>
    </row>
    <row r="6239" spans="1:14" ht="20.100000000000001" customHeight="1" x14ac:dyDescent="0.25">
      <c r="A6239" s="24">
        <v>16017891</v>
      </c>
      <c r="B6239" s="15" t="s">
        <v>6201</v>
      </c>
      <c r="C6239" s="15" t="s">
        <v>6359</v>
      </c>
      <c r="D6239" s="16" t="s">
        <v>2</v>
      </c>
      <c r="E6239" s="17">
        <v>12.42</v>
      </c>
      <c r="F6239" s="18">
        <v>2.008</v>
      </c>
      <c r="G6239" s="17">
        <v>12.1</v>
      </c>
      <c r="H6239" s="18">
        <v>1.62</v>
      </c>
      <c r="I6239" s="16" t="s">
        <v>3</v>
      </c>
      <c r="J6239" s="16" t="s">
        <v>4</v>
      </c>
      <c r="K6239" s="16" t="s">
        <v>4</v>
      </c>
      <c r="L6239" s="19">
        <f>IF(Tabelle1[[#This Row],[Heizleistung (55°C)]]=0,Tabelle1[[#This Row],[Heizleistung (35°C)]],(Tabelle1[[#This Row],[Heizleistung (35°C)]]+Tabelle1[[#This Row],[Heizleistung (55°C)]])/2)</f>
        <v>12.26</v>
      </c>
      <c r="M6239" s="20">
        <f>IF(Tabelle1[[#This Row],[Etas 55°C]]=0,0,(Tabelle1[[#This Row],[Etas 35°C]]*0.8+Tabelle1[[#This Row],[Etas 55°C]]*0.2))*2.5</f>
        <v>4.8260000000000005</v>
      </c>
      <c r="N6239" s="21">
        <f>IF(-(Tabelle1[[#This Row],[80%/20% SCOP]]-5.5)/5.5=1,"n.a.",-(Tabelle1[[#This Row],[80%/20% SCOP]]-5.5)/5.5)</f>
        <v>0.12254545454545446</v>
      </c>
    </row>
    <row r="6240" spans="1:14" ht="20.100000000000001" customHeight="1" x14ac:dyDescent="0.25">
      <c r="A6240" s="24">
        <v>16017842</v>
      </c>
      <c r="B6240" s="15" t="s">
        <v>6201</v>
      </c>
      <c r="C6240" s="15" t="s">
        <v>6360</v>
      </c>
      <c r="D6240" s="16" t="s">
        <v>2</v>
      </c>
      <c r="E6240" s="17">
        <v>13.29</v>
      </c>
      <c r="F6240" s="18">
        <v>1.9</v>
      </c>
      <c r="G6240" s="17">
        <v>12.09</v>
      </c>
      <c r="H6240" s="18">
        <v>1.53</v>
      </c>
      <c r="I6240" s="16" t="s">
        <v>3</v>
      </c>
      <c r="J6240" s="16" t="s">
        <v>4</v>
      </c>
      <c r="K6240" s="16" t="s">
        <v>4</v>
      </c>
      <c r="L6240" s="19">
        <f>IF(Tabelle1[[#This Row],[Heizleistung (55°C)]]=0,Tabelle1[[#This Row],[Heizleistung (35°C)]],(Tabelle1[[#This Row],[Heizleistung (35°C)]]+Tabelle1[[#This Row],[Heizleistung (55°C)]])/2)</f>
        <v>12.69</v>
      </c>
      <c r="M6240" s="20">
        <f>IF(Tabelle1[[#This Row],[Etas 55°C]]=0,0,(Tabelle1[[#This Row],[Etas 35°C]]*0.8+Tabelle1[[#This Row],[Etas 55°C]]*0.2))*2.5</f>
        <v>4.5650000000000004</v>
      </c>
      <c r="N6240" s="21">
        <f>IF(-(Tabelle1[[#This Row],[80%/20% SCOP]]-5.5)/5.5=1,"n.a.",-(Tabelle1[[#This Row],[80%/20% SCOP]]-5.5)/5.5)</f>
        <v>0.16999999999999993</v>
      </c>
    </row>
    <row r="6241" spans="1:14" ht="20.100000000000001" customHeight="1" x14ac:dyDescent="0.25">
      <c r="A6241" s="24">
        <v>16017848</v>
      </c>
      <c r="B6241" s="15" t="s">
        <v>6201</v>
      </c>
      <c r="C6241" s="15" t="s">
        <v>6361</v>
      </c>
      <c r="D6241" s="16" t="s">
        <v>2</v>
      </c>
      <c r="E6241" s="17">
        <v>13.61</v>
      </c>
      <c r="F6241" s="18">
        <v>1.91</v>
      </c>
      <c r="G6241" s="17">
        <v>13.18</v>
      </c>
      <c r="H6241" s="18">
        <v>1.52</v>
      </c>
      <c r="I6241" s="16" t="s">
        <v>3</v>
      </c>
      <c r="J6241" s="16" t="s">
        <v>4</v>
      </c>
      <c r="K6241" s="16" t="s">
        <v>4</v>
      </c>
      <c r="L6241" s="19">
        <f>IF(Tabelle1[[#This Row],[Heizleistung (55°C)]]=0,Tabelle1[[#This Row],[Heizleistung (35°C)]],(Tabelle1[[#This Row],[Heizleistung (35°C)]]+Tabelle1[[#This Row],[Heizleistung (55°C)]])/2)</f>
        <v>13.395</v>
      </c>
      <c r="M6241" s="20">
        <f>IF(Tabelle1[[#This Row],[Etas 55°C]]=0,0,(Tabelle1[[#This Row],[Etas 35°C]]*0.8+Tabelle1[[#This Row],[Etas 55°C]]*0.2))*2.5</f>
        <v>4.58</v>
      </c>
      <c r="N6241" s="21">
        <f>IF(-(Tabelle1[[#This Row],[80%/20% SCOP]]-5.5)/5.5=1,"n.a.",-(Tabelle1[[#This Row],[80%/20% SCOP]]-5.5)/5.5)</f>
        <v>0.16727272727272727</v>
      </c>
    </row>
    <row r="6242" spans="1:14" ht="20.100000000000001" customHeight="1" x14ac:dyDescent="0.25">
      <c r="A6242" s="24">
        <v>16011882</v>
      </c>
      <c r="B6242" s="15" t="s">
        <v>6201</v>
      </c>
      <c r="C6242" s="15" t="s">
        <v>6362</v>
      </c>
      <c r="D6242" s="16" t="s">
        <v>2</v>
      </c>
      <c r="E6242" s="17">
        <v>6.5</v>
      </c>
      <c r="F6242" s="18">
        <v>1.76</v>
      </c>
      <c r="G6242" s="17">
        <v>6.2</v>
      </c>
      <c r="H6242" s="18">
        <v>1.4</v>
      </c>
      <c r="I6242" s="16" t="s">
        <v>3</v>
      </c>
      <c r="J6242" s="16" t="s">
        <v>4</v>
      </c>
      <c r="K6242" s="16" t="s">
        <v>4</v>
      </c>
      <c r="L6242" s="19">
        <f>IF(Tabelle1[[#This Row],[Heizleistung (55°C)]]=0,Tabelle1[[#This Row],[Heizleistung (35°C)]],(Tabelle1[[#This Row],[Heizleistung (35°C)]]+Tabelle1[[#This Row],[Heizleistung (55°C)]])/2)</f>
        <v>6.35</v>
      </c>
      <c r="M6242" s="20">
        <f>IF(Tabelle1[[#This Row],[Etas 55°C]]=0,0,(Tabelle1[[#This Row],[Etas 35°C]]*0.8+Tabelle1[[#This Row],[Etas 55°C]]*0.2))*2.5</f>
        <v>4.2200000000000006</v>
      </c>
      <c r="N6242" s="21">
        <f>IF(-(Tabelle1[[#This Row],[80%/20% SCOP]]-5.5)/5.5=1,"n.a.",-(Tabelle1[[#This Row],[80%/20% SCOP]]-5.5)/5.5)</f>
        <v>0.23272727272727262</v>
      </c>
    </row>
    <row r="6243" spans="1:14" ht="20.100000000000001" customHeight="1" x14ac:dyDescent="0.25">
      <c r="A6243" s="24">
        <v>16017413</v>
      </c>
      <c r="B6243" s="15" t="s">
        <v>6201</v>
      </c>
      <c r="C6243" s="15" t="s">
        <v>6363</v>
      </c>
      <c r="D6243" s="16" t="s">
        <v>2</v>
      </c>
      <c r="E6243" s="17">
        <v>7.8</v>
      </c>
      <c r="F6243" s="18">
        <v>1.93</v>
      </c>
      <c r="G6243" s="17">
        <v>7</v>
      </c>
      <c r="H6243" s="18">
        <v>1.3</v>
      </c>
      <c r="I6243" s="16" t="s">
        <v>40</v>
      </c>
      <c r="J6243" s="16" t="s">
        <v>4</v>
      </c>
      <c r="K6243" s="16" t="s">
        <v>4</v>
      </c>
      <c r="L6243" s="19">
        <f>IF(Tabelle1[[#This Row],[Heizleistung (55°C)]]=0,Tabelle1[[#This Row],[Heizleistung (35°C)]],(Tabelle1[[#This Row],[Heizleistung (35°C)]]+Tabelle1[[#This Row],[Heizleistung (55°C)]])/2)</f>
        <v>7.4</v>
      </c>
      <c r="M6243" s="20">
        <f>IF(Tabelle1[[#This Row],[Etas 55°C]]=0,0,(Tabelle1[[#This Row],[Etas 35°C]]*0.8+Tabelle1[[#This Row],[Etas 55°C]]*0.2))*2.5</f>
        <v>4.51</v>
      </c>
      <c r="N6243" s="21">
        <f>IF(-(Tabelle1[[#This Row],[80%/20% SCOP]]-5.5)/5.5=1,"n.a.",-(Tabelle1[[#This Row],[80%/20% SCOP]]-5.5)/5.5)</f>
        <v>0.18000000000000005</v>
      </c>
    </row>
    <row r="6244" spans="1:14" ht="20.100000000000001" customHeight="1" x14ac:dyDescent="0.25">
      <c r="A6244" s="24">
        <v>16014004</v>
      </c>
      <c r="B6244" s="15" t="s">
        <v>6201</v>
      </c>
      <c r="C6244" s="15" t="s">
        <v>6364</v>
      </c>
      <c r="D6244" s="16" t="s">
        <v>2</v>
      </c>
      <c r="E6244" s="17">
        <v>6.5</v>
      </c>
      <c r="F6244" s="18">
        <v>1.75</v>
      </c>
      <c r="G6244" s="17">
        <v>6.2</v>
      </c>
      <c r="H6244" s="18">
        <v>1.37</v>
      </c>
      <c r="I6244" s="16" t="s">
        <v>3</v>
      </c>
      <c r="J6244" s="16" t="s">
        <v>4</v>
      </c>
      <c r="K6244" s="16" t="s">
        <v>4</v>
      </c>
      <c r="L6244" s="19">
        <f>IF(Tabelle1[[#This Row],[Heizleistung (55°C)]]=0,Tabelle1[[#This Row],[Heizleistung (35°C)]],(Tabelle1[[#This Row],[Heizleistung (35°C)]]+Tabelle1[[#This Row],[Heizleistung (55°C)]])/2)</f>
        <v>6.35</v>
      </c>
      <c r="M6244" s="20">
        <f>IF(Tabelle1[[#This Row],[Etas 55°C]]=0,0,(Tabelle1[[#This Row],[Etas 35°C]]*0.8+Tabelle1[[#This Row],[Etas 55°C]]*0.2))*2.5</f>
        <v>4.1850000000000005</v>
      </c>
      <c r="N6244" s="21">
        <f>IF(-(Tabelle1[[#This Row],[80%/20% SCOP]]-5.5)/5.5=1,"n.a.",-(Tabelle1[[#This Row],[80%/20% SCOP]]-5.5)/5.5)</f>
        <v>0.23909090909090899</v>
      </c>
    </row>
    <row r="6245" spans="1:14" ht="20.100000000000001" customHeight="1" x14ac:dyDescent="0.25">
      <c r="A6245" s="24">
        <v>16017832</v>
      </c>
      <c r="B6245" s="15" t="s">
        <v>6201</v>
      </c>
      <c r="C6245" s="15" t="s">
        <v>6365</v>
      </c>
      <c r="D6245" s="16" t="s">
        <v>2</v>
      </c>
      <c r="E6245" s="17">
        <v>13.29</v>
      </c>
      <c r="F6245" s="18">
        <v>1.9</v>
      </c>
      <c r="G6245" s="17">
        <v>12.09</v>
      </c>
      <c r="H6245" s="18">
        <v>1.53</v>
      </c>
      <c r="I6245" s="16" t="s">
        <v>3</v>
      </c>
      <c r="J6245" s="16" t="s">
        <v>4</v>
      </c>
      <c r="K6245" s="16" t="s">
        <v>4</v>
      </c>
      <c r="L6245" s="19">
        <f>IF(Tabelle1[[#This Row],[Heizleistung (55°C)]]=0,Tabelle1[[#This Row],[Heizleistung (35°C)]],(Tabelle1[[#This Row],[Heizleistung (35°C)]]+Tabelle1[[#This Row],[Heizleistung (55°C)]])/2)</f>
        <v>12.69</v>
      </c>
      <c r="M6245" s="20">
        <f>IF(Tabelle1[[#This Row],[Etas 55°C]]=0,0,(Tabelle1[[#This Row],[Etas 35°C]]*0.8+Tabelle1[[#This Row],[Etas 55°C]]*0.2))*2.5</f>
        <v>4.5650000000000004</v>
      </c>
      <c r="N6245" s="21">
        <f>IF(-(Tabelle1[[#This Row],[80%/20% SCOP]]-5.5)/5.5=1,"n.a.",-(Tabelle1[[#This Row],[80%/20% SCOP]]-5.5)/5.5)</f>
        <v>0.16999999999999993</v>
      </c>
    </row>
    <row r="6246" spans="1:14" ht="20.100000000000001" customHeight="1" x14ac:dyDescent="0.25">
      <c r="A6246" s="24">
        <v>16017859</v>
      </c>
      <c r="B6246" s="15" t="s">
        <v>6201</v>
      </c>
      <c r="C6246" s="15" t="s">
        <v>6366</v>
      </c>
      <c r="D6246" s="16" t="s">
        <v>2</v>
      </c>
      <c r="E6246" s="17">
        <v>9.8000000000000007</v>
      </c>
      <c r="F6246" s="18">
        <v>1.97</v>
      </c>
      <c r="G6246" s="17">
        <v>9.3699999999999992</v>
      </c>
      <c r="H6246" s="18">
        <v>1.52</v>
      </c>
      <c r="I6246" s="16" t="s">
        <v>3</v>
      </c>
      <c r="J6246" s="16" t="s">
        <v>4</v>
      </c>
      <c r="K6246" s="16" t="s">
        <v>4</v>
      </c>
      <c r="L6246" s="19">
        <f>IF(Tabelle1[[#This Row],[Heizleistung (55°C)]]=0,Tabelle1[[#This Row],[Heizleistung (35°C)]],(Tabelle1[[#This Row],[Heizleistung (35°C)]]+Tabelle1[[#This Row],[Heizleistung (55°C)]])/2)</f>
        <v>9.5850000000000009</v>
      </c>
      <c r="M6246" s="20">
        <f>IF(Tabelle1[[#This Row],[Etas 55°C]]=0,0,(Tabelle1[[#This Row],[Etas 35°C]]*0.8+Tabelle1[[#This Row],[Etas 55°C]]*0.2))*2.5</f>
        <v>4.7</v>
      </c>
      <c r="N6246" s="21">
        <f>IF(-(Tabelle1[[#This Row],[80%/20% SCOP]]-5.5)/5.5=1,"n.a.",-(Tabelle1[[#This Row],[80%/20% SCOP]]-5.5)/5.5)</f>
        <v>0.14545454545454542</v>
      </c>
    </row>
    <row r="6247" spans="1:14" ht="20.100000000000001" customHeight="1" x14ac:dyDescent="0.25">
      <c r="A6247" s="24">
        <v>16002618</v>
      </c>
      <c r="B6247" s="15" t="s">
        <v>6201</v>
      </c>
      <c r="C6247" s="15" t="s">
        <v>6367</v>
      </c>
      <c r="D6247" s="16" t="s">
        <v>2</v>
      </c>
      <c r="E6247" s="17">
        <v>11.65</v>
      </c>
      <c r="F6247" s="18">
        <v>1.82</v>
      </c>
      <c r="G6247" s="17">
        <v>11.98</v>
      </c>
      <c r="H6247" s="18">
        <v>1.36</v>
      </c>
      <c r="I6247" s="16" t="s">
        <v>109</v>
      </c>
      <c r="J6247" s="16" t="s">
        <v>4</v>
      </c>
      <c r="K6247" s="16" t="s">
        <v>4</v>
      </c>
      <c r="L6247" s="19">
        <f>IF(Tabelle1[[#This Row],[Heizleistung (55°C)]]=0,Tabelle1[[#This Row],[Heizleistung (35°C)]],(Tabelle1[[#This Row],[Heizleistung (35°C)]]+Tabelle1[[#This Row],[Heizleistung (55°C)]])/2)</f>
        <v>11.815000000000001</v>
      </c>
      <c r="M6247" s="20">
        <f>IF(Tabelle1[[#This Row],[Etas 55°C]]=0,0,(Tabelle1[[#This Row],[Etas 35°C]]*0.8+Tabelle1[[#This Row],[Etas 55°C]]*0.2))*2.5</f>
        <v>4.32</v>
      </c>
      <c r="N6247" s="21">
        <f>IF(-(Tabelle1[[#This Row],[80%/20% SCOP]]-5.5)/5.5=1,"n.a.",-(Tabelle1[[#This Row],[80%/20% SCOP]]-5.5)/5.5)</f>
        <v>0.21454545454545448</v>
      </c>
    </row>
    <row r="6248" spans="1:14" ht="20.100000000000001" customHeight="1" x14ac:dyDescent="0.25">
      <c r="A6248" s="24">
        <v>16002688</v>
      </c>
      <c r="B6248" s="15" t="s">
        <v>6201</v>
      </c>
      <c r="C6248" s="15" t="s">
        <v>6368</v>
      </c>
      <c r="D6248" s="16" t="s">
        <v>2</v>
      </c>
      <c r="E6248" s="17">
        <v>5.38</v>
      </c>
      <c r="F6248" s="18">
        <v>1.73</v>
      </c>
      <c r="G6248" s="17">
        <v>5.23</v>
      </c>
      <c r="H6248" s="18">
        <v>1.26</v>
      </c>
      <c r="I6248" s="16" t="s">
        <v>109</v>
      </c>
      <c r="J6248" s="16" t="s">
        <v>4</v>
      </c>
      <c r="K6248" s="16" t="s">
        <v>4</v>
      </c>
      <c r="L6248" s="19">
        <f>IF(Tabelle1[[#This Row],[Heizleistung (55°C)]]=0,Tabelle1[[#This Row],[Heizleistung (35°C)]],(Tabelle1[[#This Row],[Heizleistung (35°C)]]+Tabelle1[[#This Row],[Heizleistung (55°C)]])/2)</f>
        <v>5.3049999999999997</v>
      </c>
      <c r="M6248" s="20">
        <f>IF(Tabelle1[[#This Row],[Etas 55°C]]=0,0,(Tabelle1[[#This Row],[Etas 35°C]]*0.8+Tabelle1[[#This Row],[Etas 55°C]]*0.2))*2.5</f>
        <v>4.09</v>
      </c>
      <c r="N6248" s="21">
        <f>IF(-(Tabelle1[[#This Row],[80%/20% SCOP]]-5.5)/5.5=1,"n.a.",-(Tabelle1[[#This Row],[80%/20% SCOP]]-5.5)/5.5)</f>
        <v>0.2563636363636364</v>
      </c>
    </row>
    <row r="6249" spans="1:14" ht="20.100000000000001" customHeight="1" x14ac:dyDescent="0.25">
      <c r="A6249" s="24">
        <v>16010941</v>
      </c>
      <c r="B6249" s="15" t="s">
        <v>6201</v>
      </c>
      <c r="C6249" s="15" t="s">
        <v>6369</v>
      </c>
      <c r="D6249" s="16" t="s">
        <v>2</v>
      </c>
      <c r="E6249" s="17">
        <v>4.0999999999999996</v>
      </c>
      <c r="F6249" s="18">
        <v>1.89</v>
      </c>
      <c r="G6249" s="17">
        <v>3.8</v>
      </c>
      <c r="H6249" s="18">
        <v>1.43</v>
      </c>
      <c r="I6249" s="16" t="s">
        <v>3</v>
      </c>
      <c r="J6249" s="16" t="s">
        <v>4</v>
      </c>
      <c r="K6249" s="16" t="s">
        <v>4</v>
      </c>
      <c r="L6249" s="19">
        <f>IF(Tabelle1[[#This Row],[Heizleistung (55°C)]]=0,Tabelle1[[#This Row],[Heizleistung (35°C)]],(Tabelle1[[#This Row],[Heizleistung (35°C)]]+Tabelle1[[#This Row],[Heizleistung (55°C)]])/2)</f>
        <v>3.9499999999999997</v>
      </c>
      <c r="M6249" s="20">
        <f>IF(Tabelle1[[#This Row],[Etas 55°C]]=0,0,(Tabelle1[[#This Row],[Etas 35°C]]*0.8+Tabelle1[[#This Row],[Etas 55°C]]*0.2))*2.5</f>
        <v>4.4950000000000001</v>
      </c>
      <c r="N6249" s="21">
        <f>IF(-(Tabelle1[[#This Row],[80%/20% SCOP]]-5.5)/5.5=1,"n.a.",-(Tabelle1[[#This Row],[80%/20% SCOP]]-5.5)/5.5)</f>
        <v>0.18272727272727271</v>
      </c>
    </row>
    <row r="6250" spans="1:14" ht="20.100000000000001" customHeight="1" x14ac:dyDescent="0.25">
      <c r="A6250" s="24">
        <v>16011881</v>
      </c>
      <c r="B6250" s="15" t="s">
        <v>6201</v>
      </c>
      <c r="C6250" s="15" t="s">
        <v>6370</v>
      </c>
      <c r="D6250" s="16" t="s">
        <v>2</v>
      </c>
      <c r="E6250" s="17">
        <v>5.4</v>
      </c>
      <c r="F6250" s="18">
        <v>1.83</v>
      </c>
      <c r="G6250" s="17">
        <v>5.0999999999999996</v>
      </c>
      <c r="H6250" s="18">
        <v>1.41</v>
      </c>
      <c r="I6250" s="16" t="s">
        <v>3</v>
      </c>
      <c r="J6250" s="16" t="s">
        <v>4</v>
      </c>
      <c r="K6250" s="16" t="s">
        <v>4</v>
      </c>
      <c r="L6250" s="19">
        <f>IF(Tabelle1[[#This Row],[Heizleistung (55°C)]]=0,Tabelle1[[#This Row],[Heizleistung (35°C)]],(Tabelle1[[#This Row],[Heizleistung (35°C)]]+Tabelle1[[#This Row],[Heizleistung (55°C)]])/2)</f>
        <v>5.25</v>
      </c>
      <c r="M6250" s="20">
        <f>IF(Tabelle1[[#This Row],[Etas 55°C]]=0,0,(Tabelle1[[#This Row],[Etas 35°C]]*0.8+Tabelle1[[#This Row],[Etas 55°C]]*0.2))*2.5</f>
        <v>4.3650000000000002</v>
      </c>
      <c r="N6250" s="21">
        <f>IF(-(Tabelle1[[#This Row],[80%/20% SCOP]]-5.5)/5.5=1,"n.a.",-(Tabelle1[[#This Row],[80%/20% SCOP]]-5.5)/5.5)</f>
        <v>0.20636363636363633</v>
      </c>
    </row>
    <row r="6251" spans="1:14" ht="20.100000000000001" customHeight="1" x14ac:dyDescent="0.25">
      <c r="A6251" s="24">
        <v>16014388</v>
      </c>
      <c r="B6251" s="15" t="s">
        <v>6201</v>
      </c>
      <c r="C6251" s="15" t="s">
        <v>6371</v>
      </c>
      <c r="D6251" s="16" t="s">
        <v>2</v>
      </c>
      <c r="E6251" s="17">
        <v>13.3</v>
      </c>
      <c r="F6251" s="18">
        <v>1.9</v>
      </c>
      <c r="G6251" s="17">
        <v>12.1</v>
      </c>
      <c r="H6251" s="18">
        <v>1.53</v>
      </c>
      <c r="I6251" s="16" t="s">
        <v>3</v>
      </c>
      <c r="J6251" s="16" t="s">
        <v>4</v>
      </c>
      <c r="K6251" s="16" t="s">
        <v>4</v>
      </c>
      <c r="L6251" s="19">
        <f>IF(Tabelle1[[#This Row],[Heizleistung (55°C)]]=0,Tabelle1[[#This Row],[Heizleistung (35°C)]],(Tabelle1[[#This Row],[Heizleistung (35°C)]]+Tabelle1[[#This Row],[Heizleistung (55°C)]])/2)</f>
        <v>12.7</v>
      </c>
      <c r="M6251" s="20">
        <f>IF(Tabelle1[[#This Row],[Etas 55°C]]=0,0,(Tabelle1[[#This Row],[Etas 35°C]]*0.8+Tabelle1[[#This Row],[Etas 55°C]]*0.2))*2.5</f>
        <v>4.5650000000000004</v>
      </c>
      <c r="N6251" s="21">
        <f>IF(-(Tabelle1[[#This Row],[80%/20% SCOP]]-5.5)/5.5=1,"n.a.",-(Tabelle1[[#This Row],[80%/20% SCOP]]-5.5)/5.5)</f>
        <v>0.16999999999999993</v>
      </c>
    </row>
    <row r="6252" spans="1:14" ht="20.100000000000001" customHeight="1" x14ac:dyDescent="0.25">
      <c r="A6252" s="24">
        <v>16003001</v>
      </c>
      <c r="B6252" s="15" t="s">
        <v>6201</v>
      </c>
      <c r="C6252" s="15" t="s">
        <v>6372</v>
      </c>
      <c r="D6252" s="16" t="s">
        <v>2</v>
      </c>
      <c r="E6252" s="17">
        <v>6.54</v>
      </c>
      <c r="F6252" s="18">
        <v>1.87</v>
      </c>
      <c r="G6252" s="17">
        <v>6.1</v>
      </c>
      <c r="H6252" s="18">
        <v>1.27</v>
      </c>
      <c r="I6252" s="16" t="s">
        <v>40</v>
      </c>
      <c r="J6252" s="16" t="s">
        <v>4</v>
      </c>
      <c r="K6252" s="16" t="s">
        <v>4</v>
      </c>
      <c r="L6252" s="19">
        <f>IF(Tabelle1[[#This Row],[Heizleistung (55°C)]]=0,Tabelle1[[#This Row],[Heizleistung (35°C)]],(Tabelle1[[#This Row],[Heizleistung (35°C)]]+Tabelle1[[#This Row],[Heizleistung (55°C)]])/2)</f>
        <v>6.32</v>
      </c>
      <c r="M6252" s="20">
        <f>IF(Tabelle1[[#This Row],[Etas 55°C]]=0,0,(Tabelle1[[#This Row],[Etas 35°C]]*0.8+Tabelle1[[#This Row],[Etas 55°C]]*0.2))*2.5</f>
        <v>4.3750000000000009</v>
      </c>
      <c r="N6252" s="21">
        <f>IF(-(Tabelle1[[#This Row],[80%/20% SCOP]]-5.5)/5.5=1,"n.a.",-(Tabelle1[[#This Row],[80%/20% SCOP]]-5.5)/5.5)</f>
        <v>0.20454545454545439</v>
      </c>
    </row>
    <row r="6253" spans="1:14" ht="20.100000000000001" customHeight="1" x14ac:dyDescent="0.25">
      <c r="A6253" s="24">
        <v>16017853</v>
      </c>
      <c r="B6253" s="15" t="s">
        <v>6201</v>
      </c>
      <c r="C6253" s="15" t="s">
        <v>6373</v>
      </c>
      <c r="D6253" s="16" t="s">
        <v>2</v>
      </c>
      <c r="E6253" s="17">
        <v>13.61</v>
      </c>
      <c r="F6253" s="18">
        <v>1.91</v>
      </c>
      <c r="G6253" s="17">
        <v>13.18</v>
      </c>
      <c r="H6253" s="18">
        <v>1.52</v>
      </c>
      <c r="I6253" s="16" t="s">
        <v>3</v>
      </c>
      <c r="J6253" s="16" t="s">
        <v>4</v>
      </c>
      <c r="K6253" s="16" t="s">
        <v>4</v>
      </c>
      <c r="L6253" s="19">
        <f>IF(Tabelle1[[#This Row],[Heizleistung (55°C)]]=0,Tabelle1[[#This Row],[Heizleistung (35°C)]],(Tabelle1[[#This Row],[Heizleistung (35°C)]]+Tabelle1[[#This Row],[Heizleistung (55°C)]])/2)</f>
        <v>13.395</v>
      </c>
      <c r="M6253" s="20">
        <f>IF(Tabelle1[[#This Row],[Etas 55°C]]=0,0,(Tabelle1[[#This Row],[Etas 35°C]]*0.8+Tabelle1[[#This Row],[Etas 55°C]]*0.2))*2.5</f>
        <v>4.58</v>
      </c>
      <c r="N6253" s="21">
        <f>IF(-(Tabelle1[[#This Row],[80%/20% SCOP]]-5.5)/5.5=1,"n.a.",-(Tabelle1[[#This Row],[80%/20% SCOP]]-5.5)/5.5)</f>
        <v>0.16727272727272727</v>
      </c>
    </row>
    <row r="6254" spans="1:14" ht="20.100000000000001" customHeight="1" x14ac:dyDescent="0.25">
      <c r="A6254" s="24">
        <v>16017952</v>
      </c>
      <c r="B6254" s="15" t="s">
        <v>6201</v>
      </c>
      <c r="C6254" s="15" t="s">
        <v>6374</v>
      </c>
      <c r="D6254" s="16" t="s">
        <v>2</v>
      </c>
      <c r="E6254" s="17">
        <v>4.08</v>
      </c>
      <c r="F6254" s="18">
        <v>1.8</v>
      </c>
      <c r="G6254" s="17">
        <v>3.77</v>
      </c>
      <c r="H6254" s="18">
        <v>1.3</v>
      </c>
      <c r="I6254" s="16" t="s">
        <v>3</v>
      </c>
      <c r="J6254" s="16" t="s">
        <v>4</v>
      </c>
      <c r="K6254" s="16" t="s">
        <v>4</v>
      </c>
      <c r="L6254" s="19">
        <f>IF(Tabelle1[[#This Row],[Heizleistung (55°C)]]=0,Tabelle1[[#This Row],[Heizleistung (35°C)]],(Tabelle1[[#This Row],[Heizleistung (35°C)]]+Tabelle1[[#This Row],[Heizleistung (55°C)]])/2)</f>
        <v>3.9249999999999998</v>
      </c>
      <c r="M6254" s="20">
        <f>IF(Tabelle1[[#This Row],[Etas 55°C]]=0,0,(Tabelle1[[#This Row],[Etas 35°C]]*0.8+Tabelle1[[#This Row],[Etas 55°C]]*0.2))*2.5</f>
        <v>4.25</v>
      </c>
      <c r="N6254" s="21">
        <f>IF(-(Tabelle1[[#This Row],[80%/20% SCOP]]-5.5)/5.5=1,"n.a.",-(Tabelle1[[#This Row],[80%/20% SCOP]]-5.5)/5.5)</f>
        <v>0.22727272727272727</v>
      </c>
    </row>
    <row r="6255" spans="1:14" ht="20.100000000000001" customHeight="1" x14ac:dyDescent="0.25">
      <c r="A6255" s="24">
        <v>16017965</v>
      </c>
      <c r="B6255" s="15" t="s">
        <v>6201</v>
      </c>
      <c r="C6255" s="15" t="s">
        <v>6375</v>
      </c>
      <c r="D6255" s="16" t="s">
        <v>2</v>
      </c>
      <c r="E6255" s="17">
        <v>5.41</v>
      </c>
      <c r="F6255" s="18">
        <v>1.83</v>
      </c>
      <c r="G6255" s="17">
        <v>5.1100000000000003</v>
      </c>
      <c r="H6255" s="18">
        <v>1.41</v>
      </c>
      <c r="I6255" s="16" t="s">
        <v>3</v>
      </c>
      <c r="J6255" s="16" t="s">
        <v>4</v>
      </c>
      <c r="K6255" s="16" t="s">
        <v>4</v>
      </c>
      <c r="L6255" s="19">
        <f>IF(Tabelle1[[#This Row],[Heizleistung (55°C)]]=0,Tabelle1[[#This Row],[Heizleistung (35°C)]],(Tabelle1[[#This Row],[Heizleistung (35°C)]]+Tabelle1[[#This Row],[Heizleistung (55°C)]])/2)</f>
        <v>5.26</v>
      </c>
      <c r="M6255" s="20">
        <f>IF(Tabelle1[[#This Row],[Etas 55°C]]=0,0,(Tabelle1[[#This Row],[Etas 35°C]]*0.8+Tabelle1[[#This Row],[Etas 55°C]]*0.2))*2.5</f>
        <v>4.3650000000000002</v>
      </c>
      <c r="N6255" s="21">
        <f>IF(-(Tabelle1[[#This Row],[80%/20% SCOP]]-5.5)/5.5=1,"n.a.",-(Tabelle1[[#This Row],[80%/20% SCOP]]-5.5)/5.5)</f>
        <v>0.20636363636363633</v>
      </c>
    </row>
    <row r="6256" spans="1:14" ht="20.100000000000001" customHeight="1" x14ac:dyDescent="0.25">
      <c r="A6256" s="24">
        <v>16017887</v>
      </c>
      <c r="B6256" s="15" t="s">
        <v>6201</v>
      </c>
      <c r="C6256" s="15" t="s">
        <v>6376</v>
      </c>
      <c r="D6256" s="16" t="s">
        <v>2</v>
      </c>
      <c r="E6256" s="17">
        <v>9.8000000000000007</v>
      </c>
      <c r="F6256" s="18">
        <v>2.08</v>
      </c>
      <c r="G6256" s="17">
        <v>9.3699999999999992</v>
      </c>
      <c r="H6256" s="18">
        <v>1.64</v>
      </c>
      <c r="I6256" s="16" t="s">
        <v>3</v>
      </c>
      <c r="J6256" s="16" t="s">
        <v>4</v>
      </c>
      <c r="K6256" s="16" t="s">
        <v>4</v>
      </c>
      <c r="L6256" s="19">
        <f>IF(Tabelle1[[#This Row],[Heizleistung (55°C)]]=0,Tabelle1[[#This Row],[Heizleistung (35°C)]],(Tabelle1[[#This Row],[Heizleistung (35°C)]]+Tabelle1[[#This Row],[Heizleistung (55°C)]])/2)</f>
        <v>9.5850000000000009</v>
      </c>
      <c r="M6256" s="20">
        <f>IF(Tabelle1[[#This Row],[Etas 55°C]]=0,0,(Tabelle1[[#This Row],[Etas 35°C]]*0.8+Tabelle1[[#This Row],[Etas 55°C]]*0.2))*2.5</f>
        <v>4.9800000000000004</v>
      </c>
      <c r="N6256" s="21">
        <f>IF(-(Tabelle1[[#This Row],[80%/20% SCOP]]-5.5)/5.5=1,"n.a.",-(Tabelle1[[#This Row],[80%/20% SCOP]]-5.5)/5.5)</f>
        <v>9.4545454545454474E-2</v>
      </c>
    </row>
    <row r="6257" spans="1:14" ht="20.100000000000001" customHeight="1" x14ac:dyDescent="0.25">
      <c r="A6257" s="24">
        <v>16017948</v>
      </c>
      <c r="B6257" s="15" t="s">
        <v>6201</v>
      </c>
      <c r="C6257" s="15" t="s">
        <v>6377</v>
      </c>
      <c r="D6257" s="16" t="s">
        <v>2</v>
      </c>
      <c r="E6257" s="17">
        <v>13.67</v>
      </c>
      <c r="F6257" s="18">
        <v>1.88</v>
      </c>
      <c r="G6257" s="17">
        <v>13.37</v>
      </c>
      <c r="H6257" s="18">
        <v>1.5</v>
      </c>
      <c r="I6257" s="16" t="s">
        <v>3</v>
      </c>
      <c r="J6257" s="16" t="s">
        <v>4</v>
      </c>
      <c r="K6257" s="16" t="s">
        <v>4</v>
      </c>
      <c r="L6257" s="19">
        <f>IF(Tabelle1[[#This Row],[Heizleistung (55°C)]]=0,Tabelle1[[#This Row],[Heizleistung (35°C)]],(Tabelle1[[#This Row],[Heizleistung (35°C)]]+Tabelle1[[#This Row],[Heizleistung (55°C)]])/2)</f>
        <v>13.52</v>
      </c>
      <c r="M6257" s="20">
        <f>IF(Tabelle1[[#This Row],[Etas 55°C]]=0,0,(Tabelle1[[#This Row],[Etas 35°C]]*0.8+Tabelle1[[#This Row],[Etas 55°C]]*0.2))*2.5</f>
        <v>4.51</v>
      </c>
      <c r="N6257" s="21">
        <f>IF(-(Tabelle1[[#This Row],[80%/20% SCOP]]-5.5)/5.5=1,"n.a.",-(Tabelle1[[#This Row],[80%/20% SCOP]]-5.5)/5.5)</f>
        <v>0.18000000000000005</v>
      </c>
    </row>
    <row r="6258" spans="1:14" ht="20.100000000000001" customHeight="1" x14ac:dyDescent="0.25">
      <c r="A6258" s="24">
        <v>16017984</v>
      </c>
      <c r="B6258" s="15" t="s">
        <v>6201</v>
      </c>
      <c r="C6258" s="15" t="s">
        <v>6378</v>
      </c>
      <c r="D6258" s="16" t="s">
        <v>2</v>
      </c>
      <c r="E6258" s="17">
        <v>6.47</v>
      </c>
      <c r="F6258" s="18">
        <v>1.76</v>
      </c>
      <c r="G6258" s="17">
        <v>6.17</v>
      </c>
      <c r="H6258" s="18">
        <v>1.4</v>
      </c>
      <c r="I6258" s="16" t="s">
        <v>3</v>
      </c>
      <c r="J6258" s="16" t="s">
        <v>4</v>
      </c>
      <c r="K6258" s="16" t="s">
        <v>4</v>
      </c>
      <c r="L6258" s="19">
        <f>IF(Tabelle1[[#This Row],[Heizleistung (55°C)]]=0,Tabelle1[[#This Row],[Heizleistung (35°C)]],(Tabelle1[[#This Row],[Heizleistung (35°C)]]+Tabelle1[[#This Row],[Heizleistung (55°C)]])/2)</f>
        <v>6.32</v>
      </c>
      <c r="M6258" s="20">
        <f>IF(Tabelle1[[#This Row],[Etas 55°C]]=0,0,(Tabelle1[[#This Row],[Etas 35°C]]*0.8+Tabelle1[[#This Row],[Etas 55°C]]*0.2))*2.5</f>
        <v>4.2200000000000006</v>
      </c>
      <c r="N6258" s="21">
        <f>IF(-(Tabelle1[[#This Row],[80%/20% SCOP]]-5.5)/5.5=1,"n.a.",-(Tabelle1[[#This Row],[80%/20% SCOP]]-5.5)/5.5)</f>
        <v>0.23272727272727262</v>
      </c>
    </row>
    <row r="6259" spans="1:14" ht="20.100000000000001" customHeight="1" x14ac:dyDescent="0.25">
      <c r="A6259" s="24">
        <v>16014390</v>
      </c>
      <c r="B6259" s="15" t="s">
        <v>6201</v>
      </c>
      <c r="C6259" s="15" t="s">
        <v>6379</v>
      </c>
      <c r="D6259" s="16" t="s">
        <v>2</v>
      </c>
      <c r="E6259" s="17">
        <v>13.3</v>
      </c>
      <c r="F6259" s="18">
        <v>1.9</v>
      </c>
      <c r="G6259" s="17">
        <v>12.1</v>
      </c>
      <c r="H6259" s="18">
        <v>1.53</v>
      </c>
      <c r="I6259" s="16" t="s">
        <v>3</v>
      </c>
      <c r="J6259" s="16" t="s">
        <v>4</v>
      </c>
      <c r="K6259" s="16" t="s">
        <v>4</v>
      </c>
      <c r="L6259" s="19">
        <f>IF(Tabelle1[[#This Row],[Heizleistung (55°C)]]=0,Tabelle1[[#This Row],[Heizleistung (35°C)]],(Tabelle1[[#This Row],[Heizleistung (35°C)]]+Tabelle1[[#This Row],[Heizleistung (55°C)]])/2)</f>
        <v>12.7</v>
      </c>
      <c r="M6259" s="20">
        <f>IF(Tabelle1[[#This Row],[Etas 55°C]]=0,0,(Tabelle1[[#This Row],[Etas 35°C]]*0.8+Tabelle1[[#This Row],[Etas 55°C]]*0.2))*2.5</f>
        <v>4.5650000000000004</v>
      </c>
      <c r="N6259" s="21">
        <f>IF(-(Tabelle1[[#This Row],[80%/20% SCOP]]-5.5)/5.5=1,"n.a.",-(Tabelle1[[#This Row],[80%/20% SCOP]]-5.5)/5.5)</f>
        <v>0.16999999999999993</v>
      </c>
    </row>
    <row r="6260" spans="1:14" ht="20.100000000000001" customHeight="1" x14ac:dyDescent="0.25">
      <c r="A6260" s="24">
        <v>16011880</v>
      </c>
      <c r="B6260" s="15" t="s">
        <v>6201</v>
      </c>
      <c r="C6260" s="15" t="s">
        <v>6380</v>
      </c>
      <c r="D6260" s="16" t="s">
        <v>2</v>
      </c>
      <c r="E6260" s="17">
        <v>4.0999999999999996</v>
      </c>
      <c r="F6260" s="18">
        <v>1.89</v>
      </c>
      <c r="G6260" s="17">
        <v>3.8</v>
      </c>
      <c r="H6260" s="18">
        <v>1.43</v>
      </c>
      <c r="I6260" s="16" t="s">
        <v>3</v>
      </c>
      <c r="J6260" s="16" t="s">
        <v>4</v>
      </c>
      <c r="K6260" s="16" t="s">
        <v>4</v>
      </c>
      <c r="L6260" s="19">
        <f>IF(Tabelle1[[#This Row],[Heizleistung (55°C)]]=0,Tabelle1[[#This Row],[Heizleistung (35°C)]],(Tabelle1[[#This Row],[Heizleistung (35°C)]]+Tabelle1[[#This Row],[Heizleistung (55°C)]])/2)</f>
        <v>3.9499999999999997</v>
      </c>
      <c r="M6260" s="20">
        <f>IF(Tabelle1[[#This Row],[Etas 55°C]]=0,0,(Tabelle1[[#This Row],[Etas 35°C]]*0.8+Tabelle1[[#This Row],[Etas 55°C]]*0.2))*2.5</f>
        <v>4.4950000000000001</v>
      </c>
      <c r="N6260" s="21">
        <f>IF(-(Tabelle1[[#This Row],[80%/20% SCOP]]-5.5)/5.5=1,"n.a.",-(Tabelle1[[#This Row],[80%/20% SCOP]]-5.5)/5.5)</f>
        <v>0.18272727272727271</v>
      </c>
    </row>
    <row r="6261" spans="1:14" ht="20.100000000000001" customHeight="1" x14ac:dyDescent="0.25">
      <c r="A6261" s="24">
        <v>16002757</v>
      </c>
      <c r="B6261" s="15" t="s">
        <v>6201</v>
      </c>
      <c r="C6261" s="15" t="s">
        <v>6381</v>
      </c>
      <c r="D6261" s="16" t="s">
        <v>2</v>
      </c>
      <c r="E6261" s="17">
        <v>9.75</v>
      </c>
      <c r="F6261" s="18">
        <v>1.8</v>
      </c>
      <c r="G6261" s="17">
        <v>9.67</v>
      </c>
      <c r="H6261" s="18">
        <v>1.34</v>
      </c>
      <c r="I6261" s="16" t="s">
        <v>109</v>
      </c>
      <c r="J6261" s="16" t="s">
        <v>4</v>
      </c>
      <c r="K6261" s="16" t="s">
        <v>4</v>
      </c>
      <c r="L6261" s="19">
        <f>IF(Tabelle1[[#This Row],[Heizleistung (55°C)]]=0,Tabelle1[[#This Row],[Heizleistung (35°C)]],(Tabelle1[[#This Row],[Heizleistung (35°C)]]+Tabelle1[[#This Row],[Heizleistung (55°C)]])/2)</f>
        <v>9.7100000000000009</v>
      </c>
      <c r="M6261" s="20">
        <f>IF(Tabelle1[[#This Row],[Etas 55°C]]=0,0,(Tabelle1[[#This Row],[Etas 35°C]]*0.8+Tabelle1[[#This Row],[Etas 55°C]]*0.2))*2.5</f>
        <v>4.2700000000000005</v>
      </c>
      <c r="N6261" s="21">
        <f>IF(-(Tabelle1[[#This Row],[80%/20% SCOP]]-5.5)/5.5=1,"n.a.",-(Tabelle1[[#This Row],[80%/20% SCOP]]-5.5)/5.5)</f>
        <v>0.22363636363636355</v>
      </c>
    </row>
    <row r="6262" spans="1:14" ht="20.100000000000001" customHeight="1" x14ac:dyDescent="0.25">
      <c r="A6262" s="24">
        <v>16014383</v>
      </c>
      <c r="B6262" s="15" t="s">
        <v>6201</v>
      </c>
      <c r="C6262" s="15" t="s">
        <v>6382</v>
      </c>
      <c r="D6262" s="16" t="s">
        <v>2</v>
      </c>
      <c r="E6262" s="17">
        <v>13.6</v>
      </c>
      <c r="F6262" s="18">
        <v>1.91</v>
      </c>
      <c r="G6262" s="17">
        <v>13.2</v>
      </c>
      <c r="H6262" s="18">
        <v>1.52</v>
      </c>
      <c r="I6262" s="16" t="s">
        <v>3</v>
      </c>
      <c r="J6262" s="16" t="s">
        <v>4</v>
      </c>
      <c r="K6262" s="16" t="s">
        <v>4</v>
      </c>
      <c r="L6262" s="19">
        <f>IF(Tabelle1[[#This Row],[Heizleistung (55°C)]]=0,Tabelle1[[#This Row],[Heizleistung (35°C)]],(Tabelle1[[#This Row],[Heizleistung (35°C)]]+Tabelle1[[#This Row],[Heizleistung (55°C)]])/2)</f>
        <v>13.399999999999999</v>
      </c>
      <c r="M6262" s="20">
        <f>IF(Tabelle1[[#This Row],[Etas 55°C]]=0,0,(Tabelle1[[#This Row],[Etas 35°C]]*0.8+Tabelle1[[#This Row],[Etas 55°C]]*0.2))*2.5</f>
        <v>4.58</v>
      </c>
      <c r="N6262" s="21">
        <f>IF(-(Tabelle1[[#This Row],[80%/20% SCOP]]-5.5)/5.5=1,"n.a.",-(Tabelle1[[#This Row],[80%/20% SCOP]]-5.5)/5.5)</f>
        <v>0.16727272727272727</v>
      </c>
    </row>
    <row r="6263" spans="1:14" ht="20.100000000000001" customHeight="1" x14ac:dyDescent="0.25">
      <c r="A6263" s="24">
        <v>16017831</v>
      </c>
      <c r="B6263" s="15" t="s">
        <v>6201</v>
      </c>
      <c r="C6263" s="15" t="s">
        <v>6383</v>
      </c>
      <c r="D6263" s="16" t="s">
        <v>2</v>
      </c>
      <c r="E6263" s="17">
        <v>13.61</v>
      </c>
      <c r="F6263" s="18">
        <v>1.91</v>
      </c>
      <c r="G6263" s="17">
        <v>13.18</v>
      </c>
      <c r="H6263" s="18">
        <v>1.52</v>
      </c>
      <c r="I6263" s="16" t="s">
        <v>3</v>
      </c>
      <c r="J6263" s="16" t="s">
        <v>4</v>
      </c>
      <c r="K6263" s="16" t="s">
        <v>4</v>
      </c>
      <c r="L6263" s="19">
        <f>IF(Tabelle1[[#This Row],[Heizleistung (55°C)]]=0,Tabelle1[[#This Row],[Heizleistung (35°C)]],(Tabelle1[[#This Row],[Heizleistung (35°C)]]+Tabelle1[[#This Row],[Heizleistung (55°C)]])/2)</f>
        <v>13.395</v>
      </c>
      <c r="M6263" s="20">
        <f>IF(Tabelle1[[#This Row],[Etas 55°C]]=0,0,(Tabelle1[[#This Row],[Etas 35°C]]*0.8+Tabelle1[[#This Row],[Etas 55°C]]*0.2))*2.5</f>
        <v>4.58</v>
      </c>
      <c r="N6263" s="21">
        <f>IF(-(Tabelle1[[#This Row],[80%/20% SCOP]]-5.5)/5.5=1,"n.a.",-(Tabelle1[[#This Row],[80%/20% SCOP]]-5.5)/5.5)</f>
        <v>0.16727272727272727</v>
      </c>
    </row>
    <row r="6264" spans="1:14" ht="20.100000000000001" customHeight="1" x14ac:dyDescent="0.25">
      <c r="A6264" s="24">
        <v>16017996</v>
      </c>
      <c r="B6264" s="15" t="s">
        <v>6201</v>
      </c>
      <c r="C6264" s="15" t="s">
        <v>6384</v>
      </c>
      <c r="D6264" s="16" t="s">
        <v>2</v>
      </c>
      <c r="E6264" s="17">
        <v>5.46</v>
      </c>
      <c r="F6264" s="18">
        <v>1.8</v>
      </c>
      <c r="G6264" s="17">
        <v>5.14</v>
      </c>
      <c r="H6264" s="18">
        <v>1.41</v>
      </c>
      <c r="I6264" s="16" t="s">
        <v>3</v>
      </c>
      <c r="J6264" s="16" t="s">
        <v>4</v>
      </c>
      <c r="K6264" s="16" t="s">
        <v>4</v>
      </c>
      <c r="L6264" s="19">
        <f>IF(Tabelle1[[#This Row],[Heizleistung (55°C)]]=0,Tabelle1[[#This Row],[Heizleistung (35°C)]],(Tabelle1[[#This Row],[Heizleistung (35°C)]]+Tabelle1[[#This Row],[Heizleistung (55°C)]])/2)</f>
        <v>5.3</v>
      </c>
      <c r="M6264" s="20">
        <f>IF(Tabelle1[[#This Row],[Etas 55°C]]=0,0,(Tabelle1[[#This Row],[Etas 35°C]]*0.8+Tabelle1[[#This Row],[Etas 55°C]]*0.2))*2.5</f>
        <v>4.3050000000000006</v>
      </c>
      <c r="N6264" s="21">
        <f>IF(-(Tabelle1[[#This Row],[80%/20% SCOP]]-5.5)/5.5=1,"n.a.",-(Tabelle1[[#This Row],[80%/20% SCOP]]-5.5)/5.5)</f>
        <v>0.21727272727272717</v>
      </c>
    </row>
    <row r="6265" spans="1:14" ht="20.100000000000001" customHeight="1" x14ac:dyDescent="0.25">
      <c r="A6265" s="24">
        <v>16017908</v>
      </c>
      <c r="B6265" s="15" t="s">
        <v>6201</v>
      </c>
      <c r="C6265" s="15" t="s">
        <v>6385</v>
      </c>
      <c r="D6265" s="16" t="s">
        <v>2</v>
      </c>
      <c r="E6265" s="17">
        <v>9.8000000000000007</v>
      </c>
      <c r="F6265" s="18">
        <v>1.9</v>
      </c>
      <c r="G6265" s="17">
        <v>9.3699999999999992</v>
      </c>
      <c r="H6265" s="18">
        <v>1.45</v>
      </c>
      <c r="I6265" s="16" t="s">
        <v>3</v>
      </c>
      <c r="J6265" s="16" t="s">
        <v>4</v>
      </c>
      <c r="K6265" s="16" t="s">
        <v>4</v>
      </c>
      <c r="L6265" s="19">
        <f>IF(Tabelle1[[#This Row],[Heizleistung (55°C)]]=0,Tabelle1[[#This Row],[Heizleistung (35°C)]],(Tabelle1[[#This Row],[Heizleistung (35°C)]]+Tabelle1[[#This Row],[Heizleistung (55°C)]])/2)</f>
        <v>9.5850000000000009</v>
      </c>
      <c r="M6265" s="20">
        <f>IF(Tabelle1[[#This Row],[Etas 55°C]]=0,0,(Tabelle1[[#This Row],[Etas 35°C]]*0.8+Tabelle1[[#This Row],[Etas 55°C]]*0.2))*2.5</f>
        <v>4.5250000000000004</v>
      </c>
      <c r="N6265" s="21">
        <f>IF(-(Tabelle1[[#This Row],[80%/20% SCOP]]-5.5)/5.5=1,"n.a.",-(Tabelle1[[#This Row],[80%/20% SCOP]]-5.5)/5.5)</f>
        <v>0.17727272727272722</v>
      </c>
    </row>
    <row r="6266" spans="1:14" ht="20.100000000000001" customHeight="1" x14ac:dyDescent="0.25">
      <c r="A6266" s="24">
        <v>16017994</v>
      </c>
      <c r="B6266" s="15" t="s">
        <v>6201</v>
      </c>
      <c r="C6266" s="15" t="s">
        <v>6386</v>
      </c>
      <c r="D6266" s="16" t="s">
        <v>2</v>
      </c>
      <c r="E6266" s="17">
        <v>4.08</v>
      </c>
      <c r="F6266" s="18">
        <v>1.76</v>
      </c>
      <c r="G6266" s="17">
        <v>3.77</v>
      </c>
      <c r="H6266" s="18">
        <v>1.27</v>
      </c>
      <c r="I6266" s="16" t="s">
        <v>3</v>
      </c>
      <c r="J6266" s="16" t="s">
        <v>4</v>
      </c>
      <c r="K6266" s="16" t="s">
        <v>4</v>
      </c>
      <c r="L6266" s="19">
        <f>IF(Tabelle1[[#This Row],[Heizleistung (55°C)]]=0,Tabelle1[[#This Row],[Heizleistung (35°C)]],(Tabelle1[[#This Row],[Heizleistung (35°C)]]+Tabelle1[[#This Row],[Heizleistung (55°C)]])/2)</f>
        <v>3.9249999999999998</v>
      </c>
      <c r="M6266" s="20">
        <f>IF(Tabelle1[[#This Row],[Etas 55°C]]=0,0,(Tabelle1[[#This Row],[Etas 35°C]]*0.8+Tabelle1[[#This Row],[Etas 55°C]]*0.2))*2.5</f>
        <v>4.1550000000000002</v>
      </c>
      <c r="N6266" s="21">
        <f>IF(-(Tabelle1[[#This Row],[80%/20% SCOP]]-5.5)/5.5=1,"n.a.",-(Tabelle1[[#This Row],[80%/20% SCOP]]-5.5)/5.5)</f>
        <v>0.24454545454545451</v>
      </c>
    </row>
    <row r="6267" spans="1:14" ht="20.100000000000001" customHeight="1" x14ac:dyDescent="0.25">
      <c r="A6267" s="24">
        <v>16002919</v>
      </c>
      <c r="B6267" s="15" t="s">
        <v>6201</v>
      </c>
      <c r="C6267" s="15" t="s">
        <v>6387</v>
      </c>
      <c r="D6267" s="16" t="s">
        <v>2</v>
      </c>
      <c r="E6267" s="17">
        <v>6.54</v>
      </c>
      <c r="F6267" s="18">
        <v>1.87</v>
      </c>
      <c r="G6267" s="17">
        <v>6.1</v>
      </c>
      <c r="H6267" s="18">
        <v>1.27</v>
      </c>
      <c r="I6267" s="16" t="s">
        <v>40</v>
      </c>
      <c r="J6267" s="16" t="s">
        <v>4</v>
      </c>
      <c r="K6267" s="16" t="s">
        <v>4</v>
      </c>
      <c r="L6267" s="19">
        <f>IF(Tabelle1[[#This Row],[Heizleistung (55°C)]]=0,Tabelle1[[#This Row],[Heizleistung (35°C)]],(Tabelle1[[#This Row],[Heizleistung (35°C)]]+Tabelle1[[#This Row],[Heizleistung (55°C)]])/2)</f>
        <v>6.32</v>
      </c>
      <c r="M6267" s="20">
        <f>IF(Tabelle1[[#This Row],[Etas 55°C]]=0,0,(Tabelle1[[#This Row],[Etas 35°C]]*0.8+Tabelle1[[#This Row],[Etas 55°C]]*0.2))*2.5</f>
        <v>4.3750000000000009</v>
      </c>
      <c r="N6267" s="21">
        <f>IF(-(Tabelle1[[#This Row],[80%/20% SCOP]]-5.5)/5.5=1,"n.a.",-(Tabelle1[[#This Row],[80%/20% SCOP]]-5.5)/5.5)</f>
        <v>0.20454545454545439</v>
      </c>
    </row>
    <row r="6268" spans="1:14" ht="20.100000000000001" customHeight="1" x14ac:dyDescent="0.25">
      <c r="A6268" s="24">
        <v>16014380</v>
      </c>
      <c r="B6268" s="15" t="s">
        <v>6201</v>
      </c>
      <c r="C6268" s="15" t="s">
        <v>6388</v>
      </c>
      <c r="D6268" s="16" t="s">
        <v>2</v>
      </c>
      <c r="E6268" s="17">
        <v>13.3</v>
      </c>
      <c r="F6268" s="18">
        <v>1.9</v>
      </c>
      <c r="G6268" s="17">
        <v>12.1</v>
      </c>
      <c r="H6268" s="18">
        <v>1.53</v>
      </c>
      <c r="I6268" s="16" t="s">
        <v>3</v>
      </c>
      <c r="J6268" s="16" t="s">
        <v>4</v>
      </c>
      <c r="K6268" s="16" t="s">
        <v>4</v>
      </c>
      <c r="L6268" s="19">
        <f>IF(Tabelle1[[#This Row],[Heizleistung (55°C)]]=0,Tabelle1[[#This Row],[Heizleistung (35°C)]],(Tabelle1[[#This Row],[Heizleistung (35°C)]]+Tabelle1[[#This Row],[Heizleistung (55°C)]])/2)</f>
        <v>12.7</v>
      </c>
      <c r="M6268" s="20">
        <f>IF(Tabelle1[[#This Row],[Etas 55°C]]=0,0,(Tabelle1[[#This Row],[Etas 35°C]]*0.8+Tabelle1[[#This Row],[Etas 55°C]]*0.2))*2.5</f>
        <v>4.5650000000000004</v>
      </c>
      <c r="N6268" s="21">
        <f>IF(-(Tabelle1[[#This Row],[80%/20% SCOP]]-5.5)/5.5=1,"n.a.",-(Tabelle1[[#This Row],[80%/20% SCOP]]-5.5)/5.5)</f>
        <v>0.16999999999999993</v>
      </c>
    </row>
    <row r="6269" spans="1:14" ht="20.100000000000001" customHeight="1" x14ac:dyDescent="0.25">
      <c r="A6269" s="24">
        <v>16002753</v>
      </c>
      <c r="B6269" s="15" t="s">
        <v>6201</v>
      </c>
      <c r="C6269" s="15" t="s">
        <v>6389</v>
      </c>
      <c r="D6269" s="16" t="s">
        <v>2</v>
      </c>
      <c r="E6269" s="17">
        <v>9.75</v>
      </c>
      <c r="F6269" s="18">
        <v>1.8</v>
      </c>
      <c r="G6269" s="17">
        <v>9.67</v>
      </c>
      <c r="H6269" s="18">
        <v>1.34</v>
      </c>
      <c r="I6269" s="16" t="s">
        <v>109</v>
      </c>
      <c r="J6269" s="16" t="s">
        <v>4</v>
      </c>
      <c r="K6269" s="16" t="s">
        <v>4</v>
      </c>
      <c r="L6269" s="19">
        <f>IF(Tabelle1[[#This Row],[Heizleistung (55°C)]]=0,Tabelle1[[#This Row],[Heizleistung (35°C)]],(Tabelle1[[#This Row],[Heizleistung (35°C)]]+Tabelle1[[#This Row],[Heizleistung (55°C)]])/2)</f>
        <v>9.7100000000000009</v>
      </c>
      <c r="M6269" s="20">
        <f>IF(Tabelle1[[#This Row],[Etas 55°C]]=0,0,(Tabelle1[[#This Row],[Etas 35°C]]*0.8+Tabelle1[[#This Row],[Etas 55°C]]*0.2))*2.5</f>
        <v>4.2700000000000005</v>
      </c>
      <c r="N6269" s="21">
        <f>IF(-(Tabelle1[[#This Row],[80%/20% SCOP]]-5.5)/5.5=1,"n.a.",-(Tabelle1[[#This Row],[80%/20% SCOP]]-5.5)/5.5)</f>
        <v>0.22363636363636355</v>
      </c>
    </row>
    <row r="6270" spans="1:14" ht="20.100000000000001" customHeight="1" x14ac:dyDescent="0.25">
      <c r="A6270" s="24">
        <v>16018003</v>
      </c>
      <c r="B6270" s="15" t="s">
        <v>6201</v>
      </c>
      <c r="C6270" s="15" t="s">
        <v>6390</v>
      </c>
      <c r="D6270" s="16" t="s">
        <v>2</v>
      </c>
      <c r="E6270" s="17">
        <v>6.47</v>
      </c>
      <c r="F6270" s="18">
        <v>1.75</v>
      </c>
      <c r="G6270" s="17">
        <v>6.2</v>
      </c>
      <c r="H6270" s="18">
        <v>1.37</v>
      </c>
      <c r="I6270" s="16" t="s">
        <v>3</v>
      </c>
      <c r="J6270" s="16" t="s">
        <v>4</v>
      </c>
      <c r="K6270" s="16" t="s">
        <v>4</v>
      </c>
      <c r="L6270" s="19">
        <f>IF(Tabelle1[[#This Row],[Heizleistung (55°C)]]=0,Tabelle1[[#This Row],[Heizleistung (35°C)]],(Tabelle1[[#This Row],[Heizleistung (35°C)]]+Tabelle1[[#This Row],[Heizleistung (55°C)]])/2)</f>
        <v>6.335</v>
      </c>
      <c r="M6270" s="20">
        <f>IF(Tabelle1[[#This Row],[Etas 55°C]]=0,0,(Tabelle1[[#This Row],[Etas 35°C]]*0.8+Tabelle1[[#This Row],[Etas 55°C]]*0.2))*2.5</f>
        <v>4.1850000000000005</v>
      </c>
      <c r="N6270" s="21">
        <f>IF(-(Tabelle1[[#This Row],[80%/20% SCOP]]-5.5)/5.5=1,"n.a.",-(Tabelle1[[#This Row],[80%/20% SCOP]]-5.5)/5.5)</f>
        <v>0.23909090909090899</v>
      </c>
    </row>
    <row r="6271" spans="1:14" ht="20.100000000000001" customHeight="1" x14ac:dyDescent="0.25">
      <c r="A6271" s="24">
        <v>16010932</v>
      </c>
      <c r="B6271" s="15" t="s">
        <v>6201</v>
      </c>
      <c r="C6271" s="15" t="s">
        <v>6391</v>
      </c>
      <c r="D6271" s="16" t="s">
        <v>2</v>
      </c>
      <c r="E6271" s="17">
        <v>4.0999999999999996</v>
      </c>
      <c r="F6271" s="18">
        <v>1.89</v>
      </c>
      <c r="G6271" s="17">
        <v>3.8</v>
      </c>
      <c r="H6271" s="18">
        <v>1.43</v>
      </c>
      <c r="I6271" s="16" t="s">
        <v>3</v>
      </c>
      <c r="J6271" s="16" t="s">
        <v>4</v>
      </c>
      <c r="K6271" s="16" t="s">
        <v>4</v>
      </c>
      <c r="L6271" s="19">
        <f>IF(Tabelle1[[#This Row],[Heizleistung (55°C)]]=0,Tabelle1[[#This Row],[Heizleistung (35°C)]],(Tabelle1[[#This Row],[Heizleistung (35°C)]]+Tabelle1[[#This Row],[Heizleistung (55°C)]])/2)</f>
        <v>3.9499999999999997</v>
      </c>
      <c r="M6271" s="20">
        <f>IF(Tabelle1[[#This Row],[Etas 55°C]]=0,0,(Tabelle1[[#This Row],[Etas 35°C]]*0.8+Tabelle1[[#This Row],[Etas 55°C]]*0.2))*2.5</f>
        <v>4.4950000000000001</v>
      </c>
      <c r="N6271" s="21">
        <f>IF(-(Tabelle1[[#This Row],[80%/20% SCOP]]-5.5)/5.5=1,"n.a.",-(Tabelle1[[#This Row],[80%/20% SCOP]]-5.5)/5.5)</f>
        <v>0.18272727272727271</v>
      </c>
    </row>
    <row r="6272" spans="1:14" ht="20.100000000000001" customHeight="1" x14ac:dyDescent="0.25">
      <c r="A6272" s="24">
        <v>16017898</v>
      </c>
      <c r="B6272" s="15" t="s">
        <v>6201</v>
      </c>
      <c r="C6272" s="15" t="s">
        <v>6392</v>
      </c>
      <c r="D6272" s="16" t="s">
        <v>2</v>
      </c>
      <c r="E6272" s="17">
        <v>12.42</v>
      </c>
      <c r="F6272" s="18">
        <v>2.008</v>
      </c>
      <c r="G6272" s="17">
        <v>12.1</v>
      </c>
      <c r="H6272" s="18">
        <v>1.62</v>
      </c>
      <c r="I6272" s="16" t="s">
        <v>3</v>
      </c>
      <c r="J6272" s="16" t="s">
        <v>4</v>
      </c>
      <c r="K6272" s="16" t="s">
        <v>4</v>
      </c>
      <c r="L6272" s="19">
        <f>IF(Tabelle1[[#This Row],[Heizleistung (55°C)]]=0,Tabelle1[[#This Row],[Heizleistung (35°C)]],(Tabelle1[[#This Row],[Heizleistung (35°C)]]+Tabelle1[[#This Row],[Heizleistung (55°C)]])/2)</f>
        <v>12.26</v>
      </c>
      <c r="M6272" s="20">
        <f>IF(Tabelle1[[#This Row],[Etas 55°C]]=0,0,(Tabelle1[[#This Row],[Etas 35°C]]*0.8+Tabelle1[[#This Row],[Etas 55°C]]*0.2))*2.5</f>
        <v>4.8260000000000005</v>
      </c>
      <c r="N6272" s="21">
        <f>IF(-(Tabelle1[[#This Row],[80%/20% SCOP]]-5.5)/5.5=1,"n.a.",-(Tabelle1[[#This Row],[80%/20% SCOP]]-5.5)/5.5)</f>
        <v>0.12254545454545446</v>
      </c>
    </row>
    <row r="6273" spans="1:14" ht="20.100000000000001" customHeight="1" x14ac:dyDescent="0.25">
      <c r="A6273" s="24">
        <v>16017956</v>
      </c>
      <c r="B6273" s="15" t="s">
        <v>6201</v>
      </c>
      <c r="C6273" s="15" t="s">
        <v>6393</v>
      </c>
      <c r="D6273" s="16" t="s">
        <v>2</v>
      </c>
      <c r="E6273" s="17">
        <v>4.08</v>
      </c>
      <c r="F6273" s="18">
        <v>1.8</v>
      </c>
      <c r="G6273" s="17">
        <v>3.77</v>
      </c>
      <c r="H6273" s="18">
        <v>1.3</v>
      </c>
      <c r="I6273" s="16" t="s">
        <v>3</v>
      </c>
      <c r="J6273" s="16" t="s">
        <v>4</v>
      </c>
      <c r="K6273" s="16" t="s">
        <v>4</v>
      </c>
      <c r="L6273" s="19">
        <f>IF(Tabelle1[[#This Row],[Heizleistung (55°C)]]=0,Tabelle1[[#This Row],[Heizleistung (35°C)]],(Tabelle1[[#This Row],[Heizleistung (35°C)]]+Tabelle1[[#This Row],[Heizleistung (55°C)]])/2)</f>
        <v>3.9249999999999998</v>
      </c>
      <c r="M6273" s="20">
        <f>IF(Tabelle1[[#This Row],[Etas 55°C]]=0,0,(Tabelle1[[#This Row],[Etas 35°C]]*0.8+Tabelle1[[#This Row],[Etas 55°C]]*0.2))*2.5</f>
        <v>4.25</v>
      </c>
      <c r="N6273" s="21">
        <f>IF(-(Tabelle1[[#This Row],[80%/20% SCOP]]-5.5)/5.5=1,"n.a.",-(Tabelle1[[#This Row],[80%/20% SCOP]]-5.5)/5.5)</f>
        <v>0.22727272727272727</v>
      </c>
    </row>
    <row r="6274" spans="1:14" ht="20.100000000000001" customHeight="1" x14ac:dyDescent="0.25">
      <c r="A6274" s="24">
        <v>16017969</v>
      </c>
      <c r="B6274" s="15" t="s">
        <v>6201</v>
      </c>
      <c r="C6274" s="15" t="s">
        <v>6394</v>
      </c>
      <c r="D6274" s="16" t="s">
        <v>2</v>
      </c>
      <c r="E6274" s="17">
        <v>5.41</v>
      </c>
      <c r="F6274" s="18">
        <v>1.83</v>
      </c>
      <c r="G6274" s="17">
        <v>5.1100000000000003</v>
      </c>
      <c r="H6274" s="18">
        <v>1.41</v>
      </c>
      <c r="I6274" s="16" t="s">
        <v>3</v>
      </c>
      <c r="J6274" s="16" t="s">
        <v>4</v>
      </c>
      <c r="K6274" s="16" t="s">
        <v>4</v>
      </c>
      <c r="L6274" s="19">
        <f>IF(Tabelle1[[#This Row],[Heizleistung (55°C)]]=0,Tabelle1[[#This Row],[Heizleistung (35°C)]],(Tabelle1[[#This Row],[Heizleistung (35°C)]]+Tabelle1[[#This Row],[Heizleistung (55°C)]])/2)</f>
        <v>5.26</v>
      </c>
      <c r="M6274" s="20">
        <f>IF(Tabelle1[[#This Row],[Etas 55°C]]=0,0,(Tabelle1[[#This Row],[Etas 35°C]]*0.8+Tabelle1[[#This Row],[Etas 55°C]]*0.2))*2.5</f>
        <v>4.3650000000000002</v>
      </c>
      <c r="N6274" s="21">
        <f>IF(-(Tabelle1[[#This Row],[80%/20% SCOP]]-5.5)/5.5=1,"n.a.",-(Tabelle1[[#This Row],[80%/20% SCOP]]-5.5)/5.5)</f>
        <v>0.20636363636363633</v>
      </c>
    </row>
    <row r="6275" spans="1:14" ht="20.100000000000001" customHeight="1" x14ac:dyDescent="0.25">
      <c r="A6275" s="24">
        <v>16017894</v>
      </c>
      <c r="B6275" s="15" t="s">
        <v>6201</v>
      </c>
      <c r="C6275" s="15" t="s">
        <v>6395</v>
      </c>
      <c r="D6275" s="16" t="s">
        <v>2</v>
      </c>
      <c r="E6275" s="17">
        <v>12.42</v>
      </c>
      <c r="F6275" s="18">
        <v>2.008</v>
      </c>
      <c r="G6275" s="17">
        <v>12.1</v>
      </c>
      <c r="H6275" s="18">
        <v>1.62</v>
      </c>
      <c r="I6275" s="16" t="s">
        <v>3</v>
      </c>
      <c r="J6275" s="16" t="s">
        <v>4</v>
      </c>
      <c r="K6275" s="16" t="s">
        <v>4</v>
      </c>
      <c r="L6275" s="19">
        <f>IF(Tabelle1[[#This Row],[Heizleistung (55°C)]]=0,Tabelle1[[#This Row],[Heizleistung (35°C)]],(Tabelle1[[#This Row],[Heizleistung (35°C)]]+Tabelle1[[#This Row],[Heizleistung (55°C)]])/2)</f>
        <v>12.26</v>
      </c>
      <c r="M6275" s="20">
        <f>IF(Tabelle1[[#This Row],[Etas 55°C]]=0,0,(Tabelle1[[#This Row],[Etas 35°C]]*0.8+Tabelle1[[#This Row],[Etas 55°C]]*0.2))*2.5</f>
        <v>4.8260000000000005</v>
      </c>
      <c r="N6275" s="21">
        <f>IF(-(Tabelle1[[#This Row],[80%/20% SCOP]]-5.5)/5.5=1,"n.a.",-(Tabelle1[[#This Row],[80%/20% SCOP]]-5.5)/5.5)</f>
        <v>0.12254545454545446</v>
      </c>
    </row>
    <row r="6276" spans="1:14" ht="20.100000000000001" customHeight="1" x14ac:dyDescent="0.25">
      <c r="A6276" s="24">
        <v>16017850</v>
      </c>
      <c r="B6276" s="15" t="s">
        <v>6201</v>
      </c>
      <c r="C6276" s="15" t="s">
        <v>6396</v>
      </c>
      <c r="D6276" s="16" t="s">
        <v>2</v>
      </c>
      <c r="E6276" s="17">
        <v>13.61</v>
      </c>
      <c r="F6276" s="18">
        <v>1.91</v>
      </c>
      <c r="G6276" s="17">
        <v>13.18</v>
      </c>
      <c r="H6276" s="18">
        <v>1.52</v>
      </c>
      <c r="I6276" s="16" t="s">
        <v>3</v>
      </c>
      <c r="J6276" s="16" t="s">
        <v>4</v>
      </c>
      <c r="K6276" s="16" t="s">
        <v>4</v>
      </c>
      <c r="L6276" s="19">
        <f>IF(Tabelle1[[#This Row],[Heizleistung (55°C)]]=0,Tabelle1[[#This Row],[Heizleistung (35°C)]],(Tabelle1[[#This Row],[Heizleistung (35°C)]]+Tabelle1[[#This Row],[Heizleistung (55°C)]])/2)</f>
        <v>13.395</v>
      </c>
      <c r="M6276" s="20">
        <f>IF(Tabelle1[[#This Row],[Etas 55°C]]=0,0,(Tabelle1[[#This Row],[Etas 35°C]]*0.8+Tabelle1[[#This Row],[Etas 55°C]]*0.2))*2.5</f>
        <v>4.58</v>
      </c>
      <c r="N6276" s="21">
        <f>IF(-(Tabelle1[[#This Row],[80%/20% SCOP]]-5.5)/5.5=1,"n.a.",-(Tabelle1[[#This Row],[80%/20% SCOP]]-5.5)/5.5)</f>
        <v>0.16727272727272727</v>
      </c>
    </row>
    <row r="6277" spans="1:14" ht="20.100000000000001" customHeight="1" x14ac:dyDescent="0.25">
      <c r="A6277" s="24">
        <v>16003007</v>
      </c>
      <c r="B6277" s="15" t="s">
        <v>6201</v>
      </c>
      <c r="C6277" s="15" t="s">
        <v>6397</v>
      </c>
      <c r="D6277" s="16" t="s">
        <v>2</v>
      </c>
      <c r="E6277" s="17">
        <v>8.5</v>
      </c>
      <c r="F6277" s="18">
        <v>1.88</v>
      </c>
      <c r="G6277" s="17">
        <v>7.97</v>
      </c>
      <c r="H6277" s="18">
        <v>1.3</v>
      </c>
      <c r="I6277" s="16" t="s">
        <v>40</v>
      </c>
      <c r="J6277" s="16" t="s">
        <v>4</v>
      </c>
      <c r="K6277" s="16" t="s">
        <v>4</v>
      </c>
      <c r="L6277" s="19">
        <f>IF(Tabelle1[[#This Row],[Heizleistung (55°C)]]=0,Tabelle1[[#This Row],[Heizleistung (35°C)]],(Tabelle1[[#This Row],[Heizleistung (35°C)]]+Tabelle1[[#This Row],[Heizleistung (55°C)]])/2)</f>
        <v>8.2349999999999994</v>
      </c>
      <c r="M6277" s="20">
        <f>IF(Tabelle1[[#This Row],[Etas 55°C]]=0,0,(Tabelle1[[#This Row],[Etas 35°C]]*0.8+Tabelle1[[#This Row],[Etas 55°C]]*0.2))*2.5</f>
        <v>4.41</v>
      </c>
      <c r="N6277" s="21">
        <f>IF(-(Tabelle1[[#This Row],[80%/20% SCOP]]-5.5)/5.5=1,"n.a.",-(Tabelle1[[#This Row],[80%/20% SCOP]]-5.5)/5.5)</f>
        <v>0.19818181818181815</v>
      </c>
    </row>
    <row r="6278" spans="1:14" ht="20.100000000000001" customHeight="1" x14ac:dyDescent="0.25">
      <c r="A6278" s="24">
        <v>16014379</v>
      </c>
      <c r="B6278" s="15" t="s">
        <v>6201</v>
      </c>
      <c r="C6278" s="15" t="s">
        <v>6398</v>
      </c>
      <c r="D6278" s="16" t="s">
        <v>2</v>
      </c>
      <c r="E6278" s="17">
        <v>13.6</v>
      </c>
      <c r="F6278" s="18">
        <v>1.91</v>
      </c>
      <c r="G6278" s="17">
        <v>13.2</v>
      </c>
      <c r="H6278" s="18">
        <v>1.52</v>
      </c>
      <c r="I6278" s="16" t="s">
        <v>3</v>
      </c>
      <c r="J6278" s="16" t="s">
        <v>4</v>
      </c>
      <c r="K6278" s="16" t="s">
        <v>4</v>
      </c>
      <c r="L6278" s="19">
        <f>IF(Tabelle1[[#This Row],[Heizleistung (55°C)]]=0,Tabelle1[[#This Row],[Heizleistung (35°C)]],(Tabelle1[[#This Row],[Heizleistung (35°C)]]+Tabelle1[[#This Row],[Heizleistung (55°C)]])/2)</f>
        <v>13.399999999999999</v>
      </c>
      <c r="M6278" s="20">
        <f>IF(Tabelle1[[#This Row],[Etas 55°C]]=0,0,(Tabelle1[[#This Row],[Etas 35°C]]*0.8+Tabelle1[[#This Row],[Etas 55°C]]*0.2))*2.5</f>
        <v>4.58</v>
      </c>
      <c r="N6278" s="21">
        <f>IF(-(Tabelle1[[#This Row],[80%/20% SCOP]]-5.5)/5.5=1,"n.a.",-(Tabelle1[[#This Row],[80%/20% SCOP]]-5.5)/5.5)</f>
        <v>0.16727272727272727</v>
      </c>
    </row>
    <row r="6279" spans="1:14" ht="20.100000000000001" customHeight="1" x14ac:dyDescent="0.25">
      <c r="A6279" s="24">
        <v>16018006</v>
      </c>
      <c r="B6279" s="15" t="s">
        <v>6201</v>
      </c>
      <c r="C6279" s="15" t="s">
        <v>6399</v>
      </c>
      <c r="D6279" s="16" t="s">
        <v>2</v>
      </c>
      <c r="E6279" s="17">
        <v>6.47</v>
      </c>
      <c r="F6279" s="18">
        <v>1.75</v>
      </c>
      <c r="G6279" s="17">
        <v>6.2</v>
      </c>
      <c r="H6279" s="18">
        <v>1.37</v>
      </c>
      <c r="I6279" s="16" t="s">
        <v>3</v>
      </c>
      <c r="J6279" s="16" t="s">
        <v>4</v>
      </c>
      <c r="K6279" s="16" t="s">
        <v>4</v>
      </c>
      <c r="L6279" s="19">
        <f>IF(Tabelle1[[#This Row],[Heizleistung (55°C)]]=0,Tabelle1[[#This Row],[Heizleistung (35°C)]],(Tabelle1[[#This Row],[Heizleistung (35°C)]]+Tabelle1[[#This Row],[Heizleistung (55°C)]])/2)</f>
        <v>6.335</v>
      </c>
      <c r="M6279" s="20">
        <f>IF(Tabelle1[[#This Row],[Etas 55°C]]=0,0,(Tabelle1[[#This Row],[Etas 35°C]]*0.8+Tabelle1[[#This Row],[Etas 55°C]]*0.2))*2.5</f>
        <v>4.1850000000000005</v>
      </c>
      <c r="N6279" s="21">
        <f>IF(-(Tabelle1[[#This Row],[80%/20% SCOP]]-5.5)/5.5=1,"n.a.",-(Tabelle1[[#This Row],[80%/20% SCOP]]-5.5)/5.5)</f>
        <v>0.23909090909090899</v>
      </c>
    </row>
    <row r="6280" spans="1:14" ht="20.100000000000001" customHeight="1" x14ac:dyDescent="0.25">
      <c r="A6280" s="24">
        <v>16017893</v>
      </c>
      <c r="B6280" s="15" t="s">
        <v>6201</v>
      </c>
      <c r="C6280" s="15" t="s">
        <v>6400</v>
      </c>
      <c r="D6280" s="16" t="s">
        <v>2</v>
      </c>
      <c r="E6280" s="17">
        <v>12.42</v>
      </c>
      <c r="F6280" s="18">
        <v>2.008</v>
      </c>
      <c r="G6280" s="17">
        <v>12.1</v>
      </c>
      <c r="H6280" s="18">
        <v>1.62</v>
      </c>
      <c r="I6280" s="16" t="s">
        <v>3</v>
      </c>
      <c r="J6280" s="16" t="s">
        <v>4</v>
      </c>
      <c r="K6280" s="16" t="s">
        <v>4</v>
      </c>
      <c r="L6280" s="19">
        <f>IF(Tabelle1[[#This Row],[Heizleistung (55°C)]]=0,Tabelle1[[#This Row],[Heizleistung (35°C)]],(Tabelle1[[#This Row],[Heizleistung (35°C)]]+Tabelle1[[#This Row],[Heizleistung (55°C)]])/2)</f>
        <v>12.26</v>
      </c>
      <c r="M6280" s="20">
        <f>IF(Tabelle1[[#This Row],[Etas 55°C]]=0,0,(Tabelle1[[#This Row],[Etas 35°C]]*0.8+Tabelle1[[#This Row],[Etas 55°C]]*0.2))*2.5</f>
        <v>4.8260000000000005</v>
      </c>
      <c r="N6280" s="21">
        <f>IF(-(Tabelle1[[#This Row],[80%/20% SCOP]]-5.5)/5.5=1,"n.a.",-(Tabelle1[[#This Row],[80%/20% SCOP]]-5.5)/5.5)</f>
        <v>0.12254545454545446</v>
      </c>
    </row>
    <row r="6281" spans="1:14" ht="20.100000000000001" customHeight="1" x14ac:dyDescent="0.25">
      <c r="A6281" s="24">
        <v>16002755</v>
      </c>
      <c r="B6281" s="15" t="s">
        <v>6201</v>
      </c>
      <c r="C6281" s="15" t="s">
        <v>6401</v>
      </c>
      <c r="D6281" s="16" t="s">
        <v>2</v>
      </c>
      <c r="E6281" s="17">
        <v>9.75</v>
      </c>
      <c r="F6281" s="18">
        <v>1.8</v>
      </c>
      <c r="G6281" s="17">
        <v>9.67</v>
      </c>
      <c r="H6281" s="18">
        <v>1.34</v>
      </c>
      <c r="I6281" s="16" t="s">
        <v>109</v>
      </c>
      <c r="J6281" s="16" t="s">
        <v>4</v>
      </c>
      <c r="K6281" s="16" t="s">
        <v>4</v>
      </c>
      <c r="L6281" s="19">
        <f>IF(Tabelle1[[#This Row],[Heizleistung (55°C)]]=0,Tabelle1[[#This Row],[Heizleistung (35°C)]],(Tabelle1[[#This Row],[Heizleistung (35°C)]]+Tabelle1[[#This Row],[Heizleistung (55°C)]])/2)</f>
        <v>9.7100000000000009</v>
      </c>
      <c r="M6281" s="20">
        <f>IF(Tabelle1[[#This Row],[Etas 55°C]]=0,0,(Tabelle1[[#This Row],[Etas 35°C]]*0.8+Tabelle1[[#This Row],[Etas 55°C]]*0.2))*2.5</f>
        <v>4.2700000000000005</v>
      </c>
      <c r="N6281" s="21">
        <f>IF(-(Tabelle1[[#This Row],[80%/20% SCOP]]-5.5)/5.5=1,"n.a.",-(Tabelle1[[#This Row],[80%/20% SCOP]]-5.5)/5.5)</f>
        <v>0.22363636363636355</v>
      </c>
    </row>
    <row r="6282" spans="1:14" ht="20.100000000000001" customHeight="1" x14ac:dyDescent="0.25">
      <c r="A6282" s="24">
        <v>16017836</v>
      </c>
      <c r="B6282" s="15" t="s">
        <v>6201</v>
      </c>
      <c r="C6282" s="15" t="s">
        <v>6402</v>
      </c>
      <c r="D6282" s="16" t="s">
        <v>2</v>
      </c>
      <c r="E6282" s="17">
        <v>13.29</v>
      </c>
      <c r="F6282" s="18">
        <v>1.9</v>
      </c>
      <c r="G6282" s="17">
        <v>12.09</v>
      </c>
      <c r="H6282" s="18">
        <v>1.53</v>
      </c>
      <c r="I6282" s="16" t="s">
        <v>3</v>
      </c>
      <c r="J6282" s="16" t="s">
        <v>4</v>
      </c>
      <c r="K6282" s="16" t="s">
        <v>4</v>
      </c>
      <c r="L6282" s="19">
        <f>IF(Tabelle1[[#This Row],[Heizleistung (55°C)]]=0,Tabelle1[[#This Row],[Heizleistung (35°C)]],(Tabelle1[[#This Row],[Heizleistung (35°C)]]+Tabelle1[[#This Row],[Heizleistung (55°C)]])/2)</f>
        <v>12.69</v>
      </c>
      <c r="M6282" s="20">
        <f>IF(Tabelle1[[#This Row],[Etas 55°C]]=0,0,(Tabelle1[[#This Row],[Etas 35°C]]*0.8+Tabelle1[[#This Row],[Etas 55°C]]*0.2))*2.5</f>
        <v>4.5650000000000004</v>
      </c>
      <c r="N6282" s="21">
        <f>IF(-(Tabelle1[[#This Row],[80%/20% SCOP]]-5.5)/5.5=1,"n.a.",-(Tabelle1[[#This Row],[80%/20% SCOP]]-5.5)/5.5)</f>
        <v>0.16999999999999993</v>
      </c>
    </row>
    <row r="6283" spans="1:14" ht="20.100000000000001" customHeight="1" x14ac:dyDescent="0.25">
      <c r="A6283" s="24">
        <v>16017858</v>
      </c>
      <c r="B6283" s="15" t="s">
        <v>6201</v>
      </c>
      <c r="C6283" s="15" t="s">
        <v>6403</v>
      </c>
      <c r="D6283" s="16" t="s">
        <v>2</v>
      </c>
      <c r="E6283" s="17">
        <v>9.8000000000000007</v>
      </c>
      <c r="F6283" s="18">
        <v>1.97</v>
      </c>
      <c r="G6283" s="17">
        <v>9.3699999999999992</v>
      </c>
      <c r="H6283" s="18">
        <v>1.52</v>
      </c>
      <c r="I6283" s="16" t="s">
        <v>3</v>
      </c>
      <c r="J6283" s="16" t="s">
        <v>4</v>
      </c>
      <c r="K6283" s="16" t="s">
        <v>4</v>
      </c>
      <c r="L6283" s="19">
        <f>IF(Tabelle1[[#This Row],[Heizleistung (55°C)]]=0,Tabelle1[[#This Row],[Heizleistung (35°C)]],(Tabelle1[[#This Row],[Heizleistung (35°C)]]+Tabelle1[[#This Row],[Heizleistung (55°C)]])/2)</f>
        <v>9.5850000000000009</v>
      </c>
      <c r="M6283" s="20">
        <f>IF(Tabelle1[[#This Row],[Etas 55°C]]=0,0,(Tabelle1[[#This Row],[Etas 35°C]]*0.8+Tabelle1[[#This Row],[Etas 55°C]]*0.2))*2.5</f>
        <v>4.7</v>
      </c>
      <c r="N6283" s="21">
        <f>IF(-(Tabelle1[[#This Row],[80%/20% SCOP]]-5.5)/5.5=1,"n.a.",-(Tabelle1[[#This Row],[80%/20% SCOP]]-5.5)/5.5)</f>
        <v>0.14545454545454542</v>
      </c>
    </row>
    <row r="6284" spans="1:14" ht="20.100000000000001" customHeight="1" x14ac:dyDescent="0.25">
      <c r="A6284" s="24">
        <v>16017935</v>
      </c>
      <c r="B6284" s="15" t="s">
        <v>6201</v>
      </c>
      <c r="C6284" s="15" t="s">
        <v>6404</v>
      </c>
      <c r="D6284" s="16" t="s">
        <v>2</v>
      </c>
      <c r="E6284" s="17">
        <v>12.42</v>
      </c>
      <c r="F6284" s="18">
        <v>1.94</v>
      </c>
      <c r="G6284" s="17">
        <v>12.1</v>
      </c>
      <c r="H6284" s="18">
        <v>1.55</v>
      </c>
      <c r="I6284" s="16" t="s">
        <v>3</v>
      </c>
      <c r="J6284" s="16" t="s">
        <v>4</v>
      </c>
      <c r="K6284" s="16" t="s">
        <v>4</v>
      </c>
      <c r="L6284" s="19">
        <f>IF(Tabelle1[[#This Row],[Heizleistung (55°C)]]=0,Tabelle1[[#This Row],[Heizleistung (35°C)]],(Tabelle1[[#This Row],[Heizleistung (35°C)]]+Tabelle1[[#This Row],[Heizleistung (55°C)]])/2)</f>
        <v>12.26</v>
      </c>
      <c r="M6284" s="20">
        <f>IF(Tabelle1[[#This Row],[Etas 55°C]]=0,0,(Tabelle1[[#This Row],[Etas 35°C]]*0.8+Tabelle1[[#This Row],[Etas 55°C]]*0.2))*2.5</f>
        <v>4.6550000000000002</v>
      </c>
      <c r="N6284" s="21">
        <f>IF(-(Tabelle1[[#This Row],[80%/20% SCOP]]-5.5)/5.5=1,"n.a.",-(Tabelle1[[#This Row],[80%/20% SCOP]]-5.5)/5.5)</f>
        <v>0.1536363636363636</v>
      </c>
    </row>
    <row r="6285" spans="1:14" ht="20.100000000000001" customHeight="1" x14ac:dyDescent="0.25">
      <c r="A6285" s="24">
        <v>16018010</v>
      </c>
      <c r="B6285" s="15" t="s">
        <v>6201</v>
      </c>
      <c r="C6285" s="15" t="s">
        <v>6405</v>
      </c>
      <c r="D6285" s="16" t="s">
        <v>2</v>
      </c>
      <c r="E6285" s="17">
        <v>6.47</v>
      </c>
      <c r="F6285" s="18">
        <v>1.75</v>
      </c>
      <c r="G6285" s="17">
        <v>6.2</v>
      </c>
      <c r="H6285" s="18">
        <v>1.37</v>
      </c>
      <c r="I6285" s="16" t="s">
        <v>3</v>
      </c>
      <c r="J6285" s="16" t="s">
        <v>4</v>
      </c>
      <c r="K6285" s="16" t="s">
        <v>4</v>
      </c>
      <c r="L6285" s="19">
        <f>IF(Tabelle1[[#This Row],[Heizleistung (55°C)]]=0,Tabelle1[[#This Row],[Heizleistung (35°C)]],(Tabelle1[[#This Row],[Heizleistung (35°C)]]+Tabelle1[[#This Row],[Heizleistung (55°C)]])/2)</f>
        <v>6.335</v>
      </c>
      <c r="M6285" s="20">
        <f>IF(Tabelle1[[#This Row],[Etas 55°C]]=0,0,(Tabelle1[[#This Row],[Etas 35°C]]*0.8+Tabelle1[[#This Row],[Etas 55°C]]*0.2))*2.5</f>
        <v>4.1850000000000005</v>
      </c>
      <c r="N6285" s="21">
        <f>IF(-(Tabelle1[[#This Row],[80%/20% SCOP]]-5.5)/5.5=1,"n.a.",-(Tabelle1[[#This Row],[80%/20% SCOP]]-5.5)/5.5)</f>
        <v>0.23909090909090899</v>
      </c>
    </row>
    <row r="6286" spans="1:14" ht="20.100000000000001" customHeight="1" x14ac:dyDescent="0.25">
      <c r="A6286" s="24">
        <v>16017902</v>
      </c>
      <c r="B6286" s="15" t="s">
        <v>6201</v>
      </c>
      <c r="C6286" s="15" t="s">
        <v>6406</v>
      </c>
      <c r="D6286" s="16" t="s">
        <v>2</v>
      </c>
      <c r="E6286" s="17">
        <v>12.42</v>
      </c>
      <c r="F6286" s="18">
        <v>2.008</v>
      </c>
      <c r="G6286" s="17">
        <v>12.1</v>
      </c>
      <c r="H6286" s="18">
        <v>1.62</v>
      </c>
      <c r="I6286" s="16" t="s">
        <v>3</v>
      </c>
      <c r="J6286" s="16" t="s">
        <v>4</v>
      </c>
      <c r="K6286" s="16" t="s">
        <v>4</v>
      </c>
      <c r="L6286" s="19">
        <f>IF(Tabelle1[[#This Row],[Heizleistung (55°C)]]=0,Tabelle1[[#This Row],[Heizleistung (35°C)]],(Tabelle1[[#This Row],[Heizleistung (35°C)]]+Tabelle1[[#This Row],[Heizleistung (55°C)]])/2)</f>
        <v>12.26</v>
      </c>
      <c r="M6286" s="20">
        <f>IF(Tabelle1[[#This Row],[Etas 55°C]]=0,0,(Tabelle1[[#This Row],[Etas 35°C]]*0.8+Tabelle1[[#This Row],[Etas 55°C]]*0.2))*2.5</f>
        <v>4.8260000000000005</v>
      </c>
      <c r="N6286" s="21">
        <f>IF(-(Tabelle1[[#This Row],[80%/20% SCOP]]-5.5)/5.5=1,"n.a.",-(Tabelle1[[#This Row],[80%/20% SCOP]]-5.5)/5.5)</f>
        <v>0.12254545454545446</v>
      </c>
    </row>
    <row r="6287" spans="1:14" ht="20.100000000000001" customHeight="1" x14ac:dyDescent="0.25">
      <c r="A6287" s="24">
        <v>16017934</v>
      </c>
      <c r="B6287" s="15" t="s">
        <v>6201</v>
      </c>
      <c r="C6287" s="15" t="s">
        <v>6407</v>
      </c>
      <c r="D6287" s="16" t="s">
        <v>2</v>
      </c>
      <c r="E6287" s="17">
        <v>9.8000000000000007</v>
      </c>
      <c r="F6287" s="18">
        <v>1.99</v>
      </c>
      <c r="G6287" s="17">
        <v>9.3699999999999992</v>
      </c>
      <c r="H6287" s="18">
        <v>1.56</v>
      </c>
      <c r="I6287" s="16" t="s">
        <v>3</v>
      </c>
      <c r="J6287" s="16" t="s">
        <v>4</v>
      </c>
      <c r="K6287" s="16" t="s">
        <v>4</v>
      </c>
      <c r="L6287" s="19">
        <f>IF(Tabelle1[[#This Row],[Heizleistung (55°C)]]=0,Tabelle1[[#This Row],[Heizleistung (35°C)]],(Tabelle1[[#This Row],[Heizleistung (35°C)]]+Tabelle1[[#This Row],[Heizleistung (55°C)]])/2)</f>
        <v>9.5850000000000009</v>
      </c>
      <c r="M6287" s="20">
        <f>IF(Tabelle1[[#This Row],[Etas 55°C]]=0,0,(Tabelle1[[#This Row],[Etas 35°C]]*0.8+Tabelle1[[#This Row],[Etas 55°C]]*0.2))*2.5</f>
        <v>4.7600000000000007</v>
      </c>
      <c r="N6287" s="21">
        <f>IF(-(Tabelle1[[#This Row],[80%/20% SCOP]]-5.5)/5.5=1,"n.a.",-(Tabelle1[[#This Row],[80%/20% SCOP]]-5.5)/5.5)</f>
        <v>0.13454545454545441</v>
      </c>
    </row>
    <row r="6288" spans="1:14" ht="20.100000000000001" customHeight="1" x14ac:dyDescent="0.25">
      <c r="A6288" s="24">
        <v>16014386</v>
      </c>
      <c r="B6288" s="15" t="s">
        <v>6201</v>
      </c>
      <c r="C6288" s="15" t="s">
        <v>6408</v>
      </c>
      <c r="D6288" s="16" t="s">
        <v>2</v>
      </c>
      <c r="E6288" s="17">
        <v>13.3</v>
      </c>
      <c r="F6288" s="18">
        <v>1.9</v>
      </c>
      <c r="G6288" s="17">
        <v>12.1</v>
      </c>
      <c r="H6288" s="18">
        <v>1.53</v>
      </c>
      <c r="I6288" s="16" t="s">
        <v>3</v>
      </c>
      <c r="J6288" s="16" t="s">
        <v>4</v>
      </c>
      <c r="K6288" s="16" t="s">
        <v>4</v>
      </c>
      <c r="L6288" s="19">
        <f>IF(Tabelle1[[#This Row],[Heizleistung (55°C)]]=0,Tabelle1[[#This Row],[Heizleistung (35°C)]],(Tabelle1[[#This Row],[Heizleistung (35°C)]]+Tabelle1[[#This Row],[Heizleistung (55°C)]])/2)</f>
        <v>12.7</v>
      </c>
      <c r="M6288" s="20">
        <f>IF(Tabelle1[[#This Row],[Etas 55°C]]=0,0,(Tabelle1[[#This Row],[Etas 35°C]]*0.8+Tabelle1[[#This Row],[Etas 55°C]]*0.2))*2.5</f>
        <v>4.5650000000000004</v>
      </c>
      <c r="N6288" s="21">
        <f>IF(-(Tabelle1[[#This Row],[80%/20% SCOP]]-5.5)/5.5=1,"n.a.",-(Tabelle1[[#This Row],[80%/20% SCOP]]-5.5)/5.5)</f>
        <v>0.16999999999999993</v>
      </c>
    </row>
    <row r="6289" spans="1:14" ht="20.100000000000001" customHeight="1" x14ac:dyDescent="0.25">
      <c r="A6289" s="24">
        <v>16002752</v>
      </c>
      <c r="B6289" s="15" t="s">
        <v>6201</v>
      </c>
      <c r="C6289" s="15" t="s">
        <v>6409</v>
      </c>
      <c r="D6289" s="16" t="s">
        <v>2</v>
      </c>
      <c r="E6289" s="17">
        <v>9.75</v>
      </c>
      <c r="F6289" s="18">
        <v>1.8</v>
      </c>
      <c r="G6289" s="17">
        <v>9.67</v>
      </c>
      <c r="H6289" s="18">
        <v>1.34</v>
      </c>
      <c r="I6289" s="16" t="s">
        <v>109</v>
      </c>
      <c r="J6289" s="16" t="s">
        <v>4</v>
      </c>
      <c r="K6289" s="16" t="s">
        <v>4</v>
      </c>
      <c r="L6289" s="19">
        <f>IF(Tabelle1[[#This Row],[Heizleistung (55°C)]]=0,Tabelle1[[#This Row],[Heizleistung (35°C)]],(Tabelle1[[#This Row],[Heizleistung (35°C)]]+Tabelle1[[#This Row],[Heizleistung (55°C)]])/2)</f>
        <v>9.7100000000000009</v>
      </c>
      <c r="M6289" s="20">
        <f>IF(Tabelle1[[#This Row],[Etas 55°C]]=0,0,(Tabelle1[[#This Row],[Etas 35°C]]*0.8+Tabelle1[[#This Row],[Etas 55°C]]*0.2))*2.5</f>
        <v>4.2700000000000005</v>
      </c>
      <c r="N6289" s="21">
        <f>IF(-(Tabelle1[[#This Row],[80%/20% SCOP]]-5.5)/5.5=1,"n.a.",-(Tabelle1[[#This Row],[80%/20% SCOP]]-5.5)/5.5)</f>
        <v>0.22363636363636355</v>
      </c>
    </row>
    <row r="6290" spans="1:14" ht="20.100000000000001" customHeight="1" x14ac:dyDescent="0.25">
      <c r="A6290" s="24">
        <v>16017869</v>
      </c>
      <c r="B6290" s="15" t="s">
        <v>6201</v>
      </c>
      <c r="C6290" s="15" t="s">
        <v>6410</v>
      </c>
      <c r="D6290" s="16" t="s">
        <v>2</v>
      </c>
      <c r="E6290" s="17">
        <v>12.42</v>
      </c>
      <c r="F6290" s="18">
        <v>1.95</v>
      </c>
      <c r="G6290" s="17">
        <v>12.1</v>
      </c>
      <c r="H6290" s="18">
        <v>1.54</v>
      </c>
      <c r="I6290" s="16" t="s">
        <v>3</v>
      </c>
      <c r="J6290" s="16" t="s">
        <v>4</v>
      </c>
      <c r="K6290" s="16" t="s">
        <v>4</v>
      </c>
      <c r="L6290" s="19">
        <f>IF(Tabelle1[[#This Row],[Heizleistung (55°C)]]=0,Tabelle1[[#This Row],[Heizleistung (35°C)]],(Tabelle1[[#This Row],[Heizleistung (35°C)]]+Tabelle1[[#This Row],[Heizleistung (55°C)]])/2)</f>
        <v>12.26</v>
      </c>
      <c r="M6290" s="20">
        <f>IF(Tabelle1[[#This Row],[Etas 55°C]]=0,0,(Tabelle1[[#This Row],[Etas 35°C]]*0.8+Tabelle1[[#This Row],[Etas 55°C]]*0.2))*2.5</f>
        <v>4.67</v>
      </c>
      <c r="N6290" s="21">
        <f>IF(-(Tabelle1[[#This Row],[80%/20% SCOP]]-5.5)/5.5=1,"n.a.",-(Tabelle1[[#This Row],[80%/20% SCOP]]-5.5)/5.5)</f>
        <v>0.15090909090909091</v>
      </c>
    </row>
    <row r="6291" spans="1:14" ht="20.100000000000001" customHeight="1" x14ac:dyDescent="0.25">
      <c r="A6291" s="24">
        <v>16002689</v>
      </c>
      <c r="B6291" s="15" t="s">
        <v>6201</v>
      </c>
      <c r="C6291" s="15" t="s">
        <v>6411</v>
      </c>
      <c r="D6291" s="16" t="s">
        <v>2</v>
      </c>
      <c r="E6291" s="17">
        <v>5.59</v>
      </c>
      <c r="F6291" s="18">
        <v>1.72</v>
      </c>
      <c r="G6291" s="17">
        <v>5.59</v>
      </c>
      <c r="H6291" s="18">
        <v>1.27</v>
      </c>
      <c r="I6291" s="16" t="s">
        <v>109</v>
      </c>
      <c r="J6291" s="16" t="s">
        <v>4</v>
      </c>
      <c r="K6291" s="16" t="s">
        <v>4</v>
      </c>
      <c r="L6291" s="19">
        <f>IF(Tabelle1[[#This Row],[Heizleistung (55°C)]]=0,Tabelle1[[#This Row],[Heizleistung (35°C)]],(Tabelle1[[#This Row],[Heizleistung (35°C)]]+Tabelle1[[#This Row],[Heizleistung (55°C)]])/2)</f>
        <v>5.59</v>
      </c>
      <c r="M6291" s="20">
        <f>IF(Tabelle1[[#This Row],[Etas 55°C]]=0,0,(Tabelle1[[#This Row],[Etas 35°C]]*0.8+Tabelle1[[#This Row],[Etas 55°C]]*0.2))*2.5</f>
        <v>4.0750000000000002</v>
      </c>
      <c r="N6291" s="21">
        <f>IF(-(Tabelle1[[#This Row],[80%/20% SCOP]]-5.5)/5.5=1,"n.a.",-(Tabelle1[[#This Row],[80%/20% SCOP]]-5.5)/5.5)</f>
        <v>0.25909090909090904</v>
      </c>
    </row>
    <row r="6292" spans="1:14" ht="20.100000000000001" customHeight="1" x14ac:dyDescent="0.25">
      <c r="A6292" s="24">
        <v>16017997</v>
      </c>
      <c r="B6292" s="15" t="s">
        <v>6201</v>
      </c>
      <c r="C6292" s="15" t="s">
        <v>6412</v>
      </c>
      <c r="D6292" s="16" t="s">
        <v>2</v>
      </c>
      <c r="E6292" s="17">
        <v>5.46</v>
      </c>
      <c r="F6292" s="18">
        <v>1.8</v>
      </c>
      <c r="G6292" s="17">
        <v>5.14</v>
      </c>
      <c r="H6292" s="18">
        <v>1.41</v>
      </c>
      <c r="I6292" s="16" t="s">
        <v>3</v>
      </c>
      <c r="J6292" s="16" t="s">
        <v>4</v>
      </c>
      <c r="K6292" s="16" t="s">
        <v>4</v>
      </c>
      <c r="L6292" s="19">
        <f>IF(Tabelle1[[#This Row],[Heizleistung (55°C)]]=0,Tabelle1[[#This Row],[Heizleistung (35°C)]],(Tabelle1[[#This Row],[Heizleistung (35°C)]]+Tabelle1[[#This Row],[Heizleistung (55°C)]])/2)</f>
        <v>5.3</v>
      </c>
      <c r="M6292" s="20">
        <f>IF(Tabelle1[[#This Row],[Etas 55°C]]=0,0,(Tabelle1[[#This Row],[Etas 35°C]]*0.8+Tabelle1[[#This Row],[Etas 55°C]]*0.2))*2.5</f>
        <v>4.3050000000000006</v>
      </c>
      <c r="N6292" s="21">
        <f>IF(-(Tabelle1[[#This Row],[80%/20% SCOP]]-5.5)/5.5=1,"n.a.",-(Tabelle1[[#This Row],[80%/20% SCOP]]-5.5)/5.5)</f>
        <v>0.21727272727272717</v>
      </c>
    </row>
    <row r="6293" spans="1:14" ht="20.100000000000001" customHeight="1" x14ac:dyDescent="0.25">
      <c r="A6293" s="24">
        <v>16017892</v>
      </c>
      <c r="B6293" s="15" t="s">
        <v>6201</v>
      </c>
      <c r="C6293" s="15" t="s">
        <v>6413</v>
      </c>
      <c r="D6293" s="16" t="s">
        <v>2</v>
      </c>
      <c r="E6293" s="17">
        <v>12.42</v>
      </c>
      <c r="F6293" s="18">
        <v>2.008</v>
      </c>
      <c r="G6293" s="17">
        <v>12.1</v>
      </c>
      <c r="H6293" s="18">
        <v>1.62</v>
      </c>
      <c r="I6293" s="16" t="s">
        <v>3</v>
      </c>
      <c r="J6293" s="16" t="s">
        <v>4</v>
      </c>
      <c r="K6293" s="16" t="s">
        <v>4</v>
      </c>
      <c r="L6293" s="19">
        <f>IF(Tabelle1[[#This Row],[Heizleistung (55°C)]]=0,Tabelle1[[#This Row],[Heizleistung (35°C)]],(Tabelle1[[#This Row],[Heizleistung (35°C)]]+Tabelle1[[#This Row],[Heizleistung (55°C)]])/2)</f>
        <v>12.26</v>
      </c>
      <c r="M6293" s="20">
        <f>IF(Tabelle1[[#This Row],[Etas 55°C]]=0,0,(Tabelle1[[#This Row],[Etas 35°C]]*0.8+Tabelle1[[#This Row],[Etas 55°C]]*0.2))*2.5</f>
        <v>4.8260000000000005</v>
      </c>
      <c r="N6293" s="21">
        <f>IF(-(Tabelle1[[#This Row],[80%/20% SCOP]]-5.5)/5.5=1,"n.a.",-(Tabelle1[[#This Row],[80%/20% SCOP]]-5.5)/5.5)</f>
        <v>0.12254545454545446</v>
      </c>
    </row>
    <row r="6294" spans="1:14" ht="20.100000000000001" customHeight="1" x14ac:dyDescent="0.25">
      <c r="A6294" s="24">
        <v>16017903</v>
      </c>
      <c r="B6294" s="15" t="s">
        <v>6201</v>
      </c>
      <c r="C6294" s="15" t="s">
        <v>6414</v>
      </c>
      <c r="D6294" s="16" t="s">
        <v>2</v>
      </c>
      <c r="E6294" s="17">
        <v>9.8000000000000007</v>
      </c>
      <c r="F6294" s="18">
        <v>1.9</v>
      </c>
      <c r="G6294" s="17">
        <v>9.3699999999999992</v>
      </c>
      <c r="H6294" s="18">
        <v>1.45</v>
      </c>
      <c r="I6294" s="16" t="s">
        <v>3</v>
      </c>
      <c r="J6294" s="16" t="s">
        <v>4</v>
      </c>
      <c r="K6294" s="16" t="s">
        <v>4</v>
      </c>
      <c r="L6294" s="19">
        <f>IF(Tabelle1[[#This Row],[Heizleistung (55°C)]]=0,Tabelle1[[#This Row],[Heizleistung (35°C)]],(Tabelle1[[#This Row],[Heizleistung (35°C)]]+Tabelle1[[#This Row],[Heizleistung (55°C)]])/2)</f>
        <v>9.5850000000000009</v>
      </c>
      <c r="M6294" s="20">
        <f>IF(Tabelle1[[#This Row],[Etas 55°C]]=0,0,(Tabelle1[[#This Row],[Etas 35°C]]*0.8+Tabelle1[[#This Row],[Etas 55°C]]*0.2))*2.5</f>
        <v>4.5250000000000004</v>
      </c>
      <c r="N6294" s="21">
        <f>IF(-(Tabelle1[[#This Row],[80%/20% SCOP]]-5.5)/5.5=1,"n.a.",-(Tabelle1[[#This Row],[80%/20% SCOP]]-5.5)/5.5)</f>
        <v>0.17727272727272722</v>
      </c>
    </row>
    <row r="6295" spans="1:14" ht="20.100000000000001" customHeight="1" x14ac:dyDescent="0.25">
      <c r="A6295" s="24">
        <v>16017978</v>
      </c>
      <c r="B6295" s="15" t="s">
        <v>6201</v>
      </c>
      <c r="C6295" s="15" t="s">
        <v>6415</v>
      </c>
      <c r="D6295" s="16" t="s">
        <v>2</v>
      </c>
      <c r="E6295" s="17">
        <v>6.47</v>
      </c>
      <c r="F6295" s="18">
        <v>1.76</v>
      </c>
      <c r="G6295" s="17">
        <v>6.17</v>
      </c>
      <c r="H6295" s="18">
        <v>1.4</v>
      </c>
      <c r="I6295" s="16" t="s">
        <v>3</v>
      </c>
      <c r="J6295" s="16" t="s">
        <v>4</v>
      </c>
      <c r="K6295" s="16" t="s">
        <v>4</v>
      </c>
      <c r="L6295" s="19">
        <f>IF(Tabelle1[[#This Row],[Heizleistung (55°C)]]=0,Tabelle1[[#This Row],[Heizleistung (35°C)]],(Tabelle1[[#This Row],[Heizleistung (35°C)]]+Tabelle1[[#This Row],[Heizleistung (55°C)]])/2)</f>
        <v>6.32</v>
      </c>
      <c r="M6295" s="20">
        <f>IF(Tabelle1[[#This Row],[Etas 55°C]]=0,0,(Tabelle1[[#This Row],[Etas 35°C]]*0.8+Tabelle1[[#This Row],[Etas 55°C]]*0.2))*2.5</f>
        <v>4.2200000000000006</v>
      </c>
      <c r="N6295" s="21">
        <f>IF(-(Tabelle1[[#This Row],[80%/20% SCOP]]-5.5)/5.5=1,"n.a.",-(Tabelle1[[#This Row],[80%/20% SCOP]]-5.5)/5.5)</f>
        <v>0.23272727272727262</v>
      </c>
    </row>
    <row r="6296" spans="1:14" ht="20.100000000000001" customHeight="1" x14ac:dyDescent="0.25">
      <c r="A6296" s="24">
        <v>16002758</v>
      </c>
      <c r="B6296" s="15" t="s">
        <v>6201</v>
      </c>
      <c r="C6296" s="15" t="s">
        <v>6416</v>
      </c>
      <c r="D6296" s="16" t="s">
        <v>2</v>
      </c>
      <c r="E6296" s="17">
        <v>9.75</v>
      </c>
      <c r="F6296" s="18">
        <v>1.8</v>
      </c>
      <c r="G6296" s="17">
        <v>9.67</v>
      </c>
      <c r="H6296" s="18">
        <v>1.34</v>
      </c>
      <c r="I6296" s="16" t="s">
        <v>109</v>
      </c>
      <c r="J6296" s="16" t="s">
        <v>4</v>
      </c>
      <c r="K6296" s="16" t="s">
        <v>4</v>
      </c>
      <c r="L6296" s="19">
        <f>IF(Tabelle1[[#This Row],[Heizleistung (55°C)]]=0,Tabelle1[[#This Row],[Heizleistung (35°C)]],(Tabelle1[[#This Row],[Heizleistung (35°C)]]+Tabelle1[[#This Row],[Heizleistung (55°C)]])/2)</f>
        <v>9.7100000000000009</v>
      </c>
      <c r="M6296" s="20">
        <f>IF(Tabelle1[[#This Row],[Etas 55°C]]=0,0,(Tabelle1[[#This Row],[Etas 35°C]]*0.8+Tabelle1[[#This Row],[Etas 55°C]]*0.2))*2.5</f>
        <v>4.2700000000000005</v>
      </c>
      <c r="N6296" s="21">
        <f>IF(-(Tabelle1[[#This Row],[80%/20% SCOP]]-5.5)/5.5=1,"n.a.",-(Tabelle1[[#This Row],[80%/20% SCOP]]-5.5)/5.5)</f>
        <v>0.22363636363636355</v>
      </c>
    </row>
    <row r="6297" spans="1:14" ht="20.100000000000001" customHeight="1" x14ac:dyDescent="0.25">
      <c r="A6297" s="24">
        <v>16017525</v>
      </c>
      <c r="B6297" s="15" t="s">
        <v>6201</v>
      </c>
      <c r="C6297" s="15" t="s">
        <v>6417</v>
      </c>
      <c r="D6297" s="16" t="s">
        <v>2</v>
      </c>
      <c r="E6297" s="17">
        <v>24.8</v>
      </c>
      <c r="F6297" s="18">
        <v>1.91</v>
      </c>
      <c r="G6297" s="17">
        <v>25.6</v>
      </c>
      <c r="H6297" s="18">
        <v>1.51</v>
      </c>
      <c r="I6297" s="16" t="s">
        <v>3</v>
      </c>
      <c r="J6297" s="16" t="s">
        <v>4</v>
      </c>
      <c r="K6297" s="16" t="s">
        <v>4</v>
      </c>
      <c r="L6297" s="19">
        <f>IF(Tabelle1[[#This Row],[Heizleistung (55°C)]]=0,Tabelle1[[#This Row],[Heizleistung (35°C)]],(Tabelle1[[#This Row],[Heizleistung (35°C)]]+Tabelle1[[#This Row],[Heizleistung (55°C)]])/2)</f>
        <v>25.200000000000003</v>
      </c>
      <c r="M6297" s="20">
        <f>IF(Tabelle1[[#This Row],[Etas 55°C]]=0,0,(Tabelle1[[#This Row],[Etas 35°C]]*0.8+Tabelle1[[#This Row],[Etas 55°C]]*0.2))*2.5</f>
        <v>4.5750000000000002</v>
      </c>
      <c r="N6297" s="21">
        <f>IF(-(Tabelle1[[#This Row],[80%/20% SCOP]]-5.5)/5.5=1,"n.a.",-(Tabelle1[[#This Row],[80%/20% SCOP]]-5.5)/5.5)</f>
        <v>0.16818181818181815</v>
      </c>
    </row>
    <row r="6298" spans="1:14" ht="20.100000000000001" customHeight="1" x14ac:dyDescent="0.25">
      <c r="A6298" s="24">
        <v>16017986</v>
      </c>
      <c r="B6298" s="15" t="s">
        <v>6201</v>
      </c>
      <c r="C6298" s="15" t="s">
        <v>6418</v>
      </c>
      <c r="D6298" s="16" t="s">
        <v>2</v>
      </c>
      <c r="E6298" s="17">
        <v>6.47</v>
      </c>
      <c r="F6298" s="18">
        <v>1.76</v>
      </c>
      <c r="G6298" s="17">
        <v>6.17</v>
      </c>
      <c r="H6298" s="18">
        <v>1.4</v>
      </c>
      <c r="I6298" s="16" t="s">
        <v>3</v>
      </c>
      <c r="J6298" s="16" t="s">
        <v>4</v>
      </c>
      <c r="K6298" s="16" t="s">
        <v>4</v>
      </c>
      <c r="L6298" s="19">
        <f>IF(Tabelle1[[#This Row],[Heizleistung (55°C)]]=0,Tabelle1[[#This Row],[Heizleistung (35°C)]],(Tabelle1[[#This Row],[Heizleistung (35°C)]]+Tabelle1[[#This Row],[Heizleistung (55°C)]])/2)</f>
        <v>6.32</v>
      </c>
      <c r="M6298" s="20">
        <f>IF(Tabelle1[[#This Row],[Etas 55°C]]=0,0,(Tabelle1[[#This Row],[Etas 35°C]]*0.8+Tabelle1[[#This Row],[Etas 55°C]]*0.2))*2.5</f>
        <v>4.2200000000000006</v>
      </c>
      <c r="N6298" s="21">
        <f>IF(-(Tabelle1[[#This Row],[80%/20% SCOP]]-5.5)/5.5=1,"n.a.",-(Tabelle1[[#This Row],[80%/20% SCOP]]-5.5)/5.5)</f>
        <v>0.23272727272727262</v>
      </c>
    </row>
    <row r="6299" spans="1:14" ht="20.100000000000001" customHeight="1" x14ac:dyDescent="0.25">
      <c r="A6299" s="24">
        <v>16002926</v>
      </c>
      <c r="B6299" s="15" t="s">
        <v>6201</v>
      </c>
      <c r="C6299" s="15" t="s">
        <v>6419</v>
      </c>
      <c r="D6299" s="16" t="s">
        <v>2</v>
      </c>
      <c r="E6299" s="17">
        <v>7.8</v>
      </c>
      <c r="F6299" s="18">
        <v>1.93</v>
      </c>
      <c r="G6299" s="17">
        <v>7.21</v>
      </c>
      <c r="H6299" s="18">
        <v>1.3</v>
      </c>
      <c r="I6299" s="16" t="s">
        <v>40</v>
      </c>
      <c r="J6299" s="16" t="s">
        <v>4</v>
      </c>
      <c r="K6299" s="16" t="s">
        <v>4</v>
      </c>
      <c r="L6299" s="19">
        <f>IF(Tabelle1[[#This Row],[Heizleistung (55°C)]]=0,Tabelle1[[#This Row],[Heizleistung (35°C)]],(Tabelle1[[#This Row],[Heizleistung (35°C)]]+Tabelle1[[#This Row],[Heizleistung (55°C)]])/2)</f>
        <v>7.5049999999999999</v>
      </c>
      <c r="M6299" s="20">
        <f>IF(Tabelle1[[#This Row],[Etas 55°C]]=0,0,(Tabelle1[[#This Row],[Etas 35°C]]*0.8+Tabelle1[[#This Row],[Etas 55°C]]*0.2))*2.5</f>
        <v>4.51</v>
      </c>
      <c r="N6299" s="21">
        <f>IF(-(Tabelle1[[#This Row],[80%/20% SCOP]]-5.5)/5.5=1,"n.a.",-(Tabelle1[[#This Row],[80%/20% SCOP]]-5.5)/5.5)</f>
        <v>0.18000000000000005</v>
      </c>
    </row>
    <row r="6300" spans="1:14" ht="20.100000000000001" customHeight="1" x14ac:dyDescent="0.25">
      <c r="A6300" s="24">
        <v>16002749</v>
      </c>
      <c r="B6300" s="15" t="s">
        <v>6201</v>
      </c>
      <c r="C6300" s="15" t="s">
        <v>6420</v>
      </c>
      <c r="D6300" s="16" t="s">
        <v>2</v>
      </c>
      <c r="E6300" s="17">
        <v>9.75</v>
      </c>
      <c r="F6300" s="18">
        <v>1.8</v>
      </c>
      <c r="G6300" s="17">
        <v>9.67</v>
      </c>
      <c r="H6300" s="18">
        <v>1.34</v>
      </c>
      <c r="I6300" s="16" t="s">
        <v>109</v>
      </c>
      <c r="J6300" s="16" t="s">
        <v>4</v>
      </c>
      <c r="K6300" s="16" t="s">
        <v>4</v>
      </c>
      <c r="L6300" s="19">
        <f>IF(Tabelle1[[#This Row],[Heizleistung (55°C)]]=0,Tabelle1[[#This Row],[Heizleistung (35°C)]],(Tabelle1[[#This Row],[Heizleistung (35°C)]]+Tabelle1[[#This Row],[Heizleistung (55°C)]])/2)</f>
        <v>9.7100000000000009</v>
      </c>
      <c r="M6300" s="20">
        <f>IF(Tabelle1[[#This Row],[Etas 55°C]]=0,0,(Tabelle1[[#This Row],[Etas 35°C]]*0.8+Tabelle1[[#This Row],[Etas 55°C]]*0.2))*2.5</f>
        <v>4.2700000000000005</v>
      </c>
      <c r="N6300" s="21">
        <f>IF(-(Tabelle1[[#This Row],[80%/20% SCOP]]-5.5)/5.5=1,"n.a.",-(Tabelle1[[#This Row],[80%/20% SCOP]]-5.5)/5.5)</f>
        <v>0.22363636363636355</v>
      </c>
    </row>
    <row r="6301" spans="1:14" ht="20.100000000000001" customHeight="1" x14ac:dyDescent="0.25">
      <c r="A6301" s="24">
        <v>16017973</v>
      </c>
      <c r="B6301" s="15" t="s">
        <v>6201</v>
      </c>
      <c r="C6301" s="15" t="s">
        <v>6421</v>
      </c>
      <c r="D6301" s="16" t="s">
        <v>2</v>
      </c>
      <c r="E6301" s="17">
        <v>5.41</v>
      </c>
      <c r="F6301" s="18">
        <v>1.83</v>
      </c>
      <c r="G6301" s="17">
        <v>5.1100000000000003</v>
      </c>
      <c r="H6301" s="18">
        <v>1.41</v>
      </c>
      <c r="I6301" s="16" t="s">
        <v>3</v>
      </c>
      <c r="J6301" s="16" t="s">
        <v>4</v>
      </c>
      <c r="K6301" s="16" t="s">
        <v>4</v>
      </c>
      <c r="L6301" s="19">
        <f>IF(Tabelle1[[#This Row],[Heizleistung (55°C)]]=0,Tabelle1[[#This Row],[Heizleistung (35°C)]],(Tabelle1[[#This Row],[Heizleistung (35°C)]]+Tabelle1[[#This Row],[Heizleistung (55°C)]])/2)</f>
        <v>5.26</v>
      </c>
      <c r="M6301" s="20">
        <f>IF(Tabelle1[[#This Row],[Etas 55°C]]=0,0,(Tabelle1[[#This Row],[Etas 35°C]]*0.8+Tabelle1[[#This Row],[Etas 55°C]]*0.2))*2.5</f>
        <v>4.3650000000000002</v>
      </c>
      <c r="N6301" s="21">
        <f>IF(-(Tabelle1[[#This Row],[80%/20% SCOP]]-5.5)/5.5=1,"n.a.",-(Tabelle1[[#This Row],[80%/20% SCOP]]-5.5)/5.5)</f>
        <v>0.20636363636363633</v>
      </c>
    </row>
    <row r="6302" spans="1:14" ht="20.100000000000001" customHeight="1" x14ac:dyDescent="0.25">
      <c r="A6302" s="24">
        <v>16017932</v>
      </c>
      <c r="B6302" s="15" t="s">
        <v>6201</v>
      </c>
      <c r="C6302" s="15" t="s">
        <v>6422</v>
      </c>
      <c r="D6302" s="16" t="s">
        <v>2</v>
      </c>
      <c r="E6302" s="17">
        <v>9.8000000000000007</v>
      </c>
      <c r="F6302" s="18">
        <v>1.99</v>
      </c>
      <c r="G6302" s="17">
        <v>9.3699999999999992</v>
      </c>
      <c r="H6302" s="18">
        <v>1.56</v>
      </c>
      <c r="I6302" s="16" t="s">
        <v>3</v>
      </c>
      <c r="J6302" s="16" t="s">
        <v>4</v>
      </c>
      <c r="K6302" s="16" t="s">
        <v>4</v>
      </c>
      <c r="L6302" s="19">
        <f>IF(Tabelle1[[#This Row],[Heizleistung (55°C)]]=0,Tabelle1[[#This Row],[Heizleistung (35°C)]],(Tabelle1[[#This Row],[Heizleistung (35°C)]]+Tabelle1[[#This Row],[Heizleistung (55°C)]])/2)</f>
        <v>9.5850000000000009</v>
      </c>
      <c r="M6302" s="20">
        <f>IF(Tabelle1[[#This Row],[Etas 55°C]]=0,0,(Tabelle1[[#This Row],[Etas 35°C]]*0.8+Tabelle1[[#This Row],[Etas 55°C]]*0.2))*2.5</f>
        <v>4.7600000000000007</v>
      </c>
      <c r="N6302" s="21">
        <f>IF(-(Tabelle1[[#This Row],[80%/20% SCOP]]-5.5)/5.5=1,"n.a.",-(Tabelle1[[#This Row],[80%/20% SCOP]]-5.5)/5.5)</f>
        <v>0.13454545454545441</v>
      </c>
    </row>
    <row r="6303" spans="1:14" ht="20.100000000000001" customHeight="1" x14ac:dyDescent="0.25">
      <c r="A6303" s="24">
        <v>16017944</v>
      </c>
      <c r="B6303" s="15" t="s">
        <v>6201</v>
      </c>
      <c r="C6303" s="15" t="s">
        <v>6423</v>
      </c>
      <c r="D6303" s="16" t="s">
        <v>2</v>
      </c>
      <c r="E6303" s="17">
        <v>13.67</v>
      </c>
      <c r="F6303" s="18">
        <v>1.88</v>
      </c>
      <c r="G6303" s="17">
        <v>13.37</v>
      </c>
      <c r="H6303" s="18">
        <v>1.5</v>
      </c>
      <c r="I6303" s="16" t="s">
        <v>3</v>
      </c>
      <c r="J6303" s="16" t="s">
        <v>4</v>
      </c>
      <c r="K6303" s="16" t="s">
        <v>4</v>
      </c>
      <c r="L6303" s="19">
        <f>IF(Tabelle1[[#This Row],[Heizleistung (55°C)]]=0,Tabelle1[[#This Row],[Heizleistung (35°C)]],(Tabelle1[[#This Row],[Heizleistung (35°C)]]+Tabelle1[[#This Row],[Heizleistung (55°C)]])/2)</f>
        <v>13.52</v>
      </c>
      <c r="M6303" s="20">
        <f>IF(Tabelle1[[#This Row],[Etas 55°C]]=0,0,(Tabelle1[[#This Row],[Etas 35°C]]*0.8+Tabelle1[[#This Row],[Etas 55°C]]*0.2))*2.5</f>
        <v>4.51</v>
      </c>
      <c r="N6303" s="21">
        <f>IF(-(Tabelle1[[#This Row],[80%/20% SCOP]]-5.5)/5.5=1,"n.a.",-(Tabelle1[[#This Row],[80%/20% SCOP]]-5.5)/5.5)</f>
        <v>0.18000000000000005</v>
      </c>
    </row>
    <row r="6304" spans="1:14" ht="20.100000000000001" customHeight="1" x14ac:dyDescent="0.25">
      <c r="A6304" s="24">
        <v>16018007</v>
      </c>
      <c r="B6304" s="15" t="s">
        <v>6201</v>
      </c>
      <c r="C6304" s="15" t="s">
        <v>6424</v>
      </c>
      <c r="D6304" s="16" t="s">
        <v>2</v>
      </c>
      <c r="E6304" s="17">
        <v>6.47</v>
      </c>
      <c r="F6304" s="18">
        <v>1.75</v>
      </c>
      <c r="G6304" s="17">
        <v>6.2</v>
      </c>
      <c r="H6304" s="18">
        <v>1.37</v>
      </c>
      <c r="I6304" s="16" t="s">
        <v>3</v>
      </c>
      <c r="J6304" s="16" t="s">
        <v>4</v>
      </c>
      <c r="K6304" s="16" t="s">
        <v>4</v>
      </c>
      <c r="L6304" s="19">
        <f>IF(Tabelle1[[#This Row],[Heizleistung (55°C)]]=0,Tabelle1[[#This Row],[Heizleistung (35°C)]],(Tabelle1[[#This Row],[Heizleistung (35°C)]]+Tabelle1[[#This Row],[Heizleistung (55°C)]])/2)</f>
        <v>6.335</v>
      </c>
      <c r="M6304" s="20">
        <f>IF(Tabelle1[[#This Row],[Etas 55°C]]=0,0,(Tabelle1[[#This Row],[Etas 35°C]]*0.8+Tabelle1[[#This Row],[Etas 55°C]]*0.2))*2.5</f>
        <v>4.1850000000000005</v>
      </c>
      <c r="N6304" s="21">
        <f>IF(-(Tabelle1[[#This Row],[80%/20% SCOP]]-5.5)/5.5=1,"n.a.",-(Tabelle1[[#This Row],[80%/20% SCOP]]-5.5)/5.5)</f>
        <v>0.23909090909090899</v>
      </c>
    </row>
    <row r="6305" spans="1:14" ht="20.100000000000001" customHeight="1" x14ac:dyDescent="0.25">
      <c r="A6305" s="24">
        <v>16010997</v>
      </c>
      <c r="B6305" s="15" t="s">
        <v>6201</v>
      </c>
      <c r="C6305" s="15" t="s">
        <v>6425</v>
      </c>
      <c r="D6305" s="16" t="s">
        <v>2</v>
      </c>
      <c r="E6305" s="17">
        <v>51</v>
      </c>
      <c r="F6305" s="18">
        <v>1.52</v>
      </c>
      <c r="G6305" s="17">
        <v>54</v>
      </c>
      <c r="H6305" s="18">
        <v>1.3</v>
      </c>
      <c r="I6305" s="16" t="s">
        <v>324</v>
      </c>
      <c r="J6305" s="16" t="s">
        <v>4</v>
      </c>
      <c r="K6305" s="16" t="s">
        <v>4</v>
      </c>
      <c r="L6305" s="19">
        <f>IF(Tabelle1[[#This Row],[Heizleistung (55°C)]]=0,Tabelle1[[#This Row],[Heizleistung (35°C)]],(Tabelle1[[#This Row],[Heizleistung (35°C)]]+Tabelle1[[#This Row],[Heizleistung (55°C)]])/2)</f>
        <v>52.5</v>
      </c>
      <c r="M6305" s="20">
        <f>IF(Tabelle1[[#This Row],[Etas 55°C]]=0,0,(Tabelle1[[#This Row],[Etas 35°C]]*0.8+Tabelle1[[#This Row],[Etas 55°C]]*0.2))*2.5</f>
        <v>3.6900000000000004</v>
      </c>
      <c r="N6305" s="21">
        <f>IF(-(Tabelle1[[#This Row],[80%/20% SCOP]]-5.5)/5.5=1,"n.a.",-(Tabelle1[[#This Row],[80%/20% SCOP]]-5.5)/5.5)</f>
        <v>0.32909090909090905</v>
      </c>
    </row>
    <row r="6306" spans="1:14" ht="20.100000000000001" customHeight="1" x14ac:dyDescent="0.25">
      <c r="A6306" s="24">
        <v>16017955</v>
      </c>
      <c r="B6306" s="15" t="s">
        <v>6201</v>
      </c>
      <c r="C6306" s="15" t="s">
        <v>6426</v>
      </c>
      <c r="D6306" s="16" t="s">
        <v>2</v>
      </c>
      <c r="E6306" s="17">
        <v>4.08</v>
      </c>
      <c r="F6306" s="18">
        <v>1.8</v>
      </c>
      <c r="G6306" s="17">
        <v>3.77</v>
      </c>
      <c r="H6306" s="18">
        <v>1.3</v>
      </c>
      <c r="I6306" s="16" t="s">
        <v>3</v>
      </c>
      <c r="J6306" s="16" t="s">
        <v>4</v>
      </c>
      <c r="K6306" s="16" t="s">
        <v>4</v>
      </c>
      <c r="L6306" s="19">
        <f>IF(Tabelle1[[#This Row],[Heizleistung (55°C)]]=0,Tabelle1[[#This Row],[Heizleistung (35°C)]],(Tabelle1[[#This Row],[Heizleistung (35°C)]]+Tabelle1[[#This Row],[Heizleistung (55°C)]])/2)</f>
        <v>3.9249999999999998</v>
      </c>
      <c r="M6306" s="20">
        <f>IF(Tabelle1[[#This Row],[Etas 55°C]]=0,0,(Tabelle1[[#This Row],[Etas 35°C]]*0.8+Tabelle1[[#This Row],[Etas 55°C]]*0.2))*2.5</f>
        <v>4.25</v>
      </c>
      <c r="N6306" s="21">
        <f>IF(-(Tabelle1[[#This Row],[80%/20% SCOP]]-5.5)/5.5=1,"n.a.",-(Tabelle1[[#This Row],[80%/20% SCOP]]-5.5)/5.5)</f>
        <v>0.22727272727272727</v>
      </c>
    </row>
    <row r="6307" spans="1:14" ht="20.100000000000001" customHeight="1" x14ac:dyDescent="0.25">
      <c r="A6307" s="24">
        <v>16002633</v>
      </c>
      <c r="B6307" s="15" t="s">
        <v>6201</v>
      </c>
      <c r="C6307" s="15" t="s">
        <v>6427</v>
      </c>
      <c r="D6307" s="16" t="s">
        <v>2</v>
      </c>
      <c r="E6307" s="17">
        <v>10.99</v>
      </c>
      <c r="F6307" s="18">
        <v>1.82</v>
      </c>
      <c r="G6307" s="17">
        <v>11</v>
      </c>
      <c r="H6307" s="18">
        <v>1.36</v>
      </c>
      <c r="I6307" s="16" t="s">
        <v>109</v>
      </c>
      <c r="J6307" s="16" t="s">
        <v>4</v>
      </c>
      <c r="K6307" s="16" t="s">
        <v>4</v>
      </c>
      <c r="L6307" s="19">
        <f>IF(Tabelle1[[#This Row],[Heizleistung (55°C)]]=0,Tabelle1[[#This Row],[Heizleistung (35°C)]],(Tabelle1[[#This Row],[Heizleistung (35°C)]]+Tabelle1[[#This Row],[Heizleistung (55°C)]])/2)</f>
        <v>10.995000000000001</v>
      </c>
      <c r="M6307" s="20">
        <f>IF(Tabelle1[[#This Row],[Etas 55°C]]=0,0,(Tabelle1[[#This Row],[Etas 35°C]]*0.8+Tabelle1[[#This Row],[Etas 55°C]]*0.2))*2.5</f>
        <v>4.32</v>
      </c>
      <c r="N6307" s="21">
        <f>IF(-(Tabelle1[[#This Row],[80%/20% SCOP]]-5.5)/5.5=1,"n.a.",-(Tabelle1[[#This Row],[80%/20% SCOP]]-5.5)/5.5)</f>
        <v>0.21454545454545448</v>
      </c>
    </row>
    <row r="6308" spans="1:14" ht="20.100000000000001" customHeight="1" x14ac:dyDescent="0.25">
      <c r="A6308" s="24">
        <v>16017936</v>
      </c>
      <c r="B6308" s="15" t="s">
        <v>6201</v>
      </c>
      <c r="C6308" s="15" t="s">
        <v>6428</v>
      </c>
      <c r="D6308" s="16" t="s">
        <v>2</v>
      </c>
      <c r="E6308" s="17">
        <v>12.42</v>
      </c>
      <c r="F6308" s="18">
        <v>1.94</v>
      </c>
      <c r="G6308" s="17">
        <v>12.1</v>
      </c>
      <c r="H6308" s="18">
        <v>1.55</v>
      </c>
      <c r="I6308" s="16" t="s">
        <v>3</v>
      </c>
      <c r="J6308" s="16" t="s">
        <v>4</v>
      </c>
      <c r="K6308" s="16" t="s">
        <v>4</v>
      </c>
      <c r="L6308" s="19">
        <f>IF(Tabelle1[[#This Row],[Heizleistung (55°C)]]=0,Tabelle1[[#This Row],[Heizleistung (35°C)]],(Tabelle1[[#This Row],[Heizleistung (35°C)]]+Tabelle1[[#This Row],[Heizleistung (55°C)]])/2)</f>
        <v>12.26</v>
      </c>
      <c r="M6308" s="20">
        <f>IF(Tabelle1[[#This Row],[Etas 55°C]]=0,0,(Tabelle1[[#This Row],[Etas 35°C]]*0.8+Tabelle1[[#This Row],[Etas 55°C]]*0.2))*2.5</f>
        <v>4.6550000000000002</v>
      </c>
      <c r="N6308" s="21">
        <f>IF(-(Tabelle1[[#This Row],[80%/20% SCOP]]-5.5)/5.5=1,"n.a.",-(Tabelle1[[#This Row],[80%/20% SCOP]]-5.5)/5.5)</f>
        <v>0.1536363636363636</v>
      </c>
    </row>
    <row r="6309" spans="1:14" ht="20.100000000000001" customHeight="1" x14ac:dyDescent="0.25">
      <c r="A6309" s="24">
        <v>16017878</v>
      </c>
      <c r="B6309" s="15" t="s">
        <v>6201</v>
      </c>
      <c r="C6309" s="15" t="s">
        <v>6429</v>
      </c>
      <c r="D6309" s="16" t="s">
        <v>2</v>
      </c>
      <c r="E6309" s="17">
        <v>12.42</v>
      </c>
      <c r="F6309" s="18">
        <v>1.95</v>
      </c>
      <c r="G6309" s="17">
        <v>12.1</v>
      </c>
      <c r="H6309" s="18">
        <v>1.54</v>
      </c>
      <c r="I6309" s="16" t="s">
        <v>3</v>
      </c>
      <c r="J6309" s="16" t="s">
        <v>4</v>
      </c>
      <c r="K6309" s="16" t="s">
        <v>4</v>
      </c>
      <c r="L6309" s="19">
        <f>IF(Tabelle1[[#This Row],[Heizleistung (55°C)]]=0,Tabelle1[[#This Row],[Heizleistung (35°C)]],(Tabelle1[[#This Row],[Heizleistung (35°C)]]+Tabelle1[[#This Row],[Heizleistung (55°C)]])/2)</f>
        <v>12.26</v>
      </c>
      <c r="M6309" s="20">
        <f>IF(Tabelle1[[#This Row],[Etas 55°C]]=0,0,(Tabelle1[[#This Row],[Etas 35°C]]*0.8+Tabelle1[[#This Row],[Etas 55°C]]*0.2))*2.5</f>
        <v>4.67</v>
      </c>
      <c r="N6309" s="21">
        <f>IF(-(Tabelle1[[#This Row],[80%/20% SCOP]]-5.5)/5.5=1,"n.a.",-(Tabelle1[[#This Row],[80%/20% SCOP]]-5.5)/5.5)</f>
        <v>0.15090909090909091</v>
      </c>
    </row>
    <row r="6310" spans="1:14" ht="20.100000000000001" customHeight="1" x14ac:dyDescent="0.25">
      <c r="A6310" s="24">
        <v>16014387</v>
      </c>
      <c r="B6310" s="15" t="s">
        <v>6201</v>
      </c>
      <c r="C6310" s="15" t="s">
        <v>6430</v>
      </c>
      <c r="D6310" s="16" t="s">
        <v>2</v>
      </c>
      <c r="E6310" s="17">
        <v>13.6</v>
      </c>
      <c r="F6310" s="18">
        <v>1.91</v>
      </c>
      <c r="G6310" s="17">
        <v>13.2</v>
      </c>
      <c r="H6310" s="18">
        <v>1.52</v>
      </c>
      <c r="I6310" s="16" t="s">
        <v>3</v>
      </c>
      <c r="J6310" s="16" t="s">
        <v>4</v>
      </c>
      <c r="K6310" s="16" t="s">
        <v>4</v>
      </c>
      <c r="L6310" s="19">
        <f>IF(Tabelle1[[#This Row],[Heizleistung (55°C)]]=0,Tabelle1[[#This Row],[Heizleistung (35°C)]],(Tabelle1[[#This Row],[Heizleistung (35°C)]]+Tabelle1[[#This Row],[Heizleistung (55°C)]])/2)</f>
        <v>13.399999999999999</v>
      </c>
      <c r="M6310" s="20">
        <f>IF(Tabelle1[[#This Row],[Etas 55°C]]=0,0,(Tabelle1[[#This Row],[Etas 35°C]]*0.8+Tabelle1[[#This Row],[Etas 55°C]]*0.2))*2.5</f>
        <v>4.58</v>
      </c>
      <c r="N6310" s="21">
        <f>IF(-(Tabelle1[[#This Row],[80%/20% SCOP]]-5.5)/5.5=1,"n.a.",-(Tabelle1[[#This Row],[80%/20% SCOP]]-5.5)/5.5)</f>
        <v>0.16727272727272727</v>
      </c>
    </row>
    <row r="6311" spans="1:14" ht="20.100000000000001" customHeight="1" x14ac:dyDescent="0.25">
      <c r="A6311" s="24">
        <v>16003015</v>
      </c>
      <c r="B6311" s="15" t="s">
        <v>6201</v>
      </c>
      <c r="C6311" s="15" t="s">
        <v>6431</v>
      </c>
      <c r="D6311" s="16" t="s">
        <v>2</v>
      </c>
      <c r="E6311" s="17">
        <v>8.5</v>
      </c>
      <c r="F6311" s="18">
        <v>1.88</v>
      </c>
      <c r="G6311" s="17">
        <v>7.97</v>
      </c>
      <c r="H6311" s="18">
        <v>1.3</v>
      </c>
      <c r="I6311" s="16" t="s">
        <v>40</v>
      </c>
      <c r="J6311" s="16" t="s">
        <v>4</v>
      </c>
      <c r="K6311" s="16" t="s">
        <v>4</v>
      </c>
      <c r="L6311" s="19">
        <f>IF(Tabelle1[[#This Row],[Heizleistung (55°C)]]=0,Tabelle1[[#This Row],[Heizleistung (35°C)]],(Tabelle1[[#This Row],[Heizleistung (35°C)]]+Tabelle1[[#This Row],[Heizleistung (55°C)]])/2)</f>
        <v>8.2349999999999994</v>
      </c>
      <c r="M6311" s="20">
        <f>IF(Tabelle1[[#This Row],[Etas 55°C]]=0,0,(Tabelle1[[#This Row],[Etas 35°C]]*0.8+Tabelle1[[#This Row],[Etas 55°C]]*0.2))*2.5</f>
        <v>4.41</v>
      </c>
      <c r="N6311" s="21">
        <f>IF(-(Tabelle1[[#This Row],[80%/20% SCOP]]-5.5)/5.5=1,"n.a.",-(Tabelle1[[#This Row],[80%/20% SCOP]]-5.5)/5.5)</f>
        <v>0.19818181818181815</v>
      </c>
    </row>
    <row r="6312" spans="1:14" ht="20.100000000000001" customHeight="1" x14ac:dyDescent="0.25">
      <c r="A6312" s="24">
        <v>16017983</v>
      </c>
      <c r="B6312" s="15" t="s">
        <v>6201</v>
      </c>
      <c r="C6312" s="15" t="s">
        <v>6432</v>
      </c>
      <c r="D6312" s="16" t="s">
        <v>2</v>
      </c>
      <c r="E6312" s="17">
        <v>6.47</v>
      </c>
      <c r="F6312" s="18">
        <v>1.76</v>
      </c>
      <c r="G6312" s="17">
        <v>6.17</v>
      </c>
      <c r="H6312" s="18">
        <v>1.4</v>
      </c>
      <c r="I6312" s="16" t="s">
        <v>3</v>
      </c>
      <c r="J6312" s="16" t="s">
        <v>4</v>
      </c>
      <c r="K6312" s="16" t="s">
        <v>4</v>
      </c>
      <c r="L6312" s="19">
        <f>IF(Tabelle1[[#This Row],[Heizleistung (55°C)]]=0,Tabelle1[[#This Row],[Heizleistung (35°C)]],(Tabelle1[[#This Row],[Heizleistung (35°C)]]+Tabelle1[[#This Row],[Heizleistung (55°C)]])/2)</f>
        <v>6.32</v>
      </c>
      <c r="M6312" s="20">
        <f>IF(Tabelle1[[#This Row],[Etas 55°C]]=0,0,(Tabelle1[[#This Row],[Etas 35°C]]*0.8+Tabelle1[[#This Row],[Etas 55°C]]*0.2))*2.5</f>
        <v>4.2200000000000006</v>
      </c>
      <c r="N6312" s="21">
        <f>IF(-(Tabelle1[[#This Row],[80%/20% SCOP]]-5.5)/5.5=1,"n.a.",-(Tabelle1[[#This Row],[80%/20% SCOP]]-5.5)/5.5)</f>
        <v>0.23272727272727262</v>
      </c>
    </row>
    <row r="6313" spans="1:14" ht="20.100000000000001" customHeight="1" x14ac:dyDescent="0.25">
      <c r="A6313" s="24">
        <v>16018008</v>
      </c>
      <c r="B6313" s="15" t="s">
        <v>6201</v>
      </c>
      <c r="C6313" s="15" t="s">
        <v>6433</v>
      </c>
      <c r="D6313" s="16" t="s">
        <v>2</v>
      </c>
      <c r="E6313" s="17">
        <v>6.47</v>
      </c>
      <c r="F6313" s="18">
        <v>1.75</v>
      </c>
      <c r="G6313" s="17">
        <v>6.2</v>
      </c>
      <c r="H6313" s="18">
        <v>1.37</v>
      </c>
      <c r="I6313" s="16" t="s">
        <v>3</v>
      </c>
      <c r="J6313" s="16" t="s">
        <v>4</v>
      </c>
      <c r="K6313" s="16" t="s">
        <v>4</v>
      </c>
      <c r="L6313" s="19">
        <f>IF(Tabelle1[[#This Row],[Heizleistung (55°C)]]=0,Tabelle1[[#This Row],[Heizleistung (35°C)]],(Tabelle1[[#This Row],[Heizleistung (35°C)]]+Tabelle1[[#This Row],[Heizleistung (55°C)]])/2)</f>
        <v>6.335</v>
      </c>
      <c r="M6313" s="20">
        <f>IF(Tabelle1[[#This Row],[Etas 55°C]]=0,0,(Tabelle1[[#This Row],[Etas 35°C]]*0.8+Tabelle1[[#This Row],[Etas 55°C]]*0.2))*2.5</f>
        <v>4.1850000000000005</v>
      </c>
      <c r="N6313" s="21">
        <f>IF(-(Tabelle1[[#This Row],[80%/20% SCOP]]-5.5)/5.5=1,"n.a.",-(Tabelle1[[#This Row],[80%/20% SCOP]]-5.5)/5.5)</f>
        <v>0.23909090909090899</v>
      </c>
    </row>
    <row r="6314" spans="1:14" ht="20.100000000000001" customHeight="1" x14ac:dyDescent="0.25">
      <c r="A6314" s="24">
        <v>16002917</v>
      </c>
      <c r="B6314" s="15" t="s">
        <v>6201</v>
      </c>
      <c r="C6314" s="15" t="s">
        <v>6434</v>
      </c>
      <c r="D6314" s="16" t="s">
        <v>2</v>
      </c>
      <c r="E6314" s="17">
        <v>12.5</v>
      </c>
      <c r="F6314" s="18">
        <v>1.95</v>
      </c>
      <c r="G6314" s="17">
        <v>12.2</v>
      </c>
      <c r="H6314" s="18">
        <v>1.54</v>
      </c>
      <c r="I6314" s="16" t="s">
        <v>3</v>
      </c>
      <c r="J6314" s="16" t="s">
        <v>4</v>
      </c>
      <c r="K6314" s="16" t="s">
        <v>4</v>
      </c>
      <c r="L6314" s="19">
        <f>IF(Tabelle1[[#This Row],[Heizleistung (55°C)]]=0,Tabelle1[[#This Row],[Heizleistung (35°C)]],(Tabelle1[[#This Row],[Heizleistung (35°C)]]+Tabelle1[[#This Row],[Heizleistung (55°C)]])/2)</f>
        <v>12.35</v>
      </c>
      <c r="M6314" s="20">
        <f>IF(Tabelle1[[#This Row],[Etas 55°C]]=0,0,(Tabelle1[[#This Row],[Etas 35°C]]*0.8+Tabelle1[[#This Row],[Etas 55°C]]*0.2))*2.5</f>
        <v>4.67</v>
      </c>
      <c r="N6314" s="21">
        <f>IF(-(Tabelle1[[#This Row],[80%/20% SCOP]]-5.5)/5.5=1,"n.a.",-(Tabelle1[[#This Row],[80%/20% SCOP]]-5.5)/5.5)</f>
        <v>0.15090909090909091</v>
      </c>
    </row>
    <row r="6315" spans="1:14" ht="20.100000000000001" customHeight="1" x14ac:dyDescent="0.25">
      <c r="A6315" s="24">
        <v>16017995</v>
      </c>
      <c r="B6315" s="15" t="s">
        <v>6201</v>
      </c>
      <c r="C6315" s="15" t="s">
        <v>6435</v>
      </c>
      <c r="D6315" s="16" t="s">
        <v>2</v>
      </c>
      <c r="E6315" s="17">
        <v>5.46</v>
      </c>
      <c r="F6315" s="18">
        <v>1.8</v>
      </c>
      <c r="G6315" s="17">
        <v>5.14</v>
      </c>
      <c r="H6315" s="18">
        <v>1.41</v>
      </c>
      <c r="I6315" s="16" t="s">
        <v>3</v>
      </c>
      <c r="J6315" s="16" t="s">
        <v>4</v>
      </c>
      <c r="K6315" s="16" t="s">
        <v>4</v>
      </c>
      <c r="L6315" s="19">
        <f>IF(Tabelle1[[#This Row],[Heizleistung (55°C)]]=0,Tabelle1[[#This Row],[Heizleistung (35°C)]],(Tabelle1[[#This Row],[Heizleistung (35°C)]]+Tabelle1[[#This Row],[Heizleistung (55°C)]])/2)</f>
        <v>5.3</v>
      </c>
      <c r="M6315" s="20">
        <f>IF(Tabelle1[[#This Row],[Etas 55°C]]=0,0,(Tabelle1[[#This Row],[Etas 35°C]]*0.8+Tabelle1[[#This Row],[Etas 55°C]]*0.2))*2.5</f>
        <v>4.3050000000000006</v>
      </c>
      <c r="N6315" s="21">
        <f>IF(-(Tabelle1[[#This Row],[80%/20% SCOP]]-5.5)/5.5=1,"n.a.",-(Tabelle1[[#This Row],[80%/20% SCOP]]-5.5)/5.5)</f>
        <v>0.21727272727272717</v>
      </c>
    </row>
    <row r="6316" spans="1:14" ht="20.100000000000001" customHeight="1" x14ac:dyDescent="0.25">
      <c r="A6316" s="24">
        <v>16017905</v>
      </c>
      <c r="B6316" s="15" t="s">
        <v>6201</v>
      </c>
      <c r="C6316" s="15" t="s">
        <v>6436</v>
      </c>
      <c r="D6316" s="16" t="s">
        <v>2</v>
      </c>
      <c r="E6316" s="17">
        <v>9.8000000000000007</v>
      </c>
      <c r="F6316" s="18">
        <v>1.9</v>
      </c>
      <c r="G6316" s="17">
        <v>9.3699999999999992</v>
      </c>
      <c r="H6316" s="18">
        <v>1.45</v>
      </c>
      <c r="I6316" s="16" t="s">
        <v>3</v>
      </c>
      <c r="J6316" s="16" t="s">
        <v>4</v>
      </c>
      <c r="K6316" s="16" t="s">
        <v>4</v>
      </c>
      <c r="L6316" s="19">
        <f>IF(Tabelle1[[#This Row],[Heizleistung (55°C)]]=0,Tabelle1[[#This Row],[Heizleistung (35°C)]],(Tabelle1[[#This Row],[Heizleistung (35°C)]]+Tabelle1[[#This Row],[Heizleistung (55°C)]])/2)</f>
        <v>9.5850000000000009</v>
      </c>
      <c r="M6316" s="20">
        <f>IF(Tabelle1[[#This Row],[Etas 55°C]]=0,0,(Tabelle1[[#This Row],[Etas 35°C]]*0.8+Tabelle1[[#This Row],[Etas 55°C]]*0.2))*2.5</f>
        <v>4.5250000000000004</v>
      </c>
      <c r="N6316" s="21">
        <f>IF(-(Tabelle1[[#This Row],[80%/20% SCOP]]-5.5)/5.5=1,"n.a.",-(Tabelle1[[#This Row],[80%/20% SCOP]]-5.5)/5.5)</f>
        <v>0.17727272727272722</v>
      </c>
    </row>
    <row r="6317" spans="1:14" ht="20.100000000000001" customHeight="1" x14ac:dyDescent="0.25">
      <c r="A6317" s="24">
        <v>16002751</v>
      </c>
      <c r="B6317" s="15" t="s">
        <v>6201</v>
      </c>
      <c r="C6317" s="15" t="s">
        <v>6437</v>
      </c>
      <c r="D6317" s="16" t="s">
        <v>2</v>
      </c>
      <c r="E6317" s="17">
        <v>9.75</v>
      </c>
      <c r="F6317" s="18">
        <v>1.8</v>
      </c>
      <c r="G6317" s="17">
        <v>9.67</v>
      </c>
      <c r="H6317" s="18">
        <v>1.34</v>
      </c>
      <c r="I6317" s="16" t="s">
        <v>109</v>
      </c>
      <c r="J6317" s="16" t="s">
        <v>4</v>
      </c>
      <c r="K6317" s="16" t="s">
        <v>4</v>
      </c>
      <c r="L6317" s="19">
        <f>IF(Tabelle1[[#This Row],[Heizleistung (55°C)]]=0,Tabelle1[[#This Row],[Heizleistung (35°C)]],(Tabelle1[[#This Row],[Heizleistung (35°C)]]+Tabelle1[[#This Row],[Heizleistung (55°C)]])/2)</f>
        <v>9.7100000000000009</v>
      </c>
      <c r="M6317" s="20">
        <f>IF(Tabelle1[[#This Row],[Etas 55°C]]=0,0,(Tabelle1[[#This Row],[Etas 35°C]]*0.8+Tabelle1[[#This Row],[Etas 55°C]]*0.2))*2.5</f>
        <v>4.2700000000000005</v>
      </c>
      <c r="N6317" s="21">
        <f>IF(-(Tabelle1[[#This Row],[80%/20% SCOP]]-5.5)/5.5=1,"n.a.",-(Tabelle1[[#This Row],[80%/20% SCOP]]-5.5)/5.5)</f>
        <v>0.22363636363636355</v>
      </c>
    </row>
    <row r="6318" spans="1:14" ht="20.100000000000001" customHeight="1" x14ac:dyDescent="0.25">
      <c r="A6318" s="24">
        <v>16017992</v>
      </c>
      <c r="B6318" s="15" t="s">
        <v>6201</v>
      </c>
      <c r="C6318" s="15" t="s">
        <v>6438</v>
      </c>
      <c r="D6318" s="16" t="s">
        <v>2</v>
      </c>
      <c r="E6318" s="17">
        <v>4.08</v>
      </c>
      <c r="F6318" s="18">
        <v>1.76</v>
      </c>
      <c r="G6318" s="17">
        <v>3.77</v>
      </c>
      <c r="H6318" s="18">
        <v>1.27</v>
      </c>
      <c r="I6318" s="16" t="s">
        <v>3</v>
      </c>
      <c r="J6318" s="16" t="s">
        <v>4</v>
      </c>
      <c r="K6318" s="16" t="s">
        <v>4</v>
      </c>
      <c r="L6318" s="19">
        <f>IF(Tabelle1[[#This Row],[Heizleistung (55°C)]]=0,Tabelle1[[#This Row],[Heizleistung (35°C)]],(Tabelle1[[#This Row],[Heizleistung (35°C)]]+Tabelle1[[#This Row],[Heizleistung (55°C)]])/2)</f>
        <v>3.9249999999999998</v>
      </c>
      <c r="M6318" s="20">
        <f>IF(Tabelle1[[#This Row],[Etas 55°C]]=0,0,(Tabelle1[[#This Row],[Etas 35°C]]*0.8+Tabelle1[[#This Row],[Etas 55°C]]*0.2))*2.5</f>
        <v>4.1550000000000002</v>
      </c>
      <c r="N6318" s="21">
        <f>IF(-(Tabelle1[[#This Row],[80%/20% SCOP]]-5.5)/5.5=1,"n.a.",-(Tabelle1[[#This Row],[80%/20% SCOP]]-5.5)/5.5)</f>
        <v>0.24454545454545451</v>
      </c>
    </row>
    <row r="6319" spans="1:14" ht="20.100000000000001" customHeight="1" x14ac:dyDescent="0.25">
      <c r="A6319" s="24">
        <v>16011017</v>
      </c>
      <c r="B6319" s="15" t="s">
        <v>6201</v>
      </c>
      <c r="C6319" s="15" t="s">
        <v>6439</v>
      </c>
      <c r="D6319" s="16" t="s">
        <v>2</v>
      </c>
      <c r="E6319" s="17">
        <v>99</v>
      </c>
      <c r="F6319" s="18">
        <v>1.73</v>
      </c>
      <c r="G6319" s="17">
        <v>108</v>
      </c>
      <c r="H6319" s="18">
        <v>1.29</v>
      </c>
      <c r="I6319" s="16" t="s">
        <v>324</v>
      </c>
      <c r="J6319" s="16" t="s">
        <v>4</v>
      </c>
      <c r="K6319" s="16" t="s">
        <v>4</v>
      </c>
      <c r="L6319" s="19">
        <f>IF(Tabelle1[[#This Row],[Heizleistung (55°C)]]=0,Tabelle1[[#This Row],[Heizleistung (35°C)]],(Tabelle1[[#This Row],[Heizleistung (35°C)]]+Tabelle1[[#This Row],[Heizleistung (55°C)]])/2)</f>
        <v>103.5</v>
      </c>
      <c r="M6319" s="20">
        <f>IF(Tabelle1[[#This Row],[Etas 55°C]]=0,0,(Tabelle1[[#This Row],[Etas 35°C]]*0.8+Tabelle1[[#This Row],[Etas 55°C]]*0.2))*2.5</f>
        <v>4.1050000000000004</v>
      </c>
      <c r="N6319" s="21">
        <f>IF(-(Tabelle1[[#This Row],[80%/20% SCOP]]-5.5)/5.5=1,"n.a.",-(Tabelle1[[#This Row],[80%/20% SCOP]]-5.5)/5.5)</f>
        <v>0.25363636363636355</v>
      </c>
    </row>
    <row r="6320" spans="1:14" ht="20.100000000000001" customHeight="1" x14ac:dyDescent="0.25">
      <c r="A6320" s="24">
        <v>16017863</v>
      </c>
      <c r="B6320" s="15" t="s">
        <v>6201</v>
      </c>
      <c r="C6320" s="15" t="s">
        <v>6440</v>
      </c>
      <c r="D6320" s="16" t="s">
        <v>2</v>
      </c>
      <c r="E6320" s="17">
        <v>9.8000000000000007</v>
      </c>
      <c r="F6320" s="18">
        <v>1.97</v>
      </c>
      <c r="G6320" s="17">
        <v>9.3699999999999992</v>
      </c>
      <c r="H6320" s="18">
        <v>1.52</v>
      </c>
      <c r="I6320" s="16" t="s">
        <v>3</v>
      </c>
      <c r="J6320" s="16" t="s">
        <v>4</v>
      </c>
      <c r="K6320" s="16" t="s">
        <v>4</v>
      </c>
      <c r="L6320" s="19">
        <f>IF(Tabelle1[[#This Row],[Heizleistung (55°C)]]=0,Tabelle1[[#This Row],[Heizleistung (35°C)]],(Tabelle1[[#This Row],[Heizleistung (35°C)]]+Tabelle1[[#This Row],[Heizleistung (55°C)]])/2)</f>
        <v>9.5850000000000009</v>
      </c>
      <c r="M6320" s="20">
        <f>IF(Tabelle1[[#This Row],[Etas 55°C]]=0,0,(Tabelle1[[#This Row],[Etas 35°C]]*0.8+Tabelle1[[#This Row],[Etas 55°C]]*0.2))*2.5</f>
        <v>4.7</v>
      </c>
      <c r="N6320" s="21">
        <f>IF(-(Tabelle1[[#This Row],[80%/20% SCOP]]-5.5)/5.5=1,"n.a.",-(Tabelle1[[#This Row],[80%/20% SCOP]]-5.5)/5.5)</f>
        <v>0.14545454545454542</v>
      </c>
    </row>
    <row r="6321" spans="1:14" ht="20.100000000000001" customHeight="1" x14ac:dyDescent="0.25">
      <c r="A6321" s="24">
        <v>16002619</v>
      </c>
      <c r="B6321" s="15" t="s">
        <v>6201</v>
      </c>
      <c r="C6321" s="15" t="s">
        <v>6441</v>
      </c>
      <c r="D6321" s="16" t="s">
        <v>2</v>
      </c>
      <c r="E6321" s="17">
        <v>15</v>
      </c>
      <c r="F6321" s="18">
        <v>1.61</v>
      </c>
      <c r="G6321" s="17">
        <v>13</v>
      </c>
      <c r="H6321" s="18">
        <v>1.34</v>
      </c>
      <c r="I6321" s="16" t="s">
        <v>109</v>
      </c>
      <c r="J6321" s="16" t="s">
        <v>4</v>
      </c>
      <c r="K6321" s="16" t="s">
        <v>4</v>
      </c>
      <c r="L6321" s="19">
        <f>IF(Tabelle1[[#This Row],[Heizleistung (55°C)]]=0,Tabelle1[[#This Row],[Heizleistung (35°C)]],(Tabelle1[[#This Row],[Heizleistung (35°C)]]+Tabelle1[[#This Row],[Heizleistung (55°C)]])/2)</f>
        <v>14</v>
      </c>
      <c r="M6321" s="20">
        <f>IF(Tabelle1[[#This Row],[Etas 55°C]]=0,0,(Tabelle1[[#This Row],[Etas 35°C]]*0.8+Tabelle1[[#This Row],[Etas 55°C]]*0.2))*2.5</f>
        <v>3.8900000000000006</v>
      </c>
      <c r="N6321" s="21">
        <f>IF(-(Tabelle1[[#This Row],[80%/20% SCOP]]-5.5)/5.5=1,"n.a.",-(Tabelle1[[#This Row],[80%/20% SCOP]]-5.5)/5.5)</f>
        <v>0.29272727272727261</v>
      </c>
    </row>
    <row r="6322" spans="1:14" ht="20.100000000000001" customHeight="1" x14ac:dyDescent="0.25">
      <c r="A6322" s="24">
        <v>16017987</v>
      </c>
      <c r="B6322" s="15" t="s">
        <v>6201</v>
      </c>
      <c r="C6322" s="15" t="s">
        <v>6442</v>
      </c>
      <c r="D6322" s="16" t="s">
        <v>2</v>
      </c>
      <c r="E6322" s="17">
        <v>4.08</v>
      </c>
      <c r="F6322" s="18">
        <v>1.76</v>
      </c>
      <c r="G6322" s="17">
        <v>3.77</v>
      </c>
      <c r="H6322" s="18">
        <v>1.27</v>
      </c>
      <c r="I6322" s="16" t="s">
        <v>3</v>
      </c>
      <c r="J6322" s="16" t="s">
        <v>4</v>
      </c>
      <c r="K6322" s="16" t="s">
        <v>4</v>
      </c>
      <c r="L6322" s="19">
        <f>IF(Tabelle1[[#This Row],[Heizleistung (55°C)]]=0,Tabelle1[[#This Row],[Heizleistung (35°C)]],(Tabelle1[[#This Row],[Heizleistung (35°C)]]+Tabelle1[[#This Row],[Heizleistung (55°C)]])/2)</f>
        <v>3.9249999999999998</v>
      </c>
      <c r="M6322" s="20">
        <f>IF(Tabelle1[[#This Row],[Etas 55°C]]=0,0,(Tabelle1[[#This Row],[Etas 35°C]]*0.8+Tabelle1[[#This Row],[Etas 55°C]]*0.2))*2.5</f>
        <v>4.1550000000000002</v>
      </c>
      <c r="N6322" s="21">
        <f>IF(-(Tabelle1[[#This Row],[80%/20% SCOP]]-5.5)/5.5=1,"n.a.",-(Tabelle1[[#This Row],[80%/20% SCOP]]-5.5)/5.5)</f>
        <v>0.24454545454545451</v>
      </c>
    </row>
    <row r="6323" spans="1:14" ht="20.100000000000001" customHeight="1" x14ac:dyDescent="0.25">
      <c r="A6323" s="24">
        <v>16002556</v>
      </c>
      <c r="B6323" s="15" t="s">
        <v>6201</v>
      </c>
      <c r="C6323" s="15" t="s">
        <v>6443</v>
      </c>
      <c r="D6323" s="16" t="s">
        <v>2</v>
      </c>
      <c r="E6323" s="17">
        <v>6.82</v>
      </c>
      <c r="F6323" s="18">
        <v>1.75</v>
      </c>
      <c r="G6323" s="17">
        <v>6.41</v>
      </c>
      <c r="H6323" s="18">
        <v>1.29</v>
      </c>
      <c r="I6323" s="16" t="s">
        <v>109</v>
      </c>
      <c r="J6323" s="16" t="s">
        <v>4</v>
      </c>
      <c r="K6323" s="16" t="s">
        <v>4</v>
      </c>
      <c r="L6323" s="19">
        <f>IF(Tabelle1[[#This Row],[Heizleistung (55°C)]]=0,Tabelle1[[#This Row],[Heizleistung (35°C)]],(Tabelle1[[#This Row],[Heizleistung (35°C)]]+Tabelle1[[#This Row],[Heizleistung (55°C)]])/2)</f>
        <v>6.6150000000000002</v>
      </c>
      <c r="M6323" s="20">
        <f>IF(Tabelle1[[#This Row],[Etas 55°C]]=0,0,(Tabelle1[[#This Row],[Etas 35°C]]*0.8+Tabelle1[[#This Row],[Etas 55°C]]*0.2))*2.5</f>
        <v>4.1450000000000005</v>
      </c>
      <c r="N6323" s="21">
        <f>IF(-(Tabelle1[[#This Row],[80%/20% SCOP]]-5.5)/5.5=1,"n.a.",-(Tabelle1[[#This Row],[80%/20% SCOP]]-5.5)/5.5)</f>
        <v>0.24636363636363628</v>
      </c>
    </row>
    <row r="6324" spans="1:14" ht="20.100000000000001" customHeight="1" x14ac:dyDescent="0.25">
      <c r="A6324" s="24">
        <v>16002565</v>
      </c>
      <c r="B6324" s="15" t="s">
        <v>6201</v>
      </c>
      <c r="C6324" s="15" t="s">
        <v>6444</v>
      </c>
      <c r="D6324" s="16" t="s">
        <v>2</v>
      </c>
      <c r="E6324" s="17">
        <v>9.75</v>
      </c>
      <c r="F6324" s="18">
        <v>1.8</v>
      </c>
      <c r="G6324" s="17">
        <v>9.67</v>
      </c>
      <c r="H6324" s="18">
        <v>1.34</v>
      </c>
      <c r="I6324" s="16" t="s">
        <v>109</v>
      </c>
      <c r="J6324" s="16" t="s">
        <v>4</v>
      </c>
      <c r="K6324" s="16" t="s">
        <v>4</v>
      </c>
      <c r="L6324" s="19">
        <f>IF(Tabelle1[[#This Row],[Heizleistung (55°C)]]=0,Tabelle1[[#This Row],[Heizleistung (35°C)]],(Tabelle1[[#This Row],[Heizleistung (35°C)]]+Tabelle1[[#This Row],[Heizleistung (55°C)]])/2)</f>
        <v>9.7100000000000009</v>
      </c>
      <c r="M6324" s="20">
        <f>IF(Tabelle1[[#This Row],[Etas 55°C]]=0,0,(Tabelle1[[#This Row],[Etas 35°C]]*0.8+Tabelle1[[#This Row],[Etas 55°C]]*0.2))*2.5</f>
        <v>4.2700000000000005</v>
      </c>
      <c r="N6324" s="21">
        <f>IF(-(Tabelle1[[#This Row],[80%/20% SCOP]]-5.5)/5.5=1,"n.a.",-(Tabelle1[[#This Row],[80%/20% SCOP]]-5.5)/5.5)</f>
        <v>0.22363636363636355</v>
      </c>
    </row>
    <row r="6325" spans="1:14" ht="20.100000000000001" customHeight="1" x14ac:dyDescent="0.25">
      <c r="A6325" s="24">
        <v>16017835</v>
      </c>
      <c r="B6325" s="15" t="s">
        <v>6201</v>
      </c>
      <c r="C6325" s="15" t="s">
        <v>6445</v>
      </c>
      <c r="D6325" s="16" t="s">
        <v>2</v>
      </c>
      <c r="E6325" s="17">
        <v>13.29</v>
      </c>
      <c r="F6325" s="18">
        <v>1.9</v>
      </c>
      <c r="G6325" s="17">
        <v>12.09</v>
      </c>
      <c r="H6325" s="18">
        <v>1.53</v>
      </c>
      <c r="I6325" s="16" t="s">
        <v>3</v>
      </c>
      <c r="J6325" s="16" t="s">
        <v>4</v>
      </c>
      <c r="K6325" s="16" t="s">
        <v>4</v>
      </c>
      <c r="L6325" s="19">
        <f>IF(Tabelle1[[#This Row],[Heizleistung (55°C)]]=0,Tabelle1[[#This Row],[Heizleistung (35°C)]],(Tabelle1[[#This Row],[Heizleistung (35°C)]]+Tabelle1[[#This Row],[Heizleistung (55°C)]])/2)</f>
        <v>12.69</v>
      </c>
      <c r="M6325" s="20">
        <f>IF(Tabelle1[[#This Row],[Etas 55°C]]=0,0,(Tabelle1[[#This Row],[Etas 35°C]]*0.8+Tabelle1[[#This Row],[Etas 55°C]]*0.2))*2.5</f>
        <v>4.5650000000000004</v>
      </c>
      <c r="N6325" s="21">
        <f>IF(-(Tabelle1[[#This Row],[80%/20% SCOP]]-5.5)/5.5=1,"n.a.",-(Tabelle1[[#This Row],[80%/20% SCOP]]-5.5)/5.5)</f>
        <v>0.16999999999999993</v>
      </c>
    </row>
    <row r="6326" spans="1:14" ht="20.100000000000001" customHeight="1" x14ac:dyDescent="0.25">
      <c r="A6326" s="24">
        <v>16014392</v>
      </c>
      <c r="B6326" s="15" t="s">
        <v>6201</v>
      </c>
      <c r="C6326" s="15" t="s">
        <v>6446</v>
      </c>
      <c r="D6326" s="16" t="s">
        <v>2</v>
      </c>
      <c r="E6326" s="17">
        <v>13.3</v>
      </c>
      <c r="F6326" s="18">
        <v>1.9</v>
      </c>
      <c r="G6326" s="17">
        <v>12.1</v>
      </c>
      <c r="H6326" s="18">
        <v>1.53</v>
      </c>
      <c r="I6326" s="16" t="s">
        <v>3</v>
      </c>
      <c r="J6326" s="16" t="s">
        <v>4</v>
      </c>
      <c r="K6326" s="16" t="s">
        <v>4</v>
      </c>
      <c r="L6326" s="19">
        <f>IF(Tabelle1[[#This Row],[Heizleistung (55°C)]]=0,Tabelle1[[#This Row],[Heizleistung (35°C)]],(Tabelle1[[#This Row],[Heizleistung (35°C)]]+Tabelle1[[#This Row],[Heizleistung (55°C)]])/2)</f>
        <v>12.7</v>
      </c>
      <c r="M6326" s="20">
        <f>IF(Tabelle1[[#This Row],[Etas 55°C]]=0,0,(Tabelle1[[#This Row],[Etas 35°C]]*0.8+Tabelle1[[#This Row],[Etas 55°C]]*0.2))*2.5</f>
        <v>4.5650000000000004</v>
      </c>
      <c r="N6326" s="21">
        <f>IF(-(Tabelle1[[#This Row],[80%/20% SCOP]]-5.5)/5.5=1,"n.a.",-(Tabelle1[[#This Row],[80%/20% SCOP]]-5.5)/5.5)</f>
        <v>0.16999999999999993</v>
      </c>
    </row>
    <row r="6327" spans="1:14" ht="20.100000000000001" customHeight="1" x14ac:dyDescent="0.25">
      <c r="A6327" s="24">
        <v>16014001</v>
      </c>
      <c r="B6327" s="15" t="s">
        <v>6201</v>
      </c>
      <c r="C6327" s="15" t="s">
        <v>6447</v>
      </c>
      <c r="D6327" s="16" t="s">
        <v>2</v>
      </c>
      <c r="E6327" s="17">
        <v>6.5</v>
      </c>
      <c r="F6327" s="18">
        <v>1.75</v>
      </c>
      <c r="G6327" s="17">
        <v>6.2</v>
      </c>
      <c r="H6327" s="18">
        <v>1.37</v>
      </c>
      <c r="I6327" s="16" t="s">
        <v>3</v>
      </c>
      <c r="J6327" s="16" t="s">
        <v>4</v>
      </c>
      <c r="K6327" s="16" t="s">
        <v>4</v>
      </c>
      <c r="L6327" s="19">
        <f>IF(Tabelle1[[#This Row],[Heizleistung (55°C)]]=0,Tabelle1[[#This Row],[Heizleistung (35°C)]],(Tabelle1[[#This Row],[Heizleistung (35°C)]]+Tabelle1[[#This Row],[Heizleistung (55°C)]])/2)</f>
        <v>6.35</v>
      </c>
      <c r="M6327" s="20">
        <f>IF(Tabelle1[[#This Row],[Etas 55°C]]=0,0,(Tabelle1[[#This Row],[Etas 35°C]]*0.8+Tabelle1[[#This Row],[Etas 55°C]]*0.2))*2.5</f>
        <v>4.1850000000000005</v>
      </c>
      <c r="N6327" s="21">
        <f>IF(-(Tabelle1[[#This Row],[80%/20% SCOP]]-5.5)/5.5=1,"n.a.",-(Tabelle1[[#This Row],[80%/20% SCOP]]-5.5)/5.5)</f>
        <v>0.23909090909090899</v>
      </c>
    </row>
    <row r="6328" spans="1:14" ht="20.100000000000001" customHeight="1" x14ac:dyDescent="0.25">
      <c r="A6328" s="24">
        <v>16017959</v>
      </c>
      <c r="B6328" s="15" t="s">
        <v>6201</v>
      </c>
      <c r="C6328" s="15" t="s">
        <v>6448</v>
      </c>
      <c r="D6328" s="16" t="s">
        <v>2</v>
      </c>
      <c r="E6328" s="17">
        <v>4.08</v>
      </c>
      <c r="F6328" s="18">
        <v>1.8</v>
      </c>
      <c r="G6328" s="17">
        <v>3.77</v>
      </c>
      <c r="H6328" s="18">
        <v>1.3</v>
      </c>
      <c r="I6328" s="16" t="s">
        <v>3</v>
      </c>
      <c r="J6328" s="16" t="s">
        <v>4</v>
      </c>
      <c r="K6328" s="16" t="s">
        <v>4</v>
      </c>
      <c r="L6328" s="19">
        <f>IF(Tabelle1[[#This Row],[Heizleistung (55°C)]]=0,Tabelle1[[#This Row],[Heizleistung (35°C)]],(Tabelle1[[#This Row],[Heizleistung (35°C)]]+Tabelle1[[#This Row],[Heizleistung (55°C)]])/2)</f>
        <v>3.9249999999999998</v>
      </c>
      <c r="M6328" s="20">
        <f>IF(Tabelle1[[#This Row],[Etas 55°C]]=0,0,(Tabelle1[[#This Row],[Etas 35°C]]*0.8+Tabelle1[[#This Row],[Etas 55°C]]*0.2))*2.5</f>
        <v>4.25</v>
      </c>
      <c r="N6328" s="21">
        <f>IF(-(Tabelle1[[#This Row],[80%/20% SCOP]]-5.5)/5.5=1,"n.a.",-(Tabelle1[[#This Row],[80%/20% SCOP]]-5.5)/5.5)</f>
        <v>0.22727272727272727</v>
      </c>
    </row>
    <row r="6329" spans="1:14" ht="20.100000000000001" customHeight="1" x14ac:dyDescent="0.25">
      <c r="A6329" s="24">
        <v>16017913</v>
      </c>
      <c r="B6329" s="15" t="s">
        <v>6201</v>
      </c>
      <c r="C6329" s="15" t="s">
        <v>6449</v>
      </c>
      <c r="D6329" s="16" t="s">
        <v>2</v>
      </c>
      <c r="E6329" s="17">
        <v>12.42</v>
      </c>
      <c r="F6329" s="18">
        <v>1.78</v>
      </c>
      <c r="G6329" s="17">
        <v>12.1</v>
      </c>
      <c r="H6329" s="18">
        <v>1.41</v>
      </c>
      <c r="I6329" s="16" t="s">
        <v>3</v>
      </c>
      <c r="J6329" s="16" t="s">
        <v>4</v>
      </c>
      <c r="K6329" s="16" t="s">
        <v>4</v>
      </c>
      <c r="L6329" s="19">
        <f>IF(Tabelle1[[#This Row],[Heizleistung (55°C)]]=0,Tabelle1[[#This Row],[Heizleistung (35°C)]],(Tabelle1[[#This Row],[Heizleistung (35°C)]]+Tabelle1[[#This Row],[Heizleistung (55°C)]])/2)</f>
        <v>12.26</v>
      </c>
      <c r="M6329" s="20">
        <f>IF(Tabelle1[[#This Row],[Etas 55°C]]=0,0,(Tabelle1[[#This Row],[Etas 35°C]]*0.8+Tabelle1[[#This Row],[Etas 55°C]]*0.2))*2.5</f>
        <v>4.2650000000000006</v>
      </c>
      <c r="N6329" s="21">
        <f>IF(-(Tabelle1[[#This Row],[80%/20% SCOP]]-5.5)/5.5=1,"n.a.",-(Tabelle1[[#This Row],[80%/20% SCOP]]-5.5)/5.5)</f>
        <v>0.22454545454545444</v>
      </c>
    </row>
    <row r="6330" spans="1:14" ht="20.100000000000001" customHeight="1" x14ac:dyDescent="0.25">
      <c r="A6330" s="24">
        <v>16010939</v>
      </c>
      <c r="B6330" s="15" t="s">
        <v>6201</v>
      </c>
      <c r="C6330" s="15" t="s">
        <v>6450</v>
      </c>
      <c r="D6330" s="16" t="s">
        <v>2</v>
      </c>
      <c r="E6330" s="17">
        <v>5.4</v>
      </c>
      <c r="F6330" s="18">
        <v>1.83</v>
      </c>
      <c r="G6330" s="17">
        <v>5.0999999999999996</v>
      </c>
      <c r="H6330" s="18">
        <v>1.41</v>
      </c>
      <c r="I6330" s="16" t="s">
        <v>3</v>
      </c>
      <c r="J6330" s="16" t="s">
        <v>4</v>
      </c>
      <c r="K6330" s="16" t="s">
        <v>4</v>
      </c>
      <c r="L6330" s="19">
        <f>IF(Tabelle1[[#This Row],[Heizleistung (55°C)]]=0,Tabelle1[[#This Row],[Heizleistung (35°C)]],(Tabelle1[[#This Row],[Heizleistung (35°C)]]+Tabelle1[[#This Row],[Heizleistung (55°C)]])/2)</f>
        <v>5.25</v>
      </c>
      <c r="M6330" s="20">
        <f>IF(Tabelle1[[#This Row],[Etas 55°C]]=0,0,(Tabelle1[[#This Row],[Etas 35°C]]*0.8+Tabelle1[[#This Row],[Etas 55°C]]*0.2))*2.5</f>
        <v>4.3650000000000002</v>
      </c>
      <c r="N6330" s="21">
        <f>IF(-(Tabelle1[[#This Row],[80%/20% SCOP]]-5.5)/5.5=1,"n.a.",-(Tabelle1[[#This Row],[80%/20% SCOP]]-5.5)/5.5)</f>
        <v>0.20636363636363633</v>
      </c>
    </row>
    <row r="6331" spans="1:14" ht="20.100000000000001" customHeight="1" x14ac:dyDescent="0.25">
      <c r="A6331" s="24">
        <v>16017975</v>
      </c>
      <c r="B6331" s="15" t="s">
        <v>6201</v>
      </c>
      <c r="C6331" s="15" t="s">
        <v>6451</v>
      </c>
      <c r="D6331" s="16" t="s">
        <v>2</v>
      </c>
      <c r="E6331" s="17">
        <v>6.47</v>
      </c>
      <c r="F6331" s="18">
        <v>1.76</v>
      </c>
      <c r="G6331" s="17">
        <v>6.17</v>
      </c>
      <c r="H6331" s="18">
        <v>1.4</v>
      </c>
      <c r="I6331" s="16" t="s">
        <v>3</v>
      </c>
      <c r="J6331" s="16" t="s">
        <v>4</v>
      </c>
      <c r="K6331" s="16" t="s">
        <v>4</v>
      </c>
      <c r="L6331" s="19">
        <f>IF(Tabelle1[[#This Row],[Heizleistung (55°C)]]=0,Tabelle1[[#This Row],[Heizleistung (35°C)]],(Tabelle1[[#This Row],[Heizleistung (35°C)]]+Tabelle1[[#This Row],[Heizleistung (55°C)]])/2)</f>
        <v>6.32</v>
      </c>
      <c r="M6331" s="20">
        <f>IF(Tabelle1[[#This Row],[Etas 55°C]]=0,0,(Tabelle1[[#This Row],[Etas 35°C]]*0.8+Tabelle1[[#This Row],[Etas 55°C]]*0.2))*2.5</f>
        <v>4.2200000000000006</v>
      </c>
      <c r="N6331" s="21">
        <f>IF(-(Tabelle1[[#This Row],[80%/20% SCOP]]-5.5)/5.5=1,"n.a.",-(Tabelle1[[#This Row],[80%/20% SCOP]]-5.5)/5.5)</f>
        <v>0.23272727272727262</v>
      </c>
    </row>
    <row r="6332" spans="1:14" ht="20.100000000000001" customHeight="1" x14ac:dyDescent="0.25">
      <c r="A6332" s="24">
        <v>16013999</v>
      </c>
      <c r="B6332" s="15" t="s">
        <v>6201</v>
      </c>
      <c r="C6332" s="15" t="s">
        <v>6452</v>
      </c>
      <c r="D6332" s="16" t="s">
        <v>2</v>
      </c>
      <c r="E6332" s="17">
        <v>4</v>
      </c>
      <c r="F6332" s="18">
        <v>1.85</v>
      </c>
      <c r="G6332" s="17">
        <v>3.8</v>
      </c>
      <c r="H6332" s="18">
        <v>1.4</v>
      </c>
      <c r="I6332" s="16" t="s">
        <v>3</v>
      </c>
      <c r="J6332" s="16" t="s">
        <v>4</v>
      </c>
      <c r="K6332" s="16" t="s">
        <v>4</v>
      </c>
      <c r="L6332" s="19">
        <f>IF(Tabelle1[[#This Row],[Heizleistung (55°C)]]=0,Tabelle1[[#This Row],[Heizleistung (35°C)]],(Tabelle1[[#This Row],[Heizleistung (35°C)]]+Tabelle1[[#This Row],[Heizleistung (55°C)]])/2)</f>
        <v>3.9</v>
      </c>
      <c r="M6332" s="20">
        <f>IF(Tabelle1[[#This Row],[Etas 55°C]]=0,0,(Tabelle1[[#This Row],[Etas 35°C]]*0.8+Tabelle1[[#This Row],[Etas 55°C]]*0.2))*2.5</f>
        <v>4.4000000000000004</v>
      </c>
      <c r="N6332" s="21">
        <f>IF(-(Tabelle1[[#This Row],[80%/20% SCOP]]-5.5)/5.5=1,"n.a.",-(Tabelle1[[#This Row],[80%/20% SCOP]]-5.5)/5.5)</f>
        <v>0.19999999999999993</v>
      </c>
    </row>
    <row r="6333" spans="1:14" ht="20.100000000000001" customHeight="1" x14ac:dyDescent="0.25">
      <c r="A6333" s="24">
        <v>16003004</v>
      </c>
      <c r="B6333" s="15" t="s">
        <v>6201</v>
      </c>
      <c r="C6333" s="15" t="s">
        <v>6453</v>
      </c>
      <c r="D6333" s="16" t="s">
        <v>2</v>
      </c>
      <c r="E6333" s="17">
        <v>7.8</v>
      </c>
      <c r="F6333" s="18">
        <v>1.93</v>
      </c>
      <c r="G6333" s="17">
        <v>7.21</v>
      </c>
      <c r="H6333" s="18">
        <v>1.3</v>
      </c>
      <c r="I6333" s="16" t="s">
        <v>40</v>
      </c>
      <c r="J6333" s="16" t="s">
        <v>4</v>
      </c>
      <c r="K6333" s="16" t="s">
        <v>4</v>
      </c>
      <c r="L6333" s="19">
        <f>IF(Tabelle1[[#This Row],[Heizleistung (55°C)]]=0,Tabelle1[[#This Row],[Heizleistung (35°C)]],(Tabelle1[[#This Row],[Heizleistung (35°C)]]+Tabelle1[[#This Row],[Heizleistung (55°C)]])/2)</f>
        <v>7.5049999999999999</v>
      </c>
      <c r="M6333" s="20">
        <f>IF(Tabelle1[[#This Row],[Etas 55°C]]=0,0,(Tabelle1[[#This Row],[Etas 35°C]]*0.8+Tabelle1[[#This Row],[Etas 55°C]]*0.2))*2.5</f>
        <v>4.51</v>
      </c>
      <c r="N6333" s="21">
        <f>IF(-(Tabelle1[[#This Row],[80%/20% SCOP]]-5.5)/5.5=1,"n.a.",-(Tabelle1[[#This Row],[80%/20% SCOP]]-5.5)/5.5)</f>
        <v>0.18000000000000005</v>
      </c>
    </row>
    <row r="6334" spans="1:14" ht="20.100000000000001" customHeight="1" x14ac:dyDescent="0.25">
      <c r="A6334" s="24">
        <v>16017843</v>
      </c>
      <c r="B6334" s="15" t="s">
        <v>6201</v>
      </c>
      <c r="C6334" s="15" t="s">
        <v>6454</v>
      </c>
      <c r="D6334" s="16" t="s">
        <v>2</v>
      </c>
      <c r="E6334" s="17">
        <v>13.61</v>
      </c>
      <c r="F6334" s="18">
        <v>1.91</v>
      </c>
      <c r="G6334" s="17">
        <v>13.18</v>
      </c>
      <c r="H6334" s="18">
        <v>1.52</v>
      </c>
      <c r="I6334" s="16" t="s">
        <v>3</v>
      </c>
      <c r="J6334" s="16" t="s">
        <v>4</v>
      </c>
      <c r="K6334" s="16" t="s">
        <v>4</v>
      </c>
      <c r="L6334" s="19">
        <f>IF(Tabelle1[[#This Row],[Heizleistung (55°C)]]=0,Tabelle1[[#This Row],[Heizleistung (35°C)]],(Tabelle1[[#This Row],[Heizleistung (35°C)]]+Tabelle1[[#This Row],[Heizleistung (55°C)]])/2)</f>
        <v>13.395</v>
      </c>
      <c r="M6334" s="20">
        <f>IF(Tabelle1[[#This Row],[Etas 55°C]]=0,0,(Tabelle1[[#This Row],[Etas 35°C]]*0.8+Tabelle1[[#This Row],[Etas 55°C]]*0.2))*2.5</f>
        <v>4.58</v>
      </c>
      <c r="N6334" s="21">
        <f>IF(-(Tabelle1[[#This Row],[80%/20% SCOP]]-5.5)/5.5=1,"n.a.",-(Tabelle1[[#This Row],[80%/20% SCOP]]-5.5)/5.5)</f>
        <v>0.16727272727272727</v>
      </c>
    </row>
    <row r="6335" spans="1:14" ht="20.100000000000001" customHeight="1" x14ac:dyDescent="0.25">
      <c r="A6335" s="24">
        <v>16017875</v>
      </c>
      <c r="B6335" s="15" t="s">
        <v>6201</v>
      </c>
      <c r="C6335" s="15" t="s">
        <v>6455</v>
      </c>
      <c r="D6335" s="16" t="s">
        <v>2</v>
      </c>
      <c r="E6335" s="17">
        <v>12.42</v>
      </c>
      <c r="F6335" s="18">
        <v>1.95</v>
      </c>
      <c r="G6335" s="17">
        <v>12.1</v>
      </c>
      <c r="H6335" s="18">
        <v>1.54</v>
      </c>
      <c r="I6335" s="16" t="s">
        <v>3</v>
      </c>
      <c r="J6335" s="16" t="s">
        <v>4</v>
      </c>
      <c r="K6335" s="16" t="s">
        <v>4</v>
      </c>
      <c r="L6335" s="19">
        <f>IF(Tabelle1[[#This Row],[Heizleistung (55°C)]]=0,Tabelle1[[#This Row],[Heizleistung (35°C)]],(Tabelle1[[#This Row],[Heizleistung (35°C)]]+Tabelle1[[#This Row],[Heizleistung (55°C)]])/2)</f>
        <v>12.26</v>
      </c>
      <c r="M6335" s="20">
        <f>IF(Tabelle1[[#This Row],[Etas 55°C]]=0,0,(Tabelle1[[#This Row],[Etas 35°C]]*0.8+Tabelle1[[#This Row],[Etas 55°C]]*0.2))*2.5</f>
        <v>4.67</v>
      </c>
      <c r="N6335" s="21">
        <f>IF(-(Tabelle1[[#This Row],[80%/20% SCOP]]-5.5)/5.5=1,"n.a.",-(Tabelle1[[#This Row],[80%/20% SCOP]]-5.5)/5.5)</f>
        <v>0.15090909090909091</v>
      </c>
    </row>
    <row r="6336" spans="1:14" ht="20.100000000000001" customHeight="1" x14ac:dyDescent="0.25">
      <c r="A6336" s="24">
        <v>16002913</v>
      </c>
      <c r="B6336" s="15" t="s">
        <v>6201</v>
      </c>
      <c r="C6336" s="15" t="s">
        <v>6456</v>
      </c>
      <c r="D6336" s="16" t="s">
        <v>2</v>
      </c>
      <c r="E6336" s="17">
        <v>10</v>
      </c>
      <c r="F6336" s="18">
        <v>1.97</v>
      </c>
      <c r="G6336" s="17">
        <v>9.6</v>
      </c>
      <c r="H6336" s="18">
        <v>1.52</v>
      </c>
      <c r="I6336" s="16" t="s">
        <v>3</v>
      </c>
      <c r="J6336" s="16" t="s">
        <v>4</v>
      </c>
      <c r="K6336" s="16" t="s">
        <v>4</v>
      </c>
      <c r="L6336" s="19">
        <f>IF(Tabelle1[[#This Row],[Heizleistung (55°C)]]=0,Tabelle1[[#This Row],[Heizleistung (35°C)]],(Tabelle1[[#This Row],[Heizleistung (35°C)]]+Tabelle1[[#This Row],[Heizleistung (55°C)]])/2)</f>
        <v>9.8000000000000007</v>
      </c>
      <c r="M6336" s="20">
        <f>IF(Tabelle1[[#This Row],[Etas 55°C]]=0,0,(Tabelle1[[#This Row],[Etas 35°C]]*0.8+Tabelle1[[#This Row],[Etas 55°C]]*0.2))*2.5</f>
        <v>4.7</v>
      </c>
      <c r="N6336" s="21">
        <f>IF(-(Tabelle1[[#This Row],[80%/20% SCOP]]-5.5)/5.5=1,"n.a.",-(Tabelle1[[#This Row],[80%/20% SCOP]]-5.5)/5.5)</f>
        <v>0.14545454545454542</v>
      </c>
    </row>
    <row r="6337" spans="1:14" ht="20.100000000000001" customHeight="1" x14ac:dyDescent="0.25">
      <c r="A6337" s="24">
        <v>16002922</v>
      </c>
      <c r="B6337" s="15" t="s">
        <v>6201</v>
      </c>
      <c r="C6337" s="15" t="s">
        <v>6457</v>
      </c>
      <c r="D6337" s="16" t="s">
        <v>2</v>
      </c>
      <c r="E6337" s="17">
        <v>6.54</v>
      </c>
      <c r="F6337" s="18">
        <v>1.87</v>
      </c>
      <c r="G6337" s="17">
        <v>6.1</v>
      </c>
      <c r="H6337" s="18">
        <v>1.27</v>
      </c>
      <c r="I6337" s="16" t="s">
        <v>40</v>
      </c>
      <c r="J6337" s="16" t="s">
        <v>4</v>
      </c>
      <c r="K6337" s="16" t="s">
        <v>4</v>
      </c>
      <c r="L6337" s="19">
        <f>IF(Tabelle1[[#This Row],[Heizleistung (55°C)]]=0,Tabelle1[[#This Row],[Heizleistung (35°C)]],(Tabelle1[[#This Row],[Heizleistung (35°C)]]+Tabelle1[[#This Row],[Heizleistung (55°C)]])/2)</f>
        <v>6.32</v>
      </c>
      <c r="M6337" s="20">
        <f>IF(Tabelle1[[#This Row],[Etas 55°C]]=0,0,(Tabelle1[[#This Row],[Etas 35°C]]*0.8+Tabelle1[[#This Row],[Etas 55°C]]*0.2))*2.5</f>
        <v>4.3750000000000009</v>
      </c>
      <c r="N6337" s="21">
        <f>IF(-(Tabelle1[[#This Row],[80%/20% SCOP]]-5.5)/5.5=1,"n.a.",-(Tabelle1[[#This Row],[80%/20% SCOP]]-5.5)/5.5)</f>
        <v>0.20454545454545439</v>
      </c>
    </row>
    <row r="6338" spans="1:14" ht="20.100000000000001" customHeight="1" x14ac:dyDescent="0.25">
      <c r="A6338" s="24">
        <v>16017928</v>
      </c>
      <c r="B6338" s="15" t="s">
        <v>6201</v>
      </c>
      <c r="C6338" s="15" t="s">
        <v>6458</v>
      </c>
      <c r="D6338" s="16" t="s">
        <v>2</v>
      </c>
      <c r="E6338" s="17">
        <v>9.8000000000000007</v>
      </c>
      <c r="F6338" s="18">
        <v>1.99</v>
      </c>
      <c r="G6338" s="17">
        <v>9.3699999999999992</v>
      </c>
      <c r="H6338" s="18">
        <v>1.56</v>
      </c>
      <c r="I6338" s="16" t="s">
        <v>3</v>
      </c>
      <c r="J6338" s="16" t="s">
        <v>4</v>
      </c>
      <c r="K6338" s="16" t="s">
        <v>4</v>
      </c>
      <c r="L6338" s="19">
        <f>IF(Tabelle1[[#This Row],[Heizleistung (55°C)]]=0,Tabelle1[[#This Row],[Heizleistung (35°C)]],(Tabelle1[[#This Row],[Heizleistung (35°C)]]+Tabelle1[[#This Row],[Heizleistung (55°C)]])/2)</f>
        <v>9.5850000000000009</v>
      </c>
      <c r="M6338" s="20">
        <f>IF(Tabelle1[[#This Row],[Etas 55°C]]=0,0,(Tabelle1[[#This Row],[Etas 35°C]]*0.8+Tabelle1[[#This Row],[Etas 55°C]]*0.2))*2.5</f>
        <v>4.7600000000000007</v>
      </c>
      <c r="N6338" s="21">
        <f>IF(-(Tabelle1[[#This Row],[80%/20% SCOP]]-5.5)/5.5=1,"n.a.",-(Tabelle1[[#This Row],[80%/20% SCOP]]-5.5)/5.5)</f>
        <v>0.13454545454545441</v>
      </c>
    </row>
    <row r="6339" spans="1:14" ht="20.100000000000001" customHeight="1" x14ac:dyDescent="0.25">
      <c r="A6339" s="24">
        <v>16003000</v>
      </c>
      <c r="B6339" s="15" t="s">
        <v>6201</v>
      </c>
      <c r="C6339" s="15" t="s">
        <v>6459</v>
      </c>
      <c r="D6339" s="16" t="s">
        <v>2</v>
      </c>
      <c r="E6339" s="17">
        <v>6.54</v>
      </c>
      <c r="F6339" s="18">
        <v>1.87</v>
      </c>
      <c r="G6339" s="17">
        <v>6.1</v>
      </c>
      <c r="H6339" s="18">
        <v>1.27</v>
      </c>
      <c r="I6339" s="16" t="s">
        <v>40</v>
      </c>
      <c r="J6339" s="16" t="s">
        <v>4</v>
      </c>
      <c r="K6339" s="16" t="s">
        <v>4</v>
      </c>
      <c r="L6339" s="19">
        <f>IF(Tabelle1[[#This Row],[Heizleistung (55°C)]]=0,Tabelle1[[#This Row],[Heizleistung (35°C)]],(Tabelle1[[#This Row],[Heizleistung (35°C)]]+Tabelle1[[#This Row],[Heizleistung (55°C)]])/2)</f>
        <v>6.32</v>
      </c>
      <c r="M6339" s="20">
        <f>IF(Tabelle1[[#This Row],[Etas 55°C]]=0,0,(Tabelle1[[#This Row],[Etas 35°C]]*0.8+Tabelle1[[#This Row],[Etas 55°C]]*0.2))*2.5</f>
        <v>4.3750000000000009</v>
      </c>
      <c r="N6339" s="21">
        <f>IF(-(Tabelle1[[#This Row],[80%/20% SCOP]]-5.5)/5.5=1,"n.a.",-(Tabelle1[[#This Row],[80%/20% SCOP]]-5.5)/5.5)</f>
        <v>0.20454545454545439</v>
      </c>
    </row>
    <row r="6340" spans="1:14" ht="20.100000000000001" customHeight="1" x14ac:dyDescent="0.25">
      <c r="A6340" s="24">
        <v>16003013</v>
      </c>
      <c r="B6340" s="15" t="s">
        <v>6201</v>
      </c>
      <c r="C6340" s="15" t="s">
        <v>6460</v>
      </c>
      <c r="D6340" s="16" t="s">
        <v>2</v>
      </c>
      <c r="E6340" s="17">
        <v>7.8</v>
      </c>
      <c r="F6340" s="18">
        <v>1.93</v>
      </c>
      <c r="G6340" s="17">
        <v>7.21</v>
      </c>
      <c r="H6340" s="18">
        <v>1.3</v>
      </c>
      <c r="I6340" s="16" t="s">
        <v>40</v>
      </c>
      <c r="J6340" s="16" t="s">
        <v>4</v>
      </c>
      <c r="K6340" s="16" t="s">
        <v>4</v>
      </c>
      <c r="L6340" s="19">
        <f>IF(Tabelle1[[#This Row],[Heizleistung (55°C)]]=0,Tabelle1[[#This Row],[Heizleistung (35°C)]],(Tabelle1[[#This Row],[Heizleistung (35°C)]]+Tabelle1[[#This Row],[Heizleistung (55°C)]])/2)</f>
        <v>7.5049999999999999</v>
      </c>
      <c r="M6340" s="20">
        <f>IF(Tabelle1[[#This Row],[Etas 55°C]]=0,0,(Tabelle1[[#This Row],[Etas 35°C]]*0.8+Tabelle1[[#This Row],[Etas 55°C]]*0.2))*2.5</f>
        <v>4.51</v>
      </c>
      <c r="N6340" s="21">
        <f>IF(-(Tabelle1[[#This Row],[80%/20% SCOP]]-5.5)/5.5=1,"n.a.",-(Tabelle1[[#This Row],[80%/20% SCOP]]-5.5)/5.5)</f>
        <v>0.18000000000000005</v>
      </c>
    </row>
    <row r="6341" spans="1:14" ht="20.100000000000001" customHeight="1" x14ac:dyDescent="0.25">
      <c r="A6341" s="24">
        <v>16014391</v>
      </c>
      <c r="B6341" s="15" t="s">
        <v>6201</v>
      </c>
      <c r="C6341" s="15" t="s">
        <v>6461</v>
      </c>
      <c r="D6341" s="16" t="s">
        <v>2</v>
      </c>
      <c r="E6341" s="17">
        <v>13.6</v>
      </c>
      <c r="F6341" s="18">
        <v>1.91</v>
      </c>
      <c r="G6341" s="17">
        <v>13.2</v>
      </c>
      <c r="H6341" s="18">
        <v>1.52</v>
      </c>
      <c r="I6341" s="16" t="s">
        <v>3</v>
      </c>
      <c r="J6341" s="16" t="s">
        <v>4</v>
      </c>
      <c r="K6341" s="16" t="s">
        <v>4</v>
      </c>
      <c r="L6341" s="19">
        <f>IF(Tabelle1[[#This Row],[Heizleistung (55°C)]]=0,Tabelle1[[#This Row],[Heizleistung (35°C)]],(Tabelle1[[#This Row],[Heizleistung (35°C)]]+Tabelle1[[#This Row],[Heizleistung (55°C)]])/2)</f>
        <v>13.399999999999999</v>
      </c>
      <c r="M6341" s="20">
        <f>IF(Tabelle1[[#This Row],[Etas 55°C]]=0,0,(Tabelle1[[#This Row],[Etas 35°C]]*0.8+Tabelle1[[#This Row],[Etas 55°C]]*0.2))*2.5</f>
        <v>4.58</v>
      </c>
      <c r="N6341" s="21">
        <f>IF(-(Tabelle1[[#This Row],[80%/20% SCOP]]-5.5)/5.5=1,"n.a.",-(Tabelle1[[#This Row],[80%/20% SCOP]]-5.5)/5.5)</f>
        <v>0.16727272727272727</v>
      </c>
    </row>
    <row r="6342" spans="1:14" ht="20.100000000000001" customHeight="1" x14ac:dyDescent="0.25">
      <c r="A6342" s="24">
        <v>16017901</v>
      </c>
      <c r="B6342" s="15" t="s">
        <v>6201</v>
      </c>
      <c r="C6342" s="15" t="s">
        <v>6462</v>
      </c>
      <c r="D6342" s="16" t="s">
        <v>2</v>
      </c>
      <c r="E6342" s="17">
        <v>12.42</v>
      </c>
      <c r="F6342" s="18">
        <v>2.008</v>
      </c>
      <c r="G6342" s="17">
        <v>12.1</v>
      </c>
      <c r="H6342" s="18">
        <v>1.62</v>
      </c>
      <c r="I6342" s="16" t="s">
        <v>3</v>
      </c>
      <c r="J6342" s="16" t="s">
        <v>4</v>
      </c>
      <c r="K6342" s="16" t="s">
        <v>4</v>
      </c>
      <c r="L6342" s="19">
        <f>IF(Tabelle1[[#This Row],[Heizleistung (55°C)]]=0,Tabelle1[[#This Row],[Heizleistung (35°C)]],(Tabelle1[[#This Row],[Heizleistung (35°C)]]+Tabelle1[[#This Row],[Heizleistung (55°C)]])/2)</f>
        <v>12.26</v>
      </c>
      <c r="M6342" s="20">
        <f>IF(Tabelle1[[#This Row],[Etas 55°C]]=0,0,(Tabelle1[[#This Row],[Etas 35°C]]*0.8+Tabelle1[[#This Row],[Etas 55°C]]*0.2))*2.5</f>
        <v>4.8260000000000005</v>
      </c>
      <c r="N6342" s="21">
        <f>IF(-(Tabelle1[[#This Row],[80%/20% SCOP]]-5.5)/5.5=1,"n.a.",-(Tabelle1[[#This Row],[80%/20% SCOP]]-5.5)/5.5)</f>
        <v>0.12254545454545446</v>
      </c>
    </row>
    <row r="6343" spans="1:14" ht="20.100000000000001" customHeight="1" x14ac:dyDescent="0.25">
      <c r="A6343" s="24">
        <v>16017916</v>
      </c>
      <c r="B6343" s="15" t="s">
        <v>6201</v>
      </c>
      <c r="C6343" s="15" t="s">
        <v>6463</v>
      </c>
      <c r="D6343" s="16" t="s">
        <v>2</v>
      </c>
      <c r="E6343" s="17">
        <v>12.42</v>
      </c>
      <c r="F6343" s="18">
        <v>1.78</v>
      </c>
      <c r="G6343" s="17">
        <v>12.1</v>
      </c>
      <c r="H6343" s="18">
        <v>1.41</v>
      </c>
      <c r="I6343" s="16" t="s">
        <v>3</v>
      </c>
      <c r="J6343" s="16" t="s">
        <v>4</v>
      </c>
      <c r="K6343" s="16" t="s">
        <v>4</v>
      </c>
      <c r="L6343" s="19">
        <f>IF(Tabelle1[[#This Row],[Heizleistung (55°C)]]=0,Tabelle1[[#This Row],[Heizleistung (35°C)]],(Tabelle1[[#This Row],[Heizleistung (35°C)]]+Tabelle1[[#This Row],[Heizleistung (55°C)]])/2)</f>
        <v>12.26</v>
      </c>
      <c r="M6343" s="20">
        <f>IF(Tabelle1[[#This Row],[Etas 55°C]]=0,0,(Tabelle1[[#This Row],[Etas 35°C]]*0.8+Tabelle1[[#This Row],[Etas 55°C]]*0.2))*2.5</f>
        <v>4.2650000000000006</v>
      </c>
      <c r="N6343" s="21">
        <f>IF(-(Tabelle1[[#This Row],[80%/20% SCOP]]-5.5)/5.5=1,"n.a.",-(Tabelle1[[#This Row],[80%/20% SCOP]]-5.5)/5.5)</f>
        <v>0.22454545454545444</v>
      </c>
    </row>
    <row r="6344" spans="1:14" ht="20.100000000000001" customHeight="1" x14ac:dyDescent="0.25">
      <c r="A6344" s="24">
        <v>16017899</v>
      </c>
      <c r="B6344" s="15" t="s">
        <v>6201</v>
      </c>
      <c r="C6344" s="15" t="s">
        <v>6464</v>
      </c>
      <c r="D6344" s="16" t="s">
        <v>2</v>
      </c>
      <c r="E6344" s="17">
        <v>12.42</v>
      </c>
      <c r="F6344" s="18">
        <v>2.008</v>
      </c>
      <c r="G6344" s="17">
        <v>12.1</v>
      </c>
      <c r="H6344" s="18">
        <v>1.62</v>
      </c>
      <c r="I6344" s="16" t="s">
        <v>3</v>
      </c>
      <c r="J6344" s="16" t="s">
        <v>4</v>
      </c>
      <c r="K6344" s="16" t="s">
        <v>4</v>
      </c>
      <c r="L6344" s="19">
        <f>IF(Tabelle1[[#This Row],[Heizleistung (55°C)]]=0,Tabelle1[[#This Row],[Heizleistung (35°C)]],(Tabelle1[[#This Row],[Heizleistung (35°C)]]+Tabelle1[[#This Row],[Heizleistung (55°C)]])/2)</f>
        <v>12.26</v>
      </c>
      <c r="M6344" s="20">
        <f>IF(Tabelle1[[#This Row],[Etas 55°C]]=0,0,(Tabelle1[[#This Row],[Etas 35°C]]*0.8+Tabelle1[[#This Row],[Etas 55°C]]*0.2))*2.5</f>
        <v>4.8260000000000005</v>
      </c>
      <c r="N6344" s="21">
        <f>IF(-(Tabelle1[[#This Row],[80%/20% SCOP]]-5.5)/5.5=1,"n.a.",-(Tabelle1[[#This Row],[80%/20% SCOP]]-5.5)/5.5)</f>
        <v>0.12254545454545446</v>
      </c>
    </row>
    <row r="6345" spans="1:14" ht="20.100000000000001" customHeight="1" x14ac:dyDescent="0.25">
      <c r="A6345" s="24">
        <v>16017872</v>
      </c>
      <c r="B6345" s="15" t="s">
        <v>6201</v>
      </c>
      <c r="C6345" s="15" t="s">
        <v>6465</v>
      </c>
      <c r="D6345" s="16" t="s">
        <v>2</v>
      </c>
      <c r="E6345" s="17">
        <v>12.42</v>
      </c>
      <c r="F6345" s="18">
        <v>1.95</v>
      </c>
      <c r="G6345" s="17">
        <v>12.1</v>
      </c>
      <c r="H6345" s="18">
        <v>1.54</v>
      </c>
      <c r="I6345" s="16" t="s">
        <v>3</v>
      </c>
      <c r="J6345" s="16" t="s">
        <v>4</v>
      </c>
      <c r="K6345" s="16" t="s">
        <v>4</v>
      </c>
      <c r="L6345" s="19">
        <f>IF(Tabelle1[[#This Row],[Heizleistung (55°C)]]=0,Tabelle1[[#This Row],[Heizleistung (35°C)]],(Tabelle1[[#This Row],[Heizleistung (35°C)]]+Tabelle1[[#This Row],[Heizleistung (55°C)]])/2)</f>
        <v>12.26</v>
      </c>
      <c r="M6345" s="20">
        <f>IF(Tabelle1[[#This Row],[Etas 55°C]]=0,0,(Tabelle1[[#This Row],[Etas 35°C]]*0.8+Tabelle1[[#This Row],[Etas 55°C]]*0.2))*2.5</f>
        <v>4.67</v>
      </c>
      <c r="N6345" s="21">
        <f>IF(-(Tabelle1[[#This Row],[80%/20% SCOP]]-5.5)/5.5=1,"n.a.",-(Tabelle1[[#This Row],[80%/20% SCOP]]-5.5)/5.5)</f>
        <v>0.15090909090909091</v>
      </c>
    </row>
    <row r="6346" spans="1:14" ht="20.100000000000001" customHeight="1" x14ac:dyDescent="0.25">
      <c r="A6346" s="24">
        <v>16017982</v>
      </c>
      <c r="B6346" s="15" t="s">
        <v>6201</v>
      </c>
      <c r="C6346" s="15" t="s">
        <v>6466</v>
      </c>
      <c r="D6346" s="16" t="s">
        <v>2</v>
      </c>
      <c r="E6346" s="17">
        <v>6.47</v>
      </c>
      <c r="F6346" s="18">
        <v>1.76</v>
      </c>
      <c r="G6346" s="17">
        <v>6.17</v>
      </c>
      <c r="H6346" s="18">
        <v>1.4</v>
      </c>
      <c r="I6346" s="16" t="s">
        <v>3</v>
      </c>
      <c r="J6346" s="16" t="s">
        <v>4</v>
      </c>
      <c r="K6346" s="16" t="s">
        <v>4</v>
      </c>
      <c r="L6346" s="19">
        <f>IF(Tabelle1[[#This Row],[Heizleistung (55°C)]]=0,Tabelle1[[#This Row],[Heizleistung (35°C)]],(Tabelle1[[#This Row],[Heizleistung (35°C)]]+Tabelle1[[#This Row],[Heizleistung (55°C)]])/2)</f>
        <v>6.32</v>
      </c>
      <c r="M6346" s="20">
        <f>IF(Tabelle1[[#This Row],[Etas 55°C]]=0,0,(Tabelle1[[#This Row],[Etas 35°C]]*0.8+Tabelle1[[#This Row],[Etas 55°C]]*0.2))*2.5</f>
        <v>4.2200000000000006</v>
      </c>
      <c r="N6346" s="21">
        <f>IF(-(Tabelle1[[#This Row],[80%/20% SCOP]]-5.5)/5.5=1,"n.a.",-(Tabelle1[[#This Row],[80%/20% SCOP]]-5.5)/5.5)</f>
        <v>0.23272727272727262</v>
      </c>
    </row>
    <row r="6347" spans="1:14" ht="20.100000000000001" customHeight="1" x14ac:dyDescent="0.25">
      <c r="A6347" s="24">
        <v>16002571</v>
      </c>
      <c r="B6347" s="15" t="s">
        <v>6201</v>
      </c>
      <c r="C6347" s="15" t="s">
        <v>6467</v>
      </c>
      <c r="D6347" s="16" t="s">
        <v>2</v>
      </c>
      <c r="E6347" s="17">
        <v>9.75</v>
      </c>
      <c r="F6347" s="18">
        <v>1.8</v>
      </c>
      <c r="G6347" s="17">
        <v>9.67</v>
      </c>
      <c r="H6347" s="18">
        <v>1.34</v>
      </c>
      <c r="I6347" s="16" t="s">
        <v>109</v>
      </c>
      <c r="J6347" s="16" t="s">
        <v>4</v>
      </c>
      <c r="K6347" s="16" t="s">
        <v>4</v>
      </c>
      <c r="L6347" s="19">
        <f>IF(Tabelle1[[#This Row],[Heizleistung (55°C)]]=0,Tabelle1[[#This Row],[Heizleistung (35°C)]],(Tabelle1[[#This Row],[Heizleistung (35°C)]]+Tabelle1[[#This Row],[Heizleistung (55°C)]])/2)</f>
        <v>9.7100000000000009</v>
      </c>
      <c r="M6347" s="20">
        <f>IF(Tabelle1[[#This Row],[Etas 55°C]]=0,0,(Tabelle1[[#This Row],[Etas 35°C]]*0.8+Tabelle1[[#This Row],[Etas 55°C]]*0.2))*2.5</f>
        <v>4.2700000000000005</v>
      </c>
      <c r="N6347" s="21">
        <f>IF(-(Tabelle1[[#This Row],[80%/20% SCOP]]-5.5)/5.5=1,"n.a.",-(Tabelle1[[#This Row],[80%/20% SCOP]]-5.5)/5.5)</f>
        <v>0.22363636363636355</v>
      </c>
    </row>
    <row r="6348" spans="1:14" ht="20.100000000000001" customHeight="1" x14ac:dyDescent="0.25">
      <c r="A6348" s="24">
        <v>16017864</v>
      </c>
      <c r="B6348" s="15" t="s">
        <v>6201</v>
      </c>
      <c r="C6348" s="15" t="s">
        <v>6468</v>
      </c>
      <c r="D6348" s="16" t="s">
        <v>2</v>
      </c>
      <c r="E6348" s="17">
        <v>9.8000000000000007</v>
      </c>
      <c r="F6348" s="18">
        <v>1.97</v>
      </c>
      <c r="G6348" s="17">
        <v>9.3699999999999992</v>
      </c>
      <c r="H6348" s="18">
        <v>1.52</v>
      </c>
      <c r="I6348" s="16" t="s">
        <v>3</v>
      </c>
      <c r="J6348" s="16" t="s">
        <v>4</v>
      </c>
      <c r="K6348" s="16" t="s">
        <v>4</v>
      </c>
      <c r="L6348" s="19">
        <f>IF(Tabelle1[[#This Row],[Heizleistung (55°C)]]=0,Tabelle1[[#This Row],[Heizleistung (35°C)]],(Tabelle1[[#This Row],[Heizleistung (35°C)]]+Tabelle1[[#This Row],[Heizleistung (55°C)]])/2)</f>
        <v>9.5850000000000009</v>
      </c>
      <c r="M6348" s="20">
        <f>IF(Tabelle1[[#This Row],[Etas 55°C]]=0,0,(Tabelle1[[#This Row],[Etas 35°C]]*0.8+Tabelle1[[#This Row],[Etas 55°C]]*0.2))*2.5</f>
        <v>4.7</v>
      </c>
      <c r="N6348" s="21">
        <f>IF(-(Tabelle1[[#This Row],[80%/20% SCOP]]-5.5)/5.5=1,"n.a.",-(Tabelle1[[#This Row],[80%/20% SCOP]]-5.5)/5.5)</f>
        <v>0.14545454545454542</v>
      </c>
    </row>
    <row r="6349" spans="1:14" ht="20.100000000000001" customHeight="1" x14ac:dyDescent="0.25">
      <c r="A6349" s="24">
        <v>16002690</v>
      </c>
      <c r="B6349" s="15" t="s">
        <v>6201</v>
      </c>
      <c r="C6349" s="15" t="s">
        <v>6469</v>
      </c>
      <c r="D6349" s="16" t="s">
        <v>2</v>
      </c>
      <c r="E6349" s="17">
        <v>6.82</v>
      </c>
      <c r="F6349" s="18">
        <v>1.75</v>
      </c>
      <c r="G6349" s="17">
        <v>6.41</v>
      </c>
      <c r="H6349" s="18">
        <v>1.29</v>
      </c>
      <c r="I6349" s="16" t="s">
        <v>109</v>
      </c>
      <c r="J6349" s="16" t="s">
        <v>4</v>
      </c>
      <c r="K6349" s="16" t="s">
        <v>4</v>
      </c>
      <c r="L6349" s="19">
        <f>IF(Tabelle1[[#This Row],[Heizleistung (55°C)]]=0,Tabelle1[[#This Row],[Heizleistung (35°C)]],(Tabelle1[[#This Row],[Heizleistung (35°C)]]+Tabelle1[[#This Row],[Heizleistung (55°C)]])/2)</f>
        <v>6.6150000000000002</v>
      </c>
      <c r="M6349" s="20">
        <f>IF(Tabelle1[[#This Row],[Etas 55°C]]=0,0,(Tabelle1[[#This Row],[Etas 35°C]]*0.8+Tabelle1[[#This Row],[Etas 55°C]]*0.2))*2.5</f>
        <v>4.1450000000000005</v>
      </c>
      <c r="N6349" s="21">
        <f>IF(-(Tabelle1[[#This Row],[80%/20% SCOP]]-5.5)/5.5=1,"n.a.",-(Tabelle1[[#This Row],[80%/20% SCOP]]-5.5)/5.5)</f>
        <v>0.24636363636363628</v>
      </c>
    </row>
    <row r="6350" spans="1:14" ht="20.100000000000001" customHeight="1" x14ac:dyDescent="0.25">
      <c r="A6350" s="24">
        <v>16017895</v>
      </c>
      <c r="B6350" s="15" t="s">
        <v>6201</v>
      </c>
      <c r="C6350" s="15" t="s">
        <v>6470</v>
      </c>
      <c r="D6350" s="16" t="s">
        <v>2</v>
      </c>
      <c r="E6350" s="17">
        <v>12.42</v>
      </c>
      <c r="F6350" s="18">
        <v>2.008</v>
      </c>
      <c r="G6350" s="17">
        <v>12.1</v>
      </c>
      <c r="H6350" s="18">
        <v>1.62</v>
      </c>
      <c r="I6350" s="16" t="s">
        <v>3</v>
      </c>
      <c r="J6350" s="16" t="s">
        <v>4</v>
      </c>
      <c r="K6350" s="16" t="s">
        <v>4</v>
      </c>
      <c r="L6350" s="19">
        <f>IF(Tabelle1[[#This Row],[Heizleistung (55°C)]]=0,Tabelle1[[#This Row],[Heizleistung (35°C)]],(Tabelle1[[#This Row],[Heizleistung (35°C)]]+Tabelle1[[#This Row],[Heizleistung (55°C)]])/2)</f>
        <v>12.26</v>
      </c>
      <c r="M6350" s="20">
        <f>IF(Tabelle1[[#This Row],[Etas 55°C]]=0,0,(Tabelle1[[#This Row],[Etas 35°C]]*0.8+Tabelle1[[#This Row],[Etas 55°C]]*0.2))*2.5</f>
        <v>4.8260000000000005</v>
      </c>
      <c r="N6350" s="21">
        <f>IF(-(Tabelle1[[#This Row],[80%/20% SCOP]]-5.5)/5.5=1,"n.a.",-(Tabelle1[[#This Row],[80%/20% SCOP]]-5.5)/5.5)</f>
        <v>0.12254545454545446</v>
      </c>
    </row>
    <row r="6351" spans="1:14" ht="20.100000000000001" customHeight="1" x14ac:dyDescent="0.25">
      <c r="A6351" s="24">
        <v>16017964</v>
      </c>
      <c r="B6351" s="15" t="s">
        <v>6201</v>
      </c>
      <c r="C6351" s="15" t="s">
        <v>6471</v>
      </c>
      <c r="D6351" s="16" t="s">
        <v>2</v>
      </c>
      <c r="E6351" s="17">
        <v>5.41</v>
      </c>
      <c r="F6351" s="18">
        <v>1.83</v>
      </c>
      <c r="G6351" s="17">
        <v>5.1100000000000003</v>
      </c>
      <c r="H6351" s="18">
        <v>1.41</v>
      </c>
      <c r="I6351" s="16" t="s">
        <v>3</v>
      </c>
      <c r="J6351" s="16" t="s">
        <v>4</v>
      </c>
      <c r="K6351" s="16" t="s">
        <v>4</v>
      </c>
      <c r="L6351" s="19">
        <f>IF(Tabelle1[[#This Row],[Heizleistung (55°C)]]=0,Tabelle1[[#This Row],[Heizleistung (35°C)]],(Tabelle1[[#This Row],[Heizleistung (35°C)]]+Tabelle1[[#This Row],[Heizleistung (55°C)]])/2)</f>
        <v>5.26</v>
      </c>
      <c r="M6351" s="20">
        <f>IF(Tabelle1[[#This Row],[Etas 55°C]]=0,0,(Tabelle1[[#This Row],[Etas 35°C]]*0.8+Tabelle1[[#This Row],[Etas 55°C]]*0.2))*2.5</f>
        <v>4.3650000000000002</v>
      </c>
      <c r="N6351" s="21">
        <f>IF(-(Tabelle1[[#This Row],[80%/20% SCOP]]-5.5)/5.5=1,"n.a.",-(Tabelle1[[#This Row],[80%/20% SCOP]]-5.5)/5.5)</f>
        <v>0.20636363636363633</v>
      </c>
    </row>
    <row r="6352" spans="1:14" ht="20.100000000000001" customHeight="1" x14ac:dyDescent="0.25">
      <c r="A6352" s="24">
        <v>16017914</v>
      </c>
      <c r="B6352" s="15" t="s">
        <v>6201</v>
      </c>
      <c r="C6352" s="15" t="s">
        <v>6472</v>
      </c>
      <c r="D6352" s="16" t="s">
        <v>2</v>
      </c>
      <c r="E6352" s="17">
        <v>12.42</v>
      </c>
      <c r="F6352" s="18">
        <v>1.78</v>
      </c>
      <c r="G6352" s="17">
        <v>12.1</v>
      </c>
      <c r="H6352" s="18">
        <v>1.41</v>
      </c>
      <c r="I6352" s="16" t="s">
        <v>3</v>
      </c>
      <c r="J6352" s="16" t="s">
        <v>4</v>
      </c>
      <c r="K6352" s="16" t="s">
        <v>4</v>
      </c>
      <c r="L6352" s="19">
        <f>IF(Tabelle1[[#This Row],[Heizleistung (55°C)]]=0,Tabelle1[[#This Row],[Heizleistung (35°C)]],(Tabelle1[[#This Row],[Heizleistung (35°C)]]+Tabelle1[[#This Row],[Heizleistung (55°C)]])/2)</f>
        <v>12.26</v>
      </c>
      <c r="M6352" s="20">
        <f>IF(Tabelle1[[#This Row],[Etas 55°C]]=0,0,(Tabelle1[[#This Row],[Etas 35°C]]*0.8+Tabelle1[[#This Row],[Etas 55°C]]*0.2))*2.5</f>
        <v>4.2650000000000006</v>
      </c>
      <c r="N6352" s="21">
        <f>IF(-(Tabelle1[[#This Row],[80%/20% SCOP]]-5.5)/5.5=1,"n.a.",-(Tabelle1[[#This Row],[80%/20% SCOP]]-5.5)/5.5)</f>
        <v>0.22454545454545444</v>
      </c>
    </row>
    <row r="6353" spans="1:14" ht="20.100000000000001" customHeight="1" x14ac:dyDescent="0.25">
      <c r="A6353" s="24">
        <v>16017981</v>
      </c>
      <c r="B6353" s="15" t="s">
        <v>6201</v>
      </c>
      <c r="C6353" s="15" t="s">
        <v>6473</v>
      </c>
      <c r="D6353" s="16" t="s">
        <v>2</v>
      </c>
      <c r="E6353" s="17">
        <v>6.47</v>
      </c>
      <c r="F6353" s="18">
        <v>1.76</v>
      </c>
      <c r="G6353" s="17">
        <v>6.17</v>
      </c>
      <c r="H6353" s="18">
        <v>1.4</v>
      </c>
      <c r="I6353" s="16" t="s">
        <v>3</v>
      </c>
      <c r="J6353" s="16" t="s">
        <v>4</v>
      </c>
      <c r="K6353" s="16" t="s">
        <v>4</v>
      </c>
      <c r="L6353" s="19">
        <f>IF(Tabelle1[[#This Row],[Heizleistung (55°C)]]=0,Tabelle1[[#This Row],[Heizleistung (35°C)]],(Tabelle1[[#This Row],[Heizleistung (35°C)]]+Tabelle1[[#This Row],[Heizleistung (55°C)]])/2)</f>
        <v>6.32</v>
      </c>
      <c r="M6353" s="20">
        <f>IF(Tabelle1[[#This Row],[Etas 55°C]]=0,0,(Tabelle1[[#This Row],[Etas 35°C]]*0.8+Tabelle1[[#This Row],[Etas 55°C]]*0.2))*2.5</f>
        <v>4.2200000000000006</v>
      </c>
      <c r="N6353" s="21">
        <f>IF(-(Tabelle1[[#This Row],[80%/20% SCOP]]-5.5)/5.5=1,"n.a.",-(Tabelle1[[#This Row],[80%/20% SCOP]]-5.5)/5.5)</f>
        <v>0.23272727272727262</v>
      </c>
    </row>
    <row r="6354" spans="1:14" ht="20.100000000000001" customHeight="1" x14ac:dyDescent="0.25">
      <c r="A6354" s="24">
        <v>16017999</v>
      </c>
      <c r="B6354" s="15" t="s">
        <v>6201</v>
      </c>
      <c r="C6354" s="15" t="s">
        <v>6474</v>
      </c>
      <c r="D6354" s="16" t="s">
        <v>2</v>
      </c>
      <c r="E6354" s="17">
        <v>5.46</v>
      </c>
      <c r="F6354" s="18">
        <v>1.8</v>
      </c>
      <c r="G6354" s="17">
        <v>5.14</v>
      </c>
      <c r="H6354" s="18">
        <v>1.41</v>
      </c>
      <c r="I6354" s="16" t="s">
        <v>3</v>
      </c>
      <c r="J6354" s="16" t="s">
        <v>4</v>
      </c>
      <c r="K6354" s="16" t="s">
        <v>4</v>
      </c>
      <c r="L6354" s="19">
        <f>IF(Tabelle1[[#This Row],[Heizleistung (55°C)]]=0,Tabelle1[[#This Row],[Heizleistung (35°C)]],(Tabelle1[[#This Row],[Heizleistung (35°C)]]+Tabelle1[[#This Row],[Heizleistung (55°C)]])/2)</f>
        <v>5.3</v>
      </c>
      <c r="M6354" s="20">
        <f>IF(Tabelle1[[#This Row],[Etas 55°C]]=0,0,(Tabelle1[[#This Row],[Etas 35°C]]*0.8+Tabelle1[[#This Row],[Etas 55°C]]*0.2))*2.5</f>
        <v>4.3050000000000006</v>
      </c>
      <c r="N6354" s="21">
        <f>IF(-(Tabelle1[[#This Row],[80%/20% SCOP]]-5.5)/5.5=1,"n.a.",-(Tabelle1[[#This Row],[80%/20% SCOP]]-5.5)/5.5)</f>
        <v>0.21727272727272717</v>
      </c>
    </row>
    <row r="6355" spans="1:14" ht="20.100000000000001" customHeight="1" x14ac:dyDescent="0.25">
      <c r="A6355" s="24">
        <v>16003010</v>
      </c>
      <c r="B6355" s="15" t="s">
        <v>6201</v>
      </c>
      <c r="C6355" s="15" t="s">
        <v>6475</v>
      </c>
      <c r="D6355" s="16" t="s">
        <v>2</v>
      </c>
      <c r="E6355" s="17">
        <v>6.54</v>
      </c>
      <c r="F6355" s="18">
        <v>1.87</v>
      </c>
      <c r="G6355" s="17">
        <v>6.1</v>
      </c>
      <c r="H6355" s="18">
        <v>1.27</v>
      </c>
      <c r="I6355" s="16" t="s">
        <v>40</v>
      </c>
      <c r="J6355" s="16" t="s">
        <v>4</v>
      </c>
      <c r="K6355" s="16" t="s">
        <v>4</v>
      </c>
      <c r="L6355" s="19">
        <f>IF(Tabelle1[[#This Row],[Heizleistung (55°C)]]=0,Tabelle1[[#This Row],[Heizleistung (35°C)]],(Tabelle1[[#This Row],[Heizleistung (35°C)]]+Tabelle1[[#This Row],[Heizleistung (55°C)]])/2)</f>
        <v>6.32</v>
      </c>
      <c r="M6355" s="20">
        <f>IF(Tabelle1[[#This Row],[Etas 55°C]]=0,0,(Tabelle1[[#This Row],[Etas 35°C]]*0.8+Tabelle1[[#This Row],[Etas 55°C]]*0.2))*2.5</f>
        <v>4.3750000000000009</v>
      </c>
      <c r="N6355" s="21">
        <f>IF(-(Tabelle1[[#This Row],[80%/20% SCOP]]-5.5)/5.5=1,"n.a.",-(Tabelle1[[#This Row],[80%/20% SCOP]]-5.5)/5.5)</f>
        <v>0.20454545454545439</v>
      </c>
    </row>
    <row r="6356" spans="1:14" ht="20.100000000000001" customHeight="1" x14ac:dyDescent="0.25">
      <c r="A6356" s="24">
        <v>16002754</v>
      </c>
      <c r="B6356" s="15" t="s">
        <v>6201</v>
      </c>
      <c r="C6356" s="15" t="s">
        <v>6476</v>
      </c>
      <c r="D6356" s="16" t="s">
        <v>2</v>
      </c>
      <c r="E6356" s="17">
        <v>9.75</v>
      </c>
      <c r="F6356" s="18">
        <v>1.8</v>
      </c>
      <c r="G6356" s="17">
        <v>9.67</v>
      </c>
      <c r="H6356" s="18">
        <v>1.34</v>
      </c>
      <c r="I6356" s="16" t="s">
        <v>109</v>
      </c>
      <c r="J6356" s="16" t="s">
        <v>4</v>
      </c>
      <c r="K6356" s="16" t="s">
        <v>4</v>
      </c>
      <c r="L6356" s="19">
        <f>IF(Tabelle1[[#This Row],[Heizleistung (55°C)]]=0,Tabelle1[[#This Row],[Heizleistung (35°C)]],(Tabelle1[[#This Row],[Heizleistung (35°C)]]+Tabelle1[[#This Row],[Heizleistung (55°C)]])/2)</f>
        <v>9.7100000000000009</v>
      </c>
      <c r="M6356" s="20">
        <f>IF(Tabelle1[[#This Row],[Etas 55°C]]=0,0,(Tabelle1[[#This Row],[Etas 35°C]]*0.8+Tabelle1[[#This Row],[Etas 55°C]]*0.2))*2.5</f>
        <v>4.2700000000000005</v>
      </c>
      <c r="N6356" s="21">
        <f>IF(-(Tabelle1[[#This Row],[80%/20% SCOP]]-5.5)/5.5=1,"n.a.",-(Tabelle1[[#This Row],[80%/20% SCOP]]-5.5)/5.5)</f>
        <v>0.22363636363636355</v>
      </c>
    </row>
    <row r="6357" spans="1:14" ht="20.100000000000001" customHeight="1" x14ac:dyDescent="0.25">
      <c r="A6357" s="24">
        <v>16014384</v>
      </c>
      <c r="B6357" s="15" t="s">
        <v>6201</v>
      </c>
      <c r="C6357" s="15" t="s">
        <v>6477</v>
      </c>
      <c r="D6357" s="16" t="s">
        <v>2</v>
      </c>
      <c r="E6357" s="17">
        <v>13.3</v>
      </c>
      <c r="F6357" s="18">
        <v>1.9</v>
      </c>
      <c r="G6357" s="17">
        <v>12.1</v>
      </c>
      <c r="H6357" s="18">
        <v>1.53</v>
      </c>
      <c r="I6357" s="16" t="s">
        <v>3</v>
      </c>
      <c r="J6357" s="16" t="s">
        <v>4</v>
      </c>
      <c r="K6357" s="16" t="s">
        <v>4</v>
      </c>
      <c r="L6357" s="19">
        <f>IF(Tabelle1[[#This Row],[Heizleistung (55°C)]]=0,Tabelle1[[#This Row],[Heizleistung (35°C)]],(Tabelle1[[#This Row],[Heizleistung (35°C)]]+Tabelle1[[#This Row],[Heizleistung (55°C)]])/2)</f>
        <v>12.7</v>
      </c>
      <c r="M6357" s="20">
        <f>IF(Tabelle1[[#This Row],[Etas 55°C]]=0,0,(Tabelle1[[#This Row],[Etas 35°C]]*0.8+Tabelle1[[#This Row],[Etas 55°C]]*0.2))*2.5</f>
        <v>4.5650000000000004</v>
      </c>
      <c r="N6357" s="21">
        <f>IF(-(Tabelle1[[#This Row],[80%/20% SCOP]]-5.5)/5.5=1,"n.a.",-(Tabelle1[[#This Row],[80%/20% SCOP]]-5.5)/5.5)</f>
        <v>0.16999999999999993</v>
      </c>
    </row>
    <row r="6358" spans="1:14" ht="20.100000000000001" customHeight="1" x14ac:dyDescent="0.25">
      <c r="A6358" s="24">
        <v>16017974</v>
      </c>
      <c r="B6358" s="15" t="s">
        <v>6201</v>
      </c>
      <c r="C6358" s="15" t="s">
        <v>6478</v>
      </c>
      <c r="D6358" s="16" t="s">
        <v>2</v>
      </c>
      <c r="E6358" s="17">
        <v>5.41</v>
      </c>
      <c r="F6358" s="18">
        <v>1.83</v>
      </c>
      <c r="G6358" s="17">
        <v>5.1100000000000003</v>
      </c>
      <c r="H6358" s="18">
        <v>1.41</v>
      </c>
      <c r="I6358" s="16" t="s">
        <v>3</v>
      </c>
      <c r="J6358" s="16" t="s">
        <v>4</v>
      </c>
      <c r="K6358" s="16" t="s">
        <v>4</v>
      </c>
      <c r="L6358" s="19">
        <f>IF(Tabelle1[[#This Row],[Heizleistung (55°C)]]=0,Tabelle1[[#This Row],[Heizleistung (35°C)]],(Tabelle1[[#This Row],[Heizleistung (35°C)]]+Tabelle1[[#This Row],[Heizleistung (55°C)]])/2)</f>
        <v>5.26</v>
      </c>
      <c r="M6358" s="20">
        <f>IF(Tabelle1[[#This Row],[Etas 55°C]]=0,0,(Tabelle1[[#This Row],[Etas 35°C]]*0.8+Tabelle1[[#This Row],[Etas 55°C]]*0.2))*2.5</f>
        <v>4.3650000000000002</v>
      </c>
      <c r="N6358" s="21">
        <f>IF(-(Tabelle1[[#This Row],[80%/20% SCOP]]-5.5)/5.5=1,"n.a.",-(Tabelle1[[#This Row],[80%/20% SCOP]]-5.5)/5.5)</f>
        <v>0.20636363636363633</v>
      </c>
    </row>
    <row r="6359" spans="1:14" ht="20.100000000000001" customHeight="1" x14ac:dyDescent="0.25">
      <c r="A6359" s="24">
        <v>16017940</v>
      </c>
      <c r="B6359" s="15" t="s">
        <v>6201</v>
      </c>
      <c r="C6359" s="15" t="s">
        <v>6479</v>
      </c>
      <c r="D6359" s="16" t="s">
        <v>2</v>
      </c>
      <c r="E6359" s="17">
        <v>12.42</v>
      </c>
      <c r="F6359" s="18">
        <v>1.94</v>
      </c>
      <c r="G6359" s="17">
        <v>12.1</v>
      </c>
      <c r="H6359" s="18">
        <v>1.55</v>
      </c>
      <c r="I6359" s="16" t="s">
        <v>3</v>
      </c>
      <c r="J6359" s="16" t="s">
        <v>4</v>
      </c>
      <c r="K6359" s="16" t="s">
        <v>4</v>
      </c>
      <c r="L6359" s="19">
        <f>IF(Tabelle1[[#This Row],[Heizleistung (55°C)]]=0,Tabelle1[[#This Row],[Heizleistung (35°C)]],(Tabelle1[[#This Row],[Heizleistung (35°C)]]+Tabelle1[[#This Row],[Heizleistung (55°C)]])/2)</f>
        <v>12.26</v>
      </c>
      <c r="M6359" s="20">
        <f>IF(Tabelle1[[#This Row],[Etas 55°C]]=0,0,(Tabelle1[[#This Row],[Etas 35°C]]*0.8+Tabelle1[[#This Row],[Etas 55°C]]*0.2))*2.5</f>
        <v>4.6550000000000002</v>
      </c>
      <c r="N6359" s="21">
        <f>IF(-(Tabelle1[[#This Row],[80%/20% SCOP]]-5.5)/5.5=1,"n.a.",-(Tabelle1[[#This Row],[80%/20% SCOP]]-5.5)/5.5)</f>
        <v>0.1536363636363636</v>
      </c>
    </row>
    <row r="6360" spans="1:14" ht="20.100000000000001" customHeight="1" x14ac:dyDescent="0.25">
      <c r="A6360" s="24">
        <v>16017953</v>
      </c>
      <c r="B6360" s="15" t="s">
        <v>6201</v>
      </c>
      <c r="C6360" s="15" t="s">
        <v>6480</v>
      </c>
      <c r="D6360" s="16" t="s">
        <v>2</v>
      </c>
      <c r="E6360" s="17">
        <v>4.08</v>
      </c>
      <c r="F6360" s="18">
        <v>1.8</v>
      </c>
      <c r="G6360" s="17">
        <v>3.77</v>
      </c>
      <c r="H6360" s="18">
        <v>1.3</v>
      </c>
      <c r="I6360" s="16" t="s">
        <v>3</v>
      </c>
      <c r="J6360" s="16" t="s">
        <v>4</v>
      </c>
      <c r="K6360" s="16" t="s">
        <v>4</v>
      </c>
      <c r="L6360" s="19">
        <f>IF(Tabelle1[[#This Row],[Heizleistung (55°C)]]=0,Tabelle1[[#This Row],[Heizleistung (35°C)]],(Tabelle1[[#This Row],[Heizleistung (35°C)]]+Tabelle1[[#This Row],[Heizleistung (55°C)]])/2)</f>
        <v>3.9249999999999998</v>
      </c>
      <c r="M6360" s="20">
        <f>IF(Tabelle1[[#This Row],[Etas 55°C]]=0,0,(Tabelle1[[#This Row],[Etas 35°C]]*0.8+Tabelle1[[#This Row],[Etas 55°C]]*0.2))*2.5</f>
        <v>4.25</v>
      </c>
      <c r="N6360" s="21">
        <f>IF(-(Tabelle1[[#This Row],[80%/20% SCOP]]-5.5)/5.5=1,"n.a.",-(Tabelle1[[#This Row],[80%/20% SCOP]]-5.5)/5.5)</f>
        <v>0.22727272727272727</v>
      </c>
    </row>
    <row r="6361" spans="1:14" ht="20.100000000000001" customHeight="1" x14ac:dyDescent="0.25">
      <c r="A6361" s="24">
        <v>16017857</v>
      </c>
      <c r="B6361" s="15" t="s">
        <v>6201</v>
      </c>
      <c r="C6361" s="15" t="s">
        <v>6481</v>
      </c>
      <c r="D6361" s="16" t="s">
        <v>2</v>
      </c>
      <c r="E6361" s="17">
        <v>9.8000000000000007</v>
      </c>
      <c r="F6361" s="18">
        <v>1.97</v>
      </c>
      <c r="G6361" s="17">
        <v>9.3699999999999992</v>
      </c>
      <c r="H6361" s="18">
        <v>1.52</v>
      </c>
      <c r="I6361" s="16" t="s">
        <v>3</v>
      </c>
      <c r="J6361" s="16" t="s">
        <v>4</v>
      </c>
      <c r="K6361" s="16" t="s">
        <v>4</v>
      </c>
      <c r="L6361" s="19">
        <f>IF(Tabelle1[[#This Row],[Heizleistung (55°C)]]=0,Tabelle1[[#This Row],[Heizleistung (35°C)]],(Tabelle1[[#This Row],[Heizleistung (35°C)]]+Tabelle1[[#This Row],[Heizleistung (55°C)]])/2)</f>
        <v>9.5850000000000009</v>
      </c>
      <c r="M6361" s="20">
        <f>IF(Tabelle1[[#This Row],[Etas 55°C]]=0,0,(Tabelle1[[#This Row],[Etas 35°C]]*0.8+Tabelle1[[#This Row],[Etas 55°C]]*0.2))*2.5</f>
        <v>4.7</v>
      </c>
      <c r="N6361" s="21">
        <f>IF(-(Tabelle1[[#This Row],[80%/20% SCOP]]-5.5)/5.5=1,"n.a.",-(Tabelle1[[#This Row],[80%/20% SCOP]]-5.5)/5.5)</f>
        <v>0.14545454545454542</v>
      </c>
    </row>
    <row r="6362" spans="1:14" ht="20.100000000000001" customHeight="1" x14ac:dyDescent="0.25">
      <c r="A6362" s="24">
        <v>16002835</v>
      </c>
      <c r="B6362" s="15" t="s">
        <v>6201</v>
      </c>
      <c r="C6362" s="15" t="s">
        <v>6482</v>
      </c>
      <c r="D6362" s="16" t="s">
        <v>2</v>
      </c>
      <c r="E6362" s="17">
        <v>12.4</v>
      </c>
      <c r="F6362" s="18">
        <v>1.81</v>
      </c>
      <c r="G6362" s="17">
        <v>12.1</v>
      </c>
      <c r="H6362" s="18">
        <v>1.47</v>
      </c>
      <c r="I6362" s="16" t="s">
        <v>3</v>
      </c>
      <c r="J6362" s="16" t="s">
        <v>4</v>
      </c>
      <c r="K6362" s="16" t="s">
        <v>4</v>
      </c>
      <c r="L6362" s="19">
        <f>IF(Tabelle1[[#This Row],[Heizleistung (55°C)]]=0,Tabelle1[[#This Row],[Heizleistung (35°C)]],(Tabelle1[[#This Row],[Heizleistung (35°C)]]+Tabelle1[[#This Row],[Heizleistung (55°C)]])/2)</f>
        <v>12.25</v>
      </c>
      <c r="M6362" s="20">
        <f>IF(Tabelle1[[#This Row],[Etas 55°C]]=0,0,(Tabelle1[[#This Row],[Etas 35°C]]*0.8+Tabelle1[[#This Row],[Etas 55°C]]*0.2))*2.5</f>
        <v>4.3550000000000004</v>
      </c>
      <c r="N6362" s="21">
        <f>IF(-(Tabelle1[[#This Row],[80%/20% SCOP]]-5.5)/5.5=1,"n.a.",-(Tabelle1[[#This Row],[80%/20% SCOP]]-5.5)/5.5)</f>
        <v>0.20818181818181811</v>
      </c>
    </row>
    <row r="6363" spans="1:14" ht="20.100000000000001" customHeight="1" x14ac:dyDescent="0.25">
      <c r="A6363" s="24">
        <v>16017951</v>
      </c>
      <c r="B6363" s="15" t="s">
        <v>6201</v>
      </c>
      <c r="C6363" s="15" t="s">
        <v>6483</v>
      </c>
      <c r="D6363" s="16" t="s">
        <v>2</v>
      </c>
      <c r="E6363" s="17">
        <v>4.08</v>
      </c>
      <c r="F6363" s="18">
        <v>1.8</v>
      </c>
      <c r="G6363" s="17">
        <v>3.77</v>
      </c>
      <c r="H6363" s="18">
        <v>1.3</v>
      </c>
      <c r="I6363" s="16" t="s">
        <v>3</v>
      </c>
      <c r="J6363" s="16" t="s">
        <v>4</v>
      </c>
      <c r="K6363" s="16" t="s">
        <v>4</v>
      </c>
      <c r="L6363" s="19">
        <f>IF(Tabelle1[[#This Row],[Heizleistung (55°C)]]=0,Tabelle1[[#This Row],[Heizleistung (35°C)]],(Tabelle1[[#This Row],[Heizleistung (35°C)]]+Tabelle1[[#This Row],[Heizleistung (55°C)]])/2)</f>
        <v>3.9249999999999998</v>
      </c>
      <c r="M6363" s="20">
        <f>IF(Tabelle1[[#This Row],[Etas 55°C]]=0,0,(Tabelle1[[#This Row],[Etas 35°C]]*0.8+Tabelle1[[#This Row],[Etas 55°C]]*0.2))*2.5</f>
        <v>4.25</v>
      </c>
      <c r="N6363" s="21">
        <f>IF(-(Tabelle1[[#This Row],[80%/20% SCOP]]-5.5)/5.5=1,"n.a.",-(Tabelle1[[#This Row],[80%/20% SCOP]]-5.5)/5.5)</f>
        <v>0.22727272727272727</v>
      </c>
    </row>
    <row r="6364" spans="1:14" ht="20.100000000000001" customHeight="1" x14ac:dyDescent="0.25">
      <c r="A6364" s="24">
        <v>16018009</v>
      </c>
      <c r="B6364" s="15" t="s">
        <v>6201</v>
      </c>
      <c r="C6364" s="15" t="s">
        <v>6484</v>
      </c>
      <c r="D6364" s="16" t="s">
        <v>2</v>
      </c>
      <c r="E6364" s="17">
        <v>6.47</v>
      </c>
      <c r="F6364" s="18">
        <v>1.75</v>
      </c>
      <c r="G6364" s="17">
        <v>6.2</v>
      </c>
      <c r="H6364" s="18">
        <v>1.37</v>
      </c>
      <c r="I6364" s="16" t="s">
        <v>3</v>
      </c>
      <c r="J6364" s="16" t="s">
        <v>4</v>
      </c>
      <c r="K6364" s="16" t="s">
        <v>4</v>
      </c>
      <c r="L6364" s="19">
        <f>IF(Tabelle1[[#This Row],[Heizleistung (55°C)]]=0,Tabelle1[[#This Row],[Heizleistung (35°C)]],(Tabelle1[[#This Row],[Heizleistung (35°C)]]+Tabelle1[[#This Row],[Heizleistung (55°C)]])/2)</f>
        <v>6.335</v>
      </c>
      <c r="M6364" s="20">
        <f>IF(Tabelle1[[#This Row],[Etas 55°C]]=0,0,(Tabelle1[[#This Row],[Etas 35°C]]*0.8+Tabelle1[[#This Row],[Etas 55°C]]*0.2))*2.5</f>
        <v>4.1850000000000005</v>
      </c>
      <c r="N6364" s="21">
        <f>IF(-(Tabelle1[[#This Row],[80%/20% SCOP]]-5.5)/5.5=1,"n.a.",-(Tabelle1[[#This Row],[80%/20% SCOP]]-5.5)/5.5)</f>
        <v>0.23909090909090899</v>
      </c>
    </row>
    <row r="6365" spans="1:14" ht="20.100000000000001" customHeight="1" x14ac:dyDescent="0.25">
      <c r="A6365" s="24">
        <v>16002560</v>
      </c>
      <c r="B6365" s="15" t="s">
        <v>6201</v>
      </c>
      <c r="C6365" s="15" t="s">
        <v>6485</v>
      </c>
      <c r="D6365" s="16" t="s">
        <v>2</v>
      </c>
      <c r="E6365" s="17">
        <v>11.65</v>
      </c>
      <c r="F6365" s="18">
        <v>1.82</v>
      </c>
      <c r="G6365" s="17">
        <v>11.98</v>
      </c>
      <c r="H6365" s="18">
        <v>1.36</v>
      </c>
      <c r="I6365" s="16" t="s">
        <v>109</v>
      </c>
      <c r="J6365" s="16" t="s">
        <v>4</v>
      </c>
      <c r="K6365" s="16" t="s">
        <v>4</v>
      </c>
      <c r="L6365" s="19">
        <f>IF(Tabelle1[[#This Row],[Heizleistung (55°C)]]=0,Tabelle1[[#This Row],[Heizleistung (35°C)]],(Tabelle1[[#This Row],[Heizleistung (35°C)]]+Tabelle1[[#This Row],[Heizleistung (55°C)]])/2)</f>
        <v>11.815000000000001</v>
      </c>
      <c r="M6365" s="20">
        <f>IF(Tabelle1[[#This Row],[Etas 55°C]]=0,0,(Tabelle1[[#This Row],[Etas 35°C]]*0.8+Tabelle1[[#This Row],[Etas 55°C]]*0.2))*2.5</f>
        <v>4.32</v>
      </c>
      <c r="N6365" s="21">
        <f>IF(-(Tabelle1[[#This Row],[80%/20% SCOP]]-5.5)/5.5=1,"n.a.",-(Tabelle1[[#This Row],[80%/20% SCOP]]-5.5)/5.5)</f>
        <v>0.21454545454545448</v>
      </c>
    </row>
    <row r="6366" spans="1:14" ht="20.100000000000001" customHeight="1" x14ac:dyDescent="0.25">
      <c r="A6366" s="24">
        <v>16010938</v>
      </c>
      <c r="B6366" s="15" t="s">
        <v>6201</v>
      </c>
      <c r="C6366" s="15" t="s">
        <v>6486</v>
      </c>
      <c r="D6366" s="16" t="s">
        <v>2</v>
      </c>
      <c r="E6366" s="17">
        <v>4.0999999999999996</v>
      </c>
      <c r="F6366" s="18">
        <v>1.89</v>
      </c>
      <c r="G6366" s="17">
        <v>3.8</v>
      </c>
      <c r="H6366" s="18">
        <v>1.43</v>
      </c>
      <c r="I6366" s="16" t="s">
        <v>3</v>
      </c>
      <c r="J6366" s="16" t="s">
        <v>4</v>
      </c>
      <c r="K6366" s="16" t="s">
        <v>4</v>
      </c>
      <c r="L6366" s="19">
        <f>IF(Tabelle1[[#This Row],[Heizleistung (55°C)]]=0,Tabelle1[[#This Row],[Heizleistung (35°C)]],(Tabelle1[[#This Row],[Heizleistung (35°C)]]+Tabelle1[[#This Row],[Heizleistung (55°C)]])/2)</f>
        <v>3.9499999999999997</v>
      </c>
      <c r="M6366" s="20">
        <f>IF(Tabelle1[[#This Row],[Etas 55°C]]=0,0,(Tabelle1[[#This Row],[Etas 35°C]]*0.8+Tabelle1[[#This Row],[Etas 55°C]]*0.2))*2.5</f>
        <v>4.4950000000000001</v>
      </c>
      <c r="N6366" s="21">
        <f>IF(-(Tabelle1[[#This Row],[80%/20% SCOP]]-5.5)/5.5=1,"n.a.",-(Tabelle1[[#This Row],[80%/20% SCOP]]-5.5)/5.5)</f>
        <v>0.18272727272727271</v>
      </c>
    </row>
    <row r="6367" spans="1:14" ht="20.100000000000001" customHeight="1" x14ac:dyDescent="0.25">
      <c r="A6367" s="24">
        <v>16017949</v>
      </c>
      <c r="B6367" s="15" t="s">
        <v>6201</v>
      </c>
      <c r="C6367" s="15" t="s">
        <v>6487</v>
      </c>
      <c r="D6367" s="16" t="s">
        <v>2</v>
      </c>
      <c r="E6367" s="17">
        <v>13.67</v>
      </c>
      <c r="F6367" s="18">
        <v>1.88</v>
      </c>
      <c r="G6367" s="17">
        <v>13.37</v>
      </c>
      <c r="H6367" s="18">
        <v>1.5</v>
      </c>
      <c r="I6367" s="16" t="s">
        <v>3</v>
      </c>
      <c r="J6367" s="16" t="s">
        <v>4</v>
      </c>
      <c r="K6367" s="16" t="s">
        <v>4</v>
      </c>
      <c r="L6367" s="19">
        <f>IF(Tabelle1[[#This Row],[Heizleistung (55°C)]]=0,Tabelle1[[#This Row],[Heizleistung (35°C)]],(Tabelle1[[#This Row],[Heizleistung (35°C)]]+Tabelle1[[#This Row],[Heizleistung (55°C)]])/2)</f>
        <v>13.52</v>
      </c>
      <c r="M6367" s="20">
        <f>IF(Tabelle1[[#This Row],[Etas 55°C]]=0,0,(Tabelle1[[#This Row],[Etas 35°C]]*0.8+Tabelle1[[#This Row],[Etas 55°C]]*0.2))*2.5</f>
        <v>4.51</v>
      </c>
      <c r="N6367" s="21">
        <f>IF(-(Tabelle1[[#This Row],[80%/20% SCOP]]-5.5)/5.5=1,"n.a.",-(Tabelle1[[#This Row],[80%/20% SCOP]]-5.5)/5.5)</f>
        <v>0.18000000000000005</v>
      </c>
    </row>
    <row r="6368" spans="1:14" ht="20.100000000000001" customHeight="1" x14ac:dyDescent="0.25">
      <c r="A6368" s="24">
        <v>16017845</v>
      </c>
      <c r="B6368" s="15" t="s">
        <v>6201</v>
      </c>
      <c r="C6368" s="15" t="s">
        <v>6488</v>
      </c>
      <c r="D6368" s="16" t="s">
        <v>2</v>
      </c>
      <c r="E6368" s="17">
        <v>13.61</v>
      </c>
      <c r="F6368" s="18">
        <v>1.91</v>
      </c>
      <c r="G6368" s="17">
        <v>13.18</v>
      </c>
      <c r="H6368" s="18">
        <v>1.52</v>
      </c>
      <c r="I6368" s="16" t="s">
        <v>3</v>
      </c>
      <c r="J6368" s="16" t="s">
        <v>4</v>
      </c>
      <c r="K6368" s="16" t="s">
        <v>4</v>
      </c>
      <c r="L6368" s="19">
        <f>IF(Tabelle1[[#This Row],[Heizleistung (55°C)]]=0,Tabelle1[[#This Row],[Heizleistung (35°C)]],(Tabelle1[[#This Row],[Heizleistung (35°C)]]+Tabelle1[[#This Row],[Heizleistung (55°C)]])/2)</f>
        <v>13.395</v>
      </c>
      <c r="M6368" s="20">
        <f>IF(Tabelle1[[#This Row],[Etas 55°C]]=0,0,(Tabelle1[[#This Row],[Etas 35°C]]*0.8+Tabelle1[[#This Row],[Etas 55°C]]*0.2))*2.5</f>
        <v>4.58</v>
      </c>
      <c r="N6368" s="21">
        <f>IF(-(Tabelle1[[#This Row],[80%/20% SCOP]]-5.5)/5.5=1,"n.a.",-(Tabelle1[[#This Row],[80%/20% SCOP]]-5.5)/5.5)</f>
        <v>0.16727272727272727</v>
      </c>
    </row>
    <row r="6369" spans="1:14" ht="20.100000000000001" customHeight="1" x14ac:dyDescent="0.25">
      <c r="A6369" s="24">
        <v>16017866</v>
      </c>
      <c r="B6369" s="15" t="s">
        <v>6201</v>
      </c>
      <c r="C6369" s="15" t="s">
        <v>6489</v>
      </c>
      <c r="D6369" s="16" t="s">
        <v>2</v>
      </c>
      <c r="E6369" s="17">
        <v>9.8000000000000007</v>
      </c>
      <c r="F6369" s="18">
        <v>1.97</v>
      </c>
      <c r="G6369" s="17">
        <v>9.3699999999999992</v>
      </c>
      <c r="H6369" s="18">
        <v>1.52</v>
      </c>
      <c r="I6369" s="16" t="s">
        <v>3</v>
      </c>
      <c r="J6369" s="16" t="s">
        <v>4</v>
      </c>
      <c r="K6369" s="16" t="s">
        <v>4</v>
      </c>
      <c r="L6369" s="19">
        <f>IF(Tabelle1[[#This Row],[Heizleistung (55°C)]]=0,Tabelle1[[#This Row],[Heizleistung (35°C)]],(Tabelle1[[#This Row],[Heizleistung (35°C)]]+Tabelle1[[#This Row],[Heizleistung (55°C)]])/2)</f>
        <v>9.5850000000000009</v>
      </c>
      <c r="M6369" s="20">
        <f>IF(Tabelle1[[#This Row],[Etas 55°C]]=0,0,(Tabelle1[[#This Row],[Etas 35°C]]*0.8+Tabelle1[[#This Row],[Etas 55°C]]*0.2))*2.5</f>
        <v>4.7</v>
      </c>
      <c r="N6369" s="21">
        <f>IF(-(Tabelle1[[#This Row],[80%/20% SCOP]]-5.5)/5.5=1,"n.a.",-(Tabelle1[[#This Row],[80%/20% SCOP]]-5.5)/5.5)</f>
        <v>0.14545454545454542</v>
      </c>
    </row>
    <row r="6370" spans="1:14" ht="20.100000000000001" customHeight="1" x14ac:dyDescent="0.25">
      <c r="A6370" s="24">
        <v>16018000</v>
      </c>
      <c r="B6370" s="15" t="s">
        <v>6201</v>
      </c>
      <c r="C6370" s="15" t="s">
        <v>6490</v>
      </c>
      <c r="D6370" s="16" t="s">
        <v>2</v>
      </c>
      <c r="E6370" s="17">
        <v>5.46</v>
      </c>
      <c r="F6370" s="18">
        <v>1.8</v>
      </c>
      <c r="G6370" s="17">
        <v>5.14</v>
      </c>
      <c r="H6370" s="18">
        <v>1.41</v>
      </c>
      <c r="I6370" s="16" t="s">
        <v>3</v>
      </c>
      <c r="J6370" s="16" t="s">
        <v>4</v>
      </c>
      <c r="K6370" s="16" t="s">
        <v>4</v>
      </c>
      <c r="L6370" s="19">
        <f>IF(Tabelle1[[#This Row],[Heizleistung (55°C)]]=0,Tabelle1[[#This Row],[Heizleistung (35°C)]],(Tabelle1[[#This Row],[Heizleistung (35°C)]]+Tabelle1[[#This Row],[Heizleistung (55°C)]])/2)</f>
        <v>5.3</v>
      </c>
      <c r="M6370" s="20">
        <f>IF(Tabelle1[[#This Row],[Etas 55°C]]=0,0,(Tabelle1[[#This Row],[Etas 35°C]]*0.8+Tabelle1[[#This Row],[Etas 55°C]]*0.2))*2.5</f>
        <v>4.3050000000000006</v>
      </c>
      <c r="N6370" s="21">
        <f>IF(-(Tabelle1[[#This Row],[80%/20% SCOP]]-5.5)/5.5=1,"n.a.",-(Tabelle1[[#This Row],[80%/20% SCOP]]-5.5)/5.5)</f>
        <v>0.21727272727272717</v>
      </c>
    </row>
    <row r="6371" spans="1:14" ht="20.100000000000001" customHeight="1" x14ac:dyDescent="0.25">
      <c r="A6371" s="24">
        <v>16017890</v>
      </c>
      <c r="B6371" s="15" t="s">
        <v>6201</v>
      </c>
      <c r="C6371" s="15" t="s">
        <v>6491</v>
      </c>
      <c r="D6371" s="16" t="s">
        <v>2</v>
      </c>
      <c r="E6371" s="17">
        <v>9.8000000000000007</v>
      </c>
      <c r="F6371" s="18">
        <v>2.08</v>
      </c>
      <c r="G6371" s="17">
        <v>9.3699999999999992</v>
      </c>
      <c r="H6371" s="18">
        <v>1.64</v>
      </c>
      <c r="I6371" s="16" t="s">
        <v>3</v>
      </c>
      <c r="J6371" s="16" t="s">
        <v>4</v>
      </c>
      <c r="K6371" s="16" t="s">
        <v>4</v>
      </c>
      <c r="L6371" s="19">
        <f>IF(Tabelle1[[#This Row],[Heizleistung (55°C)]]=0,Tabelle1[[#This Row],[Heizleistung (35°C)]],(Tabelle1[[#This Row],[Heizleistung (35°C)]]+Tabelle1[[#This Row],[Heizleistung (55°C)]])/2)</f>
        <v>9.5850000000000009</v>
      </c>
      <c r="M6371" s="20">
        <f>IF(Tabelle1[[#This Row],[Etas 55°C]]=0,0,(Tabelle1[[#This Row],[Etas 35°C]]*0.8+Tabelle1[[#This Row],[Etas 55°C]]*0.2))*2.5</f>
        <v>4.9800000000000004</v>
      </c>
      <c r="N6371" s="21">
        <f>IF(-(Tabelle1[[#This Row],[80%/20% SCOP]]-5.5)/5.5=1,"n.a.",-(Tabelle1[[#This Row],[80%/20% SCOP]]-5.5)/5.5)</f>
        <v>9.4545454545454474E-2</v>
      </c>
    </row>
    <row r="6372" spans="1:14" ht="20.100000000000001" customHeight="1" x14ac:dyDescent="0.25">
      <c r="A6372" s="24">
        <v>16017966</v>
      </c>
      <c r="B6372" s="15" t="s">
        <v>6201</v>
      </c>
      <c r="C6372" s="15" t="s">
        <v>6492</v>
      </c>
      <c r="D6372" s="16" t="s">
        <v>2</v>
      </c>
      <c r="E6372" s="17">
        <v>5.41</v>
      </c>
      <c r="F6372" s="18">
        <v>1.83</v>
      </c>
      <c r="G6372" s="17">
        <v>5.1100000000000003</v>
      </c>
      <c r="H6372" s="18">
        <v>1.41</v>
      </c>
      <c r="I6372" s="16" t="s">
        <v>3</v>
      </c>
      <c r="J6372" s="16" t="s">
        <v>4</v>
      </c>
      <c r="K6372" s="16" t="s">
        <v>4</v>
      </c>
      <c r="L6372" s="19">
        <f>IF(Tabelle1[[#This Row],[Heizleistung (55°C)]]=0,Tabelle1[[#This Row],[Heizleistung (35°C)]],(Tabelle1[[#This Row],[Heizleistung (35°C)]]+Tabelle1[[#This Row],[Heizleistung (55°C)]])/2)</f>
        <v>5.26</v>
      </c>
      <c r="M6372" s="20">
        <f>IF(Tabelle1[[#This Row],[Etas 55°C]]=0,0,(Tabelle1[[#This Row],[Etas 35°C]]*0.8+Tabelle1[[#This Row],[Etas 55°C]]*0.2))*2.5</f>
        <v>4.3650000000000002</v>
      </c>
      <c r="N6372" s="21">
        <f>IF(-(Tabelle1[[#This Row],[80%/20% SCOP]]-5.5)/5.5=1,"n.a.",-(Tabelle1[[#This Row],[80%/20% SCOP]]-5.5)/5.5)</f>
        <v>0.20636363636363633</v>
      </c>
    </row>
    <row r="6373" spans="1:14" ht="20.100000000000001" customHeight="1" x14ac:dyDescent="0.25">
      <c r="A6373" s="24">
        <v>16017495</v>
      </c>
      <c r="B6373" s="15" t="s">
        <v>6201</v>
      </c>
      <c r="C6373" s="15" t="s">
        <v>6493</v>
      </c>
      <c r="D6373" s="16" t="s">
        <v>2</v>
      </c>
      <c r="E6373" s="17">
        <v>13.7</v>
      </c>
      <c r="F6373" s="18">
        <v>1.78</v>
      </c>
      <c r="G6373" s="17">
        <v>13.4</v>
      </c>
      <c r="H6373" s="18">
        <v>1.41</v>
      </c>
      <c r="I6373" s="16" t="s">
        <v>3</v>
      </c>
      <c r="J6373" s="16" t="s">
        <v>4</v>
      </c>
      <c r="K6373" s="16" t="s">
        <v>4</v>
      </c>
      <c r="L6373" s="19">
        <f>IF(Tabelle1[[#This Row],[Heizleistung (55°C)]]=0,Tabelle1[[#This Row],[Heizleistung (35°C)]],(Tabelle1[[#This Row],[Heizleistung (35°C)]]+Tabelle1[[#This Row],[Heizleistung (55°C)]])/2)</f>
        <v>13.55</v>
      </c>
      <c r="M6373" s="20">
        <f>IF(Tabelle1[[#This Row],[Etas 55°C]]=0,0,(Tabelle1[[#This Row],[Etas 35°C]]*0.8+Tabelle1[[#This Row],[Etas 55°C]]*0.2))*2.5</f>
        <v>4.2650000000000006</v>
      </c>
      <c r="N6373" s="21">
        <f>IF(-(Tabelle1[[#This Row],[80%/20% SCOP]]-5.5)/5.5=1,"n.a.",-(Tabelle1[[#This Row],[80%/20% SCOP]]-5.5)/5.5)</f>
        <v>0.22454545454545444</v>
      </c>
    </row>
    <row r="6374" spans="1:14" ht="20.100000000000001" customHeight="1" x14ac:dyDescent="0.25">
      <c r="A6374" s="24">
        <v>16017980</v>
      </c>
      <c r="B6374" s="15" t="s">
        <v>6201</v>
      </c>
      <c r="C6374" s="15" t="s">
        <v>6494</v>
      </c>
      <c r="D6374" s="16" t="s">
        <v>2</v>
      </c>
      <c r="E6374" s="17">
        <v>6.47</v>
      </c>
      <c r="F6374" s="18">
        <v>1.76</v>
      </c>
      <c r="G6374" s="17">
        <v>6.17</v>
      </c>
      <c r="H6374" s="18">
        <v>1.4</v>
      </c>
      <c r="I6374" s="16" t="s">
        <v>3</v>
      </c>
      <c r="J6374" s="16" t="s">
        <v>4</v>
      </c>
      <c r="K6374" s="16" t="s">
        <v>4</v>
      </c>
      <c r="L6374" s="19">
        <f>IF(Tabelle1[[#This Row],[Heizleistung (55°C)]]=0,Tabelle1[[#This Row],[Heizleistung (35°C)]],(Tabelle1[[#This Row],[Heizleistung (35°C)]]+Tabelle1[[#This Row],[Heizleistung (55°C)]])/2)</f>
        <v>6.32</v>
      </c>
      <c r="M6374" s="20">
        <f>IF(Tabelle1[[#This Row],[Etas 55°C]]=0,0,(Tabelle1[[#This Row],[Etas 35°C]]*0.8+Tabelle1[[#This Row],[Etas 55°C]]*0.2))*2.5</f>
        <v>4.2200000000000006</v>
      </c>
      <c r="N6374" s="21">
        <f>IF(-(Tabelle1[[#This Row],[80%/20% SCOP]]-5.5)/5.5=1,"n.a.",-(Tabelle1[[#This Row],[80%/20% SCOP]]-5.5)/5.5)</f>
        <v>0.23272727272727262</v>
      </c>
    </row>
    <row r="6375" spans="1:14" ht="20.100000000000001" customHeight="1" x14ac:dyDescent="0.25">
      <c r="A6375" s="24">
        <v>16017838</v>
      </c>
      <c r="B6375" s="15" t="s">
        <v>6201</v>
      </c>
      <c r="C6375" s="15" t="s">
        <v>6495</v>
      </c>
      <c r="D6375" s="16" t="s">
        <v>2</v>
      </c>
      <c r="E6375" s="17">
        <v>13.29</v>
      </c>
      <c r="F6375" s="18">
        <v>1.9</v>
      </c>
      <c r="G6375" s="17">
        <v>12.09</v>
      </c>
      <c r="H6375" s="18">
        <v>1.53</v>
      </c>
      <c r="I6375" s="16" t="s">
        <v>3</v>
      </c>
      <c r="J6375" s="16" t="s">
        <v>4</v>
      </c>
      <c r="K6375" s="16" t="s">
        <v>4</v>
      </c>
      <c r="L6375" s="19">
        <f>IF(Tabelle1[[#This Row],[Heizleistung (55°C)]]=0,Tabelle1[[#This Row],[Heizleistung (35°C)]],(Tabelle1[[#This Row],[Heizleistung (35°C)]]+Tabelle1[[#This Row],[Heizleistung (55°C)]])/2)</f>
        <v>12.69</v>
      </c>
      <c r="M6375" s="20">
        <f>IF(Tabelle1[[#This Row],[Etas 55°C]]=0,0,(Tabelle1[[#This Row],[Etas 35°C]]*0.8+Tabelle1[[#This Row],[Etas 55°C]]*0.2))*2.5</f>
        <v>4.5650000000000004</v>
      </c>
      <c r="N6375" s="21">
        <f>IF(-(Tabelle1[[#This Row],[80%/20% SCOP]]-5.5)/5.5=1,"n.a.",-(Tabelle1[[#This Row],[80%/20% SCOP]]-5.5)/5.5)</f>
        <v>0.16999999999999993</v>
      </c>
    </row>
    <row r="6376" spans="1:14" ht="20.100000000000001" customHeight="1" x14ac:dyDescent="0.25">
      <c r="A6376" s="24">
        <v>16011246</v>
      </c>
      <c r="B6376" s="15" t="s">
        <v>6201</v>
      </c>
      <c r="C6376" s="15" t="s">
        <v>6496</v>
      </c>
      <c r="D6376" s="16" t="s">
        <v>2</v>
      </c>
      <c r="E6376" s="17">
        <v>6.5</v>
      </c>
      <c r="F6376" s="18">
        <v>1.76</v>
      </c>
      <c r="G6376" s="17">
        <v>6.2</v>
      </c>
      <c r="H6376" s="18">
        <v>1.4</v>
      </c>
      <c r="I6376" s="16" t="s">
        <v>3</v>
      </c>
      <c r="J6376" s="16" t="s">
        <v>4</v>
      </c>
      <c r="K6376" s="16" t="s">
        <v>4</v>
      </c>
      <c r="L6376" s="19">
        <f>IF(Tabelle1[[#This Row],[Heizleistung (55°C)]]=0,Tabelle1[[#This Row],[Heizleistung (35°C)]],(Tabelle1[[#This Row],[Heizleistung (35°C)]]+Tabelle1[[#This Row],[Heizleistung (55°C)]])/2)</f>
        <v>6.35</v>
      </c>
      <c r="M6376" s="20">
        <f>IF(Tabelle1[[#This Row],[Etas 55°C]]=0,0,(Tabelle1[[#This Row],[Etas 35°C]]*0.8+Tabelle1[[#This Row],[Etas 55°C]]*0.2))*2.5</f>
        <v>4.2200000000000006</v>
      </c>
      <c r="N6376" s="21">
        <f>IF(-(Tabelle1[[#This Row],[80%/20% SCOP]]-5.5)/5.5=1,"n.a.",-(Tabelle1[[#This Row],[80%/20% SCOP]]-5.5)/5.5)</f>
        <v>0.23272727272727262</v>
      </c>
    </row>
    <row r="6377" spans="1:14" ht="20.100000000000001" customHeight="1" x14ac:dyDescent="0.25">
      <c r="A6377" s="24">
        <v>16014005</v>
      </c>
      <c r="B6377" s="15" t="s">
        <v>6201</v>
      </c>
      <c r="C6377" s="15" t="s">
        <v>6497</v>
      </c>
      <c r="D6377" s="16" t="s">
        <v>2</v>
      </c>
      <c r="E6377" s="17">
        <v>9.8000000000000007</v>
      </c>
      <c r="F6377" s="18">
        <v>1.9</v>
      </c>
      <c r="G6377" s="17">
        <v>9.3699999999999992</v>
      </c>
      <c r="H6377" s="18">
        <v>1.45</v>
      </c>
      <c r="I6377" s="16" t="s">
        <v>3</v>
      </c>
      <c r="J6377" s="16" t="s">
        <v>4</v>
      </c>
      <c r="K6377" s="16" t="s">
        <v>4</v>
      </c>
      <c r="L6377" s="19">
        <f>IF(Tabelle1[[#This Row],[Heizleistung (55°C)]]=0,Tabelle1[[#This Row],[Heizleistung (35°C)]],(Tabelle1[[#This Row],[Heizleistung (35°C)]]+Tabelle1[[#This Row],[Heizleistung (55°C)]])/2)</f>
        <v>9.5850000000000009</v>
      </c>
      <c r="M6377" s="20">
        <f>IF(Tabelle1[[#This Row],[Etas 55°C]]=0,0,(Tabelle1[[#This Row],[Etas 35°C]]*0.8+Tabelle1[[#This Row],[Etas 55°C]]*0.2))*2.5</f>
        <v>4.5250000000000004</v>
      </c>
      <c r="N6377" s="21">
        <f>IF(-(Tabelle1[[#This Row],[80%/20% SCOP]]-5.5)/5.5=1,"n.a.",-(Tabelle1[[#This Row],[80%/20% SCOP]]-5.5)/5.5)</f>
        <v>0.17727272727272722</v>
      </c>
    </row>
    <row r="6378" spans="1:14" ht="20.100000000000001" customHeight="1" x14ac:dyDescent="0.25">
      <c r="A6378" s="24">
        <v>16017979</v>
      </c>
      <c r="B6378" s="15" t="s">
        <v>6201</v>
      </c>
      <c r="C6378" s="15" t="s">
        <v>6498</v>
      </c>
      <c r="D6378" s="16" t="s">
        <v>2</v>
      </c>
      <c r="E6378" s="17">
        <v>6.47</v>
      </c>
      <c r="F6378" s="18">
        <v>1.76</v>
      </c>
      <c r="G6378" s="17">
        <v>6.17</v>
      </c>
      <c r="H6378" s="18">
        <v>1.4</v>
      </c>
      <c r="I6378" s="16" t="s">
        <v>3</v>
      </c>
      <c r="J6378" s="16" t="s">
        <v>4</v>
      </c>
      <c r="K6378" s="16" t="s">
        <v>4</v>
      </c>
      <c r="L6378" s="19">
        <f>IF(Tabelle1[[#This Row],[Heizleistung (55°C)]]=0,Tabelle1[[#This Row],[Heizleistung (35°C)]],(Tabelle1[[#This Row],[Heizleistung (35°C)]]+Tabelle1[[#This Row],[Heizleistung (55°C)]])/2)</f>
        <v>6.32</v>
      </c>
      <c r="M6378" s="20">
        <f>IF(Tabelle1[[#This Row],[Etas 55°C]]=0,0,(Tabelle1[[#This Row],[Etas 35°C]]*0.8+Tabelle1[[#This Row],[Etas 55°C]]*0.2))*2.5</f>
        <v>4.2200000000000006</v>
      </c>
      <c r="N6378" s="21">
        <f>IF(-(Tabelle1[[#This Row],[80%/20% SCOP]]-5.5)/5.5=1,"n.a.",-(Tabelle1[[#This Row],[80%/20% SCOP]]-5.5)/5.5)</f>
        <v>0.23272727272727262</v>
      </c>
    </row>
    <row r="6379" spans="1:14" ht="20.100000000000001" customHeight="1" x14ac:dyDescent="0.25">
      <c r="A6379" s="24">
        <v>16017942</v>
      </c>
      <c r="B6379" s="15" t="s">
        <v>6201</v>
      </c>
      <c r="C6379" s="15" t="s">
        <v>6499</v>
      </c>
      <c r="D6379" s="16" t="s">
        <v>2</v>
      </c>
      <c r="E6379" s="17">
        <v>12.42</v>
      </c>
      <c r="F6379" s="18">
        <v>1.94</v>
      </c>
      <c r="G6379" s="17">
        <v>12.1</v>
      </c>
      <c r="H6379" s="18">
        <v>1.55</v>
      </c>
      <c r="I6379" s="16" t="s">
        <v>3</v>
      </c>
      <c r="J6379" s="16" t="s">
        <v>4</v>
      </c>
      <c r="K6379" s="16" t="s">
        <v>4</v>
      </c>
      <c r="L6379" s="19">
        <f>IF(Tabelle1[[#This Row],[Heizleistung (55°C)]]=0,Tabelle1[[#This Row],[Heizleistung (35°C)]],(Tabelle1[[#This Row],[Heizleistung (35°C)]]+Tabelle1[[#This Row],[Heizleistung (55°C)]])/2)</f>
        <v>12.26</v>
      </c>
      <c r="M6379" s="20">
        <f>IF(Tabelle1[[#This Row],[Etas 55°C]]=0,0,(Tabelle1[[#This Row],[Etas 35°C]]*0.8+Tabelle1[[#This Row],[Etas 55°C]]*0.2))*2.5</f>
        <v>4.6550000000000002</v>
      </c>
      <c r="N6379" s="21">
        <f>IF(-(Tabelle1[[#This Row],[80%/20% SCOP]]-5.5)/5.5=1,"n.a.",-(Tabelle1[[#This Row],[80%/20% SCOP]]-5.5)/5.5)</f>
        <v>0.1536363636363636</v>
      </c>
    </row>
    <row r="6380" spans="1:14" ht="20.100000000000001" customHeight="1" x14ac:dyDescent="0.25">
      <c r="A6380" s="24">
        <v>16002921</v>
      </c>
      <c r="B6380" s="15" t="s">
        <v>6201</v>
      </c>
      <c r="C6380" s="15" t="s">
        <v>6500</v>
      </c>
      <c r="D6380" s="16" t="s">
        <v>2</v>
      </c>
      <c r="E6380" s="17">
        <v>6.54</v>
      </c>
      <c r="F6380" s="18">
        <v>1.87</v>
      </c>
      <c r="G6380" s="17">
        <v>6.1</v>
      </c>
      <c r="H6380" s="18">
        <v>1.27</v>
      </c>
      <c r="I6380" s="16" t="s">
        <v>40</v>
      </c>
      <c r="J6380" s="16" t="s">
        <v>4</v>
      </c>
      <c r="K6380" s="16" t="s">
        <v>4</v>
      </c>
      <c r="L6380" s="19">
        <f>IF(Tabelle1[[#This Row],[Heizleistung (55°C)]]=0,Tabelle1[[#This Row],[Heizleistung (35°C)]],(Tabelle1[[#This Row],[Heizleistung (35°C)]]+Tabelle1[[#This Row],[Heizleistung (55°C)]])/2)</f>
        <v>6.32</v>
      </c>
      <c r="M6380" s="20">
        <f>IF(Tabelle1[[#This Row],[Etas 55°C]]=0,0,(Tabelle1[[#This Row],[Etas 35°C]]*0.8+Tabelle1[[#This Row],[Etas 55°C]]*0.2))*2.5</f>
        <v>4.3750000000000009</v>
      </c>
      <c r="N6380" s="21">
        <f>IF(-(Tabelle1[[#This Row],[80%/20% SCOP]]-5.5)/5.5=1,"n.a.",-(Tabelle1[[#This Row],[80%/20% SCOP]]-5.5)/5.5)</f>
        <v>0.20454545454545439</v>
      </c>
    </row>
    <row r="6381" spans="1:14" ht="20.100000000000001" customHeight="1" x14ac:dyDescent="0.25">
      <c r="A6381" s="24">
        <v>16017909</v>
      </c>
      <c r="B6381" s="15" t="s">
        <v>6201</v>
      </c>
      <c r="C6381" s="15" t="s">
        <v>6501</v>
      </c>
      <c r="D6381" s="16" t="s">
        <v>2</v>
      </c>
      <c r="E6381" s="17">
        <v>9.8000000000000007</v>
      </c>
      <c r="F6381" s="18">
        <v>1.9</v>
      </c>
      <c r="G6381" s="17">
        <v>9.3699999999999992</v>
      </c>
      <c r="H6381" s="18">
        <v>1.45</v>
      </c>
      <c r="I6381" s="16" t="s">
        <v>3</v>
      </c>
      <c r="J6381" s="16" t="s">
        <v>4</v>
      </c>
      <c r="K6381" s="16" t="s">
        <v>4</v>
      </c>
      <c r="L6381" s="19">
        <f>IF(Tabelle1[[#This Row],[Heizleistung (55°C)]]=0,Tabelle1[[#This Row],[Heizleistung (35°C)]],(Tabelle1[[#This Row],[Heizleistung (35°C)]]+Tabelle1[[#This Row],[Heizleistung (55°C)]])/2)</f>
        <v>9.5850000000000009</v>
      </c>
      <c r="M6381" s="20">
        <f>IF(Tabelle1[[#This Row],[Etas 55°C]]=0,0,(Tabelle1[[#This Row],[Etas 35°C]]*0.8+Tabelle1[[#This Row],[Etas 55°C]]*0.2))*2.5</f>
        <v>4.5250000000000004</v>
      </c>
      <c r="N6381" s="21">
        <f>IF(-(Tabelle1[[#This Row],[80%/20% SCOP]]-5.5)/5.5=1,"n.a.",-(Tabelle1[[#This Row],[80%/20% SCOP]]-5.5)/5.5)</f>
        <v>0.17727272727272722</v>
      </c>
    </row>
    <row r="6382" spans="1:14" ht="20.100000000000001" customHeight="1" x14ac:dyDescent="0.25">
      <c r="A6382" s="24">
        <v>16017868</v>
      </c>
      <c r="B6382" s="15" t="s">
        <v>6201</v>
      </c>
      <c r="C6382" s="15" t="s">
        <v>6502</v>
      </c>
      <c r="D6382" s="16" t="s">
        <v>2</v>
      </c>
      <c r="E6382" s="17">
        <v>12.42</v>
      </c>
      <c r="F6382" s="18">
        <v>1.95</v>
      </c>
      <c r="G6382" s="17">
        <v>12.1</v>
      </c>
      <c r="H6382" s="18">
        <v>1.54</v>
      </c>
      <c r="I6382" s="16" t="s">
        <v>3</v>
      </c>
      <c r="J6382" s="16" t="s">
        <v>4</v>
      </c>
      <c r="K6382" s="16" t="s">
        <v>4</v>
      </c>
      <c r="L6382" s="19">
        <f>IF(Tabelle1[[#This Row],[Heizleistung (55°C)]]=0,Tabelle1[[#This Row],[Heizleistung (35°C)]],(Tabelle1[[#This Row],[Heizleistung (35°C)]]+Tabelle1[[#This Row],[Heizleistung (55°C)]])/2)</f>
        <v>12.26</v>
      </c>
      <c r="M6382" s="20">
        <f>IF(Tabelle1[[#This Row],[Etas 55°C]]=0,0,(Tabelle1[[#This Row],[Etas 35°C]]*0.8+Tabelle1[[#This Row],[Etas 55°C]]*0.2))*2.5</f>
        <v>4.67</v>
      </c>
      <c r="N6382" s="21">
        <f>IF(-(Tabelle1[[#This Row],[80%/20% SCOP]]-5.5)/5.5=1,"n.a.",-(Tabelle1[[#This Row],[80%/20% SCOP]]-5.5)/5.5)</f>
        <v>0.15090909090909091</v>
      </c>
    </row>
    <row r="6383" spans="1:14" ht="20.100000000000001" customHeight="1" x14ac:dyDescent="0.25">
      <c r="A6383" s="24">
        <v>16017931</v>
      </c>
      <c r="B6383" s="15" t="s">
        <v>6201</v>
      </c>
      <c r="C6383" s="15" t="s">
        <v>6503</v>
      </c>
      <c r="D6383" s="16" t="s">
        <v>2</v>
      </c>
      <c r="E6383" s="17">
        <v>9.8000000000000007</v>
      </c>
      <c r="F6383" s="18">
        <v>1.99</v>
      </c>
      <c r="G6383" s="17">
        <v>9.3699999999999992</v>
      </c>
      <c r="H6383" s="18">
        <v>1.56</v>
      </c>
      <c r="I6383" s="16" t="s">
        <v>3</v>
      </c>
      <c r="J6383" s="16" t="s">
        <v>4</v>
      </c>
      <c r="K6383" s="16" t="s">
        <v>4</v>
      </c>
      <c r="L6383" s="19">
        <f>IF(Tabelle1[[#This Row],[Heizleistung (55°C)]]=0,Tabelle1[[#This Row],[Heizleistung (35°C)]],(Tabelle1[[#This Row],[Heizleistung (35°C)]]+Tabelle1[[#This Row],[Heizleistung (55°C)]])/2)</f>
        <v>9.5850000000000009</v>
      </c>
      <c r="M6383" s="20">
        <f>IF(Tabelle1[[#This Row],[Etas 55°C]]=0,0,(Tabelle1[[#This Row],[Etas 35°C]]*0.8+Tabelle1[[#This Row],[Etas 55°C]]*0.2))*2.5</f>
        <v>4.7600000000000007</v>
      </c>
      <c r="N6383" s="21">
        <f>IF(-(Tabelle1[[#This Row],[80%/20% SCOP]]-5.5)/5.5=1,"n.a.",-(Tabelle1[[#This Row],[80%/20% SCOP]]-5.5)/5.5)</f>
        <v>0.13454545454545441</v>
      </c>
    </row>
    <row r="6384" spans="1:14" ht="20.100000000000001" customHeight="1" x14ac:dyDescent="0.25">
      <c r="A6384" s="24">
        <v>16010940</v>
      </c>
      <c r="B6384" s="15" t="s">
        <v>6201</v>
      </c>
      <c r="C6384" s="15" t="s">
        <v>6504</v>
      </c>
      <c r="D6384" s="16" t="s">
        <v>2</v>
      </c>
      <c r="E6384" s="17">
        <v>6.5</v>
      </c>
      <c r="F6384" s="18">
        <v>1.76</v>
      </c>
      <c r="G6384" s="17">
        <v>6.2</v>
      </c>
      <c r="H6384" s="18">
        <v>1.4</v>
      </c>
      <c r="I6384" s="16" t="s">
        <v>3</v>
      </c>
      <c r="J6384" s="16" t="s">
        <v>4</v>
      </c>
      <c r="K6384" s="16" t="s">
        <v>4</v>
      </c>
      <c r="L6384" s="19">
        <f>IF(Tabelle1[[#This Row],[Heizleistung (55°C)]]=0,Tabelle1[[#This Row],[Heizleistung (35°C)]],(Tabelle1[[#This Row],[Heizleistung (35°C)]]+Tabelle1[[#This Row],[Heizleistung (55°C)]])/2)</f>
        <v>6.35</v>
      </c>
      <c r="M6384" s="20">
        <f>IF(Tabelle1[[#This Row],[Etas 55°C]]=0,0,(Tabelle1[[#This Row],[Etas 35°C]]*0.8+Tabelle1[[#This Row],[Etas 55°C]]*0.2))*2.5</f>
        <v>4.2200000000000006</v>
      </c>
      <c r="N6384" s="21">
        <f>IF(-(Tabelle1[[#This Row],[80%/20% SCOP]]-5.5)/5.5=1,"n.a.",-(Tabelle1[[#This Row],[80%/20% SCOP]]-5.5)/5.5)</f>
        <v>0.23272727272727262</v>
      </c>
    </row>
    <row r="6385" spans="1:14" ht="20.100000000000001" customHeight="1" x14ac:dyDescent="0.25">
      <c r="A6385" s="24">
        <v>16014002</v>
      </c>
      <c r="B6385" s="15" t="s">
        <v>6201</v>
      </c>
      <c r="C6385" s="15" t="s">
        <v>6505</v>
      </c>
      <c r="D6385" s="16" t="s">
        <v>2</v>
      </c>
      <c r="E6385" s="17">
        <v>4</v>
      </c>
      <c r="F6385" s="18">
        <v>1.85</v>
      </c>
      <c r="G6385" s="17">
        <v>3.8</v>
      </c>
      <c r="H6385" s="18">
        <v>1.4</v>
      </c>
      <c r="I6385" s="16" t="s">
        <v>3</v>
      </c>
      <c r="J6385" s="16" t="s">
        <v>4</v>
      </c>
      <c r="K6385" s="16" t="s">
        <v>4</v>
      </c>
      <c r="L6385" s="19">
        <f>IF(Tabelle1[[#This Row],[Heizleistung (55°C)]]=0,Tabelle1[[#This Row],[Heizleistung (35°C)]],(Tabelle1[[#This Row],[Heizleistung (35°C)]]+Tabelle1[[#This Row],[Heizleistung (55°C)]])/2)</f>
        <v>3.9</v>
      </c>
      <c r="M6385" s="20">
        <f>IF(Tabelle1[[#This Row],[Etas 55°C]]=0,0,(Tabelle1[[#This Row],[Etas 35°C]]*0.8+Tabelle1[[#This Row],[Etas 55°C]]*0.2))*2.5</f>
        <v>4.4000000000000004</v>
      </c>
      <c r="N6385" s="21">
        <f>IF(-(Tabelle1[[#This Row],[80%/20% SCOP]]-5.5)/5.5=1,"n.a.",-(Tabelle1[[#This Row],[80%/20% SCOP]]-5.5)/5.5)</f>
        <v>0.19999999999999993</v>
      </c>
    </row>
    <row r="6386" spans="1:14" ht="20.100000000000001" customHeight="1" x14ac:dyDescent="0.25">
      <c r="A6386" s="24">
        <v>16017900</v>
      </c>
      <c r="B6386" s="15" t="s">
        <v>6201</v>
      </c>
      <c r="C6386" s="15" t="s">
        <v>6506</v>
      </c>
      <c r="D6386" s="16" t="s">
        <v>2</v>
      </c>
      <c r="E6386" s="17">
        <v>12.42</v>
      </c>
      <c r="F6386" s="18">
        <v>2.008</v>
      </c>
      <c r="G6386" s="17">
        <v>12.1</v>
      </c>
      <c r="H6386" s="18">
        <v>1.62</v>
      </c>
      <c r="I6386" s="16" t="s">
        <v>3</v>
      </c>
      <c r="J6386" s="16" t="s">
        <v>4</v>
      </c>
      <c r="K6386" s="16" t="s">
        <v>4</v>
      </c>
      <c r="L6386" s="19">
        <f>IF(Tabelle1[[#This Row],[Heizleistung (55°C)]]=0,Tabelle1[[#This Row],[Heizleistung (35°C)]],(Tabelle1[[#This Row],[Heizleistung (35°C)]]+Tabelle1[[#This Row],[Heizleistung (55°C)]])/2)</f>
        <v>12.26</v>
      </c>
      <c r="M6386" s="20">
        <f>IF(Tabelle1[[#This Row],[Etas 55°C]]=0,0,(Tabelle1[[#This Row],[Etas 35°C]]*0.8+Tabelle1[[#This Row],[Etas 55°C]]*0.2))*2.5</f>
        <v>4.8260000000000005</v>
      </c>
      <c r="N6386" s="21">
        <f>IF(-(Tabelle1[[#This Row],[80%/20% SCOP]]-5.5)/5.5=1,"n.a.",-(Tabelle1[[#This Row],[80%/20% SCOP]]-5.5)/5.5)</f>
        <v>0.12254545454545446</v>
      </c>
    </row>
    <row r="6387" spans="1:14" ht="20.100000000000001" customHeight="1" x14ac:dyDescent="0.25">
      <c r="A6387" s="24">
        <v>16017889</v>
      </c>
      <c r="B6387" s="15" t="s">
        <v>6201</v>
      </c>
      <c r="C6387" s="15" t="s">
        <v>6507</v>
      </c>
      <c r="D6387" s="16" t="s">
        <v>2</v>
      </c>
      <c r="E6387" s="17">
        <v>9.8000000000000007</v>
      </c>
      <c r="F6387" s="18">
        <v>2.08</v>
      </c>
      <c r="G6387" s="17">
        <v>9.3699999999999992</v>
      </c>
      <c r="H6387" s="18">
        <v>1.64</v>
      </c>
      <c r="I6387" s="16" t="s">
        <v>3</v>
      </c>
      <c r="J6387" s="16" t="s">
        <v>4</v>
      </c>
      <c r="K6387" s="16" t="s">
        <v>4</v>
      </c>
      <c r="L6387" s="19">
        <f>IF(Tabelle1[[#This Row],[Heizleistung (55°C)]]=0,Tabelle1[[#This Row],[Heizleistung (35°C)]],(Tabelle1[[#This Row],[Heizleistung (35°C)]]+Tabelle1[[#This Row],[Heizleistung (55°C)]])/2)</f>
        <v>9.5850000000000009</v>
      </c>
      <c r="M6387" s="20">
        <f>IF(Tabelle1[[#This Row],[Etas 55°C]]=0,0,(Tabelle1[[#This Row],[Etas 35°C]]*0.8+Tabelle1[[#This Row],[Etas 55°C]]*0.2))*2.5</f>
        <v>4.9800000000000004</v>
      </c>
      <c r="N6387" s="21">
        <f>IF(-(Tabelle1[[#This Row],[80%/20% SCOP]]-5.5)/5.5=1,"n.a.",-(Tabelle1[[#This Row],[80%/20% SCOP]]-5.5)/5.5)</f>
        <v>9.4545454545454474E-2</v>
      </c>
    </row>
    <row r="6388" spans="1:14" ht="20.100000000000001" customHeight="1" x14ac:dyDescent="0.25">
      <c r="A6388" s="24">
        <v>16017883</v>
      </c>
      <c r="B6388" s="15" t="s">
        <v>6201</v>
      </c>
      <c r="C6388" s="15" t="s">
        <v>6508</v>
      </c>
      <c r="D6388" s="16" t="s">
        <v>2</v>
      </c>
      <c r="E6388" s="17">
        <v>9.8000000000000007</v>
      </c>
      <c r="F6388" s="18">
        <v>2.08</v>
      </c>
      <c r="G6388" s="17">
        <v>9.3699999999999992</v>
      </c>
      <c r="H6388" s="18">
        <v>1.64</v>
      </c>
      <c r="I6388" s="16" t="s">
        <v>3</v>
      </c>
      <c r="J6388" s="16" t="s">
        <v>4</v>
      </c>
      <c r="K6388" s="16" t="s">
        <v>4</v>
      </c>
      <c r="L6388" s="19">
        <f>IF(Tabelle1[[#This Row],[Heizleistung (55°C)]]=0,Tabelle1[[#This Row],[Heizleistung (35°C)]],(Tabelle1[[#This Row],[Heizleistung (35°C)]]+Tabelle1[[#This Row],[Heizleistung (55°C)]])/2)</f>
        <v>9.5850000000000009</v>
      </c>
      <c r="M6388" s="20">
        <f>IF(Tabelle1[[#This Row],[Etas 55°C]]=0,0,(Tabelle1[[#This Row],[Etas 35°C]]*0.8+Tabelle1[[#This Row],[Etas 55°C]]*0.2))*2.5</f>
        <v>4.9800000000000004</v>
      </c>
      <c r="N6388" s="21">
        <f>IF(-(Tabelle1[[#This Row],[80%/20% SCOP]]-5.5)/5.5=1,"n.a.",-(Tabelle1[[#This Row],[80%/20% SCOP]]-5.5)/5.5)</f>
        <v>9.4545454545454474E-2</v>
      </c>
    </row>
    <row r="6389" spans="1:14" ht="20.100000000000001" customHeight="1" x14ac:dyDescent="0.25">
      <c r="A6389" s="24">
        <v>16002502</v>
      </c>
      <c r="B6389" s="15" t="s">
        <v>6201</v>
      </c>
      <c r="C6389" s="15" t="s">
        <v>6509</v>
      </c>
      <c r="D6389" s="16" t="s">
        <v>2</v>
      </c>
      <c r="E6389" s="17">
        <v>12</v>
      </c>
      <c r="F6389" s="18">
        <v>1.58</v>
      </c>
      <c r="G6389" s="17">
        <v>12</v>
      </c>
      <c r="H6389" s="18">
        <v>1.34</v>
      </c>
      <c r="I6389" s="16" t="s">
        <v>109</v>
      </c>
      <c r="J6389" s="16" t="s">
        <v>4</v>
      </c>
      <c r="K6389" s="16" t="s">
        <v>4</v>
      </c>
      <c r="L6389" s="19">
        <f>IF(Tabelle1[[#This Row],[Heizleistung (55°C)]]=0,Tabelle1[[#This Row],[Heizleistung (35°C)]],(Tabelle1[[#This Row],[Heizleistung (35°C)]]+Tabelle1[[#This Row],[Heizleistung (55°C)]])/2)</f>
        <v>12</v>
      </c>
      <c r="M6389" s="20">
        <f>IF(Tabelle1[[#This Row],[Etas 55°C]]=0,0,(Tabelle1[[#This Row],[Etas 35°C]]*0.8+Tabelle1[[#This Row],[Etas 55°C]]*0.2))*2.5</f>
        <v>3.8300000000000005</v>
      </c>
      <c r="N6389" s="21">
        <f>IF(-(Tabelle1[[#This Row],[80%/20% SCOP]]-5.5)/5.5=1,"n.a.",-(Tabelle1[[#This Row],[80%/20% SCOP]]-5.5)/5.5)</f>
        <v>0.30363636363636354</v>
      </c>
    </row>
    <row r="6390" spans="1:14" ht="20.100000000000001" customHeight="1" x14ac:dyDescent="0.25">
      <c r="A6390" s="24">
        <v>16017929</v>
      </c>
      <c r="B6390" s="15" t="s">
        <v>6201</v>
      </c>
      <c r="C6390" s="15" t="s">
        <v>6510</v>
      </c>
      <c r="D6390" s="16" t="s">
        <v>2</v>
      </c>
      <c r="E6390" s="17">
        <v>9.8000000000000007</v>
      </c>
      <c r="F6390" s="18">
        <v>1.99</v>
      </c>
      <c r="G6390" s="17">
        <v>9.3699999999999992</v>
      </c>
      <c r="H6390" s="18">
        <v>1.56</v>
      </c>
      <c r="I6390" s="16" t="s">
        <v>3</v>
      </c>
      <c r="J6390" s="16" t="s">
        <v>4</v>
      </c>
      <c r="K6390" s="16" t="s">
        <v>4</v>
      </c>
      <c r="L6390" s="19">
        <f>IF(Tabelle1[[#This Row],[Heizleistung (55°C)]]=0,Tabelle1[[#This Row],[Heizleistung (35°C)]],(Tabelle1[[#This Row],[Heizleistung (35°C)]]+Tabelle1[[#This Row],[Heizleistung (55°C)]])/2)</f>
        <v>9.5850000000000009</v>
      </c>
      <c r="M6390" s="20">
        <f>IF(Tabelle1[[#This Row],[Etas 55°C]]=0,0,(Tabelle1[[#This Row],[Etas 35°C]]*0.8+Tabelle1[[#This Row],[Etas 55°C]]*0.2))*2.5</f>
        <v>4.7600000000000007</v>
      </c>
      <c r="N6390" s="21">
        <f>IF(-(Tabelle1[[#This Row],[80%/20% SCOP]]-5.5)/5.5=1,"n.a.",-(Tabelle1[[#This Row],[80%/20% SCOP]]-5.5)/5.5)</f>
        <v>0.13454545454545441</v>
      </c>
    </row>
    <row r="6391" spans="1:14" ht="20.100000000000001" customHeight="1" x14ac:dyDescent="0.25">
      <c r="A6391" s="24">
        <v>16017950</v>
      </c>
      <c r="B6391" s="15" t="s">
        <v>6201</v>
      </c>
      <c r="C6391" s="15" t="s">
        <v>6511</v>
      </c>
      <c r="D6391" s="16" t="s">
        <v>2</v>
      </c>
      <c r="E6391" s="17">
        <v>13.67</v>
      </c>
      <c r="F6391" s="18">
        <v>1.88</v>
      </c>
      <c r="G6391" s="17">
        <v>13.37</v>
      </c>
      <c r="H6391" s="18">
        <v>1.5</v>
      </c>
      <c r="I6391" s="16" t="s">
        <v>3</v>
      </c>
      <c r="J6391" s="16" t="s">
        <v>4</v>
      </c>
      <c r="K6391" s="16" t="s">
        <v>4</v>
      </c>
      <c r="L6391" s="19">
        <f>IF(Tabelle1[[#This Row],[Heizleistung (55°C)]]=0,Tabelle1[[#This Row],[Heizleistung (35°C)]],(Tabelle1[[#This Row],[Heizleistung (35°C)]]+Tabelle1[[#This Row],[Heizleistung (55°C)]])/2)</f>
        <v>13.52</v>
      </c>
      <c r="M6391" s="20">
        <f>IF(Tabelle1[[#This Row],[Etas 55°C]]=0,0,(Tabelle1[[#This Row],[Etas 35°C]]*0.8+Tabelle1[[#This Row],[Etas 55°C]]*0.2))*2.5</f>
        <v>4.51</v>
      </c>
      <c r="N6391" s="21">
        <f>IF(-(Tabelle1[[#This Row],[80%/20% SCOP]]-5.5)/5.5=1,"n.a.",-(Tabelle1[[#This Row],[80%/20% SCOP]]-5.5)/5.5)</f>
        <v>0.18000000000000005</v>
      </c>
    </row>
    <row r="6392" spans="1:14" ht="20.100000000000001" customHeight="1" x14ac:dyDescent="0.25">
      <c r="A6392" s="24">
        <v>16018004</v>
      </c>
      <c r="B6392" s="15" t="s">
        <v>6201</v>
      </c>
      <c r="C6392" s="15" t="s">
        <v>6512</v>
      </c>
      <c r="D6392" s="16" t="s">
        <v>2</v>
      </c>
      <c r="E6392" s="17">
        <v>6.47</v>
      </c>
      <c r="F6392" s="18">
        <v>1.75</v>
      </c>
      <c r="G6392" s="17">
        <v>6.2</v>
      </c>
      <c r="H6392" s="18">
        <v>1.37</v>
      </c>
      <c r="I6392" s="16" t="s">
        <v>3</v>
      </c>
      <c r="J6392" s="16" t="s">
        <v>4</v>
      </c>
      <c r="K6392" s="16" t="s">
        <v>4</v>
      </c>
      <c r="L6392" s="19">
        <f>IF(Tabelle1[[#This Row],[Heizleistung (55°C)]]=0,Tabelle1[[#This Row],[Heizleistung (35°C)]],(Tabelle1[[#This Row],[Heizleistung (35°C)]]+Tabelle1[[#This Row],[Heizleistung (55°C)]])/2)</f>
        <v>6.335</v>
      </c>
      <c r="M6392" s="20">
        <f>IF(Tabelle1[[#This Row],[Etas 55°C]]=0,0,(Tabelle1[[#This Row],[Etas 35°C]]*0.8+Tabelle1[[#This Row],[Etas 55°C]]*0.2))*2.5</f>
        <v>4.1850000000000005</v>
      </c>
      <c r="N6392" s="21">
        <f>IF(-(Tabelle1[[#This Row],[80%/20% SCOP]]-5.5)/5.5=1,"n.a.",-(Tabelle1[[#This Row],[80%/20% SCOP]]-5.5)/5.5)</f>
        <v>0.23909090909090899</v>
      </c>
    </row>
    <row r="6393" spans="1:14" ht="20.100000000000001" customHeight="1" x14ac:dyDescent="0.25">
      <c r="A6393" s="24">
        <v>16014393</v>
      </c>
      <c r="B6393" s="15" t="s">
        <v>6201</v>
      </c>
      <c r="C6393" s="15" t="s">
        <v>6513</v>
      </c>
      <c r="D6393" s="16" t="s">
        <v>2</v>
      </c>
      <c r="E6393" s="17">
        <v>13.6</v>
      </c>
      <c r="F6393" s="18">
        <v>1.91</v>
      </c>
      <c r="G6393" s="17">
        <v>13.2</v>
      </c>
      <c r="H6393" s="18">
        <v>1.52</v>
      </c>
      <c r="I6393" s="16" t="s">
        <v>3</v>
      </c>
      <c r="J6393" s="16" t="s">
        <v>4</v>
      </c>
      <c r="K6393" s="16" t="s">
        <v>4</v>
      </c>
      <c r="L6393" s="19">
        <f>IF(Tabelle1[[#This Row],[Heizleistung (55°C)]]=0,Tabelle1[[#This Row],[Heizleistung (35°C)]],(Tabelle1[[#This Row],[Heizleistung (35°C)]]+Tabelle1[[#This Row],[Heizleistung (55°C)]])/2)</f>
        <v>13.399999999999999</v>
      </c>
      <c r="M6393" s="20">
        <f>IF(Tabelle1[[#This Row],[Etas 55°C]]=0,0,(Tabelle1[[#This Row],[Etas 35°C]]*0.8+Tabelle1[[#This Row],[Etas 55°C]]*0.2))*2.5</f>
        <v>4.58</v>
      </c>
      <c r="N6393" s="21">
        <f>IF(-(Tabelle1[[#This Row],[80%/20% SCOP]]-5.5)/5.5=1,"n.a.",-(Tabelle1[[#This Row],[80%/20% SCOP]]-5.5)/5.5)</f>
        <v>0.16727272727272727</v>
      </c>
    </row>
    <row r="6394" spans="1:14" ht="20.100000000000001" customHeight="1" x14ac:dyDescent="0.25">
      <c r="A6394" s="24">
        <v>16017967</v>
      </c>
      <c r="B6394" s="15" t="s">
        <v>6201</v>
      </c>
      <c r="C6394" s="15" t="s">
        <v>6514</v>
      </c>
      <c r="D6394" s="16" t="s">
        <v>2</v>
      </c>
      <c r="E6394" s="17">
        <v>5.41</v>
      </c>
      <c r="F6394" s="18">
        <v>1.83</v>
      </c>
      <c r="G6394" s="17">
        <v>5.1100000000000003</v>
      </c>
      <c r="H6394" s="18">
        <v>1.41</v>
      </c>
      <c r="I6394" s="16" t="s">
        <v>3</v>
      </c>
      <c r="J6394" s="16" t="s">
        <v>4</v>
      </c>
      <c r="K6394" s="16" t="s">
        <v>4</v>
      </c>
      <c r="L6394" s="19">
        <f>IF(Tabelle1[[#This Row],[Heizleistung (55°C)]]=0,Tabelle1[[#This Row],[Heizleistung (35°C)]],(Tabelle1[[#This Row],[Heizleistung (35°C)]]+Tabelle1[[#This Row],[Heizleistung (55°C)]])/2)</f>
        <v>5.26</v>
      </c>
      <c r="M6394" s="20">
        <f>IF(Tabelle1[[#This Row],[Etas 55°C]]=0,0,(Tabelle1[[#This Row],[Etas 35°C]]*0.8+Tabelle1[[#This Row],[Etas 55°C]]*0.2))*2.5</f>
        <v>4.3650000000000002</v>
      </c>
      <c r="N6394" s="21">
        <f>IF(-(Tabelle1[[#This Row],[80%/20% SCOP]]-5.5)/5.5=1,"n.a.",-(Tabelle1[[#This Row],[80%/20% SCOP]]-5.5)/5.5)</f>
        <v>0.20636363636363633</v>
      </c>
    </row>
    <row r="6395" spans="1:14" ht="20.100000000000001" customHeight="1" x14ac:dyDescent="0.25">
      <c r="A6395" s="24">
        <v>16017923</v>
      </c>
      <c r="B6395" s="15" t="s">
        <v>6201</v>
      </c>
      <c r="C6395" s="15" t="s">
        <v>6515</v>
      </c>
      <c r="D6395" s="16" t="s">
        <v>2</v>
      </c>
      <c r="E6395" s="17">
        <v>13.67</v>
      </c>
      <c r="F6395" s="18">
        <v>1.78</v>
      </c>
      <c r="G6395" s="17">
        <v>13.37</v>
      </c>
      <c r="H6395" s="18">
        <v>1.41</v>
      </c>
      <c r="I6395" s="16" t="s">
        <v>3</v>
      </c>
      <c r="J6395" s="16" t="s">
        <v>4</v>
      </c>
      <c r="K6395" s="16" t="s">
        <v>4</v>
      </c>
      <c r="L6395" s="19">
        <f>IF(Tabelle1[[#This Row],[Heizleistung (55°C)]]=0,Tabelle1[[#This Row],[Heizleistung (35°C)]],(Tabelle1[[#This Row],[Heizleistung (35°C)]]+Tabelle1[[#This Row],[Heizleistung (55°C)]])/2)</f>
        <v>13.52</v>
      </c>
      <c r="M6395" s="20">
        <f>IF(Tabelle1[[#This Row],[Etas 55°C]]=0,0,(Tabelle1[[#This Row],[Etas 35°C]]*0.8+Tabelle1[[#This Row],[Etas 55°C]]*0.2))*2.5</f>
        <v>4.2650000000000006</v>
      </c>
      <c r="N6395" s="21">
        <f>IF(-(Tabelle1[[#This Row],[80%/20% SCOP]]-5.5)/5.5=1,"n.a.",-(Tabelle1[[#This Row],[80%/20% SCOP]]-5.5)/5.5)</f>
        <v>0.22454545454545444</v>
      </c>
    </row>
    <row r="6396" spans="1:14" ht="20.100000000000001" customHeight="1" x14ac:dyDescent="0.25">
      <c r="A6396" s="24">
        <v>16017839</v>
      </c>
      <c r="B6396" s="15" t="s">
        <v>6201</v>
      </c>
      <c r="C6396" s="15" t="s">
        <v>6516</v>
      </c>
      <c r="D6396" s="16" t="s">
        <v>2</v>
      </c>
      <c r="E6396" s="17">
        <v>13.29</v>
      </c>
      <c r="F6396" s="18">
        <v>1.9</v>
      </c>
      <c r="G6396" s="17">
        <v>12.09</v>
      </c>
      <c r="H6396" s="18">
        <v>1.53</v>
      </c>
      <c r="I6396" s="16" t="s">
        <v>3</v>
      </c>
      <c r="J6396" s="16" t="s">
        <v>4</v>
      </c>
      <c r="K6396" s="16" t="s">
        <v>4</v>
      </c>
      <c r="L6396" s="19">
        <f>IF(Tabelle1[[#This Row],[Heizleistung (55°C)]]=0,Tabelle1[[#This Row],[Heizleistung (35°C)]],(Tabelle1[[#This Row],[Heizleistung (35°C)]]+Tabelle1[[#This Row],[Heizleistung (55°C)]])/2)</f>
        <v>12.69</v>
      </c>
      <c r="M6396" s="20">
        <f>IF(Tabelle1[[#This Row],[Etas 55°C]]=0,0,(Tabelle1[[#This Row],[Etas 35°C]]*0.8+Tabelle1[[#This Row],[Etas 55°C]]*0.2))*2.5</f>
        <v>4.5650000000000004</v>
      </c>
      <c r="N6396" s="21">
        <f>IF(-(Tabelle1[[#This Row],[80%/20% SCOP]]-5.5)/5.5=1,"n.a.",-(Tabelle1[[#This Row],[80%/20% SCOP]]-5.5)/5.5)</f>
        <v>0.16999999999999993</v>
      </c>
    </row>
    <row r="6397" spans="1:14" ht="20.100000000000001" customHeight="1" x14ac:dyDescent="0.25">
      <c r="A6397" s="24">
        <v>16014395</v>
      </c>
      <c r="B6397" s="15" t="s">
        <v>6201</v>
      </c>
      <c r="C6397" s="15" t="s">
        <v>6517</v>
      </c>
      <c r="D6397" s="16" t="s">
        <v>2</v>
      </c>
      <c r="E6397" s="17">
        <v>13.6</v>
      </c>
      <c r="F6397" s="18">
        <v>1.91</v>
      </c>
      <c r="G6397" s="17">
        <v>13.2</v>
      </c>
      <c r="H6397" s="18">
        <v>1.52</v>
      </c>
      <c r="I6397" s="16" t="s">
        <v>3</v>
      </c>
      <c r="J6397" s="16" t="s">
        <v>4</v>
      </c>
      <c r="K6397" s="16" t="s">
        <v>4</v>
      </c>
      <c r="L6397" s="19">
        <f>IF(Tabelle1[[#This Row],[Heizleistung (55°C)]]=0,Tabelle1[[#This Row],[Heizleistung (35°C)]],(Tabelle1[[#This Row],[Heizleistung (35°C)]]+Tabelle1[[#This Row],[Heizleistung (55°C)]])/2)</f>
        <v>13.399999999999999</v>
      </c>
      <c r="M6397" s="20">
        <f>IF(Tabelle1[[#This Row],[Etas 55°C]]=0,0,(Tabelle1[[#This Row],[Etas 35°C]]*0.8+Tabelle1[[#This Row],[Etas 55°C]]*0.2))*2.5</f>
        <v>4.58</v>
      </c>
      <c r="N6397" s="21">
        <f>IF(-(Tabelle1[[#This Row],[80%/20% SCOP]]-5.5)/5.5=1,"n.a.",-(Tabelle1[[#This Row],[80%/20% SCOP]]-5.5)/5.5)</f>
        <v>0.16727272727272727</v>
      </c>
    </row>
    <row r="6398" spans="1:14" ht="20.100000000000001" customHeight="1" x14ac:dyDescent="0.25">
      <c r="A6398" s="24">
        <v>16017877</v>
      </c>
      <c r="B6398" s="15" t="s">
        <v>6201</v>
      </c>
      <c r="C6398" s="15" t="s">
        <v>6518</v>
      </c>
      <c r="D6398" s="16" t="s">
        <v>2</v>
      </c>
      <c r="E6398" s="17">
        <v>12.42</v>
      </c>
      <c r="F6398" s="18">
        <v>1.95</v>
      </c>
      <c r="G6398" s="17">
        <v>12.1</v>
      </c>
      <c r="H6398" s="18">
        <v>1.54</v>
      </c>
      <c r="I6398" s="16" t="s">
        <v>3</v>
      </c>
      <c r="J6398" s="16" t="s">
        <v>4</v>
      </c>
      <c r="K6398" s="16" t="s">
        <v>4</v>
      </c>
      <c r="L6398" s="19">
        <f>IF(Tabelle1[[#This Row],[Heizleistung (55°C)]]=0,Tabelle1[[#This Row],[Heizleistung (35°C)]],(Tabelle1[[#This Row],[Heizleistung (35°C)]]+Tabelle1[[#This Row],[Heizleistung (55°C)]])/2)</f>
        <v>12.26</v>
      </c>
      <c r="M6398" s="20">
        <f>IF(Tabelle1[[#This Row],[Etas 55°C]]=0,0,(Tabelle1[[#This Row],[Etas 35°C]]*0.8+Tabelle1[[#This Row],[Etas 55°C]]*0.2))*2.5</f>
        <v>4.67</v>
      </c>
      <c r="N6398" s="21">
        <f>IF(-(Tabelle1[[#This Row],[80%/20% SCOP]]-5.5)/5.5=1,"n.a.",-(Tabelle1[[#This Row],[80%/20% SCOP]]-5.5)/5.5)</f>
        <v>0.15090909090909091</v>
      </c>
    </row>
    <row r="6399" spans="1:14" ht="20.100000000000001" customHeight="1" x14ac:dyDescent="0.25">
      <c r="A6399" s="24">
        <v>16002828</v>
      </c>
      <c r="B6399" s="15" t="s">
        <v>6201</v>
      </c>
      <c r="C6399" s="15" t="s">
        <v>6519</v>
      </c>
      <c r="D6399" s="16" t="s">
        <v>2</v>
      </c>
      <c r="E6399" s="17">
        <v>9.8000000000000007</v>
      </c>
      <c r="F6399" s="18">
        <v>1.97</v>
      </c>
      <c r="G6399" s="17">
        <v>9.4</v>
      </c>
      <c r="H6399" s="18">
        <v>1.54</v>
      </c>
      <c r="I6399" s="16" t="s">
        <v>3</v>
      </c>
      <c r="J6399" s="16" t="s">
        <v>4</v>
      </c>
      <c r="K6399" s="16" t="s">
        <v>4</v>
      </c>
      <c r="L6399" s="19">
        <f>IF(Tabelle1[[#This Row],[Heizleistung (55°C)]]=0,Tabelle1[[#This Row],[Heizleistung (35°C)]],(Tabelle1[[#This Row],[Heizleistung (35°C)]]+Tabelle1[[#This Row],[Heizleistung (55°C)]])/2)</f>
        <v>9.6000000000000014</v>
      </c>
      <c r="M6399" s="20">
        <f>IF(Tabelle1[[#This Row],[Etas 55°C]]=0,0,(Tabelle1[[#This Row],[Etas 35°C]]*0.8+Tabelle1[[#This Row],[Etas 55°C]]*0.2))*2.5</f>
        <v>4.71</v>
      </c>
      <c r="N6399" s="21">
        <f>IF(-(Tabelle1[[#This Row],[80%/20% SCOP]]-5.5)/5.5=1,"n.a.",-(Tabelle1[[#This Row],[80%/20% SCOP]]-5.5)/5.5)</f>
        <v>0.14363636363636365</v>
      </c>
    </row>
    <row r="6400" spans="1:14" ht="20.100000000000001" customHeight="1" x14ac:dyDescent="0.25">
      <c r="A6400" s="24">
        <v>16002918</v>
      </c>
      <c r="B6400" s="15" t="s">
        <v>6201</v>
      </c>
      <c r="C6400" s="15" t="s">
        <v>6520</v>
      </c>
      <c r="D6400" s="16" t="s">
        <v>2</v>
      </c>
      <c r="E6400" s="17">
        <v>12.5</v>
      </c>
      <c r="F6400" s="18">
        <v>1.95</v>
      </c>
      <c r="G6400" s="17">
        <v>12.2</v>
      </c>
      <c r="H6400" s="18">
        <v>1.54</v>
      </c>
      <c r="I6400" s="16" t="s">
        <v>3</v>
      </c>
      <c r="J6400" s="16" t="s">
        <v>4</v>
      </c>
      <c r="K6400" s="16" t="s">
        <v>4</v>
      </c>
      <c r="L6400" s="19">
        <f>IF(Tabelle1[[#This Row],[Heizleistung (55°C)]]=0,Tabelle1[[#This Row],[Heizleistung (35°C)]],(Tabelle1[[#This Row],[Heizleistung (35°C)]]+Tabelle1[[#This Row],[Heizleistung (55°C)]])/2)</f>
        <v>12.35</v>
      </c>
      <c r="M6400" s="20">
        <f>IF(Tabelle1[[#This Row],[Etas 55°C]]=0,0,(Tabelle1[[#This Row],[Etas 35°C]]*0.8+Tabelle1[[#This Row],[Etas 55°C]]*0.2))*2.5</f>
        <v>4.67</v>
      </c>
      <c r="N6400" s="21">
        <f>IF(-(Tabelle1[[#This Row],[80%/20% SCOP]]-5.5)/5.5=1,"n.a.",-(Tabelle1[[#This Row],[80%/20% SCOP]]-5.5)/5.5)</f>
        <v>0.15090909090909091</v>
      </c>
    </row>
    <row r="6401" spans="1:14" ht="20.100000000000001" customHeight="1" x14ac:dyDescent="0.25">
      <c r="A6401" s="24">
        <v>16017924</v>
      </c>
      <c r="B6401" s="15" t="s">
        <v>6201</v>
      </c>
      <c r="C6401" s="15" t="s">
        <v>6521</v>
      </c>
      <c r="D6401" s="16" t="s">
        <v>2</v>
      </c>
      <c r="E6401" s="17">
        <v>13.67</v>
      </c>
      <c r="F6401" s="18">
        <v>1.78</v>
      </c>
      <c r="G6401" s="17">
        <v>13.37</v>
      </c>
      <c r="H6401" s="18">
        <v>1.41</v>
      </c>
      <c r="I6401" s="16" t="s">
        <v>3</v>
      </c>
      <c r="J6401" s="16" t="s">
        <v>4</v>
      </c>
      <c r="K6401" s="16" t="s">
        <v>4</v>
      </c>
      <c r="L6401" s="19">
        <f>IF(Tabelle1[[#This Row],[Heizleistung (55°C)]]=0,Tabelle1[[#This Row],[Heizleistung (35°C)]],(Tabelle1[[#This Row],[Heizleistung (35°C)]]+Tabelle1[[#This Row],[Heizleistung (55°C)]])/2)</f>
        <v>13.52</v>
      </c>
      <c r="M6401" s="20">
        <f>IF(Tabelle1[[#This Row],[Etas 55°C]]=0,0,(Tabelle1[[#This Row],[Etas 35°C]]*0.8+Tabelle1[[#This Row],[Etas 55°C]]*0.2))*2.5</f>
        <v>4.2650000000000006</v>
      </c>
      <c r="N6401" s="21">
        <f>IF(-(Tabelle1[[#This Row],[80%/20% SCOP]]-5.5)/5.5=1,"n.a.",-(Tabelle1[[#This Row],[80%/20% SCOP]]-5.5)/5.5)</f>
        <v>0.22454545454545444</v>
      </c>
    </row>
    <row r="6402" spans="1:14" ht="20.100000000000001" customHeight="1" x14ac:dyDescent="0.25">
      <c r="A6402" s="24">
        <v>16003269</v>
      </c>
      <c r="B6402" s="15" t="s">
        <v>6522</v>
      </c>
      <c r="C6402" s="15" t="s">
        <v>6523</v>
      </c>
      <c r="D6402" s="16" t="s">
        <v>2</v>
      </c>
      <c r="E6402" s="17">
        <v>21.6</v>
      </c>
      <c r="F6402" s="18">
        <v>1.6240000000000001</v>
      </c>
      <c r="G6402" s="17"/>
      <c r="H6402" s="16"/>
      <c r="I6402" s="16"/>
      <c r="J6402" s="16" t="s">
        <v>4</v>
      </c>
      <c r="K6402" s="16" t="s">
        <v>25</v>
      </c>
      <c r="L6402" s="19">
        <f>IF(Tabelle1[[#This Row],[Heizleistung (55°C)]]=0,Tabelle1[[#This Row],[Heizleistung (35°C)]],(Tabelle1[[#This Row],[Heizleistung (35°C)]]+Tabelle1[[#This Row],[Heizleistung (55°C)]])/2)</f>
        <v>21.6</v>
      </c>
      <c r="M6402" s="20">
        <f>IF(Tabelle1[[#This Row],[Etas 55°C]]=0,0,(Tabelle1[[#This Row],[Etas 35°C]]*0.8+Tabelle1[[#This Row],[Etas 55°C]]*0.2))*2.5</f>
        <v>0</v>
      </c>
      <c r="N6402" s="21" t="str">
        <f>IF(-(Tabelle1[[#This Row],[80%/20% SCOP]]-5.5)/5.5=1,"n.a.",-(Tabelle1[[#This Row],[80%/20% SCOP]]-5.5)/5.5)</f>
        <v>n.a.</v>
      </c>
    </row>
    <row r="6403" spans="1:14" ht="20.100000000000001" customHeight="1" x14ac:dyDescent="0.25">
      <c r="A6403" s="24">
        <v>16018040</v>
      </c>
      <c r="B6403" s="15" t="s">
        <v>6522</v>
      </c>
      <c r="C6403" s="15" t="s">
        <v>6524</v>
      </c>
      <c r="D6403" s="16" t="s">
        <v>2</v>
      </c>
      <c r="E6403" s="17">
        <v>9.5</v>
      </c>
      <c r="F6403" s="18">
        <v>2.0950000000000002</v>
      </c>
      <c r="G6403" s="17">
        <v>9</v>
      </c>
      <c r="H6403" s="18">
        <v>1.635</v>
      </c>
      <c r="I6403" s="16" t="s">
        <v>3</v>
      </c>
      <c r="J6403" s="16" t="s">
        <v>4</v>
      </c>
      <c r="K6403" s="16" t="s">
        <v>4</v>
      </c>
      <c r="L6403" s="19">
        <f>IF(Tabelle1[[#This Row],[Heizleistung (55°C)]]=0,Tabelle1[[#This Row],[Heizleistung (35°C)]],(Tabelle1[[#This Row],[Heizleistung (35°C)]]+Tabelle1[[#This Row],[Heizleistung (55°C)]])/2)</f>
        <v>9.25</v>
      </c>
      <c r="M6403" s="20">
        <f>IF(Tabelle1[[#This Row],[Etas 55°C]]=0,0,(Tabelle1[[#This Row],[Etas 35°C]]*0.8+Tabelle1[[#This Row],[Etas 55°C]]*0.2))*2.5</f>
        <v>5.0075000000000003</v>
      </c>
      <c r="N6403" s="21">
        <f>IF(-(Tabelle1[[#This Row],[80%/20% SCOP]]-5.5)/5.5=1,"n.a.",-(Tabelle1[[#This Row],[80%/20% SCOP]]-5.5)/5.5)</f>
        <v>8.9545454545454498E-2</v>
      </c>
    </row>
    <row r="6404" spans="1:14" ht="20.100000000000001" customHeight="1" x14ac:dyDescent="0.25">
      <c r="A6404" s="24">
        <v>16003157</v>
      </c>
      <c r="B6404" s="15" t="s">
        <v>6522</v>
      </c>
      <c r="C6404" s="15" t="s">
        <v>6525</v>
      </c>
      <c r="D6404" s="16" t="s">
        <v>2</v>
      </c>
      <c r="E6404" s="17">
        <v>17.25</v>
      </c>
      <c r="F6404" s="18">
        <v>1.7909999999999999</v>
      </c>
      <c r="G6404" s="17"/>
      <c r="H6404" s="16"/>
      <c r="I6404" s="16"/>
      <c r="J6404" s="16" t="s">
        <v>4</v>
      </c>
      <c r="K6404" s="16" t="s">
        <v>25</v>
      </c>
      <c r="L6404" s="19">
        <f>IF(Tabelle1[[#This Row],[Heizleistung (55°C)]]=0,Tabelle1[[#This Row],[Heizleistung (35°C)]],(Tabelle1[[#This Row],[Heizleistung (35°C)]]+Tabelle1[[#This Row],[Heizleistung (55°C)]])/2)</f>
        <v>17.25</v>
      </c>
      <c r="M6404" s="20">
        <f>IF(Tabelle1[[#This Row],[Etas 55°C]]=0,0,(Tabelle1[[#This Row],[Etas 35°C]]*0.8+Tabelle1[[#This Row],[Etas 55°C]]*0.2))*2.5</f>
        <v>0</v>
      </c>
      <c r="N6404" s="21" t="str">
        <f>IF(-(Tabelle1[[#This Row],[80%/20% SCOP]]-5.5)/5.5=1,"n.a.",-(Tabelle1[[#This Row],[80%/20% SCOP]]-5.5)/5.5)</f>
        <v>n.a.</v>
      </c>
    </row>
    <row r="6405" spans="1:14" ht="20.100000000000001" customHeight="1" x14ac:dyDescent="0.25">
      <c r="A6405" s="24">
        <v>16010241</v>
      </c>
      <c r="B6405" s="15" t="s">
        <v>6522</v>
      </c>
      <c r="C6405" s="15" t="s">
        <v>6526</v>
      </c>
      <c r="D6405" s="16" t="s">
        <v>2</v>
      </c>
      <c r="E6405" s="17">
        <v>8.0500000000000007</v>
      </c>
      <c r="F6405" s="18">
        <v>1.746</v>
      </c>
      <c r="G6405" s="17"/>
      <c r="H6405" s="16"/>
      <c r="I6405" s="16"/>
      <c r="J6405" s="16" t="s">
        <v>4</v>
      </c>
      <c r="K6405" s="16" t="s">
        <v>25</v>
      </c>
      <c r="L6405" s="19">
        <f>IF(Tabelle1[[#This Row],[Heizleistung (55°C)]]=0,Tabelle1[[#This Row],[Heizleistung (35°C)]],(Tabelle1[[#This Row],[Heizleistung (35°C)]]+Tabelle1[[#This Row],[Heizleistung (55°C)]])/2)</f>
        <v>8.0500000000000007</v>
      </c>
      <c r="M6405" s="20">
        <f>IF(Tabelle1[[#This Row],[Etas 55°C]]=0,0,(Tabelle1[[#This Row],[Etas 35°C]]*0.8+Tabelle1[[#This Row],[Etas 55°C]]*0.2))*2.5</f>
        <v>0</v>
      </c>
      <c r="N6405" s="21" t="str">
        <f>IF(-(Tabelle1[[#This Row],[80%/20% SCOP]]-5.5)/5.5=1,"n.a.",-(Tabelle1[[#This Row],[80%/20% SCOP]]-5.5)/5.5)</f>
        <v>n.a.</v>
      </c>
    </row>
    <row r="6406" spans="1:14" ht="20.100000000000001" customHeight="1" x14ac:dyDescent="0.25">
      <c r="A6406" s="24">
        <v>16018193</v>
      </c>
      <c r="B6406" s="15" t="s">
        <v>6522</v>
      </c>
      <c r="C6406" s="15" t="s">
        <v>6527</v>
      </c>
      <c r="D6406" s="16" t="s">
        <v>2</v>
      </c>
      <c r="E6406" s="17">
        <v>16</v>
      </c>
      <c r="F6406" s="18">
        <v>2.13</v>
      </c>
      <c r="G6406" s="17">
        <v>15.3</v>
      </c>
      <c r="H6406" s="18">
        <v>1.64</v>
      </c>
      <c r="I6406" s="16" t="s">
        <v>3</v>
      </c>
      <c r="J6406" s="16" t="s">
        <v>4</v>
      </c>
      <c r="K6406" s="16" t="s">
        <v>4</v>
      </c>
      <c r="L6406" s="19">
        <f>IF(Tabelle1[[#This Row],[Heizleistung (55°C)]]=0,Tabelle1[[#This Row],[Heizleistung (35°C)]],(Tabelle1[[#This Row],[Heizleistung (35°C)]]+Tabelle1[[#This Row],[Heizleistung (55°C)]])/2)</f>
        <v>15.65</v>
      </c>
      <c r="M6406" s="20">
        <f>IF(Tabelle1[[#This Row],[Etas 55°C]]=0,0,(Tabelle1[[#This Row],[Etas 35°C]]*0.8+Tabelle1[[#This Row],[Etas 55°C]]*0.2))*2.5</f>
        <v>5.08</v>
      </c>
      <c r="N6406" s="21">
        <f>IF(-(Tabelle1[[#This Row],[80%/20% SCOP]]-5.5)/5.5=1,"n.a.",-(Tabelle1[[#This Row],[80%/20% SCOP]]-5.5)/5.5)</f>
        <v>7.6363636363636356E-2</v>
      </c>
    </row>
    <row r="6407" spans="1:14" ht="20.100000000000001" customHeight="1" x14ac:dyDescent="0.25">
      <c r="A6407" s="24">
        <v>16017645</v>
      </c>
      <c r="B6407" s="15" t="s">
        <v>6528</v>
      </c>
      <c r="C6407" s="15" t="s">
        <v>6529</v>
      </c>
      <c r="D6407" s="16" t="s">
        <v>2</v>
      </c>
      <c r="E6407" s="17">
        <v>5.82</v>
      </c>
      <c r="F6407" s="18">
        <v>1.827</v>
      </c>
      <c r="G6407" s="17">
        <v>5.59</v>
      </c>
      <c r="H6407" s="18">
        <v>1.36</v>
      </c>
      <c r="I6407" s="16" t="s">
        <v>3</v>
      </c>
      <c r="J6407" s="16" t="s">
        <v>4</v>
      </c>
      <c r="K6407" s="16" t="s">
        <v>4</v>
      </c>
      <c r="L6407" s="19">
        <f>IF(Tabelle1[[#This Row],[Heizleistung (55°C)]]=0,Tabelle1[[#This Row],[Heizleistung (35°C)]],(Tabelle1[[#This Row],[Heizleistung (35°C)]]+Tabelle1[[#This Row],[Heizleistung (55°C)]])/2)</f>
        <v>5.7050000000000001</v>
      </c>
      <c r="M6407" s="20">
        <f>IF(Tabelle1[[#This Row],[Etas 55°C]]=0,0,(Tabelle1[[#This Row],[Etas 35°C]]*0.8+Tabelle1[[#This Row],[Etas 55°C]]*0.2))*2.5</f>
        <v>4.3339999999999996</v>
      </c>
      <c r="N6407" s="21">
        <f>IF(-(Tabelle1[[#This Row],[80%/20% SCOP]]-5.5)/5.5=1,"n.a.",-(Tabelle1[[#This Row],[80%/20% SCOP]]-5.5)/5.5)</f>
        <v>0.21200000000000008</v>
      </c>
    </row>
    <row r="6408" spans="1:14" ht="20.100000000000001" customHeight="1" x14ac:dyDescent="0.25">
      <c r="A6408" s="24">
        <v>16017647</v>
      </c>
      <c r="B6408" s="15" t="s">
        <v>6528</v>
      </c>
      <c r="C6408" s="15" t="s">
        <v>6530</v>
      </c>
      <c r="D6408" s="16" t="s">
        <v>2</v>
      </c>
      <c r="E6408" s="17">
        <v>10.26</v>
      </c>
      <c r="F6408" s="18">
        <v>1.8080000000000001</v>
      </c>
      <c r="G6408" s="17">
        <v>12.16</v>
      </c>
      <c r="H6408" s="18">
        <v>1.347</v>
      </c>
      <c r="I6408" s="16" t="s">
        <v>3</v>
      </c>
      <c r="J6408" s="16" t="s">
        <v>4</v>
      </c>
      <c r="K6408" s="16" t="s">
        <v>4</v>
      </c>
      <c r="L6408" s="19">
        <f>IF(Tabelle1[[#This Row],[Heizleistung (55°C)]]=0,Tabelle1[[#This Row],[Heizleistung (35°C)]],(Tabelle1[[#This Row],[Heizleistung (35°C)]]+Tabelle1[[#This Row],[Heizleistung (55°C)]])/2)</f>
        <v>11.21</v>
      </c>
      <c r="M6408" s="20">
        <f>IF(Tabelle1[[#This Row],[Etas 55°C]]=0,0,(Tabelle1[[#This Row],[Etas 35°C]]*0.8+Tabelle1[[#This Row],[Etas 55°C]]*0.2))*2.5</f>
        <v>4.2895000000000003</v>
      </c>
      <c r="N6408" s="21">
        <f>IF(-(Tabelle1[[#This Row],[80%/20% SCOP]]-5.5)/5.5=1,"n.a.",-(Tabelle1[[#This Row],[80%/20% SCOP]]-5.5)/5.5)</f>
        <v>0.22009090909090903</v>
      </c>
    </row>
    <row r="6409" spans="1:14" ht="20.100000000000001" customHeight="1" x14ac:dyDescent="0.25">
      <c r="A6409" s="24">
        <v>16017646</v>
      </c>
      <c r="B6409" s="15" t="s">
        <v>6528</v>
      </c>
      <c r="C6409" s="15" t="s">
        <v>6531</v>
      </c>
      <c r="D6409" s="16" t="s">
        <v>2</v>
      </c>
      <c r="E6409" s="17">
        <v>7.89</v>
      </c>
      <c r="F6409" s="18">
        <v>1.81</v>
      </c>
      <c r="G6409" s="17">
        <v>8.6999999999999993</v>
      </c>
      <c r="H6409" s="18">
        <v>1.37</v>
      </c>
      <c r="I6409" s="16" t="s">
        <v>3</v>
      </c>
      <c r="J6409" s="16" t="s">
        <v>4</v>
      </c>
      <c r="K6409" s="16" t="s">
        <v>4</v>
      </c>
      <c r="L6409" s="19">
        <f>IF(Tabelle1[[#This Row],[Heizleistung (55°C)]]=0,Tabelle1[[#This Row],[Heizleistung (35°C)]],(Tabelle1[[#This Row],[Heizleistung (35°C)]]+Tabelle1[[#This Row],[Heizleistung (55°C)]])/2)</f>
        <v>8.2949999999999999</v>
      </c>
      <c r="M6409" s="20">
        <f>IF(Tabelle1[[#This Row],[Etas 55°C]]=0,0,(Tabelle1[[#This Row],[Etas 35°C]]*0.8+Tabelle1[[#This Row],[Etas 55°C]]*0.2))*2.5</f>
        <v>4.3050000000000006</v>
      </c>
      <c r="N6409" s="21">
        <f>IF(-(Tabelle1[[#This Row],[80%/20% SCOP]]-5.5)/5.5=1,"n.a.",-(Tabelle1[[#This Row],[80%/20% SCOP]]-5.5)/5.5)</f>
        <v>0.21727272727272717</v>
      </c>
    </row>
    <row r="6410" spans="1:14" ht="20.100000000000001" customHeight="1" x14ac:dyDescent="0.25">
      <c r="A6410" s="24">
        <v>16017648</v>
      </c>
      <c r="B6410" s="15" t="s">
        <v>6528</v>
      </c>
      <c r="C6410" s="15" t="s">
        <v>6532</v>
      </c>
      <c r="D6410" s="16" t="s">
        <v>2</v>
      </c>
      <c r="E6410" s="17">
        <v>14.05</v>
      </c>
      <c r="F6410" s="18">
        <v>1.8460000000000001</v>
      </c>
      <c r="G6410" s="17">
        <v>13.46</v>
      </c>
      <c r="H6410" s="18">
        <v>1.389</v>
      </c>
      <c r="I6410" s="16" t="s">
        <v>3</v>
      </c>
      <c r="J6410" s="16" t="s">
        <v>4</v>
      </c>
      <c r="K6410" s="16" t="s">
        <v>4</v>
      </c>
      <c r="L6410" s="19">
        <f>IF(Tabelle1[[#This Row],[Heizleistung (55°C)]]=0,Tabelle1[[#This Row],[Heizleistung (35°C)]],(Tabelle1[[#This Row],[Heizleistung (35°C)]]+Tabelle1[[#This Row],[Heizleistung (55°C)]])/2)</f>
        <v>13.755000000000001</v>
      </c>
      <c r="M6410" s="20">
        <f>IF(Tabelle1[[#This Row],[Etas 55°C]]=0,0,(Tabelle1[[#This Row],[Etas 35°C]]*0.8+Tabelle1[[#This Row],[Etas 55°C]]*0.2))*2.5</f>
        <v>4.3865000000000007</v>
      </c>
      <c r="N6410" s="21">
        <f>IF(-(Tabelle1[[#This Row],[80%/20% SCOP]]-5.5)/5.5=1,"n.a.",-(Tabelle1[[#This Row],[80%/20% SCOP]]-5.5)/5.5)</f>
        <v>0.20245454545454533</v>
      </c>
    </row>
    <row r="6411" spans="1:14" ht="20.100000000000001" customHeight="1" x14ac:dyDescent="0.25">
      <c r="A6411" s="24">
        <v>16013163</v>
      </c>
      <c r="B6411" s="15" t="s">
        <v>6533</v>
      </c>
      <c r="C6411" s="15" t="s">
        <v>6534</v>
      </c>
      <c r="D6411" s="16" t="s">
        <v>2</v>
      </c>
      <c r="E6411" s="17">
        <v>13</v>
      </c>
      <c r="F6411" s="18">
        <v>2.02</v>
      </c>
      <c r="G6411" s="17">
        <v>8</v>
      </c>
      <c r="H6411" s="18">
        <v>1.26</v>
      </c>
      <c r="I6411" s="16" t="s">
        <v>109</v>
      </c>
      <c r="J6411" s="16" t="s">
        <v>4</v>
      </c>
      <c r="K6411" s="16" t="s">
        <v>4</v>
      </c>
      <c r="L6411" s="19">
        <f>IF(Tabelle1[[#This Row],[Heizleistung (55°C)]]=0,Tabelle1[[#This Row],[Heizleistung (35°C)]],(Tabelle1[[#This Row],[Heizleistung (35°C)]]+Tabelle1[[#This Row],[Heizleistung (55°C)]])/2)</f>
        <v>10.5</v>
      </c>
      <c r="M6411" s="20">
        <f>IF(Tabelle1[[#This Row],[Etas 55°C]]=0,0,(Tabelle1[[#This Row],[Etas 35°C]]*0.8+Tabelle1[[#This Row],[Etas 55°C]]*0.2))*2.5</f>
        <v>4.67</v>
      </c>
      <c r="N6411" s="21">
        <f>IF(-(Tabelle1[[#This Row],[80%/20% SCOP]]-5.5)/5.5=1,"n.a.",-(Tabelle1[[#This Row],[80%/20% SCOP]]-5.5)/5.5)</f>
        <v>0.15090909090909091</v>
      </c>
    </row>
    <row r="6412" spans="1:14" ht="20.100000000000001" customHeight="1" x14ac:dyDescent="0.25">
      <c r="A6412" s="24">
        <v>16013162</v>
      </c>
      <c r="B6412" s="15" t="s">
        <v>6533</v>
      </c>
      <c r="C6412" s="15" t="s">
        <v>6535</v>
      </c>
      <c r="D6412" s="16" t="s">
        <v>2</v>
      </c>
      <c r="E6412" s="17">
        <v>13</v>
      </c>
      <c r="F6412" s="18">
        <v>2.02</v>
      </c>
      <c r="G6412" s="17">
        <v>8</v>
      </c>
      <c r="H6412" s="18">
        <v>1.26</v>
      </c>
      <c r="I6412" s="16" t="s">
        <v>109</v>
      </c>
      <c r="J6412" s="16" t="s">
        <v>4</v>
      </c>
      <c r="K6412" s="16" t="s">
        <v>4</v>
      </c>
      <c r="L6412" s="19">
        <f>IF(Tabelle1[[#This Row],[Heizleistung (55°C)]]=0,Tabelle1[[#This Row],[Heizleistung (35°C)]],(Tabelle1[[#This Row],[Heizleistung (35°C)]]+Tabelle1[[#This Row],[Heizleistung (55°C)]])/2)</f>
        <v>10.5</v>
      </c>
      <c r="M6412" s="20">
        <f>IF(Tabelle1[[#This Row],[Etas 55°C]]=0,0,(Tabelle1[[#This Row],[Etas 35°C]]*0.8+Tabelle1[[#This Row],[Etas 55°C]]*0.2))*2.5</f>
        <v>4.67</v>
      </c>
      <c r="N6412" s="21">
        <f>IF(-(Tabelle1[[#This Row],[80%/20% SCOP]]-5.5)/5.5=1,"n.a.",-(Tabelle1[[#This Row],[80%/20% SCOP]]-5.5)/5.5)</f>
        <v>0.15090909090909091</v>
      </c>
    </row>
    <row r="6413" spans="1:14" ht="20.100000000000001" customHeight="1" x14ac:dyDescent="0.25">
      <c r="A6413" s="24">
        <v>16014442</v>
      </c>
      <c r="B6413" s="15" t="s">
        <v>6533</v>
      </c>
      <c r="C6413" s="15" t="s">
        <v>6536</v>
      </c>
      <c r="D6413" s="16" t="s">
        <v>2</v>
      </c>
      <c r="E6413" s="17">
        <v>36</v>
      </c>
      <c r="F6413" s="18">
        <v>1.893</v>
      </c>
      <c r="G6413" s="17">
        <v>36.25</v>
      </c>
      <c r="H6413" s="18">
        <v>1.365</v>
      </c>
      <c r="I6413" s="16" t="s">
        <v>40</v>
      </c>
      <c r="J6413" s="16" t="s">
        <v>4</v>
      </c>
      <c r="K6413" s="16" t="s">
        <v>4</v>
      </c>
      <c r="L6413" s="19">
        <f>IF(Tabelle1[[#This Row],[Heizleistung (55°C)]]=0,Tabelle1[[#This Row],[Heizleistung (35°C)]],(Tabelle1[[#This Row],[Heizleistung (35°C)]]+Tabelle1[[#This Row],[Heizleistung (55°C)]])/2)</f>
        <v>36.125</v>
      </c>
      <c r="M6413" s="20">
        <f>IF(Tabelle1[[#This Row],[Etas 55°C]]=0,0,(Tabelle1[[#This Row],[Etas 35°C]]*0.8+Tabelle1[[#This Row],[Etas 55°C]]*0.2))*2.5</f>
        <v>4.4685000000000006</v>
      </c>
      <c r="N6413" s="21">
        <f>IF(-(Tabelle1[[#This Row],[80%/20% SCOP]]-5.5)/5.5=1,"n.a.",-(Tabelle1[[#This Row],[80%/20% SCOP]]-5.5)/5.5)</f>
        <v>0.18754545454545443</v>
      </c>
    </row>
    <row r="6414" spans="1:14" ht="20.100000000000001" customHeight="1" x14ac:dyDescent="0.25">
      <c r="A6414" s="24">
        <v>16002932</v>
      </c>
      <c r="B6414" s="15" t="s">
        <v>6533</v>
      </c>
      <c r="C6414" s="15" t="s">
        <v>6537</v>
      </c>
      <c r="D6414" s="16" t="s">
        <v>2</v>
      </c>
      <c r="E6414" s="17">
        <v>9</v>
      </c>
      <c r="F6414" s="18">
        <v>1.97</v>
      </c>
      <c r="G6414" s="17">
        <v>8</v>
      </c>
      <c r="H6414" s="18">
        <v>1.34</v>
      </c>
      <c r="I6414" s="16" t="s">
        <v>109</v>
      </c>
      <c r="J6414" s="16" t="s">
        <v>4</v>
      </c>
      <c r="K6414" s="16" t="s">
        <v>4</v>
      </c>
      <c r="L6414" s="19">
        <f>IF(Tabelle1[[#This Row],[Heizleistung (55°C)]]=0,Tabelle1[[#This Row],[Heizleistung (35°C)]],(Tabelle1[[#This Row],[Heizleistung (35°C)]]+Tabelle1[[#This Row],[Heizleistung (55°C)]])/2)</f>
        <v>8.5</v>
      </c>
      <c r="M6414" s="20">
        <f>IF(Tabelle1[[#This Row],[Etas 55°C]]=0,0,(Tabelle1[[#This Row],[Etas 35°C]]*0.8+Tabelle1[[#This Row],[Etas 55°C]]*0.2))*2.5</f>
        <v>4.6100000000000003</v>
      </c>
      <c r="N6414" s="21">
        <f>IF(-(Tabelle1[[#This Row],[80%/20% SCOP]]-5.5)/5.5=1,"n.a.",-(Tabelle1[[#This Row],[80%/20% SCOP]]-5.5)/5.5)</f>
        <v>0.16181818181818175</v>
      </c>
    </row>
    <row r="6415" spans="1:14" ht="20.100000000000001" customHeight="1" x14ac:dyDescent="0.25">
      <c r="A6415" s="24">
        <v>16002933</v>
      </c>
      <c r="B6415" s="15" t="s">
        <v>6533</v>
      </c>
      <c r="C6415" s="15" t="s">
        <v>6538</v>
      </c>
      <c r="D6415" s="16" t="s">
        <v>2</v>
      </c>
      <c r="E6415" s="17">
        <v>9</v>
      </c>
      <c r="F6415" s="18">
        <v>1.97</v>
      </c>
      <c r="G6415" s="17">
        <v>8</v>
      </c>
      <c r="H6415" s="18">
        <v>1.34</v>
      </c>
      <c r="I6415" s="16" t="s">
        <v>109</v>
      </c>
      <c r="J6415" s="16" t="s">
        <v>4</v>
      </c>
      <c r="K6415" s="16" t="s">
        <v>4</v>
      </c>
      <c r="L6415" s="19">
        <f>IF(Tabelle1[[#This Row],[Heizleistung (55°C)]]=0,Tabelle1[[#This Row],[Heizleistung (35°C)]],(Tabelle1[[#This Row],[Heizleistung (35°C)]]+Tabelle1[[#This Row],[Heizleistung (55°C)]])/2)</f>
        <v>8.5</v>
      </c>
      <c r="M6415" s="20">
        <f>IF(Tabelle1[[#This Row],[Etas 55°C]]=0,0,(Tabelle1[[#This Row],[Etas 35°C]]*0.8+Tabelle1[[#This Row],[Etas 55°C]]*0.2))*2.5</f>
        <v>4.6100000000000003</v>
      </c>
      <c r="N6415" s="21">
        <f>IF(-(Tabelle1[[#This Row],[80%/20% SCOP]]-5.5)/5.5=1,"n.a.",-(Tabelle1[[#This Row],[80%/20% SCOP]]-5.5)/5.5)</f>
        <v>0.16181818181818175</v>
      </c>
    </row>
    <row r="6416" spans="1:14" ht="20.100000000000001" customHeight="1" x14ac:dyDescent="0.25">
      <c r="A6416" s="24">
        <v>16002940</v>
      </c>
      <c r="B6416" s="15" t="s">
        <v>6533</v>
      </c>
      <c r="C6416" s="15" t="s">
        <v>6539</v>
      </c>
      <c r="D6416" s="16" t="s">
        <v>2</v>
      </c>
      <c r="E6416" s="17">
        <v>84</v>
      </c>
      <c r="F6416" s="18">
        <v>1.93</v>
      </c>
      <c r="G6416" s="17">
        <v>84</v>
      </c>
      <c r="H6416" s="18">
        <v>1.3</v>
      </c>
      <c r="I6416" s="16" t="s">
        <v>109</v>
      </c>
      <c r="J6416" s="16" t="s">
        <v>4</v>
      </c>
      <c r="K6416" s="16" t="s">
        <v>4</v>
      </c>
      <c r="L6416" s="19">
        <f>IF(Tabelle1[[#This Row],[Heizleistung (55°C)]]=0,Tabelle1[[#This Row],[Heizleistung (35°C)]],(Tabelle1[[#This Row],[Heizleistung (35°C)]]+Tabelle1[[#This Row],[Heizleistung (55°C)]])/2)</f>
        <v>84</v>
      </c>
      <c r="M6416" s="20">
        <f>IF(Tabelle1[[#This Row],[Etas 55°C]]=0,0,(Tabelle1[[#This Row],[Etas 35°C]]*0.8+Tabelle1[[#This Row],[Etas 55°C]]*0.2))*2.5</f>
        <v>4.51</v>
      </c>
      <c r="N6416" s="21">
        <f>IF(-(Tabelle1[[#This Row],[80%/20% SCOP]]-5.5)/5.5=1,"n.a.",-(Tabelle1[[#This Row],[80%/20% SCOP]]-5.5)/5.5)</f>
        <v>0.18000000000000005</v>
      </c>
    </row>
    <row r="6417" spans="1:14" ht="20.100000000000001" customHeight="1" x14ac:dyDescent="0.25">
      <c r="A6417" s="24">
        <v>16002847</v>
      </c>
      <c r="B6417" s="15" t="s">
        <v>6533</v>
      </c>
      <c r="C6417" s="15" t="s">
        <v>6540</v>
      </c>
      <c r="D6417" s="16" t="s">
        <v>2</v>
      </c>
      <c r="E6417" s="17">
        <v>4</v>
      </c>
      <c r="F6417" s="18">
        <v>1.59</v>
      </c>
      <c r="G6417" s="17">
        <v>3</v>
      </c>
      <c r="H6417" s="18">
        <v>1.25</v>
      </c>
      <c r="I6417" s="16" t="s">
        <v>109</v>
      </c>
      <c r="J6417" s="16" t="s">
        <v>4</v>
      </c>
      <c r="K6417" s="16" t="s">
        <v>4</v>
      </c>
      <c r="L6417" s="19">
        <f>IF(Tabelle1[[#This Row],[Heizleistung (55°C)]]=0,Tabelle1[[#This Row],[Heizleistung (35°C)]],(Tabelle1[[#This Row],[Heizleistung (35°C)]]+Tabelle1[[#This Row],[Heizleistung (55°C)]])/2)</f>
        <v>3.5</v>
      </c>
      <c r="M6417" s="20">
        <f>IF(Tabelle1[[#This Row],[Etas 55°C]]=0,0,(Tabelle1[[#This Row],[Etas 35°C]]*0.8+Tabelle1[[#This Row],[Etas 55°C]]*0.2))*2.5</f>
        <v>3.8050000000000006</v>
      </c>
      <c r="N6417" s="21">
        <f>IF(-(Tabelle1[[#This Row],[80%/20% SCOP]]-5.5)/5.5=1,"n.a.",-(Tabelle1[[#This Row],[80%/20% SCOP]]-5.5)/5.5)</f>
        <v>0.30818181818181806</v>
      </c>
    </row>
    <row r="6418" spans="1:14" ht="20.100000000000001" customHeight="1" x14ac:dyDescent="0.25">
      <c r="A6418" s="24">
        <v>16014523</v>
      </c>
      <c r="B6418" s="15" t="s">
        <v>6533</v>
      </c>
      <c r="C6418" s="15" t="s">
        <v>6541</v>
      </c>
      <c r="D6418" s="16" t="s">
        <v>2</v>
      </c>
      <c r="E6418" s="17">
        <v>7.3</v>
      </c>
      <c r="F6418" s="18">
        <v>1.97</v>
      </c>
      <c r="G6418" s="17">
        <v>7</v>
      </c>
      <c r="H6418" s="18">
        <v>1.512</v>
      </c>
      <c r="I6418" s="16" t="s">
        <v>3</v>
      </c>
      <c r="J6418" s="16" t="s">
        <v>4</v>
      </c>
      <c r="K6418" s="16" t="s">
        <v>4</v>
      </c>
      <c r="L6418" s="19">
        <f>IF(Tabelle1[[#This Row],[Heizleistung (55°C)]]=0,Tabelle1[[#This Row],[Heizleistung (35°C)]],(Tabelle1[[#This Row],[Heizleistung (35°C)]]+Tabelle1[[#This Row],[Heizleistung (55°C)]])/2)</f>
        <v>7.15</v>
      </c>
      <c r="M6418" s="20">
        <f>IF(Tabelle1[[#This Row],[Etas 55°C]]=0,0,(Tabelle1[[#This Row],[Etas 35°C]]*0.8+Tabelle1[[#This Row],[Etas 55°C]]*0.2))*2.5</f>
        <v>4.6959999999999997</v>
      </c>
      <c r="N6418" s="21">
        <f>IF(-(Tabelle1[[#This Row],[80%/20% SCOP]]-5.5)/5.5=1,"n.a.",-(Tabelle1[[#This Row],[80%/20% SCOP]]-5.5)/5.5)</f>
        <v>0.14618181818181822</v>
      </c>
    </row>
    <row r="6419" spans="1:14" ht="20.100000000000001" customHeight="1" x14ac:dyDescent="0.25">
      <c r="A6419" s="24">
        <v>16002849</v>
      </c>
      <c r="B6419" s="15" t="s">
        <v>6533</v>
      </c>
      <c r="C6419" s="15" t="s">
        <v>6542</v>
      </c>
      <c r="D6419" s="16" t="s">
        <v>2</v>
      </c>
      <c r="E6419" s="17">
        <v>9</v>
      </c>
      <c r="F6419" s="18">
        <v>1.97</v>
      </c>
      <c r="G6419" s="17">
        <v>8</v>
      </c>
      <c r="H6419" s="18">
        <v>1.34</v>
      </c>
      <c r="I6419" s="16" t="s">
        <v>109</v>
      </c>
      <c r="J6419" s="16" t="s">
        <v>4</v>
      </c>
      <c r="K6419" s="16" t="s">
        <v>4</v>
      </c>
      <c r="L6419" s="19">
        <f>IF(Tabelle1[[#This Row],[Heizleistung (55°C)]]=0,Tabelle1[[#This Row],[Heizleistung (35°C)]],(Tabelle1[[#This Row],[Heizleistung (35°C)]]+Tabelle1[[#This Row],[Heizleistung (55°C)]])/2)</f>
        <v>8.5</v>
      </c>
      <c r="M6419" s="20">
        <f>IF(Tabelle1[[#This Row],[Etas 55°C]]=0,0,(Tabelle1[[#This Row],[Etas 35°C]]*0.8+Tabelle1[[#This Row],[Etas 55°C]]*0.2))*2.5</f>
        <v>4.6100000000000003</v>
      </c>
      <c r="N6419" s="21">
        <f>IF(-(Tabelle1[[#This Row],[80%/20% SCOP]]-5.5)/5.5=1,"n.a.",-(Tabelle1[[#This Row],[80%/20% SCOP]]-5.5)/5.5)</f>
        <v>0.16181818181818175</v>
      </c>
    </row>
    <row r="6420" spans="1:14" ht="20.100000000000001" customHeight="1" x14ac:dyDescent="0.25">
      <c r="A6420" s="24">
        <v>16002943</v>
      </c>
      <c r="B6420" s="15" t="s">
        <v>6533</v>
      </c>
      <c r="C6420" s="15" t="s">
        <v>6543</v>
      </c>
      <c r="D6420" s="16" t="s">
        <v>2</v>
      </c>
      <c r="E6420" s="17">
        <v>9</v>
      </c>
      <c r="F6420" s="18">
        <v>1.97</v>
      </c>
      <c r="G6420" s="17">
        <v>8</v>
      </c>
      <c r="H6420" s="18">
        <v>1.34</v>
      </c>
      <c r="I6420" s="16" t="s">
        <v>109</v>
      </c>
      <c r="J6420" s="16" t="s">
        <v>4</v>
      </c>
      <c r="K6420" s="16" t="s">
        <v>4</v>
      </c>
      <c r="L6420" s="19">
        <f>IF(Tabelle1[[#This Row],[Heizleistung (55°C)]]=0,Tabelle1[[#This Row],[Heizleistung (35°C)]],(Tabelle1[[#This Row],[Heizleistung (35°C)]]+Tabelle1[[#This Row],[Heizleistung (55°C)]])/2)</f>
        <v>8.5</v>
      </c>
      <c r="M6420" s="20">
        <f>IF(Tabelle1[[#This Row],[Etas 55°C]]=0,0,(Tabelle1[[#This Row],[Etas 35°C]]*0.8+Tabelle1[[#This Row],[Etas 55°C]]*0.2))*2.5</f>
        <v>4.6100000000000003</v>
      </c>
      <c r="N6420" s="21">
        <f>IF(-(Tabelle1[[#This Row],[80%/20% SCOP]]-5.5)/5.5=1,"n.a.",-(Tabelle1[[#This Row],[80%/20% SCOP]]-5.5)/5.5)</f>
        <v>0.16181818181818175</v>
      </c>
    </row>
    <row r="6421" spans="1:14" ht="20.100000000000001" customHeight="1" x14ac:dyDescent="0.25">
      <c r="A6421" s="24">
        <v>16013166</v>
      </c>
      <c r="B6421" s="15" t="s">
        <v>6533</v>
      </c>
      <c r="C6421" s="15" t="s">
        <v>6544</v>
      </c>
      <c r="D6421" s="16" t="s">
        <v>2</v>
      </c>
      <c r="E6421" s="17">
        <v>7</v>
      </c>
      <c r="F6421" s="18">
        <v>2.0099999999999998</v>
      </c>
      <c r="G6421" s="17">
        <v>5</v>
      </c>
      <c r="H6421" s="18">
        <v>1.3</v>
      </c>
      <c r="I6421" s="16" t="s">
        <v>109</v>
      </c>
      <c r="J6421" s="16" t="s">
        <v>4</v>
      </c>
      <c r="K6421" s="16" t="s">
        <v>4</v>
      </c>
      <c r="L6421" s="19">
        <f>IF(Tabelle1[[#This Row],[Heizleistung (55°C)]]=0,Tabelle1[[#This Row],[Heizleistung (35°C)]],(Tabelle1[[#This Row],[Heizleistung (35°C)]]+Tabelle1[[#This Row],[Heizleistung (55°C)]])/2)</f>
        <v>6</v>
      </c>
      <c r="M6421" s="20">
        <f>IF(Tabelle1[[#This Row],[Etas 55°C]]=0,0,(Tabelle1[[#This Row],[Etas 35°C]]*0.8+Tabelle1[[#This Row],[Etas 55°C]]*0.2))*2.5</f>
        <v>4.67</v>
      </c>
      <c r="N6421" s="21">
        <f>IF(-(Tabelle1[[#This Row],[80%/20% SCOP]]-5.5)/5.5=1,"n.a.",-(Tabelle1[[#This Row],[80%/20% SCOP]]-5.5)/5.5)</f>
        <v>0.15090909090909091</v>
      </c>
    </row>
    <row r="6422" spans="1:14" ht="20.100000000000001" customHeight="1" x14ac:dyDescent="0.25">
      <c r="A6422" s="24">
        <v>16002850</v>
      </c>
      <c r="B6422" s="15" t="s">
        <v>6533</v>
      </c>
      <c r="C6422" s="15" t="s">
        <v>6545</v>
      </c>
      <c r="D6422" s="16" t="s">
        <v>2</v>
      </c>
      <c r="E6422" s="17">
        <v>9</v>
      </c>
      <c r="F6422" s="18">
        <v>1.97</v>
      </c>
      <c r="G6422" s="17">
        <v>8</v>
      </c>
      <c r="H6422" s="18">
        <v>1.34</v>
      </c>
      <c r="I6422" s="16" t="s">
        <v>109</v>
      </c>
      <c r="J6422" s="16" t="s">
        <v>4</v>
      </c>
      <c r="K6422" s="16" t="s">
        <v>4</v>
      </c>
      <c r="L6422" s="19">
        <f>IF(Tabelle1[[#This Row],[Heizleistung (55°C)]]=0,Tabelle1[[#This Row],[Heizleistung (35°C)]],(Tabelle1[[#This Row],[Heizleistung (35°C)]]+Tabelle1[[#This Row],[Heizleistung (55°C)]])/2)</f>
        <v>8.5</v>
      </c>
      <c r="M6422" s="20">
        <f>IF(Tabelle1[[#This Row],[Etas 55°C]]=0,0,(Tabelle1[[#This Row],[Etas 35°C]]*0.8+Tabelle1[[#This Row],[Etas 55°C]]*0.2))*2.5</f>
        <v>4.6100000000000003</v>
      </c>
      <c r="N6422" s="21">
        <f>IF(-(Tabelle1[[#This Row],[80%/20% SCOP]]-5.5)/5.5=1,"n.a.",-(Tabelle1[[#This Row],[80%/20% SCOP]]-5.5)/5.5)</f>
        <v>0.16181818181818175</v>
      </c>
    </row>
    <row r="6423" spans="1:14" ht="20.100000000000001" customHeight="1" x14ac:dyDescent="0.25">
      <c r="A6423" s="24">
        <v>16002939</v>
      </c>
      <c r="B6423" s="15" t="s">
        <v>6533</v>
      </c>
      <c r="C6423" s="15" t="s">
        <v>6546</v>
      </c>
      <c r="D6423" s="16" t="s">
        <v>2</v>
      </c>
      <c r="E6423" s="17">
        <v>72</v>
      </c>
      <c r="F6423" s="18">
        <v>1.9</v>
      </c>
      <c r="G6423" s="17">
        <v>72</v>
      </c>
      <c r="H6423" s="18">
        <v>1.27</v>
      </c>
      <c r="I6423" s="16" t="s">
        <v>109</v>
      </c>
      <c r="J6423" s="16" t="s">
        <v>4</v>
      </c>
      <c r="K6423" s="16" t="s">
        <v>4</v>
      </c>
      <c r="L6423" s="19">
        <f>IF(Tabelle1[[#This Row],[Heizleistung (55°C)]]=0,Tabelle1[[#This Row],[Heizleistung (35°C)]],(Tabelle1[[#This Row],[Heizleistung (35°C)]]+Tabelle1[[#This Row],[Heizleistung (55°C)]])/2)</f>
        <v>72</v>
      </c>
      <c r="M6423" s="20">
        <f>IF(Tabelle1[[#This Row],[Etas 55°C]]=0,0,(Tabelle1[[#This Row],[Etas 35°C]]*0.8+Tabelle1[[#This Row],[Etas 55°C]]*0.2))*2.5</f>
        <v>4.4350000000000005</v>
      </c>
      <c r="N6423" s="21">
        <f>IF(-(Tabelle1[[#This Row],[80%/20% SCOP]]-5.5)/5.5=1,"n.a.",-(Tabelle1[[#This Row],[80%/20% SCOP]]-5.5)/5.5)</f>
        <v>0.19363636363636355</v>
      </c>
    </row>
    <row r="6424" spans="1:14" ht="20.100000000000001" customHeight="1" x14ac:dyDescent="0.25">
      <c r="A6424" s="24">
        <v>16014522</v>
      </c>
      <c r="B6424" s="15" t="s">
        <v>6533</v>
      </c>
      <c r="C6424" s="15" t="s">
        <v>6547</v>
      </c>
      <c r="D6424" s="16" t="s">
        <v>2</v>
      </c>
      <c r="E6424" s="17">
        <v>7.3</v>
      </c>
      <c r="F6424" s="18">
        <v>1.97</v>
      </c>
      <c r="G6424" s="17">
        <v>7</v>
      </c>
      <c r="H6424" s="18">
        <v>1.512</v>
      </c>
      <c r="I6424" s="16" t="s">
        <v>3</v>
      </c>
      <c r="J6424" s="16" t="s">
        <v>4</v>
      </c>
      <c r="K6424" s="16" t="s">
        <v>4</v>
      </c>
      <c r="L6424" s="19">
        <f>IF(Tabelle1[[#This Row],[Heizleistung (55°C)]]=0,Tabelle1[[#This Row],[Heizleistung (35°C)]],(Tabelle1[[#This Row],[Heizleistung (35°C)]]+Tabelle1[[#This Row],[Heizleistung (55°C)]])/2)</f>
        <v>7.15</v>
      </c>
      <c r="M6424" s="20">
        <f>IF(Tabelle1[[#This Row],[Etas 55°C]]=0,0,(Tabelle1[[#This Row],[Etas 35°C]]*0.8+Tabelle1[[#This Row],[Etas 55°C]]*0.2))*2.5</f>
        <v>4.6959999999999997</v>
      </c>
      <c r="N6424" s="21">
        <f>IF(-(Tabelle1[[#This Row],[80%/20% SCOP]]-5.5)/5.5=1,"n.a.",-(Tabelle1[[#This Row],[80%/20% SCOP]]-5.5)/5.5)</f>
        <v>0.14618181818181822</v>
      </c>
    </row>
    <row r="6425" spans="1:14" ht="20.100000000000001" customHeight="1" x14ac:dyDescent="0.25">
      <c r="A6425" s="24">
        <v>16017351</v>
      </c>
      <c r="B6425" s="15" t="s">
        <v>6533</v>
      </c>
      <c r="C6425" s="15" t="s">
        <v>6548</v>
      </c>
      <c r="D6425" s="16" t="s">
        <v>2</v>
      </c>
      <c r="E6425" s="17">
        <v>11.6</v>
      </c>
      <c r="F6425" s="18">
        <v>2.1080000000000001</v>
      </c>
      <c r="G6425" s="17">
        <v>12.2</v>
      </c>
      <c r="H6425" s="18">
        <v>1.607</v>
      </c>
      <c r="I6425" s="16" t="s">
        <v>3</v>
      </c>
      <c r="J6425" s="16" t="s">
        <v>4</v>
      </c>
      <c r="K6425" s="16" t="s">
        <v>4</v>
      </c>
      <c r="L6425" s="19">
        <f>IF(Tabelle1[[#This Row],[Heizleistung (55°C)]]=0,Tabelle1[[#This Row],[Heizleistung (35°C)]],(Tabelle1[[#This Row],[Heizleistung (35°C)]]+Tabelle1[[#This Row],[Heizleistung (55°C)]])/2)</f>
        <v>11.899999999999999</v>
      </c>
      <c r="M6425" s="20">
        <f>IF(Tabelle1[[#This Row],[Etas 55°C]]=0,0,(Tabelle1[[#This Row],[Etas 35°C]]*0.8+Tabelle1[[#This Row],[Etas 55°C]]*0.2))*2.5</f>
        <v>5.0194999999999999</v>
      </c>
      <c r="N6425" s="21">
        <f>IF(-(Tabelle1[[#This Row],[80%/20% SCOP]]-5.5)/5.5=1,"n.a.",-(Tabelle1[[#This Row],[80%/20% SCOP]]-5.5)/5.5)</f>
        <v>8.7363636363636393E-2</v>
      </c>
    </row>
    <row r="6426" spans="1:14" ht="20.100000000000001" customHeight="1" x14ac:dyDescent="0.25">
      <c r="A6426" s="24">
        <v>16002775</v>
      </c>
      <c r="B6426" s="15" t="s">
        <v>6533</v>
      </c>
      <c r="C6426" s="15" t="s">
        <v>6549</v>
      </c>
      <c r="D6426" s="16" t="s">
        <v>2</v>
      </c>
      <c r="E6426" s="17">
        <v>7</v>
      </c>
      <c r="F6426" s="18">
        <v>1.95</v>
      </c>
      <c r="G6426" s="17">
        <v>6</v>
      </c>
      <c r="H6426" s="18">
        <v>1.45</v>
      </c>
      <c r="I6426" s="16" t="s">
        <v>109</v>
      </c>
      <c r="J6426" s="16" t="s">
        <v>4</v>
      </c>
      <c r="K6426" s="16" t="s">
        <v>4</v>
      </c>
      <c r="L6426" s="19">
        <f>IF(Tabelle1[[#This Row],[Heizleistung (55°C)]]=0,Tabelle1[[#This Row],[Heizleistung (35°C)]],(Tabelle1[[#This Row],[Heizleistung (35°C)]]+Tabelle1[[#This Row],[Heizleistung (55°C)]])/2)</f>
        <v>6.5</v>
      </c>
      <c r="M6426" s="20">
        <f>IF(Tabelle1[[#This Row],[Etas 55°C]]=0,0,(Tabelle1[[#This Row],[Etas 35°C]]*0.8+Tabelle1[[#This Row],[Etas 55°C]]*0.2))*2.5</f>
        <v>4.625</v>
      </c>
      <c r="N6426" s="21">
        <f>IF(-(Tabelle1[[#This Row],[80%/20% SCOP]]-5.5)/5.5=1,"n.a.",-(Tabelle1[[#This Row],[80%/20% SCOP]]-5.5)/5.5)</f>
        <v>0.15909090909090909</v>
      </c>
    </row>
    <row r="6427" spans="1:14" ht="20.100000000000001" customHeight="1" x14ac:dyDescent="0.25">
      <c r="A6427" s="24">
        <v>16013165</v>
      </c>
      <c r="B6427" s="15" t="s">
        <v>6533</v>
      </c>
      <c r="C6427" s="15" t="s">
        <v>6550</v>
      </c>
      <c r="D6427" s="16" t="s">
        <v>2</v>
      </c>
      <c r="E6427" s="17">
        <v>7</v>
      </c>
      <c r="F6427" s="18">
        <v>2.0099999999999998</v>
      </c>
      <c r="G6427" s="17">
        <v>5</v>
      </c>
      <c r="H6427" s="18">
        <v>1.3</v>
      </c>
      <c r="I6427" s="16" t="s">
        <v>109</v>
      </c>
      <c r="J6427" s="16" t="s">
        <v>4</v>
      </c>
      <c r="K6427" s="16" t="s">
        <v>4</v>
      </c>
      <c r="L6427" s="19">
        <f>IF(Tabelle1[[#This Row],[Heizleistung (55°C)]]=0,Tabelle1[[#This Row],[Heizleistung (35°C)]],(Tabelle1[[#This Row],[Heizleistung (35°C)]]+Tabelle1[[#This Row],[Heizleistung (55°C)]])/2)</f>
        <v>6</v>
      </c>
      <c r="M6427" s="20">
        <f>IF(Tabelle1[[#This Row],[Etas 55°C]]=0,0,(Tabelle1[[#This Row],[Etas 35°C]]*0.8+Tabelle1[[#This Row],[Etas 55°C]]*0.2))*2.5</f>
        <v>4.67</v>
      </c>
      <c r="N6427" s="21">
        <f>IF(-(Tabelle1[[#This Row],[80%/20% SCOP]]-5.5)/5.5=1,"n.a.",-(Tabelle1[[#This Row],[80%/20% SCOP]]-5.5)/5.5)</f>
        <v>0.15090909090909091</v>
      </c>
    </row>
    <row r="6428" spans="1:14" ht="20.100000000000001" customHeight="1" x14ac:dyDescent="0.25">
      <c r="A6428" s="24">
        <v>16014444</v>
      </c>
      <c r="B6428" s="15" t="s">
        <v>6533</v>
      </c>
      <c r="C6428" s="15" t="s">
        <v>6551</v>
      </c>
      <c r="D6428" s="16" t="s">
        <v>2</v>
      </c>
      <c r="E6428" s="17">
        <v>50.4</v>
      </c>
      <c r="F6428" s="18">
        <v>1.893</v>
      </c>
      <c r="G6428" s="17">
        <v>50.75</v>
      </c>
      <c r="H6428" s="18">
        <v>1.365</v>
      </c>
      <c r="I6428" s="16" t="s">
        <v>40</v>
      </c>
      <c r="J6428" s="16" t="s">
        <v>4</v>
      </c>
      <c r="K6428" s="16" t="s">
        <v>4</v>
      </c>
      <c r="L6428" s="19">
        <f>IF(Tabelle1[[#This Row],[Heizleistung (55°C)]]=0,Tabelle1[[#This Row],[Heizleistung (35°C)]],(Tabelle1[[#This Row],[Heizleistung (35°C)]]+Tabelle1[[#This Row],[Heizleistung (55°C)]])/2)</f>
        <v>50.575000000000003</v>
      </c>
      <c r="M6428" s="20">
        <f>IF(Tabelle1[[#This Row],[Etas 55°C]]=0,0,(Tabelle1[[#This Row],[Etas 35°C]]*0.8+Tabelle1[[#This Row],[Etas 55°C]]*0.2))*2.5</f>
        <v>4.4685000000000006</v>
      </c>
      <c r="N6428" s="21">
        <f>IF(-(Tabelle1[[#This Row],[80%/20% SCOP]]-5.5)/5.5=1,"n.a.",-(Tabelle1[[#This Row],[80%/20% SCOP]]-5.5)/5.5)</f>
        <v>0.18754545454545443</v>
      </c>
    </row>
    <row r="6429" spans="1:14" ht="20.100000000000001" customHeight="1" x14ac:dyDescent="0.25">
      <c r="A6429" s="24">
        <v>16002852</v>
      </c>
      <c r="B6429" s="15" t="s">
        <v>6533</v>
      </c>
      <c r="C6429" s="15" t="s">
        <v>6552</v>
      </c>
      <c r="D6429" s="16" t="s">
        <v>2</v>
      </c>
      <c r="E6429" s="17">
        <v>96</v>
      </c>
      <c r="F6429" s="18">
        <v>1.9</v>
      </c>
      <c r="G6429" s="17">
        <v>96</v>
      </c>
      <c r="H6429" s="18">
        <v>1.27</v>
      </c>
      <c r="I6429" s="16" t="s">
        <v>109</v>
      </c>
      <c r="J6429" s="16" t="s">
        <v>4</v>
      </c>
      <c r="K6429" s="16" t="s">
        <v>4</v>
      </c>
      <c r="L6429" s="19">
        <f>IF(Tabelle1[[#This Row],[Heizleistung (55°C)]]=0,Tabelle1[[#This Row],[Heizleistung (35°C)]],(Tabelle1[[#This Row],[Heizleistung (35°C)]]+Tabelle1[[#This Row],[Heizleistung (55°C)]])/2)</f>
        <v>96</v>
      </c>
      <c r="M6429" s="20">
        <f>IF(Tabelle1[[#This Row],[Etas 55°C]]=0,0,(Tabelle1[[#This Row],[Etas 35°C]]*0.8+Tabelle1[[#This Row],[Etas 55°C]]*0.2))*2.5</f>
        <v>4.4350000000000005</v>
      </c>
      <c r="N6429" s="21">
        <f>IF(-(Tabelle1[[#This Row],[80%/20% SCOP]]-5.5)/5.5=1,"n.a.",-(Tabelle1[[#This Row],[80%/20% SCOP]]-5.5)/5.5)</f>
        <v>0.19363636363636355</v>
      </c>
    </row>
    <row r="6430" spans="1:14" ht="20.100000000000001" customHeight="1" x14ac:dyDescent="0.25">
      <c r="A6430" s="24">
        <v>16002938</v>
      </c>
      <c r="B6430" s="15" t="s">
        <v>6533</v>
      </c>
      <c r="C6430" s="15" t="s">
        <v>6553</v>
      </c>
      <c r="D6430" s="16" t="s">
        <v>2</v>
      </c>
      <c r="E6430" s="17">
        <v>60</v>
      </c>
      <c r="F6430" s="18">
        <v>1.92</v>
      </c>
      <c r="G6430" s="17">
        <v>60</v>
      </c>
      <c r="H6430" s="18">
        <v>1.31</v>
      </c>
      <c r="I6430" s="16" t="s">
        <v>109</v>
      </c>
      <c r="J6430" s="16" t="s">
        <v>4</v>
      </c>
      <c r="K6430" s="16" t="s">
        <v>4</v>
      </c>
      <c r="L6430" s="19">
        <f>IF(Tabelle1[[#This Row],[Heizleistung (55°C)]]=0,Tabelle1[[#This Row],[Heizleistung (35°C)]],(Tabelle1[[#This Row],[Heizleistung (35°C)]]+Tabelle1[[#This Row],[Heizleistung (55°C)]])/2)</f>
        <v>60</v>
      </c>
      <c r="M6430" s="20">
        <f>IF(Tabelle1[[#This Row],[Etas 55°C]]=0,0,(Tabelle1[[#This Row],[Etas 35°C]]*0.8+Tabelle1[[#This Row],[Etas 55°C]]*0.2))*2.5</f>
        <v>4.4950000000000001</v>
      </c>
      <c r="N6430" s="21">
        <f>IF(-(Tabelle1[[#This Row],[80%/20% SCOP]]-5.5)/5.5=1,"n.a.",-(Tabelle1[[#This Row],[80%/20% SCOP]]-5.5)/5.5)</f>
        <v>0.18272727272727271</v>
      </c>
    </row>
    <row r="6431" spans="1:14" ht="20.100000000000001" customHeight="1" x14ac:dyDescent="0.25">
      <c r="A6431" s="24">
        <v>16014439</v>
      </c>
      <c r="B6431" s="15" t="s">
        <v>6533</v>
      </c>
      <c r="C6431" s="15" t="s">
        <v>6554</v>
      </c>
      <c r="D6431" s="16" t="s">
        <v>2</v>
      </c>
      <c r="E6431" s="17">
        <v>14.4</v>
      </c>
      <c r="F6431" s="18">
        <v>1.893</v>
      </c>
      <c r="G6431" s="17">
        <v>14.5</v>
      </c>
      <c r="H6431" s="18">
        <v>1.365</v>
      </c>
      <c r="I6431" s="16" t="s">
        <v>40</v>
      </c>
      <c r="J6431" s="16" t="s">
        <v>4</v>
      </c>
      <c r="K6431" s="16" t="s">
        <v>4</v>
      </c>
      <c r="L6431" s="19">
        <f>IF(Tabelle1[[#This Row],[Heizleistung (55°C)]]=0,Tabelle1[[#This Row],[Heizleistung (35°C)]],(Tabelle1[[#This Row],[Heizleistung (35°C)]]+Tabelle1[[#This Row],[Heizleistung (55°C)]])/2)</f>
        <v>14.45</v>
      </c>
      <c r="M6431" s="20">
        <f>IF(Tabelle1[[#This Row],[Etas 55°C]]=0,0,(Tabelle1[[#This Row],[Etas 35°C]]*0.8+Tabelle1[[#This Row],[Etas 55°C]]*0.2))*2.5</f>
        <v>4.4685000000000006</v>
      </c>
      <c r="N6431" s="21">
        <f>IF(-(Tabelle1[[#This Row],[80%/20% SCOP]]-5.5)/5.5=1,"n.a.",-(Tabelle1[[#This Row],[80%/20% SCOP]]-5.5)/5.5)</f>
        <v>0.18754545454545443</v>
      </c>
    </row>
    <row r="6432" spans="1:14" ht="20.100000000000001" customHeight="1" x14ac:dyDescent="0.25">
      <c r="A6432" s="24">
        <v>16013164</v>
      </c>
      <c r="B6432" s="15" t="s">
        <v>6533</v>
      </c>
      <c r="C6432" s="15" t="s">
        <v>6555</v>
      </c>
      <c r="D6432" s="16" t="s">
        <v>2</v>
      </c>
      <c r="E6432" s="17">
        <v>4</v>
      </c>
      <c r="F6432" s="18">
        <v>1.59</v>
      </c>
      <c r="G6432" s="17">
        <v>3</v>
      </c>
      <c r="H6432" s="18">
        <v>1.25</v>
      </c>
      <c r="I6432" s="16" t="s">
        <v>109</v>
      </c>
      <c r="J6432" s="16" t="s">
        <v>4</v>
      </c>
      <c r="K6432" s="16" t="s">
        <v>4</v>
      </c>
      <c r="L6432" s="19">
        <f>IF(Tabelle1[[#This Row],[Heizleistung (55°C)]]=0,Tabelle1[[#This Row],[Heizleistung (35°C)]],(Tabelle1[[#This Row],[Heizleistung (35°C)]]+Tabelle1[[#This Row],[Heizleistung (55°C)]])/2)</f>
        <v>3.5</v>
      </c>
      <c r="M6432" s="20">
        <f>IF(Tabelle1[[#This Row],[Etas 55°C]]=0,0,(Tabelle1[[#This Row],[Etas 35°C]]*0.8+Tabelle1[[#This Row],[Etas 55°C]]*0.2))*2.5</f>
        <v>3.8050000000000006</v>
      </c>
      <c r="N6432" s="21">
        <f>IF(-(Tabelle1[[#This Row],[80%/20% SCOP]]-5.5)/5.5=1,"n.a.",-(Tabelle1[[#This Row],[80%/20% SCOP]]-5.5)/5.5)</f>
        <v>0.30818181818181806</v>
      </c>
    </row>
    <row r="6433" spans="1:14" ht="20.100000000000001" customHeight="1" x14ac:dyDescent="0.25">
      <c r="A6433" s="24">
        <v>16002581</v>
      </c>
      <c r="B6433" s="15" t="s">
        <v>6533</v>
      </c>
      <c r="C6433" s="15" t="s">
        <v>6556</v>
      </c>
      <c r="D6433" s="16" t="s">
        <v>2</v>
      </c>
      <c r="E6433" s="17">
        <v>8</v>
      </c>
      <c r="F6433" s="18">
        <v>1.74</v>
      </c>
      <c r="G6433" s="17">
        <v>8</v>
      </c>
      <c r="H6433" s="18">
        <v>1.28</v>
      </c>
      <c r="I6433" s="16" t="s">
        <v>109</v>
      </c>
      <c r="J6433" s="16" t="s">
        <v>4</v>
      </c>
      <c r="K6433" s="16" t="s">
        <v>4</v>
      </c>
      <c r="L6433" s="19">
        <f>IF(Tabelle1[[#This Row],[Heizleistung (55°C)]]=0,Tabelle1[[#This Row],[Heizleistung (35°C)]],(Tabelle1[[#This Row],[Heizleistung (35°C)]]+Tabelle1[[#This Row],[Heizleistung (55°C)]])/2)</f>
        <v>8</v>
      </c>
      <c r="M6433" s="20">
        <f>IF(Tabelle1[[#This Row],[Etas 55°C]]=0,0,(Tabelle1[[#This Row],[Etas 35°C]]*0.8+Tabelle1[[#This Row],[Etas 55°C]]*0.2))*2.5</f>
        <v>4.12</v>
      </c>
      <c r="N6433" s="21">
        <f>IF(-(Tabelle1[[#This Row],[80%/20% SCOP]]-5.5)/5.5=1,"n.a.",-(Tabelle1[[#This Row],[80%/20% SCOP]]-5.5)/5.5)</f>
        <v>0.25090909090909091</v>
      </c>
    </row>
    <row r="6434" spans="1:14" ht="20.100000000000001" customHeight="1" x14ac:dyDescent="0.25">
      <c r="A6434" s="24">
        <v>16002774</v>
      </c>
      <c r="B6434" s="15" t="s">
        <v>6533</v>
      </c>
      <c r="C6434" s="15" t="s">
        <v>6557</v>
      </c>
      <c r="D6434" s="16" t="s">
        <v>2</v>
      </c>
      <c r="E6434" s="17">
        <v>4</v>
      </c>
      <c r="F6434" s="18">
        <v>1.59</v>
      </c>
      <c r="G6434" s="17">
        <v>3</v>
      </c>
      <c r="H6434" s="18">
        <v>1.25</v>
      </c>
      <c r="I6434" s="16" t="s">
        <v>109</v>
      </c>
      <c r="J6434" s="16" t="s">
        <v>4</v>
      </c>
      <c r="K6434" s="16" t="s">
        <v>4</v>
      </c>
      <c r="L6434" s="19">
        <f>IF(Tabelle1[[#This Row],[Heizleistung (55°C)]]=0,Tabelle1[[#This Row],[Heizleistung (35°C)]],(Tabelle1[[#This Row],[Heizleistung (35°C)]]+Tabelle1[[#This Row],[Heizleistung (55°C)]])/2)</f>
        <v>3.5</v>
      </c>
      <c r="M6434" s="20">
        <f>IF(Tabelle1[[#This Row],[Etas 55°C]]=0,0,(Tabelle1[[#This Row],[Etas 35°C]]*0.8+Tabelle1[[#This Row],[Etas 55°C]]*0.2))*2.5</f>
        <v>3.8050000000000006</v>
      </c>
      <c r="N6434" s="21">
        <f>IF(-(Tabelle1[[#This Row],[80%/20% SCOP]]-5.5)/5.5=1,"n.a.",-(Tabelle1[[#This Row],[80%/20% SCOP]]-5.5)/5.5)</f>
        <v>0.30818181818181806</v>
      </c>
    </row>
    <row r="6435" spans="1:14" ht="20.100000000000001" customHeight="1" x14ac:dyDescent="0.25">
      <c r="A6435" s="24">
        <v>16002511</v>
      </c>
      <c r="B6435" s="15" t="s">
        <v>6533</v>
      </c>
      <c r="C6435" s="15" t="s">
        <v>6558</v>
      </c>
      <c r="D6435" s="16" t="s">
        <v>2</v>
      </c>
      <c r="E6435" s="17">
        <v>13</v>
      </c>
      <c r="F6435" s="18">
        <v>1.89</v>
      </c>
      <c r="G6435" s="17">
        <v>14</v>
      </c>
      <c r="H6435" s="18">
        <v>1.41</v>
      </c>
      <c r="I6435" s="16" t="s">
        <v>109</v>
      </c>
      <c r="J6435" s="16" t="s">
        <v>4</v>
      </c>
      <c r="K6435" s="16" t="s">
        <v>4</v>
      </c>
      <c r="L6435" s="19">
        <f>IF(Tabelle1[[#This Row],[Heizleistung (55°C)]]=0,Tabelle1[[#This Row],[Heizleistung (35°C)]],(Tabelle1[[#This Row],[Heizleistung (35°C)]]+Tabelle1[[#This Row],[Heizleistung (55°C)]])/2)</f>
        <v>13.5</v>
      </c>
      <c r="M6435" s="20">
        <f>IF(Tabelle1[[#This Row],[Etas 55°C]]=0,0,(Tabelle1[[#This Row],[Etas 35°C]]*0.8+Tabelle1[[#This Row],[Etas 55°C]]*0.2))*2.5</f>
        <v>4.4850000000000003</v>
      </c>
      <c r="N6435" s="21">
        <f>IF(-(Tabelle1[[#This Row],[80%/20% SCOP]]-5.5)/5.5=1,"n.a.",-(Tabelle1[[#This Row],[80%/20% SCOP]]-5.5)/5.5)</f>
        <v>0.18454545454545448</v>
      </c>
    </row>
    <row r="6436" spans="1:14" ht="20.100000000000001" customHeight="1" x14ac:dyDescent="0.25">
      <c r="A6436" s="24">
        <v>16014440</v>
      </c>
      <c r="B6436" s="15" t="s">
        <v>6533</v>
      </c>
      <c r="C6436" s="15" t="s">
        <v>6559</v>
      </c>
      <c r="D6436" s="16" t="s">
        <v>2</v>
      </c>
      <c r="E6436" s="17">
        <v>21.6</v>
      </c>
      <c r="F6436" s="18">
        <v>1.893</v>
      </c>
      <c r="G6436" s="17">
        <v>21.75</v>
      </c>
      <c r="H6436" s="18">
        <v>1.365</v>
      </c>
      <c r="I6436" s="16" t="s">
        <v>40</v>
      </c>
      <c r="J6436" s="16" t="s">
        <v>4</v>
      </c>
      <c r="K6436" s="16" t="s">
        <v>4</v>
      </c>
      <c r="L6436" s="19">
        <f>IF(Tabelle1[[#This Row],[Heizleistung (55°C)]]=0,Tabelle1[[#This Row],[Heizleistung (35°C)]],(Tabelle1[[#This Row],[Heizleistung (35°C)]]+Tabelle1[[#This Row],[Heizleistung (55°C)]])/2)</f>
        <v>21.675000000000001</v>
      </c>
      <c r="M6436" s="20">
        <f>IF(Tabelle1[[#This Row],[Etas 55°C]]=0,0,(Tabelle1[[#This Row],[Etas 35°C]]*0.8+Tabelle1[[#This Row],[Etas 55°C]]*0.2))*2.5</f>
        <v>4.4685000000000006</v>
      </c>
      <c r="N6436" s="21">
        <f>IF(-(Tabelle1[[#This Row],[80%/20% SCOP]]-5.5)/5.5=1,"n.a.",-(Tabelle1[[#This Row],[80%/20% SCOP]]-5.5)/5.5)</f>
        <v>0.18754545454545443</v>
      </c>
    </row>
    <row r="6437" spans="1:14" ht="20.100000000000001" customHeight="1" x14ac:dyDescent="0.25">
      <c r="A6437" s="24">
        <v>16002848</v>
      </c>
      <c r="B6437" s="15" t="s">
        <v>6533</v>
      </c>
      <c r="C6437" s="15" t="s">
        <v>6560</v>
      </c>
      <c r="D6437" s="16" t="s">
        <v>2</v>
      </c>
      <c r="E6437" s="17">
        <v>7</v>
      </c>
      <c r="F6437" s="18">
        <v>1.95</v>
      </c>
      <c r="G6437" s="17">
        <v>6</v>
      </c>
      <c r="H6437" s="18">
        <v>1.45</v>
      </c>
      <c r="I6437" s="16" t="s">
        <v>109</v>
      </c>
      <c r="J6437" s="16" t="s">
        <v>4</v>
      </c>
      <c r="K6437" s="16" t="s">
        <v>4</v>
      </c>
      <c r="L6437" s="19">
        <f>IF(Tabelle1[[#This Row],[Heizleistung (55°C)]]=0,Tabelle1[[#This Row],[Heizleistung (35°C)]],(Tabelle1[[#This Row],[Heizleistung (35°C)]]+Tabelle1[[#This Row],[Heizleistung (55°C)]])/2)</f>
        <v>6.5</v>
      </c>
      <c r="M6437" s="20">
        <f>IF(Tabelle1[[#This Row],[Etas 55°C]]=0,0,(Tabelle1[[#This Row],[Etas 35°C]]*0.8+Tabelle1[[#This Row],[Etas 55°C]]*0.2))*2.5</f>
        <v>4.625</v>
      </c>
      <c r="N6437" s="21">
        <f>IF(-(Tabelle1[[#This Row],[80%/20% SCOP]]-5.5)/5.5=1,"n.a.",-(Tabelle1[[#This Row],[80%/20% SCOP]]-5.5)/5.5)</f>
        <v>0.15909090909090909</v>
      </c>
    </row>
    <row r="6438" spans="1:14" ht="20.100000000000001" customHeight="1" x14ac:dyDescent="0.25">
      <c r="A6438" s="24">
        <v>16013169</v>
      </c>
      <c r="B6438" s="15" t="s">
        <v>6533</v>
      </c>
      <c r="C6438" s="15" t="s">
        <v>6561</v>
      </c>
      <c r="D6438" s="16" t="s">
        <v>2</v>
      </c>
      <c r="E6438" s="17">
        <v>7</v>
      </c>
      <c r="F6438" s="18">
        <v>2.0099999999999998</v>
      </c>
      <c r="G6438" s="17">
        <v>5</v>
      </c>
      <c r="H6438" s="18">
        <v>1.3</v>
      </c>
      <c r="I6438" s="16" t="s">
        <v>109</v>
      </c>
      <c r="J6438" s="16" t="s">
        <v>4</v>
      </c>
      <c r="K6438" s="16" t="s">
        <v>4</v>
      </c>
      <c r="L6438" s="19">
        <f>IF(Tabelle1[[#This Row],[Heizleistung (55°C)]]=0,Tabelle1[[#This Row],[Heizleistung (35°C)]],(Tabelle1[[#This Row],[Heizleistung (35°C)]]+Tabelle1[[#This Row],[Heizleistung (55°C)]])/2)</f>
        <v>6</v>
      </c>
      <c r="M6438" s="20">
        <f>IF(Tabelle1[[#This Row],[Etas 55°C]]=0,0,(Tabelle1[[#This Row],[Etas 35°C]]*0.8+Tabelle1[[#This Row],[Etas 55°C]]*0.2))*2.5</f>
        <v>4.67</v>
      </c>
      <c r="N6438" s="21">
        <f>IF(-(Tabelle1[[#This Row],[80%/20% SCOP]]-5.5)/5.5=1,"n.a.",-(Tabelle1[[#This Row],[80%/20% SCOP]]-5.5)/5.5)</f>
        <v>0.15090909090909091</v>
      </c>
    </row>
    <row r="6439" spans="1:14" ht="20.100000000000001" customHeight="1" x14ac:dyDescent="0.25">
      <c r="A6439" s="24">
        <v>16014447</v>
      </c>
      <c r="B6439" s="15" t="s">
        <v>6533</v>
      </c>
      <c r="C6439" s="15" t="s">
        <v>6562</v>
      </c>
      <c r="D6439" s="16" t="s">
        <v>2</v>
      </c>
      <c r="E6439" s="17">
        <v>72</v>
      </c>
      <c r="F6439" s="18">
        <v>1.893</v>
      </c>
      <c r="G6439" s="17">
        <v>72.5</v>
      </c>
      <c r="H6439" s="18">
        <v>1.365</v>
      </c>
      <c r="I6439" s="16" t="s">
        <v>40</v>
      </c>
      <c r="J6439" s="16" t="s">
        <v>4</v>
      </c>
      <c r="K6439" s="16" t="s">
        <v>4</v>
      </c>
      <c r="L6439" s="19">
        <f>IF(Tabelle1[[#This Row],[Heizleistung (55°C)]]=0,Tabelle1[[#This Row],[Heizleistung (35°C)]],(Tabelle1[[#This Row],[Heizleistung (35°C)]]+Tabelle1[[#This Row],[Heizleistung (55°C)]])/2)</f>
        <v>72.25</v>
      </c>
      <c r="M6439" s="20">
        <f>IF(Tabelle1[[#This Row],[Etas 55°C]]=0,0,(Tabelle1[[#This Row],[Etas 35°C]]*0.8+Tabelle1[[#This Row],[Etas 55°C]]*0.2))*2.5</f>
        <v>4.4685000000000006</v>
      </c>
      <c r="N6439" s="21">
        <f>IF(-(Tabelle1[[#This Row],[80%/20% SCOP]]-5.5)/5.5=1,"n.a.",-(Tabelle1[[#This Row],[80%/20% SCOP]]-5.5)/5.5)</f>
        <v>0.18754545454545443</v>
      </c>
    </row>
    <row r="6440" spans="1:14" ht="20.100000000000001" customHeight="1" x14ac:dyDescent="0.25">
      <c r="A6440" s="24">
        <v>16002936</v>
      </c>
      <c r="B6440" s="15" t="s">
        <v>6533</v>
      </c>
      <c r="C6440" s="15" t="s">
        <v>6563</v>
      </c>
      <c r="D6440" s="16" t="s">
        <v>2</v>
      </c>
      <c r="E6440" s="17">
        <v>36</v>
      </c>
      <c r="F6440" s="18">
        <v>1.92</v>
      </c>
      <c r="G6440" s="17">
        <v>28</v>
      </c>
      <c r="H6440" s="18">
        <v>1.29</v>
      </c>
      <c r="I6440" s="16" t="s">
        <v>109</v>
      </c>
      <c r="J6440" s="16" t="s">
        <v>4</v>
      </c>
      <c r="K6440" s="16" t="s">
        <v>4</v>
      </c>
      <c r="L6440" s="19">
        <f>IF(Tabelle1[[#This Row],[Heizleistung (55°C)]]=0,Tabelle1[[#This Row],[Heizleistung (35°C)]],(Tabelle1[[#This Row],[Heizleistung (35°C)]]+Tabelle1[[#This Row],[Heizleistung (55°C)]])/2)</f>
        <v>32</v>
      </c>
      <c r="M6440" s="20">
        <f>IF(Tabelle1[[#This Row],[Etas 55°C]]=0,0,(Tabelle1[[#This Row],[Etas 35°C]]*0.8+Tabelle1[[#This Row],[Etas 55°C]]*0.2))*2.5</f>
        <v>4.4850000000000003</v>
      </c>
      <c r="N6440" s="21">
        <f>IF(-(Tabelle1[[#This Row],[80%/20% SCOP]]-5.5)/5.5=1,"n.a.",-(Tabelle1[[#This Row],[80%/20% SCOP]]-5.5)/5.5)</f>
        <v>0.18454545454545448</v>
      </c>
    </row>
    <row r="6441" spans="1:14" ht="20.100000000000001" customHeight="1" x14ac:dyDescent="0.25">
      <c r="A6441" s="24">
        <v>16002582</v>
      </c>
      <c r="B6441" s="15" t="s">
        <v>6533</v>
      </c>
      <c r="C6441" s="15" t="s">
        <v>6564</v>
      </c>
      <c r="D6441" s="16" t="s">
        <v>2</v>
      </c>
      <c r="E6441" s="17">
        <v>8</v>
      </c>
      <c r="F6441" s="18">
        <v>1.72</v>
      </c>
      <c r="G6441" s="17">
        <v>8</v>
      </c>
      <c r="H6441" s="18">
        <v>1.26</v>
      </c>
      <c r="I6441" s="16" t="s">
        <v>109</v>
      </c>
      <c r="J6441" s="16" t="s">
        <v>4</v>
      </c>
      <c r="K6441" s="16" t="s">
        <v>4</v>
      </c>
      <c r="L6441" s="19">
        <f>IF(Tabelle1[[#This Row],[Heizleistung (55°C)]]=0,Tabelle1[[#This Row],[Heizleistung (35°C)]],(Tabelle1[[#This Row],[Heizleistung (35°C)]]+Tabelle1[[#This Row],[Heizleistung (55°C)]])/2)</f>
        <v>8</v>
      </c>
      <c r="M6441" s="20">
        <f>IF(Tabelle1[[#This Row],[Etas 55°C]]=0,0,(Tabelle1[[#This Row],[Etas 35°C]]*0.8+Tabelle1[[#This Row],[Etas 55°C]]*0.2))*2.5</f>
        <v>4.07</v>
      </c>
      <c r="N6441" s="21">
        <f>IF(-(Tabelle1[[#This Row],[80%/20% SCOP]]-5.5)/5.5=1,"n.a.",-(Tabelle1[[#This Row],[80%/20% SCOP]]-5.5)/5.5)</f>
        <v>0.25999999999999995</v>
      </c>
    </row>
    <row r="6442" spans="1:14" ht="20.100000000000001" customHeight="1" x14ac:dyDescent="0.25">
      <c r="A6442" s="24">
        <v>16002845</v>
      </c>
      <c r="B6442" s="15" t="s">
        <v>6533</v>
      </c>
      <c r="C6442" s="15" t="s">
        <v>6565</v>
      </c>
      <c r="D6442" s="16" t="s">
        <v>2</v>
      </c>
      <c r="E6442" s="17">
        <v>9</v>
      </c>
      <c r="F6442" s="18">
        <v>1.97</v>
      </c>
      <c r="G6442" s="17">
        <v>8</v>
      </c>
      <c r="H6442" s="18">
        <v>1.34</v>
      </c>
      <c r="I6442" s="16" t="s">
        <v>109</v>
      </c>
      <c r="J6442" s="16" t="s">
        <v>4</v>
      </c>
      <c r="K6442" s="16" t="s">
        <v>4</v>
      </c>
      <c r="L6442" s="19">
        <f>IF(Tabelle1[[#This Row],[Heizleistung (55°C)]]=0,Tabelle1[[#This Row],[Heizleistung (35°C)]],(Tabelle1[[#This Row],[Heizleistung (35°C)]]+Tabelle1[[#This Row],[Heizleistung (55°C)]])/2)</f>
        <v>8.5</v>
      </c>
      <c r="M6442" s="20">
        <f>IF(Tabelle1[[#This Row],[Etas 55°C]]=0,0,(Tabelle1[[#This Row],[Etas 35°C]]*0.8+Tabelle1[[#This Row],[Etas 55°C]]*0.2))*2.5</f>
        <v>4.6100000000000003</v>
      </c>
      <c r="N6442" s="21">
        <f>IF(-(Tabelle1[[#This Row],[80%/20% SCOP]]-5.5)/5.5=1,"n.a.",-(Tabelle1[[#This Row],[80%/20% SCOP]]-5.5)/5.5)</f>
        <v>0.16181818181818175</v>
      </c>
    </row>
    <row r="6443" spans="1:14" ht="20.100000000000001" customHeight="1" x14ac:dyDescent="0.25">
      <c r="A6443" s="24">
        <v>16002937</v>
      </c>
      <c r="B6443" s="15" t="s">
        <v>6533</v>
      </c>
      <c r="C6443" s="15" t="s">
        <v>6566</v>
      </c>
      <c r="D6443" s="16" t="s">
        <v>2</v>
      </c>
      <c r="E6443" s="17">
        <v>48</v>
      </c>
      <c r="F6443" s="18">
        <v>1.9</v>
      </c>
      <c r="G6443" s="17">
        <v>48</v>
      </c>
      <c r="H6443" s="18">
        <v>1.27</v>
      </c>
      <c r="I6443" s="16" t="s">
        <v>109</v>
      </c>
      <c r="J6443" s="16" t="s">
        <v>4</v>
      </c>
      <c r="K6443" s="16" t="s">
        <v>4</v>
      </c>
      <c r="L6443" s="19">
        <f>IF(Tabelle1[[#This Row],[Heizleistung (55°C)]]=0,Tabelle1[[#This Row],[Heizleistung (35°C)]],(Tabelle1[[#This Row],[Heizleistung (35°C)]]+Tabelle1[[#This Row],[Heizleistung (55°C)]])/2)</f>
        <v>48</v>
      </c>
      <c r="M6443" s="20">
        <f>IF(Tabelle1[[#This Row],[Etas 55°C]]=0,0,(Tabelle1[[#This Row],[Etas 35°C]]*0.8+Tabelle1[[#This Row],[Etas 55°C]]*0.2))*2.5</f>
        <v>4.4350000000000005</v>
      </c>
      <c r="N6443" s="21">
        <f>IF(-(Tabelle1[[#This Row],[80%/20% SCOP]]-5.5)/5.5=1,"n.a.",-(Tabelle1[[#This Row],[80%/20% SCOP]]-5.5)/5.5)</f>
        <v>0.19363636363636355</v>
      </c>
    </row>
    <row r="6444" spans="1:14" ht="20.100000000000001" customHeight="1" x14ac:dyDescent="0.25">
      <c r="A6444" s="24">
        <v>16002844</v>
      </c>
      <c r="B6444" s="15" t="s">
        <v>6533</v>
      </c>
      <c r="C6444" s="15" t="s">
        <v>6567</v>
      </c>
      <c r="D6444" s="16" t="s">
        <v>2</v>
      </c>
      <c r="E6444" s="17">
        <v>9</v>
      </c>
      <c r="F6444" s="18">
        <v>1.97</v>
      </c>
      <c r="G6444" s="17">
        <v>8</v>
      </c>
      <c r="H6444" s="18">
        <v>1.34</v>
      </c>
      <c r="I6444" s="16" t="s">
        <v>109</v>
      </c>
      <c r="J6444" s="16" t="s">
        <v>4</v>
      </c>
      <c r="K6444" s="16" t="s">
        <v>4</v>
      </c>
      <c r="L6444" s="19">
        <f>IF(Tabelle1[[#This Row],[Heizleistung (55°C)]]=0,Tabelle1[[#This Row],[Heizleistung (35°C)]],(Tabelle1[[#This Row],[Heizleistung (35°C)]]+Tabelle1[[#This Row],[Heizleistung (55°C)]])/2)</f>
        <v>8.5</v>
      </c>
      <c r="M6444" s="20">
        <f>IF(Tabelle1[[#This Row],[Etas 55°C]]=0,0,(Tabelle1[[#This Row],[Etas 35°C]]*0.8+Tabelle1[[#This Row],[Etas 55°C]]*0.2))*2.5</f>
        <v>4.6100000000000003</v>
      </c>
      <c r="N6444" s="21">
        <f>IF(-(Tabelle1[[#This Row],[80%/20% SCOP]]-5.5)/5.5=1,"n.a.",-(Tabelle1[[#This Row],[80%/20% SCOP]]-5.5)/5.5)</f>
        <v>0.16181818181818175</v>
      </c>
    </row>
    <row r="6445" spans="1:14" ht="20.100000000000001" customHeight="1" x14ac:dyDescent="0.25">
      <c r="A6445" s="24">
        <v>16002944</v>
      </c>
      <c r="B6445" s="15" t="s">
        <v>6533</v>
      </c>
      <c r="C6445" s="15" t="s">
        <v>6568</v>
      </c>
      <c r="D6445" s="16" t="s">
        <v>2</v>
      </c>
      <c r="E6445" s="17">
        <v>9</v>
      </c>
      <c r="F6445" s="18">
        <v>1.97</v>
      </c>
      <c r="G6445" s="17">
        <v>8</v>
      </c>
      <c r="H6445" s="18">
        <v>1.34</v>
      </c>
      <c r="I6445" s="16" t="s">
        <v>109</v>
      </c>
      <c r="J6445" s="16" t="s">
        <v>4</v>
      </c>
      <c r="K6445" s="16" t="s">
        <v>4</v>
      </c>
      <c r="L6445" s="19">
        <f>IF(Tabelle1[[#This Row],[Heizleistung (55°C)]]=0,Tabelle1[[#This Row],[Heizleistung (35°C)]],(Tabelle1[[#This Row],[Heizleistung (35°C)]]+Tabelle1[[#This Row],[Heizleistung (55°C)]])/2)</f>
        <v>8.5</v>
      </c>
      <c r="M6445" s="20">
        <f>IF(Tabelle1[[#This Row],[Etas 55°C]]=0,0,(Tabelle1[[#This Row],[Etas 35°C]]*0.8+Tabelle1[[#This Row],[Etas 55°C]]*0.2))*2.5</f>
        <v>4.6100000000000003</v>
      </c>
      <c r="N6445" s="21">
        <f>IF(-(Tabelle1[[#This Row],[80%/20% SCOP]]-5.5)/5.5=1,"n.a.",-(Tabelle1[[#This Row],[80%/20% SCOP]]-5.5)/5.5)</f>
        <v>0.16181818181818175</v>
      </c>
    </row>
    <row r="6446" spans="1:14" ht="20.100000000000001" customHeight="1" x14ac:dyDescent="0.25">
      <c r="A6446" s="24">
        <v>16012655</v>
      </c>
      <c r="B6446" s="15" t="s">
        <v>6533</v>
      </c>
      <c r="C6446" s="15" t="s">
        <v>6569</v>
      </c>
      <c r="D6446" s="16" t="s">
        <v>2</v>
      </c>
      <c r="E6446" s="17">
        <v>12.6</v>
      </c>
      <c r="F6446" s="18">
        <v>1.91</v>
      </c>
      <c r="G6446" s="17">
        <v>11</v>
      </c>
      <c r="H6446" s="18">
        <v>1.4</v>
      </c>
      <c r="I6446" s="16" t="s">
        <v>3</v>
      </c>
      <c r="J6446" s="16" t="s">
        <v>4</v>
      </c>
      <c r="K6446" s="16" t="s">
        <v>4</v>
      </c>
      <c r="L6446" s="19">
        <f>IF(Tabelle1[[#This Row],[Heizleistung (55°C)]]=0,Tabelle1[[#This Row],[Heizleistung (35°C)]],(Tabelle1[[#This Row],[Heizleistung (35°C)]]+Tabelle1[[#This Row],[Heizleistung (55°C)]])/2)</f>
        <v>11.8</v>
      </c>
      <c r="M6446" s="20">
        <f>IF(Tabelle1[[#This Row],[Etas 55°C]]=0,0,(Tabelle1[[#This Row],[Etas 35°C]]*0.8+Tabelle1[[#This Row],[Etas 55°C]]*0.2))*2.5</f>
        <v>4.5200000000000005</v>
      </c>
      <c r="N6446" s="21">
        <f>IF(-(Tabelle1[[#This Row],[80%/20% SCOP]]-5.5)/5.5=1,"n.a.",-(Tabelle1[[#This Row],[80%/20% SCOP]]-5.5)/5.5)</f>
        <v>0.17818181818181811</v>
      </c>
    </row>
    <row r="6447" spans="1:14" ht="20.100000000000001" customHeight="1" x14ac:dyDescent="0.25">
      <c r="A6447" s="24">
        <v>16014441</v>
      </c>
      <c r="B6447" s="15" t="s">
        <v>6533</v>
      </c>
      <c r="C6447" s="15" t="s">
        <v>6570</v>
      </c>
      <c r="D6447" s="16" t="s">
        <v>2</v>
      </c>
      <c r="E6447" s="17">
        <v>28.8</v>
      </c>
      <c r="F6447" s="18">
        <v>1.893</v>
      </c>
      <c r="G6447" s="17">
        <v>29</v>
      </c>
      <c r="H6447" s="18">
        <v>1.365</v>
      </c>
      <c r="I6447" s="16" t="s">
        <v>40</v>
      </c>
      <c r="J6447" s="16" t="s">
        <v>4</v>
      </c>
      <c r="K6447" s="16" t="s">
        <v>4</v>
      </c>
      <c r="L6447" s="19">
        <f>IF(Tabelle1[[#This Row],[Heizleistung (55°C)]]=0,Tabelle1[[#This Row],[Heizleistung (35°C)]],(Tabelle1[[#This Row],[Heizleistung (35°C)]]+Tabelle1[[#This Row],[Heizleistung (55°C)]])/2)</f>
        <v>28.9</v>
      </c>
      <c r="M6447" s="20">
        <f>IF(Tabelle1[[#This Row],[Etas 55°C]]=0,0,(Tabelle1[[#This Row],[Etas 35°C]]*0.8+Tabelle1[[#This Row],[Etas 55°C]]*0.2))*2.5</f>
        <v>4.4685000000000006</v>
      </c>
      <c r="N6447" s="21">
        <f>IF(-(Tabelle1[[#This Row],[80%/20% SCOP]]-5.5)/5.5=1,"n.a.",-(Tabelle1[[#This Row],[80%/20% SCOP]]-5.5)/5.5)</f>
        <v>0.18754545454545443</v>
      </c>
    </row>
    <row r="6448" spans="1:14" ht="20.100000000000001" customHeight="1" x14ac:dyDescent="0.25">
      <c r="A6448" s="24">
        <v>16013167</v>
      </c>
      <c r="B6448" s="15" t="s">
        <v>6533</v>
      </c>
      <c r="C6448" s="15" t="s">
        <v>6571</v>
      </c>
      <c r="D6448" s="16" t="s">
        <v>2</v>
      </c>
      <c r="E6448" s="17">
        <v>7</v>
      </c>
      <c r="F6448" s="18">
        <v>2.0099999999999998</v>
      </c>
      <c r="G6448" s="17">
        <v>5</v>
      </c>
      <c r="H6448" s="18">
        <v>1.3</v>
      </c>
      <c r="I6448" s="16" t="s">
        <v>109</v>
      </c>
      <c r="J6448" s="16" t="s">
        <v>4</v>
      </c>
      <c r="K6448" s="16" t="s">
        <v>4</v>
      </c>
      <c r="L6448" s="19">
        <f>IF(Tabelle1[[#This Row],[Heizleistung (55°C)]]=0,Tabelle1[[#This Row],[Heizleistung (35°C)]],(Tabelle1[[#This Row],[Heizleistung (35°C)]]+Tabelle1[[#This Row],[Heizleistung (55°C)]])/2)</f>
        <v>6</v>
      </c>
      <c r="M6448" s="20">
        <f>IF(Tabelle1[[#This Row],[Etas 55°C]]=0,0,(Tabelle1[[#This Row],[Etas 35°C]]*0.8+Tabelle1[[#This Row],[Etas 55°C]]*0.2))*2.5</f>
        <v>4.67</v>
      </c>
      <c r="N6448" s="21">
        <f>IF(-(Tabelle1[[#This Row],[80%/20% SCOP]]-5.5)/5.5=1,"n.a.",-(Tabelle1[[#This Row],[80%/20% SCOP]]-5.5)/5.5)</f>
        <v>0.15090909090909091</v>
      </c>
    </row>
    <row r="6449" spans="1:14" ht="20.100000000000001" customHeight="1" x14ac:dyDescent="0.25">
      <c r="A6449" s="24">
        <v>16011901</v>
      </c>
      <c r="B6449" s="15" t="s">
        <v>6533</v>
      </c>
      <c r="C6449" s="15" t="s">
        <v>6572</v>
      </c>
      <c r="D6449" s="16" t="s">
        <v>2</v>
      </c>
      <c r="E6449" s="17">
        <v>6.2</v>
      </c>
      <c r="F6449" s="18">
        <v>1.75</v>
      </c>
      <c r="G6449" s="17">
        <v>7</v>
      </c>
      <c r="H6449" s="18">
        <v>1.26</v>
      </c>
      <c r="I6449" s="16" t="s">
        <v>40</v>
      </c>
      <c r="J6449" s="16" t="s">
        <v>4</v>
      </c>
      <c r="K6449" s="16" t="s">
        <v>4</v>
      </c>
      <c r="L6449" s="19">
        <f>IF(Tabelle1[[#This Row],[Heizleistung (55°C)]]=0,Tabelle1[[#This Row],[Heizleistung (35°C)]],(Tabelle1[[#This Row],[Heizleistung (35°C)]]+Tabelle1[[#This Row],[Heizleistung (55°C)]])/2)</f>
        <v>6.6</v>
      </c>
      <c r="M6449" s="20">
        <f>IF(Tabelle1[[#This Row],[Etas 55°C]]=0,0,(Tabelle1[[#This Row],[Etas 35°C]]*0.8+Tabelle1[[#This Row],[Etas 55°C]]*0.2))*2.5</f>
        <v>4.1300000000000008</v>
      </c>
      <c r="N6449" s="21">
        <f>IF(-(Tabelle1[[#This Row],[80%/20% SCOP]]-5.5)/5.5=1,"n.a.",-(Tabelle1[[#This Row],[80%/20% SCOP]]-5.5)/5.5)</f>
        <v>0.24909090909090895</v>
      </c>
    </row>
    <row r="6450" spans="1:14" ht="20.100000000000001" customHeight="1" x14ac:dyDescent="0.25">
      <c r="A6450" s="24">
        <v>16013161</v>
      </c>
      <c r="B6450" s="15" t="s">
        <v>6533</v>
      </c>
      <c r="C6450" s="15" t="s">
        <v>6573</v>
      </c>
      <c r="D6450" s="16" t="s">
        <v>2</v>
      </c>
      <c r="E6450" s="17">
        <v>13</v>
      </c>
      <c r="F6450" s="18">
        <v>2.02</v>
      </c>
      <c r="G6450" s="17">
        <v>8</v>
      </c>
      <c r="H6450" s="18">
        <v>1.26</v>
      </c>
      <c r="I6450" s="16" t="s">
        <v>109</v>
      </c>
      <c r="J6450" s="16" t="s">
        <v>4</v>
      </c>
      <c r="K6450" s="16" t="s">
        <v>4</v>
      </c>
      <c r="L6450" s="19">
        <f>IF(Tabelle1[[#This Row],[Heizleistung (55°C)]]=0,Tabelle1[[#This Row],[Heizleistung (35°C)]],(Tabelle1[[#This Row],[Heizleistung (35°C)]]+Tabelle1[[#This Row],[Heizleistung (55°C)]])/2)</f>
        <v>10.5</v>
      </c>
      <c r="M6450" s="20">
        <f>IF(Tabelle1[[#This Row],[Etas 55°C]]=0,0,(Tabelle1[[#This Row],[Etas 35°C]]*0.8+Tabelle1[[#This Row],[Etas 55°C]]*0.2))*2.5</f>
        <v>4.67</v>
      </c>
      <c r="N6450" s="21">
        <f>IF(-(Tabelle1[[#This Row],[80%/20% SCOP]]-5.5)/5.5=1,"n.a.",-(Tabelle1[[#This Row],[80%/20% SCOP]]-5.5)/5.5)</f>
        <v>0.15090909090909091</v>
      </c>
    </row>
    <row r="6451" spans="1:14" ht="20.100000000000001" customHeight="1" x14ac:dyDescent="0.25">
      <c r="A6451" s="24">
        <v>16014443</v>
      </c>
      <c r="B6451" s="15" t="s">
        <v>6533</v>
      </c>
      <c r="C6451" s="15" t="s">
        <v>6574</v>
      </c>
      <c r="D6451" s="16" t="s">
        <v>2</v>
      </c>
      <c r="E6451" s="17">
        <v>43.2</v>
      </c>
      <c r="F6451" s="18">
        <v>1.893</v>
      </c>
      <c r="G6451" s="17">
        <v>43.5</v>
      </c>
      <c r="H6451" s="18">
        <v>1.365</v>
      </c>
      <c r="I6451" s="16" t="s">
        <v>40</v>
      </c>
      <c r="J6451" s="16" t="s">
        <v>4</v>
      </c>
      <c r="K6451" s="16" t="s">
        <v>4</v>
      </c>
      <c r="L6451" s="19">
        <f>IF(Tabelle1[[#This Row],[Heizleistung (55°C)]]=0,Tabelle1[[#This Row],[Heizleistung (35°C)]],(Tabelle1[[#This Row],[Heizleistung (35°C)]]+Tabelle1[[#This Row],[Heizleistung (55°C)]])/2)</f>
        <v>43.35</v>
      </c>
      <c r="M6451" s="20">
        <f>IF(Tabelle1[[#This Row],[Etas 55°C]]=0,0,(Tabelle1[[#This Row],[Etas 35°C]]*0.8+Tabelle1[[#This Row],[Etas 55°C]]*0.2))*2.5</f>
        <v>4.4685000000000006</v>
      </c>
      <c r="N6451" s="21">
        <f>IF(-(Tabelle1[[#This Row],[80%/20% SCOP]]-5.5)/5.5=1,"n.a.",-(Tabelle1[[#This Row],[80%/20% SCOP]]-5.5)/5.5)</f>
        <v>0.18754545454545443</v>
      </c>
    </row>
    <row r="6452" spans="1:14" ht="20.100000000000001" customHeight="1" x14ac:dyDescent="0.25">
      <c r="A6452" s="24">
        <v>16002935</v>
      </c>
      <c r="B6452" s="15" t="s">
        <v>6533</v>
      </c>
      <c r="C6452" s="15" t="s">
        <v>6575</v>
      </c>
      <c r="D6452" s="16" t="s">
        <v>2</v>
      </c>
      <c r="E6452" s="17">
        <v>24</v>
      </c>
      <c r="F6452" s="18">
        <v>1.9</v>
      </c>
      <c r="G6452" s="17">
        <v>18</v>
      </c>
      <c r="H6452" s="18">
        <v>1.27</v>
      </c>
      <c r="I6452" s="16" t="s">
        <v>109</v>
      </c>
      <c r="J6452" s="16" t="s">
        <v>4</v>
      </c>
      <c r="K6452" s="16" t="s">
        <v>4</v>
      </c>
      <c r="L6452" s="19">
        <f>IF(Tabelle1[[#This Row],[Heizleistung (55°C)]]=0,Tabelle1[[#This Row],[Heizleistung (35°C)]],(Tabelle1[[#This Row],[Heizleistung (35°C)]]+Tabelle1[[#This Row],[Heizleistung (55°C)]])/2)</f>
        <v>21</v>
      </c>
      <c r="M6452" s="20">
        <f>IF(Tabelle1[[#This Row],[Etas 55°C]]=0,0,(Tabelle1[[#This Row],[Etas 35°C]]*0.8+Tabelle1[[#This Row],[Etas 55°C]]*0.2))*2.5</f>
        <v>4.4350000000000005</v>
      </c>
      <c r="N6452" s="21">
        <f>IF(-(Tabelle1[[#This Row],[80%/20% SCOP]]-5.5)/5.5=1,"n.a.",-(Tabelle1[[#This Row],[80%/20% SCOP]]-5.5)/5.5)</f>
        <v>0.19363636363636355</v>
      </c>
    </row>
    <row r="6453" spans="1:14" ht="20.100000000000001" customHeight="1" x14ac:dyDescent="0.25">
      <c r="A6453" s="24">
        <v>16011822</v>
      </c>
      <c r="B6453" s="15" t="s">
        <v>6533</v>
      </c>
      <c r="C6453" s="15" t="s">
        <v>6576</v>
      </c>
      <c r="D6453" s="16" t="s">
        <v>2</v>
      </c>
      <c r="E6453" s="17">
        <v>7</v>
      </c>
      <c r="F6453" s="18">
        <v>1.75</v>
      </c>
      <c r="G6453" s="17">
        <v>6.5</v>
      </c>
      <c r="H6453" s="18">
        <v>1.375</v>
      </c>
      <c r="I6453" s="16" t="s">
        <v>3</v>
      </c>
      <c r="J6453" s="16" t="s">
        <v>4</v>
      </c>
      <c r="K6453" s="16" t="s">
        <v>4</v>
      </c>
      <c r="L6453" s="19">
        <f>IF(Tabelle1[[#This Row],[Heizleistung (55°C)]]=0,Tabelle1[[#This Row],[Heizleistung (35°C)]],(Tabelle1[[#This Row],[Heizleistung (35°C)]]+Tabelle1[[#This Row],[Heizleistung (55°C)]])/2)</f>
        <v>6.75</v>
      </c>
      <c r="M6453" s="20">
        <f>IF(Tabelle1[[#This Row],[Etas 55°C]]=0,0,(Tabelle1[[#This Row],[Etas 35°C]]*0.8+Tabelle1[[#This Row],[Etas 55°C]]*0.2))*2.5</f>
        <v>4.1875000000000009</v>
      </c>
      <c r="N6453" s="21">
        <f>IF(-(Tabelle1[[#This Row],[80%/20% SCOP]]-5.5)/5.5=1,"n.a.",-(Tabelle1[[#This Row],[80%/20% SCOP]]-5.5)/5.5)</f>
        <v>0.23863636363636348</v>
      </c>
    </row>
    <row r="6454" spans="1:14" ht="20.100000000000001" customHeight="1" x14ac:dyDescent="0.25">
      <c r="A6454" s="24">
        <v>16002572</v>
      </c>
      <c r="B6454" s="15" t="s">
        <v>6533</v>
      </c>
      <c r="C6454" s="15" t="s">
        <v>6577</v>
      </c>
      <c r="D6454" s="16" t="s">
        <v>2</v>
      </c>
      <c r="E6454" s="17">
        <v>13</v>
      </c>
      <c r="F6454" s="18">
        <v>1.87</v>
      </c>
      <c r="G6454" s="17">
        <v>14</v>
      </c>
      <c r="H6454" s="18">
        <v>1.39</v>
      </c>
      <c r="I6454" s="16" t="s">
        <v>109</v>
      </c>
      <c r="J6454" s="16" t="s">
        <v>4</v>
      </c>
      <c r="K6454" s="16" t="s">
        <v>4</v>
      </c>
      <c r="L6454" s="19">
        <f>IF(Tabelle1[[#This Row],[Heizleistung (55°C)]]=0,Tabelle1[[#This Row],[Heizleistung (35°C)]],(Tabelle1[[#This Row],[Heizleistung (35°C)]]+Tabelle1[[#This Row],[Heizleistung (55°C)]])/2)</f>
        <v>13.5</v>
      </c>
      <c r="M6454" s="20">
        <f>IF(Tabelle1[[#This Row],[Etas 55°C]]=0,0,(Tabelle1[[#This Row],[Etas 35°C]]*0.8+Tabelle1[[#This Row],[Etas 55°C]]*0.2))*2.5</f>
        <v>4.4350000000000005</v>
      </c>
      <c r="N6454" s="21">
        <f>IF(-(Tabelle1[[#This Row],[80%/20% SCOP]]-5.5)/5.5=1,"n.a.",-(Tabelle1[[#This Row],[80%/20% SCOP]]-5.5)/5.5)</f>
        <v>0.19363636363636355</v>
      </c>
    </row>
    <row r="6455" spans="1:14" ht="20.100000000000001" customHeight="1" x14ac:dyDescent="0.25">
      <c r="A6455" s="24">
        <v>16002941</v>
      </c>
      <c r="B6455" s="15" t="s">
        <v>6533</v>
      </c>
      <c r="C6455" s="15" t="s">
        <v>6578</v>
      </c>
      <c r="D6455" s="16" t="s">
        <v>2</v>
      </c>
      <c r="E6455" s="17">
        <v>4</v>
      </c>
      <c r="F6455" s="18">
        <v>1.59</v>
      </c>
      <c r="G6455" s="17">
        <v>3</v>
      </c>
      <c r="H6455" s="18">
        <v>1.25</v>
      </c>
      <c r="I6455" s="16" t="s">
        <v>109</v>
      </c>
      <c r="J6455" s="16" t="s">
        <v>4</v>
      </c>
      <c r="K6455" s="16" t="s">
        <v>4</v>
      </c>
      <c r="L6455" s="19">
        <f>IF(Tabelle1[[#This Row],[Heizleistung (55°C)]]=0,Tabelle1[[#This Row],[Heizleistung (35°C)]],(Tabelle1[[#This Row],[Heizleistung (35°C)]]+Tabelle1[[#This Row],[Heizleistung (55°C)]])/2)</f>
        <v>3.5</v>
      </c>
      <c r="M6455" s="20">
        <f>IF(Tabelle1[[#This Row],[Etas 55°C]]=0,0,(Tabelle1[[#This Row],[Etas 35°C]]*0.8+Tabelle1[[#This Row],[Etas 55°C]]*0.2))*2.5</f>
        <v>3.8050000000000006</v>
      </c>
      <c r="N6455" s="21">
        <f>IF(-(Tabelle1[[#This Row],[80%/20% SCOP]]-5.5)/5.5=1,"n.a.",-(Tabelle1[[#This Row],[80%/20% SCOP]]-5.5)/5.5)</f>
        <v>0.30818181818181806</v>
      </c>
    </row>
    <row r="6456" spans="1:14" ht="20.100000000000001" customHeight="1" x14ac:dyDescent="0.25">
      <c r="A6456" s="24">
        <v>16014524</v>
      </c>
      <c r="B6456" s="15" t="s">
        <v>6533</v>
      </c>
      <c r="C6456" s="15" t="s">
        <v>6579</v>
      </c>
      <c r="D6456" s="16" t="s">
        <v>2</v>
      </c>
      <c r="E6456" s="17">
        <v>5.3</v>
      </c>
      <c r="F6456" s="18">
        <v>1.9830000000000001</v>
      </c>
      <c r="G6456" s="17">
        <v>5</v>
      </c>
      <c r="H6456" s="18">
        <v>1.508</v>
      </c>
      <c r="I6456" s="16" t="s">
        <v>3</v>
      </c>
      <c r="J6456" s="16" t="s">
        <v>4</v>
      </c>
      <c r="K6456" s="16" t="s">
        <v>4</v>
      </c>
      <c r="L6456" s="19">
        <f>IF(Tabelle1[[#This Row],[Heizleistung (55°C)]]=0,Tabelle1[[#This Row],[Heizleistung (35°C)]],(Tabelle1[[#This Row],[Heizleistung (35°C)]]+Tabelle1[[#This Row],[Heizleistung (55°C)]])/2)</f>
        <v>5.15</v>
      </c>
      <c r="M6456" s="20">
        <f>IF(Tabelle1[[#This Row],[Etas 55°C]]=0,0,(Tabelle1[[#This Row],[Etas 35°C]]*0.8+Tabelle1[[#This Row],[Etas 55°C]]*0.2))*2.5</f>
        <v>4.7200000000000006</v>
      </c>
      <c r="N6456" s="21">
        <f>IF(-(Tabelle1[[#This Row],[80%/20% SCOP]]-5.5)/5.5=1,"n.a.",-(Tabelle1[[#This Row],[80%/20% SCOP]]-5.5)/5.5)</f>
        <v>0.1418181818181817</v>
      </c>
    </row>
    <row r="6457" spans="1:14" ht="20.100000000000001" customHeight="1" x14ac:dyDescent="0.25">
      <c r="A6457" s="24">
        <v>16013168</v>
      </c>
      <c r="B6457" s="15" t="s">
        <v>6533</v>
      </c>
      <c r="C6457" s="15" t="s">
        <v>6580</v>
      </c>
      <c r="D6457" s="16" t="s">
        <v>2</v>
      </c>
      <c r="E6457" s="17">
        <v>13</v>
      </c>
      <c r="F6457" s="18">
        <v>2.02</v>
      </c>
      <c r="G6457" s="17">
        <v>8</v>
      </c>
      <c r="H6457" s="18">
        <v>1.26</v>
      </c>
      <c r="I6457" s="16" t="s">
        <v>109</v>
      </c>
      <c r="J6457" s="16" t="s">
        <v>4</v>
      </c>
      <c r="K6457" s="16" t="s">
        <v>4</v>
      </c>
      <c r="L6457" s="19">
        <f>IF(Tabelle1[[#This Row],[Heizleistung (55°C)]]=0,Tabelle1[[#This Row],[Heizleistung (35°C)]],(Tabelle1[[#This Row],[Heizleistung (35°C)]]+Tabelle1[[#This Row],[Heizleistung (55°C)]])/2)</f>
        <v>10.5</v>
      </c>
      <c r="M6457" s="20">
        <f>IF(Tabelle1[[#This Row],[Etas 55°C]]=0,0,(Tabelle1[[#This Row],[Etas 35°C]]*0.8+Tabelle1[[#This Row],[Etas 55°C]]*0.2))*2.5</f>
        <v>4.67</v>
      </c>
      <c r="N6457" s="21">
        <f>IF(-(Tabelle1[[#This Row],[80%/20% SCOP]]-5.5)/5.5=1,"n.a.",-(Tabelle1[[#This Row],[80%/20% SCOP]]-5.5)/5.5)</f>
        <v>0.15090909090909091</v>
      </c>
    </row>
    <row r="6458" spans="1:14" ht="20.100000000000001" customHeight="1" x14ac:dyDescent="0.25">
      <c r="A6458" s="24">
        <v>16014446</v>
      </c>
      <c r="B6458" s="15" t="s">
        <v>6533</v>
      </c>
      <c r="C6458" s="15" t="s">
        <v>6581</v>
      </c>
      <c r="D6458" s="16" t="s">
        <v>2</v>
      </c>
      <c r="E6458" s="17">
        <v>64.8</v>
      </c>
      <c r="F6458" s="18">
        <v>1.893</v>
      </c>
      <c r="G6458" s="17">
        <v>65.25</v>
      </c>
      <c r="H6458" s="18">
        <v>1.365</v>
      </c>
      <c r="I6458" s="16" t="s">
        <v>40</v>
      </c>
      <c r="J6458" s="16" t="s">
        <v>4</v>
      </c>
      <c r="K6458" s="16" t="s">
        <v>4</v>
      </c>
      <c r="L6458" s="19">
        <f>IF(Tabelle1[[#This Row],[Heizleistung (55°C)]]=0,Tabelle1[[#This Row],[Heizleistung (35°C)]],(Tabelle1[[#This Row],[Heizleistung (35°C)]]+Tabelle1[[#This Row],[Heizleistung (55°C)]])/2)</f>
        <v>65.025000000000006</v>
      </c>
      <c r="M6458" s="20">
        <f>IF(Tabelle1[[#This Row],[Etas 55°C]]=0,0,(Tabelle1[[#This Row],[Etas 35°C]]*0.8+Tabelle1[[#This Row],[Etas 55°C]]*0.2))*2.5</f>
        <v>4.4685000000000006</v>
      </c>
      <c r="N6458" s="21">
        <f>IF(-(Tabelle1[[#This Row],[80%/20% SCOP]]-5.5)/5.5=1,"n.a.",-(Tabelle1[[#This Row],[80%/20% SCOP]]-5.5)/5.5)</f>
        <v>0.18754545454545443</v>
      </c>
    </row>
    <row r="6459" spans="1:14" ht="20.100000000000001" customHeight="1" x14ac:dyDescent="0.25">
      <c r="A6459" s="24">
        <v>16014445</v>
      </c>
      <c r="B6459" s="15" t="s">
        <v>6533</v>
      </c>
      <c r="C6459" s="15" t="s">
        <v>6582</v>
      </c>
      <c r="D6459" s="16" t="s">
        <v>2</v>
      </c>
      <c r="E6459" s="17">
        <v>57.6</v>
      </c>
      <c r="F6459" s="18">
        <v>1.893</v>
      </c>
      <c r="G6459" s="17">
        <v>58</v>
      </c>
      <c r="H6459" s="18">
        <v>1.365</v>
      </c>
      <c r="I6459" s="16" t="s">
        <v>40</v>
      </c>
      <c r="J6459" s="16" t="s">
        <v>4</v>
      </c>
      <c r="K6459" s="16" t="s">
        <v>4</v>
      </c>
      <c r="L6459" s="19">
        <f>IF(Tabelle1[[#This Row],[Heizleistung (55°C)]]=0,Tabelle1[[#This Row],[Heizleistung (35°C)]],(Tabelle1[[#This Row],[Heizleistung (35°C)]]+Tabelle1[[#This Row],[Heizleistung (55°C)]])/2)</f>
        <v>57.8</v>
      </c>
      <c r="M6459" s="20">
        <f>IF(Tabelle1[[#This Row],[Etas 55°C]]=0,0,(Tabelle1[[#This Row],[Etas 35°C]]*0.8+Tabelle1[[#This Row],[Etas 55°C]]*0.2))*2.5</f>
        <v>4.4685000000000006</v>
      </c>
      <c r="N6459" s="21">
        <f>IF(-(Tabelle1[[#This Row],[80%/20% SCOP]]-5.5)/5.5=1,"n.a.",-(Tabelle1[[#This Row],[80%/20% SCOP]]-5.5)/5.5)</f>
        <v>0.18754545454545443</v>
      </c>
    </row>
    <row r="6460" spans="1:14" ht="20.100000000000001" customHeight="1" x14ac:dyDescent="0.25">
      <c r="A6460" s="24">
        <v>16018342</v>
      </c>
      <c r="B6460" s="15" t="s">
        <v>6583</v>
      </c>
      <c r="C6460" s="15" t="s">
        <v>6584</v>
      </c>
      <c r="D6460" s="16" t="s">
        <v>2</v>
      </c>
      <c r="E6460" s="17">
        <v>18.079999999999998</v>
      </c>
      <c r="F6460" s="18">
        <v>2</v>
      </c>
      <c r="G6460" s="17">
        <v>16.23</v>
      </c>
      <c r="H6460" s="18">
        <v>1.59</v>
      </c>
      <c r="I6460" s="16" t="s">
        <v>3</v>
      </c>
      <c r="J6460" s="16" t="s">
        <v>4</v>
      </c>
      <c r="K6460" s="16" t="s">
        <v>4</v>
      </c>
      <c r="L6460" s="19">
        <f>IF(Tabelle1[[#This Row],[Heizleistung (55°C)]]=0,Tabelle1[[#This Row],[Heizleistung (35°C)]],(Tabelle1[[#This Row],[Heizleistung (35°C)]]+Tabelle1[[#This Row],[Heizleistung (55°C)]])/2)</f>
        <v>17.155000000000001</v>
      </c>
      <c r="M6460" s="20">
        <f>IF(Tabelle1[[#This Row],[Etas 55°C]]=0,0,(Tabelle1[[#This Row],[Etas 35°C]]*0.8+Tabelle1[[#This Row],[Etas 55°C]]*0.2))*2.5</f>
        <v>4.7949999999999999</v>
      </c>
      <c r="N6460" s="21">
        <f>IF(-(Tabelle1[[#This Row],[80%/20% SCOP]]-5.5)/5.5=1,"n.a.",-(Tabelle1[[#This Row],[80%/20% SCOP]]-5.5)/5.5)</f>
        <v>0.1281818181818182</v>
      </c>
    </row>
    <row r="6461" spans="1:14" ht="20.100000000000001" customHeight="1" x14ac:dyDescent="0.25">
      <c r="A6461" s="24">
        <v>16003031</v>
      </c>
      <c r="B6461" s="15" t="s">
        <v>6583</v>
      </c>
      <c r="C6461" s="15" t="s">
        <v>6585</v>
      </c>
      <c r="D6461" s="16" t="s">
        <v>2</v>
      </c>
      <c r="E6461" s="17">
        <v>8</v>
      </c>
      <c r="F6461" s="18">
        <v>1.71</v>
      </c>
      <c r="G6461" s="17">
        <v>9</v>
      </c>
      <c r="H6461" s="18">
        <v>1.405</v>
      </c>
      <c r="I6461" s="16" t="s">
        <v>324</v>
      </c>
      <c r="J6461" s="16" t="s">
        <v>4</v>
      </c>
      <c r="K6461" s="16" t="s">
        <v>4</v>
      </c>
      <c r="L6461" s="19">
        <f>IF(Tabelle1[[#This Row],[Heizleistung (55°C)]]=0,Tabelle1[[#This Row],[Heizleistung (35°C)]],(Tabelle1[[#This Row],[Heizleistung (35°C)]]+Tabelle1[[#This Row],[Heizleistung (55°C)]])/2)</f>
        <v>8.5</v>
      </c>
      <c r="M6461" s="20">
        <f>IF(Tabelle1[[#This Row],[Etas 55°C]]=0,0,(Tabelle1[[#This Row],[Etas 35°C]]*0.8+Tabelle1[[#This Row],[Etas 55°C]]*0.2))*2.5</f>
        <v>4.1225000000000005</v>
      </c>
      <c r="N6461" s="21">
        <f>IF(-(Tabelle1[[#This Row],[80%/20% SCOP]]-5.5)/5.5=1,"n.a.",-(Tabelle1[[#This Row],[80%/20% SCOP]]-5.5)/5.5)</f>
        <v>0.25045454545454537</v>
      </c>
    </row>
    <row r="6462" spans="1:14" ht="20.100000000000001" customHeight="1" x14ac:dyDescent="0.25">
      <c r="A6462" s="24">
        <v>16018340</v>
      </c>
      <c r="B6462" s="15" t="s">
        <v>6583</v>
      </c>
      <c r="C6462" s="15" t="s">
        <v>6586</v>
      </c>
      <c r="D6462" s="16" t="s">
        <v>2</v>
      </c>
      <c r="E6462" s="17">
        <v>9.34</v>
      </c>
      <c r="F6462" s="18">
        <v>2.08</v>
      </c>
      <c r="G6462" s="17">
        <v>8.69</v>
      </c>
      <c r="H6462" s="18">
        <v>1.63</v>
      </c>
      <c r="I6462" s="16" t="s">
        <v>3</v>
      </c>
      <c r="J6462" s="16" t="s">
        <v>4</v>
      </c>
      <c r="K6462" s="16" t="s">
        <v>4</v>
      </c>
      <c r="L6462" s="19">
        <f>IF(Tabelle1[[#This Row],[Heizleistung (55°C)]]=0,Tabelle1[[#This Row],[Heizleistung (35°C)]],(Tabelle1[[#This Row],[Heizleistung (35°C)]]+Tabelle1[[#This Row],[Heizleistung (55°C)]])/2)</f>
        <v>9.0150000000000006</v>
      </c>
      <c r="M6462" s="20">
        <f>IF(Tabelle1[[#This Row],[Etas 55°C]]=0,0,(Tabelle1[[#This Row],[Etas 35°C]]*0.8+Tabelle1[[#This Row],[Etas 55°C]]*0.2))*2.5</f>
        <v>4.9750000000000005</v>
      </c>
      <c r="N6462" s="21">
        <f>IF(-(Tabelle1[[#This Row],[80%/20% SCOP]]-5.5)/5.5=1,"n.a.",-(Tabelle1[[#This Row],[80%/20% SCOP]]-5.5)/5.5)</f>
        <v>9.5454545454545361E-2</v>
      </c>
    </row>
    <row r="6463" spans="1:14" ht="20.100000000000001" customHeight="1" x14ac:dyDescent="0.25">
      <c r="A6463" s="24">
        <v>16018341</v>
      </c>
      <c r="B6463" s="15" t="s">
        <v>6583</v>
      </c>
      <c r="C6463" s="15" t="s">
        <v>6587</v>
      </c>
      <c r="D6463" s="16" t="s">
        <v>2</v>
      </c>
      <c r="E6463" s="17">
        <v>11.1</v>
      </c>
      <c r="F6463" s="18">
        <v>2.08</v>
      </c>
      <c r="G6463" s="17">
        <v>10.15</v>
      </c>
      <c r="H6463" s="18">
        <v>1.6</v>
      </c>
      <c r="I6463" s="16" t="s">
        <v>3</v>
      </c>
      <c r="J6463" s="16" t="s">
        <v>4</v>
      </c>
      <c r="K6463" s="16" t="s">
        <v>4</v>
      </c>
      <c r="L6463" s="19">
        <f>IF(Tabelle1[[#This Row],[Heizleistung (55°C)]]=0,Tabelle1[[#This Row],[Heizleistung (35°C)]],(Tabelle1[[#This Row],[Heizleistung (35°C)]]+Tabelle1[[#This Row],[Heizleistung (55°C)]])/2)</f>
        <v>10.625</v>
      </c>
      <c r="M6463" s="20">
        <f>IF(Tabelle1[[#This Row],[Etas 55°C]]=0,0,(Tabelle1[[#This Row],[Etas 35°C]]*0.8+Tabelle1[[#This Row],[Etas 55°C]]*0.2))*2.5</f>
        <v>4.9600000000000009</v>
      </c>
      <c r="N6463" s="21">
        <f>IF(-(Tabelle1[[#This Row],[80%/20% SCOP]]-5.5)/5.5=1,"n.a.",-(Tabelle1[[#This Row],[80%/20% SCOP]]-5.5)/5.5)</f>
        <v>9.8181818181818023E-2</v>
      </c>
    </row>
    <row r="6464" spans="1:14" ht="20.100000000000001" customHeight="1" x14ac:dyDescent="0.25">
      <c r="A6464" s="24">
        <v>16018337</v>
      </c>
      <c r="B6464" s="15" t="s">
        <v>6583</v>
      </c>
      <c r="C6464" s="15" t="s">
        <v>6588</v>
      </c>
      <c r="D6464" s="16" t="s">
        <v>2</v>
      </c>
      <c r="E6464" s="17">
        <v>6.4</v>
      </c>
      <c r="F6464" s="18">
        <v>2.1</v>
      </c>
      <c r="G6464" s="17">
        <v>5.35</v>
      </c>
      <c r="H6464" s="18">
        <v>1.62</v>
      </c>
      <c r="I6464" s="16" t="s">
        <v>3</v>
      </c>
      <c r="J6464" s="16" t="s">
        <v>4</v>
      </c>
      <c r="K6464" s="16" t="s">
        <v>4</v>
      </c>
      <c r="L6464" s="19">
        <f>IF(Tabelle1[[#This Row],[Heizleistung (55°C)]]=0,Tabelle1[[#This Row],[Heizleistung (35°C)]],(Tabelle1[[#This Row],[Heizleistung (35°C)]]+Tabelle1[[#This Row],[Heizleistung (55°C)]])/2)</f>
        <v>5.875</v>
      </c>
      <c r="M6464" s="20">
        <f>IF(Tabelle1[[#This Row],[Etas 55°C]]=0,0,(Tabelle1[[#This Row],[Etas 35°C]]*0.8+Tabelle1[[#This Row],[Etas 55°C]]*0.2))*2.5</f>
        <v>5.0100000000000016</v>
      </c>
      <c r="N6464" s="21">
        <f>IF(-(Tabelle1[[#This Row],[80%/20% SCOP]]-5.5)/5.5=1,"n.a.",-(Tabelle1[[#This Row],[80%/20% SCOP]]-5.5)/5.5)</f>
        <v>8.9090909090908804E-2</v>
      </c>
    </row>
    <row r="6465" spans="1:14" ht="20.100000000000001" customHeight="1" x14ac:dyDescent="0.25">
      <c r="A6465" s="24">
        <v>16003030</v>
      </c>
      <c r="B6465" s="15" t="s">
        <v>6583</v>
      </c>
      <c r="C6465" s="15" t="s">
        <v>6589</v>
      </c>
      <c r="D6465" s="16" t="s">
        <v>2</v>
      </c>
      <c r="E6465" s="17">
        <v>11</v>
      </c>
      <c r="F6465" s="18">
        <v>1.83</v>
      </c>
      <c r="G6465" s="17">
        <v>13</v>
      </c>
      <c r="H6465" s="18">
        <v>1.4750000000000001</v>
      </c>
      <c r="I6465" s="16" t="s">
        <v>324</v>
      </c>
      <c r="J6465" s="16" t="s">
        <v>4</v>
      </c>
      <c r="K6465" s="16" t="s">
        <v>4</v>
      </c>
      <c r="L6465" s="19">
        <f>IF(Tabelle1[[#This Row],[Heizleistung (55°C)]]=0,Tabelle1[[#This Row],[Heizleistung (35°C)]],(Tabelle1[[#This Row],[Heizleistung (35°C)]]+Tabelle1[[#This Row],[Heizleistung (55°C)]])/2)</f>
        <v>12</v>
      </c>
      <c r="M6465" s="20">
        <f>IF(Tabelle1[[#This Row],[Etas 55°C]]=0,0,(Tabelle1[[#This Row],[Etas 35°C]]*0.8+Tabelle1[[#This Row],[Etas 55°C]]*0.2))*2.5</f>
        <v>4.3975000000000009</v>
      </c>
      <c r="N6465" s="21">
        <f>IF(-(Tabelle1[[#This Row],[80%/20% SCOP]]-5.5)/5.5=1,"n.a.",-(Tabelle1[[#This Row],[80%/20% SCOP]]-5.5)/5.5)</f>
        <v>0.2004545454545453</v>
      </c>
    </row>
    <row r="6466" spans="1:14" ht="20.100000000000001" customHeight="1" x14ac:dyDescent="0.25">
      <c r="A6466" s="24">
        <v>16003032</v>
      </c>
      <c r="B6466" s="15" t="s">
        <v>6583</v>
      </c>
      <c r="C6466" s="15" t="s">
        <v>6590</v>
      </c>
      <c r="D6466" s="16" t="s">
        <v>2</v>
      </c>
      <c r="E6466" s="17">
        <v>16</v>
      </c>
      <c r="F6466" s="18">
        <v>1.75</v>
      </c>
      <c r="G6466" s="17">
        <v>17</v>
      </c>
      <c r="H6466" s="18">
        <v>1.365</v>
      </c>
      <c r="I6466" s="16" t="s">
        <v>324</v>
      </c>
      <c r="J6466" s="16" t="s">
        <v>4</v>
      </c>
      <c r="K6466" s="16" t="s">
        <v>4</v>
      </c>
      <c r="L6466" s="19">
        <f>IF(Tabelle1[[#This Row],[Heizleistung (55°C)]]=0,Tabelle1[[#This Row],[Heizleistung (35°C)]],(Tabelle1[[#This Row],[Heizleistung (35°C)]]+Tabelle1[[#This Row],[Heizleistung (55°C)]])/2)</f>
        <v>16.5</v>
      </c>
      <c r="M6466" s="20">
        <f>IF(Tabelle1[[#This Row],[Etas 55°C]]=0,0,(Tabelle1[[#This Row],[Etas 35°C]]*0.8+Tabelle1[[#This Row],[Etas 55°C]]*0.2))*2.5</f>
        <v>4.1825000000000001</v>
      </c>
      <c r="N6466" s="21">
        <f>IF(-(Tabelle1[[#This Row],[80%/20% SCOP]]-5.5)/5.5=1,"n.a.",-(Tabelle1[[#This Row],[80%/20% SCOP]]-5.5)/5.5)</f>
        <v>0.23954545454545453</v>
      </c>
    </row>
    <row r="6467" spans="1:14" ht="20.100000000000001" customHeight="1" x14ac:dyDescent="0.25">
      <c r="A6467" s="24">
        <v>16016486</v>
      </c>
      <c r="B6467" s="15" t="s">
        <v>6591</v>
      </c>
      <c r="C6467" s="15" t="s">
        <v>6592</v>
      </c>
      <c r="D6467" s="16" t="s">
        <v>2</v>
      </c>
      <c r="E6467" s="17">
        <v>9.8699999999999992</v>
      </c>
      <c r="F6467" s="18">
        <v>1.8680000000000001</v>
      </c>
      <c r="G6467" s="17">
        <v>9.93</v>
      </c>
      <c r="H6467" s="18">
        <v>1.45</v>
      </c>
      <c r="I6467" s="16" t="s">
        <v>3</v>
      </c>
      <c r="J6467" s="16" t="s">
        <v>4</v>
      </c>
      <c r="K6467" s="16" t="s">
        <v>15</v>
      </c>
      <c r="L6467" s="19">
        <f>IF(Tabelle1[[#This Row],[Heizleistung (55°C)]]=0,Tabelle1[[#This Row],[Heizleistung (35°C)]],(Tabelle1[[#This Row],[Heizleistung (35°C)]]+Tabelle1[[#This Row],[Heizleistung (55°C)]])/2)</f>
        <v>9.8999999999999986</v>
      </c>
      <c r="M6467" s="20">
        <f>IF(Tabelle1[[#This Row],[Etas 55°C]]=0,0,(Tabelle1[[#This Row],[Etas 35°C]]*0.8+Tabelle1[[#This Row],[Etas 55°C]]*0.2))*2.5</f>
        <v>4.4610000000000003</v>
      </c>
      <c r="N6467" s="21">
        <f>IF(-(Tabelle1[[#This Row],[80%/20% SCOP]]-5.5)/5.5=1,"n.a.",-(Tabelle1[[#This Row],[80%/20% SCOP]]-5.5)/5.5)</f>
        <v>0.18890909090909086</v>
      </c>
    </row>
    <row r="6468" spans="1:14" ht="20.100000000000001" customHeight="1" x14ac:dyDescent="0.25">
      <c r="A6468" s="24">
        <v>16016484</v>
      </c>
      <c r="B6468" s="15" t="s">
        <v>6591</v>
      </c>
      <c r="C6468" s="15" t="s">
        <v>6593</v>
      </c>
      <c r="D6468" s="16" t="s">
        <v>2</v>
      </c>
      <c r="E6468" s="17">
        <v>16.34</v>
      </c>
      <c r="F6468" s="18">
        <v>1.885</v>
      </c>
      <c r="G6468" s="17">
        <v>16.399999999999999</v>
      </c>
      <c r="H6468" s="18">
        <v>1.452</v>
      </c>
      <c r="I6468" s="16" t="s">
        <v>3</v>
      </c>
      <c r="J6468" s="16" t="s">
        <v>4</v>
      </c>
      <c r="K6468" s="16" t="s">
        <v>15</v>
      </c>
      <c r="L6468" s="19">
        <f>IF(Tabelle1[[#This Row],[Heizleistung (55°C)]]=0,Tabelle1[[#This Row],[Heizleistung (35°C)]],(Tabelle1[[#This Row],[Heizleistung (35°C)]]+Tabelle1[[#This Row],[Heizleistung (55°C)]])/2)</f>
        <v>16.369999999999997</v>
      </c>
      <c r="M6468" s="20">
        <f>IF(Tabelle1[[#This Row],[Etas 55°C]]=0,0,(Tabelle1[[#This Row],[Etas 35°C]]*0.8+Tabelle1[[#This Row],[Etas 55°C]]*0.2))*2.5</f>
        <v>4.4960000000000004</v>
      </c>
      <c r="N6468" s="21">
        <f>IF(-(Tabelle1[[#This Row],[80%/20% SCOP]]-5.5)/5.5=1,"n.a.",-(Tabelle1[[#This Row],[80%/20% SCOP]]-5.5)/5.5)</f>
        <v>0.18254545454545446</v>
      </c>
    </row>
    <row r="6469" spans="1:14" ht="20.100000000000001" customHeight="1" x14ac:dyDescent="0.25">
      <c r="A6469" s="24">
        <v>16016483</v>
      </c>
      <c r="B6469" s="15" t="s">
        <v>6591</v>
      </c>
      <c r="C6469" s="15" t="s">
        <v>6594</v>
      </c>
      <c r="D6469" s="16" t="s">
        <v>2</v>
      </c>
      <c r="E6469" s="17">
        <v>16.260000000000002</v>
      </c>
      <c r="F6469" s="18">
        <v>1.8939999999999999</v>
      </c>
      <c r="G6469" s="17">
        <v>16.440000000000001</v>
      </c>
      <c r="H6469" s="18">
        <v>1.456</v>
      </c>
      <c r="I6469" s="16" t="s">
        <v>3</v>
      </c>
      <c r="J6469" s="16" t="s">
        <v>4</v>
      </c>
      <c r="K6469" s="16" t="s">
        <v>15</v>
      </c>
      <c r="L6469" s="19">
        <f>IF(Tabelle1[[#This Row],[Heizleistung (55°C)]]=0,Tabelle1[[#This Row],[Heizleistung (35°C)]],(Tabelle1[[#This Row],[Heizleistung (35°C)]]+Tabelle1[[#This Row],[Heizleistung (55°C)]])/2)</f>
        <v>16.350000000000001</v>
      </c>
      <c r="M6469" s="20">
        <f>IF(Tabelle1[[#This Row],[Etas 55°C]]=0,0,(Tabelle1[[#This Row],[Etas 35°C]]*0.8+Tabelle1[[#This Row],[Etas 55°C]]*0.2))*2.5</f>
        <v>4.516</v>
      </c>
      <c r="N6469" s="21">
        <f>IF(-(Tabelle1[[#This Row],[80%/20% SCOP]]-5.5)/5.5=1,"n.a.",-(Tabelle1[[#This Row],[80%/20% SCOP]]-5.5)/5.5)</f>
        <v>0.17890909090909091</v>
      </c>
    </row>
    <row r="6470" spans="1:14" ht="20.100000000000001" customHeight="1" x14ac:dyDescent="0.25">
      <c r="A6470" s="24">
        <v>16016482</v>
      </c>
      <c r="B6470" s="15" t="s">
        <v>6591</v>
      </c>
      <c r="C6470" s="15" t="s">
        <v>6595</v>
      </c>
      <c r="D6470" s="16" t="s">
        <v>2</v>
      </c>
      <c r="E6470" s="17">
        <v>6.07</v>
      </c>
      <c r="F6470" s="18">
        <v>1.9019999999999999</v>
      </c>
      <c r="G6470" s="17">
        <v>6.06</v>
      </c>
      <c r="H6470" s="18">
        <v>1.4550000000000001</v>
      </c>
      <c r="I6470" s="16" t="s">
        <v>3</v>
      </c>
      <c r="J6470" s="16" t="s">
        <v>4</v>
      </c>
      <c r="K6470" s="16" t="s">
        <v>15</v>
      </c>
      <c r="L6470" s="19">
        <f>IF(Tabelle1[[#This Row],[Heizleistung (55°C)]]=0,Tabelle1[[#This Row],[Heizleistung (35°C)]],(Tabelle1[[#This Row],[Heizleistung (35°C)]]+Tabelle1[[#This Row],[Heizleistung (55°C)]])/2)</f>
        <v>6.0649999999999995</v>
      </c>
      <c r="M6470" s="20">
        <f>IF(Tabelle1[[#This Row],[Etas 55°C]]=0,0,(Tabelle1[[#This Row],[Etas 35°C]]*0.8+Tabelle1[[#This Row],[Etas 55°C]]*0.2))*2.5</f>
        <v>4.5315000000000003</v>
      </c>
      <c r="N6470" s="21">
        <f>IF(-(Tabelle1[[#This Row],[80%/20% SCOP]]-5.5)/5.5=1,"n.a.",-(Tabelle1[[#This Row],[80%/20% SCOP]]-5.5)/5.5)</f>
        <v>0.17609090909090905</v>
      </c>
    </row>
    <row r="6471" spans="1:14" ht="20.100000000000001" customHeight="1" x14ac:dyDescent="0.25">
      <c r="A6471" s="24">
        <v>16016485</v>
      </c>
      <c r="B6471" s="15" t="s">
        <v>6591</v>
      </c>
      <c r="C6471" s="15" t="s">
        <v>6596</v>
      </c>
      <c r="D6471" s="16" t="s">
        <v>2</v>
      </c>
      <c r="E6471" s="17">
        <v>9.9</v>
      </c>
      <c r="F6471" s="18">
        <v>1.879</v>
      </c>
      <c r="G6471" s="17">
        <v>10.220000000000001</v>
      </c>
      <c r="H6471" s="18">
        <v>1.476</v>
      </c>
      <c r="I6471" s="16" t="s">
        <v>3</v>
      </c>
      <c r="J6471" s="16" t="s">
        <v>4</v>
      </c>
      <c r="K6471" s="16" t="s">
        <v>15</v>
      </c>
      <c r="L6471" s="19">
        <f>IF(Tabelle1[[#This Row],[Heizleistung (55°C)]]=0,Tabelle1[[#This Row],[Heizleistung (35°C)]],(Tabelle1[[#This Row],[Heizleistung (35°C)]]+Tabelle1[[#This Row],[Heizleistung (55°C)]])/2)</f>
        <v>10.06</v>
      </c>
      <c r="M6471" s="20">
        <f>IF(Tabelle1[[#This Row],[Etas 55°C]]=0,0,(Tabelle1[[#This Row],[Etas 35°C]]*0.8+Tabelle1[[#This Row],[Etas 55°C]]*0.2))*2.5</f>
        <v>4.4960000000000004</v>
      </c>
      <c r="N6471" s="21">
        <f>IF(-(Tabelle1[[#This Row],[80%/20% SCOP]]-5.5)/5.5=1,"n.a.",-(Tabelle1[[#This Row],[80%/20% SCOP]]-5.5)/5.5)</f>
        <v>0.18254545454545446</v>
      </c>
    </row>
    <row r="6472" spans="1:14" ht="20.100000000000001" customHeight="1" x14ac:dyDescent="0.25">
      <c r="A6472" s="24">
        <v>16018406</v>
      </c>
      <c r="B6472" s="15" t="s">
        <v>6597</v>
      </c>
      <c r="C6472" s="15" t="s">
        <v>6598</v>
      </c>
      <c r="D6472" s="16" t="s">
        <v>2</v>
      </c>
      <c r="E6472" s="17">
        <v>8.1999999999999993</v>
      </c>
      <c r="F6472" s="18">
        <v>1.81</v>
      </c>
      <c r="G6472" s="17">
        <v>7</v>
      </c>
      <c r="H6472" s="18">
        <v>1.31</v>
      </c>
      <c r="I6472" s="16" t="s">
        <v>3</v>
      </c>
      <c r="J6472" s="16" t="s">
        <v>4</v>
      </c>
      <c r="K6472" s="16" t="s">
        <v>4</v>
      </c>
      <c r="L6472" s="19">
        <f>IF(Tabelle1[[#This Row],[Heizleistung (55°C)]]=0,Tabelle1[[#This Row],[Heizleistung (35°C)]],(Tabelle1[[#This Row],[Heizleistung (35°C)]]+Tabelle1[[#This Row],[Heizleistung (55°C)]])/2)</f>
        <v>7.6</v>
      </c>
      <c r="M6472" s="20">
        <f>IF(Tabelle1[[#This Row],[Etas 55°C]]=0,0,(Tabelle1[[#This Row],[Etas 35°C]]*0.8+Tabelle1[[#This Row],[Etas 55°C]]*0.2))*2.5</f>
        <v>4.2750000000000004</v>
      </c>
      <c r="N6472" s="21">
        <f>IF(-(Tabelle1[[#This Row],[80%/20% SCOP]]-5.5)/5.5=1,"n.a.",-(Tabelle1[[#This Row],[80%/20% SCOP]]-5.5)/5.5)</f>
        <v>0.22272727272727266</v>
      </c>
    </row>
    <row r="6473" spans="1:14" ht="20.100000000000001" customHeight="1" x14ac:dyDescent="0.25">
      <c r="A6473" s="24">
        <v>16018409</v>
      </c>
      <c r="B6473" s="15" t="s">
        <v>6597</v>
      </c>
      <c r="C6473" s="15" t="s">
        <v>6599</v>
      </c>
      <c r="D6473" s="16" t="s">
        <v>2</v>
      </c>
      <c r="E6473" s="17">
        <v>5.77</v>
      </c>
      <c r="F6473" s="18">
        <v>1.89</v>
      </c>
      <c r="G6473" s="17">
        <v>5.57</v>
      </c>
      <c r="H6473" s="18">
        <v>1.431</v>
      </c>
      <c r="I6473" s="16" t="s">
        <v>3</v>
      </c>
      <c r="J6473" s="16" t="s">
        <v>4</v>
      </c>
      <c r="K6473" s="16" t="s">
        <v>4</v>
      </c>
      <c r="L6473" s="19">
        <f>IF(Tabelle1[[#This Row],[Heizleistung (55°C)]]=0,Tabelle1[[#This Row],[Heizleistung (35°C)]],(Tabelle1[[#This Row],[Heizleistung (35°C)]]+Tabelle1[[#This Row],[Heizleistung (55°C)]])/2)</f>
        <v>5.67</v>
      </c>
      <c r="M6473" s="20">
        <f>IF(Tabelle1[[#This Row],[Etas 55°C]]=0,0,(Tabelle1[[#This Row],[Etas 35°C]]*0.8+Tabelle1[[#This Row],[Etas 55°C]]*0.2))*2.5</f>
        <v>4.4954999999999998</v>
      </c>
      <c r="N6473" s="21">
        <f>IF(-(Tabelle1[[#This Row],[80%/20% SCOP]]-5.5)/5.5=1,"n.a.",-(Tabelle1[[#This Row],[80%/20% SCOP]]-5.5)/5.5)</f>
        <v>0.18263636363636368</v>
      </c>
    </row>
    <row r="6474" spans="1:14" ht="20.100000000000001" customHeight="1" x14ac:dyDescent="0.25">
      <c r="A6474" s="24">
        <v>16018407</v>
      </c>
      <c r="B6474" s="15" t="s">
        <v>6597</v>
      </c>
      <c r="C6474" s="15" t="s">
        <v>6600</v>
      </c>
      <c r="D6474" s="16" t="s">
        <v>2</v>
      </c>
      <c r="E6474" s="17">
        <v>12.1</v>
      </c>
      <c r="F6474" s="18">
        <v>1.85</v>
      </c>
      <c r="G6474" s="17">
        <v>10.8</v>
      </c>
      <c r="H6474" s="18">
        <v>1.39</v>
      </c>
      <c r="I6474" s="16" t="s">
        <v>3</v>
      </c>
      <c r="J6474" s="16" t="s">
        <v>4</v>
      </c>
      <c r="K6474" s="16" t="s">
        <v>4</v>
      </c>
      <c r="L6474" s="19">
        <f>IF(Tabelle1[[#This Row],[Heizleistung (55°C)]]=0,Tabelle1[[#This Row],[Heizleistung (35°C)]],(Tabelle1[[#This Row],[Heizleistung (35°C)]]+Tabelle1[[#This Row],[Heizleistung (55°C)]])/2)</f>
        <v>11.45</v>
      </c>
      <c r="M6474" s="20">
        <f>IF(Tabelle1[[#This Row],[Etas 55°C]]=0,0,(Tabelle1[[#This Row],[Etas 35°C]]*0.8+Tabelle1[[#This Row],[Etas 55°C]]*0.2))*2.5</f>
        <v>4.3950000000000005</v>
      </c>
      <c r="N6474" s="21">
        <f>IF(-(Tabelle1[[#This Row],[80%/20% SCOP]]-5.5)/5.5=1,"n.a.",-(Tabelle1[[#This Row],[80%/20% SCOP]]-5.5)/5.5)</f>
        <v>0.20090909090909082</v>
      </c>
    </row>
    <row r="6475" spans="1:14" ht="20.100000000000001" customHeight="1" x14ac:dyDescent="0.25">
      <c r="A6475" s="24">
        <v>16018403</v>
      </c>
      <c r="B6475" s="15" t="s">
        <v>6597</v>
      </c>
      <c r="C6475" s="15" t="s">
        <v>6601</v>
      </c>
      <c r="D6475" s="16" t="s">
        <v>2</v>
      </c>
      <c r="E6475" s="17">
        <v>5.8</v>
      </c>
      <c r="F6475" s="18">
        <v>1.88</v>
      </c>
      <c r="G6475" s="17">
        <v>4.3</v>
      </c>
      <c r="H6475" s="18">
        <v>1.37</v>
      </c>
      <c r="I6475" s="16" t="s">
        <v>3</v>
      </c>
      <c r="J6475" s="16" t="s">
        <v>4</v>
      </c>
      <c r="K6475" s="16" t="s">
        <v>4</v>
      </c>
      <c r="L6475" s="19">
        <f>IF(Tabelle1[[#This Row],[Heizleistung (55°C)]]=0,Tabelle1[[#This Row],[Heizleistung (35°C)]],(Tabelle1[[#This Row],[Heizleistung (35°C)]]+Tabelle1[[#This Row],[Heizleistung (55°C)]])/2)</f>
        <v>5.05</v>
      </c>
      <c r="M6475" s="20">
        <f>IF(Tabelle1[[#This Row],[Etas 55°C]]=0,0,(Tabelle1[[#This Row],[Etas 35°C]]*0.8+Tabelle1[[#This Row],[Etas 55°C]]*0.2))*2.5</f>
        <v>4.4450000000000003</v>
      </c>
      <c r="N6475" s="21">
        <f>IF(-(Tabelle1[[#This Row],[80%/20% SCOP]]-5.5)/5.5=1,"n.a.",-(Tabelle1[[#This Row],[80%/20% SCOP]]-5.5)/5.5)</f>
        <v>0.19181818181818178</v>
      </c>
    </row>
    <row r="6476" spans="1:14" ht="20.100000000000001" customHeight="1" x14ac:dyDescent="0.25">
      <c r="A6476" s="24">
        <v>16018410</v>
      </c>
      <c r="B6476" s="15" t="s">
        <v>6597</v>
      </c>
      <c r="C6476" s="15" t="s">
        <v>6602</v>
      </c>
      <c r="D6476" s="16" t="s">
        <v>2</v>
      </c>
      <c r="E6476" s="17">
        <v>9.08</v>
      </c>
      <c r="F6476" s="18">
        <v>1.96</v>
      </c>
      <c r="G6476" s="17">
        <v>9.23</v>
      </c>
      <c r="H6476" s="18">
        <v>1.53</v>
      </c>
      <c r="I6476" s="16" t="s">
        <v>3</v>
      </c>
      <c r="J6476" s="16" t="s">
        <v>4</v>
      </c>
      <c r="K6476" s="16" t="s">
        <v>4</v>
      </c>
      <c r="L6476" s="19">
        <f>IF(Tabelle1[[#This Row],[Heizleistung (55°C)]]=0,Tabelle1[[#This Row],[Heizleistung (35°C)]],(Tabelle1[[#This Row],[Heizleistung (35°C)]]+Tabelle1[[#This Row],[Heizleistung (55°C)]])/2)</f>
        <v>9.1550000000000011</v>
      </c>
      <c r="M6476" s="20">
        <f>IF(Tabelle1[[#This Row],[Etas 55°C]]=0,0,(Tabelle1[[#This Row],[Etas 35°C]]*0.8+Tabelle1[[#This Row],[Etas 55°C]]*0.2))*2.5</f>
        <v>4.6850000000000005</v>
      </c>
      <c r="N6476" s="21">
        <f>IF(-(Tabelle1[[#This Row],[80%/20% SCOP]]-5.5)/5.5=1,"n.a.",-(Tabelle1[[#This Row],[80%/20% SCOP]]-5.5)/5.5)</f>
        <v>0.14818181818181808</v>
      </c>
    </row>
    <row r="6477" spans="1:14" ht="20.100000000000001" customHeight="1" x14ac:dyDescent="0.25">
      <c r="A6477" s="24">
        <v>16018408</v>
      </c>
      <c r="B6477" s="15" t="s">
        <v>6597</v>
      </c>
      <c r="C6477" s="15" t="s">
        <v>6603</v>
      </c>
      <c r="D6477" s="16" t="s">
        <v>2</v>
      </c>
      <c r="E6477" s="17">
        <v>14.2</v>
      </c>
      <c r="F6477" s="18">
        <v>1.8</v>
      </c>
      <c r="G6477" s="17">
        <v>13.08</v>
      </c>
      <c r="H6477" s="18">
        <v>1.34</v>
      </c>
      <c r="I6477" s="16" t="s">
        <v>3</v>
      </c>
      <c r="J6477" s="16" t="s">
        <v>4</v>
      </c>
      <c r="K6477" s="16" t="s">
        <v>4</v>
      </c>
      <c r="L6477" s="19">
        <f>IF(Tabelle1[[#This Row],[Heizleistung (55°C)]]=0,Tabelle1[[#This Row],[Heizleistung (35°C)]],(Tabelle1[[#This Row],[Heizleistung (35°C)]]+Tabelle1[[#This Row],[Heizleistung (55°C)]])/2)</f>
        <v>13.64</v>
      </c>
      <c r="M6477" s="20">
        <f>IF(Tabelle1[[#This Row],[Etas 55°C]]=0,0,(Tabelle1[[#This Row],[Etas 35°C]]*0.8+Tabelle1[[#This Row],[Etas 55°C]]*0.2))*2.5</f>
        <v>4.2700000000000005</v>
      </c>
      <c r="N6477" s="21">
        <f>IF(-(Tabelle1[[#This Row],[80%/20% SCOP]]-5.5)/5.5=1,"n.a.",-(Tabelle1[[#This Row],[80%/20% SCOP]]-5.5)/5.5)</f>
        <v>0.22363636363636355</v>
      </c>
    </row>
    <row r="6478" spans="1:14" ht="20.100000000000001" customHeight="1" x14ac:dyDescent="0.25">
      <c r="A6478" s="24">
        <v>16002318</v>
      </c>
      <c r="B6478" s="15" t="s">
        <v>6604</v>
      </c>
      <c r="C6478" s="15" t="s">
        <v>6605</v>
      </c>
      <c r="D6478" s="16" t="s">
        <v>2</v>
      </c>
      <c r="E6478" s="17">
        <v>7.6</v>
      </c>
      <c r="F6478" s="18">
        <v>1.91</v>
      </c>
      <c r="G6478" s="17">
        <v>7.4</v>
      </c>
      <c r="H6478" s="18">
        <v>1.41</v>
      </c>
      <c r="I6478" s="16" t="s">
        <v>3</v>
      </c>
      <c r="J6478" s="16" t="s">
        <v>4</v>
      </c>
      <c r="K6478" s="16" t="s">
        <v>4</v>
      </c>
      <c r="L6478" s="19">
        <f>IF(Tabelle1[[#This Row],[Heizleistung (55°C)]]=0,Tabelle1[[#This Row],[Heizleistung (35°C)]],(Tabelle1[[#This Row],[Heizleistung (35°C)]]+Tabelle1[[#This Row],[Heizleistung (55°C)]])/2)</f>
        <v>7.5</v>
      </c>
      <c r="M6478" s="20">
        <f>IF(Tabelle1[[#This Row],[Etas 55°C]]=0,0,(Tabelle1[[#This Row],[Etas 35°C]]*0.8+Tabelle1[[#This Row],[Etas 55°C]]*0.2))*2.5</f>
        <v>4.5250000000000004</v>
      </c>
      <c r="N6478" s="21">
        <f>IF(-(Tabelle1[[#This Row],[80%/20% SCOP]]-5.5)/5.5=1,"n.a.",-(Tabelle1[[#This Row],[80%/20% SCOP]]-5.5)/5.5)</f>
        <v>0.17727272727272722</v>
      </c>
    </row>
    <row r="6479" spans="1:14" ht="20.100000000000001" customHeight="1" x14ac:dyDescent="0.25">
      <c r="A6479" s="24">
        <v>16008935</v>
      </c>
      <c r="B6479" s="15" t="s">
        <v>6604</v>
      </c>
      <c r="C6479" s="15" t="s">
        <v>6606</v>
      </c>
      <c r="D6479" s="16" t="s">
        <v>2</v>
      </c>
      <c r="E6479" s="17">
        <v>9</v>
      </c>
      <c r="F6479" s="18">
        <v>1.9630000000000001</v>
      </c>
      <c r="G6479" s="17">
        <v>8</v>
      </c>
      <c r="H6479" s="18">
        <v>1.333</v>
      </c>
      <c r="I6479" s="16" t="s">
        <v>40</v>
      </c>
      <c r="J6479" s="16" t="s">
        <v>4</v>
      </c>
      <c r="K6479" s="16" t="s">
        <v>4</v>
      </c>
      <c r="L6479" s="19">
        <f>IF(Tabelle1[[#This Row],[Heizleistung (55°C)]]=0,Tabelle1[[#This Row],[Heizleistung (35°C)]],(Tabelle1[[#This Row],[Heizleistung (35°C)]]+Tabelle1[[#This Row],[Heizleistung (55°C)]])/2)</f>
        <v>8.5</v>
      </c>
      <c r="M6479" s="20">
        <f>IF(Tabelle1[[#This Row],[Etas 55°C]]=0,0,(Tabelle1[[#This Row],[Etas 35°C]]*0.8+Tabelle1[[#This Row],[Etas 55°C]]*0.2))*2.5</f>
        <v>4.5925000000000002</v>
      </c>
      <c r="N6479" s="21">
        <f>IF(-(Tabelle1[[#This Row],[80%/20% SCOP]]-5.5)/5.5=1,"n.a.",-(Tabelle1[[#This Row],[80%/20% SCOP]]-5.5)/5.5)</f>
        <v>0.16499999999999995</v>
      </c>
    </row>
    <row r="6480" spans="1:14" ht="20.100000000000001" customHeight="1" x14ac:dyDescent="0.25">
      <c r="A6480" s="24">
        <v>16008937</v>
      </c>
      <c r="B6480" s="15" t="s">
        <v>6604</v>
      </c>
      <c r="C6480" s="15" t="s">
        <v>6607</v>
      </c>
      <c r="D6480" s="16" t="s">
        <v>2</v>
      </c>
      <c r="E6480" s="17">
        <v>9</v>
      </c>
      <c r="F6480" s="18">
        <v>1.9630000000000001</v>
      </c>
      <c r="G6480" s="17">
        <v>8</v>
      </c>
      <c r="H6480" s="18">
        <v>1.333</v>
      </c>
      <c r="I6480" s="16" t="s">
        <v>40</v>
      </c>
      <c r="J6480" s="16" t="s">
        <v>4</v>
      </c>
      <c r="K6480" s="16" t="s">
        <v>4</v>
      </c>
      <c r="L6480" s="19">
        <f>IF(Tabelle1[[#This Row],[Heizleistung (55°C)]]=0,Tabelle1[[#This Row],[Heizleistung (35°C)]],(Tabelle1[[#This Row],[Heizleistung (35°C)]]+Tabelle1[[#This Row],[Heizleistung (55°C)]])/2)</f>
        <v>8.5</v>
      </c>
      <c r="M6480" s="20">
        <f>IF(Tabelle1[[#This Row],[Etas 55°C]]=0,0,(Tabelle1[[#This Row],[Etas 35°C]]*0.8+Tabelle1[[#This Row],[Etas 55°C]]*0.2))*2.5</f>
        <v>4.5925000000000002</v>
      </c>
      <c r="N6480" s="21">
        <f>IF(-(Tabelle1[[#This Row],[80%/20% SCOP]]-5.5)/5.5=1,"n.a.",-(Tabelle1[[#This Row],[80%/20% SCOP]]-5.5)/5.5)</f>
        <v>0.16499999999999995</v>
      </c>
    </row>
    <row r="6481" spans="1:14" ht="20.100000000000001" customHeight="1" x14ac:dyDescent="0.25">
      <c r="A6481" s="24">
        <v>16014562</v>
      </c>
      <c r="B6481" s="15" t="s">
        <v>6604</v>
      </c>
      <c r="C6481" s="15" t="s">
        <v>6608</v>
      </c>
      <c r="D6481" s="16" t="s">
        <v>2</v>
      </c>
      <c r="E6481" s="17">
        <v>24</v>
      </c>
      <c r="F6481" s="18">
        <v>2.0499999999999998</v>
      </c>
      <c r="G6481" s="17">
        <v>27.7</v>
      </c>
      <c r="H6481" s="18">
        <v>1.52</v>
      </c>
      <c r="I6481" s="16" t="s">
        <v>3</v>
      </c>
      <c r="J6481" s="16" t="s">
        <v>4</v>
      </c>
      <c r="K6481" s="16" t="s">
        <v>4</v>
      </c>
      <c r="L6481" s="19">
        <f>IF(Tabelle1[[#This Row],[Heizleistung (55°C)]]=0,Tabelle1[[#This Row],[Heizleistung (35°C)]],(Tabelle1[[#This Row],[Heizleistung (35°C)]]+Tabelle1[[#This Row],[Heizleistung (55°C)]])/2)</f>
        <v>25.85</v>
      </c>
      <c r="M6481" s="20">
        <f>IF(Tabelle1[[#This Row],[Etas 55°C]]=0,0,(Tabelle1[[#This Row],[Etas 35°C]]*0.8+Tabelle1[[#This Row],[Etas 55°C]]*0.2))*2.5</f>
        <v>4.8599999999999994</v>
      </c>
      <c r="N6481" s="21">
        <f>IF(-(Tabelle1[[#This Row],[80%/20% SCOP]]-5.5)/5.5=1,"n.a.",-(Tabelle1[[#This Row],[80%/20% SCOP]]-5.5)/5.5)</f>
        <v>0.11636363636363646</v>
      </c>
    </row>
    <row r="6482" spans="1:14" ht="20.100000000000001" customHeight="1" x14ac:dyDescent="0.25">
      <c r="A6482" s="24">
        <v>16008923</v>
      </c>
      <c r="B6482" s="15" t="s">
        <v>6604</v>
      </c>
      <c r="C6482" s="15" t="s">
        <v>6609</v>
      </c>
      <c r="D6482" s="16" t="s">
        <v>2</v>
      </c>
      <c r="E6482" s="17">
        <v>14</v>
      </c>
      <c r="F6482" s="18">
        <v>2.153</v>
      </c>
      <c r="G6482" s="17">
        <v>15</v>
      </c>
      <c r="H6482" s="18">
        <v>1.536</v>
      </c>
      <c r="I6482" s="16" t="s">
        <v>3</v>
      </c>
      <c r="J6482" s="16" t="s">
        <v>4</v>
      </c>
      <c r="K6482" s="16" t="s">
        <v>4</v>
      </c>
      <c r="L6482" s="19">
        <f>IF(Tabelle1[[#This Row],[Heizleistung (55°C)]]=0,Tabelle1[[#This Row],[Heizleistung (35°C)]],(Tabelle1[[#This Row],[Heizleistung (35°C)]]+Tabelle1[[#This Row],[Heizleistung (55°C)]])/2)</f>
        <v>14.5</v>
      </c>
      <c r="M6482" s="20">
        <f>IF(Tabelle1[[#This Row],[Etas 55°C]]=0,0,(Tabelle1[[#This Row],[Etas 35°C]]*0.8+Tabelle1[[#This Row],[Etas 55°C]]*0.2))*2.5</f>
        <v>5.0740000000000007</v>
      </c>
      <c r="N6482" s="21">
        <f>IF(-(Tabelle1[[#This Row],[80%/20% SCOP]]-5.5)/5.5=1,"n.a.",-(Tabelle1[[#This Row],[80%/20% SCOP]]-5.5)/5.5)</f>
        <v>7.7454545454545318E-2</v>
      </c>
    </row>
    <row r="6483" spans="1:14" ht="20.100000000000001" customHeight="1" x14ac:dyDescent="0.25">
      <c r="A6483" s="24">
        <v>16008936</v>
      </c>
      <c r="B6483" s="15" t="s">
        <v>6604</v>
      </c>
      <c r="C6483" s="15" t="s">
        <v>6610</v>
      </c>
      <c r="D6483" s="16" t="s">
        <v>2</v>
      </c>
      <c r="E6483" s="17">
        <v>9</v>
      </c>
      <c r="F6483" s="18">
        <v>1.9630000000000001</v>
      </c>
      <c r="G6483" s="17">
        <v>8</v>
      </c>
      <c r="H6483" s="18">
        <v>1.333</v>
      </c>
      <c r="I6483" s="16" t="s">
        <v>40</v>
      </c>
      <c r="J6483" s="16" t="s">
        <v>4</v>
      </c>
      <c r="K6483" s="16" t="s">
        <v>4</v>
      </c>
      <c r="L6483" s="19">
        <f>IF(Tabelle1[[#This Row],[Heizleistung (55°C)]]=0,Tabelle1[[#This Row],[Heizleistung (35°C)]],(Tabelle1[[#This Row],[Heizleistung (35°C)]]+Tabelle1[[#This Row],[Heizleistung (55°C)]])/2)</f>
        <v>8.5</v>
      </c>
      <c r="M6483" s="20">
        <f>IF(Tabelle1[[#This Row],[Etas 55°C]]=0,0,(Tabelle1[[#This Row],[Etas 35°C]]*0.8+Tabelle1[[#This Row],[Etas 55°C]]*0.2))*2.5</f>
        <v>4.5925000000000002</v>
      </c>
      <c r="N6483" s="21">
        <f>IF(-(Tabelle1[[#This Row],[80%/20% SCOP]]-5.5)/5.5=1,"n.a.",-(Tabelle1[[#This Row],[80%/20% SCOP]]-5.5)/5.5)</f>
        <v>0.16499999999999995</v>
      </c>
    </row>
    <row r="6484" spans="1:14" ht="20.100000000000001" customHeight="1" x14ac:dyDescent="0.25">
      <c r="A6484" s="24">
        <v>16002310</v>
      </c>
      <c r="B6484" s="15" t="s">
        <v>6604</v>
      </c>
      <c r="C6484" s="15" t="s">
        <v>6611</v>
      </c>
      <c r="D6484" s="16" t="s">
        <v>2</v>
      </c>
      <c r="E6484" s="17">
        <v>6</v>
      </c>
      <c r="F6484" s="18">
        <v>1.94</v>
      </c>
      <c r="G6484" s="17">
        <v>6</v>
      </c>
      <c r="H6484" s="18">
        <v>1.48</v>
      </c>
      <c r="I6484" s="16" t="s">
        <v>3</v>
      </c>
      <c r="J6484" s="16" t="s">
        <v>4</v>
      </c>
      <c r="K6484" s="16" t="s">
        <v>4</v>
      </c>
      <c r="L6484" s="19">
        <f>IF(Tabelle1[[#This Row],[Heizleistung (55°C)]]=0,Tabelle1[[#This Row],[Heizleistung (35°C)]],(Tabelle1[[#This Row],[Heizleistung (35°C)]]+Tabelle1[[#This Row],[Heizleistung (55°C)]])/2)</f>
        <v>6</v>
      </c>
      <c r="M6484" s="20">
        <f>IF(Tabelle1[[#This Row],[Etas 55°C]]=0,0,(Tabelle1[[#This Row],[Etas 35°C]]*0.8+Tabelle1[[#This Row],[Etas 55°C]]*0.2))*2.5</f>
        <v>4.62</v>
      </c>
      <c r="N6484" s="21">
        <f>IF(-(Tabelle1[[#This Row],[80%/20% SCOP]]-5.5)/5.5=1,"n.a.",-(Tabelle1[[#This Row],[80%/20% SCOP]]-5.5)/5.5)</f>
        <v>0.15999999999999998</v>
      </c>
    </row>
    <row r="6485" spans="1:14" ht="20.100000000000001" customHeight="1" x14ac:dyDescent="0.25">
      <c r="A6485" s="24">
        <v>16002247</v>
      </c>
      <c r="B6485" s="15" t="s">
        <v>6604</v>
      </c>
      <c r="C6485" s="15" t="s">
        <v>6612</v>
      </c>
      <c r="D6485" s="16" t="s">
        <v>2</v>
      </c>
      <c r="E6485" s="17">
        <v>6</v>
      </c>
      <c r="F6485" s="18">
        <v>1.94</v>
      </c>
      <c r="G6485" s="17">
        <v>6</v>
      </c>
      <c r="H6485" s="18">
        <v>1.48</v>
      </c>
      <c r="I6485" s="16" t="s">
        <v>3</v>
      </c>
      <c r="J6485" s="16" t="s">
        <v>4</v>
      </c>
      <c r="K6485" s="16" t="s">
        <v>4</v>
      </c>
      <c r="L6485" s="19">
        <f>IF(Tabelle1[[#This Row],[Heizleistung (55°C)]]=0,Tabelle1[[#This Row],[Heizleistung (35°C)]],(Tabelle1[[#This Row],[Heizleistung (35°C)]]+Tabelle1[[#This Row],[Heizleistung (55°C)]])/2)</f>
        <v>6</v>
      </c>
      <c r="M6485" s="20">
        <f>IF(Tabelle1[[#This Row],[Etas 55°C]]=0,0,(Tabelle1[[#This Row],[Etas 35°C]]*0.8+Tabelle1[[#This Row],[Etas 55°C]]*0.2))*2.5</f>
        <v>4.62</v>
      </c>
      <c r="N6485" s="21">
        <f>IF(-(Tabelle1[[#This Row],[80%/20% SCOP]]-5.5)/5.5=1,"n.a.",-(Tabelle1[[#This Row],[80%/20% SCOP]]-5.5)/5.5)</f>
        <v>0.15999999999999998</v>
      </c>
    </row>
    <row r="6486" spans="1:14" ht="20.100000000000001" customHeight="1" x14ac:dyDescent="0.25">
      <c r="A6486" s="24">
        <v>16008982</v>
      </c>
      <c r="B6486" s="15" t="s">
        <v>6604</v>
      </c>
      <c r="C6486" s="15" t="s">
        <v>6613</v>
      </c>
      <c r="D6486" s="16" t="s">
        <v>2</v>
      </c>
      <c r="E6486" s="17">
        <v>9</v>
      </c>
      <c r="F6486" s="18">
        <v>1.9630000000000001</v>
      </c>
      <c r="G6486" s="17">
        <v>8</v>
      </c>
      <c r="H6486" s="18">
        <v>1.333</v>
      </c>
      <c r="I6486" s="16" t="s">
        <v>40</v>
      </c>
      <c r="J6486" s="16" t="s">
        <v>4</v>
      </c>
      <c r="K6486" s="16" t="s">
        <v>4</v>
      </c>
      <c r="L6486" s="19">
        <f>IF(Tabelle1[[#This Row],[Heizleistung (55°C)]]=0,Tabelle1[[#This Row],[Heizleistung (35°C)]],(Tabelle1[[#This Row],[Heizleistung (35°C)]]+Tabelle1[[#This Row],[Heizleistung (55°C)]])/2)</f>
        <v>8.5</v>
      </c>
      <c r="M6486" s="20">
        <f>IF(Tabelle1[[#This Row],[Etas 55°C]]=0,0,(Tabelle1[[#This Row],[Etas 35°C]]*0.8+Tabelle1[[#This Row],[Etas 55°C]]*0.2))*2.5</f>
        <v>4.5925000000000002</v>
      </c>
      <c r="N6486" s="21">
        <f>IF(-(Tabelle1[[#This Row],[80%/20% SCOP]]-5.5)/5.5=1,"n.a.",-(Tabelle1[[#This Row],[80%/20% SCOP]]-5.5)/5.5)</f>
        <v>0.16499999999999995</v>
      </c>
    </row>
    <row r="6487" spans="1:14" ht="20.100000000000001" customHeight="1" x14ac:dyDescent="0.25">
      <c r="A6487" s="24">
        <v>16014561</v>
      </c>
      <c r="B6487" s="15" t="s">
        <v>6604</v>
      </c>
      <c r="C6487" s="15" t="s">
        <v>6614</v>
      </c>
      <c r="D6487" s="16" t="s">
        <v>2</v>
      </c>
      <c r="E6487" s="17">
        <v>24.03</v>
      </c>
      <c r="F6487" s="18">
        <v>2.0499999999999998</v>
      </c>
      <c r="G6487" s="17">
        <v>24.7</v>
      </c>
      <c r="H6487" s="18">
        <v>1.52</v>
      </c>
      <c r="I6487" s="16" t="s">
        <v>3</v>
      </c>
      <c r="J6487" s="16" t="s">
        <v>4</v>
      </c>
      <c r="K6487" s="16" t="s">
        <v>4</v>
      </c>
      <c r="L6487" s="19">
        <f>IF(Tabelle1[[#This Row],[Heizleistung (55°C)]]=0,Tabelle1[[#This Row],[Heizleistung (35°C)]],(Tabelle1[[#This Row],[Heizleistung (35°C)]]+Tabelle1[[#This Row],[Heizleistung (55°C)]])/2)</f>
        <v>24.365000000000002</v>
      </c>
      <c r="M6487" s="20">
        <f>IF(Tabelle1[[#This Row],[Etas 55°C]]=0,0,(Tabelle1[[#This Row],[Etas 35°C]]*0.8+Tabelle1[[#This Row],[Etas 55°C]]*0.2))*2.5</f>
        <v>4.8599999999999994</v>
      </c>
      <c r="N6487" s="21">
        <f>IF(-(Tabelle1[[#This Row],[80%/20% SCOP]]-5.5)/5.5=1,"n.a.",-(Tabelle1[[#This Row],[80%/20% SCOP]]-5.5)/5.5)</f>
        <v>0.11636363636363646</v>
      </c>
    </row>
    <row r="6488" spans="1:14" ht="20.100000000000001" customHeight="1" x14ac:dyDescent="0.25">
      <c r="A6488" s="24">
        <v>16002306</v>
      </c>
      <c r="B6488" s="15" t="s">
        <v>6604</v>
      </c>
      <c r="C6488" s="15" t="s">
        <v>6615</v>
      </c>
      <c r="D6488" s="16" t="s">
        <v>2</v>
      </c>
      <c r="E6488" s="17">
        <v>7.6</v>
      </c>
      <c r="F6488" s="18">
        <v>1.91</v>
      </c>
      <c r="G6488" s="17">
        <v>7.4</v>
      </c>
      <c r="H6488" s="18">
        <v>1.41</v>
      </c>
      <c r="I6488" s="16" t="s">
        <v>3</v>
      </c>
      <c r="J6488" s="16" t="s">
        <v>4</v>
      </c>
      <c r="K6488" s="16" t="s">
        <v>4</v>
      </c>
      <c r="L6488" s="19">
        <f>IF(Tabelle1[[#This Row],[Heizleistung (55°C)]]=0,Tabelle1[[#This Row],[Heizleistung (35°C)]],(Tabelle1[[#This Row],[Heizleistung (35°C)]]+Tabelle1[[#This Row],[Heizleistung (55°C)]])/2)</f>
        <v>7.5</v>
      </c>
      <c r="M6488" s="20">
        <f>IF(Tabelle1[[#This Row],[Etas 55°C]]=0,0,(Tabelle1[[#This Row],[Etas 35°C]]*0.8+Tabelle1[[#This Row],[Etas 55°C]]*0.2))*2.5</f>
        <v>4.5250000000000004</v>
      </c>
      <c r="N6488" s="21">
        <f>IF(-(Tabelle1[[#This Row],[80%/20% SCOP]]-5.5)/5.5=1,"n.a.",-(Tabelle1[[#This Row],[80%/20% SCOP]]-5.5)/5.5)</f>
        <v>0.17727272727272722</v>
      </c>
    </row>
    <row r="6489" spans="1:14" ht="20.100000000000001" customHeight="1" x14ac:dyDescent="0.25">
      <c r="A6489" s="24">
        <v>16002305</v>
      </c>
      <c r="B6489" s="15" t="s">
        <v>6604</v>
      </c>
      <c r="C6489" s="15" t="s">
        <v>6616</v>
      </c>
      <c r="D6489" s="16" t="s">
        <v>2</v>
      </c>
      <c r="E6489" s="17">
        <v>7.6</v>
      </c>
      <c r="F6489" s="18">
        <v>1.91</v>
      </c>
      <c r="G6489" s="17">
        <v>7.4</v>
      </c>
      <c r="H6489" s="18">
        <v>1.41</v>
      </c>
      <c r="I6489" s="16" t="s">
        <v>3</v>
      </c>
      <c r="J6489" s="16" t="s">
        <v>4</v>
      </c>
      <c r="K6489" s="16" t="s">
        <v>4</v>
      </c>
      <c r="L6489" s="19">
        <f>IF(Tabelle1[[#This Row],[Heizleistung (55°C)]]=0,Tabelle1[[#This Row],[Heizleistung (35°C)]],(Tabelle1[[#This Row],[Heizleistung (35°C)]]+Tabelle1[[#This Row],[Heizleistung (55°C)]])/2)</f>
        <v>7.5</v>
      </c>
      <c r="M6489" s="20">
        <f>IF(Tabelle1[[#This Row],[Etas 55°C]]=0,0,(Tabelle1[[#This Row],[Etas 35°C]]*0.8+Tabelle1[[#This Row],[Etas 55°C]]*0.2))*2.5</f>
        <v>4.5250000000000004</v>
      </c>
      <c r="N6489" s="21">
        <f>IF(-(Tabelle1[[#This Row],[80%/20% SCOP]]-5.5)/5.5=1,"n.a.",-(Tabelle1[[#This Row],[80%/20% SCOP]]-5.5)/5.5)</f>
        <v>0.17727272727272722</v>
      </c>
    </row>
    <row r="6490" spans="1:14" ht="20.100000000000001" customHeight="1" x14ac:dyDescent="0.25">
      <c r="A6490" s="24">
        <v>16008938</v>
      </c>
      <c r="B6490" s="15" t="s">
        <v>6604</v>
      </c>
      <c r="C6490" s="15" t="s">
        <v>6617</v>
      </c>
      <c r="D6490" s="16" t="s">
        <v>2</v>
      </c>
      <c r="E6490" s="17">
        <v>9</v>
      </c>
      <c r="F6490" s="18">
        <v>1.9630000000000001</v>
      </c>
      <c r="G6490" s="17">
        <v>8</v>
      </c>
      <c r="H6490" s="18">
        <v>1.333</v>
      </c>
      <c r="I6490" s="16" t="s">
        <v>40</v>
      </c>
      <c r="J6490" s="16" t="s">
        <v>4</v>
      </c>
      <c r="K6490" s="16" t="s">
        <v>4</v>
      </c>
      <c r="L6490" s="19">
        <f>IF(Tabelle1[[#This Row],[Heizleistung (55°C)]]=0,Tabelle1[[#This Row],[Heizleistung (35°C)]],(Tabelle1[[#This Row],[Heizleistung (35°C)]]+Tabelle1[[#This Row],[Heizleistung (55°C)]])/2)</f>
        <v>8.5</v>
      </c>
      <c r="M6490" s="20">
        <f>IF(Tabelle1[[#This Row],[Etas 55°C]]=0,0,(Tabelle1[[#This Row],[Etas 35°C]]*0.8+Tabelle1[[#This Row],[Etas 55°C]]*0.2))*2.5</f>
        <v>4.5925000000000002</v>
      </c>
      <c r="N6490" s="21">
        <f>IF(-(Tabelle1[[#This Row],[80%/20% SCOP]]-5.5)/5.5=1,"n.a.",-(Tabelle1[[#This Row],[80%/20% SCOP]]-5.5)/5.5)</f>
        <v>0.16499999999999995</v>
      </c>
    </row>
    <row r="6491" spans="1:14" ht="20.100000000000001" customHeight="1" x14ac:dyDescent="0.25">
      <c r="A6491" s="24">
        <v>16002241</v>
      </c>
      <c r="B6491" s="15" t="s">
        <v>6604</v>
      </c>
      <c r="C6491" s="15" t="s">
        <v>6618</v>
      </c>
      <c r="D6491" s="16" t="s">
        <v>2</v>
      </c>
      <c r="E6491" s="17">
        <v>6</v>
      </c>
      <c r="F6491" s="18">
        <v>1.94</v>
      </c>
      <c r="G6491" s="17">
        <v>6</v>
      </c>
      <c r="H6491" s="18">
        <v>1.48</v>
      </c>
      <c r="I6491" s="16" t="s">
        <v>3</v>
      </c>
      <c r="J6491" s="16" t="s">
        <v>4</v>
      </c>
      <c r="K6491" s="16" t="s">
        <v>4</v>
      </c>
      <c r="L6491" s="19">
        <f>IF(Tabelle1[[#This Row],[Heizleistung (55°C)]]=0,Tabelle1[[#This Row],[Heizleistung (35°C)]],(Tabelle1[[#This Row],[Heizleistung (35°C)]]+Tabelle1[[#This Row],[Heizleistung (55°C)]])/2)</f>
        <v>6</v>
      </c>
      <c r="M6491" s="20">
        <f>IF(Tabelle1[[#This Row],[Etas 55°C]]=0,0,(Tabelle1[[#This Row],[Etas 35°C]]*0.8+Tabelle1[[#This Row],[Etas 55°C]]*0.2))*2.5</f>
        <v>4.62</v>
      </c>
      <c r="N6491" s="21">
        <f>IF(-(Tabelle1[[#This Row],[80%/20% SCOP]]-5.5)/5.5=1,"n.a.",-(Tabelle1[[#This Row],[80%/20% SCOP]]-5.5)/5.5)</f>
        <v>0.15999999999999998</v>
      </c>
    </row>
    <row r="6492" spans="1:14" ht="20.100000000000001" customHeight="1" x14ac:dyDescent="0.25">
      <c r="A6492" s="24">
        <v>16002317</v>
      </c>
      <c r="B6492" s="15" t="s">
        <v>6604</v>
      </c>
      <c r="C6492" s="15" t="s">
        <v>6619</v>
      </c>
      <c r="D6492" s="16" t="s">
        <v>2</v>
      </c>
      <c r="E6492" s="17">
        <v>7.6</v>
      </c>
      <c r="F6492" s="18">
        <v>1.91</v>
      </c>
      <c r="G6492" s="17">
        <v>7.4</v>
      </c>
      <c r="H6492" s="18">
        <v>1.41</v>
      </c>
      <c r="I6492" s="16" t="s">
        <v>3</v>
      </c>
      <c r="J6492" s="16" t="s">
        <v>4</v>
      </c>
      <c r="K6492" s="16" t="s">
        <v>4</v>
      </c>
      <c r="L6492" s="19">
        <f>IF(Tabelle1[[#This Row],[Heizleistung (55°C)]]=0,Tabelle1[[#This Row],[Heizleistung (35°C)]],(Tabelle1[[#This Row],[Heizleistung (35°C)]]+Tabelle1[[#This Row],[Heizleistung (55°C)]])/2)</f>
        <v>7.5</v>
      </c>
      <c r="M6492" s="20">
        <f>IF(Tabelle1[[#This Row],[Etas 55°C]]=0,0,(Tabelle1[[#This Row],[Etas 35°C]]*0.8+Tabelle1[[#This Row],[Etas 55°C]]*0.2))*2.5</f>
        <v>4.5250000000000004</v>
      </c>
      <c r="N6492" s="21">
        <f>IF(-(Tabelle1[[#This Row],[80%/20% SCOP]]-5.5)/5.5=1,"n.a.",-(Tabelle1[[#This Row],[80%/20% SCOP]]-5.5)/5.5)</f>
        <v>0.17727272727272722</v>
      </c>
    </row>
    <row r="6493" spans="1:14" ht="20.100000000000001" customHeight="1" x14ac:dyDescent="0.25">
      <c r="A6493" s="24">
        <v>16002242</v>
      </c>
      <c r="B6493" s="15" t="s">
        <v>6604</v>
      </c>
      <c r="C6493" s="15" t="s">
        <v>6620</v>
      </c>
      <c r="D6493" s="16" t="s">
        <v>2</v>
      </c>
      <c r="E6493" s="17">
        <v>7.6</v>
      </c>
      <c r="F6493" s="18">
        <v>1.9119999999999999</v>
      </c>
      <c r="G6493" s="17">
        <v>7.4</v>
      </c>
      <c r="H6493" s="18">
        <v>1.4079999999999999</v>
      </c>
      <c r="I6493" s="16" t="s">
        <v>3</v>
      </c>
      <c r="J6493" s="16" t="s">
        <v>4</v>
      </c>
      <c r="K6493" s="16" t="s">
        <v>4</v>
      </c>
      <c r="L6493" s="19">
        <f>IF(Tabelle1[[#This Row],[Heizleistung (55°C)]]=0,Tabelle1[[#This Row],[Heizleistung (35°C)]],(Tabelle1[[#This Row],[Heizleistung (35°C)]]+Tabelle1[[#This Row],[Heizleistung (55°C)]])/2)</f>
        <v>7.5</v>
      </c>
      <c r="M6493" s="20">
        <f>IF(Tabelle1[[#This Row],[Etas 55°C]]=0,0,(Tabelle1[[#This Row],[Etas 35°C]]*0.8+Tabelle1[[#This Row],[Etas 55°C]]*0.2))*2.5</f>
        <v>4.5280000000000005</v>
      </c>
      <c r="N6493" s="21">
        <f>IF(-(Tabelle1[[#This Row],[80%/20% SCOP]]-5.5)/5.5=1,"n.a.",-(Tabelle1[[#This Row],[80%/20% SCOP]]-5.5)/5.5)</f>
        <v>0.17672727272727265</v>
      </c>
    </row>
    <row r="6494" spans="1:14" ht="20.100000000000001" customHeight="1" x14ac:dyDescent="0.25">
      <c r="A6494" s="24">
        <v>16002312</v>
      </c>
      <c r="B6494" s="15" t="s">
        <v>6604</v>
      </c>
      <c r="C6494" s="15" t="s">
        <v>6621</v>
      </c>
      <c r="D6494" s="16" t="s">
        <v>2</v>
      </c>
      <c r="E6494" s="17">
        <v>6</v>
      </c>
      <c r="F6494" s="18">
        <v>1.94</v>
      </c>
      <c r="G6494" s="17">
        <v>6</v>
      </c>
      <c r="H6494" s="18">
        <v>1.48</v>
      </c>
      <c r="I6494" s="16" t="s">
        <v>3</v>
      </c>
      <c r="J6494" s="16" t="s">
        <v>4</v>
      </c>
      <c r="K6494" s="16" t="s">
        <v>4</v>
      </c>
      <c r="L6494" s="19">
        <f>IF(Tabelle1[[#This Row],[Heizleistung (55°C)]]=0,Tabelle1[[#This Row],[Heizleistung (35°C)]],(Tabelle1[[#This Row],[Heizleistung (35°C)]]+Tabelle1[[#This Row],[Heizleistung (55°C)]])/2)</f>
        <v>6</v>
      </c>
      <c r="M6494" s="20">
        <f>IF(Tabelle1[[#This Row],[Etas 55°C]]=0,0,(Tabelle1[[#This Row],[Etas 35°C]]*0.8+Tabelle1[[#This Row],[Etas 55°C]]*0.2))*2.5</f>
        <v>4.62</v>
      </c>
      <c r="N6494" s="21">
        <f>IF(-(Tabelle1[[#This Row],[80%/20% SCOP]]-5.5)/5.5=1,"n.a.",-(Tabelle1[[#This Row],[80%/20% SCOP]]-5.5)/5.5)</f>
        <v>0.15999999999999998</v>
      </c>
    </row>
    <row r="6495" spans="1:14" ht="20.100000000000001" customHeight="1" x14ac:dyDescent="0.25">
      <c r="A6495" s="24">
        <v>16002307</v>
      </c>
      <c r="B6495" s="15" t="s">
        <v>6604</v>
      </c>
      <c r="C6495" s="15" t="s">
        <v>6622</v>
      </c>
      <c r="D6495" s="16" t="s">
        <v>2</v>
      </c>
      <c r="E6495" s="17">
        <v>7.6</v>
      </c>
      <c r="F6495" s="18">
        <v>1.91</v>
      </c>
      <c r="G6495" s="17">
        <v>7.4</v>
      </c>
      <c r="H6495" s="18">
        <v>1.41</v>
      </c>
      <c r="I6495" s="16" t="s">
        <v>3</v>
      </c>
      <c r="J6495" s="16" t="s">
        <v>4</v>
      </c>
      <c r="K6495" s="16" t="s">
        <v>4</v>
      </c>
      <c r="L6495" s="19">
        <f>IF(Tabelle1[[#This Row],[Heizleistung (55°C)]]=0,Tabelle1[[#This Row],[Heizleistung (35°C)]],(Tabelle1[[#This Row],[Heizleistung (35°C)]]+Tabelle1[[#This Row],[Heizleistung (55°C)]])/2)</f>
        <v>7.5</v>
      </c>
      <c r="M6495" s="20">
        <f>IF(Tabelle1[[#This Row],[Etas 55°C]]=0,0,(Tabelle1[[#This Row],[Etas 35°C]]*0.8+Tabelle1[[#This Row],[Etas 55°C]]*0.2))*2.5</f>
        <v>4.5250000000000004</v>
      </c>
      <c r="N6495" s="21">
        <f>IF(-(Tabelle1[[#This Row],[80%/20% SCOP]]-5.5)/5.5=1,"n.a.",-(Tabelle1[[#This Row],[80%/20% SCOP]]-5.5)/5.5)</f>
        <v>0.17727272727272722</v>
      </c>
    </row>
    <row r="6496" spans="1:14" ht="20.100000000000001" customHeight="1" x14ac:dyDescent="0.25">
      <c r="A6496" s="24">
        <v>16002309</v>
      </c>
      <c r="B6496" s="15" t="s">
        <v>6604</v>
      </c>
      <c r="C6496" s="15" t="s">
        <v>6623</v>
      </c>
      <c r="D6496" s="16" t="s">
        <v>2</v>
      </c>
      <c r="E6496" s="17">
        <v>7.6</v>
      </c>
      <c r="F6496" s="18">
        <v>1.91</v>
      </c>
      <c r="G6496" s="17">
        <v>7.4</v>
      </c>
      <c r="H6496" s="18">
        <v>1.41</v>
      </c>
      <c r="I6496" s="16" t="s">
        <v>3</v>
      </c>
      <c r="J6496" s="16" t="s">
        <v>4</v>
      </c>
      <c r="K6496" s="16" t="s">
        <v>4</v>
      </c>
      <c r="L6496" s="19">
        <f>IF(Tabelle1[[#This Row],[Heizleistung (55°C)]]=0,Tabelle1[[#This Row],[Heizleistung (35°C)]],(Tabelle1[[#This Row],[Heizleistung (35°C)]]+Tabelle1[[#This Row],[Heizleistung (55°C)]])/2)</f>
        <v>7.5</v>
      </c>
      <c r="M6496" s="20">
        <f>IF(Tabelle1[[#This Row],[Etas 55°C]]=0,0,(Tabelle1[[#This Row],[Etas 35°C]]*0.8+Tabelle1[[#This Row],[Etas 55°C]]*0.2))*2.5</f>
        <v>4.5250000000000004</v>
      </c>
      <c r="N6496" s="21">
        <f>IF(-(Tabelle1[[#This Row],[80%/20% SCOP]]-5.5)/5.5=1,"n.a.",-(Tabelle1[[#This Row],[80%/20% SCOP]]-5.5)/5.5)</f>
        <v>0.17727272727272722</v>
      </c>
    </row>
    <row r="6497" spans="1:14" ht="20.100000000000001" customHeight="1" x14ac:dyDescent="0.25">
      <c r="A6497" s="24">
        <v>16002316</v>
      </c>
      <c r="B6497" s="15" t="s">
        <v>6604</v>
      </c>
      <c r="C6497" s="15" t="s">
        <v>6624</v>
      </c>
      <c r="D6497" s="16" t="s">
        <v>2</v>
      </c>
      <c r="E6497" s="17">
        <v>7.6</v>
      </c>
      <c r="F6497" s="18">
        <v>1.91</v>
      </c>
      <c r="G6497" s="17">
        <v>7.4</v>
      </c>
      <c r="H6497" s="18">
        <v>1.41</v>
      </c>
      <c r="I6497" s="16" t="s">
        <v>3</v>
      </c>
      <c r="J6497" s="16" t="s">
        <v>4</v>
      </c>
      <c r="K6497" s="16" t="s">
        <v>4</v>
      </c>
      <c r="L6497" s="19">
        <f>IF(Tabelle1[[#This Row],[Heizleistung (55°C)]]=0,Tabelle1[[#This Row],[Heizleistung (35°C)]],(Tabelle1[[#This Row],[Heizleistung (35°C)]]+Tabelle1[[#This Row],[Heizleistung (55°C)]])/2)</f>
        <v>7.5</v>
      </c>
      <c r="M6497" s="20">
        <f>IF(Tabelle1[[#This Row],[Etas 55°C]]=0,0,(Tabelle1[[#This Row],[Etas 35°C]]*0.8+Tabelle1[[#This Row],[Etas 55°C]]*0.2))*2.5</f>
        <v>4.5250000000000004</v>
      </c>
      <c r="N6497" s="21">
        <f>IF(-(Tabelle1[[#This Row],[80%/20% SCOP]]-5.5)/5.5=1,"n.a.",-(Tabelle1[[#This Row],[80%/20% SCOP]]-5.5)/5.5)</f>
        <v>0.17727272727272722</v>
      </c>
    </row>
    <row r="6498" spans="1:14" ht="20.100000000000001" customHeight="1" x14ac:dyDescent="0.25">
      <c r="A6498" s="24">
        <v>16002308</v>
      </c>
      <c r="B6498" s="15" t="s">
        <v>6604</v>
      </c>
      <c r="C6498" s="15" t="s">
        <v>6625</v>
      </c>
      <c r="D6498" s="16" t="s">
        <v>2</v>
      </c>
      <c r="E6498" s="17">
        <v>7.6</v>
      </c>
      <c r="F6498" s="18">
        <v>1.91</v>
      </c>
      <c r="G6498" s="17">
        <v>7.4</v>
      </c>
      <c r="H6498" s="18">
        <v>1.41</v>
      </c>
      <c r="I6498" s="16" t="s">
        <v>3</v>
      </c>
      <c r="J6498" s="16" t="s">
        <v>4</v>
      </c>
      <c r="K6498" s="16" t="s">
        <v>4</v>
      </c>
      <c r="L6498" s="19">
        <f>IF(Tabelle1[[#This Row],[Heizleistung (55°C)]]=0,Tabelle1[[#This Row],[Heizleistung (35°C)]],(Tabelle1[[#This Row],[Heizleistung (35°C)]]+Tabelle1[[#This Row],[Heizleistung (55°C)]])/2)</f>
        <v>7.5</v>
      </c>
      <c r="M6498" s="20">
        <f>IF(Tabelle1[[#This Row],[Etas 55°C]]=0,0,(Tabelle1[[#This Row],[Etas 35°C]]*0.8+Tabelle1[[#This Row],[Etas 55°C]]*0.2))*2.5</f>
        <v>4.5250000000000004</v>
      </c>
      <c r="N6498" s="21">
        <f>IF(-(Tabelle1[[#This Row],[80%/20% SCOP]]-5.5)/5.5=1,"n.a.",-(Tabelle1[[#This Row],[80%/20% SCOP]]-5.5)/5.5)</f>
        <v>0.17727272727272722</v>
      </c>
    </row>
    <row r="6499" spans="1:14" ht="20.100000000000001" customHeight="1" x14ac:dyDescent="0.25">
      <c r="A6499" s="24">
        <v>16002243</v>
      </c>
      <c r="B6499" s="15" t="s">
        <v>6604</v>
      </c>
      <c r="C6499" s="15" t="s">
        <v>6626</v>
      </c>
      <c r="D6499" s="16" t="s">
        <v>2</v>
      </c>
      <c r="E6499" s="17">
        <v>6</v>
      </c>
      <c r="F6499" s="18">
        <v>1.94</v>
      </c>
      <c r="G6499" s="17">
        <v>6</v>
      </c>
      <c r="H6499" s="18">
        <v>1.48</v>
      </c>
      <c r="I6499" s="16" t="s">
        <v>3</v>
      </c>
      <c r="J6499" s="16" t="s">
        <v>4</v>
      </c>
      <c r="K6499" s="16" t="s">
        <v>4</v>
      </c>
      <c r="L6499" s="19">
        <f>IF(Tabelle1[[#This Row],[Heizleistung (55°C)]]=0,Tabelle1[[#This Row],[Heizleistung (35°C)]],(Tabelle1[[#This Row],[Heizleistung (35°C)]]+Tabelle1[[#This Row],[Heizleistung (55°C)]])/2)</f>
        <v>6</v>
      </c>
      <c r="M6499" s="20">
        <f>IF(Tabelle1[[#This Row],[Etas 55°C]]=0,0,(Tabelle1[[#This Row],[Etas 35°C]]*0.8+Tabelle1[[#This Row],[Etas 55°C]]*0.2))*2.5</f>
        <v>4.62</v>
      </c>
      <c r="N6499" s="21">
        <f>IF(-(Tabelle1[[#This Row],[80%/20% SCOP]]-5.5)/5.5=1,"n.a.",-(Tabelle1[[#This Row],[80%/20% SCOP]]-5.5)/5.5)</f>
        <v>0.15999999999999998</v>
      </c>
    </row>
    <row r="6500" spans="1:14" ht="20.100000000000001" customHeight="1" x14ac:dyDescent="0.25">
      <c r="A6500" s="24">
        <v>16002245</v>
      </c>
      <c r="B6500" s="15" t="s">
        <v>6604</v>
      </c>
      <c r="C6500" s="15" t="s">
        <v>6627</v>
      </c>
      <c r="D6500" s="16" t="s">
        <v>2</v>
      </c>
      <c r="E6500" s="17">
        <v>6</v>
      </c>
      <c r="F6500" s="18">
        <v>1.94</v>
      </c>
      <c r="G6500" s="17">
        <v>6</v>
      </c>
      <c r="H6500" s="18">
        <v>1.48</v>
      </c>
      <c r="I6500" s="16" t="s">
        <v>3</v>
      </c>
      <c r="J6500" s="16" t="s">
        <v>4</v>
      </c>
      <c r="K6500" s="16" t="s">
        <v>4</v>
      </c>
      <c r="L6500" s="19">
        <f>IF(Tabelle1[[#This Row],[Heizleistung (55°C)]]=0,Tabelle1[[#This Row],[Heizleistung (35°C)]],(Tabelle1[[#This Row],[Heizleistung (35°C)]]+Tabelle1[[#This Row],[Heizleistung (55°C)]])/2)</f>
        <v>6</v>
      </c>
      <c r="M6500" s="20">
        <f>IF(Tabelle1[[#This Row],[Etas 55°C]]=0,0,(Tabelle1[[#This Row],[Etas 35°C]]*0.8+Tabelle1[[#This Row],[Etas 55°C]]*0.2))*2.5</f>
        <v>4.62</v>
      </c>
      <c r="N6500" s="21">
        <f>IF(-(Tabelle1[[#This Row],[80%/20% SCOP]]-5.5)/5.5=1,"n.a.",-(Tabelle1[[#This Row],[80%/20% SCOP]]-5.5)/5.5)</f>
        <v>0.15999999999999998</v>
      </c>
    </row>
    <row r="6501" spans="1:14" ht="20.100000000000001" customHeight="1" x14ac:dyDescent="0.25">
      <c r="A6501" s="24">
        <v>16002246</v>
      </c>
      <c r="B6501" s="15" t="s">
        <v>6604</v>
      </c>
      <c r="C6501" s="15" t="s">
        <v>6628</v>
      </c>
      <c r="D6501" s="16" t="s">
        <v>2</v>
      </c>
      <c r="E6501" s="17">
        <v>6</v>
      </c>
      <c r="F6501" s="18">
        <v>1.94</v>
      </c>
      <c r="G6501" s="17">
        <v>6</v>
      </c>
      <c r="H6501" s="18">
        <v>1.48</v>
      </c>
      <c r="I6501" s="16" t="s">
        <v>3</v>
      </c>
      <c r="J6501" s="16" t="s">
        <v>4</v>
      </c>
      <c r="K6501" s="16" t="s">
        <v>4</v>
      </c>
      <c r="L6501" s="19">
        <f>IF(Tabelle1[[#This Row],[Heizleistung (55°C)]]=0,Tabelle1[[#This Row],[Heizleistung (35°C)]],(Tabelle1[[#This Row],[Heizleistung (35°C)]]+Tabelle1[[#This Row],[Heizleistung (55°C)]])/2)</f>
        <v>6</v>
      </c>
      <c r="M6501" s="20">
        <f>IF(Tabelle1[[#This Row],[Etas 55°C]]=0,0,(Tabelle1[[#This Row],[Etas 35°C]]*0.8+Tabelle1[[#This Row],[Etas 55°C]]*0.2))*2.5</f>
        <v>4.62</v>
      </c>
      <c r="N6501" s="21">
        <f>IF(-(Tabelle1[[#This Row],[80%/20% SCOP]]-5.5)/5.5=1,"n.a.",-(Tabelle1[[#This Row],[80%/20% SCOP]]-5.5)/5.5)</f>
        <v>0.15999999999999998</v>
      </c>
    </row>
    <row r="6502" spans="1:14" ht="20.100000000000001" customHeight="1" x14ac:dyDescent="0.25">
      <c r="A6502" s="24">
        <v>16002311</v>
      </c>
      <c r="B6502" s="15" t="s">
        <v>6604</v>
      </c>
      <c r="C6502" s="15" t="s">
        <v>6629</v>
      </c>
      <c r="D6502" s="16" t="s">
        <v>2</v>
      </c>
      <c r="E6502" s="17">
        <v>6</v>
      </c>
      <c r="F6502" s="18">
        <v>1.94</v>
      </c>
      <c r="G6502" s="17">
        <v>6</v>
      </c>
      <c r="H6502" s="18">
        <v>1.48</v>
      </c>
      <c r="I6502" s="16" t="s">
        <v>3</v>
      </c>
      <c r="J6502" s="16" t="s">
        <v>4</v>
      </c>
      <c r="K6502" s="16" t="s">
        <v>4</v>
      </c>
      <c r="L6502" s="19">
        <f>IF(Tabelle1[[#This Row],[Heizleistung (55°C)]]=0,Tabelle1[[#This Row],[Heizleistung (35°C)]],(Tabelle1[[#This Row],[Heizleistung (35°C)]]+Tabelle1[[#This Row],[Heizleistung (55°C)]])/2)</f>
        <v>6</v>
      </c>
      <c r="M6502" s="20">
        <f>IF(Tabelle1[[#This Row],[Etas 55°C]]=0,0,(Tabelle1[[#This Row],[Etas 35°C]]*0.8+Tabelle1[[#This Row],[Etas 55°C]]*0.2))*2.5</f>
        <v>4.62</v>
      </c>
      <c r="N6502" s="21">
        <f>IF(-(Tabelle1[[#This Row],[80%/20% SCOP]]-5.5)/5.5=1,"n.a.",-(Tabelle1[[#This Row],[80%/20% SCOP]]-5.5)/5.5)</f>
        <v>0.15999999999999998</v>
      </c>
    </row>
    <row r="6503" spans="1:14" ht="20.100000000000001" customHeight="1" x14ac:dyDescent="0.25">
      <c r="A6503" s="24">
        <v>16002360</v>
      </c>
      <c r="B6503" s="15" t="s">
        <v>6604</v>
      </c>
      <c r="C6503" s="15" t="s">
        <v>6630</v>
      </c>
      <c r="D6503" s="16" t="s">
        <v>2</v>
      </c>
      <c r="E6503" s="17">
        <v>14</v>
      </c>
      <c r="F6503" s="18">
        <v>2.153</v>
      </c>
      <c r="G6503" s="17">
        <v>15</v>
      </c>
      <c r="H6503" s="18">
        <v>1.536</v>
      </c>
      <c r="I6503" s="16" t="s">
        <v>3</v>
      </c>
      <c r="J6503" s="16" t="s">
        <v>4</v>
      </c>
      <c r="K6503" s="16" t="s">
        <v>4</v>
      </c>
      <c r="L6503" s="19">
        <f>IF(Tabelle1[[#This Row],[Heizleistung (55°C)]]=0,Tabelle1[[#This Row],[Heizleistung (35°C)]],(Tabelle1[[#This Row],[Heizleistung (35°C)]]+Tabelle1[[#This Row],[Heizleistung (55°C)]])/2)</f>
        <v>14.5</v>
      </c>
      <c r="M6503" s="20">
        <f>IF(Tabelle1[[#This Row],[Etas 55°C]]=0,0,(Tabelle1[[#This Row],[Etas 35°C]]*0.8+Tabelle1[[#This Row],[Etas 55°C]]*0.2))*2.5</f>
        <v>5.0740000000000007</v>
      </c>
      <c r="N6503" s="21">
        <f>IF(-(Tabelle1[[#This Row],[80%/20% SCOP]]-5.5)/5.5=1,"n.a.",-(Tabelle1[[#This Row],[80%/20% SCOP]]-5.5)/5.5)</f>
        <v>7.7454545454545318E-2</v>
      </c>
    </row>
    <row r="6504" spans="1:14" ht="20.100000000000001" customHeight="1" x14ac:dyDescent="0.25">
      <c r="A6504" s="24">
        <v>16002359</v>
      </c>
      <c r="B6504" s="15" t="s">
        <v>6604</v>
      </c>
      <c r="C6504" s="15" t="s">
        <v>6631</v>
      </c>
      <c r="D6504" s="16" t="s">
        <v>2</v>
      </c>
      <c r="E6504" s="17">
        <v>14</v>
      </c>
      <c r="F6504" s="18">
        <v>2.15</v>
      </c>
      <c r="G6504" s="17">
        <v>15</v>
      </c>
      <c r="H6504" s="18">
        <v>1.536</v>
      </c>
      <c r="I6504" s="16" t="s">
        <v>3</v>
      </c>
      <c r="J6504" s="16" t="s">
        <v>4</v>
      </c>
      <c r="K6504" s="16" t="s">
        <v>4</v>
      </c>
      <c r="L6504" s="19">
        <f>IF(Tabelle1[[#This Row],[Heizleistung (55°C)]]=0,Tabelle1[[#This Row],[Heizleistung (35°C)]],(Tabelle1[[#This Row],[Heizleistung (35°C)]]+Tabelle1[[#This Row],[Heizleistung (55°C)]])/2)</f>
        <v>14.5</v>
      </c>
      <c r="M6504" s="20">
        <f>IF(Tabelle1[[#This Row],[Etas 55°C]]=0,0,(Tabelle1[[#This Row],[Etas 35°C]]*0.8+Tabelle1[[#This Row],[Etas 55°C]]*0.2))*2.5</f>
        <v>5.0680000000000005</v>
      </c>
      <c r="N6504" s="21">
        <f>IF(-(Tabelle1[[#This Row],[80%/20% SCOP]]-5.5)/5.5=1,"n.a.",-(Tabelle1[[#This Row],[80%/20% SCOP]]-5.5)/5.5)</f>
        <v>7.854545454545446E-2</v>
      </c>
    </row>
    <row r="6505" spans="1:14" ht="20.100000000000001" customHeight="1" x14ac:dyDescent="0.25">
      <c r="A6505" s="24">
        <v>16002244</v>
      </c>
      <c r="B6505" s="15" t="s">
        <v>6604</v>
      </c>
      <c r="C6505" s="15" t="s">
        <v>6632</v>
      </c>
      <c r="D6505" s="16" t="s">
        <v>2</v>
      </c>
      <c r="E6505" s="17">
        <v>6</v>
      </c>
      <c r="F6505" s="18">
        <v>1.94</v>
      </c>
      <c r="G6505" s="17">
        <v>6</v>
      </c>
      <c r="H6505" s="18">
        <v>1.48</v>
      </c>
      <c r="I6505" s="16" t="s">
        <v>3</v>
      </c>
      <c r="J6505" s="16" t="s">
        <v>4</v>
      </c>
      <c r="K6505" s="16" t="s">
        <v>4</v>
      </c>
      <c r="L6505" s="19">
        <f>IF(Tabelle1[[#This Row],[Heizleistung (55°C)]]=0,Tabelle1[[#This Row],[Heizleistung (35°C)]],(Tabelle1[[#This Row],[Heizleistung (35°C)]]+Tabelle1[[#This Row],[Heizleistung (55°C)]])/2)</f>
        <v>6</v>
      </c>
      <c r="M6505" s="20">
        <f>IF(Tabelle1[[#This Row],[Etas 55°C]]=0,0,(Tabelle1[[#This Row],[Etas 35°C]]*0.8+Tabelle1[[#This Row],[Etas 55°C]]*0.2))*2.5</f>
        <v>4.62</v>
      </c>
      <c r="N6505" s="21">
        <f>IF(-(Tabelle1[[#This Row],[80%/20% SCOP]]-5.5)/5.5=1,"n.a.",-(Tabelle1[[#This Row],[80%/20% SCOP]]-5.5)/5.5)</f>
        <v>0.15999999999999998</v>
      </c>
    </row>
    <row r="6506" spans="1:14" ht="20.100000000000001" customHeight="1" x14ac:dyDescent="0.25">
      <c r="A6506" s="24">
        <v>16008934</v>
      </c>
      <c r="B6506" s="15" t="s">
        <v>6604</v>
      </c>
      <c r="C6506" s="15" t="s">
        <v>6633</v>
      </c>
      <c r="D6506" s="16" t="s">
        <v>2</v>
      </c>
      <c r="E6506" s="17">
        <v>9</v>
      </c>
      <c r="F6506" s="18">
        <v>1.9630000000000001</v>
      </c>
      <c r="G6506" s="17">
        <v>8</v>
      </c>
      <c r="H6506" s="18">
        <v>1.333</v>
      </c>
      <c r="I6506" s="16" t="s">
        <v>40</v>
      </c>
      <c r="J6506" s="16" t="s">
        <v>4</v>
      </c>
      <c r="K6506" s="16" t="s">
        <v>4</v>
      </c>
      <c r="L6506" s="19">
        <f>IF(Tabelle1[[#This Row],[Heizleistung (55°C)]]=0,Tabelle1[[#This Row],[Heizleistung (35°C)]],(Tabelle1[[#This Row],[Heizleistung (35°C)]]+Tabelle1[[#This Row],[Heizleistung (55°C)]])/2)</f>
        <v>8.5</v>
      </c>
      <c r="M6506" s="20">
        <f>IF(Tabelle1[[#This Row],[Etas 55°C]]=0,0,(Tabelle1[[#This Row],[Etas 35°C]]*0.8+Tabelle1[[#This Row],[Etas 55°C]]*0.2))*2.5</f>
        <v>4.5925000000000002</v>
      </c>
      <c r="N6506" s="21">
        <f>IF(-(Tabelle1[[#This Row],[80%/20% SCOP]]-5.5)/5.5=1,"n.a.",-(Tabelle1[[#This Row],[80%/20% SCOP]]-5.5)/5.5)</f>
        <v>0.16499999999999995</v>
      </c>
    </row>
    <row r="6507" spans="1:14" ht="20.100000000000001" customHeight="1" x14ac:dyDescent="0.25">
      <c r="A6507" s="24">
        <v>16002358</v>
      </c>
      <c r="B6507" s="15" t="s">
        <v>6604</v>
      </c>
      <c r="C6507" s="15" t="s">
        <v>6634</v>
      </c>
      <c r="D6507" s="16" t="s">
        <v>2</v>
      </c>
      <c r="E6507" s="17">
        <v>7.6</v>
      </c>
      <c r="F6507" s="18">
        <v>1.91</v>
      </c>
      <c r="G6507" s="17">
        <v>7.4</v>
      </c>
      <c r="H6507" s="18">
        <v>1.41</v>
      </c>
      <c r="I6507" s="16" t="s">
        <v>3</v>
      </c>
      <c r="J6507" s="16" t="s">
        <v>4</v>
      </c>
      <c r="K6507" s="16" t="s">
        <v>4</v>
      </c>
      <c r="L6507" s="19">
        <f>IF(Tabelle1[[#This Row],[Heizleistung (55°C)]]=0,Tabelle1[[#This Row],[Heizleistung (35°C)]],(Tabelle1[[#This Row],[Heizleistung (35°C)]]+Tabelle1[[#This Row],[Heizleistung (55°C)]])/2)</f>
        <v>7.5</v>
      </c>
      <c r="M6507" s="20">
        <f>IF(Tabelle1[[#This Row],[Etas 55°C]]=0,0,(Tabelle1[[#This Row],[Etas 35°C]]*0.8+Tabelle1[[#This Row],[Etas 55°C]]*0.2))*2.5</f>
        <v>4.5250000000000004</v>
      </c>
      <c r="N6507" s="21">
        <f>IF(-(Tabelle1[[#This Row],[80%/20% SCOP]]-5.5)/5.5=1,"n.a.",-(Tabelle1[[#This Row],[80%/20% SCOP]]-5.5)/5.5)</f>
        <v>0.17727272727272722</v>
      </c>
    </row>
    <row r="6508" spans="1:14" ht="20.100000000000001" customHeight="1" x14ac:dyDescent="0.25">
      <c r="A6508" s="24">
        <v>16002315</v>
      </c>
      <c r="B6508" s="15" t="s">
        <v>6604</v>
      </c>
      <c r="C6508" s="15" t="s">
        <v>6635</v>
      </c>
      <c r="D6508" s="16" t="s">
        <v>2</v>
      </c>
      <c r="E6508" s="17">
        <v>7.6</v>
      </c>
      <c r="F6508" s="18">
        <v>1.91</v>
      </c>
      <c r="G6508" s="17">
        <v>7.4</v>
      </c>
      <c r="H6508" s="18">
        <v>1.41</v>
      </c>
      <c r="I6508" s="16" t="s">
        <v>3</v>
      </c>
      <c r="J6508" s="16" t="s">
        <v>4</v>
      </c>
      <c r="K6508" s="16" t="s">
        <v>4</v>
      </c>
      <c r="L6508" s="19">
        <f>IF(Tabelle1[[#This Row],[Heizleistung (55°C)]]=0,Tabelle1[[#This Row],[Heizleistung (35°C)]],(Tabelle1[[#This Row],[Heizleistung (35°C)]]+Tabelle1[[#This Row],[Heizleistung (55°C)]])/2)</f>
        <v>7.5</v>
      </c>
      <c r="M6508" s="20">
        <f>IF(Tabelle1[[#This Row],[Etas 55°C]]=0,0,(Tabelle1[[#This Row],[Etas 35°C]]*0.8+Tabelle1[[#This Row],[Etas 55°C]]*0.2))*2.5</f>
        <v>4.5250000000000004</v>
      </c>
      <c r="N6508" s="21">
        <f>IF(-(Tabelle1[[#This Row],[80%/20% SCOP]]-5.5)/5.5=1,"n.a.",-(Tabelle1[[#This Row],[80%/20% SCOP]]-5.5)/5.5)</f>
        <v>0.17727272727272722</v>
      </c>
    </row>
    <row r="6509" spans="1:14" ht="20.100000000000001" customHeight="1" x14ac:dyDescent="0.25">
      <c r="A6509" s="24">
        <v>16002314</v>
      </c>
      <c r="B6509" s="15" t="s">
        <v>6604</v>
      </c>
      <c r="C6509" s="15" t="s">
        <v>6636</v>
      </c>
      <c r="D6509" s="16" t="s">
        <v>2</v>
      </c>
      <c r="E6509" s="17">
        <v>6</v>
      </c>
      <c r="F6509" s="18">
        <v>1.94</v>
      </c>
      <c r="G6509" s="17">
        <v>6</v>
      </c>
      <c r="H6509" s="18">
        <v>1.48</v>
      </c>
      <c r="I6509" s="16" t="s">
        <v>3</v>
      </c>
      <c r="J6509" s="16" t="s">
        <v>4</v>
      </c>
      <c r="K6509" s="16" t="s">
        <v>4</v>
      </c>
      <c r="L6509" s="19">
        <f>IF(Tabelle1[[#This Row],[Heizleistung (55°C)]]=0,Tabelle1[[#This Row],[Heizleistung (35°C)]],(Tabelle1[[#This Row],[Heizleistung (35°C)]]+Tabelle1[[#This Row],[Heizleistung (55°C)]])/2)</f>
        <v>6</v>
      </c>
      <c r="M6509" s="20">
        <f>IF(Tabelle1[[#This Row],[Etas 55°C]]=0,0,(Tabelle1[[#This Row],[Etas 35°C]]*0.8+Tabelle1[[#This Row],[Etas 55°C]]*0.2))*2.5</f>
        <v>4.62</v>
      </c>
      <c r="N6509" s="21">
        <f>IF(-(Tabelle1[[#This Row],[80%/20% SCOP]]-5.5)/5.5=1,"n.a.",-(Tabelle1[[#This Row],[80%/20% SCOP]]-5.5)/5.5)</f>
        <v>0.15999999999999998</v>
      </c>
    </row>
    <row r="6510" spans="1:14" ht="20.100000000000001" customHeight="1" x14ac:dyDescent="0.25">
      <c r="A6510" s="24">
        <v>16002313</v>
      </c>
      <c r="B6510" s="15" t="s">
        <v>6604</v>
      </c>
      <c r="C6510" s="15" t="s">
        <v>6637</v>
      </c>
      <c r="D6510" s="16" t="s">
        <v>2</v>
      </c>
      <c r="E6510" s="17">
        <v>6</v>
      </c>
      <c r="F6510" s="18">
        <v>1.94</v>
      </c>
      <c r="G6510" s="17">
        <v>6</v>
      </c>
      <c r="H6510" s="18">
        <v>1.48</v>
      </c>
      <c r="I6510" s="16" t="s">
        <v>3</v>
      </c>
      <c r="J6510" s="16" t="s">
        <v>4</v>
      </c>
      <c r="K6510" s="16" t="s">
        <v>4</v>
      </c>
      <c r="L6510" s="19">
        <f>IF(Tabelle1[[#This Row],[Heizleistung (55°C)]]=0,Tabelle1[[#This Row],[Heizleistung (35°C)]],(Tabelle1[[#This Row],[Heizleistung (35°C)]]+Tabelle1[[#This Row],[Heizleistung (55°C)]])/2)</f>
        <v>6</v>
      </c>
      <c r="M6510" s="20">
        <f>IF(Tabelle1[[#This Row],[Etas 55°C]]=0,0,(Tabelle1[[#This Row],[Etas 35°C]]*0.8+Tabelle1[[#This Row],[Etas 55°C]]*0.2))*2.5</f>
        <v>4.62</v>
      </c>
      <c r="N6510" s="21">
        <f>IF(-(Tabelle1[[#This Row],[80%/20% SCOP]]-5.5)/5.5=1,"n.a.",-(Tabelle1[[#This Row],[80%/20% SCOP]]-5.5)/5.5)</f>
        <v>0.15999999999999998</v>
      </c>
    </row>
    <row r="6511" spans="1:14" ht="20.100000000000001" customHeight="1" x14ac:dyDescent="0.25">
      <c r="A6511" s="24">
        <v>16014157</v>
      </c>
      <c r="B6511" s="15" t="s">
        <v>6638</v>
      </c>
      <c r="C6511" s="15" t="s">
        <v>6639</v>
      </c>
      <c r="D6511" s="16" t="s">
        <v>2</v>
      </c>
      <c r="E6511" s="17">
        <v>10.58</v>
      </c>
      <c r="F6511" s="18">
        <v>1.853</v>
      </c>
      <c r="G6511" s="17">
        <v>9.61</v>
      </c>
      <c r="H6511" s="18">
        <v>1.4259999999999999</v>
      </c>
      <c r="I6511" s="16" t="s">
        <v>3</v>
      </c>
      <c r="J6511" s="16" t="s">
        <v>4</v>
      </c>
      <c r="K6511" s="16" t="s">
        <v>4</v>
      </c>
      <c r="L6511" s="19">
        <f>IF(Tabelle1[[#This Row],[Heizleistung (55°C)]]=0,Tabelle1[[#This Row],[Heizleistung (35°C)]],(Tabelle1[[#This Row],[Heizleistung (35°C)]]+Tabelle1[[#This Row],[Heizleistung (55°C)]])/2)</f>
        <v>10.094999999999999</v>
      </c>
      <c r="M6511" s="20">
        <f>IF(Tabelle1[[#This Row],[Etas 55°C]]=0,0,(Tabelle1[[#This Row],[Etas 35°C]]*0.8+Tabelle1[[#This Row],[Etas 55°C]]*0.2))*2.5</f>
        <v>4.4190000000000005</v>
      </c>
      <c r="N6511" s="21">
        <f>IF(-(Tabelle1[[#This Row],[80%/20% SCOP]]-5.5)/5.5=1,"n.a.",-(Tabelle1[[#This Row],[80%/20% SCOP]]-5.5)/5.5)</f>
        <v>0.19654545454545447</v>
      </c>
    </row>
    <row r="6512" spans="1:14" ht="20.100000000000001" customHeight="1" x14ac:dyDescent="0.25">
      <c r="A6512" s="24">
        <v>16011668</v>
      </c>
      <c r="B6512" s="15" t="s">
        <v>6638</v>
      </c>
      <c r="C6512" s="15" t="s">
        <v>6640</v>
      </c>
      <c r="D6512" s="16" t="s">
        <v>2</v>
      </c>
      <c r="E6512" s="17">
        <v>4.96</v>
      </c>
      <c r="F6512" s="18">
        <v>2.0489999999999999</v>
      </c>
      <c r="G6512" s="17">
        <v>4.7699999999999996</v>
      </c>
      <c r="H6512" s="18">
        <v>1.5009999999999999</v>
      </c>
      <c r="I6512" s="16" t="s">
        <v>3</v>
      </c>
      <c r="J6512" s="16" t="s">
        <v>4</v>
      </c>
      <c r="K6512" s="16" t="s">
        <v>4</v>
      </c>
      <c r="L6512" s="19">
        <f>IF(Tabelle1[[#This Row],[Heizleistung (55°C)]]=0,Tabelle1[[#This Row],[Heizleistung (35°C)]],(Tabelle1[[#This Row],[Heizleistung (35°C)]]+Tabelle1[[#This Row],[Heizleistung (55°C)]])/2)</f>
        <v>4.8650000000000002</v>
      </c>
      <c r="M6512" s="20">
        <f>IF(Tabelle1[[#This Row],[Etas 55°C]]=0,0,(Tabelle1[[#This Row],[Etas 35°C]]*0.8+Tabelle1[[#This Row],[Etas 55°C]]*0.2))*2.5</f>
        <v>4.8484999999999996</v>
      </c>
      <c r="N6512" s="21">
        <f>IF(-(Tabelle1[[#This Row],[80%/20% SCOP]]-5.5)/5.5=1,"n.a.",-(Tabelle1[[#This Row],[80%/20% SCOP]]-5.5)/5.5)</f>
        <v>0.11845454545454553</v>
      </c>
    </row>
    <row r="6513" spans="1:14" ht="20.100000000000001" customHeight="1" x14ac:dyDescent="0.25">
      <c r="A6513" s="24">
        <v>16014751</v>
      </c>
      <c r="B6513" s="15" t="s">
        <v>6638</v>
      </c>
      <c r="C6513" s="15" t="s">
        <v>6641</v>
      </c>
      <c r="D6513" s="16" t="s">
        <v>2</v>
      </c>
      <c r="E6513" s="17">
        <v>6.23</v>
      </c>
      <c r="F6513" s="18">
        <v>1.76</v>
      </c>
      <c r="G6513" s="17">
        <v>7.35</v>
      </c>
      <c r="H6513" s="18">
        <v>1.3520000000000001</v>
      </c>
      <c r="I6513" s="16" t="s">
        <v>40</v>
      </c>
      <c r="J6513" s="16" t="s">
        <v>4</v>
      </c>
      <c r="K6513" s="16" t="s">
        <v>15</v>
      </c>
      <c r="L6513" s="19">
        <f>IF(Tabelle1[[#This Row],[Heizleistung (55°C)]]=0,Tabelle1[[#This Row],[Heizleistung (35°C)]],(Tabelle1[[#This Row],[Heizleistung (35°C)]]+Tabelle1[[#This Row],[Heizleistung (55°C)]])/2)</f>
        <v>6.79</v>
      </c>
      <c r="M6513" s="20">
        <f>IF(Tabelle1[[#This Row],[Etas 55°C]]=0,0,(Tabelle1[[#This Row],[Etas 35°C]]*0.8+Tabelle1[[#This Row],[Etas 55°C]]*0.2))*2.5</f>
        <v>4.1960000000000006</v>
      </c>
      <c r="N6513" s="21">
        <f>IF(-(Tabelle1[[#This Row],[80%/20% SCOP]]-5.5)/5.5=1,"n.a.",-(Tabelle1[[#This Row],[80%/20% SCOP]]-5.5)/5.5)</f>
        <v>0.23709090909090899</v>
      </c>
    </row>
    <row r="6514" spans="1:14" ht="20.100000000000001" customHeight="1" x14ac:dyDescent="0.25">
      <c r="A6514" s="24">
        <v>16003273</v>
      </c>
      <c r="B6514" s="15" t="s">
        <v>6638</v>
      </c>
      <c r="C6514" s="15" t="s">
        <v>6642</v>
      </c>
      <c r="D6514" s="16" t="s">
        <v>2</v>
      </c>
      <c r="E6514" s="17">
        <v>13.4</v>
      </c>
      <c r="F6514" s="18">
        <v>1.8959999999999999</v>
      </c>
      <c r="G6514" s="17">
        <v>12.9</v>
      </c>
      <c r="H6514" s="18">
        <v>1.3759999999999999</v>
      </c>
      <c r="I6514" s="16" t="s">
        <v>40</v>
      </c>
      <c r="J6514" s="16" t="s">
        <v>4</v>
      </c>
      <c r="K6514" s="16" t="s">
        <v>15</v>
      </c>
      <c r="L6514" s="19">
        <f>IF(Tabelle1[[#This Row],[Heizleistung (55°C)]]=0,Tabelle1[[#This Row],[Heizleistung (35°C)]],(Tabelle1[[#This Row],[Heizleistung (35°C)]]+Tabelle1[[#This Row],[Heizleistung (55°C)]])/2)</f>
        <v>13.15</v>
      </c>
      <c r="M6514" s="20">
        <f>IF(Tabelle1[[#This Row],[Etas 55°C]]=0,0,(Tabelle1[[#This Row],[Etas 35°C]]*0.8+Tabelle1[[#This Row],[Etas 55°C]]*0.2))*2.5</f>
        <v>4.4799999999999995</v>
      </c>
      <c r="N6514" s="21">
        <f>IF(-(Tabelle1[[#This Row],[80%/20% SCOP]]-5.5)/5.5=1,"n.a.",-(Tabelle1[[#This Row],[80%/20% SCOP]]-5.5)/5.5)</f>
        <v>0.18545454545454554</v>
      </c>
    </row>
    <row r="6515" spans="1:14" ht="20.100000000000001" customHeight="1" x14ac:dyDescent="0.25">
      <c r="A6515" s="24">
        <v>16011276</v>
      </c>
      <c r="B6515" s="15" t="s">
        <v>6638</v>
      </c>
      <c r="C6515" s="15" t="s">
        <v>6643</v>
      </c>
      <c r="D6515" s="16" t="s">
        <v>2</v>
      </c>
      <c r="E6515" s="17">
        <v>13</v>
      </c>
      <c r="F6515" s="18">
        <v>1.887</v>
      </c>
      <c r="G6515" s="17">
        <v>13.2</v>
      </c>
      <c r="H6515" s="18">
        <v>1.3819999999999999</v>
      </c>
      <c r="I6515" s="16" t="s">
        <v>40</v>
      </c>
      <c r="J6515" s="16" t="s">
        <v>4</v>
      </c>
      <c r="K6515" s="16" t="s">
        <v>15</v>
      </c>
      <c r="L6515" s="19">
        <f>IF(Tabelle1[[#This Row],[Heizleistung (55°C)]]=0,Tabelle1[[#This Row],[Heizleistung (35°C)]],(Tabelle1[[#This Row],[Heizleistung (35°C)]]+Tabelle1[[#This Row],[Heizleistung (55°C)]])/2)</f>
        <v>13.1</v>
      </c>
      <c r="M6515" s="20">
        <f>IF(Tabelle1[[#This Row],[Etas 55°C]]=0,0,(Tabelle1[[#This Row],[Etas 35°C]]*0.8+Tabelle1[[#This Row],[Etas 55°C]]*0.2))*2.5</f>
        <v>4.4649999999999999</v>
      </c>
      <c r="N6515" s="21">
        <f>IF(-(Tabelle1[[#This Row],[80%/20% SCOP]]-5.5)/5.5=1,"n.a.",-(Tabelle1[[#This Row],[80%/20% SCOP]]-5.5)/5.5)</f>
        <v>0.1881818181818182</v>
      </c>
    </row>
    <row r="6516" spans="1:14" ht="20.100000000000001" customHeight="1" x14ac:dyDescent="0.25">
      <c r="A6516" s="24">
        <v>16014156</v>
      </c>
      <c r="B6516" s="15" t="s">
        <v>6638</v>
      </c>
      <c r="C6516" s="15" t="s">
        <v>6644</v>
      </c>
      <c r="D6516" s="16" t="s">
        <v>2</v>
      </c>
      <c r="E6516" s="17">
        <v>7.73</v>
      </c>
      <c r="F6516" s="18">
        <v>1.8819999999999999</v>
      </c>
      <c r="G6516" s="17">
        <v>7.22</v>
      </c>
      <c r="H6516" s="18">
        <v>1.42</v>
      </c>
      <c r="I6516" s="16" t="s">
        <v>3</v>
      </c>
      <c r="J6516" s="16" t="s">
        <v>4</v>
      </c>
      <c r="K6516" s="16" t="s">
        <v>4</v>
      </c>
      <c r="L6516" s="19">
        <f>IF(Tabelle1[[#This Row],[Heizleistung (55°C)]]=0,Tabelle1[[#This Row],[Heizleistung (35°C)]],(Tabelle1[[#This Row],[Heizleistung (35°C)]]+Tabelle1[[#This Row],[Heizleistung (55°C)]])/2)</f>
        <v>7.4749999999999996</v>
      </c>
      <c r="M6516" s="20">
        <f>IF(Tabelle1[[#This Row],[Etas 55°C]]=0,0,(Tabelle1[[#This Row],[Etas 35°C]]*0.8+Tabelle1[[#This Row],[Etas 55°C]]*0.2))*2.5</f>
        <v>4.4740000000000002</v>
      </c>
      <c r="N6516" s="21">
        <f>IF(-(Tabelle1[[#This Row],[80%/20% SCOP]]-5.5)/5.5=1,"n.a.",-(Tabelle1[[#This Row],[80%/20% SCOP]]-5.5)/5.5)</f>
        <v>0.18654545454545451</v>
      </c>
    </row>
    <row r="6517" spans="1:14" ht="20.100000000000001" customHeight="1" x14ac:dyDescent="0.25">
      <c r="A6517" s="24">
        <v>16014155</v>
      </c>
      <c r="B6517" s="15" t="s">
        <v>6638</v>
      </c>
      <c r="C6517" s="15" t="s">
        <v>6645</v>
      </c>
      <c r="D6517" s="16" t="s">
        <v>2</v>
      </c>
      <c r="E6517" s="17">
        <v>6.79</v>
      </c>
      <c r="F6517" s="18">
        <v>1.873</v>
      </c>
      <c r="G6517" s="17">
        <v>6.05</v>
      </c>
      <c r="H6517" s="18">
        <v>1.417</v>
      </c>
      <c r="I6517" s="16" t="s">
        <v>3</v>
      </c>
      <c r="J6517" s="16" t="s">
        <v>4</v>
      </c>
      <c r="K6517" s="16" t="s">
        <v>4</v>
      </c>
      <c r="L6517" s="19">
        <f>IF(Tabelle1[[#This Row],[Heizleistung (55°C)]]=0,Tabelle1[[#This Row],[Heizleistung (35°C)]],(Tabelle1[[#This Row],[Heizleistung (35°C)]]+Tabelle1[[#This Row],[Heizleistung (55°C)]])/2)</f>
        <v>6.42</v>
      </c>
      <c r="M6517" s="20">
        <f>IF(Tabelle1[[#This Row],[Etas 55°C]]=0,0,(Tabelle1[[#This Row],[Etas 35°C]]*0.8+Tabelle1[[#This Row],[Etas 55°C]]*0.2))*2.5</f>
        <v>4.4545000000000003</v>
      </c>
      <c r="N6517" s="21">
        <f>IF(-(Tabelle1[[#This Row],[80%/20% SCOP]]-5.5)/5.5=1,"n.a.",-(Tabelle1[[#This Row],[80%/20% SCOP]]-5.5)/5.5)</f>
        <v>0.19009090909090903</v>
      </c>
    </row>
    <row r="6518" spans="1:14" ht="20.100000000000001" customHeight="1" x14ac:dyDescent="0.25">
      <c r="A6518" s="24">
        <v>16014750</v>
      </c>
      <c r="B6518" s="15" t="s">
        <v>6638</v>
      </c>
      <c r="C6518" s="15" t="s">
        <v>6646</v>
      </c>
      <c r="D6518" s="16" t="s">
        <v>2</v>
      </c>
      <c r="E6518" s="17">
        <v>7.18</v>
      </c>
      <c r="F6518" s="18">
        <v>1.64</v>
      </c>
      <c r="G6518" s="17">
        <v>8.1999999999999993</v>
      </c>
      <c r="H6518" s="18">
        <v>1.339</v>
      </c>
      <c r="I6518" s="16" t="s">
        <v>40</v>
      </c>
      <c r="J6518" s="16" t="s">
        <v>4</v>
      </c>
      <c r="K6518" s="16" t="s">
        <v>15</v>
      </c>
      <c r="L6518" s="19">
        <f>IF(Tabelle1[[#This Row],[Heizleistung (55°C)]]=0,Tabelle1[[#This Row],[Heizleistung (35°C)]],(Tabelle1[[#This Row],[Heizleistung (35°C)]]+Tabelle1[[#This Row],[Heizleistung (55°C)]])/2)</f>
        <v>7.6899999999999995</v>
      </c>
      <c r="M6518" s="20">
        <f>IF(Tabelle1[[#This Row],[Etas 55°C]]=0,0,(Tabelle1[[#This Row],[Etas 35°C]]*0.8+Tabelle1[[#This Row],[Etas 55°C]]*0.2))*2.5</f>
        <v>3.9495000000000005</v>
      </c>
      <c r="N6518" s="21">
        <f>IF(-(Tabelle1[[#This Row],[80%/20% SCOP]]-5.5)/5.5=1,"n.a.",-(Tabelle1[[#This Row],[80%/20% SCOP]]-5.5)/5.5)</f>
        <v>0.28190909090909083</v>
      </c>
    </row>
    <row r="6519" spans="1:14" ht="20.100000000000001" customHeight="1" x14ac:dyDescent="0.25">
      <c r="A6519" s="24">
        <v>16003274</v>
      </c>
      <c r="B6519" s="15" t="s">
        <v>6638</v>
      </c>
      <c r="C6519" s="15" t="s">
        <v>6647</v>
      </c>
      <c r="D6519" s="16" t="s">
        <v>2</v>
      </c>
      <c r="E6519" s="17">
        <v>8</v>
      </c>
      <c r="F6519" s="18">
        <v>1.8140000000000001</v>
      </c>
      <c r="G6519" s="17">
        <v>8.1999999999999993</v>
      </c>
      <c r="H6519" s="18">
        <v>1.339</v>
      </c>
      <c r="I6519" s="16" t="s">
        <v>40</v>
      </c>
      <c r="J6519" s="16" t="s">
        <v>4</v>
      </c>
      <c r="K6519" s="16" t="s">
        <v>15</v>
      </c>
      <c r="L6519" s="19">
        <f>IF(Tabelle1[[#This Row],[Heizleistung (55°C)]]=0,Tabelle1[[#This Row],[Heizleistung (35°C)]],(Tabelle1[[#This Row],[Heizleistung (35°C)]]+Tabelle1[[#This Row],[Heizleistung (55°C)]])/2)</f>
        <v>8.1</v>
      </c>
      <c r="M6519" s="20">
        <f>IF(Tabelle1[[#This Row],[Etas 55°C]]=0,0,(Tabelle1[[#This Row],[Etas 35°C]]*0.8+Tabelle1[[#This Row],[Etas 55°C]]*0.2))*2.5</f>
        <v>4.2975000000000003</v>
      </c>
      <c r="N6519" s="21">
        <f>IF(-(Tabelle1[[#This Row],[80%/20% SCOP]]-5.5)/5.5=1,"n.a.",-(Tabelle1[[#This Row],[80%/20% SCOP]]-5.5)/5.5)</f>
        <v>0.21863636363636357</v>
      </c>
    </row>
    <row r="6520" spans="1:14" ht="20.100000000000001" customHeight="1" x14ac:dyDescent="0.25">
      <c r="A6520" s="24">
        <v>16011669</v>
      </c>
      <c r="B6520" s="15" t="s">
        <v>6638</v>
      </c>
      <c r="C6520" s="15" t="s">
        <v>6648</v>
      </c>
      <c r="D6520" s="16" t="s">
        <v>2</v>
      </c>
      <c r="E6520" s="17">
        <v>9.32</v>
      </c>
      <c r="F6520" s="18">
        <v>2.0249999999999999</v>
      </c>
      <c r="G6520" s="17">
        <v>9.27</v>
      </c>
      <c r="H6520" s="18">
        <v>1.5509999999999999</v>
      </c>
      <c r="I6520" s="16" t="s">
        <v>3</v>
      </c>
      <c r="J6520" s="16" t="s">
        <v>4</v>
      </c>
      <c r="K6520" s="16" t="s">
        <v>4</v>
      </c>
      <c r="L6520" s="19">
        <f>IF(Tabelle1[[#This Row],[Heizleistung (55°C)]]=0,Tabelle1[[#This Row],[Heizleistung (35°C)]],(Tabelle1[[#This Row],[Heizleistung (35°C)]]+Tabelle1[[#This Row],[Heizleistung (55°C)]])/2)</f>
        <v>9.2949999999999999</v>
      </c>
      <c r="M6520" s="20">
        <f>IF(Tabelle1[[#This Row],[Etas 55°C]]=0,0,(Tabelle1[[#This Row],[Etas 35°C]]*0.8+Tabelle1[[#This Row],[Etas 55°C]]*0.2))*2.5</f>
        <v>4.8254999999999999</v>
      </c>
      <c r="N6520" s="21">
        <f>IF(-(Tabelle1[[#This Row],[80%/20% SCOP]]-5.5)/5.5=1,"n.a.",-(Tabelle1[[#This Row],[80%/20% SCOP]]-5.5)/5.5)</f>
        <v>0.12263636363636365</v>
      </c>
    </row>
    <row r="6521" spans="1:14" ht="20.100000000000001" customHeight="1" x14ac:dyDescent="0.25">
      <c r="A6521" s="24">
        <v>16014158</v>
      </c>
      <c r="B6521" s="15" t="s">
        <v>6638</v>
      </c>
      <c r="C6521" s="15" t="s">
        <v>6649</v>
      </c>
      <c r="D6521" s="16" t="s">
        <v>2</v>
      </c>
      <c r="E6521" s="17">
        <v>12.7</v>
      </c>
      <c r="F6521" s="18">
        <v>1.875</v>
      </c>
      <c r="G6521" s="17">
        <v>11.71</v>
      </c>
      <c r="H6521" s="18">
        <v>1.4470000000000001</v>
      </c>
      <c r="I6521" s="16" t="s">
        <v>3</v>
      </c>
      <c r="J6521" s="16" t="s">
        <v>4</v>
      </c>
      <c r="K6521" s="16" t="s">
        <v>4</v>
      </c>
      <c r="L6521" s="19">
        <f>IF(Tabelle1[[#This Row],[Heizleistung (55°C)]]=0,Tabelle1[[#This Row],[Heizleistung (35°C)]],(Tabelle1[[#This Row],[Heizleistung (35°C)]]+Tabelle1[[#This Row],[Heizleistung (55°C)]])/2)</f>
        <v>12.205</v>
      </c>
      <c r="M6521" s="20">
        <f>IF(Tabelle1[[#This Row],[Etas 55°C]]=0,0,(Tabelle1[[#This Row],[Etas 35°C]]*0.8+Tabelle1[[#This Row],[Etas 55°C]]*0.2))*2.5</f>
        <v>4.4735000000000005</v>
      </c>
      <c r="N6521" s="21">
        <f>IF(-(Tabelle1[[#This Row],[80%/20% SCOP]]-5.5)/5.5=1,"n.a.",-(Tabelle1[[#This Row],[80%/20% SCOP]]-5.5)/5.5)</f>
        <v>0.18663636363636354</v>
      </c>
    </row>
    <row r="6522" spans="1:14" ht="20.100000000000001" customHeight="1" x14ac:dyDescent="0.25">
      <c r="A6522" s="24">
        <v>16017790</v>
      </c>
      <c r="B6522" s="15" t="s">
        <v>6650</v>
      </c>
      <c r="C6522" s="15" t="s">
        <v>6651</v>
      </c>
      <c r="D6522" s="16" t="s">
        <v>2</v>
      </c>
      <c r="E6522" s="17">
        <v>7.1</v>
      </c>
      <c r="F6522" s="18">
        <v>1.9910000000000001</v>
      </c>
      <c r="G6522" s="17">
        <v>7.1</v>
      </c>
      <c r="H6522" s="18">
        <v>1.4610000000000001</v>
      </c>
      <c r="I6522" s="16" t="s">
        <v>3</v>
      </c>
      <c r="J6522" s="16" t="s">
        <v>4</v>
      </c>
      <c r="K6522" s="16" t="s">
        <v>4</v>
      </c>
      <c r="L6522" s="19">
        <f>IF(Tabelle1[[#This Row],[Heizleistung (55°C)]]=0,Tabelle1[[#This Row],[Heizleistung (35°C)]],(Tabelle1[[#This Row],[Heizleistung (35°C)]]+Tabelle1[[#This Row],[Heizleistung (55°C)]])/2)</f>
        <v>7.1</v>
      </c>
      <c r="M6522" s="20">
        <f>IF(Tabelle1[[#This Row],[Etas 55°C]]=0,0,(Tabelle1[[#This Row],[Etas 35°C]]*0.8+Tabelle1[[#This Row],[Etas 55°C]]*0.2))*2.5</f>
        <v>4.7125000000000004</v>
      </c>
      <c r="N6522" s="21">
        <f>IF(-(Tabelle1[[#This Row],[80%/20% SCOP]]-5.5)/5.5=1,"n.a.",-(Tabelle1[[#This Row],[80%/20% SCOP]]-5.5)/5.5)</f>
        <v>0.1431818181818181</v>
      </c>
    </row>
    <row r="6523" spans="1:14" ht="20.100000000000001" customHeight="1" x14ac:dyDescent="0.25">
      <c r="A6523" s="24">
        <v>16017727</v>
      </c>
      <c r="B6523" s="15" t="s">
        <v>6650</v>
      </c>
      <c r="C6523" s="15" t="s">
        <v>6652</v>
      </c>
      <c r="D6523" s="16" t="s">
        <v>2</v>
      </c>
      <c r="E6523" s="17">
        <v>12.9</v>
      </c>
      <c r="F6523" s="18">
        <v>1.998</v>
      </c>
      <c r="G6523" s="17">
        <v>12.6</v>
      </c>
      <c r="H6523" s="18">
        <v>1.448</v>
      </c>
      <c r="I6523" s="16" t="s">
        <v>3</v>
      </c>
      <c r="J6523" s="16" t="s">
        <v>4</v>
      </c>
      <c r="K6523" s="16" t="s">
        <v>4</v>
      </c>
      <c r="L6523" s="19">
        <f>IF(Tabelle1[[#This Row],[Heizleistung (55°C)]]=0,Tabelle1[[#This Row],[Heizleistung (35°C)]],(Tabelle1[[#This Row],[Heizleistung (35°C)]]+Tabelle1[[#This Row],[Heizleistung (55°C)]])/2)</f>
        <v>12.75</v>
      </c>
      <c r="M6523" s="20">
        <f>IF(Tabelle1[[#This Row],[Etas 55°C]]=0,0,(Tabelle1[[#This Row],[Etas 35°C]]*0.8+Tabelle1[[#This Row],[Etas 55°C]]*0.2))*2.5</f>
        <v>4.7200000000000006</v>
      </c>
      <c r="N6523" s="21">
        <f>IF(-(Tabelle1[[#This Row],[80%/20% SCOP]]-5.5)/5.5=1,"n.a.",-(Tabelle1[[#This Row],[80%/20% SCOP]]-5.5)/5.5)</f>
        <v>0.1418181818181817</v>
      </c>
    </row>
    <row r="6524" spans="1:14" ht="20.100000000000001" customHeight="1" x14ac:dyDescent="0.25">
      <c r="A6524" s="24">
        <v>16017789</v>
      </c>
      <c r="B6524" s="15" t="s">
        <v>6650</v>
      </c>
      <c r="C6524" s="15" t="s">
        <v>6653</v>
      </c>
      <c r="D6524" s="16" t="s">
        <v>2</v>
      </c>
      <c r="E6524" s="17">
        <v>4.8</v>
      </c>
      <c r="F6524" s="18">
        <v>2.0030000000000001</v>
      </c>
      <c r="G6524" s="17">
        <v>4.9000000000000004</v>
      </c>
      <c r="H6524" s="18">
        <v>1.4350000000000001</v>
      </c>
      <c r="I6524" s="16" t="s">
        <v>3</v>
      </c>
      <c r="J6524" s="16" t="s">
        <v>4</v>
      </c>
      <c r="K6524" s="16" t="s">
        <v>4</v>
      </c>
      <c r="L6524" s="19">
        <f>IF(Tabelle1[[#This Row],[Heizleistung (55°C)]]=0,Tabelle1[[#This Row],[Heizleistung (35°C)]],(Tabelle1[[#This Row],[Heizleistung (35°C)]]+Tabelle1[[#This Row],[Heizleistung (55°C)]])/2)</f>
        <v>4.8499999999999996</v>
      </c>
      <c r="M6524" s="20">
        <f>IF(Tabelle1[[#This Row],[Etas 55°C]]=0,0,(Tabelle1[[#This Row],[Etas 35°C]]*0.8+Tabelle1[[#This Row],[Etas 55°C]]*0.2))*2.5</f>
        <v>4.7235000000000005</v>
      </c>
      <c r="N6524" s="21">
        <f>IF(-(Tabelle1[[#This Row],[80%/20% SCOP]]-5.5)/5.5=1,"n.a.",-(Tabelle1[[#This Row],[80%/20% SCOP]]-5.5)/5.5)</f>
        <v>0.1411818181818181</v>
      </c>
    </row>
    <row r="6525" spans="1:14" ht="20.100000000000001" customHeight="1" x14ac:dyDescent="0.25">
      <c r="A6525" s="24">
        <v>16017728</v>
      </c>
      <c r="B6525" s="15" t="s">
        <v>6650</v>
      </c>
      <c r="C6525" s="15" t="s">
        <v>6654</v>
      </c>
      <c r="D6525" s="16" t="s">
        <v>2</v>
      </c>
      <c r="E6525" s="17">
        <v>10</v>
      </c>
      <c r="F6525" s="18">
        <v>1.99</v>
      </c>
      <c r="G6525" s="17">
        <v>9.9</v>
      </c>
      <c r="H6525" s="18">
        <v>1.49</v>
      </c>
      <c r="I6525" s="16" t="s">
        <v>3</v>
      </c>
      <c r="J6525" s="16" t="s">
        <v>4</v>
      </c>
      <c r="K6525" s="16" t="s">
        <v>4</v>
      </c>
      <c r="L6525" s="19">
        <f>IF(Tabelle1[[#This Row],[Heizleistung (55°C)]]=0,Tabelle1[[#This Row],[Heizleistung (35°C)]],(Tabelle1[[#This Row],[Heizleistung (35°C)]]+Tabelle1[[#This Row],[Heizleistung (55°C)]])/2)</f>
        <v>9.9499999999999993</v>
      </c>
      <c r="M6525" s="20">
        <f>IF(Tabelle1[[#This Row],[Etas 55°C]]=0,0,(Tabelle1[[#This Row],[Etas 35°C]]*0.8+Tabelle1[[#This Row],[Etas 55°C]]*0.2))*2.5</f>
        <v>4.7250000000000005</v>
      </c>
      <c r="N6525" s="21">
        <f>IF(-(Tabelle1[[#This Row],[80%/20% SCOP]]-5.5)/5.5=1,"n.a.",-(Tabelle1[[#This Row],[80%/20% SCOP]]-5.5)/5.5)</f>
        <v>0.14090909090909082</v>
      </c>
    </row>
    <row r="6526" spans="1:14" ht="20.100000000000001" customHeight="1" x14ac:dyDescent="0.25">
      <c r="A6526" s="24">
        <v>16017492</v>
      </c>
      <c r="B6526" s="15" t="s">
        <v>6655</v>
      </c>
      <c r="C6526" s="15" t="s">
        <v>6656</v>
      </c>
      <c r="D6526" s="16" t="s">
        <v>2</v>
      </c>
      <c r="E6526" s="17">
        <v>9.8000000000000007</v>
      </c>
      <c r="F6526" s="18">
        <v>2.16</v>
      </c>
      <c r="G6526" s="17">
        <v>9.6</v>
      </c>
      <c r="H6526" s="18">
        <v>1.62</v>
      </c>
      <c r="I6526" s="16" t="s">
        <v>3</v>
      </c>
      <c r="J6526" s="16" t="s">
        <v>4</v>
      </c>
      <c r="K6526" s="16" t="s">
        <v>4</v>
      </c>
      <c r="L6526" s="19">
        <f>IF(Tabelle1[[#This Row],[Heizleistung (55°C)]]=0,Tabelle1[[#This Row],[Heizleistung (35°C)]],(Tabelle1[[#This Row],[Heizleistung (35°C)]]+Tabelle1[[#This Row],[Heizleistung (55°C)]])/2)</f>
        <v>9.6999999999999993</v>
      </c>
      <c r="M6526" s="20">
        <f>IF(Tabelle1[[#This Row],[Etas 55°C]]=0,0,(Tabelle1[[#This Row],[Etas 35°C]]*0.8+Tabelle1[[#This Row],[Etas 55°C]]*0.2))*2.5</f>
        <v>5.1300000000000008</v>
      </c>
      <c r="N6526" s="21">
        <f>IF(-(Tabelle1[[#This Row],[80%/20% SCOP]]-5.5)/5.5=1,"n.a.",-(Tabelle1[[#This Row],[80%/20% SCOP]]-5.5)/5.5)</f>
        <v>6.7272727272727137E-2</v>
      </c>
    </row>
    <row r="6527" spans="1:14" ht="20.100000000000001" customHeight="1" x14ac:dyDescent="0.25">
      <c r="A6527" s="24">
        <v>16018358</v>
      </c>
      <c r="B6527" s="15" t="s">
        <v>6655</v>
      </c>
      <c r="C6527" s="15" t="s">
        <v>6657</v>
      </c>
      <c r="D6527" s="16" t="s">
        <v>2</v>
      </c>
      <c r="E6527" s="17">
        <v>5.4</v>
      </c>
      <c r="F6527" s="18">
        <v>2.11</v>
      </c>
      <c r="G6527" s="17">
        <v>5.2</v>
      </c>
      <c r="H6527" s="18">
        <v>1.58</v>
      </c>
      <c r="I6527" s="16" t="s">
        <v>3</v>
      </c>
      <c r="J6527" s="16" t="s">
        <v>4</v>
      </c>
      <c r="K6527" s="16" t="s">
        <v>4</v>
      </c>
      <c r="L6527" s="19">
        <f>IF(Tabelle1[[#This Row],[Heizleistung (55°C)]]=0,Tabelle1[[#This Row],[Heizleistung (35°C)]],(Tabelle1[[#This Row],[Heizleistung (35°C)]]+Tabelle1[[#This Row],[Heizleistung (55°C)]])/2)</f>
        <v>5.3000000000000007</v>
      </c>
      <c r="M6527" s="20">
        <f>IF(Tabelle1[[#This Row],[Etas 55°C]]=0,0,(Tabelle1[[#This Row],[Etas 35°C]]*0.8+Tabelle1[[#This Row],[Etas 55°C]]*0.2))*2.5</f>
        <v>5.01</v>
      </c>
      <c r="N6527" s="21">
        <f>IF(-(Tabelle1[[#This Row],[80%/20% SCOP]]-5.5)/5.5=1,"n.a.",-(Tabelle1[[#This Row],[80%/20% SCOP]]-5.5)/5.5)</f>
        <v>8.9090909090909123E-2</v>
      </c>
    </row>
    <row r="6528" spans="1:14" ht="20.100000000000001" customHeight="1" x14ac:dyDescent="0.25">
      <c r="A6528" s="24">
        <v>16013284</v>
      </c>
      <c r="B6528" s="15" t="s">
        <v>6655</v>
      </c>
      <c r="C6528" s="15" t="s">
        <v>6658</v>
      </c>
      <c r="D6528" s="16" t="s">
        <v>2</v>
      </c>
      <c r="E6528" s="17">
        <v>9</v>
      </c>
      <c r="F6528" s="18">
        <v>1.88</v>
      </c>
      <c r="G6528" s="17">
        <v>8.1999999999999993</v>
      </c>
      <c r="H6528" s="18">
        <v>1.39</v>
      </c>
      <c r="I6528" s="16" t="s">
        <v>3</v>
      </c>
      <c r="J6528" s="16" t="s">
        <v>4</v>
      </c>
      <c r="K6528" s="16" t="s">
        <v>4</v>
      </c>
      <c r="L6528" s="19">
        <f>IF(Tabelle1[[#This Row],[Heizleistung (55°C)]]=0,Tabelle1[[#This Row],[Heizleistung (35°C)]],(Tabelle1[[#This Row],[Heizleistung (35°C)]]+Tabelle1[[#This Row],[Heizleistung (55°C)]])/2)</f>
        <v>8.6</v>
      </c>
      <c r="M6528" s="20">
        <f>IF(Tabelle1[[#This Row],[Etas 55°C]]=0,0,(Tabelle1[[#This Row],[Etas 35°C]]*0.8+Tabelle1[[#This Row],[Etas 55°C]]*0.2))*2.5</f>
        <v>4.4550000000000001</v>
      </c>
      <c r="N6528" s="21">
        <f>IF(-(Tabelle1[[#This Row],[80%/20% SCOP]]-5.5)/5.5=1,"n.a.",-(Tabelle1[[#This Row],[80%/20% SCOP]]-5.5)/5.5)</f>
        <v>0.18999999999999997</v>
      </c>
    </row>
    <row r="6529" spans="1:14" ht="20.100000000000001" customHeight="1" x14ac:dyDescent="0.25">
      <c r="A6529" s="24">
        <v>16017491</v>
      </c>
      <c r="B6529" s="15" t="s">
        <v>6655</v>
      </c>
      <c r="C6529" s="15" t="s">
        <v>6659</v>
      </c>
      <c r="D6529" s="16" t="s">
        <v>2</v>
      </c>
      <c r="E6529" s="17">
        <v>7.3</v>
      </c>
      <c r="F6529" s="18">
        <v>2.06</v>
      </c>
      <c r="G6529" s="17">
        <v>7.3</v>
      </c>
      <c r="H6529" s="18">
        <v>1.53</v>
      </c>
      <c r="I6529" s="16" t="s">
        <v>3</v>
      </c>
      <c r="J6529" s="16" t="s">
        <v>4</v>
      </c>
      <c r="K6529" s="16" t="s">
        <v>4</v>
      </c>
      <c r="L6529" s="19">
        <f>IF(Tabelle1[[#This Row],[Heizleistung (55°C)]]=0,Tabelle1[[#This Row],[Heizleistung (35°C)]],(Tabelle1[[#This Row],[Heizleistung (35°C)]]+Tabelle1[[#This Row],[Heizleistung (55°C)]])/2)</f>
        <v>7.3</v>
      </c>
      <c r="M6529" s="20">
        <f>IF(Tabelle1[[#This Row],[Etas 55°C]]=0,0,(Tabelle1[[#This Row],[Etas 35°C]]*0.8+Tabelle1[[#This Row],[Etas 55°C]]*0.2))*2.5</f>
        <v>4.8850000000000007</v>
      </c>
      <c r="N6529" s="21">
        <f>IF(-(Tabelle1[[#This Row],[80%/20% SCOP]]-5.5)/5.5=1,"n.a.",-(Tabelle1[[#This Row],[80%/20% SCOP]]-5.5)/5.5)</f>
        <v>0.11181818181818169</v>
      </c>
    </row>
    <row r="6530" spans="1:14" ht="20.100000000000001" customHeight="1" x14ac:dyDescent="0.25">
      <c r="A6530" s="24">
        <v>16018360</v>
      </c>
      <c r="B6530" s="15" t="s">
        <v>6655</v>
      </c>
      <c r="C6530" s="15" t="s">
        <v>6660</v>
      </c>
      <c r="D6530" s="16" t="s">
        <v>2</v>
      </c>
      <c r="E6530" s="17">
        <v>3</v>
      </c>
      <c r="F6530" s="18">
        <v>2.15</v>
      </c>
      <c r="G6530" s="17">
        <v>7.3</v>
      </c>
      <c r="H6530" s="18">
        <v>1.61</v>
      </c>
      <c r="I6530" s="16" t="s">
        <v>3</v>
      </c>
      <c r="J6530" s="16" t="s">
        <v>4</v>
      </c>
      <c r="K6530" s="16" t="s">
        <v>4</v>
      </c>
      <c r="L6530" s="19">
        <f>IF(Tabelle1[[#This Row],[Heizleistung (55°C)]]=0,Tabelle1[[#This Row],[Heizleistung (35°C)]],(Tabelle1[[#This Row],[Heizleistung (35°C)]]+Tabelle1[[#This Row],[Heizleistung (55°C)]])/2)</f>
        <v>5.15</v>
      </c>
      <c r="M6530" s="20">
        <f>IF(Tabelle1[[#This Row],[Etas 55°C]]=0,0,(Tabelle1[[#This Row],[Etas 35°C]]*0.8+Tabelle1[[#This Row],[Etas 55°C]]*0.2))*2.5</f>
        <v>5.1049999999999995</v>
      </c>
      <c r="N6530" s="21">
        <f>IF(-(Tabelle1[[#This Row],[80%/20% SCOP]]-5.5)/5.5=1,"n.a.",-(Tabelle1[[#This Row],[80%/20% SCOP]]-5.5)/5.5)</f>
        <v>7.1818181818181906E-2</v>
      </c>
    </row>
    <row r="6531" spans="1:14" ht="20.100000000000001" customHeight="1" x14ac:dyDescent="0.25">
      <c r="A6531" s="24">
        <v>16013283</v>
      </c>
      <c r="B6531" s="15" t="s">
        <v>6655</v>
      </c>
      <c r="C6531" s="15" t="s">
        <v>6661</v>
      </c>
      <c r="D6531" s="16" t="s">
        <v>2</v>
      </c>
      <c r="E6531" s="17">
        <v>6.9</v>
      </c>
      <c r="F6531" s="18">
        <v>1.91</v>
      </c>
      <c r="G6531" s="17">
        <v>6.4</v>
      </c>
      <c r="H6531" s="18">
        <v>1.43</v>
      </c>
      <c r="I6531" s="16" t="s">
        <v>3</v>
      </c>
      <c r="J6531" s="16" t="s">
        <v>4</v>
      </c>
      <c r="K6531" s="16" t="s">
        <v>4</v>
      </c>
      <c r="L6531" s="19">
        <f>IF(Tabelle1[[#This Row],[Heizleistung (55°C)]]=0,Tabelle1[[#This Row],[Heizleistung (35°C)]],(Tabelle1[[#This Row],[Heizleistung (35°C)]]+Tabelle1[[#This Row],[Heizleistung (55°C)]])/2)</f>
        <v>6.65</v>
      </c>
      <c r="M6531" s="20">
        <f>IF(Tabelle1[[#This Row],[Etas 55°C]]=0,0,(Tabelle1[[#This Row],[Etas 35°C]]*0.8+Tabelle1[[#This Row],[Etas 55°C]]*0.2))*2.5</f>
        <v>4.5350000000000001</v>
      </c>
      <c r="N6531" s="21">
        <f>IF(-(Tabelle1[[#This Row],[80%/20% SCOP]]-5.5)/5.5=1,"n.a.",-(Tabelle1[[#This Row],[80%/20% SCOP]]-5.5)/5.5)</f>
        <v>0.17545454545454542</v>
      </c>
    </row>
    <row r="6532" spans="1:14" ht="20.100000000000001" customHeight="1" x14ac:dyDescent="0.25">
      <c r="A6532" s="24">
        <v>16014912</v>
      </c>
      <c r="B6532" s="15" t="s">
        <v>6655</v>
      </c>
      <c r="C6532" s="15" t="s">
        <v>6662</v>
      </c>
      <c r="D6532" s="16" t="s">
        <v>2</v>
      </c>
      <c r="E6532" s="17">
        <v>4.9000000000000004</v>
      </c>
      <c r="F6532" s="18">
        <v>1.89</v>
      </c>
      <c r="G6532" s="17">
        <v>4.5999999999999996</v>
      </c>
      <c r="H6532" s="18">
        <v>1.41</v>
      </c>
      <c r="I6532" s="16" t="s">
        <v>3</v>
      </c>
      <c r="J6532" s="16" t="s">
        <v>4</v>
      </c>
      <c r="K6532" s="16" t="s">
        <v>4</v>
      </c>
      <c r="L6532" s="19">
        <f>IF(Tabelle1[[#This Row],[Heizleistung (55°C)]]=0,Tabelle1[[#This Row],[Heizleistung (35°C)]],(Tabelle1[[#This Row],[Heizleistung (35°C)]]+Tabelle1[[#This Row],[Heizleistung (55°C)]])/2)</f>
        <v>4.75</v>
      </c>
      <c r="M6532" s="20">
        <f>IF(Tabelle1[[#This Row],[Etas 55°C]]=0,0,(Tabelle1[[#This Row],[Etas 35°C]]*0.8+Tabelle1[[#This Row],[Etas 55°C]]*0.2))*2.5</f>
        <v>4.4850000000000003</v>
      </c>
      <c r="N6532" s="21">
        <f>IF(-(Tabelle1[[#This Row],[80%/20% SCOP]]-5.5)/5.5=1,"n.a.",-(Tabelle1[[#This Row],[80%/20% SCOP]]-5.5)/5.5)</f>
        <v>0.18454545454545448</v>
      </c>
    </row>
    <row r="6533" spans="1:14" ht="20.100000000000001" customHeight="1" x14ac:dyDescent="0.25">
      <c r="A6533" s="24">
        <v>16012830</v>
      </c>
      <c r="B6533" s="15" t="s">
        <v>6655</v>
      </c>
      <c r="C6533" s="15" t="s">
        <v>6663</v>
      </c>
      <c r="D6533" s="16" t="s">
        <v>2</v>
      </c>
      <c r="E6533" s="17">
        <v>8.9</v>
      </c>
      <c r="F6533" s="18">
        <v>1.88</v>
      </c>
      <c r="G6533" s="17">
        <v>8.1999999999999993</v>
      </c>
      <c r="H6533" s="18">
        <v>1.39</v>
      </c>
      <c r="I6533" s="16" t="s">
        <v>3</v>
      </c>
      <c r="J6533" s="16" t="s">
        <v>4</v>
      </c>
      <c r="K6533" s="16" t="s">
        <v>4</v>
      </c>
      <c r="L6533" s="19">
        <f>IF(Tabelle1[[#This Row],[Heizleistung (55°C)]]=0,Tabelle1[[#This Row],[Heizleistung (35°C)]],(Tabelle1[[#This Row],[Heizleistung (35°C)]]+Tabelle1[[#This Row],[Heizleistung (55°C)]])/2)</f>
        <v>8.5500000000000007</v>
      </c>
      <c r="M6533" s="20">
        <f>IF(Tabelle1[[#This Row],[Etas 55°C]]=0,0,(Tabelle1[[#This Row],[Etas 35°C]]*0.8+Tabelle1[[#This Row],[Etas 55°C]]*0.2))*2.5</f>
        <v>4.4550000000000001</v>
      </c>
      <c r="N6533" s="21">
        <f>IF(-(Tabelle1[[#This Row],[80%/20% SCOP]]-5.5)/5.5=1,"n.a.",-(Tabelle1[[#This Row],[80%/20% SCOP]]-5.5)/5.5)</f>
        <v>0.18999999999999997</v>
      </c>
    </row>
    <row r="6534" spans="1:14" ht="20.100000000000001" customHeight="1" x14ac:dyDescent="0.25">
      <c r="A6534" s="24">
        <v>16017824</v>
      </c>
      <c r="B6534" s="15" t="s">
        <v>6655</v>
      </c>
      <c r="C6534" s="15" t="s">
        <v>6664</v>
      </c>
      <c r="D6534" s="16" t="s">
        <v>2</v>
      </c>
      <c r="E6534" s="17">
        <v>3.9</v>
      </c>
      <c r="F6534" s="18">
        <v>2.2200000000000002</v>
      </c>
      <c r="G6534" s="17">
        <v>3.5</v>
      </c>
      <c r="H6534" s="18">
        <v>1.63</v>
      </c>
      <c r="I6534" s="16" t="s">
        <v>3</v>
      </c>
      <c r="J6534" s="16" t="s">
        <v>4</v>
      </c>
      <c r="K6534" s="16" t="s">
        <v>4</v>
      </c>
      <c r="L6534" s="19">
        <f>IF(Tabelle1[[#This Row],[Heizleistung (55°C)]]=0,Tabelle1[[#This Row],[Heizleistung (35°C)]],(Tabelle1[[#This Row],[Heizleistung (35°C)]]+Tabelle1[[#This Row],[Heizleistung (55°C)]])/2)</f>
        <v>3.7</v>
      </c>
      <c r="M6534" s="20">
        <f>IF(Tabelle1[[#This Row],[Etas 55°C]]=0,0,(Tabelle1[[#This Row],[Etas 35°C]]*0.8+Tabelle1[[#This Row],[Etas 55°C]]*0.2))*2.5</f>
        <v>5.2550000000000008</v>
      </c>
      <c r="N6534" s="21">
        <f>IF(-(Tabelle1[[#This Row],[80%/20% SCOP]]-5.5)/5.5=1,"n.a.",-(Tabelle1[[#This Row],[80%/20% SCOP]]-5.5)/5.5)</f>
        <v>4.4545454545454402E-2</v>
      </c>
    </row>
    <row r="6535" spans="1:14" ht="20.100000000000001" customHeight="1" x14ac:dyDescent="0.25">
      <c r="A6535" s="24">
        <v>16018359</v>
      </c>
      <c r="B6535" s="15" t="s">
        <v>6655</v>
      </c>
      <c r="C6535" s="15" t="s">
        <v>6665</v>
      </c>
      <c r="D6535" s="16" t="s">
        <v>2</v>
      </c>
      <c r="E6535" s="17">
        <v>3.9</v>
      </c>
      <c r="F6535" s="18">
        <v>2.2200000000000002</v>
      </c>
      <c r="G6535" s="17">
        <v>3.5</v>
      </c>
      <c r="H6535" s="18">
        <v>1.63</v>
      </c>
      <c r="I6535" s="16" t="s">
        <v>3</v>
      </c>
      <c r="J6535" s="16" t="s">
        <v>4</v>
      </c>
      <c r="K6535" s="16" t="s">
        <v>4</v>
      </c>
      <c r="L6535" s="19">
        <f>IF(Tabelle1[[#This Row],[Heizleistung (55°C)]]=0,Tabelle1[[#This Row],[Heizleistung (35°C)]],(Tabelle1[[#This Row],[Heizleistung (35°C)]]+Tabelle1[[#This Row],[Heizleistung (55°C)]])/2)</f>
        <v>3.7</v>
      </c>
      <c r="M6535" s="20">
        <f>IF(Tabelle1[[#This Row],[Etas 55°C]]=0,0,(Tabelle1[[#This Row],[Etas 35°C]]*0.8+Tabelle1[[#This Row],[Etas 55°C]]*0.2))*2.5</f>
        <v>5.2550000000000008</v>
      </c>
      <c r="N6535" s="21">
        <f>IF(-(Tabelle1[[#This Row],[80%/20% SCOP]]-5.5)/5.5=1,"n.a.",-(Tabelle1[[#This Row],[80%/20% SCOP]]-5.5)/5.5)</f>
        <v>4.4545454545454402E-2</v>
      </c>
    </row>
    <row r="6536" spans="1:14" ht="20.100000000000001" customHeight="1" x14ac:dyDescent="0.25">
      <c r="A6536" s="24">
        <v>16013285</v>
      </c>
      <c r="B6536" s="15" t="s">
        <v>6655</v>
      </c>
      <c r="C6536" s="15" t="s">
        <v>6666</v>
      </c>
      <c r="D6536" s="16" t="s">
        <v>2</v>
      </c>
      <c r="E6536" s="17">
        <v>12.6</v>
      </c>
      <c r="F6536" s="18">
        <v>1.87</v>
      </c>
      <c r="G6536" s="17">
        <v>11</v>
      </c>
      <c r="H6536" s="18">
        <v>1.37</v>
      </c>
      <c r="I6536" s="16" t="s">
        <v>3</v>
      </c>
      <c r="J6536" s="16" t="s">
        <v>4</v>
      </c>
      <c r="K6536" s="16" t="s">
        <v>4</v>
      </c>
      <c r="L6536" s="19">
        <f>IF(Tabelle1[[#This Row],[Heizleistung (55°C)]]=0,Tabelle1[[#This Row],[Heizleistung (35°C)]],(Tabelle1[[#This Row],[Heizleistung (35°C)]]+Tabelle1[[#This Row],[Heizleistung (55°C)]])/2)</f>
        <v>11.8</v>
      </c>
      <c r="M6536" s="20">
        <f>IF(Tabelle1[[#This Row],[Etas 55°C]]=0,0,(Tabelle1[[#This Row],[Etas 35°C]]*0.8+Tabelle1[[#This Row],[Etas 55°C]]*0.2))*2.5</f>
        <v>4.4250000000000007</v>
      </c>
      <c r="N6536" s="21">
        <f>IF(-(Tabelle1[[#This Row],[80%/20% SCOP]]-5.5)/5.5=1,"n.a.",-(Tabelle1[[#This Row],[80%/20% SCOP]]-5.5)/5.5)</f>
        <v>0.19545454545454533</v>
      </c>
    </row>
    <row r="6537" spans="1:14" ht="20.100000000000001" customHeight="1" x14ac:dyDescent="0.25">
      <c r="A6537" s="24">
        <v>16012829</v>
      </c>
      <c r="B6537" s="15" t="s">
        <v>6655</v>
      </c>
      <c r="C6537" s="15" t="s">
        <v>6667</v>
      </c>
      <c r="D6537" s="16" t="s">
        <v>2</v>
      </c>
      <c r="E6537" s="17">
        <v>6.9</v>
      </c>
      <c r="F6537" s="18">
        <v>1.91</v>
      </c>
      <c r="G6537" s="17">
        <v>6.4</v>
      </c>
      <c r="H6537" s="18">
        <v>1.43</v>
      </c>
      <c r="I6537" s="16" t="s">
        <v>3</v>
      </c>
      <c r="J6537" s="16" t="s">
        <v>4</v>
      </c>
      <c r="K6537" s="16" t="s">
        <v>4</v>
      </c>
      <c r="L6537" s="19">
        <f>IF(Tabelle1[[#This Row],[Heizleistung (55°C)]]=0,Tabelle1[[#This Row],[Heizleistung (35°C)]],(Tabelle1[[#This Row],[Heizleistung (35°C)]]+Tabelle1[[#This Row],[Heizleistung (55°C)]])/2)</f>
        <v>6.65</v>
      </c>
      <c r="M6537" s="20">
        <f>IF(Tabelle1[[#This Row],[Etas 55°C]]=0,0,(Tabelle1[[#This Row],[Etas 35°C]]*0.8+Tabelle1[[#This Row],[Etas 55°C]]*0.2))*2.5</f>
        <v>4.5350000000000001</v>
      </c>
      <c r="N6537" s="21">
        <f>IF(-(Tabelle1[[#This Row],[80%/20% SCOP]]-5.5)/5.5=1,"n.a.",-(Tabelle1[[#This Row],[80%/20% SCOP]]-5.5)/5.5)</f>
        <v>0.17545454545454542</v>
      </c>
    </row>
    <row r="6538" spans="1:14" ht="20.100000000000001" customHeight="1" x14ac:dyDescent="0.25">
      <c r="A6538" s="24">
        <v>16012831</v>
      </c>
      <c r="B6538" s="15" t="s">
        <v>6655</v>
      </c>
      <c r="C6538" s="15" t="s">
        <v>6668</v>
      </c>
      <c r="D6538" s="16" t="s">
        <v>2</v>
      </c>
      <c r="E6538" s="17">
        <v>12.6</v>
      </c>
      <c r="F6538" s="18">
        <v>1.86</v>
      </c>
      <c r="G6538" s="17">
        <v>11</v>
      </c>
      <c r="H6538" s="18">
        <v>1.37</v>
      </c>
      <c r="I6538" s="16" t="s">
        <v>3</v>
      </c>
      <c r="J6538" s="16" t="s">
        <v>4</v>
      </c>
      <c r="K6538" s="16" t="s">
        <v>4</v>
      </c>
      <c r="L6538" s="19">
        <f>IF(Tabelle1[[#This Row],[Heizleistung (55°C)]]=0,Tabelle1[[#This Row],[Heizleistung (35°C)]],(Tabelle1[[#This Row],[Heizleistung (35°C)]]+Tabelle1[[#This Row],[Heizleistung (55°C)]])/2)</f>
        <v>11.8</v>
      </c>
      <c r="M6538" s="20">
        <f>IF(Tabelle1[[#This Row],[Etas 55°C]]=0,0,(Tabelle1[[#This Row],[Etas 35°C]]*0.8+Tabelle1[[#This Row],[Etas 55°C]]*0.2))*2.5</f>
        <v>4.4050000000000002</v>
      </c>
      <c r="N6538" s="21">
        <f>IF(-(Tabelle1[[#This Row],[80%/20% SCOP]]-5.5)/5.5=1,"n.a.",-(Tabelle1[[#This Row],[80%/20% SCOP]]-5.5)/5.5)</f>
        <v>0.19909090909090904</v>
      </c>
    </row>
    <row r="6539" spans="1:14" ht="20.100000000000001" customHeight="1" x14ac:dyDescent="0.25">
      <c r="A6539" s="24">
        <v>16017493</v>
      </c>
      <c r="B6539" s="15" t="s">
        <v>6655</v>
      </c>
      <c r="C6539" s="15" t="s">
        <v>6669</v>
      </c>
      <c r="D6539" s="16" t="s">
        <v>2</v>
      </c>
      <c r="E6539" s="17">
        <v>13.1</v>
      </c>
      <c r="F6539" s="18">
        <v>2.11</v>
      </c>
      <c r="G6539" s="17">
        <v>12.4</v>
      </c>
      <c r="H6539" s="18">
        <v>1.58</v>
      </c>
      <c r="I6539" s="16" t="s">
        <v>3</v>
      </c>
      <c r="J6539" s="16" t="s">
        <v>4</v>
      </c>
      <c r="K6539" s="16" t="s">
        <v>4</v>
      </c>
      <c r="L6539" s="19">
        <f>IF(Tabelle1[[#This Row],[Heizleistung (55°C)]]=0,Tabelle1[[#This Row],[Heizleistung (35°C)]],(Tabelle1[[#This Row],[Heizleistung (35°C)]]+Tabelle1[[#This Row],[Heizleistung (55°C)]])/2)</f>
        <v>12.75</v>
      </c>
      <c r="M6539" s="20">
        <f>IF(Tabelle1[[#This Row],[Etas 55°C]]=0,0,(Tabelle1[[#This Row],[Etas 35°C]]*0.8+Tabelle1[[#This Row],[Etas 55°C]]*0.2))*2.5</f>
        <v>5.01</v>
      </c>
      <c r="N6539" s="21">
        <f>IF(-(Tabelle1[[#This Row],[80%/20% SCOP]]-5.5)/5.5=1,"n.a.",-(Tabelle1[[#This Row],[80%/20% SCOP]]-5.5)/5.5)</f>
        <v>8.9090909090909123E-2</v>
      </c>
    </row>
    <row r="6540" spans="1:14" ht="20.100000000000001" customHeight="1" x14ac:dyDescent="0.25">
      <c r="A6540" s="24">
        <v>16014911</v>
      </c>
      <c r="B6540" s="15" t="s">
        <v>6655</v>
      </c>
      <c r="C6540" s="15" t="s">
        <v>6670</v>
      </c>
      <c r="D6540" s="16" t="s">
        <v>2</v>
      </c>
      <c r="E6540" s="17">
        <v>4.9000000000000004</v>
      </c>
      <c r="F6540" s="18">
        <v>1.89</v>
      </c>
      <c r="G6540" s="17">
        <v>4.5999999999999996</v>
      </c>
      <c r="H6540" s="18">
        <v>1.41</v>
      </c>
      <c r="I6540" s="16" t="s">
        <v>3</v>
      </c>
      <c r="J6540" s="16" t="s">
        <v>4</v>
      </c>
      <c r="K6540" s="16" t="s">
        <v>4</v>
      </c>
      <c r="L6540" s="19">
        <f>IF(Tabelle1[[#This Row],[Heizleistung (55°C)]]=0,Tabelle1[[#This Row],[Heizleistung (35°C)]],(Tabelle1[[#This Row],[Heizleistung (35°C)]]+Tabelle1[[#This Row],[Heizleistung (55°C)]])/2)</f>
        <v>4.75</v>
      </c>
      <c r="M6540" s="20">
        <f>IF(Tabelle1[[#This Row],[Etas 55°C]]=0,0,(Tabelle1[[#This Row],[Etas 35°C]]*0.8+Tabelle1[[#This Row],[Etas 55°C]]*0.2))*2.5</f>
        <v>4.4850000000000003</v>
      </c>
      <c r="N6540" s="21">
        <f>IF(-(Tabelle1[[#This Row],[80%/20% SCOP]]-5.5)/5.5=1,"n.a.",-(Tabelle1[[#This Row],[80%/20% SCOP]]-5.5)/5.5)</f>
        <v>0.18454545454545448</v>
      </c>
    </row>
    <row r="6541" spans="1:14" ht="20.100000000000001" customHeight="1" x14ac:dyDescent="0.25">
      <c r="A6541" s="24">
        <v>16016678</v>
      </c>
      <c r="B6541" s="15" t="s">
        <v>6671</v>
      </c>
      <c r="C6541" s="15" t="s">
        <v>6672</v>
      </c>
      <c r="D6541" s="16" t="s">
        <v>2</v>
      </c>
      <c r="E6541" s="17">
        <v>26.5</v>
      </c>
      <c r="F6541" s="18">
        <v>2.2999999999999998</v>
      </c>
      <c r="G6541" s="17">
        <v>26.5</v>
      </c>
      <c r="H6541" s="18">
        <v>1.71</v>
      </c>
      <c r="I6541" s="16" t="s">
        <v>3</v>
      </c>
      <c r="J6541" s="16" t="s">
        <v>4</v>
      </c>
      <c r="K6541" s="16" t="s">
        <v>4</v>
      </c>
      <c r="L6541" s="19">
        <f>IF(Tabelle1[[#This Row],[Heizleistung (55°C)]]=0,Tabelle1[[#This Row],[Heizleistung (35°C)]],(Tabelle1[[#This Row],[Heizleistung (35°C)]]+Tabelle1[[#This Row],[Heizleistung (55°C)]])/2)</f>
        <v>26.5</v>
      </c>
      <c r="M6541" s="20">
        <f>IF(Tabelle1[[#This Row],[Etas 55°C]]=0,0,(Tabelle1[[#This Row],[Etas 35°C]]*0.8+Tabelle1[[#This Row],[Etas 55°C]]*0.2))*2.5</f>
        <v>5.4550000000000001</v>
      </c>
      <c r="N6541" s="21">
        <f>IF(-(Tabelle1[[#This Row],[80%/20% SCOP]]-5.5)/5.5=1,"n.a.",-(Tabelle1[[#This Row],[80%/20% SCOP]]-5.5)/5.5)</f>
        <v>8.1818181818181686E-3</v>
      </c>
    </row>
    <row r="6542" spans="1:14" ht="20.100000000000001" customHeight="1" x14ac:dyDescent="0.25">
      <c r="A6542" s="24">
        <v>16016681</v>
      </c>
      <c r="B6542" s="15" t="s">
        <v>6671</v>
      </c>
      <c r="C6542" s="15" t="s">
        <v>6673</v>
      </c>
      <c r="D6542" s="16" t="s">
        <v>2</v>
      </c>
      <c r="E6542" s="17">
        <v>106</v>
      </c>
      <c r="F6542" s="18">
        <v>2.29</v>
      </c>
      <c r="G6542" s="17">
        <v>106.7</v>
      </c>
      <c r="H6542" s="18">
        <v>1.71</v>
      </c>
      <c r="I6542" s="16" t="s">
        <v>3</v>
      </c>
      <c r="J6542" s="16" t="s">
        <v>4</v>
      </c>
      <c r="K6542" s="16" t="s">
        <v>4</v>
      </c>
      <c r="L6542" s="19">
        <f>IF(Tabelle1[[#This Row],[Heizleistung (55°C)]]=0,Tabelle1[[#This Row],[Heizleistung (35°C)]],(Tabelle1[[#This Row],[Heizleistung (35°C)]]+Tabelle1[[#This Row],[Heizleistung (55°C)]])/2)</f>
        <v>106.35</v>
      </c>
      <c r="M6542" s="20">
        <f>IF(Tabelle1[[#This Row],[Etas 55°C]]=0,0,(Tabelle1[[#This Row],[Etas 35°C]]*0.8+Tabelle1[[#This Row],[Etas 55°C]]*0.2))*2.5</f>
        <v>5.4349999999999996</v>
      </c>
      <c r="N6542" s="21">
        <f>IF(-(Tabelle1[[#This Row],[80%/20% SCOP]]-5.5)/5.5=1,"n.a.",-(Tabelle1[[#This Row],[80%/20% SCOP]]-5.5)/5.5)</f>
        <v>1.1818181818181889E-2</v>
      </c>
    </row>
    <row r="6543" spans="1:14" ht="20.100000000000001" customHeight="1" x14ac:dyDescent="0.25">
      <c r="A6543" s="24">
        <v>16012134</v>
      </c>
      <c r="B6543" s="15" t="s">
        <v>6671</v>
      </c>
      <c r="C6543" s="15" t="s">
        <v>6674</v>
      </c>
      <c r="D6543" s="16" t="s">
        <v>2</v>
      </c>
      <c r="E6543" s="17">
        <v>10.4</v>
      </c>
      <c r="F6543" s="18">
        <v>1.99</v>
      </c>
      <c r="G6543" s="17">
        <v>10.199999999999999</v>
      </c>
      <c r="H6543" s="18">
        <v>1.552</v>
      </c>
      <c r="I6543" s="16" t="s">
        <v>3</v>
      </c>
      <c r="J6543" s="16" t="s">
        <v>4</v>
      </c>
      <c r="K6543" s="16" t="s">
        <v>4</v>
      </c>
      <c r="L6543" s="19">
        <f>IF(Tabelle1[[#This Row],[Heizleistung (55°C)]]=0,Tabelle1[[#This Row],[Heizleistung (35°C)]],(Tabelle1[[#This Row],[Heizleistung (35°C)]]+Tabelle1[[#This Row],[Heizleistung (55°C)]])/2)</f>
        <v>10.3</v>
      </c>
      <c r="M6543" s="20">
        <f>IF(Tabelle1[[#This Row],[Etas 55°C]]=0,0,(Tabelle1[[#This Row],[Etas 35°C]]*0.8+Tabelle1[[#This Row],[Etas 55°C]]*0.2))*2.5</f>
        <v>4.7560000000000002</v>
      </c>
      <c r="N6543" s="21">
        <f>IF(-(Tabelle1[[#This Row],[80%/20% SCOP]]-5.5)/5.5=1,"n.a.",-(Tabelle1[[#This Row],[80%/20% SCOP]]-5.5)/5.5)</f>
        <v>0.13527272727272724</v>
      </c>
    </row>
    <row r="6544" spans="1:14" ht="20.100000000000001" customHeight="1" x14ac:dyDescent="0.25">
      <c r="A6544" s="24">
        <v>16012133</v>
      </c>
      <c r="B6544" s="15" t="s">
        <v>6671</v>
      </c>
      <c r="C6544" s="15" t="s">
        <v>6675</v>
      </c>
      <c r="D6544" s="16" t="s">
        <v>2</v>
      </c>
      <c r="E6544" s="17">
        <v>4.7</v>
      </c>
      <c r="F6544" s="18">
        <v>1.8660000000000001</v>
      </c>
      <c r="G6544" s="17">
        <v>4.5999999999999996</v>
      </c>
      <c r="H6544" s="18">
        <v>1.44</v>
      </c>
      <c r="I6544" s="16" t="s">
        <v>3</v>
      </c>
      <c r="J6544" s="16" t="s">
        <v>4</v>
      </c>
      <c r="K6544" s="16" t="s">
        <v>4</v>
      </c>
      <c r="L6544" s="19">
        <f>IF(Tabelle1[[#This Row],[Heizleistung (55°C)]]=0,Tabelle1[[#This Row],[Heizleistung (35°C)]],(Tabelle1[[#This Row],[Heizleistung (35°C)]]+Tabelle1[[#This Row],[Heizleistung (55°C)]])/2)</f>
        <v>4.6500000000000004</v>
      </c>
      <c r="M6544" s="20">
        <f>IF(Tabelle1[[#This Row],[Etas 55°C]]=0,0,(Tabelle1[[#This Row],[Etas 35°C]]*0.8+Tabelle1[[#This Row],[Etas 55°C]]*0.2))*2.5</f>
        <v>4.452</v>
      </c>
      <c r="N6544" s="21">
        <f>IF(-(Tabelle1[[#This Row],[80%/20% SCOP]]-5.5)/5.5=1,"n.a.",-(Tabelle1[[#This Row],[80%/20% SCOP]]-5.5)/5.5)</f>
        <v>0.19054545454545455</v>
      </c>
    </row>
    <row r="6545" spans="1:14" ht="20.100000000000001" customHeight="1" x14ac:dyDescent="0.25">
      <c r="A6545" s="24">
        <v>16016679</v>
      </c>
      <c r="B6545" s="15" t="s">
        <v>6671</v>
      </c>
      <c r="C6545" s="15" t="s">
        <v>6676</v>
      </c>
      <c r="D6545" s="16" t="s">
        <v>2</v>
      </c>
      <c r="E6545" s="17">
        <v>53</v>
      </c>
      <c r="F6545" s="18">
        <v>2.29</v>
      </c>
      <c r="G6545" s="17">
        <v>53</v>
      </c>
      <c r="H6545" s="18">
        <v>1.71</v>
      </c>
      <c r="I6545" s="16" t="s">
        <v>3</v>
      </c>
      <c r="J6545" s="16" t="s">
        <v>4</v>
      </c>
      <c r="K6545" s="16" t="s">
        <v>4</v>
      </c>
      <c r="L6545" s="19">
        <f>IF(Tabelle1[[#This Row],[Heizleistung (55°C)]]=0,Tabelle1[[#This Row],[Heizleistung (35°C)]],(Tabelle1[[#This Row],[Heizleistung (35°C)]]+Tabelle1[[#This Row],[Heizleistung (55°C)]])/2)</f>
        <v>53</v>
      </c>
      <c r="M6545" s="20">
        <f>IF(Tabelle1[[#This Row],[Etas 55°C]]=0,0,(Tabelle1[[#This Row],[Etas 35°C]]*0.8+Tabelle1[[#This Row],[Etas 55°C]]*0.2))*2.5</f>
        <v>5.4349999999999996</v>
      </c>
      <c r="N6545" s="21">
        <f>IF(-(Tabelle1[[#This Row],[80%/20% SCOP]]-5.5)/5.5=1,"n.a.",-(Tabelle1[[#This Row],[80%/20% SCOP]]-5.5)/5.5)</f>
        <v>1.1818181818181889E-2</v>
      </c>
    </row>
    <row r="6546" spans="1:14" ht="20.100000000000001" customHeight="1" x14ac:dyDescent="0.25">
      <c r="A6546" s="24">
        <v>16016680</v>
      </c>
      <c r="B6546" s="15" t="s">
        <v>6671</v>
      </c>
      <c r="C6546" s="15" t="s">
        <v>6677</v>
      </c>
      <c r="D6546" s="16" t="s">
        <v>2</v>
      </c>
      <c r="E6546" s="17">
        <v>79.5</v>
      </c>
      <c r="F6546" s="18">
        <v>2.29</v>
      </c>
      <c r="G6546" s="17">
        <v>80</v>
      </c>
      <c r="H6546" s="18">
        <v>1.71</v>
      </c>
      <c r="I6546" s="16" t="s">
        <v>3</v>
      </c>
      <c r="J6546" s="16" t="s">
        <v>4</v>
      </c>
      <c r="K6546" s="16" t="s">
        <v>4</v>
      </c>
      <c r="L6546" s="19">
        <f>IF(Tabelle1[[#This Row],[Heizleistung (55°C)]]=0,Tabelle1[[#This Row],[Heizleistung (35°C)]],(Tabelle1[[#This Row],[Heizleistung (35°C)]]+Tabelle1[[#This Row],[Heizleistung (55°C)]])/2)</f>
        <v>79.75</v>
      </c>
      <c r="M6546" s="20">
        <f>IF(Tabelle1[[#This Row],[Etas 55°C]]=0,0,(Tabelle1[[#This Row],[Etas 35°C]]*0.8+Tabelle1[[#This Row],[Etas 55°C]]*0.2))*2.5</f>
        <v>5.4349999999999996</v>
      </c>
      <c r="N6546" s="21">
        <f>IF(-(Tabelle1[[#This Row],[80%/20% SCOP]]-5.5)/5.5=1,"n.a.",-(Tabelle1[[#This Row],[80%/20% SCOP]]-5.5)/5.5)</f>
        <v>1.1818181818181889E-2</v>
      </c>
    </row>
    <row r="6547" spans="1:14" ht="20.100000000000001" customHeight="1" x14ac:dyDescent="0.25">
      <c r="A6547" s="24">
        <v>16009163</v>
      </c>
      <c r="B6547" s="15" t="s">
        <v>6678</v>
      </c>
      <c r="C6547" s="15" t="s">
        <v>6679</v>
      </c>
      <c r="D6547" s="16" t="s">
        <v>2</v>
      </c>
      <c r="E6547" s="17">
        <v>12</v>
      </c>
      <c r="F6547" s="18">
        <v>2.2400000000000002</v>
      </c>
      <c r="G6547" s="17">
        <v>12</v>
      </c>
      <c r="H6547" s="18">
        <v>1.77</v>
      </c>
      <c r="I6547" s="16" t="s">
        <v>3</v>
      </c>
      <c r="J6547" s="16" t="s">
        <v>4</v>
      </c>
      <c r="K6547" s="16" t="s">
        <v>4</v>
      </c>
      <c r="L6547" s="19">
        <f>IF(Tabelle1[[#This Row],[Heizleistung (55°C)]]=0,Tabelle1[[#This Row],[Heizleistung (35°C)]],(Tabelle1[[#This Row],[Heizleistung (35°C)]]+Tabelle1[[#This Row],[Heizleistung (55°C)]])/2)</f>
        <v>12</v>
      </c>
      <c r="M6547" s="20">
        <f>IF(Tabelle1[[#This Row],[Etas 55°C]]=0,0,(Tabelle1[[#This Row],[Etas 35°C]]*0.8+Tabelle1[[#This Row],[Etas 55°C]]*0.2))*2.5</f>
        <v>5.3650000000000011</v>
      </c>
      <c r="N6547" s="21">
        <f>IF(-(Tabelle1[[#This Row],[80%/20% SCOP]]-5.5)/5.5=1,"n.a.",-(Tabelle1[[#This Row],[80%/20% SCOP]]-5.5)/5.5)</f>
        <v>2.4545454545454346E-2</v>
      </c>
    </row>
    <row r="6548" spans="1:14" ht="20.100000000000001" customHeight="1" x14ac:dyDescent="0.25">
      <c r="A6548" s="24">
        <v>16014891</v>
      </c>
      <c r="B6548" s="15" t="s">
        <v>6678</v>
      </c>
      <c r="C6548" s="15" t="s">
        <v>6680</v>
      </c>
      <c r="D6548" s="16" t="s">
        <v>2</v>
      </c>
      <c r="E6548" s="17">
        <v>20</v>
      </c>
      <c r="F6548" s="18">
        <v>2.2400000000000002</v>
      </c>
      <c r="G6548" s="17">
        <v>20</v>
      </c>
      <c r="H6548" s="18">
        <v>1.76</v>
      </c>
      <c r="I6548" s="16" t="s">
        <v>3</v>
      </c>
      <c r="J6548" s="16" t="s">
        <v>4</v>
      </c>
      <c r="K6548" s="16" t="s">
        <v>4</v>
      </c>
      <c r="L6548" s="19">
        <f>IF(Tabelle1[[#This Row],[Heizleistung (55°C)]]=0,Tabelle1[[#This Row],[Heizleistung (35°C)]],(Tabelle1[[#This Row],[Heizleistung (35°C)]]+Tabelle1[[#This Row],[Heizleistung (55°C)]])/2)</f>
        <v>20</v>
      </c>
      <c r="M6548" s="20">
        <f>IF(Tabelle1[[#This Row],[Etas 55°C]]=0,0,(Tabelle1[[#This Row],[Etas 35°C]]*0.8+Tabelle1[[#This Row],[Etas 55°C]]*0.2))*2.5</f>
        <v>5.36</v>
      </c>
      <c r="N6548" s="21">
        <f>IF(-(Tabelle1[[#This Row],[80%/20% SCOP]]-5.5)/5.5=1,"n.a.",-(Tabelle1[[#This Row],[80%/20% SCOP]]-5.5)/5.5)</f>
        <v>2.5454545454545396E-2</v>
      </c>
    </row>
    <row r="6549" spans="1:14" ht="20.100000000000001" customHeight="1" x14ac:dyDescent="0.25">
      <c r="A6549" s="24">
        <v>16018333</v>
      </c>
      <c r="B6549" s="15" t="s">
        <v>6678</v>
      </c>
      <c r="C6549" s="15" t="s">
        <v>6681</v>
      </c>
      <c r="D6549" s="16" t="s">
        <v>2</v>
      </c>
      <c r="E6549" s="17">
        <v>4.2</v>
      </c>
      <c r="F6549" s="18">
        <v>2.12</v>
      </c>
      <c r="G6549" s="17">
        <v>4</v>
      </c>
      <c r="H6549" s="18">
        <v>1.59</v>
      </c>
      <c r="I6549" s="16" t="s">
        <v>3</v>
      </c>
      <c r="J6549" s="16" t="s">
        <v>4</v>
      </c>
      <c r="K6549" s="16" t="s">
        <v>4</v>
      </c>
      <c r="L6549" s="19">
        <f>IF(Tabelle1[[#This Row],[Heizleistung (55°C)]]=0,Tabelle1[[#This Row],[Heizleistung (35°C)]],(Tabelle1[[#This Row],[Heizleistung (35°C)]]+Tabelle1[[#This Row],[Heizleistung (55°C)]])/2)</f>
        <v>4.0999999999999996</v>
      </c>
      <c r="M6549" s="20">
        <f>IF(Tabelle1[[#This Row],[Etas 55°C]]=0,0,(Tabelle1[[#This Row],[Etas 35°C]]*0.8+Tabelle1[[#This Row],[Etas 55°C]]*0.2))*2.5</f>
        <v>5.0350000000000001</v>
      </c>
      <c r="N6549" s="21">
        <f>IF(-(Tabelle1[[#This Row],[80%/20% SCOP]]-5.5)/5.5=1,"n.a.",-(Tabelle1[[#This Row],[80%/20% SCOP]]-5.5)/5.5)</f>
        <v>8.4545454545454521E-2</v>
      </c>
    </row>
    <row r="6550" spans="1:14" ht="20.100000000000001" customHeight="1" x14ac:dyDescent="0.25">
      <c r="A6550" s="24">
        <v>16013895</v>
      </c>
      <c r="B6550" s="15" t="s">
        <v>6678</v>
      </c>
      <c r="C6550" s="15" t="s">
        <v>6682</v>
      </c>
      <c r="D6550" s="16" t="s">
        <v>2</v>
      </c>
      <c r="E6550" s="17">
        <v>15</v>
      </c>
      <c r="F6550" s="18">
        <v>2.2599999999999998</v>
      </c>
      <c r="G6550" s="17">
        <v>15</v>
      </c>
      <c r="H6550" s="18">
        <v>1.76</v>
      </c>
      <c r="I6550" s="16" t="s">
        <v>3</v>
      </c>
      <c r="J6550" s="16" t="s">
        <v>4</v>
      </c>
      <c r="K6550" s="16" t="s">
        <v>4</v>
      </c>
      <c r="L6550" s="19">
        <f>IF(Tabelle1[[#This Row],[Heizleistung (55°C)]]=0,Tabelle1[[#This Row],[Heizleistung (35°C)]],(Tabelle1[[#This Row],[Heizleistung (35°C)]]+Tabelle1[[#This Row],[Heizleistung (55°C)]])/2)</f>
        <v>15</v>
      </c>
      <c r="M6550" s="20">
        <f>IF(Tabelle1[[#This Row],[Etas 55°C]]=0,0,(Tabelle1[[#This Row],[Etas 35°C]]*0.8+Tabelle1[[#This Row],[Etas 55°C]]*0.2))*2.5</f>
        <v>5.3999999999999995</v>
      </c>
      <c r="N6550" s="21">
        <f>IF(-(Tabelle1[[#This Row],[80%/20% SCOP]]-5.5)/5.5=1,"n.a.",-(Tabelle1[[#This Row],[80%/20% SCOP]]-5.5)/5.5)</f>
        <v>1.8181818181818278E-2</v>
      </c>
    </row>
    <row r="6551" spans="1:14" ht="20.100000000000001" customHeight="1" x14ac:dyDescent="0.25">
      <c r="A6551" s="24">
        <v>16018334</v>
      </c>
      <c r="B6551" s="15" t="s">
        <v>6678</v>
      </c>
      <c r="C6551" s="15" t="s">
        <v>6683</v>
      </c>
      <c r="D6551" s="16" t="s">
        <v>2</v>
      </c>
      <c r="E6551" s="17">
        <v>10.19</v>
      </c>
      <c r="F6551" s="18">
        <v>2.2000000000000002</v>
      </c>
      <c r="G6551" s="17">
        <v>9.9700000000000006</v>
      </c>
      <c r="H6551" s="18">
        <v>1.65</v>
      </c>
      <c r="I6551" s="16" t="s">
        <v>3</v>
      </c>
      <c r="J6551" s="16" t="s">
        <v>4</v>
      </c>
      <c r="K6551" s="16" t="s">
        <v>4</v>
      </c>
      <c r="L6551" s="19">
        <f>IF(Tabelle1[[#This Row],[Heizleistung (55°C)]]=0,Tabelle1[[#This Row],[Heizleistung (35°C)]],(Tabelle1[[#This Row],[Heizleistung (35°C)]]+Tabelle1[[#This Row],[Heizleistung (55°C)]])/2)</f>
        <v>10.08</v>
      </c>
      <c r="M6551" s="20">
        <f>IF(Tabelle1[[#This Row],[Etas 55°C]]=0,0,(Tabelle1[[#This Row],[Etas 35°C]]*0.8+Tabelle1[[#This Row],[Etas 55°C]]*0.2))*2.5</f>
        <v>5.2250000000000005</v>
      </c>
      <c r="N6551" s="21">
        <f>IF(-(Tabelle1[[#This Row],[80%/20% SCOP]]-5.5)/5.5=1,"n.a.",-(Tabelle1[[#This Row],[80%/20% SCOP]]-5.5)/5.5)</f>
        <v>4.9999999999999906E-2</v>
      </c>
    </row>
    <row r="6552" spans="1:14" ht="20.100000000000001" customHeight="1" x14ac:dyDescent="0.25">
      <c r="A6552" s="24">
        <v>16014892</v>
      </c>
      <c r="B6552" s="15" t="s">
        <v>6678</v>
      </c>
      <c r="C6552" s="15" t="s">
        <v>6684</v>
      </c>
      <c r="D6552" s="16" t="s">
        <v>2</v>
      </c>
      <c r="E6552" s="17">
        <v>9.1999999999999993</v>
      </c>
      <c r="F6552" s="18">
        <v>2.35</v>
      </c>
      <c r="G6552" s="17">
        <v>8.5</v>
      </c>
      <c r="H6552" s="18">
        <v>1.75</v>
      </c>
      <c r="I6552" s="16" t="s">
        <v>3</v>
      </c>
      <c r="J6552" s="16" t="s">
        <v>4</v>
      </c>
      <c r="K6552" s="16" t="s">
        <v>4</v>
      </c>
      <c r="L6552" s="19">
        <f>IF(Tabelle1[[#This Row],[Heizleistung (55°C)]]=0,Tabelle1[[#This Row],[Heizleistung (35°C)]],(Tabelle1[[#This Row],[Heizleistung (35°C)]]+Tabelle1[[#This Row],[Heizleistung (55°C)]])/2)</f>
        <v>8.85</v>
      </c>
      <c r="M6552" s="20">
        <f>IF(Tabelle1[[#This Row],[Etas 55°C]]=0,0,(Tabelle1[[#This Row],[Etas 35°C]]*0.8+Tabelle1[[#This Row],[Etas 55°C]]*0.2))*2.5</f>
        <v>5.5750000000000002</v>
      </c>
      <c r="N6552" s="21">
        <f>IF(-(Tabelle1[[#This Row],[80%/20% SCOP]]-5.5)/5.5=1,"n.a.",-(Tabelle1[[#This Row],[80%/20% SCOP]]-5.5)/5.5)</f>
        <v>-1.3636363636363669E-2</v>
      </c>
    </row>
    <row r="6553" spans="1:14" ht="20.100000000000001" customHeight="1" x14ac:dyDescent="0.25">
      <c r="A6553" s="24">
        <v>16010310</v>
      </c>
      <c r="B6553" s="15" t="s">
        <v>6678</v>
      </c>
      <c r="C6553" s="15" t="s">
        <v>6685</v>
      </c>
      <c r="D6553" s="16" t="s">
        <v>2</v>
      </c>
      <c r="E6553" s="17">
        <v>8</v>
      </c>
      <c r="F6553" s="18">
        <v>2.23</v>
      </c>
      <c r="G6553" s="17">
        <v>8</v>
      </c>
      <c r="H6553" s="18">
        <v>1.76</v>
      </c>
      <c r="I6553" s="16" t="s">
        <v>3</v>
      </c>
      <c r="J6553" s="16" t="s">
        <v>4</v>
      </c>
      <c r="K6553" s="16" t="s">
        <v>4</v>
      </c>
      <c r="L6553" s="19">
        <f>IF(Tabelle1[[#This Row],[Heizleistung (55°C)]]=0,Tabelle1[[#This Row],[Heizleistung (35°C)]],(Tabelle1[[#This Row],[Heizleistung (35°C)]]+Tabelle1[[#This Row],[Heizleistung (55°C)]])/2)</f>
        <v>8</v>
      </c>
      <c r="M6553" s="20">
        <f>IF(Tabelle1[[#This Row],[Etas 55°C]]=0,0,(Tabelle1[[#This Row],[Etas 35°C]]*0.8+Tabelle1[[#This Row],[Etas 55°C]]*0.2))*2.5</f>
        <v>5.34</v>
      </c>
      <c r="N6553" s="21">
        <f>IF(-(Tabelle1[[#This Row],[80%/20% SCOP]]-5.5)/5.5=1,"n.a.",-(Tabelle1[[#This Row],[80%/20% SCOP]]-5.5)/5.5)</f>
        <v>2.9090909090909115E-2</v>
      </c>
    </row>
    <row r="6554" spans="1:14" ht="20.100000000000001" customHeight="1" x14ac:dyDescent="0.25">
      <c r="A6554" s="24">
        <v>16017400</v>
      </c>
      <c r="B6554" s="15" t="s">
        <v>6686</v>
      </c>
      <c r="C6554" s="15" t="s">
        <v>6687</v>
      </c>
      <c r="D6554" s="16" t="s">
        <v>2</v>
      </c>
      <c r="E6554" s="17">
        <v>13.24</v>
      </c>
      <c r="F6554" s="18">
        <v>1.903</v>
      </c>
      <c r="G6554" s="17">
        <v>13.39</v>
      </c>
      <c r="H6554" s="18">
        <v>1.472</v>
      </c>
      <c r="I6554" s="16" t="s">
        <v>3</v>
      </c>
      <c r="J6554" s="16" t="s">
        <v>4</v>
      </c>
      <c r="K6554" s="16" t="s">
        <v>4</v>
      </c>
      <c r="L6554" s="19">
        <f>IF(Tabelle1[[#This Row],[Heizleistung (55°C)]]=0,Tabelle1[[#This Row],[Heizleistung (35°C)]],(Tabelle1[[#This Row],[Heizleistung (35°C)]]+Tabelle1[[#This Row],[Heizleistung (55°C)]])/2)</f>
        <v>13.315000000000001</v>
      </c>
      <c r="M6554" s="20">
        <f>IF(Tabelle1[[#This Row],[Etas 55°C]]=0,0,(Tabelle1[[#This Row],[Etas 35°C]]*0.8+Tabelle1[[#This Row],[Etas 55°C]]*0.2))*2.5</f>
        <v>4.5420000000000007</v>
      </c>
      <c r="N6554" s="21">
        <f>IF(-(Tabelle1[[#This Row],[80%/20% SCOP]]-5.5)/5.5=1,"n.a.",-(Tabelle1[[#This Row],[80%/20% SCOP]]-5.5)/5.5)</f>
        <v>0.17418181818181805</v>
      </c>
    </row>
    <row r="6555" spans="1:14" ht="20.100000000000001" customHeight="1" x14ac:dyDescent="0.25">
      <c r="A6555" s="24">
        <v>16017399</v>
      </c>
      <c r="B6555" s="15" t="s">
        <v>6686</v>
      </c>
      <c r="C6555" s="15" t="s">
        <v>6688</v>
      </c>
      <c r="D6555" s="16" t="s">
        <v>2</v>
      </c>
      <c r="E6555" s="17">
        <v>12.14</v>
      </c>
      <c r="F6555" s="18">
        <v>1.9670000000000001</v>
      </c>
      <c r="G6555" s="17">
        <v>12.31</v>
      </c>
      <c r="H6555" s="18">
        <v>1.498</v>
      </c>
      <c r="I6555" s="16" t="s">
        <v>3</v>
      </c>
      <c r="J6555" s="16" t="s">
        <v>4</v>
      </c>
      <c r="K6555" s="16" t="s">
        <v>4</v>
      </c>
      <c r="L6555" s="19">
        <f>IF(Tabelle1[[#This Row],[Heizleistung (55°C)]]=0,Tabelle1[[#This Row],[Heizleistung (35°C)]],(Tabelle1[[#This Row],[Heizleistung (35°C)]]+Tabelle1[[#This Row],[Heizleistung (55°C)]])/2)</f>
        <v>12.225000000000001</v>
      </c>
      <c r="M6555" s="20">
        <f>IF(Tabelle1[[#This Row],[Etas 55°C]]=0,0,(Tabelle1[[#This Row],[Etas 35°C]]*0.8+Tabelle1[[#This Row],[Etas 55°C]]*0.2))*2.5</f>
        <v>4.6830000000000007</v>
      </c>
      <c r="N6555" s="21">
        <f>IF(-(Tabelle1[[#This Row],[80%/20% SCOP]]-5.5)/5.5=1,"n.a.",-(Tabelle1[[#This Row],[80%/20% SCOP]]-5.5)/5.5)</f>
        <v>0.14854545454545443</v>
      </c>
    </row>
    <row r="6556" spans="1:14" ht="20.100000000000001" customHeight="1" x14ac:dyDescent="0.25">
      <c r="A6556" s="24">
        <v>16018336</v>
      </c>
      <c r="B6556" s="15" t="s">
        <v>6686</v>
      </c>
      <c r="C6556" s="15" t="s">
        <v>6689</v>
      </c>
      <c r="D6556" s="16" t="s">
        <v>2</v>
      </c>
      <c r="E6556" s="17">
        <v>9.5</v>
      </c>
      <c r="F6556" s="18">
        <v>2.1080000000000001</v>
      </c>
      <c r="G6556" s="17">
        <v>8</v>
      </c>
      <c r="H6556" s="18">
        <v>1.64</v>
      </c>
      <c r="I6556" s="16" t="s">
        <v>3</v>
      </c>
      <c r="J6556" s="16" t="s">
        <v>4</v>
      </c>
      <c r="K6556" s="16" t="s">
        <v>4</v>
      </c>
      <c r="L6556" s="19">
        <f>IF(Tabelle1[[#This Row],[Heizleistung (55°C)]]=0,Tabelle1[[#This Row],[Heizleistung (35°C)]],(Tabelle1[[#This Row],[Heizleistung (35°C)]]+Tabelle1[[#This Row],[Heizleistung (55°C)]])/2)</f>
        <v>8.75</v>
      </c>
      <c r="M6556" s="20">
        <f>IF(Tabelle1[[#This Row],[Etas 55°C]]=0,0,(Tabelle1[[#This Row],[Etas 35°C]]*0.8+Tabelle1[[#This Row],[Etas 55°C]]*0.2))*2.5</f>
        <v>5.0360000000000005</v>
      </c>
      <c r="N6556" s="21">
        <f>IF(-(Tabelle1[[#This Row],[80%/20% SCOP]]-5.5)/5.5=1,"n.a.",-(Tabelle1[[#This Row],[80%/20% SCOP]]-5.5)/5.5)</f>
        <v>8.436363636363628E-2</v>
      </c>
    </row>
    <row r="6557" spans="1:14" ht="20.100000000000001" customHeight="1" x14ac:dyDescent="0.25">
      <c r="A6557" s="24">
        <v>16017053</v>
      </c>
      <c r="B6557" s="15" t="s">
        <v>6690</v>
      </c>
      <c r="C6557" s="15" t="s">
        <v>6691</v>
      </c>
      <c r="D6557" s="16" t="s">
        <v>2</v>
      </c>
      <c r="E6557" s="17">
        <v>12</v>
      </c>
      <c r="F6557" s="18">
        <v>1.89</v>
      </c>
      <c r="G6557" s="17">
        <v>11.6</v>
      </c>
      <c r="H6557" s="18">
        <v>1.35</v>
      </c>
      <c r="I6557" s="16" t="s">
        <v>40</v>
      </c>
      <c r="J6557" s="16" t="s">
        <v>15</v>
      </c>
      <c r="K6557" s="16" t="s">
        <v>4</v>
      </c>
      <c r="L6557" s="19">
        <f>IF(Tabelle1[[#This Row],[Heizleistung (55°C)]]=0,Tabelle1[[#This Row],[Heizleistung (35°C)]],(Tabelle1[[#This Row],[Heizleistung (35°C)]]+Tabelle1[[#This Row],[Heizleistung (55°C)]])/2)</f>
        <v>11.8</v>
      </c>
      <c r="M6557" s="20">
        <f>IF(Tabelle1[[#This Row],[Etas 55°C]]=0,0,(Tabelle1[[#This Row],[Etas 35°C]]*0.8+Tabelle1[[#This Row],[Etas 55°C]]*0.2))*2.5</f>
        <v>4.4550000000000001</v>
      </c>
      <c r="N6557" s="21">
        <f>IF(-(Tabelle1[[#This Row],[80%/20% SCOP]]-5.5)/5.5=1,"n.a.",-(Tabelle1[[#This Row],[80%/20% SCOP]]-5.5)/5.5)</f>
        <v>0.18999999999999997</v>
      </c>
    </row>
    <row r="6558" spans="1:14" ht="20.100000000000001" customHeight="1" x14ac:dyDescent="0.25">
      <c r="A6558" s="24">
        <v>16006133</v>
      </c>
      <c r="B6558" s="15" t="s">
        <v>6690</v>
      </c>
      <c r="C6558" s="15" t="s">
        <v>6692</v>
      </c>
      <c r="D6558" s="16" t="s">
        <v>2</v>
      </c>
      <c r="E6558" s="17">
        <v>8.1199999999999992</v>
      </c>
      <c r="F6558" s="18">
        <v>2.0499999999999998</v>
      </c>
      <c r="G6558" s="17">
        <v>6.6</v>
      </c>
      <c r="H6558" s="18">
        <v>1.32</v>
      </c>
      <c r="I6558" s="16" t="s">
        <v>40</v>
      </c>
      <c r="J6558" s="16" t="s">
        <v>4</v>
      </c>
      <c r="K6558" s="16" t="s">
        <v>25</v>
      </c>
      <c r="L6558" s="19">
        <f>IF(Tabelle1[[#This Row],[Heizleistung (55°C)]]=0,Tabelle1[[#This Row],[Heizleistung (35°C)]],(Tabelle1[[#This Row],[Heizleistung (35°C)]]+Tabelle1[[#This Row],[Heizleistung (55°C)]])/2)</f>
        <v>7.3599999999999994</v>
      </c>
      <c r="M6558" s="20">
        <f>IF(Tabelle1[[#This Row],[Etas 55°C]]=0,0,(Tabelle1[[#This Row],[Etas 35°C]]*0.8+Tabelle1[[#This Row],[Etas 55°C]]*0.2))*2.5</f>
        <v>4.76</v>
      </c>
      <c r="N6558" s="21">
        <f>IF(-(Tabelle1[[#This Row],[80%/20% SCOP]]-5.5)/5.5=1,"n.a.",-(Tabelle1[[#This Row],[80%/20% SCOP]]-5.5)/5.5)</f>
        <v>0.13454545454545458</v>
      </c>
    </row>
    <row r="6559" spans="1:14" ht="20.100000000000001" customHeight="1" x14ac:dyDescent="0.25">
      <c r="A6559" s="24">
        <v>16006203</v>
      </c>
      <c r="B6559" s="15" t="s">
        <v>6690</v>
      </c>
      <c r="C6559" s="15" t="s">
        <v>6693</v>
      </c>
      <c r="D6559" s="16" t="s">
        <v>2</v>
      </c>
      <c r="E6559" s="17">
        <v>4.25</v>
      </c>
      <c r="F6559" s="18">
        <v>1.7589999999999999</v>
      </c>
      <c r="G6559" s="17">
        <v>4.09</v>
      </c>
      <c r="H6559" s="18">
        <v>1.2929999999999999</v>
      </c>
      <c r="I6559" s="16" t="s">
        <v>3</v>
      </c>
      <c r="J6559" s="16" t="s">
        <v>15</v>
      </c>
      <c r="K6559" s="16" t="s">
        <v>4</v>
      </c>
      <c r="L6559" s="19">
        <f>IF(Tabelle1[[#This Row],[Heizleistung (55°C)]]=0,Tabelle1[[#This Row],[Heizleistung (35°C)]],(Tabelle1[[#This Row],[Heizleistung (35°C)]]+Tabelle1[[#This Row],[Heizleistung (55°C)]])/2)</f>
        <v>4.17</v>
      </c>
      <c r="M6559" s="20">
        <f>IF(Tabelle1[[#This Row],[Etas 55°C]]=0,0,(Tabelle1[[#This Row],[Etas 35°C]]*0.8+Tabelle1[[#This Row],[Etas 55°C]]*0.2))*2.5</f>
        <v>4.1645000000000003</v>
      </c>
      <c r="N6559" s="21">
        <f>IF(-(Tabelle1[[#This Row],[80%/20% SCOP]]-5.5)/5.5=1,"n.a.",-(Tabelle1[[#This Row],[80%/20% SCOP]]-5.5)/5.5)</f>
        <v>0.24281818181818177</v>
      </c>
    </row>
    <row r="6560" spans="1:14" ht="20.100000000000001" customHeight="1" x14ac:dyDescent="0.25">
      <c r="A6560" s="24">
        <v>16006200</v>
      </c>
      <c r="B6560" s="15" t="s">
        <v>6690</v>
      </c>
      <c r="C6560" s="15" t="s">
        <v>6694</v>
      </c>
      <c r="D6560" s="16" t="s">
        <v>2</v>
      </c>
      <c r="E6560" s="17">
        <v>9.17</v>
      </c>
      <c r="F6560" s="18">
        <v>2.0499999999999998</v>
      </c>
      <c r="G6560" s="17">
        <v>7.67</v>
      </c>
      <c r="H6560" s="18">
        <v>1.37</v>
      </c>
      <c r="I6560" s="16" t="s">
        <v>40</v>
      </c>
      <c r="J6560" s="16" t="s">
        <v>4</v>
      </c>
      <c r="K6560" s="16" t="s">
        <v>25</v>
      </c>
      <c r="L6560" s="19">
        <f>IF(Tabelle1[[#This Row],[Heizleistung (55°C)]]=0,Tabelle1[[#This Row],[Heizleistung (35°C)]],(Tabelle1[[#This Row],[Heizleistung (35°C)]]+Tabelle1[[#This Row],[Heizleistung (55°C)]])/2)</f>
        <v>8.42</v>
      </c>
      <c r="M6560" s="20">
        <f>IF(Tabelle1[[#This Row],[Etas 55°C]]=0,0,(Tabelle1[[#This Row],[Etas 35°C]]*0.8+Tabelle1[[#This Row],[Etas 55°C]]*0.2))*2.5</f>
        <v>4.7850000000000001</v>
      </c>
      <c r="N6560" s="21">
        <f>IF(-(Tabelle1[[#This Row],[80%/20% SCOP]]-5.5)/5.5=1,"n.a.",-(Tabelle1[[#This Row],[80%/20% SCOP]]-5.5)/5.5)</f>
        <v>0.12999999999999998</v>
      </c>
    </row>
    <row r="6561" spans="1:14" ht="20.100000000000001" customHeight="1" x14ac:dyDescent="0.25">
      <c r="A6561" s="24">
        <v>16017056</v>
      </c>
      <c r="B6561" s="15" t="s">
        <v>6690</v>
      </c>
      <c r="C6561" s="15" t="s">
        <v>6695</v>
      </c>
      <c r="D6561" s="16" t="s">
        <v>2</v>
      </c>
      <c r="E6561" s="17">
        <v>15.2</v>
      </c>
      <c r="F6561" s="18">
        <v>1.8029999999999999</v>
      </c>
      <c r="G6561" s="17">
        <v>13</v>
      </c>
      <c r="H6561" s="18">
        <v>1.337</v>
      </c>
      <c r="I6561" s="16" t="s">
        <v>40</v>
      </c>
      <c r="J6561" s="16" t="s">
        <v>15</v>
      </c>
      <c r="K6561" s="16" t="s">
        <v>4</v>
      </c>
      <c r="L6561" s="19">
        <f>IF(Tabelle1[[#This Row],[Heizleistung (55°C)]]=0,Tabelle1[[#This Row],[Heizleistung (35°C)]],(Tabelle1[[#This Row],[Heizleistung (35°C)]]+Tabelle1[[#This Row],[Heizleistung (55°C)]])/2)</f>
        <v>14.1</v>
      </c>
      <c r="M6561" s="20">
        <f>IF(Tabelle1[[#This Row],[Etas 55°C]]=0,0,(Tabelle1[[#This Row],[Etas 35°C]]*0.8+Tabelle1[[#This Row],[Etas 55°C]]*0.2))*2.5</f>
        <v>4.2745000000000006</v>
      </c>
      <c r="N6561" s="21">
        <f>IF(-(Tabelle1[[#This Row],[80%/20% SCOP]]-5.5)/5.5=1,"n.a.",-(Tabelle1[[#This Row],[80%/20% SCOP]]-5.5)/5.5)</f>
        <v>0.22281818181818169</v>
      </c>
    </row>
    <row r="6562" spans="1:14" ht="20.100000000000001" customHeight="1" x14ac:dyDescent="0.25">
      <c r="A6562" s="24">
        <v>16010161</v>
      </c>
      <c r="B6562" s="15" t="s">
        <v>6690</v>
      </c>
      <c r="C6562" s="15" t="s">
        <v>6696</v>
      </c>
      <c r="D6562" s="16" t="s">
        <v>2</v>
      </c>
      <c r="E6562" s="17">
        <v>9.17</v>
      </c>
      <c r="F6562" s="18">
        <v>2.0499999999999998</v>
      </c>
      <c r="G6562" s="17">
        <v>7.67</v>
      </c>
      <c r="H6562" s="18">
        <v>1.37</v>
      </c>
      <c r="I6562" s="16" t="s">
        <v>40</v>
      </c>
      <c r="J6562" s="16" t="s">
        <v>4</v>
      </c>
      <c r="K6562" s="16" t="s">
        <v>25</v>
      </c>
      <c r="L6562" s="19">
        <f>IF(Tabelle1[[#This Row],[Heizleistung (55°C)]]=0,Tabelle1[[#This Row],[Heizleistung (35°C)]],(Tabelle1[[#This Row],[Heizleistung (35°C)]]+Tabelle1[[#This Row],[Heizleistung (55°C)]])/2)</f>
        <v>8.42</v>
      </c>
      <c r="M6562" s="20">
        <f>IF(Tabelle1[[#This Row],[Etas 55°C]]=0,0,(Tabelle1[[#This Row],[Etas 35°C]]*0.8+Tabelle1[[#This Row],[Etas 55°C]]*0.2))*2.5</f>
        <v>4.7850000000000001</v>
      </c>
      <c r="N6562" s="21">
        <f>IF(-(Tabelle1[[#This Row],[80%/20% SCOP]]-5.5)/5.5=1,"n.a.",-(Tabelle1[[#This Row],[80%/20% SCOP]]-5.5)/5.5)</f>
        <v>0.12999999999999998</v>
      </c>
    </row>
    <row r="6563" spans="1:14" ht="20.100000000000001" customHeight="1" x14ac:dyDescent="0.25">
      <c r="A6563" s="24">
        <v>16010264</v>
      </c>
      <c r="B6563" s="15" t="s">
        <v>6690</v>
      </c>
      <c r="C6563" s="15" t="s">
        <v>6697</v>
      </c>
      <c r="D6563" s="16" t="s">
        <v>2</v>
      </c>
      <c r="E6563" s="17">
        <v>8.33</v>
      </c>
      <c r="F6563" s="18">
        <v>1.865</v>
      </c>
      <c r="G6563" s="17">
        <v>7.66</v>
      </c>
      <c r="H6563" s="18">
        <v>1.458</v>
      </c>
      <c r="I6563" s="16" t="s">
        <v>3</v>
      </c>
      <c r="J6563" s="16" t="s">
        <v>15</v>
      </c>
      <c r="K6563" s="16" t="s">
        <v>4</v>
      </c>
      <c r="L6563" s="19">
        <f>IF(Tabelle1[[#This Row],[Heizleistung (55°C)]]=0,Tabelle1[[#This Row],[Heizleistung (35°C)]],(Tabelle1[[#This Row],[Heizleistung (35°C)]]+Tabelle1[[#This Row],[Heizleistung (55°C)]])/2)</f>
        <v>7.9950000000000001</v>
      </c>
      <c r="M6563" s="20">
        <f>IF(Tabelle1[[#This Row],[Etas 55°C]]=0,0,(Tabelle1[[#This Row],[Etas 35°C]]*0.8+Tabelle1[[#This Row],[Etas 55°C]]*0.2))*2.5</f>
        <v>4.4590000000000005</v>
      </c>
      <c r="N6563" s="21">
        <f>IF(-(Tabelle1[[#This Row],[80%/20% SCOP]]-5.5)/5.5=1,"n.a.",-(Tabelle1[[#This Row],[80%/20% SCOP]]-5.5)/5.5)</f>
        <v>0.18927272727272718</v>
      </c>
    </row>
    <row r="6564" spans="1:14" ht="20.100000000000001" customHeight="1" x14ac:dyDescent="0.25">
      <c r="A6564" s="24">
        <v>16010266</v>
      </c>
      <c r="B6564" s="15" t="s">
        <v>6690</v>
      </c>
      <c r="C6564" s="15" t="s">
        <v>6698</v>
      </c>
      <c r="D6564" s="16" t="s">
        <v>2</v>
      </c>
      <c r="E6564" s="17">
        <v>7.22</v>
      </c>
      <c r="F6564" s="18">
        <v>1.861</v>
      </c>
      <c r="G6564" s="17">
        <v>6.83</v>
      </c>
      <c r="H6564" s="18">
        <v>1.452</v>
      </c>
      <c r="I6564" s="16" t="s">
        <v>3</v>
      </c>
      <c r="J6564" s="16" t="s">
        <v>15</v>
      </c>
      <c r="K6564" s="16" t="s">
        <v>4</v>
      </c>
      <c r="L6564" s="19">
        <f>IF(Tabelle1[[#This Row],[Heizleistung (55°C)]]=0,Tabelle1[[#This Row],[Heizleistung (35°C)]],(Tabelle1[[#This Row],[Heizleistung (35°C)]]+Tabelle1[[#This Row],[Heizleistung (55°C)]])/2)</f>
        <v>7.0250000000000004</v>
      </c>
      <c r="M6564" s="20">
        <f>IF(Tabelle1[[#This Row],[Etas 55°C]]=0,0,(Tabelle1[[#This Row],[Etas 35°C]]*0.8+Tabelle1[[#This Row],[Etas 55°C]]*0.2))*2.5</f>
        <v>4.4480000000000004</v>
      </c>
      <c r="N6564" s="21">
        <f>IF(-(Tabelle1[[#This Row],[80%/20% SCOP]]-5.5)/5.5=1,"n.a.",-(Tabelle1[[#This Row],[80%/20% SCOP]]-5.5)/5.5)</f>
        <v>0.19127272727272721</v>
      </c>
    </row>
    <row r="6565" spans="1:14" ht="20.100000000000001" customHeight="1" x14ac:dyDescent="0.25">
      <c r="A6565" s="24">
        <v>16006199</v>
      </c>
      <c r="B6565" s="15" t="s">
        <v>6690</v>
      </c>
      <c r="C6565" s="15" t="s">
        <v>6699</v>
      </c>
      <c r="D6565" s="16" t="s">
        <v>2</v>
      </c>
      <c r="E6565" s="17">
        <v>6.82</v>
      </c>
      <c r="F6565" s="18">
        <v>1.95</v>
      </c>
      <c r="G6565" s="17">
        <v>5.7</v>
      </c>
      <c r="H6565" s="18">
        <v>1.38</v>
      </c>
      <c r="I6565" s="16" t="s">
        <v>40</v>
      </c>
      <c r="J6565" s="16" t="s">
        <v>4</v>
      </c>
      <c r="K6565" s="16" t="s">
        <v>25</v>
      </c>
      <c r="L6565" s="19">
        <f>IF(Tabelle1[[#This Row],[Heizleistung (55°C)]]=0,Tabelle1[[#This Row],[Heizleistung (35°C)]],(Tabelle1[[#This Row],[Heizleistung (35°C)]]+Tabelle1[[#This Row],[Heizleistung (55°C)]])/2)</f>
        <v>6.26</v>
      </c>
      <c r="M6565" s="20">
        <f>IF(Tabelle1[[#This Row],[Etas 55°C]]=0,0,(Tabelle1[[#This Row],[Etas 35°C]]*0.8+Tabelle1[[#This Row],[Etas 55°C]]*0.2))*2.5</f>
        <v>4.59</v>
      </c>
      <c r="N6565" s="21">
        <f>IF(-(Tabelle1[[#This Row],[80%/20% SCOP]]-5.5)/5.5=1,"n.a.",-(Tabelle1[[#This Row],[80%/20% SCOP]]-5.5)/5.5)</f>
        <v>0.16545454545454549</v>
      </c>
    </row>
    <row r="6566" spans="1:14" ht="20.100000000000001" customHeight="1" x14ac:dyDescent="0.25">
      <c r="A6566" s="24">
        <v>16017055</v>
      </c>
      <c r="B6566" s="15" t="s">
        <v>6690</v>
      </c>
      <c r="C6566" s="15" t="s">
        <v>6700</v>
      </c>
      <c r="D6566" s="16" t="s">
        <v>2</v>
      </c>
      <c r="E6566" s="17">
        <v>12</v>
      </c>
      <c r="F6566" s="18">
        <v>1.89</v>
      </c>
      <c r="G6566" s="17">
        <v>11.6</v>
      </c>
      <c r="H6566" s="18">
        <v>1.35</v>
      </c>
      <c r="I6566" s="16" t="s">
        <v>40</v>
      </c>
      <c r="J6566" s="16" t="s">
        <v>15</v>
      </c>
      <c r="K6566" s="16" t="s">
        <v>4</v>
      </c>
      <c r="L6566" s="19">
        <f>IF(Tabelle1[[#This Row],[Heizleistung (55°C)]]=0,Tabelle1[[#This Row],[Heizleistung (35°C)]],(Tabelle1[[#This Row],[Heizleistung (35°C)]]+Tabelle1[[#This Row],[Heizleistung (55°C)]])/2)</f>
        <v>11.8</v>
      </c>
      <c r="M6566" s="20">
        <f>IF(Tabelle1[[#This Row],[Etas 55°C]]=0,0,(Tabelle1[[#This Row],[Etas 35°C]]*0.8+Tabelle1[[#This Row],[Etas 55°C]]*0.2))*2.5</f>
        <v>4.4550000000000001</v>
      </c>
      <c r="N6566" s="21">
        <f>IF(-(Tabelle1[[#This Row],[80%/20% SCOP]]-5.5)/5.5=1,"n.a.",-(Tabelle1[[#This Row],[80%/20% SCOP]]-5.5)/5.5)</f>
        <v>0.18999999999999997</v>
      </c>
    </row>
    <row r="6567" spans="1:14" ht="20.100000000000001" customHeight="1" x14ac:dyDescent="0.25">
      <c r="A6567" s="24">
        <v>16009728</v>
      </c>
      <c r="B6567" s="15" t="s">
        <v>6690</v>
      </c>
      <c r="C6567" s="15" t="s">
        <v>6701</v>
      </c>
      <c r="D6567" s="16" t="s">
        <v>2</v>
      </c>
      <c r="E6567" s="17">
        <v>5.0199999999999996</v>
      </c>
      <c r="F6567" s="18">
        <v>1.7569999999999999</v>
      </c>
      <c r="G6567" s="17">
        <v>4.6900000000000004</v>
      </c>
      <c r="H6567" s="18">
        <v>1.302</v>
      </c>
      <c r="I6567" s="16" t="s">
        <v>3</v>
      </c>
      <c r="J6567" s="16" t="s">
        <v>15</v>
      </c>
      <c r="K6567" s="16" t="s">
        <v>4</v>
      </c>
      <c r="L6567" s="19">
        <f>IF(Tabelle1[[#This Row],[Heizleistung (55°C)]]=0,Tabelle1[[#This Row],[Heizleistung (35°C)]],(Tabelle1[[#This Row],[Heizleistung (35°C)]]+Tabelle1[[#This Row],[Heizleistung (55°C)]])/2)</f>
        <v>4.8550000000000004</v>
      </c>
      <c r="M6567" s="20">
        <f>IF(Tabelle1[[#This Row],[Etas 55°C]]=0,0,(Tabelle1[[#This Row],[Etas 35°C]]*0.8+Tabelle1[[#This Row],[Etas 55°C]]*0.2))*2.5</f>
        <v>4.165</v>
      </c>
      <c r="N6567" s="21">
        <f>IF(-(Tabelle1[[#This Row],[80%/20% SCOP]]-5.5)/5.5=1,"n.a.",-(Tabelle1[[#This Row],[80%/20% SCOP]]-5.5)/5.5)</f>
        <v>0.24272727272727271</v>
      </c>
    </row>
    <row r="6568" spans="1:14" ht="20.100000000000001" customHeight="1" x14ac:dyDescent="0.25">
      <c r="A6568" s="24">
        <v>16017054</v>
      </c>
      <c r="B6568" s="15" t="s">
        <v>6690</v>
      </c>
      <c r="C6568" s="15" t="s">
        <v>6702</v>
      </c>
      <c r="D6568" s="16" t="s">
        <v>2</v>
      </c>
      <c r="E6568" s="17">
        <v>15.2</v>
      </c>
      <c r="F6568" s="18">
        <v>1.82</v>
      </c>
      <c r="G6568" s="17">
        <v>13</v>
      </c>
      <c r="H6568" s="18">
        <v>1.33</v>
      </c>
      <c r="I6568" s="16" t="s">
        <v>40</v>
      </c>
      <c r="J6568" s="16" t="s">
        <v>15</v>
      </c>
      <c r="K6568" s="16" t="s">
        <v>4</v>
      </c>
      <c r="L6568" s="19">
        <f>IF(Tabelle1[[#This Row],[Heizleistung (55°C)]]=0,Tabelle1[[#This Row],[Heizleistung (35°C)]],(Tabelle1[[#This Row],[Heizleistung (35°C)]]+Tabelle1[[#This Row],[Heizleistung (55°C)]])/2)</f>
        <v>14.1</v>
      </c>
      <c r="M6568" s="20">
        <f>IF(Tabelle1[[#This Row],[Etas 55°C]]=0,0,(Tabelle1[[#This Row],[Etas 35°C]]*0.8+Tabelle1[[#This Row],[Etas 55°C]]*0.2))*2.5</f>
        <v>4.3050000000000006</v>
      </c>
      <c r="N6568" s="21">
        <f>IF(-(Tabelle1[[#This Row],[80%/20% SCOP]]-5.5)/5.5=1,"n.a.",-(Tabelle1[[#This Row],[80%/20% SCOP]]-5.5)/5.5)</f>
        <v>0.21727272727272717</v>
      </c>
    </row>
    <row r="6569" spans="1:14" ht="20.100000000000001" customHeight="1" x14ac:dyDescent="0.25">
      <c r="A6569" s="24">
        <v>16006132</v>
      </c>
      <c r="B6569" s="15" t="s">
        <v>6690</v>
      </c>
      <c r="C6569" s="15" t="s">
        <v>6703</v>
      </c>
      <c r="D6569" s="16" t="s">
        <v>2</v>
      </c>
      <c r="E6569" s="17">
        <v>6.82</v>
      </c>
      <c r="F6569" s="18">
        <v>1.95</v>
      </c>
      <c r="G6569" s="17">
        <v>5.7</v>
      </c>
      <c r="H6569" s="18">
        <v>1.38</v>
      </c>
      <c r="I6569" s="16" t="s">
        <v>40</v>
      </c>
      <c r="J6569" s="16" t="s">
        <v>4</v>
      </c>
      <c r="K6569" s="16" t="s">
        <v>25</v>
      </c>
      <c r="L6569" s="19">
        <f>IF(Tabelle1[[#This Row],[Heizleistung (55°C)]]=0,Tabelle1[[#This Row],[Heizleistung (35°C)]],(Tabelle1[[#This Row],[Heizleistung (35°C)]]+Tabelle1[[#This Row],[Heizleistung (55°C)]])/2)</f>
        <v>6.26</v>
      </c>
      <c r="M6569" s="20">
        <f>IF(Tabelle1[[#This Row],[Etas 55°C]]=0,0,(Tabelle1[[#This Row],[Etas 35°C]]*0.8+Tabelle1[[#This Row],[Etas 55°C]]*0.2))*2.5</f>
        <v>4.59</v>
      </c>
      <c r="N6569" s="21">
        <f>IF(-(Tabelle1[[#This Row],[80%/20% SCOP]]-5.5)/5.5=1,"n.a.",-(Tabelle1[[#This Row],[80%/20% SCOP]]-5.5)/5.5)</f>
        <v>0.16545454545454549</v>
      </c>
    </row>
    <row r="6570" spans="1:14" ht="20.100000000000001" customHeight="1" x14ac:dyDescent="0.25">
      <c r="A6570" s="24">
        <v>16010162</v>
      </c>
      <c r="B6570" s="15" t="s">
        <v>6690</v>
      </c>
      <c r="C6570" s="15" t="s">
        <v>6704</v>
      </c>
      <c r="D6570" s="16" t="s">
        <v>2</v>
      </c>
      <c r="E6570" s="17">
        <v>8.1199999999999992</v>
      </c>
      <c r="F6570" s="18">
        <v>2.0499999999999998</v>
      </c>
      <c r="G6570" s="17">
        <v>6.6</v>
      </c>
      <c r="H6570" s="18">
        <v>1.32</v>
      </c>
      <c r="I6570" s="16" t="s">
        <v>40</v>
      </c>
      <c r="J6570" s="16" t="s">
        <v>4</v>
      </c>
      <c r="K6570" s="16" t="s">
        <v>25</v>
      </c>
      <c r="L6570" s="19">
        <f>IF(Tabelle1[[#This Row],[Heizleistung (55°C)]]=0,Tabelle1[[#This Row],[Heizleistung (35°C)]],(Tabelle1[[#This Row],[Heizleistung (35°C)]]+Tabelle1[[#This Row],[Heizleistung (55°C)]])/2)</f>
        <v>7.3599999999999994</v>
      </c>
      <c r="M6570" s="20">
        <f>IF(Tabelle1[[#This Row],[Etas 55°C]]=0,0,(Tabelle1[[#This Row],[Etas 35°C]]*0.8+Tabelle1[[#This Row],[Etas 55°C]]*0.2))*2.5</f>
        <v>4.76</v>
      </c>
      <c r="N6570" s="21">
        <f>IF(-(Tabelle1[[#This Row],[80%/20% SCOP]]-5.5)/5.5=1,"n.a.",-(Tabelle1[[#This Row],[80%/20% SCOP]]-5.5)/5.5)</f>
        <v>0.13454545454545458</v>
      </c>
    </row>
  </sheetData>
  <pageMargins left="0.7" right="0.7" top="0.78740157499999996" bottom="0.78740157499999996"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2A968-1CFC-4AE6-97EE-8232A3951E5C}">
  <dimension ref="A1:O3849"/>
  <sheetViews>
    <sheetView topLeftCell="A2986" workbookViewId="0">
      <pane xSplit="1" topLeftCell="B1" activePane="topRight" state="frozen"/>
      <selection activeCell="A582" sqref="A582"/>
      <selection pane="topRight" activeCell="C626" sqref="C626"/>
    </sheetView>
  </sheetViews>
  <sheetFormatPr baseColWidth="10" defaultRowHeight="15" x14ac:dyDescent="0.25"/>
  <cols>
    <col min="2" max="2" width="10.5703125" customWidth="1"/>
    <col min="3" max="3" width="56.42578125" customWidth="1"/>
    <col min="4" max="4" width="79.5703125" customWidth="1"/>
    <col min="5" max="5" width="14.5703125" style="6" customWidth="1"/>
    <col min="6" max="6" width="12.85546875" style="6" customWidth="1"/>
    <col min="7" max="7" width="11.7109375" style="6" customWidth="1"/>
    <col min="8" max="8" width="13" style="6" customWidth="1"/>
    <col min="9" max="9" width="11.7109375" style="6" customWidth="1"/>
    <col min="10" max="10" width="11.140625" style="6" customWidth="1"/>
    <col min="11" max="11" width="11.85546875" style="6" customWidth="1"/>
    <col min="12" max="12" width="12" style="6" customWidth="1"/>
    <col min="13" max="13" width="12.28515625" style="6" customWidth="1"/>
    <col min="14" max="14" width="10.85546875" style="6" customWidth="1"/>
    <col min="15" max="15" width="11.42578125" style="6"/>
  </cols>
  <sheetData>
    <row r="1" spans="1:15" ht="35.1" customHeight="1" x14ac:dyDescent="0.25">
      <c r="A1" s="33"/>
      <c r="B1" s="2" t="s">
        <v>35</v>
      </c>
      <c r="C1" s="3" t="s">
        <v>7950</v>
      </c>
      <c r="D1" s="3" t="s">
        <v>27</v>
      </c>
      <c r="E1" s="3" t="s">
        <v>28</v>
      </c>
      <c r="F1" s="2" t="s">
        <v>29</v>
      </c>
      <c r="G1" s="3" t="s">
        <v>30</v>
      </c>
      <c r="H1" s="2" t="s">
        <v>31</v>
      </c>
      <c r="I1" s="3" t="s">
        <v>32</v>
      </c>
      <c r="J1" s="3" t="s">
        <v>33</v>
      </c>
      <c r="K1" s="2" t="s">
        <v>36</v>
      </c>
      <c r="L1" s="2" t="s">
        <v>34</v>
      </c>
      <c r="M1" s="2" t="s">
        <v>6791</v>
      </c>
      <c r="N1" s="2" t="s">
        <v>6792</v>
      </c>
      <c r="O1" s="2" t="s">
        <v>6816</v>
      </c>
    </row>
    <row r="2" spans="1:15" ht="20.100000000000001" customHeight="1" x14ac:dyDescent="0.25">
      <c r="A2" s="58" t="s">
        <v>7947</v>
      </c>
      <c r="B2" s="32">
        <v>16013369</v>
      </c>
      <c r="C2" s="25" t="s">
        <v>5787</v>
      </c>
      <c r="D2" s="25" t="s">
        <v>5809</v>
      </c>
      <c r="E2" s="26" t="s">
        <v>2</v>
      </c>
      <c r="F2" s="27">
        <v>6.53</v>
      </c>
      <c r="G2" s="28">
        <v>2.2400000000000002</v>
      </c>
      <c r="H2" s="27">
        <v>6.02</v>
      </c>
      <c r="I2" s="28">
        <v>1.61</v>
      </c>
      <c r="J2" s="26" t="s">
        <v>3</v>
      </c>
      <c r="K2" s="26" t="s">
        <v>4</v>
      </c>
      <c r="L2" s="26" t="s">
        <v>4</v>
      </c>
      <c r="M2" s="29">
        <f>IF(Tabelle13[[#This Row],[Heizleistung (55°C)]]=0,Tabelle13[[#This Row],[Heizleistung (35°C)]],(Tabelle13[[#This Row],[Heizleistung (35°C)]]+Tabelle13[[#This Row],[Heizleistung (55°C)]])/2)</f>
        <v>6.2750000000000004</v>
      </c>
      <c r="N2" s="30">
        <f>IF(Tabelle13[[#This Row],[Etas 55°C]]=0,0,(Tabelle13[[#This Row],[Etas 35°C]]*0.8+Tabelle13[[#This Row],[Etas 55°C]]*0.2))*2.5</f>
        <v>5.285000000000001</v>
      </c>
      <c r="O2" s="31">
        <f>-(Tabelle13[[#This Row],[80%/20% SCOP]]-5.285)/5.285</f>
        <v>-1.680564654115658E-16</v>
      </c>
    </row>
    <row r="3" spans="1:15" ht="20.100000000000001" customHeight="1" x14ac:dyDescent="0.25">
      <c r="A3" s="59"/>
      <c r="B3" s="32">
        <v>16015154</v>
      </c>
      <c r="C3" s="25" t="s">
        <v>5128</v>
      </c>
      <c r="D3" s="25" t="s">
        <v>5137</v>
      </c>
      <c r="E3" s="26" t="s">
        <v>2</v>
      </c>
      <c r="F3" s="27">
        <v>6.55</v>
      </c>
      <c r="G3" s="28">
        <v>2.2130000000000001</v>
      </c>
      <c r="H3" s="27">
        <v>6.1</v>
      </c>
      <c r="I3" s="28">
        <v>1.508</v>
      </c>
      <c r="J3" s="26" t="s">
        <v>40</v>
      </c>
      <c r="K3" s="26" t="s">
        <v>4</v>
      </c>
      <c r="L3" s="26" t="s">
        <v>15</v>
      </c>
      <c r="M3" s="27">
        <f>IF(Tabelle13[[#This Row],[Heizleistung (55°C)]]=0,Tabelle13[[#This Row],[Heizleistung (35°C)]],(Tabelle13[[#This Row],[Heizleistung (35°C)]]+Tabelle13[[#This Row],[Heizleistung (55°C)]])/2)</f>
        <v>6.3249999999999993</v>
      </c>
      <c r="N3" s="30">
        <f>IF(Tabelle13[[#This Row],[Etas 55°C]]=0,0,(Tabelle13[[#This Row],[Etas 35°C]]*0.8+Tabelle13[[#This Row],[Etas 55°C]]*0.2))*2.5</f>
        <v>5.18</v>
      </c>
      <c r="O3" s="31">
        <f>-(Tabelle13[[#This Row],[80%/20% SCOP]]-5.285)/5.285</f>
        <v>1.9867549668874253E-2</v>
      </c>
    </row>
    <row r="4" spans="1:15" ht="20.100000000000001" customHeight="1" x14ac:dyDescent="0.25">
      <c r="A4" s="59"/>
      <c r="B4" s="32">
        <v>16018360</v>
      </c>
      <c r="C4" s="25" t="s">
        <v>6655</v>
      </c>
      <c r="D4" s="25" t="s">
        <v>6660</v>
      </c>
      <c r="E4" s="26" t="s">
        <v>2</v>
      </c>
      <c r="F4" s="27">
        <v>3</v>
      </c>
      <c r="G4" s="28">
        <v>2.15</v>
      </c>
      <c r="H4" s="27">
        <v>7.3</v>
      </c>
      <c r="I4" s="28">
        <v>1.61</v>
      </c>
      <c r="J4" s="26" t="s">
        <v>3</v>
      </c>
      <c r="K4" s="26" t="s">
        <v>4</v>
      </c>
      <c r="L4" s="26" t="s">
        <v>4</v>
      </c>
      <c r="M4" s="29">
        <f>IF(Tabelle13[[#This Row],[Heizleistung (55°C)]]=0,Tabelle13[[#This Row],[Heizleistung (35°C)]],(Tabelle13[[#This Row],[Heizleistung (35°C)]]+Tabelle13[[#This Row],[Heizleistung (55°C)]])/2)</f>
        <v>5.15</v>
      </c>
      <c r="N4" s="30">
        <f>IF(Tabelle13[[#This Row],[Etas 55°C]]=0,0,(Tabelle13[[#This Row],[Etas 35°C]]*0.8+Tabelle13[[#This Row],[Etas 55°C]]*0.2))*2.5</f>
        <v>5.1049999999999995</v>
      </c>
      <c r="O4" s="31">
        <f>-(Tabelle13[[#This Row],[80%/20% SCOP]]-5.285)/5.285</f>
        <v>3.4058656575212981E-2</v>
      </c>
    </row>
    <row r="5" spans="1:15" ht="20.100000000000001" customHeight="1" x14ac:dyDescent="0.25">
      <c r="A5" s="59"/>
      <c r="B5" s="32">
        <v>16017468</v>
      </c>
      <c r="C5" s="25" t="s">
        <v>5</v>
      </c>
      <c r="D5" s="25" t="s">
        <v>12</v>
      </c>
      <c r="E5" s="26" t="s">
        <v>2</v>
      </c>
      <c r="F5" s="27">
        <v>4.2</v>
      </c>
      <c r="G5" s="28">
        <v>2.12</v>
      </c>
      <c r="H5" s="27">
        <v>4</v>
      </c>
      <c r="I5" s="28">
        <v>1.59</v>
      </c>
      <c r="J5" s="26" t="s">
        <v>3</v>
      </c>
      <c r="K5" s="26" t="s">
        <v>4</v>
      </c>
      <c r="L5" s="26" t="s">
        <v>4</v>
      </c>
      <c r="M5" s="29">
        <f>IF(Tabelle13[[#This Row],[Heizleistung (55°C)]]=0,Tabelle13[[#This Row],[Heizleistung (35°C)]],(Tabelle13[[#This Row],[Heizleistung (35°C)]]+Tabelle13[[#This Row],[Heizleistung (55°C)]])/2)</f>
        <v>4.0999999999999996</v>
      </c>
      <c r="N5" s="30">
        <f>IF(Tabelle13[[#This Row],[Etas 55°C]]=0,0,(Tabelle13[[#This Row],[Etas 35°C]]*0.8+Tabelle13[[#This Row],[Etas 55°C]]*0.2))*2.5</f>
        <v>5.0350000000000001</v>
      </c>
      <c r="O5" s="31">
        <f>-(Tabelle13[[#This Row],[80%/20% SCOP]]-5.285)/5.285</f>
        <v>4.730368968779565E-2</v>
      </c>
    </row>
    <row r="6" spans="1:15" ht="20.100000000000001" customHeight="1" x14ac:dyDescent="0.25">
      <c r="A6" s="59"/>
      <c r="B6" s="32">
        <v>16012031</v>
      </c>
      <c r="C6" s="25" t="s">
        <v>64</v>
      </c>
      <c r="D6" s="25" t="s">
        <v>70</v>
      </c>
      <c r="E6" s="26" t="s">
        <v>2</v>
      </c>
      <c r="F6" s="27">
        <v>4.2</v>
      </c>
      <c r="G6" s="28">
        <v>2.12</v>
      </c>
      <c r="H6" s="27">
        <v>4</v>
      </c>
      <c r="I6" s="28">
        <v>1.59</v>
      </c>
      <c r="J6" s="26" t="s">
        <v>3</v>
      </c>
      <c r="K6" s="26" t="s">
        <v>4</v>
      </c>
      <c r="L6" s="26" t="s">
        <v>4</v>
      </c>
      <c r="M6" s="27">
        <f>IF(Tabelle13[[#This Row],[Heizleistung (55°C)]]=0,Tabelle13[[#This Row],[Heizleistung (35°C)]],(Tabelle13[[#This Row],[Heizleistung (35°C)]]+Tabelle13[[#This Row],[Heizleistung (55°C)]])/2)</f>
        <v>4.0999999999999996</v>
      </c>
      <c r="N6" s="30">
        <f>IF(Tabelle13[[#This Row],[Etas 55°C]]=0,0,(Tabelle13[[#This Row],[Etas 35°C]]*0.8+Tabelle13[[#This Row],[Etas 55°C]]*0.2))*2.5</f>
        <v>5.0350000000000001</v>
      </c>
      <c r="O6" s="31">
        <f>-(Tabelle13[[#This Row],[80%/20% SCOP]]-5.285)/5.285</f>
        <v>4.730368968779565E-2</v>
      </c>
    </row>
    <row r="7" spans="1:15" ht="20.100000000000001" customHeight="1" x14ac:dyDescent="0.25">
      <c r="A7" s="59"/>
      <c r="B7" s="32">
        <v>16018333</v>
      </c>
      <c r="C7" s="25" t="s">
        <v>6678</v>
      </c>
      <c r="D7" s="25" t="s">
        <v>6789</v>
      </c>
      <c r="E7" s="26" t="s">
        <v>2</v>
      </c>
      <c r="F7" s="27">
        <v>4.2</v>
      </c>
      <c r="G7" s="28">
        <v>2.12</v>
      </c>
      <c r="H7" s="27">
        <v>4</v>
      </c>
      <c r="I7" s="28">
        <v>1.59</v>
      </c>
      <c r="J7" s="26" t="s">
        <v>3</v>
      </c>
      <c r="K7" s="26" t="s">
        <v>4</v>
      </c>
      <c r="L7" s="26" t="s">
        <v>4</v>
      </c>
      <c r="M7" s="29">
        <f>IF(Tabelle13[[#This Row],[Heizleistung (55°C)]]=0,Tabelle13[[#This Row],[Heizleistung (35°C)]],(Tabelle13[[#This Row],[Heizleistung (35°C)]]+Tabelle13[[#This Row],[Heizleistung (55°C)]])/2)</f>
        <v>4.0999999999999996</v>
      </c>
      <c r="N7" s="30">
        <f>IF(Tabelle13[[#This Row],[Etas 55°C]]=0,0,(Tabelle13[[#This Row],[Etas 35°C]]*0.8+Tabelle13[[#This Row],[Etas 55°C]]*0.2))*2.5</f>
        <v>5.0350000000000001</v>
      </c>
      <c r="O7" s="31">
        <f>-(Tabelle13[[#This Row],[80%/20% SCOP]]-5.285)/5.285</f>
        <v>4.730368968779565E-2</v>
      </c>
    </row>
    <row r="8" spans="1:15" ht="20.100000000000001" customHeight="1" x14ac:dyDescent="0.25">
      <c r="A8" s="59"/>
      <c r="B8" s="32">
        <v>16018299</v>
      </c>
      <c r="C8" s="25" t="s">
        <v>5546</v>
      </c>
      <c r="D8" s="25" t="s">
        <v>5598</v>
      </c>
      <c r="E8" s="26" t="s">
        <v>2</v>
      </c>
      <c r="F8" s="27">
        <v>5.92</v>
      </c>
      <c r="G8" s="28">
        <v>2.11</v>
      </c>
      <c r="H8" s="27">
        <v>5.86</v>
      </c>
      <c r="I8" s="28">
        <v>1.6</v>
      </c>
      <c r="J8" s="26" t="s">
        <v>3</v>
      </c>
      <c r="K8" s="26" t="s">
        <v>4</v>
      </c>
      <c r="L8" s="26" t="s">
        <v>4</v>
      </c>
      <c r="M8" s="29">
        <f>IF(Tabelle13[[#This Row],[Heizleistung (55°C)]]=0,Tabelle13[[#This Row],[Heizleistung (35°C)]],(Tabelle13[[#This Row],[Heizleistung (35°C)]]+Tabelle13[[#This Row],[Heizleistung (55°C)]])/2)</f>
        <v>5.8900000000000006</v>
      </c>
      <c r="N8" s="30">
        <f>IF(Tabelle13[[#This Row],[Etas 55°C]]=0,0,(Tabelle13[[#This Row],[Etas 35°C]]*0.8+Tabelle13[[#This Row],[Etas 55°C]]*0.2))*2.5</f>
        <v>5.0199999999999996</v>
      </c>
      <c r="O8" s="31">
        <f>-(Tabelle13[[#This Row],[80%/20% SCOP]]-5.285)/5.285</f>
        <v>5.0141911069063495E-2</v>
      </c>
    </row>
    <row r="9" spans="1:15" ht="20.100000000000001" customHeight="1" x14ac:dyDescent="0.25">
      <c r="A9" s="59"/>
      <c r="B9" s="32">
        <v>16018297</v>
      </c>
      <c r="C9" s="25" t="s">
        <v>5749</v>
      </c>
      <c r="D9" s="25" t="s">
        <v>5751</v>
      </c>
      <c r="E9" s="26" t="s">
        <v>2</v>
      </c>
      <c r="F9" s="27">
        <v>5.92</v>
      </c>
      <c r="G9" s="28">
        <v>2.11</v>
      </c>
      <c r="H9" s="27">
        <v>5.86</v>
      </c>
      <c r="I9" s="28">
        <v>1.6</v>
      </c>
      <c r="J9" s="26" t="s">
        <v>3</v>
      </c>
      <c r="K9" s="26" t="s">
        <v>4</v>
      </c>
      <c r="L9" s="26" t="s">
        <v>4</v>
      </c>
      <c r="M9" s="29">
        <f>IF(Tabelle13[[#This Row],[Heizleistung (55°C)]]=0,Tabelle13[[#This Row],[Heizleistung (35°C)]],(Tabelle13[[#This Row],[Heizleistung (35°C)]]+Tabelle13[[#This Row],[Heizleistung (55°C)]])/2)</f>
        <v>5.8900000000000006</v>
      </c>
      <c r="N9" s="30">
        <f>IF(Tabelle13[[#This Row],[Etas 55°C]]=0,0,(Tabelle13[[#This Row],[Etas 35°C]]*0.8+Tabelle13[[#This Row],[Etas 55°C]]*0.2))*2.5</f>
        <v>5.0199999999999996</v>
      </c>
      <c r="O9" s="31">
        <f>-(Tabelle13[[#This Row],[80%/20% SCOP]]-5.285)/5.285</f>
        <v>5.0141911069063495E-2</v>
      </c>
    </row>
    <row r="10" spans="1:15" ht="20.100000000000001" customHeight="1" x14ac:dyDescent="0.25">
      <c r="A10" s="59"/>
      <c r="B10" s="32">
        <v>16018337</v>
      </c>
      <c r="C10" s="25" t="s">
        <v>6583</v>
      </c>
      <c r="D10" s="25" t="s">
        <v>6588</v>
      </c>
      <c r="E10" s="26" t="s">
        <v>2</v>
      </c>
      <c r="F10" s="27">
        <v>6.4</v>
      </c>
      <c r="G10" s="28">
        <v>2.1</v>
      </c>
      <c r="H10" s="27">
        <v>5.35</v>
      </c>
      <c r="I10" s="28">
        <v>1.62</v>
      </c>
      <c r="J10" s="26" t="s">
        <v>3</v>
      </c>
      <c r="K10" s="26" t="s">
        <v>4</v>
      </c>
      <c r="L10" s="26" t="s">
        <v>4</v>
      </c>
      <c r="M10" s="29">
        <f>IF(Tabelle13[[#This Row],[Heizleistung (55°C)]]=0,Tabelle13[[#This Row],[Heizleistung (35°C)]],(Tabelle13[[#This Row],[Heizleistung (35°C)]]+Tabelle13[[#This Row],[Heizleistung (55°C)]])/2)</f>
        <v>5.875</v>
      </c>
      <c r="N10" s="30">
        <f>IF(Tabelle13[[#This Row],[Etas 55°C]]=0,0,(Tabelle13[[#This Row],[Etas 35°C]]*0.8+Tabelle13[[#This Row],[Etas 55°C]]*0.2))*2.5</f>
        <v>5.0100000000000016</v>
      </c>
      <c r="O10" s="31">
        <f>-(Tabelle13[[#This Row],[80%/20% SCOP]]-5.285)/5.285</f>
        <v>5.2034058656574941E-2</v>
      </c>
    </row>
    <row r="11" spans="1:15" ht="20.100000000000001" customHeight="1" x14ac:dyDescent="0.25">
      <c r="A11" s="59"/>
      <c r="B11" s="32">
        <v>16018358</v>
      </c>
      <c r="C11" s="25" t="s">
        <v>6655</v>
      </c>
      <c r="D11" s="25" t="s">
        <v>6657</v>
      </c>
      <c r="E11" s="26" t="s">
        <v>2</v>
      </c>
      <c r="F11" s="27">
        <v>5.4</v>
      </c>
      <c r="G11" s="28">
        <v>2.11</v>
      </c>
      <c r="H11" s="27">
        <v>5.2</v>
      </c>
      <c r="I11" s="28">
        <v>1.58</v>
      </c>
      <c r="J11" s="26" t="s">
        <v>3</v>
      </c>
      <c r="K11" s="26" t="s">
        <v>4</v>
      </c>
      <c r="L11" s="26" t="s">
        <v>4</v>
      </c>
      <c r="M11" s="29">
        <f>IF(Tabelle13[[#This Row],[Heizleistung (55°C)]]=0,Tabelle13[[#This Row],[Heizleistung (35°C)]],(Tabelle13[[#This Row],[Heizleistung (35°C)]]+Tabelle13[[#This Row],[Heizleistung (55°C)]])/2)</f>
        <v>5.3000000000000007</v>
      </c>
      <c r="N11" s="30">
        <f>IF(Tabelle13[[#This Row],[Etas 55°C]]=0,0,(Tabelle13[[#This Row],[Etas 35°C]]*0.8+Tabelle13[[#This Row],[Etas 55°C]]*0.2))*2.5</f>
        <v>5.01</v>
      </c>
      <c r="O11" s="31">
        <f>-(Tabelle13[[#This Row],[80%/20% SCOP]]-5.285)/5.285</f>
        <v>5.2034058656575281E-2</v>
      </c>
    </row>
    <row r="12" spans="1:15" ht="20.100000000000001" customHeight="1" x14ac:dyDescent="0.25">
      <c r="A12" s="59"/>
      <c r="B12" s="32">
        <v>16018194</v>
      </c>
      <c r="C12" s="25" t="s">
        <v>2816</v>
      </c>
      <c r="D12" s="25" t="s">
        <v>2819</v>
      </c>
      <c r="E12" s="26" t="s">
        <v>2</v>
      </c>
      <c r="F12" s="27">
        <v>6.1</v>
      </c>
      <c r="G12" s="28">
        <v>2.11</v>
      </c>
      <c r="H12" s="27">
        <v>6.1</v>
      </c>
      <c r="I12" s="28">
        <v>1.58</v>
      </c>
      <c r="J12" s="26" t="s">
        <v>3</v>
      </c>
      <c r="K12" s="26" t="s">
        <v>4</v>
      </c>
      <c r="L12" s="26" t="s">
        <v>4</v>
      </c>
      <c r="M12" s="27">
        <f>IF(Tabelle13[[#This Row],[Heizleistung (55°C)]]=0,Tabelle13[[#This Row],[Heizleistung (35°C)]],(Tabelle13[[#This Row],[Heizleistung (35°C)]]+Tabelle13[[#This Row],[Heizleistung (55°C)]])/2)</f>
        <v>6.1</v>
      </c>
      <c r="N12" s="30">
        <f>IF(Tabelle13[[#This Row],[Etas 55°C]]=0,0,(Tabelle13[[#This Row],[Etas 35°C]]*0.8+Tabelle13[[#This Row],[Etas 55°C]]*0.2))*2.5</f>
        <v>5.01</v>
      </c>
      <c r="O12" s="31">
        <f>-(Tabelle13[[#This Row],[80%/20% SCOP]]-5.285)/5.285</f>
        <v>5.2034058656575281E-2</v>
      </c>
    </row>
    <row r="13" spans="1:15" ht="20.100000000000001" customHeight="1" x14ac:dyDescent="0.25">
      <c r="A13" s="59"/>
      <c r="B13" s="32">
        <v>16018060</v>
      </c>
      <c r="C13" s="25" t="s">
        <v>1936</v>
      </c>
      <c r="D13" s="25" t="s">
        <v>1940</v>
      </c>
      <c r="E13" s="26" t="s">
        <v>2</v>
      </c>
      <c r="F13" s="27">
        <v>6.07</v>
      </c>
      <c r="G13" s="28">
        <v>2.11</v>
      </c>
      <c r="H13" s="27">
        <v>6</v>
      </c>
      <c r="I13" s="28">
        <v>1.57</v>
      </c>
      <c r="J13" s="26" t="s">
        <v>3</v>
      </c>
      <c r="K13" s="26" t="s">
        <v>4</v>
      </c>
      <c r="L13" s="26" t="s">
        <v>4</v>
      </c>
      <c r="M13" s="27">
        <f>IF(Tabelle13[[#This Row],[Heizleistung (55°C)]]=0,Tabelle13[[#This Row],[Heizleistung (35°C)]],(Tabelle13[[#This Row],[Heizleistung (35°C)]]+Tabelle13[[#This Row],[Heizleistung (55°C)]])/2)</f>
        <v>6.0350000000000001</v>
      </c>
      <c r="N13" s="30">
        <f>IF(Tabelle13[[#This Row],[Etas 55°C]]=0,0,(Tabelle13[[#This Row],[Etas 35°C]]*0.8+Tabelle13[[#This Row],[Etas 55°C]]*0.2))*2.5</f>
        <v>5.004999999999999</v>
      </c>
      <c r="O13" s="31">
        <f>-(Tabelle13[[#This Row],[80%/20% SCOP]]-5.285)/5.285</f>
        <v>5.2980132450331341E-2</v>
      </c>
    </row>
    <row r="14" spans="1:15" ht="20.100000000000001" customHeight="1" x14ac:dyDescent="0.25">
      <c r="A14" s="59"/>
      <c r="B14" s="32">
        <v>16018632</v>
      </c>
      <c r="C14" s="25" t="s">
        <v>440</v>
      </c>
      <c r="D14" s="25" t="s">
        <v>474</v>
      </c>
      <c r="E14" s="26" t="s">
        <v>2</v>
      </c>
      <c r="F14" s="27">
        <v>5.3</v>
      </c>
      <c r="G14" s="28">
        <v>2.1040000000000001</v>
      </c>
      <c r="H14" s="27">
        <v>4.9000000000000004</v>
      </c>
      <c r="I14" s="28">
        <v>1.5669999999999999</v>
      </c>
      <c r="J14" s="26" t="s">
        <v>3</v>
      </c>
      <c r="K14" s="26" t="s">
        <v>4</v>
      </c>
      <c r="L14" s="26" t="s">
        <v>4</v>
      </c>
      <c r="M14" s="27">
        <f>IF(Tabelle13[[#This Row],[Heizleistung (55°C)]]=0,Tabelle13[[#This Row],[Heizleistung (35°C)]],(Tabelle13[[#This Row],[Heizleistung (35°C)]]+Tabelle13[[#This Row],[Heizleistung (55°C)]])/2)</f>
        <v>5.0999999999999996</v>
      </c>
      <c r="N14" s="30">
        <f>IF(Tabelle13[[#This Row],[Etas 55°C]]=0,0,(Tabelle13[[#This Row],[Etas 35°C]]*0.8+Tabelle13[[#This Row],[Etas 55°C]]*0.2))*2.5</f>
        <v>4.9915000000000012</v>
      </c>
      <c r="O14" s="31">
        <f>-(Tabelle13[[#This Row],[80%/20% SCOP]]-5.285)/5.285</f>
        <v>5.5534531693471896E-2</v>
      </c>
    </row>
    <row r="15" spans="1:15" ht="20.100000000000001" customHeight="1" x14ac:dyDescent="0.25">
      <c r="A15" s="59"/>
      <c r="B15" s="32">
        <v>16017065</v>
      </c>
      <c r="C15" s="25" t="s">
        <v>5091</v>
      </c>
      <c r="D15" s="25" t="s">
        <v>5116</v>
      </c>
      <c r="E15" s="26" t="s">
        <v>2</v>
      </c>
      <c r="F15" s="27">
        <v>5.3</v>
      </c>
      <c r="G15" s="28">
        <v>2.1040000000000001</v>
      </c>
      <c r="H15" s="27">
        <v>4.9000000000000004</v>
      </c>
      <c r="I15" s="28">
        <v>1.5669999999999999</v>
      </c>
      <c r="J15" s="26" t="s">
        <v>3</v>
      </c>
      <c r="K15" s="26" t="s">
        <v>4</v>
      </c>
      <c r="L15" s="26" t="s">
        <v>4</v>
      </c>
      <c r="M15" s="27">
        <f>IF(Tabelle13[[#This Row],[Heizleistung (55°C)]]=0,Tabelle13[[#This Row],[Heizleistung (35°C)]],(Tabelle13[[#This Row],[Heizleistung (35°C)]]+Tabelle13[[#This Row],[Heizleistung (55°C)]])/2)</f>
        <v>5.0999999999999996</v>
      </c>
      <c r="N15" s="30">
        <f>IF(Tabelle13[[#This Row],[Etas 55°C]]=0,0,(Tabelle13[[#This Row],[Etas 35°C]]*0.8+Tabelle13[[#This Row],[Etas 55°C]]*0.2))*2.5</f>
        <v>4.9915000000000012</v>
      </c>
      <c r="O15" s="31">
        <f>-(Tabelle13[[#This Row],[80%/20% SCOP]]-5.285)/5.285</f>
        <v>5.5534531693471896E-2</v>
      </c>
    </row>
    <row r="16" spans="1:15" ht="20.100000000000001" customHeight="1" x14ac:dyDescent="0.25">
      <c r="A16" s="59"/>
      <c r="B16" s="32">
        <v>16015397</v>
      </c>
      <c r="C16" s="25" t="s">
        <v>5128</v>
      </c>
      <c r="D16" s="25" t="s">
        <v>5180</v>
      </c>
      <c r="E16" s="26" t="s">
        <v>2</v>
      </c>
      <c r="F16" s="27">
        <v>5.17</v>
      </c>
      <c r="G16" s="28">
        <v>2.08</v>
      </c>
      <c r="H16" s="27">
        <v>4.18</v>
      </c>
      <c r="I16" s="28">
        <v>1.65</v>
      </c>
      <c r="J16" s="26" t="s">
        <v>3</v>
      </c>
      <c r="K16" s="26" t="s">
        <v>4</v>
      </c>
      <c r="L16" s="26" t="s">
        <v>15</v>
      </c>
      <c r="M16" s="27">
        <f>IF(Tabelle13[[#This Row],[Heizleistung (55°C)]]=0,Tabelle13[[#This Row],[Heizleistung (35°C)]],(Tabelle13[[#This Row],[Heizleistung (35°C)]]+Tabelle13[[#This Row],[Heizleistung (55°C)]])/2)</f>
        <v>4.6749999999999998</v>
      </c>
      <c r="N16" s="30">
        <f>IF(Tabelle13[[#This Row],[Etas 55°C]]=0,0,(Tabelle13[[#This Row],[Etas 35°C]]*0.8+Tabelle13[[#This Row],[Etas 55°C]]*0.2))*2.5</f>
        <v>4.9850000000000003</v>
      </c>
      <c r="O16" s="31">
        <f>-(Tabelle13[[#This Row],[80%/20% SCOP]]-5.285)/5.285</f>
        <v>5.6764427625354739E-2</v>
      </c>
    </row>
    <row r="17" spans="1:15" ht="20.100000000000001" customHeight="1" x14ac:dyDescent="0.25">
      <c r="A17" s="59"/>
      <c r="B17" s="32">
        <v>16014771</v>
      </c>
      <c r="C17" s="25" t="s">
        <v>5489</v>
      </c>
      <c r="D17" s="25" t="s">
        <v>5494</v>
      </c>
      <c r="E17" s="26" t="s">
        <v>2</v>
      </c>
      <c r="F17" s="27">
        <v>5.5</v>
      </c>
      <c r="G17" s="28">
        <v>2.08</v>
      </c>
      <c r="H17" s="27">
        <v>5.5</v>
      </c>
      <c r="I17" s="28">
        <v>1.51</v>
      </c>
      <c r="J17" s="26" t="s">
        <v>3</v>
      </c>
      <c r="K17" s="26" t="s">
        <v>4</v>
      </c>
      <c r="L17" s="26" t="s">
        <v>4</v>
      </c>
      <c r="M17" s="29">
        <f>IF(Tabelle13[[#This Row],[Heizleistung (55°C)]]=0,Tabelle13[[#This Row],[Heizleistung (35°C)]],(Tabelle13[[#This Row],[Heizleistung (35°C)]]+Tabelle13[[#This Row],[Heizleistung (55°C)]])/2)</f>
        <v>5.5</v>
      </c>
      <c r="N17" s="30">
        <f>IF(Tabelle13[[#This Row],[Etas 55°C]]=0,0,(Tabelle13[[#This Row],[Etas 35°C]]*0.8+Tabelle13[[#This Row],[Etas 55°C]]*0.2))*2.5</f>
        <v>4.9150000000000009</v>
      </c>
      <c r="O17" s="31">
        <f>-(Tabelle13[[#This Row],[80%/20% SCOP]]-5.285)/5.285</f>
        <v>7.0009460737937415E-2</v>
      </c>
    </row>
    <row r="18" spans="1:15" ht="20.100000000000001" customHeight="1" x14ac:dyDescent="0.25">
      <c r="A18" s="59"/>
      <c r="B18" s="32">
        <v>16017166</v>
      </c>
      <c r="C18" s="25" t="s">
        <v>5034</v>
      </c>
      <c r="D18" s="25" t="s">
        <v>5031</v>
      </c>
      <c r="E18" s="26" t="s">
        <v>2</v>
      </c>
      <c r="F18" s="27">
        <v>6.15</v>
      </c>
      <c r="G18" s="28">
        <v>2.0499999999999998</v>
      </c>
      <c r="H18" s="27">
        <v>6.09</v>
      </c>
      <c r="I18" s="28">
        <v>1.63</v>
      </c>
      <c r="J18" s="26" t="s">
        <v>3</v>
      </c>
      <c r="K18" s="26" t="s">
        <v>4</v>
      </c>
      <c r="L18" s="26" t="s">
        <v>4</v>
      </c>
      <c r="M18" s="27">
        <f>IF(Tabelle13[[#This Row],[Heizleistung (55°C)]]=0,Tabelle13[[#This Row],[Heizleistung (35°C)]],(Tabelle13[[#This Row],[Heizleistung (35°C)]]+Tabelle13[[#This Row],[Heizleistung (55°C)]])/2)</f>
        <v>6.12</v>
      </c>
      <c r="N18" s="30">
        <f>IF(Tabelle13[[#This Row],[Etas 55°C]]=0,0,(Tabelle13[[#This Row],[Etas 35°C]]*0.8+Tabelle13[[#This Row],[Etas 55°C]]*0.2))*2.5</f>
        <v>4.915</v>
      </c>
      <c r="O18" s="31">
        <f>-(Tabelle13[[#This Row],[80%/20% SCOP]]-5.285)/5.285</f>
        <v>7.0009460737937582E-2</v>
      </c>
    </row>
    <row r="19" spans="1:15" ht="20.100000000000001" customHeight="1" x14ac:dyDescent="0.25">
      <c r="A19" s="59"/>
      <c r="B19" s="32">
        <v>16016408</v>
      </c>
      <c r="C19" s="25" t="s">
        <v>2893</v>
      </c>
      <c r="D19" s="25" t="s">
        <v>6793</v>
      </c>
      <c r="E19" s="26" t="s">
        <v>2</v>
      </c>
      <c r="F19" s="27">
        <v>5.7</v>
      </c>
      <c r="G19" s="28">
        <v>2.0699999999999998</v>
      </c>
      <c r="H19" s="27">
        <v>7.2</v>
      </c>
      <c r="I19" s="28">
        <v>1.51</v>
      </c>
      <c r="J19" s="26" t="s">
        <v>3</v>
      </c>
      <c r="K19" s="26" t="s">
        <v>4</v>
      </c>
      <c r="L19" s="26" t="s">
        <v>4</v>
      </c>
      <c r="M19" s="27">
        <f>IF(Tabelle13[[#This Row],[Heizleistung (55°C)]]=0,Tabelle13[[#This Row],[Heizleistung (35°C)]],(Tabelle13[[#This Row],[Heizleistung (35°C)]]+Tabelle13[[#This Row],[Heizleistung (55°C)]])/2)</f>
        <v>6.45</v>
      </c>
      <c r="N19" s="30">
        <f>IF(Tabelle13[[#This Row],[Etas 55°C]]=0,0,(Tabelle13[[#This Row],[Etas 35°C]]*0.8+Tabelle13[[#This Row],[Etas 55°C]]*0.2))*2.5</f>
        <v>4.8949999999999996</v>
      </c>
      <c r="O19" s="31">
        <f>-(Tabelle13[[#This Row],[80%/20% SCOP]]-5.285)/5.285</f>
        <v>7.379375591296132E-2</v>
      </c>
    </row>
    <row r="20" spans="1:15" ht="20.100000000000001" customHeight="1" x14ac:dyDescent="0.25">
      <c r="A20" s="59"/>
      <c r="B20" s="32">
        <v>16010943</v>
      </c>
      <c r="C20" s="25" t="s">
        <v>2070</v>
      </c>
      <c r="D20" s="25" t="s">
        <v>2088</v>
      </c>
      <c r="E20" s="26" t="s">
        <v>2</v>
      </c>
      <c r="F20" s="27">
        <v>5</v>
      </c>
      <c r="G20" s="28">
        <v>2.09</v>
      </c>
      <c r="H20" s="27">
        <v>4.4000000000000004</v>
      </c>
      <c r="I20" s="28">
        <v>1.42</v>
      </c>
      <c r="J20" s="26" t="s">
        <v>40</v>
      </c>
      <c r="K20" s="26" t="s">
        <v>4</v>
      </c>
      <c r="L20" s="26" t="s">
        <v>4</v>
      </c>
      <c r="M20" s="27">
        <f>IF(Tabelle13[[#This Row],[Heizleistung (55°C)]]=0,Tabelle13[[#This Row],[Heizleistung (35°C)]],(Tabelle13[[#This Row],[Heizleistung (35°C)]]+Tabelle13[[#This Row],[Heizleistung (55°C)]])/2)</f>
        <v>4.7</v>
      </c>
      <c r="N20" s="30">
        <f>IF(Tabelle13[[#This Row],[Etas 55°C]]=0,0,(Tabelle13[[#This Row],[Etas 35°C]]*0.8+Tabelle13[[#This Row],[Etas 55°C]]*0.2))*2.5</f>
        <v>4.8899999999999997</v>
      </c>
      <c r="O20" s="31">
        <f>-(Tabelle13[[#This Row],[80%/20% SCOP]]-5.285)/5.285</f>
        <v>7.4739829706717206E-2</v>
      </c>
    </row>
    <row r="21" spans="1:15" ht="20.100000000000001" customHeight="1" x14ac:dyDescent="0.25">
      <c r="A21" s="59"/>
      <c r="B21" s="32">
        <v>16017568</v>
      </c>
      <c r="C21" s="25" t="s">
        <v>909</v>
      </c>
      <c r="D21" s="25" t="s">
        <v>1045</v>
      </c>
      <c r="E21" s="26" t="s">
        <v>2</v>
      </c>
      <c r="F21" s="27">
        <v>4.0999999999999996</v>
      </c>
      <c r="G21" s="28">
        <v>2.06</v>
      </c>
      <c r="H21" s="27">
        <v>4.5999999999999996</v>
      </c>
      <c r="I21" s="28">
        <v>1.53</v>
      </c>
      <c r="J21" s="26" t="s">
        <v>3</v>
      </c>
      <c r="K21" s="26" t="s">
        <v>4</v>
      </c>
      <c r="L21" s="26" t="s">
        <v>4</v>
      </c>
      <c r="M21" s="27">
        <f>IF(Tabelle13[[#This Row],[Heizleistung (55°C)]]=0,Tabelle13[[#This Row],[Heizleistung (35°C)]],(Tabelle13[[#This Row],[Heizleistung (35°C)]]+Tabelle13[[#This Row],[Heizleistung (55°C)]])/2)</f>
        <v>4.3499999999999996</v>
      </c>
      <c r="N21" s="30">
        <f>IF(Tabelle13[[#This Row],[Etas 55°C]]=0,0,(Tabelle13[[#This Row],[Etas 35°C]]*0.8+Tabelle13[[#This Row],[Etas 55°C]]*0.2))*2.5</f>
        <v>4.8850000000000007</v>
      </c>
      <c r="O21" s="31">
        <f>-(Tabelle13[[#This Row],[80%/20% SCOP]]-5.285)/5.285</f>
        <v>7.568590350047294E-2</v>
      </c>
    </row>
    <row r="22" spans="1:15" ht="20.100000000000001" customHeight="1" x14ac:dyDescent="0.25">
      <c r="A22" s="59"/>
      <c r="B22" s="32">
        <v>16017708</v>
      </c>
      <c r="C22" s="25" t="s">
        <v>5489</v>
      </c>
      <c r="D22" s="25" t="s">
        <v>5491</v>
      </c>
      <c r="E22" s="26" t="s">
        <v>2</v>
      </c>
      <c r="F22" s="27">
        <v>5.97</v>
      </c>
      <c r="G22" s="28">
        <v>2.06</v>
      </c>
      <c r="H22" s="27">
        <v>5.64</v>
      </c>
      <c r="I22" s="28">
        <v>1.53</v>
      </c>
      <c r="J22" s="26" t="s">
        <v>3</v>
      </c>
      <c r="K22" s="26" t="s">
        <v>4</v>
      </c>
      <c r="L22" s="26" t="s">
        <v>4</v>
      </c>
      <c r="M22" s="29">
        <f>IF(Tabelle13[[#This Row],[Heizleistung (55°C)]]=0,Tabelle13[[#This Row],[Heizleistung (35°C)]],(Tabelle13[[#This Row],[Heizleistung (35°C)]]+Tabelle13[[#This Row],[Heizleistung (55°C)]])/2)</f>
        <v>5.8049999999999997</v>
      </c>
      <c r="N22" s="30">
        <f>IF(Tabelle13[[#This Row],[Etas 55°C]]=0,0,(Tabelle13[[#This Row],[Etas 35°C]]*0.8+Tabelle13[[#This Row],[Etas 55°C]]*0.2))*2.5</f>
        <v>4.8850000000000007</v>
      </c>
      <c r="O22" s="31">
        <f>-(Tabelle13[[#This Row],[80%/20% SCOP]]-5.285)/5.285</f>
        <v>7.568590350047294E-2</v>
      </c>
    </row>
    <row r="23" spans="1:15" ht="20.100000000000001" customHeight="1" x14ac:dyDescent="0.25">
      <c r="A23" s="59"/>
      <c r="B23" s="32">
        <v>16018083</v>
      </c>
      <c r="C23" s="25" t="s">
        <v>440</v>
      </c>
      <c r="D23" s="25" t="s">
        <v>442</v>
      </c>
      <c r="E23" s="26" t="s">
        <v>2</v>
      </c>
      <c r="F23" s="27">
        <v>6.4</v>
      </c>
      <c r="G23" s="28">
        <v>2.06</v>
      </c>
      <c r="H23" s="27">
        <v>6.1</v>
      </c>
      <c r="I23" s="28">
        <v>1.53</v>
      </c>
      <c r="J23" s="26" t="s">
        <v>3</v>
      </c>
      <c r="K23" s="26" t="s">
        <v>4</v>
      </c>
      <c r="L23" s="26" t="s">
        <v>4</v>
      </c>
      <c r="M23" s="27">
        <f>IF(Tabelle13[[#This Row],[Heizleistung (55°C)]]=0,Tabelle13[[#This Row],[Heizleistung (35°C)]],(Tabelle13[[#This Row],[Heizleistung (35°C)]]+Tabelle13[[#This Row],[Heizleistung (55°C)]])/2)</f>
        <v>6.25</v>
      </c>
      <c r="N23" s="30">
        <f>IF(Tabelle13[[#This Row],[Etas 55°C]]=0,0,(Tabelle13[[#This Row],[Etas 35°C]]*0.8+Tabelle13[[#This Row],[Etas 55°C]]*0.2))*2.5</f>
        <v>4.8850000000000007</v>
      </c>
      <c r="O23" s="31">
        <f>-(Tabelle13[[#This Row],[80%/20% SCOP]]-5.285)/5.285</f>
        <v>7.568590350047294E-2</v>
      </c>
    </row>
    <row r="24" spans="1:15" ht="20.100000000000001" customHeight="1" x14ac:dyDescent="0.25">
      <c r="A24" s="59"/>
      <c r="B24" s="32">
        <v>16018633</v>
      </c>
      <c r="C24" s="25" t="s">
        <v>440</v>
      </c>
      <c r="D24" s="25" t="s">
        <v>486</v>
      </c>
      <c r="E24" s="26" t="s">
        <v>2</v>
      </c>
      <c r="F24" s="27">
        <v>6.3</v>
      </c>
      <c r="G24" s="28">
        <v>2.0579999999999998</v>
      </c>
      <c r="H24" s="27">
        <v>6.1</v>
      </c>
      <c r="I24" s="28">
        <v>1.5289999999999999</v>
      </c>
      <c r="J24" s="26" t="s">
        <v>3</v>
      </c>
      <c r="K24" s="26" t="s">
        <v>4</v>
      </c>
      <c r="L24" s="26" t="s">
        <v>4</v>
      </c>
      <c r="M24" s="27">
        <f>IF(Tabelle13[[#This Row],[Heizleistung (55°C)]]=0,Tabelle13[[#This Row],[Heizleistung (35°C)]],(Tabelle13[[#This Row],[Heizleistung (35°C)]]+Tabelle13[[#This Row],[Heizleistung (55°C)]])/2)</f>
        <v>6.1999999999999993</v>
      </c>
      <c r="N24" s="30">
        <f>IF(Tabelle13[[#This Row],[Etas 55°C]]=0,0,(Tabelle13[[#This Row],[Etas 35°C]]*0.8+Tabelle13[[#This Row],[Etas 55°C]]*0.2))*2.5</f>
        <v>4.8804999999999996</v>
      </c>
      <c r="O24" s="31">
        <f>-(Tabelle13[[#This Row],[80%/20% SCOP]]-5.285)/5.285</f>
        <v>7.6537369914853451E-2</v>
      </c>
    </row>
    <row r="25" spans="1:15" ht="20.100000000000001" customHeight="1" x14ac:dyDescent="0.25">
      <c r="A25" s="59"/>
      <c r="B25" s="32">
        <v>16017066</v>
      </c>
      <c r="C25" s="25" t="s">
        <v>5091</v>
      </c>
      <c r="D25" s="25" t="s">
        <v>5103</v>
      </c>
      <c r="E25" s="26" t="s">
        <v>2</v>
      </c>
      <c r="F25" s="27">
        <v>6.4</v>
      </c>
      <c r="G25" s="28">
        <v>2.0579999999999998</v>
      </c>
      <c r="H25" s="27">
        <v>6.1</v>
      </c>
      <c r="I25" s="28">
        <v>1.5289999999999999</v>
      </c>
      <c r="J25" s="26" t="s">
        <v>3</v>
      </c>
      <c r="K25" s="26" t="s">
        <v>4</v>
      </c>
      <c r="L25" s="26" t="s">
        <v>4</v>
      </c>
      <c r="M25" s="27">
        <f>IF(Tabelle13[[#This Row],[Heizleistung (55°C)]]=0,Tabelle13[[#This Row],[Heizleistung (35°C)]],(Tabelle13[[#This Row],[Heizleistung (35°C)]]+Tabelle13[[#This Row],[Heizleistung (55°C)]])/2)</f>
        <v>6.25</v>
      </c>
      <c r="N25" s="30">
        <f>IF(Tabelle13[[#This Row],[Etas 55°C]]=0,0,(Tabelle13[[#This Row],[Etas 35°C]]*0.8+Tabelle13[[#This Row],[Etas 55°C]]*0.2))*2.5</f>
        <v>4.8804999999999996</v>
      </c>
      <c r="O25" s="31">
        <f>-(Tabelle13[[#This Row],[80%/20% SCOP]]-5.285)/5.285</f>
        <v>7.6537369914853451E-2</v>
      </c>
    </row>
    <row r="26" spans="1:15" ht="20.100000000000001" customHeight="1" x14ac:dyDescent="0.25">
      <c r="A26" s="59"/>
      <c r="B26" s="32">
        <v>16017500</v>
      </c>
      <c r="C26" s="25" t="s">
        <v>3080</v>
      </c>
      <c r="D26" s="25" t="s">
        <v>3085</v>
      </c>
      <c r="E26" s="26" t="s">
        <v>2</v>
      </c>
      <c r="F26" s="27">
        <v>6.1</v>
      </c>
      <c r="G26" s="28">
        <v>2.0720000000000001</v>
      </c>
      <c r="H26" s="27">
        <v>6.1</v>
      </c>
      <c r="I26" s="28">
        <v>1.4570000000000001</v>
      </c>
      <c r="J26" s="26" t="s">
        <v>3</v>
      </c>
      <c r="K26" s="26" t="s">
        <v>4</v>
      </c>
      <c r="L26" s="26" t="s">
        <v>4</v>
      </c>
      <c r="M26" s="27">
        <f>IF(Tabelle13[[#This Row],[Heizleistung (55°C)]]=0,Tabelle13[[#This Row],[Heizleistung (35°C)]],(Tabelle13[[#This Row],[Heizleistung (35°C)]]+Tabelle13[[#This Row],[Heizleistung (55°C)]])/2)</f>
        <v>6.1</v>
      </c>
      <c r="N26" s="30">
        <f>IF(Tabelle13[[#This Row],[Etas 55°C]]=0,0,(Tabelle13[[#This Row],[Etas 35°C]]*0.8+Tabelle13[[#This Row],[Etas 55°C]]*0.2))*2.5</f>
        <v>4.8725000000000005</v>
      </c>
      <c r="O26" s="31">
        <f>-(Tabelle13[[#This Row],[80%/20% SCOP]]-5.285)/5.285</f>
        <v>7.8051087984862752E-2</v>
      </c>
    </row>
    <row r="27" spans="1:15" ht="20.100000000000001" customHeight="1" x14ac:dyDescent="0.25">
      <c r="A27" s="59"/>
      <c r="B27" s="32">
        <v>16015076</v>
      </c>
      <c r="C27" s="25" t="s">
        <v>2298</v>
      </c>
      <c r="D27" s="25" t="s">
        <v>2301</v>
      </c>
      <c r="E27" s="26" t="s">
        <v>2</v>
      </c>
      <c r="F27" s="27">
        <v>4.2</v>
      </c>
      <c r="G27" s="28">
        <v>2.0499999999999998</v>
      </c>
      <c r="H27" s="27">
        <v>4.4000000000000004</v>
      </c>
      <c r="I27" s="28">
        <v>1.51</v>
      </c>
      <c r="J27" s="26" t="s">
        <v>3</v>
      </c>
      <c r="K27" s="26" t="s">
        <v>4</v>
      </c>
      <c r="L27" s="26" t="s">
        <v>4</v>
      </c>
      <c r="M27" s="27">
        <f>IF(Tabelle13[[#This Row],[Heizleistung (55°C)]]=0,Tabelle13[[#This Row],[Heizleistung (35°C)]],(Tabelle13[[#This Row],[Heizleistung (35°C)]]+Tabelle13[[#This Row],[Heizleistung (55°C)]])/2)</f>
        <v>4.3000000000000007</v>
      </c>
      <c r="N27" s="30">
        <f>IF(Tabelle13[[#This Row],[Etas 55°C]]=0,0,(Tabelle13[[#This Row],[Etas 35°C]]*0.8+Tabelle13[[#This Row],[Etas 55°C]]*0.2))*2.5</f>
        <v>4.8549999999999995</v>
      </c>
      <c r="O27" s="31">
        <f>-(Tabelle13[[#This Row],[80%/20% SCOP]]-5.285)/5.285</f>
        <v>8.1362346263008631E-2</v>
      </c>
    </row>
    <row r="28" spans="1:15" ht="20.100000000000001" customHeight="1" x14ac:dyDescent="0.25">
      <c r="A28" s="59"/>
      <c r="B28" s="32">
        <v>16011887</v>
      </c>
      <c r="C28" s="25" t="s">
        <v>4559</v>
      </c>
      <c r="D28" s="25" t="s">
        <v>4561</v>
      </c>
      <c r="E28" s="26" t="s">
        <v>2</v>
      </c>
      <c r="F28" s="27">
        <v>5.21</v>
      </c>
      <c r="G28" s="28">
        <v>2.06</v>
      </c>
      <c r="H28" s="27">
        <v>4.7</v>
      </c>
      <c r="I28" s="28">
        <v>1.466</v>
      </c>
      <c r="J28" s="26" t="s">
        <v>109</v>
      </c>
      <c r="K28" s="26" t="s">
        <v>15</v>
      </c>
      <c r="L28" s="26" t="s">
        <v>4</v>
      </c>
      <c r="M28" s="27">
        <f>IF(Tabelle13[[#This Row],[Heizleistung (55°C)]]=0,Tabelle13[[#This Row],[Heizleistung (35°C)]],(Tabelle13[[#This Row],[Heizleistung (35°C)]]+Tabelle13[[#This Row],[Heizleistung (55°C)]])/2)</f>
        <v>4.9550000000000001</v>
      </c>
      <c r="N28" s="30">
        <f>IF(Tabelle13[[#This Row],[Etas 55°C]]=0,0,(Tabelle13[[#This Row],[Etas 35°C]]*0.8+Tabelle13[[#This Row],[Etas 55°C]]*0.2))*2.5</f>
        <v>4.8530000000000006</v>
      </c>
      <c r="O28" s="31">
        <f>-(Tabelle13[[#This Row],[80%/20% SCOP]]-5.285)/5.285</f>
        <v>8.1740775780510783E-2</v>
      </c>
    </row>
    <row r="29" spans="1:15" ht="20.100000000000001" customHeight="1" x14ac:dyDescent="0.25">
      <c r="A29" s="59"/>
      <c r="B29" s="32">
        <v>16011668</v>
      </c>
      <c r="C29" s="25" t="s">
        <v>6638</v>
      </c>
      <c r="D29" s="25" t="s">
        <v>6640</v>
      </c>
      <c r="E29" s="26" t="s">
        <v>2</v>
      </c>
      <c r="F29" s="27">
        <v>4.96</v>
      </c>
      <c r="G29" s="28">
        <v>2.0489999999999999</v>
      </c>
      <c r="H29" s="27">
        <v>4.7699999999999996</v>
      </c>
      <c r="I29" s="28">
        <v>1.5009999999999999</v>
      </c>
      <c r="J29" s="26" t="s">
        <v>3</v>
      </c>
      <c r="K29" s="26" t="s">
        <v>4</v>
      </c>
      <c r="L29" s="26" t="s">
        <v>4</v>
      </c>
      <c r="M29" s="29">
        <f>IF(Tabelle13[[#This Row],[Heizleistung (55°C)]]=0,Tabelle13[[#This Row],[Heizleistung (35°C)]],(Tabelle13[[#This Row],[Heizleistung (35°C)]]+Tabelle13[[#This Row],[Heizleistung (55°C)]])/2)</f>
        <v>4.8650000000000002</v>
      </c>
      <c r="N29" s="30">
        <f>IF(Tabelle13[[#This Row],[Etas 55°C]]=0,0,(Tabelle13[[#This Row],[Etas 35°C]]*0.8+Tabelle13[[#This Row],[Etas 55°C]]*0.2))*2.5</f>
        <v>4.8484999999999996</v>
      </c>
      <c r="O29" s="31">
        <f>-(Tabelle13[[#This Row],[80%/20% SCOP]]-5.285)/5.285</f>
        <v>8.2592242194891308E-2</v>
      </c>
    </row>
    <row r="30" spans="1:15" ht="20.100000000000001" customHeight="1" x14ac:dyDescent="0.25">
      <c r="A30" s="59"/>
      <c r="B30" s="32">
        <v>16015640</v>
      </c>
      <c r="C30" s="25" t="s">
        <v>5207</v>
      </c>
      <c r="D30" s="25" t="s">
        <v>5212</v>
      </c>
      <c r="E30" s="26" t="s">
        <v>2</v>
      </c>
      <c r="F30" s="27">
        <v>5</v>
      </c>
      <c r="G30" s="28">
        <v>2.0489999999999999</v>
      </c>
      <c r="H30" s="27">
        <v>4.8</v>
      </c>
      <c r="I30" s="28">
        <v>1.5009999999999999</v>
      </c>
      <c r="J30" s="26" t="s">
        <v>3</v>
      </c>
      <c r="K30" s="26" t="s">
        <v>4</v>
      </c>
      <c r="L30" s="26" t="s">
        <v>15</v>
      </c>
      <c r="M30" s="27">
        <f>IF(Tabelle13[[#This Row],[Heizleistung (55°C)]]=0,Tabelle13[[#This Row],[Heizleistung (35°C)]],(Tabelle13[[#This Row],[Heizleistung (35°C)]]+Tabelle13[[#This Row],[Heizleistung (55°C)]])/2)</f>
        <v>4.9000000000000004</v>
      </c>
      <c r="N30" s="30">
        <f>IF(Tabelle13[[#This Row],[Etas 55°C]]=0,0,(Tabelle13[[#This Row],[Etas 35°C]]*0.8+Tabelle13[[#This Row],[Etas 55°C]]*0.2))*2.5</f>
        <v>4.8484999999999996</v>
      </c>
      <c r="O30" s="31">
        <f>-(Tabelle13[[#This Row],[80%/20% SCOP]]-5.285)/5.285</f>
        <v>8.2592242194891308E-2</v>
      </c>
    </row>
    <row r="31" spans="1:15" ht="20.100000000000001" customHeight="1" x14ac:dyDescent="0.25">
      <c r="A31" s="59"/>
      <c r="B31" s="32">
        <v>16013852</v>
      </c>
      <c r="C31" s="25" t="s">
        <v>2070</v>
      </c>
      <c r="D31" s="25" t="s">
        <v>2095</v>
      </c>
      <c r="E31" s="26" t="s">
        <v>2</v>
      </c>
      <c r="F31" s="27">
        <v>6.1</v>
      </c>
      <c r="G31" s="28">
        <v>2.04</v>
      </c>
      <c r="H31" s="27">
        <v>5.6</v>
      </c>
      <c r="I31" s="28">
        <v>1.49</v>
      </c>
      <c r="J31" s="26" t="s">
        <v>3</v>
      </c>
      <c r="K31" s="26" t="s">
        <v>4</v>
      </c>
      <c r="L31" s="26" t="s">
        <v>4</v>
      </c>
      <c r="M31" s="27">
        <f>IF(Tabelle13[[#This Row],[Heizleistung (55°C)]]=0,Tabelle13[[#This Row],[Heizleistung (35°C)]],(Tabelle13[[#This Row],[Heizleistung (35°C)]]+Tabelle13[[#This Row],[Heizleistung (55°C)]])/2)</f>
        <v>5.85</v>
      </c>
      <c r="N31" s="30">
        <f>IF(Tabelle13[[#This Row],[Etas 55°C]]=0,0,(Tabelle13[[#This Row],[Etas 35°C]]*0.8+Tabelle13[[#This Row],[Etas 55°C]]*0.2))*2.5</f>
        <v>4.8250000000000002</v>
      </c>
      <c r="O31" s="31">
        <f>-(Tabelle13[[#This Row],[80%/20% SCOP]]-5.285)/5.285</f>
        <v>8.7038789025543989E-2</v>
      </c>
    </row>
    <row r="32" spans="1:15" ht="20.100000000000001" customHeight="1" x14ac:dyDescent="0.25">
      <c r="A32" s="59"/>
      <c r="B32" s="32">
        <v>16007468</v>
      </c>
      <c r="C32" s="25" t="s">
        <v>2472</v>
      </c>
      <c r="D32" s="25" t="s">
        <v>2487</v>
      </c>
      <c r="E32" s="26" t="s">
        <v>2</v>
      </c>
      <c r="F32" s="27">
        <v>5</v>
      </c>
      <c r="G32" s="28">
        <v>2.0299999999999998</v>
      </c>
      <c r="H32" s="27">
        <v>4</v>
      </c>
      <c r="I32" s="28">
        <v>1.52</v>
      </c>
      <c r="J32" s="26" t="s">
        <v>109</v>
      </c>
      <c r="K32" s="26" t="s">
        <v>4</v>
      </c>
      <c r="L32" s="26" t="s">
        <v>4</v>
      </c>
      <c r="M32" s="27">
        <f>IF(Tabelle13[[#This Row],[Heizleistung (55°C)]]=0,Tabelle13[[#This Row],[Heizleistung (35°C)]],(Tabelle13[[#This Row],[Heizleistung (35°C)]]+Tabelle13[[#This Row],[Heizleistung (55°C)]])/2)</f>
        <v>4.5</v>
      </c>
      <c r="N32" s="30">
        <f>IF(Tabelle13[[#This Row],[Etas 55°C]]=0,0,(Tabelle13[[#This Row],[Etas 35°C]]*0.8+Tabelle13[[#This Row],[Etas 55°C]]*0.2))*2.5</f>
        <v>4.82</v>
      </c>
      <c r="O32" s="31">
        <f>-(Tabelle13[[#This Row],[80%/20% SCOP]]-5.285)/5.285</f>
        <v>8.7984862819299875E-2</v>
      </c>
    </row>
    <row r="33" spans="1:15" ht="20.100000000000001" customHeight="1" x14ac:dyDescent="0.25">
      <c r="A33" s="59"/>
      <c r="B33" s="32">
        <v>16017714</v>
      </c>
      <c r="C33" s="25" t="s">
        <v>2195</v>
      </c>
      <c r="D33" s="25" t="s">
        <v>2204</v>
      </c>
      <c r="E33" s="26" t="s">
        <v>2</v>
      </c>
      <c r="F33" s="27">
        <v>4.62</v>
      </c>
      <c r="G33" s="28">
        <v>2.0139999999999998</v>
      </c>
      <c r="H33" s="27">
        <v>4.63</v>
      </c>
      <c r="I33" s="28">
        <v>1.534</v>
      </c>
      <c r="J33" s="26" t="s">
        <v>3</v>
      </c>
      <c r="K33" s="26" t="s">
        <v>4</v>
      </c>
      <c r="L33" s="26" t="s">
        <v>4</v>
      </c>
      <c r="M33" s="27">
        <f>IF(Tabelle13[[#This Row],[Heizleistung (55°C)]]=0,Tabelle13[[#This Row],[Heizleistung (35°C)]],(Tabelle13[[#This Row],[Heizleistung (35°C)]]+Tabelle13[[#This Row],[Heizleistung (55°C)]])/2)</f>
        <v>4.625</v>
      </c>
      <c r="N33" s="30">
        <f>IF(Tabelle13[[#This Row],[Etas 55°C]]=0,0,(Tabelle13[[#This Row],[Etas 35°C]]*0.8+Tabelle13[[#This Row],[Etas 55°C]]*0.2))*2.5</f>
        <v>4.7949999999999999</v>
      </c>
      <c r="O33" s="31">
        <f>-(Tabelle13[[#This Row],[80%/20% SCOP]]-5.285)/5.285</f>
        <v>9.2715231788079513E-2</v>
      </c>
    </row>
    <row r="34" spans="1:15" ht="20.100000000000001" customHeight="1" x14ac:dyDescent="0.25">
      <c r="A34" s="59"/>
      <c r="B34" s="32">
        <v>16004960</v>
      </c>
      <c r="C34" s="25" t="s">
        <v>669</v>
      </c>
      <c r="D34" s="25" t="s">
        <v>776</v>
      </c>
      <c r="E34" s="26" t="s">
        <v>2</v>
      </c>
      <c r="F34" s="27">
        <v>6</v>
      </c>
      <c r="G34" s="28">
        <v>2.0299999999999998</v>
      </c>
      <c r="H34" s="27">
        <v>6</v>
      </c>
      <c r="I34" s="28">
        <v>1.44</v>
      </c>
      <c r="J34" s="26" t="s">
        <v>109</v>
      </c>
      <c r="K34" s="26" t="s">
        <v>4</v>
      </c>
      <c r="L34" s="26" t="s">
        <v>4</v>
      </c>
      <c r="M34" s="27">
        <f>IF(Tabelle13[[#This Row],[Heizleistung (55°C)]]=0,Tabelle13[[#This Row],[Heizleistung (35°C)]],(Tabelle13[[#This Row],[Heizleistung (35°C)]]+Tabelle13[[#This Row],[Heizleistung (55°C)]])/2)</f>
        <v>6</v>
      </c>
      <c r="N34" s="30">
        <f>IF(Tabelle13[[#This Row],[Etas 55°C]]=0,0,(Tabelle13[[#This Row],[Etas 35°C]]*0.8+Tabelle13[[#This Row],[Etas 55°C]]*0.2))*2.5</f>
        <v>4.7799999999999994</v>
      </c>
      <c r="O34" s="31">
        <f>-(Tabelle13[[#This Row],[80%/20% SCOP]]-5.285)/5.285</f>
        <v>9.5553453169347352E-2</v>
      </c>
    </row>
    <row r="35" spans="1:15" ht="20.100000000000001" customHeight="1" x14ac:dyDescent="0.25">
      <c r="A35" s="59"/>
      <c r="B35" s="32">
        <v>16017701</v>
      </c>
      <c r="C35" s="25" t="s">
        <v>4960</v>
      </c>
      <c r="D35" s="25" t="s">
        <v>6794</v>
      </c>
      <c r="E35" s="26" t="s">
        <v>2</v>
      </c>
      <c r="F35" s="27">
        <v>4.79</v>
      </c>
      <c r="G35" s="28">
        <v>2.02</v>
      </c>
      <c r="H35" s="27">
        <v>4.88</v>
      </c>
      <c r="I35" s="28">
        <v>1.45</v>
      </c>
      <c r="J35" s="26" t="s">
        <v>3</v>
      </c>
      <c r="K35" s="26" t="s">
        <v>4</v>
      </c>
      <c r="L35" s="26" t="s">
        <v>4</v>
      </c>
      <c r="M35" s="27">
        <f>IF(Tabelle13[[#This Row],[Heizleistung (55°C)]]=0,Tabelle13[[#This Row],[Heizleistung (35°C)]],(Tabelle13[[#This Row],[Heizleistung (35°C)]]+Tabelle13[[#This Row],[Heizleistung (55°C)]])/2)</f>
        <v>4.835</v>
      </c>
      <c r="N35" s="30">
        <f>IF(Tabelle13[[#This Row],[Etas 55°C]]=0,0,(Tabelle13[[#This Row],[Etas 35°C]]*0.8+Tabelle13[[#This Row],[Etas 55°C]]*0.2))*2.5</f>
        <v>4.7650000000000006</v>
      </c>
      <c r="O35" s="31">
        <f>-(Tabelle13[[#This Row],[80%/20% SCOP]]-5.285)/5.285</f>
        <v>9.8391674550614872E-2</v>
      </c>
    </row>
    <row r="36" spans="1:15" ht="20.100000000000001" customHeight="1" x14ac:dyDescent="0.25">
      <c r="A36" s="59"/>
      <c r="B36" s="32">
        <v>16003152</v>
      </c>
      <c r="C36" s="25" t="s">
        <v>1230</v>
      </c>
      <c r="D36" s="25" t="s">
        <v>1245</v>
      </c>
      <c r="E36" s="26" t="s">
        <v>2</v>
      </c>
      <c r="F36" s="27">
        <v>5.19</v>
      </c>
      <c r="G36" s="28">
        <v>2.04</v>
      </c>
      <c r="H36" s="27">
        <v>3.49</v>
      </c>
      <c r="I36" s="28">
        <v>1.36</v>
      </c>
      <c r="J36" s="26" t="s">
        <v>40</v>
      </c>
      <c r="K36" s="26" t="s">
        <v>4</v>
      </c>
      <c r="L36" s="26" t="s">
        <v>4</v>
      </c>
      <c r="M36" s="27">
        <f>IF(Tabelle13[[#This Row],[Heizleistung (55°C)]]=0,Tabelle13[[#This Row],[Heizleistung (35°C)]],(Tabelle13[[#This Row],[Heizleistung (35°C)]]+Tabelle13[[#This Row],[Heizleistung (55°C)]])/2)</f>
        <v>4.34</v>
      </c>
      <c r="N36" s="30">
        <f>IF(Tabelle13[[#This Row],[Etas 55°C]]=0,0,(Tabelle13[[#This Row],[Etas 35°C]]*0.8+Tabelle13[[#This Row],[Etas 55°C]]*0.2))*2.5</f>
        <v>4.7600000000000007</v>
      </c>
      <c r="O36" s="31">
        <f>-(Tabelle13[[#This Row],[80%/20% SCOP]]-5.285)/5.285</f>
        <v>9.9337748344370758E-2</v>
      </c>
    </row>
    <row r="37" spans="1:15" ht="20.100000000000001" customHeight="1" x14ac:dyDescent="0.25">
      <c r="A37" s="59"/>
      <c r="B37" s="32">
        <v>16017557</v>
      </c>
      <c r="C37" s="25" t="s">
        <v>909</v>
      </c>
      <c r="D37" s="25" t="s">
        <v>985</v>
      </c>
      <c r="E37" s="26" t="s">
        <v>2</v>
      </c>
      <c r="F37" s="27">
        <v>6.1</v>
      </c>
      <c r="G37" s="28">
        <v>1.99</v>
      </c>
      <c r="H37" s="27">
        <v>6.2</v>
      </c>
      <c r="I37" s="28">
        <v>1.56</v>
      </c>
      <c r="J37" s="26" t="s">
        <v>3</v>
      </c>
      <c r="K37" s="26" t="s">
        <v>4</v>
      </c>
      <c r="L37" s="26" t="s">
        <v>4</v>
      </c>
      <c r="M37" s="27">
        <f>IF(Tabelle13[[#This Row],[Heizleistung (55°C)]]=0,Tabelle13[[#This Row],[Heizleistung (35°C)]],(Tabelle13[[#This Row],[Heizleistung (35°C)]]+Tabelle13[[#This Row],[Heizleistung (55°C)]])/2)</f>
        <v>6.15</v>
      </c>
      <c r="N37" s="30">
        <f>IF(Tabelle13[[#This Row],[Etas 55°C]]=0,0,(Tabelle13[[#This Row],[Etas 35°C]]*0.8+Tabelle13[[#This Row],[Etas 55°C]]*0.2))*2.5</f>
        <v>4.7600000000000007</v>
      </c>
      <c r="O37" s="31">
        <f>-(Tabelle13[[#This Row],[80%/20% SCOP]]-5.285)/5.285</f>
        <v>9.9337748344370758E-2</v>
      </c>
    </row>
    <row r="38" spans="1:15" ht="20.100000000000001" customHeight="1" x14ac:dyDescent="0.25">
      <c r="A38" s="59"/>
      <c r="B38" s="32">
        <v>16003530</v>
      </c>
      <c r="C38" s="25" t="s">
        <v>589</v>
      </c>
      <c r="D38" s="25" t="s">
        <v>641</v>
      </c>
      <c r="E38" s="26" t="s">
        <v>2</v>
      </c>
      <c r="F38" s="27">
        <v>5.43</v>
      </c>
      <c r="G38" s="28">
        <v>2.02</v>
      </c>
      <c r="H38" s="27">
        <v>4.5599999999999996</v>
      </c>
      <c r="I38" s="28">
        <v>1.43</v>
      </c>
      <c r="J38" s="26" t="s">
        <v>109</v>
      </c>
      <c r="K38" s="26" t="s">
        <v>4</v>
      </c>
      <c r="L38" s="26" t="s">
        <v>4</v>
      </c>
      <c r="M38" s="27">
        <f>IF(Tabelle13[[#This Row],[Heizleistung (55°C)]]=0,Tabelle13[[#This Row],[Heizleistung (35°C)]],(Tabelle13[[#This Row],[Heizleistung (35°C)]]+Tabelle13[[#This Row],[Heizleistung (55°C)]])/2)</f>
        <v>4.9949999999999992</v>
      </c>
      <c r="N38" s="30">
        <f>IF(Tabelle13[[#This Row],[Etas 55°C]]=0,0,(Tabelle13[[#This Row],[Etas 35°C]]*0.8+Tabelle13[[#This Row],[Etas 55°C]]*0.2))*2.5</f>
        <v>4.7550000000000008</v>
      </c>
      <c r="O38" s="31">
        <f>-(Tabelle13[[#This Row],[80%/20% SCOP]]-5.285)/5.285</f>
        <v>0.10028382213812664</v>
      </c>
    </row>
    <row r="39" spans="1:15" ht="20.100000000000001" customHeight="1" x14ac:dyDescent="0.25">
      <c r="A39" s="59"/>
      <c r="B39" s="32">
        <v>16003151</v>
      </c>
      <c r="C39" s="25" t="s">
        <v>1230</v>
      </c>
      <c r="D39" s="25" t="s">
        <v>1244</v>
      </c>
      <c r="E39" s="26" t="s">
        <v>2</v>
      </c>
      <c r="F39" s="27">
        <v>5.21</v>
      </c>
      <c r="G39" s="28">
        <v>2.0499999999999998</v>
      </c>
      <c r="H39" s="27">
        <v>3.36</v>
      </c>
      <c r="I39" s="28">
        <v>1.31</v>
      </c>
      <c r="J39" s="26" t="s">
        <v>40</v>
      </c>
      <c r="K39" s="26" t="s">
        <v>4</v>
      </c>
      <c r="L39" s="26" t="s">
        <v>4</v>
      </c>
      <c r="M39" s="27">
        <f>IF(Tabelle13[[#This Row],[Heizleistung (55°C)]]=0,Tabelle13[[#This Row],[Heizleistung (35°C)]],(Tabelle13[[#This Row],[Heizleistung (35°C)]]+Tabelle13[[#This Row],[Heizleistung (55°C)]])/2)</f>
        <v>4.2850000000000001</v>
      </c>
      <c r="N39" s="30">
        <f>IF(Tabelle13[[#This Row],[Etas 55°C]]=0,0,(Tabelle13[[#This Row],[Etas 35°C]]*0.8+Tabelle13[[#This Row],[Etas 55°C]]*0.2))*2.5</f>
        <v>4.7549999999999999</v>
      </c>
      <c r="O39" s="31">
        <f>-(Tabelle13[[#This Row],[80%/20% SCOP]]-5.285)/5.285</f>
        <v>0.10028382213812682</v>
      </c>
    </row>
    <row r="40" spans="1:15" ht="20.100000000000001" customHeight="1" x14ac:dyDescent="0.25">
      <c r="A40" s="59"/>
      <c r="B40" s="32">
        <v>16004597</v>
      </c>
      <c r="C40" s="25" t="s">
        <v>909</v>
      </c>
      <c r="D40" s="25" t="s">
        <v>950</v>
      </c>
      <c r="E40" s="26" t="s">
        <v>2</v>
      </c>
      <c r="F40" s="27">
        <v>6</v>
      </c>
      <c r="G40" s="28">
        <v>2.0299999999999998</v>
      </c>
      <c r="H40" s="27">
        <v>6</v>
      </c>
      <c r="I40" s="28">
        <v>1.39</v>
      </c>
      <c r="J40" s="26" t="s">
        <v>40</v>
      </c>
      <c r="K40" s="26" t="s">
        <v>4</v>
      </c>
      <c r="L40" s="26" t="s">
        <v>4</v>
      </c>
      <c r="M40" s="27">
        <f>IF(Tabelle13[[#This Row],[Heizleistung (55°C)]]=0,Tabelle13[[#This Row],[Heizleistung (35°C)]],(Tabelle13[[#This Row],[Heizleistung (35°C)]]+Tabelle13[[#This Row],[Heizleistung (55°C)]])/2)</f>
        <v>6</v>
      </c>
      <c r="N40" s="30">
        <f>IF(Tabelle13[[#This Row],[Etas 55°C]]=0,0,(Tabelle13[[#This Row],[Etas 35°C]]*0.8+Tabelle13[[#This Row],[Etas 55°C]]*0.2))*2.5</f>
        <v>4.7549999999999999</v>
      </c>
      <c r="O40" s="31">
        <f>-(Tabelle13[[#This Row],[80%/20% SCOP]]-5.285)/5.285</f>
        <v>0.10028382213812682</v>
      </c>
    </row>
    <row r="41" spans="1:15" ht="20.100000000000001" customHeight="1" x14ac:dyDescent="0.25">
      <c r="A41" s="59"/>
      <c r="B41" s="32">
        <v>16014815</v>
      </c>
      <c r="C41" s="25" t="s">
        <v>5603</v>
      </c>
      <c r="D41" s="25" t="s">
        <v>5618</v>
      </c>
      <c r="E41" s="26" t="s">
        <v>2</v>
      </c>
      <c r="F41" s="27">
        <v>6</v>
      </c>
      <c r="G41" s="28">
        <v>2.0299999999999998</v>
      </c>
      <c r="H41" s="27">
        <v>6</v>
      </c>
      <c r="I41" s="28">
        <v>1.39</v>
      </c>
      <c r="J41" s="26" t="s">
        <v>40</v>
      </c>
      <c r="K41" s="26" t="s">
        <v>4</v>
      </c>
      <c r="L41" s="26" t="s">
        <v>4</v>
      </c>
      <c r="M41" s="29">
        <f>IF(Tabelle13[[#This Row],[Heizleistung (55°C)]]=0,Tabelle13[[#This Row],[Heizleistung (35°C)]],(Tabelle13[[#This Row],[Heizleistung (35°C)]]+Tabelle13[[#This Row],[Heizleistung (55°C)]])/2)</f>
        <v>6</v>
      </c>
      <c r="N41" s="30">
        <f>IF(Tabelle13[[#This Row],[Etas 55°C]]=0,0,(Tabelle13[[#This Row],[Etas 35°C]]*0.8+Tabelle13[[#This Row],[Etas 55°C]]*0.2))*2.5</f>
        <v>4.7549999999999999</v>
      </c>
      <c r="O41" s="31">
        <f>-(Tabelle13[[#This Row],[80%/20% SCOP]]-5.285)/5.285</f>
        <v>0.10028382213812682</v>
      </c>
    </row>
    <row r="42" spans="1:15" ht="20.100000000000001" customHeight="1" x14ac:dyDescent="0.25">
      <c r="A42" s="59"/>
      <c r="B42" s="32">
        <v>16010869</v>
      </c>
      <c r="C42" s="25" t="s">
        <v>4814</v>
      </c>
      <c r="D42" s="25" t="s">
        <v>4839</v>
      </c>
      <c r="E42" s="26" t="s">
        <v>2</v>
      </c>
      <c r="F42" s="27">
        <v>5</v>
      </c>
      <c r="G42" s="28">
        <v>2.02</v>
      </c>
      <c r="H42" s="27">
        <v>5</v>
      </c>
      <c r="I42" s="28">
        <v>1.42</v>
      </c>
      <c r="J42" s="26" t="s">
        <v>40</v>
      </c>
      <c r="K42" s="26" t="s">
        <v>4</v>
      </c>
      <c r="L42" s="26" t="s">
        <v>4</v>
      </c>
      <c r="M42" s="27">
        <f>IF(Tabelle13[[#This Row],[Heizleistung (55°C)]]=0,Tabelle13[[#This Row],[Heizleistung (35°C)]],(Tabelle13[[#This Row],[Heizleistung (35°C)]]+Tabelle13[[#This Row],[Heizleistung (55°C)]])/2)</f>
        <v>5</v>
      </c>
      <c r="N42" s="30">
        <f>IF(Tabelle13[[#This Row],[Etas 55°C]]=0,0,(Tabelle13[[#This Row],[Etas 35°C]]*0.8+Tabelle13[[#This Row],[Etas 55°C]]*0.2))*2.5</f>
        <v>4.75</v>
      </c>
      <c r="O42" s="31">
        <f>-(Tabelle13[[#This Row],[80%/20% SCOP]]-5.285)/5.285</f>
        <v>0.10122989593188271</v>
      </c>
    </row>
    <row r="43" spans="1:15" ht="20.100000000000001" customHeight="1" x14ac:dyDescent="0.25">
      <c r="A43" s="59"/>
      <c r="B43" s="32">
        <v>16017128</v>
      </c>
      <c r="C43" s="25" t="s">
        <v>2402</v>
      </c>
      <c r="D43" s="25" t="s">
        <v>2403</v>
      </c>
      <c r="E43" s="26" t="s">
        <v>2</v>
      </c>
      <c r="F43" s="27">
        <v>4.9000000000000004</v>
      </c>
      <c r="G43" s="28">
        <v>2</v>
      </c>
      <c r="H43" s="27">
        <v>4.9000000000000004</v>
      </c>
      <c r="I43" s="28">
        <v>1.49</v>
      </c>
      <c r="J43" s="26" t="s">
        <v>3</v>
      </c>
      <c r="K43" s="26" t="s">
        <v>4</v>
      </c>
      <c r="L43" s="26" t="s">
        <v>4</v>
      </c>
      <c r="M43" s="27">
        <f>IF(Tabelle13[[#This Row],[Heizleistung (55°C)]]=0,Tabelle13[[#This Row],[Heizleistung (35°C)]],(Tabelle13[[#This Row],[Heizleistung (35°C)]]+Tabelle13[[#This Row],[Heizleistung (55°C)]])/2)</f>
        <v>4.9000000000000004</v>
      </c>
      <c r="N43" s="30">
        <f>IF(Tabelle13[[#This Row],[Etas 55°C]]=0,0,(Tabelle13[[#This Row],[Etas 35°C]]*0.8+Tabelle13[[#This Row],[Etas 55°C]]*0.2))*2.5</f>
        <v>4.7450000000000001</v>
      </c>
      <c r="O43" s="31">
        <f>-(Tabelle13[[#This Row],[80%/20% SCOP]]-5.285)/5.285</f>
        <v>0.10217596972563861</v>
      </c>
    </row>
    <row r="44" spans="1:15" ht="20.100000000000001" customHeight="1" x14ac:dyDescent="0.25">
      <c r="A44" s="59"/>
      <c r="B44" s="32">
        <v>16011917</v>
      </c>
      <c r="C44" s="25" t="s">
        <v>4677</v>
      </c>
      <c r="D44" s="25" t="s">
        <v>4679</v>
      </c>
      <c r="E44" s="26" t="s">
        <v>2</v>
      </c>
      <c r="F44" s="27">
        <v>6.52</v>
      </c>
      <c r="G44" s="28">
        <v>2.0179999999999998</v>
      </c>
      <c r="H44" s="27">
        <v>6.36</v>
      </c>
      <c r="I44" s="28">
        <v>1.407</v>
      </c>
      <c r="J44" s="26" t="s">
        <v>40</v>
      </c>
      <c r="K44" s="26" t="s">
        <v>4</v>
      </c>
      <c r="L44" s="26" t="s">
        <v>15</v>
      </c>
      <c r="M44" s="27">
        <f>IF(Tabelle13[[#This Row],[Heizleistung (55°C)]]=0,Tabelle13[[#This Row],[Heizleistung (35°C)]],(Tabelle13[[#This Row],[Heizleistung (35°C)]]+Tabelle13[[#This Row],[Heizleistung (55°C)]])/2)</f>
        <v>6.4399999999999995</v>
      </c>
      <c r="N44" s="30">
        <f>IF(Tabelle13[[#This Row],[Etas 55°C]]=0,0,(Tabelle13[[#This Row],[Etas 35°C]]*0.8+Tabelle13[[#This Row],[Etas 55°C]]*0.2))*2.5</f>
        <v>4.7394999999999996</v>
      </c>
      <c r="O44" s="31">
        <f>-(Tabelle13[[#This Row],[80%/20% SCOP]]-5.285)/5.285</f>
        <v>0.1032166508987702</v>
      </c>
    </row>
    <row r="45" spans="1:15" ht="20.100000000000001" customHeight="1" x14ac:dyDescent="0.25">
      <c r="A45" s="59"/>
      <c r="B45" s="32">
        <v>16012592</v>
      </c>
      <c r="C45" s="25" t="s">
        <v>2688</v>
      </c>
      <c r="D45" s="25" t="s">
        <v>2724</v>
      </c>
      <c r="E45" s="26" t="s">
        <v>2</v>
      </c>
      <c r="F45" s="27">
        <v>6.5</v>
      </c>
      <c r="G45" s="28">
        <v>2.0179999999999998</v>
      </c>
      <c r="H45" s="27">
        <v>6.4</v>
      </c>
      <c r="I45" s="28">
        <v>1.407</v>
      </c>
      <c r="J45" s="26" t="s">
        <v>40</v>
      </c>
      <c r="K45" s="26" t="s">
        <v>4</v>
      </c>
      <c r="L45" s="26" t="s">
        <v>4</v>
      </c>
      <c r="M45" s="27">
        <f>IF(Tabelle13[[#This Row],[Heizleistung (55°C)]]=0,Tabelle13[[#This Row],[Heizleistung (35°C)]],(Tabelle13[[#This Row],[Heizleistung (35°C)]]+Tabelle13[[#This Row],[Heizleistung (55°C)]])/2)</f>
        <v>6.45</v>
      </c>
      <c r="N45" s="30">
        <f>IF(Tabelle13[[#This Row],[Etas 55°C]]=0,0,(Tabelle13[[#This Row],[Etas 35°C]]*0.8+Tabelle13[[#This Row],[Etas 55°C]]*0.2))*2.5</f>
        <v>4.7394999999999996</v>
      </c>
      <c r="O45" s="31">
        <f>-(Tabelle13[[#This Row],[80%/20% SCOP]]-5.285)/5.285</f>
        <v>0.1032166508987702</v>
      </c>
    </row>
    <row r="46" spans="1:15" ht="20.100000000000001" customHeight="1" x14ac:dyDescent="0.25">
      <c r="A46" s="59"/>
      <c r="B46" s="32">
        <v>16013599</v>
      </c>
      <c r="C46" s="25" t="s">
        <v>909</v>
      </c>
      <c r="D46" s="25" t="s">
        <v>1091</v>
      </c>
      <c r="E46" s="26" t="s">
        <v>2</v>
      </c>
      <c r="F46" s="27">
        <v>4.5</v>
      </c>
      <c r="G46" s="28">
        <v>1.998</v>
      </c>
      <c r="H46" s="27">
        <v>4.5999999999999996</v>
      </c>
      <c r="I46" s="28">
        <v>1.486</v>
      </c>
      <c r="J46" s="26" t="s">
        <v>3</v>
      </c>
      <c r="K46" s="26" t="s">
        <v>4</v>
      </c>
      <c r="L46" s="26" t="s">
        <v>4</v>
      </c>
      <c r="M46" s="27">
        <f>IF(Tabelle13[[#This Row],[Heizleistung (55°C)]]=0,Tabelle13[[#This Row],[Heizleistung (35°C)]],(Tabelle13[[#This Row],[Heizleistung (35°C)]]+Tabelle13[[#This Row],[Heizleistung (55°C)]])/2)</f>
        <v>4.55</v>
      </c>
      <c r="N46" s="30">
        <f>IF(Tabelle13[[#This Row],[Etas 55°C]]=0,0,(Tabelle13[[#This Row],[Etas 35°C]]*0.8+Tabelle13[[#This Row],[Etas 55°C]]*0.2))*2.5</f>
        <v>4.7389999999999999</v>
      </c>
      <c r="O46" s="31">
        <f>-(Tabelle13[[#This Row],[80%/20% SCOP]]-5.285)/5.285</f>
        <v>0.10331125827814575</v>
      </c>
    </row>
    <row r="47" spans="1:15" ht="20.100000000000001" customHeight="1" x14ac:dyDescent="0.25">
      <c r="A47" s="59"/>
      <c r="B47" s="32">
        <v>16016773</v>
      </c>
      <c r="C47" s="25" t="s">
        <v>2326</v>
      </c>
      <c r="D47" s="25" t="s">
        <v>2336</v>
      </c>
      <c r="E47" s="26" t="s">
        <v>2</v>
      </c>
      <c r="F47" s="27">
        <v>5</v>
      </c>
      <c r="G47" s="28">
        <v>1.998</v>
      </c>
      <c r="H47" s="27">
        <v>4.9000000000000004</v>
      </c>
      <c r="I47" s="28">
        <v>1.486</v>
      </c>
      <c r="J47" s="26" t="s">
        <v>3</v>
      </c>
      <c r="K47" s="26" t="s">
        <v>4</v>
      </c>
      <c r="L47" s="26" t="s">
        <v>4</v>
      </c>
      <c r="M47" s="27">
        <f>IF(Tabelle13[[#This Row],[Heizleistung (55°C)]]=0,Tabelle13[[#This Row],[Heizleistung (35°C)]],(Tabelle13[[#This Row],[Heizleistung (35°C)]]+Tabelle13[[#This Row],[Heizleistung (55°C)]])/2)</f>
        <v>4.95</v>
      </c>
      <c r="N47" s="30">
        <f>IF(Tabelle13[[#This Row],[Etas 55°C]]=0,0,(Tabelle13[[#This Row],[Etas 35°C]]*0.8+Tabelle13[[#This Row],[Etas 55°C]]*0.2))*2.5</f>
        <v>4.7389999999999999</v>
      </c>
      <c r="O47" s="31">
        <f>-(Tabelle13[[#This Row],[80%/20% SCOP]]-5.285)/5.285</f>
        <v>0.10331125827814575</v>
      </c>
    </row>
    <row r="48" spans="1:15" ht="20.100000000000001" customHeight="1" x14ac:dyDescent="0.25">
      <c r="A48" s="59"/>
      <c r="B48" s="32">
        <v>16016785</v>
      </c>
      <c r="C48" s="25" t="s">
        <v>4497</v>
      </c>
      <c r="D48" s="25" t="s">
        <v>4513</v>
      </c>
      <c r="E48" s="26" t="s">
        <v>2</v>
      </c>
      <c r="F48" s="27">
        <v>5</v>
      </c>
      <c r="G48" s="28">
        <v>2.0099999999999998</v>
      </c>
      <c r="H48" s="27">
        <v>5</v>
      </c>
      <c r="I48" s="28">
        <v>1.41</v>
      </c>
      <c r="J48" s="26" t="s">
        <v>3</v>
      </c>
      <c r="K48" s="26" t="s">
        <v>4</v>
      </c>
      <c r="L48" s="26" t="s">
        <v>4</v>
      </c>
      <c r="M48" s="27">
        <f>IF(Tabelle13[[#This Row],[Heizleistung (55°C)]]=0,Tabelle13[[#This Row],[Heizleistung (35°C)]],(Tabelle13[[#This Row],[Heizleistung (35°C)]]+Tabelle13[[#This Row],[Heizleistung (55°C)]])/2)</f>
        <v>5</v>
      </c>
      <c r="N48" s="30">
        <f>IF(Tabelle13[[#This Row],[Etas 55°C]]=0,0,(Tabelle13[[#This Row],[Etas 35°C]]*0.8+Tabelle13[[#This Row],[Etas 55°C]]*0.2))*2.5</f>
        <v>4.7249999999999996</v>
      </c>
      <c r="O48" s="31">
        <f>-(Tabelle13[[#This Row],[80%/20% SCOP]]-5.285)/5.285</f>
        <v>0.10596026490066235</v>
      </c>
    </row>
    <row r="49" spans="1:15" ht="20.100000000000001" customHeight="1" x14ac:dyDescent="0.25">
      <c r="A49" s="59"/>
      <c r="B49" s="32">
        <v>16016801</v>
      </c>
      <c r="C49" s="25" t="s">
        <v>5340</v>
      </c>
      <c r="D49" s="25" t="s">
        <v>5402</v>
      </c>
      <c r="E49" s="26" t="s">
        <v>2</v>
      </c>
      <c r="F49" s="27">
        <v>5</v>
      </c>
      <c r="G49" s="28">
        <v>2.0099999999999998</v>
      </c>
      <c r="H49" s="27">
        <v>5</v>
      </c>
      <c r="I49" s="28">
        <v>1.41</v>
      </c>
      <c r="J49" s="26" t="s">
        <v>3</v>
      </c>
      <c r="K49" s="26" t="s">
        <v>4</v>
      </c>
      <c r="L49" s="26" t="s">
        <v>4</v>
      </c>
      <c r="M49" s="29">
        <f>IF(Tabelle13[[#This Row],[Heizleistung (55°C)]]=0,Tabelle13[[#This Row],[Heizleistung (35°C)]],(Tabelle13[[#This Row],[Heizleistung (35°C)]]+Tabelle13[[#This Row],[Heizleistung (55°C)]])/2)</f>
        <v>5</v>
      </c>
      <c r="N49" s="30">
        <f>IF(Tabelle13[[#This Row],[Etas 55°C]]=0,0,(Tabelle13[[#This Row],[Etas 35°C]]*0.8+Tabelle13[[#This Row],[Etas 55°C]]*0.2))*2.5</f>
        <v>4.7249999999999996</v>
      </c>
      <c r="O49" s="31">
        <f>-(Tabelle13[[#This Row],[80%/20% SCOP]]-5.285)/5.285</f>
        <v>0.10596026490066235</v>
      </c>
    </row>
    <row r="50" spans="1:15" ht="20.100000000000001" customHeight="1" x14ac:dyDescent="0.25">
      <c r="A50" s="59"/>
      <c r="B50" s="32">
        <v>16016776</v>
      </c>
      <c r="C50" s="25" t="s">
        <v>5340</v>
      </c>
      <c r="D50" s="25" t="s">
        <v>5360</v>
      </c>
      <c r="E50" s="26" t="s">
        <v>2</v>
      </c>
      <c r="F50" s="27">
        <v>5.5</v>
      </c>
      <c r="G50" s="28">
        <v>2.0099999999999998</v>
      </c>
      <c r="H50" s="27">
        <v>5.5</v>
      </c>
      <c r="I50" s="28">
        <v>1.41</v>
      </c>
      <c r="J50" s="26" t="s">
        <v>3</v>
      </c>
      <c r="K50" s="26" t="s">
        <v>4</v>
      </c>
      <c r="L50" s="26" t="s">
        <v>4</v>
      </c>
      <c r="M50" s="27">
        <f>IF(Tabelle13[[#This Row],[Heizleistung (55°C)]]=0,Tabelle13[[#This Row],[Heizleistung (35°C)]],(Tabelle13[[#This Row],[Heizleistung (35°C)]]+Tabelle13[[#This Row],[Heizleistung (55°C)]])/2)</f>
        <v>5.5</v>
      </c>
      <c r="N50" s="30">
        <f>IF(Tabelle13[[#This Row],[Etas 55°C]]=0,0,(Tabelle13[[#This Row],[Etas 35°C]]*0.8+Tabelle13[[#This Row],[Etas 55°C]]*0.2))*2.5</f>
        <v>4.7249999999999996</v>
      </c>
      <c r="O50" s="31">
        <f>-(Tabelle13[[#This Row],[80%/20% SCOP]]-5.285)/5.285</f>
        <v>0.10596026490066235</v>
      </c>
    </row>
    <row r="51" spans="1:15" ht="20.100000000000001" customHeight="1" x14ac:dyDescent="0.25">
      <c r="A51" s="59"/>
      <c r="B51" s="32">
        <v>16017816</v>
      </c>
      <c r="C51" s="25" t="s">
        <v>5832</v>
      </c>
      <c r="D51" s="25" t="s">
        <v>5840</v>
      </c>
      <c r="E51" s="26" t="s">
        <v>2</v>
      </c>
      <c r="F51" s="27">
        <v>5.5</v>
      </c>
      <c r="G51" s="28">
        <v>2.0099999999999998</v>
      </c>
      <c r="H51" s="27">
        <v>5.5</v>
      </c>
      <c r="I51" s="28">
        <v>1.41</v>
      </c>
      <c r="J51" s="26" t="s">
        <v>3</v>
      </c>
      <c r="K51" s="26" t="s">
        <v>15</v>
      </c>
      <c r="L51" s="26" t="s">
        <v>15</v>
      </c>
      <c r="M51" s="29">
        <f>IF(Tabelle13[[#This Row],[Heizleistung (55°C)]]=0,Tabelle13[[#This Row],[Heizleistung (35°C)]],(Tabelle13[[#This Row],[Heizleistung (35°C)]]+Tabelle13[[#This Row],[Heizleistung (55°C)]])/2)</f>
        <v>5.5</v>
      </c>
      <c r="N51" s="30">
        <f>IF(Tabelle13[[#This Row],[Etas 55°C]]=0,0,(Tabelle13[[#This Row],[Etas 35°C]]*0.8+Tabelle13[[#This Row],[Etas 55°C]]*0.2))*2.5</f>
        <v>4.7249999999999996</v>
      </c>
      <c r="O51" s="31">
        <f>-(Tabelle13[[#This Row],[80%/20% SCOP]]-5.285)/5.285</f>
        <v>0.10596026490066235</v>
      </c>
    </row>
    <row r="52" spans="1:15" ht="20.100000000000001" customHeight="1" x14ac:dyDescent="0.25">
      <c r="A52" s="59"/>
      <c r="B52" s="32">
        <v>16017789</v>
      </c>
      <c r="C52" s="25" t="s">
        <v>6650</v>
      </c>
      <c r="D52" s="25" t="s">
        <v>6653</v>
      </c>
      <c r="E52" s="26" t="s">
        <v>2</v>
      </c>
      <c r="F52" s="27">
        <v>4.8</v>
      </c>
      <c r="G52" s="28">
        <v>2.0030000000000001</v>
      </c>
      <c r="H52" s="27">
        <v>4.9000000000000004</v>
      </c>
      <c r="I52" s="28">
        <v>1.4350000000000001</v>
      </c>
      <c r="J52" s="26" t="s">
        <v>3</v>
      </c>
      <c r="K52" s="26" t="s">
        <v>4</v>
      </c>
      <c r="L52" s="26" t="s">
        <v>4</v>
      </c>
      <c r="M52" s="29">
        <f>IF(Tabelle13[[#This Row],[Heizleistung (55°C)]]=0,Tabelle13[[#This Row],[Heizleistung (35°C)]],(Tabelle13[[#This Row],[Heizleistung (35°C)]]+Tabelle13[[#This Row],[Heizleistung (55°C)]])/2)</f>
        <v>4.8499999999999996</v>
      </c>
      <c r="N52" s="30">
        <f>IF(Tabelle13[[#This Row],[Etas 55°C]]=0,0,(Tabelle13[[#This Row],[Etas 35°C]]*0.8+Tabelle13[[#This Row],[Etas 55°C]]*0.2))*2.5</f>
        <v>4.7235000000000005</v>
      </c>
      <c r="O52" s="31">
        <f>-(Tabelle13[[#This Row],[80%/20% SCOP]]-5.285)/5.285</f>
        <v>0.10624408703878896</v>
      </c>
    </row>
    <row r="53" spans="1:15" ht="20.100000000000001" customHeight="1" x14ac:dyDescent="0.25">
      <c r="A53" s="59"/>
      <c r="B53" s="32">
        <v>16015633</v>
      </c>
      <c r="C53" s="25" t="s">
        <v>2231</v>
      </c>
      <c r="D53" s="25" t="s">
        <v>2243</v>
      </c>
      <c r="E53" s="26" t="s">
        <v>2</v>
      </c>
      <c r="F53" s="27">
        <v>4.83</v>
      </c>
      <c r="G53" s="28">
        <v>2.0030000000000001</v>
      </c>
      <c r="H53" s="27">
        <v>4.91</v>
      </c>
      <c r="I53" s="28">
        <v>1.4350000000000001</v>
      </c>
      <c r="J53" s="26" t="s">
        <v>3</v>
      </c>
      <c r="K53" s="26" t="s">
        <v>4</v>
      </c>
      <c r="L53" s="26" t="s">
        <v>4</v>
      </c>
      <c r="M53" s="27">
        <f>IF(Tabelle13[[#This Row],[Heizleistung (55°C)]]=0,Tabelle13[[#This Row],[Heizleistung (35°C)]],(Tabelle13[[#This Row],[Heizleistung (35°C)]]+Tabelle13[[#This Row],[Heizleistung (55°C)]])/2)</f>
        <v>4.87</v>
      </c>
      <c r="N53" s="30">
        <f>IF(Tabelle13[[#This Row],[Etas 55°C]]=0,0,(Tabelle13[[#This Row],[Etas 35°C]]*0.8+Tabelle13[[#This Row],[Etas 55°C]]*0.2))*2.5</f>
        <v>4.7235000000000005</v>
      </c>
      <c r="O53" s="31">
        <f>-(Tabelle13[[#This Row],[80%/20% SCOP]]-5.285)/5.285</f>
        <v>0.10624408703878896</v>
      </c>
    </row>
    <row r="54" spans="1:15" ht="20.100000000000001" customHeight="1" x14ac:dyDescent="0.25">
      <c r="A54" s="59"/>
      <c r="B54" s="32">
        <v>16014133</v>
      </c>
      <c r="C54" s="25" t="s">
        <v>3116</v>
      </c>
      <c r="D54" s="25" t="s">
        <v>3141</v>
      </c>
      <c r="E54" s="26" t="s">
        <v>2</v>
      </c>
      <c r="F54" s="27">
        <v>5</v>
      </c>
      <c r="G54" s="28">
        <v>1.99</v>
      </c>
      <c r="H54" s="27">
        <v>4.9000000000000004</v>
      </c>
      <c r="I54" s="28">
        <v>1.48</v>
      </c>
      <c r="J54" s="26" t="s">
        <v>3</v>
      </c>
      <c r="K54" s="26" t="s">
        <v>4</v>
      </c>
      <c r="L54" s="26" t="s">
        <v>4</v>
      </c>
      <c r="M54" s="27">
        <f>IF(Tabelle13[[#This Row],[Heizleistung (55°C)]]=0,Tabelle13[[#This Row],[Heizleistung (35°C)]],(Tabelle13[[#This Row],[Heizleistung (35°C)]]+Tabelle13[[#This Row],[Heizleistung (55°C)]])/2)</f>
        <v>4.95</v>
      </c>
      <c r="N54" s="30">
        <f>IF(Tabelle13[[#This Row],[Etas 55°C]]=0,0,(Tabelle13[[#This Row],[Etas 35°C]]*0.8+Tabelle13[[#This Row],[Etas 55°C]]*0.2))*2.5</f>
        <v>4.7200000000000006</v>
      </c>
      <c r="O54" s="31">
        <f>-(Tabelle13[[#This Row],[80%/20% SCOP]]-5.285)/5.285</f>
        <v>0.10690633869441807</v>
      </c>
    </row>
    <row r="55" spans="1:15" ht="20.100000000000001" customHeight="1" x14ac:dyDescent="0.25">
      <c r="A55" s="59"/>
      <c r="B55" s="32">
        <v>16014524</v>
      </c>
      <c r="C55" s="25" t="s">
        <v>6533</v>
      </c>
      <c r="D55" s="25" t="s">
        <v>6579</v>
      </c>
      <c r="E55" s="26" t="s">
        <v>2</v>
      </c>
      <c r="F55" s="27">
        <v>5.3</v>
      </c>
      <c r="G55" s="28">
        <v>1.9830000000000001</v>
      </c>
      <c r="H55" s="27">
        <v>5</v>
      </c>
      <c r="I55" s="28">
        <v>1.508</v>
      </c>
      <c r="J55" s="26" t="s">
        <v>3</v>
      </c>
      <c r="K55" s="26" t="s">
        <v>4</v>
      </c>
      <c r="L55" s="26" t="s">
        <v>4</v>
      </c>
      <c r="M55" s="29">
        <f>IF(Tabelle13[[#This Row],[Heizleistung (55°C)]]=0,Tabelle13[[#This Row],[Heizleistung (35°C)]],(Tabelle13[[#This Row],[Heizleistung (35°C)]]+Tabelle13[[#This Row],[Heizleistung (55°C)]])/2)</f>
        <v>5.15</v>
      </c>
      <c r="N55" s="30">
        <f>IF(Tabelle13[[#This Row],[Etas 55°C]]=0,0,(Tabelle13[[#This Row],[Etas 35°C]]*0.8+Tabelle13[[#This Row],[Etas 55°C]]*0.2))*2.5</f>
        <v>4.7200000000000006</v>
      </c>
      <c r="O55" s="31">
        <f>-(Tabelle13[[#This Row],[80%/20% SCOP]]-5.285)/5.285</f>
        <v>0.10690633869441807</v>
      </c>
    </row>
    <row r="56" spans="1:15" ht="20.100000000000001" customHeight="1" x14ac:dyDescent="0.25">
      <c r="A56" s="59"/>
      <c r="B56" s="32">
        <v>16014738</v>
      </c>
      <c r="C56" s="25" t="s">
        <v>1288</v>
      </c>
      <c r="D56" s="25" t="s">
        <v>1291</v>
      </c>
      <c r="E56" s="26" t="s">
        <v>2</v>
      </c>
      <c r="F56" s="27">
        <v>5.3</v>
      </c>
      <c r="G56" s="28">
        <v>1.98</v>
      </c>
      <c r="H56" s="27">
        <v>5</v>
      </c>
      <c r="I56" s="28">
        <v>1.51</v>
      </c>
      <c r="J56" s="26" t="s">
        <v>3</v>
      </c>
      <c r="K56" s="26" t="s">
        <v>4</v>
      </c>
      <c r="L56" s="26" t="s">
        <v>4</v>
      </c>
      <c r="M56" s="27">
        <f>IF(Tabelle13[[#This Row],[Heizleistung (55°C)]]=0,Tabelle13[[#This Row],[Heizleistung (35°C)]],(Tabelle13[[#This Row],[Heizleistung (35°C)]]+Tabelle13[[#This Row],[Heizleistung (55°C)]])/2)</f>
        <v>5.15</v>
      </c>
      <c r="N56" s="30">
        <f>IF(Tabelle13[[#This Row],[Etas 55°C]]=0,0,(Tabelle13[[#This Row],[Etas 35°C]]*0.8+Tabelle13[[#This Row],[Etas 55°C]]*0.2))*2.5</f>
        <v>4.7149999999999999</v>
      </c>
      <c r="O56" s="31">
        <f>-(Tabelle13[[#This Row],[80%/20% SCOP]]-5.285)/5.285</f>
        <v>0.10785241248817413</v>
      </c>
    </row>
    <row r="57" spans="1:15" ht="20.100000000000001" customHeight="1" x14ac:dyDescent="0.25">
      <c r="A57" s="59"/>
      <c r="B57" s="32">
        <v>16010904</v>
      </c>
      <c r="C57" s="25" t="s">
        <v>4814</v>
      </c>
      <c r="D57" s="25" t="s">
        <v>4817</v>
      </c>
      <c r="E57" s="26" t="s">
        <v>2</v>
      </c>
      <c r="F57" s="27">
        <v>5</v>
      </c>
      <c r="G57" s="28">
        <v>2</v>
      </c>
      <c r="H57" s="27">
        <v>5</v>
      </c>
      <c r="I57" s="28">
        <v>1.42</v>
      </c>
      <c r="J57" s="26" t="s">
        <v>3</v>
      </c>
      <c r="K57" s="26" t="s">
        <v>4</v>
      </c>
      <c r="L57" s="26" t="s">
        <v>4</v>
      </c>
      <c r="M57" s="27">
        <f>IF(Tabelle13[[#This Row],[Heizleistung (55°C)]]=0,Tabelle13[[#This Row],[Heizleistung (35°C)]],(Tabelle13[[#This Row],[Heizleistung (35°C)]]+Tabelle13[[#This Row],[Heizleistung (55°C)]])/2)</f>
        <v>5</v>
      </c>
      <c r="N57" s="30">
        <f>IF(Tabelle13[[#This Row],[Etas 55°C]]=0,0,(Tabelle13[[#This Row],[Etas 35°C]]*0.8+Tabelle13[[#This Row],[Etas 55°C]]*0.2))*2.5</f>
        <v>4.71</v>
      </c>
      <c r="O57" s="31">
        <f>-(Tabelle13[[#This Row],[80%/20% SCOP]]-5.285)/5.285</f>
        <v>0.10879848628193002</v>
      </c>
    </row>
    <row r="58" spans="1:15" ht="20.100000000000001" customHeight="1" x14ac:dyDescent="0.25">
      <c r="A58" s="59"/>
      <c r="B58" s="32">
        <v>16006754</v>
      </c>
      <c r="C58" s="25" t="s">
        <v>2802</v>
      </c>
      <c r="D58" s="25" t="s">
        <v>2803</v>
      </c>
      <c r="E58" s="26" t="s">
        <v>2</v>
      </c>
      <c r="F58" s="27">
        <v>5</v>
      </c>
      <c r="G58" s="28">
        <v>2.0019999999999998</v>
      </c>
      <c r="H58" s="27">
        <v>6</v>
      </c>
      <c r="I58" s="28">
        <v>1.4019999999999999</v>
      </c>
      <c r="J58" s="26" t="s">
        <v>40</v>
      </c>
      <c r="K58" s="26" t="s">
        <v>4</v>
      </c>
      <c r="L58" s="26" t="s">
        <v>15</v>
      </c>
      <c r="M58" s="27">
        <f>IF(Tabelle13[[#This Row],[Heizleistung (55°C)]]=0,Tabelle13[[#This Row],[Heizleistung (35°C)]],(Tabelle13[[#This Row],[Heizleistung (35°C)]]+Tabelle13[[#This Row],[Heizleistung (55°C)]])/2)</f>
        <v>5.5</v>
      </c>
      <c r="N58" s="30">
        <f>IF(Tabelle13[[#This Row],[Etas 55°C]]=0,0,(Tabelle13[[#This Row],[Etas 35°C]]*0.8+Tabelle13[[#This Row],[Etas 55°C]]*0.2))*2.5</f>
        <v>4.7050000000000001</v>
      </c>
      <c r="O58" s="31">
        <f>-(Tabelle13[[#This Row],[80%/20% SCOP]]-5.285)/5.285</f>
        <v>0.10974456007568592</v>
      </c>
    </row>
    <row r="59" spans="1:15" ht="20.100000000000001" customHeight="1" x14ac:dyDescent="0.25">
      <c r="A59" s="59"/>
      <c r="B59" s="32">
        <v>16010540</v>
      </c>
      <c r="C59" s="25" t="s">
        <v>4760</v>
      </c>
      <c r="D59" s="25" t="s">
        <v>4785</v>
      </c>
      <c r="E59" s="26" t="s">
        <v>2</v>
      </c>
      <c r="F59" s="27">
        <v>5.9</v>
      </c>
      <c r="G59" s="28">
        <v>2</v>
      </c>
      <c r="H59" s="27">
        <v>5.6</v>
      </c>
      <c r="I59" s="28">
        <v>1.41</v>
      </c>
      <c r="J59" s="26" t="s">
        <v>40</v>
      </c>
      <c r="K59" s="26" t="s">
        <v>15</v>
      </c>
      <c r="L59" s="26" t="s">
        <v>15</v>
      </c>
      <c r="M59" s="27">
        <f>IF(Tabelle13[[#This Row],[Heizleistung (55°C)]]=0,Tabelle13[[#This Row],[Heizleistung (35°C)]],(Tabelle13[[#This Row],[Heizleistung (35°C)]]+Tabelle13[[#This Row],[Heizleistung (55°C)]])/2)</f>
        <v>5.75</v>
      </c>
      <c r="N59" s="30">
        <f>IF(Tabelle13[[#This Row],[Etas 55°C]]=0,0,(Tabelle13[[#This Row],[Etas 35°C]]*0.8+Tabelle13[[#This Row],[Etas 55°C]]*0.2))*2.5</f>
        <v>4.7050000000000001</v>
      </c>
      <c r="O59" s="31">
        <f>-(Tabelle13[[#This Row],[80%/20% SCOP]]-5.285)/5.285</f>
        <v>0.10974456007568592</v>
      </c>
    </row>
    <row r="60" spans="1:15" ht="20.100000000000001" customHeight="1" x14ac:dyDescent="0.25">
      <c r="A60" s="59"/>
      <c r="B60" s="32">
        <v>16014418</v>
      </c>
      <c r="C60" s="25" t="s">
        <v>2830</v>
      </c>
      <c r="D60" s="25" t="s">
        <v>2831</v>
      </c>
      <c r="E60" s="26" t="s">
        <v>2</v>
      </c>
      <c r="F60" s="27">
        <v>6.8</v>
      </c>
      <c r="G60" s="28">
        <v>2</v>
      </c>
      <c r="H60" s="27">
        <v>5.7</v>
      </c>
      <c r="I60" s="28">
        <v>1.41</v>
      </c>
      <c r="J60" s="26" t="s">
        <v>40</v>
      </c>
      <c r="K60" s="26" t="s">
        <v>4</v>
      </c>
      <c r="L60" s="26" t="s">
        <v>15</v>
      </c>
      <c r="M60" s="27">
        <f>IF(Tabelle13[[#This Row],[Heizleistung (55°C)]]=0,Tabelle13[[#This Row],[Heizleistung (35°C)]],(Tabelle13[[#This Row],[Heizleistung (35°C)]]+Tabelle13[[#This Row],[Heizleistung (55°C)]])/2)</f>
        <v>6.25</v>
      </c>
      <c r="N60" s="30">
        <f>IF(Tabelle13[[#This Row],[Etas 55°C]]=0,0,(Tabelle13[[#This Row],[Etas 35°C]]*0.8+Tabelle13[[#This Row],[Etas 55°C]]*0.2))*2.5</f>
        <v>4.7050000000000001</v>
      </c>
      <c r="O60" s="31">
        <f>-(Tabelle13[[#This Row],[80%/20% SCOP]]-5.285)/5.285</f>
        <v>0.10974456007568592</v>
      </c>
    </row>
    <row r="61" spans="1:15" ht="20.100000000000001" customHeight="1" x14ac:dyDescent="0.25">
      <c r="A61" s="59"/>
      <c r="B61" s="32">
        <v>16014403</v>
      </c>
      <c r="C61" s="25" t="s">
        <v>2830</v>
      </c>
      <c r="D61" s="25" t="s">
        <v>2853</v>
      </c>
      <c r="E61" s="26" t="s">
        <v>2</v>
      </c>
      <c r="F61" s="27">
        <v>6.8</v>
      </c>
      <c r="G61" s="28">
        <v>2</v>
      </c>
      <c r="H61" s="27">
        <v>5.7</v>
      </c>
      <c r="I61" s="28">
        <v>1.41</v>
      </c>
      <c r="J61" s="26" t="s">
        <v>40</v>
      </c>
      <c r="K61" s="26" t="s">
        <v>4</v>
      </c>
      <c r="L61" s="26" t="s">
        <v>15</v>
      </c>
      <c r="M61" s="27">
        <f>IF(Tabelle13[[#This Row],[Heizleistung (55°C)]]=0,Tabelle13[[#This Row],[Heizleistung (35°C)]],(Tabelle13[[#This Row],[Heizleistung (35°C)]]+Tabelle13[[#This Row],[Heizleistung (55°C)]])/2)</f>
        <v>6.25</v>
      </c>
      <c r="N61" s="30">
        <f>IF(Tabelle13[[#This Row],[Etas 55°C]]=0,0,(Tabelle13[[#This Row],[Etas 35°C]]*0.8+Tabelle13[[#This Row],[Etas 55°C]]*0.2))*2.5</f>
        <v>4.7050000000000001</v>
      </c>
      <c r="O61" s="31">
        <f>-(Tabelle13[[#This Row],[80%/20% SCOP]]-5.285)/5.285</f>
        <v>0.10974456007568592</v>
      </c>
    </row>
    <row r="62" spans="1:15" ht="20.100000000000001" customHeight="1" x14ac:dyDescent="0.25">
      <c r="A62" s="59"/>
      <c r="B62" s="32">
        <v>16000578</v>
      </c>
      <c r="C62" s="25" t="s">
        <v>4534</v>
      </c>
      <c r="D62" s="25" t="s">
        <v>6795</v>
      </c>
      <c r="E62" s="26" t="s">
        <v>2</v>
      </c>
      <c r="F62" s="27">
        <v>5.2</v>
      </c>
      <c r="G62" s="28">
        <v>2</v>
      </c>
      <c r="H62" s="27">
        <v>5.6</v>
      </c>
      <c r="I62" s="28">
        <v>1.39</v>
      </c>
      <c r="J62" s="26" t="s">
        <v>40</v>
      </c>
      <c r="K62" s="26" t="s">
        <v>4</v>
      </c>
      <c r="L62" s="26" t="s">
        <v>4</v>
      </c>
      <c r="M62" s="27">
        <f>IF(Tabelle13[[#This Row],[Heizleistung (55°C)]]=0,Tabelle13[[#This Row],[Heizleistung (35°C)]],(Tabelle13[[#This Row],[Heizleistung (35°C)]]+Tabelle13[[#This Row],[Heizleistung (55°C)]])/2)</f>
        <v>5.4</v>
      </c>
      <c r="N62" s="30">
        <f>IF(Tabelle13[[#This Row],[Etas 55°C]]=0,0,(Tabelle13[[#This Row],[Etas 35°C]]*0.8+Tabelle13[[#This Row],[Etas 55°C]]*0.2))*2.5</f>
        <v>4.6950000000000003</v>
      </c>
      <c r="O62" s="31">
        <f>-(Tabelle13[[#This Row],[80%/20% SCOP]]-5.285)/5.285</f>
        <v>0.11163670766319769</v>
      </c>
    </row>
    <row r="63" spans="1:15" ht="20.100000000000001" customHeight="1" x14ac:dyDescent="0.25">
      <c r="A63" s="59"/>
      <c r="B63" s="32">
        <v>16004529</v>
      </c>
      <c r="C63" s="25" t="s">
        <v>909</v>
      </c>
      <c r="D63" s="25" t="s">
        <v>1085</v>
      </c>
      <c r="E63" s="26" t="s">
        <v>2</v>
      </c>
      <c r="F63" s="27">
        <v>5</v>
      </c>
      <c r="G63" s="28">
        <v>2.02</v>
      </c>
      <c r="H63" s="27">
        <v>4</v>
      </c>
      <c r="I63" s="28">
        <v>1.3</v>
      </c>
      <c r="J63" s="26" t="s">
        <v>40</v>
      </c>
      <c r="K63" s="26" t="s">
        <v>4</v>
      </c>
      <c r="L63" s="26" t="s">
        <v>4</v>
      </c>
      <c r="M63" s="27">
        <f>IF(Tabelle13[[#This Row],[Heizleistung (55°C)]]=0,Tabelle13[[#This Row],[Heizleistung (35°C)]],(Tabelle13[[#This Row],[Heizleistung (35°C)]]+Tabelle13[[#This Row],[Heizleistung (55°C)]])/2)</f>
        <v>4.5</v>
      </c>
      <c r="N63" s="30">
        <f>IF(Tabelle13[[#This Row],[Etas 55°C]]=0,0,(Tabelle13[[#This Row],[Etas 35°C]]*0.8+Tabelle13[[#This Row],[Etas 55°C]]*0.2))*2.5</f>
        <v>4.6900000000000004</v>
      </c>
      <c r="O63" s="31">
        <f>-(Tabelle13[[#This Row],[80%/20% SCOP]]-5.285)/5.285</f>
        <v>0.11258278145695359</v>
      </c>
    </row>
    <row r="64" spans="1:15" ht="20.100000000000001" customHeight="1" x14ac:dyDescent="0.25">
      <c r="A64" s="59"/>
      <c r="B64" s="32">
        <v>16014814</v>
      </c>
      <c r="C64" s="25" t="s">
        <v>5603</v>
      </c>
      <c r="D64" s="25" t="s">
        <v>5616</v>
      </c>
      <c r="E64" s="26" t="s">
        <v>2</v>
      </c>
      <c r="F64" s="27">
        <v>5</v>
      </c>
      <c r="G64" s="28">
        <v>2.02</v>
      </c>
      <c r="H64" s="27">
        <v>4</v>
      </c>
      <c r="I64" s="28">
        <v>1.3</v>
      </c>
      <c r="J64" s="26" t="s">
        <v>40</v>
      </c>
      <c r="K64" s="26" t="s">
        <v>4</v>
      </c>
      <c r="L64" s="26" t="s">
        <v>4</v>
      </c>
      <c r="M64" s="29">
        <f>IF(Tabelle13[[#This Row],[Heizleistung (55°C)]]=0,Tabelle13[[#This Row],[Heizleistung (35°C)]],(Tabelle13[[#This Row],[Heizleistung (35°C)]]+Tabelle13[[#This Row],[Heizleistung (55°C)]])/2)</f>
        <v>4.5</v>
      </c>
      <c r="N64" s="30">
        <f>IF(Tabelle13[[#This Row],[Etas 55°C]]=0,0,(Tabelle13[[#This Row],[Etas 35°C]]*0.8+Tabelle13[[#This Row],[Etas 55°C]]*0.2))*2.5</f>
        <v>4.6900000000000004</v>
      </c>
      <c r="O64" s="31">
        <f>-(Tabelle13[[#This Row],[80%/20% SCOP]]-5.285)/5.285</f>
        <v>0.11258278145695359</v>
      </c>
    </row>
    <row r="65" spans="1:15" ht="20.100000000000001" customHeight="1" x14ac:dyDescent="0.25">
      <c r="A65" s="59"/>
      <c r="B65" s="32">
        <v>16001320</v>
      </c>
      <c r="C65" s="25" t="s">
        <v>5128</v>
      </c>
      <c r="D65" s="25" t="s">
        <v>5172</v>
      </c>
      <c r="E65" s="26" t="s">
        <v>2</v>
      </c>
      <c r="F65" s="27">
        <v>6.4</v>
      </c>
      <c r="G65" s="28">
        <v>2.0049999999999999</v>
      </c>
      <c r="H65" s="27">
        <v>5.92</v>
      </c>
      <c r="I65" s="28">
        <v>1.353</v>
      </c>
      <c r="J65" s="26" t="s">
        <v>40</v>
      </c>
      <c r="K65" s="26" t="s">
        <v>4</v>
      </c>
      <c r="L65" s="26" t="s">
        <v>4</v>
      </c>
      <c r="M65" s="27">
        <f>IF(Tabelle13[[#This Row],[Heizleistung (55°C)]]=0,Tabelle13[[#This Row],[Heizleistung (35°C)]],(Tabelle13[[#This Row],[Heizleistung (35°C)]]+Tabelle13[[#This Row],[Heizleistung (55°C)]])/2)</f>
        <v>6.16</v>
      </c>
      <c r="N65" s="30">
        <f>IF(Tabelle13[[#This Row],[Etas 55°C]]=0,0,(Tabelle13[[#This Row],[Etas 35°C]]*0.8+Tabelle13[[#This Row],[Etas 55°C]]*0.2))*2.5</f>
        <v>4.6865000000000006</v>
      </c>
      <c r="O65" s="31">
        <f>-(Tabelle13[[#This Row],[80%/20% SCOP]]-5.285)/5.285</f>
        <v>0.1132450331125827</v>
      </c>
    </row>
    <row r="66" spans="1:15" ht="20.100000000000001" customHeight="1" x14ac:dyDescent="0.25">
      <c r="A66" s="59"/>
      <c r="B66" s="32">
        <v>16018151</v>
      </c>
      <c r="C66" s="25" t="s">
        <v>1299</v>
      </c>
      <c r="D66" s="25" t="s">
        <v>6796</v>
      </c>
      <c r="E66" s="26" t="s">
        <v>2</v>
      </c>
      <c r="F66" s="27">
        <v>6.1</v>
      </c>
      <c r="G66" s="28">
        <v>1.98</v>
      </c>
      <c r="H66" s="27">
        <v>4.5999999999999996</v>
      </c>
      <c r="I66" s="28">
        <v>1.45</v>
      </c>
      <c r="J66" s="26" t="s">
        <v>3</v>
      </c>
      <c r="K66" s="26" t="s">
        <v>4</v>
      </c>
      <c r="L66" s="26" t="s">
        <v>4</v>
      </c>
      <c r="M66" s="27">
        <f>IF(Tabelle13[[#This Row],[Heizleistung (55°C)]]=0,Tabelle13[[#This Row],[Heizleistung (35°C)]],(Tabelle13[[#This Row],[Heizleistung (35°C)]]+Tabelle13[[#This Row],[Heizleistung (55°C)]])/2)</f>
        <v>5.35</v>
      </c>
      <c r="N66" s="30">
        <f>IF(Tabelle13[[#This Row],[Etas 55°C]]=0,0,(Tabelle13[[#This Row],[Etas 35°C]]*0.8+Tabelle13[[#This Row],[Etas 55°C]]*0.2))*2.5</f>
        <v>4.6850000000000005</v>
      </c>
      <c r="O66" s="31">
        <f>-(Tabelle13[[#This Row],[80%/20% SCOP]]-5.285)/5.285</f>
        <v>0.11352885525070948</v>
      </c>
    </row>
    <row r="67" spans="1:15" ht="20.100000000000001" customHeight="1" x14ac:dyDescent="0.25">
      <c r="A67" s="59"/>
      <c r="B67" s="32">
        <v>16018188</v>
      </c>
      <c r="C67" s="25" t="s">
        <v>3089</v>
      </c>
      <c r="D67" s="25" t="s">
        <v>3097</v>
      </c>
      <c r="E67" s="26" t="s">
        <v>2</v>
      </c>
      <c r="F67" s="27">
        <v>4.0199999999999996</v>
      </c>
      <c r="G67" s="28">
        <v>1.9810000000000001</v>
      </c>
      <c r="H67" s="27">
        <v>4.03</v>
      </c>
      <c r="I67" s="28">
        <v>1.4450000000000001</v>
      </c>
      <c r="J67" s="26" t="s">
        <v>3</v>
      </c>
      <c r="K67" s="26" t="s">
        <v>4</v>
      </c>
      <c r="L67" s="26" t="s">
        <v>4</v>
      </c>
      <c r="M67" s="27">
        <f>IF(Tabelle13[[#This Row],[Heizleistung (55°C)]]=0,Tabelle13[[#This Row],[Heizleistung (35°C)]],(Tabelle13[[#This Row],[Heizleistung (35°C)]]+Tabelle13[[#This Row],[Heizleistung (55°C)]])/2)</f>
        <v>4.0250000000000004</v>
      </c>
      <c r="N67" s="30">
        <f>IF(Tabelle13[[#This Row],[Etas 55°C]]=0,0,(Tabelle13[[#This Row],[Etas 35°C]]*0.8+Tabelle13[[#This Row],[Etas 55°C]]*0.2))*2.5</f>
        <v>4.6844999999999999</v>
      </c>
      <c r="O67" s="31">
        <f>-(Tabelle13[[#This Row],[80%/20% SCOP]]-5.285)/5.285</f>
        <v>0.11362346263008519</v>
      </c>
    </row>
    <row r="68" spans="1:15" ht="20.100000000000001" customHeight="1" x14ac:dyDescent="0.25">
      <c r="A68" s="59"/>
      <c r="B68" s="32">
        <v>16016849</v>
      </c>
      <c r="C68" s="25" t="s">
        <v>4997</v>
      </c>
      <c r="D68" s="25" t="s">
        <v>5018</v>
      </c>
      <c r="E68" s="26" t="s">
        <v>2</v>
      </c>
      <c r="F68" s="27">
        <v>4.18</v>
      </c>
      <c r="G68" s="28">
        <v>1.9810000000000001</v>
      </c>
      <c r="H68" s="27">
        <v>4.1500000000000004</v>
      </c>
      <c r="I68" s="28">
        <v>1.4450000000000001</v>
      </c>
      <c r="J68" s="26" t="s">
        <v>3</v>
      </c>
      <c r="K68" s="26" t="s">
        <v>4</v>
      </c>
      <c r="L68" s="26" t="s">
        <v>4</v>
      </c>
      <c r="M68" s="27">
        <f>IF(Tabelle13[[#This Row],[Heizleistung (55°C)]]=0,Tabelle13[[#This Row],[Heizleistung (35°C)]],(Tabelle13[[#This Row],[Heizleistung (35°C)]]+Tabelle13[[#This Row],[Heizleistung (55°C)]])/2)</f>
        <v>4.165</v>
      </c>
      <c r="N68" s="30">
        <f>IF(Tabelle13[[#This Row],[Etas 55°C]]=0,0,(Tabelle13[[#This Row],[Etas 35°C]]*0.8+Tabelle13[[#This Row],[Etas 55°C]]*0.2))*2.5</f>
        <v>4.6844999999999999</v>
      </c>
      <c r="O68" s="31">
        <f>-(Tabelle13[[#This Row],[80%/20% SCOP]]-5.285)/5.285</f>
        <v>0.11362346263008519</v>
      </c>
    </row>
    <row r="69" spans="1:15" ht="20.100000000000001" customHeight="1" x14ac:dyDescent="0.25">
      <c r="A69" s="59"/>
      <c r="B69" s="32">
        <v>16001036</v>
      </c>
      <c r="C69" s="25" t="s">
        <v>4814</v>
      </c>
      <c r="D69" s="25" t="s">
        <v>4822</v>
      </c>
      <c r="E69" s="26" t="s">
        <v>2</v>
      </c>
      <c r="F69" s="27">
        <v>5</v>
      </c>
      <c r="G69" s="28">
        <v>2</v>
      </c>
      <c r="H69" s="27">
        <v>4</v>
      </c>
      <c r="I69" s="28">
        <v>1.36</v>
      </c>
      <c r="J69" s="26" t="s">
        <v>40</v>
      </c>
      <c r="K69" s="26" t="s">
        <v>4</v>
      </c>
      <c r="L69" s="26" t="s">
        <v>4</v>
      </c>
      <c r="M69" s="27">
        <f>IF(Tabelle13[[#This Row],[Heizleistung (55°C)]]=0,Tabelle13[[#This Row],[Heizleistung (35°C)]],(Tabelle13[[#This Row],[Heizleistung (35°C)]]+Tabelle13[[#This Row],[Heizleistung (55°C)]])/2)</f>
        <v>4.5</v>
      </c>
      <c r="N69" s="30">
        <f>IF(Tabelle13[[#This Row],[Etas 55°C]]=0,0,(Tabelle13[[#This Row],[Etas 35°C]]*0.8+Tabelle13[[#This Row],[Etas 55°C]]*0.2))*2.5</f>
        <v>4.6800000000000006</v>
      </c>
      <c r="O69" s="31">
        <f>-(Tabelle13[[#This Row],[80%/20% SCOP]]-5.285)/5.285</f>
        <v>0.11447492904446538</v>
      </c>
    </row>
    <row r="70" spans="1:15" ht="20.100000000000001" customHeight="1" x14ac:dyDescent="0.25">
      <c r="A70" s="59"/>
      <c r="B70" s="32">
        <v>16016036</v>
      </c>
      <c r="C70" s="25" t="s">
        <v>6137</v>
      </c>
      <c r="D70" s="25" t="s">
        <v>6797</v>
      </c>
      <c r="E70" s="26" t="s">
        <v>2</v>
      </c>
      <c r="F70" s="27">
        <v>6.61</v>
      </c>
      <c r="G70" s="28">
        <v>1.99</v>
      </c>
      <c r="H70" s="27">
        <v>5.67</v>
      </c>
      <c r="I70" s="28">
        <v>1.4</v>
      </c>
      <c r="J70" s="26" t="s">
        <v>40</v>
      </c>
      <c r="K70" s="26" t="s">
        <v>4</v>
      </c>
      <c r="L70" s="26" t="s">
        <v>15</v>
      </c>
      <c r="M70" s="29">
        <f>IF(Tabelle13[[#This Row],[Heizleistung (55°C)]]=0,Tabelle13[[#This Row],[Heizleistung (35°C)]],(Tabelle13[[#This Row],[Heizleistung (35°C)]]+Tabelle13[[#This Row],[Heizleistung (55°C)]])/2)</f>
        <v>6.1400000000000006</v>
      </c>
      <c r="N70" s="30">
        <f>IF(Tabelle13[[#This Row],[Etas 55°C]]=0,0,(Tabelle13[[#This Row],[Etas 35°C]]*0.8+Tabelle13[[#This Row],[Etas 55°C]]*0.2))*2.5</f>
        <v>4.6800000000000006</v>
      </c>
      <c r="O70" s="31">
        <f>-(Tabelle13[[#This Row],[80%/20% SCOP]]-5.285)/5.285</f>
        <v>0.11447492904446538</v>
      </c>
    </row>
    <row r="71" spans="1:15" ht="20.100000000000001" customHeight="1" x14ac:dyDescent="0.25">
      <c r="A71" s="59"/>
      <c r="B71" s="32">
        <v>16017715</v>
      </c>
      <c r="C71" s="25" t="s">
        <v>2195</v>
      </c>
      <c r="D71" s="25" t="s">
        <v>2223</v>
      </c>
      <c r="E71" s="26" t="s">
        <v>2</v>
      </c>
      <c r="F71" s="27">
        <v>6.21</v>
      </c>
      <c r="G71" s="28">
        <v>1.958</v>
      </c>
      <c r="H71" s="27">
        <v>6.25</v>
      </c>
      <c r="I71" s="28">
        <v>1.52</v>
      </c>
      <c r="J71" s="26" t="s">
        <v>3</v>
      </c>
      <c r="K71" s="26" t="s">
        <v>4</v>
      </c>
      <c r="L71" s="26" t="s">
        <v>4</v>
      </c>
      <c r="M71" s="27">
        <f>IF(Tabelle13[[#This Row],[Heizleistung (55°C)]]=0,Tabelle13[[#This Row],[Heizleistung (35°C)]],(Tabelle13[[#This Row],[Heizleistung (35°C)]]+Tabelle13[[#This Row],[Heizleistung (55°C)]])/2)</f>
        <v>6.23</v>
      </c>
      <c r="N71" s="30">
        <f>IF(Tabelle13[[#This Row],[Etas 55°C]]=0,0,(Tabelle13[[#This Row],[Etas 35°C]]*0.8+Tabelle13[[#This Row],[Etas 55°C]]*0.2))*2.5</f>
        <v>4.6760000000000002</v>
      </c>
      <c r="O71" s="31">
        <f>-(Tabelle13[[#This Row],[80%/20% SCOP]]-5.285)/5.285</f>
        <v>0.1152317880794702</v>
      </c>
    </row>
    <row r="72" spans="1:15" ht="20.100000000000001" customHeight="1" x14ac:dyDescent="0.25">
      <c r="A72" s="59"/>
      <c r="B72" s="32">
        <v>16015207</v>
      </c>
      <c r="C72" s="25" t="s">
        <v>440</v>
      </c>
      <c r="D72" s="25" t="s">
        <v>6798</v>
      </c>
      <c r="E72" s="26" t="s">
        <v>2</v>
      </c>
      <c r="F72" s="27">
        <v>6</v>
      </c>
      <c r="G72" s="28">
        <v>1.97</v>
      </c>
      <c r="H72" s="27">
        <v>6</v>
      </c>
      <c r="I72" s="28">
        <v>1.46</v>
      </c>
      <c r="J72" s="26" t="s">
        <v>3</v>
      </c>
      <c r="K72" s="26" t="s">
        <v>4</v>
      </c>
      <c r="L72" s="26" t="s">
        <v>4</v>
      </c>
      <c r="M72" s="27">
        <f>IF(Tabelle13[[#This Row],[Heizleistung (55°C)]]=0,Tabelle13[[#This Row],[Heizleistung (35°C)]],(Tabelle13[[#This Row],[Heizleistung (35°C)]]+Tabelle13[[#This Row],[Heizleistung (55°C)]])/2)</f>
        <v>6</v>
      </c>
      <c r="N72" s="30">
        <f>IF(Tabelle13[[#This Row],[Etas 55°C]]=0,0,(Tabelle13[[#This Row],[Etas 35°C]]*0.8+Tabelle13[[#This Row],[Etas 55°C]]*0.2))*2.5</f>
        <v>4.67</v>
      </c>
      <c r="O72" s="31">
        <f>-(Tabelle13[[#This Row],[80%/20% SCOP]]-5.285)/5.285</f>
        <v>0.11636707663197733</v>
      </c>
    </row>
    <row r="73" spans="1:15" ht="20.100000000000001" customHeight="1" x14ac:dyDescent="0.25">
      <c r="A73" s="59"/>
      <c r="B73" s="32">
        <v>16013166</v>
      </c>
      <c r="C73" s="25" t="s">
        <v>6533</v>
      </c>
      <c r="D73" s="25" t="s">
        <v>6799</v>
      </c>
      <c r="E73" s="26" t="s">
        <v>2</v>
      </c>
      <c r="F73" s="27">
        <v>7</v>
      </c>
      <c r="G73" s="28">
        <v>2.0099999999999998</v>
      </c>
      <c r="H73" s="27">
        <v>5</v>
      </c>
      <c r="I73" s="28">
        <v>1.3</v>
      </c>
      <c r="J73" s="26" t="s">
        <v>109</v>
      </c>
      <c r="K73" s="26" t="s">
        <v>4</v>
      </c>
      <c r="L73" s="26" t="s">
        <v>4</v>
      </c>
      <c r="M73" s="29">
        <f>IF(Tabelle13[[#This Row],[Heizleistung (55°C)]]=0,Tabelle13[[#This Row],[Heizleistung (35°C)]],(Tabelle13[[#This Row],[Heizleistung (35°C)]]+Tabelle13[[#This Row],[Heizleistung (55°C)]])/2)</f>
        <v>6</v>
      </c>
      <c r="N73" s="30">
        <f>IF(Tabelle13[[#This Row],[Etas 55°C]]=0,0,(Tabelle13[[#This Row],[Etas 35°C]]*0.8+Tabelle13[[#This Row],[Etas 55°C]]*0.2))*2.5</f>
        <v>4.67</v>
      </c>
      <c r="O73" s="31">
        <f>-(Tabelle13[[#This Row],[80%/20% SCOP]]-5.285)/5.285</f>
        <v>0.11636707663197733</v>
      </c>
    </row>
    <row r="74" spans="1:15" ht="20.100000000000001" customHeight="1" x14ac:dyDescent="0.25">
      <c r="A74" s="59"/>
      <c r="B74" s="32">
        <v>16011026</v>
      </c>
      <c r="C74" s="25" t="s">
        <v>2255</v>
      </c>
      <c r="D74" s="25" t="s">
        <v>2269</v>
      </c>
      <c r="E74" s="26" t="s">
        <v>2</v>
      </c>
      <c r="F74" s="27">
        <v>4.91</v>
      </c>
      <c r="G74" s="28">
        <v>1.9710000000000001</v>
      </c>
      <c r="H74" s="27">
        <v>4.71</v>
      </c>
      <c r="I74" s="28">
        <v>1.4550000000000001</v>
      </c>
      <c r="J74" s="26" t="s">
        <v>3</v>
      </c>
      <c r="K74" s="26" t="s">
        <v>4</v>
      </c>
      <c r="L74" s="26" t="s">
        <v>15</v>
      </c>
      <c r="M74" s="27">
        <f>IF(Tabelle13[[#This Row],[Heizleistung (55°C)]]=0,Tabelle13[[#This Row],[Heizleistung (35°C)]],(Tabelle13[[#This Row],[Heizleistung (35°C)]]+Tabelle13[[#This Row],[Heizleistung (55°C)]])/2)</f>
        <v>4.8100000000000005</v>
      </c>
      <c r="N74" s="30">
        <f>IF(Tabelle13[[#This Row],[Etas 55°C]]=0,0,(Tabelle13[[#This Row],[Etas 35°C]]*0.8+Tabelle13[[#This Row],[Etas 55°C]]*0.2))*2.5</f>
        <v>4.6695000000000011</v>
      </c>
      <c r="O74" s="31">
        <f>-(Tabelle13[[#This Row],[80%/20% SCOP]]-5.285)/5.285</f>
        <v>0.11646168401135271</v>
      </c>
    </row>
    <row r="75" spans="1:15" ht="20.100000000000001" customHeight="1" x14ac:dyDescent="0.25">
      <c r="A75" s="59"/>
      <c r="B75" s="32">
        <v>16012652</v>
      </c>
      <c r="C75" s="25" t="s">
        <v>5866</v>
      </c>
      <c r="D75" s="25" t="s">
        <v>5868</v>
      </c>
      <c r="E75" s="26" t="s">
        <v>2</v>
      </c>
      <c r="F75" s="27">
        <v>4.91</v>
      </c>
      <c r="G75" s="28">
        <v>1.9710000000000001</v>
      </c>
      <c r="H75" s="27">
        <v>4.71</v>
      </c>
      <c r="I75" s="28">
        <v>1.4550000000000001</v>
      </c>
      <c r="J75" s="26" t="s">
        <v>3</v>
      </c>
      <c r="K75" s="26" t="s">
        <v>4</v>
      </c>
      <c r="L75" s="26" t="s">
        <v>15</v>
      </c>
      <c r="M75" s="29">
        <f>IF(Tabelle13[[#This Row],[Heizleistung (55°C)]]=0,Tabelle13[[#This Row],[Heizleistung (35°C)]],(Tabelle13[[#This Row],[Heizleistung (35°C)]]+Tabelle13[[#This Row],[Heizleistung (55°C)]])/2)</f>
        <v>4.8100000000000005</v>
      </c>
      <c r="N75" s="30">
        <f>IF(Tabelle13[[#This Row],[Etas 55°C]]=0,0,(Tabelle13[[#This Row],[Etas 35°C]]*0.8+Tabelle13[[#This Row],[Etas 55°C]]*0.2))*2.5</f>
        <v>4.6695000000000011</v>
      </c>
      <c r="O75" s="31">
        <f>-(Tabelle13[[#This Row],[80%/20% SCOP]]-5.285)/5.285</f>
        <v>0.11646168401135271</v>
      </c>
    </row>
    <row r="76" spans="1:15" ht="20.100000000000001" customHeight="1" x14ac:dyDescent="0.25">
      <c r="A76" s="59"/>
      <c r="B76" s="32">
        <v>16011165</v>
      </c>
      <c r="C76" s="25" t="s">
        <v>2070</v>
      </c>
      <c r="D76" s="25" t="s">
        <v>2079</v>
      </c>
      <c r="E76" s="26" t="s">
        <v>2</v>
      </c>
      <c r="F76" s="27">
        <v>5</v>
      </c>
      <c r="G76" s="28">
        <v>1.99</v>
      </c>
      <c r="H76" s="27">
        <v>4.4000000000000004</v>
      </c>
      <c r="I76" s="28">
        <v>1.37</v>
      </c>
      <c r="J76" s="26" t="s">
        <v>40</v>
      </c>
      <c r="K76" s="26" t="s">
        <v>4</v>
      </c>
      <c r="L76" s="26" t="s">
        <v>4</v>
      </c>
      <c r="M76" s="27">
        <f>IF(Tabelle13[[#This Row],[Heizleistung (55°C)]]=0,Tabelle13[[#This Row],[Heizleistung (35°C)]],(Tabelle13[[#This Row],[Heizleistung (35°C)]]+Tabelle13[[#This Row],[Heizleistung (55°C)]])/2)</f>
        <v>4.7</v>
      </c>
      <c r="N76" s="30">
        <f>IF(Tabelle13[[#This Row],[Etas 55°C]]=0,0,(Tabelle13[[#This Row],[Etas 35°C]]*0.8+Tabelle13[[#This Row],[Etas 55°C]]*0.2))*2.5</f>
        <v>4.665</v>
      </c>
      <c r="O76" s="31">
        <f>-(Tabelle13[[#This Row],[80%/20% SCOP]]-5.285)/5.285</f>
        <v>0.11731315042573322</v>
      </c>
    </row>
    <row r="77" spans="1:15" ht="20.100000000000001" customHeight="1" x14ac:dyDescent="0.25">
      <c r="A77" s="59"/>
      <c r="B77" s="32">
        <v>16006365</v>
      </c>
      <c r="C77" s="25" t="s">
        <v>2111</v>
      </c>
      <c r="D77" s="25" t="s">
        <v>2138</v>
      </c>
      <c r="E77" s="26" t="s">
        <v>2</v>
      </c>
      <c r="F77" s="27">
        <v>6</v>
      </c>
      <c r="G77" s="28">
        <v>1.99</v>
      </c>
      <c r="H77" s="27">
        <v>5</v>
      </c>
      <c r="I77" s="28">
        <v>1.37</v>
      </c>
      <c r="J77" s="26" t="s">
        <v>40</v>
      </c>
      <c r="K77" s="26" t="s">
        <v>4</v>
      </c>
      <c r="L77" s="26" t="s">
        <v>4</v>
      </c>
      <c r="M77" s="27">
        <f>IF(Tabelle13[[#This Row],[Heizleistung (55°C)]]=0,Tabelle13[[#This Row],[Heizleistung (35°C)]],(Tabelle13[[#This Row],[Heizleistung (35°C)]]+Tabelle13[[#This Row],[Heizleistung (55°C)]])/2)</f>
        <v>5.5</v>
      </c>
      <c r="N77" s="30">
        <f>IF(Tabelle13[[#This Row],[Etas 55°C]]=0,0,(Tabelle13[[#This Row],[Etas 35°C]]*0.8+Tabelle13[[#This Row],[Etas 55°C]]*0.2))*2.5</f>
        <v>4.665</v>
      </c>
      <c r="O77" s="31">
        <f>-(Tabelle13[[#This Row],[80%/20% SCOP]]-5.285)/5.285</f>
        <v>0.11731315042573322</v>
      </c>
    </row>
    <row r="78" spans="1:15" ht="20.100000000000001" customHeight="1" x14ac:dyDescent="0.25">
      <c r="A78" s="59"/>
      <c r="B78" s="32">
        <v>16010526</v>
      </c>
      <c r="C78" s="25" t="s">
        <v>2988</v>
      </c>
      <c r="D78" s="25" t="s">
        <v>3005</v>
      </c>
      <c r="E78" s="26" t="s">
        <v>2</v>
      </c>
      <c r="F78" s="27">
        <v>6</v>
      </c>
      <c r="G78" s="28">
        <v>1.99</v>
      </c>
      <c r="H78" s="27">
        <v>5</v>
      </c>
      <c r="I78" s="28">
        <v>1.37</v>
      </c>
      <c r="J78" s="26" t="s">
        <v>40</v>
      </c>
      <c r="K78" s="26" t="s">
        <v>4</v>
      </c>
      <c r="L78" s="26" t="s">
        <v>4</v>
      </c>
      <c r="M78" s="27">
        <f>IF(Tabelle13[[#This Row],[Heizleistung (55°C)]]=0,Tabelle13[[#This Row],[Heizleistung (35°C)]],(Tabelle13[[#This Row],[Heizleistung (35°C)]]+Tabelle13[[#This Row],[Heizleistung (55°C)]])/2)</f>
        <v>5.5</v>
      </c>
      <c r="N78" s="30">
        <f>IF(Tabelle13[[#This Row],[Etas 55°C]]=0,0,(Tabelle13[[#This Row],[Etas 35°C]]*0.8+Tabelle13[[#This Row],[Etas 55°C]]*0.2))*2.5</f>
        <v>4.665</v>
      </c>
      <c r="O78" s="31">
        <f>-(Tabelle13[[#This Row],[80%/20% SCOP]]-5.285)/5.285</f>
        <v>0.11731315042573322</v>
      </c>
    </row>
    <row r="79" spans="1:15" ht="20.100000000000001" customHeight="1" x14ac:dyDescent="0.25">
      <c r="A79" s="59"/>
      <c r="B79" s="32">
        <v>16012535</v>
      </c>
      <c r="C79" s="25" t="s">
        <v>3089</v>
      </c>
      <c r="D79" s="25" t="s">
        <v>3100</v>
      </c>
      <c r="E79" s="26" t="s">
        <v>2</v>
      </c>
      <c r="F79" s="27">
        <v>6</v>
      </c>
      <c r="G79" s="28">
        <v>1.99</v>
      </c>
      <c r="H79" s="27">
        <v>5</v>
      </c>
      <c r="I79" s="28">
        <v>1.37</v>
      </c>
      <c r="J79" s="26" t="s">
        <v>40</v>
      </c>
      <c r="K79" s="26" t="s">
        <v>4</v>
      </c>
      <c r="L79" s="26" t="s">
        <v>15</v>
      </c>
      <c r="M79" s="27">
        <f>IF(Tabelle13[[#This Row],[Heizleistung (55°C)]]=0,Tabelle13[[#This Row],[Heizleistung (35°C)]],(Tabelle13[[#This Row],[Heizleistung (35°C)]]+Tabelle13[[#This Row],[Heizleistung (55°C)]])/2)</f>
        <v>5.5</v>
      </c>
      <c r="N79" s="30">
        <f>IF(Tabelle13[[#This Row],[Etas 55°C]]=0,0,(Tabelle13[[#This Row],[Etas 35°C]]*0.8+Tabelle13[[#This Row],[Etas 55°C]]*0.2))*2.5</f>
        <v>4.665</v>
      </c>
      <c r="O79" s="31">
        <f>-(Tabelle13[[#This Row],[80%/20% SCOP]]-5.285)/5.285</f>
        <v>0.11731315042573322</v>
      </c>
    </row>
    <row r="80" spans="1:15" ht="20.100000000000001" customHeight="1" x14ac:dyDescent="0.25">
      <c r="A80" s="59"/>
      <c r="B80" s="32">
        <v>16015619</v>
      </c>
      <c r="C80" s="25" t="s">
        <v>5902</v>
      </c>
      <c r="D80" s="25" t="s">
        <v>5906</v>
      </c>
      <c r="E80" s="26" t="s">
        <v>2</v>
      </c>
      <c r="F80" s="27">
        <v>6</v>
      </c>
      <c r="G80" s="28">
        <v>1.99</v>
      </c>
      <c r="H80" s="27">
        <v>5</v>
      </c>
      <c r="I80" s="28">
        <v>1.37</v>
      </c>
      <c r="J80" s="26" t="s">
        <v>40</v>
      </c>
      <c r="K80" s="26" t="s">
        <v>4</v>
      </c>
      <c r="L80" s="26" t="s">
        <v>4</v>
      </c>
      <c r="M80" s="29">
        <f>IF(Tabelle13[[#This Row],[Heizleistung (55°C)]]=0,Tabelle13[[#This Row],[Heizleistung (35°C)]],(Tabelle13[[#This Row],[Heizleistung (35°C)]]+Tabelle13[[#This Row],[Heizleistung (55°C)]])/2)</f>
        <v>5.5</v>
      </c>
      <c r="N80" s="30">
        <f>IF(Tabelle13[[#This Row],[Etas 55°C]]=0,0,(Tabelle13[[#This Row],[Etas 35°C]]*0.8+Tabelle13[[#This Row],[Etas 55°C]]*0.2))*2.5</f>
        <v>4.665</v>
      </c>
      <c r="O80" s="31">
        <f>-(Tabelle13[[#This Row],[80%/20% SCOP]]-5.285)/5.285</f>
        <v>0.11731315042573322</v>
      </c>
    </row>
    <row r="81" spans="1:15" ht="20.100000000000001" customHeight="1" x14ac:dyDescent="0.25">
      <c r="A81" s="59"/>
      <c r="B81" s="32">
        <v>16003722</v>
      </c>
      <c r="C81" s="25" t="s">
        <v>651</v>
      </c>
      <c r="D81" s="25" t="s">
        <v>655</v>
      </c>
      <c r="E81" s="26" t="s">
        <v>2</v>
      </c>
      <c r="F81" s="27">
        <v>6</v>
      </c>
      <c r="G81" s="28">
        <v>1.98</v>
      </c>
      <c r="H81" s="27">
        <v>6</v>
      </c>
      <c r="I81" s="28">
        <v>1.4</v>
      </c>
      <c r="J81" s="26" t="s">
        <v>109</v>
      </c>
      <c r="K81" s="26" t="s">
        <v>4</v>
      </c>
      <c r="L81" s="26" t="s">
        <v>4</v>
      </c>
      <c r="M81" s="27">
        <f>IF(Tabelle13[[#This Row],[Heizleistung (55°C)]]=0,Tabelle13[[#This Row],[Heizleistung (35°C)]],(Tabelle13[[#This Row],[Heizleistung (35°C)]]+Tabelle13[[#This Row],[Heizleistung (55°C)]])/2)</f>
        <v>6</v>
      </c>
      <c r="N81" s="30">
        <f>IF(Tabelle13[[#This Row],[Etas 55°C]]=0,0,(Tabelle13[[#This Row],[Etas 35°C]]*0.8+Tabelle13[[#This Row],[Etas 55°C]]*0.2))*2.5</f>
        <v>4.66</v>
      </c>
      <c r="O81" s="31">
        <f>-(Tabelle13[[#This Row],[80%/20% SCOP]]-5.285)/5.285</f>
        <v>0.11825922421948912</v>
      </c>
    </row>
    <row r="82" spans="1:15" ht="20.100000000000001" customHeight="1" x14ac:dyDescent="0.25">
      <c r="A82" s="59"/>
      <c r="B82" s="32">
        <v>16005009</v>
      </c>
      <c r="C82" s="25" t="s">
        <v>669</v>
      </c>
      <c r="D82" s="25" t="s">
        <v>6800</v>
      </c>
      <c r="E82" s="26" t="s">
        <v>2</v>
      </c>
      <c r="F82" s="27">
        <v>6</v>
      </c>
      <c r="G82" s="28">
        <v>1.98</v>
      </c>
      <c r="H82" s="27">
        <v>6</v>
      </c>
      <c r="I82" s="28">
        <v>1.4</v>
      </c>
      <c r="J82" s="26" t="s">
        <v>109</v>
      </c>
      <c r="K82" s="26" t="s">
        <v>4</v>
      </c>
      <c r="L82" s="26" t="s">
        <v>4</v>
      </c>
      <c r="M82" s="27">
        <f>IF(Tabelle13[[#This Row],[Heizleistung (55°C)]]=0,Tabelle13[[#This Row],[Heizleistung (35°C)]],(Tabelle13[[#This Row],[Heizleistung (35°C)]]+Tabelle13[[#This Row],[Heizleistung (55°C)]])/2)</f>
        <v>6</v>
      </c>
      <c r="N82" s="30">
        <f>IF(Tabelle13[[#This Row],[Etas 55°C]]=0,0,(Tabelle13[[#This Row],[Etas 35°C]]*0.8+Tabelle13[[#This Row],[Etas 55°C]]*0.2))*2.5</f>
        <v>4.66</v>
      </c>
      <c r="O82" s="31">
        <f>-(Tabelle13[[#This Row],[80%/20% SCOP]]-5.285)/5.285</f>
        <v>0.11825922421948912</v>
      </c>
    </row>
    <row r="83" spans="1:15" ht="20.100000000000001" customHeight="1" x14ac:dyDescent="0.25">
      <c r="A83" s="59"/>
      <c r="B83" s="32">
        <v>16016965</v>
      </c>
      <c r="C83" s="25" t="s">
        <v>2958</v>
      </c>
      <c r="D83" s="25" t="s">
        <v>2967</v>
      </c>
      <c r="E83" s="26" t="s">
        <v>2</v>
      </c>
      <c r="F83" s="27">
        <v>5.5</v>
      </c>
      <c r="G83" s="28">
        <v>1.95</v>
      </c>
      <c r="H83" s="27">
        <v>5.5</v>
      </c>
      <c r="I83" s="28">
        <v>1.51</v>
      </c>
      <c r="J83" s="26" t="s">
        <v>3</v>
      </c>
      <c r="K83" s="26" t="s">
        <v>4</v>
      </c>
      <c r="L83" s="26" t="s">
        <v>4</v>
      </c>
      <c r="M83" s="27">
        <f>IF(Tabelle13[[#This Row],[Heizleistung (55°C)]]=0,Tabelle13[[#This Row],[Heizleistung (35°C)]],(Tabelle13[[#This Row],[Heizleistung (35°C)]]+Tabelle13[[#This Row],[Heizleistung (55°C)]])/2)</f>
        <v>5.5</v>
      </c>
      <c r="N83" s="30">
        <f>IF(Tabelle13[[#This Row],[Etas 55°C]]=0,0,(Tabelle13[[#This Row],[Etas 35°C]]*0.8+Tabelle13[[#This Row],[Etas 55°C]]*0.2))*2.5</f>
        <v>4.6550000000000002</v>
      </c>
      <c r="O83" s="31">
        <f>-(Tabelle13[[#This Row],[80%/20% SCOP]]-5.285)/5.285</f>
        <v>0.119205298013245</v>
      </c>
    </row>
    <row r="84" spans="1:15" ht="20.100000000000001" customHeight="1" x14ac:dyDescent="0.25">
      <c r="A84" s="59"/>
      <c r="B84" s="32">
        <v>16013840</v>
      </c>
      <c r="C84" s="25" t="s">
        <v>4563</v>
      </c>
      <c r="D84" s="25" t="s">
        <v>4616</v>
      </c>
      <c r="E84" s="26" t="s">
        <v>2</v>
      </c>
      <c r="F84" s="27">
        <v>5.5</v>
      </c>
      <c r="G84" s="28">
        <v>1.95</v>
      </c>
      <c r="H84" s="27">
        <v>5.5</v>
      </c>
      <c r="I84" s="28">
        <v>1.51</v>
      </c>
      <c r="J84" s="26" t="s">
        <v>3</v>
      </c>
      <c r="K84" s="26" t="s">
        <v>4</v>
      </c>
      <c r="L84" s="26" t="s">
        <v>4</v>
      </c>
      <c r="M84" s="27">
        <f>IF(Tabelle13[[#This Row],[Heizleistung (55°C)]]=0,Tabelle13[[#This Row],[Heizleistung (35°C)]],(Tabelle13[[#This Row],[Heizleistung (35°C)]]+Tabelle13[[#This Row],[Heizleistung (55°C)]])/2)</f>
        <v>5.5</v>
      </c>
      <c r="N84" s="30">
        <f>IF(Tabelle13[[#This Row],[Etas 55°C]]=0,0,(Tabelle13[[#This Row],[Etas 35°C]]*0.8+Tabelle13[[#This Row],[Etas 55°C]]*0.2))*2.5</f>
        <v>4.6550000000000002</v>
      </c>
      <c r="O84" s="31">
        <f>-(Tabelle13[[#This Row],[80%/20% SCOP]]-5.285)/5.285</f>
        <v>0.119205298013245</v>
      </c>
    </row>
    <row r="85" spans="1:15" ht="20.100000000000001" customHeight="1" x14ac:dyDescent="0.25">
      <c r="A85" s="59"/>
      <c r="B85" s="32">
        <v>16015858</v>
      </c>
      <c r="C85" s="25" t="s">
        <v>2802</v>
      </c>
      <c r="D85" s="25" t="s">
        <v>2808</v>
      </c>
      <c r="E85" s="26" t="s">
        <v>2</v>
      </c>
      <c r="F85" s="27">
        <v>5.3</v>
      </c>
      <c r="G85" s="28">
        <v>1.96</v>
      </c>
      <c r="H85" s="27">
        <v>5.3</v>
      </c>
      <c r="I85" s="28">
        <v>1.46</v>
      </c>
      <c r="J85" s="26" t="s">
        <v>3</v>
      </c>
      <c r="K85" s="26" t="s">
        <v>4</v>
      </c>
      <c r="L85" s="26" t="s">
        <v>4</v>
      </c>
      <c r="M85" s="27">
        <f>IF(Tabelle13[[#This Row],[Heizleistung (55°C)]]=0,Tabelle13[[#This Row],[Heizleistung (35°C)]],(Tabelle13[[#This Row],[Heizleistung (35°C)]]+Tabelle13[[#This Row],[Heizleistung (55°C)]])/2)</f>
        <v>5.3</v>
      </c>
      <c r="N85" s="30">
        <f>IF(Tabelle13[[#This Row],[Etas 55°C]]=0,0,(Tabelle13[[#This Row],[Etas 35°C]]*0.8+Tabelle13[[#This Row],[Etas 55°C]]*0.2))*2.5</f>
        <v>4.6500000000000004</v>
      </c>
      <c r="O85" s="31">
        <f>-(Tabelle13[[#This Row],[80%/20% SCOP]]-5.285)/5.285</f>
        <v>0.1201513718070009</v>
      </c>
    </row>
    <row r="86" spans="1:15" ht="20.100000000000001" customHeight="1" x14ac:dyDescent="0.25">
      <c r="A86" s="59"/>
      <c r="B86" s="32">
        <v>16000573</v>
      </c>
      <c r="C86" s="25" t="s">
        <v>4534</v>
      </c>
      <c r="D86" s="25" t="s">
        <v>4550</v>
      </c>
      <c r="E86" s="26" t="s">
        <v>2</v>
      </c>
      <c r="F86" s="27">
        <v>5.22</v>
      </c>
      <c r="G86" s="28">
        <v>1.96</v>
      </c>
      <c r="H86" s="27">
        <v>7.02</v>
      </c>
      <c r="I86" s="28">
        <v>1.46</v>
      </c>
      <c r="J86" s="26" t="s">
        <v>3</v>
      </c>
      <c r="K86" s="26" t="s">
        <v>4</v>
      </c>
      <c r="L86" s="26" t="s">
        <v>4</v>
      </c>
      <c r="M86" s="27">
        <f>IF(Tabelle13[[#This Row],[Heizleistung (55°C)]]=0,Tabelle13[[#This Row],[Heizleistung (35°C)]],(Tabelle13[[#This Row],[Heizleistung (35°C)]]+Tabelle13[[#This Row],[Heizleistung (55°C)]])/2)</f>
        <v>6.1199999999999992</v>
      </c>
      <c r="N86" s="30">
        <f>IF(Tabelle13[[#This Row],[Etas 55°C]]=0,0,(Tabelle13[[#This Row],[Etas 35°C]]*0.8+Tabelle13[[#This Row],[Etas 55°C]]*0.2))*2.5</f>
        <v>4.6500000000000004</v>
      </c>
      <c r="O86" s="31">
        <f>-(Tabelle13[[#This Row],[80%/20% SCOP]]-5.285)/5.285</f>
        <v>0.1201513718070009</v>
      </c>
    </row>
    <row r="87" spans="1:15" ht="20.100000000000001" customHeight="1" x14ac:dyDescent="0.25">
      <c r="A87" s="59"/>
      <c r="B87" s="32">
        <v>16017705</v>
      </c>
      <c r="C87" s="25" t="s">
        <v>6137</v>
      </c>
      <c r="D87" s="25" t="s">
        <v>6154</v>
      </c>
      <c r="E87" s="26" t="s">
        <v>2</v>
      </c>
      <c r="F87" s="27">
        <v>4.63</v>
      </c>
      <c r="G87" s="28">
        <v>1.96</v>
      </c>
      <c r="H87" s="27">
        <v>4.97</v>
      </c>
      <c r="I87" s="28">
        <v>1.43</v>
      </c>
      <c r="J87" s="26" t="s">
        <v>3</v>
      </c>
      <c r="K87" s="26" t="s">
        <v>4</v>
      </c>
      <c r="L87" s="26" t="s">
        <v>4</v>
      </c>
      <c r="M87" s="29">
        <f>IF(Tabelle13[[#This Row],[Heizleistung (55°C)]]=0,Tabelle13[[#This Row],[Heizleistung (35°C)]],(Tabelle13[[#This Row],[Heizleistung (35°C)]]+Tabelle13[[#This Row],[Heizleistung (55°C)]])/2)</f>
        <v>4.8</v>
      </c>
      <c r="N87" s="30">
        <f>IF(Tabelle13[[#This Row],[Etas 55°C]]=0,0,(Tabelle13[[#This Row],[Etas 35°C]]*0.8+Tabelle13[[#This Row],[Etas 55°C]]*0.2))*2.5</f>
        <v>4.6349999999999998</v>
      </c>
      <c r="O87" s="31">
        <f>-(Tabelle13[[#This Row],[80%/20% SCOP]]-5.285)/5.285</f>
        <v>0.12298959318826874</v>
      </c>
    </row>
    <row r="88" spans="1:15" ht="20.100000000000001" customHeight="1" x14ac:dyDescent="0.25">
      <c r="A88" s="59"/>
      <c r="B88" s="32">
        <v>16017198</v>
      </c>
      <c r="C88" s="25" t="s">
        <v>5</v>
      </c>
      <c r="D88" s="25" t="s">
        <v>11</v>
      </c>
      <c r="E88" s="26" t="s">
        <v>2</v>
      </c>
      <c r="F88" s="27">
        <v>4.2</v>
      </c>
      <c r="G88" s="28">
        <v>1.95</v>
      </c>
      <c r="H88" s="27">
        <v>4.6500000000000004</v>
      </c>
      <c r="I88" s="28">
        <v>1.45</v>
      </c>
      <c r="J88" s="26" t="s">
        <v>3</v>
      </c>
      <c r="K88" s="26" t="s">
        <v>4</v>
      </c>
      <c r="L88" s="26" t="s">
        <v>4</v>
      </c>
      <c r="M88" s="29">
        <f>IF(Tabelle13[[#This Row],[Heizleistung (55°C)]]=0,Tabelle13[[#This Row],[Heizleistung (35°C)]],(Tabelle13[[#This Row],[Heizleistung (35°C)]]+Tabelle13[[#This Row],[Heizleistung (55°C)]])/2)</f>
        <v>4.4250000000000007</v>
      </c>
      <c r="N88" s="30">
        <f>IF(Tabelle13[[#This Row],[Etas 55°C]]=0,0,(Tabelle13[[#This Row],[Etas 35°C]]*0.8+Tabelle13[[#This Row],[Etas 55°C]]*0.2))*2.5</f>
        <v>4.625</v>
      </c>
      <c r="O88" s="31">
        <f>-(Tabelle13[[#This Row],[80%/20% SCOP]]-5.285)/5.285</f>
        <v>0.12488174077578053</v>
      </c>
    </row>
    <row r="89" spans="1:15" ht="20.100000000000001" customHeight="1" x14ac:dyDescent="0.25">
      <c r="A89" s="59"/>
      <c r="B89" s="32">
        <v>16016947</v>
      </c>
      <c r="C89" s="25" t="s">
        <v>64</v>
      </c>
      <c r="D89" s="25" t="s">
        <v>69</v>
      </c>
      <c r="E89" s="26" t="s">
        <v>2</v>
      </c>
      <c r="F89" s="27">
        <v>4.2</v>
      </c>
      <c r="G89" s="28">
        <v>1.95</v>
      </c>
      <c r="H89" s="27">
        <v>4.6500000000000004</v>
      </c>
      <c r="I89" s="28">
        <v>1.45</v>
      </c>
      <c r="J89" s="26" t="s">
        <v>3</v>
      </c>
      <c r="K89" s="26" t="s">
        <v>4</v>
      </c>
      <c r="L89" s="26" t="s">
        <v>4</v>
      </c>
      <c r="M89" s="27">
        <f>IF(Tabelle13[[#This Row],[Heizleistung (55°C)]]=0,Tabelle13[[#This Row],[Heizleistung (35°C)]],(Tabelle13[[#This Row],[Heizleistung (35°C)]]+Tabelle13[[#This Row],[Heizleistung (55°C)]])/2)</f>
        <v>4.4250000000000007</v>
      </c>
      <c r="N89" s="30">
        <f>IF(Tabelle13[[#This Row],[Etas 55°C]]=0,0,(Tabelle13[[#This Row],[Etas 35°C]]*0.8+Tabelle13[[#This Row],[Etas 55°C]]*0.2))*2.5</f>
        <v>4.625</v>
      </c>
      <c r="O89" s="31">
        <f>-(Tabelle13[[#This Row],[80%/20% SCOP]]-5.285)/5.285</f>
        <v>0.12488174077578053</v>
      </c>
    </row>
    <row r="90" spans="1:15" ht="20.100000000000001" customHeight="1" x14ac:dyDescent="0.25">
      <c r="A90" s="59"/>
      <c r="B90" s="32">
        <v>16007272</v>
      </c>
      <c r="C90" s="25" t="s">
        <v>2402</v>
      </c>
      <c r="D90" s="25" t="s">
        <v>2404</v>
      </c>
      <c r="E90" s="26" t="s">
        <v>2</v>
      </c>
      <c r="F90" s="27">
        <v>6.52</v>
      </c>
      <c r="G90" s="28">
        <v>1.97</v>
      </c>
      <c r="H90" s="27">
        <v>6.07</v>
      </c>
      <c r="I90" s="28">
        <v>1.37</v>
      </c>
      <c r="J90" s="26" t="s">
        <v>40</v>
      </c>
      <c r="K90" s="26" t="s">
        <v>4</v>
      </c>
      <c r="L90" s="26" t="s">
        <v>4</v>
      </c>
      <c r="M90" s="27">
        <f>IF(Tabelle13[[#This Row],[Heizleistung (55°C)]]=0,Tabelle13[[#This Row],[Heizleistung (35°C)]],(Tabelle13[[#This Row],[Heizleistung (35°C)]]+Tabelle13[[#This Row],[Heizleistung (55°C)]])/2)</f>
        <v>6.2949999999999999</v>
      </c>
      <c r="N90" s="30">
        <f>IF(Tabelle13[[#This Row],[Etas 55°C]]=0,0,(Tabelle13[[#This Row],[Etas 35°C]]*0.8+Tabelle13[[#This Row],[Etas 55°C]]*0.2))*2.5</f>
        <v>4.625</v>
      </c>
      <c r="O90" s="31">
        <f>-(Tabelle13[[#This Row],[80%/20% SCOP]]-5.285)/5.285</f>
        <v>0.12488174077578053</v>
      </c>
    </row>
    <row r="91" spans="1:15" ht="20.100000000000001" customHeight="1" x14ac:dyDescent="0.25">
      <c r="A91" s="59"/>
      <c r="B91" s="32">
        <v>16017638</v>
      </c>
      <c r="C91" s="25" t="s">
        <v>4997</v>
      </c>
      <c r="D91" s="25" t="s">
        <v>5012</v>
      </c>
      <c r="E91" s="26" t="s">
        <v>2</v>
      </c>
      <c r="F91" s="27">
        <v>6.19</v>
      </c>
      <c r="G91" s="28">
        <v>1.9319999999999999</v>
      </c>
      <c r="H91" s="27">
        <v>6.19</v>
      </c>
      <c r="I91" s="28">
        <v>1.5169999999999999</v>
      </c>
      <c r="J91" s="26" t="s">
        <v>3</v>
      </c>
      <c r="K91" s="26" t="s">
        <v>15</v>
      </c>
      <c r="L91" s="26" t="s">
        <v>15</v>
      </c>
      <c r="M91" s="27">
        <f>IF(Tabelle13[[#This Row],[Heizleistung (55°C)]]=0,Tabelle13[[#This Row],[Heizleistung (35°C)]],(Tabelle13[[#This Row],[Heizleistung (35°C)]]+Tabelle13[[#This Row],[Heizleistung (55°C)]])/2)</f>
        <v>6.19</v>
      </c>
      <c r="N91" s="30">
        <f>IF(Tabelle13[[#This Row],[Etas 55°C]]=0,0,(Tabelle13[[#This Row],[Etas 35°C]]*0.8+Tabelle13[[#This Row],[Etas 55°C]]*0.2))*2.5</f>
        <v>4.6225000000000005</v>
      </c>
      <c r="O91" s="31">
        <f>-(Tabelle13[[#This Row],[80%/20% SCOP]]-5.285)/5.285</f>
        <v>0.1253547776726584</v>
      </c>
    </row>
    <row r="92" spans="1:15" ht="20.100000000000001" customHeight="1" x14ac:dyDescent="0.25">
      <c r="A92" s="59"/>
      <c r="B92" s="32">
        <v>16018377</v>
      </c>
      <c r="C92" s="25" t="s">
        <v>2165</v>
      </c>
      <c r="D92" s="25" t="s">
        <v>2171</v>
      </c>
      <c r="E92" s="26" t="s">
        <v>2</v>
      </c>
      <c r="F92" s="27">
        <v>6.2</v>
      </c>
      <c r="G92" s="28">
        <v>1.9319999999999999</v>
      </c>
      <c r="H92" s="27">
        <v>6.2</v>
      </c>
      <c r="I92" s="28">
        <v>1.5169999999999999</v>
      </c>
      <c r="J92" s="26" t="s">
        <v>3</v>
      </c>
      <c r="K92" s="26" t="s">
        <v>4</v>
      </c>
      <c r="L92" s="26" t="s">
        <v>4</v>
      </c>
      <c r="M92" s="27">
        <f>IF(Tabelle13[[#This Row],[Heizleistung (55°C)]]=0,Tabelle13[[#This Row],[Heizleistung (35°C)]],(Tabelle13[[#This Row],[Heizleistung (35°C)]]+Tabelle13[[#This Row],[Heizleistung (55°C)]])/2)</f>
        <v>6.2</v>
      </c>
      <c r="N92" s="30">
        <f>IF(Tabelle13[[#This Row],[Etas 55°C]]=0,0,(Tabelle13[[#This Row],[Etas 35°C]]*0.8+Tabelle13[[#This Row],[Etas 55°C]]*0.2))*2.5</f>
        <v>4.6225000000000005</v>
      </c>
      <c r="O92" s="31">
        <f>-(Tabelle13[[#This Row],[80%/20% SCOP]]-5.285)/5.285</f>
        <v>0.1253547776726584</v>
      </c>
    </row>
    <row r="93" spans="1:15" ht="20.100000000000001" customHeight="1" x14ac:dyDescent="0.25">
      <c r="A93" s="59"/>
      <c r="B93" s="32">
        <v>16014435</v>
      </c>
      <c r="C93" s="25" t="s">
        <v>1657</v>
      </c>
      <c r="D93" s="25" t="s">
        <v>1708</v>
      </c>
      <c r="E93" s="26" t="s">
        <v>2</v>
      </c>
      <c r="F93" s="27">
        <v>6</v>
      </c>
      <c r="G93" s="28">
        <v>1.94</v>
      </c>
      <c r="H93" s="27">
        <v>6</v>
      </c>
      <c r="I93" s="28">
        <v>1.48</v>
      </c>
      <c r="J93" s="26" t="s">
        <v>3</v>
      </c>
      <c r="K93" s="26" t="s">
        <v>4</v>
      </c>
      <c r="L93" s="26" t="s">
        <v>4</v>
      </c>
      <c r="M93" s="27">
        <f>IF(Tabelle13[[#This Row],[Heizleistung (55°C)]]=0,Tabelle13[[#This Row],[Heizleistung (35°C)]],(Tabelle13[[#This Row],[Heizleistung (35°C)]]+Tabelle13[[#This Row],[Heizleistung (55°C)]])/2)</f>
        <v>6</v>
      </c>
      <c r="N93" s="30">
        <f>IF(Tabelle13[[#This Row],[Etas 55°C]]=0,0,(Tabelle13[[#This Row],[Etas 35°C]]*0.8+Tabelle13[[#This Row],[Etas 55°C]]*0.2))*2.5</f>
        <v>4.62</v>
      </c>
      <c r="O93" s="31">
        <f>-(Tabelle13[[#This Row],[80%/20% SCOP]]-5.285)/5.285</f>
        <v>0.12582781456953643</v>
      </c>
    </row>
    <row r="94" spans="1:15" ht="20.100000000000001" customHeight="1" x14ac:dyDescent="0.25">
      <c r="A94" s="59"/>
      <c r="B94" s="32">
        <v>16002310</v>
      </c>
      <c r="C94" s="25" t="s">
        <v>6604</v>
      </c>
      <c r="D94" s="25" t="s">
        <v>6801</v>
      </c>
      <c r="E94" s="26" t="s">
        <v>2</v>
      </c>
      <c r="F94" s="27">
        <v>6</v>
      </c>
      <c r="G94" s="28">
        <v>1.94</v>
      </c>
      <c r="H94" s="27">
        <v>6</v>
      </c>
      <c r="I94" s="28">
        <v>1.48</v>
      </c>
      <c r="J94" s="26" t="s">
        <v>3</v>
      </c>
      <c r="K94" s="26" t="s">
        <v>4</v>
      </c>
      <c r="L94" s="26" t="s">
        <v>4</v>
      </c>
      <c r="M94" s="29">
        <f>IF(Tabelle13[[#This Row],[Heizleistung (55°C)]]=0,Tabelle13[[#This Row],[Heizleistung (35°C)]],(Tabelle13[[#This Row],[Heizleistung (35°C)]]+Tabelle13[[#This Row],[Heizleistung (55°C)]])/2)</f>
        <v>6</v>
      </c>
      <c r="N94" s="30">
        <f>IF(Tabelle13[[#This Row],[Etas 55°C]]=0,0,(Tabelle13[[#This Row],[Etas 35°C]]*0.8+Tabelle13[[#This Row],[Etas 55°C]]*0.2))*2.5</f>
        <v>4.62</v>
      </c>
      <c r="O94" s="31">
        <f>-(Tabelle13[[#This Row],[80%/20% SCOP]]-5.285)/5.285</f>
        <v>0.12582781456953643</v>
      </c>
    </row>
    <row r="95" spans="1:15" ht="20.100000000000001" customHeight="1" x14ac:dyDescent="0.25">
      <c r="A95" s="59"/>
      <c r="B95" s="32">
        <v>16002241</v>
      </c>
      <c r="C95" s="25" t="s">
        <v>6604</v>
      </c>
      <c r="D95" s="25" t="s">
        <v>6618</v>
      </c>
      <c r="E95" s="26" t="s">
        <v>2</v>
      </c>
      <c r="F95" s="27">
        <v>6</v>
      </c>
      <c r="G95" s="28">
        <v>1.94</v>
      </c>
      <c r="H95" s="27">
        <v>6</v>
      </c>
      <c r="I95" s="28">
        <v>1.48</v>
      </c>
      <c r="J95" s="26" t="s">
        <v>3</v>
      </c>
      <c r="K95" s="26" t="s">
        <v>4</v>
      </c>
      <c r="L95" s="26" t="s">
        <v>4</v>
      </c>
      <c r="M95" s="29">
        <f>IF(Tabelle13[[#This Row],[Heizleistung (55°C)]]=0,Tabelle13[[#This Row],[Heizleistung (35°C)]],(Tabelle13[[#This Row],[Heizleistung (35°C)]]+Tabelle13[[#This Row],[Heizleistung (55°C)]])/2)</f>
        <v>6</v>
      </c>
      <c r="N95" s="30">
        <f>IF(Tabelle13[[#This Row],[Etas 55°C]]=0,0,(Tabelle13[[#This Row],[Etas 35°C]]*0.8+Tabelle13[[#This Row],[Etas 55°C]]*0.2))*2.5</f>
        <v>4.62</v>
      </c>
      <c r="O95" s="31">
        <f>-(Tabelle13[[#This Row],[80%/20% SCOP]]-5.285)/5.285</f>
        <v>0.12582781456953643</v>
      </c>
    </row>
    <row r="96" spans="1:15" ht="20.100000000000001" customHeight="1" x14ac:dyDescent="0.25">
      <c r="A96" s="59"/>
      <c r="B96" s="32">
        <v>16014114</v>
      </c>
      <c r="C96" s="25" t="s">
        <v>2255</v>
      </c>
      <c r="D96" s="25" t="s">
        <v>2267</v>
      </c>
      <c r="E96" s="26" t="s">
        <v>2</v>
      </c>
      <c r="F96" s="27">
        <v>4.47</v>
      </c>
      <c r="G96" s="28">
        <v>1.954</v>
      </c>
      <c r="H96" s="27">
        <v>4.75</v>
      </c>
      <c r="I96" s="28">
        <v>1.4059999999999999</v>
      </c>
      <c r="J96" s="26" t="s">
        <v>3</v>
      </c>
      <c r="K96" s="26" t="s">
        <v>4</v>
      </c>
      <c r="L96" s="26" t="s">
        <v>4</v>
      </c>
      <c r="M96" s="27">
        <f>IF(Tabelle13[[#This Row],[Heizleistung (55°C)]]=0,Tabelle13[[#This Row],[Heizleistung (35°C)]],(Tabelle13[[#This Row],[Heizleistung (35°C)]]+Tabelle13[[#This Row],[Heizleistung (55°C)]])/2)</f>
        <v>4.6099999999999994</v>
      </c>
      <c r="N96" s="30">
        <f>IF(Tabelle13[[#This Row],[Etas 55°C]]=0,0,(Tabelle13[[#This Row],[Etas 35°C]]*0.8+Tabelle13[[#This Row],[Etas 55°C]]*0.2))*2.5</f>
        <v>4.6110000000000007</v>
      </c>
      <c r="O96" s="31">
        <f>-(Tabelle13[[#This Row],[80%/20% SCOP]]-5.285)/5.285</f>
        <v>0.12753074739829698</v>
      </c>
    </row>
    <row r="97" spans="1:15" ht="20.100000000000001" customHeight="1" x14ac:dyDescent="0.25">
      <c r="A97" s="59"/>
      <c r="B97" s="32">
        <v>16010539</v>
      </c>
      <c r="C97" s="25" t="s">
        <v>4760</v>
      </c>
      <c r="D97" s="25" t="s">
        <v>4777</v>
      </c>
      <c r="E97" s="26" t="s">
        <v>2</v>
      </c>
      <c r="F97" s="27">
        <v>5.5</v>
      </c>
      <c r="G97" s="28">
        <v>1.96</v>
      </c>
      <c r="H97" s="27">
        <v>4.5999999999999996</v>
      </c>
      <c r="I97" s="28">
        <v>1.37</v>
      </c>
      <c r="J97" s="26" t="s">
        <v>40</v>
      </c>
      <c r="K97" s="26" t="s">
        <v>15</v>
      </c>
      <c r="L97" s="26" t="s">
        <v>15</v>
      </c>
      <c r="M97" s="27">
        <f>IF(Tabelle13[[#This Row],[Heizleistung (55°C)]]=0,Tabelle13[[#This Row],[Heizleistung (35°C)]],(Tabelle13[[#This Row],[Heizleistung (35°C)]]+Tabelle13[[#This Row],[Heizleistung (55°C)]])/2)</f>
        <v>5.05</v>
      </c>
      <c r="N97" s="30">
        <f>IF(Tabelle13[[#This Row],[Etas 55°C]]=0,0,(Tabelle13[[#This Row],[Etas 35°C]]*0.8+Tabelle13[[#This Row],[Etas 55°C]]*0.2))*2.5</f>
        <v>4.6050000000000004</v>
      </c>
      <c r="O97" s="31">
        <f>-(Tabelle13[[#This Row],[80%/20% SCOP]]-5.285)/5.285</f>
        <v>0.12866603595080411</v>
      </c>
    </row>
    <row r="98" spans="1:15" ht="20.100000000000001" customHeight="1" x14ac:dyDescent="0.25">
      <c r="A98" s="59"/>
      <c r="B98" s="32">
        <v>16015599</v>
      </c>
      <c r="C98" s="25" t="s">
        <v>2049</v>
      </c>
      <c r="D98" s="25" t="s">
        <v>2061</v>
      </c>
      <c r="E98" s="26" t="s">
        <v>2</v>
      </c>
      <c r="F98" s="27">
        <v>6.4</v>
      </c>
      <c r="G98" s="28">
        <v>1.9259999999999999</v>
      </c>
      <c r="H98" s="27">
        <v>5.9</v>
      </c>
      <c r="I98" s="28">
        <v>1.4970000000000001</v>
      </c>
      <c r="J98" s="26" t="s">
        <v>3</v>
      </c>
      <c r="K98" s="26" t="s">
        <v>4</v>
      </c>
      <c r="L98" s="26" t="s">
        <v>25</v>
      </c>
      <c r="M98" s="27">
        <f>IF(Tabelle13[[#This Row],[Heizleistung (55°C)]]=0,Tabelle13[[#This Row],[Heizleistung (35°C)]],(Tabelle13[[#This Row],[Heizleistung (35°C)]]+Tabelle13[[#This Row],[Heizleistung (55°C)]])/2)</f>
        <v>6.15</v>
      </c>
      <c r="N98" s="30">
        <f>IF(Tabelle13[[#This Row],[Etas 55°C]]=0,0,(Tabelle13[[#This Row],[Etas 35°C]]*0.8+Tabelle13[[#This Row],[Etas 55°C]]*0.2))*2.5</f>
        <v>4.6005000000000003</v>
      </c>
      <c r="O98" s="31">
        <f>-(Tabelle13[[#This Row],[80%/20% SCOP]]-5.285)/5.285</f>
        <v>0.12951750236518447</v>
      </c>
    </row>
    <row r="99" spans="1:15" ht="20.100000000000001" customHeight="1" x14ac:dyDescent="0.25">
      <c r="A99" s="59"/>
      <c r="B99" s="32">
        <v>16016774</v>
      </c>
      <c r="C99" s="25" t="s">
        <v>2326</v>
      </c>
      <c r="D99" s="25" t="s">
        <v>2330</v>
      </c>
      <c r="E99" s="26" t="s">
        <v>2</v>
      </c>
      <c r="F99" s="27">
        <v>6.4</v>
      </c>
      <c r="G99" s="28">
        <v>1.9259999999999999</v>
      </c>
      <c r="H99" s="27">
        <v>5.9</v>
      </c>
      <c r="I99" s="28">
        <v>1.4970000000000001</v>
      </c>
      <c r="J99" s="26" t="s">
        <v>3</v>
      </c>
      <c r="K99" s="26" t="s">
        <v>4</v>
      </c>
      <c r="L99" s="26" t="s">
        <v>4</v>
      </c>
      <c r="M99" s="27">
        <f>IF(Tabelle13[[#This Row],[Heizleistung (55°C)]]=0,Tabelle13[[#This Row],[Heizleistung (35°C)]],(Tabelle13[[#This Row],[Heizleistung (35°C)]]+Tabelle13[[#This Row],[Heizleistung (55°C)]])/2)</f>
        <v>6.15</v>
      </c>
      <c r="N99" s="30">
        <f>IF(Tabelle13[[#This Row],[Etas 55°C]]=0,0,(Tabelle13[[#This Row],[Etas 35°C]]*0.8+Tabelle13[[#This Row],[Etas 55°C]]*0.2))*2.5</f>
        <v>4.6005000000000003</v>
      </c>
      <c r="O99" s="31">
        <f>-(Tabelle13[[#This Row],[80%/20% SCOP]]-5.285)/5.285</f>
        <v>0.12951750236518447</v>
      </c>
    </row>
    <row r="100" spans="1:15" ht="20.100000000000001" customHeight="1" x14ac:dyDescent="0.25">
      <c r="A100" s="59"/>
      <c r="B100" s="32">
        <v>16016683</v>
      </c>
      <c r="C100" s="25" t="s">
        <v>909</v>
      </c>
      <c r="D100" s="25" t="s">
        <v>1007</v>
      </c>
      <c r="E100" s="26" t="s">
        <v>2</v>
      </c>
      <c r="F100" s="27">
        <v>6.2</v>
      </c>
      <c r="G100" s="28">
        <v>1.9259999999999999</v>
      </c>
      <c r="H100" s="27">
        <v>6.2</v>
      </c>
      <c r="I100" s="28">
        <v>1.4970000000000001</v>
      </c>
      <c r="J100" s="26" t="s">
        <v>3</v>
      </c>
      <c r="K100" s="26" t="s">
        <v>4</v>
      </c>
      <c r="L100" s="26" t="s">
        <v>4</v>
      </c>
      <c r="M100" s="27">
        <f>IF(Tabelle13[[#This Row],[Heizleistung (55°C)]]=0,Tabelle13[[#This Row],[Heizleistung (35°C)]],(Tabelle13[[#This Row],[Heizleistung (35°C)]]+Tabelle13[[#This Row],[Heizleistung (55°C)]])/2)</f>
        <v>6.2</v>
      </c>
      <c r="N100" s="30">
        <f>IF(Tabelle13[[#This Row],[Etas 55°C]]=0,0,(Tabelle13[[#This Row],[Etas 35°C]]*0.8+Tabelle13[[#This Row],[Etas 55°C]]*0.2))*2.5</f>
        <v>4.6005000000000003</v>
      </c>
      <c r="O100" s="31">
        <f>-(Tabelle13[[#This Row],[80%/20% SCOP]]-5.285)/5.285</f>
        <v>0.12951750236518447</v>
      </c>
    </row>
    <row r="101" spans="1:15" ht="20.100000000000001" customHeight="1" x14ac:dyDescent="0.25">
      <c r="A101" s="59"/>
      <c r="B101" s="32">
        <v>16011436</v>
      </c>
      <c r="C101" s="25" t="s">
        <v>4760</v>
      </c>
      <c r="D101" s="25" t="s">
        <v>4793</v>
      </c>
      <c r="E101" s="26" t="s">
        <v>2</v>
      </c>
      <c r="F101" s="27">
        <v>4.12</v>
      </c>
      <c r="G101" s="28">
        <v>1.95</v>
      </c>
      <c r="H101" s="27">
        <v>4.3</v>
      </c>
      <c r="I101" s="28">
        <v>1.39</v>
      </c>
      <c r="J101" s="26" t="s">
        <v>40</v>
      </c>
      <c r="K101" s="26" t="s">
        <v>4</v>
      </c>
      <c r="L101" s="26" t="s">
        <v>25</v>
      </c>
      <c r="M101" s="27">
        <f>IF(Tabelle13[[#This Row],[Heizleistung (55°C)]]=0,Tabelle13[[#This Row],[Heizleistung (35°C)]],(Tabelle13[[#This Row],[Heizleistung (35°C)]]+Tabelle13[[#This Row],[Heizleistung (55°C)]])/2)</f>
        <v>4.21</v>
      </c>
      <c r="N101" s="30">
        <f>IF(Tabelle13[[#This Row],[Etas 55°C]]=0,0,(Tabelle13[[#This Row],[Etas 35°C]]*0.8+Tabelle13[[#This Row],[Etas 55°C]]*0.2))*2.5</f>
        <v>4.5950000000000006</v>
      </c>
      <c r="O101" s="31">
        <f>-(Tabelle13[[#This Row],[80%/20% SCOP]]-5.285)/5.285</f>
        <v>0.13055818353831589</v>
      </c>
    </row>
    <row r="102" spans="1:15" ht="20.100000000000001" customHeight="1" x14ac:dyDescent="0.25">
      <c r="A102" s="59"/>
      <c r="B102" s="32">
        <v>16012036</v>
      </c>
      <c r="C102" s="25" t="s">
        <v>5436</v>
      </c>
      <c r="D102" s="25" t="s">
        <v>5447</v>
      </c>
      <c r="E102" s="26" t="s">
        <v>2</v>
      </c>
      <c r="F102" s="27">
        <v>6.07</v>
      </c>
      <c r="G102" s="28">
        <v>1.919</v>
      </c>
      <c r="H102" s="27">
        <v>5.35</v>
      </c>
      <c r="I102" s="28">
        <v>1.5089999999999999</v>
      </c>
      <c r="J102" s="26" t="s">
        <v>3</v>
      </c>
      <c r="K102" s="26" t="s">
        <v>4</v>
      </c>
      <c r="L102" s="26" t="s">
        <v>4</v>
      </c>
      <c r="M102" s="29">
        <f>IF(Tabelle13[[#This Row],[Heizleistung (55°C)]]=0,Tabelle13[[#This Row],[Heizleistung (35°C)]],(Tabelle13[[#This Row],[Heizleistung (35°C)]]+Tabelle13[[#This Row],[Heizleistung (55°C)]])/2)</f>
        <v>5.71</v>
      </c>
      <c r="N102" s="30">
        <f>IF(Tabelle13[[#This Row],[Etas 55°C]]=0,0,(Tabelle13[[#This Row],[Etas 35°C]]*0.8+Tabelle13[[#This Row],[Etas 55°C]]*0.2))*2.5</f>
        <v>4.5925000000000002</v>
      </c>
      <c r="O102" s="31">
        <f>-(Tabelle13[[#This Row],[80%/20% SCOP]]-5.285)/5.285</f>
        <v>0.13103122043519391</v>
      </c>
    </row>
    <row r="103" spans="1:15" ht="20.100000000000001" customHeight="1" x14ac:dyDescent="0.25">
      <c r="A103" s="59"/>
      <c r="B103" s="32">
        <v>16003150</v>
      </c>
      <c r="C103" s="25" t="s">
        <v>1230</v>
      </c>
      <c r="D103" s="25" t="s">
        <v>1233</v>
      </c>
      <c r="E103" s="26" t="s">
        <v>2</v>
      </c>
      <c r="F103" s="27">
        <v>4.95</v>
      </c>
      <c r="G103" s="28">
        <v>1.95</v>
      </c>
      <c r="H103" s="27">
        <v>3.52</v>
      </c>
      <c r="I103" s="28">
        <v>1.38</v>
      </c>
      <c r="J103" s="26" t="s">
        <v>40</v>
      </c>
      <c r="K103" s="26" t="s">
        <v>4</v>
      </c>
      <c r="L103" s="26" t="s">
        <v>4</v>
      </c>
      <c r="M103" s="27">
        <f>IF(Tabelle13[[#This Row],[Heizleistung (55°C)]]=0,Tabelle13[[#This Row],[Heizleistung (35°C)]],(Tabelle13[[#This Row],[Heizleistung (35°C)]]+Tabelle13[[#This Row],[Heizleistung (55°C)]])/2)</f>
        <v>4.2350000000000003</v>
      </c>
      <c r="N103" s="30">
        <f>IF(Tabelle13[[#This Row],[Etas 55°C]]=0,0,(Tabelle13[[#This Row],[Etas 35°C]]*0.8+Tabelle13[[#This Row],[Etas 55°C]]*0.2))*2.5</f>
        <v>4.59</v>
      </c>
      <c r="O103" s="31">
        <f>-(Tabelle13[[#This Row],[80%/20% SCOP]]-5.285)/5.285</f>
        <v>0.13150425733207194</v>
      </c>
    </row>
    <row r="104" spans="1:15" ht="20.100000000000001" customHeight="1" x14ac:dyDescent="0.25">
      <c r="A104" s="59"/>
      <c r="B104" s="32">
        <v>16015216</v>
      </c>
      <c r="C104" s="25" t="s">
        <v>2111</v>
      </c>
      <c r="D104" s="25" t="s">
        <v>2157</v>
      </c>
      <c r="E104" s="26" t="s">
        <v>2</v>
      </c>
      <c r="F104" s="27">
        <v>6.2</v>
      </c>
      <c r="G104" s="28">
        <v>1.96</v>
      </c>
      <c r="H104" s="27">
        <v>6</v>
      </c>
      <c r="I104" s="28">
        <v>1.34</v>
      </c>
      <c r="J104" s="26" t="s">
        <v>40</v>
      </c>
      <c r="K104" s="26" t="s">
        <v>4</v>
      </c>
      <c r="L104" s="26" t="s">
        <v>4</v>
      </c>
      <c r="M104" s="27">
        <f>IF(Tabelle13[[#This Row],[Heizleistung (55°C)]]=0,Tabelle13[[#This Row],[Heizleistung (35°C)]],(Tabelle13[[#This Row],[Heizleistung (35°C)]]+Tabelle13[[#This Row],[Heizleistung (55°C)]])/2)</f>
        <v>6.1</v>
      </c>
      <c r="N104" s="30">
        <f>IF(Tabelle13[[#This Row],[Etas 55°C]]=0,0,(Tabelle13[[#This Row],[Etas 35°C]]*0.8+Tabelle13[[#This Row],[Etas 55°C]]*0.2))*2.5</f>
        <v>4.59</v>
      </c>
      <c r="O104" s="31">
        <f>-(Tabelle13[[#This Row],[80%/20% SCOP]]-5.285)/5.285</f>
        <v>0.13150425733207194</v>
      </c>
    </row>
    <row r="105" spans="1:15" ht="20.100000000000001" customHeight="1" x14ac:dyDescent="0.25">
      <c r="A105" s="59"/>
      <c r="B105" s="32">
        <v>16003074</v>
      </c>
      <c r="C105" s="25" t="s">
        <v>1230</v>
      </c>
      <c r="D105" s="25" t="s">
        <v>1248</v>
      </c>
      <c r="E105" s="26" t="s">
        <v>2</v>
      </c>
      <c r="F105" s="27">
        <v>6.35</v>
      </c>
      <c r="G105" s="28">
        <v>1.95</v>
      </c>
      <c r="H105" s="27">
        <v>6</v>
      </c>
      <c r="I105" s="28">
        <v>1.38</v>
      </c>
      <c r="J105" s="26" t="s">
        <v>40</v>
      </c>
      <c r="K105" s="26" t="s">
        <v>4</v>
      </c>
      <c r="L105" s="26" t="s">
        <v>4</v>
      </c>
      <c r="M105" s="27">
        <f>IF(Tabelle13[[#This Row],[Heizleistung (55°C)]]=0,Tabelle13[[#This Row],[Heizleistung (35°C)]],(Tabelle13[[#This Row],[Heizleistung (35°C)]]+Tabelle13[[#This Row],[Heizleistung (55°C)]])/2)</f>
        <v>6.1749999999999998</v>
      </c>
      <c r="N105" s="30">
        <f>IF(Tabelle13[[#This Row],[Etas 55°C]]=0,0,(Tabelle13[[#This Row],[Etas 35°C]]*0.8+Tabelle13[[#This Row],[Etas 55°C]]*0.2))*2.5</f>
        <v>4.59</v>
      </c>
      <c r="O105" s="31">
        <f>-(Tabelle13[[#This Row],[80%/20% SCOP]]-5.285)/5.285</f>
        <v>0.13150425733207194</v>
      </c>
    </row>
    <row r="106" spans="1:15" ht="20.100000000000001" customHeight="1" x14ac:dyDescent="0.25">
      <c r="A106" s="59"/>
      <c r="B106" s="32">
        <v>16010013</v>
      </c>
      <c r="C106" s="25" t="s">
        <v>5272</v>
      </c>
      <c r="D106" s="25" t="s">
        <v>5292</v>
      </c>
      <c r="E106" s="26" t="s">
        <v>2</v>
      </c>
      <c r="F106" s="27">
        <v>6.35</v>
      </c>
      <c r="G106" s="28">
        <v>1.95</v>
      </c>
      <c r="H106" s="27">
        <v>6</v>
      </c>
      <c r="I106" s="28">
        <v>1.38</v>
      </c>
      <c r="J106" s="26" t="s">
        <v>40</v>
      </c>
      <c r="K106" s="26" t="s">
        <v>4</v>
      </c>
      <c r="L106" s="26" t="s">
        <v>4</v>
      </c>
      <c r="M106" s="27">
        <f>IF(Tabelle13[[#This Row],[Heizleistung (55°C)]]=0,Tabelle13[[#This Row],[Heizleistung (35°C)]],(Tabelle13[[#This Row],[Heizleistung (35°C)]]+Tabelle13[[#This Row],[Heizleistung (55°C)]])/2)</f>
        <v>6.1749999999999998</v>
      </c>
      <c r="N106" s="30">
        <f>IF(Tabelle13[[#This Row],[Etas 55°C]]=0,0,(Tabelle13[[#This Row],[Etas 35°C]]*0.8+Tabelle13[[#This Row],[Etas 55°C]]*0.2))*2.5</f>
        <v>4.59</v>
      </c>
      <c r="O106" s="31">
        <f>-(Tabelle13[[#This Row],[80%/20% SCOP]]-5.285)/5.285</f>
        <v>0.13150425733207194</v>
      </c>
    </row>
    <row r="107" spans="1:15" ht="20.100000000000001" customHeight="1" x14ac:dyDescent="0.25">
      <c r="A107" s="59"/>
      <c r="B107" s="32">
        <v>16004828</v>
      </c>
      <c r="C107" s="25" t="s">
        <v>909</v>
      </c>
      <c r="D107" s="25" t="s">
        <v>1062</v>
      </c>
      <c r="E107" s="26" t="s">
        <v>2</v>
      </c>
      <c r="F107" s="27">
        <v>6.8</v>
      </c>
      <c r="G107" s="28">
        <v>1.95</v>
      </c>
      <c r="H107" s="27">
        <v>5.7</v>
      </c>
      <c r="I107" s="28">
        <v>1.38</v>
      </c>
      <c r="J107" s="26" t="s">
        <v>40</v>
      </c>
      <c r="K107" s="26" t="s">
        <v>4</v>
      </c>
      <c r="L107" s="26" t="s">
        <v>4</v>
      </c>
      <c r="M107" s="27">
        <f>IF(Tabelle13[[#This Row],[Heizleistung (55°C)]]=0,Tabelle13[[#This Row],[Heizleistung (35°C)]],(Tabelle13[[#This Row],[Heizleistung (35°C)]]+Tabelle13[[#This Row],[Heizleistung (55°C)]])/2)</f>
        <v>6.25</v>
      </c>
      <c r="N107" s="30">
        <f>IF(Tabelle13[[#This Row],[Etas 55°C]]=0,0,(Tabelle13[[#This Row],[Etas 35°C]]*0.8+Tabelle13[[#This Row],[Etas 55°C]]*0.2))*2.5</f>
        <v>4.59</v>
      </c>
      <c r="O107" s="31">
        <f>-(Tabelle13[[#This Row],[80%/20% SCOP]]-5.285)/5.285</f>
        <v>0.13150425733207194</v>
      </c>
    </row>
    <row r="108" spans="1:15" ht="20.100000000000001" customHeight="1" x14ac:dyDescent="0.25">
      <c r="A108" s="59"/>
      <c r="B108" s="32">
        <v>16006112</v>
      </c>
      <c r="C108" s="25" t="s">
        <v>2049</v>
      </c>
      <c r="D108" s="25" t="s">
        <v>2058</v>
      </c>
      <c r="E108" s="26" t="s">
        <v>2</v>
      </c>
      <c r="F108" s="27">
        <v>6.8</v>
      </c>
      <c r="G108" s="28">
        <v>1.95</v>
      </c>
      <c r="H108" s="27">
        <v>5.7</v>
      </c>
      <c r="I108" s="28">
        <v>1.38</v>
      </c>
      <c r="J108" s="26" t="s">
        <v>40</v>
      </c>
      <c r="K108" s="26" t="s">
        <v>4</v>
      </c>
      <c r="L108" s="26" t="s">
        <v>25</v>
      </c>
      <c r="M108" s="27">
        <f>IF(Tabelle13[[#This Row],[Heizleistung (55°C)]]=0,Tabelle13[[#This Row],[Heizleistung (35°C)]],(Tabelle13[[#This Row],[Heizleistung (35°C)]]+Tabelle13[[#This Row],[Heizleistung (55°C)]])/2)</f>
        <v>6.25</v>
      </c>
      <c r="N108" s="30">
        <f>IF(Tabelle13[[#This Row],[Etas 55°C]]=0,0,(Tabelle13[[#This Row],[Etas 35°C]]*0.8+Tabelle13[[#This Row],[Etas 55°C]]*0.2))*2.5</f>
        <v>4.59</v>
      </c>
      <c r="O108" s="31">
        <f>-(Tabelle13[[#This Row],[80%/20% SCOP]]-5.285)/5.285</f>
        <v>0.13150425733207194</v>
      </c>
    </row>
    <row r="109" spans="1:15" ht="20.100000000000001" customHeight="1" x14ac:dyDescent="0.25">
      <c r="A109" s="59"/>
      <c r="B109" s="32">
        <v>16012610</v>
      </c>
      <c r="C109" s="25" t="s">
        <v>2688</v>
      </c>
      <c r="D109" s="25" t="s">
        <v>2694</v>
      </c>
      <c r="E109" s="26" t="s">
        <v>2</v>
      </c>
      <c r="F109" s="27">
        <v>6.8</v>
      </c>
      <c r="G109" s="28">
        <v>1.95</v>
      </c>
      <c r="H109" s="27">
        <v>5.7</v>
      </c>
      <c r="I109" s="28">
        <v>1.38</v>
      </c>
      <c r="J109" s="26" t="s">
        <v>40</v>
      </c>
      <c r="K109" s="26" t="s">
        <v>4</v>
      </c>
      <c r="L109" s="26" t="s">
        <v>4</v>
      </c>
      <c r="M109" s="27">
        <f>IF(Tabelle13[[#This Row],[Heizleistung (55°C)]]=0,Tabelle13[[#This Row],[Heizleistung (35°C)]],(Tabelle13[[#This Row],[Heizleistung (35°C)]]+Tabelle13[[#This Row],[Heizleistung (55°C)]])/2)</f>
        <v>6.25</v>
      </c>
      <c r="N109" s="30">
        <f>IF(Tabelle13[[#This Row],[Etas 55°C]]=0,0,(Tabelle13[[#This Row],[Etas 35°C]]*0.8+Tabelle13[[#This Row],[Etas 55°C]]*0.2))*2.5</f>
        <v>4.59</v>
      </c>
      <c r="O109" s="31">
        <f>-(Tabelle13[[#This Row],[80%/20% SCOP]]-5.285)/5.285</f>
        <v>0.13150425733207194</v>
      </c>
    </row>
    <row r="110" spans="1:15" ht="20.100000000000001" customHeight="1" x14ac:dyDescent="0.25">
      <c r="A110" s="59"/>
      <c r="B110" s="32">
        <v>16007063</v>
      </c>
      <c r="C110" s="25" t="s">
        <v>2745</v>
      </c>
      <c r="D110" s="25" t="s">
        <v>2790</v>
      </c>
      <c r="E110" s="26" t="s">
        <v>2</v>
      </c>
      <c r="F110" s="27">
        <v>6.8</v>
      </c>
      <c r="G110" s="28">
        <v>1.95</v>
      </c>
      <c r="H110" s="27">
        <v>5.7</v>
      </c>
      <c r="I110" s="28">
        <v>1.38</v>
      </c>
      <c r="J110" s="26" t="s">
        <v>40</v>
      </c>
      <c r="K110" s="26" t="s">
        <v>4</v>
      </c>
      <c r="L110" s="26" t="s">
        <v>4</v>
      </c>
      <c r="M110" s="27">
        <f>IF(Tabelle13[[#This Row],[Heizleistung (55°C)]]=0,Tabelle13[[#This Row],[Heizleistung (35°C)]],(Tabelle13[[#This Row],[Heizleistung (35°C)]]+Tabelle13[[#This Row],[Heizleistung (55°C)]])/2)</f>
        <v>6.25</v>
      </c>
      <c r="N110" s="30">
        <f>IF(Tabelle13[[#This Row],[Etas 55°C]]=0,0,(Tabelle13[[#This Row],[Etas 35°C]]*0.8+Tabelle13[[#This Row],[Etas 55°C]]*0.2))*2.5</f>
        <v>4.59</v>
      </c>
      <c r="O110" s="31">
        <f>-(Tabelle13[[#This Row],[80%/20% SCOP]]-5.285)/5.285</f>
        <v>0.13150425733207194</v>
      </c>
    </row>
    <row r="111" spans="1:15" ht="20.100000000000001" customHeight="1" x14ac:dyDescent="0.25">
      <c r="A111" s="59"/>
      <c r="B111" s="32">
        <v>16007561</v>
      </c>
      <c r="C111" s="25" t="s">
        <v>3116</v>
      </c>
      <c r="D111" s="25" t="s">
        <v>3135</v>
      </c>
      <c r="E111" s="26" t="s">
        <v>2</v>
      </c>
      <c r="F111" s="27">
        <v>6.8</v>
      </c>
      <c r="G111" s="28">
        <v>1.95</v>
      </c>
      <c r="H111" s="27">
        <v>5.7</v>
      </c>
      <c r="I111" s="28">
        <v>1.38</v>
      </c>
      <c r="J111" s="26" t="s">
        <v>40</v>
      </c>
      <c r="K111" s="26" t="s">
        <v>4</v>
      </c>
      <c r="L111" s="26" t="s">
        <v>25</v>
      </c>
      <c r="M111" s="27">
        <f>IF(Tabelle13[[#This Row],[Heizleistung (55°C)]]=0,Tabelle13[[#This Row],[Heizleistung (35°C)]],(Tabelle13[[#This Row],[Heizleistung (35°C)]]+Tabelle13[[#This Row],[Heizleistung (55°C)]])/2)</f>
        <v>6.25</v>
      </c>
      <c r="N111" s="30">
        <f>IF(Tabelle13[[#This Row],[Etas 55°C]]=0,0,(Tabelle13[[#This Row],[Etas 35°C]]*0.8+Tabelle13[[#This Row],[Etas 55°C]]*0.2))*2.5</f>
        <v>4.59</v>
      </c>
      <c r="O111" s="31">
        <f>-(Tabelle13[[#This Row],[80%/20% SCOP]]-5.285)/5.285</f>
        <v>0.13150425733207194</v>
      </c>
    </row>
    <row r="112" spans="1:15" ht="20.100000000000001" customHeight="1" x14ac:dyDescent="0.25">
      <c r="A112" s="59"/>
      <c r="B112" s="32">
        <v>16014023</v>
      </c>
      <c r="C112" s="25" t="s">
        <v>808</v>
      </c>
      <c r="D112" s="25" t="s">
        <v>840</v>
      </c>
      <c r="E112" s="26" t="s">
        <v>2</v>
      </c>
      <c r="F112" s="27">
        <v>6.82</v>
      </c>
      <c r="G112" s="28">
        <v>1.95</v>
      </c>
      <c r="H112" s="27">
        <v>5.7</v>
      </c>
      <c r="I112" s="28">
        <v>1.38</v>
      </c>
      <c r="J112" s="26" t="s">
        <v>40</v>
      </c>
      <c r="K112" s="26" t="s">
        <v>4</v>
      </c>
      <c r="L112" s="26" t="s">
        <v>4</v>
      </c>
      <c r="M112" s="27">
        <f>IF(Tabelle13[[#This Row],[Heizleistung (55°C)]]=0,Tabelle13[[#This Row],[Heizleistung (35°C)]],(Tabelle13[[#This Row],[Heizleistung (35°C)]]+Tabelle13[[#This Row],[Heizleistung (55°C)]])/2)</f>
        <v>6.26</v>
      </c>
      <c r="N112" s="30">
        <f>IF(Tabelle13[[#This Row],[Etas 55°C]]=0,0,(Tabelle13[[#This Row],[Etas 35°C]]*0.8+Tabelle13[[#This Row],[Etas 55°C]]*0.2))*2.5</f>
        <v>4.59</v>
      </c>
      <c r="O112" s="31">
        <f>-(Tabelle13[[#This Row],[80%/20% SCOP]]-5.285)/5.285</f>
        <v>0.13150425733207194</v>
      </c>
    </row>
    <row r="113" spans="1:15" ht="20.100000000000001" customHeight="1" x14ac:dyDescent="0.25">
      <c r="A113" s="59"/>
      <c r="B113" s="32">
        <v>16004144</v>
      </c>
      <c r="C113" s="25" t="s">
        <v>2172</v>
      </c>
      <c r="D113" s="25" t="s">
        <v>2186</v>
      </c>
      <c r="E113" s="26" t="s">
        <v>2</v>
      </c>
      <c r="F113" s="27">
        <v>6.82</v>
      </c>
      <c r="G113" s="28">
        <v>1.95</v>
      </c>
      <c r="H113" s="27">
        <v>5.7</v>
      </c>
      <c r="I113" s="28">
        <v>1.38</v>
      </c>
      <c r="J113" s="26" t="s">
        <v>40</v>
      </c>
      <c r="K113" s="26" t="s">
        <v>4</v>
      </c>
      <c r="L113" s="26" t="s">
        <v>25</v>
      </c>
      <c r="M113" s="27">
        <f>IF(Tabelle13[[#This Row],[Heizleistung (55°C)]]=0,Tabelle13[[#This Row],[Heizleistung (35°C)]],(Tabelle13[[#This Row],[Heizleistung (35°C)]]+Tabelle13[[#This Row],[Heizleistung (55°C)]])/2)</f>
        <v>6.26</v>
      </c>
      <c r="N113" s="30">
        <f>IF(Tabelle13[[#This Row],[Etas 55°C]]=0,0,(Tabelle13[[#This Row],[Etas 35°C]]*0.8+Tabelle13[[#This Row],[Etas 55°C]]*0.2))*2.5</f>
        <v>4.59</v>
      </c>
      <c r="O113" s="31">
        <f>-(Tabelle13[[#This Row],[80%/20% SCOP]]-5.285)/5.285</f>
        <v>0.13150425733207194</v>
      </c>
    </row>
    <row r="114" spans="1:15" ht="20.100000000000001" customHeight="1" x14ac:dyDescent="0.25">
      <c r="A114" s="59"/>
      <c r="B114" s="32">
        <v>16001216</v>
      </c>
      <c r="C114" s="25" t="s">
        <v>4979</v>
      </c>
      <c r="D114" s="25" t="s">
        <v>4991</v>
      </c>
      <c r="E114" s="26" t="s">
        <v>2</v>
      </c>
      <c r="F114" s="27">
        <v>6.82</v>
      </c>
      <c r="G114" s="28">
        <v>1.95</v>
      </c>
      <c r="H114" s="27">
        <v>5.7</v>
      </c>
      <c r="I114" s="28">
        <v>1.38</v>
      </c>
      <c r="J114" s="26" t="s">
        <v>40</v>
      </c>
      <c r="K114" s="26" t="s">
        <v>4</v>
      </c>
      <c r="L114" s="26" t="s">
        <v>4</v>
      </c>
      <c r="M114" s="27">
        <f>IF(Tabelle13[[#This Row],[Heizleistung (55°C)]]=0,Tabelle13[[#This Row],[Heizleistung (35°C)]],(Tabelle13[[#This Row],[Heizleistung (35°C)]]+Tabelle13[[#This Row],[Heizleistung (55°C)]])/2)</f>
        <v>6.26</v>
      </c>
      <c r="N114" s="30">
        <f>IF(Tabelle13[[#This Row],[Etas 55°C]]=0,0,(Tabelle13[[#This Row],[Etas 35°C]]*0.8+Tabelle13[[#This Row],[Etas 55°C]]*0.2))*2.5</f>
        <v>4.59</v>
      </c>
      <c r="O114" s="31">
        <f>-(Tabelle13[[#This Row],[80%/20% SCOP]]-5.285)/5.285</f>
        <v>0.13150425733207194</v>
      </c>
    </row>
    <row r="115" spans="1:15" ht="20.100000000000001" customHeight="1" x14ac:dyDescent="0.25">
      <c r="A115" s="59"/>
      <c r="B115" s="32">
        <v>16001508</v>
      </c>
      <c r="C115" s="25" t="s">
        <v>5300</v>
      </c>
      <c r="D115" s="25" t="s">
        <v>6802</v>
      </c>
      <c r="E115" s="26" t="s">
        <v>2</v>
      </c>
      <c r="F115" s="27">
        <v>6.82</v>
      </c>
      <c r="G115" s="28">
        <v>1.95</v>
      </c>
      <c r="H115" s="27">
        <v>5.7</v>
      </c>
      <c r="I115" s="28">
        <v>1.38</v>
      </c>
      <c r="J115" s="26" t="s">
        <v>40</v>
      </c>
      <c r="K115" s="26" t="s">
        <v>4</v>
      </c>
      <c r="L115" s="26" t="s">
        <v>4</v>
      </c>
      <c r="M115" s="27">
        <f>IF(Tabelle13[[#This Row],[Heizleistung (55°C)]]=0,Tabelle13[[#This Row],[Heizleistung (35°C)]],(Tabelle13[[#This Row],[Heizleistung (35°C)]]+Tabelle13[[#This Row],[Heizleistung (55°C)]])/2)</f>
        <v>6.26</v>
      </c>
      <c r="N115" s="30">
        <f>IF(Tabelle13[[#This Row],[Etas 55°C]]=0,0,(Tabelle13[[#This Row],[Etas 35°C]]*0.8+Tabelle13[[#This Row],[Etas 55°C]]*0.2))*2.5</f>
        <v>4.59</v>
      </c>
      <c r="O115" s="31">
        <f>-(Tabelle13[[#This Row],[80%/20% SCOP]]-5.285)/5.285</f>
        <v>0.13150425733207194</v>
      </c>
    </row>
    <row r="116" spans="1:15" ht="20.100000000000001" customHeight="1" x14ac:dyDescent="0.25">
      <c r="A116" s="59"/>
      <c r="B116" s="32">
        <v>16006132</v>
      </c>
      <c r="C116" s="25" t="s">
        <v>6690</v>
      </c>
      <c r="D116" s="25" t="s">
        <v>6703</v>
      </c>
      <c r="E116" s="26" t="s">
        <v>2</v>
      </c>
      <c r="F116" s="27">
        <v>6.82</v>
      </c>
      <c r="G116" s="28">
        <v>1.95</v>
      </c>
      <c r="H116" s="27">
        <v>5.7</v>
      </c>
      <c r="I116" s="28">
        <v>1.38</v>
      </c>
      <c r="J116" s="26" t="s">
        <v>40</v>
      </c>
      <c r="K116" s="26" t="s">
        <v>4</v>
      </c>
      <c r="L116" s="26" t="s">
        <v>25</v>
      </c>
      <c r="M116" s="29">
        <f>IF(Tabelle13[[#This Row],[Heizleistung (55°C)]]=0,Tabelle13[[#This Row],[Heizleistung (35°C)]],(Tabelle13[[#This Row],[Heizleistung (35°C)]]+Tabelle13[[#This Row],[Heizleistung (55°C)]])/2)</f>
        <v>6.26</v>
      </c>
      <c r="N116" s="30">
        <f>IF(Tabelle13[[#This Row],[Etas 55°C]]=0,0,(Tabelle13[[#This Row],[Etas 35°C]]*0.8+Tabelle13[[#This Row],[Etas 55°C]]*0.2))*2.5</f>
        <v>4.59</v>
      </c>
      <c r="O116" s="31">
        <f>-(Tabelle13[[#This Row],[80%/20% SCOP]]-5.285)/5.285</f>
        <v>0.13150425733207194</v>
      </c>
    </row>
    <row r="117" spans="1:15" ht="20.100000000000001" customHeight="1" x14ac:dyDescent="0.25">
      <c r="A117" s="59"/>
      <c r="B117" s="32">
        <v>16007683</v>
      </c>
      <c r="C117" s="25" t="s">
        <v>2533</v>
      </c>
      <c r="D117" s="25" t="s">
        <v>2544</v>
      </c>
      <c r="E117" s="26" t="s">
        <v>2</v>
      </c>
      <c r="F117" s="27">
        <v>6.8</v>
      </c>
      <c r="G117" s="28">
        <v>1.95</v>
      </c>
      <c r="H117" s="27">
        <v>5.7</v>
      </c>
      <c r="I117" s="28">
        <v>1.379</v>
      </c>
      <c r="J117" s="26" t="s">
        <v>40</v>
      </c>
      <c r="K117" s="26" t="s">
        <v>4</v>
      </c>
      <c r="L117" s="26" t="s">
        <v>4</v>
      </c>
      <c r="M117" s="27">
        <f>IF(Tabelle13[[#This Row],[Heizleistung (55°C)]]=0,Tabelle13[[#This Row],[Heizleistung (35°C)]],(Tabelle13[[#This Row],[Heizleistung (35°C)]]+Tabelle13[[#This Row],[Heizleistung (55°C)]])/2)</f>
        <v>6.25</v>
      </c>
      <c r="N117" s="30">
        <f>IF(Tabelle13[[#This Row],[Etas 55°C]]=0,0,(Tabelle13[[#This Row],[Etas 35°C]]*0.8+Tabelle13[[#This Row],[Etas 55°C]]*0.2))*2.5</f>
        <v>4.5895000000000001</v>
      </c>
      <c r="O117" s="31">
        <f>-(Tabelle13[[#This Row],[80%/20% SCOP]]-5.285)/5.285</f>
        <v>0.13159886471144749</v>
      </c>
    </row>
    <row r="118" spans="1:15" ht="20.100000000000001" customHeight="1" x14ac:dyDescent="0.25">
      <c r="A118" s="59"/>
      <c r="B118" s="32">
        <v>16014040</v>
      </c>
      <c r="C118" s="25" t="s">
        <v>4677</v>
      </c>
      <c r="D118" s="25" t="s">
        <v>4689</v>
      </c>
      <c r="E118" s="26" t="s">
        <v>2</v>
      </c>
      <c r="F118" s="27">
        <v>6.8</v>
      </c>
      <c r="G118" s="28">
        <v>1.95</v>
      </c>
      <c r="H118" s="27">
        <v>5.7</v>
      </c>
      <c r="I118" s="28">
        <v>1.379</v>
      </c>
      <c r="J118" s="26" t="s">
        <v>40</v>
      </c>
      <c r="K118" s="26" t="s">
        <v>15</v>
      </c>
      <c r="L118" s="26" t="s">
        <v>25</v>
      </c>
      <c r="M118" s="27">
        <f>IF(Tabelle13[[#This Row],[Heizleistung (55°C)]]=0,Tabelle13[[#This Row],[Heizleistung (35°C)]],(Tabelle13[[#This Row],[Heizleistung (35°C)]]+Tabelle13[[#This Row],[Heizleistung (55°C)]])/2)</f>
        <v>6.25</v>
      </c>
      <c r="N118" s="30">
        <f>IF(Tabelle13[[#This Row],[Etas 55°C]]=0,0,(Tabelle13[[#This Row],[Etas 35°C]]*0.8+Tabelle13[[#This Row],[Etas 55°C]]*0.2))*2.5</f>
        <v>4.5895000000000001</v>
      </c>
      <c r="O118" s="31">
        <f>-(Tabelle13[[#This Row],[80%/20% SCOP]]-5.285)/5.285</f>
        <v>0.13159886471144749</v>
      </c>
    </row>
    <row r="119" spans="1:15" ht="20.100000000000001" customHeight="1" x14ac:dyDescent="0.25">
      <c r="A119" s="59"/>
      <c r="B119" s="32">
        <v>16001293</v>
      </c>
      <c r="C119" s="25" t="s">
        <v>5091</v>
      </c>
      <c r="D119" s="25" t="s">
        <v>5108</v>
      </c>
      <c r="E119" s="26" t="s">
        <v>2</v>
      </c>
      <c r="F119" s="27">
        <v>6.8</v>
      </c>
      <c r="G119" s="28">
        <v>1.95</v>
      </c>
      <c r="H119" s="27">
        <v>5.7</v>
      </c>
      <c r="I119" s="28">
        <v>1.379</v>
      </c>
      <c r="J119" s="26" t="s">
        <v>40</v>
      </c>
      <c r="K119" s="26" t="s">
        <v>4</v>
      </c>
      <c r="L119" s="26" t="s">
        <v>4</v>
      </c>
      <c r="M119" s="27">
        <f>IF(Tabelle13[[#This Row],[Heizleistung (55°C)]]=0,Tabelle13[[#This Row],[Heizleistung (35°C)]],(Tabelle13[[#This Row],[Heizleistung (35°C)]]+Tabelle13[[#This Row],[Heizleistung (55°C)]])/2)</f>
        <v>6.25</v>
      </c>
      <c r="N119" s="30">
        <f>IF(Tabelle13[[#This Row],[Etas 55°C]]=0,0,(Tabelle13[[#This Row],[Etas 35°C]]*0.8+Tabelle13[[#This Row],[Etas 55°C]]*0.2))*2.5</f>
        <v>4.5895000000000001</v>
      </c>
      <c r="O119" s="31">
        <f>-(Tabelle13[[#This Row],[80%/20% SCOP]]-5.285)/5.285</f>
        <v>0.13159886471144749</v>
      </c>
    </row>
    <row r="120" spans="1:15" ht="20.100000000000001" customHeight="1" x14ac:dyDescent="0.25">
      <c r="A120" s="59"/>
      <c r="B120" s="32">
        <v>16011196</v>
      </c>
      <c r="C120" s="25" t="s">
        <v>5213</v>
      </c>
      <c r="D120" s="25" t="s">
        <v>5243</v>
      </c>
      <c r="E120" s="26" t="s">
        <v>2</v>
      </c>
      <c r="F120" s="27">
        <v>6.8</v>
      </c>
      <c r="G120" s="28">
        <v>1.95</v>
      </c>
      <c r="H120" s="27">
        <v>5.7</v>
      </c>
      <c r="I120" s="28">
        <v>1.379</v>
      </c>
      <c r="J120" s="26" t="s">
        <v>40</v>
      </c>
      <c r="K120" s="26" t="s">
        <v>4</v>
      </c>
      <c r="L120" s="26" t="s">
        <v>15</v>
      </c>
      <c r="M120" s="27">
        <f>IF(Tabelle13[[#This Row],[Heizleistung (55°C)]]=0,Tabelle13[[#This Row],[Heizleistung (35°C)]],(Tabelle13[[#This Row],[Heizleistung (35°C)]]+Tabelle13[[#This Row],[Heizleistung (55°C)]])/2)</f>
        <v>6.25</v>
      </c>
      <c r="N120" s="30">
        <f>IF(Tabelle13[[#This Row],[Etas 55°C]]=0,0,(Tabelle13[[#This Row],[Etas 35°C]]*0.8+Tabelle13[[#This Row],[Etas 55°C]]*0.2))*2.5</f>
        <v>4.5895000000000001</v>
      </c>
      <c r="O120" s="31">
        <f>-(Tabelle13[[#This Row],[80%/20% SCOP]]-5.285)/5.285</f>
        <v>0.13159886471144749</v>
      </c>
    </row>
    <row r="121" spans="1:15" ht="20.100000000000001" customHeight="1" x14ac:dyDescent="0.25">
      <c r="A121" s="59"/>
      <c r="B121" s="32">
        <v>16001828</v>
      </c>
      <c r="C121" s="25" t="s">
        <v>5459</v>
      </c>
      <c r="D121" s="25" t="s">
        <v>5463</v>
      </c>
      <c r="E121" s="26" t="s">
        <v>2</v>
      </c>
      <c r="F121" s="27">
        <v>6.8</v>
      </c>
      <c r="G121" s="28">
        <v>1.95</v>
      </c>
      <c r="H121" s="27">
        <v>5.7</v>
      </c>
      <c r="I121" s="28">
        <v>1.379</v>
      </c>
      <c r="J121" s="26" t="s">
        <v>40</v>
      </c>
      <c r="K121" s="26" t="s">
        <v>4</v>
      </c>
      <c r="L121" s="26" t="s">
        <v>4</v>
      </c>
      <c r="M121" s="29">
        <f>IF(Tabelle13[[#This Row],[Heizleistung (55°C)]]=0,Tabelle13[[#This Row],[Heizleistung (35°C)]],(Tabelle13[[#This Row],[Heizleistung (35°C)]]+Tabelle13[[#This Row],[Heizleistung (55°C)]])/2)</f>
        <v>6.25</v>
      </c>
      <c r="N121" s="30">
        <f>IF(Tabelle13[[#This Row],[Etas 55°C]]=0,0,(Tabelle13[[#This Row],[Etas 35°C]]*0.8+Tabelle13[[#This Row],[Etas 55°C]]*0.2))*2.5</f>
        <v>4.5895000000000001</v>
      </c>
      <c r="O121" s="31">
        <f>-(Tabelle13[[#This Row],[80%/20% SCOP]]-5.285)/5.285</f>
        <v>0.13159886471144749</v>
      </c>
    </row>
    <row r="122" spans="1:15" ht="20.100000000000001" customHeight="1" x14ac:dyDescent="0.25">
      <c r="A122" s="59"/>
      <c r="B122" s="32">
        <v>16005004</v>
      </c>
      <c r="C122" s="25" t="s">
        <v>669</v>
      </c>
      <c r="D122" s="25" t="s">
        <v>678</v>
      </c>
      <c r="E122" s="26" t="s">
        <v>2</v>
      </c>
      <c r="F122" s="27">
        <v>5</v>
      </c>
      <c r="G122" s="28">
        <v>1.96</v>
      </c>
      <c r="H122" s="27">
        <v>4</v>
      </c>
      <c r="I122" s="28">
        <v>1.33</v>
      </c>
      <c r="J122" s="26" t="s">
        <v>109</v>
      </c>
      <c r="K122" s="26" t="s">
        <v>4</v>
      </c>
      <c r="L122" s="26" t="s">
        <v>4</v>
      </c>
      <c r="M122" s="27">
        <f>IF(Tabelle13[[#This Row],[Heizleistung (55°C)]]=0,Tabelle13[[#This Row],[Heizleistung (35°C)]],(Tabelle13[[#This Row],[Heizleistung (35°C)]]+Tabelle13[[#This Row],[Heizleistung (55°C)]])/2)</f>
        <v>4.5</v>
      </c>
      <c r="N122" s="30">
        <f>IF(Tabelle13[[#This Row],[Etas 55°C]]=0,0,(Tabelle13[[#This Row],[Etas 35°C]]*0.8+Tabelle13[[#This Row],[Etas 55°C]]*0.2))*2.5</f>
        <v>4.585</v>
      </c>
      <c r="O122" s="31">
        <f>-(Tabelle13[[#This Row],[80%/20% SCOP]]-5.285)/5.285</f>
        <v>0.13245033112582785</v>
      </c>
    </row>
    <row r="123" spans="1:15" ht="20.100000000000001" customHeight="1" x14ac:dyDescent="0.25">
      <c r="A123" s="59"/>
      <c r="B123" s="32">
        <v>16014199</v>
      </c>
      <c r="C123" s="25" t="s">
        <v>3161</v>
      </c>
      <c r="D123" s="25" t="s">
        <v>3216</v>
      </c>
      <c r="E123" s="26" t="s">
        <v>2</v>
      </c>
      <c r="F123" s="27">
        <v>4.7</v>
      </c>
      <c r="G123" s="28">
        <v>1.96</v>
      </c>
      <c r="H123" s="27">
        <v>4.5</v>
      </c>
      <c r="I123" s="28">
        <v>1.33</v>
      </c>
      <c r="J123" s="26" t="s">
        <v>40</v>
      </c>
      <c r="K123" s="26" t="s">
        <v>4</v>
      </c>
      <c r="L123" s="26" t="s">
        <v>4</v>
      </c>
      <c r="M123" s="27">
        <f>IF(Tabelle13[[#This Row],[Heizleistung (55°C)]]=0,Tabelle13[[#This Row],[Heizleistung (35°C)]],(Tabelle13[[#This Row],[Heizleistung (35°C)]]+Tabelle13[[#This Row],[Heizleistung (55°C)]])/2)</f>
        <v>4.5999999999999996</v>
      </c>
      <c r="N123" s="30">
        <f>IF(Tabelle13[[#This Row],[Etas 55°C]]=0,0,(Tabelle13[[#This Row],[Etas 35°C]]*0.8+Tabelle13[[#This Row],[Etas 55°C]]*0.2))*2.5</f>
        <v>4.585</v>
      </c>
      <c r="O123" s="31">
        <f>-(Tabelle13[[#This Row],[80%/20% SCOP]]-5.285)/5.285</f>
        <v>0.13245033112582785</v>
      </c>
    </row>
    <row r="124" spans="1:15" ht="20.100000000000001" customHeight="1" x14ac:dyDescent="0.25">
      <c r="A124" s="59"/>
      <c r="B124" s="32">
        <v>16003721</v>
      </c>
      <c r="C124" s="25" t="s">
        <v>589</v>
      </c>
      <c r="D124" s="25" t="s">
        <v>639</v>
      </c>
      <c r="E124" s="26" t="s">
        <v>2</v>
      </c>
      <c r="F124" s="27">
        <v>4.76</v>
      </c>
      <c r="G124" s="28">
        <v>1.96</v>
      </c>
      <c r="H124" s="27">
        <v>4.49</v>
      </c>
      <c r="I124" s="28">
        <v>1.33</v>
      </c>
      <c r="J124" s="26" t="s">
        <v>109</v>
      </c>
      <c r="K124" s="26" t="s">
        <v>4</v>
      </c>
      <c r="L124" s="26" t="s">
        <v>4</v>
      </c>
      <c r="M124" s="27">
        <f>IF(Tabelle13[[#This Row],[Heizleistung (55°C)]]=0,Tabelle13[[#This Row],[Heizleistung (35°C)]],(Tabelle13[[#This Row],[Heizleistung (35°C)]]+Tabelle13[[#This Row],[Heizleistung (55°C)]])/2)</f>
        <v>4.625</v>
      </c>
      <c r="N124" s="30">
        <f>IF(Tabelle13[[#This Row],[Etas 55°C]]=0,0,(Tabelle13[[#This Row],[Etas 35°C]]*0.8+Tabelle13[[#This Row],[Etas 55°C]]*0.2))*2.5</f>
        <v>4.585</v>
      </c>
      <c r="O124" s="31">
        <f>-(Tabelle13[[#This Row],[80%/20% SCOP]]-5.285)/5.285</f>
        <v>0.13245033112582785</v>
      </c>
    </row>
    <row r="125" spans="1:15" ht="20.100000000000001" customHeight="1" x14ac:dyDescent="0.25">
      <c r="A125" s="59"/>
      <c r="B125" s="32">
        <v>16014134</v>
      </c>
      <c r="C125" s="25" t="s">
        <v>3116</v>
      </c>
      <c r="D125" s="25" t="s">
        <v>3146</v>
      </c>
      <c r="E125" s="26" t="s">
        <v>2</v>
      </c>
      <c r="F125" s="27">
        <v>6.4</v>
      </c>
      <c r="G125" s="28">
        <v>1.92</v>
      </c>
      <c r="H125" s="27">
        <v>3.82</v>
      </c>
      <c r="I125" s="28">
        <v>1.49</v>
      </c>
      <c r="J125" s="26" t="s">
        <v>3</v>
      </c>
      <c r="K125" s="26" t="s">
        <v>4</v>
      </c>
      <c r="L125" s="26" t="s">
        <v>4</v>
      </c>
      <c r="M125" s="27">
        <f>IF(Tabelle13[[#This Row],[Heizleistung (55°C)]]=0,Tabelle13[[#This Row],[Heizleistung (35°C)]],(Tabelle13[[#This Row],[Heizleistung (35°C)]]+Tabelle13[[#This Row],[Heizleistung (55°C)]])/2)</f>
        <v>5.1100000000000003</v>
      </c>
      <c r="N125" s="30">
        <f>IF(Tabelle13[[#This Row],[Etas 55°C]]=0,0,(Tabelle13[[#This Row],[Etas 35°C]]*0.8+Tabelle13[[#This Row],[Etas 55°C]]*0.2))*2.5</f>
        <v>4.585</v>
      </c>
      <c r="O125" s="31">
        <f>-(Tabelle13[[#This Row],[80%/20% SCOP]]-5.285)/5.285</f>
        <v>0.13245033112582785</v>
      </c>
    </row>
    <row r="126" spans="1:15" ht="20.100000000000001" customHeight="1" x14ac:dyDescent="0.25">
      <c r="A126" s="59"/>
      <c r="B126" s="32">
        <v>16014694</v>
      </c>
      <c r="C126" s="25" t="s">
        <v>4760</v>
      </c>
      <c r="D126" s="25" t="s">
        <v>4779</v>
      </c>
      <c r="E126" s="26" t="s">
        <v>2</v>
      </c>
      <c r="F126" s="27">
        <v>6.08</v>
      </c>
      <c r="G126" s="28">
        <v>1.92</v>
      </c>
      <c r="H126" s="27">
        <v>6.1</v>
      </c>
      <c r="I126" s="28">
        <v>1.49</v>
      </c>
      <c r="J126" s="26" t="s">
        <v>3</v>
      </c>
      <c r="K126" s="26" t="s">
        <v>4</v>
      </c>
      <c r="L126" s="26" t="s">
        <v>25</v>
      </c>
      <c r="M126" s="27">
        <f>IF(Tabelle13[[#This Row],[Heizleistung (55°C)]]=0,Tabelle13[[#This Row],[Heizleistung (35°C)]],(Tabelle13[[#This Row],[Heizleistung (35°C)]]+Tabelle13[[#This Row],[Heizleistung (55°C)]])/2)</f>
        <v>6.09</v>
      </c>
      <c r="N126" s="30">
        <f>IF(Tabelle13[[#This Row],[Etas 55°C]]=0,0,(Tabelle13[[#This Row],[Etas 35°C]]*0.8+Tabelle13[[#This Row],[Etas 55°C]]*0.2))*2.5</f>
        <v>4.585</v>
      </c>
      <c r="O126" s="31">
        <f>-(Tabelle13[[#This Row],[80%/20% SCOP]]-5.285)/5.285</f>
        <v>0.13245033112582785</v>
      </c>
    </row>
    <row r="127" spans="1:15" ht="20.100000000000001" customHeight="1" x14ac:dyDescent="0.25">
      <c r="A127" s="59"/>
      <c r="B127" s="32">
        <v>16014830</v>
      </c>
      <c r="C127" s="25" t="s">
        <v>5272</v>
      </c>
      <c r="D127" s="25" t="s">
        <v>5277</v>
      </c>
      <c r="E127" s="26" t="s">
        <v>2</v>
      </c>
      <c r="F127" s="27">
        <v>6.2</v>
      </c>
      <c r="G127" s="28">
        <v>1.92</v>
      </c>
      <c r="H127" s="27">
        <v>6.2</v>
      </c>
      <c r="I127" s="28">
        <v>1.49</v>
      </c>
      <c r="J127" s="26" t="s">
        <v>3</v>
      </c>
      <c r="K127" s="26" t="s">
        <v>4</v>
      </c>
      <c r="L127" s="26" t="s">
        <v>4</v>
      </c>
      <c r="M127" s="27">
        <f>IF(Tabelle13[[#This Row],[Heizleistung (55°C)]]=0,Tabelle13[[#This Row],[Heizleistung (35°C)]],(Tabelle13[[#This Row],[Heizleistung (35°C)]]+Tabelle13[[#This Row],[Heizleistung (55°C)]])/2)</f>
        <v>6.2</v>
      </c>
      <c r="N127" s="30">
        <f>IF(Tabelle13[[#This Row],[Etas 55°C]]=0,0,(Tabelle13[[#This Row],[Etas 35°C]]*0.8+Tabelle13[[#This Row],[Etas 55°C]]*0.2))*2.5</f>
        <v>4.585</v>
      </c>
      <c r="O127" s="31">
        <f>-(Tabelle13[[#This Row],[80%/20% SCOP]]-5.285)/5.285</f>
        <v>0.13245033112582785</v>
      </c>
    </row>
    <row r="128" spans="1:15" ht="20.100000000000001" customHeight="1" x14ac:dyDescent="0.25">
      <c r="A128" s="59"/>
      <c r="B128" s="32">
        <v>16018700</v>
      </c>
      <c r="C128" s="25" t="s">
        <v>5300</v>
      </c>
      <c r="D128" s="25" t="s">
        <v>5314</v>
      </c>
      <c r="E128" s="26" t="s">
        <v>2</v>
      </c>
      <c r="F128" s="27">
        <v>6.2</v>
      </c>
      <c r="G128" s="28">
        <v>1.92</v>
      </c>
      <c r="H128" s="27">
        <v>6.2</v>
      </c>
      <c r="I128" s="28">
        <v>1.49</v>
      </c>
      <c r="J128" s="26" t="s">
        <v>3</v>
      </c>
      <c r="K128" s="26" t="s">
        <v>4</v>
      </c>
      <c r="L128" s="26" t="s">
        <v>4</v>
      </c>
      <c r="M128" s="27">
        <f>IF(Tabelle13[[#This Row],[Heizleistung (55°C)]]=0,Tabelle13[[#This Row],[Heizleistung (35°C)]],(Tabelle13[[#This Row],[Heizleistung (35°C)]]+Tabelle13[[#This Row],[Heizleistung (55°C)]])/2)</f>
        <v>6.2</v>
      </c>
      <c r="N128" s="30">
        <f>IF(Tabelle13[[#This Row],[Etas 55°C]]=0,0,(Tabelle13[[#This Row],[Etas 35°C]]*0.8+Tabelle13[[#This Row],[Etas 55°C]]*0.2))*2.5</f>
        <v>4.585</v>
      </c>
      <c r="O128" s="31">
        <f>-(Tabelle13[[#This Row],[80%/20% SCOP]]-5.285)/5.285</f>
        <v>0.13245033112582785</v>
      </c>
    </row>
    <row r="129" spans="1:15" ht="20.100000000000001" customHeight="1" x14ac:dyDescent="0.25">
      <c r="A129" s="59"/>
      <c r="B129" s="32">
        <v>16012242</v>
      </c>
      <c r="C129" s="25" t="s">
        <v>4563</v>
      </c>
      <c r="D129" s="25" t="s">
        <v>4600</v>
      </c>
      <c r="E129" s="26" t="s">
        <v>2</v>
      </c>
      <c r="F129" s="27">
        <v>5.5</v>
      </c>
      <c r="G129" s="28">
        <v>1.95</v>
      </c>
      <c r="H129" s="27">
        <v>5.5</v>
      </c>
      <c r="I129" s="28">
        <v>1.32</v>
      </c>
      <c r="J129" s="26" t="s">
        <v>40</v>
      </c>
      <c r="K129" s="26" t="s">
        <v>4</v>
      </c>
      <c r="L129" s="26" t="s">
        <v>4</v>
      </c>
      <c r="M129" s="27">
        <f>IF(Tabelle13[[#This Row],[Heizleistung (55°C)]]=0,Tabelle13[[#This Row],[Heizleistung (35°C)]],(Tabelle13[[#This Row],[Heizleistung (35°C)]]+Tabelle13[[#This Row],[Heizleistung (55°C)]])/2)</f>
        <v>5.5</v>
      </c>
      <c r="N129" s="30">
        <f>IF(Tabelle13[[#This Row],[Etas 55°C]]=0,0,(Tabelle13[[#This Row],[Etas 35°C]]*0.8+Tabelle13[[#This Row],[Etas 55°C]]*0.2))*2.5</f>
        <v>4.5600000000000005</v>
      </c>
      <c r="O129" s="31">
        <f>-(Tabelle13[[#This Row],[80%/20% SCOP]]-5.285)/5.285</f>
        <v>0.13718070009460731</v>
      </c>
    </row>
    <row r="130" spans="1:15" ht="20.100000000000001" customHeight="1" x14ac:dyDescent="0.25">
      <c r="A130" s="59"/>
      <c r="B130" s="32">
        <v>16001916</v>
      </c>
      <c r="C130" s="25" t="s">
        <v>5546</v>
      </c>
      <c r="D130" s="25" t="s">
        <v>5591</v>
      </c>
      <c r="E130" s="26" t="s">
        <v>2</v>
      </c>
      <c r="F130" s="27">
        <v>5</v>
      </c>
      <c r="G130" s="28">
        <v>1.89</v>
      </c>
      <c r="H130" s="27">
        <v>6</v>
      </c>
      <c r="I130" s="28">
        <v>1.55</v>
      </c>
      <c r="J130" s="26" t="s">
        <v>1331</v>
      </c>
      <c r="K130" s="26" t="s">
        <v>4</v>
      </c>
      <c r="L130" s="26" t="s">
        <v>4</v>
      </c>
      <c r="M130" s="29">
        <f>IF(Tabelle13[[#This Row],[Heizleistung (55°C)]]=0,Tabelle13[[#This Row],[Heizleistung (35°C)]],(Tabelle13[[#This Row],[Heizleistung (35°C)]]+Tabelle13[[#This Row],[Heizleistung (55°C)]])/2)</f>
        <v>5.5</v>
      </c>
      <c r="N130" s="30">
        <f>IF(Tabelle13[[#This Row],[Etas 55°C]]=0,0,(Tabelle13[[#This Row],[Etas 35°C]]*0.8+Tabelle13[[#This Row],[Etas 55°C]]*0.2))*2.5</f>
        <v>4.5549999999999997</v>
      </c>
      <c r="O130" s="31">
        <f>-(Tabelle13[[#This Row],[80%/20% SCOP]]-5.285)/5.285</f>
        <v>0.13812677388836336</v>
      </c>
    </row>
    <row r="131" spans="1:15" ht="20.100000000000001" customHeight="1" x14ac:dyDescent="0.25">
      <c r="A131" s="59"/>
      <c r="B131" s="32">
        <v>16007270</v>
      </c>
      <c r="C131" s="25" t="s">
        <v>2402</v>
      </c>
      <c r="D131" s="25" t="s">
        <v>2408</v>
      </c>
      <c r="E131" s="26" t="s">
        <v>2</v>
      </c>
      <c r="F131" s="27">
        <v>6.54</v>
      </c>
      <c r="G131" s="28">
        <v>1.94</v>
      </c>
      <c r="H131" s="27">
        <v>5.88</v>
      </c>
      <c r="I131" s="28">
        <v>1.34</v>
      </c>
      <c r="J131" s="26" t="s">
        <v>40</v>
      </c>
      <c r="K131" s="26" t="s">
        <v>4</v>
      </c>
      <c r="L131" s="26" t="s">
        <v>4</v>
      </c>
      <c r="M131" s="27">
        <f>IF(Tabelle13[[#This Row],[Heizleistung (55°C)]]=0,Tabelle13[[#This Row],[Heizleistung (35°C)]],(Tabelle13[[#This Row],[Heizleistung (35°C)]]+Tabelle13[[#This Row],[Heizleistung (55°C)]])/2)</f>
        <v>6.21</v>
      </c>
      <c r="N131" s="30">
        <f>IF(Tabelle13[[#This Row],[Etas 55°C]]=0,0,(Tabelle13[[#This Row],[Etas 35°C]]*0.8+Tabelle13[[#This Row],[Etas 55°C]]*0.2))*2.5</f>
        <v>4.55</v>
      </c>
      <c r="O131" s="31">
        <f>-(Tabelle13[[#This Row],[80%/20% SCOP]]-5.285)/5.285</f>
        <v>0.13907284768211925</v>
      </c>
    </row>
    <row r="132" spans="1:15" ht="20.100000000000001" customHeight="1" x14ac:dyDescent="0.25">
      <c r="A132" s="59"/>
      <c r="B132" s="32">
        <v>16011582</v>
      </c>
      <c r="C132" s="25" t="s">
        <v>1299</v>
      </c>
      <c r="D132" s="25" t="s">
        <v>6803</v>
      </c>
      <c r="E132" s="26" t="s">
        <v>2</v>
      </c>
      <c r="F132" s="27">
        <v>6</v>
      </c>
      <c r="G132" s="28">
        <v>1.95</v>
      </c>
      <c r="H132" s="27">
        <v>6</v>
      </c>
      <c r="I132" s="28">
        <v>1.29</v>
      </c>
      <c r="J132" s="26" t="s">
        <v>40</v>
      </c>
      <c r="K132" s="26" t="s">
        <v>4</v>
      </c>
      <c r="L132" s="26" t="s">
        <v>4</v>
      </c>
      <c r="M132" s="27">
        <f>IF(Tabelle13[[#This Row],[Heizleistung (55°C)]]=0,Tabelle13[[#This Row],[Heizleistung (35°C)]],(Tabelle13[[#This Row],[Heizleistung (35°C)]]+Tabelle13[[#This Row],[Heizleistung (55°C)]])/2)</f>
        <v>6</v>
      </c>
      <c r="N132" s="30">
        <f>IF(Tabelle13[[#This Row],[Etas 55°C]]=0,0,(Tabelle13[[#This Row],[Etas 35°C]]*0.8+Tabelle13[[#This Row],[Etas 55°C]]*0.2))*2.5</f>
        <v>4.5449999999999999</v>
      </c>
      <c r="O132" s="31">
        <f>-(Tabelle13[[#This Row],[80%/20% SCOP]]-5.285)/5.285</f>
        <v>0.14001892147587516</v>
      </c>
    </row>
    <row r="133" spans="1:15" ht="20.100000000000001" customHeight="1" x14ac:dyDescent="0.25">
      <c r="A133" s="59"/>
      <c r="B133" s="32">
        <v>16011431</v>
      </c>
      <c r="C133" s="25" t="s">
        <v>440</v>
      </c>
      <c r="D133" s="25" t="s">
        <v>478</v>
      </c>
      <c r="E133" s="26" t="s">
        <v>2</v>
      </c>
      <c r="F133" s="27">
        <v>6.8</v>
      </c>
      <c r="G133" s="28">
        <v>1.9279999999999999</v>
      </c>
      <c r="H133" s="27">
        <v>5.7</v>
      </c>
      <c r="I133" s="28">
        <v>1.37</v>
      </c>
      <c r="J133" s="26" t="s">
        <v>40</v>
      </c>
      <c r="K133" s="26" t="s">
        <v>15</v>
      </c>
      <c r="L133" s="26" t="s">
        <v>4</v>
      </c>
      <c r="M133" s="27">
        <f>IF(Tabelle13[[#This Row],[Heizleistung (55°C)]]=0,Tabelle13[[#This Row],[Heizleistung (35°C)]],(Tabelle13[[#This Row],[Heizleistung (35°C)]]+Tabelle13[[#This Row],[Heizleistung (55°C)]])/2)</f>
        <v>6.25</v>
      </c>
      <c r="N133" s="30">
        <f>IF(Tabelle13[[#This Row],[Etas 55°C]]=0,0,(Tabelle13[[#This Row],[Etas 35°C]]*0.8+Tabelle13[[#This Row],[Etas 55°C]]*0.2))*2.5</f>
        <v>4.5410000000000004</v>
      </c>
      <c r="O133" s="31">
        <f>-(Tabelle13[[#This Row],[80%/20% SCOP]]-5.285)/5.285</f>
        <v>0.1407757805108798</v>
      </c>
    </row>
    <row r="134" spans="1:15" ht="20.100000000000001" customHeight="1" x14ac:dyDescent="0.25">
      <c r="A134" s="59"/>
      <c r="B134" s="32">
        <v>16018399</v>
      </c>
      <c r="C134" s="25" t="s">
        <v>3080</v>
      </c>
      <c r="D134" s="25" t="s">
        <v>3083</v>
      </c>
      <c r="E134" s="26" t="s">
        <v>2</v>
      </c>
      <c r="F134" s="27">
        <v>5</v>
      </c>
      <c r="G134" s="28">
        <v>1.92</v>
      </c>
      <c r="H134" s="27">
        <v>5</v>
      </c>
      <c r="I134" s="28">
        <v>1.39</v>
      </c>
      <c r="J134" s="26" t="s">
        <v>3</v>
      </c>
      <c r="K134" s="26" t="s">
        <v>4</v>
      </c>
      <c r="L134" s="26" t="s">
        <v>4</v>
      </c>
      <c r="M134" s="27">
        <f>IF(Tabelle13[[#This Row],[Heizleistung (55°C)]]=0,Tabelle13[[#This Row],[Heizleistung (35°C)]],(Tabelle13[[#This Row],[Heizleistung (35°C)]]+Tabelle13[[#This Row],[Heizleistung (55°C)]])/2)</f>
        <v>5</v>
      </c>
      <c r="N134" s="30">
        <f>IF(Tabelle13[[#This Row],[Etas 55°C]]=0,0,(Tabelle13[[#This Row],[Etas 35°C]]*0.8+Tabelle13[[#This Row],[Etas 55°C]]*0.2))*2.5</f>
        <v>4.5350000000000001</v>
      </c>
      <c r="O134" s="31">
        <f>-(Tabelle13[[#This Row],[80%/20% SCOP]]-5.285)/5.285</f>
        <v>0.14191106906338694</v>
      </c>
    </row>
    <row r="135" spans="1:15" ht="20.100000000000001" customHeight="1" x14ac:dyDescent="0.25">
      <c r="A135" s="59"/>
      <c r="B135" s="32">
        <v>16013677</v>
      </c>
      <c r="C135" s="25" t="s">
        <v>5213</v>
      </c>
      <c r="D135" s="25" t="s">
        <v>5232</v>
      </c>
      <c r="E135" s="26" t="s">
        <v>2</v>
      </c>
      <c r="F135" s="27">
        <v>6.8</v>
      </c>
      <c r="G135" s="28">
        <v>1.93</v>
      </c>
      <c r="H135" s="27">
        <v>5.6</v>
      </c>
      <c r="I135" s="28">
        <v>1.35</v>
      </c>
      <c r="J135" s="26" t="s">
        <v>40</v>
      </c>
      <c r="K135" s="26" t="s">
        <v>4</v>
      </c>
      <c r="L135" s="26" t="s">
        <v>15</v>
      </c>
      <c r="M135" s="27">
        <f>IF(Tabelle13[[#This Row],[Heizleistung (55°C)]]=0,Tabelle13[[#This Row],[Heizleistung (35°C)]],(Tabelle13[[#This Row],[Heizleistung (35°C)]]+Tabelle13[[#This Row],[Heizleistung (55°C)]])/2)</f>
        <v>6.1999999999999993</v>
      </c>
      <c r="N135" s="30">
        <f>IF(Tabelle13[[#This Row],[Etas 55°C]]=0,0,(Tabelle13[[#This Row],[Etas 35°C]]*0.8+Tabelle13[[#This Row],[Etas 55°C]]*0.2))*2.5</f>
        <v>4.5350000000000001</v>
      </c>
      <c r="O135" s="31">
        <f>-(Tabelle13[[#This Row],[80%/20% SCOP]]-5.285)/5.285</f>
        <v>0.14191106906338694</v>
      </c>
    </row>
    <row r="136" spans="1:15" ht="20.100000000000001" customHeight="1" x14ac:dyDescent="0.25">
      <c r="A136" s="59"/>
      <c r="B136" s="32">
        <v>16012286</v>
      </c>
      <c r="C136" s="25" t="s">
        <v>37</v>
      </c>
      <c r="D136" s="25" t="s">
        <v>45</v>
      </c>
      <c r="E136" s="26" t="s">
        <v>2</v>
      </c>
      <c r="F136" s="27">
        <v>6.07</v>
      </c>
      <c r="G136" s="28">
        <v>1.9019999999999999</v>
      </c>
      <c r="H136" s="27">
        <v>6.06</v>
      </c>
      <c r="I136" s="28">
        <v>1.4550000000000001</v>
      </c>
      <c r="J136" s="26" t="s">
        <v>3</v>
      </c>
      <c r="K136" s="26" t="s">
        <v>15</v>
      </c>
      <c r="L136" s="26" t="s">
        <v>4</v>
      </c>
      <c r="M136" s="27">
        <f>IF(Tabelle13[[#This Row],[Heizleistung (55°C)]]=0,Tabelle13[[#This Row],[Heizleistung (35°C)]],(Tabelle13[[#This Row],[Heizleistung (35°C)]]+Tabelle13[[#This Row],[Heizleistung (55°C)]])/2)</f>
        <v>6.0649999999999995</v>
      </c>
      <c r="N136" s="30">
        <f>IF(Tabelle13[[#This Row],[Etas 55°C]]=0,0,(Tabelle13[[#This Row],[Etas 35°C]]*0.8+Tabelle13[[#This Row],[Etas 55°C]]*0.2))*2.5</f>
        <v>4.5315000000000003</v>
      </c>
      <c r="O136" s="31">
        <f>-(Tabelle13[[#This Row],[80%/20% SCOP]]-5.285)/5.285</f>
        <v>0.14257332071901604</v>
      </c>
    </row>
    <row r="137" spans="1:15" ht="20.100000000000001" customHeight="1" x14ac:dyDescent="0.25">
      <c r="A137" s="59"/>
      <c r="B137" s="32">
        <v>16014946</v>
      </c>
      <c r="C137" s="25" t="s">
        <v>2343</v>
      </c>
      <c r="D137" s="25" t="s">
        <v>2347</v>
      </c>
      <c r="E137" s="26" t="s">
        <v>2</v>
      </c>
      <c r="F137" s="27">
        <v>6.07</v>
      </c>
      <c r="G137" s="28">
        <v>1.9019999999999999</v>
      </c>
      <c r="H137" s="27">
        <v>6.06</v>
      </c>
      <c r="I137" s="28">
        <v>1.4550000000000001</v>
      </c>
      <c r="J137" s="26" t="s">
        <v>3</v>
      </c>
      <c r="K137" s="26" t="s">
        <v>4</v>
      </c>
      <c r="L137" s="26" t="s">
        <v>15</v>
      </c>
      <c r="M137" s="27">
        <f>IF(Tabelle13[[#This Row],[Heizleistung (55°C)]]=0,Tabelle13[[#This Row],[Heizleistung (35°C)]],(Tabelle13[[#This Row],[Heizleistung (35°C)]]+Tabelle13[[#This Row],[Heizleistung (55°C)]])/2)</f>
        <v>6.0649999999999995</v>
      </c>
      <c r="N137" s="30">
        <f>IF(Tabelle13[[#This Row],[Etas 55°C]]=0,0,(Tabelle13[[#This Row],[Etas 35°C]]*0.8+Tabelle13[[#This Row],[Etas 55°C]]*0.2))*2.5</f>
        <v>4.5315000000000003</v>
      </c>
      <c r="O137" s="31">
        <f>-(Tabelle13[[#This Row],[80%/20% SCOP]]-5.285)/5.285</f>
        <v>0.14257332071901604</v>
      </c>
    </row>
    <row r="138" spans="1:15" ht="20.100000000000001" customHeight="1" x14ac:dyDescent="0.25">
      <c r="A138" s="59"/>
      <c r="B138" s="32">
        <v>16012256</v>
      </c>
      <c r="C138" s="25" t="s">
        <v>5060</v>
      </c>
      <c r="D138" s="25" t="s">
        <v>5063</v>
      </c>
      <c r="E138" s="26" t="s">
        <v>2</v>
      </c>
      <c r="F138" s="27">
        <v>6.07</v>
      </c>
      <c r="G138" s="28">
        <v>1.9019999999999999</v>
      </c>
      <c r="H138" s="27">
        <v>6.06</v>
      </c>
      <c r="I138" s="28">
        <v>1.4550000000000001</v>
      </c>
      <c r="J138" s="26" t="s">
        <v>3</v>
      </c>
      <c r="K138" s="26" t="s">
        <v>4</v>
      </c>
      <c r="L138" s="26" t="s">
        <v>4</v>
      </c>
      <c r="M138" s="27">
        <f>IF(Tabelle13[[#This Row],[Heizleistung (55°C)]]=0,Tabelle13[[#This Row],[Heizleistung (35°C)]],(Tabelle13[[#This Row],[Heizleistung (35°C)]]+Tabelle13[[#This Row],[Heizleistung (55°C)]])/2)</f>
        <v>6.0649999999999995</v>
      </c>
      <c r="N138" s="30">
        <f>IF(Tabelle13[[#This Row],[Etas 55°C]]=0,0,(Tabelle13[[#This Row],[Etas 35°C]]*0.8+Tabelle13[[#This Row],[Etas 55°C]]*0.2))*2.5</f>
        <v>4.5315000000000003</v>
      </c>
      <c r="O138" s="31">
        <f>-(Tabelle13[[#This Row],[80%/20% SCOP]]-5.285)/5.285</f>
        <v>0.14257332071901604</v>
      </c>
    </row>
    <row r="139" spans="1:15" ht="20.100000000000001" customHeight="1" x14ac:dyDescent="0.25">
      <c r="A139" s="59"/>
      <c r="B139" s="32">
        <v>16011937</v>
      </c>
      <c r="C139" s="25" t="s">
        <v>5468</v>
      </c>
      <c r="D139" s="25" t="s">
        <v>5470</v>
      </c>
      <c r="E139" s="26" t="s">
        <v>2</v>
      </c>
      <c r="F139" s="27">
        <v>6.07</v>
      </c>
      <c r="G139" s="28">
        <v>1.9019999999999999</v>
      </c>
      <c r="H139" s="27">
        <v>6.06</v>
      </c>
      <c r="I139" s="28">
        <v>1.4550000000000001</v>
      </c>
      <c r="J139" s="26" t="s">
        <v>3</v>
      </c>
      <c r="K139" s="26" t="s">
        <v>4</v>
      </c>
      <c r="L139" s="26" t="s">
        <v>4</v>
      </c>
      <c r="M139" s="29">
        <f>IF(Tabelle13[[#This Row],[Heizleistung (55°C)]]=0,Tabelle13[[#This Row],[Heizleistung (35°C)]],(Tabelle13[[#This Row],[Heizleistung (35°C)]]+Tabelle13[[#This Row],[Heizleistung (55°C)]])/2)</f>
        <v>6.0649999999999995</v>
      </c>
      <c r="N139" s="30">
        <f>IF(Tabelle13[[#This Row],[Etas 55°C]]=0,0,(Tabelle13[[#This Row],[Etas 35°C]]*0.8+Tabelle13[[#This Row],[Etas 55°C]]*0.2))*2.5</f>
        <v>4.5315000000000003</v>
      </c>
      <c r="O139" s="31">
        <f>-(Tabelle13[[#This Row],[80%/20% SCOP]]-5.285)/5.285</f>
        <v>0.14257332071901604</v>
      </c>
    </row>
    <row r="140" spans="1:15" ht="20.100000000000001" customHeight="1" x14ac:dyDescent="0.25">
      <c r="A140" s="59"/>
      <c r="B140" s="32">
        <v>16016482</v>
      </c>
      <c r="C140" s="25" t="s">
        <v>6591</v>
      </c>
      <c r="D140" s="25" t="s">
        <v>6595</v>
      </c>
      <c r="E140" s="26" t="s">
        <v>2</v>
      </c>
      <c r="F140" s="27">
        <v>6.07</v>
      </c>
      <c r="G140" s="28">
        <v>1.9019999999999999</v>
      </c>
      <c r="H140" s="27">
        <v>6.06</v>
      </c>
      <c r="I140" s="28">
        <v>1.4550000000000001</v>
      </c>
      <c r="J140" s="26" t="s">
        <v>3</v>
      </c>
      <c r="K140" s="26" t="s">
        <v>4</v>
      </c>
      <c r="L140" s="26" t="s">
        <v>15</v>
      </c>
      <c r="M140" s="29">
        <f>IF(Tabelle13[[#This Row],[Heizleistung (55°C)]]=0,Tabelle13[[#This Row],[Heizleistung (35°C)]],(Tabelle13[[#This Row],[Heizleistung (35°C)]]+Tabelle13[[#This Row],[Heizleistung (55°C)]])/2)</f>
        <v>6.0649999999999995</v>
      </c>
      <c r="N140" s="30">
        <f>IF(Tabelle13[[#This Row],[Etas 55°C]]=0,0,(Tabelle13[[#This Row],[Etas 35°C]]*0.8+Tabelle13[[#This Row],[Etas 55°C]]*0.2))*2.5</f>
        <v>4.5315000000000003</v>
      </c>
      <c r="O140" s="31">
        <f>-(Tabelle13[[#This Row],[80%/20% SCOP]]-5.285)/5.285</f>
        <v>0.14257332071901604</v>
      </c>
    </row>
    <row r="141" spans="1:15" ht="20.100000000000001" customHeight="1" x14ac:dyDescent="0.25">
      <c r="A141" s="59"/>
      <c r="B141" s="32">
        <v>16017676</v>
      </c>
      <c r="C141" s="25" t="s">
        <v>904</v>
      </c>
      <c r="D141" s="25" t="s">
        <v>6720</v>
      </c>
      <c r="E141" s="26" t="s">
        <v>2</v>
      </c>
      <c r="F141" s="27">
        <v>6.07</v>
      </c>
      <c r="G141" s="28">
        <v>1.9019999999999999</v>
      </c>
      <c r="H141" s="27">
        <v>6.09</v>
      </c>
      <c r="I141" s="28">
        <v>1.4550000000000001</v>
      </c>
      <c r="J141" s="26" t="s">
        <v>3</v>
      </c>
      <c r="K141" s="26" t="s">
        <v>4</v>
      </c>
      <c r="L141" s="26" t="s">
        <v>4</v>
      </c>
      <c r="M141" s="27">
        <f>IF(Tabelle13[[#This Row],[Heizleistung (55°C)]]=0,Tabelle13[[#This Row],[Heizleistung (35°C)]],(Tabelle13[[#This Row],[Heizleistung (35°C)]]+Tabelle13[[#This Row],[Heizleistung (55°C)]])/2)</f>
        <v>6.08</v>
      </c>
      <c r="N141" s="30">
        <f>IF(Tabelle13[[#This Row],[Etas 55°C]]=0,0,(Tabelle13[[#This Row],[Etas 35°C]]*0.8+Tabelle13[[#This Row],[Etas 55°C]]*0.2))*2.5</f>
        <v>4.5315000000000003</v>
      </c>
      <c r="O141" s="31">
        <f>-(Tabelle13[[#This Row],[80%/20% SCOP]]-5.285)/5.285</f>
        <v>0.14257332071901604</v>
      </c>
    </row>
    <row r="142" spans="1:15" ht="20.100000000000001" customHeight="1" x14ac:dyDescent="0.25">
      <c r="A142" s="59"/>
      <c r="B142" s="32">
        <v>16018532</v>
      </c>
      <c r="C142" s="25" t="s">
        <v>1256</v>
      </c>
      <c r="D142" s="25" t="s">
        <v>1262</v>
      </c>
      <c r="E142" s="26" t="s">
        <v>2</v>
      </c>
      <c r="F142" s="27">
        <v>6.07</v>
      </c>
      <c r="G142" s="28">
        <v>1.9019999999999999</v>
      </c>
      <c r="H142" s="27">
        <v>6.09</v>
      </c>
      <c r="I142" s="28">
        <v>1.4550000000000001</v>
      </c>
      <c r="J142" s="26" t="s">
        <v>3</v>
      </c>
      <c r="K142" s="26" t="s">
        <v>4</v>
      </c>
      <c r="L142" s="26" t="s">
        <v>4</v>
      </c>
      <c r="M142" s="27">
        <f>IF(Tabelle13[[#This Row],[Heizleistung (55°C)]]=0,Tabelle13[[#This Row],[Heizleistung (35°C)]],(Tabelle13[[#This Row],[Heizleistung (35°C)]]+Tabelle13[[#This Row],[Heizleistung (55°C)]])/2)</f>
        <v>6.08</v>
      </c>
      <c r="N142" s="30">
        <f>IF(Tabelle13[[#This Row],[Etas 55°C]]=0,0,(Tabelle13[[#This Row],[Etas 35°C]]*0.8+Tabelle13[[#This Row],[Etas 55°C]]*0.2))*2.5</f>
        <v>4.5315000000000003</v>
      </c>
      <c r="O142" s="31">
        <f>-(Tabelle13[[#This Row],[80%/20% SCOP]]-5.285)/5.285</f>
        <v>0.14257332071901604</v>
      </c>
    </row>
    <row r="143" spans="1:15" ht="20.100000000000001" customHeight="1" x14ac:dyDescent="0.25">
      <c r="A143" s="59"/>
      <c r="B143" s="32">
        <v>16013609</v>
      </c>
      <c r="C143" s="25" t="s">
        <v>2988</v>
      </c>
      <c r="D143" s="25" t="s">
        <v>3034</v>
      </c>
      <c r="E143" s="26" t="s">
        <v>2</v>
      </c>
      <c r="F143" s="27">
        <v>6.1</v>
      </c>
      <c r="G143" s="28">
        <v>1.9019999999999999</v>
      </c>
      <c r="H143" s="27">
        <v>6.1</v>
      </c>
      <c r="I143" s="28">
        <v>1.4550000000000001</v>
      </c>
      <c r="J143" s="26" t="s">
        <v>3</v>
      </c>
      <c r="K143" s="26" t="s">
        <v>4</v>
      </c>
      <c r="L143" s="26" t="s">
        <v>4</v>
      </c>
      <c r="M143" s="27">
        <f>IF(Tabelle13[[#This Row],[Heizleistung (55°C)]]=0,Tabelle13[[#This Row],[Heizleistung (35°C)]],(Tabelle13[[#This Row],[Heizleistung (35°C)]]+Tabelle13[[#This Row],[Heizleistung (55°C)]])/2)</f>
        <v>6.1</v>
      </c>
      <c r="N143" s="30">
        <f>IF(Tabelle13[[#This Row],[Etas 55°C]]=0,0,(Tabelle13[[#This Row],[Etas 35°C]]*0.8+Tabelle13[[#This Row],[Etas 55°C]]*0.2))*2.5</f>
        <v>4.5315000000000003</v>
      </c>
      <c r="O143" s="31">
        <f>-(Tabelle13[[#This Row],[80%/20% SCOP]]-5.285)/5.285</f>
        <v>0.14257332071901604</v>
      </c>
    </row>
    <row r="144" spans="1:15" ht="20.100000000000001" customHeight="1" x14ac:dyDescent="0.25">
      <c r="A144" s="59"/>
      <c r="B144" s="32">
        <v>16015888</v>
      </c>
      <c r="C144" s="25" t="s">
        <v>5076</v>
      </c>
      <c r="D144" s="25" t="s">
        <v>5079</v>
      </c>
      <c r="E144" s="26" t="s">
        <v>2</v>
      </c>
      <c r="F144" s="27">
        <v>6.1</v>
      </c>
      <c r="G144" s="28">
        <v>1.9019999999999999</v>
      </c>
      <c r="H144" s="27">
        <v>6.1</v>
      </c>
      <c r="I144" s="28">
        <v>1.4550000000000001</v>
      </c>
      <c r="J144" s="26" t="s">
        <v>3</v>
      </c>
      <c r="K144" s="26" t="s">
        <v>4</v>
      </c>
      <c r="L144" s="26" t="s">
        <v>15</v>
      </c>
      <c r="M144" s="27">
        <f>IF(Tabelle13[[#This Row],[Heizleistung (55°C)]]=0,Tabelle13[[#This Row],[Heizleistung (35°C)]],(Tabelle13[[#This Row],[Heizleistung (35°C)]]+Tabelle13[[#This Row],[Heizleistung (55°C)]])/2)</f>
        <v>6.1</v>
      </c>
      <c r="N144" s="30">
        <f>IF(Tabelle13[[#This Row],[Etas 55°C]]=0,0,(Tabelle13[[#This Row],[Etas 35°C]]*0.8+Tabelle13[[#This Row],[Etas 55°C]]*0.2))*2.5</f>
        <v>4.5315000000000003</v>
      </c>
      <c r="O144" s="31">
        <f>-(Tabelle13[[#This Row],[80%/20% SCOP]]-5.285)/5.285</f>
        <v>0.14257332071901604</v>
      </c>
    </row>
    <row r="145" spans="1:15" ht="20.100000000000001" customHeight="1" x14ac:dyDescent="0.25">
      <c r="A145" s="59"/>
      <c r="B145" s="32">
        <v>16003934</v>
      </c>
      <c r="C145" s="25" t="s">
        <v>422</v>
      </c>
      <c r="D145" s="25" t="s">
        <v>428</v>
      </c>
      <c r="E145" s="26" t="s">
        <v>2</v>
      </c>
      <c r="F145" s="27">
        <v>5.2</v>
      </c>
      <c r="G145" s="28">
        <v>1.93</v>
      </c>
      <c r="H145" s="27">
        <v>4.63</v>
      </c>
      <c r="I145" s="28">
        <v>1.34</v>
      </c>
      <c r="J145" s="26" t="s">
        <v>40</v>
      </c>
      <c r="K145" s="26" t="s">
        <v>4</v>
      </c>
      <c r="L145" s="26" t="s">
        <v>4</v>
      </c>
      <c r="M145" s="27">
        <f>IF(Tabelle13[[#This Row],[Heizleistung (55°C)]]=0,Tabelle13[[#This Row],[Heizleistung (35°C)]],(Tabelle13[[#This Row],[Heizleistung (35°C)]]+Tabelle13[[#This Row],[Heizleistung (55°C)]])/2)</f>
        <v>4.915</v>
      </c>
      <c r="N145" s="30">
        <f>IF(Tabelle13[[#This Row],[Etas 55°C]]=0,0,(Tabelle13[[#This Row],[Etas 35°C]]*0.8+Tabelle13[[#This Row],[Etas 55°C]]*0.2))*2.5</f>
        <v>4.53</v>
      </c>
      <c r="O145" s="31">
        <f>-(Tabelle13[[#This Row],[80%/20% SCOP]]-5.285)/5.285</f>
        <v>0.14285714285714282</v>
      </c>
    </row>
    <row r="146" spans="1:15" ht="20.100000000000001" customHeight="1" x14ac:dyDescent="0.25">
      <c r="A146" s="59"/>
      <c r="B146" s="32">
        <v>16005771</v>
      </c>
      <c r="C146" s="25" t="s">
        <v>1657</v>
      </c>
      <c r="D146" s="25" t="s">
        <v>6804</v>
      </c>
      <c r="E146" s="26" t="s">
        <v>2</v>
      </c>
      <c r="F146" s="27">
        <v>5.2</v>
      </c>
      <c r="G146" s="28">
        <v>1.93</v>
      </c>
      <c r="H146" s="27">
        <v>4.63</v>
      </c>
      <c r="I146" s="28">
        <v>1.34</v>
      </c>
      <c r="J146" s="26" t="s">
        <v>40</v>
      </c>
      <c r="K146" s="26" t="s">
        <v>4</v>
      </c>
      <c r="L146" s="26" t="s">
        <v>4</v>
      </c>
      <c r="M146" s="27">
        <f>IF(Tabelle13[[#This Row],[Heizleistung (55°C)]]=0,Tabelle13[[#This Row],[Heizleistung (35°C)]],(Tabelle13[[#This Row],[Heizleistung (35°C)]]+Tabelle13[[#This Row],[Heizleistung (55°C)]])/2)</f>
        <v>4.915</v>
      </c>
      <c r="N146" s="30">
        <f>IF(Tabelle13[[#This Row],[Etas 55°C]]=0,0,(Tabelle13[[#This Row],[Etas 35°C]]*0.8+Tabelle13[[#This Row],[Etas 55°C]]*0.2))*2.5</f>
        <v>4.53</v>
      </c>
      <c r="O146" s="31">
        <f>-(Tabelle13[[#This Row],[80%/20% SCOP]]-5.285)/5.285</f>
        <v>0.14285714285714282</v>
      </c>
    </row>
    <row r="147" spans="1:15" ht="20.100000000000001" customHeight="1" x14ac:dyDescent="0.25">
      <c r="A147" s="59"/>
      <c r="B147" s="32">
        <v>16007269</v>
      </c>
      <c r="C147" s="25" t="s">
        <v>2402</v>
      </c>
      <c r="D147" s="25" t="s">
        <v>2411</v>
      </c>
      <c r="E147" s="26" t="s">
        <v>2</v>
      </c>
      <c r="F147" s="27">
        <v>6.09</v>
      </c>
      <c r="G147" s="28">
        <v>1.94</v>
      </c>
      <c r="H147" s="27">
        <v>5.37</v>
      </c>
      <c r="I147" s="28">
        <v>1.3</v>
      </c>
      <c r="J147" s="26" t="s">
        <v>40</v>
      </c>
      <c r="K147" s="26" t="s">
        <v>4</v>
      </c>
      <c r="L147" s="26" t="s">
        <v>4</v>
      </c>
      <c r="M147" s="27">
        <f>IF(Tabelle13[[#This Row],[Heizleistung (55°C)]]=0,Tabelle13[[#This Row],[Heizleistung (35°C)]],(Tabelle13[[#This Row],[Heizleistung (35°C)]]+Tabelle13[[#This Row],[Heizleistung (55°C)]])/2)</f>
        <v>5.73</v>
      </c>
      <c r="N147" s="30">
        <f>IF(Tabelle13[[#This Row],[Etas 55°C]]=0,0,(Tabelle13[[#This Row],[Etas 35°C]]*0.8+Tabelle13[[#This Row],[Etas 55°C]]*0.2))*2.5</f>
        <v>4.53</v>
      </c>
      <c r="O147" s="31">
        <f>-(Tabelle13[[#This Row],[80%/20% SCOP]]-5.285)/5.285</f>
        <v>0.14285714285714282</v>
      </c>
    </row>
    <row r="148" spans="1:15" ht="20.100000000000001" customHeight="1" x14ac:dyDescent="0.25">
      <c r="A148" s="59"/>
      <c r="B148" s="32">
        <v>16018050</v>
      </c>
      <c r="C148" s="25" t="s">
        <v>4979</v>
      </c>
      <c r="D148" s="25" t="s">
        <v>4982</v>
      </c>
      <c r="E148" s="26" t="s">
        <v>2</v>
      </c>
      <c r="F148" s="27">
        <v>4.9800000000000004</v>
      </c>
      <c r="G148" s="28">
        <v>1.871</v>
      </c>
      <c r="H148" s="27">
        <v>5.22</v>
      </c>
      <c r="I148" s="28">
        <v>1.571</v>
      </c>
      <c r="J148" s="26" t="s">
        <v>3</v>
      </c>
      <c r="K148" s="26" t="s">
        <v>4</v>
      </c>
      <c r="L148" s="26" t="s">
        <v>4</v>
      </c>
      <c r="M148" s="27">
        <f>IF(Tabelle13[[#This Row],[Heizleistung (55°C)]]=0,Tabelle13[[#This Row],[Heizleistung (35°C)]],(Tabelle13[[#This Row],[Heizleistung (35°C)]]+Tabelle13[[#This Row],[Heizleistung (55°C)]])/2)</f>
        <v>5.0999999999999996</v>
      </c>
      <c r="N148" s="30">
        <f>IF(Tabelle13[[#This Row],[Etas 55°C]]=0,0,(Tabelle13[[#This Row],[Etas 35°C]]*0.8+Tabelle13[[#This Row],[Etas 55°C]]*0.2))*2.5</f>
        <v>4.5275000000000007</v>
      </c>
      <c r="O148" s="31">
        <f>-(Tabelle13[[#This Row],[80%/20% SCOP]]-5.285)/5.285</f>
        <v>0.14333017975402071</v>
      </c>
    </row>
    <row r="149" spans="1:15" ht="20.100000000000001" customHeight="1" x14ac:dyDescent="0.25">
      <c r="A149" s="59"/>
      <c r="B149" s="32">
        <v>16006374</v>
      </c>
      <c r="C149" s="25" t="s">
        <v>2111</v>
      </c>
      <c r="D149" s="25" t="s">
        <v>2134</v>
      </c>
      <c r="E149" s="26" t="s">
        <v>2</v>
      </c>
      <c r="F149" s="27">
        <v>5</v>
      </c>
      <c r="G149" s="28">
        <v>1.92</v>
      </c>
      <c r="H149" s="27">
        <v>5</v>
      </c>
      <c r="I149" s="28">
        <v>1.37</v>
      </c>
      <c r="J149" s="26" t="s">
        <v>40</v>
      </c>
      <c r="K149" s="26" t="s">
        <v>4</v>
      </c>
      <c r="L149" s="26" t="s">
        <v>4</v>
      </c>
      <c r="M149" s="27">
        <f>IF(Tabelle13[[#This Row],[Heizleistung (55°C)]]=0,Tabelle13[[#This Row],[Heizleistung (35°C)]],(Tabelle13[[#This Row],[Heizleistung (35°C)]]+Tabelle13[[#This Row],[Heizleistung (55°C)]])/2)</f>
        <v>5</v>
      </c>
      <c r="N149" s="30">
        <f>IF(Tabelle13[[#This Row],[Etas 55°C]]=0,0,(Tabelle13[[#This Row],[Etas 35°C]]*0.8+Tabelle13[[#This Row],[Etas 55°C]]*0.2))*2.5</f>
        <v>4.5250000000000004</v>
      </c>
      <c r="O149" s="31">
        <f>-(Tabelle13[[#This Row],[80%/20% SCOP]]-5.285)/5.285</f>
        <v>0.14380321665089874</v>
      </c>
    </row>
    <row r="150" spans="1:15" ht="20.100000000000001" customHeight="1" x14ac:dyDescent="0.25">
      <c r="A150" s="59"/>
      <c r="B150" s="32">
        <v>16010523</v>
      </c>
      <c r="C150" s="25" t="s">
        <v>2988</v>
      </c>
      <c r="D150" s="25" t="s">
        <v>3012</v>
      </c>
      <c r="E150" s="26" t="s">
        <v>2</v>
      </c>
      <c r="F150" s="27">
        <v>5</v>
      </c>
      <c r="G150" s="28">
        <v>1.92</v>
      </c>
      <c r="H150" s="27">
        <v>5</v>
      </c>
      <c r="I150" s="28">
        <v>1.37</v>
      </c>
      <c r="J150" s="26" t="s">
        <v>40</v>
      </c>
      <c r="K150" s="26" t="s">
        <v>4</v>
      </c>
      <c r="L150" s="26" t="s">
        <v>4</v>
      </c>
      <c r="M150" s="27">
        <f>IF(Tabelle13[[#This Row],[Heizleistung (55°C)]]=0,Tabelle13[[#This Row],[Heizleistung (35°C)]],(Tabelle13[[#This Row],[Heizleistung (35°C)]]+Tabelle13[[#This Row],[Heizleistung (55°C)]])/2)</f>
        <v>5</v>
      </c>
      <c r="N150" s="30">
        <f>IF(Tabelle13[[#This Row],[Etas 55°C]]=0,0,(Tabelle13[[#This Row],[Etas 35°C]]*0.8+Tabelle13[[#This Row],[Etas 55°C]]*0.2))*2.5</f>
        <v>4.5250000000000004</v>
      </c>
      <c r="O150" s="31">
        <f>-(Tabelle13[[#This Row],[80%/20% SCOP]]-5.285)/5.285</f>
        <v>0.14380321665089874</v>
      </c>
    </row>
    <row r="151" spans="1:15" ht="20.100000000000001" customHeight="1" x14ac:dyDescent="0.25">
      <c r="A151" s="59"/>
      <c r="B151" s="32">
        <v>16012534</v>
      </c>
      <c r="C151" s="25" t="s">
        <v>3089</v>
      </c>
      <c r="D151" s="25" t="s">
        <v>3098</v>
      </c>
      <c r="E151" s="26" t="s">
        <v>2</v>
      </c>
      <c r="F151" s="27">
        <v>5</v>
      </c>
      <c r="G151" s="28">
        <v>1.92</v>
      </c>
      <c r="H151" s="27">
        <v>5</v>
      </c>
      <c r="I151" s="28">
        <v>1.37</v>
      </c>
      <c r="J151" s="26" t="s">
        <v>40</v>
      </c>
      <c r="K151" s="26" t="s">
        <v>4</v>
      </c>
      <c r="L151" s="26" t="s">
        <v>15</v>
      </c>
      <c r="M151" s="27">
        <f>IF(Tabelle13[[#This Row],[Heizleistung (55°C)]]=0,Tabelle13[[#This Row],[Heizleistung (35°C)]],(Tabelle13[[#This Row],[Heizleistung (35°C)]]+Tabelle13[[#This Row],[Heizleistung (55°C)]])/2)</f>
        <v>5</v>
      </c>
      <c r="N151" s="30">
        <f>IF(Tabelle13[[#This Row],[Etas 55°C]]=0,0,(Tabelle13[[#This Row],[Etas 35°C]]*0.8+Tabelle13[[#This Row],[Etas 55°C]]*0.2))*2.5</f>
        <v>4.5250000000000004</v>
      </c>
      <c r="O151" s="31">
        <f>-(Tabelle13[[#This Row],[80%/20% SCOP]]-5.285)/5.285</f>
        <v>0.14380321665089874</v>
      </c>
    </row>
    <row r="152" spans="1:15" ht="20.100000000000001" customHeight="1" x14ac:dyDescent="0.25">
      <c r="A152" s="59"/>
      <c r="B152" s="32">
        <v>16015618</v>
      </c>
      <c r="C152" s="25" t="s">
        <v>5902</v>
      </c>
      <c r="D152" s="25" t="s">
        <v>5905</v>
      </c>
      <c r="E152" s="26" t="s">
        <v>2</v>
      </c>
      <c r="F152" s="27">
        <v>5</v>
      </c>
      <c r="G152" s="28">
        <v>1.92</v>
      </c>
      <c r="H152" s="27">
        <v>5</v>
      </c>
      <c r="I152" s="28">
        <v>1.37</v>
      </c>
      <c r="J152" s="26" t="s">
        <v>40</v>
      </c>
      <c r="K152" s="26" t="s">
        <v>4</v>
      </c>
      <c r="L152" s="26" t="s">
        <v>4</v>
      </c>
      <c r="M152" s="29">
        <f>IF(Tabelle13[[#This Row],[Heizleistung (55°C)]]=0,Tabelle13[[#This Row],[Heizleistung (35°C)]],(Tabelle13[[#This Row],[Heizleistung (35°C)]]+Tabelle13[[#This Row],[Heizleistung (55°C)]])/2)</f>
        <v>5</v>
      </c>
      <c r="N152" s="30">
        <f>IF(Tabelle13[[#This Row],[Etas 55°C]]=0,0,(Tabelle13[[#This Row],[Etas 35°C]]*0.8+Tabelle13[[#This Row],[Etas 55°C]]*0.2))*2.5</f>
        <v>4.5250000000000004</v>
      </c>
      <c r="O152" s="31">
        <f>-(Tabelle13[[#This Row],[80%/20% SCOP]]-5.285)/5.285</f>
        <v>0.14380321665089874</v>
      </c>
    </row>
    <row r="153" spans="1:15" ht="20.100000000000001" customHeight="1" x14ac:dyDescent="0.25">
      <c r="A153" s="59"/>
      <c r="B153" s="32">
        <v>16018041</v>
      </c>
      <c r="C153" s="25" t="s">
        <v>4727</v>
      </c>
      <c r="D153" s="25" t="s">
        <v>4733</v>
      </c>
      <c r="E153" s="26" t="s">
        <v>2</v>
      </c>
      <c r="F153" s="27">
        <v>4.9800000000000004</v>
      </c>
      <c r="G153" s="28">
        <v>1.87</v>
      </c>
      <c r="H153" s="27">
        <v>5.22</v>
      </c>
      <c r="I153" s="28">
        <v>1.57</v>
      </c>
      <c r="J153" s="26" t="s">
        <v>3</v>
      </c>
      <c r="K153" s="26" t="s">
        <v>4</v>
      </c>
      <c r="L153" s="26" t="s">
        <v>4</v>
      </c>
      <c r="M153" s="27">
        <f>IF(Tabelle13[[#This Row],[Heizleistung (55°C)]]=0,Tabelle13[[#This Row],[Heizleistung (35°C)]],(Tabelle13[[#This Row],[Heizleistung (35°C)]]+Tabelle13[[#This Row],[Heizleistung (55°C)]])/2)</f>
        <v>5.0999999999999996</v>
      </c>
      <c r="N153" s="30">
        <f>IF(Tabelle13[[#This Row],[Etas 55°C]]=0,0,(Tabelle13[[#This Row],[Etas 35°C]]*0.8+Tabelle13[[#This Row],[Etas 55°C]]*0.2))*2.5</f>
        <v>4.5250000000000004</v>
      </c>
      <c r="O153" s="31">
        <f>-(Tabelle13[[#This Row],[80%/20% SCOP]]-5.285)/5.285</f>
        <v>0.14380321665089874</v>
      </c>
    </row>
    <row r="154" spans="1:15" ht="20.100000000000001" customHeight="1" x14ac:dyDescent="0.25">
      <c r="A154" s="59"/>
      <c r="B154" s="32">
        <v>16017765</v>
      </c>
      <c r="C154" s="25" t="s">
        <v>6137</v>
      </c>
      <c r="D154" s="25" t="s">
        <v>6182</v>
      </c>
      <c r="E154" s="26" t="s">
        <v>2</v>
      </c>
      <c r="F154" s="27">
        <v>5.6</v>
      </c>
      <c r="G154" s="28">
        <v>1.9</v>
      </c>
      <c r="H154" s="27">
        <v>5.64</v>
      </c>
      <c r="I154" s="28">
        <v>1.43</v>
      </c>
      <c r="J154" s="26" t="s">
        <v>3</v>
      </c>
      <c r="K154" s="26" t="s">
        <v>4</v>
      </c>
      <c r="L154" s="26" t="s">
        <v>4</v>
      </c>
      <c r="M154" s="29">
        <f>IF(Tabelle13[[#This Row],[Heizleistung (55°C)]]=0,Tabelle13[[#This Row],[Heizleistung (35°C)]],(Tabelle13[[#This Row],[Heizleistung (35°C)]]+Tabelle13[[#This Row],[Heizleistung (55°C)]])/2)</f>
        <v>5.6199999999999992</v>
      </c>
      <c r="N154" s="30">
        <f>IF(Tabelle13[[#This Row],[Etas 55°C]]=0,0,(Tabelle13[[#This Row],[Etas 35°C]]*0.8+Tabelle13[[#This Row],[Etas 55°C]]*0.2))*2.5</f>
        <v>4.5150000000000006</v>
      </c>
      <c r="O154" s="31">
        <f>-(Tabelle13[[#This Row],[80%/20% SCOP]]-5.285)/5.285</f>
        <v>0.14569536423841051</v>
      </c>
    </row>
    <row r="155" spans="1:15" ht="20.100000000000001" customHeight="1" x14ac:dyDescent="0.25">
      <c r="A155" s="59"/>
      <c r="B155" s="32">
        <v>16006741</v>
      </c>
      <c r="C155" s="25" t="s">
        <v>2802</v>
      </c>
      <c r="D155" s="25" t="s">
        <v>2812</v>
      </c>
      <c r="E155" s="26" t="s">
        <v>2</v>
      </c>
      <c r="F155" s="27">
        <v>5.9</v>
      </c>
      <c r="G155" s="28">
        <v>1.89</v>
      </c>
      <c r="H155" s="27">
        <v>6.3</v>
      </c>
      <c r="I155" s="28">
        <v>1.47</v>
      </c>
      <c r="J155" s="26" t="s">
        <v>109</v>
      </c>
      <c r="K155" s="26" t="s">
        <v>4</v>
      </c>
      <c r="L155" s="26" t="s">
        <v>15</v>
      </c>
      <c r="M155" s="27">
        <f>IF(Tabelle13[[#This Row],[Heizleistung (55°C)]]=0,Tabelle13[[#This Row],[Heizleistung (35°C)]],(Tabelle13[[#This Row],[Heizleistung (35°C)]]+Tabelle13[[#This Row],[Heizleistung (55°C)]])/2)</f>
        <v>6.1</v>
      </c>
      <c r="N155" s="30">
        <f>IF(Tabelle13[[#This Row],[Etas 55°C]]=0,0,(Tabelle13[[#This Row],[Etas 35°C]]*0.8+Tabelle13[[#This Row],[Etas 55°C]]*0.2))*2.5</f>
        <v>4.5150000000000006</v>
      </c>
      <c r="O155" s="31">
        <f>-(Tabelle13[[#This Row],[80%/20% SCOP]]-5.285)/5.285</f>
        <v>0.14569536423841051</v>
      </c>
    </row>
    <row r="156" spans="1:15" ht="20.100000000000001" customHeight="1" x14ac:dyDescent="0.25">
      <c r="A156" s="59"/>
      <c r="B156" s="32">
        <v>16007606</v>
      </c>
      <c r="C156" s="25" t="s">
        <v>2855</v>
      </c>
      <c r="D156" s="25" t="s">
        <v>2857</v>
      </c>
      <c r="E156" s="26" t="s">
        <v>2</v>
      </c>
      <c r="F156" s="27">
        <v>5.9</v>
      </c>
      <c r="G156" s="28">
        <v>1.89</v>
      </c>
      <c r="H156" s="27">
        <v>6.3</v>
      </c>
      <c r="I156" s="28">
        <v>1.47</v>
      </c>
      <c r="J156" s="26" t="s">
        <v>109</v>
      </c>
      <c r="K156" s="26" t="s">
        <v>4</v>
      </c>
      <c r="L156" s="26" t="s">
        <v>4</v>
      </c>
      <c r="M156" s="27">
        <f>IF(Tabelle13[[#This Row],[Heizleistung (55°C)]]=0,Tabelle13[[#This Row],[Heizleistung (35°C)]],(Tabelle13[[#This Row],[Heizleistung (35°C)]]+Tabelle13[[#This Row],[Heizleistung (55°C)]])/2)</f>
        <v>6.1</v>
      </c>
      <c r="N156" s="30">
        <f>IF(Tabelle13[[#This Row],[Etas 55°C]]=0,0,(Tabelle13[[#This Row],[Etas 35°C]]*0.8+Tabelle13[[#This Row],[Etas 55°C]]*0.2))*2.5</f>
        <v>4.5150000000000006</v>
      </c>
      <c r="O156" s="31">
        <f>-(Tabelle13[[#This Row],[80%/20% SCOP]]-5.285)/5.285</f>
        <v>0.14569536423841051</v>
      </c>
    </row>
    <row r="157" spans="1:15" ht="20.100000000000001" customHeight="1" x14ac:dyDescent="0.25">
      <c r="A157" s="59"/>
      <c r="B157" s="32">
        <v>16000517</v>
      </c>
      <c r="C157" s="25" t="s">
        <v>4534</v>
      </c>
      <c r="D157" s="25" t="s">
        <v>4539</v>
      </c>
      <c r="E157" s="26" t="s">
        <v>2</v>
      </c>
      <c r="F157" s="27">
        <v>5.9</v>
      </c>
      <c r="G157" s="28">
        <v>1.89</v>
      </c>
      <c r="H157" s="27">
        <v>6.3</v>
      </c>
      <c r="I157" s="28">
        <v>1.47</v>
      </c>
      <c r="J157" s="26" t="s">
        <v>109</v>
      </c>
      <c r="K157" s="26" t="s">
        <v>4</v>
      </c>
      <c r="L157" s="26" t="s">
        <v>4</v>
      </c>
      <c r="M157" s="27">
        <f>IF(Tabelle13[[#This Row],[Heizleistung (55°C)]]=0,Tabelle13[[#This Row],[Heizleistung (35°C)]],(Tabelle13[[#This Row],[Heizleistung (35°C)]]+Tabelle13[[#This Row],[Heizleistung (55°C)]])/2)</f>
        <v>6.1</v>
      </c>
      <c r="N157" s="30">
        <f>IF(Tabelle13[[#This Row],[Etas 55°C]]=0,0,(Tabelle13[[#This Row],[Etas 35°C]]*0.8+Tabelle13[[#This Row],[Etas 55°C]]*0.2))*2.5</f>
        <v>4.5150000000000006</v>
      </c>
      <c r="O157" s="31">
        <f>-(Tabelle13[[#This Row],[80%/20% SCOP]]-5.285)/5.285</f>
        <v>0.14569536423841051</v>
      </c>
    </row>
    <row r="158" spans="1:15" ht="20.100000000000001" customHeight="1" x14ac:dyDescent="0.25">
      <c r="A158" s="59"/>
      <c r="B158" s="32">
        <v>16014115</v>
      </c>
      <c r="C158" s="25" t="s">
        <v>2255</v>
      </c>
      <c r="D158" s="25" t="s">
        <v>2266</v>
      </c>
      <c r="E158" s="26" t="s">
        <v>2</v>
      </c>
      <c r="F158" s="27">
        <v>5.63</v>
      </c>
      <c r="G158" s="28">
        <v>1.919</v>
      </c>
      <c r="H158" s="27">
        <v>5.57</v>
      </c>
      <c r="I158" s="28">
        <v>1.353</v>
      </c>
      <c r="J158" s="26" t="s">
        <v>3</v>
      </c>
      <c r="K158" s="26" t="s">
        <v>4</v>
      </c>
      <c r="L158" s="26" t="s">
        <v>4</v>
      </c>
      <c r="M158" s="27">
        <f>IF(Tabelle13[[#This Row],[Heizleistung (55°C)]]=0,Tabelle13[[#This Row],[Heizleistung (35°C)]],(Tabelle13[[#This Row],[Heizleistung (35°C)]]+Tabelle13[[#This Row],[Heizleistung (55°C)]])/2)</f>
        <v>5.6</v>
      </c>
      <c r="N158" s="30">
        <f>IF(Tabelle13[[#This Row],[Etas 55°C]]=0,0,(Tabelle13[[#This Row],[Etas 35°C]]*0.8+Tabelle13[[#This Row],[Etas 55°C]]*0.2))*2.5</f>
        <v>4.5145</v>
      </c>
      <c r="O158" s="31">
        <f>-(Tabelle13[[#This Row],[80%/20% SCOP]]-5.285)/5.285</f>
        <v>0.14578997161778623</v>
      </c>
    </row>
    <row r="159" spans="1:15" ht="20.100000000000001" customHeight="1" x14ac:dyDescent="0.25">
      <c r="A159" s="59"/>
      <c r="B159" s="32">
        <v>16012126</v>
      </c>
      <c r="C159" s="25" t="s">
        <v>2231</v>
      </c>
      <c r="D159" s="25" t="s">
        <v>2237</v>
      </c>
      <c r="E159" s="26" t="s">
        <v>2</v>
      </c>
      <c r="F159" s="27">
        <v>4.1900000000000004</v>
      </c>
      <c r="G159" s="28">
        <v>1.913</v>
      </c>
      <c r="H159" s="27">
        <v>4</v>
      </c>
      <c r="I159" s="28">
        <v>1.375</v>
      </c>
      <c r="J159" s="26" t="s">
        <v>3</v>
      </c>
      <c r="K159" s="26" t="s">
        <v>4</v>
      </c>
      <c r="L159" s="26" t="s">
        <v>4</v>
      </c>
      <c r="M159" s="27">
        <f>IF(Tabelle13[[#This Row],[Heizleistung (55°C)]]=0,Tabelle13[[#This Row],[Heizleistung (35°C)]],(Tabelle13[[#This Row],[Heizleistung (35°C)]]+Tabelle13[[#This Row],[Heizleistung (55°C)]])/2)</f>
        <v>4.0950000000000006</v>
      </c>
      <c r="N159" s="30">
        <f>IF(Tabelle13[[#This Row],[Etas 55°C]]=0,0,(Tabelle13[[#This Row],[Etas 35°C]]*0.8+Tabelle13[[#This Row],[Etas 55°C]]*0.2))*2.5</f>
        <v>4.5135000000000005</v>
      </c>
      <c r="O159" s="31">
        <f>-(Tabelle13[[#This Row],[80%/20% SCOP]]-5.285)/5.285</f>
        <v>0.14597918637653728</v>
      </c>
    </row>
    <row r="160" spans="1:15" ht="20.100000000000001" customHeight="1" x14ac:dyDescent="0.25">
      <c r="A160" s="59"/>
      <c r="B160" s="32">
        <v>16010629</v>
      </c>
      <c r="C160" s="25" t="s">
        <v>2439</v>
      </c>
      <c r="D160" s="25" t="s">
        <v>2442</v>
      </c>
      <c r="E160" s="26" t="s">
        <v>2</v>
      </c>
      <c r="F160" s="27">
        <v>6.21</v>
      </c>
      <c r="G160" s="28">
        <v>1.891</v>
      </c>
      <c r="H160" s="27">
        <v>6.05</v>
      </c>
      <c r="I160" s="28">
        <v>1.4379999999999999</v>
      </c>
      <c r="J160" s="26" t="s">
        <v>3</v>
      </c>
      <c r="K160" s="26" t="s">
        <v>4</v>
      </c>
      <c r="L160" s="26" t="s">
        <v>15</v>
      </c>
      <c r="M160" s="27">
        <f>IF(Tabelle13[[#This Row],[Heizleistung (55°C)]]=0,Tabelle13[[#This Row],[Heizleistung (35°C)]],(Tabelle13[[#This Row],[Heizleistung (35°C)]]+Tabelle13[[#This Row],[Heizleistung (55°C)]])/2)</f>
        <v>6.13</v>
      </c>
      <c r="N160" s="30">
        <f>IF(Tabelle13[[#This Row],[Etas 55°C]]=0,0,(Tabelle13[[#This Row],[Etas 35°C]]*0.8+Tabelle13[[#This Row],[Etas 55°C]]*0.2))*2.5</f>
        <v>4.5010000000000003</v>
      </c>
      <c r="O160" s="31">
        <f>-(Tabelle13[[#This Row],[80%/20% SCOP]]-5.285)/5.285</f>
        <v>0.14834437086092711</v>
      </c>
    </row>
    <row r="161" spans="1:15" ht="20.100000000000001" customHeight="1" x14ac:dyDescent="0.25">
      <c r="A161" s="59"/>
      <c r="B161" s="32">
        <v>16001838</v>
      </c>
      <c r="C161" s="25" t="s">
        <v>5464</v>
      </c>
      <c r="D161" s="25" t="s">
        <v>5465</v>
      </c>
      <c r="E161" s="26" t="s">
        <v>2</v>
      </c>
      <c r="F161" s="27">
        <v>5.27</v>
      </c>
      <c r="G161" s="28">
        <v>1.92</v>
      </c>
      <c r="H161" s="27">
        <v>5.07</v>
      </c>
      <c r="I161" s="28">
        <v>1.3180000000000001</v>
      </c>
      <c r="J161" s="26" t="s">
        <v>40</v>
      </c>
      <c r="K161" s="26" t="s">
        <v>4</v>
      </c>
      <c r="L161" s="26" t="s">
        <v>4</v>
      </c>
      <c r="M161" s="29">
        <f>IF(Tabelle13[[#This Row],[Heizleistung (55°C)]]=0,Tabelle13[[#This Row],[Heizleistung (35°C)]],(Tabelle13[[#This Row],[Heizleistung (35°C)]]+Tabelle13[[#This Row],[Heizleistung (55°C)]])/2)</f>
        <v>5.17</v>
      </c>
      <c r="N161" s="30">
        <f>IF(Tabelle13[[#This Row],[Etas 55°C]]=0,0,(Tabelle13[[#This Row],[Etas 35°C]]*0.8+Tabelle13[[#This Row],[Etas 55°C]]*0.2))*2.5</f>
        <v>4.4990000000000006</v>
      </c>
      <c r="O161" s="31">
        <f>-(Tabelle13[[#This Row],[80%/20% SCOP]]-5.285)/5.285</f>
        <v>0.14872280037842944</v>
      </c>
    </row>
    <row r="162" spans="1:15" ht="20.100000000000001" customHeight="1" x14ac:dyDescent="0.25">
      <c r="A162" s="59"/>
      <c r="B162" s="32">
        <v>16018409</v>
      </c>
      <c r="C162" s="25" t="s">
        <v>6597</v>
      </c>
      <c r="D162" s="25" t="s">
        <v>6599</v>
      </c>
      <c r="E162" s="26" t="s">
        <v>2</v>
      </c>
      <c r="F162" s="27">
        <v>5.77</v>
      </c>
      <c r="G162" s="28">
        <v>1.89</v>
      </c>
      <c r="H162" s="27">
        <v>5.57</v>
      </c>
      <c r="I162" s="28">
        <v>1.431</v>
      </c>
      <c r="J162" s="26" t="s">
        <v>3</v>
      </c>
      <c r="K162" s="26" t="s">
        <v>4</v>
      </c>
      <c r="L162" s="26" t="s">
        <v>4</v>
      </c>
      <c r="M162" s="29">
        <f>IF(Tabelle13[[#This Row],[Heizleistung (55°C)]]=0,Tabelle13[[#This Row],[Heizleistung (35°C)]],(Tabelle13[[#This Row],[Heizleistung (35°C)]]+Tabelle13[[#This Row],[Heizleistung (55°C)]])/2)</f>
        <v>5.67</v>
      </c>
      <c r="N162" s="30">
        <f>IF(Tabelle13[[#This Row],[Etas 55°C]]=0,0,(Tabelle13[[#This Row],[Etas 35°C]]*0.8+Tabelle13[[#This Row],[Etas 55°C]]*0.2))*2.5</f>
        <v>4.4954999999999998</v>
      </c>
      <c r="O162" s="31">
        <f>-(Tabelle13[[#This Row],[80%/20% SCOP]]-5.285)/5.285</f>
        <v>0.14938505203405872</v>
      </c>
    </row>
    <row r="163" spans="1:15" ht="20.100000000000001" customHeight="1" x14ac:dyDescent="0.25">
      <c r="A163" s="59"/>
      <c r="B163" s="32">
        <v>16005487</v>
      </c>
      <c r="C163" s="25" t="s">
        <v>1657</v>
      </c>
      <c r="D163" s="25" t="s">
        <v>1729</v>
      </c>
      <c r="E163" s="26" t="s">
        <v>2</v>
      </c>
      <c r="F163" s="27">
        <v>5.2</v>
      </c>
      <c r="G163" s="28">
        <v>1.91</v>
      </c>
      <c r="H163" s="27">
        <v>4.78</v>
      </c>
      <c r="I163" s="28">
        <v>1.35</v>
      </c>
      <c r="J163" s="26" t="s">
        <v>109</v>
      </c>
      <c r="K163" s="26" t="s">
        <v>4</v>
      </c>
      <c r="L163" s="26" t="s">
        <v>25</v>
      </c>
      <c r="M163" s="27">
        <f>IF(Tabelle13[[#This Row],[Heizleistung (55°C)]]=0,Tabelle13[[#This Row],[Heizleistung (35°C)]],(Tabelle13[[#This Row],[Heizleistung (35°C)]]+Tabelle13[[#This Row],[Heizleistung (55°C)]])/2)</f>
        <v>4.99</v>
      </c>
      <c r="N163" s="30">
        <f>IF(Tabelle13[[#This Row],[Etas 55°C]]=0,0,(Tabelle13[[#This Row],[Etas 35°C]]*0.8+Tabelle13[[#This Row],[Etas 55°C]]*0.2))*2.5</f>
        <v>4.4950000000000001</v>
      </c>
      <c r="O163" s="31">
        <f>-(Tabelle13[[#This Row],[80%/20% SCOP]]-5.285)/5.285</f>
        <v>0.14947965941343425</v>
      </c>
    </row>
    <row r="164" spans="1:15" ht="20.100000000000001" customHeight="1" x14ac:dyDescent="0.25">
      <c r="A164" s="59"/>
      <c r="B164" s="32">
        <v>16005396</v>
      </c>
      <c r="C164" s="25" t="s">
        <v>1288</v>
      </c>
      <c r="D164" s="25" t="s">
        <v>1292</v>
      </c>
      <c r="E164" s="26" t="s">
        <v>2</v>
      </c>
      <c r="F164" s="27">
        <v>6</v>
      </c>
      <c r="G164" s="28">
        <v>1.89</v>
      </c>
      <c r="H164" s="27">
        <v>6.6</v>
      </c>
      <c r="I164" s="28">
        <v>1.43</v>
      </c>
      <c r="J164" s="26" t="s">
        <v>324</v>
      </c>
      <c r="K164" s="26" t="s">
        <v>4</v>
      </c>
      <c r="L164" s="26" t="s">
        <v>25</v>
      </c>
      <c r="M164" s="27">
        <f>IF(Tabelle13[[#This Row],[Heizleistung (55°C)]]=0,Tabelle13[[#This Row],[Heizleistung (35°C)]],(Tabelle13[[#This Row],[Heizleistung (35°C)]]+Tabelle13[[#This Row],[Heizleistung (55°C)]])/2)</f>
        <v>6.3</v>
      </c>
      <c r="N164" s="30">
        <f>IF(Tabelle13[[#This Row],[Etas 55°C]]=0,0,(Tabelle13[[#This Row],[Etas 35°C]]*0.8+Tabelle13[[#This Row],[Etas 55°C]]*0.2))*2.5</f>
        <v>4.4950000000000001</v>
      </c>
      <c r="O164" s="31">
        <f>-(Tabelle13[[#This Row],[80%/20% SCOP]]-5.285)/5.285</f>
        <v>0.14947965941343425</v>
      </c>
    </row>
    <row r="165" spans="1:15" ht="20.100000000000001" customHeight="1" x14ac:dyDescent="0.25">
      <c r="A165" s="59"/>
      <c r="B165" s="32">
        <v>16013614</v>
      </c>
      <c r="C165" s="25" t="s">
        <v>526</v>
      </c>
      <c r="D165" s="25" t="s">
        <v>532</v>
      </c>
      <c r="E165" s="26" t="s">
        <v>2</v>
      </c>
      <c r="F165" s="27">
        <v>4.9800000000000004</v>
      </c>
      <c r="G165" s="28">
        <v>1.893</v>
      </c>
      <c r="H165" s="27">
        <v>4.54</v>
      </c>
      <c r="I165" s="28">
        <v>1.4059999999999999</v>
      </c>
      <c r="J165" s="26" t="s">
        <v>3</v>
      </c>
      <c r="K165" s="26" t="s">
        <v>4</v>
      </c>
      <c r="L165" s="26" t="s">
        <v>4</v>
      </c>
      <c r="M165" s="27">
        <f>IF(Tabelle13[[#This Row],[Heizleistung (55°C)]]=0,Tabelle13[[#This Row],[Heizleistung (35°C)]],(Tabelle13[[#This Row],[Heizleistung (35°C)]]+Tabelle13[[#This Row],[Heizleistung (55°C)]])/2)</f>
        <v>4.76</v>
      </c>
      <c r="N165" s="30">
        <f>IF(Tabelle13[[#This Row],[Etas 55°C]]=0,0,(Tabelle13[[#This Row],[Etas 35°C]]*0.8+Tabelle13[[#This Row],[Etas 55°C]]*0.2))*2.5</f>
        <v>4.4890000000000008</v>
      </c>
      <c r="O165" s="31">
        <f>-(Tabelle13[[#This Row],[80%/20% SCOP]]-5.285)/5.285</f>
        <v>0.15061494796594121</v>
      </c>
    </row>
    <row r="166" spans="1:15" ht="20.100000000000001" customHeight="1" x14ac:dyDescent="0.25">
      <c r="A166" s="59"/>
      <c r="B166" s="32">
        <v>16014912</v>
      </c>
      <c r="C166" s="25" t="s">
        <v>6655</v>
      </c>
      <c r="D166" s="25" t="s">
        <v>6662</v>
      </c>
      <c r="E166" s="26" t="s">
        <v>2</v>
      </c>
      <c r="F166" s="27">
        <v>4.9000000000000004</v>
      </c>
      <c r="G166" s="28">
        <v>1.89</v>
      </c>
      <c r="H166" s="27">
        <v>4.5999999999999996</v>
      </c>
      <c r="I166" s="28">
        <v>1.41</v>
      </c>
      <c r="J166" s="26" t="s">
        <v>3</v>
      </c>
      <c r="K166" s="26" t="s">
        <v>4</v>
      </c>
      <c r="L166" s="26" t="s">
        <v>4</v>
      </c>
      <c r="M166" s="29">
        <f>IF(Tabelle13[[#This Row],[Heizleistung (55°C)]]=0,Tabelle13[[#This Row],[Heizleistung (35°C)]],(Tabelle13[[#This Row],[Heizleistung (35°C)]]+Tabelle13[[#This Row],[Heizleistung (55°C)]])/2)</f>
        <v>4.75</v>
      </c>
      <c r="N166" s="30">
        <f>IF(Tabelle13[[#This Row],[Etas 55°C]]=0,0,(Tabelle13[[#This Row],[Etas 35°C]]*0.8+Tabelle13[[#This Row],[Etas 55°C]]*0.2))*2.5</f>
        <v>4.4850000000000003</v>
      </c>
      <c r="O166" s="31">
        <f>-(Tabelle13[[#This Row],[80%/20% SCOP]]-5.285)/5.285</f>
        <v>0.15137180700094605</v>
      </c>
    </row>
    <row r="167" spans="1:15" ht="20.100000000000001" customHeight="1" x14ac:dyDescent="0.25">
      <c r="A167" s="59"/>
      <c r="B167" s="32">
        <v>16017347</v>
      </c>
      <c r="C167" s="25" t="s">
        <v>797</v>
      </c>
      <c r="D167" s="25" t="s">
        <v>6718</v>
      </c>
      <c r="E167" s="26" t="s">
        <v>2</v>
      </c>
      <c r="F167" s="27">
        <v>4.41</v>
      </c>
      <c r="G167" s="28">
        <v>1.89</v>
      </c>
      <c r="H167" s="27">
        <v>4.5599999999999996</v>
      </c>
      <c r="I167" s="28">
        <v>1.407</v>
      </c>
      <c r="J167" s="26" t="s">
        <v>3</v>
      </c>
      <c r="K167" s="26" t="s">
        <v>4</v>
      </c>
      <c r="L167" s="26" t="s">
        <v>4</v>
      </c>
      <c r="M167" s="27">
        <f>IF(Tabelle13[[#This Row],[Heizleistung (55°C)]]=0,Tabelle13[[#This Row],[Heizleistung (35°C)]],(Tabelle13[[#This Row],[Heizleistung (35°C)]]+Tabelle13[[#This Row],[Heizleistung (55°C)]])/2)</f>
        <v>4.4849999999999994</v>
      </c>
      <c r="N167" s="30">
        <f>IF(Tabelle13[[#This Row],[Etas 55°C]]=0,0,(Tabelle13[[#This Row],[Etas 35°C]]*0.8+Tabelle13[[#This Row],[Etas 55°C]]*0.2))*2.5</f>
        <v>4.4835000000000003</v>
      </c>
      <c r="O167" s="31">
        <f>-(Tabelle13[[#This Row],[80%/20% SCOP]]-5.285)/5.285</f>
        <v>0.15165562913907282</v>
      </c>
    </row>
    <row r="168" spans="1:15" ht="20.100000000000001" customHeight="1" x14ac:dyDescent="0.25">
      <c r="A168" s="59"/>
      <c r="B168" s="32">
        <v>16011592</v>
      </c>
      <c r="C168" s="25" t="s">
        <v>1299</v>
      </c>
      <c r="D168" s="25" t="s">
        <v>1441</v>
      </c>
      <c r="E168" s="26" t="s">
        <v>2</v>
      </c>
      <c r="F168" s="27">
        <v>6</v>
      </c>
      <c r="G168" s="28">
        <v>1.92</v>
      </c>
      <c r="H168" s="27">
        <v>6</v>
      </c>
      <c r="I168" s="28">
        <v>1.27</v>
      </c>
      <c r="J168" s="26" t="s">
        <v>40</v>
      </c>
      <c r="K168" s="26" t="s">
        <v>4</v>
      </c>
      <c r="L168" s="26" t="s">
        <v>4</v>
      </c>
      <c r="M168" s="27">
        <f>IF(Tabelle13[[#This Row],[Heizleistung (55°C)]]=0,Tabelle13[[#This Row],[Heizleistung (35°C)]],(Tabelle13[[#This Row],[Heizleistung (35°C)]]+Tabelle13[[#This Row],[Heizleistung (55°C)]])/2)</f>
        <v>6</v>
      </c>
      <c r="N168" s="30">
        <f>IF(Tabelle13[[#This Row],[Etas 55°C]]=0,0,(Tabelle13[[#This Row],[Etas 35°C]]*0.8+Tabelle13[[#This Row],[Etas 55°C]]*0.2))*2.5</f>
        <v>4.4749999999999996</v>
      </c>
      <c r="O168" s="31">
        <f>-(Tabelle13[[#This Row],[80%/20% SCOP]]-5.285)/5.285</f>
        <v>0.15326395458845798</v>
      </c>
    </row>
    <row r="169" spans="1:15" ht="20.100000000000001" customHeight="1" x14ac:dyDescent="0.25">
      <c r="A169" s="59"/>
      <c r="B169" s="32">
        <v>16017348</v>
      </c>
      <c r="C169" s="25" t="s">
        <v>797</v>
      </c>
      <c r="D169" s="25" t="s">
        <v>6716</v>
      </c>
      <c r="E169" s="26" t="s">
        <v>2</v>
      </c>
      <c r="F169" s="27">
        <v>5.83</v>
      </c>
      <c r="G169" s="28">
        <v>1.8759999999999999</v>
      </c>
      <c r="H169" s="27">
        <v>6.39</v>
      </c>
      <c r="I169" s="28">
        <v>1.4450000000000001</v>
      </c>
      <c r="J169" s="26" t="s">
        <v>3</v>
      </c>
      <c r="K169" s="26" t="s">
        <v>4</v>
      </c>
      <c r="L169" s="26" t="s">
        <v>4</v>
      </c>
      <c r="M169" s="27">
        <f>IF(Tabelle13[[#This Row],[Heizleistung (55°C)]]=0,Tabelle13[[#This Row],[Heizleistung (35°C)]],(Tabelle13[[#This Row],[Heizleistung (35°C)]]+Tabelle13[[#This Row],[Heizleistung (55°C)]])/2)</f>
        <v>6.1099999999999994</v>
      </c>
      <c r="N169" s="30">
        <f>IF(Tabelle13[[#This Row],[Etas 55°C]]=0,0,(Tabelle13[[#This Row],[Etas 35°C]]*0.8+Tabelle13[[#This Row],[Etas 55°C]]*0.2))*2.5</f>
        <v>4.4744999999999999</v>
      </c>
      <c r="O169" s="31">
        <f>-(Tabelle13[[#This Row],[80%/20% SCOP]]-5.285)/5.285</f>
        <v>0.15335856196783354</v>
      </c>
    </row>
    <row r="170" spans="1:15" ht="20.100000000000001" customHeight="1" x14ac:dyDescent="0.25">
      <c r="A170" s="59"/>
      <c r="B170" s="32">
        <v>16010355</v>
      </c>
      <c r="C170" s="25" t="s">
        <v>5272</v>
      </c>
      <c r="D170" s="25" t="s">
        <v>5287</v>
      </c>
      <c r="E170" s="26" t="s">
        <v>2</v>
      </c>
      <c r="F170" s="27">
        <v>4.2</v>
      </c>
      <c r="G170" s="28">
        <v>1.91</v>
      </c>
      <c r="H170" s="27">
        <v>4.4000000000000004</v>
      </c>
      <c r="I170" s="28">
        <v>1.3</v>
      </c>
      <c r="J170" s="26" t="s">
        <v>40</v>
      </c>
      <c r="K170" s="26" t="s">
        <v>4</v>
      </c>
      <c r="L170" s="26" t="s">
        <v>4</v>
      </c>
      <c r="M170" s="27">
        <f>IF(Tabelle13[[#This Row],[Heizleistung (55°C)]]=0,Tabelle13[[#This Row],[Heizleistung (35°C)]],(Tabelle13[[#This Row],[Heizleistung (35°C)]]+Tabelle13[[#This Row],[Heizleistung (55°C)]])/2)</f>
        <v>4.3000000000000007</v>
      </c>
      <c r="N170" s="30">
        <f>IF(Tabelle13[[#This Row],[Etas 55°C]]=0,0,(Tabelle13[[#This Row],[Etas 35°C]]*0.8+Tabelle13[[#This Row],[Etas 55°C]]*0.2))*2.5</f>
        <v>4.47</v>
      </c>
      <c r="O170" s="31">
        <f>-(Tabelle13[[#This Row],[80%/20% SCOP]]-5.285)/5.285</f>
        <v>0.15421002838221387</v>
      </c>
    </row>
    <row r="171" spans="1:15" ht="20.100000000000001" customHeight="1" x14ac:dyDescent="0.25">
      <c r="A171" s="59"/>
      <c r="B171" s="32">
        <v>16012606</v>
      </c>
      <c r="C171" s="25" t="s">
        <v>2688</v>
      </c>
      <c r="D171" s="25" t="s">
        <v>2702</v>
      </c>
      <c r="E171" s="26" t="s">
        <v>2</v>
      </c>
      <c r="F171" s="27">
        <v>5.5</v>
      </c>
      <c r="G171" s="28">
        <v>1.91</v>
      </c>
      <c r="H171" s="27">
        <v>4.4000000000000004</v>
      </c>
      <c r="I171" s="28">
        <v>1.3</v>
      </c>
      <c r="J171" s="26" t="s">
        <v>40</v>
      </c>
      <c r="K171" s="26" t="s">
        <v>4</v>
      </c>
      <c r="L171" s="26" t="s">
        <v>4</v>
      </c>
      <c r="M171" s="27">
        <f>IF(Tabelle13[[#This Row],[Heizleistung (55°C)]]=0,Tabelle13[[#This Row],[Heizleistung (35°C)]],(Tabelle13[[#This Row],[Heizleistung (35°C)]]+Tabelle13[[#This Row],[Heizleistung (55°C)]])/2)</f>
        <v>4.95</v>
      </c>
      <c r="N171" s="30">
        <f>IF(Tabelle13[[#This Row],[Etas 55°C]]=0,0,(Tabelle13[[#This Row],[Etas 35°C]]*0.8+Tabelle13[[#This Row],[Etas 55°C]]*0.2))*2.5</f>
        <v>4.47</v>
      </c>
      <c r="O171" s="31">
        <f>-(Tabelle13[[#This Row],[80%/20% SCOP]]-5.285)/5.285</f>
        <v>0.15421002838221387</v>
      </c>
    </row>
    <row r="172" spans="1:15" ht="20.100000000000001" customHeight="1" x14ac:dyDescent="0.25">
      <c r="A172" s="59"/>
      <c r="B172" s="32">
        <v>16007632</v>
      </c>
      <c r="C172" s="25" t="s">
        <v>3116</v>
      </c>
      <c r="D172" s="25" t="s">
        <v>3148</v>
      </c>
      <c r="E172" s="26" t="s">
        <v>2</v>
      </c>
      <c r="F172" s="27">
        <v>5.5</v>
      </c>
      <c r="G172" s="28">
        <v>1.91</v>
      </c>
      <c r="H172" s="27">
        <v>4.4000000000000004</v>
      </c>
      <c r="I172" s="28">
        <v>1.3</v>
      </c>
      <c r="J172" s="26" t="s">
        <v>40</v>
      </c>
      <c r="K172" s="26" t="s">
        <v>4</v>
      </c>
      <c r="L172" s="26" t="s">
        <v>4</v>
      </c>
      <c r="M172" s="27">
        <f>IF(Tabelle13[[#This Row],[Heizleistung (55°C)]]=0,Tabelle13[[#This Row],[Heizleistung (35°C)]],(Tabelle13[[#This Row],[Heizleistung (35°C)]]+Tabelle13[[#This Row],[Heizleistung (55°C)]])/2)</f>
        <v>4.95</v>
      </c>
      <c r="N172" s="30">
        <f>IF(Tabelle13[[#This Row],[Etas 55°C]]=0,0,(Tabelle13[[#This Row],[Etas 35°C]]*0.8+Tabelle13[[#This Row],[Etas 55°C]]*0.2))*2.5</f>
        <v>4.47</v>
      </c>
      <c r="O172" s="31">
        <f>-(Tabelle13[[#This Row],[80%/20% SCOP]]-5.285)/5.285</f>
        <v>0.15421002838221387</v>
      </c>
    </row>
    <row r="173" spans="1:15" ht="20.100000000000001" customHeight="1" x14ac:dyDescent="0.25">
      <c r="A173" s="59"/>
      <c r="B173" s="32">
        <v>16014022</v>
      </c>
      <c r="C173" s="25" t="s">
        <v>808</v>
      </c>
      <c r="D173" s="25" t="s">
        <v>826</v>
      </c>
      <c r="E173" s="26" t="s">
        <v>2</v>
      </c>
      <c r="F173" s="27">
        <v>5.52</v>
      </c>
      <c r="G173" s="28">
        <v>1.91</v>
      </c>
      <c r="H173" s="27">
        <v>4.4000000000000004</v>
      </c>
      <c r="I173" s="28">
        <v>1.3</v>
      </c>
      <c r="J173" s="26" t="s">
        <v>40</v>
      </c>
      <c r="K173" s="26" t="s">
        <v>4</v>
      </c>
      <c r="L173" s="26" t="s">
        <v>4</v>
      </c>
      <c r="M173" s="27">
        <f>IF(Tabelle13[[#This Row],[Heizleistung (55°C)]]=0,Tabelle13[[#This Row],[Heizleistung (35°C)]],(Tabelle13[[#This Row],[Heizleistung (35°C)]]+Tabelle13[[#This Row],[Heizleistung (55°C)]])/2)</f>
        <v>4.96</v>
      </c>
      <c r="N173" s="30">
        <f>IF(Tabelle13[[#This Row],[Etas 55°C]]=0,0,(Tabelle13[[#This Row],[Etas 35°C]]*0.8+Tabelle13[[#This Row],[Etas 55°C]]*0.2))*2.5</f>
        <v>4.47</v>
      </c>
      <c r="O173" s="31">
        <f>-(Tabelle13[[#This Row],[80%/20% SCOP]]-5.285)/5.285</f>
        <v>0.15421002838221387</v>
      </c>
    </row>
    <row r="174" spans="1:15" ht="20.100000000000001" customHeight="1" x14ac:dyDescent="0.25">
      <c r="A174" s="59"/>
      <c r="B174" s="32">
        <v>16004143</v>
      </c>
      <c r="C174" s="25" t="s">
        <v>2172</v>
      </c>
      <c r="D174" s="25" t="s">
        <v>2193</v>
      </c>
      <c r="E174" s="26" t="s">
        <v>2</v>
      </c>
      <c r="F174" s="27">
        <v>5.52</v>
      </c>
      <c r="G174" s="28">
        <v>1.91</v>
      </c>
      <c r="H174" s="27">
        <v>4.4000000000000004</v>
      </c>
      <c r="I174" s="28">
        <v>1.3</v>
      </c>
      <c r="J174" s="26" t="s">
        <v>40</v>
      </c>
      <c r="K174" s="26" t="s">
        <v>4</v>
      </c>
      <c r="L174" s="26" t="s">
        <v>25</v>
      </c>
      <c r="M174" s="27">
        <f>IF(Tabelle13[[#This Row],[Heizleistung (55°C)]]=0,Tabelle13[[#This Row],[Heizleistung (35°C)]],(Tabelle13[[#This Row],[Heizleistung (35°C)]]+Tabelle13[[#This Row],[Heizleistung (55°C)]])/2)</f>
        <v>4.96</v>
      </c>
      <c r="N174" s="30">
        <f>IF(Tabelle13[[#This Row],[Etas 55°C]]=0,0,(Tabelle13[[#This Row],[Etas 35°C]]*0.8+Tabelle13[[#This Row],[Etas 55°C]]*0.2))*2.5</f>
        <v>4.47</v>
      </c>
      <c r="O174" s="31">
        <f>-(Tabelle13[[#This Row],[80%/20% SCOP]]-5.285)/5.285</f>
        <v>0.15421002838221387</v>
      </c>
    </row>
    <row r="175" spans="1:15" ht="20.100000000000001" customHeight="1" x14ac:dyDescent="0.25">
      <c r="A175" s="59"/>
      <c r="B175" s="32">
        <v>16001517</v>
      </c>
      <c r="C175" s="25" t="s">
        <v>5300</v>
      </c>
      <c r="D175" s="25" t="s">
        <v>6815</v>
      </c>
      <c r="E175" s="26" t="s">
        <v>2</v>
      </c>
      <c r="F175" s="27">
        <v>5.52</v>
      </c>
      <c r="G175" s="28">
        <v>1.91</v>
      </c>
      <c r="H175" s="27">
        <v>4.4000000000000004</v>
      </c>
      <c r="I175" s="28">
        <v>1.3</v>
      </c>
      <c r="J175" s="26" t="s">
        <v>40</v>
      </c>
      <c r="K175" s="26" t="s">
        <v>4</v>
      </c>
      <c r="L175" s="26" t="s">
        <v>4</v>
      </c>
      <c r="M175" s="27">
        <f>IF(Tabelle13[[#This Row],[Heizleistung (55°C)]]=0,Tabelle13[[#This Row],[Heizleistung (35°C)]],(Tabelle13[[#This Row],[Heizleistung (35°C)]]+Tabelle13[[#This Row],[Heizleistung (55°C)]])/2)</f>
        <v>4.96</v>
      </c>
      <c r="N175" s="30">
        <f>IF(Tabelle13[[#This Row],[Etas 55°C]]=0,0,(Tabelle13[[#This Row],[Etas 35°C]]*0.8+Tabelle13[[#This Row],[Etas 55°C]]*0.2))*2.5</f>
        <v>4.47</v>
      </c>
      <c r="O175" s="31">
        <f>-(Tabelle13[[#This Row],[80%/20% SCOP]]-5.285)/5.285</f>
        <v>0.15421002838221387</v>
      </c>
    </row>
    <row r="176" spans="1:15" ht="20.100000000000001" customHeight="1" x14ac:dyDescent="0.25">
      <c r="A176" s="59"/>
      <c r="B176" s="32">
        <v>16005488</v>
      </c>
      <c r="C176" s="25" t="s">
        <v>1657</v>
      </c>
      <c r="D176" s="25" t="s">
        <v>1722</v>
      </c>
      <c r="E176" s="26" t="s">
        <v>2</v>
      </c>
      <c r="F176" s="27">
        <v>5.79</v>
      </c>
      <c r="G176" s="28">
        <v>1.89</v>
      </c>
      <c r="H176" s="27">
        <v>6.05</v>
      </c>
      <c r="I176" s="28">
        <v>1.38</v>
      </c>
      <c r="J176" s="26" t="s">
        <v>109</v>
      </c>
      <c r="K176" s="26" t="s">
        <v>4</v>
      </c>
      <c r="L176" s="26" t="s">
        <v>25</v>
      </c>
      <c r="M176" s="27">
        <f>IF(Tabelle13[[#This Row],[Heizleistung (55°C)]]=0,Tabelle13[[#This Row],[Heizleistung (35°C)]],(Tabelle13[[#This Row],[Heizleistung (35°C)]]+Tabelle13[[#This Row],[Heizleistung (55°C)]])/2)</f>
        <v>5.92</v>
      </c>
      <c r="N176" s="30">
        <f>IF(Tabelle13[[#This Row],[Etas 55°C]]=0,0,(Tabelle13[[#This Row],[Etas 35°C]]*0.8+Tabelle13[[#This Row],[Etas 55°C]]*0.2))*2.5</f>
        <v>4.47</v>
      </c>
      <c r="O176" s="31">
        <f>-(Tabelle13[[#This Row],[80%/20% SCOP]]-5.285)/5.285</f>
        <v>0.15421002838221387</v>
      </c>
    </row>
    <row r="177" spans="1:15" ht="20.100000000000001" customHeight="1" x14ac:dyDescent="0.25">
      <c r="A177" s="59"/>
      <c r="B177" s="32">
        <v>16007682</v>
      </c>
      <c r="C177" s="25" t="s">
        <v>2533</v>
      </c>
      <c r="D177" s="25" t="s">
        <v>2535</v>
      </c>
      <c r="E177" s="26" t="s">
        <v>2</v>
      </c>
      <c r="F177" s="27">
        <v>5.5</v>
      </c>
      <c r="G177" s="28">
        <v>1.91</v>
      </c>
      <c r="H177" s="27">
        <v>4.4000000000000004</v>
      </c>
      <c r="I177" s="28">
        <v>1.2949999999999999</v>
      </c>
      <c r="J177" s="26" t="s">
        <v>40</v>
      </c>
      <c r="K177" s="26" t="s">
        <v>4</v>
      </c>
      <c r="L177" s="26" t="s">
        <v>4</v>
      </c>
      <c r="M177" s="27">
        <f>IF(Tabelle13[[#This Row],[Heizleistung (55°C)]]=0,Tabelle13[[#This Row],[Heizleistung (35°C)]],(Tabelle13[[#This Row],[Heizleistung (35°C)]]+Tabelle13[[#This Row],[Heizleistung (55°C)]])/2)</f>
        <v>4.95</v>
      </c>
      <c r="N177" s="30">
        <f>IF(Tabelle13[[#This Row],[Etas 55°C]]=0,0,(Tabelle13[[#This Row],[Etas 35°C]]*0.8+Tabelle13[[#This Row],[Etas 55°C]]*0.2))*2.5</f>
        <v>4.4674999999999994</v>
      </c>
      <c r="O177" s="31">
        <f>-(Tabelle13[[#This Row],[80%/20% SCOP]]-5.285)/5.285</f>
        <v>0.15468306527909192</v>
      </c>
    </row>
    <row r="178" spans="1:15" ht="20.100000000000001" customHeight="1" x14ac:dyDescent="0.25">
      <c r="A178" s="59"/>
      <c r="B178" s="32">
        <v>16012591</v>
      </c>
      <c r="C178" s="25" t="s">
        <v>2688</v>
      </c>
      <c r="D178" s="25" t="s">
        <v>2707</v>
      </c>
      <c r="E178" s="26" t="s">
        <v>2</v>
      </c>
      <c r="F178" s="27">
        <v>5.5</v>
      </c>
      <c r="G178" s="28">
        <v>1.91</v>
      </c>
      <c r="H178" s="27">
        <v>4.4000000000000004</v>
      </c>
      <c r="I178" s="28">
        <v>1.2949999999999999</v>
      </c>
      <c r="J178" s="26" t="s">
        <v>40</v>
      </c>
      <c r="K178" s="26" t="s">
        <v>4</v>
      </c>
      <c r="L178" s="26" t="s">
        <v>4</v>
      </c>
      <c r="M178" s="27">
        <f>IF(Tabelle13[[#This Row],[Heizleistung (55°C)]]=0,Tabelle13[[#This Row],[Heizleistung (35°C)]],(Tabelle13[[#This Row],[Heizleistung (35°C)]]+Tabelle13[[#This Row],[Heizleistung (55°C)]])/2)</f>
        <v>4.95</v>
      </c>
      <c r="N178" s="30">
        <f>IF(Tabelle13[[#This Row],[Etas 55°C]]=0,0,(Tabelle13[[#This Row],[Etas 35°C]]*0.8+Tabelle13[[#This Row],[Etas 55°C]]*0.2))*2.5</f>
        <v>4.4674999999999994</v>
      </c>
      <c r="O178" s="31">
        <f>-(Tabelle13[[#This Row],[80%/20% SCOP]]-5.285)/5.285</f>
        <v>0.15468306527909192</v>
      </c>
    </row>
    <row r="179" spans="1:15" ht="20.100000000000001" customHeight="1" x14ac:dyDescent="0.25">
      <c r="A179" s="59"/>
      <c r="B179" s="32">
        <v>16014039</v>
      </c>
      <c r="C179" s="25" t="s">
        <v>4677</v>
      </c>
      <c r="D179" s="25" t="s">
        <v>4692</v>
      </c>
      <c r="E179" s="26" t="s">
        <v>2</v>
      </c>
      <c r="F179" s="27">
        <v>5.5</v>
      </c>
      <c r="G179" s="28">
        <v>1.91</v>
      </c>
      <c r="H179" s="27">
        <v>4.4000000000000004</v>
      </c>
      <c r="I179" s="28">
        <v>1.2949999999999999</v>
      </c>
      <c r="J179" s="26" t="s">
        <v>40</v>
      </c>
      <c r="K179" s="26" t="s">
        <v>15</v>
      </c>
      <c r="L179" s="26" t="s">
        <v>25</v>
      </c>
      <c r="M179" s="27">
        <f>IF(Tabelle13[[#This Row],[Heizleistung (55°C)]]=0,Tabelle13[[#This Row],[Heizleistung (35°C)]],(Tabelle13[[#This Row],[Heizleistung (35°C)]]+Tabelle13[[#This Row],[Heizleistung (55°C)]])/2)</f>
        <v>4.95</v>
      </c>
      <c r="N179" s="30">
        <f>IF(Tabelle13[[#This Row],[Etas 55°C]]=0,0,(Tabelle13[[#This Row],[Etas 35°C]]*0.8+Tabelle13[[#This Row],[Etas 55°C]]*0.2))*2.5</f>
        <v>4.4674999999999994</v>
      </c>
      <c r="O179" s="31">
        <f>-(Tabelle13[[#This Row],[80%/20% SCOP]]-5.285)/5.285</f>
        <v>0.15468306527909192</v>
      </c>
    </row>
    <row r="180" spans="1:15" ht="20.100000000000001" customHeight="1" x14ac:dyDescent="0.25">
      <c r="A180" s="59"/>
      <c r="B180" s="32">
        <v>16011195</v>
      </c>
      <c r="C180" s="25" t="s">
        <v>5213</v>
      </c>
      <c r="D180" s="25" t="s">
        <v>5230</v>
      </c>
      <c r="E180" s="26" t="s">
        <v>2</v>
      </c>
      <c r="F180" s="27">
        <v>5.5</v>
      </c>
      <c r="G180" s="28">
        <v>1.91</v>
      </c>
      <c r="H180" s="27">
        <v>4.4000000000000004</v>
      </c>
      <c r="I180" s="28">
        <v>1.2949999999999999</v>
      </c>
      <c r="J180" s="26" t="s">
        <v>40</v>
      </c>
      <c r="K180" s="26" t="s">
        <v>4</v>
      </c>
      <c r="L180" s="26" t="s">
        <v>15</v>
      </c>
      <c r="M180" s="27">
        <f>IF(Tabelle13[[#This Row],[Heizleistung (55°C)]]=0,Tabelle13[[#This Row],[Heizleistung (35°C)]],(Tabelle13[[#This Row],[Heizleistung (35°C)]]+Tabelle13[[#This Row],[Heizleistung (55°C)]])/2)</f>
        <v>4.95</v>
      </c>
      <c r="N180" s="30">
        <f>IF(Tabelle13[[#This Row],[Etas 55°C]]=0,0,(Tabelle13[[#This Row],[Etas 35°C]]*0.8+Tabelle13[[#This Row],[Etas 55°C]]*0.2))*2.5</f>
        <v>4.4674999999999994</v>
      </c>
      <c r="O180" s="31">
        <f>-(Tabelle13[[#This Row],[80%/20% SCOP]]-5.285)/5.285</f>
        <v>0.15468306527909192</v>
      </c>
    </row>
    <row r="181" spans="1:15" ht="20.100000000000001" customHeight="1" x14ac:dyDescent="0.25">
      <c r="A181" s="59"/>
      <c r="B181" s="32">
        <v>16018434</v>
      </c>
      <c r="C181" s="25" t="s">
        <v>2224</v>
      </c>
      <c r="D181" s="25" t="s">
        <v>2225</v>
      </c>
      <c r="E181" s="26" t="s">
        <v>2</v>
      </c>
      <c r="F181" s="27">
        <v>5.0199999999999996</v>
      </c>
      <c r="G181" s="28">
        <v>1.88</v>
      </c>
      <c r="H181" s="27">
        <v>4.99</v>
      </c>
      <c r="I181" s="28">
        <v>1.415</v>
      </c>
      <c r="J181" s="26" t="s">
        <v>3</v>
      </c>
      <c r="K181" s="26" t="s">
        <v>4</v>
      </c>
      <c r="L181" s="26" t="s">
        <v>4</v>
      </c>
      <c r="M181" s="27">
        <f>IF(Tabelle13[[#This Row],[Heizleistung (55°C)]]=0,Tabelle13[[#This Row],[Heizleistung (35°C)]],(Tabelle13[[#This Row],[Heizleistung (35°C)]]+Tabelle13[[#This Row],[Heizleistung (55°C)]])/2)</f>
        <v>5.0049999999999999</v>
      </c>
      <c r="N181" s="30">
        <f>IF(Tabelle13[[#This Row],[Etas 55°C]]=0,0,(Tabelle13[[#This Row],[Etas 35°C]]*0.8+Tabelle13[[#This Row],[Etas 55°C]]*0.2))*2.5</f>
        <v>4.4674999999999994</v>
      </c>
      <c r="O181" s="31">
        <f>-(Tabelle13[[#This Row],[80%/20% SCOP]]-5.285)/5.285</f>
        <v>0.15468306527909192</v>
      </c>
    </row>
    <row r="182" spans="1:15" ht="20.100000000000001" customHeight="1" x14ac:dyDescent="0.25">
      <c r="A182" s="59"/>
      <c r="B182" s="32">
        <v>16014108</v>
      </c>
      <c r="C182" s="25" t="s">
        <v>2255</v>
      </c>
      <c r="D182" s="25" t="s">
        <v>2280</v>
      </c>
      <c r="E182" s="26" t="s">
        <v>2</v>
      </c>
      <c r="F182" s="27">
        <v>4.45</v>
      </c>
      <c r="G182" s="28">
        <v>1.9039999999999999</v>
      </c>
      <c r="H182" s="27">
        <v>4.46</v>
      </c>
      <c r="I182" s="28">
        <v>1.3160000000000001</v>
      </c>
      <c r="J182" s="26" t="s">
        <v>3</v>
      </c>
      <c r="K182" s="26" t="s">
        <v>4</v>
      </c>
      <c r="L182" s="26" t="s">
        <v>4</v>
      </c>
      <c r="M182" s="27">
        <f>IF(Tabelle13[[#This Row],[Heizleistung (55°C)]]=0,Tabelle13[[#This Row],[Heizleistung (35°C)]],(Tabelle13[[#This Row],[Heizleistung (35°C)]]+Tabelle13[[#This Row],[Heizleistung (55°C)]])/2)</f>
        <v>4.4550000000000001</v>
      </c>
      <c r="N182" s="30">
        <f>IF(Tabelle13[[#This Row],[Etas 55°C]]=0,0,(Tabelle13[[#This Row],[Etas 35°C]]*0.8+Tabelle13[[#This Row],[Etas 55°C]]*0.2))*2.5</f>
        <v>4.4660000000000002</v>
      </c>
      <c r="O182" s="31">
        <f>-(Tabelle13[[#This Row],[80%/20% SCOP]]-5.285)/5.285</f>
        <v>0.15496688741721854</v>
      </c>
    </row>
    <row r="183" spans="1:15" ht="20.100000000000001" customHeight="1" x14ac:dyDescent="0.25">
      <c r="A183" s="59"/>
      <c r="B183" s="32">
        <v>16003149</v>
      </c>
      <c r="C183" s="25" t="s">
        <v>1230</v>
      </c>
      <c r="D183" s="25" t="s">
        <v>1246</v>
      </c>
      <c r="E183" s="26" t="s">
        <v>2</v>
      </c>
      <c r="F183" s="27">
        <v>4.8499999999999996</v>
      </c>
      <c r="G183" s="28">
        <v>1.91</v>
      </c>
      <c r="H183" s="27">
        <v>3.31</v>
      </c>
      <c r="I183" s="28">
        <v>1.29</v>
      </c>
      <c r="J183" s="26" t="s">
        <v>40</v>
      </c>
      <c r="K183" s="26" t="s">
        <v>4</v>
      </c>
      <c r="L183" s="26" t="s">
        <v>4</v>
      </c>
      <c r="M183" s="27">
        <f>IF(Tabelle13[[#This Row],[Heizleistung (55°C)]]=0,Tabelle13[[#This Row],[Heizleistung (35°C)]],(Tabelle13[[#This Row],[Heizleistung (35°C)]]+Tabelle13[[#This Row],[Heizleistung (55°C)]])/2)</f>
        <v>4.08</v>
      </c>
      <c r="N183" s="30">
        <f>IF(Tabelle13[[#This Row],[Etas 55°C]]=0,0,(Tabelle13[[#This Row],[Etas 35°C]]*0.8+Tabelle13[[#This Row],[Etas 55°C]]*0.2))*2.5</f>
        <v>4.4649999999999999</v>
      </c>
      <c r="O183" s="31">
        <f>-(Tabelle13[[#This Row],[80%/20% SCOP]]-5.285)/5.285</f>
        <v>0.15515610217596978</v>
      </c>
    </row>
    <row r="184" spans="1:15" ht="20.100000000000001" customHeight="1" x14ac:dyDescent="0.25">
      <c r="A184" s="59"/>
      <c r="B184" s="32">
        <v>16003073</v>
      </c>
      <c r="C184" s="25" t="s">
        <v>1230</v>
      </c>
      <c r="D184" s="25" t="s">
        <v>1238</v>
      </c>
      <c r="E184" s="26" t="s">
        <v>2</v>
      </c>
      <c r="F184" s="27">
        <v>4.2</v>
      </c>
      <c r="G184" s="28">
        <v>1.91</v>
      </c>
      <c r="H184" s="27">
        <v>4.4000000000000004</v>
      </c>
      <c r="I184" s="28">
        <v>1.29</v>
      </c>
      <c r="J184" s="26" t="s">
        <v>40</v>
      </c>
      <c r="K184" s="26" t="s">
        <v>4</v>
      </c>
      <c r="L184" s="26" t="s">
        <v>4</v>
      </c>
      <c r="M184" s="27">
        <f>IF(Tabelle13[[#This Row],[Heizleistung (55°C)]]=0,Tabelle13[[#This Row],[Heizleistung (35°C)]],(Tabelle13[[#This Row],[Heizleistung (35°C)]]+Tabelle13[[#This Row],[Heizleistung (55°C)]])/2)</f>
        <v>4.3000000000000007</v>
      </c>
      <c r="N184" s="30">
        <f>IF(Tabelle13[[#This Row],[Etas 55°C]]=0,0,(Tabelle13[[#This Row],[Etas 35°C]]*0.8+Tabelle13[[#This Row],[Etas 55°C]]*0.2))*2.5</f>
        <v>4.4649999999999999</v>
      </c>
      <c r="O184" s="31">
        <f>-(Tabelle13[[#This Row],[80%/20% SCOP]]-5.285)/5.285</f>
        <v>0.15515610217596978</v>
      </c>
    </row>
    <row r="185" spans="1:15" ht="20.100000000000001" customHeight="1" x14ac:dyDescent="0.25">
      <c r="A185" s="59"/>
      <c r="B185" s="32">
        <v>16011430</v>
      </c>
      <c r="C185" s="25" t="s">
        <v>440</v>
      </c>
      <c r="D185" s="25" t="s">
        <v>458</v>
      </c>
      <c r="E185" s="26" t="s">
        <v>2</v>
      </c>
      <c r="F185" s="27">
        <v>5.5</v>
      </c>
      <c r="G185" s="28">
        <v>1.91</v>
      </c>
      <c r="H185" s="27">
        <v>4.4000000000000004</v>
      </c>
      <c r="I185" s="28">
        <v>1.29</v>
      </c>
      <c r="J185" s="26" t="s">
        <v>40</v>
      </c>
      <c r="K185" s="26" t="s">
        <v>15</v>
      </c>
      <c r="L185" s="26" t="s">
        <v>4</v>
      </c>
      <c r="M185" s="27">
        <f>IF(Tabelle13[[#This Row],[Heizleistung (55°C)]]=0,Tabelle13[[#This Row],[Heizleistung (35°C)]],(Tabelle13[[#This Row],[Heizleistung (35°C)]]+Tabelle13[[#This Row],[Heizleistung (55°C)]])/2)</f>
        <v>4.95</v>
      </c>
      <c r="N185" s="30">
        <f>IF(Tabelle13[[#This Row],[Etas 55°C]]=0,0,(Tabelle13[[#This Row],[Etas 35°C]]*0.8+Tabelle13[[#This Row],[Etas 55°C]]*0.2))*2.5</f>
        <v>4.4649999999999999</v>
      </c>
      <c r="O185" s="31">
        <f>-(Tabelle13[[#This Row],[80%/20% SCOP]]-5.285)/5.285</f>
        <v>0.15515610217596978</v>
      </c>
    </row>
    <row r="186" spans="1:15" ht="20.100000000000001" customHeight="1" x14ac:dyDescent="0.25">
      <c r="A186" s="59"/>
      <c r="B186" s="32">
        <v>16004827</v>
      </c>
      <c r="C186" s="25" t="s">
        <v>909</v>
      </c>
      <c r="D186" s="25" t="s">
        <v>956</v>
      </c>
      <c r="E186" s="26" t="s">
        <v>2</v>
      </c>
      <c r="F186" s="27">
        <v>5.5</v>
      </c>
      <c r="G186" s="28">
        <v>1.91</v>
      </c>
      <c r="H186" s="27">
        <v>4.4000000000000004</v>
      </c>
      <c r="I186" s="28">
        <v>1.29</v>
      </c>
      <c r="J186" s="26" t="s">
        <v>40</v>
      </c>
      <c r="K186" s="26" t="s">
        <v>4</v>
      </c>
      <c r="L186" s="26" t="s">
        <v>4</v>
      </c>
      <c r="M186" s="27">
        <f>IF(Tabelle13[[#This Row],[Heizleistung (55°C)]]=0,Tabelle13[[#This Row],[Heizleistung (35°C)]],(Tabelle13[[#This Row],[Heizleistung (35°C)]]+Tabelle13[[#This Row],[Heizleistung (55°C)]])/2)</f>
        <v>4.95</v>
      </c>
      <c r="N186" s="30">
        <f>IF(Tabelle13[[#This Row],[Etas 55°C]]=0,0,(Tabelle13[[#This Row],[Etas 35°C]]*0.8+Tabelle13[[#This Row],[Etas 55°C]]*0.2))*2.5</f>
        <v>4.4649999999999999</v>
      </c>
      <c r="O186" s="31">
        <f>-(Tabelle13[[#This Row],[80%/20% SCOP]]-5.285)/5.285</f>
        <v>0.15515610217596978</v>
      </c>
    </row>
    <row r="187" spans="1:15" ht="20.100000000000001" customHeight="1" x14ac:dyDescent="0.25">
      <c r="A187" s="59"/>
      <c r="B187" s="32">
        <v>16007062</v>
      </c>
      <c r="C187" s="25" t="s">
        <v>2745</v>
      </c>
      <c r="D187" s="25" t="s">
        <v>2781</v>
      </c>
      <c r="E187" s="26" t="s">
        <v>2</v>
      </c>
      <c r="F187" s="27">
        <v>5.5</v>
      </c>
      <c r="G187" s="28">
        <v>1.91</v>
      </c>
      <c r="H187" s="27">
        <v>4.4000000000000004</v>
      </c>
      <c r="I187" s="28">
        <v>1.29</v>
      </c>
      <c r="J187" s="26" t="s">
        <v>40</v>
      </c>
      <c r="K187" s="26" t="s">
        <v>4</v>
      </c>
      <c r="L187" s="26" t="s">
        <v>4</v>
      </c>
      <c r="M187" s="27">
        <f>IF(Tabelle13[[#This Row],[Heizleistung (55°C)]]=0,Tabelle13[[#This Row],[Heizleistung (35°C)]],(Tabelle13[[#This Row],[Heizleistung (35°C)]]+Tabelle13[[#This Row],[Heizleistung (55°C)]])/2)</f>
        <v>4.95</v>
      </c>
      <c r="N187" s="30">
        <f>IF(Tabelle13[[#This Row],[Etas 55°C]]=0,0,(Tabelle13[[#This Row],[Etas 35°C]]*0.8+Tabelle13[[#This Row],[Etas 55°C]]*0.2))*2.5</f>
        <v>4.4649999999999999</v>
      </c>
      <c r="O187" s="31">
        <f>-(Tabelle13[[#This Row],[80%/20% SCOP]]-5.285)/5.285</f>
        <v>0.15515610217596978</v>
      </c>
    </row>
    <row r="188" spans="1:15" ht="20.100000000000001" customHeight="1" x14ac:dyDescent="0.25">
      <c r="A188" s="59"/>
      <c r="B188" s="32">
        <v>16001292</v>
      </c>
      <c r="C188" s="25" t="s">
        <v>5091</v>
      </c>
      <c r="D188" s="25" t="s">
        <v>5105</v>
      </c>
      <c r="E188" s="26" t="s">
        <v>2</v>
      </c>
      <c r="F188" s="27">
        <v>5.5</v>
      </c>
      <c r="G188" s="28">
        <v>1.91</v>
      </c>
      <c r="H188" s="27">
        <v>4.4000000000000004</v>
      </c>
      <c r="I188" s="28">
        <v>1.29</v>
      </c>
      <c r="J188" s="26" t="s">
        <v>40</v>
      </c>
      <c r="K188" s="26" t="s">
        <v>4</v>
      </c>
      <c r="L188" s="26" t="s">
        <v>4</v>
      </c>
      <c r="M188" s="27">
        <f>IF(Tabelle13[[#This Row],[Heizleistung (55°C)]]=0,Tabelle13[[#This Row],[Heizleistung (35°C)]],(Tabelle13[[#This Row],[Heizleistung (35°C)]]+Tabelle13[[#This Row],[Heizleistung (55°C)]])/2)</f>
        <v>4.95</v>
      </c>
      <c r="N188" s="30">
        <f>IF(Tabelle13[[#This Row],[Etas 55°C]]=0,0,(Tabelle13[[#This Row],[Etas 35°C]]*0.8+Tabelle13[[#This Row],[Etas 55°C]]*0.2))*2.5</f>
        <v>4.4649999999999999</v>
      </c>
      <c r="O188" s="31">
        <f>-(Tabelle13[[#This Row],[80%/20% SCOP]]-5.285)/5.285</f>
        <v>0.15515610217596978</v>
      </c>
    </row>
    <row r="189" spans="1:15" ht="20.100000000000001" customHeight="1" x14ac:dyDescent="0.25">
      <c r="A189" s="59"/>
      <c r="B189" s="32">
        <v>16003655</v>
      </c>
      <c r="C189" s="25" t="s">
        <v>589</v>
      </c>
      <c r="D189" s="25" t="s">
        <v>620</v>
      </c>
      <c r="E189" s="26" t="s">
        <v>2</v>
      </c>
      <c r="F189" s="27">
        <v>5.43</v>
      </c>
      <c r="G189" s="28">
        <v>1.89</v>
      </c>
      <c r="H189" s="27">
        <v>4.5599999999999996</v>
      </c>
      <c r="I189" s="28">
        <v>1.37</v>
      </c>
      <c r="J189" s="26" t="s">
        <v>109</v>
      </c>
      <c r="K189" s="26" t="s">
        <v>4</v>
      </c>
      <c r="L189" s="26" t="s">
        <v>4</v>
      </c>
      <c r="M189" s="27">
        <f>IF(Tabelle13[[#This Row],[Heizleistung (55°C)]]=0,Tabelle13[[#This Row],[Heizleistung (35°C)]],(Tabelle13[[#This Row],[Heizleistung (35°C)]]+Tabelle13[[#This Row],[Heizleistung (55°C)]])/2)</f>
        <v>4.9949999999999992</v>
      </c>
      <c r="N189" s="30">
        <f>IF(Tabelle13[[#This Row],[Etas 55°C]]=0,0,(Tabelle13[[#This Row],[Etas 35°C]]*0.8+Tabelle13[[#This Row],[Etas 55°C]]*0.2))*2.5</f>
        <v>4.4649999999999999</v>
      </c>
      <c r="O189" s="31">
        <f>-(Tabelle13[[#This Row],[80%/20% SCOP]]-5.285)/5.285</f>
        <v>0.15515610217596978</v>
      </c>
    </row>
    <row r="190" spans="1:15" ht="20.100000000000001" customHeight="1" x14ac:dyDescent="0.25">
      <c r="A190" s="59"/>
      <c r="B190" s="32">
        <v>16013144</v>
      </c>
      <c r="C190" s="25" t="s">
        <v>3044</v>
      </c>
      <c r="D190" s="25" t="s">
        <v>3045</v>
      </c>
      <c r="E190" s="26" t="s">
        <v>2</v>
      </c>
      <c r="F190" s="27">
        <v>6</v>
      </c>
      <c r="G190" s="28">
        <v>1.92</v>
      </c>
      <c r="H190" s="27">
        <v>5</v>
      </c>
      <c r="I190" s="28">
        <v>1.25</v>
      </c>
      <c r="J190" s="26" t="s">
        <v>40</v>
      </c>
      <c r="K190" s="26" t="s">
        <v>4</v>
      </c>
      <c r="L190" s="26" t="s">
        <v>4</v>
      </c>
      <c r="M190" s="27">
        <f>IF(Tabelle13[[#This Row],[Heizleistung (55°C)]]=0,Tabelle13[[#This Row],[Heizleistung (35°C)]],(Tabelle13[[#This Row],[Heizleistung (35°C)]]+Tabelle13[[#This Row],[Heizleistung (55°C)]])/2)</f>
        <v>5.5</v>
      </c>
      <c r="N190" s="30">
        <f>IF(Tabelle13[[#This Row],[Etas 55°C]]=0,0,(Tabelle13[[#This Row],[Etas 35°C]]*0.8+Tabelle13[[#This Row],[Etas 55°C]]*0.2))*2.5</f>
        <v>4.4649999999999999</v>
      </c>
      <c r="O190" s="31">
        <f>-(Tabelle13[[#This Row],[80%/20% SCOP]]-5.285)/5.285</f>
        <v>0.15515610217596978</v>
      </c>
    </row>
    <row r="191" spans="1:15" ht="20.100000000000001" customHeight="1" x14ac:dyDescent="0.25">
      <c r="A191" s="59"/>
      <c r="B191" s="32">
        <v>16003329</v>
      </c>
      <c r="C191" s="25" t="s">
        <v>669</v>
      </c>
      <c r="D191" s="25" t="s">
        <v>686</v>
      </c>
      <c r="E191" s="26" t="s">
        <v>2</v>
      </c>
      <c r="F191" s="27">
        <v>5</v>
      </c>
      <c r="G191" s="28">
        <v>1.89</v>
      </c>
      <c r="H191" s="27">
        <v>5</v>
      </c>
      <c r="I191" s="28">
        <v>1.36</v>
      </c>
      <c r="J191" s="26" t="s">
        <v>109</v>
      </c>
      <c r="K191" s="26" t="s">
        <v>4</v>
      </c>
      <c r="L191" s="26" t="s">
        <v>4</v>
      </c>
      <c r="M191" s="27">
        <f>IF(Tabelle13[[#This Row],[Heizleistung (55°C)]]=0,Tabelle13[[#This Row],[Heizleistung (35°C)]],(Tabelle13[[#This Row],[Heizleistung (35°C)]]+Tabelle13[[#This Row],[Heizleistung (55°C)]])/2)</f>
        <v>5</v>
      </c>
      <c r="N191" s="30">
        <f>IF(Tabelle13[[#This Row],[Etas 55°C]]=0,0,(Tabelle13[[#This Row],[Etas 35°C]]*0.8+Tabelle13[[#This Row],[Etas 55°C]]*0.2))*2.5</f>
        <v>4.46</v>
      </c>
      <c r="O191" s="31">
        <f>-(Tabelle13[[#This Row],[80%/20% SCOP]]-5.285)/5.285</f>
        <v>0.15610217596972567</v>
      </c>
    </row>
    <row r="192" spans="1:15" ht="20.100000000000001" customHeight="1" x14ac:dyDescent="0.25">
      <c r="A192" s="59"/>
      <c r="B192" s="32">
        <v>16011116</v>
      </c>
      <c r="C192" s="25" t="s">
        <v>3044</v>
      </c>
      <c r="D192" s="25" t="s">
        <v>3078</v>
      </c>
      <c r="E192" s="26" t="s">
        <v>2</v>
      </c>
      <c r="F192" s="27">
        <v>6</v>
      </c>
      <c r="G192" s="28">
        <v>1.88</v>
      </c>
      <c r="H192" s="27">
        <v>6</v>
      </c>
      <c r="I192" s="28">
        <v>1.4</v>
      </c>
      <c r="J192" s="26" t="s">
        <v>3</v>
      </c>
      <c r="K192" s="26" t="s">
        <v>4</v>
      </c>
      <c r="L192" s="26" t="s">
        <v>4</v>
      </c>
      <c r="M192" s="27">
        <f>IF(Tabelle13[[#This Row],[Heizleistung (55°C)]]=0,Tabelle13[[#This Row],[Heizleistung (35°C)]],(Tabelle13[[#This Row],[Heizleistung (35°C)]]+Tabelle13[[#This Row],[Heizleistung (55°C)]])/2)</f>
        <v>6</v>
      </c>
      <c r="N192" s="30">
        <f>IF(Tabelle13[[#This Row],[Etas 55°C]]=0,0,(Tabelle13[[#This Row],[Etas 35°C]]*0.8+Tabelle13[[#This Row],[Etas 55°C]]*0.2))*2.5</f>
        <v>4.46</v>
      </c>
      <c r="O192" s="31">
        <f>-(Tabelle13[[#This Row],[80%/20% SCOP]]-5.285)/5.285</f>
        <v>0.15610217596972567</v>
      </c>
    </row>
    <row r="193" spans="1:15" ht="20.100000000000001" customHeight="1" x14ac:dyDescent="0.25">
      <c r="A193" s="59"/>
      <c r="B193" s="32">
        <v>16014217</v>
      </c>
      <c r="C193" s="25" t="s">
        <v>3161</v>
      </c>
      <c r="D193" s="25" t="s">
        <v>3251</v>
      </c>
      <c r="E193" s="26" t="s">
        <v>2</v>
      </c>
      <c r="F193" s="27">
        <v>6.1</v>
      </c>
      <c r="G193" s="28">
        <v>1.89</v>
      </c>
      <c r="H193" s="27">
        <v>6</v>
      </c>
      <c r="I193" s="28">
        <v>1.36</v>
      </c>
      <c r="J193" s="26" t="s">
        <v>40</v>
      </c>
      <c r="K193" s="26" t="s">
        <v>4</v>
      </c>
      <c r="L193" s="26" t="s">
        <v>4</v>
      </c>
      <c r="M193" s="27">
        <f>IF(Tabelle13[[#This Row],[Heizleistung (55°C)]]=0,Tabelle13[[#This Row],[Heizleistung (35°C)]],(Tabelle13[[#This Row],[Heizleistung (35°C)]]+Tabelle13[[#This Row],[Heizleistung (55°C)]])/2)</f>
        <v>6.05</v>
      </c>
      <c r="N193" s="30">
        <f>IF(Tabelle13[[#This Row],[Etas 55°C]]=0,0,(Tabelle13[[#This Row],[Etas 35°C]]*0.8+Tabelle13[[#This Row],[Etas 55°C]]*0.2))*2.5</f>
        <v>4.46</v>
      </c>
      <c r="O193" s="31">
        <f>-(Tabelle13[[#This Row],[80%/20% SCOP]]-5.285)/5.285</f>
        <v>0.15610217596972567</v>
      </c>
    </row>
    <row r="194" spans="1:15" ht="20.100000000000001" customHeight="1" x14ac:dyDescent="0.25">
      <c r="A194" s="59"/>
      <c r="B194" s="32">
        <v>16018290</v>
      </c>
      <c r="C194" s="25" t="s">
        <v>5546</v>
      </c>
      <c r="D194" s="25" t="s">
        <v>5564</v>
      </c>
      <c r="E194" s="26" t="s">
        <v>2</v>
      </c>
      <c r="F194" s="27">
        <v>5.58</v>
      </c>
      <c r="G194" s="28">
        <v>1.85</v>
      </c>
      <c r="H194" s="27">
        <v>5.46</v>
      </c>
      <c r="I194" s="28">
        <v>1.51</v>
      </c>
      <c r="J194" s="26" t="s">
        <v>3</v>
      </c>
      <c r="K194" s="26" t="s">
        <v>4</v>
      </c>
      <c r="L194" s="26" t="s">
        <v>4</v>
      </c>
      <c r="M194" s="29">
        <f>IF(Tabelle13[[#This Row],[Heizleistung (55°C)]]=0,Tabelle13[[#This Row],[Heizleistung (35°C)]],(Tabelle13[[#This Row],[Heizleistung (35°C)]]+Tabelle13[[#This Row],[Heizleistung (55°C)]])/2)</f>
        <v>5.52</v>
      </c>
      <c r="N194" s="30">
        <f>IF(Tabelle13[[#This Row],[Etas 55°C]]=0,0,(Tabelle13[[#This Row],[Etas 35°C]]*0.8+Tabelle13[[#This Row],[Etas 55°C]]*0.2))*2.5</f>
        <v>4.455000000000001</v>
      </c>
      <c r="O194" s="31">
        <f>-(Tabelle13[[#This Row],[80%/20% SCOP]]-5.285)/5.285</f>
        <v>0.15704824976348139</v>
      </c>
    </row>
    <row r="195" spans="1:15" ht="20.100000000000001" customHeight="1" x14ac:dyDescent="0.25">
      <c r="A195" s="59"/>
      <c r="B195" s="32">
        <v>16018306</v>
      </c>
      <c r="C195" s="25" t="s">
        <v>5749</v>
      </c>
      <c r="D195" s="25" t="s">
        <v>5752</v>
      </c>
      <c r="E195" s="26" t="s">
        <v>2</v>
      </c>
      <c r="F195" s="27">
        <v>5.58</v>
      </c>
      <c r="G195" s="28">
        <v>1.85</v>
      </c>
      <c r="H195" s="27">
        <v>5.46</v>
      </c>
      <c r="I195" s="28">
        <v>1.51</v>
      </c>
      <c r="J195" s="26" t="s">
        <v>3</v>
      </c>
      <c r="K195" s="26" t="s">
        <v>4</v>
      </c>
      <c r="L195" s="26" t="s">
        <v>4</v>
      </c>
      <c r="M195" s="29">
        <f>IF(Tabelle13[[#This Row],[Heizleistung (55°C)]]=0,Tabelle13[[#This Row],[Heizleistung (35°C)]],(Tabelle13[[#This Row],[Heizleistung (35°C)]]+Tabelle13[[#This Row],[Heizleistung (55°C)]])/2)</f>
        <v>5.52</v>
      </c>
      <c r="N195" s="30">
        <f>IF(Tabelle13[[#This Row],[Etas 55°C]]=0,0,(Tabelle13[[#This Row],[Etas 35°C]]*0.8+Tabelle13[[#This Row],[Etas 55°C]]*0.2))*2.5</f>
        <v>4.455000000000001</v>
      </c>
      <c r="O195" s="31">
        <f>-(Tabelle13[[#This Row],[80%/20% SCOP]]-5.285)/5.285</f>
        <v>0.15704824976348139</v>
      </c>
    </row>
    <row r="196" spans="1:15" ht="20.100000000000001" customHeight="1" x14ac:dyDescent="0.25">
      <c r="A196" s="59"/>
      <c r="B196" s="32">
        <v>16002894</v>
      </c>
      <c r="C196" s="25" t="s">
        <v>5749</v>
      </c>
      <c r="D196" s="25" t="s">
        <v>5764</v>
      </c>
      <c r="E196" s="26" t="s">
        <v>2</v>
      </c>
      <c r="F196" s="27">
        <v>5.5</v>
      </c>
      <c r="G196" s="28">
        <v>1.85</v>
      </c>
      <c r="H196" s="27">
        <v>5.6</v>
      </c>
      <c r="I196" s="28">
        <v>1.51</v>
      </c>
      <c r="J196" s="26" t="s">
        <v>1331</v>
      </c>
      <c r="K196" s="26" t="s">
        <v>4</v>
      </c>
      <c r="L196" s="26" t="s">
        <v>4</v>
      </c>
      <c r="M196" s="29">
        <f>IF(Tabelle13[[#This Row],[Heizleistung (55°C)]]=0,Tabelle13[[#This Row],[Heizleistung (35°C)]],(Tabelle13[[#This Row],[Heizleistung (35°C)]]+Tabelle13[[#This Row],[Heizleistung (55°C)]])/2)</f>
        <v>5.55</v>
      </c>
      <c r="N196" s="30">
        <f>IF(Tabelle13[[#This Row],[Etas 55°C]]=0,0,(Tabelle13[[#This Row],[Etas 35°C]]*0.8+Tabelle13[[#This Row],[Etas 55°C]]*0.2))*2.5</f>
        <v>4.455000000000001</v>
      </c>
      <c r="O196" s="31">
        <f>-(Tabelle13[[#This Row],[80%/20% SCOP]]-5.285)/5.285</f>
        <v>0.15704824976348139</v>
      </c>
    </row>
    <row r="197" spans="1:15" ht="20.100000000000001" customHeight="1" x14ac:dyDescent="0.25">
      <c r="A197" s="59"/>
      <c r="B197" s="32">
        <v>16013136</v>
      </c>
      <c r="C197" s="25" t="s">
        <v>808</v>
      </c>
      <c r="D197" s="25" t="s">
        <v>829</v>
      </c>
      <c r="E197" s="26" t="s">
        <v>2</v>
      </c>
      <c r="F197" s="27">
        <v>5.8</v>
      </c>
      <c r="G197" s="28">
        <v>1.9</v>
      </c>
      <c r="H197" s="27">
        <v>5.25</v>
      </c>
      <c r="I197" s="28">
        <v>1.31</v>
      </c>
      <c r="J197" s="26" t="s">
        <v>3</v>
      </c>
      <c r="K197" s="26" t="s">
        <v>4</v>
      </c>
      <c r="L197" s="26" t="s">
        <v>4</v>
      </c>
      <c r="M197" s="27">
        <f>IF(Tabelle13[[#This Row],[Heizleistung (55°C)]]=0,Tabelle13[[#This Row],[Heizleistung (35°C)]],(Tabelle13[[#This Row],[Heizleistung (35°C)]]+Tabelle13[[#This Row],[Heizleistung (55°C)]])/2)</f>
        <v>5.5250000000000004</v>
      </c>
      <c r="N197" s="30">
        <f>IF(Tabelle13[[#This Row],[Etas 55°C]]=0,0,(Tabelle13[[#This Row],[Etas 35°C]]*0.8+Tabelle13[[#This Row],[Etas 55°C]]*0.2))*2.5</f>
        <v>4.4550000000000001</v>
      </c>
      <c r="O197" s="31">
        <f>-(Tabelle13[[#This Row],[80%/20% SCOP]]-5.285)/5.285</f>
        <v>0.15704824976348156</v>
      </c>
    </row>
    <row r="198" spans="1:15" ht="20.100000000000001" customHeight="1" x14ac:dyDescent="0.25">
      <c r="A198" s="59"/>
      <c r="B198" s="32">
        <v>16014155</v>
      </c>
      <c r="C198" s="25" t="s">
        <v>6638</v>
      </c>
      <c r="D198" s="25" t="s">
        <v>6645</v>
      </c>
      <c r="E198" s="26" t="s">
        <v>2</v>
      </c>
      <c r="F198" s="27">
        <v>6.79</v>
      </c>
      <c r="G198" s="28">
        <v>1.873</v>
      </c>
      <c r="H198" s="27">
        <v>6.05</v>
      </c>
      <c r="I198" s="28">
        <v>1.417</v>
      </c>
      <c r="J198" s="26" t="s">
        <v>3</v>
      </c>
      <c r="K198" s="26" t="s">
        <v>4</v>
      </c>
      <c r="L198" s="26" t="s">
        <v>4</v>
      </c>
      <c r="M198" s="29">
        <f>IF(Tabelle13[[#This Row],[Heizleistung (55°C)]]=0,Tabelle13[[#This Row],[Heizleistung (35°C)]],(Tabelle13[[#This Row],[Heizleistung (35°C)]]+Tabelle13[[#This Row],[Heizleistung (55°C)]])/2)</f>
        <v>6.42</v>
      </c>
      <c r="N198" s="30">
        <f>IF(Tabelle13[[#This Row],[Etas 55°C]]=0,0,(Tabelle13[[#This Row],[Etas 35°C]]*0.8+Tabelle13[[#This Row],[Etas 55°C]]*0.2))*2.5</f>
        <v>4.4545000000000003</v>
      </c>
      <c r="O198" s="31">
        <f>-(Tabelle13[[#This Row],[80%/20% SCOP]]-5.285)/5.285</f>
        <v>0.15714285714285711</v>
      </c>
    </row>
    <row r="199" spans="1:15" ht="20.100000000000001" customHeight="1" x14ac:dyDescent="0.25">
      <c r="A199" s="59"/>
      <c r="B199" s="32">
        <v>16012230</v>
      </c>
      <c r="C199" s="25" t="s">
        <v>4563</v>
      </c>
      <c r="D199" s="25" t="s">
        <v>4617</v>
      </c>
      <c r="E199" s="26" t="s">
        <v>2</v>
      </c>
      <c r="F199" s="27">
        <v>5.5</v>
      </c>
      <c r="G199" s="28">
        <v>1.9</v>
      </c>
      <c r="H199" s="27">
        <v>5.5</v>
      </c>
      <c r="I199" s="28">
        <v>1.3069999999999999</v>
      </c>
      <c r="J199" s="26" t="s">
        <v>40</v>
      </c>
      <c r="K199" s="26" t="s">
        <v>4</v>
      </c>
      <c r="L199" s="26" t="s">
        <v>4</v>
      </c>
      <c r="M199" s="27">
        <f>IF(Tabelle13[[#This Row],[Heizleistung (55°C)]]=0,Tabelle13[[#This Row],[Heizleistung (35°C)]],(Tabelle13[[#This Row],[Heizleistung (35°C)]]+Tabelle13[[#This Row],[Heizleistung (55°C)]])/2)</f>
        <v>5.5</v>
      </c>
      <c r="N199" s="30">
        <f>IF(Tabelle13[[#This Row],[Etas 55°C]]=0,0,(Tabelle13[[#This Row],[Etas 35°C]]*0.8+Tabelle13[[#This Row],[Etas 55°C]]*0.2))*2.5</f>
        <v>4.4535</v>
      </c>
      <c r="O199" s="31">
        <f>-(Tabelle13[[#This Row],[80%/20% SCOP]]-5.285)/5.285</f>
        <v>0.15733207190160833</v>
      </c>
    </row>
    <row r="200" spans="1:15" ht="20.100000000000001" customHeight="1" x14ac:dyDescent="0.25">
      <c r="A200" s="59"/>
      <c r="B200" s="32">
        <v>16012133</v>
      </c>
      <c r="C200" s="25" t="s">
        <v>6671</v>
      </c>
      <c r="D200" s="25" t="s">
        <v>6675</v>
      </c>
      <c r="E200" s="26" t="s">
        <v>2</v>
      </c>
      <c r="F200" s="27">
        <v>4.7</v>
      </c>
      <c r="G200" s="28">
        <v>1.8660000000000001</v>
      </c>
      <c r="H200" s="27">
        <v>4.5999999999999996</v>
      </c>
      <c r="I200" s="28">
        <v>1.44</v>
      </c>
      <c r="J200" s="26" t="s">
        <v>3</v>
      </c>
      <c r="K200" s="26" t="s">
        <v>4</v>
      </c>
      <c r="L200" s="26" t="s">
        <v>4</v>
      </c>
      <c r="M200" s="29">
        <f>IF(Tabelle13[[#This Row],[Heizleistung (55°C)]]=0,Tabelle13[[#This Row],[Heizleistung (35°C)]],(Tabelle13[[#This Row],[Heizleistung (35°C)]]+Tabelle13[[#This Row],[Heizleistung (55°C)]])/2)</f>
        <v>4.6500000000000004</v>
      </c>
      <c r="N200" s="30">
        <f>IF(Tabelle13[[#This Row],[Etas 55°C]]=0,0,(Tabelle13[[#This Row],[Etas 35°C]]*0.8+Tabelle13[[#This Row],[Etas 55°C]]*0.2))*2.5</f>
        <v>4.452</v>
      </c>
      <c r="O200" s="31">
        <f>-(Tabelle13[[#This Row],[80%/20% SCOP]]-5.285)/5.285</f>
        <v>0.15761589403973514</v>
      </c>
    </row>
    <row r="201" spans="1:15" ht="20.100000000000001" customHeight="1" x14ac:dyDescent="0.25">
      <c r="A201" s="59"/>
      <c r="B201" s="32">
        <v>16012809</v>
      </c>
      <c r="C201" s="25" t="s">
        <v>305</v>
      </c>
      <c r="D201" s="25" t="s">
        <v>306</v>
      </c>
      <c r="E201" s="26" t="s">
        <v>2</v>
      </c>
      <c r="F201" s="27">
        <v>6.2</v>
      </c>
      <c r="G201" s="28">
        <v>1.87</v>
      </c>
      <c r="H201" s="27">
        <v>5.7</v>
      </c>
      <c r="I201" s="28">
        <v>1.42</v>
      </c>
      <c r="J201" s="26" t="s">
        <v>3</v>
      </c>
      <c r="K201" s="26" t="s">
        <v>4</v>
      </c>
      <c r="L201" s="26" t="s">
        <v>4</v>
      </c>
      <c r="M201" s="27">
        <f>IF(Tabelle13[[#This Row],[Heizleistung (55°C)]]=0,Tabelle13[[#This Row],[Heizleistung (35°C)]],(Tabelle13[[#This Row],[Heizleistung (35°C)]]+Tabelle13[[#This Row],[Heizleistung (55°C)]])/2)</f>
        <v>5.95</v>
      </c>
      <c r="N201" s="30">
        <f>IF(Tabelle13[[#This Row],[Etas 55°C]]=0,0,(Tabelle13[[#This Row],[Etas 35°C]]*0.8+Tabelle13[[#This Row],[Etas 55°C]]*0.2))*2.5</f>
        <v>4.4500000000000011</v>
      </c>
      <c r="O201" s="31">
        <f>-(Tabelle13[[#This Row],[80%/20% SCOP]]-5.285)/5.285</f>
        <v>0.15799432355723728</v>
      </c>
    </row>
    <row r="202" spans="1:15" ht="20.100000000000001" customHeight="1" x14ac:dyDescent="0.25">
      <c r="A202" s="59"/>
      <c r="B202" s="32">
        <v>16012811</v>
      </c>
      <c r="C202" s="25" t="s">
        <v>305</v>
      </c>
      <c r="D202" s="25" t="s">
        <v>314</v>
      </c>
      <c r="E202" s="26" t="s">
        <v>2</v>
      </c>
      <c r="F202" s="27">
        <v>6.2</v>
      </c>
      <c r="G202" s="28">
        <v>1.87</v>
      </c>
      <c r="H202" s="27">
        <v>5.7</v>
      </c>
      <c r="I202" s="28">
        <v>1.42</v>
      </c>
      <c r="J202" s="26" t="s">
        <v>3</v>
      </c>
      <c r="K202" s="26" t="s">
        <v>4</v>
      </c>
      <c r="L202" s="26" t="s">
        <v>4</v>
      </c>
      <c r="M202" s="27">
        <f>IF(Tabelle13[[#This Row],[Heizleistung (55°C)]]=0,Tabelle13[[#This Row],[Heizleistung (35°C)]],(Tabelle13[[#This Row],[Heizleistung (35°C)]]+Tabelle13[[#This Row],[Heizleistung (55°C)]])/2)</f>
        <v>5.95</v>
      </c>
      <c r="N202" s="30">
        <f>IF(Tabelle13[[#This Row],[Etas 55°C]]=0,0,(Tabelle13[[#This Row],[Etas 35°C]]*0.8+Tabelle13[[#This Row],[Etas 55°C]]*0.2))*2.5</f>
        <v>4.4500000000000011</v>
      </c>
      <c r="O202" s="31">
        <f>-(Tabelle13[[#This Row],[80%/20% SCOP]]-5.285)/5.285</f>
        <v>0.15799432355723728</v>
      </c>
    </row>
    <row r="203" spans="1:15" ht="20.100000000000001" customHeight="1" x14ac:dyDescent="0.25">
      <c r="A203" s="59"/>
      <c r="B203" s="32">
        <v>16014926</v>
      </c>
      <c r="C203" s="25" t="s">
        <v>1266</v>
      </c>
      <c r="D203" s="25" t="s">
        <v>1277</v>
      </c>
      <c r="E203" s="26" t="s">
        <v>2</v>
      </c>
      <c r="F203" s="27">
        <v>6</v>
      </c>
      <c r="G203" s="28">
        <v>1.87</v>
      </c>
      <c r="H203" s="27">
        <v>6</v>
      </c>
      <c r="I203" s="28">
        <v>1.42</v>
      </c>
      <c r="J203" s="26" t="s">
        <v>3</v>
      </c>
      <c r="K203" s="26" t="s">
        <v>4</v>
      </c>
      <c r="L203" s="26" t="s">
        <v>4</v>
      </c>
      <c r="M203" s="27">
        <f>IF(Tabelle13[[#This Row],[Heizleistung (55°C)]]=0,Tabelle13[[#This Row],[Heizleistung (35°C)]],(Tabelle13[[#This Row],[Heizleistung (35°C)]]+Tabelle13[[#This Row],[Heizleistung (55°C)]])/2)</f>
        <v>6</v>
      </c>
      <c r="N203" s="30">
        <f>IF(Tabelle13[[#This Row],[Etas 55°C]]=0,0,(Tabelle13[[#This Row],[Etas 35°C]]*0.8+Tabelle13[[#This Row],[Etas 55°C]]*0.2))*2.5</f>
        <v>4.4500000000000011</v>
      </c>
      <c r="O203" s="31">
        <f>-(Tabelle13[[#This Row],[80%/20% SCOP]]-5.285)/5.285</f>
        <v>0.15799432355723728</v>
      </c>
    </row>
    <row r="204" spans="1:15" ht="20.100000000000001" customHeight="1" x14ac:dyDescent="0.25">
      <c r="A204" s="59"/>
      <c r="B204" s="32">
        <v>16014492</v>
      </c>
      <c r="C204" s="25" t="s">
        <v>5249</v>
      </c>
      <c r="D204" s="25" t="s">
        <v>6773</v>
      </c>
      <c r="E204" s="26" t="s">
        <v>2</v>
      </c>
      <c r="F204" s="27">
        <v>6</v>
      </c>
      <c r="G204" s="28">
        <v>1.87</v>
      </c>
      <c r="H204" s="27">
        <v>6</v>
      </c>
      <c r="I204" s="28">
        <v>1.42</v>
      </c>
      <c r="J204" s="26" t="s">
        <v>3</v>
      </c>
      <c r="K204" s="26" t="s">
        <v>4</v>
      </c>
      <c r="L204" s="26" t="s">
        <v>4</v>
      </c>
      <c r="M204" s="27">
        <f>IF(Tabelle13[[#This Row],[Heizleistung (55°C)]]=0,Tabelle13[[#This Row],[Heizleistung (35°C)]],(Tabelle13[[#This Row],[Heizleistung (35°C)]]+Tabelle13[[#This Row],[Heizleistung (55°C)]])/2)</f>
        <v>6</v>
      </c>
      <c r="N204" s="30">
        <f>IF(Tabelle13[[#This Row],[Etas 55°C]]=0,0,(Tabelle13[[#This Row],[Etas 35°C]]*0.8+Tabelle13[[#This Row],[Etas 55°C]]*0.2))*2.5</f>
        <v>4.4500000000000011</v>
      </c>
      <c r="O204" s="31">
        <f>-(Tabelle13[[#This Row],[80%/20% SCOP]]-5.285)/5.285</f>
        <v>0.15799432355723728</v>
      </c>
    </row>
    <row r="205" spans="1:15" ht="20.100000000000001" customHeight="1" x14ac:dyDescent="0.25">
      <c r="A205" s="59"/>
      <c r="B205" s="32">
        <v>16015622</v>
      </c>
      <c r="C205" s="25" t="s">
        <v>1997</v>
      </c>
      <c r="D205" s="25" t="s">
        <v>2007</v>
      </c>
      <c r="E205" s="26" t="s">
        <v>2</v>
      </c>
      <c r="F205" s="27">
        <v>5</v>
      </c>
      <c r="G205" s="28">
        <v>1.89</v>
      </c>
      <c r="H205" s="27">
        <v>5</v>
      </c>
      <c r="I205" s="28">
        <v>1.33</v>
      </c>
      <c r="J205" s="26" t="s">
        <v>40</v>
      </c>
      <c r="K205" s="26" t="s">
        <v>4</v>
      </c>
      <c r="L205" s="26" t="s">
        <v>15</v>
      </c>
      <c r="M205" s="27">
        <f>IF(Tabelle13[[#This Row],[Heizleistung (55°C)]]=0,Tabelle13[[#This Row],[Heizleistung (35°C)]],(Tabelle13[[#This Row],[Heizleistung (35°C)]]+Tabelle13[[#This Row],[Heizleistung (55°C)]])/2)</f>
        <v>5</v>
      </c>
      <c r="N205" s="30">
        <f>IF(Tabelle13[[#This Row],[Etas 55°C]]=0,0,(Tabelle13[[#This Row],[Etas 35°C]]*0.8+Tabelle13[[#This Row],[Etas 55°C]]*0.2))*2.5</f>
        <v>4.4450000000000003</v>
      </c>
      <c r="O205" s="31">
        <f>-(Tabelle13[[#This Row],[80%/20% SCOP]]-5.285)/5.285</f>
        <v>0.15894039735099336</v>
      </c>
    </row>
    <row r="206" spans="1:15" ht="20.100000000000001" customHeight="1" x14ac:dyDescent="0.25">
      <c r="A206" s="59"/>
      <c r="B206" s="32">
        <v>16018403</v>
      </c>
      <c r="C206" s="25" t="s">
        <v>6597</v>
      </c>
      <c r="D206" s="25" t="s">
        <v>6601</v>
      </c>
      <c r="E206" s="26" t="s">
        <v>2</v>
      </c>
      <c r="F206" s="27">
        <v>5.8</v>
      </c>
      <c r="G206" s="28">
        <v>1.88</v>
      </c>
      <c r="H206" s="27">
        <v>4.3</v>
      </c>
      <c r="I206" s="28">
        <v>1.37</v>
      </c>
      <c r="J206" s="26" t="s">
        <v>3</v>
      </c>
      <c r="K206" s="26" t="s">
        <v>4</v>
      </c>
      <c r="L206" s="26" t="s">
        <v>4</v>
      </c>
      <c r="M206" s="29">
        <f>IF(Tabelle13[[#This Row],[Heizleistung (55°C)]]=0,Tabelle13[[#This Row],[Heizleistung (35°C)]],(Tabelle13[[#This Row],[Heizleistung (35°C)]]+Tabelle13[[#This Row],[Heizleistung (55°C)]])/2)</f>
        <v>5.05</v>
      </c>
      <c r="N206" s="30">
        <f>IF(Tabelle13[[#This Row],[Etas 55°C]]=0,0,(Tabelle13[[#This Row],[Etas 35°C]]*0.8+Tabelle13[[#This Row],[Etas 55°C]]*0.2))*2.5</f>
        <v>4.4450000000000003</v>
      </c>
      <c r="O206" s="31">
        <f>-(Tabelle13[[#This Row],[80%/20% SCOP]]-5.285)/5.285</f>
        <v>0.15894039735099336</v>
      </c>
    </row>
    <row r="207" spans="1:15" ht="20.100000000000001" customHeight="1" x14ac:dyDescent="0.25">
      <c r="A207" s="59"/>
      <c r="B207" s="32">
        <v>16018183</v>
      </c>
      <c r="C207" s="25" t="s">
        <v>2529</v>
      </c>
      <c r="D207" s="25" t="s">
        <v>2532</v>
      </c>
      <c r="E207" s="26" t="s">
        <v>2</v>
      </c>
      <c r="F207" s="27">
        <v>6.3</v>
      </c>
      <c r="G207" s="28">
        <v>1.853</v>
      </c>
      <c r="H207" s="27">
        <v>6.06</v>
      </c>
      <c r="I207" s="28">
        <v>1.4550000000000001</v>
      </c>
      <c r="J207" s="26" t="s">
        <v>3</v>
      </c>
      <c r="K207" s="26" t="s">
        <v>4</v>
      </c>
      <c r="L207" s="26" t="s">
        <v>15</v>
      </c>
      <c r="M207" s="27">
        <f>IF(Tabelle13[[#This Row],[Heizleistung (55°C)]]=0,Tabelle13[[#This Row],[Heizleistung (35°C)]],(Tabelle13[[#This Row],[Heizleistung (35°C)]]+Tabelle13[[#This Row],[Heizleistung (55°C)]])/2)</f>
        <v>6.18</v>
      </c>
      <c r="N207" s="30">
        <f>IF(Tabelle13[[#This Row],[Etas 55°C]]=0,0,(Tabelle13[[#This Row],[Etas 35°C]]*0.8+Tabelle13[[#This Row],[Etas 55°C]]*0.2))*2.5</f>
        <v>4.4335000000000004</v>
      </c>
      <c r="O207" s="31">
        <f>-(Tabelle13[[#This Row],[80%/20% SCOP]]-5.285)/5.285</f>
        <v>0.16111636707663191</v>
      </c>
    </row>
    <row r="208" spans="1:15" ht="20.100000000000001" customHeight="1" x14ac:dyDescent="0.25">
      <c r="A208" s="59"/>
      <c r="B208" s="32">
        <v>16013676</v>
      </c>
      <c r="C208" s="25" t="s">
        <v>5213</v>
      </c>
      <c r="D208" s="25" t="s">
        <v>5229</v>
      </c>
      <c r="E208" s="26" t="s">
        <v>2</v>
      </c>
      <c r="F208" s="27">
        <v>5.5</v>
      </c>
      <c r="G208" s="28">
        <v>1.89</v>
      </c>
      <c r="H208" s="27">
        <v>4.3</v>
      </c>
      <c r="I208" s="28">
        <v>1.294</v>
      </c>
      <c r="J208" s="26" t="s">
        <v>40</v>
      </c>
      <c r="K208" s="26" t="s">
        <v>4</v>
      </c>
      <c r="L208" s="26" t="s">
        <v>15</v>
      </c>
      <c r="M208" s="27">
        <f>IF(Tabelle13[[#This Row],[Heizleistung (55°C)]]=0,Tabelle13[[#This Row],[Heizleistung (35°C)]],(Tabelle13[[#This Row],[Heizleistung (35°C)]]+Tabelle13[[#This Row],[Heizleistung (55°C)]])/2)</f>
        <v>4.9000000000000004</v>
      </c>
      <c r="N208" s="30">
        <f>IF(Tabelle13[[#This Row],[Etas 55°C]]=0,0,(Tabelle13[[#This Row],[Etas 35°C]]*0.8+Tabelle13[[#This Row],[Etas 55°C]]*0.2))*2.5</f>
        <v>4.4269999999999996</v>
      </c>
      <c r="O208" s="31">
        <f>-(Tabelle13[[#This Row],[80%/20% SCOP]]-5.285)/5.285</f>
        <v>0.16234626300851476</v>
      </c>
    </row>
    <row r="209" spans="1:15" ht="20.100000000000001" customHeight="1" x14ac:dyDescent="0.25">
      <c r="A209" s="59"/>
      <c r="B209" s="32">
        <v>16017308</v>
      </c>
      <c r="C209" s="25" t="s">
        <v>127</v>
      </c>
      <c r="D209" s="25" t="s">
        <v>179</v>
      </c>
      <c r="E209" s="26" t="s">
        <v>2</v>
      </c>
      <c r="F209" s="27">
        <v>6</v>
      </c>
      <c r="G209" s="28">
        <v>1.87</v>
      </c>
      <c r="H209" s="27">
        <v>5</v>
      </c>
      <c r="I209" s="28">
        <v>1.37</v>
      </c>
      <c r="J209" s="26" t="s">
        <v>40</v>
      </c>
      <c r="K209" s="26" t="s">
        <v>15</v>
      </c>
      <c r="L209" s="26" t="s">
        <v>25</v>
      </c>
      <c r="M209" s="27">
        <f>IF(Tabelle13[[#This Row],[Heizleistung (55°C)]]=0,Tabelle13[[#This Row],[Heizleistung (35°C)]],(Tabelle13[[#This Row],[Heizleistung (35°C)]]+Tabelle13[[#This Row],[Heizleistung (55°C)]])/2)</f>
        <v>5.5</v>
      </c>
      <c r="N209" s="30">
        <f>IF(Tabelle13[[#This Row],[Etas 55°C]]=0,0,(Tabelle13[[#This Row],[Etas 35°C]]*0.8+Tabelle13[[#This Row],[Etas 55°C]]*0.2))*2.5</f>
        <v>4.4250000000000007</v>
      </c>
      <c r="O209" s="31">
        <f>-(Tabelle13[[#This Row],[80%/20% SCOP]]-5.285)/5.285</f>
        <v>0.16272469252601693</v>
      </c>
    </row>
    <row r="210" spans="1:15" ht="20.100000000000001" customHeight="1" x14ac:dyDescent="0.25">
      <c r="A210" s="59"/>
      <c r="B210" s="32">
        <v>16003327</v>
      </c>
      <c r="C210" s="25" t="s">
        <v>669</v>
      </c>
      <c r="D210" s="25" t="s">
        <v>710</v>
      </c>
      <c r="E210" s="26" t="s">
        <v>2</v>
      </c>
      <c r="F210" s="27">
        <v>6</v>
      </c>
      <c r="G210" s="28">
        <v>1.87</v>
      </c>
      <c r="H210" s="27">
        <v>6</v>
      </c>
      <c r="I210" s="28">
        <v>1.36</v>
      </c>
      <c r="J210" s="26" t="s">
        <v>109</v>
      </c>
      <c r="K210" s="26" t="s">
        <v>4</v>
      </c>
      <c r="L210" s="26" t="s">
        <v>4</v>
      </c>
      <c r="M210" s="27">
        <f>IF(Tabelle13[[#This Row],[Heizleistung (55°C)]]=0,Tabelle13[[#This Row],[Heizleistung (35°C)]],(Tabelle13[[#This Row],[Heizleistung (35°C)]]+Tabelle13[[#This Row],[Heizleistung (55°C)]])/2)</f>
        <v>6</v>
      </c>
      <c r="N210" s="30">
        <f>IF(Tabelle13[[#This Row],[Etas 55°C]]=0,0,(Tabelle13[[#This Row],[Etas 35°C]]*0.8+Tabelle13[[#This Row],[Etas 55°C]]*0.2))*2.5</f>
        <v>4.4200000000000008</v>
      </c>
      <c r="O210" s="31">
        <f>-(Tabelle13[[#This Row],[80%/20% SCOP]]-5.285)/5.285</f>
        <v>0.16367076631977281</v>
      </c>
    </row>
    <row r="211" spans="1:15" ht="20.100000000000001" customHeight="1" x14ac:dyDescent="0.25">
      <c r="A211" s="59"/>
      <c r="B211" s="32">
        <v>16003463</v>
      </c>
      <c r="C211" s="25" t="s">
        <v>651</v>
      </c>
      <c r="D211" s="25" t="s">
        <v>659</v>
      </c>
      <c r="E211" s="26" t="s">
        <v>2</v>
      </c>
      <c r="F211" s="27">
        <v>7</v>
      </c>
      <c r="G211" s="28">
        <v>1.88</v>
      </c>
      <c r="H211" s="27">
        <v>5</v>
      </c>
      <c r="I211" s="28">
        <v>1.32</v>
      </c>
      <c r="J211" s="26" t="s">
        <v>109</v>
      </c>
      <c r="K211" s="26" t="s">
        <v>4</v>
      </c>
      <c r="L211" s="26" t="s">
        <v>4</v>
      </c>
      <c r="M211" s="27">
        <f>IF(Tabelle13[[#This Row],[Heizleistung (55°C)]]=0,Tabelle13[[#This Row],[Heizleistung (35°C)]],(Tabelle13[[#This Row],[Heizleistung (35°C)]]+Tabelle13[[#This Row],[Heizleistung (55°C)]])/2)</f>
        <v>6</v>
      </c>
      <c r="N211" s="30">
        <f>IF(Tabelle13[[#This Row],[Etas 55°C]]=0,0,(Tabelle13[[#This Row],[Etas 35°C]]*0.8+Tabelle13[[#This Row],[Etas 55°C]]*0.2))*2.5</f>
        <v>4.42</v>
      </c>
      <c r="O211" s="31">
        <f>-(Tabelle13[[#This Row],[80%/20% SCOP]]-5.285)/5.285</f>
        <v>0.16367076631977298</v>
      </c>
    </row>
    <row r="212" spans="1:15" ht="20.100000000000001" customHeight="1" x14ac:dyDescent="0.25">
      <c r="A212" s="59"/>
      <c r="B212" s="32">
        <v>16004896</v>
      </c>
      <c r="C212" s="25" t="s">
        <v>669</v>
      </c>
      <c r="D212" s="25" t="s">
        <v>721</v>
      </c>
      <c r="E212" s="26" t="s">
        <v>2</v>
      </c>
      <c r="F212" s="27">
        <v>7</v>
      </c>
      <c r="G212" s="28">
        <v>1.88</v>
      </c>
      <c r="H212" s="27">
        <v>5</v>
      </c>
      <c r="I212" s="28">
        <v>1.32</v>
      </c>
      <c r="J212" s="26" t="s">
        <v>109</v>
      </c>
      <c r="K212" s="26" t="s">
        <v>4</v>
      </c>
      <c r="L212" s="26" t="s">
        <v>4</v>
      </c>
      <c r="M212" s="27">
        <f>IF(Tabelle13[[#This Row],[Heizleistung (55°C)]]=0,Tabelle13[[#This Row],[Heizleistung (35°C)]],(Tabelle13[[#This Row],[Heizleistung (35°C)]]+Tabelle13[[#This Row],[Heizleistung (55°C)]])/2)</f>
        <v>6</v>
      </c>
      <c r="N212" s="30">
        <f>IF(Tabelle13[[#This Row],[Etas 55°C]]=0,0,(Tabelle13[[#This Row],[Etas 35°C]]*0.8+Tabelle13[[#This Row],[Etas 55°C]]*0.2))*2.5</f>
        <v>4.42</v>
      </c>
      <c r="O212" s="31">
        <f>-(Tabelle13[[#This Row],[80%/20% SCOP]]-5.285)/5.285</f>
        <v>0.16367076631977298</v>
      </c>
    </row>
    <row r="213" spans="1:15" ht="20.100000000000001" customHeight="1" x14ac:dyDescent="0.25">
      <c r="A213" s="59"/>
      <c r="B213" s="32">
        <v>16015365</v>
      </c>
      <c r="C213" s="25" t="s">
        <v>1624</v>
      </c>
      <c r="D213" s="25" t="s">
        <v>1625</v>
      </c>
      <c r="E213" s="26" t="s">
        <v>2</v>
      </c>
      <c r="F213" s="27">
        <v>4.5999999999999996</v>
      </c>
      <c r="G213" s="28">
        <v>1.85</v>
      </c>
      <c r="H213" s="27">
        <v>4.2699999999999996</v>
      </c>
      <c r="I213" s="28">
        <v>1.43</v>
      </c>
      <c r="J213" s="26" t="s">
        <v>3</v>
      </c>
      <c r="K213" s="26" t="s">
        <v>15</v>
      </c>
      <c r="L213" s="26" t="s">
        <v>4</v>
      </c>
      <c r="M213" s="27">
        <f>IF(Tabelle13[[#This Row],[Heizleistung (55°C)]]=0,Tabelle13[[#This Row],[Heizleistung (35°C)]],(Tabelle13[[#This Row],[Heizleistung (35°C)]]+Tabelle13[[#This Row],[Heizleistung (55°C)]])/2)</f>
        <v>4.4349999999999996</v>
      </c>
      <c r="N213" s="30">
        <f>IF(Tabelle13[[#This Row],[Etas 55°C]]=0,0,(Tabelle13[[#This Row],[Etas 35°C]]*0.8+Tabelle13[[#This Row],[Etas 55°C]]*0.2))*2.5</f>
        <v>4.4150000000000009</v>
      </c>
      <c r="O213" s="31">
        <f>-(Tabelle13[[#This Row],[80%/20% SCOP]]-5.285)/5.285</f>
        <v>0.1646168401135287</v>
      </c>
    </row>
    <row r="214" spans="1:15" ht="20.100000000000001" customHeight="1" x14ac:dyDescent="0.25">
      <c r="A214" s="59"/>
      <c r="B214" s="32">
        <v>16000681</v>
      </c>
      <c r="C214" s="25" t="s">
        <v>305</v>
      </c>
      <c r="D214" s="25" t="s">
        <v>6814</v>
      </c>
      <c r="E214" s="26" t="s">
        <v>2</v>
      </c>
      <c r="F214" s="27">
        <v>5</v>
      </c>
      <c r="G214" s="28">
        <v>1.88</v>
      </c>
      <c r="H214" s="27">
        <v>5</v>
      </c>
      <c r="I214" s="28">
        <v>1.31</v>
      </c>
      <c r="J214" s="26" t="s">
        <v>109</v>
      </c>
      <c r="K214" s="26" t="s">
        <v>4</v>
      </c>
      <c r="L214" s="26" t="s">
        <v>4</v>
      </c>
      <c r="M214" s="27">
        <f>IF(Tabelle13[[#This Row],[Heizleistung (55°C)]]=0,Tabelle13[[#This Row],[Heizleistung (35°C)]],(Tabelle13[[#This Row],[Heizleistung (35°C)]]+Tabelle13[[#This Row],[Heizleistung (55°C)]])/2)</f>
        <v>5</v>
      </c>
      <c r="N214" s="30">
        <f>IF(Tabelle13[[#This Row],[Etas 55°C]]=0,0,(Tabelle13[[#This Row],[Etas 35°C]]*0.8+Tabelle13[[#This Row],[Etas 55°C]]*0.2))*2.5</f>
        <v>4.415</v>
      </c>
      <c r="O214" s="31">
        <f>-(Tabelle13[[#This Row],[80%/20% SCOP]]-5.285)/5.285</f>
        <v>0.16461684011352887</v>
      </c>
    </row>
    <row r="215" spans="1:15" ht="20.100000000000001" customHeight="1" x14ac:dyDescent="0.25">
      <c r="A215" s="59"/>
      <c r="B215" s="32">
        <v>16010609</v>
      </c>
      <c r="C215" s="25" t="s">
        <v>2802</v>
      </c>
      <c r="D215" s="25" t="s">
        <v>2811</v>
      </c>
      <c r="E215" s="26" t="s">
        <v>2</v>
      </c>
      <c r="F215" s="27">
        <v>5</v>
      </c>
      <c r="G215" s="28">
        <v>1.88</v>
      </c>
      <c r="H215" s="27">
        <v>5</v>
      </c>
      <c r="I215" s="28">
        <v>1.31</v>
      </c>
      <c r="J215" s="26" t="s">
        <v>109</v>
      </c>
      <c r="K215" s="26" t="s">
        <v>4</v>
      </c>
      <c r="L215" s="26" t="s">
        <v>15</v>
      </c>
      <c r="M215" s="27">
        <f>IF(Tabelle13[[#This Row],[Heizleistung (55°C)]]=0,Tabelle13[[#This Row],[Heizleistung (35°C)]],(Tabelle13[[#This Row],[Heizleistung (35°C)]]+Tabelle13[[#This Row],[Heizleistung (55°C)]])/2)</f>
        <v>5</v>
      </c>
      <c r="N215" s="30">
        <f>IF(Tabelle13[[#This Row],[Etas 55°C]]=0,0,(Tabelle13[[#This Row],[Etas 35°C]]*0.8+Tabelle13[[#This Row],[Etas 55°C]]*0.2))*2.5</f>
        <v>4.415</v>
      </c>
      <c r="O215" s="31">
        <f>-(Tabelle13[[#This Row],[80%/20% SCOP]]-5.285)/5.285</f>
        <v>0.16461684011352887</v>
      </c>
    </row>
    <row r="216" spans="1:15" ht="20.100000000000001" customHeight="1" x14ac:dyDescent="0.25">
      <c r="A216" s="59"/>
      <c r="B216" s="32">
        <v>16000555</v>
      </c>
      <c r="C216" s="25" t="s">
        <v>4534</v>
      </c>
      <c r="D216" s="25" t="s">
        <v>4535</v>
      </c>
      <c r="E216" s="26" t="s">
        <v>2</v>
      </c>
      <c r="F216" s="27">
        <v>5</v>
      </c>
      <c r="G216" s="28">
        <v>1.88</v>
      </c>
      <c r="H216" s="27">
        <v>5</v>
      </c>
      <c r="I216" s="28">
        <v>1.31</v>
      </c>
      <c r="J216" s="26" t="s">
        <v>109</v>
      </c>
      <c r="K216" s="26" t="s">
        <v>4</v>
      </c>
      <c r="L216" s="26" t="s">
        <v>4</v>
      </c>
      <c r="M216" s="27">
        <f>IF(Tabelle13[[#This Row],[Heizleistung (55°C)]]=0,Tabelle13[[#This Row],[Heizleistung (35°C)]],(Tabelle13[[#This Row],[Heizleistung (35°C)]]+Tabelle13[[#This Row],[Heizleistung (55°C)]])/2)</f>
        <v>5</v>
      </c>
      <c r="N216" s="30">
        <f>IF(Tabelle13[[#This Row],[Etas 55°C]]=0,0,(Tabelle13[[#This Row],[Etas 35°C]]*0.8+Tabelle13[[#This Row],[Etas 55°C]]*0.2))*2.5</f>
        <v>4.415</v>
      </c>
      <c r="O216" s="31">
        <f>-(Tabelle13[[#This Row],[80%/20% SCOP]]-5.285)/5.285</f>
        <v>0.16461684011352887</v>
      </c>
    </row>
    <row r="217" spans="1:15" ht="20.100000000000001" customHeight="1" x14ac:dyDescent="0.25">
      <c r="A217" s="59"/>
      <c r="B217" s="32">
        <v>16000554</v>
      </c>
      <c r="C217" s="25" t="s">
        <v>4534</v>
      </c>
      <c r="D217" s="25" t="s">
        <v>4555</v>
      </c>
      <c r="E217" s="26" t="s">
        <v>2</v>
      </c>
      <c r="F217" s="27">
        <v>4.8</v>
      </c>
      <c r="G217" s="28">
        <v>1.88</v>
      </c>
      <c r="H217" s="27">
        <v>5.3</v>
      </c>
      <c r="I217" s="28">
        <v>1.31</v>
      </c>
      <c r="J217" s="26" t="s">
        <v>109</v>
      </c>
      <c r="K217" s="26" t="s">
        <v>4</v>
      </c>
      <c r="L217" s="26" t="s">
        <v>4</v>
      </c>
      <c r="M217" s="27">
        <f>IF(Tabelle13[[#This Row],[Heizleistung (55°C)]]=0,Tabelle13[[#This Row],[Heizleistung (35°C)]],(Tabelle13[[#This Row],[Heizleistung (35°C)]]+Tabelle13[[#This Row],[Heizleistung (55°C)]])/2)</f>
        <v>5.05</v>
      </c>
      <c r="N217" s="30">
        <f>IF(Tabelle13[[#This Row],[Etas 55°C]]=0,0,(Tabelle13[[#This Row],[Etas 35°C]]*0.8+Tabelle13[[#This Row],[Etas 55°C]]*0.2))*2.5</f>
        <v>4.415</v>
      </c>
      <c r="O217" s="31">
        <f>-(Tabelle13[[#This Row],[80%/20% SCOP]]-5.285)/5.285</f>
        <v>0.16461684011352887</v>
      </c>
    </row>
    <row r="218" spans="1:15" ht="20.100000000000001" customHeight="1" x14ac:dyDescent="0.25">
      <c r="A218" s="59"/>
      <c r="B218" s="32">
        <v>16014321</v>
      </c>
      <c r="C218" s="25" t="s">
        <v>3161</v>
      </c>
      <c r="D218" s="25" t="s">
        <v>3185</v>
      </c>
      <c r="E218" s="26" t="s">
        <v>2</v>
      </c>
      <c r="F218" s="27">
        <v>6</v>
      </c>
      <c r="G218" s="28">
        <v>1.88</v>
      </c>
      <c r="H218" s="27">
        <v>6</v>
      </c>
      <c r="I218" s="28">
        <v>1.31</v>
      </c>
      <c r="J218" s="26" t="s">
        <v>40</v>
      </c>
      <c r="K218" s="26" t="s">
        <v>4</v>
      </c>
      <c r="L218" s="26" t="s">
        <v>4</v>
      </c>
      <c r="M218" s="27">
        <f>IF(Tabelle13[[#This Row],[Heizleistung (55°C)]]=0,Tabelle13[[#This Row],[Heizleistung (35°C)]],(Tabelle13[[#This Row],[Heizleistung (35°C)]]+Tabelle13[[#This Row],[Heizleistung (55°C)]])/2)</f>
        <v>6</v>
      </c>
      <c r="N218" s="30">
        <f>IF(Tabelle13[[#This Row],[Etas 55°C]]=0,0,(Tabelle13[[#This Row],[Etas 35°C]]*0.8+Tabelle13[[#This Row],[Etas 55°C]]*0.2))*2.5</f>
        <v>4.415</v>
      </c>
      <c r="O218" s="31">
        <f>-(Tabelle13[[#This Row],[80%/20% SCOP]]-5.285)/5.285</f>
        <v>0.16461684011352887</v>
      </c>
    </row>
    <row r="219" spans="1:15" ht="20.100000000000001" customHeight="1" x14ac:dyDescent="0.25">
      <c r="A219" s="59"/>
      <c r="B219" s="32">
        <v>16004579</v>
      </c>
      <c r="C219" s="25" t="s">
        <v>669</v>
      </c>
      <c r="D219" s="25" t="s">
        <v>675</v>
      </c>
      <c r="E219" s="26" t="s">
        <v>2</v>
      </c>
      <c r="F219" s="27">
        <v>5</v>
      </c>
      <c r="G219" s="28">
        <v>1.85</v>
      </c>
      <c r="H219" s="27">
        <v>4</v>
      </c>
      <c r="I219" s="28">
        <v>1.41</v>
      </c>
      <c r="J219" s="26" t="s">
        <v>109</v>
      </c>
      <c r="K219" s="26" t="s">
        <v>4</v>
      </c>
      <c r="L219" s="26" t="s">
        <v>4</v>
      </c>
      <c r="M219" s="27">
        <f>IF(Tabelle13[[#This Row],[Heizleistung (55°C)]]=0,Tabelle13[[#This Row],[Heizleistung (35°C)]],(Tabelle13[[#This Row],[Heizleistung (35°C)]]+Tabelle13[[#This Row],[Heizleistung (55°C)]])/2)</f>
        <v>4.5</v>
      </c>
      <c r="N219" s="30">
        <f>IF(Tabelle13[[#This Row],[Etas 55°C]]=0,0,(Tabelle13[[#This Row],[Etas 35°C]]*0.8+Tabelle13[[#This Row],[Etas 55°C]]*0.2))*2.5</f>
        <v>4.4050000000000002</v>
      </c>
      <c r="O219" s="31">
        <f>-(Tabelle13[[#This Row],[80%/20% SCOP]]-5.285)/5.285</f>
        <v>0.16650898770104067</v>
      </c>
    </row>
    <row r="220" spans="1:15" ht="20.100000000000001" customHeight="1" x14ac:dyDescent="0.25">
      <c r="A220" s="59"/>
      <c r="B220" s="32">
        <v>16016030</v>
      </c>
      <c r="C220" s="25" t="s">
        <v>6137</v>
      </c>
      <c r="D220" s="25" t="s">
        <v>6149</v>
      </c>
      <c r="E220" s="26" t="s">
        <v>2</v>
      </c>
      <c r="F220" s="27">
        <v>6.61</v>
      </c>
      <c r="G220" s="28">
        <v>1.87</v>
      </c>
      <c r="H220" s="27">
        <v>5.67</v>
      </c>
      <c r="I220" s="28">
        <v>1.33</v>
      </c>
      <c r="J220" s="26" t="s">
        <v>40</v>
      </c>
      <c r="K220" s="26" t="s">
        <v>4</v>
      </c>
      <c r="L220" s="26" t="s">
        <v>15</v>
      </c>
      <c r="M220" s="29">
        <f>IF(Tabelle13[[#This Row],[Heizleistung (55°C)]]=0,Tabelle13[[#This Row],[Heizleistung (35°C)]],(Tabelle13[[#This Row],[Heizleistung (35°C)]]+Tabelle13[[#This Row],[Heizleistung (55°C)]])/2)</f>
        <v>6.1400000000000006</v>
      </c>
      <c r="N220" s="30">
        <f>IF(Tabelle13[[#This Row],[Etas 55°C]]=0,0,(Tabelle13[[#This Row],[Etas 35°C]]*0.8+Tabelle13[[#This Row],[Etas 55°C]]*0.2))*2.5</f>
        <v>4.4050000000000002</v>
      </c>
      <c r="O220" s="31">
        <f>-(Tabelle13[[#This Row],[80%/20% SCOP]]-5.285)/5.285</f>
        <v>0.16650898770104067</v>
      </c>
    </row>
    <row r="221" spans="1:15" ht="20.100000000000001" customHeight="1" x14ac:dyDescent="0.25">
      <c r="A221" s="59"/>
      <c r="B221" s="32">
        <v>16008963</v>
      </c>
      <c r="C221" s="25" t="s">
        <v>3161</v>
      </c>
      <c r="D221" s="25" t="s">
        <v>4436</v>
      </c>
      <c r="E221" s="26" t="s">
        <v>2</v>
      </c>
      <c r="F221" s="27">
        <v>6.6</v>
      </c>
      <c r="G221" s="28">
        <v>1.87</v>
      </c>
      <c r="H221" s="27">
        <v>6</v>
      </c>
      <c r="I221" s="28">
        <v>1.33</v>
      </c>
      <c r="J221" s="26" t="s">
        <v>40</v>
      </c>
      <c r="K221" s="26" t="s">
        <v>4</v>
      </c>
      <c r="L221" s="26" t="s">
        <v>4</v>
      </c>
      <c r="M221" s="27">
        <f>IF(Tabelle13[[#This Row],[Heizleistung (55°C)]]=0,Tabelle13[[#This Row],[Heizleistung (35°C)]],(Tabelle13[[#This Row],[Heizleistung (35°C)]]+Tabelle13[[#This Row],[Heizleistung (55°C)]])/2)</f>
        <v>6.3</v>
      </c>
      <c r="N221" s="30">
        <f>IF(Tabelle13[[#This Row],[Etas 55°C]]=0,0,(Tabelle13[[#This Row],[Etas 35°C]]*0.8+Tabelle13[[#This Row],[Etas 55°C]]*0.2))*2.5</f>
        <v>4.4050000000000002</v>
      </c>
      <c r="O221" s="31">
        <f>-(Tabelle13[[#This Row],[80%/20% SCOP]]-5.285)/5.285</f>
        <v>0.16650898770104067</v>
      </c>
    </row>
    <row r="222" spans="1:15" ht="20.100000000000001" customHeight="1" x14ac:dyDescent="0.25">
      <c r="A222" s="59"/>
      <c r="B222" s="32">
        <v>16007943</v>
      </c>
      <c r="C222" s="25" t="s">
        <v>3161</v>
      </c>
      <c r="D222" s="25" t="s">
        <v>3184</v>
      </c>
      <c r="E222" s="26" t="s">
        <v>2</v>
      </c>
      <c r="F222" s="27">
        <v>5.0999999999999996</v>
      </c>
      <c r="G222" s="28">
        <v>1.87</v>
      </c>
      <c r="H222" s="27">
        <v>4.5999999999999996</v>
      </c>
      <c r="I222" s="28">
        <v>1.32</v>
      </c>
      <c r="J222" s="26" t="s">
        <v>40</v>
      </c>
      <c r="K222" s="26" t="s">
        <v>4</v>
      </c>
      <c r="L222" s="26" t="s">
        <v>4</v>
      </c>
      <c r="M222" s="27">
        <f>IF(Tabelle13[[#This Row],[Heizleistung (55°C)]]=0,Tabelle13[[#This Row],[Heizleistung (35°C)]],(Tabelle13[[#This Row],[Heizleistung (35°C)]]+Tabelle13[[#This Row],[Heizleistung (55°C)]])/2)</f>
        <v>4.8499999999999996</v>
      </c>
      <c r="N222" s="30">
        <f>IF(Tabelle13[[#This Row],[Etas 55°C]]=0,0,(Tabelle13[[#This Row],[Etas 35°C]]*0.8+Tabelle13[[#This Row],[Etas 55°C]]*0.2))*2.5</f>
        <v>4.4000000000000004</v>
      </c>
      <c r="O222" s="31">
        <f>-(Tabelle13[[#This Row],[80%/20% SCOP]]-5.285)/5.285</f>
        <v>0.16745506149479655</v>
      </c>
    </row>
    <row r="223" spans="1:15" ht="20.100000000000001" customHeight="1" x14ac:dyDescent="0.25">
      <c r="A223" s="59"/>
      <c r="B223" s="32">
        <v>16015585</v>
      </c>
      <c r="C223" s="25" t="s">
        <v>1766</v>
      </c>
      <c r="D223" s="25" t="s">
        <v>1768</v>
      </c>
      <c r="E223" s="26" t="s">
        <v>2</v>
      </c>
      <c r="F223" s="27">
        <v>5.9</v>
      </c>
      <c r="G223" s="28">
        <v>1.85</v>
      </c>
      <c r="H223" s="27">
        <v>5.8</v>
      </c>
      <c r="I223" s="28">
        <v>1.3979999999999999</v>
      </c>
      <c r="J223" s="26" t="s">
        <v>3</v>
      </c>
      <c r="K223" s="26" t="s">
        <v>4</v>
      </c>
      <c r="L223" s="26" t="s">
        <v>15</v>
      </c>
      <c r="M223" s="27">
        <f>IF(Tabelle13[[#This Row],[Heizleistung (55°C)]]=0,Tabelle13[[#This Row],[Heizleistung (35°C)]],(Tabelle13[[#This Row],[Heizleistung (35°C)]]+Tabelle13[[#This Row],[Heizleistung (55°C)]])/2)</f>
        <v>5.85</v>
      </c>
      <c r="N223" s="30">
        <f>IF(Tabelle13[[#This Row],[Etas 55°C]]=0,0,(Tabelle13[[#This Row],[Etas 35°C]]*0.8+Tabelle13[[#This Row],[Etas 55°C]]*0.2))*2.5</f>
        <v>4.3990000000000009</v>
      </c>
      <c r="O223" s="31">
        <f>-(Tabelle13[[#This Row],[80%/20% SCOP]]-5.285)/5.285</f>
        <v>0.16764427625354764</v>
      </c>
    </row>
    <row r="224" spans="1:15" ht="20.100000000000001" customHeight="1" x14ac:dyDescent="0.25">
      <c r="A224" s="59"/>
      <c r="B224" s="32">
        <v>16015575</v>
      </c>
      <c r="C224" s="25" t="s">
        <v>2971</v>
      </c>
      <c r="D224" s="25" t="s">
        <v>2986</v>
      </c>
      <c r="E224" s="26" t="s">
        <v>2</v>
      </c>
      <c r="F224" s="27">
        <v>5.9</v>
      </c>
      <c r="G224" s="28">
        <v>1.85</v>
      </c>
      <c r="H224" s="27">
        <v>5.8</v>
      </c>
      <c r="I224" s="28">
        <v>1.3979999999999999</v>
      </c>
      <c r="J224" s="26" t="s">
        <v>3</v>
      </c>
      <c r="K224" s="26" t="s">
        <v>4</v>
      </c>
      <c r="L224" s="26" t="s">
        <v>15</v>
      </c>
      <c r="M224" s="27">
        <f>IF(Tabelle13[[#This Row],[Heizleistung (55°C)]]=0,Tabelle13[[#This Row],[Heizleistung (35°C)]],(Tabelle13[[#This Row],[Heizleistung (35°C)]]+Tabelle13[[#This Row],[Heizleistung (55°C)]])/2)</f>
        <v>5.85</v>
      </c>
      <c r="N224" s="30">
        <f>IF(Tabelle13[[#This Row],[Etas 55°C]]=0,0,(Tabelle13[[#This Row],[Etas 35°C]]*0.8+Tabelle13[[#This Row],[Etas 55°C]]*0.2))*2.5</f>
        <v>4.3990000000000009</v>
      </c>
      <c r="O224" s="31">
        <f>-(Tabelle13[[#This Row],[80%/20% SCOP]]-5.285)/5.285</f>
        <v>0.16764427625354764</v>
      </c>
    </row>
    <row r="225" spans="1:15" ht="20.100000000000001" customHeight="1" x14ac:dyDescent="0.25">
      <c r="A225" s="59"/>
      <c r="B225" s="32">
        <v>16003658</v>
      </c>
      <c r="C225" s="25" t="s">
        <v>589</v>
      </c>
      <c r="D225" s="25" t="s">
        <v>638</v>
      </c>
      <c r="E225" s="26" t="s">
        <v>2</v>
      </c>
      <c r="F225" s="27">
        <v>6.2</v>
      </c>
      <c r="G225" s="28">
        <v>1.86</v>
      </c>
      <c r="H225" s="27">
        <v>5.91</v>
      </c>
      <c r="I225" s="28">
        <v>1.35</v>
      </c>
      <c r="J225" s="26" t="s">
        <v>109</v>
      </c>
      <c r="K225" s="26" t="s">
        <v>4</v>
      </c>
      <c r="L225" s="26" t="s">
        <v>4</v>
      </c>
      <c r="M225" s="27">
        <f>IF(Tabelle13[[#This Row],[Heizleistung (55°C)]]=0,Tabelle13[[#This Row],[Heizleistung (35°C)]],(Tabelle13[[#This Row],[Heizleistung (35°C)]]+Tabelle13[[#This Row],[Heizleistung (55°C)]])/2)</f>
        <v>6.0549999999999997</v>
      </c>
      <c r="N225" s="30">
        <f>IF(Tabelle13[[#This Row],[Etas 55°C]]=0,0,(Tabelle13[[#This Row],[Etas 35°C]]*0.8+Tabelle13[[#This Row],[Etas 55°C]]*0.2))*2.5</f>
        <v>4.3950000000000005</v>
      </c>
      <c r="O225" s="31">
        <f>-(Tabelle13[[#This Row],[80%/20% SCOP]]-5.285)/5.285</f>
        <v>0.16840113528855244</v>
      </c>
    </row>
    <row r="226" spans="1:15" ht="20.100000000000001" customHeight="1" x14ac:dyDescent="0.25">
      <c r="A226" s="59"/>
      <c r="B226" s="32">
        <v>16011021</v>
      </c>
      <c r="C226" s="25" t="s">
        <v>2255</v>
      </c>
      <c r="D226" s="25" t="s">
        <v>2282</v>
      </c>
      <c r="E226" s="26" t="s">
        <v>2</v>
      </c>
      <c r="F226" s="27">
        <v>5.29</v>
      </c>
      <c r="G226" s="28">
        <v>1.87</v>
      </c>
      <c r="H226" s="27">
        <v>5.65</v>
      </c>
      <c r="I226" s="28">
        <v>1.304</v>
      </c>
      <c r="J226" s="26" t="s">
        <v>40</v>
      </c>
      <c r="K226" s="26" t="s">
        <v>4</v>
      </c>
      <c r="L226" s="26" t="s">
        <v>15</v>
      </c>
      <c r="M226" s="27">
        <f>IF(Tabelle13[[#This Row],[Heizleistung (55°C)]]=0,Tabelle13[[#This Row],[Heizleistung (35°C)]],(Tabelle13[[#This Row],[Heizleistung (35°C)]]+Tabelle13[[#This Row],[Heizleistung (55°C)]])/2)</f>
        <v>5.4700000000000006</v>
      </c>
      <c r="N226" s="30">
        <f>IF(Tabelle13[[#This Row],[Etas 55°C]]=0,0,(Tabelle13[[#This Row],[Etas 35°C]]*0.8+Tabelle13[[#This Row],[Etas 55°C]]*0.2))*2.5</f>
        <v>4.3920000000000003</v>
      </c>
      <c r="O226" s="31">
        <f>-(Tabelle13[[#This Row],[80%/20% SCOP]]-5.285)/5.285</f>
        <v>0.16896877956480602</v>
      </c>
    </row>
    <row r="227" spans="1:15" ht="20.100000000000001" customHeight="1" x14ac:dyDescent="0.25">
      <c r="A227" s="59"/>
      <c r="B227" s="32">
        <v>16012130</v>
      </c>
      <c r="C227" s="25" t="s">
        <v>2231</v>
      </c>
      <c r="D227" s="25" t="s">
        <v>2254</v>
      </c>
      <c r="E227" s="26" t="s">
        <v>2</v>
      </c>
      <c r="F227" s="27">
        <v>6.22</v>
      </c>
      <c r="G227" s="28">
        <v>1.845</v>
      </c>
      <c r="H227" s="27">
        <v>5.84</v>
      </c>
      <c r="I227" s="28">
        <v>1.397</v>
      </c>
      <c r="J227" s="26" t="s">
        <v>3</v>
      </c>
      <c r="K227" s="26" t="s">
        <v>4</v>
      </c>
      <c r="L227" s="26" t="s">
        <v>4</v>
      </c>
      <c r="M227" s="27">
        <f>IF(Tabelle13[[#This Row],[Heizleistung (55°C)]]=0,Tabelle13[[#This Row],[Heizleistung (35°C)]],(Tabelle13[[#This Row],[Heizleistung (35°C)]]+Tabelle13[[#This Row],[Heizleistung (55°C)]])/2)</f>
        <v>6.0299999999999994</v>
      </c>
      <c r="N227" s="30">
        <f>IF(Tabelle13[[#This Row],[Etas 55°C]]=0,0,(Tabelle13[[#This Row],[Etas 35°C]]*0.8+Tabelle13[[#This Row],[Etas 55°C]]*0.2))*2.5</f>
        <v>4.3885000000000005</v>
      </c>
      <c r="O227" s="31">
        <f>-(Tabelle13[[#This Row],[80%/20% SCOP]]-5.285)/5.285</f>
        <v>0.16963103122043513</v>
      </c>
    </row>
    <row r="228" spans="1:15" ht="20.100000000000001" customHeight="1" x14ac:dyDescent="0.25">
      <c r="A228" s="59"/>
      <c r="B228" s="32">
        <v>16012132</v>
      </c>
      <c r="C228" s="25" t="s">
        <v>2231</v>
      </c>
      <c r="D228" s="25" t="s">
        <v>2232</v>
      </c>
      <c r="E228" s="26" t="s">
        <v>2</v>
      </c>
      <c r="F228" s="27">
        <v>6.28</v>
      </c>
      <c r="G228" s="28">
        <v>1.8440000000000001</v>
      </c>
      <c r="H228" s="27">
        <v>5.89</v>
      </c>
      <c r="I228" s="28">
        <v>1.401</v>
      </c>
      <c r="J228" s="26" t="s">
        <v>3</v>
      </c>
      <c r="K228" s="26" t="s">
        <v>4</v>
      </c>
      <c r="L228" s="26" t="s">
        <v>4</v>
      </c>
      <c r="M228" s="27">
        <f>IF(Tabelle13[[#This Row],[Heizleistung (55°C)]]=0,Tabelle13[[#This Row],[Heizleistung (35°C)]],(Tabelle13[[#This Row],[Heizleistung (35°C)]]+Tabelle13[[#This Row],[Heizleistung (55°C)]])/2)</f>
        <v>6.085</v>
      </c>
      <c r="N228" s="30">
        <f>IF(Tabelle13[[#This Row],[Etas 55°C]]=0,0,(Tabelle13[[#This Row],[Etas 35°C]]*0.8+Tabelle13[[#This Row],[Etas 55°C]]*0.2))*2.5</f>
        <v>4.3885000000000005</v>
      </c>
      <c r="O228" s="31">
        <f>-(Tabelle13[[#This Row],[80%/20% SCOP]]-5.285)/5.285</f>
        <v>0.16963103122043513</v>
      </c>
    </row>
    <row r="229" spans="1:15" ht="20.100000000000001" customHeight="1" x14ac:dyDescent="0.25">
      <c r="A229" s="59"/>
      <c r="B229" s="32">
        <v>16001357</v>
      </c>
      <c r="C229" s="25" t="s">
        <v>5128</v>
      </c>
      <c r="D229" s="25" t="s">
        <v>5142</v>
      </c>
      <c r="E229" s="26" t="s">
        <v>2</v>
      </c>
      <c r="F229" s="27">
        <v>6.44</v>
      </c>
      <c r="G229" s="28">
        <v>1.865</v>
      </c>
      <c r="H229" s="27">
        <v>5.87</v>
      </c>
      <c r="I229" s="28">
        <v>1.3140000000000001</v>
      </c>
      <c r="J229" s="26" t="s">
        <v>40</v>
      </c>
      <c r="K229" s="26" t="s">
        <v>4</v>
      </c>
      <c r="L229" s="26" t="s">
        <v>4</v>
      </c>
      <c r="M229" s="27">
        <f>IF(Tabelle13[[#This Row],[Heizleistung (55°C)]]=0,Tabelle13[[#This Row],[Heizleistung (35°C)]],(Tabelle13[[#This Row],[Heizleistung (35°C)]]+Tabelle13[[#This Row],[Heizleistung (55°C)]])/2)</f>
        <v>6.1550000000000002</v>
      </c>
      <c r="N229" s="30">
        <f>IF(Tabelle13[[#This Row],[Etas 55°C]]=0,0,(Tabelle13[[#This Row],[Etas 35°C]]*0.8+Tabelle13[[#This Row],[Etas 55°C]]*0.2))*2.5</f>
        <v>4.3869999999999996</v>
      </c>
      <c r="O229" s="31">
        <f>-(Tabelle13[[#This Row],[80%/20% SCOP]]-5.285)/5.285</f>
        <v>0.16991485335856207</v>
      </c>
    </row>
    <row r="230" spans="1:15" ht="20.100000000000001" customHeight="1" x14ac:dyDescent="0.25">
      <c r="A230" s="59"/>
      <c r="B230" s="32">
        <v>16012802</v>
      </c>
      <c r="C230" s="25" t="s">
        <v>59</v>
      </c>
      <c r="D230" s="25" t="s">
        <v>62</v>
      </c>
      <c r="E230" s="26" t="s">
        <v>2</v>
      </c>
      <c r="F230" s="27">
        <v>5.0999999999999996</v>
      </c>
      <c r="G230" s="28">
        <v>1.86</v>
      </c>
      <c r="H230" s="27">
        <v>4.9000000000000004</v>
      </c>
      <c r="I230" s="28">
        <v>1.33</v>
      </c>
      <c r="J230" s="26" t="s">
        <v>3</v>
      </c>
      <c r="K230" s="26" t="s">
        <v>15</v>
      </c>
      <c r="L230" s="26" t="s">
        <v>25</v>
      </c>
      <c r="M230" s="27">
        <f>IF(Tabelle13[[#This Row],[Heizleistung (55°C)]]=0,Tabelle13[[#This Row],[Heizleistung (35°C)]],(Tabelle13[[#This Row],[Heizleistung (35°C)]]+Tabelle13[[#This Row],[Heizleistung (55°C)]])/2)</f>
        <v>5</v>
      </c>
      <c r="N230" s="30">
        <f>IF(Tabelle13[[#This Row],[Etas 55°C]]=0,0,(Tabelle13[[#This Row],[Etas 35°C]]*0.8+Tabelle13[[#This Row],[Etas 55°C]]*0.2))*2.5</f>
        <v>4.3850000000000007</v>
      </c>
      <c r="O230" s="31">
        <f>-(Tabelle13[[#This Row],[80%/20% SCOP]]-5.285)/5.285</f>
        <v>0.17029328287606424</v>
      </c>
    </row>
    <row r="231" spans="1:15" ht="20.100000000000001" customHeight="1" x14ac:dyDescent="0.25">
      <c r="A231" s="59"/>
      <c r="B231" s="32">
        <v>16017307</v>
      </c>
      <c r="C231" s="25" t="s">
        <v>127</v>
      </c>
      <c r="D231" s="25" t="s">
        <v>265</v>
      </c>
      <c r="E231" s="26" t="s">
        <v>2</v>
      </c>
      <c r="F231" s="27">
        <v>5</v>
      </c>
      <c r="G231" s="28">
        <v>1.85</v>
      </c>
      <c r="H231" s="27">
        <v>5</v>
      </c>
      <c r="I231" s="28">
        <v>1.37</v>
      </c>
      <c r="J231" s="26" t="s">
        <v>40</v>
      </c>
      <c r="K231" s="26" t="s">
        <v>15</v>
      </c>
      <c r="L231" s="26" t="s">
        <v>25</v>
      </c>
      <c r="M231" s="27">
        <f>IF(Tabelle13[[#This Row],[Heizleistung (55°C)]]=0,Tabelle13[[#This Row],[Heizleistung (35°C)]],(Tabelle13[[#This Row],[Heizleistung (35°C)]]+Tabelle13[[#This Row],[Heizleistung (55°C)]])/2)</f>
        <v>5</v>
      </c>
      <c r="N231" s="30">
        <f>IF(Tabelle13[[#This Row],[Etas 55°C]]=0,0,(Tabelle13[[#This Row],[Etas 35°C]]*0.8+Tabelle13[[#This Row],[Etas 55°C]]*0.2))*2.5</f>
        <v>4.3850000000000007</v>
      </c>
      <c r="O231" s="31">
        <f>-(Tabelle13[[#This Row],[80%/20% SCOP]]-5.285)/5.285</f>
        <v>0.17029328287606424</v>
      </c>
    </row>
    <row r="232" spans="1:15" ht="20.100000000000001" customHeight="1" x14ac:dyDescent="0.25">
      <c r="A232" s="59"/>
      <c r="B232" s="32">
        <v>16014126</v>
      </c>
      <c r="C232" s="25" t="s">
        <v>5265</v>
      </c>
      <c r="D232" s="25" t="s">
        <v>5269</v>
      </c>
      <c r="E232" s="26" t="s">
        <v>2</v>
      </c>
      <c r="F232" s="27">
        <v>4.8</v>
      </c>
      <c r="G232" s="28">
        <v>1.845</v>
      </c>
      <c r="H232" s="27">
        <v>4.9000000000000004</v>
      </c>
      <c r="I232" s="28">
        <v>1.39</v>
      </c>
      <c r="J232" s="26" t="s">
        <v>3</v>
      </c>
      <c r="K232" s="26" t="s">
        <v>4</v>
      </c>
      <c r="L232" s="26" t="s">
        <v>4</v>
      </c>
      <c r="M232" s="27">
        <f>IF(Tabelle13[[#This Row],[Heizleistung (55°C)]]=0,Tabelle13[[#This Row],[Heizleistung (35°C)]],(Tabelle13[[#This Row],[Heizleistung (35°C)]]+Tabelle13[[#This Row],[Heizleistung (55°C)]])/2)</f>
        <v>4.8499999999999996</v>
      </c>
      <c r="N232" s="30">
        <f>IF(Tabelle13[[#This Row],[Etas 55°C]]=0,0,(Tabelle13[[#This Row],[Etas 35°C]]*0.8+Tabelle13[[#This Row],[Etas 55°C]]*0.2))*2.5</f>
        <v>4.3849999999999998</v>
      </c>
      <c r="O232" s="31">
        <f>-(Tabelle13[[#This Row],[80%/20% SCOP]]-5.285)/5.285</f>
        <v>0.17029328287606441</v>
      </c>
    </row>
    <row r="233" spans="1:15" ht="20.100000000000001" customHeight="1" x14ac:dyDescent="0.25">
      <c r="A233" s="59"/>
      <c r="B233" s="32">
        <v>16012719</v>
      </c>
      <c r="C233" s="25" t="s">
        <v>4668</v>
      </c>
      <c r="D233" s="25">
        <v>650001330</v>
      </c>
      <c r="E233" s="26" t="s">
        <v>2</v>
      </c>
      <c r="F233" s="27">
        <v>6.32</v>
      </c>
      <c r="G233" s="28">
        <v>1.845</v>
      </c>
      <c r="H233" s="27">
        <v>5.61</v>
      </c>
      <c r="I233" s="28">
        <v>1.39</v>
      </c>
      <c r="J233" s="26" t="s">
        <v>3</v>
      </c>
      <c r="K233" s="26" t="s">
        <v>4</v>
      </c>
      <c r="L233" s="26" t="s">
        <v>4</v>
      </c>
      <c r="M233" s="27">
        <f>IF(Tabelle13[[#This Row],[Heizleistung (55°C)]]=0,Tabelle13[[#This Row],[Heizleistung (35°C)]],(Tabelle13[[#This Row],[Heizleistung (35°C)]]+Tabelle13[[#This Row],[Heizleistung (55°C)]])/2)</f>
        <v>5.9649999999999999</v>
      </c>
      <c r="N233" s="30">
        <f>IF(Tabelle13[[#This Row],[Etas 55°C]]=0,0,(Tabelle13[[#This Row],[Etas 35°C]]*0.8+Tabelle13[[#This Row],[Etas 55°C]]*0.2))*2.5</f>
        <v>4.3849999999999998</v>
      </c>
      <c r="O233" s="31">
        <f>-(Tabelle13[[#This Row],[80%/20% SCOP]]-5.285)/5.285</f>
        <v>0.17029328287606441</v>
      </c>
    </row>
    <row r="234" spans="1:15" ht="20.100000000000001" customHeight="1" x14ac:dyDescent="0.25">
      <c r="A234" s="59"/>
      <c r="B234" s="32">
        <v>16003718</v>
      </c>
      <c r="C234" s="25" t="s">
        <v>589</v>
      </c>
      <c r="D234" s="25" t="s">
        <v>603</v>
      </c>
      <c r="E234" s="26" t="s">
        <v>2</v>
      </c>
      <c r="F234" s="27">
        <v>5.18</v>
      </c>
      <c r="G234" s="28">
        <v>1.84</v>
      </c>
      <c r="H234" s="27">
        <v>4.2</v>
      </c>
      <c r="I234" s="28">
        <v>1.4</v>
      </c>
      <c r="J234" s="26" t="s">
        <v>109</v>
      </c>
      <c r="K234" s="26" t="s">
        <v>4</v>
      </c>
      <c r="L234" s="26" t="s">
        <v>4</v>
      </c>
      <c r="M234" s="27">
        <f>IF(Tabelle13[[#This Row],[Heizleistung (55°C)]]=0,Tabelle13[[#This Row],[Heizleistung (35°C)]],(Tabelle13[[#This Row],[Heizleistung (35°C)]]+Tabelle13[[#This Row],[Heizleistung (55°C)]])/2)</f>
        <v>4.6899999999999995</v>
      </c>
      <c r="N234" s="30">
        <f>IF(Tabelle13[[#This Row],[Etas 55°C]]=0,0,(Tabelle13[[#This Row],[Etas 35°C]]*0.8+Tabelle13[[#This Row],[Etas 55°C]]*0.2))*2.5</f>
        <v>4.3800000000000008</v>
      </c>
      <c r="O234" s="31">
        <f>-(Tabelle13[[#This Row],[80%/20% SCOP]]-5.285)/5.285</f>
        <v>0.17123935666982013</v>
      </c>
    </row>
    <row r="235" spans="1:15" ht="20.100000000000001" customHeight="1" x14ac:dyDescent="0.25">
      <c r="A235" s="59"/>
      <c r="B235" s="32">
        <v>16005865</v>
      </c>
      <c r="C235" s="25" t="s">
        <v>1615</v>
      </c>
      <c r="D235" s="25" t="s">
        <v>6752</v>
      </c>
      <c r="E235" s="26" t="s">
        <v>2</v>
      </c>
      <c r="F235" s="27">
        <v>6.46</v>
      </c>
      <c r="G235" s="28">
        <v>1.86</v>
      </c>
      <c r="H235" s="27">
        <v>6.01</v>
      </c>
      <c r="I235" s="28">
        <v>1.32</v>
      </c>
      <c r="J235" s="26" t="s">
        <v>40</v>
      </c>
      <c r="K235" s="26" t="s">
        <v>4</v>
      </c>
      <c r="L235" s="26" t="s">
        <v>4</v>
      </c>
      <c r="M235" s="27">
        <f>IF(Tabelle13[[#This Row],[Heizleistung (55°C)]]=0,Tabelle13[[#This Row],[Heizleistung (35°C)]],(Tabelle13[[#This Row],[Heizleistung (35°C)]]+Tabelle13[[#This Row],[Heizleistung (55°C)]])/2)</f>
        <v>6.2349999999999994</v>
      </c>
      <c r="N235" s="30">
        <f>IF(Tabelle13[[#This Row],[Etas 55°C]]=0,0,(Tabelle13[[#This Row],[Etas 35°C]]*0.8+Tabelle13[[#This Row],[Etas 55°C]]*0.2))*2.5</f>
        <v>4.3800000000000008</v>
      </c>
      <c r="O235" s="31">
        <f>-(Tabelle13[[#This Row],[80%/20% SCOP]]-5.285)/5.285</f>
        <v>0.17123935666982013</v>
      </c>
    </row>
    <row r="236" spans="1:15" ht="20.100000000000001" customHeight="1" x14ac:dyDescent="0.25">
      <c r="A236" s="59"/>
      <c r="B236" s="32">
        <v>16011175</v>
      </c>
      <c r="C236" s="25" t="s">
        <v>1945</v>
      </c>
      <c r="D236" s="25" t="s">
        <v>1946</v>
      </c>
      <c r="E236" s="26" t="s">
        <v>2</v>
      </c>
      <c r="F236" s="27">
        <v>4.4800000000000004</v>
      </c>
      <c r="G236" s="28">
        <v>1.86</v>
      </c>
      <c r="H236" s="27">
        <v>4.1399999999999997</v>
      </c>
      <c r="I236" s="28">
        <v>1.31</v>
      </c>
      <c r="J236" s="26" t="s">
        <v>40</v>
      </c>
      <c r="K236" s="26" t="s">
        <v>4</v>
      </c>
      <c r="L236" s="26" t="s">
        <v>4</v>
      </c>
      <c r="M236" s="27">
        <f>IF(Tabelle13[[#This Row],[Heizleistung (55°C)]]=0,Tabelle13[[#This Row],[Heizleistung (35°C)]],(Tabelle13[[#This Row],[Heizleistung (35°C)]]+Tabelle13[[#This Row],[Heizleistung (55°C)]])/2)</f>
        <v>4.3100000000000005</v>
      </c>
      <c r="N236" s="30">
        <f>IF(Tabelle13[[#This Row],[Etas 55°C]]=0,0,(Tabelle13[[#This Row],[Etas 35°C]]*0.8+Tabelle13[[#This Row],[Etas 55°C]]*0.2))*2.5</f>
        <v>4.3750000000000009</v>
      </c>
      <c r="O236" s="31">
        <f>-(Tabelle13[[#This Row],[80%/20% SCOP]]-5.285)/5.285</f>
        <v>0.17218543046357601</v>
      </c>
    </row>
    <row r="237" spans="1:15" ht="20.100000000000001" customHeight="1" x14ac:dyDescent="0.25">
      <c r="A237" s="59"/>
      <c r="B237" s="32">
        <v>16015184</v>
      </c>
      <c r="C237" s="25" t="s">
        <v>5213</v>
      </c>
      <c r="D237" s="25" t="s">
        <v>5241</v>
      </c>
      <c r="E237" s="26" t="s">
        <v>2</v>
      </c>
      <c r="F237" s="27">
        <v>6.05</v>
      </c>
      <c r="G237" s="28">
        <v>1.87</v>
      </c>
      <c r="H237" s="27">
        <v>5.59</v>
      </c>
      <c r="I237" s="28">
        <v>1.27</v>
      </c>
      <c r="J237" s="26" t="s">
        <v>40</v>
      </c>
      <c r="K237" s="26" t="s">
        <v>15</v>
      </c>
      <c r="L237" s="26" t="s">
        <v>15</v>
      </c>
      <c r="M237" s="27">
        <f>IF(Tabelle13[[#This Row],[Heizleistung (55°C)]]=0,Tabelle13[[#This Row],[Heizleistung (35°C)]],(Tabelle13[[#This Row],[Heizleistung (35°C)]]+Tabelle13[[#This Row],[Heizleistung (55°C)]])/2)</f>
        <v>5.82</v>
      </c>
      <c r="N237" s="30">
        <f>IF(Tabelle13[[#This Row],[Etas 55°C]]=0,0,(Tabelle13[[#This Row],[Etas 35°C]]*0.8+Tabelle13[[#This Row],[Etas 55°C]]*0.2))*2.5</f>
        <v>4.3750000000000009</v>
      </c>
      <c r="O237" s="31">
        <f>-(Tabelle13[[#This Row],[80%/20% SCOP]]-5.285)/5.285</f>
        <v>0.17218543046357601</v>
      </c>
    </row>
    <row r="238" spans="1:15" ht="20.100000000000001" customHeight="1" x14ac:dyDescent="0.25">
      <c r="A238" s="59"/>
      <c r="B238" s="32">
        <v>16004027</v>
      </c>
      <c r="C238" s="25" t="s">
        <v>440</v>
      </c>
      <c r="D238" s="25" t="s">
        <v>445</v>
      </c>
      <c r="E238" s="26" t="s">
        <v>2</v>
      </c>
      <c r="F238" s="27">
        <v>6</v>
      </c>
      <c r="G238" s="28">
        <v>1.86</v>
      </c>
      <c r="H238" s="27">
        <v>6</v>
      </c>
      <c r="I238" s="28">
        <v>1.31</v>
      </c>
      <c r="J238" s="26" t="s">
        <v>109</v>
      </c>
      <c r="K238" s="26" t="s">
        <v>4</v>
      </c>
      <c r="L238" s="26" t="s">
        <v>15</v>
      </c>
      <c r="M238" s="27">
        <f>IF(Tabelle13[[#This Row],[Heizleistung (55°C)]]=0,Tabelle13[[#This Row],[Heizleistung (35°C)]],(Tabelle13[[#This Row],[Heizleistung (35°C)]]+Tabelle13[[#This Row],[Heizleistung (55°C)]])/2)</f>
        <v>6</v>
      </c>
      <c r="N238" s="30">
        <f>IF(Tabelle13[[#This Row],[Etas 55°C]]=0,0,(Tabelle13[[#This Row],[Etas 35°C]]*0.8+Tabelle13[[#This Row],[Etas 55°C]]*0.2))*2.5</f>
        <v>4.3750000000000009</v>
      </c>
      <c r="O238" s="31">
        <f>-(Tabelle13[[#This Row],[80%/20% SCOP]]-5.285)/5.285</f>
        <v>0.17218543046357601</v>
      </c>
    </row>
    <row r="239" spans="1:15" ht="20.100000000000001" customHeight="1" x14ac:dyDescent="0.25">
      <c r="A239" s="59"/>
      <c r="B239" s="32">
        <v>16002920</v>
      </c>
      <c r="C239" s="25" t="s">
        <v>6201</v>
      </c>
      <c r="D239" s="25" t="s">
        <v>6202</v>
      </c>
      <c r="E239" s="26" t="s">
        <v>2</v>
      </c>
      <c r="F239" s="27">
        <v>6.54</v>
      </c>
      <c r="G239" s="28">
        <v>1.87</v>
      </c>
      <c r="H239" s="27">
        <v>6.1</v>
      </c>
      <c r="I239" s="28">
        <v>1.27</v>
      </c>
      <c r="J239" s="26" t="s">
        <v>40</v>
      </c>
      <c r="K239" s="26" t="s">
        <v>4</v>
      </c>
      <c r="L239" s="26" t="s">
        <v>4</v>
      </c>
      <c r="M239" s="29">
        <f>IF(Tabelle13[[#This Row],[Heizleistung (55°C)]]=0,Tabelle13[[#This Row],[Heizleistung (35°C)]],(Tabelle13[[#This Row],[Heizleistung (35°C)]]+Tabelle13[[#This Row],[Heizleistung (55°C)]])/2)</f>
        <v>6.32</v>
      </c>
      <c r="N239" s="30">
        <f>IF(Tabelle13[[#This Row],[Etas 55°C]]=0,0,(Tabelle13[[#This Row],[Etas 35°C]]*0.8+Tabelle13[[#This Row],[Etas 55°C]]*0.2))*2.5</f>
        <v>4.3750000000000009</v>
      </c>
      <c r="O239" s="31">
        <f>-(Tabelle13[[#This Row],[80%/20% SCOP]]-5.285)/5.285</f>
        <v>0.17218543046357601</v>
      </c>
    </row>
    <row r="240" spans="1:15" ht="20.100000000000001" customHeight="1" x14ac:dyDescent="0.25">
      <c r="A240" s="59"/>
      <c r="B240" s="32">
        <v>16002999</v>
      </c>
      <c r="C240" s="25" t="s">
        <v>6201</v>
      </c>
      <c r="D240" s="25" t="s">
        <v>6211</v>
      </c>
      <c r="E240" s="26" t="s">
        <v>2</v>
      </c>
      <c r="F240" s="27">
        <v>6.54</v>
      </c>
      <c r="G240" s="28">
        <v>1.87</v>
      </c>
      <c r="H240" s="27">
        <v>6.1</v>
      </c>
      <c r="I240" s="28">
        <v>1.27</v>
      </c>
      <c r="J240" s="26" t="s">
        <v>40</v>
      </c>
      <c r="K240" s="26" t="s">
        <v>4</v>
      </c>
      <c r="L240" s="26" t="s">
        <v>4</v>
      </c>
      <c r="M240" s="29">
        <f>IF(Tabelle13[[#This Row],[Heizleistung (55°C)]]=0,Tabelle13[[#This Row],[Heizleistung (35°C)]],(Tabelle13[[#This Row],[Heizleistung (35°C)]]+Tabelle13[[#This Row],[Heizleistung (55°C)]])/2)</f>
        <v>6.32</v>
      </c>
      <c r="N240" s="30">
        <f>IF(Tabelle13[[#This Row],[Etas 55°C]]=0,0,(Tabelle13[[#This Row],[Etas 35°C]]*0.8+Tabelle13[[#This Row],[Etas 55°C]]*0.2))*2.5</f>
        <v>4.3750000000000009</v>
      </c>
      <c r="O240" s="31">
        <f>-(Tabelle13[[#This Row],[80%/20% SCOP]]-5.285)/5.285</f>
        <v>0.17218543046357601</v>
      </c>
    </row>
    <row r="241" spans="1:15" ht="20.100000000000001" customHeight="1" x14ac:dyDescent="0.25">
      <c r="A241" s="59"/>
      <c r="B241" s="32">
        <v>16003011</v>
      </c>
      <c r="C241" s="25" t="s">
        <v>6201</v>
      </c>
      <c r="D241" s="25" t="s">
        <v>6240</v>
      </c>
      <c r="E241" s="26" t="s">
        <v>2</v>
      </c>
      <c r="F241" s="27">
        <v>6.54</v>
      </c>
      <c r="G241" s="28">
        <v>1.87</v>
      </c>
      <c r="H241" s="27">
        <v>6.1</v>
      </c>
      <c r="I241" s="28">
        <v>1.27</v>
      </c>
      <c r="J241" s="26" t="s">
        <v>40</v>
      </c>
      <c r="K241" s="26" t="s">
        <v>4</v>
      </c>
      <c r="L241" s="26" t="s">
        <v>4</v>
      </c>
      <c r="M241" s="29">
        <f>IF(Tabelle13[[#This Row],[Heizleistung (55°C)]]=0,Tabelle13[[#This Row],[Heizleistung (35°C)]],(Tabelle13[[#This Row],[Heizleistung (35°C)]]+Tabelle13[[#This Row],[Heizleistung (55°C)]])/2)</f>
        <v>6.32</v>
      </c>
      <c r="N241" s="30">
        <f>IF(Tabelle13[[#This Row],[Etas 55°C]]=0,0,(Tabelle13[[#This Row],[Etas 35°C]]*0.8+Tabelle13[[#This Row],[Etas 55°C]]*0.2))*2.5</f>
        <v>4.3750000000000009</v>
      </c>
      <c r="O241" s="31">
        <f>-(Tabelle13[[#This Row],[80%/20% SCOP]]-5.285)/5.285</f>
        <v>0.17218543046357601</v>
      </c>
    </row>
    <row r="242" spans="1:15" ht="20.100000000000001" customHeight="1" x14ac:dyDescent="0.25">
      <c r="A242" s="59"/>
      <c r="B242" s="32">
        <v>16016035</v>
      </c>
      <c r="C242" s="25" t="s">
        <v>6137</v>
      </c>
      <c r="D242" s="25" t="s">
        <v>6138</v>
      </c>
      <c r="E242" s="26" t="s">
        <v>2</v>
      </c>
      <c r="F242" s="27">
        <v>4.72</v>
      </c>
      <c r="G242" s="28">
        <v>1.87</v>
      </c>
      <c r="H242" s="27">
        <v>4.3499999999999996</v>
      </c>
      <c r="I242" s="28">
        <v>1.26</v>
      </c>
      <c r="J242" s="26" t="s">
        <v>40</v>
      </c>
      <c r="K242" s="26" t="s">
        <v>4</v>
      </c>
      <c r="L242" s="26" t="s">
        <v>15</v>
      </c>
      <c r="M242" s="29">
        <f>IF(Tabelle13[[#This Row],[Heizleistung (55°C)]]=0,Tabelle13[[#This Row],[Heizleistung (35°C)]],(Tabelle13[[#This Row],[Heizleistung (35°C)]]+Tabelle13[[#This Row],[Heizleistung (55°C)]])/2)</f>
        <v>4.5350000000000001</v>
      </c>
      <c r="N242" s="30">
        <f>IF(Tabelle13[[#This Row],[Etas 55°C]]=0,0,(Tabelle13[[#This Row],[Etas 35°C]]*0.8+Tabelle13[[#This Row],[Etas 55°C]]*0.2))*2.5</f>
        <v>4.370000000000001</v>
      </c>
      <c r="O242" s="31">
        <f>-(Tabelle13[[#This Row],[80%/20% SCOP]]-5.285)/5.285</f>
        <v>0.1731315042573319</v>
      </c>
    </row>
    <row r="243" spans="1:15" ht="20.100000000000001" customHeight="1" x14ac:dyDescent="0.25">
      <c r="A243" s="59"/>
      <c r="B243" s="32">
        <v>16017156</v>
      </c>
      <c r="C243" s="25" t="s">
        <v>1538</v>
      </c>
      <c r="D243" s="25" t="s">
        <v>1545</v>
      </c>
      <c r="E243" s="26" t="s">
        <v>2</v>
      </c>
      <c r="F243" s="27">
        <v>6.01</v>
      </c>
      <c r="G243" s="28">
        <v>1.819</v>
      </c>
      <c r="H243" s="27">
        <v>5.68</v>
      </c>
      <c r="I243" s="28">
        <v>1.4630000000000001</v>
      </c>
      <c r="J243" s="26" t="s">
        <v>3</v>
      </c>
      <c r="K243" s="26" t="s">
        <v>4</v>
      </c>
      <c r="L243" s="26" t="s">
        <v>4</v>
      </c>
      <c r="M243" s="27">
        <f>IF(Tabelle13[[#This Row],[Heizleistung (55°C)]]=0,Tabelle13[[#This Row],[Heizleistung (35°C)]],(Tabelle13[[#This Row],[Heizleistung (35°C)]]+Tabelle13[[#This Row],[Heizleistung (55°C)]])/2)</f>
        <v>5.8449999999999998</v>
      </c>
      <c r="N243" s="30">
        <f>IF(Tabelle13[[#This Row],[Etas 55°C]]=0,0,(Tabelle13[[#This Row],[Etas 35°C]]*0.8+Tabelle13[[#This Row],[Etas 55°C]]*0.2))*2.5</f>
        <v>4.3695000000000004</v>
      </c>
      <c r="O243" s="31">
        <f>-(Tabelle13[[#This Row],[80%/20% SCOP]]-5.285)/5.285</f>
        <v>0.17322611163670762</v>
      </c>
    </row>
    <row r="244" spans="1:15" ht="20.100000000000001" customHeight="1" x14ac:dyDescent="0.25">
      <c r="A244" s="59"/>
      <c r="B244" s="32">
        <v>16010942</v>
      </c>
      <c r="C244" s="25" t="s">
        <v>6201</v>
      </c>
      <c r="D244" s="25" t="s">
        <v>6206</v>
      </c>
      <c r="E244" s="26" t="s">
        <v>2</v>
      </c>
      <c r="F244" s="27">
        <v>5.4</v>
      </c>
      <c r="G244" s="28">
        <v>1.83</v>
      </c>
      <c r="H244" s="27">
        <v>5.0999999999999996</v>
      </c>
      <c r="I244" s="28">
        <v>1.41</v>
      </c>
      <c r="J244" s="26" t="s">
        <v>3</v>
      </c>
      <c r="K244" s="26" t="s">
        <v>4</v>
      </c>
      <c r="L244" s="26" t="s">
        <v>4</v>
      </c>
      <c r="M244" s="29">
        <f>IF(Tabelle13[[#This Row],[Heizleistung (55°C)]]=0,Tabelle13[[#This Row],[Heizleistung (35°C)]],(Tabelle13[[#This Row],[Heizleistung (35°C)]]+Tabelle13[[#This Row],[Heizleistung (55°C)]])/2)</f>
        <v>5.25</v>
      </c>
      <c r="N244" s="30">
        <f>IF(Tabelle13[[#This Row],[Etas 55°C]]=0,0,(Tabelle13[[#This Row],[Etas 35°C]]*0.8+Tabelle13[[#This Row],[Etas 55°C]]*0.2))*2.5</f>
        <v>4.3650000000000002</v>
      </c>
      <c r="O244" s="31">
        <f>-(Tabelle13[[#This Row],[80%/20% SCOP]]-5.285)/5.285</f>
        <v>0.17407757805108798</v>
      </c>
    </row>
    <row r="245" spans="1:15" ht="20.100000000000001" customHeight="1" x14ac:dyDescent="0.25">
      <c r="A245" s="59"/>
      <c r="B245" s="32">
        <v>16010936</v>
      </c>
      <c r="C245" s="25" t="s">
        <v>6201</v>
      </c>
      <c r="D245" s="25" t="s">
        <v>6321</v>
      </c>
      <c r="E245" s="26" t="s">
        <v>2</v>
      </c>
      <c r="F245" s="27">
        <v>5.4</v>
      </c>
      <c r="G245" s="28">
        <v>1.83</v>
      </c>
      <c r="H245" s="27">
        <v>5.0999999999999996</v>
      </c>
      <c r="I245" s="28">
        <v>1.41</v>
      </c>
      <c r="J245" s="26" t="s">
        <v>3</v>
      </c>
      <c r="K245" s="26" t="s">
        <v>4</v>
      </c>
      <c r="L245" s="26" t="s">
        <v>4</v>
      </c>
      <c r="M245" s="29">
        <f>IF(Tabelle13[[#This Row],[Heizleistung (55°C)]]=0,Tabelle13[[#This Row],[Heizleistung (35°C)]],(Tabelle13[[#This Row],[Heizleistung (35°C)]]+Tabelle13[[#This Row],[Heizleistung (55°C)]])/2)</f>
        <v>5.25</v>
      </c>
      <c r="N245" s="30">
        <f>IF(Tabelle13[[#This Row],[Etas 55°C]]=0,0,(Tabelle13[[#This Row],[Etas 35°C]]*0.8+Tabelle13[[#This Row],[Etas 55°C]]*0.2))*2.5</f>
        <v>4.3650000000000002</v>
      </c>
      <c r="O245" s="31">
        <f>-(Tabelle13[[#This Row],[80%/20% SCOP]]-5.285)/5.285</f>
        <v>0.17407757805108798</v>
      </c>
    </row>
    <row r="246" spans="1:15" ht="20.100000000000001" customHeight="1" x14ac:dyDescent="0.25">
      <c r="A246" s="59"/>
      <c r="B246" s="32">
        <v>16017972</v>
      </c>
      <c r="C246" s="25" t="s">
        <v>6201</v>
      </c>
      <c r="D246" s="25" t="s">
        <v>6216</v>
      </c>
      <c r="E246" s="26" t="s">
        <v>2</v>
      </c>
      <c r="F246" s="27">
        <v>5.41</v>
      </c>
      <c r="G246" s="28">
        <v>1.83</v>
      </c>
      <c r="H246" s="27">
        <v>5.1100000000000003</v>
      </c>
      <c r="I246" s="28">
        <v>1.41</v>
      </c>
      <c r="J246" s="26" t="s">
        <v>3</v>
      </c>
      <c r="K246" s="26" t="s">
        <v>4</v>
      </c>
      <c r="L246" s="26" t="s">
        <v>4</v>
      </c>
      <c r="M246" s="29">
        <f>IF(Tabelle13[[#This Row],[Heizleistung (55°C)]]=0,Tabelle13[[#This Row],[Heizleistung (35°C)]],(Tabelle13[[#This Row],[Heizleistung (35°C)]]+Tabelle13[[#This Row],[Heizleistung (55°C)]])/2)</f>
        <v>5.26</v>
      </c>
      <c r="N246" s="30">
        <f>IF(Tabelle13[[#This Row],[Etas 55°C]]=0,0,(Tabelle13[[#This Row],[Etas 35°C]]*0.8+Tabelle13[[#This Row],[Etas 55°C]]*0.2))*2.5</f>
        <v>4.3650000000000002</v>
      </c>
      <c r="O246" s="31">
        <f>-(Tabelle13[[#This Row],[80%/20% SCOP]]-5.285)/5.285</f>
        <v>0.17407757805108798</v>
      </c>
    </row>
    <row r="247" spans="1:15" ht="20.100000000000001" customHeight="1" x14ac:dyDescent="0.25">
      <c r="A247" s="59"/>
      <c r="B247" s="32">
        <v>16015750</v>
      </c>
      <c r="C247" s="25" t="s">
        <v>2387</v>
      </c>
      <c r="D247" s="25" t="s">
        <v>2395</v>
      </c>
      <c r="E247" s="26" t="s">
        <v>2</v>
      </c>
      <c r="F247" s="27">
        <v>5.97</v>
      </c>
      <c r="G247" s="28">
        <v>1.83</v>
      </c>
      <c r="H247" s="27">
        <v>5.62</v>
      </c>
      <c r="I247" s="28">
        <v>1.41</v>
      </c>
      <c r="J247" s="26" t="s">
        <v>40</v>
      </c>
      <c r="K247" s="26" t="s">
        <v>4</v>
      </c>
      <c r="L247" s="26" t="s">
        <v>4</v>
      </c>
      <c r="M247" s="27">
        <f>IF(Tabelle13[[#This Row],[Heizleistung (55°C)]]=0,Tabelle13[[#This Row],[Heizleistung (35°C)]],(Tabelle13[[#This Row],[Heizleistung (35°C)]]+Tabelle13[[#This Row],[Heizleistung (55°C)]])/2)</f>
        <v>5.7949999999999999</v>
      </c>
      <c r="N247" s="30">
        <f>IF(Tabelle13[[#This Row],[Etas 55°C]]=0,0,(Tabelle13[[#This Row],[Etas 35°C]]*0.8+Tabelle13[[#This Row],[Etas 55°C]]*0.2))*2.5</f>
        <v>4.3650000000000002</v>
      </c>
      <c r="O247" s="31">
        <f>-(Tabelle13[[#This Row],[80%/20% SCOP]]-5.285)/5.285</f>
        <v>0.17407757805108798</v>
      </c>
    </row>
    <row r="248" spans="1:15" ht="20.100000000000001" customHeight="1" x14ac:dyDescent="0.25">
      <c r="A248" s="59"/>
      <c r="B248" s="32">
        <v>16003935</v>
      </c>
      <c r="C248" s="25" t="s">
        <v>422</v>
      </c>
      <c r="D248" s="25" t="s">
        <v>426</v>
      </c>
      <c r="E248" s="26" t="s">
        <v>2</v>
      </c>
      <c r="F248" s="27">
        <v>5.65</v>
      </c>
      <c r="G248" s="28">
        <v>1.84</v>
      </c>
      <c r="H248" s="27">
        <v>5.65</v>
      </c>
      <c r="I248" s="28">
        <v>1.36</v>
      </c>
      <c r="J248" s="26" t="s">
        <v>40</v>
      </c>
      <c r="K248" s="26" t="s">
        <v>4</v>
      </c>
      <c r="L248" s="26" t="s">
        <v>4</v>
      </c>
      <c r="M248" s="27">
        <f>IF(Tabelle13[[#This Row],[Heizleistung (55°C)]]=0,Tabelle13[[#This Row],[Heizleistung (35°C)]],(Tabelle13[[#This Row],[Heizleistung (35°C)]]+Tabelle13[[#This Row],[Heizleistung (55°C)]])/2)</f>
        <v>5.65</v>
      </c>
      <c r="N248" s="30">
        <f>IF(Tabelle13[[#This Row],[Etas 55°C]]=0,0,(Tabelle13[[#This Row],[Etas 35°C]]*0.8+Tabelle13[[#This Row],[Etas 55°C]]*0.2))*2.5</f>
        <v>4.3600000000000003</v>
      </c>
      <c r="O248" s="31">
        <f>-(Tabelle13[[#This Row],[80%/20% SCOP]]-5.285)/5.285</f>
        <v>0.17502365184484386</v>
      </c>
    </row>
    <row r="249" spans="1:15" ht="20.100000000000001" customHeight="1" x14ac:dyDescent="0.25">
      <c r="A249" s="59"/>
      <c r="B249" s="32">
        <v>16005768</v>
      </c>
      <c r="C249" s="25" t="s">
        <v>1657</v>
      </c>
      <c r="D249" s="25" t="s">
        <v>1685</v>
      </c>
      <c r="E249" s="26" t="s">
        <v>2</v>
      </c>
      <c r="F249" s="27">
        <v>5.65</v>
      </c>
      <c r="G249" s="28">
        <v>1.84</v>
      </c>
      <c r="H249" s="27">
        <v>5.65</v>
      </c>
      <c r="I249" s="28">
        <v>1.36</v>
      </c>
      <c r="J249" s="26" t="s">
        <v>40</v>
      </c>
      <c r="K249" s="26" t="s">
        <v>4</v>
      </c>
      <c r="L249" s="26" t="s">
        <v>4</v>
      </c>
      <c r="M249" s="27">
        <f>IF(Tabelle13[[#This Row],[Heizleistung (55°C)]]=0,Tabelle13[[#This Row],[Heizleistung (35°C)]],(Tabelle13[[#This Row],[Heizleistung (35°C)]]+Tabelle13[[#This Row],[Heizleistung (55°C)]])/2)</f>
        <v>5.65</v>
      </c>
      <c r="N249" s="30">
        <f>IF(Tabelle13[[#This Row],[Etas 55°C]]=0,0,(Tabelle13[[#This Row],[Etas 35°C]]*0.8+Tabelle13[[#This Row],[Etas 55°C]]*0.2))*2.5</f>
        <v>4.3600000000000003</v>
      </c>
      <c r="O249" s="31">
        <f>-(Tabelle13[[#This Row],[80%/20% SCOP]]-5.285)/5.285</f>
        <v>0.17502365184484386</v>
      </c>
    </row>
    <row r="250" spans="1:15" ht="20.100000000000001" customHeight="1" x14ac:dyDescent="0.25">
      <c r="A250" s="59"/>
      <c r="B250" s="32">
        <v>16005772</v>
      </c>
      <c r="C250" s="25" t="s">
        <v>1657</v>
      </c>
      <c r="D250" s="25" t="s">
        <v>1698</v>
      </c>
      <c r="E250" s="26" t="s">
        <v>2</v>
      </c>
      <c r="F250" s="27">
        <v>5.65</v>
      </c>
      <c r="G250" s="28">
        <v>1.84</v>
      </c>
      <c r="H250" s="27">
        <v>5.65</v>
      </c>
      <c r="I250" s="28">
        <v>1.36</v>
      </c>
      <c r="J250" s="26" t="s">
        <v>40</v>
      </c>
      <c r="K250" s="26" t="s">
        <v>4</v>
      </c>
      <c r="L250" s="26" t="s">
        <v>4</v>
      </c>
      <c r="M250" s="27">
        <f>IF(Tabelle13[[#This Row],[Heizleistung (55°C)]]=0,Tabelle13[[#This Row],[Heizleistung (35°C)]],(Tabelle13[[#This Row],[Heizleistung (35°C)]]+Tabelle13[[#This Row],[Heizleistung (55°C)]])/2)</f>
        <v>5.65</v>
      </c>
      <c r="N250" s="30">
        <f>IF(Tabelle13[[#This Row],[Etas 55°C]]=0,0,(Tabelle13[[#This Row],[Etas 35°C]]*0.8+Tabelle13[[#This Row],[Etas 55°C]]*0.2))*2.5</f>
        <v>4.3600000000000003</v>
      </c>
      <c r="O250" s="31">
        <f>-(Tabelle13[[#This Row],[80%/20% SCOP]]-5.285)/5.285</f>
        <v>0.17502365184484386</v>
      </c>
    </row>
    <row r="251" spans="1:15" ht="20.100000000000001" customHeight="1" x14ac:dyDescent="0.25">
      <c r="A251" s="59"/>
      <c r="B251" s="32">
        <v>16011437</v>
      </c>
      <c r="C251" s="25" t="s">
        <v>4760</v>
      </c>
      <c r="D251" s="25" t="s">
        <v>4762</v>
      </c>
      <c r="E251" s="26" t="s">
        <v>2</v>
      </c>
      <c r="F251" s="27">
        <v>6.2</v>
      </c>
      <c r="G251" s="28">
        <v>1.85</v>
      </c>
      <c r="H251" s="27">
        <v>6.11</v>
      </c>
      <c r="I251" s="28">
        <v>1.31</v>
      </c>
      <c r="J251" s="26" t="s">
        <v>40</v>
      </c>
      <c r="K251" s="26" t="s">
        <v>4</v>
      </c>
      <c r="L251" s="26" t="s">
        <v>25</v>
      </c>
      <c r="M251" s="27">
        <f>IF(Tabelle13[[#This Row],[Heizleistung (55°C)]]=0,Tabelle13[[#This Row],[Heizleistung (35°C)]],(Tabelle13[[#This Row],[Heizleistung (35°C)]]+Tabelle13[[#This Row],[Heizleistung (55°C)]])/2)</f>
        <v>6.1550000000000002</v>
      </c>
      <c r="N251" s="30">
        <f>IF(Tabelle13[[#This Row],[Etas 55°C]]=0,0,(Tabelle13[[#This Row],[Etas 35°C]]*0.8+Tabelle13[[#This Row],[Etas 55°C]]*0.2))*2.5</f>
        <v>4.3550000000000004</v>
      </c>
      <c r="O251" s="31">
        <f>-(Tabelle13[[#This Row],[80%/20% SCOP]]-5.285)/5.285</f>
        <v>0.17596972563859975</v>
      </c>
    </row>
    <row r="252" spans="1:15" ht="20.100000000000001" customHeight="1" x14ac:dyDescent="0.25">
      <c r="A252" s="59"/>
      <c r="B252" s="32">
        <v>16016580</v>
      </c>
      <c r="C252" s="25" t="s">
        <v>2255</v>
      </c>
      <c r="D252" s="25" t="s">
        <v>2273</v>
      </c>
      <c r="E252" s="26" t="s">
        <v>2</v>
      </c>
      <c r="F252" s="27">
        <v>5.21</v>
      </c>
      <c r="G252" s="28">
        <v>1.851</v>
      </c>
      <c r="H252" s="27">
        <v>5.01</v>
      </c>
      <c r="I252" s="28">
        <v>1.2969999999999999</v>
      </c>
      <c r="J252" s="26" t="s">
        <v>3</v>
      </c>
      <c r="K252" s="26" t="s">
        <v>4</v>
      </c>
      <c r="L252" s="26" t="s">
        <v>4</v>
      </c>
      <c r="M252" s="27">
        <f>IF(Tabelle13[[#This Row],[Heizleistung (55°C)]]=0,Tabelle13[[#This Row],[Heizleistung (35°C)]],(Tabelle13[[#This Row],[Heizleistung (35°C)]]+Tabelle13[[#This Row],[Heizleistung (55°C)]])/2)</f>
        <v>5.1099999999999994</v>
      </c>
      <c r="N252" s="30">
        <f>IF(Tabelle13[[#This Row],[Etas 55°C]]=0,0,(Tabelle13[[#This Row],[Etas 35°C]]*0.8+Tabelle13[[#This Row],[Etas 55°C]]*0.2))*2.5</f>
        <v>4.3505000000000003</v>
      </c>
      <c r="O252" s="31">
        <f>-(Tabelle13[[#This Row],[80%/20% SCOP]]-5.285)/5.285</f>
        <v>0.17682119205298011</v>
      </c>
    </row>
    <row r="253" spans="1:15" ht="20.100000000000001" customHeight="1" x14ac:dyDescent="0.25">
      <c r="A253" s="59"/>
      <c r="B253" s="32">
        <v>16015366</v>
      </c>
      <c r="C253" s="25" t="s">
        <v>1624</v>
      </c>
      <c r="D253" s="25" t="s">
        <v>1630</v>
      </c>
      <c r="E253" s="26" t="s">
        <v>2</v>
      </c>
      <c r="F253" s="27">
        <v>4.97</v>
      </c>
      <c r="G253" s="28">
        <v>1.81</v>
      </c>
      <c r="H253" s="27">
        <v>4.66</v>
      </c>
      <c r="I253" s="28">
        <v>1.46</v>
      </c>
      <c r="J253" s="26" t="s">
        <v>3</v>
      </c>
      <c r="K253" s="26" t="s">
        <v>15</v>
      </c>
      <c r="L253" s="26" t="s">
        <v>4</v>
      </c>
      <c r="M253" s="27">
        <f>IF(Tabelle13[[#This Row],[Heizleistung (55°C)]]=0,Tabelle13[[#This Row],[Heizleistung (35°C)]],(Tabelle13[[#This Row],[Heizleistung (35°C)]]+Tabelle13[[#This Row],[Heizleistung (55°C)]])/2)</f>
        <v>4.8149999999999995</v>
      </c>
      <c r="N253" s="30">
        <f>IF(Tabelle13[[#This Row],[Etas 55°C]]=0,0,(Tabelle13[[#This Row],[Etas 35°C]]*0.8+Tabelle13[[#This Row],[Etas 55°C]]*0.2))*2.5</f>
        <v>4.3500000000000005</v>
      </c>
      <c r="O253" s="31">
        <f>-(Tabelle13[[#This Row],[80%/20% SCOP]]-5.285)/5.285</f>
        <v>0.17691579943235564</v>
      </c>
    </row>
    <row r="254" spans="1:15" ht="20.100000000000001" customHeight="1" x14ac:dyDescent="0.25">
      <c r="A254" s="59"/>
      <c r="B254" s="32">
        <v>16003884</v>
      </c>
      <c r="C254" s="25" t="s">
        <v>651</v>
      </c>
      <c r="D254" s="25" t="s">
        <v>652</v>
      </c>
      <c r="E254" s="26" t="s">
        <v>2</v>
      </c>
      <c r="F254" s="27">
        <v>5</v>
      </c>
      <c r="G254" s="28">
        <v>1.86</v>
      </c>
      <c r="H254" s="27">
        <v>6</v>
      </c>
      <c r="I254" s="28">
        <v>1.25</v>
      </c>
      <c r="J254" s="26" t="s">
        <v>40</v>
      </c>
      <c r="K254" s="26" t="s">
        <v>4</v>
      </c>
      <c r="L254" s="26" t="s">
        <v>4</v>
      </c>
      <c r="M254" s="27">
        <f>IF(Tabelle13[[#This Row],[Heizleistung (55°C)]]=0,Tabelle13[[#This Row],[Heizleistung (35°C)]],(Tabelle13[[#This Row],[Heizleistung (35°C)]]+Tabelle13[[#This Row],[Heizleistung (55°C)]])/2)</f>
        <v>5.5</v>
      </c>
      <c r="N254" s="30">
        <f>IF(Tabelle13[[#This Row],[Etas 55°C]]=0,0,(Tabelle13[[#This Row],[Etas 35°C]]*0.8+Tabelle13[[#This Row],[Etas 55°C]]*0.2))*2.5</f>
        <v>4.3450000000000006</v>
      </c>
      <c r="O254" s="31">
        <f>-(Tabelle13[[#This Row],[80%/20% SCOP]]-5.285)/5.285</f>
        <v>0.17786187322611155</v>
      </c>
    </row>
    <row r="255" spans="1:15" ht="20.100000000000001" customHeight="1" x14ac:dyDescent="0.25">
      <c r="A255" s="59"/>
      <c r="B255" s="32">
        <v>16004818</v>
      </c>
      <c r="C255" s="25" t="s">
        <v>669</v>
      </c>
      <c r="D255" s="25" t="s">
        <v>708</v>
      </c>
      <c r="E255" s="26" t="s">
        <v>2</v>
      </c>
      <c r="F255" s="27">
        <v>5</v>
      </c>
      <c r="G255" s="28">
        <v>1.86</v>
      </c>
      <c r="H255" s="27">
        <v>6</v>
      </c>
      <c r="I255" s="28">
        <v>1.25</v>
      </c>
      <c r="J255" s="26" t="s">
        <v>40</v>
      </c>
      <c r="K255" s="26" t="s">
        <v>4</v>
      </c>
      <c r="L255" s="26" t="s">
        <v>4</v>
      </c>
      <c r="M255" s="27">
        <f>IF(Tabelle13[[#This Row],[Heizleistung (55°C)]]=0,Tabelle13[[#This Row],[Heizleistung (35°C)]],(Tabelle13[[#This Row],[Heizleistung (35°C)]]+Tabelle13[[#This Row],[Heizleistung (55°C)]])/2)</f>
        <v>5.5</v>
      </c>
      <c r="N255" s="30">
        <f>IF(Tabelle13[[#This Row],[Etas 55°C]]=0,0,(Tabelle13[[#This Row],[Etas 35°C]]*0.8+Tabelle13[[#This Row],[Etas 55°C]]*0.2))*2.5</f>
        <v>4.3450000000000006</v>
      </c>
      <c r="O255" s="31">
        <f>-(Tabelle13[[#This Row],[80%/20% SCOP]]-5.285)/5.285</f>
        <v>0.17786187322611155</v>
      </c>
    </row>
    <row r="256" spans="1:15" ht="20.100000000000001" customHeight="1" x14ac:dyDescent="0.25">
      <c r="A256" s="59"/>
      <c r="B256" s="32">
        <v>16014619</v>
      </c>
      <c r="C256" s="25" t="s">
        <v>5436</v>
      </c>
      <c r="D256" s="25" t="s">
        <v>5448</v>
      </c>
      <c r="E256" s="26" t="s">
        <v>2</v>
      </c>
      <c r="F256" s="27">
        <v>5.82</v>
      </c>
      <c r="G256" s="28">
        <v>1.83</v>
      </c>
      <c r="H256" s="27">
        <v>5.59</v>
      </c>
      <c r="I256" s="28">
        <v>1.36</v>
      </c>
      <c r="J256" s="26" t="s">
        <v>3</v>
      </c>
      <c r="K256" s="26" t="s">
        <v>4</v>
      </c>
      <c r="L256" s="26" t="s">
        <v>4</v>
      </c>
      <c r="M256" s="29">
        <f>IF(Tabelle13[[#This Row],[Heizleistung (55°C)]]=0,Tabelle13[[#This Row],[Heizleistung (35°C)]],(Tabelle13[[#This Row],[Heizleistung (35°C)]]+Tabelle13[[#This Row],[Heizleistung (55°C)]])/2)</f>
        <v>5.7050000000000001</v>
      </c>
      <c r="N256" s="30">
        <f>IF(Tabelle13[[#This Row],[Etas 55°C]]=0,0,(Tabelle13[[#This Row],[Etas 35°C]]*0.8+Tabelle13[[#This Row],[Etas 55°C]]*0.2))*2.5</f>
        <v>4.3400000000000007</v>
      </c>
      <c r="O256" s="31">
        <f>-(Tabelle13[[#This Row],[80%/20% SCOP]]-5.285)/5.285</f>
        <v>0.17880794701986744</v>
      </c>
    </row>
    <row r="257" spans="1:15" ht="20.100000000000001" customHeight="1" x14ac:dyDescent="0.25">
      <c r="A257" s="59"/>
      <c r="B257" s="32">
        <v>16014276</v>
      </c>
      <c r="C257" s="25" t="s">
        <v>3161</v>
      </c>
      <c r="D257" s="25" t="s">
        <v>3684</v>
      </c>
      <c r="E257" s="26" t="s">
        <v>2</v>
      </c>
      <c r="F257" s="27">
        <v>6</v>
      </c>
      <c r="G257" s="28">
        <v>1.85</v>
      </c>
      <c r="H257" s="27">
        <v>6</v>
      </c>
      <c r="I257" s="28">
        <v>1.28</v>
      </c>
      <c r="J257" s="26" t="s">
        <v>40</v>
      </c>
      <c r="K257" s="26" t="s">
        <v>4</v>
      </c>
      <c r="L257" s="26" t="s">
        <v>4</v>
      </c>
      <c r="M257" s="27">
        <f>IF(Tabelle13[[#This Row],[Heizleistung (55°C)]]=0,Tabelle13[[#This Row],[Heizleistung (35°C)]],(Tabelle13[[#This Row],[Heizleistung (35°C)]]+Tabelle13[[#This Row],[Heizleistung (55°C)]])/2)</f>
        <v>6</v>
      </c>
      <c r="N257" s="30">
        <f>IF(Tabelle13[[#This Row],[Etas 55°C]]=0,0,(Tabelle13[[#This Row],[Etas 35°C]]*0.8+Tabelle13[[#This Row],[Etas 55°C]]*0.2))*2.5</f>
        <v>4.3400000000000007</v>
      </c>
      <c r="O257" s="31">
        <f>-(Tabelle13[[#This Row],[80%/20% SCOP]]-5.285)/5.285</f>
        <v>0.17880794701986744</v>
      </c>
    </row>
    <row r="258" spans="1:15" ht="20.100000000000001" customHeight="1" x14ac:dyDescent="0.25">
      <c r="A258" s="59"/>
      <c r="B258" s="32">
        <v>16016274</v>
      </c>
      <c r="C258" s="25" t="s">
        <v>1945</v>
      </c>
      <c r="D258" s="25" t="s">
        <v>1957</v>
      </c>
      <c r="E258" s="26" t="s">
        <v>2</v>
      </c>
      <c r="F258" s="27">
        <v>5.0599999999999996</v>
      </c>
      <c r="G258" s="28">
        <v>1.82</v>
      </c>
      <c r="H258" s="27">
        <v>4.79</v>
      </c>
      <c r="I258" s="28">
        <v>1.39</v>
      </c>
      <c r="J258" s="26" t="s">
        <v>3</v>
      </c>
      <c r="K258" s="26" t="s">
        <v>4</v>
      </c>
      <c r="L258" s="26" t="s">
        <v>4</v>
      </c>
      <c r="M258" s="27">
        <f>IF(Tabelle13[[#This Row],[Heizleistung (55°C)]]=0,Tabelle13[[#This Row],[Heizleistung (35°C)]],(Tabelle13[[#This Row],[Heizleistung (35°C)]]+Tabelle13[[#This Row],[Heizleistung (55°C)]])/2)</f>
        <v>4.9249999999999998</v>
      </c>
      <c r="N258" s="30">
        <f>IF(Tabelle13[[#This Row],[Etas 55°C]]=0,0,(Tabelle13[[#This Row],[Etas 35°C]]*0.8+Tabelle13[[#This Row],[Etas 55°C]]*0.2))*2.5</f>
        <v>4.3350000000000009</v>
      </c>
      <c r="O258" s="31">
        <f>-(Tabelle13[[#This Row],[80%/20% SCOP]]-5.285)/5.285</f>
        <v>0.17975402081362332</v>
      </c>
    </row>
    <row r="259" spans="1:15" ht="20.100000000000001" customHeight="1" x14ac:dyDescent="0.25">
      <c r="A259" s="59"/>
      <c r="B259" s="32">
        <v>16016273</v>
      </c>
      <c r="C259" s="25" t="s">
        <v>1945</v>
      </c>
      <c r="D259" s="25" t="s">
        <v>1964</v>
      </c>
      <c r="E259" s="26" t="s">
        <v>2</v>
      </c>
      <c r="F259" s="27">
        <v>5.0599999999999996</v>
      </c>
      <c r="G259" s="28">
        <v>1.82</v>
      </c>
      <c r="H259" s="27">
        <v>4.79</v>
      </c>
      <c r="I259" s="28">
        <v>1.39</v>
      </c>
      <c r="J259" s="26" t="s">
        <v>3</v>
      </c>
      <c r="K259" s="26" t="s">
        <v>4</v>
      </c>
      <c r="L259" s="26" t="s">
        <v>4</v>
      </c>
      <c r="M259" s="27">
        <f>IF(Tabelle13[[#This Row],[Heizleistung (55°C)]]=0,Tabelle13[[#This Row],[Heizleistung (35°C)]],(Tabelle13[[#This Row],[Heizleistung (35°C)]]+Tabelle13[[#This Row],[Heizleistung (55°C)]])/2)</f>
        <v>4.9249999999999998</v>
      </c>
      <c r="N259" s="30">
        <f>IF(Tabelle13[[#This Row],[Etas 55°C]]=0,0,(Tabelle13[[#This Row],[Etas 35°C]]*0.8+Tabelle13[[#This Row],[Etas 55°C]]*0.2))*2.5</f>
        <v>4.3350000000000009</v>
      </c>
      <c r="O259" s="31">
        <f>-(Tabelle13[[#This Row],[80%/20% SCOP]]-5.285)/5.285</f>
        <v>0.17975402081362332</v>
      </c>
    </row>
    <row r="260" spans="1:15" ht="20.100000000000001" customHeight="1" x14ac:dyDescent="0.25">
      <c r="A260" s="59"/>
      <c r="B260" s="32">
        <v>16018679</v>
      </c>
      <c r="C260" s="25" t="s">
        <v>2101</v>
      </c>
      <c r="D260" s="25" t="s">
        <v>2104</v>
      </c>
      <c r="E260" s="26" t="s">
        <v>2</v>
      </c>
      <c r="F260" s="27">
        <v>4.9800000000000004</v>
      </c>
      <c r="G260" s="28">
        <v>1.827</v>
      </c>
      <c r="H260" s="27">
        <v>4.9800000000000004</v>
      </c>
      <c r="I260" s="28">
        <v>1.36</v>
      </c>
      <c r="J260" s="26" t="s">
        <v>3</v>
      </c>
      <c r="K260" s="26" t="s">
        <v>4</v>
      </c>
      <c r="L260" s="26" t="s">
        <v>4</v>
      </c>
      <c r="M260" s="27">
        <f>IF(Tabelle13[[#This Row],[Heizleistung (55°C)]]=0,Tabelle13[[#This Row],[Heizleistung (35°C)]],(Tabelle13[[#This Row],[Heizleistung (35°C)]]+Tabelle13[[#This Row],[Heizleistung (55°C)]])/2)</f>
        <v>4.9800000000000004</v>
      </c>
      <c r="N260" s="30">
        <f>IF(Tabelle13[[#This Row],[Etas 55°C]]=0,0,(Tabelle13[[#This Row],[Etas 35°C]]*0.8+Tabelle13[[#This Row],[Etas 55°C]]*0.2))*2.5</f>
        <v>4.3339999999999996</v>
      </c>
      <c r="O260" s="31">
        <f>-(Tabelle13[[#This Row],[80%/20% SCOP]]-5.285)/5.285</f>
        <v>0.17994323557237474</v>
      </c>
    </row>
    <row r="261" spans="1:15" ht="20.100000000000001" customHeight="1" x14ac:dyDescent="0.25">
      <c r="A261" s="59"/>
      <c r="B261" s="32">
        <v>16017186</v>
      </c>
      <c r="C261" s="25" t="s">
        <v>5858</v>
      </c>
      <c r="D261" s="25" t="s">
        <v>5860</v>
      </c>
      <c r="E261" s="26" t="s">
        <v>2</v>
      </c>
      <c r="F261" s="27">
        <v>5.8</v>
      </c>
      <c r="G261" s="28">
        <v>1.827</v>
      </c>
      <c r="H261" s="27">
        <v>5.59</v>
      </c>
      <c r="I261" s="28">
        <v>1.36</v>
      </c>
      <c r="J261" s="26" t="s">
        <v>3</v>
      </c>
      <c r="K261" s="26" t="s">
        <v>15</v>
      </c>
      <c r="L261" s="26" t="s">
        <v>15</v>
      </c>
      <c r="M261" s="29">
        <f>IF(Tabelle13[[#This Row],[Heizleistung (55°C)]]=0,Tabelle13[[#This Row],[Heizleistung (35°C)]],(Tabelle13[[#This Row],[Heizleistung (35°C)]]+Tabelle13[[#This Row],[Heizleistung (55°C)]])/2)</f>
        <v>5.6950000000000003</v>
      </c>
      <c r="N261" s="30">
        <f>IF(Tabelle13[[#This Row],[Etas 55°C]]=0,0,(Tabelle13[[#This Row],[Etas 35°C]]*0.8+Tabelle13[[#This Row],[Etas 55°C]]*0.2))*2.5</f>
        <v>4.3339999999999996</v>
      </c>
      <c r="O261" s="31">
        <f>-(Tabelle13[[#This Row],[80%/20% SCOP]]-5.285)/5.285</f>
        <v>0.17994323557237474</v>
      </c>
    </row>
    <row r="262" spans="1:15" ht="20.100000000000001" customHeight="1" x14ac:dyDescent="0.25">
      <c r="A262" s="59"/>
      <c r="B262" s="32">
        <v>16012735</v>
      </c>
      <c r="C262" s="25" t="s">
        <v>1548</v>
      </c>
      <c r="D262" s="25" t="s">
        <v>1556</v>
      </c>
      <c r="E262" s="26" t="s">
        <v>2</v>
      </c>
      <c r="F262" s="27">
        <v>5.8</v>
      </c>
      <c r="G262" s="28">
        <v>1.827</v>
      </c>
      <c r="H262" s="27">
        <v>5.6</v>
      </c>
      <c r="I262" s="28">
        <v>1.36</v>
      </c>
      <c r="J262" s="26" t="s">
        <v>3</v>
      </c>
      <c r="K262" s="26" t="s">
        <v>4</v>
      </c>
      <c r="L262" s="26" t="s">
        <v>4</v>
      </c>
      <c r="M262" s="27">
        <f>IF(Tabelle13[[#This Row],[Heizleistung (55°C)]]=0,Tabelle13[[#This Row],[Heizleistung (35°C)]],(Tabelle13[[#This Row],[Heizleistung (35°C)]]+Tabelle13[[#This Row],[Heizleistung (55°C)]])/2)</f>
        <v>5.6999999999999993</v>
      </c>
      <c r="N262" s="30">
        <f>IF(Tabelle13[[#This Row],[Etas 55°C]]=0,0,(Tabelle13[[#This Row],[Etas 35°C]]*0.8+Tabelle13[[#This Row],[Etas 55°C]]*0.2))*2.5</f>
        <v>4.3339999999999996</v>
      </c>
      <c r="O262" s="31">
        <f>-(Tabelle13[[#This Row],[80%/20% SCOP]]-5.285)/5.285</f>
        <v>0.17994323557237474</v>
      </c>
    </row>
    <row r="263" spans="1:15" ht="20.100000000000001" customHeight="1" x14ac:dyDescent="0.25">
      <c r="A263" s="59"/>
      <c r="B263" s="32">
        <v>16012290</v>
      </c>
      <c r="C263" s="25" t="s">
        <v>37</v>
      </c>
      <c r="D263" s="25" t="s">
        <v>41</v>
      </c>
      <c r="E263" s="26" t="s">
        <v>2</v>
      </c>
      <c r="F263" s="27">
        <v>5.82</v>
      </c>
      <c r="G263" s="28">
        <v>1.827</v>
      </c>
      <c r="H263" s="27">
        <v>5.59</v>
      </c>
      <c r="I263" s="28">
        <v>1.36</v>
      </c>
      <c r="J263" s="26" t="s">
        <v>3</v>
      </c>
      <c r="K263" s="26" t="s">
        <v>4</v>
      </c>
      <c r="L263" s="26" t="s">
        <v>4</v>
      </c>
      <c r="M263" s="27">
        <f>IF(Tabelle13[[#This Row],[Heizleistung (55°C)]]=0,Tabelle13[[#This Row],[Heizleistung (35°C)]],(Tabelle13[[#This Row],[Heizleistung (35°C)]]+Tabelle13[[#This Row],[Heizleistung (55°C)]])/2)</f>
        <v>5.7050000000000001</v>
      </c>
      <c r="N263" s="30">
        <f>IF(Tabelle13[[#This Row],[Etas 55°C]]=0,0,(Tabelle13[[#This Row],[Etas 35°C]]*0.8+Tabelle13[[#This Row],[Etas 55°C]]*0.2))*2.5</f>
        <v>4.3339999999999996</v>
      </c>
      <c r="O263" s="31">
        <f>-(Tabelle13[[#This Row],[80%/20% SCOP]]-5.285)/5.285</f>
        <v>0.17994323557237474</v>
      </c>
    </row>
    <row r="264" spans="1:15" ht="20.100000000000001" customHeight="1" x14ac:dyDescent="0.25">
      <c r="A264" s="59"/>
      <c r="B264" s="32">
        <v>16012299</v>
      </c>
      <c r="C264" s="25" t="s">
        <v>2101</v>
      </c>
      <c r="D264" s="25" t="s">
        <v>2104</v>
      </c>
      <c r="E264" s="26" t="s">
        <v>2</v>
      </c>
      <c r="F264" s="27">
        <v>5.82</v>
      </c>
      <c r="G264" s="28">
        <v>1.827</v>
      </c>
      <c r="H264" s="27">
        <v>5.59</v>
      </c>
      <c r="I264" s="28">
        <v>1.36</v>
      </c>
      <c r="J264" s="26" t="s">
        <v>3</v>
      </c>
      <c r="K264" s="26" t="s">
        <v>4</v>
      </c>
      <c r="L264" s="26" t="s">
        <v>4</v>
      </c>
      <c r="M264" s="27">
        <f>IF(Tabelle13[[#This Row],[Heizleistung (55°C)]]=0,Tabelle13[[#This Row],[Heizleistung (35°C)]],(Tabelle13[[#This Row],[Heizleistung (35°C)]]+Tabelle13[[#This Row],[Heizleistung (55°C)]])/2)</f>
        <v>5.7050000000000001</v>
      </c>
      <c r="N264" s="30">
        <f>IF(Tabelle13[[#This Row],[Etas 55°C]]=0,0,(Tabelle13[[#This Row],[Etas 35°C]]*0.8+Tabelle13[[#This Row],[Etas 55°C]]*0.2))*2.5</f>
        <v>4.3339999999999996</v>
      </c>
      <c r="O264" s="31">
        <f>-(Tabelle13[[#This Row],[80%/20% SCOP]]-5.285)/5.285</f>
        <v>0.17994323557237474</v>
      </c>
    </row>
    <row r="265" spans="1:15" ht="20.100000000000001" customHeight="1" x14ac:dyDescent="0.25">
      <c r="A265" s="59"/>
      <c r="B265" s="32">
        <v>16017057</v>
      </c>
      <c r="C265" s="25" t="s">
        <v>3089</v>
      </c>
      <c r="D265" s="25" t="s">
        <v>3113</v>
      </c>
      <c r="E265" s="26" t="s">
        <v>2</v>
      </c>
      <c r="F265" s="27">
        <v>5.82</v>
      </c>
      <c r="G265" s="28">
        <v>1.827</v>
      </c>
      <c r="H265" s="27">
        <v>5.59</v>
      </c>
      <c r="I265" s="28">
        <v>1.36</v>
      </c>
      <c r="J265" s="26" t="s">
        <v>3</v>
      </c>
      <c r="K265" s="26" t="s">
        <v>4</v>
      </c>
      <c r="L265" s="26" t="s">
        <v>4</v>
      </c>
      <c r="M265" s="27">
        <f>IF(Tabelle13[[#This Row],[Heizleistung (55°C)]]=0,Tabelle13[[#This Row],[Heizleistung (35°C)]],(Tabelle13[[#This Row],[Heizleistung (35°C)]]+Tabelle13[[#This Row],[Heizleistung (55°C)]])/2)</f>
        <v>5.7050000000000001</v>
      </c>
      <c r="N265" s="30">
        <f>IF(Tabelle13[[#This Row],[Etas 55°C]]=0,0,(Tabelle13[[#This Row],[Etas 35°C]]*0.8+Tabelle13[[#This Row],[Etas 55°C]]*0.2))*2.5</f>
        <v>4.3339999999999996</v>
      </c>
      <c r="O265" s="31">
        <f>-(Tabelle13[[#This Row],[80%/20% SCOP]]-5.285)/5.285</f>
        <v>0.17994323557237474</v>
      </c>
    </row>
    <row r="266" spans="1:15" ht="20.100000000000001" customHeight="1" x14ac:dyDescent="0.25">
      <c r="A266" s="59"/>
      <c r="B266" s="32">
        <v>16013762</v>
      </c>
      <c r="C266" s="25" t="s">
        <v>4622</v>
      </c>
      <c r="D266" s="25" t="s">
        <v>4625</v>
      </c>
      <c r="E266" s="26" t="s">
        <v>2</v>
      </c>
      <c r="F266" s="27">
        <v>5.82</v>
      </c>
      <c r="G266" s="28">
        <v>1.827</v>
      </c>
      <c r="H266" s="27">
        <v>5.59</v>
      </c>
      <c r="I266" s="28">
        <v>1.36</v>
      </c>
      <c r="J266" s="26" t="s">
        <v>3</v>
      </c>
      <c r="K266" s="26" t="s">
        <v>4</v>
      </c>
      <c r="L266" s="26" t="s">
        <v>4</v>
      </c>
      <c r="M266" s="27">
        <f>IF(Tabelle13[[#This Row],[Heizleistung (55°C)]]=0,Tabelle13[[#This Row],[Heizleistung (35°C)]],(Tabelle13[[#This Row],[Heizleistung (35°C)]]+Tabelle13[[#This Row],[Heizleistung (55°C)]])/2)</f>
        <v>5.7050000000000001</v>
      </c>
      <c r="N266" s="30">
        <f>IF(Tabelle13[[#This Row],[Etas 55°C]]=0,0,(Tabelle13[[#This Row],[Etas 35°C]]*0.8+Tabelle13[[#This Row],[Etas 55°C]]*0.2))*2.5</f>
        <v>4.3339999999999996</v>
      </c>
      <c r="O266" s="31">
        <f>-(Tabelle13[[#This Row],[80%/20% SCOP]]-5.285)/5.285</f>
        <v>0.17994323557237474</v>
      </c>
    </row>
    <row r="267" spans="1:15" ht="20.100000000000001" customHeight="1" x14ac:dyDescent="0.25">
      <c r="A267" s="59"/>
      <c r="B267" s="32">
        <v>16012083</v>
      </c>
      <c r="C267" s="25" t="s">
        <v>4997</v>
      </c>
      <c r="D267" s="25" t="s">
        <v>5006</v>
      </c>
      <c r="E267" s="26" t="s">
        <v>2</v>
      </c>
      <c r="F267" s="27">
        <v>5.82</v>
      </c>
      <c r="G267" s="28">
        <v>1.827</v>
      </c>
      <c r="H267" s="27">
        <v>5.59</v>
      </c>
      <c r="I267" s="28">
        <v>1.36</v>
      </c>
      <c r="J267" s="26" t="s">
        <v>3</v>
      </c>
      <c r="K267" s="26" t="s">
        <v>4</v>
      </c>
      <c r="L267" s="26" t="s">
        <v>4</v>
      </c>
      <c r="M267" s="27">
        <f>IF(Tabelle13[[#This Row],[Heizleistung (55°C)]]=0,Tabelle13[[#This Row],[Heizleistung (35°C)]],(Tabelle13[[#This Row],[Heizleistung (35°C)]]+Tabelle13[[#This Row],[Heizleistung (55°C)]])/2)</f>
        <v>5.7050000000000001</v>
      </c>
      <c r="N267" s="30">
        <f>IF(Tabelle13[[#This Row],[Etas 55°C]]=0,0,(Tabelle13[[#This Row],[Etas 35°C]]*0.8+Tabelle13[[#This Row],[Etas 55°C]]*0.2))*2.5</f>
        <v>4.3339999999999996</v>
      </c>
      <c r="O267" s="31">
        <f>-(Tabelle13[[#This Row],[80%/20% SCOP]]-5.285)/5.285</f>
        <v>0.17994323557237474</v>
      </c>
    </row>
    <row r="268" spans="1:15" ht="20.100000000000001" customHeight="1" x14ac:dyDescent="0.25">
      <c r="A268" s="59"/>
      <c r="B268" s="32">
        <v>16016864</v>
      </c>
      <c r="C268" s="25" t="s">
        <v>5870</v>
      </c>
      <c r="D268" s="25" t="s">
        <v>5875</v>
      </c>
      <c r="E268" s="26" t="s">
        <v>2</v>
      </c>
      <c r="F268" s="27">
        <v>5.82</v>
      </c>
      <c r="G268" s="28">
        <v>1.827</v>
      </c>
      <c r="H268" s="27">
        <v>5.59</v>
      </c>
      <c r="I268" s="28">
        <v>1.36</v>
      </c>
      <c r="J268" s="26" t="s">
        <v>3</v>
      </c>
      <c r="K268" s="26" t="s">
        <v>4</v>
      </c>
      <c r="L268" s="26" t="s">
        <v>4</v>
      </c>
      <c r="M268" s="29">
        <f>IF(Tabelle13[[#This Row],[Heizleistung (55°C)]]=0,Tabelle13[[#This Row],[Heizleistung (35°C)]],(Tabelle13[[#This Row],[Heizleistung (35°C)]]+Tabelle13[[#This Row],[Heizleistung (55°C)]])/2)</f>
        <v>5.7050000000000001</v>
      </c>
      <c r="N268" s="30">
        <f>IF(Tabelle13[[#This Row],[Etas 55°C]]=0,0,(Tabelle13[[#This Row],[Etas 35°C]]*0.8+Tabelle13[[#This Row],[Etas 55°C]]*0.2))*2.5</f>
        <v>4.3339999999999996</v>
      </c>
      <c r="O268" s="31">
        <f>-(Tabelle13[[#This Row],[80%/20% SCOP]]-5.285)/5.285</f>
        <v>0.17994323557237474</v>
      </c>
    </row>
    <row r="269" spans="1:15" ht="20.100000000000001" customHeight="1" x14ac:dyDescent="0.25">
      <c r="A269" s="59"/>
      <c r="B269" s="32">
        <v>16010876</v>
      </c>
      <c r="C269" s="25" t="s">
        <v>6183</v>
      </c>
      <c r="D269" s="25" t="s">
        <v>6185</v>
      </c>
      <c r="E269" s="26" t="s">
        <v>2</v>
      </c>
      <c r="F269" s="27">
        <v>5.82</v>
      </c>
      <c r="G269" s="28">
        <v>1.827</v>
      </c>
      <c r="H269" s="27">
        <v>5.59</v>
      </c>
      <c r="I269" s="28">
        <v>1.36</v>
      </c>
      <c r="J269" s="26" t="s">
        <v>3</v>
      </c>
      <c r="K269" s="26" t="s">
        <v>4</v>
      </c>
      <c r="L269" s="26" t="s">
        <v>4</v>
      </c>
      <c r="M269" s="29">
        <f>IF(Tabelle13[[#This Row],[Heizleistung (55°C)]]=0,Tabelle13[[#This Row],[Heizleistung (35°C)]],(Tabelle13[[#This Row],[Heizleistung (35°C)]]+Tabelle13[[#This Row],[Heizleistung (55°C)]])/2)</f>
        <v>5.7050000000000001</v>
      </c>
      <c r="N269" s="30">
        <f>IF(Tabelle13[[#This Row],[Etas 55°C]]=0,0,(Tabelle13[[#This Row],[Etas 35°C]]*0.8+Tabelle13[[#This Row],[Etas 55°C]]*0.2))*2.5</f>
        <v>4.3339999999999996</v>
      </c>
      <c r="O269" s="31">
        <f>-(Tabelle13[[#This Row],[80%/20% SCOP]]-5.285)/5.285</f>
        <v>0.17994323557237474</v>
      </c>
    </row>
    <row r="270" spans="1:15" ht="20.100000000000001" customHeight="1" x14ac:dyDescent="0.25">
      <c r="A270" s="59"/>
      <c r="B270" s="32">
        <v>16015739</v>
      </c>
      <c r="C270" s="25" t="s">
        <v>6197</v>
      </c>
      <c r="D270" s="25" t="s">
        <v>5006</v>
      </c>
      <c r="E270" s="26" t="s">
        <v>2</v>
      </c>
      <c r="F270" s="27">
        <v>5.82</v>
      </c>
      <c r="G270" s="28">
        <v>1.827</v>
      </c>
      <c r="H270" s="27">
        <v>5.59</v>
      </c>
      <c r="I270" s="28">
        <v>1.36</v>
      </c>
      <c r="J270" s="26" t="s">
        <v>3</v>
      </c>
      <c r="K270" s="26" t="s">
        <v>4</v>
      </c>
      <c r="L270" s="26" t="s">
        <v>4</v>
      </c>
      <c r="M270" s="29">
        <f>IF(Tabelle13[[#This Row],[Heizleistung (55°C)]]=0,Tabelle13[[#This Row],[Heizleistung (35°C)]],(Tabelle13[[#This Row],[Heizleistung (35°C)]]+Tabelle13[[#This Row],[Heizleistung (55°C)]])/2)</f>
        <v>5.7050000000000001</v>
      </c>
      <c r="N270" s="30">
        <f>IF(Tabelle13[[#This Row],[Etas 55°C]]=0,0,(Tabelle13[[#This Row],[Etas 35°C]]*0.8+Tabelle13[[#This Row],[Etas 55°C]]*0.2))*2.5</f>
        <v>4.3339999999999996</v>
      </c>
      <c r="O270" s="31">
        <f>-(Tabelle13[[#This Row],[80%/20% SCOP]]-5.285)/5.285</f>
        <v>0.17994323557237474</v>
      </c>
    </row>
    <row r="271" spans="1:15" ht="20.100000000000001" customHeight="1" x14ac:dyDescent="0.25">
      <c r="A271" s="59"/>
      <c r="B271" s="32">
        <v>16017645</v>
      </c>
      <c r="C271" s="25" t="s">
        <v>6528</v>
      </c>
      <c r="D271" s="25" t="s">
        <v>6529</v>
      </c>
      <c r="E271" s="26" t="s">
        <v>2</v>
      </c>
      <c r="F271" s="27">
        <v>5.82</v>
      </c>
      <c r="G271" s="28">
        <v>1.827</v>
      </c>
      <c r="H271" s="27">
        <v>5.59</v>
      </c>
      <c r="I271" s="28">
        <v>1.36</v>
      </c>
      <c r="J271" s="26" t="s">
        <v>3</v>
      </c>
      <c r="K271" s="26" t="s">
        <v>4</v>
      </c>
      <c r="L271" s="26" t="s">
        <v>4</v>
      </c>
      <c r="M271" s="29">
        <f>IF(Tabelle13[[#This Row],[Heizleistung (55°C)]]=0,Tabelle13[[#This Row],[Heizleistung (35°C)]],(Tabelle13[[#This Row],[Heizleistung (35°C)]]+Tabelle13[[#This Row],[Heizleistung (55°C)]])/2)</f>
        <v>5.7050000000000001</v>
      </c>
      <c r="N271" s="30">
        <f>IF(Tabelle13[[#This Row],[Etas 55°C]]=0,0,(Tabelle13[[#This Row],[Etas 35°C]]*0.8+Tabelle13[[#This Row],[Etas 55°C]]*0.2))*2.5</f>
        <v>4.3339999999999996</v>
      </c>
      <c r="O271" s="31">
        <f>-(Tabelle13[[#This Row],[80%/20% SCOP]]-5.285)/5.285</f>
        <v>0.17994323557237474</v>
      </c>
    </row>
    <row r="272" spans="1:15" ht="20.100000000000001" customHeight="1" x14ac:dyDescent="0.25">
      <c r="A272" s="59"/>
      <c r="B272" s="32">
        <v>16010581</v>
      </c>
      <c r="C272" s="25" t="s">
        <v>3161</v>
      </c>
      <c r="D272" s="25" t="s">
        <v>3768</v>
      </c>
      <c r="E272" s="26" t="s">
        <v>2</v>
      </c>
      <c r="F272" s="27">
        <v>4</v>
      </c>
      <c r="G272" s="28">
        <v>1.82</v>
      </c>
      <c r="H272" s="27">
        <v>4</v>
      </c>
      <c r="I272" s="28">
        <v>1.38</v>
      </c>
      <c r="J272" s="26" t="s">
        <v>3</v>
      </c>
      <c r="K272" s="26" t="s">
        <v>4</v>
      </c>
      <c r="L272" s="26" t="s">
        <v>4</v>
      </c>
      <c r="M272" s="27">
        <f>IF(Tabelle13[[#This Row],[Heizleistung (55°C)]]=0,Tabelle13[[#This Row],[Heizleistung (35°C)]],(Tabelle13[[#This Row],[Heizleistung (35°C)]]+Tabelle13[[#This Row],[Heizleistung (55°C)]])/2)</f>
        <v>4</v>
      </c>
      <c r="N272" s="30">
        <f>IF(Tabelle13[[#This Row],[Etas 55°C]]=0,0,(Tabelle13[[#This Row],[Etas 35°C]]*0.8+Tabelle13[[#This Row],[Etas 55°C]]*0.2))*2.5</f>
        <v>4.33</v>
      </c>
      <c r="O272" s="31">
        <f>-(Tabelle13[[#This Row],[80%/20% SCOP]]-5.285)/5.285</f>
        <v>0.18070009460737937</v>
      </c>
    </row>
    <row r="273" spans="1:15" ht="20.100000000000001" customHeight="1" x14ac:dyDescent="0.25">
      <c r="A273" s="59"/>
      <c r="B273" s="32">
        <v>16010800</v>
      </c>
      <c r="C273" s="25" t="s">
        <v>3161</v>
      </c>
      <c r="D273" s="25" t="s">
        <v>3285</v>
      </c>
      <c r="E273" s="26" t="s">
        <v>2</v>
      </c>
      <c r="F273" s="27">
        <v>5</v>
      </c>
      <c r="G273" s="28">
        <v>1.82</v>
      </c>
      <c r="H273" s="27">
        <v>5</v>
      </c>
      <c r="I273" s="28">
        <v>1.38</v>
      </c>
      <c r="J273" s="26" t="s">
        <v>3</v>
      </c>
      <c r="K273" s="26" t="s">
        <v>4</v>
      </c>
      <c r="L273" s="26" t="s">
        <v>4</v>
      </c>
      <c r="M273" s="27">
        <f>IF(Tabelle13[[#This Row],[Heizleistung (55°C)]]=0,Tabelle13[[#This Row],[Heizleistung (35°C)]],(Tabelle13[[#This Row],[Heizleistung (35°C)]]+Tabelle13[[#This Row],[Heizleistung (55°C)]])/2)</f>
        <v>5</v>
      </c>
      <c r="N273" s="30">
        <f>IF(Tabelle13[[#This Row],[Etas 55°C]]=0,0,(Tabelle13[[#This Row],[Etas 35°C]]*0.8+Tabelle13[[#This Row],[Etas 55°C]]*0.2))*2.5</f>
        <v>4.33</v>
      </c>
      <c r="O273" s="31">
        <f>-(Tabelle13[[#This Row],[80%/20% SCOP]]-5.285)/5.285</f>
        <v>0.18070009460737937</v>
      </c>
    </row>
    <row r="274" spans="1:15" ht="20.100000000000001" customHeight="1" x14ac:dyDescent="0.25">
      <c r="A274" s="59"/>
      <c r="B274" s="32">
        <v>16003235</v>
      </c>
      <c r="C274" s="25" t="s">
        <v>6137</v>
      </c>
      <c r="D274" s="25" t="s">
        <v>6140</v>
      </c>
      <c r="E274" s="26" t="s">
        <v>2</v>
      </c>
      <c r="F274" s="27">
        <v>6.4</v>
      </c>
      <c r="G274" s="28">
        <v>1.83</v>
      </c>
      <c r="H274" s="27">
        <v>4.9000000000000004</v>
      </c>
      <c r="I274" s="28">
        <v>1.33</v>
      </c>
      <c r="J274" s="26" t="s">
        <v>109</v>
      </c>
      <c r="K274" s="26" t="s">
        <v>4</v>
      </c>
      <c r="L274" s="26" t="s">
        <v>4</v>
      </c>
      <c r="M274" s="29">
        <f>IF(Tabelle13[[#This Row],[Heizleistung (55°C)]]=0,Tabelle13[[#This Row],[Heizleistung (35°C)]],(Tabelle13[[#This Row],[Heizleistung (35°C)]]+Tabelle13[[#This Row],[Heizleistung (55°C)]])/2)</f>
        <v>5.65</v>
      </c>
      <c r="N274" s="30">
        <f>IF(Tabelle13[[#This Row],[Etas 55°C]]=0,0,(Tabelle13[[#This Row],[Etas 35°C]]*0.8+Tabelle13[[#This Row],[Etas 55°C]]*0.2))*2.5</f>
        <v>4.3250000000000002</v>
      </c>
      <c r="O274" s="31">
        <f>-(Tabelle13[[#This Row],[80%/20% SCOP]]-5.285)/5.285</f>
        <v>0.18164616840113529</v>
      </c>
    </row>
    <row r="275" spans="1:15" ht="20.100000000000001" customHeight="1" x14ac:dyDescent="0.25">
      <c r="A275" s="59"/>
      <c r="B275" s="32">
        <v>16003234</v>
      </c>
      <c r="C275" s="25" t="s">
        <v>6137</v>
      </c>
      <c r="D275" s="25" t="s">
        <v>6159</v>
      </c>
      <c r="E275" s="26" t="s">
        <v>2</v>
      </c>
      <c r="F275" s="27">
        <v>6.4</v>
      </c>
      <c r="G275" s="28">
        <v>1.83</v>
      </c>
      <c r="H275" s="27">
        <v>4.9000000000000004</v>
      </c>
      <c r="I275" s="28">
        <v>1.33</v>
      </c>
      <c r="J275" s="26" t="s">
        <v>109</v>
      </c>
      <c r="K275" s="26" t="s">
        <v>4</v>
      </c>
      <c r="L275" s="26" t="s">
        <v>4</v>
      </c>
      <c r="M275" s="29">
        <f>IF(Tabelle13[[#This Row],[Heizleistung (55°C)]]=0,Tabelle13[[#This Row],[Heizleistung (35°C)]],(Tabelle13[[#This Row],[Heizleistung (35°C)]]+Tabelle13[[#This Row],[Heizleistung (55°C)]])/2)</f>
        <v>5.65</v>
      </c>
      <c r="N275" s="30">
        <f>IF(Tabelle13[[#This Row],[Etas 55°C]]=0,0,(Tabelle13[[#This Row],[Etas 35°C]]*0.8+Tabelle13[[#This Row],[Etas 55°C]]*0.2))*2.5</f>
        <v>4.3250000000000002</v>
      </c>
      <c r="O275" s="31">
        <f>-(Tabelle13[[#This Row],[80%/20% SCOP]]-5.285)/5.285</f>
        <v>0.18164616840113529</v>
      </c>
    </row>
    <row r="276" spans="1:15" ht="20.100000000000001" customHeight="1" x14ac:dyDescent="0.25">
      <c r="A276" s="59"/>
      <c r="B276" s="32">
        <v>16007938</v>
      </c>
      <c r="C276" s="25" t="s">
        <v>3161</v>
      </c>
      <c r="D276" s="25" t="s">
        <v>4386</v>
      </c>
      <c r="E276" s="26" t="s">
        <v>2</v>
      </c>
      <c r="F276" s="27">
        <v>6</v>
      </c>
      <c r="G276" s="28">
        <v>1.84</v>
      </c>
      <c r="H276" s="27">
        <v>6</v>
      </c>
      <c r="I276" s="28">
        <v>1.29</v>
      </c>
      <c r="J276" s="26" t="s">
        <v>109</v>
      </c>
      <c r="K276" s="26" t="s">
        <v>4</v>
      </c>
      <c r="L276" s="26" t="s">
        <v>4</v>
      </c>
      <c r="M276" s="27">
        <f>IF(Tabelle13[[#This Row],[Heizleistung (55°C)]]=0,Tabelle13[[#This Row],[Heizleistung (35°C)]],(Tabelle13[[#This Row],[Heizleistung (35°C)]]+Tabelle13[[#This Row],[Heizleistung (55°C)]])/2)</f>
        <v>6</v>
      </c>
      <c r="N276" s="30">
        <f>IF(Tabelle13[[#This Row],[Etas 55°C]]=0,0,(Tabelle13[[#This Row],[Etas 35°C]]*0.8+Tabelle13[[#This Row],[Etas 55°C]]*0.2))*2.5</f>
        <v>4.3250000000000002</v>
      </c>
      <c r="O276" s="31">
        <f>-(Tabelle13[[#This Row],[80%/20% SCOP]]-5.285)/5.285</f>
        <v>0.18164616840113529</v>
      </c>
    </row>
    <row r="277" spans="1:15" ht="20.100000000000001" customHeight="1" x14ac:dyDescent="0.25">
      <c r="A277" s="59"/>
      <c r="B277" s="32">
        <v>16010332</v>
      </c>
      <c r="C277" s="25" t="s">
        <v>5091</v>
      </c>
      <c r="D277" s="25" t="s">
        <v>5120</v>
      </c>
      <c r="E277" s="26" t="s">
        <v>2</v>
      </c>
      <c r="F277" s="27">
        <v>6</v>
      </c>
      <c r="G277" s="28">
        <v>1.84</v>
      </c>
      <c r="H277" s="27">
        <v>6</v>
      </c>
      <c r="I277" s="28">
        <v>1.29</v>
      </c>
      <c r="J277" s="26" t="s">
        <v>109</v>
      </c>
      <c r="K277" s="26" t="s">
        <v>4</v>
      </c>
      <c r="L277" s="26" t="s">
        <v>4</v>
      </c>
      <c r="M277" s="27">
        <f>IF(Tabelle13[[#This Row],[Heizleistung (55°C)]]=0,Tabelle13[[#This Row],[Heizleistung (35°C)]],(Tabelle13[[#This Row],[Heizleistung (35°C)]]+Tabelle13[[#This Row],[Heizleistung (55°C)]])/2)</f>
        <v>6</v>
      </c>
      <c r="N277" s="30">
        <f>IF(Tabelle13[[#This Row],[Etas 55°C]]=0,0,(Tabelle13[[#This Row],[Etas 35°C]]*0.8+Tabelle13[[#This Row],[Etas 55°C]]*0.2))*2.5</f>
        <v>4.3250000000000002</v>
      </c>
      <c r="O277" s="31">
        <f>-(Tabelle13[[#This Row],[80%/20% SCOP]]-5.285)/5.285</f>
        <v>0.18164616840113529</v>
      </c>
    </row>
    <row r="278" spans="1:15" ht="20.100000000000001" customHeight="1" x14ac:dyDescent="0.25">
      <c r="A278" s="59"/>
      <c r="B278" s="32">
        <v>16003180</v>
      </c>
      <c r="C278" s="25" t="s">
        <v>6137</v>
      </c>
      <c r="D278" s="25" t="s">
        <v>6155</v>
      </c>
      <c r="E278" s="26" t="s">
        <v>2</v>
      </c>
      <c r="F278" s="27">
        <v>6.6</v>
      </c>
      <c r="G278" s="28">
        <v>1.83</v>
      </c>
      <c r="H278" s="27">
        <v>6.13</v>
      </c>
      <c r="I278" s="28">
        <v>1.33</v>
      </c>
      <c r="J278" s="26" t="s">
        <v>3</v>
      </c>
      <c r="K278" s="26" t="s">
        <v>4</v>
      </c>
      <c r="L278" s="26" t="s">
        <v>4</v>
      </c>
      <c r="M278" s="29">
        <f>IF(Tabelle13[[#This Row],[Heizleistung (55°C)]]=0,Tabelle13[[#This Row],[Heizleistung (35°C)]],(Tabelle13[[#This Row],[Heizleistung (35°C)]]+Tabelle13[[#This Row],[Heizleistung (55°C)]])/2)</f>
        <v>6.3650000000000002</v>
      </c>
      <c r="N278" s="30">
        <f>IF(Tabelle13[[#This Row],[Etas 55°C]]=0,0,(Tabelle13[[#This Row],[Etas 35°C]]*0.8+Tabelle13[[#This Row],[Etas 55°C]]*0.2))*2.5</f>
        <v>4.3250000000000002</v>
      </c>
      <c r="O278" s="31">
        <f>-(Tabelle13[[#This Row],[80%/20% SCOP]]-5.285)/5.285</f>
        <v>0.18164616840113529</v>
      </c>
    </row>
    <row r="279" spans="1:15" ht="20.100000000000001" customHeight="1" x14ac:dyDescent="0.25">
      <c r="A279" s="59"/>
      <c r="B279" s="32">
        <v>16004969</v>
      </c>
      <c r="C279" s="25" t="s">
        <v>669</v>
      </c>
      <c r="D279" s="25" t="s">
        <v>758</v>
      </c>
      <c r="E279" s="26" t="s">
        <v>2</v>
      </c>
      <c r="F279" s="27">
        <v>4</v>
      </c>
      <c r="G279" s="28">
        <v>1.83</v>
      </c>
      <c r="H279" s="27">
        <v>4</v>
      </c>
      <c r="I279" s="28">
        <v>1.31</v>
      </c>
      <c r="J279" s="26" t="s">
        <v>109</v>
      </c>
      <c r="K279" s="26" t="s">
        <v>4</v>
      </c>
      <c r="L279" s="26" t="s">
        <v>4</v>
      </c>
      <c r="M279" s="27">
        <f>IF(Tabelle13[[#This Row],[Heizleistung (55°C)]]=0,Tabelle13[[#This Row],[Heizleistung (35°C)]],(Tabelle13[[#This Row],[Heizleistung (35°C)]]+Tabelle13[[#This Row],[Heizleistung (55°C)]])/2)</f>
        <v>4</v>
      </c>
      <c r="N279" s="30">
        <f>IF(Tabelle13[[#This Row],[Etas 55°C]]=0,0,(Tabelle13[[#This Row],[Etas 35°C]]*0.8+Tabelle13[[#This Row],[Etas 55°C]]*0.2))*2.5</f>
        <v>4.3150000000000004</v>
      </c>
      <c r="O279" s="31">
        <f>-(Tabelle13[[#This Row],[80%/20% SCOP]]-5.285)/5.285</f>
        <v>0.18353831598864706</v>
      </c>
    </row>
    <row r="280" spans="1:15" ht="20.100000000000001" customHeight="1" x14ac:dyDescent="0.25">
      <c r="A280" s="59"/>
      <c r="B280" s="32">
        <v>16003719</v>
      </c>
      <c r="C280" s="25" t="s">
        <v>589</v>
      </c>
      <c r="D280" s="25" t="s">
        <v>595</v>
      </c>
      <c r="E280" s="26" t="s">
        <v>2</v>
      </c>
      <c r="F280" s="27">
        <v>4.4000000000000004</v>
      </c>
      <c r="G280" s="28">
        <v>1.83</v>
      </c>
      <c r="H280" s="27">
        <v>4.0999999999999996</v>
      </c>
      <c r="I280" s="28">
        <v>1.31</v>
      </c>
      <c r="J280" s="26" t="s">
        <v>109</v>
      </c>
      <c r="K280" s="26" t="s">
        <v>4</v>
      </c>
      <c r="L280" s="26" t="s">
        <v>4</v>
      </c>
      <c r="M280" s="27">
        <f>IF(Tabelle13[[#This Row],[Heizleistung (55°C)]]=0,Tabelle13[[#This Row],[Heizleistung (35°C)]],(Tabelle13[[#This Row],[Heizleistung (35°C)]]+Tabelle13[[#This Row],[Heizleistung (55°C)]])/2)</f>
        <v>4.25</v>
      </c>
      <c r="N280" s="30">
        <f>IF(Tabelle13[[#This Row],[Etas 55°C]]=0,0,(Tabelle13[[#This Row],[Etas 35°C]]*0.8+Tabelle13[[#This Row],[Etas 55°C]]*0.2))*2.5</f>
        <v>4.3150000000000004</v>
      </c>
      <c r="O280" s="31">
        <f>-(Tabelle13[[#This Row],[80%/20% SCOP]]-5.285)/5.285</f>
        <v>0.18353831598864706</v>
      </c>
    </row>
    <row r="281" spans="1:15" ht="20.100000000000001" customHeight="1" x14ac:dyDescent="0.25">
      <c r="A281" s="59"/>
      <c r="B281" s="32">
        <v>16010289</v>
      </c>
      <c r="C281" s="25" t="s">
        <v>2950</v>
      </c>
      <c r="D281" s="25" t="s">
        <v>2957</v>
      </c>
      <c r="E281" s="26" t="s">
        <v>2</v>
      </c>
      <c r="F281" s="27">
        <v>6.21</v>
      </c>
      <c r="G281" s="28">
        <v>1.83</v>
      </c>
      <c r="H281" s="27">
        <v>6.1</v>
      </c>
      <c r="I281" s="28">
        <v>1.31</v>
      </c>
      <c r="J281" s="26" t="s">
        <v>40</v>
      </c>
      <c r="K281" s="26" t="s">
        <v>4</v>
      </c>
      <c r="L281" s="26" t="s">
        <v>4</v>
      </c>
      <c r="M281" s="27">
        <f>IF(Tabelle13[[#This Row],[Heizleistung (55°C)]]=0,Tabelle13[[#This Row],[Heizleistung (35°C)]],(Tabelle13[[#This Row],[Heizleistung (35°C)]]+Tabelle13[[#This Row],[Heizleistung (55°C)]])/2)</f>
        <v>6.1549999999999994</v>
      </c>
      <c r="N281" s="30">
        <f>IF(Tabelle13[[#This Row],[Etas 55°C]]=0,0,(Tabelle13[[#This Row],[Etas 35°C]]*0.8+Tabelle13[[#This Row],[Etas 55°C]]*0.2))*2.5</f>
        <v>4.3150000000000004</v>
      </c>
      <c r="O281" s="31">
        <f>-(Tabelle13[[#This Row],[80%/20% SCOP]]-5.285)/5.285</f>
        <v>0.18353831598864706</v>
      </c>
    </row>
    <row r="282" spans="1:15" ht="20.100000000000001" customHeight="1" x14ac:dyDescent="0.25">
      <c r="A282" s="59"/>
      <c r="B282" s="32">
        <v>16018484</v>
      </c>
      <c r="C282" s="25" t="s">
        <v>2443</v>
      </c>
      <c r="D282" s="25" t="s">
        <v>2444</v>
      </c>
      <c r="E282" s="26" t="s">
        <v>2</v>
      </c>
      <c r="F282" s="27">
        <v>5.92</v>
      </c>
      <c r="G282" s="28">
        <v>1.78</v>
      </c>
      <c r="H282" s="27">
        <v>5.17</v>
      </c>
      <c r="I282" s="28">
        <v>1.5049999999999999</v>
      </c>
      <c r="J282" s="26" t="s">
        <v>3</v>
      </c>
      <c r="K282" s="26" t="s">
        <v>4</v>
      </c>
      <c r="L282" s="26" t="s">
        <v>25</v>
      </c>
      <c r="M282" s="27">
        <f>IF(Tabelle13[[#This Row],[Heizleistung (55°C)]]=0,Tabelle13[[#This Row],[Heizleistung (35°C)]],(Tabelle13[[#This Row],[Heizleistung (35°C)]]+Tabelle13[[#This Row],[Heizleistung (55°C)]])/2)</f>
        <v>5.5449999999999999</v>
      </c>
      <c r="N282" s="30">
        <f>IF(Tabelle13[[#This Row],[Etas 55°C]]=0,0,(Tabelle13[[#This Row],[Etas 35°C]]*0.8+Tabelle13[[#This Row],[Etas 55°C]]*0.2))*2.5</f>
        <v>4.3125</v>
      </c>
      <c r="O282" s="31">
        <f>-(Tabelle13[[#This Row],[80%/20% SCOP]]-5.285)/5.285</f>
        <v>0.18401135288552509</v>
      </c>
    </row>
    <row r="283" spans="1:15" ht="20.100000000000001" customHeight="1" x14ac:dyDescent="0.25">
      <c r="A283" s="59"/>
      <c r="B283" s="32">
        <v>16017821</v>
      </c>
      <c r="C283" s="25" t="s">
        <v>5782</v>
      </c>
      <c r="D283" s="25" t="s">
        <v>5785</v>
      </c>
      <c r="E283" s="26" t="s">
        <v>2</v>
      </c>
      <c r="F283" s="27">
        <v>5.92</v>
      </c>
      <c r="G283" s="28">
        <v>1.78</v>
      </c>
      <c r="H283" s="27">
        <v>5.17</v>
      </c>
      <c r="I283" s="28">
        <v>1.5049999999999999</v>
      </c>
      <c r="J283" s="26" t="s">
        <v>3</v>
      </c>
      <c r="K283" s="26" t="s">
        <v>4</v>
      </c>
      <c r="L283" s="26" t="s">
        <v>4</v>
      </c>
      <c r="M283" s="29">
        <f>IF(Tabelle13[[#This Row],[Heizleistung (55°C)]]=0,Tabelle13[[#This Row],[Heizleistung (35°C)]],(Tabelle13[[#This Row],[Heizleistung (35°C)]]+Tabelle13[[#This Row],[Heizleistung (55°C)]])/2)</f>
        <v>5.5449999999999999</v>
      </c>
      <c r="N283" s="30">
        <f>IF(Tabelle13[[#This Row],[Etas 55°C]]=0,0,(Tabelle13[[#This Row],[Etas 35°C]]*0.8+Tabelle13[[#This Row],[Etas 55°C]]*0.2))*2.5</f>
        <v>4.3125</v>
      </c>
      <c r="O283" s="31">
        <f>-(Tabelle13[[#This Row],[80%/20% SCOP]]-5.285)/5.285</f>
        <v>0.18401135288552509</v>
      </c>
    </row>
    <row r="284" spans="1:15" ht="20.100000000000001" customHeight="1" x14ac:dyDescent="0.25">
      <c r="A284" s="59"/>
      <c r="B284" s="32">
        <v>16006473</v>
      </c>
      <c r="C284" s="25" t="s">
        <v>1646</v>
      </c>
      <c r="D284" s="25" t="s">
        <v>1652</v>
      </c>
      <c r="E284" s="26" t="s">
        <v>2</v>
      </c>
      <c r="F284" s="27">
        <v>4.2</v>
      </c>
      <c r="G284" s="28">
        <v>1.8</v>
      </c>
      <c r="H284" s="27">
        <v>4.0999999999999996</v>
      </c>
      <c r="I284" s="28">
        <v>1.42</v>
      </c>
      <c r="J284" s="26" t="s">
        <v>3</v>
      </c>
      <c r="K284" s="26" t="s">
        <v>4</v>
      </c>
      <c r="L284" s="26" t="s">
        <v>4</v>
      </c>
      <c r="M284" s="27">
        <f>IF(Tabelle13[[#This Row],[Heizleistung (55°C)]]=0,Tabelle13[[#This Row],[Heizleistung (35°C)]],(Tabelle13[[#This Row],[Heizleistung (35°C)]]+Tabelle13[[#This Row],[Heizleistung (55°C)]])/2)</f>
        <v>4.1500000000000004</v>
      </c>
      <c r="N284" s="30">
        <f>IF(Tabelle13[[#This Row],[Etas 55°C]]=0,0,(Tabelle13[[#This Row],[Etas 35°C]]*0.8+Tabelle13[[#This Row],[Etas 55°C]]*0.2))*2.5</f>
        <v>4.3100000000000005</v>
      </c>
      <c r="O284" s="31">
        <f>-(Tabelle13[[#This Row],[80%/20% SCOP]]-5.285)/5.285</f>
        <v>0.18448438978240295</v>
      </c>
    </row>
    <row r="285" spans="1:15" ht="20.100000000000001" customHeight="1" x14ac:dyDescent="0.25">
      <c r="A285" s="59"/>
      <c r="B285" s="32">
        <v>16001894</v>
      </c>
      <c r="C285" s="25" t="s">
        <v>5546</v>
      </c>
      <c r="D285" s="25" t="s">
        <v>5553</v>
      </c>
      <c r="E285" s="26" t="s">
        <v>2</v>
      </c>
      <c r="F285" s="27">
        <v>5</v>
      </c>
      <c r="G285" s="28">
        <v>1.82</v>
      </c>
      <c r="H285" s="27">
        <v>4</v>
      </c>
      <c r="I285" s="28">
        <v>1.34</v>
      </c>
      <c r="J285" s="26" t="s">
        <v>109</v>
      </c>
      <c r="K285" s="26" t="s">
        <v>4</v>
      </c>
      <c r="L285" s="26" t="s">
        <v>4</v>
      </c>
      <c r="M285" s="29">
        <f>IF(Tabelle13[[#This Row],[Heizleistung (55°C)]]=0,Tabelle13[[#This Row],[Heizleistung (35°C)]],(Tabelle13[[#This Row],[Heizleistung (35°C)]]+Tabelle13[[#This Row],[Heizleistung (55°C)]])/2)</f>
        <v>4.5</v>
      </c>
      <c r="N285" s="30">
        <f>IF(Tabelle13[[#This Row],[Etas 55°C]]=0,0,(Tabelle13[[#This Row],[Etas 35°C]]*0.8+Tabelle13[[#This Row],[Etas 55°C]]*0.2))*2.5</f>
        <v>4.3100000000000005</v>
      </c>
      <c r="O285" s="31">
        <f>-(Tabelle13[[#This Row],[80%/20% SCOP]]-5.285)/5.285</f>
        <v>0.18448438978240295</v>
      </c>
    </row>
    <row r="286" spans="1:15" ht="20.100000000000001" customHeight="1" x14ac:dyDescent="0.25">
      <c r="A286" s="59"/>
      <c r="B286" s="32">
        <v>16002804</v>
      </c>
      <c r="C286" s="25" t="s">
        <v>5546</v>
      </c>
      <c r="D286" s="25" t="s">
        <v>5574</v>
      </c>
      <c r="E286" s="26" t="s">
        <v>2</v>
      </c>
      <c r="F286" s="27">
        <v>5</v>
      </c>
      <c r="G286" s="28">
        <v>1.82</v>
      </c>
      <c r="H286" s="27">
        <v>4</v>
      </c>
      <c r="I286" s="28">
        <v>1.34</v>
      </c>
      <c r="J286" s="26" t="s">
        <v>109</v>
      </c>
      <c r="K286" s="26" t="s">
        <v>4</v>
      </c>
      <c r="L286" s="26" t="s">
        <v>4</v>
      </c>
      <c r="M286" s="29">
        <f>IF(Tabelle13[[#This Row],[Heizleistung (55°C)]]=0,Tabelle13[[#This Row],[Heizleistung (35°C)]],(Tabelle13[[#This Row],[Heizleistung (35°C)]]+Tabelle13[[#This Row],[Heizleistung (55°C)]])/2)</f>
        <v>4.5</v>
      </c>
      <c r="N286" s="30">
        <f>IF(Tabelle13[[#This Row],[Etas 55°C]]=0,0,(Tabelle13[[#This Row],[Etas 35°C]]*0.8+Tabelle13[[#This Row],[Etas 55°C]]*0.2))*2.5</f>
        <v>4.3100000000000005</v>
      </c>
      <c r="O286" s="31">
        <f>-(Tabelle13[[#This Row],[80%/20% SCOP]]-5.285)/5.285</f>
        <v>0.18448438978240295</v>
      </c>
    </row>
    <row r="287" spans="1:15" ht="20.100000000000001" customHeight="1" x14ac:dyDescent="0.25">
      <c r="A287" s="59"/>
      <c r="B287" s="32">
        <v>16015752</v>
      </c>
      <c r="C287" s="25" t="s">
        <v>5436</v>
      </c>
      <c r="D287" s="25" t="s">
        <v>5440</v>
      </c>
      <c r="E287" s="26" t="s">
        <v>2</v>
      </c>
      <c r="F287" s="27">
        <v>4.63</v>
      </c>
      <c r="G287" s="28">
        <v>1.8109999999999999</v>
      </c>
      <c r="H287" s="27">
        <v>4.5199999999999996</v>
      </c>
      <c r="I287" s="28">
        <v>1.37</v>
      </c>
      <c r="J287" s="26" t="s">
        <v>3</v>
      </c>
      <c r="K287" s="26" t="s">
        <v>4</v>
      </c>
      <c r="L287" s="26" t="s">
        <v>4</v>
      </c>
      <c r="M287" s="29">
        <f>IF(Tabelle13[[#This Row],[Heizleistung (55°C)]]=0,Tabelle13[[#This Row],[Heizleistung (35°C)]],(Tabelle13[[#This Row],[Heizleistung (35°C)]]+Tabelle13[[#This Row],[Heizleistung (55°C)]])/2)</f>
        <v>4.5749999999999993</v>
      </c>
      <c r="N287" s="30">
        <f>IF(Tabelle13[[#This Row],[Etas 55°C]]=0,0,(Tabelle13[[#This Row],[Etas 35°C]]*0.8+Tabelle13[[#This Row],[Etas 55°C]]*0.2))*2.5</f>
        <v>4.3070000000000004</v>
      </c>
      <c r="O287" s="31">
        <f>-(Tabelle13[[#This Row],[80%/20% SCOP]]-5.285)/5.285</f>
        <v>0.18505203405865653</v>
      </c>
    </row>
    <row r="288" spans="1:15" ht="20.100000000000001" customHeight="1" x14ac:dyDescent="0.25">
      <c r="A288" s="59"/>
      <c r="B288" s="32">
        <v>16017407</v>
      </c>
      <c r="C288" s="25" t="s">
        <v>808</v>
      </c>
      <c r="D288" s="25" t="s">
        <v>875</v>
      </c>
      <c r="E288" s="26" t="s">
        <v>2</v>
      </c>
      <c r="F288" s="27">
        <v>5.5</v>
      </c>
      <c r="G288" s="28">
        <v>1.8</v>
      </c>
      <c r="H288" s="27">
        <v>5.0999999999999996</v>
      </c>
      <c r="I288" s="28">
        <v>1.41</v>
      </c>
      <c r="J288" s="26" t="s">
        <v>3</v>
      </c>
      <c r="K288" s="26" t="s">
        <v>4</v>
      </c>
      <c r="L288" s="26" t="s">
        <v>4</v>
      </c>
      <c r="M288" s="27">
        <f>IF(Tabelle13[[#This Row],[Heizleistung (55°C)]]=0,Tabelle13[[#This Row],[Heizleistung (35°C)]],(Tabelle13[[#This Row],[Heizleistung (35°C)]]+Tabelle13[[#This Row],[Heizleistung (55°C)]])/2)</f>
        <v>5.3</v>
      </c>
      <c r="N288" s="30">
        <f>IF(Tabelle13[[#This Row],[Etas 55°C]]=0,0,(Tabelle13[[#This Row],[Etas 35°C]]*0.8+Tabelle13[[#This Row],[Etas 55°C]]*0.2))*2.5</f>
        <v>4.3050000000000006</v>
      </c>
      <c r="O288" s="31">
        <f>-(Tabelle13[[#This Row],[80%/20% SCOP]]-5.285)/5.285</f>
        <v>0.18543046357615886</v>
      </c>
    </row>
    <row r="289" spans="1:15" ht="20.100000000000001" customHeight="1" x14ac:dyDescent="0.25">
      <c r="A289" s="59"/>
      <c r="B289" s="32">
        <v>16017998</v>
      </c>
      <c r="C289" s="25" t="s">
        <v>6201</v>
      </c>
      <c r="D289" s="25" t="s">
        <v>6214</v>
      </c>
      <c r="E289" s="26" t="s">
        <v>2</v>
      </c>
      <c r="F289" s="27">
        <v>5.46</v>
      </c>
      <c r="G289" s="28">
        <v>1.8</v>
      </c>
      <c r="H289" s="27">
        <v>5.14</v>
      </c>
      <c r="I289" s="28">
        <v>1.41</v>
      </c>
      <c r="J289" s="26" t="s">
        <v>3</v>
      </c>
      <c r="K289" s="26" t="s">
        <v>4</v>
      </c>
      <c r="L289" s="26" t="s">
        <v>4</v>
      </c>
      <c r="M289" s="29">
        <f>IF(Tabelle13[[#This Row],[Heizleistung (55°C)]]=0,Tabelle13[[#This Row],[Heizleistung (35°C)]],(Tabelle13[[#This Row],[Heizleistung (35°C)]]+Tabelle13[[#This Row],[Heizleistung (55°C)]])/2)</f>
        <v>5.3</v>
      </c>
      <c r="N289" s="30">
        <f>IF(Tabelle13[[#This Row],[Etas 55°C]]=0,0,(Tabelle13[[#This Row],[Etas 35°C]]*0.8+Tabelle13[[#This Row],[Etas 55°C]]*0.2))*2.5</f>
        <v>4.3050000000000006</v>
      </c>
      <c r="O289" s="31">
        <f>-(Tabelle13[[#This Row],[80%/20% SCOP]]-5.285)/5.285</f>
        <v>0.18543046357615886</v>
      </c>
    </row>
    <row r="290" spans="1:15" ht="20.100000000000001" customHeight="1" x14ac:dyDescent="0.25">
      <c r="A290" s="59"/>
      <c r="B290" s="32">
        <v>16014000</v>
      </c>
      <c r="C290" s="25" t="s">
        <v>6201</v>
      </c>
      <c r="D290" s="25" t="s">
        <v>6813</v>
      </c>
      <c r="E290" s="26" t="s">
        <v>2</v>
      </c>
      <c r="F290" s="27">
        <v>5.5</v>
      </c>
      <c r="G290" s="28">
        <v>1.8</v>
      </c>
      <c r="H290" s="27">
        <v>5.0999999999999996</v>
      </c>
      <c r="I290" s="28">
        <v>1.41</v>
      </c>
      <c r="J290" s="26" t="s">
        <v>3</v>
      </c>
      <c r="K290" s="26" t="s">
        <v>4</v>
      </c>
      <c r="L290" s="26" t="s">
        <v>4</v>
      </c>
      <c r="M290" s="29">
        <f>IF(Tabelle13[[#This Row],[Heizleistung (55°C)]]=0,Tabelle13[[#This Row],[Heizleistung (35°C)]],(Tabelle13[[#This Row],[Heizleistung (35°C)]]+Tabelle13[[#This Row],[Heizleistung (55°C)]])/2)</f>
        <v>5.3</v>
      </c>
      <c r="N290" s="30">
        <f>IF(Tabelle13[[#This Row],[Etas 55°C]]=0,0,(Tabelle13[[#This Row],[Etas 35°C]]*0.8+Tabelle13[[#This Row],[Etas 55°C]]*0.2))*2.5</f>
        <v>4.3050000000000006</v>
      </c>
      <c r="O290" s="31">
        <f>-(Tabelle13[[#This Row],[80%/20% SCOP]]-5.285)/5.285</f>
        <v>0.18543046357615886</v>
      </c>
    </row>
    <row r="291" spans="1:15" ht="20.100000000000001" customHeight="1" x14ac:dyDescent="0.25">
      <c r="A291" s="59"/>
      <c r="B291" s="32">
        <v>16011272</v>
      </c>
      <c r="C291" s="25" t="s">
        <v>2988</v>
      </c>
      <c r="D291" s="25" t="s">
        <v>3027</v>
      </c>
      <c r="E291" s="26" t="s">
        <v>2</v>
      </c>
      <c r="F291" s="27">
        <v>5</v>
      </c>
      <c r="G291" s="28">
        <v>1.83</v>
      </c>
      <c r="H291" s="27">
        <v>5</v>
      </c>
      <c r="I291" s="28">
        <v>1.28</v>
      </c>
      <c r="J291" s="26" t="s">
        <v>40</v>
      </c>
      <c r="K291" s="26" t="s">
        <v>15</v>
      </c>
      <c r="L291" s="26" t="s">
        <v>4</v>
      </c>
      <c r="M291" s="27">
        <f>IF(Tabelle13[[#This Row],[Heizleistung (55°C)]]=0,Tabelle13[[#This Row],[Heizleistung (35°C)]],(Tabelle13[[#This Row],[Heizleistung (35°C)]]+Tabelle13[[#This Row],[Heizleistung (55°C)]])/2)</f>
        <v>5</v>
      </c>
      <c r="N291" s="30">
        <f>IF(Tabelle13[[#This Row],[Etas 55°C]]=0,0,(Tabelle13[[#This Row],[Etas 35°C]]*0.8+Tabelle13[[#This Row],[Etas 55°C]]*0.2))*2.5</f>
        <v>4.3000000000000007</v>
      </c>
      <c r="O291" s="31">
        <f>-(Tabelle13[[#This Row],[80%/20% SCOP]]-5.285)/5.285</f>
        <v>0.18637653736991475</v>
      </c>
    </row>
    <row r="292" spans="1:15" ht="20.100000000000001" customHeight="1" x14ac:dyDescent="0.25">
      <c r="A292" s="59"/>
      <c r="B292" s="32">
        <v>16012522</v>
      </c>
      <c r="C292" s="25" t="s">
        <v>3089</v>
      </c>
      <c r="D292" s="25" t="s">
        <v>3105</v>
      </c>
      <c r="E292" s="26" t="s">
        <v>2</v>
      </c>
      <c r="F292" s="27">
        <v>5</v>
      </c>
      <c r="G292" s="28">
        <v>1.83</v>
      </c>
      <c r="H292" s="27">
        <v>5</v>
      </c>
      <c r="I292" s="28">
        <v>1.28</v>
      </c>
      <c r="J292" s="26" t="s">
        <v>40</v>
      </c>
      <c r="K292" s="26" t="s">
        <v>15</v>
      </c>
      <c r="L292" s="26" t="s">
        <v>15</v>
      </c>
      <c r="M292" s="27">
        <f>IF(Tabelle13[[#This Row],[Heizleistung (55°C)]]=0,Tabelle13[[#This Row],[Heizleistung (35°C)]],(Tabelle13[[#This Row],[Heizleistung (35°C)]]+Tabelle13[[#This Row],[Heizleistung (55°C)]])/2)</f>
        <v>5</v>
      </c>
      <c r="N292" s="30">
        <f>IF(Tabelle13[[#This Row],[Etas 55°C]]=0,0,(Tabelle13[[#This Row],[Etas 35°C]]*0.8+Tabelle13[[#This Row],[Etas 55°C]]*0.2))*2.5</f>
        <v>4.3000000000000007</v>
      </c>
      <c r="O292" s="31">
        <f>-(Tabelle13[[#This Row],[80%/20% SCOP]]-5.285)/5.285</f>
        <v>0.18637653736991475</v>
      </c>
    </row>
    <row r="293" spans="1:15" ht="20.100000000000001" customHeight="1" x14ac:dyDescent="0.25">
      <c r="A293" s="59"/>
      <c r="B293" s="32">
        <v>16003657</v>
      </c>
      <c r="C293" s="25" t="s">
        <v>589</v>
      </c>
      <c r="D293" s="25" t="s">
        <v>608</v>
      </c>
      <c r="E293" s="26" t="s">
        <v>2</v>
      </c>
      <c r="F293" s="27">
        <v>4.76</v>
      </c>
      <c r="G293" s="28">
        <v>1.83</v>
      </c>
      <c r="H293" s="27">
        <v>4.49</v>
      </c>
      <c r="I293" s="28">
        <v>1.27</v>
      </c>
      <c r="J293" s="26" t="s">
        <v>109</v>
      </c>
      <c r="K293" s="26" t="s">
        <v>4</v>
      </c>
      <c r="L293" s="26" t="s">
        <v>4</v>
      </c>
      <c r="M293" s="27">
        <f>IF(Tabelle13[[#This Row],[Heizleistung (55°C)]]=0,Tabelle13[[#This Row],[Heizleistung (35°C)]],(Tabelle13[[#This Row],[Heizleistung (35°C)]]+Tabelle13[[#This Row],[Heizleistung (55°C)]])/2)</f>
        <v>4.625</v>
      </c>
      <c r="N293" s="30">
        <f>IF(Tabelle13[[#This Row],[Etas 55°C]]=0,0,(Tabelle13[[#This Row],[Etas 35°C]]*0.8+Tabelle13[[#This Row],[Etas 55°C]]*0.2))*2.5</f>
        <v>4.2950000000000008</v>
      </c>
      <c r="O293" s="31">
        <f>-(Tabelle13[[#This Row],[80%/20% SCOP]]-5.285)/5.285</f>
        <v>0.18732261116367063</v>
      </c>
    </row>
    <row r="294" spans="1:15" ht="20.100000000000001" customHeight="1" x14ac:dyDescent="0.25">
      <c r="A294" s="59"/>
      <c r="B294" s="32">
        <v>16000678</v>
      </c>
      <c r="C294" s="25" t="s">
        <v>305</v>
      </c>
      <c r="D294" s="25" t="s">
        <v>354</v>
      </c>
      <c r="E294" s="26" t="s">
        <v>2</v>
      </c>
      <c r="F294" s="27">
        <v>5</v>
      </c>
      <c r="G294" s="28">
        <v>1.8</v>
      </c>
      <c r="H294" s="27">
        <v>4</v>
      </c>
      <c r="I294" s="28">
        <v>1.38</v>
      </c>
      <c r="J294" s="26" t="s">
        <v>355</v>
      </c>
      <c r="K294" s="26" t="s">
        <v>4</v>
      </c>
      <c r="L294" s="26" t="s">
        <v>4</v>
      </c>
      <c r="M294" s="27">
        <f>IF(Tabelle13[[#This Row],[Heizleistung (55°C)]]=0,Tabelle13[[#This Row],[Heizleistung (35°C)]],(Tabelle13[[#This Row],[Heizleistung (35°C)]]+Tabelle13[[#This Row],[Heizleistung (55°C)]])/2)</f>
        <v>4.5</v>
      </c>
      <c r="N294" s="30">
        <f>IF(Tabelle13[[#This Row],[Etas 55°C]]=0,0,(Tabelle13[[#This Row],[Etas 35°C]]*0.8+Tabelle13[[#This Row],[Etas 55°C]]*0.2))*2.5</f>
        <v>4.2900000000000009</v>
      </c>
      <c r="O294" s="31">
        <f>-(Tabelle13[[#This Row],[80%/20% SCOP]]-5.285)/5.285</f>
        <v>0.18826868495742652</v>
      </c>
    </row>
    <row r="295" spans="1:15" ht="20.100000000000001" customHeight="1" x14ac:dyDescent="0.25">
      <c r="A295" s="59"/>
      <c r="B295" s="32">
        <v>16003578</v>
      </c>
      <c r="C295" s="25" t="s">
        <v>305</v>
      </c>
      <c r="D295" s="25" t="s">
        <v>367</v>
      </c>
      <c r="E295" s="26" t="s">
        <v>2</v>
      </c>
      <c r="F295" s="27">
        <v>5</v>
      </c>
      <c r="G295" s="28">
        <v>1.8</v>
      </c>
      <c r="H295" s="27">
        <v>4</v>
      </c>
      <c r="I295" s="28">
        <v>1.38</v>
      </c>
      <c r="J295" s="26" t="s">
        <v>355</v>
      </c>
      <c r="K295" s="26" t="s">
        <v>4</v>
      </c>
      <c r="L295" s="26" t="s">
        <v>4</v>
      </c>
      <c r="M295" s="27">
        <f>IF(Tabelle13[[#This Row],[Heizleistung (55°C)]]=0,Tabelle13[[#This Row],[Heizleistung (35°C)]],(Tabelle13[[#This Row],[Heizleistung (35°C)]]+Tabelle13[[#This Row],[Heizleistung (55°C)]])/2)</f>
        <v>4.5</v>
      </c>
      <c r="N295" s="30">
        <f>IF(Tabelle13[[#This Row],[Etas 55°C]]=0,0,(Tabelle13[[#This Row],[Etas 35°C]]*0.8+Tabelle13[[#This Row],[Etas 55°C]]*0.2))*2.5</f>
        <v>4.2900000000000009</v>
      </c>
      <c r="O295" s="31">
        <f>-(Tabelle13[[#This Row],[80%/20% SCOP]]-5.285)/5.285</f>
        <v>0.18826868495742652</v>
      </c>
    </row>
    <row r="296" spans="1:15" ht="20.100000000000001" customHeight="1" x14ac:dyDescent="0.25">
      <c r="A296" s="59"/>
      <c r="B296" s="32">
        <v>16014494</v>
      </c>
      <c r="C296" s="25" t="s">
        <v>5249</v>
      </c>
      <c r="D296" s="25" t="s">
        <v>6778</v>
      </c>
      <c r="E296" s="26" t="s">
        <v>2</v>
      </c>
      <c r="F296" s="27">
        <v>5</v>
      </c>
      <c r="G296" s="28">
        <v>1.8</v>
      </c>
      <c r="H296" s="27">
        <v>4</v>
      </c>
      <c r="I296" s="28">
        <v>1.38</v>
      </c>
      <c r="J296" s="26" t="s">
        <v>355</v>
      </c>
      <c r="K296" s="26" t="s">
        <v>4</v>
      </c>
      <c r="L296" s="26" t="s">
        <v>4</v>
      </c>
      <c r="M296" s="27">
        <f>IF(Tabelle13[[#This Row],[Heizleistung (55°C)]]=0,Tabelle13[[#This Row],[Heizleistung (35°C)]],(Tabelle13[[#This Row],[Heizleistung (35°C)]]+Tabelle13[[#This Row],[Heizleistung (55°C)]])/2)</f>
        <v>4.5</v>
      </c>
      <c r="N296" s="30">
        <f>IF(Tabelle13[[#This Row],[Etas 55°C]]=0,0,(Tabelle13[[#This Row],[Etas 35°C]]*0.8+Tabelle13[[#This Row],[Etas 55°C]]*0.2))*2.5</f>
        <v>4.2900000000000009</v>
      </c>
      <c r="O296" s="31">
        <f>-(Tabelle13[[#This Row],[80%/20% SCOP]]-5.285)/5.285</f>
        <v>0.18826868495742652</v>
      </c>
    </row>
    <row r="297" spans="1:15" ht="20.100000000000001" customHeight="1" x14ac:dyDescent="0.25">
      <c r="A297" s="59"/>
      <c r="B297" s="32">
        <v>16007406</v>
      </c>
      <c r="C297" s="25" t="s">
        <v>2472</v>
      </c>
      <c r="D297" s="25" t="s">
        <v>2488</v>
      </c>
      <c r="E297" s="26" t="s">
        <v>2</v>
      </c>
      <c r="F297" s="27">
        <v>5.6</v>
      </c>
      <c r="G297" s="28">
        <v>1.81</v>
      </c>
      <c r="H297" s="27">
        <v>4.4000000000000004</v>
      </c>
      <c r="I297" s="28">
        <v>1.34</v>
      </c>
      <c r="J297" s="26" t="s">
        <v>109</v>
      </c>
      <c r="K297" s="26" t="s">
        <v>4</v>
      </c>
      <c r="L297" s="26" t="s">
        <v>4</v>
      </c>
      <c r="M297" s="27">
        <f>IF(Tabelle13[[#This Row],[Heizleistung (55°C)]]=0,Tabelle13[[#This Row],[Heizleistung (35°C)]],(Tabelle13[[#This Row],[Heizleistung (35°C)]]+Tabelle13[[#This Row],[Heizleistung (55°C)]])/2)</f>
        <v>5</v>
      </c>
      <c r="N297" s="30">
        <f>IF(Tabelle13[[#This Row],[Etas 55°C]]=0,0,(Tabelle13[[#This Row],[Etas 35°C]]*0.8+Tabelle13[[#This Row],[Etas 55°C]]*0.2))*2.5</f>
        <v>4.2900000000000009</v>
      </c>
      <c r="O297" s="31">
        <f>-(Tabelle13[[#This Row],[80%/20% SCOP]]-5.285)/5.285</f>
        <v>0.18826868495742652</v>
      </c>
    </row>
    <row r="298" spans="1:15" ht="20.100000000000001" customHeight="1" x14ac:dyDescent="0.25">
      <c r="A298" s="59"/>
      <c r="B298" s="32">
        <v>16009186</v>
      </c>
      <c r="C298" s="25" t="s">
        <v>2893</v>
      </c>
      <c r="D298" s="25" t="s">
        <v>6812</v>
      </c>
      <c r="E298" s="26" t="s">
        <v>2</v>
      </c>
      <c r="F298" s="27">
        <v>4</v>
      </c>
      <c r="G298" s="28">
        <v>1.83</v>
      </c>
      <c r="H298" s="27">
        <v>6</v>
      </c>
      <c r="I298" s="28">
        <v>1.26</v>
      </c>
      <c r="J298" s="26" t="s">
        <v>40</v>
      </c>
      <c r="K298" s="26" t="s">
        <v>4</v>
      </c>
      <c r="L298" s="26" t="s">
        <v>4</v>
      </c>
      <c r="M298" s="27">
        <f>IF(Tabelle13[[#This Row],[Heizleistung (55°C)]]=0,Tabelle13[[#This Row],[Heizleistung (35°C)]],(Tabelle13[[#This Row],[Heizleistung (35°C)]]+Tabelle13[[#This Row],[Heizleistung (55°C)]])/2)</f>
        <v>5</v>
      </c>
      <c r="N298" s="30">
        <f>IF(Tabelle13[[#This Row],[Etas 55°C]]=0,0,(Tabelle13[[#This Row],[Etas 35°C]]*0.8+Tabelle13[[#This Row],[Etas 55°C]]*0.2))*2.5</f>
        <v>4.2900000000000009</v>
      </c>
      <c r="O298" s="31">
        <f>-(Tabelle13[[#This Row],[80%/20% SCOP]]-5.285)/5.285</f>
        <v>0.18826868495742652</v>
      </c>
    </row>
    <row r="299" spans="1:15" ht="20.100000000000001" customHeight="1" x14ac:dyDescent="0.25">
      <c r="A299" s="59"/>
      <c r="B299" s="32">
        <v>16015104</v>
      </c>
      <c r="C299" s="25" t="s">
        <v>1615</v>
      </c>
      <c r="D299" s="25" t="s">
        <v>6751</v>
      </c>
      <c r="E299" s="26" t="s">
        <v>2</v>
      </c>
      <c r="F299" s="27">
        <v>6.52</v>
      </c>
      <c r="G299" s="28">
        <v>1.8109999999999999</v>
      </c>
      <c r="H299" s="27">
        <v>6.06</v>
      </c>
      <c r="I299" s="28">
        <v>1.335</v>
      </c>
      <c r="J299" s="26" t="s">
        <v>3</v>
      </c>
      <c r="K299" s="26" t="s">
        <v>4</v>
      </c>
      <c r="L299" s="26" t="s">
        <v>4</v>
      </c>
      <c r="M299" s="27">
        <f>IF(Tabelle13[[#This Row],[Heizleistung (55°C)]]=0,Tabelle13[[#This Row],[Heizleistung (35°C)]],(Tabelle13[[#This Row],[Heizleistung (35°C)]]+Tabelle13[[#This Row],[Heizleistung (55°C)]])/2)</f>
        <v>6.2899999999999991</v>
      </c>
      <c r="N299" s="30">
        <f>IF(Tabelle13[[#This Row],[Etas 55°C]]=0,0,(Tabelle13[[#This Row],[Etas 35°C]]*0.8+Tabelle13[[#This Row],[Etas 55°C]]*0.2))*2.5</f>
        <v>4.2895000000000003</v>
      </c>
      <c r="O299" s="31">
        <f>-(Tabelle13[[#This Row],[80%/20% SCOP]]-5.285)/5.285</f>
        <v>0.18836329233680224</v>
      </c>
    </row>
    <row r="300" spans="1:15" ht="20.100000000000001" customHeight="1" x14ac:dyDescent="0.25">
      <c r="A300" s="59"/>
      <c r="B300" s="32">
        <v>16007387</v>
      </c>
      <c r="C300" s="25" t="s">
        <v>2592</v>
      </c>
      <c r="D300" s="25" t="s">
        <v>2646</v>
      </c>
      <c r="E300" s="26" t="s">
        <v>2</v>
      </c>
      <c r="F300" s="27">
        <v>4</v>
      </c>
      <c r="G300" s="28">
        <v>1.81</v>
      </c>
      <c r="H300" s="27">
        <v>4</v>
      </c>
      <c r="I300" s="28">
        <v>1.33</v>
      </c>
      <c r="J300" s="26" t="s">
        <v>40</v>
      </c>
      <c r="K300" s="26" t="s">
        <v>4</v>
      </c>
      <c r="L300" s="26" t="s">
        <v>15</v>
      </c>
      <c r="M300" s="27">
        <f>IF(Tabelle13[[#This Row],[Heizleistung (55°C)]]=0,Tabelle13[[#This Row],[Heizleistung (35°C)]],(Tabelle13[[#This Row],[Heizleistung (35°C)]]+Tabelle13[[#This Row],[Heizleistung (55°C)]])/2)</f>
        <v>4</v>
      </c>
      <c r="N300" s="30">
        <f>IF(Tabelle13[[#This Row],[Etas 55°C]]=0,0,(Tabelle13[[#This Row],[Etas 35°C]]*0.8+Tabelle13[[#This Row],[Etas 55°C]]*0.2))*2.5</f>
        <v>4.2850000000000001</v>
      </c>
      <c r="O300" s="31">
        <f>-(Tabelle13[[#This Row],[80%/20% SCOP]]-5.285)/5.285</f>
        <v>0.1892147587511826</v>
      </c>
    </row>
    <row r="301" spans="1:15" ht="20.100000000000001" customHeight="1" x14ac:dyDescent="0.25">
      <c r="A301" s="59"/>
      <c r="B301" s="32">
        <v>16010278</v>
      </c>
      <c r="C301" s="25" t="s">
        <v>589</v>
      </c>
      <c r="D301" s="25" t="s">
        <v>611</v>
      </c>
      <c r="E301" s="26" t="s">
        <v>2</v>
      </c>
      <c r="F301" s="27">
        <v>6.2</v>
      </c>
      <c r="G301" s="28">
        <v>1.8</v>
      </c>
      <c r="H301" s="27">
        <v>6.2</v>
      </c>
      <c r="I301" s="28">
        <v>1.37</v>
      </c>
      <c r="J301" s="26" t="s">
        <v>3</v>
      </c>
      <c r="K301" s="26" t="s">
        <v>4</v>
      </c>
      <c r="L301" s="26" t="s">
        <v>4</v>
      </c>
      <c r="M301" s="27">
        <f>IF(Tabelle13[[#This Row],[Heizleistung (55°C)]]=0,Tabelle13[[#This Row],[Heizleistung (35°C)]],(Tabelle13[[#This Row],[Heizleistung (35°C)]]+Tabelle13[[#This Row],[Heizleistung (55°C)]])/2)</f>
        <v>6.2</v>
      </c>
      <c r="N301" s="30">
        <f>IF(Tabelle13[[#This Row],[Etas 55°C]]=0,0,(Tabelle13[[#This Row],[Etas 35°C]]*0.8+Tabelle13[[#This Row],[Etas 55°C]]*0.2))*2.5</f>
        <v>4.2850000000000001</v>
      </c>
      <c r="O301" s="31">
        <f>-(Tabelle13[[#This Row],[80%/20% SCOP]]-5.285)/5.285</f>
        <v>0.1892147587511826</v>
      </c>
    </row>
    <row r="302" spans="1:15" ht="20.100000000000001" customHeight="1" x14ac:dyDescent="0.25">
      <c r="A302" s="59"/>
      <c r="B302" s="32">
        <v>16003955</v>
      </c>
      <c r="C302" s="25" t="s">
        <v>589</v>
      </c>
      <c r="D302" s="25" t="s">
        <v>625</v>
      </c>
      <c r="E302" s="26" t="s">
        <v>2</v>
      </c>
      <c r="F302" s="27">
        <v>6.2</v>
      </c>
      <c r="G302" s="28">
        <v>1.8</v>
      </c>
      <c r="H302" s="27">
        <v>6.2</v>
      </c>
      <c r="I302" s="28">
        <v>1.37</v>
      </c>
      <c r="J302" s="26" t="s">
        <v>3</v>
      </c>
      <c r="K302" s="26" t="s">
        <v>4</v>
      </c>
      <c r="L302" s="26" t="s">
        <v>4</v>
      </c>
      <c r="M302" s="27">
        <f>IF(Tabelle13[[#This Row],[Heizleistung (55°C)]]=0,Tabelle13[[#This Row],[Heizleistung (35°C)]],(Tabelle13[[#This Row],[Heizleistung (35°C)]]+Tabelle13[[#This Row],[Heizleistung (55°C)]])/2)</f>
        <v>6.2</v>
      </c>
      <c r="N302" s="30">
        <f>IF(Tabelle13[[#This Row],[Etas 55°C]]=0,0,(Tabelle13[[#This Row],[Etas 35°C]]*0.8+Tabelle13[[#This Row],[Etas 55°C]]*0.2))*2.5</f>
        <v>4.2850000000000001</v>
      </c>
      <c r="O302" s="31">
        <f>-(Tabelle13[[#This Row],[80%/20% SCOP]]-5.285)/5.285</f>
        <v>0.1892147587511826</v>
      </c>
    </row>
    <row r="303" spans="1:15" ht="20.100000000000001" customHeight="1" x14ac:dyDescent="0.25">
      <c r="A303" s="59"/>
      <c r="B303" s="32">
        <v>16004894</v>
      </c>
      <c r="C303" s="25" t="s">
        <v>669</v>
      </c>
      <c r="D303" s="25" t="s">
        <v>741</v>
      </c>
      <c r="E303" s="26" t="s">
        <v>2</v>
      </c>
      <c r="F303" s="27">
        <v>6.2</v>
      </c>
      <c r="G303" s="28">
        <v>1.8</v>
      </c>
      <c r="H303" s="27">
        <v>6.2</v>
      </c>
      <c r="I303" s="28">
        <v>1.37</v>
      </c>
      <c r="J303" s="26" t="s">
        <v>3</v>
      </c>
      <c r="K303" s="26" t="s">
        <v>4</v>
      </c>
      <c r="L303" s="26" t="s">
        <v>4</v>
      </c>
      <c r="M303" s="27">
        <f>IF(Tabelle13[[#This Row],[Heizleistung (55°C)]]=0,Tabelle13[[#This Row],[Heizleistung (35°C)]],(Tabelle13[[#This Row],[Heizleistung (35°C)]]+Tabelle13[[#This Row],[Heizleistung (55°C)]])/2)</f>
        <v>6.2</v>
      </c>
      <c r="N303" s="30">
        <f>IF(Tabelle13[[#This Row],[Etas 55°C]]=0,0,(Tabelle13[[#This Row],[Etas 35°C]]*0.8+Tabelle13[[#This Row],[Etas 55°C]]*0.2))*2.5</f>
        <v>4.2850000000000001</v>
      </c>
      <c r="O303" s="31">
        <f>-(Tabelle13[[#This Row],[80%/20% SCOP]]-5.285)/5.285</f>
        <v>0.1892147587511826</v>
      </c>
    </row>
    <row r="304" spans="1:15" ht="20.100000000000001" customHeight="1" x14ac:dyDescent="0.25">
      <c r="A304" s="59"/>
      <c r="B304" s="32">
        <v>16004889</v>
      </c>
      <c r="C304" s="25" t="s">
        <v>669</v>
      </c>
      <c r="D304" s="25" t="s">
        <v>750</v>
      </c>
      <c r="E304" s="26" t="s">
        <v>2</v>
      </c>
      <c r="F304" s="27">
        <v>6.2</v>
      </c>
      <c r="G304" s="28">
        <v>1.8</v>
      </c>
      <c r="H304" s="27">
        <v>6.2</v>
      </c>
      <c r="I304" s="28">
        <v>1.37</v>
      </c>
      <c r="J304" s="26" t="s">
        <v>3</v>
      </c>
      <c r="K304" s="26" t="s">
        <v>4</v>
      </c>
      <c r="L304" s="26" t="s">
        <v>4</v>
      </c>
      <c r="M304" s="27">
        <f>IF(Tabelle13[[#This Row],[Heizleistung (55°C)]]=0,Tabelle13[[#This Row],[Heizleistung (35°C)]],(Tabelle13[[#This Row],[Heizleistung (35°C)]]+Tabelle13[[#This Row],[Heizleistung (55°C)]])/2)</f>
        <v>6.2</v>
      </c>
      <c r="N304" s="30">
        <f>IF(Tabelle13[[#This Row],[Etas 55°C]]=0,0,(Tabelle13[[#This Row],[Etas 35°C]]*0.8+Tabelle13[[#This Row],[Etas 55°C]]*0.2))*2.5</f>
        <v>4.2850000000000001</v>
      </c>
      <c r="O304" s="31">
        <f>-(Tabelle13[[#This Row],[80%/20% SCOP]]-5.285)/5.285</f>
        <v>0.1892147587511826</v>
      </c>
    </row>
    <row r="305" spans="1:15" ht="20.100000000000001" customHeight="1" x14ac:dyDescent="0.25">
      <c r="A305" s="59"/>
      <c r="B305" s="32">
        <v>16014590</v>
      </c>
      <c r="C305" s="25" t="s">
        <v>526</v>
      </c>
      <c r="D305" s="25" t="s">
        <v>535</v>
      </c>
      <c r="E305" s="26" t="s">
        <v>2</v>
      </c>
      <c r="F305" s="27">
        <v>6.36</v>
      </c>
      <c r="G305" s="28">
        <v>1.8120000000000001</v>
      </c>
      <c r="H305" s="27">
        <v>5.86</v>
      </c>
      <c r="I305" s="28">
        <v>1.3149999999999999</v>
      </c>
      <c r="J305" s="26" t="s">
        <v>40</v>
      </c>
      <c r="K305" s="26" t="s">
        <v>4</v>
      </c>
      <c r="L305" s="26" t="s">
        <v>15</v>
      </c>
      <c r="M305" s="27">
        <f>IF(Tabelle13[[#This Row],[Heizleistung (55°C)]]=0,Tabelle13[[#This Row],[Heizleistung (35°C)]],(Tabelle13[[#This Row],[Heizleistung (35°C)]]+Tabelle13[[#This Row],[Heizleistung (55°C)]])/2)</f>
        <v>6.11</v>
      </c>
      <c r="N305" s="30">
        <f>IF(Tabelle13[[#This Row],[Etas 55°C]]=0,0,(Tabelle13[[#This Row],[Etas 35°C]]*0.8+Tabelle13[[#This Row],[Etas 55°C]]*0.2))*2.5</f>
        <v>4.2815000000000003</v>
      </c>
      <c r="O305" s="31">
        <f>-(Tabelle13[[#This Row],[80%/20% SCOP]]-5.285)/5.285</f>
        <v>0.18987701040681171</v>
      </c>
    </row>
    <row r="306" spans="1:15" ht="20.100000000000001" customHeight="1" x14ac:dyDescent="0.25">
      <c r="A306" s="59"/>
      <c r="B306" s="32">
        <v>16014595</v>
      </c>
      <c r="C306" s="25" t="s">
        <v>526</v>
      </c>
      <c r="D306" s="25" t="s">
        <v>541</v>
      </c>
      <c r="E306" s="26" t="s">
        <v>2</v>
      </c>
      <c r="F306" s="27">
        <v>6.36</v>
      </c>
      <c r="G306" s="28">
        <v>1.8120000000000001</v>
      </c>
      <c r="H306" s="27">
        <v>5.86</v>
      </c>
      <c r="I306" s="28">
        <v>1.3149999999999999</v>
      </c>
      <c r="J306" s="26" t="s">
        <v>40</v>
      </c>
      <c r="K306" s="26" t="s">
        <v>4</v>
      </c>
      <c r="L306" s="26" t="s">
        <v>15</v>
      </c>
      <c r="M306" s="27">
        <f>IF(Tabelle13[[#This Row],[Heizleistung (55°C)]]=0,Tabelle13[[#This Row],[Heizleistung (35°C)]],(Tabelle13[[#This Row],[Heizleistung (35°C)]]+Tabelle13[[#This Row],[Heizleistung (55°C)]])/2)</f>
        <v>6.11</v>
      </c>
      <c r="N306" s="30">
        <f>IF(Tabelle13[[#This Row],[Etas 55°C]]=0,0,(Tabelle13[[#This Row],[Etas 35°C]]*0.8+Tabelle13[[#This Row],[Etas 55°C]]*0.2))*2.5</f>
        <v>4.2815000000000003</v>
      </c>
      <c r="O306" s="31">
        <f>-(Tabelle13[[#This Row],[80%/20% SCOP]]-5.285)/5.285</f>
        <v>0.18987701040681171</v>
      </c>
    </row>
    <row r="307" spans="1:15" ht="20.100000000000001" customHeight="1" x14ac:dyDescent="0.25">
      <c r="A307" s="59"/>
      <c r="B307" s="32">
        <v>16015409</v>
      </c>
      <c r="C307" s="25" t="s">
        <v>4534</v>
      </c>
      <c r="D307" s="25" t="s">
        <v>4549</v>
      </c>
      <c r="E307" s="26" t="s">
        <v>2</v>
      </c>
      <c r="F307" s="27">
        <v>6.3</v>
      </c>
      <c r="G307" s="28">
        <v>1.81</v>
      </c>
      <c r="H307" s="27">
        <v>6.45</v>
      </c>
      <c r="I307" s="28">
        <v>1.32</v>
      </c>
      <c r="J307" s="26" t="s">
        <v>40</v>
      </c>
      <c r="K307" s="26" t="s">
        <v>4</v>
      </c>
      <c r="L307" s="26" t="s">
        <v>4</v>
      </c>
      <c r="M307" s="27">
        <f>IF(Tabelle13[[#This Row],[Heizleistung (55°C)]]=0,Tabelle13[[#This Row],[Heizleistung (35°C)]],(Tabelle13[[#This Row],[Heizleistung (35°C)]]+Tabelle13[[#This Row],[Heizleistung (55°C)]])/2)</f>
        <v>6.375</v>
      </c>
      <c r="N307" s="30">
        <f>IF(Tabelle13[[#This Row],[Etas 55°C]]=0,0,(Tabelle13[[#This Row],[Etas 35°C]]*0.8+Tabelle13[[#This Row],[Etas 55°C]]*0.2))*2.5</f>
        <v>4.28</v>
      </c>
      <c r="O307" s="31">
        <f>-(Tabelle13[[#This Row],[80%/20% SCOP]]-5.285)/5.285</f>
        <v>0.19016083254493849</v>
      </c>
    </row>
    <row r="308" spans="1:15" ht="20.100000000000001" customHeight="1" x14ac:dyDescent="0.25">
      <c r="A308" s="59"/>
      <c r="B308" s="32">
        <v>16000579</v>
      </c>
      <c r="C308" s="25" t="s">
        <v>4534</v>
      </c>
      <c r="D308" s="25" t="s">
        <v>4537</v>
      </c>
      <c r="E308" s="26" t="s">
        <v>2</v>
      </c>
      <c r="F308" s="27">
        <v>6.78</v>
      </c>
      <c r="G308" s="28">
        <v>1.81</v>
      </c>
      <c r="H308" s="27">
        <v>6.19</v>
      </c>
      <c r="I308" s="28">
        <v>1.32</v>
      </c>
      <c r="J308" s="26" t="s">
        <v>40</v>
      </c>
      <c r="K308" s="26" t="s">
        <v>4</v>
      </c>
      <c r="L308" s="26" t="s">
        <v>4</v>
      </c>
      <c r="M308" s="27">
        <f>IF(Tabelle13[[#This Row],[Heizleistung (55°C)]]=0,Tabelle13[[#This Row],[Heizleistung (35°C)]],(Tabelle13[[#This Row],[Heizleistung (35°C)]]+Tabelle13[[#This Row],[Heizleistung (55°C)]])/2)</f>
        <v>6.4850000000000003</v>
      </c>
      <c r="N308" s="30">
        <f>IF(Tabelle13[[#This Row],[Etas 55°C]]=0,0,(Tabelle13[[#This Row],[Etas 35°C]]*0.8+Tabelle13[[#This Row],[Etas 55°C]]*0.2))*2.5</f>
        <v>4.28</v>
      </c>
      <c r="O308" s="31">
        <f>-(Tabelle13[[#This Row],[80%/20% SCOP]]-5.285)/5.285</f>
        <v>0.19016083254493849</v>
      </c>
    </row>
    <row r="309" spans="1:15" ht="20.100000000000001" customHeight="1" x14ac:dyDescent="0.25">
      <c r="A309" s="59"/>
      <c r="B309" s="32">
        <v>16016027</v>
      </c>
      <c r="C309" s="25" t="s">
        <v>6137</v>
      </c>
      <c r="D309" s="25" t="s">
        <v>6158</v>
      </c>
      <c r="E309" s="26" t="s">
        <v>2</v>
      </c>
      <c r="F309" s="27">
        <v>3.54</v>
      </c>
      <c r="G309" s="28">
        <v>1.82</v>
      </c>
      <c r="H309" s="27">
        <v>5</v>
      </c>
      <c r="I309" s="28">
        <v>1.27</v>
      </c>
      <c r="J309" s="26" t="s">
        <v>40</v>
      </c>
      <c r="K309" s="26" t="s">
        <v>4</v>
      </c>
      <c r="L309" s="26" t="s">
        <v>15</v>
      </c>
      <c r="M309" s="29">
        <f>IF(Tabelle13[[#This Row],[Heizleistung (55°C)]]=0,Tabelle13[[#This Row],[Heizleistung (35°C)]],(Tabelle13[[#This Row],[Heizleistung (35°C)]]+Tabelle13[[#This Row],[Heizleistung (55°C)]])/2)</f>
        <v>4.2699999999999996</v>
      </c>
      <c r="N309" s="30">
        <f>IF(Tabelle13[[#This Row],[Etas 55°C]]=0,0,(Tabelle13[[#This Row],[Etas 35°C]]*0.8+Tabelle13[[#This Row],[Etas 55°C]]*0.2))*2.5</f>
        <v>4.2750000000000004</v>
      </c>
      <c r="O309" s="31">
        <f>-(Tabelle13[[#This Row],[80%/20% SCOP]]-5.285)/5.285</f>
        <v>0.19110690633869437</v>
      </c>
    </row>
    <row r="310" spans="1:15" ht="20.100000000000001" customHeight="1" x14ac:dyDescent="0.25">
      <c r="A310" s="59"/>
      <c r="B310" s="32">
        <v>16011405</v>
      </c>
      <c r="C310" s="25" t="s">
        <v>3161</v>
      </c>
      <c r="D310" s="25" t="s">
        <v>4456</v>
      </c>
      <c r="E310" s="26" t="s">
        <v>2</v>
      </c>
      <c r="F310" s="27">
        <v>5</v>
      </c>
      <c r="G310" s="28">
        <v>1.79</v>
      </c>
      <c r="H310" s="27">
        <v>5</v>
      </c>
      <c r="I310" s="28">
        <v>1.39</v>
      </c>
      <c r="J310" s="26" t="s">
        <v>3</v>
      </c>
      <c r="K310" s="26" t="s">
        <v>4</v>
      </c>
      <c r="L310" s="26" t="s">
        <v>4</v>
      </c>
      <c r="M310" s="27">
        <f>IF(Tabelle13[[#This Row],[Heizleistung (55°C)]]=0,Tabelle13[[#This Row],[Heizleistung (35°C)]],(Tabelle13[[#This Row],[Heizleistung (35°C)]]+Tabelle13[[#This Row],[Heizleistung (55°C)]])/2)</f>
        <v>5</v>
      </c>
      <c r="N310" s="30">
        <f>IF(Tabelle13[[#This Row],[Etas 55°C]]=0,0,(Tabelle13[[#This Row],[Etas 35°C]]*0.8+Tabelle13[[#This Row],[Etas 55°C]]*0.2))*2.5</f>
        <v>4.2750000000000004</v>
      </c>
      <c r="O310" s="31">
        <f>-(Tabelle13[[#This Row],[80%/20% SCOP]]-5.285)/5.285</f>
        <v>0.19110690633869437</v>
      </c>
    </row>
    <row r="311" spans="1:15" ht="20.100000000000001" customHeight="1" x14ac:dyDescent="0.25">
      <c r="A311" s="59"/>
      <c r="B311" s="32">
        <v>16000865</v>
      </c>
      <c r="C311" s="25" t="s">
        <v>4644</v>
      </c>
      <c r="D311" s="25" t="s">
        <v>4650</v>
      </c>
      <c r="E311" s="26" t="s">
        <v>2</v>
      </c>
      <c r="F311" s="27">
        <v>6</v>
      </c>
      <c r="G311" s="28">
        <v>1.78</v>
      </c>
      <c r="H311" s="27">
        <v>6</v>
      </c>
      <c r="I311" s="28">
        <v>1.43</v>
      </c>
      <c r="J311" s="26" t="s">
        <v>3166</v>
      </c>
      <c r="K311" s="26" t="s">
        <v>4</v>
      </c>
      <c r="L311" s="26" t="s">
        <v>4</v>
      </c>
      <c r="M311" s="27">
        <f>IF(Tabelle13[[#This Row],[Heizleistung (55°C)]]=0,Tabelle13[[#This Row],[Heizleistung (35°C)]],(Tabelle13[[#This Row],[Heizleistung (35°C)]]+Tabelle13[[#This Row],[Heizleistung (55°C)]])/2)</f>
        <v>6</v>
      </c>
      <c r="N311" s="30">
        <f>IF(Tabelle13[[#This Row],[Etas 55°C]]=0,0,(Tabelle13[[#This Row],[Etas 35°C]]*0.8+Tabelle13[[#This Row],[Etas 55°C]]*0.2))*2.5</f>
        <v>4.2750000000000004</v>
      </c>
      <c r="O311" s="31">
        <f>-(Tabelle13[[#This Row],[80%/20% SCOP]]-5.285)/5.285</f>
        <v>0.19110690633869437</v>
      </c>
    </row>
    <row r="312" spans="1:15" ht="20.100000000000001" customHeight="1" x14ac:dyDescent="0.25">
      <c r="A312" s="59"/>
      <c r="B312" s="32">
        <v>16000671</v>
      </c>
      <c r="C312" s="25" t="s">
        <v>305</v>
      </c>
      <c r="D312" s="25" t="s">
        <v>307</v>
      </c>
      <c r="E312" s="26" t="s">
        <v>2</v>
      </c>
      <c r="F312" s="27">
        <v>6.7</v>
      </c>
      <c r="G312" s="28">
        <v>1.8</v>
      </c>
      <c r="H312" s="27">
        <v>5.65</v>
      </c>
      <c r="I312" s="28">
        <v>1.35</v>
      </c>
      <c r="J312" s="26" t="s">
        <v>109</v>
      </c>
      <c r="K312" s="26" t="s">
        <v>4</v>
      </c>
      <c r="L312" s="26" t="s">
        <v>4</v>
      </c>
      <c r="M312" s="27">
        <f>IF(Tabelle13[[#This Row],[Heizleistung (55°C)]]=0,Tabelle13[[#This Row],[Heizleistung (35°C)]],(Tabelle13[[#This Row],[Heizleistung (35°C)]]+Tabelle13[[#This Row],[Heizleistung (55°C)]])/2)</f>
        <v>6.1750000000000007</v>
      </c>
      <c r="N312" s="30">
        <f>IF(Tabelle13[[#This Row],[Etas 55°C]]=0,0,(Tabelle13[[#This Row],[Etas 35°C]]*0.8+Tabelle13[[#This Row],[Etas 55°C]]*0.2))*2.5</f>
        <v>4.2750000000000004</v>
      </c>
      <c r="O312" s="31">
        <f>-(Tabelle13[[#This Row],[80%/20% SCOP]]-5.285)/5.285</f>
        <v>0.19110690633869437</v>
      </c>
    </row>
    <row r="313" spans="1:15" ht="20.100000000000001" customHeight="1" x14ac:dyDescent="0.25">
      <c r="A313" s="59"/>
      <c r="B313" s="32">
        <v>16001499</v>
      </c>
      <c r="C313" s="25" t="s">
        <v>5249</v>
      </c>
      <c r="D313" s="25" t="s">
        <v>6776</v>
      </c>
      <c r="E313" s="26" t="s">
        <v>2</v>
      </c>
      <c r="F313" s="27">
        <v>6.7</v>
      </c>
      <c r="G313" s="28">
        <v>1.8</v>
      </c>
      <c r="H313" s="27">
        <v>5.65</v>
      </c>
      <c r="I313" s="28">
        <v>1.35</v>
      </c>
      <c r="J313" s="26" t="s">
        <v>109</v>
      </c>
      <c r="K313" s="26" t="s">
        <v>4</v>
      </c>
      <c r="L313" s="26" t="s">
        <v>4</v>
      </c>
      <c r="M313" s="27">
        <f>IF(Tabelle13[[#This Row],[Heizleistung (55°C)]]=0,Tabelle13[[#This Row],[Heizleistung (35°C)]],(Tabelle13[[#This Row],[Heizleistung (35°C)]]+Tabelle13[[#This Row],[Heizleistung (55°C)]])/2)</f>
        <v>6.1750000000000007</v>
      </c>
      <c r="N313" s="30">
        <f>IF(Tabelle13[[#This Row],[Etas 55°C]]=0,0,(Tabelle13[[#This Row],[Etas 35°C]]*0.8+Tabelle13[[#This Row],[Etas 55°C]]*0.2))*2.5</f>
        <v>4.2750000000000004</v>
      </c>
      <c r="O313" s="31">
        <f>-(Tabelle13[[#This Row],[80%/20% SCOP]]-5.285)/5.285</f>
        <v>0.19110690633869437</v>
      </c>
    </row>
    <row r="314" spans="1:15" ht="20.100000000000001" customHeight="1" x14ac:dyDescent="0.25">
      <c r="A314" s="59"/>
      <c r="B314" s="32">
        <v>16014589</v>
      </c>
      <c r="C314" s="25" t="s">
        <v>526</v>
      </c>
      <c r="D314" s="25" t="s">
        <v>536</v>
      </c>
      <c r="E314" s="26" t="s">
        <v>2</v>
      </c>
      <c r="F314" s="27">
        <v>5.32</v>
      </c>
      <c r="G314" s="28">
        <v>1.8129999999999999</v>
      </c>
      <c r="H314" s="27">
        <v>4.79</v>
      </c>
      <c r="I314" s="28">
        <v>1.296</v>
      </c>
      <c r="J314" s="26" t="s">
        <v>40</v>
      </c>
      <c r="K314" s="26" t="s">
        <v>4</v>
      </c>
      <c r="L314" s="26" t="s">
        <v>15</v>
      </c>
      <c r="M314" s="27">
        <f>IF(Tabelle13[[#This Row],[Heizleistung (55°C)]]=0,Tabelle13[[#This Row],[Heizleistung (35°C)]],(Tabelle13[[#This Row],[Heizleistung (35°C)]]+Tabelle13[[#This Row],[Heizleistung (55°C)]])/2)</f>
        <v>5.0549999999999997</v>
      </c>
      <c r="N314" s="30">
        <f>IF(Tabelle13[[#This Row],[Etas 55°C]]=0,0,(Tabelle13[[#This Row],[Etas 35°C]]*0.8+Tabelle13[[#This Row],[Etas 55°C]]*0.2))*2.5</f>
        <v>4.2740000000000009</v>
      </c>
      <c r="O314" s="31">
        <f>-(Tabelle13[[#This Row],[80%/20% SCOP]]-5.285)/5.285</f>
        <v>0.19129612109744545</v>
      </c>
    </row>
    <row r="315" spans="1:15" ht="20.100000000000001" customHeight="1" x14ac:dyDescent="0.25">
      <c r="A315" s="59"/>
      <c r="B315" s="32">
        <v>16013671</v>
      </c>
      <c r="C315" s="25" t="s">
        <v>1771</v>
      </c>
      <c r="D315" s="25" t="s">
        <v>1774</v>
      </c>
      <c r="E315" s="26" t="s">
        <v>2</v>
      </c>
      <c r="F315" s="27">
        <v>6.38</v>
      </c>
      <c r="G315" s="28">
        <v>1.8129999999999999</v>
      </c>
      <c r="H315" s="27">
        <v>5.97</v>
      </c>
      <c r="I315" s="28">
        <v>1.296</v>
      </c>
      <c r="J315" s="26" t="s">
        <v>40</v>
      </c>
      <c r="K315" s="26" t="s">
        <v>4</v>
      </c>
      <c r="L315" s="26" t="s">
        <v>4</v>
      </c>
      <c r="M315" s="27">
        <f>IF(Tabelle13[[#This Row],[Heizleistung (55°C)]]=0,Tabelle13[[#This Row],[Heizleistung (35°C)]],(Tabelle13[[#This Row],[Heizleistung (35°C)]]+Tabelle13[[#This Row],[Heizleistung (55°C)]])/2)</f>
        <v>6.1749999999999998</v>
      </c>
      <c r="N315" s="30">
        <f>IF(Tabelle13[[#This Row],[Etas 55°C]]=0,0,(Tabelle13[[#This Row],[Etas 35°C]]*0.8+Tabelle13[[#This Row],[Etas 55°C]]*0.2))*2.5</f>
        <v>4.2740000000000009</v>
      </c>
      <c r="O315" s="31">
        <f>-(Tabelle13[[#This Row],[80%/20% SCOP]]-5.285)/5.285</f>
        <v>0.19129612109744545</v>
      </c>
    </row>
    <row r="316" spans="1:15" ht="20.100000000000001" customHeight="1" x14ac:dyDescent="0.25">
      <c r="A316" s="59"/>
      <c r="B316" s="32">
        <v>16007128</v>
      </c>
      <c r="C316" s="25" t="s">
        <v>2451</v>
      </c>
      <c r="D316" s="25" t="s">
        <v>2452</v>
      </c>
      <c r="E316" s="26" t="s">
        <v>2</v>
      </c>
      <c r="F316" s="27">
        <v>5.61</v>
      </c>
      <c r="G316" s="28">
        <v>1.81</v>
      </c>
      <c r="H316" s="27">
        <v>5.34</v>
      </c>
      <c r="I316" s="28">
        <v>1.3</v>
      </c>
      <c r="J316" s="26" t="s">
        <v>109</v>
      </c>
      <c r="K316" s="26" t="s">
        <v>4</v>
      </c>
      <c r="L316" s="26" t="s">
        <v>4</v>
      </c>
      <c r="M316" s="27">
        <f>IF(Tabelle13[[#This Row],[Heizleistung (55°C)]]=0,Tabelle13[[#This Row],[Heizleistung (35°C)]],(Tabelle13[[#This Row],[Heizleistung (35°C)]]+Tabelle13[[#This Row],[Heizleistung (55°C)]])/2)</f>
        <v>5.4749999999999996</v>
      </c>
      <c r="N316" s="30">
        <f>IF(Tabelle13[[#This Row],[Etas 55°C]]=0,0,(Tabelle13[[#This Row],[Etas 35°C]]*0.8+Tabelle13[[#This Row],[Etas 55°C]]*0.2))*2.5</f>
        <v>4.2700000000000005</v>
      </c>
      <c r="O316" s="31">
        <f>-(Tabelle13[[#This Row],[80%/20% SCOP]]-5.285)/5.285</f>
        <v>0.19205298013245026</v>
      </c>
    </row>
    <row r="317" spans="1:15" ht="20.100000000000001" customHeight="1" x14ac:dyDescent="0.25">
      <c r="A317" s="59"/>
      <c r="B317" s="32">
        <v>16013667</v>
      </c>
      <c r="C317" s="25" t="s">
        <v>1771</v>
      </c>
      <c r="D317" s="25" t="s">
        <v>1785</v>
      </c>
      <c r="E317" s="26" t="s">
        <v>2</v>
      </c>
      <c r="F317" s="27">
        <v>4.13</v>
      </c>
      <c r="G317" s="28">
        <v>1.8009999999999999</v>
      </c>
      <c r="H317" s="27">
        <v>4.5599999999999996</v>
      </c>
      <c r="I317" s="28">
        <v>1.3320000000000001</v>
      </c>
      <c r="J317" s="26" t="s">
        <v>40</v>
      </c>
      <c r="K317" s="26" t="s">
        <v>4</v>
      </c>
      <c r="L317" s="26" t="s">
        <v>4</v>
      </c>
      <c r="M317" s="27">
        <f>IF(Tabelle13[[#This Row],[Heizleistung (55°C)]]=0,Tabelle13[[#This Row],[Heizleistung (35°C)]],(Tabelle13[[#This Row],[Heizleistung (35°C)]]+Tabelle13[[#This Row],[Heizleistung (55°C)]])/2)</f>
        <v>4.3449999999999998</v>
      </c>
      <c r="N317" s="30">
        <f>IF(Tabelle13[[#This Row],[Etas 55°C]]=0,0,(Tabelle13[[#This Row],[Etas 35°C]]*0.8+Tabelle13[[#This Row],[Etas 55°C]]*0.2))*2.5</f>
        <v>4.2679999999999998</v>
      </c>
      <c r="O317" s="31">
        <f>-(Tabelle13[[#This Row],[80%/20% SCOP]]-5.285)/5.285</f>
        <v>0.19243140964995276</v>
      </c>
    </row>
    <row r="318" spans="1:15" ht="20.100000000000001" customHeight="1" x14ac:dyDescent="0.25">
      <c r="A318" s="59"/>
      <c r="B318" s="32">
        <v>16003179</v>
      </c>
      <c r="C318" s="25" t="s">
        <v>6137</v>
      </c>
      <c r="D318" s="25" t="s">
        <v>6180</v>
      </c>
      <c r="E318" s="26" t="s">
        <v>2</v>
      </c>
      <c r="F318" s="27">
        <v>4.8099999999999996</v>
      </c>
      <c r="G318" s="28">
        <v>1.81</v>
      </c>
      <c r="H318" s="27">
        <v>4.88</v>
      </c>
      <c r="I318" s="28">
        <v>1.29</v>
      </c>
      <c r="J318" s="26" t="s">
        <v>3</v>
      </c>
      <c r="K318" s="26" t="s">
        <v>4</v>
      </c>
      <c r="L318" s="26" t="s">
        <v>4</v>
      </c>
      <c r="M318" s="29">
        <f>IF(Tabelle13[[#This Row],[Heizleistung (55°C)]]=0,Tabelle13[[#This Row],[Heizleistung (35°C)]],(Tabelle13[[#This Row],[Heizleistung (35°C)]]+Tabelle13[[#This Row],[Heizleistung (55°C)]])/2)</f>
        <v>4.8449999999999998</v>
      </c>
      <c r="N318" s="30">
        <f>IF(Tabelle13[[#This Row],[Etas 55°C]]=0,0,(Tabelle13[[#This Row],[Etas 35°C]]*0.8+Tabelle13[[#This Row],[Etas 55°C]]*0.2))*2.5</f>
        <v>4.2650000000000006</v>
      </c>
      <c r="O318" s="31">
        <f>-(Tabelle13[[#This Row],[80%/20% SCOP]]-5.285)/5.285</f>
        <v>0.19299905392620617</v>
      </c>
    </row>
    <row r="319" spans="1:15" ht="20.100000000000001" customHeight="1" x14ac:dyDescent="0.25">
      <c r="A319" s="59"/>
      <c r="B319" s="32">
        <v>16004816</v>
      </c>
      <c r="C319" s="25" t="s">
        <v>669</v>
      </c>
      <c r="D319" s="25" t="s">
        <v>698</v>
      </c>
      <c r="E319" s="26" t="s">
        <v>2</v>
      </c>
      <c r="F319" s="27">
        <v>6</v>
      </c>
      <c r="G319" s="28">
        <v>1.81</v>
      </c>
      <c r="H319" s="27">
        <v>6</v>
      </c>
      <c r="I319" s="28">
        <v>1.29</v>
      </c>
      <c r="J319" s="26" t="s">
        <v>109</v>
      </c>
      <c r="K319" s="26" t="s">
        <v>4</v>
      </c>
      <c r="L319" s="26" t="s">
        <v>4</v>
      </c>
      <c r="M319" s="27">
        <f>IF(Tabelle13[[#This Row],[Heizleistung (55°C)]]=0,Tabelle13[[#This Row],[Heizleistung (35°C)]],(Tabelle13[[#This Row],[Heizleistung (35°C)]]+Tabelle13[[#This Row],[Heizleistung (55°C)]])/2)</f>
        <v>6</v>
      </c>
      <c r="N319" s="30">
        <f>IF(Tabelle13[[#This Row],[Etas 55°C]]=0,0,(Tabelle13[[#This Row],[Etas 35°C]]*0.8+Tabelle13[[#This Row],[Etas 55°C]]*0.2))*2.5</f>
        <v>4.2650000000000006</v>
      </c>
      <c r="O319" s="31">
        <f>-(Tabelle13[[#This Row],[80%/20% SCOP]]-5.285)/5.285</f>
        <v>0.19299905392620617</v>
      </c>
    </row>
    <row r="320" spans="1:15" ht="20.100000000000001" customHeight="1" x14ac:dyDescent="0.25">
      <c r="A320" s="59"/>
      <c r="B320" s="32">
        <v>16018448</v>
      </c>
      <c r="C320" s="25" t="s">
        <v>669</v>
      </c>
      <c r="D320" s="25" t="s">
        <v>761</v>
      </c>
      <c r="E320" s="26" t="s">
        <v>2</v>
      </c>
      <c r="F320" s="27">
        <v>6.2</v>
      </c>
      <c r="G320" s="28">
        <v>1.7909999999999999</v>
      </c>
      <c r="H320" s="27">
        <v>6.2</v>
      </c>
      <c r="I320" s="28">
        <v>1.36</v>
      </c>
      <c r="J320" s="26" t="s">
        <v>3</v>
      </c>
      <c r="K320" s="26" t="s">
        <v>4</v>
      </c>
      <c r="L320" s="26" t="s">
        <v>4</v>
      </c>
      <c r="M320" s="27">
        <f>IF(Tabelle13[[#This Row],[Heizleistung (55°C)]]=0,Tabelle13[[#This Row],[Heizleistung (35°C)]],(Tabelle13[[#This Row],[Heizleistung (35°C)]]+Tabelle13[[#This Row],[Heizleistung (55°C)]])/2)</f>
        <v>6.2</v>
      </c>
      <c r="N320" s="30">
        <f>IF(Tabelle13[[#This Row],[Etas 55°C]]=0,0,(Tabelle13[[#This Row],[Etas 35°C]]*0.8+Tabelle13[[#This Row],[Etas 55°C]]*0.2))*2.5</f>
        <v>4.2620000000000005</v>
      </c>
      <c r="O320" s="31">
        <f>-(Tabelle13[[#This Row],[80%/20% SCOP]]-5.285)/5.285</f>
        <v>0.19356669820245972</v>
      </c>
    </row>
    <row r="321" spans="1:15" ht="20.100000000000001" customHeight="1" x14ac:dyDescent="0.25">
      <c r="A321" s="59"/>
      <c r="B321" s="32">
        <v>16010524</v>
      </c>
      <c r="C321" s="25" t="s">
        <v>2988</v>
      </c>
      <c r="D321" s="25" t="s">
        <v>2991</v>
      </c>
      <c r="E321" s="26" t="s">
        <v>2</v>
      </c>
      <c r="F321" s="27">
        <v>6</v>
      </c>
      <c r="G321" s="28">
        <v>1.81</v>
      </c>
      <c r="H321" s="27">
        <v>5</v>
      </c>
      <c r="I321" s="28">
        <v>1.28</v>
      </c>
      <c r="J321" s="26" t="s">
        <v>40</v>
      </c>
      <c r="K321" s="26" t="s">
        <v>15</v>
      </c>
      <c r="L321" s="26" t="s">
        <v>4</v>
      </c>
      <c r="M321" s="27">
        <f>IF(Tabelle13[[#This Row],[Heizleistung (55°C)]]=0,Tabelle13[[#This Row],[Heizleistung (35°C)]],(Tabelle13[[#This Row],[Heizleistung (35°C)]]+Tabelle13[[#This Row],[Heizleistung (55°C)]])/2)</f>
        <v>5.5</v>
      </c>
      <c r="N321" s="30">
        <f>IF(Tabelle13[[#This Row],[Etas 55°C]]=0,0,(Tabelle13[[#This Row],[Etas 35°C]]*0.8+Tabelle13[[#This Row],[Etas 55°C]]*0.2))*2.5</f>
        <v>4.2600000000000007</v>
      </c>
      <c r="O321" s="31">
        <f>-(Tabelle13[[#This Row],[80%/20% SCOP]]-5.285)/5.285</f>
        <v>0.19394512771996206</v>
      </c>
    </row>
    <row r="322" spans="1:15" ht="20.100000000000001" customHeight="1" x14ac:dyDescent="0.25">
      <c r="A322" s="59"/>
      <c r="B322" s="32">
        <v>16012523</v>
      </c>
      <c r="C322" s="25" t="s">
        <v>3089</v>
      </c>
      <c r="D322" s="25" t="s">
        <v>3108</v>
      </c>
      <c r="E322" s="26" t="s">
        <v>2</v>
      </c>
      <c r="F322" s="27">
        <v>6</v>
      </c>
      <c r="G322" s="28">
        <v>1.81</v>
      </c>
      <c r="H322" s="27">
        <v>5</v>
      </c>
      <c r="I322" s="28">
        <v>1.28</v>
      </c>
      <c r="J322" s="26" t="s">
        <v>40</v>
      </c>
      <c r="K322" s="26" t="s">
        <v>15</v>
      </c>
      <c r="L322" s="26" t="s">
        <v>15</v>
      </c>
      <c r="M322" s="27">
        <f>IF(Tabelle13[[#This Row],[Heizleistung (55°C)]]=0,Tabelle13[[#This Row],[Heizleistung (35°C)]],(Tabelle13[[#This Row],[Heizleistung (35°C)]]+Tabelle13[[#This Row],[Heizleistung (55°C)]])/2)</f>
        <v>5.5</v>
      </c>
      <c r="N322" s="30">
        <f>IF(Tabelle13[[#This Row],[Etas 55°C]]=0,0,(Tabelle13[[#This Row],[Etas 35°C]]*0.8+Tabelle13[[#This Row],[Etas 55°C]]*0.2))*2.5</f>
        <v>4.2600000000000007</v>
      </c>
      <c r="O322" s="31">
        <f>-(Tabelle13[[#This Row],[80%/20% SCOP]]-5.285)/5.285</f>
        <v>0.19394512771996206</v>
      </c>
    </row>
    <row r="323" spans="1:15" ht="20.100000000000001" customHeight="1" x14ac:dyDescent="0.25">
      <c r="A323" s="59"/>
      <c r="B323" s="32">
        <v>16001571</v>
      </c>
      <c r="C323" s="25" t="s">
        <v>4497</v>
      </c>
      <c r="D323" s="25" t="s">
        <v>4503</v>
      </c>
      <c r="E323" s="26" t="s">
        <v>2</v>
      </c>
      <c r="F323" s="27">
        <v>6</v>
      </c>
      <c r="G323" s="28">
        <v>1.8</v>
      </c>
      <c r="H323" s="27">
        <v>6</v>
      </c>
      <c r="I323" s="28">
        <v>1.32</v>
      </c>
      <c r="J323" s="26" t="s">
        <v>40</v>
      </c>
      <c r="K323" s="26" t="s">
        <v>4</v>
      </c>
      <c r="L323" s="26" t="s">
        <v>4</v>
      </c>
      <c r="M323" s="27">
        <f>IF(Tabelle13[[#This Row],[Heizleistung (55°C)]]=0,Tabelle13[[#This Row],[Heizleistung (35°C)]],(Tabelle13[[#This Row],[Heizleistung (35°C)]]+Tabelle13[[#This Row],[Heizleistung (55°C)]])/2)</f>
        <v>6</v>
      </c>
      <c r="N323" s="30">
        <f>IF(Tabelle13[[#This Row],[Etas 55°C]]=0,0,(Tabelle13[[#This Row],[Etas 35°C]]*0.8+Tabelle13[[#This Row],[Etas 55°C]]*0.2))*2.5</f>
        <v>4.2600000000000007</v>
      </c>
      <c r="O323" s="31">
        <f>-(Tabelle13[[#This Row],[80%/20% SCOP]]-5.285)/5.285</f>
        <v>0.19394512771996206</v>
      </c>
    </row>
    <row r="324" spans="1:15" ht="20.100000000000001" customHeight="1" x14ac:dyDescent="0.25">
      <c r="A324" s="59"/>
      <c r="B324" s="32">
        <v>16012053</v>
      </c>
      <c r="C324" s="25" t="s">
        <v>589</v>
      </c>
      <c r="D324" s="25" t="s">
        <v>592</v>
      </c>
      <c r="E324" s="26" t="s">
        <v>2</v>
      </c>
      <c r="F324" s="27">
        <v>6.2</v>
      </c>
      <c r="G324" s="28">
        <v>1.79</v>
      </c>
      <c r="H324" s="27">
        <v>6.2</v>
      </c>
      <c r="I324" s="28">
        <v>1.36</v>
      </c>
      <c r="J324" s="26" t="s">
        <v>3</v>
      </c>
      <c r="K324" s="26" t="s">
        <v>4</v>
      </c>
      <c r="L324" s="26" t="s">
        <v>4</v>
      </c>
      <c r="M324" s="27">
        <f>IF(Tabelle13[[#This Row],[Heizleistung (55°C)]]=0,Tabelle13[[#This Row],[Heizleistung (35°C)]],(Tabelle13[[#This Row],[Heizleistung (35°C)]]+Tabelle13[[#This Row],[Heizleistung (55°C)]])/2)</f>
        <v>6.2</v>
      </c>
      <c r="N324" s="30">
        <f>IF(Tabelle13[[#This Row],[Etas 55°C]]=0,0,(Tabelle13[[#This Row],[Etas 35°C]]*0.8+Tabelle13[[#This Row],[Etas 55°C]]*0.2))*2.5</f>
        <v>4.2600000000000007</v>
      </c>
      <c r="O324" s="31">
        <f>-(Tabelle13[[#This Row],[80%/20% SCOP]]-5.285)/5.285</f>
        <v>0.19394512771996206</v>
      </c>
    </row>
    <row r="325" spans="1:15" ht="20.100000000000001" customHeight="1" x14ac:dyDescent="0.25">
      <c r="A325" s="59"/>
      <c r="B325" s="32">
        <v>16010995</v>
      </c>
      <c r="C325" s="25" t="s">
        <v>589</v>
      </c>
      <c r="D325" s="25" t="s">
        <v>593</v>
      </c>
      <c r="E325" s="26" t="s">
        <v>2</v>
      </c>
      <c r="F325" s="27">
        <v>6.2</v>
      </c>
      <c r="G325" s="28">
        <v>1.79</v>
      </c>
      <c r="H325" s="27">
        <v>6.2</v>
      </c>
      <c r="I325" s="28">
        <v>1.36</v>
      </c>
      <c r="J325" s="26" t="s">
        <v>3</v>
      </c>
      <c r="K325" s="26" t="s">
        <v>4</v>
      </c>
      <c r="L325" s="26" t="s">
        <v>4</v>
      </c>
      <c r="M325" s="27">
        <f>IF(Tabelle13[[#This Row],[Heizleistung (55°C)]]=0,Tabelle13[[#This Row],[Heizleistung (35°C)]],(Tabelle13[[#This Row],[Heizleistung (35°C)]]+Tabelle13[[#This Row],[Heizleistung (55°C)]])/2)</f>
        <v>6.2</v>
      </c>
      <c r="N325" s="30">
        <f>IF(Tabelle13[[#This Row],[Etas 55°C]]=0,0,(Tabelle13[[#This Row],[Etas 35°C]]*0.8+Tabelle13[[#This Row],[Etas 55°C]]*0.2))*2.5</f>
        <v>4.2600000000000007</v>
      </c>
      <c r="O325" s="31">
        <f>-(Tabelle13[[#This Row],[80%/20% SCOP]]-5.285)/5.285</f>
        <v>0.19394512771996206</v>
      </c>
    </row>
    <row r="326" spans="1:15" ht="20.100000000000001" customHeight="1" x14ac:dyDescent="0.25">
      <c r="A326" s="59"/>
      <c r="B326" s="32">
        <v>16004826</v>
      </c>
      <c r="C326" s="25" t="s">
        <v>669</v>
      </c>
      <c r="D326" s="25" t="s">
        <v>727</v>
      </c>
      <c r="E326" s="26" t="s">
        <v>2</v>
      </c>
      <c r="F326" s="27">
        <v>6.2</v>
      </c>
      <c r="G326" s="28">
        <v>1.79</v>
      </c>
      <c r="H326" s="27">
        <v>6.2</v>
      </c>
      <c r="I326" s="28">
        <v>1.36</v>
      </c>
      <c r="J326" s="26" t="s">
        <v>3</v>
      </c>
      <c r="K326" s="26" t="s">
        <v>4</v>
      </c>
      <c r="L326" s="26" t="s">
        <v>4</v>
      </c>
      <c r="M326" s="27">
        <f>IF(Tabelle13[[#This Row],[Heizleistung (55°C)]]=0,Tabelle13[[#This Row],[Heizleistung (35°C)]],(Tabelle13[[#This Row],[Heizleistung (35°C)]]+Tabelle13[[#This Row],[Heizleistung (55°C)]])/2)</f>
        <v>6.2</v>
      </c>
      <c r="N326" s="30">
        <f>IF(Tabelle13[[#This Row],[Etas 55°C]]=0,0,(Tabelle13[[#This Row],[Etas 35°C]]*0.8+Tabelle13[[#This Row],[Etas 55°C]]*0.2))*2.5</f>
        <v>4.2600000000000007</v>
      </c>
      <c r="O326" s="31">
        <f>-(Tabelle13[[#This Row],[80%/20% SCOP]]-5.285)/5.285</f>
        <v>0.19394512771996206</v>
      </c>
    </row>
    <row r="327" spans="1:15" ht="20.100000000000001" customHeight="1" x14ac:dyDescent="0.25">
      <c r="A327" s="59"/>
      <c r="B327" s="32">
        <v>16007485</v>
      </c>
      <c r="C327" s="25" t="s">
        <v>59</v>
      </c>
      <c r="D327" s="25" t="s">
        <v>76</v>
      </c>
      <c r="E327" s="26" t="s">
        <v>2</v>
      </c>
      <c r="F327" s="27">
        <v>4</v>
      </c>
      <c r="G327" s="28">
        <v>1.79</v>
      </c>
      <c r="H327" s="27">
        <v>4</v>
      </c>
      <c r="I327" s="28">
        <v>1.35</v>
      </c>
      <c r="J327" s="26" t="s">
        <v>40</v>
      </c>
      <c r="K327" s="26" t="s">
        <v>15</v>
      </c>
      <c r="L327" s="26" t="s">
        <v>25</v>
      </c>
      <c r="M327" s="27">
        <f>IF(Tabelle13[[#This Row],[Heizleistung (55°C)]]=0,Tabelle13[[#This Row],[Heizleistung (35°C)]],(Tabelle13[[#This Row],[Heizleistung (35°C)]]+Tabelle13[[#This Row],[Heizleistung (55°C)]])/2)</f>
        <v>4</v>
      </c>
      <c r="N327" s="30">
        <f>IF(Tabelle13[[#This Row],[Etas 55°C]]=0,0,(Tabelle13[[#This Row],[Etas 35°C]]*0.8+Tabelle13[[#This Row],[Etas 55°C]]*0.2))*2.5</f>
        <v>4.2550000000000008</v>
      </c>
      <c r="O327" s="31">
        <f>-(Tabelle13[[#This Row],[80%/20% SCOP]]-5.285)/5.285</f>
        <v>0.19489120151371794</v>
      </c>
    </row>
    <row r="328" spans="1:15" ht="20.100000000000001" customHeight="1" x14ac:dyDescent="0.25">
      <c r="A328" s="59"/>
      <c r="B328" s="32">
        <v>16010268</v>
      </c>
      <c r="C328" s="25" t="s">
        <v>440</v>
      </c>
      <c r="D328" s="25" t="s">
        <v>463</v>
      </c>
      <c r="E328" s="26" t="s">
        <v>2</v>
      </c>
      <c r="F328" s="27">
        <v>5</v>
      </c>
      <c r="G328" s="28">
        <v>1.8</v>
      </c>
      <c r="H328" s="27">
        <v>6</v>
      </c>
      <c r="I328" s="28">
        <v>1.31</v>
      </c>
      <c r="J328" s="26" t="s">
        <v>109</v>
      </c>
      <c r="K328" s="26" t="s">
        <v>4</v>
      </c>
      <c r="L328" s="26" t="s">
        <v>4</v>
      </c>
      <c r="M328" s="27">
        <f>IF(Tabelle13[[#This Row],[Heizleistung (55°C)]]=0,Tabelle13[[#This Row],[Heizleistung (35°C)]],(Tabelle13[[#This Row],[Heizleistung (35°C)]]+Tabelle13[[#This Row],[Heizleistung (55°C)]])/2)</f>
        <v>5.5</v>
      </c>
      <c r="N328" s="30">
        <f>IF(Tabelle13[[#This Row],[Etas 55°C]]=0,0,(Tabelle13[[#This Row],[Etas 35°C]]*0.8+Tabelle13[[#This Row],[Etas 55°C]]*0.2))*2.5</f>
        <v>4.2550000000000008</v>
      </c>
      <c r="O328" s="31">
        <f>-(Tabelle13[[#This Row],[80%/20% SCOP]]-5.285)/5.285</f>
        <v>0.19489120151371794</v>
      </c>
    </row>
    <row r="329" spans="1:15" ht="20.100000000000001" customHeight="1" x14ac:dyDescent="0.25">
      <c r="A329" s="59"/>
      <c r="B329" s="32">
        <v>16006648</v>
      </c>
      <c r="C329" s="25" t="s">
        <v>2592</v>
      </c>
      <c r="D329" s="25" t="s">
        <v>2601</v>
      </c>
      <c r="E329" s="26" t="s">
        <v>2</v>
      </c>
      <c r="F329" s="27">
        <v>4</v>
      </c>
      <c r="G329" s="28">
        <v>1.8</v>
      </c>
      <c r="H329" s="27">
        <v>4</v>
      </c>
      <c r="I329" s="28">
        <v>1.3</v>
      </c>
      <c r="J329" s="26" t="s">
        <v>40</v>
      </c>
      <c r="K329" s="26" t="s">
        <v>4</v>
      </c>
      <c r="L329" s="26" t="s">
        <v>15</v>
      </c>
      <c r="M329" s="27">
        <f>IF(Tabelle13[[#This Row],[Heizleistung (55°C)]]=0,Tabelle13[[#This Row],[Heizleistung (35°C)]],(Tabelle13[[#This Row],[Heizleistung (35°C)]]+Tabelle13[[#This Row],[Heizleistung (55°C)]])/2)</f>
        <v>4</v>
      </c>
      <c r="N329" s="30">
        <f>IF(Tabelle13[[#This Row],[Etas 55°C]]=0,0,(Tabelle13[[#This Row],[Etas 35°C]]*0.8+Tabelle13[[#This Row],[Etas 55°C]]*0.2))*2.5</f>
        <v>4.25</v>
      </c>
      <c r="O329" s="31">
        <f>-(Tabelle13[[#This Row],[80%/20% SCOP]]-5.285)/5.285</f>
        <v>0.195837275307474</v>
      </c>
    </row>
    <row r="330" spans="1:15" ht="20.100000000000001" customHeight="1" x14ac:dyDescent="0.25">
      <c r="A330" s="59"/>
      <c r="B330" s="32">
        <v>16003954</v>
      </c>
      <c r="C330" s="25" t="s">
        <v>589</v>
      </c>
      <c r="D330" s="25" t="s">
        <v>605</v>
      </c>
      <c r="E330" s="26" t="s">
        <v>2</v>
      </c>
      <c r="F330" s="27">
        <v>4.4000000000000004</v>
      </c>
      <c r="G330" s="28">
        <v>1.8</v>
      </c>
      <c r="H330" s="27">
        <v>4</v>
      </c>
      <c r="I330" s="28">
        <v>1.3</v>
      </c>
      <c r="J330" s="26" t="s">
        <v>3</v>
      </c>
      <c r="K330" s="26" t="s">
        <v>4</v>
      </c>
      <c r="L330" s="26" t="s">
        <v>4</v>
      </c>
      <c r="M330" s="27">
        <f>IF(Tabelle13[[#This Row],[Heizleistung (55°C)]]=0,Tabelle13[[#This Row],[Heizleistung (35°C)]],(Tabelle13[[#This Row],[Heizleistung (35°C)]]+Tabelle13[[#This Row],[Heizleistung (55°C)]])/2)</f>
        <v>4.2</v>
      </c>
      <c r="N330" s="30">
        <f>IF(Tabelle13[[#This Row],[Etas 55°C]]=0,0,(Tabelle13[[#This Row],[Etas 35°C]]*0.8+Tabelle13[[#This Row],[Etas 55°C]]*0.2))*2.5</f>
        <v>4.25</v>
      </c>
      <c r="O330" s="31">
        <f>-(Tabelle13[[#This Row],[80%/20% SCOP]]-5.285)/5.285</f>
        <v>0.195837275307474</v>
      </c>
    </row>
    <row r="331" spans="1:15" ht="20.100000000000001" customHeight="1" x14ac:dyDescent="0.25">
      <c r="A331" s="59"/>
      <c r="B331" s="32">
        <v>16004893</v>
      </c>
      <c r="C331" s="25" t="s">
        <v>669</v>
      </c>
      <c r="D331" s="25" t="s">
        <v>752</v>
      </c>
      <c r="E331" s="26" t="s">
        <v>2</v>
      </c>
      <c r="F331" s="27">
        <v>4.4000000000000004</v>
      </c>
      <c r="G331" s="28">
        <v>1.8</v>
      </c>
      <c r="H331" s="27">
        <v>4</v>
      </c>
      <c r="I331" s="28">
        <v>1.3</v>
      </c>
      <c r="J331" s="26" t="s">
        <v>3</v>
      </c>
      <c r="K331" s="26" t="s">
        <v>4</v>
      </c>
      <c r="L331" s="26" t="s">
        <v>4</v>
      </c>
      <c r="M331" s="27">
        <f>IF(Tabelle13[[#This Row],[Heizleistung (55°C)]]=0,Tabelle13[[#This Row],[Heizleistung (35°C)]],(Tabelle13[[#This Row],[Heizleistung (35°C)]]+Tabelle13[[#This Row],[Heizleistung (55°C)]])/2)</f>
        <v>4.2</v>
      </c>
      <c r="N331" s="30">
        <f>IF(Tabelle13[[#This Row],[Etas 55°C]]=0,0,(Tabelle13[[#This Row],[Etas 35°C]]*0.8+Tabelle13[[#This Row],[Etas 55°C]]*0.2))*2.5</f>
        <v>4.25</v>
      </c>
      <c r="O331" s="31">
        <f>-(Tabelle13[[#This Row],[80%/20% SCOP]]-5.285)/5.285</f>
        <v>0.195837275307474</v>
      </c>
    </row>
    <row r="332" spans="1:15" ht="20.100000000000001" customHeight="1" x14ac:dyDescent="0.25">
      <c r="A332" s="59"/>
      <c r="B332" s="32">
        <v>16001569</v>
      </c>
      <c r="C332" s="25" t="s">
        <v>4497</v>
      </c>
      <c r="D332" s="25" t="s">
        <v>4517</v>
      </c>
      <c r="E332" s="26" t="s">
        <v>2</v>
      </c>
      <c r="F332" s="27">
        <v>5</v>
      </c>
      <c r="G332" s="28">
        <v>1.8</v>
      </c>
      <c r="H332" s="27">
        <v>5</v>
      </c>
      <c r="I332" s="28">
        <v>1.3</v>
      </c>
      <c r="J332" s="26" t="s">
        <v>40</v>
      </c>
      <c r="K332" s="26" t="s">
        <v>4</v>
      </c>
      <c r="L332" s="26" t="s">
        <v>4</v>
      </c>
      <c r="M332" s="27">
        <f>IF(Tabelle13[[#This Row],[Heizleistung (55°C)]]=0,Tabelle13[[#This Row],[Heizleistung (35°C)]],(Tabelle13[[#This Row],[Heizleistung (35°C)]]+Tabelle13[[#This Row],[Heizleistung (55°C)]])/2)</f>
        <v>5</v>
      </c>
      <c r="N332" s="30">
        <f>IF(Tabelle13[[#This Row],[Etas 55°C]]=0,0,(Tabelle13[[#This Row],[Etas 35°C]]*0.8+Tabelle13[[#This Row],[Etas 55°C]]*0.2))*2.5</f>
        <v>4.25</v>
      </c>
      <c r="O332" s="31">
        <f>-(Tabelle13[[#This Row],[80%/20% SCOP]]-5.285)/5.285</f>
        <v>0.195837275307474</v>
      </c>
    </row>
    <row r="333" spans="1:15" ht="20.100000000000001" customHeight="1" x14ac:dyDescent="0.25">
      <c r="A333" s="59"/>
      <c r="B333" s="32">
        <v>16005696</v>
      </c>
      <c r="C333" s="25" t="s">
        <v>1657</v>
      </c>
      <c r="D333" s="25" t="s">
        <v>1717</v>
      </c>
      <c r="E333" s="26" t="s">
        <v>2</v>
      </c>
      <c r="F333" s="27">
        <v>5.97</v>
      </c>
      <c r="G333" s="28">
        <v>1.8</v>
      </c>
      <c r="H333" s="27">
        <v>4.75</v>
      </c>
      <c r="I333" s="28">
        <v>1.29</v>
      </c>
      <c r="J333" s="26" t="s">
        <v>109</v>
      </c>
      <c r="K333" s="26" t="s">
        <v>4</v>
      </c>
      <c r="L333" s="26" t="s">
        <v>4</v>
      </c>
      <c r="M333" s="27">
        <f>IF(Tabelle13[[#This Row],[Heizleistung (55°C)]]=0,Tabelle13[[#This Row],[Heizleistung (35°C)]],(Tabelle13[[#This Row],[Heizleistung (35°C)]]+Tabelle13[[#This Row],[Heizleistung (55°C)]])/2)</f>
        <v>5.3599999999999994</v>
      </c>
      <c r="N333" s="30">
        <f>IF(Tabelle13[[#This Row],[Etas 55°C]]=0,0,(Tabelle13[[#This Row],[Etas 35°C]]*0.8+Tabelle13[[#This Row],[Etas 55°C]]*0.2))*2.5</f>
        <v>4.2450000000000001</v>
      </c>
      <c r="O333" s="31">
        <f>-(Tabelle13[[#This Row],[80%/20% SCOP]]-5.285)/5.285</f>
        <v>0.19678334910122991</v>
      </c>
    </row>
    <row r="334" spans="1:15" ht="20.100000000000001" customHeight="1" x14ac:dyDescent="0.25">
      <c r="A334" s="59"/>
      <c r="B334" s="32">
        <v>16007039</v>
      </c>
      <c r="C334" s="25" t="s">
        <v>2387</v>
      </c>
      <c r="D334" s="25" t="s">
        <v>2393</v>
      </c>
      <c r="E334" s="26" t="s">
        <v>2</v>
      </c>
      <c r="F334" s="27">
        <v>6</v>
      </c>
      <c r="G334" s="28">
        <v>1.8</v>
      </c>
      <c r="H334" s="27">
        <v>6</v>
      </c>
      <c r="I334" s="28">
        <v>1.29</v>
      </c>
      <c r="J334" s="26" t="s">
        <v>40</v>
      </c>
      <c r="K334" s="26" t="s">
        <v>4</v>
      </c>
      <c r="L334" s="26" t="s">
        <v>4</v>
      </c>
      <c r="M334" s="27">
        <f>IF(Tabelle13[[#This Row],[Heizleistung (55°C)]]=0,Tabelle13[[#This Row],[Heizleistung (35°C)]],(Tabelle13[[#This Row],[Heizleistung (35°C)]]+Tabelle13[[#This Row],[Heizleistung (55°C)]])/2)</f>
        <v>6</v>
      </c>
      <c r="N334" s="30">
        <f>IF(Tabelle13[[#This Row],[Etas 55°C]]=0,0,(Tabelle13[[#This Row],[Etas 35°C]]*0.8+Tabelle13[[#This Row],[Etas 55°C]]*0.2))*2.5</f>
        <v>4.2450000000000001</v>
      </c>
      <c r="O334" s="31">
        <f>-(Tabelle13[[#This Row],[80%/20% SCOP]]-5.285)/5.285</f>
        <v>0.19678334910122991</v>
      </c>
    </row>
    <row r="335" spans="1:15" ht="20.100000000000001" customHeight="1" x14ac:dyDescent="0.25">
      <c r="A335" s="59"/>
      <c r="B335" s="32">
        <v>16002805</v>
      </c>
      <c r="C335" s="25" t="s">
        <v>5546</v>
      </c>
      <c r="D335" s="25" t="s">
        <v>5575</v>
      </c>
      <c r="E335" s="26" t="s">
        <v>2</v>
      </c>
      <c r="F335" s="27">
        <v>5</v>
      </c>
      <c r="G335" s="28">
        <v>1.79</v>
      </c>
      <c r="H335" s="27">
        <v>4</v>
      </c>
      <c r="I335" s="28">
        <v>1.32</v>
      </c>
      <c r="J335" s="26" t="s">
        <v>109</v>
      </c>
      <c r="K335" s="26" t="s">
        <v>4</v>
      </c>
      <c r="L335" s="26" t="s">
        <v>4</v>
      </c>
      <c r="M335" s="29">
        <f>IF(Tabelle13[[#This Row],[Heizleistung (55°C)]]=0,Tabelle13[[#This Row],[Heizleistung (35°C)]],(Tabelle13[[#This Row],[Heizleistung (35°C)]]+Tabelle13[[#This Row],[Heizleistung (55°C)]])/2)</f>
        <v>4.5</v>
      </c>
      <c r="N335" s="30">
        <f>IF(Tabelle13[[#This Row],[Etas 55°C]]=0,0,(Tabelle13[[#This Row],[Etas 35°C]]*0.8+Tabelle13[[#This Row],[Etas 55°C]]*0.2))*2.5</f>
        <v>4.24</v>
      </c>
      <c r="O335" s="31">
        <f>-(Tabelle13[[#This Row],[80%/20% SCOP]]-5.285)/5.285</f>
        <v>0.1977294228949858</v>
      </c>
    </row>
    <row r="336" spans="1:15" ht="20.100000000000001" customHeight="1" x14ac:dyDescent="0.25">
      <c r="A336" s="59"/>
      <c r="B336" s="32">
        <v>16001896</v>
      </c>
      <c r="C336" s="25" t="s">
        <v>5546</v>
      </c>
      <c r="D336" s="25" t="s">
        <v>5583</v>
      </c>
      <c r="E336" s="26" t="s">
        <v>2</v>
      </c>
      <c r="F336" s="27">
        <v>5</v>
      </c>
      <c r="G336" s="28">
        <v>1.79</v>
      </c>
      <c r="H336" s="27">
        <v>4</v>
      </c>
      <c r="I336" s="28">
        <v>1.32</v>
      </c>
      <c r="J336" s="26" t="s">
        <v>109</v>
      </c>
      <c r="K336" s="26" t="s">
        <v>4</v>
      </c>
      <c r="L336" s="26" t="s">
        <v>4</v>
      </c>
      <c r="M336" s="29">
        <f>IF(Tabelle13[[#This Row],[Heizleistung (55°C)]]=0,Tabelle13[[#This Row],[Heizleistung (35°C)]],(Tabelle13[[#This Row],[Heizleistung (35°C)]]+Tabelle13[[#This Row],[Heizleistung (55°C)]])/2)</f>
        <v>4.5</v>
      </c>
      <c r="N336" s="30">
        <f>IF(Tabelle13[[#This Row],[Etas 55°C]]=0,0,(Tabelle13[[#This Row],[Etas 35°C]]*0.8+Tabelle13[[#This Row],[Etas 55°C]]*0.2))*2.5</f>
        <v>4.24</v>
      </c>
      <c r="O336" s="31">
        <f>-(Tabelle13[[#This Row],[80%/20% SCOP]]-5.285)/5.285</f>
        <v>0.1977294228949858</v>
      </c>
    </row>
    <row r="337" spans="1:15" ht="20.100000000000001" customHeight="1" x14ac:dyDescent="0.25">
      <c r="A337" s="59"/>
      <c r="B337" s="32">
        <v>16016862</v>
      </c>
      <c r="C337" s="25" t="s">
        <v>305</v>
      </c>
      <c r="D337" s="25" t="s">
        <v>389</v>
      </c>
      <c r="E337" s="26" t="s">
        <v>2</v>
      </c>
      <c r="F337" s="27">
        <v>5.6</v>
      </c>
      <c r="G337" s="28">
        <v>1.784</v>
      </c>
      <c r="H337" s="27">
        <v>5.4</v>
      </c>
      <c r="I337" s="28">
        <v>1.34</v>
      </c>
      <c r="J337" s="26" t="s">
        <v>109</v>
      </c>
      <c r="K337" s="26" t="s">
        <v>4</v>
      </c>
      <c r="L337" s="26" t="s">
        <v>4</v>
      </c>
      <c r="M337" s="27">
        <f>IF(Tabelle13[[#This Row],[Heizleistung (55°C)]]=0,Tabelle13[[#This Row],[Heizleistung (35°C)]],(Tabelle13[[#This Row],[Heizleistung (35°C)]]+Tabelle13[[#This Row],[Heizleistung (55°C)]])/2)</f>
        <v>5.5</v>
      </c>
      <c r="N337" s="30">
        <f>IF(Tabelle13[[#This Row],[Etas 55°C]]=0,0,(Tabelle13[[#This Row],[Etas 35°C]]*0.8+Tabelle13[[#This Row],[Etas 55°C]]*0.2))*2.5</f>
        <v>4.2380000000000004</v>
      </c>
      <c r="O337" s="31">
        <f>-(Tabelle13[[#This Row],[80%/20% SCOP]]-5.285)/5.285</f>
        <v>0.1981078524124881</v>
      </c>
    </row>
    <row r="338" spans="1:15" ht="20.100000000000001" customHeight="1" x14ac:dyDescent="0.25">
      <c r="A338" s="59"/>
      <c r="B338" s="32">
        <v>16016872</v>
      </c>
      <c r="C338" s="25" t="s">
        <v>305</v>
      </c>
      <c r="D338" s="25" t="s">
        <v>391</v>
      </c>
      <c r="E338" s="26" t="s">
        <v>2</v>
      </c>
      <c r="F338" s="27">
        <v>5.6</v>
      </c>
      <c r="G338" s="28">
        <v>1.784</v>
      </c>
      <c r="H338" s="27">
        <v>5.4</v>
      </c>
      <c r="I338" s="28">
        <v>1.34</v>
      </c>
      <c r="J338" s="26" t="s">
        <v>109</v>
      </c>
      <c r="K338" s="26" t="s">
        <v>4</v>
      </c>
      <c r="L338" s="26" t="s">
        <v>4</v>
      </c>
      <c r="M338" s="27">
        <f>IF(Tabelle13[[#This Row],[Heizleistung (55°C)]]=0,Tabelle13[[#This Row],[Heizleistung (35°C)]],(Tabelle13[[#This Row],[Heizleistung (35°C)]]+Tabelle13[[#This Row],[Heizleistung (55°C)]])/2)</f>
        <v>5.5</v>
      </c>
      <c r="N338" s="30">
        <f>IF(Tabelle13[[#This Row],[Etas 55°C]]=0,0,(Tabelle13[[#This Row],[Etas 35°C]]*0.8+Tabelle13[[#This Row],[Etas 55°C]]*0.2))*2.5</f>
        <v>4.2380000000000004</v>
      </c>
      <c r="O338" s="31">
        <f>-(Tabelle13[[#This Row],[80%/20% SCOP]]-5.285)/5.285</f>
        <v>0.1981078524124881</v>
      </c>
    </row>
    <row r="339" spans="1:15" ht="20.100000000000001" customHeight="1" x14ac:dyDescent="0.25">
      <c r="A339" s="59"/>
      <c r="B339" s="32">
        <v>16017365</v>
      </c>
      <c r="C339" s="25" t="s">
        <v>1557</v>
      </c>
      <c r="D339" s="25" t="s">
        <v>1559</v>
      </c>
      <c r="E339" s="26" t="s">
        <v>2</v>
      </c>
      <c r="F339" s="27">
        <v>5.22</v>
      </c>
      <c r="G339" s="28">
        <v>1.8009999999999999</v>
      </c>
      <c r="H339" s="27">
        <v>5.0199999999999996</v>
      </c>
      <c r="I339" s="28">
        <v>1.2629999999999999</v>
      </c>
      <c r="J339" s="26" t="s">
        <v>40</v>
      </c>
      <c r="K339" s="26" t="s">
        <v>4</v>
      </c>
      <c r="L339" s="26" t="s">
        <v>4</v>
      </c>
      <c r="M339" s="27">
        <f>IF(Tabelle13[[#This Row],[Heizleistung (55°C)]]=0,Tabelle13[[#This Row],[Heizleistung (35°C)]],(Tabelle13[[#This Row],[Heizleistung (35°C)]]+Tabelle13[[#This Row],[Heizleistung (55°C)]])/2)</f>
        <v>5.1199999999999992</v>
      </c>
      <c r="N339" s="30">
        <f>IF(Tabelle13[[#This Row],[Etas 55°C]]=0,0,(Tabelle13[[#This Row],[Etas 35°C]]*0.8+Tabelle13[[#This Row],[Etas 55°C]]*0.2))*2.5</f>
        <v>4.2335000000000003</v>
      </c>
      <c r="O339" s="31">
        <f>-(Tabelle13[[#This Row],[80%/20% SCOP]]-5.285)/5.285</f>
        <v>0.19895931882686846</v>
      </c>
    </row>
    <row r="340" spans="1:15" ht="20.100000000000001" customHeight="1" x14ac:dyDescent="0.25">
      <c r="A340" s="59"/>
      <c r="B340" s="32">
        <v>16016921</v>
      </c>
      <c r="C340" s="25" t="s">
        <v>53</v>
      </c>
      <c r="D340" s="25" t="s">
        <v>6708</v>
      </c>
      <c r="E340" s="26" t="s">
        <v>2</v>
      </c>
      <c r="F340" s="27">
        <v>5</v>
      </c>
      <c r="G340" s="28">
        <v>1.8</v>
      </c>
      <c r="H340" s="27">
        <v>4.8600000000000003</v>
      </c>
      <c r="I340" s="28">
        <v>1.264</v>
      </c>
      <c r="J340" s="26" t="s">
        <v>40</v>
      </c>
      <c r="K340" s="26" t="s">
        <v>4</v>
      </c>
      <c r="L340" s="26" t="s">
        <v>4</v>
      </c>
      <c r="M340" s="27">
        <f>IF(Tabelle13[[#This Row],[Heizleistung (55°C)]]=0,Tabelle13[[#This Row],[Heizleistung (35°C)]],(Tabelle13[[#This Row],[Heizleistung (35°C)]]+Tabelle13[[#This Row],[Heizleistung (55°C)]])/2)</f>
        <v>4.93</v>
      </c>
      <c r="N340" s="30">
        <f>IF(Tabelle13[[#This Row],[Etas 55°C]]=0,0,(Tabelle13[[#This Row],[Etas 35°C]]*0.8+Tabelle13[[#This Row],[Etas 55°C]]*0.2))*2.5</f>
        <v>4.2320000000000002</v>
      </c>
      <c r="O340" s="31">
        <f>-(Tabelle13[[#This Row],[80%/20% SCOP]]-5.285)/5.285</f>
        <v>0.19924314096499526</v>
      </c>
    </row>
    <row r="341" spans="1:15" ht="20.100000000000001" customHeight="1" x14ac:dyDescent="0.25">
      <c r="A341" s="59"/>
      <c r="B341" s="32">
        <v>16011944</v>
      </c>
      <c r="C341" s="25" t="s">
        <v>5468</v>
      </c>
      <c r="D341" s="25" t="s">
        <v>5483</v>
      </c>
      <c r="E341" s="26" t="s">
        <v>2</v>
      </c>
      <c r="F341" s="27">
        <v>5</v>
      </c>
      <c r="G341" s="28">
        <v>1.8</v>
      </c>
      <c r="H341" s="27">
        <v>4.87</v>
      </c>
      <c r="I341" s="28">
        <v>1.26</v>
      </c>
      <c r="J341" s="26" t="s">
        <v>40</v>
      </c>
      <c r="K341" s="26" t="s">
        <v>4</v>
      </c>
      <c r="L341" s="26" t="s">
        <v>4</v>
      </c>
      <c r="M341" s="29">
        <f>IF(Tabelle13[[#This Row],[Heizleistung (55°C)]]=0,Tabelle13[[#This Row],[Heizleistung (35°C)]],(Tabelle13[[#This Row],[Heizleistung (35°C)]]+Tabelle13[[#This Row],[Heizleistung (55°C)]])/2)</f>
        <v>4.9350000000000005</v>
      </c>
      <c r="N341" s="30">
        <f>IF(Tabelle13[[#This Row],[Etas 55°C]]=0,0,(Tabelle13[[#This Row],[Etas 35°C]]*0.8+Tabelle13[[#This Row],[Etas 55°C]]*0.2))*2.5</f>
        <v>4.2300000000000004</v>
      </c>
      <c r="O341" s="31">
        <f>-(Tabelle13[[#This Row],[80%/20% SCOP]]-5.285)/5.285</f>
        <v>0.19962157048249757</v>
      </c>
    </row>
    <row r="342" spans="1:15" ht="20.100000000000001" customHeight="1" x14ac:dyDescent="0.25">
      <c r="A342" s="59"/>
      <c r="B342" s="32">
        <v>16011963</v>
      </c>
      <c r="C342" s="25" t="s">
        <v>5468</v>
      </c>
      <c r="D342" s="25" t="s">
        <v>5478</v>
      </c>
      <c r="E342" s="26" t="s">
        <v>2</v>
      </c>
      <c r="F342" s="27">
        <v>5.22</v>
      </c>
      <c r="G342" s="28">
        <v>1.8</v>
      </c>
      <c r="H342" s="27">
        <v>5.03</v>
      </c>
      <c r="I342" s="28">
        <v>1.26</v>
      </c>
      <c r="J342" s="26" t="s">
        <v>40</v>
      </c>
      <c r="K342" s="26" t="s">
        <v>4</v>
      </c>
      <c r="L342" s="26" t="s">
        <v>4</v>
      </c>
      <c r="M342" s="29">
        <f>IF(Tabelle13[[#This Row],[Heizleistung (55°C)]]=0,Tabelle13[[#This Row],[Heizleistung (35°C)]],(Tabelle13[[#This Row],[Heizleistung (35°C)]]+Tabelle13[[#This Row],[Heizleistung (55°C)]])/2)</f>
        <v>5.125</v>
      </c>
      <c r="N342" s="30">
        <f>IF(Tabelle13[[#This Row],[Etas 55°C]]=0,0,(Tabelle13[[#This Row],[Etas 35°C]]*0.8+Tabelle13[[#This Row],[Etas 55°C]]*0.2))*2.5</f>
        <v>4.2300000000000004</v>
      </c>
      <c r="O342" s="31">
        <f>-(Tabelle13[[#This Row],[80%/20% SCOP]]-5.285)/5.285</f>
        <v>0.19962157048249757</v>
      </c>
    </row>
    <row r="343" spans="1:15" ht="20.100000000000001" customHeight="1" x14ac:dyDescent="0.25">
      <c r="A343" s="59"/>
      <c r="B343" s="32">
        <v>16003576</v>
      </c>
      <c r="C343" s="25" t="s">
        <v>305</v>
      </c>
      <c r="D343" s="25" t="s">
        <v>369</v>
      </c>
      <c r="E343" s="26" t="s">
        <v>2</v>
      </c>
      <c r="F343" s="27">
        <v>5.6</v>
      </c>
      <c r="G343" s="28">
        <v>1.78</v>
      </c>
      <c r="H343" s="27">
        <v>5.4</v>
      </c>
      <c r="I343" s="28">
        <v>1.34</v>
      </c>
      <c r="J343" s="26" t="s">
        <v>109</v>
      </c>
      <c r="K343" s="26" t="s">
        <v>4</v>
      </c>
      <c r="L343" s="26" t="s">
        <v>4</v>
      </c>
      <c r="M343" s="27">
        <f>IF(Tabelle13[[#This Row],[Heizleistung (55°C)]]=0,Tabelle13[[#This Row],[Heizleistung (35°C)]],(Tabelle13[[#This Row],[Heizleistung (35°C)]]+Tabelle13[[#This Row],[Heizleistung (55°C)]])/2)</f>
        <v>5.5</v>
      </c>
      <c r="N343" s="30">
        <f>IF(Tabelle13[[#This Row],[Etas 55°C]]=0,0,(Tabelle13[[#This Row],[Etas 35°C]]*0.8+Tabelle13[[#This Row],[Etas 55°C]]*0.2))*2.5</f>
        <v>4.2300000000000004</v>
      </c>
      <c r="O343" s="31">
        <f>-(Tabelle13[[#This Row],[80%/20% SCOP]]-5.285)/5.285</f>
        <v>0.19962157048249757</v>
      </c>
    </row>
    <row r="344" spans="1:15" ht="20.100000000000001" customHeight="1" x14ac:dyDescent="0.25">
      <c r="A344" s="59"/>
      <c r="B344" s="32">
        <v>16000676</v>
      </c>
      <c r="C344" s="25" t="s">
        <v>305</v>
      </c>
      <c r="D344" s="25" t="s">
        <v>377</v>
      </c>
      <c r="E344" s="26" t="s">
        <v>2</v>
      </c>
      <c r="F344" s="27">
        <v>5.6</v>
      </c>
      <c r="G344" s="28">
        <v>1.78</v>
      </c>
      <c r="H344" s="27">
        <v>5.4</v>
      </c>
      <c r="I344" s="28">
        <v>1.34</v>
      </c>
      <c r="J344" s="26" t="s">
        <v>109</v>
      </c>
      <c r="K344" s="26" t="s">
        <v>4</v>
      </c>
      <c r="L344" s="26" t="s">
        <v>4</v>
      </c>
      <c r="M344" s="27">
        <f>IF(Tabelle13[[#This Row],[Heizleistung (55°C)]]=0,Tabelle13[[#This Row],[Heizleistung (35°C)]],(Tabelle13[[#This Row],[Heizleistung (35°C)]]+Tabelle13[[#This Row],[Heizleistung (55°C)]])/2)</f>
        <v>5.5</v>
      </c>
      <c r="N344" s="30">
        <f>IF(Tabelle13[[#This Row],[Etas 55°C]]=0,0,(Tabelle13[[#This Row],[Etas 35°C]]*0.8+Tabelle13[[#This Row],[Etas 55°C]]*0.2))*2.5</f>
        <v>4.2300000000000004</v>
      </c>
      <c r="O344" s="31">
        <f>-(Tabelle13[[#This Row],[80%/20% SCOP]]-5.285)/5.285</f>
        <v>0.19962157048249757</v>
      </c>
    </row>
    <row r="345" spans="1:15" ht="20.100000000000001" customHeight="1" x14ac:dyDescent="0.25">
      <c r="A345" s="59"/>
      <c r="B345" s="32">
        <v>16009377</v>
      </c>
      <c r="C345" s="25" t="s">
        <v>3161</v>
      </c>
      <c r="D345" s="25" t="s">
        <v>3172</v>
      </c>
      <c r="E345" s="26" t="s">
        <v>2</v>
      </c>
      <c r="F345" s="27">
        <v>6</v>
      </c>
      <c r="G345" s="28">
        <v>1.78</v>
      </c>
      <c r="H345" s="27">
        <v>6</v>
      </c>
      <c r="I345" s="28">
        <v>1.34</v>
      </c>
      <c r="J345" s="26" t="s">
        <v>40</v>
      </c>
      <c r="K345" s="26" t="s">
        <v>4</v>
      </c>
      <c r="L345" s="26" t="s">
        <v>4</v>
      </c>
      <c r="M345" s="27">
        <f>IF(Tabelle13[[#This Row],[Heizleistung (55°C)]]=0,Tabelle13[[#This Row],[Heizleistung (35°C)]],(Tabelle13[[#This Row],[Heizleistung (35°C)]]+Tabelle13[[#This Row],[Heizleistung (55°C)]])/2)</f>
        <v>6</v>
      </c>
      <c r="N345" s="30">
        <f>IF(Tabelle13[[#This Row],[Etas 55°C]]=0,0,(Tabelle13[[#This Row],[Etas 35°C]]*0.8+Tabelle13[[#This Row],[Etas 55°C]]*0.2))*2.5</f>
        <v>4.2300000000000004</v>
      </c>
      <c r="O345" s="31">
        <f>-(Tabelle13[[#This Row],[80%/20% SCOP]]-5.285)/5.285</f>
        <v>0.19962157048249757</v>
      </c>
    </row>
    <row r="346" spans="1:15" ht="20.100000000000001" customHeight="1" x14ac:dyDescent="0.25">
      <c r="A346" s="59"/>
      <c r="B346" s="32">
        <v>16005111</v>
      </c>
      <c r="C346" s="25" t="s">
        <v>1299</v>
      </c>
      <c r="D346" s="25" t="s">
        <v>6811</v>
      </c>
      <c r="E346" s="26" t="s">
        <v>2</v>
      </c>
      <c r="F346" s="27">
        <v>6</v>
      </c>
      <c r="G346" s="28">
        <v>1.79</v>
      </c>
      <c r="H346" s="27">
        <v>6</v>
      </c>
      <c r="I346" s="28">
        <v>1.29</v>
      </c>
      <c r="J346" s="26" t="s">
        <v>40</v>
      </c>
      <c r="K346" s="26" t="s">
        <v>4</v>
      </c>
      <c r="L346" s="26" t="s">
        <v>4</v>
      </c>
      <c r="M346" s="27">
        <f>IF(Tabelle13[[#This Row],[Heizleistung (55°C)]]=0,Tabelle13[[#This Row],[Heizleistung (35°C)]],(Tabelle13[[#This Row],[Heizleistung (35°C)]]+Tabelle13[[#This Row],[Heizleistung (55°C)]])/2)</f>
        <v>6</v>
      </c>
      <c r="N346" s="30">
        <f>IF(Tabelle13[[#This Row],[Etas 55°C]]=0,0,(Tabelle13[[#This Row],[Etas 35°C]]*0.8+Tabelle13[[#This Row],[Etas 55°C]]*0.2))*2.5</f>
        <v>4.2250000000000005</v>
      </c>
      <c r="O346" s="31">
        <f>-(Tabelle13[[#This Row],[80%/20% SCOP]]-5.285)/5.285</f>
        <v>0.20056764427625348</v>
      </c>
    </row>
    <row r="347" spans="1:15" ht="20.100000000000001" customHeight="1" x14ac:dyDescent="0.25">
      <c r="A347" s="59"/>
      <c r="B347" s="32">
        <v>16012056</v>
      </c>
      <c r="C347" s="25" t="s">
        <v>669</v>
      </c>
      <c r="D347" s="25" t="s">
        <v>736</v>
      </c>
      <c r="E347" s="26" t="s">
        <v>2</v>
      </c>
      <c r="F347" s="27">
        <v>4.4000000000000004</v>
      </c>
      <c r="G347" s="28">
        <v>1.7909999999999999</v>
      </c>
      <c r="H347" s="27">
        <v>4</v>
      </c>
      <c r="I347" s="28">
        <v>1.278</v>
      </c>
      <c r="J347" s="26" t="s">
        <v>3</v>
      </c>
      <c r="K347" s="26" t="s">
        <v>4</v>
      </c>
      <c r="L347" s="26" t="s">
        <v>4</v>
      </c>
      <c r="M347" s="27">
        <f>IF(Tabelle13[[#This Row],[Heizleistung (55°C)]]=0,Tabelle13[[#This Row],[Heizleistung (35°C)]],(Tabelle13[[#This Row],[Heizleistung (35°C)]]+Tabelle13[[#This Row],[Heizleistung (55°C)]])/2)</f>
        <v>4.2</v>
      </c>
      <c r="N347" s="30">
        <f>IF(Tabelle13[[#This Row],[Etas 55°C]]=0,0,(Tabelle13[[#This Row],[Etas 35°C]]*0.8+Tabelle13[[#This Row],[Etas 55°C]]*0.2))*2.5</f>
        <v>4.2210000000000001</v>
      </c>
      <c r="O347" s="31">
        <f>-(Tabelle13[[#This Row],[80%/20% SCOP]]-5.285)/5.285</f>
        <v>0.20132450331125828</v>
      </c>
    </row>
    <row r="348" spans="1:15" ht="20.100000000000001" customHeight="1" x14ac:dyDescent="0.25">
      <c r="A348" s="59"/>
      <c r="B348" s="32">
        <v>16012060</v>
      </c>
      <c r="C348" s="25" t="s">
        <v>1987</v>
      </c>
      <c r="D348" s="25" t="s">
        <v>1994</v>
      </c>
      <c r="E348" s="26" t="s">
        <v>2</v>
      </c>
      <c r="F348" s="27">
        <v>4.2</v>
      </c>
      <c r="G348" s="28">
        <v>1.78</v>
      </c>
      <c r="H348" s="27">
        <v>4.0999999999999996</v>
      </c>
      <c r="I348" s="28">
        <v>1.32</v>
      </c>
      <c r="J348" s="26" t="s">
        <v>40</v>
      </c>
      <c r="K348" s="26" t="s">
        <v>4</v>
      </c>
      <c r="L348" s="26" t="s">
        <v>4</v>
      </c>
      <c r="M348" s="27">
        <f>IF(Tabelle13[[#This Row],[Heizleistung (55°C)]]=0,Tabelle13[[#This Row],[Heizleistung (35°C)]],(Tabelle13[[#This Row],[Heizleistung (35°C)]]+Tabelle13[[#This Row],[Heizleistung (55°C)]])/2)</f>
        <v>4.1500000000000004</v>
      </c>
      <c r="N348" s="30">
        <f>IF(Tabelle13[[#This Row],[Etas 55°C]]=0,0,(Tabelle13[[#This Row],[Etas 35°C]]*0.8+Tabelle13[[#This Row],[Etas 55°C]]*0.2))*2.5</f>
        <v>4.2200000000000006</v>
      </c>
      <c r="O348" s="31">
        <f>-(Tabelle13[[#This Row],[80%/20% SCOP]]-5.285)/5.285</f>
        <v>0.20151371807000937</v>
      </c>
    </row>
    <row r="349" spans="1:15" ht="20.100000000000001" customHeight="1" x14ac:dyDescent="0.25">
      <c r="A349" s="59"/>
      <c r="B349" s="32">
        <v>16015610</v>
      </c>
      <c r="C349" s="25" t="s">
        <v>4632</v>
      </c>
      <c r="D349" s="25" t="s">
        <v>4641</v>
      </c>
      <c r="E349" s="26" t="s">
        <v>2</v>
      </c>
      <c r="F349" s="27">
        <v>4.2</v>
      </c>
      <c r="G349" s="28">
        <v>1.78</v>
      </c>
      <c r="H349" s="27">
        <v>4.0999999999999996</v>
      </c>
      <c r="I349" s="28">
        <v>1.32</v>
      </c>
      <c r="J349" s="26" t="s">
        <v>40</v>
      </c>
      <c r="K349" s="26" t="s">
        <v>15</v>
      </c>
      <c r="L349" s="26" t="s">
        <v>15</v>
      </c>
      <c r="M349" s="27">
        <f>IF(Tabelle13[[#This Row],[Heizleistung (55°C)]]=0,Tabelle13[[#This Row],[Heizleistung (35°C)]],(Tabelle13[[#This Row],[Heizleistung (35°C)]]+Tabelle13[[#This Row],[Heizleistung (55°C)]])/2)</f>
        <v>4.1500000000000004</v>
      </c>
      <c r="N349" s="30">
        <f>IF(Tabelle13[[#This Row],[Etas 55°C]]=0,0,(Tabelle13[[#This Row],[Etas 35°C]]*0.8+Tabelle13[[#This Row],[Etas 55°C]]*0.2))*2.5</f>
        <v>4.2200000000000006</v>
      </c>
      <c r="O349" s="31">
        <f>-(Tabelle13[[#This Row],[80%/20% SCOP]]-5.285)/5.285</f>
        <v>0.20151371807000937</v>
      </c>
    </row>
    <row r="350" spans="1:15" ht="20.100000000000001" customHeight="1" x14ac:dyDescent="0.25">
      <c r="A350" s="59"/>
      <c r="B350" s="32">
        <v>16011247</v>
      </c>
      <c r="C350" s="25" t="s">
        <v>5889</v>
      </c>
      <c r="D350" s="25" t="s">
        <v>5894</v>
      </c>
      <c r="E350" s="26" t="s">
        <v>2</v>
      </c>
      <c r="F350" s="27">
        <v>4.2</v>
      </c>
      <c r="G350" s="28">
        <v>1.78</v>
      </c>
      <c r="H350" s="27">
        <v>4.0999999999999996</v>
      </c>
      <c r="I350" s="28">
        <v>1.32</v>
      </c>
      <c r="J350" s="26" t="s">
        <v>40</v>
      </c>
      <c r="K350" s="26" t="s">
        <v>4</v>
      </c>
      <c r="L350" s="26" t="s">
        <v>4</v>
      </c>
      <c r="M350" s="29">
        <f>IF(Tabelle13[[#This Row],[Heizleistung (55°C)]]=0,Tabelle13[[#This Row],[Heizleistung (35°C)]],(Tabelle13[[#This Row],[Heizleistung (35°C)]]+Tabelle13[[#This Row],[Heizleistung (55°C)]])/2)</f>
        <v>4.1500000000000004</v>
      </c>
      <c r="N350" s="30">
        <f>IF(Tabelle13[[#This Row],[Etas 55°C]]=0,0,(Tabelle13[[#This Row],[Etas 35°C]]*0.8+Tabelle13[[#This Row],[Etas 55°C]]*0.2))*2.5</f>
        <v>4.2200000000000006</v>
      </c>
      <c r="O350" s="31">
        <f>-(Tabelle13[[#This Row],[80%/20% SCOP]]-5.285)/5.285</f>
        <v>0.20151371807000937</v>
      </c>
    </row>
    <row r="351" spans="1:15" ht="20.100000000000001" customHeight="1" x14ac:dyDescent="0.25">
      <c r="A351" s="59"/>
      <c r="B351" s="32">
        <v>16012052</v>
      </c>
      <c r="C351" s="25" t="s">
        <v>589</v>
      </c>
      <c r="D351" s="25" t="s">
        <v>601</v>
      </c>
      <c r="E351" s="26" t="s">
        <v>2</v>
      </c>
      <c r="F351" s="27">
        <v>4.4000000000000004</v>
      </c>
      <c r="G351" s="28">
        <v>1.79</v>
      </c>
      <c r="H351" s="27">
        <v>4</v>
      </c>
      <c r="I351" s="28">
        <v>1.28</v>
      </c>
      <c r="J351" s="26" t="s">
        <v>3</v>
      </c>
      <c r="K351" s="26" t="s">
        <v>4</v>
      </c>
      <c r="L351" s="26" t="s">
        <v>4</v>
      </c>
      <c r="M351" s="27">
        <f>IF(Tabelle13[[#This Row],[Heizleistung (55°C)]]=0,Tabelle13[[#This Row],[Heizleistung (35°C)]],(Tabelle13[[#This Row],[Heizleistung (35°C)]]+Tabelle13[[#This Row],[Heizleistung (55°C)]])/2)</f>
        <v>4.2</v>
      </c>
      <c r="N351" s="30">
        <f>IF(Tabelle13[[#This Row],[Etas 55°C]]=0,0,(Tabelle13[[#This Row],[Etas 35°C]]*0.8+Tabelle13[[#This Row],[Etas 55°C]]*0.2))*2.5</f>
        <v>4.2200000000000006</v>
      </c>
      <c r="O351" s="31">
        <f>-(Tabelle13[[#This Row],[80%/20% SCOP]]-5.285)/5.285</f>
        <v>0.20151371807000937</v>
      </c>
    </row>
    <row r="352" spans="1:15" ht="20.100000000000001" customHeight="1" x14ac:dyDescent="0.25">
      <c r="A352" s="59"/>
      <c r="B352" s="32">
        <v>16012045</v>
      </c>
      <c r="C352" s="25" t="s">
        <v>669</v>
      </c>
      <c r="D352" s="25" t="s">
        <v>777</v>
      </c>
      <c r="E352" s="26" t="s">
        <v>2</v>
      </c>
      <c r="F352" s="27">
        <v>4.4000000000000004</v>
      </c>
      <c r="G352" s="28">
        <v>1.79</v>
      </c>
      <c r="H352" s="27">
        <v>4</v>
      </c>
      <c r="I352" s="28">
        <v>1.28</v>
      </c>
      <c r="J352" s="26" t="s">
        <v>3</v>
      </c>
      <c r="K352" s="26" t="s">
        <v>4</v>
      </c>
      <c r="L352" s="26" t="s">
        <v>4</v>
      </c>
      <c r="M352" s="27">
        <f>IF(Tabelle13[[#This Row],[Heizleistung (55°C)]]=0,Tabelle13[[#This Row],[Heizleistung (35°C)]],(Tabelle13[[#This Row],[Heizleistung (35°C)]]+Tabelle13[[#This Row],[Heizleistung (55°C)]])/2)</f>
        <v>4.2</v>
      </c>
      <c r="N352" s="30">
        <f>IF(Tabelle13[[#This Row],[Etas 55°C]]=0,0,(Tabelle13[[#This Row],[Etas 35°C]]*0.8+Tabelle13[[#This Row],[Etas 55°C]]*0.2))*2.5</f>
        <v>4.2200000000000006</v>
      </c>
      <c r="O352" s="31">
        <f>-(Tabelle13[[#This Row],[80%/20% SCOP]]-5.285)/5.285</f>
        <v>0.20151371807000937</v>
      </c>
    </row>
    <row r="353" spans="1:15" ht="20.100000000000001" customHeight="1" x14ac:dyDescent="0.25">
      <c r="A353" s="59"/>
      <c r="B353" s="32">
        <v>16017977</v>
      </c>
      <c r="C353" s="25" t="s">
        <v>6201</v>
      </c>
      <c r="D353" s="25" t="s">
        <v>6224</v>
      </c>
      <c r="E353" s="26" t="s">
        <v>2</v>
      </c>
      <c r="F353" s="27">
        <v>6.47</v>
      </c>
      <c r="G353" s="28">
        <v>1.76</v>
      </c>
      <c r="H353" s="27">
        <v>6.17</v>
      </c>
      <c r="I353" s="28">
        <v>1.4</v>
      </c>
      <c r="J353" s="26" t="s">
        <v>3</v>
      </c>
      <c r="K353" s="26" t="s">
        <v>4</v>
      </c>
      <c r="L353" s="26" t="s">
        <v>4</v>
      </c>
      <c r="M353" s="29">
        <f>IF(Tabelle13[[#This Row],[Heizleistung (55°C)]]=0,Tabelle13[[#This Row],[Heizleistung (35°C)]],(Tabelle13[[#This Row],[Heizleistung (35°C)]]+Tabelle13[[#This Row],[Heizleistung (55°C)]])/2)</f>
        <v>6.32</v>
      </c>
      <c r="N353" s="30">
        <f>IF(Tabelle13[[#This Row],[Etas 55°C]]=0,0,(Tabelle13[[#This Row],[Etas 35°C]]*0.8+Tabelle13[[#This Row],[Etas 55°C]]*0.2))*2.5</f>
        <v>4.2200000000000006</v>
      </c>
      <c r="O353" s="31">
        <f>-(Tabelle13[[#This Row],[80%/20% SCOP]]-5.285)/5.285</f>
        <v>0.20151371807000937</v>
      </c>
    </row>
    <row r="354" spans="1:15" ht="20.100000000000001" customHeight="1" x14ac:dyDescent="0.25">
      <c r="A354" s="59"/>
      <c r="B354" s="32">
        <v>16010937</v>
      </c>
      <c r="C354" s="25" t="s">
        <v>6201</v>
      </c>
      <c r="D354" s="25" t="s">
        <v>6209</v>
      </c>
      <c r="E354" s="26" t="s">
        <v>2</v>
      </c>
      <c r="F354" s="27">
        <v>6.5</v>
      </c>
      <c r="G354" s="28">
        <v>1.76</v>
      </c>
      <c r="H354" s="27">
        <v>6.2</v>
      </c>
      <c r="I354" s="28">
        <v>1.4</v>
      </c>
      <c r="J354" s="26" t="s">
        <v>3</v>
      </c>
      <c r="K354" s="26" t="s">
        <v>4</v>
      </c>
      <c r="L354" s="26" t="s">
        <v>4</v>
      </c>
      <c r="M354" s="29">
        <f>IF(Tabelle13[[#This Row],[Heizleistung (55°C)]]=0,Tabelle13[[#This Row],[Heizleistung (35°C)]],(Tabelle13[[#This Row],[Heizleistung (35°C)]]+Tabelle13[[#This Row],[Heizleistung (55°C)]])/2)</f>
        <v>6.35</v>
      </c>
      <c r="N354" s="30">
        <f>IF(Tabelle13[[#This Row],[Etas 55°C]]=0,0,(Tabelle13[[#This Row],[Etas 35°C]]*0.8+Tabelle13[[#This Row],[Etas 55°C]]*0.2))*2.5</f>
        <v>4.2200000000000006</v>
      </c>
      <c r="O354" s="31">
        <f>-(Tabelle13[[#This Row],[80%/20% SCOP]]-5.285)/5.285</f>
        <v>0.20151371807000937</v>
      </c>
    </row>
    <row r="355" spans="1:15" ht="20.100000000000001" customHeight="1" x14ac:dyDescent="0.25">
      <c r="A355" s="59"/>
      <c r="B355" s="32">
        <v>16003947</v>
      </c>
      <c r="C355" s="25" t="s">
        <v>589</v>
      </c>
      <c r="D355" s="25" t="s">
        <v>612</v>
      </c>
      <c r="E355" s="26" t="s">
        <v>2</v>
      </c>
      <c r="F355" s="27">
        <v>4.4000000000000004</v>
      </c>
      <c r="G355" s="28">
        <v>1.79</v>
      </c>
      <c r="H355" s="27">
        <v>4</v>
      </c>
      <c r="I355" s="28">
        <v>1.272</v>
      </c>
      <c r="J355" s="26" t="s">
        <v>3</v>
      </c>
      <c r="K355" s="26" t="s">
        <v>4</v>
      </c>
      <c r="L355" s="26" t="s">
        <v>4</v>
      </c>
      <c r="M355" s="27">
        <f>IF(Tabelle13[[#This Row],[Heizleistung (55°C)]]=0,Tabelle13[[#This Row],[Heizleistung (35°C)]],(Tabelle13[[#This Row],[Heizleistung (35°C)]]+Tabelle13[[#This Row],[Heizleistung (55°C)]])/2)</f>
        <v>4.2</v>
      </c>
      <c r="N355" s="30">
        <f>IF(Tabelle13[[#This Row],[Etas 55°C]]=0,0,(Tabelle13[[#This Row],[Etas 35°C]]*0.8+Tabelle13[[#This Row],[Etas 55°C]]*0.2))*2.5</f>
        <v>4.2160000000000002</v>
      </c>
      <c r="O355" s="31">
        <f>-(Tabelle13[[#This Row],[80%/20% SCOP]]-5.285)/5.285</f>
        <v>0.20227057710501417</v>
      </c>
    </row>
    <row r="356" spans="1:15" ht="20.100000000000001" customHeight="1" x14ac:dyDescent="0.25">
      <c r="A356" s="59"/>
      <c r="B356" s="32">
        <v>16010791</v>
      </c>
      <c r="C356" s="25" t="s">
        <v>3161</v>
      </c>
      <c r="D356" s="25" t="s">
        <v>3893</v>
      </c>
      <c r="E356" s="26" t="s">
        <v>2</v>
      </c>
      <c r="F356" s="27">
        <v>4</v>
      </c>
      <c r="G356" s="28">
        <v>1.77</v>
      </c>
      <c r="H356" s="27">
        <v>4</v>
      </c>
      <c r="I356" s="28">
        <v>1.35</v>
      </c>
      <c r="J356" s="26" t="s">
        <v>3</v>
      </c>
      <c r="K356" s="26" t="s">
        <v>4</v>
      </c>
      <c r="L356" s="26" t="s">
        <v>4</v>
      </c>
      <c r="M356" s="27">
        <f>IF(Tabelle13[[#This Row],[Heizleistung (55°C)]]=0,Tabelle13[[#This Row],[Heizleistung (35°C)]],(Tabelle13[[#This Row],[Heizleistung (35°C)]]+Tabelle13[[#This Row],[Heizleistung (55°C)]])/2)</f>
        <v>4</v>
      </c>
      <c r="N356" s="30">
        <f>IF(Tabelle13[[#This Row],[Etas 55°C]]=0,0,(Tabelle13[[#This Row],[Etas 35°C]]*0.8+Tabelle13[[#This Row],[Etas 55°C]]*0.2))*2.5</f>
        <v>4.2150000000000007</v>
      </c>
      <c r="O356" s="31">
        <f>-(Tabelle13[[#This Row],[80%/20% SCOP]]-5.285)/5.285</f>
        <v>0.20245979186376525</v>
      </c>
    </row>
    <row r="357" spans="1:15" ht="20.100000000000001" customHeight="1" x14ac:dyDescent="0.25">
      <c r="A357" s="59"/>
      <c r="B357" s="32">
        <v>16003952</v>
      </c>
      <c r="C357" s="25" t="s">
        <v>589</v>
      </c>
      <c r="D357" s="25" t="s">
        <v>632</v>
      </c>
      <c r="E357" s="26" t="s">
        <v>2</v>
      </c>
      <c r="F357" s="27">
        <v>4.4000000000000004</v>
      </c>
      <c r="G357" s="28">
        <v>1.79</v>
      </c>
      <c r="H357" s="27">
        <v>4</v>
      </c>
      <c r="I357" s="28">
        <v>1.27</v>
      </c>
      <c r="J357" s="26" t="s">
        <v>3</v>
      </c>
      <c r="K357" s="26" t="s">
        <v>4</v>
      </c>
      <c r="L357" s="26" t="s">
        <v>4</v>
      </c>
      <c r="M357" s="27">
        <f>IF(Tabelle13[[#This Row],[Heizleistung (55°C)]]=0,Tabelle13[[#This Row],[Heizleistung (35°C)]],(Tabelle13[[#This Row],[Heizleistung (35°C)]]+Tabelle13[[#This Row],[Heizleistung (55°C)]])/2)</f>
        <v>4.2</v>
      </c>
      <c r="N357" s="30">
        <f>IF(Tabelle13[[#This Row],[Etas 55°C]]=0,0,(Tabelle13[[#This Row],[Etas 35°C]]*0.8+Tabelle13[[#This Row],[Etas 55°C]]*0.2))*2.5</f>
        <v>4.2150000000000007</v>
      </c>
      <c r="O357" s="31">
        <f>-(Tabelle13[[#This Row],[80%/20% SCOP]]-5.285)/5.285</f>
        <v>0.20245979186376525</v>
      </c>
    </row>
    <row r="358" spans="1:15" ht="20.100000000000001" customHeight="1" x14ac:dyDescent="0.25">
      <c r="A358" s="59"/>
      <c r="B358" s="32">
        <v>16004825</v>
      </c>
      <c r="C358" s="25" t="s">
        <v>669</v>
      </c>
      <c r="D358" s="25" t="s">
        <v>756</v>
      </c>
      <c r="E358" s="26" t="s">
        <v>2</v>
      </c>
      <c r="F358" s="27">
        <v>4.4000000000000004</v>
      </c>
      <c r="G358" s="28">
        <v>1.79</v>
      </c>
      <c r="H358" s="27">
        <v>4</v>
      </c>
      <c r="I358" s="28">
        <v>1.27</v>
      </c>
      <c r="J358" s="26" t="s">
        <v>3</v>
      </c>
      <c r="K358" s="26" t="s">
        <v>4</v>
      </c>
      <c r="L358" s="26" t="s">
        <v>4</v>
      </c>
      <c r="M358" s="27">
        <f>IF(Tabelle13[[#This Row],[Heizleistung (55°C)]]=0,Tabelle13[[#This Row],[Heizleistung (35°C)]],(Tabelle13[[#This Row],[Heizleistung (35°C)]]+Tabelle13[[#This Row],[Heizleistung (55°C)]])/2)</f>
        <v>4.2</v>
      </c>
      <c r="N358" s="30">
        <f>IF(Tabelle13[[#This Row],[Etas 55°C]]=0,0,(Tabelle13[[#This Row],[Etas 35°C]]*0.8+Tabelle13[[#This Row],[Etas 55°C]]*0.2))*2.5</f>
        <v>4.2150000000000007</v>
      </c>
      <c r="O358" s="31">
        <f>-(Tabelle13[[#This Row],[80%/20% SCOP]]-5.285)/5.285</f>
        <v>0.20245979186376525</v>
      </c>
    </row>
    <row r="359" spans="1:15" ht="20.100000000000001" customHeight="1" x14ac:dyDescent="0.25">
      <c r="A359" s="59"/>
      <c r="B359" s="32">
        <v>16003184</v>
      </c>
      <c r="C359" s="25" t="s">
        <v>6137</v>
      </c>
      <c r="D359" s="25" t="s">
        <v>6141</v>
      </c>
      <c r="E359" s="26" t="s">
        <v>2</v>
      </c>
      <c r="F359" s="27">
        <v>4.92</v>
      </c>
      <c r="G359" s="28">
        <v>1.79</v>
      </c>
      <c r="H359" s="27">
        <v>4.7300000000000004</v>
      </c>
      <c r="I359" s="28">
        <v>1.27</v>
      </c>
      <c r="J359" s="26" t="s">
        <v>109</v>
      </c>
      <c r="K359" s="26" t="s">
        <v>4</v>
      </c>
      <c r="L359" s="26" t="s">
        <v>4</v>
      </c>
      <c r="M359" s="29">
        <f>IF(Tabelle13[[#This Row],[Heizleistung (55°C)]]=0,Tabelle13[[#This Row],[Heizleistung (35°C)]],(Tabelle13[[#This Row],[Heizleistung (35°C)]]+Tabelle13[[#This Row],[Heizleistung (55°C)]])/2)</f>
        <v>4.8250000000000002</v>
      </c>
      <c r="N359" s="30">
        <f>IF(Tabelle13[[#This Row],[Etas 55°C]]=0,0,(Tabelle13[[#This Row],[Etas 35°C]]*0.8+Tabelle13[[#This Row],[Etas 55°C]]*0.2))*2.5</f>
        <v>4.2150000000000007</v>
      </c>
      <c r="O359" s="31">
        <f>-(Tabelle13[[#This Row],[80%/20% SCOP]]-5.285)/5.285</f>
        <v>0.20245979186376525</v>
      </c>
    </row>
    <row r="360" spans="1:15" ht="20.100000000000001" customHeight="1" x14ac:dyDescent="0.25">
      <c r="A360" s="59"/>
      <c r="B360" s="32">
        <v>16003185</v>
      </c>
      <c r="C360" s="25" t="s">
        <v>6137</v>
      </c>
      <c r="D360" s="25" t="s">
        <v>6144</v>
      </c>
      <c r="E360" s="26" t="s">
        <v>2</v>
      </c>
      <c r="F360" s="27">
        <v>4.92</v>
      </c>
      <c r="G360" s="28">
        <v>1.79</v>
      </c>
      <c r="H360" s="27">
        <v>4.7300000000000004</v>
      </c>
      <c r="I360" s="28">
        <v>1.27</v>
      </c>
      <c r="J360" s="26" t="s">
        <v>109</v>
      </c>
      <c r="K360" s="26" t="s">
        <v>4</v>
      </c>
      <c r="L360" s="26" t="s">
        <v>4</v>
      </c>
      <c r="M360" s="29">
        <f>IF(Tabelle13[[#This Row],[Heizleistung (55°C)]]=0,Tabelle13[[#This Row],[Heizleistung (35°C)]],(Tabelle13[[#This Row],[Heizleistung (35°C)]]+Tabelle13[[#This Row],[Heizleistung (55°C)]])/2)</f>
        <v>4.8250000000000002</v>
      </c>
      <c r="N360" s="30">
        <f>IF(Tabelle13[[#This Row],[Etas 55°C]]=0,0,(Tabelle13[[#This Row],[Etas 35°C]]*0.8+Tabelle13[[#This Row],[Etas 55°C]]*0.2))*2.5</f>
        <v>4.2150000000000007</v>
      </c>
      <c r="O360" s="31">
        <f>-(Tabelle13[[#This Row],[80%/20% SCOP]]-5.285)/5.285</f>
        <v>0.20245979186376525</v>
      </c>
    </row>
    <row r="361" spans="1:15" ht="20.100000000000001" customHeight="1" x14ac:dyDescent="0.25">
      <c r="A361" s="59"/>
      <c r="B361" s="32">
        <v>16005638</v>
      </c>
      <c r="C361" s="25" t="s">
        <v>1657</v>
      </c>
      <c r="D361" s="25" t="s">
        <v>6810</v>
      </c>
      <c r="E361" s="26" t="s">
        <v>2</v>
      </c>
      <c r="F361" s="27">
        <v>5.21</v>
      </c>
      <c r="G361" s="28">
        <v>1.79</v>
      </c>
      <c r="H361" s="27">
        <v>4.6399999999999997</v>
      </c>
      <c r="I361" s="28">
        <v>1.27</v>
      </c>
      <c r="J361" s="26" t="s">
        <v>109</v>
      </c>
      <c r="K361" s="26" t="s">
        <v>4</v>
      </c>
      <c r="L361" s="26" t="s">
        <v>25</v>
      </c>
      <c r="M361" s="27">
        <f>IF(Tabelle13[[#This Row],[Heizleistung (55°C)]]=0,Tabelle13[[#This Row],[Heizleistung (35°C)]],(Tabelle13[[#This Row],[Heizleistung (35°C)]]+Tabelle13[[#This Row],[Heizleistung (55°C)]])/2)</f>
        <v>4.9249999999999998</v>
      </c>
      <c r="N361" s="30">
        <f>IF(Tabelle13[[#This Row],[Etas 55°C]]=0,0,(Tabelle13[[#This Row],[Etas 35°C]]*0.8+Tabelle13[[#This Row],[Etas 55°C]]*0.2))*2.5</f>
        <v>4.2150000000000007</v>
      </c>
      <c r="O361" s="31">
        <f>-(Tabelle13[[#This Row],[80%/20% SCOP]]-5.285)/5.285</f>
        <v>0.20245979186376525</v>
      </c>
    </row>
    <row r="362" spans="1:15" ht="20.100000000000001" customHeight="1" x14ac:dyDescent="0.25">
      <c r="A362" s="59"/>
      <c r="B362" s="32">
        <v>16015209</v>
      </c>
      <c r="C362" s="25" t="s">
        <v>440</v>
      </c>
      <c r="D362" s="25" t="s">
        <v>493</v>
      </c>
      <c r="E362" s="26" t="s">
        <v>2</v>
      </c>
      <c r="F362" s="27">
        <v>5</v>
      </c>
      <c r="G362" s="28">
        <v>1.77</v>
      </c>
      <c r="H362" s="27">
        <v>5</v>
      </c>
      <c r="I362" s="28">
        <v>1.35</v>
      </c>
      <c r="J362" s="26" t="s">
        <v>40</v>
      </c>
      <c r="K362" s="26" t="s">
        <v>15</v>
      </c>
      <c r="L362" s="26" t="s">
        <v>4</v>
      </c>
      <c r="M362" s="27">
        <f>IF(Tabelle13[[#This Row],[Heizleistung (55°C)]]=0,Tabelle13[[#This Row],[Heizleistung (35°C)]],(Tabelle13[[#This Row],[Heizleistung (35°C)]]+Tabelle13[[#This Row],[Heizleistung (55°C)]])/2)</f>
        <v>5</v>
      </c>
      <c r="N362" s="30">
        <f>IF(Tabelle13[[#This Row],[Etas 55°C]]=0,0,(Tabelle13[[#This Row],[Etas 35°C]]*0.8+Tabelle13[[#This Row],[Etas 55°C]]*0.2))*2.5</f>
        <v>4.2150000000000007</v>
      </c>
      <c r="O362" s="31">
        <f>-(Tabelle13[[#This Row],[80%/20% SCOP]]-5.285)/5.285</f>
        <v>0.20245979186376525</v>
      </c>
    </row>
    <row r="363" spans="1:15" ht="20.100000000000001" customHeight="1" x14ac:dyDescent="0.25">
      <c r="A363" s="59"/>
      <c r="B363" s="32">
        <v>16010790</v>
      </c>
      <c r="C363" s="25" t="s">
        <v>3161</v>
      </c>
      <c r="D363" s="25" t="s">
        <v>3888</v>
      </c>
      <c r="E363" s="26" t="s">
        <v>2</v>
      </c>
      <c r="F363" s="27">
        <v>5</v>
      </c>
      <c r="G363" s="28">
        <v>1.77</v>
      </c>
      <c r="H363" s="27">
        <v>5</v>
      </c>
      <c r="I363" s="28">
        <v>1.35</v>
      </c>
      <c r="J363" s="26" t="s">
        <v>3</v>
      </c>
      <c r="K363" s="26" t="s">
        <v>4</v>
      </c>
      <c r="L363" s="26" t="s">
        <v>4</v>
      </c>
      <c r="M363" s="27">
        <f>IF(Tabelle13[[#This Row],[Heizleistung (55°C)]]=0,Tabelle13[[#This Row],[Heizleistung (35°C)]],(Tabelle13[[#This Row],[Heizleistung (35°C)]]+Tabelle13[[#This Row],[Heizleistung (55°C)]])/2)</f>
        <v>5</v>
      </c>
      <c r="N363" s="30">
        <f>IF(Tabelle13[[#This Row],[Etas 55°C]]=0,0,(Tabelle13[[#This Row],[Etas 35°C]]*0.8+Tabelle13[[#This Row],[Etas 55°C]]*0.2))*2.5</f>
        <v>4.2150000000000007</v>
      </c>
      <c r="O363" s="31">
        <f>-(Tabelle13[[#This Row],[80%/20% SCOP]]-5.285)/5.285</f>
        <v>0.20245979186376525</v>
      </c>
    </row>
    <row r="364" spans="1:15" ht="20.100000000000001" customHeight="1" x14ac:dyDescent="0.25">
      <c r="A364" s="59"/>
      <c r="B364" s="32">
        <v>16016153</v>
      </c>
      <c r="C364" s="25" t="s">
        <v>5907</v>
      </c>
      <c r="D364" s="25" t="s">
        <v>5998</v>
      </c>
      <c r="E364" s="26" t="s">
        <v>2</v>
      </c>
      <c r="F364" s="27">
        <v>6.1</v>
      </c>
      <c r="G364" s="28">
        <v>1.75</v>
      </c>
      <c r="H364" s="27">
        <v>6.04</v>
      </c>
      <c r="I364" s="28">
        <v>1.401</v>
      </c>
      <c r="J364" s="26" t="s">
        <v>3</v>
      </c>
      <c r="K364" s="26" t="s">
        <v>15</v>
      </c>
      <c r="L364" s="26" t="s">
        <v>4</v>
      </c>
      <c r="M364" s="29">
        <f>IF(Tabelle13[[#This Row],[Heizleistung (55°C)]]=0,Tabelle13[[#This Row],[Heizleistung (35°C)]],(Tabelle13[[#This Row],[Heizleistung (35°C)]]+Tabelle13[[#This Row],[Heizleistung (55°C)]])/2)</f>
        <v>6.07</v>
      </c>
      <c r="N364" s="30">
        <f>IF(Tabelle13[[#This Row],[Etas 55°C]]=0,0,(Tabelle13[[#This Row],[Etas 35°C]]*0.8+Tabelle13[[#This Row],[Etas 55°C]]*0.2))*2.5</f>
        <v>4.2004999999999999</v>
      </c>
      <c r="O364" s="31">
        <f>-(Tabelle13[[#This Row],[80%/20% SCOP]]-5.285)/5.285</f>
        <v>0.20520340586565755</v>
      </c>
    </row>
    <row r="365" spans="1:15" ht="20.100000000000001" customHeight="1" x14ac:dyDescent="0.25">
      <c r="A365" s="59"/>
      <c r="B365" s="32">
        <v>16018445</v>
      </c>
      <c r="C365" s="25" t="s">
        <v>4979</v>
      </c>
      <c r="D365" s="25" t="s">
        <v>4989</v>
      </c>
      <c r="E365" s="26" t="s">
        <v>2</v>
      </c>
      <c r="F365" s="27">
        <v>4.5999999999999996</v>
      </c>
      <c r="G365" s="28">
        <v>1.748</v>
      </c>
      <c r="H365" s="27">
        <v>4.5999999999999996</v>
      </c>
      <c r="I365" s="28">
        <v>1.4079999999999999</v>
      </c>
      <c r="J365" s="26" t="s">
        <v>3</v>
      </c>
      <c r="K365" s="26" t="s">
        <v>4</v>
      </c>
      <c r="L365" s="26" t="s">
        <v>4</v>
      </c>
      <c r="M365" s="27">
        <f>IF(Tabelle13[[#This Row],[Heizleistung (55°C)]]=0,Tabelle13[[#This Row],[Heizleistung (35°C)]],(Tabelle13[[#This Row],[Heizleistung (35°C)]]+Tabelle13[[#This Row],[Heizleistung (55°C)]])/2)</f>
        <v>4.5999999999999996</v>
      </c>
      <c r="N365" s="30">
        <f>IF(Tabelle13[[#This Row],[Etas 55°C]]=0,0,(Tabelle13[[#This Row],[Etas 35°C]]*0.8+Tabelle13[[#This Row],[Etas 55°C]]*0.2))*2.5</f>
        <v>4.2</v>
      </c>
      <c r="O365" s="31">
        <f>-(Tabelle13[[#This Row],[80%/20% SCOP]]-5.285)/5.285</f>
        <v>0.20529801324503311</v>
      </c>
    </row>
    <row r="366" spans="1:15" ht="20.100000000000001" customHeight="1" x14ac:dyDescent="0.25">
      <c r="A366" s="59"/>
      <c r="B366" s="32">
        <v>16015212</v>
      </c>
      <c r="C366" s="25" t="s">
        <v>440</v>
      </c>
      <c r="D366" s="25" t="s">
        <v>477</v>
      </c>
      <c r="E366" s="26" t="s">
        <v>2</v>
      </c>
      <c r="F366" s="27">
        <v>5</v>
      </c>
      <c r="G366" s="28">
        <v>1.76</v>
      </c>
      <c r="H366" s="27">
        <v>5</v>
      </c>
      <c r="I366" s="28">
        <v>1.34</v>
      </c>
      <c r="J366" s="26" t="s">
        <v>40</v>
      </c>
      <c r="K366" s="26" t="s">
        <v>15</v>
      </c>
      <c r="L366" s="26" t="s">
        <v>4</v>
      </c>
      <c r="M366" s="27">
        <f>IF(Tabelle13[[#This Row],[Heizleistung (55°C)]]=0,Tabelle13[[#This Row],[Heizleistung (35°C)]],(Tabelle13[[#This Row],[Heizleistung (35°C)]]+Tabelle13[[#This Row],[Heizleistung (55°C)]])/2)</f>
        <v>5</v>
      </c>
      <c r="N366" s="30">
        <f>IF(Tabelle13[[#This Row],[Etas 55°C]]=0,0,(Tabelle13[[#This Row],[Etas 35°C]]*0.8+Tabelle13[[#This Row],[Etas 55°C]]*0.2))*2.5</f>
        <v>4.1900000000000004</v>
      </c>
      <c r="O366" s="31">
        <f>-(Tabelle13[[#This Row],[80%/20% SCOP]]-5.285)/5.285</f>
        <v>0.20719016083254488</v>
      </c>
    </row>
    <row r="367" spans="1:15" ht="20.100000000000001" customHeight="1" x14ac:dyDescent="0.25">
      <c r="A367" s="59"/>
      <c r="B367" s="32">
        <v>16011404</v>
      </c>
      <c r="C367" s="25" t="s">
        <v>3161</v>
      </c>
      <c r="D367" s="25" t="s">
        <v>3524</v>
      </c>
      <c r="E367" s="26" t="s">
        <v>2</v>
      </c>
      <c r="F367" s="27">
        <v>5</v>
      </c>
      <c r="G367" s="28">
        <v>1.75</v>
      </c>
      <c r="H367" s="27">
        <v>5</v>
      </c>
      <c r="I367" s="28">
        <v>1.37</v>
      </c>
      <c r="J367" s="26" t="s">
        <v>3</v>
      </c>
      <c r="K367" s="26" t="s">
        <v>4</v>
      </c>
      <c r="L367" s="26" t="s">
        <v>4</v>
      </c>
      <c r="M367" s="27">
        <f>IF(Tabelle13[[#This Row],[Heizleistung (55°C)]]=0,Tabelle13[[#This Row],[Heizleistung (35°C)]],(Tabelle13[[#This Row],[Heizleistung (35°C)]]+Tabelle13[[#This Row],[Heizleistung (55°C)]])/2)</f>
        <v>5</v>
      </c>
      <c r="N367" s="30">
        <f>IF(Tabelle13[[#This Row],[Etas 55°C]]=0,0,(Tabelle13[[#This Row],[Etas 35°C]]*0.8+Tabelle13[[#This Row],[Etas 55°C]]*0.2))*2.5</f>
        <v>4.1850000000000005</v>
      </c>
      <c r="O367" s="31">
        <f>-(Tabelle13[[#This Row],[80%/20% SCOP]]-5.285)/5.285</f>
        <v>0.20813623462630079</v>
      </c>
    </row>
    <row r="368" spans="1:15" ht="20.100000000000001" customHeight="1" x14ac:dyDescent="0.25">
      <c r="A368" s="59"/>
      <c r="B368" s="32">
        <v>16018005</v>
      </c>
      <c r="C368" s="25" t="s">
        <v>6201</v>
      </c>
      <c r="D368" s="25" t="s">
        <v>6809</v>
      </c>
      <c r="E368" s="26" t="s">
        <v>2</v>
      </c>
      <c r="F368" s="27">
        <v>6.47</v>
      </c>
      <c r="G368" s="28">
        <v>1.75</v>
      </c>
      <c r="H368" s="27">
        <v>6.2</v>
      </c>
      <c r="I368" s="28">
        <v>1.37</v>
      </c>
      <c r="J368" s="26" t="s">
        <v>3</v>
      </c>
      <c r="K368" s="26" t="s">
        <v>4</v>
      </c>
      <c r="L368" s="26" t="s">
        <v>4</v>
      </c>
      <c r="M368" s="29">
        <f>IF(Tabelle13[[#This Row],[Heizleistung (55°C)]]=0,Tabelle13[[#This Row],[Heizleistung (35°C)]],(Tabelle13[[#This Row],[Heizleistung (35°C)]]+Tabelle13[[#This Row],[Heizleistung (55°C)]])/2)</f>
        <v>6.335</v>
      </c>
      <c r="N368" s="30">
        <f>IF(Tabelle13[[#This Row],[Etas 55°C]]=0,0,(Tabelle13[[#This Row],[Etas 35°C]]*0.8+Tabelle13[[#This Row],[Etas 55°C]]*0.2))*2.5</f>
        <v>4.1850000000000005</v>
      </c>
      <c r="O368" s="31">
        <f>-(Tabelle13[[#This Row],[80%/20% SCOP]]-5.285)/5.285</f>
        <v>0.20813623462630079</v>
      </c>
    </row>
    <row r="369" spans="1:15" ht="20.100000000000001" customHeight="1" x14ac:dyDescent="0.25">
      <c r="A369" s="59"/>
      <c r="B369" s="32">
        <v>16017408</v>
      </c>
      <c r="C369" s="25" t="s">
        <v>808</v>
      </c>
      <c r="D369" s="25" t="s">
        <v>848</v>
      </c>
      <c r="E369" s="26" t="s">
        <v>2</v>
      </c>
      <c r="F369" s="27">
        <v>6.5</v>
      </c>
      <c r="G369" s="28">
        <v>1.75</v>
      </c>
      <c r="H369" s="27">
        <v>6.2</v>
      </c>
      <c r="I369" s="28">
        <v>1.37</v>
      </c>
      <c r="J369" s="26" t="s">
        <v>3</v>
      </c>
      <c r="K369" s="26" t="s">
        <v>4</v>
      </c>
      <c r="L369" s="26" t="s">
        <v>4</v>
      </c>
      <c r="M369" s="27">
        <f>IF(Tabelle13[[#This Row],[Heizleistung (55°C)]]=0,Tabelle13[[#This Row],[Heizleistung (35°C)]],(Tabelle13[[#This Row],[Heizleistung (35°C)]]+Tabelle13[[#This Row],[Heizleistung (55°C)]])/2)</f>
        <v>6.35</v>
      </c>
      <c r="N369" s="30">
        <f>IF(Tabelle13[[#This Row],[Etas 55°C]]=0,0,(Tabelle13[[#This Row],[Etas 35°C]]*0.8+Tabelle13[[#This Row],[Etas 55°C]]*0.2))*2.5</f>
        <v>4.1850000000000005</v>
      </c>
      <c r="O369" s="31">
        <f>-(Tabelle13[[#This Row],[80%/20% SCOP]]-5.285)/5.285</f>
        <v>0.20813623462630079</v>
      </c>
    </row>
    <row r="370" spans="1:15" ht="20.100000000000001" customHeight="1" x14ac:dyDescent="0.25">
      <c r="A370" s="59"/>
      <c r="B370" s="32">
        <v>16014004</v>
      </c>
      <c r="C370" s="25" t="s">
        <v>6201</v>
      </c>
      <c r="D370" s="25" t="s">
        <v>6808</v>
      </c>
      <c r="E370" s="26" t="s">
        <v>2</v>
      </c>
      <c r="F370" s="27">
        <v>6.5</v>
      </c>
      <c r="G370" s="28">
        <v>1.75</v>
      </c>
      <c r="H370" s="27">
        <v>6.2</v>
      </c>
      <c r="I370" s="28">
        <v>1.37</v>
      </c>
      <c r="J370" s="26" t="s">
        <v>3</v>
      </c>
      <c r="K370" s="26" t="s">
        <v>4</v>
      </c>
      <c r="L370" s="26" t="s">
        <v>4</v>
      </c>
      <c r="M370" s="29">
        <f>IF(Tabelle13[[#This Row],[Heizleistung (55°C)]]=0,Tabelle13[[#This Row],[Heizleistung (35°C)]],(Tabelle13[[#This Row],[Heizleistung (35°C)]]+Tabelle13[[#This Row],[Heizleistung (55°C)]])/2)</f>
        <v>6.35</v>
      </c>
      <c r="N370" s="30">
        <f>IF(Tabelle13[[#This Row],[Etas 55°C]]=0,0,(Tabelle13[[#This Row],[Etas 35°C]]*0.8+Tabelle13[[#This Row],[Etas 55°C]]*0.2))*2.5</f>
        <v>4.1850000000000005</v>
      </c>
      <c r="O370" s="31">
        <f>-(Tabelle13[[#This Row],[80%/20% SCOP]]-5.285)/5.285</f>
        <v>0.20813623462630079</v>
      </c>
    </row>
    <row r="371" spans="1:15" ht="20.100000000000001" customHeight="1" x14ac:dyDescent="0.25">
      <c r="A371" s="59"/>
      <c r="B371" s="32">
        <v>16017763</v>
      </c>
      <c r="C371" s="25" t="s">
        <v>2592</v>
      </c>
      <c r="D371" s="25" t="s">
        <v>2599</v>
      </c>
      <c r="E371" s="26" t="s">
        <v>2</v>
      </c>
      <c r="F371" s="27">
        <v>4</v>
      </c>
      <c r="G371" s="28">
        <v>1.77</v>
      </c>
      <c r="H371" s="27">
        <v>4</v>
      </c>
      <c r="I371" s="28">
        <v>1.27</v>
      </c>
      <c r="J371" s="26" t="s">
        <v>3</v>
      </c>
      <c r="K371" s="26" t="s">
        <v>4</v>
      </c>
      <c r="L371" s="26" t="s">
        <v>4</v>
      </c>
      <c r="M371" s="27">
        <f>IF(Tabelle13[[#This Row],[Heizleistung (55°C)]]=0,Tabelle13[[#This Row],[Heizleistung (35°C)]],(Tabelle13[[#This Row],[Heizleistung (35°C)]]+Tabelle13[[#This Row],[Heizleistung (55°C)]])/2)</f>
        <v>4</v>
      </c>
      <c r="N371" s="30">
        <f>IF(Tabelle13[[#This Row],[Etas 55°C]]=0,0,(Tabelle13[[#This Row],[Etas 35°C]]*0.8+Tabelle13[[#This Row],[Etas 55°C]]*0.2))*2.5</f>
        <v>4.1750000000000007</v>
      </c>
      <c r="O371" s="31">
        <f>-(Tabelle13[[#This Row],[80%/20% SCOP]]-5.285)/5.285</f>
        <v>0.21002838221381256</v>
      </c>
    </row>
    <row r="372" spans="1:15" ht="20.100000000000001" customHeight="1" x14ac:dyDescent="0.25">
      <c r="A372" s="59"/>
      <c r="B372" s="32">
        <v>16006472</v>
      </c>
      <c r="C372" s="25" t="s">
        <v>1646</v>
      </c>
      <c r="D372" s="25" t="s">
        <v>1648</v>
      </c>
      <c r="E372" s="26" t="s">
        <v>2</v>
      </c>
      <c r="F372" s="27">
        <v>4.0999999999999996</v>
      </c>
      <c r="G372" s="28">
        <v>1.75</v>
      </c>
      <c r="H372" s="27">
        <v>4</v>
      </c>
      <c r="I372" s="28">
        <v>1.35</v>
      </c>
      <c r="J372" s="26" t="s">
        <v>3</v>
      </c>
      <c r="K372" s="26" t="s">
        <v>4</v>
      </c>
      <c r="L372" s="26" t="s">
        <v>4</v>
      </c>
      <c r="M372" s="27">
        <f>IF(Tabelle13[[#This Row],[Heizleistung (55°C)]]=0,Tabelle13[[#This Row],[Heizleistung (35°C)]],(Tabelle13[[#This Row],[Heizleistung (35°C)]]+Tabelle13[[#This Row],[Heizleistung (55°C)]])/2)</f>
        <v>4.05</v>
      </c>
      <c r="N372" s="30">
        <f>IF(Tabelle13[[#This Row],[Etas 55°C]]=0,0,(Tabelle13[[#This Row],[Etas 35°C]]*0.8+Tabelle13[[#This Row],[Etas 55°C]]*0.2))*2.5</f>
        <v>4.1750000000000007</v>
      </c>
      <c r="O372" s="31">
        <f>-(Tabelle13[[#This Row],[80%/20% SCOP]]-5.285)/5.285</f>
        <v>0.21002838221381256</v>
      </c>
    </row>
    <row r="373" spans="1:15" ht="20.100000000000001" customHeight="1" x14ac:dyDescent="0.25">
      <c r="A373" s="59"/>
      <c r="B373" s="32">
        <v>16004012</v>
      </c>
      <c r="C373" s="25" t="s">
        <v>505</v>
      </c>
      <c r="D373" s="25" t="s">
        <v>521</v>
      </c>
      <c r="E373" s="26" t="s">
        <v>2</v>
      </c>
      <c r="F373" s="27">
        <v>5</v>
      </c>
      <c r="G373" s="28">
        <v>1.77</v>
      </c>
      <c r="H373" s="27">
        <v>5</v>
      </c>
      <c r="I373" s="28">
        <v>1.27</v>
      </c>
      <c r="J373" s="26" t="s">
        <v>40</v>
      </c>
      <c r="K373" s="26" t="s">
        <v>4</v>
      </c>
      <c r="L373" s="26" t="s">
        <v>4</v>
      </c>
      <c r="M373" s="27">
        <f>IF(Tabelle13[[#This Row],[Heizleistung (55°C)]]=0,Tabelle13[[#This Row],[Heizleistung (35°C)]],(Tabelle13[[#This Row],[Heizleistung (35°C)]]+Tabelle13[[#This Row],[Heizleistung (55°C)]])/2)</f>
        <v>5</v>
      </c>
      <c r="N373" s="30">
        <f>IF(Tabelle13[[#This Row],[Etas 55°C]]=0,0,(Tabelle13[[#This Row],[Etas 35°C]]*0.8+Tabelle13[[#This Row],[Etas 55°C]]*0.2))*2.5</f>
        <v>4.1750000000000007</v>
      </c>
      <c r="O373" s="31">
        <f>-(Tabelle13[[#This Row],[80%/20% SCOP]]-5.285)/5.285</f>
        <v>0.21002838221381256</v>
      </c>
    </row>
    <row r="374" spans="1:15" ht="20.100000000000001" customHeight="1" x14ac:dyDescent="0.25">
      <c r="A374" s="59"/>
      <c r="B374" s="32">
        <v>16004013</v>
      </c>
      <c r="C374" s="25" t="s">
        <v>505</v>
      </c>
      <c r="D374" s="25" t="s">
        <v>523</v>
      </c>
      <c r="E374" s="26" t="s">
        <v>2</v>
      </c>
      <c r="F374" s="27">
        <v>6</v>
      </c>
      <c r="G374" s="28">
        <v>1.77</v>
      </c>
      <c r="H374" s="27">
        <v>5</v>
      </c>
      <c r="I374" s="28">
        <v>1.27</v>
      </c>
      <c r="J374" s="26" t="s">
        <v>40</v>
      </c>
      <c r="K374" s="26" t="s">
        <v>4</v>
      </c>
      <c r="L374" s="26" t="s">
        <v>4</v>
      </c>
      <c r="M374" s="27">
        <f>IF(Tabelle13[[#This Row],[Heizleistung (55°C)]]=0,Tabelle13[[#This Row],[Heizleistung (35°C)]],(Tabelle13[[#This Row],[Heizleistung (35°C)]]+Tabelle13[[#This Row],[Heizleistung (55°C)]])/2)</f>
        <v>5.5</v>
      </c>
      <c r="N374" s="30">
        <f>IF(Tabelle13[[#This Row],[Etas 55°C]]=0,0,(Tabelle13[[#This Row],[Etas 35°C]]*0.8+Tabelle13[[#This Row],[Etas 55°C]]*0.2))*2.5</f>
        <v>4.1750000000000007</v>
      </c>
      <c r="O374" s="31">
        <f>-(Tabelle13[[#This Row],[80%/20% SCOP]]-5.285)/5.285</f>
        <v>0.21002838221381256</v>
      </c>
    </row>
    <row r="375" spans="1:15" ht="20.100000000000001" customHeight="1" x14ac:dyDescent="0.25">
      <c r="A375" s="59"/>
      <c r="B375" s="32">
        <v>16007734</v>
      </c>
      <c r="C375" s="25" t="s">
        <v>2592</v>
      </c>
      <c r="D375" s="25" t="s">
        <v>2614</v>
      </c>
      <c r="E375" s="26" t="s">
        <v>2</v>
      </c>
      <c r="F375" s="27">
        <v>6</v>
      </c>
      <c r="G375" s="28">
        <v>1.77</v>
      </c>
      <c r="H375" s="27">
        <v>5</v>
      </c>
      <c r="I375" s="28">
        <v>1.27</v>
      </c>
      <c r="J375" s="26" t="s">
        <v>40</v>
      </c>
      <c r="K375" s="26" t="s">
        <v>4</v>
      </c>
      <c r="L375" s="26" t="s">
        <v>15</v>
      </c>
      <c r="M375" s="27">
        <f>IF(Tabelle13[[#This Row],[Heizleistung (55°C)]]=0,Tabelle13[[#This Row],[Heizleistung (35°C)]],(Tabelle13[[#This Row],[Heizleistung (35°C)]]+Tabelle13[[#This Row],[Heizleistung (55°C)]])/2)</f>
        <v>5.5</v>
      </c>
      <c r="N375" s="30">
        <f>IF(Tabelle13[[#This Row],[Etas 55°C]]=0,0,(Tabelle13[[#This Row],[Etas 35°C]]*0.8+Tabelle13[[#This Row],[Etas 55°C]]*0.2))*2.5</f>
        <v>4.1750000000000007</v>
      </c>
      <c r="O375" s="31">
        <f>-(Tabelle13[[#This Row],[80%/20% SCOP]]-5.285)/5.285</f>
        <v>0.21002838221381256</v>
      </c>
    </row>
    <row r="376" spans="1:15" ht="20.100000000000001" customHeight="1" x14ac:dyDescent="0.25">
      <c r="A376" s="59"/>
      <c r="B376" s="32">
        <v>16005694</v>
      </c>
      <c r="C376" s="25" t="s">
        <v>1657</v>
      </c>
      <c r="D376" s="25" t="s">
        <v>6807</v>
      </c>
      <c r="E376" s="26" t="s">
        <v>2</v>
      </c>
      <c r="F376" s="27">
        <v>5.8</v>
      </c>
      <c r="G376" s="28">
        <v>1.76</v>
      </c>
      <c r="H376" s="27">
        <v>5.86</v>
      </c>
      <c r="I376" s="28">
        <v>1.3</v>
      </c>
      <c r="J376" s="26" t="s">
        <v>109</v>
      </c>
      <c r="K376" s="26" t="s">
        <v>4</v>
      </c>
      <c r="L376" s="26" t="s">
        <v>25</v>
      </c>
      <c r="M376" s="27">
        <f>IF(Tabelle13[[#This Row],[Heizleistung (55°C)]]=0,Tabelle13[[#This Row],[Heizleistung (35°C)]],(Tabelle13[[#This Row],[Heizleistung (35°C)]]+Tabelle13[[#This Row],[Heizleistung (55°C)]])/2)</f>
        <v>5.83</v>
      </c>
      <c r="N376" s="30">
        <f>IF(Tabelle13[[#This Row],[Etas 55°C]]=0,0,(Tabelle13[[#This Row],[Etas 35°C]]*0.8+Tabelle13[[#This Row],[Etas 55°C]]*0.2))*2.5</f>
        <v>4.17</v>
      </c>
      <c r="O376" s="31">
        <f>-(Tabelle13[[#This Row],[80%/20% SCOP]]-5.285)/5.285</f>
        <v>0.21097445600756862</v>
      </c>
    </row>
    <row r="377" spans="1:15" ht="20.100000000000001" customHeight="1" x14ac:dyDescent="0.25">
      <c r="A377" s="59"/>
      <c r="B377" s="32">
        <v>16009728</v>
      </c>
      <c r="C377" s="25" t="s">
        <v>6690</v>
      </c>
      <c r="D377" s="25" t="s">
        <v>6701</v>
      </c>
      <c r="E377" s="26" t="s">
        <v>2</v>
      </c>
      <c r="F377" s="27">
        <v>5.0199999999999996</v>
      </c>
      <c r="G377" s="28">
        <v>1.7569999999999999</v>
      </c>
      <c r="H377" s="27">
        <v>4.6900000000000004</v>
      </c>
      <c r="I377" s="28">
        <v>1.302</v>
      </c>
      <c r="J377" s="26" t="s">
        <v>3</v>
      </c>
      <c r="K377" s="26" t="s">
        <v>15</v>
      </c>
      <c r="L377" s="26" t="s">
        <v>4</v>
      </c>
      <c r="M377" s="29">
        <f>IF(Tabelle13[[#This Row],[Heizleistung (55°C)]]=0,Tabelle13[[#This Row],[Heizleistung (35°C)]],(Tabelle13[[#This Row],[Heizleistung (35°C)]]+Tabelle13[[#This Row],[Heizleistung (55°C)]])/2)</f>
        <v>4.8550000000000004</v>
      </c>
      <c r="N377" s="30">
        <f>IF(Tabelle13[[#This Row],[Etas 55°C]]=0,0,(Tabelle13[[#This Row],[Etas 35°C]]*0.8+Tabelle13[[#This Row],[Etas 55°C]]*0.2))*2.5</f>
        <v>4.165</v>
      </c>
      <c r="O377" s="31">
        <f>-(Tabelle13[[#This Row],[80%/20% SCOP]]-5.285)/5.285</f>
        <v>0.21192052980132453</v>
      </c>
    </row>
    <row r="378" spans="1:15" ht="20.100000000000001" customHeight="1" x14ac:dyDescent="0.25">
      <c r="A378" s="59"/>
      <c r="B378" s="32">
        <v>16006203</v>
      </c>
      <c r="C378" s="25" t="s">
        <v>6690</v>
      </c>
      <c r="D378" s="25" t="s">
        <v>6693</v>
      </c>
      <c r="E378" s="26" t="s">
        <v>2</v>
      </c>
      <c r="F378" s="27">
        <v>4.25</v>
      </c>
      <c r="G378" s="28">
        <v>1.7589999999999999</v>
      </c>
      <c r="H378" s="27">
        <v>4.09</v>
      </c>
      <c r="I378" s="28">
        <v>1.2929999999999999</v>
      </c>
      <c r="J378" s="26" t="s">
        <v>3</v>
      </c>
      <c r="K378" s="26" t="s">
        <v>15</v>
      </c>
      <c r="L378" s="26" t="s">
        <v>4</v>
      </c>
      <c r="M378" s="29">
        <f>IF(Tabelle13[[#This Row],[Heizleistung (55°C)]]=0,Tabelle13[[#This Row],[Heizleistung (35°C)]],(Tabelle13[[#This Row],[Heizleistung (35°C)]]+Tabelle13[[#This Row],[Heizleistung (55°C)]])/2)</f>
        <v>4.17</v>
      </c>
      <c r="N378" s="30">
        <f>IF(Tabelle13[[#This Row],[Etas 55°C]]=0,0,(Tabelle13[[#This Row],[Etas 35°C]]*0.8+Tabelle13[[#This Row],[Etas 55°C]]*0.2))*2.5</f>
        <v>4.1645000000000003</v>
      </c>
      <c r="O378" s="31">
        <f>-(Tabelle13[[#This Row],[80%/20% SCOP]]-5.285)/5.285</f>
        <v>0.21201513718070006</v>
      </c>
    </row>
    <row r="379" spans="1:15" ht="20.100000000000001" customHeight="1" x14ac:dyDescent="0.25">
      <c r="A379" s="59"/>
      <c r="B379" s="32">
        <v>16011596</v>
      </c>
      <c r="C379" s="25" t="s">
        <v>1299</v>
      </c>
      <c r="D379" s="25" t="s">
        <v>6806</v>
      </c>
      <c r="E379" s="26" t="s">
        <v>2</v>
      </c>
      <c r="F379" s="27">
        <v>6</v>
      </c>
      <c r="G379" s="28">
        <v>1.76</v>
      </c>
      <c r="H379" s="27">
        <v>6</v>
      </c>
      <c r="I379" s="28">
        <v>1.27</v>
      </c>
      <c r="J379" s="26" t="s">
        <v>40</v>
      </c>
      <c r="K379" s="26" t="s">
        <v>4</v>
      </c>
      <c r="L379" s="26" t="s">
        <v>4</v>
      </c>
      <c r="M379" s="27">
        <f>IF(Tabelle13[[#This Row],[Heizleistung (55°C)]]=0,Tabelle13[[#This Row],[Heizleistung (35°C)]],(Tabelle13[[#This Row],[Heizleistung (35°C)]]+Tabelle13[[#This Row],[Heizleistung (55°C)]])/2)</f>
        <v>6</v>
      </c>
      <c r="N379" s="30">
        <f>IF(Tabelle13[[#This Row],[Etas 55°C]]=0,0,(Tabelle13[[#This Row],[Etas 35°C]]*0.8+Tabelle13[[#This Row],[Etas 55°C]]*0.2))*2.5</f>
        <v>4.1550000000000002</v>
      </c>
      <c r="O379" s="31">
        <f>-(Tabelle13[[#This Row],[80%/20% SCOP]]-5.285)/5.285</f>
        <v>0.2138126773888363</v>
      </c>
    </row>
    <row r="380" spans="1:15" ht="20.100000000000001" customHeight="1" x14ac:dyDescent="0.25">
      <c r="A380" s="59"/>
      <c r="B380" s="32">
        <v>16013012</v>
      </c>
      <c r="C380" s="25" t="s">
        <v>2101</v>
      </c>
      <c r="D380" s="25" t="s">
        <v>2109</v>
      </c>
      <c r="E380" s="26" t="s">
        <v>2</v>
      </c>
      <c r="F380" s="27">
        <v>4.38</v>
      </c>
      <c r="G380" s="28">
        <v>1.754</v>
      </c>
      <c r="H380" s="27">
        <v>5</v>
      </c>
      <c r="I380" s="28">
        <v>1.2909999999999999</v>
      </c>
      <c r="J380" s="26" t="s">
        <v>40</v>
      </c>
      <c r="K380" s="26" t="s">
        <v>4</v>
      </c>
      <c r="L380" s="26" t="s">
        <v>4</v>
      </c>
      <c r="M380" s="27">
        <f>IF(Tabelle13[[#This Row],[Heizleistung (55°C)]]=0,Tabelle13[[#This Row],[Heizleistung (35°C)]],(Tabelle13[[#This Row],[Heizleistung (35°C)]]+Tabelle13[[#This Row],[Heizleistung (55°C)]])/2)</f>
        <v>4.6899999999999995</v>
      </c>
      <c r="N380" s="30">
        <f>IF(Tabelle13[[#This Row],[Etas 55°C]]=0,0,(Tabelle13[[#This Row],[Etas 35°C]]*0.8+Tabelle13[[#This Row],[Etas 55°C]]*0.2))*2.5</f>
        <v>4.1535000000000002</v>
      </c>
      <c r="O380" s="31">
        <f>-(Tabelle13[[#This Row],[80%/20% SCOP]]-5.285)/5.285</f>
        <v>0.21409649952696308</v>
      </c>
    </row>
    <row r="381" spans="1:15" ht="20.100000000000001" customHeight="1" x14ac:dyDescent="0.25">
      <c r="A381" s="59"/>
      <c r="B381" s="32">
        <v>16012855</v>
      </c>
      <c r="C381" s="25" t="s">
        <v>2231</v>
      </c>
      <c r="D381" s="25" t="s">
        <v>2253</v>
      </c>
      <c r="E381" s="26" t="s">
        <v>2</v>
      </c>
      <c r="F381" s="27">
        <v>4.34</v>
      </c>
      <c r="G381" s="28">
        <v>1.762</v>
      </c>
      <c r="H381" s="27">
        <v>4.09</v>
      </c>
      <c r="I381" s="28">
        <v>1.2549999999999999</v>
      </c>
      <c r="J381" s="26" t="s">
        <v>40</v>
      </c>
      <c r="K381" s="26" t="s">
        <v>4</v>
      </c>
      <c r="L381" s="26" t="s">
        <v>4</v>
      </c>
      <c r="M381" s="27">
        <f>IF(Tabelle13[[#This Row],[Heizleistung (55°C)]]=0,Tabelle13[[#This Row],[Heizleistung (35°C)]],(Tabelle13[[#This Row],[Heizleistung (35°C)]]+Tabelle13[[#This Row],[Heizleistung (55°C)]])/2)</f>
        <v>4.2149999999999999</v>
      </c>
      <c r="N381" s="30">
        <f>IF(Tabelle13[[#This Row],[Etas 55°C]]=0,0,(Tabelle13[[#This Row],[Etas 35°C]]*0.8+Tabelle13[[#This Row],[Etas 55°C]]*0.2))*2.5</f>
        <v>4.1515000000000004</v>
      </c>
      <c r="O381" s="31">
        <f>-(Tabelle13[[#This Row],[80%/20% SCOP]]-5.285)/5.285</f>
        <v>0.21447492904446541</v>
      </c>
    </row>
    <row r="382" spans="1:15" ht="20.100000000000001" customHeight="1" x14ac:dyDescent="0.25">
      <c r="A382" s="59"/>
      <c r="B382" s="32">
        <v>16009538</v>
      </c>
      <c r="C382" s="25" t="s">
        <v>3161</v>
      </c>
      <c r="D382" s="25" t="s">
        <v>3217</v>
      </c>
      <c r="E382" s="26" t="s">
        <v>2</v>
      </c>
      <c r="F382" s="27">
        <v>6</v>
      </c>
      <c r="G382" s="28">
        <v>1.75</v>
      </c>
      <c r="H382" s="27">
        <v>6</v>
      </c>
      <c r="I382" s="28">
        <v>1.3</v>
      </c>
      <c r="J382" s="26" t="s">
        <v>40</v>
      </c>
      <c r="K382" s="26" t="s">
        <v>4</v>
      </c>
      <c r="L382" s="26" t="s">
        <v>4</v>
      </c>
      <c r="M382" s="27">
        <f>IF(Tabelle13[[#This Row],[Heizleistung (55°C)]]=0,Tabelle13[[#This Row],[Heizleistung (35°C)]],(Tabelle13[[#This Row],[Heizleistung (35°C)]]+Tabelle13[[#This Row],[Heizleistung (55°C)]])/2)</f>
        <v>6</v>
      </c>
      <c r="N382" s="30">
        <f>IF(Tabelle13[[#This Row],[Etas 55°C]]=0,0,(Tabelle13[[#This Row],[Etas 35°C]]*0.8+Tabelle13[[#This Row],[Etas 55°C]]*0.2))*2.5</f>
        <v>4.1500000000000004</v>
      </c>
      <c r="O382" s="31">
        <f>-(Tabelle13[[#This Row],[80%/20% SCOP]]-5.285)/5.285</f>
        <v>0.21475875118259219</v>
      </c>
    </row>
    <row r="383" spans="1:15" ht="20.100000000000001" customHeight="1" x14ac:dyDescent="0.25">
      <c r="A383" s="59"/>
      <c r="B383" s="32">
        <v>16003940</v>
      </c>
      <c r="C383" s="25" t="s">
        <v>429</v>
      </c>
      <c r="D383" s="25" t="s">
        <v>432</v>
      </c>
      <c r="E383" s="26" t="s">
        <v>2</v>
      </c>
      <c r="F383" s="27">
        <v>6.02</v>
      </c>
      <c r="G383" s="28">
        <v>1.7609999999999999</v>
      </c>
      <c r="H383" s="27">
        <v>5.12</v>
      </c>
      <c r="I383" s="28">
        <v>1.254</v>
      </c>
      <c r="J383" s="26" t="s">
        <v>40</v>
      </c>
      <c r="K383" s="26" t="s">
        <v>4</v>
      </c>
      <c r="L383" s="26" t="s">
        <v>4</v>
      </c>
      <c r="M383" s="27">
        <f>IF(Tabelle13[[#This Row],[Heizleistung (55°C)]]=0,Tabelle13[[#This Row],[Heizleistung (35°C)]],(Tabelle13[[#This Row],[Heizleistung (35°C)]]+Tabelle13[[#This Row],[Heizleistung (55°C)]])/2)</f>
        <v>5.57</v>
      </c>
      <c r="N383" s="30">
        <f>IF(Tabelle13[[#This Row],[Etas 55°C]]=0,0,(Tabelle13[[#This Row],[Etas 35°C]]*0.8+Tabelle13[[#This Row],[Etas 55°C]]*0.2))*2.5</f>
        <v>4.1490000000000009</v>
      </c>
      <c r="O383" s="31">
        <f>-(Tabelle13[[#This Row],[80%/20% SCOP]]-5.285)/5.285</f>
        <v>0.21494796594134327</v>
      </c>
    </row>
    <row r="384" spans="1:15" ht="20.100000000000001" customHeight="1" x14ac:dyDescent="0.25">
      <c r="A384" s="59"/>
      <c r="B384" s="32">
        <v>16018332</v>
      </c>
      <c r="C384" s="25" t="s">
        <v>2340</v>
      </c>
      <c r="D384" s="25" t="s">
        <v>2342</v>
      </c>
      <c r="E384" s="26" t="s">
        <v>2</v>
      </c>
      <c r="F384" s="27">
        <v>4.91</v>
      </c>
      <c r="G384" s="28">
        <v>1.7589999999999999</v>
      </c>
      <c r="H384" s="27">
        <v>5</v>
      </c>
      <c r="I384" s="28">
        <v>1.262</v>
      </c>
      <c r="J384" s="26" t="s">
        <v>40</v>
      </c>
      <c r="K384" s="26" t="s">
        <v>4</v>
      </c>
      <c r="L384" s="26" t="s">
        <v>4</v>
      </c>
      <c r="M384" s="27">
        <f>IF(Tabelle13[[#This Row],[Heizleistung (55°C)]]=0,Tabelle13[[#This Row],[Heizleistung (35°C)]],(Tabelle13[[#This Row],[Heizleistung (35°C)]]+Tabelle13[[#This Row],[Heizleistung (55°C)]])/2)</f>
        <v>4.9550000000000001</v>
      </c>
      <c r="N384" s="30">
        <f>IF(Tabelle13[[#This Row],[Etas 55°C]]=0,0,(Tabelle13[[#This Row],[Etas 35°C]]*0.8+Tabelle13[[#This Row],[Etas 55°C]]*0.2))*2.5</f>
        <v>4.149</v>
      </c>
      <c r="O384" s="31">
        <f>-(Tabelle13[[#This Row],[80%/20% SCOP]]-5.285)/5.285</f>
        <v>0.21494796594134344</v>
      </c>
    </row>
    <row r="385" spans="1:15" ht="20.100000000000001" customHeight="1" x14ac:dyDescent="0.25">
      <c r="A385" s="59"/>
      <c r="B385" s="32">
        <v>16004022</v>
      </c>
      <c r="C385" s="25" t="s">
        <v>505</v>
      </c>
      <c r="D385" s="25" t="s">
        <v>525</v>
      </c>
      <c r="E385" s="26" t="s">
        <v>2</v>
      </c>
      <c r="F385" s="27">
        <v>4.3</v>
      </c>
      <c r="G385" s="28">
        <v>1.75</v>
      </c>
      <c r="H385" s="27">
        <v>6.9</v>
      </c>
      <c r="I385" s="28">
        <v>1.28</v>
      </c>
      <c r="J385" s="26" t="s">
        <v>508</v>
      </c>
      <c r="K385" s="26" t="s">
        <v>4</v>
      </c>
      <c r="L385" s="26" t="s">
        <v>4</v>
      </c>
      <c r="M385" s="27">
        <f>IF(Tabelle13[[#This Row],[Heizleistung (55°C)]]=0,Tabelle13[[#This Row],[Heizleistung (35°C)]],(Tabelle13[[#This Row],[Heizleistung (35°C)]]+Tabelle13[[#This Row],[Heizleistung (55°C)]])/2)</f>
        <v>5.6</v>
      </c>
      <c r="N385" s="30">
        <f>IF(Tabelle13[[#This Row],[Etas 55°C]]=0,0,(Tabelle13[[#This Row],[Etas 35°C]]*0.8+Tabelle13[[#This Row],[Etas 55°C]]*0.2))*2.5</f>
        <v>4.1400000000000006</v>
      </c>
      <c r="O385" s="31">
        <f>-(Tabelle13[[#This Row],[80%/20% SCOP]]-5.285)/5.285</f>
        <v>0.21665089877010399</v>
      </c>
    </row>
    <row r="386" spans="1:15" ht="20.100000000000001" customHeight="1" x14ac:dyDescent="0.25">
      <c r="A386" s="59"/>
      <c r="B386" s="32">
        <v>16015568</v>
      </c>
      <c r="C386" s="25" t="s">
        <v>5870</v>
      </c>
      <c r="D386" s="25" t="s">
        <v>5877</v>
      </c>
      <c r="E386" s="26" t="s">
        <v>2</v>
      </c>
      <c r="F386" s="27">
        <v>5.05</v>
      </c>
      <c r="G386" s="28">
        <v>1.7529999999999999</v>
      </c>
      <c r="H386" s="27">
        <v>4.28</v>
      </c>
      <c r="I386" s="28">
        <v>1.262</v>
      </c>
      <c r="J386" s="26" t="s">
        <v>40</v>
      </c>
      <c r="K386" s="26" t="s">
        <v>15</v>
      </c>
      <c r="L386" s="26" t="s">
        <v>15</v>
      </c>
      <c r="M386" s="29">
        <f>IF(Tabelle13[[#This Row],[Heizleistung (55°C)]]=0,Tabelle13[[#This Row],[Heizleistung (35°C)]],(Tabelle13[[#This Row],[Heizleistung (35°C)]]+Tabelle13[[#This Row],[Heizleistung (55°C)]])/2)</f>
        <v>4.665</v>
      </c>
      <c r="N386" s="30">
        <f>IF(Tabelle13[[#This Row],[Etas 55°C]]=0,0,(Tabelle13[[#This Row],[Etas 35°C]]*0.8+Tabelle13[[#This Row],[Etas 55°C]]*0.2))*2.5</f>
        <v>4.1370000000000005</v>
      </c>
      <c r="O386" s="31">
        <f>-(Tabelle13[[#This Row],[80%/20% SCOP]]-5.285)/5.285</f>
        <v>0.21721854304635754</v>
      </c>
    </row>
    <row r="387" spans="1:15" ht="20.100000000000001" customHeight="1" x14ac:dyDescent="0.25">
      <c r="A387" s="59"/>
      <c r="B387" s="32">
        <v>16012856</v>
      </c>
      <c r="C387" s="25" t="s">
        <v>2231</v>
      </c>
      <c r="D387" s="25" t="s">
        <v>2236</v>
      </c>
      <c r="E387" s="26" t="s">
        <v>2</v>
      </c>
      <c r="F387" s="27">
        <v>5.05</v>
      </c>
      <c r="G387" s="28">
        <v>1.7529999999999999</v>
      </c>
      <c r="H387" s="27">
        <v>4.29</v>
      </c>
      <c r="I387" s="28">
        <v>1.262</v>
      </c>
      <c r="J387" s="26" t="s">
        <v>40</v>
      </c>
      <c r="K387" s="26" t="s">
        <v>4</v>
      </c>
      <c r="L387" s="26" t="s">
        <v>4</v>
      </c>
      <c r="M387" s="27">
        <f>IF(Tabelle13[[#This Row],[Heizleistung (55°C)]]=0,Tabelle13[[#This Row],[Heizleistung (35°C)]],(Tabelle13[[#This Row],[Heizleistung (35°C)]]+Tabelle13[[#This Row],[Heizleistung (55°C)]])/2)</f>
        <v>4.67</v>
      </c>
      <c r="N387" s="30">
        <f>IF(Tabelle13[[#This Row],[Etas 55°C]]=0,0,(Tabelle13[[#This Row],[Etas 35°C]]*0.8+Tabelle13[[#This Row],[Etas 55°C]]*0.2))*2.5</f>
        <v>4.1370000000000005</v>
      </c>
      <c r="O387" s="31">
        <f>-(Tabelle13[[#This Row],[80%/20% SCOP]]-5.285)/5.285</f>
        <v>0.21721854304635754</v>
      </c>
    </row>
    <row r="388" spans="1:15" ht="20.100000000000001" customHeight="1" x14ac:dyDescent="0.25">
      <c r="A388" s="59"/>
      <c r="B388" s="32">
        <v>16003241</v>
      </c>
      <c r="C388" s="25" t="s">
        <v>6137</v>
      </c>
      <c r="D388" s="25" t="s">
        <v>6169</v>
      </c>
      <c r="E388" s="26" t="s">
        <v>2</v>
      </c>
      <c r="F388" s="27">
        <v>4.1900000000000004</v>
      </c>
      <c r="G388" s="28">
        <v>1.74</v>
      </c>
      <c r="H388" s="27">
        <v>4.79</v>
      </c>
      <c r="I388" s="28">
        <v>1.3</v>
      </c>
      <c r="J388" s="26" t="s">
        <v>3</v>
      </c>
      <c r="K388" s="26" t="s">
        <v>4</v>
      </c>
      <c r="L388" s="26" t="s">
        <v>15</v>
      </c>
      <c r="M388" s="29">
        <f>IF(Tabelle13[[#This Row],[Heizleistung (55°C)]]=0,Tabelle13[[#This Row],[Heizleistung (35°C)]],(Tabelle13[[#This Row],[Heizleistung (35°C)]]+Tabelle13[[#This Row],[Heizleistung (55°C)]])/2)</f>
        <v>4.49</v>
      </c>
      <c r="N388" s="30">
        <f>IF(Tabelle13[[#This Row],[Etas 55°C]]=0,0,(Tabelle13[[#This Row],[Etas 35°C]]*0.8+Tabelle13[[#This Row],[Etas 55°C]]*0.2))*2.5</f>
        <v>4.1300000000000008</v>
      </c>
      <c r="O388" s="31">
        <f>-(Tabelle13[[#This Row],[80%/20% SCOP]]-5.285)/5.285</f>
        <v>0.21854304635761576</v>
      </c>
    </row>
    <row r="389" spans="1:15" ht="20.100000000000001" customHeight="1" x14ac:dyDescent="0.25">
      <c r="A389" s="59"/>
      <c r="B389" s="32">
        <v>16003651</v>
      </c>
      <c r="C389" s="25" t="s">
        <v>589</v>
      </c>
      <c r="D389" s="25" t="s">
        <v>640</v>
      </c>
      <c r="E389" s="26" t="s">
        <v>2</v>
      </c>
      <c r="F389" s="27">
        <v>5.17</v>
      </c>
      <c r="G389" s="28">
        <v>1.73</v>
      </c>
      <c r="H389" s="27">
        <v>4.2</v>
      </c>
      <c r="I389" s="28">
        <v>1.34</v>
      </c>
      <c r="J389" s="26" t="s">
        <v>109</v>
      </c>
      <c r="K389" s="26" t="s">
        <v>4</v>
      </c>
      <c r="L389" s="26" t="s">
        <v>4</v>
      </c>
      <c r="M389" s="27">
        <f>IF(Tabelle13[[#This Row],[Heizleistung (55°C)]]=0,Tabelle13[[#This Row],[Heizleistung (35°C)]],(Tabelle13[[#This Row],[Heizleistung (35°C)]]+Tabelle13[[#This Row],[Heizleistung (55°C)]])/2)</f>
        <v>4.6850000000000005</v>
      </c>
      <c r="N389" s="30">
        <f>IF(Tabelle13[[#This Row],[Etas 55°C]]=0,0,(Tabelle13[[#This Row],[Etas 35°C]]*0.8+Tabelle13[[#This Row],[Etas 55°C]]*0.2))*2.5</f>
        <v>4.1300000000000008</v>
      </c>
      <c r="O389" s="31">
        <f>-(Tabelle13[[#This Row],[80%/20% SCOP]]-5.285)/5.285</f>
        <v>0.21854304635761576</v>
      </c>
    </row>
    <row r="390" spans="1:15" ht="20.100000000000001" customHeight="1" x14ac:dyDescent="0.25">
      <c r="A390" s="59"/>
      <c r="B390" s="32">
        <v>16016422</v>
      </c>
      <c r="C390" s="25" t="s">
        <v>2592</v>
      </c>
      <c r="D390" s="25" t="s">
        <v>2657</v>
      </c>
      <c r="E390" s="26" t="s">
        <v>2</v>
      </c>
      <c r="F390" s="27">
        <v>4</v>
      </c>
      <c r="G390" s="28">
        <v>1.75</v>
      </c>
      <c r="H390" s="27">
        <v>4</v>
      </c>
      <c r="I390" s="28">
        <v>1.25</v>
      </c>
      <c r="J390" s="26" t="s">
        <v>40</v>
      </c>
      <c r="K390" s="26" t="s">
        <v>4</v>
      </c>
      <c r="L390" s="26" t="s">
        <v>15</v>
      </c>
      <c r="M390" s="27">
        <f>IF(Tabelle13[[#This Row],[Heizleistung (55°C)]]=0,Tabelle13[[#This Row],[Heizleistung (35°C)]],(Tabelle13[[#This Row],[Heizleistung (35°C)]]+Tabelle13[[#This Row],[Heizleistung (55°C)]])/2)</f>
        <v>4</v>
      </c>
      <c r="N390" s="30">
        <f>IF(Tabelle13[[#This Row],[Etas 55°C]]=0,0,(Tabelle13[[#This Row],[Etas 35°C]]*0.8+Tabelle13[[#This Row],[Etas 55°C]]*0.2))*2.5</f>
        <v>4.125</v>
      </c>
      <c r="O390" s="31">
        <f>-(Tabelle13[[#This Row],[80%/20% SCOP]]-5.285)/5.285</f>
        <v>0.21948912015137184</v>
      </c>
    </row>
    <row r="391" spans="1:15" ht="20.100000000000001" customHeight="1" x14ac:dyDescent="0.25">
      <c r="A391" s="59"/>
      <c r="B391" s="32">
        <v>16018383</v>
      </c>
      <c r="C391" s="25" t="s">
        <v>2592</v>
      </c>
      <c r="D391" s="25" t="s">
        <v>2620</v>
      </c>
      <c r="E391" s="26" t="s">
        <v>2</v>
      </c>
      <c r="F391" s="27">
        <v>4.3</v>
      </c>
      <c r="G391" s="28">
        <v>1.75</v>
      </c>
      <c r="H391" s="27">
        <v>4.3</v>
      </c>
      <c r="I391" s="28">
        <v>1.25</v>
      </c>
      <c r="J391" s="26" t="s">
        <v>40</v>
      </c>
      <c r="K391" s="26" t="s">
        <v>4</v>
      </c>
      <c r="L391" s="26" t="s">
        <v>4</v>
      </c>
      <c r="M391" s="27">
        <f>IF(Tabelle13[[#This Row],[Heizleistung (55°C)]]=0,Tabelle13[[#This Row],[Heizleistung (35°C)]],(Tabelle13[[#This Row],[Heizleistung (35°C)]]+Tabelle13[[#This Row],[Heizleistung (55°C)]])/2)</f>
        <v>4.3</v>
      </c>
      <c r="N391" s="30">
        <f>IF(Tabelle13[[#This Row],[Etas 55°C]]=0,0,(Tabelle13[[#This Row],[Etas 35°C]]*0.8+Tabelle13[[#This Row],[Etas 55°C]]*0.2))*2.5</f>
        <v>4.125</v>
      </c>
      <c r="O391" s="31">
        <f>-(Tabelle13[[#This Row],[80%/20% SCOP]]-5.285)/5.285</f>
        <v>0.21948912015137184</v>
      </c>
    </row>
    <row r="392" spans="1:15" ht="20.100000000000001" customHeight="1" x14ac:dyDescent="0.25">
      <c r="A392" s="59"/>
      <c r="B392" s="32">
        <v>16004009</v>
      </c>
      <c r="C392" s="25" t="s">
        <v>505</v>
      </c>
      <c r="D392" s="25" t="s">
        <v>512</v>
      </c>
      <c r="E392" s="26" t="s">
        <v>2</v>
      </c>
      <c r="F392" s="27">
        <v>5</v>
      </c>
      <c r="G392" s="28">
        <v>1.75</v>
      </c>
      <c r="H392" s="27">
        <v>5</v>
      </c>
      <c r="I392" s="28">
        <v>1.25</v>
      </c>
      <c r="J392" s="26" t="s">
        <v>40</v>
      </c>
      <c r="K392" s="26" t="s">
        <v>4</v>
      </c>
      <c r="L392" s="26" t="s">
        <v>4</v>
      </c>
      <c r="M392" s="27">
        <f>IF(Tabelle13[[#This Row],[Heizleistung (55°C)]]=0,Tabelle13[[#This Row],[Heizleistung (35°C)]],(Tabelle13[[#This Row],[Heizleistung (35°C)]]+Tabelle13[[#This Row],[Heizleistung (55°C)]])/2)</f>
        <v>5</v>
      </c>
      <c r="N392" s="30">
        <f>IF(Tabelle13[[#This Row],[Etas 55°C]]=0,0,(Tabelle13[[#This Row],[Etas 35°C]]*0.8+Tabelle13[[#This Row],[Etas 55°C]]*0.2))*2.5</f>
        <v>4.125</v>
      </c>
      <c r="O392" s="31">
        <f>-(Tabelle13[[#This Row],[80%/20% SCOP]]-5.285)/5.285</f>
        <v>0.21948912015137184</v>
      </c>
    </row>
    <row r="393" spans="1:15" ht="20.100000000000001" customHeight="1" x14ac:dyDescent="0.25">
      <c r="A393" s="59"/>
      <c r="B393" s="32">
        <v>16006566</v>
      </c>
      <c r="C393" s="25" t="s">
        <v>1997</v>
      </c>
      <c r="D393" s="25" t="s">
        <v>6758</v>
      </c>
      <c r="E393" s="26" t="s">
        <v>2</v>
      </c>
      <c r="F393" s="27">
        <v>5</v>
      </c>
      <c r="G393" s="28">
        <v>1.75</v>
      </c>
      <c r="H393" s="27">
        <v>5</v>
      </c>
      <c r="I393" s="28">
        <v>1.25</v>
      </c>
      <c r="J393" s="26" t="s">
        <v>40</v>
      </c>
      <c r="K393" s="26" t="s">
        <v>4</v>
      </c>
      <c r="L393" s="26" t="s">
        <v>4</v>
      </c>
      <c r="M393" s="27">
        <f>IF(Tabelle13[[#This Row],[Heizleistung (55°C)]]=0,Tabelle13[[#This Row],[Heizleistung (35°C)]],(Tabelle13[[#This Row],[Heizleistung (35°C)]]+Tabelle13[[#This Row],[Heizleistung (55°C)]])/2)</f>
        <v>5</v>
      </c>
      <c r="N393" s="30">
        <f>IF(Tabelle13[[#This Row],[Etas 55°C]]=0,0,(Tabelle13[[#This Row],[Etas 35°C]]*0.8+Tabelle13[[#This Row],[Etas 55°C]]*0.2))*2.5</f>
        <v>4.125</v>
      </c>
      <c r="O393" s="31">
        <f>-(Tabelle13[[#This Row],[80%/20% SCOP]]-5.285)/5.285</f>
        <v>0.21948912015137184</v>
      </c>
    </row>
    <row r="394" spans="1:15" ht="20.100000000000001" customHeight="1" x14ac:dyDescent="0.25">
      <c r="A394" s="59"/>
      <c r="B394" s="32">
        <v>16007253</v>
      </c>
      <c r="C394" s="25" t="s">
        <v>2893</v>
      </c>
      <c r="D394" s="25" t="s">
        <v>2921</v>
      </c>
      <c r="E394" s="26" t="s">
        <v>2</v>
      </c>
      <c r="F394" s="27">
        <v>5</v>
      </c>
      <c r="G394" s="28">
        <v>1.75</v>
      </c>
      <c r="H394" s="27">
        <v>5</v>
      </c>
      <c r="I394" s="28">
        <v>1.25</v>
      </c>
      <c r="J394" s="26" t="s">
        <v>40</v>
      </c>
      <c r="K394" s="26" t="s">
        <v>4</v>
      </c>
      <c r="L394" s="26" t="s">
        <v>4</v>
      </c>
      <c r="M394" s="27">
        <f>IF(Tabelle13[[#This Row],[Heizleistung (55°C)]]=0,Tabelle13[[#This Row],[Heizleistung (35°C)]],(Tabelle13[[#This Row],[Heizleistung (35°C)]]+Tabelle13[[#This Row],[Heizleistung (55°C)]])/2)</f>
        <v>5</v>
      </c>
      <c r="N394" s="30">
        <f>IF(Tabelle13[[#This Row],[Etas 55°C]]=0,0,(Tabelle13[[#This Row],[Etas 35°C]]*0.8+Tabelle13[[#This Row],[Etas 55°C]]*0.2))*2.5</f>
        <v>4.125</v>
      </c>
      <c r="O394" s="31">
        <f>-(Tabelle13[[#This Row],[80%/20% SCOP]]-5.285)/5.285</f>
        <v>0.21948912015137184</v>
      </c>
    </row>
    <row r="395" spans="1:15" ht="20.100000000000001" customHeight="1" x14ac:dyDescent="0.25">
      <c r="A395" s="59"/>
      <c r="B395" s="32">
        <v>16004010</v>
      </c>
      <c r="C395" s="25" t="s">
        <v>505</v>
      </c>
      <c r="D395" s="25" t="s">
        <v>514</v>
      </c>
      <c r="E395" s="26" t="s">
        <v>2</v>
      </c>
      <c r="F395" s="27">
        <v>6</v>
      </c>
      <c r="G395" s="28">
        <v>1.75</v>
      </c>
      <c r="H395" s="27">
        <v>5</v>
      </c>
      <c r="I395" s="28">
        <v>1.25</v>
      </c>
      <c r="J395" s="26" t="s">
        <v>40</v>
      </c>
      <c r="K395" s="26" t="s">
        <v>4</v>
      </c>
      <c r="L395" s="26" t="s">
        <v>4</v>
      </c>
      <c r="M395" s="27">
        <f>IF(Tabelle13[[#This Row],[Heizleistung (55°C)]]=0,Tabelle13[[#This Row],[Heizleistung (35°C)]],(Tabelle13[[#This Row],[Heizleistung (35°C)]]+Tabelle13[[#This Row],[Heizleistung (55°C)]])/2)</f>
        <v>5.5</v>
      </c>
      <c r="N395" s="30">
        <f>IF(Tabelle13[[#This Row],[Etas 55°C]]=0,0,(Tabelle13[[#This Row],[Etas 35°C]]*0.8+Tabelle13[[#This Row],[Etas 55°C]]*0.2))*2.5</f>
        <v>4.125</v>
      </c>
      <c r="O395" s="31">
        <f>-(Tabelle13[[#This Row],[80%/20% SCOP]]-5.285)/5.285</f>
        <v>0.21948912015137184</v>
      </c>
    </row>
    <row r="396" spans="1:15" ht="20.100000000000001" customHeight="1" x14ac:dyDescent="0.25">
      <c r="A396" s="59"/>
      <c r="B396" s="32">
        <v>16006571</v>
      </c>
      <c r="C396" s="25" t="s">
        <v>1997</v>
      </c>
      <c r="D396" s="25" t="s">
        <v>6759</v>
      </c>
      <c r="E396" s="26" t="s">
        <v>2</v>
      </c>
      <c r="F396" s="27">
        <v>6</v>
      </c>
      <c r="G396" s="28">
        <v>1.75</v>
      </c>
      <c r="H396" s="27">
        <v>5</v>
      </c>
      <c r="I396" s="28">
        <v>1.25</v>
      </c>
      <c r="J396" s="26" t="s">
        <v>40</v>
      </c>
      <c r="K396" s="26" t="s">
        <v>4</v>
      </c>
      <c r="L396" s="26" t="s">
        <v>4</v>
      </c>
      <c r="M396" s="27">
        <f>IF(Tabelle13[[#This Row],[Heizleistung (55°C)]]=0,Tabelle13[[#This Row],[Heizleistung (35°C)]],(Tabelle13[[#This Row],[Heizleistung (35°C)]]+Tabelle13[[#This Row],[Heizleistung (55°C)]])/2)</f>
        <v>5.5</v>
      </c>
      <c r="N396" s="30">
        <f>IF(Tabelle13[[#This Row],[Etas 55°C]]=0,0,(Tabelle13[[#This Row],[Etas 35°C]]*0.8+Tabelle13[[#This Row],[Etas 55°C]]*0.2))*2.5</f>
        <v>4.125</v>
      </c>
      <c r="O396" s="31">
        <f>-(Tabelle13[[#This Row],[80%/20% SCOP]]-5.285)/5.285</f>
        <v>0.21948912015137184</v>
      </c>
    </row>
    <row r="397" spans="1:15" ht="20.100000000000001" customHeight="1" x14ac:dyDescent="0.25">
      <c r="A397" s="59"/>
      <c r="B397" s="32">
        <v>16016416</v>
      </c>
      <c r="C397" s="25" t="s">
        <v>2592</v>
      </c>
      <c r="D397" s="25" t="s">
        <v>2622</v>
      </c>
      <c r="E397" s="26" t="s">
        <v>2</v>
      </c>
      <c r="F397" s="27">
        <v>6</v>
      </c>
      <c r="G397" s="28">
        <v>1.75</v>
      </c>
      <c r="H397" s="27">
        <v>5</v>
      </c>
      <c r="I397" s="28">
        <v>1.25</v>
      </c>
      <c r="J397" s="26" t="s">
        <v>40</v>
      </c>
      <c r="K397" s="26" t="s">
        <v>4</v>
      </c>
      <c r="L397" s="26" t="s">
        <v>15</v>
      </c>
      <c r="M397" s="27">
        <f>IF(Tabelle13[[#This Row],[Heizleistung (55°C)]]=0,Tabelle13[[#This Row],[Heizleistung (35°C)]],(Tabelle13[[#This Row],[Heizleistung (35°C)]]+Tabelle13[[#This Row],[Heizleistung (55°C)]])/2)</f>
        <v>5.5</v>
      </c>
      <c r="N397" s="30">
        <f>IF(Tabelle13[[#This Row],[Etas 55°C]]=0,0,(Tabelle13[[#This Row],[Etas 35°C]]*0.8+Tabelle13[[#This Row],[Etas 55°C]]*0.2))*2.5</f>
        <v>4.125</v>
      </c>
      <c r="O397" s="31">
        <f>-(Tabelle13[[#This Row],[80%/20% SCOP]]-5.285)/5.285</f>
        <v>0.21948912015137184</v>
      </c>
    </row>
    <row r="398" spans="1:15" ht="20.100000000000001" customHeight="1" x14ac:dyDescent="0.25">
      <c r="A398" s="59"/>
      <c r="B398" s="32">
        <v>16003189</v>
      </c>
      <c r="C398" s="25" t="s">
        <v>5832</v>
      </c>
      <c r="D398" s="25" t="s">
        <v>5854</v>
      </c>
      <c r="E398" s="26" t="s">
        <v>2</v>
      </c>
      <c r="F398" s="27">
        <v>6</v>
      </c>
      <c r="G398" s="28">
        <v>1.75</v>
      </c>
      <c r="H398" s="27">
        <v>5</v>
      </c>
      <c r="I398" s="28">
        <v>1.25</v>
      </c>
      <c r="J398" s="26" t="s">
        <v>40</v>
      </c>
      <c r="K398" s="26" t="s">
        <v>4</v>
      </c>
      <c r="L398" s="26" t="s">
        <v>25</v>
      </c>
      <c r="M398" s="29">
        <f>IF(Tabelle13[[#This Row],[Heizleistung (55°C)]]=0,Tabelle13[[#This Row],[Heizleistung (35°C)]],(Tabelle13[[#This Row],[Heizleistung (35°C)]]+Tabelle13[[#This Row],[Heizleistung (55°C)]])/2)</f>
        <v>5.5</v>
      </c>
      <c r="N398" s="30">
        <f>IF(Tabelle13[[#This Row],[Etas 55°C]]=0,0,(Tabelle13[[#This Row],[Etas 35°C]]*0.8+Tabelle13[[#This Row],[Etas 55°C]]*0.2))*2.5</f>
        <v>4.125</v>
      </c>
      <c r="O398" s="31">
        <f>-(Tabelle13[[#This Row],[80%/20% SCOP]]-5.285)/5.285</f>
        <v>0.21948912015137184</v>
      </c>
    </row>
    <row r="399" spans="1:15" ht="20.100000000000001" customHeight="1" x14ac:dyDescent="0.25">
      <c r="A399" s="59"/>
      <c r="B399" s="32">
        <v>16006892</v>
      </c>
      <c r="C399" s="25" t="s">
        <v>2443</v>
      </c>
      <c r="D399" s="25" t="s">
        <v>2446</v>
      </c>
      <c r="E399" s="26" t="s">
        <v>2</v>
      </c>
      <c r="F399" s="27">
        <v>6</v>
      </c>
      <c r="G399" s="28">
        <v>1.738</v>
      </c>
      <c r="H399" s="27">
        <v>5.7</v>
      </c>
      <c r="I399" s="28">
        <v>1.298</v>
      </c>
      <c r="J399" s="26" t="s">
        <v>355</v>
      </c>
      <c r="K399" s="26" t="s">
        <v>4</v>
      </c>
      <c r="L399" s="26" t="s">
        <v>25</v>
      </c>
      <c r="M399" s="27">
        <f>IF(Tabelle13[[#This Row],[Heizleistung (55°C)]]=0,Tabelle13[[#This Row],[Heizleistung (35°C)]],(Tabelle13[[#This Row],[Heizleistung (35°C)]]+Tabelle13[[#This Row],[Heizleistung (55°C)]])/2)</f>
        <v>5.85</v>
      </c>
      <c r="N399" s="30">
        <f>IF(Tabelle13[[#This Row],[Etas 55°C]]=0,0,(Tabelle13[[#This Row],[Etas 35°C]]*0.8+Tabelle13[[#This Row],[Etas 55°C]]*0.2))*2.5</f>
        <v>4.125</v>
      </c>
      <c r="O399" s="31">
        <f>-(Tabelle13[[#This Row],[80%/20% SCOP]]-5.285)/5.285</f>
        <v>0.21948912015137184</v>
      </c>
    </row>
    <row r="400" spans="1:15" ht="20.100000000000001" customHeight="1" x14ac:dyDescent="0.25">
      <c r="A400" s="59"/>
      <c r="B400" s="32">
        <v>16018385</v>
      </c>
      <c r="C400" s="25" t="s">
        <v>2592</v>
      </c>
      <c r="D400" s="25" t="s">
        <v>2669</v>
      </c>
      <c r="E400" s="26" t="s">
        <v>2</v>
      </c>
      <c r="F400" s="27">
        <v>6</v>
      </c>
      <c r="G400" s="28">
        <v>1.75</v>
      </c>
      <c r="H400" s="27">
        <v>6</v>
      </c>
      <c r="I400" s="28">
        <v>1.25</v>
      </c>
      <c r="J400" s="26" t="s">
        <v>40</v>
      </c>
      <c r="K400" s="26" t="s">
        <v>4</v>
      </c>
      <c r="L400" s="26" t="s">
        <v>4</v>
      </c>
      <c r="M400" s="27">
        <f>IF(Tabelle13[[#This Row],[Heizleistung (55°C)]]=0,Tabelle13[[#This Row],[Heizleistung (35°C)]],(Tabelle13[[#This Row],[Heizleistung (35°C)]]+Tabelle13[[#This Row],[Heizleistung (55°C)]])/2)</f>
        <v>6</v>
      </c>
      <c r="N400" s="30">
        <f>IF(Tabelle13[[#This Row],[Etas 55°C]]=0,0,(Tabelle13[[#This Row],[Etas 35°C]]*0.8+Tabelle13[[#This Row],[Etas 55°C]]*0.2))*2.5</f>
        <v>4.125</v>
      </c>
      <c r="O400" s="31">
        <f>-(Tabelle13[[#This Row],[80%/20% SCOP]]-5.285)/5.285</f>
        <v>0.21948912015137184</v>
      </c>
    </row>
    <row r="401" spans="1:15" ht="20.100000000000001" customHeight="1" x14ac:dyDescent="0.25">
      <c r="A401" s="59"/>
      <c r="B401" s="32">
        <v>16017273</v>
      </c>
      <c r="C401" s="25" t="s">
        <v>2893</v>
      </c>
      <c r="D401" s="25" t="s">
        <v>2922</v>
      </c>
      <c r="E401" s="26" t="s">
        <v>2</v>
      </c>
      <c r="F401" s="27">
        <v>5.5</v>
      </c>
      <c r="G401" s="28">
        <v>1.75</v>
      </c>
      <c r="H401" s="27">
        <v>6.7</v>
      </c>
      <c r="I401" s="28">
        <v>1.25</v>
      </c>
      <c r="J401" s="26" t="s">
        <v>40</v>
      </c>
      <c r="K401" s="26" t="s">
        <v>4</v>
      </c>
      <c r="L401" s="26" t="s">
        <v>4</v>
      </c>
      <c r="M401" s="27">
        <f>IF(Tabelle13[[#This Row],[Heizleistung (55°C)]]=0,Tabelle13[[#This Row],[Heizleistung (35°C)]],(Tabelle13[[#This Row],[Heizleistung (35°C)]]+Tabelle13[[#This Row],[Heizleistung (55°C)]])/2)</f>
        <v>6.1</v>
      </c>
      <c r="N401" s="30">
        <f>IF(Tabelle13[[#This Row],[Etas 55°C]]=0,0,(Tabelle13[[#This Row],[Etas 35°C]]*0.8+Tabelle13[[#This Row],[Etas 55°C]]*0.2))*2.5</f>
        <v>4.125</v>
      </c>
      <c r="O401" s="31">
        <f>-(Tabelle13[[#This Row],[80%/20% SCOP]]-5.285)/5.285</f>
        <v>0.21948912015137184</v>
      </c>
    </row>
    <row r="402" spans="1:15" ht="20.100000000000001" customHeight="1" x14ac:dyDescent="0.25">
      <c r="A402" s="59"/>
      <c r="B402" s="32">
        <v>16003127</v>
      </c>
      <c r="C402" s="25" t="s">
        <v>6137</v>
      </c>
      <c r="D402" s="25" t="s">
        <v>6181</v>
      </c>
      <c r="E402" s="26" t="s">
        <v>2</v>
      </c>
      <c r="F402" s="27">
        <v>5.22</v>
      </c>
      <c r="G402" s="28">
        <v>1.72</v>
      </c>
      <c r="H402" s="27">
        <v>5.24</v>
      </c>
      <c r="I402" s="28">
        <v>1.34</v>
      </c>
      <c r="J402" s="26" t="s">
        <v>109</v>
      </c>
      <c r="K402" s="26" t="s">
        <v>4</v>
      </c>
      <c r="L402" s="26" t="s">
        <v>4</v>
      </c>
      <c r="M402" s="29">
        <f>IF(Tabelle13[[#This Row],[Heizleistung (55°C)]]=0,Tabelle13[[#This Row],[Heizleistung (35°C)]],(Tabelle13[[#This Row],[Heizleistung (35°C)]]+Tabelle13[[#This Row],[Heizleistung (55°C)]])/2)</f>
        <v>5.23</v>
      </c>
      <c r="N402" s="30">
        <f>IF(Tabelle13[[#This Row],[Etas 55°C]]=0,0,(Tabelle13[[#This Row],[Etas 35°C]]*0.8+Tabelle13[[#This Row],[Etas 55°C]]*0.2))*2.5</f>
        <v>4.1100000000000003</v>
      </c>
      <c r="O402" s="31">
        <f>-(Tabelle13[[#This Row],[80%/20% SCOP]]-5.285)/5.285</f>
        <v>0.2223273415326395</v>
      </c>
    </row>
    <row r="403" spans="1:15" ht="20.100000000000001" customHeight="1" x14ac:dyDescent="0.25">
      <c r="A403" s="59"/>
      <c r="B403" s="32">
        <v>16002554</v>
      </c>
      <c r="C403" s="25" t="s">
        <v>6201</v>
      </c>
      <c r="D403" s="25" t="s">
        <v>6208</v>
      </c>
      <c r="E403" s="26" t="s">
        <v>2</v>
      </c>
      <c r="F403" s="27">
        <v>5.38</v>
      </c>
      <c r="G403" s="28">
        <v>1.73</v>
      </c>
      <c r="H403" s="27">
        <v>5.23</v>
      </c>
      <c r="I403" s="28">
        <v>1.26</v>
      </c>
      <c r="J403" s="26" t="s">
        <v>109</v>
      </c>
      <c r="K403" s="26" t="s">
        <v>4</v>
      </c>
      <c r="L403" s="26" t="s">
        <v>4</v>
      </c>
      <c r="M403" s="29">
        <f>IF(Tabelle13[[#This Row],[Heizleistung (55°C)]]=0,Tabelle13[[#This Row],[Heizleistung (35°C)]],(Tabelle13[[#This Row],[Heizleistung (35°C)]]+Tabelle13[[#This Row],[Heizleistung (55°C)]])/2)</f>
        <v>5.3049999999999997</v>
      </c>
      <c r="N403" s="30">
        <f>IF(Tabelle13[[#This Row],[Etas 55°C]]=0,0,(Tabelle13[[#This Row],[Etas 35°C]]*0.8+Tabelle13[[#This Row],[Etas 55°C]]*0.2))*2.5</f>
        <v>4.09</v>
      </c>
      <c r="O403" s="31">
        <f>-(Tabelle13[[#This Row],[80%/20% SCOP]]-5.285)/5.285</f>
        <v>0.22611163670766324</v>
      </c>
    </row>
    <row r="404" spans="1:15" ht="20.100000000000001" customHeight="1" x14ac:dyDescent="0.25">
      <c r="A404" s="59"/>
      <c r="B404" s="32">
        <v>16002620</v>
      </c>
      <c r="C404" s="25" t="s">
        <v>6201</v>
      </c>
      <c r="D404" s="25" t="s">
        <v>6258</v>
      </c>
      <c r="E404" s="26" t="s">
        <v>2</v>
      </c>
      <c r="F404" s="27">
        <v>5.38</v>
      </c>
      <c r="G404" s="28">
        <v>1.73</v>
      </c>
      <c r="H404" s="27">
        <v>5.23</v>
      </c>
      <c r="I404" s="28">
        <v>1.26</v>
      </c>
      <c r="J404" s="26" t="s">
        <v>109</v>
      </c>
      <c r="K404" s="26" t="s">
        <v>4</v>
      </c>
      <c r="L404" s="26" t="s">
        <v>4</v>
      </c>
      <c r="M404" s="29">
        <f>IF(Tabelle13[[#This Row],[Heizleistung (55°C)]]=0,Tabelle13[[#This Row],[Heizleistung (35°C)]],(Tabelle13[[#This Row],[Heizleistung (35°C)]]+Tabelle13[[#This Row],[Heizleistung (55°C)]])/2)</f>
        <v>5.3049999999999997</v>
      </c>
      <c r="N404" s="30">
        <f>IF(Tabelle13[[#This Row],[Etas 55°C]]=0,0,(Tabelle13[[#This Row],[Etas 35°C]]*0.8+Tabelle13[[#This Row],[Etas 55°C]]*0.2))*2.5</f>
        <v>4.09</v>
      </c>
      <c r="O404" s="31">
        <f>-(Tabelle13[[#This Row],[80%/20% SCOP]]-5.285)/5.285</f>
        <v>0.22611163670766324</v>
      </c>
    </row>
    <row r="405" spans="1:15" ht="20.100000000000001" customHeight="1" x14ac:dyDescent="0.25">
      <c r="A405" s="59"/>
      <c r="B405" s="32">
        <v>16003166</v>
      </c>
      <c r="C405" s="25" t="s">
        <v>3044</v>
      </c>
      <c r="D405" s="25" t="s">
        <v>3046</v>
      </c>
      <c r="E405" s="26" t="s">
        <v>2</v>
      </c>
      <c r="F405" s="27">
        <v>5</v>
      </c>
      <c r="G405" s="28">
        <v>1.72</v>
      </c>
      <c r="H405" s="27">
        <v>5</v>
      </c>
      <c r="I405" s="28">
        <v>1.27</v>
      </c>
      <c r="J405" s="26" t="s">
        <v>109</v>
      </c>
      <c r="K405" s="26" t="s">
        <v>4</v>
      </c>
      <c r="L405" s="26" t="s">
        <v>4</v>
      </c>
      <c r="M405" s="27">
        <f>IF(Tabelle13[[#This Row],[Heizleistung (55°C)]]=0,Tabelle13[[#This Row],[Heizleistung (35°C)]],(Tabelle13[[#This Row],[Heizleistung (35°C)]]+Tabelle13[[#This Row],[Heizleistung (55°C)]])/2)</f>
        <v>5</v>
      </c>
      <c r="N405" s="30">
        <f>IF(Tabelle13[[#This Row],[Etas 55°C]]=0,0,(Tabelle13[[#This Row],[Etas 35°C]]*0.8+Tabelle13[[#This Row],[Etas 55°C]]*0.2))*2.5</f>
        <v>4.0750000000000002</v>
      </c>
      <c r="O405" s="31">
        <f>-(Tabelle13[[#This Row],[80%/20% SCOP]]-5.285)/5.285</f>
        <v>0.22894985808893092</v>
      </c>
    </row>
    <row r="406" spans="1:15" ht="20.100000000000001" customHeight="1" x14ac:dyDescent="0.25">
      <c r="A406" s="59"/>
      <c r="B406" s="32">
        <v>16002555</v>
      </c>
      <c r="C406" s="25" t="s">
        <v>6201</v>
      </c>
      <c r="D406" s="25" t="s">
        <v>6243</v>
      </c>
      <c r="E406" s="26" t="s">
        <v>2</v>
      </c>
      <c r="F406" s="27">
        <v>5.59</v>
      </c>
      <c r="G406" s="28">
        <v>1.72</v>
      </c>
      <c r="H406" s="27">
        <v>5.59</v>
      </c>
      <c r="I406" s="28">
        <v>1.27</v>
      </c>
      <c r="J406" s="26" t="s">
        <v>109</v>
      </c>
      <c r="K406" s="26" t="s">
        <v>4</v>
      </c>
      <c r="L406" s="26" t="s">
        <v>4</v>
      </c>
      <c r="M406" s="29">
        <f>IF(Tabelle13[[#This Row],[Heizleistung (55°C)]]=0,Tabelle13[[#This Row],[Heizleistung (35°C)]],(Tabelle13[[#This Row],[Heizleistung (35°C)]]+Tabelle13[[#This Row],[Heizleistung (55°C)]])/2)</f>
        <v>5.59</v>
      </c>
      <c r="N406" s="30">
        <f>IF(Tabelle13[[#This Row],[Etas 55°C]]=0,0,(Tabelle13[[#This Row],[Etas 35°C]]*0.8+Tabelle13[[#This Row],[Etas 55°C]]*0.2))*2.5</f>
        <v>4.0750000000000002</v>
      </c>
      <c r="O406" s="31">
        <f>-(Tabelle13[[#This Row],[80%/20% SCOP]]-5.285)/5.285</f>
        <v>0.22894985808893092</v>
      </c>
    </row>
    <row r="407" spans="1:15" ht="20.100000000000001" customHeight="1" x14ac:dyDescent="0.25">
      <c r="A407" s="59"/>
      <c r="B407" s="32">
        <v>16002568</v>
      </c>
      <c r="C407" s="25" t="s">
        <v>6201</v>
      </c>
      <c r="D407" s="25" t="s">
        <v>6346</v>
      </c>
      <c r="E407" s="26" t="s">
        <v>2</v>
      </c>
      <c r="F407" s="27">
        <v>5.59</v>
      </c>
      <c r="G407" s="28">
        <v>1.72</v>
      </c>
      <c r="H407" s="27">
        <v>5.59</v>
      </c>
      <c r="I407" s="28">
        <v>1.27</v>
      </c>
      <c r="J407" s="26" t="s">
        <v>109</v>
      </c>
      <c r="K407" s="26" t="s">
        <v>4</v>
      </c>
      <c r="L407" s="26" t="s">
        <v>4</v>
      </c>
      <c r="M407" s="29">
        <f>IF(Tabelle13[[#This Row],[Heizleistung (55°C)]]=0,Tabelle13[[#This Row],[Heizleistung (35°C)]],(Tabelle13[[#This Row],[Heizleistung (35°C)]]+Tabelle13[[#This Row],[Heizleistung (55°C)]])/2)</f>
        <v>5.59</v>
      </c>
      <c r="N407" s="30">
        <f>IF(Tabelle13[[#This Row],[Etas 55°C]]=0,0,(Tabelle13[[#This Row],[Etas 35°C]]*0.8+Tabelle13[[#This Row],[Etas 55°C]]*0.2))*2.5</f>
        <v>4.0750000000000002</v>
      </c>
      <c r="O407" s="31">
        <f>-(Tabelle13[[#This Row],[80%/20% SCOP]]-5.285)/5.285</f>
        <v>0.22894985808893092</v>
      </c>
    </row>
    <row r="408" spans="1:15" ht="20.100000000000001" customHeight="1" x14ac:dyDescent="0.25">
      <c r="A408" s="59"/>
      <c r="B408" s="32">
        <v>16003654</v>
      </c>
      <c r="C408" s="25" t="s">
        <v>589</v>
      </c>
      <c r="D408" s="25" t="s">
        <v>619</v>
      </c>
      <c r="E408" s="26" t="s">
        <v>2</v>
      </c>
      <c r="F408" s="27">
        <v>4.4000000000000004</v>
      </c>
      <c r="G408" s="28">
        <v>1.72</v>
      </c>
      <c r="H408" s="27">
        <v>4.0999999999999996</v>
      </c>
      <c r="I408" s="28">
        <v>1.25</v>
      </c>
      <c r="J408" s="26" t="s">
        <v>109</v>
      </c>
      <c r="K408" s="26" t="s">
        <v>4</v>
      </c>
      <c r="L408" s="26" t="s">
        <v>4</v>
      </c>
      <c r="M408" s="27">
        <f>IF(Tabelle13[[#This Row],[Heizleistung (55°C)]]=0,Tabelle13[[#This Row],[Heizleistung (35°C)]],(Tabelle13[[#This Row],[Heizleistung (35°C)]]+Tabelle13[[#This Row],[Heizleistung (55°C)]])/2)</f>
        <v>4.25</v>
      </c>
      <c r="N408" s="30">
        <f>IF(Tabelle13[[#This Row],[Etas 55°C]]=0,0,(Tabelle13[[#This Row],[Etas 35°C]]*0.8+Tabelle13[[#This Row],[Etas 55°C]]*0.2))*2.5</f>
        <v>4.0650000000000004</v>
      </c>
      <c r="O408" s="31">
        <f>-(Tabelle13[[#This Row],[80%/20% SCOP]]-5.285)/5.285</f>
        <v>0.2308420056764427</v>
      </c>
    </row>
    <row r="409" spans="1:15" ht="20.100000000000001" customHeight="1" x14ac:dyDescent="0.25">
      <c r="A409" s="59"/>
      <c r="B409" s="32">
        <v>16004740</v>
      </c>
      <c r="C409" s="25" t="s">
        <v>669</v>
      </c>
      <c r="D409" s="25" t="s">
        <v>6805</v>
      </c>
      <c r="E409" s="26" t="s">
        <v>2</v>
      </c>
      <c r="F409" s="27">
        <v>5</v>
      </c>
      <c r="G409" s="28">
        <v>1.69</v>
      </c>
      <c r="H409" s="27">
        <v>6</v>
      </c>
      <c r="I409" s="28">
        <v>1.33</v>
      </c>
      <c r="J409" s="26" t="s">
        <v>109</v>
      </c>
      <c r="K409" s="26" t="s">
        <v>4</v>
      </c>
      <c r="L409" s="26" t="s">
        <v>4</v>
      </c>
      <c r="M409" s="27">
        <f>IF(Tabelle13[[#This Row],[Heizleistung (55°C)]]=0,Tabelle13[[#This Row],[Heizleistung (35°C)]],(Tabelle13[[#This Row],[Heizleistung (35°C)]]+Tabelle13[[#This Row],[Heizleistung (55°C)]])/2)</f>
        <v>5.5</v>
      </c>
      <c r="N409" s="30">
        <f>IF(Tabelle13[[#This Row],[Etas 55°C]]=0,0,(Tabelle13[[#This Row],[Etas 35°C]]*0.8+Tabelle13[[#This Row],[Etas 55°C]]*0.2))*2.5</f>
        <v>4.0449999999999999</v>
      </c>
      <c r="O409" s="31">
        <f>-(Tabelle13[[#This Row],[80%/20% SCOP]]-5.285)/5.285</f>
        <v>0.23462630085146643</v>
      </c>
    </row>
    <row r="410" spans="1:15" ht="20.100000000000001" customHeight="1" x14ac:dyDescent="0.25">
      <c r="A410" s="59"/>
      <c r="B410" s="32">
        <v>16003870</v>
      </c>
      <c r="C410" s="25" t="s">
        <v>589</v>
      </c>
      <c r="D410" s="25" t="s">
        <v>602</v>
      </c>
      <c r="E410" s="26" t="s">
        <v>2</v>
      </c>
      <c r="F410" s="27">
        <v>5.39</v>
      </c>
      <c r="G410" s="28">
        <v>1.69</v>
      </c>
      <c r="H410" s="27">
        <v>6.25</v>
      </c>
      <c r="I410" s="28">
        <v>1.33</v>
      </c>
      <c r="J410" s="26" t="s">
        <v>109</v>
      </c>
      <c r="K410" s="26" t="s">
        <v>4</v>
      </c>
      <c r="L410" s="26" t="s">
        <v>4</v>
      </c>
      <c r="M410" s="27">
        <f>IF(Tabelle13[[#This Row],[Heizleistung (55°C)]]=0,Tabelle13[[#This Row],[Heizleistung (35°C)]],(Tabelle13[[#This Row],[Heizleistung (35°C)]]+Tabelle13[[#This Row],[Heizleistung (55°C)]])/2)</f>
        <v>5.82</v>
      </c>
      <c r="N410" s="30">
        <f>IF(Tabelle13[[#This Row],[Etas 55°C]]=0,0,(Tabelle13[[#This Row],[Etas 35°C]]*0.8+Tabelle13[[#This Row],[Etas 55°C]]*0.2))*2.5</f>
        <v>4.0449999999999999</v>
      </c>
      <c r="O410" s="31">
        <f>-(Tabelle13[[#This Row],[80%/20% SCOP]]-5.285)/5.285</f>
        <v>0.23462630085146643</v>
      </c>
    </row>
    <row r="411" spans="1:15" ht="20.100000000000001" customHeight="1" x14ac:dyDescent="0.25">
      <c r="A411" s="59"/>
      <c r="B411" s="32">
        <v>16001933</v>
      </c>
      <c r="C411" s="25" t="s">
        <v>5546</v>
      </c>
      <c r="D411" s="25" t="s">
        <v>5554</v>
      </c>
      <c r="E411" s="26" t="s">
        <v>2</v>
      </c>
      <c r="F411" s="27">
        <v>6</v>
      </c>
      <c r="G411" s="28">
        <v>1.69</v>
      </c>
      <c r="H411" s="27">
        <v>6</v>
      </c>
      <c r="I411" s="28">
        <v>1.33</v>
      </c>
      <c r="J411" s="26" t="s">
        <v>109</v>
      </c>
      <c r="K411" s="26" t="s">
        <v>15</v>
      </c>
      <c r="L411" s="26" t="s">
        <v>4</v>
      </c>
      <c r="M411" s="29">
        <f>IF(Tabelle13[[#This Row],[Heizleistung (55°C)]]=0,Tabelle13[[#This Row],[Heizleistung (35°C)]],(Tabelle13[[#This Row],[Heizleistung (35°C)]]+Tabelle13[[#This Row],[Heizleistung (55°C)]])/2)</f>
        <v>6</v>
      </c>
      <c r="N411" s="30">
        <f>IF(Tabelle13[[#This Row],[Etas 55°C]]=0,0,(Tabelle13[[#This Row],[Etas 35°C]]*0.8+Tabelle13[[#This Row],[Etas 55°C]]*0.2))*2.5</f>
        <v>4.0449999999999999</v>
      </c>
      <c r="O411" s="31">
        <f>-(Tabelle13[[#This Row],[80%/20% SCOP]]-5.285)/5.285</f>
        <v>0.23462630085146643</v>
      </c>
    </row>
    <row r="412" spans="1:15" ht="20.100000000000001" customHeight="1" x14ac:dyDescent="0.25">
      <c r="A412" s="59"/>
      <c r="B412" s="32">
        <v>16011310</v>
      </c>
      <c r="C412" s="25" t="s">
        <v>5546</v>
      </c>
      <c r="D412" s="25" t="s">
        <v>5587</v>
      </c>
      <c r="E412" s="26" t="s">
        <v>2</v>
      </c>
      <c r="F412" s="27">
        <v>6</v>
      </c>
      <c r="G412" s="28">
        <v>1.69</v>
      </c>
      <c r="H412" s="27">
        <v>6</v>
      </c>
      <c r="I412" s="28">
        <v>1.33</v>
      </c>
      <c r="J412" s="26" t="s">
        <v>109</v>
      </c>
      <c r="K412" s="26" t="s">
        <v>15</v>
      </c>
      <c r="L412" s="26" t="s">
        <v>4</v>
      </c>
      <c r="M412" s="29">
        <f>IF(Tabelle13[[#This Row],[Heizleistung (55°C)]]=0,Tabelle13[[#This Row],[Heizleistung (35°C)]],(Tabelle13[[#This Row],[Heizleistung (35°C)]]+Tabelle13[[#This Row],[Heizleistung (55°C)]])/2)</f>
        <v>6</v>
      </c>
      <c r="N412" s="30">
        <f>IF(Tabelle13[[#This Row],[Etas 55°C]]=0,0,(Tabelle13[[#This Row],[Etas 35°C]]*0.8+Tabelle13[[#This Row],[Etas 55°C]]*0.2))*2.5</f>
        <v>4.0449999999999999</v>
      </c>
      <c r="O412" s="31">
        <f>-(Tabelle13[[#This Row],[80%/20% SCOP]]-5.285)/5.285</f>
        <v>0.23462630085146643</v>
      </c>
    </row>
    <row r="413" spans="1:15" ht="20.100000000000001" customHeight="1" x14ac:dyDescent="0.25">
      <c r="A413" s="59"/>
      <c r="B413" s="32">
        <v>16003117</v>
      </c>
      <c r="C413" s="25" t="s">
        <v>6137</v>
      </c>
      <c r="D413" s="25" t="s">
        <v>6148</v>
      </c>
      <c r="E413" s="26" t="s">
        <v>2</v>
      </c>
      <c r="F413" s="27">
        <v>3.9</v>
      </c>
      <c r="G413" s="28">
        <v>1.7</v>
      </c>
      <c r="H413" s="27">
        <v>4.3099999999999996</v>
      </c>
      <c r="I413" s="28">
        <v>1.28</v>
      </c>
      <c r="J413" s="26" t="s">
        <v>109</v>
      </c>
      <c r="K413" s="26" t="s">
        <v>4</v>
      </c>
      <c r="L413" s="26" t="s">
        <v>4</v>
      </c>
      <c r="M413" s="29">
        <f>IF(Tabelle13[[#This Row],[Heizleistung (55°C)]]=0,Tabelle13[[#This Row],[Heizleistung (35°C)]],(Tabelle13[[#This Row],[Heizleistung (35°C)]]+Tabelle13[[#This Row],[Heizleistung (55°C)]])/2)</f>
        <v>4.1049999999999995</v>
      </c>
      <c r="N413" s="30">
        <f>IF(Tabelle13[[#This Row],[Etas 55°C]]=0,0,(Tabelle13[[#This Row],[Etas 35°C]]*0.8+Tabelle13[[#This Row],[Etas 55°C]]*0.2))*2.5</f>
        <v>4.04</v>
      </c>
      <c r="O413" s="31">
        <f>-(Tabelle13[[#This Row],[80%/20% SCOP]]-5.285)/5.285</f>
        <v>0.23557237464522235</v>
      </c>
    </row>
    <row r="414" spans="1:15" ht="20.100000000000001" customHeight="1" x14ac:dyDescent="0.25">
      <c r="A414" s="59"/>
      <c r="B414" s="32">
        <v>16003041</v>
      </c>
      <c r="C414" s="25" t="s">
        <v>6137</v>
      </c>
      <c r="D414" s="25" t="s">
        <v>6166</v>
      </c>
      <c r="E414" s="26" t="s">
        <v>2</v>
      </c>
      <c r="F414" s="27">
        <v>6.16</v>
      </c>
      <c r="G414" s="28">
        <v>1.7</v>
      </c>
      <c r="H414" s="27">
        <v>6.09</v>
      </c>
      <c r="I414" s="28">
        <v>1.28</v>
      </c>
      <c r="J414" s="26" t="s">
        <v>109</v>
      </c>
      <c r="K414" s="26" t="s">
        <v>4</v>
      </c>
      <c r="L414" s="26" t="s">
        <v>4</v>
      </c>
      <c r="M414" s="29">
        <f>IF(Tabelle13[[#This Row],[Heizleistung (55°C)]]=0,Tabelle13[[#This Row],[Heizleistung (35°C)]],(Tabelle13[[#This Row],[Heizleistung (35°C)]]+Tabelle13[[#This Row],[Heizleistung (55°C)]])/2)</f>
        <v>6.125</v>
      </c>
      <c r="N414" s="30">
        <f>IF(Tabelle13[[#This Row],[Etas 55°C]]=0,0,(Tabelle13[[#This Row],[Etas 35°C]]*0.8+Tabelle13[[#This Row],[Etas 55°C]]*0.2))*2.5</f>
        <v>4.04</v>
      </c>
      <c r="O414" s="31">
        <f>-(Tabelle13[[#This Row],[80%/20% SCOP]]-5.285)/5.285</f>
        <v>0.23557237464522235</v>
      </c>
    </row>
    <row r="415" spans="1:15" ht="20.100000000000001" customHeight="1" x14ac:dyDescent="0.25">
      <c r="A415" s="59"/>
      <c r="B415" s="32">
        <v>16017421</v>
      </c>
      <c r="C415" s="25" t="s">
        <v>4461</v>
      </c>
      <c r="D415" s="25" t="s">
        <v>4490</v>
      </c>
      <c r="E415" s="26" t="s">
        <v>2</v>
      </c>
      <c r="F415" s="27">
        <v>6.5</v>
      </c>
      <c r="G415" s="28">
        <v>1.702</v>
      </c>
      <c r="H415" s="27">
        <v>6</v>
      </c>
      <c r="I415" s="28">
        <v>1.2589999999999999</v>
      </c>
      <c r="J415" s="26" t="s">
        <v>3</v>
      </c>
      <c r="K415" s="26" t="s">
        <v>4</v>
      </c>
      <c r="L415" s="26" t="s">
        <v>15</v>
      </c>
      <c r="M415" s="27">
        <f>IF(Tabelle13[[#This Row],[Heizleistung (55°C)]]=0,Tabelle13[[#This Row],[Heizleistung (35°C)]],(Tabelle13[[#This Row],[Heizleistung (35°C)]]+Tabelle13[[#This Row],[Heizleistung (55°C)]])/2)</f>
        <v>6.25</v>
      </c>
      <c r="N415" s="30">
        <f>IF(Tabelle13[[#This Row],[Etas 55°C]]=0,0,(Tabelle13[[#This Row],[Etas 35°C]]*0.8+Tabelle13[[#This Row],[Etas 55°C]]*0.2))*2.5</f>
        <v>4.0335000000000001</v>
      </c>
      <c r="O415" s="31">
        <f>-(Tabelle13[[#This Row],[80%/20% SCOP]]-5.285)/5.285</f>
        <v>0.23680227057710501</v>
      </c>
    </row>
    <row r="416" spans="1:15" ht="20.100000000000001" customHeight="1" x14ac:dyDescent="0.25">
      <c r="A416" s="59"/>
      <c r="B416" s="32">
        <v>16018071</v>
      </c>
      <c r="C416" s="25" t="s">
        <v>5546</v>
      </c>
      <c r="D416" s="25" t="s">
        <v>6788</v>
      </c>
      <c r="E416" s="26" t="s">
        <v>2</v>
      </c>
      <c r="F416" s="27">
        <v>5.47</v>
      </c>
      <c r="G416" s="28">
        <v>1.68</v>
      </c>
      <c r="H416" s="27">
        <v>5.44</v>
      </c>
      <c r="I416" s="28">
        <v>1.28</v>
      </c>
      <c r="J416" s="26" t="s">
        <v>3</v>
      </c>
      <c r="K416" s="26" t="s">
        <v>4</v>
      </c>
      <c r="L416" s="26" t="s">
        <v>4</v>
      </c>
      <c r="M416" s="29">
        <f>IF(Tabelle13[[#This Row],[Heizleistung (55°C)]]=0,Tabelle13[[#This Row],[Heizleistung (35°C)]],(Tabelle13[[#This Row],[Heizleistung (35°C)]]+Tabelle13[[#This Row],[Heizleistung (55°C)]])/2)</f>
        <v>5.4550000000000001</v>
      </c>
      <c r="N416" s="30">
        <f>IF(Tabelle13[[#This Row],[Etas 55°C]]=0,0,(Tabelle13[[#This Row],[Etas 35°C]]*0.8+Tabelle13[[#This Row],[Etas 55°C]]*0.2))*2.5</f>
        <v>4</v>
      </c>
      <c r="O416" s="31">
        <f>-(Tabelle13[[#This Row],[80%/20% SCOP]]-5.285)/5.285</f>
        <v>0.24314096499526966</v>
      </c>
    </row>
    <row r="417" spans="1:15" ht="20.100000000000001" customHeight="1" x14ac:dyDescent="0.25">
      <c r="A417" s="59"/>
      <c r="B417" s="32">
        <v>16018074</v>
      </c>
      <c r="C417" s="25" t="s">
        <v>5749</v>
      </c>
      <c r="D417" s="25" t="s">
        <v>5771</v>
      </c>
      <c r="E417" s="26" t="s">
        <v>2</v>
      </c>
      <c r="F417" s="27">
        <v>5.47</v>
      </c>
      <c r="G417" s="28">
        <v>1.68</v>
      </c>
      <c r="H417" s="27">
        <v>5.44</v>
      </c>
      <c r="I417" s="28">
        <v>1.28</v>
      </c>
      <c r="J417" s="26" t="s">
        <v>3</v>
      </c>
      <c r="K417" s="26" t="s">
        <v>4</v>
      </c>
      <c r="L417" s="26" t="s">
        <v>4</v>
      </c>
      <c r="M417" s="29">
        <f>IF(Tabelle13[[#This Row],[Heizleistung (55°C)]]=0,Tabelle13[[#This Row],[Heizleistung (35°C)]],(Tabelle13[[#This Row],[Heizleistung (35°C)]]+Tabelle13[[#This Row],[Heizleistung (55°C)]])/2)</f>
        <v>5.4550000000000001</v>
      </c>
      <c r="N417" s="30">
        <f>IF(Tabelle13[[#This Row],[Etas 55°C]]=0,0,(Tabelle13[[#This Row],[Etas 35°C]]*0.8+Tabelle13[[#This Row],[Etas 55°C]]*0.2))*2.5</f>
        <v>4</v>
      </c>
      <c r="O417" s="31">
        <f>-(Tabelle13[[#This Row],[80%/20% SCOP]]-5.285)/5.285</f>
        <v>0.24314096499526966</v>
      </c>
    </row>
    <row r="418" spans="1:15" ht="20.100000000000001" customHeight="1" thickBot="1" x14ac:dyDescent="0.3">
      <c r="B418" s="1"/>
      <c r="C418" s="1"/>
      <c r="D418" s="1"/>
      <c r="E418" s="10"/>
      <c r="F418" s="11"/>
      <c r="G418" s="12"/>
      <c r="H418" s="11"/>
      <c r="I418" s="12"/>
      <c r="J418" s="10"/>
      <c r="K418" s="10"/>
      <c r="L418" s="10"/>
      <c r="M418" s="11"/>
      <c r="N418" s="14"/>
    </row>
    <row r="419" spans="1:15" ht="20.100000000000001" customHeight="1" thickBot="1" x14ac:dyDescent="0.3">
      <c r="B419" s="1"/>
      <c r="C419" s="1"/>
      <c r="D419" s="1"/>
      <c r="E419" s="10"/>
      <c r="F419" s="11"/>
      <c r="G419" s="12"/>
      <c r="H419" s="11"/>
      <c r="I419" s="12"/>
      <c r="J419" s="10"/>
      <c r="K419" s="10"/>
      <c r="L419" s="10"/>
      <c r="M419" s="11"/>
      <c r="N419" s="14"/>
    </row>
    <row r="420" spans="1:15" ht="20.100000000000001" customHeight="1" thickBot="1" x14ac:dyDescent="0.3">
      <c r="B420" s="1"/>
      <c r="C420" s="1"/>
      <c r="D420" s="1"/>
      <c r="E420" s="10"/>
      <c r="F420" s="11"/>
      <c r="G420" s="12"/>
      <c r="H420" s="11"/>
      <c r="I420" s="12"/>
      <c r="J420" s="10"/>
      <c r="K420" s="10"/>
      <c r="L420" s="10"/>
      <c r="M420" s="11"/>
      <c r="N420" s="14"/>
    </row>
    <row r="421" spans="1:15" ht="35.1" customHeight="1" x14ac:dyDescent="0.25">
      <c r="A421" s="56" t="s">
        <v>7948</v>
      </c>
      <c r="B421" s="2" t="s">
        <v>35</v>
      </c>
      <c r="C421" s="3" t="s">
        <v>7949</v>
      </c>
      <c r="D421" s="3" t="s">
        <v>27</v>
      </c>
      <c r="E421" s="3" t="s">
        <v>28</v>
      </c>
      <c r="F421" s="2" t="s">
        <v>29</v>
      </c>
      <c r="G421" s="3" t="s">
        <v>30</v>
      </c>
      <c r="H421" s="2" t="s">
        <v>31</v>
      </c>
      <c r="I421" s="3" t="s">
        <v>32</v>
      </c>
      <c r="J421" s="3" t="s">
        <v>33</v>
      </c>
      <c r="K421" s="2" t="s">
        <v>36</v>
      </c>
      <c r="L421" s="2" t="s">
        <v>34</v>
      </c>
      <c r="M421" s="2" t="s">
        <v>6791</v>
      </c>
      <c r="N421" s="2" t="s">
        <v>6792</v>
      </c>
      <c r="O421" s="2" t="s">
        <v>6816</v>
      </c>
    </row>
    <row r="422" spans="1:15" ht="20.100000000000001" customHeight="1" x14ac:dyDescent="0.25">
      <c r="A422" s="60"/>
      <c r="B422" s="32">
        <v>16013371</v>
      </c>
      <c r="C422" s="25" t="s">
        <v>5787</v>
      </c>
      <c r="D422" s="25" t="s">
        <v>5808</v>
      </c>
      <c r="E422" s="26" t="s">
        <v>2</v>
      </c>
      <c r="F422" s="27">
        <v>8.34</v>
      </c>
      <c r="G422" s="28">
        <v>2.27</v>
      </c>
      <c r="H422" s="27">
        <v>7.75</v>
      </c>
      <c r="I422" s="28">
        <v>1.65</v>
      </c>
      <c r="J422" s="26" t="s">
        <v>3</v>
      </c>
      <c r="K422" s="26" t="s">
        <v>4</v>
      </c>
      <c r="L422" s="26" t="s">
        <v>4</v>
      </c>
      <c r="M422" s="29">
        <f>IF(Tabelle3[[#This Row],[Heizleistung (55°C)]]=0,Tabelle3[[#This Row],[Heizleistung (35°C)]],(Tabelle3[[#This Row],[Heizleistung (35°C)]]+Tabelle3[[#This Row],[Heizleistung (55°C)]])/2)</f>
        <v>8.0449999999999999</v>
      </c>
      <c r="N422" s="30">
        <f>IF(Tabelle3[[#This Row],[Etas 55°C]]=0,0,(Tabelle3[[#This Row],[Etas 35°C]]*0.8+Tabelle3[[#This Row],[Etas 55°C]]*0.2))*2.5</f>
        <v>5.3650000000000002</v>
      </c>
      <c r="O422" s="31">
        <f>-(Tabelle3[[#This Row],[80%/20% SCOP]]-5.365)/5.365</f>
        <v>0</v>
      </c>
    </row>
    <row r="423" spans="1:15" ht="20.100000000000001" customHeight="1" x14ac:dyDescent="0.25">
      <c r="A423" s="60"/>
      <c r="B423" s="32">
        <v>16007772</v>
      </c>
      <c r="C423" s="25" t="s">
        <v>2886</v>
      </c>
      <c r="D423" s="25" t="s">
        <v>2888</v>
      </c>
      <c r="E423" s="26" t="s">
        <v>2</v>
      </c>
      <c r="F423" s="27">
        <v>8</v>
      </c>
      <c r="G423" s="28">
        <v>2.23</v>
      </c>
      <c r="H423" s="27">
        <v>8</v>
      </c>
      <c r="I423" s="28">
        <v>1.76</v>
      </c>
      <c r="J423" s="26" t="s">
        <v>3</v>
      </c>
      <c r="K423" s="26" t="s">
        <v>4</v>
      </c>
      <c r="L423" s="26" t="s">
        <v>4</v>
      </c>
      <c r="M423" s="27">
        <f>IF(Tabelle3[[#This Row],[Heizleistung (55°C)]]=0,Tabelle3[[#This Row],[Heizleistung (35°C)]],(Tabelle3[[#This Row],[Heizleistung (35°C)]]+Tabelle3[[#This Row],[Heizleistung (55°C)]])/2)</f>
        <v>8</v>
      </c>
      <c r="N423" s="30">
        <f>IF(Tabelle3[[#This Row],[Etas 55°C]]=0,0,(Tabelle3[[#This Row],[Etas 35°C]]*0.8+Tabelle3[[#This Row],[Etas 55°C]]*0.2))*2.5</f>
        <v>5.34</v>
      </c>
      <c r="O423" s="31">
        <f>-(Tabelle3[[#This Row],[80%/20% SCOP]]-5.365)/5.365</f>
        <v>4.659832246039209E-3</v>
      </c>
    </row>
    <row r="424" spans="1:15" ht="20.100000000000001" customHeight="1" x14ac:dyDescent="0.25">
      <c r="A424" s="60"/>
      <c r="B424" s="32">
        <v>16012203</v>
      </c>
      <c r="C424" s="25" t="s">
        <v>5190</v>
      </c>
      <c r="D424" s="25" t="s">
        <v>5203</v>
      </c>
      <c r="E424" s="26" t="s">
        <v>2</v>
      </c>
      <c r="F424" s="27">
        <v>8</v>
      </c>
      <c r="G424" s="28">
        <v>2.23</v>
      </c>
      <c r="H424" s="27">
        <v>8</v>
      </c>
      <c r="I424" s="28">
        <v>1.76</v>
      </c>
      <c r="J424" s="26" t="s">
        <v>3</v>
      </c>
      <c r="K424" s="26" t="s">
        <v>4</v>
      </c>
      <c r="L424" s="26" t="s">
        <v>4</v>
      </c>
      <c r="M424" s="27">
        <f>IF(Tabelle3[[#This Row],[Heizleistung (55°C)]]=0,Tabelle3[[#This Row],[Heizleistung (35°C)]],(Tabelle3[[#This Row],[Heizleistung (35°C)]]+Tabelle3[[#This Row],[Heizleistung (55°C)]])/2)</f>
        <v>8</v>
      </c>
      <c r="N424" s="30">
        <f>IF(Tabelle3[[#This Row],[Etas 55°C]]=0,0,(Tabelle3[[#This Row],[Etas 35°C]]*0.8+Tabelle3[[#This Row],[Etas 55°C]]*0.2))*2.5</f>
        <v>5.34</v>
      </c>
      <c r="O424" s="31">
        <f>-(Tabelle3[[#This Row],[80%/20% SCOP]]-5.365)/5.365</f>
        <v>4.659832246039209E-3</v>
      </c>
    </row>
    <row r="425" spans="1:15" ht="20.100000000000001" customHeight="1" x14ac:dyDescent="0.25">
      <c r="A425" s="60"/>
      <c r="B425" s="32">
        <v>16010310</v>
      </c>
      <c r="C425" s="25" t="s">
        <v>6678</v>
      </c>
      <c r="D425" s="25" t="s">
        <v>6685</v>
      </c>
      <c r="E425" s="26" t="s">
        <v>2</v>
      </c>
      <c r="F425" s="27">
        <v>8</v>
      </c>
      <c r="G425" s="28">
        <v>2.23</v>
      </c>
      <c r="H425" s="27">
        <v>8</v>
      </c>
      <c r="I425" s="28">
        <v>1.76</v>
      </c>
      <c r="J425" s="26" t="s">
        <v>3</v>
      </c>
      <c r="K425" s="26" t="s">
        <v>4</v>
      </c>
      <c r="L425" s="26" t="s">
        <v>4</v>
      </c>
      <c r="M425" s="29">
        <f>IF(Tabelle3[[#This Row],[Heizleistung (55°C)]]=0,Tabelle3[[#This Row],[Heizleistung (35°C)]],(Tabelle3[[#This Row],[Heizleistung (35°C)]]+Tabelle3[[#This Row],[Heizleistung (55°C)]])/2)</f>
        <v>8</v>
      </c>
      <c r="N425" s="30">
        <f>IF(Tabelle3[[#This Row],[Etas 55°C]]=0,0,(Tabelle3[[#This Row],[Etas 35°C]]*0.8+Tabelle3[[#This Row],[Etas 55°C]]*0.2))*2.5</f>
        <v>5.34</v>
      </c>
      <c r="O425" s="31">
        <f>-(Tabelle3[[#This Row],[80%/20% SCOP]]-5.365)/5.365</f>
        <v>4.659832246039209E-3</v>
      </c>
    </row>
    <row r="426" spans="1:15" ht="20.100000000000001" customHeight="1" x14ac:dyDescent="0.25">
      <c r="A426" s="60"/>
      <c r="B426" s="32">
        <v>16013089</v>
      </c>
      <c r="C426" s="25" t="s">
        <v>2363</v>
      </c>
      <c r="D426" s="25" t="s">
        <v>2369</v>
      </c>
      <c r="E426" s="26" t="s">
        <v>2</v>
      </c>
      <c r="F426" s="27">
        <v>6.8</v>
      </c>
      <c r="G426" s="28">
        <v>2.2509999999999999</v>
      </c>
      <c r="H426" s="27">
        <v>6.7</v>
      </c>
      <c r="I426" s="28">
        <v>1.647</v>
      </c>
      <c r="J426" s="26" t="s">
        <v>3</v>
      </c>
      <c r="K426" s="26" t="s">
        <v>4</v>
      </c>
      <c r="L426" s="26" t="s">
        <v>4</v>
      </c>
      <c r="M426" s="27">
        <f>IF(Tabelle3[[#This Row],[Heizleistung (55°C)]]=0,Tabelle3[[#This Row],[Heizleistung (35°C)]],(Tabelle3[[#This Row],[Heizleistung (35°C)]]+Tabelle3[[#This Row],[Heizleistung (55°C)]])/2)</f>
        <v>6.75</v>
      </c>
      <c r="N426" s="30">
        <f>IF(Tabelle3[[#This Row],[Etas 55°C]]=0,0,(Tabelle3[[#This Row],[Etas 35°C]]*0.8+Tabelle3[[#This Row],[Etas 55°C]]*0.2))*2.5</f>
        <v>5.3254999999999999</v>
      </c>
      <c r="O426" s="31">
        <f>-(Tabelle3[[#This Row],[80%/20% SCOP]]-5.365)/5.365</f>
        <v>7.3625349487419032E-3</v>
      </c>
    </row>
    <row r="427" spans="1:15" ht="20.100000000000001" customHeight="1" x14ac:dyDescent="0.25">
      <c r="A427" s="60"/>
      <c r="B427" s="32">
        <v>16017076</v>
      </c>
      <c r="C427" s="25" t="s">
        <v>2816</v>
      </c>
      <c r="D427" s="25" t="s">
        <v>2821</v>
      </c>
      <c r="E427" s="26" t="s">
        <v>2</v>
      </c>
      <c r="F427" s="27">
        <v>7.09</v>
      </c>
      <c r="G427" s="28">
        <v>2.2440000000000002</v>
      </c>
      <c r="H427" s="27">
        <v>7.12</v>
      </c>
      <c r="I427" s="28">
        <v>1.659</v>
      </c>
      <c r="J427" s="26" t="s">
        <v>3</v>
      </c>
      <c r="K427" s="26" t="s">
        <v>4</v>
      </c>
      <c r="L427" s="26" t="s">
        <v>4</v>
      </c>
      <c r="M427" s="27">
        <f>IF(Tabelle3[[#This Row],[Heizleistung (55°C)]]=0,Tabelle3[[#This Row],[Heizleistung (35°C)]],(Tabelle3[[#This Row],[Heizleistung (35°C)]]+Tabelle3[[#This Row],[Heizleistung (55°C)]])/2)</f>
        <v>7.1050000000000004</v>
      </c>
      <c r="N427" s="30">
        <f>IF(Tabelle3[[#This Row],[Etas 55°C]]=0,0,(Tabelle3[[#This Row],[Etas 35°C]]*0.8+Tabelle3[[#This Row],[Etas 55°C]]*0.2))*2.5</f>
        <v>5.3175000000000008</v>
      </c>
      <c r="O427" s="31">
        <f>-(Tabelle3[[#This Row],[80%/20% SCOP]]-5.365)/5.365</f>
        <v>8.8536812674742654E-3</v>
      </c>
    </row>
    <row r="428" spans="1:15" ht="20.100000000000001" customHeight="1" x14ac:dyDescent="0.25">
      <c r="A428" s="60"/>
      <c r="B428" s="32">
        <v>16014618</v>
      </c>
      <c r="C428" s="25" t="s">
        <v>4799</v>
      </c>
      <c r="D428" s="25" t="s">
        <v>4805</v>
      </c>
      <c r="E428" s="26" t="s">
        <v>2</v>
      </c>
      <c r="F428" s="27">
        <v>6.1</v>
      </c>
      <c r="G428" s="28">
        <v>2.21</v>
      </c>
      <c r="H428" s="27">
        <v>7.21</v>
      </c>
      <c r="I428" s="28">
        <v>1.57</v>
      </c>
      <c r="J428" s="26" t="s">
        <v>3</v>
      </c>
      <c r="K428" s="26" t="s">
        <v>4</v>
      </c>
      <c r="L428" s="26" t="s">
        <v>4</v>
      </c>
      <c r="M428" s="27">
        <f>IF(Tabelle3[[#This Row],[Heizleistung (55°C)]]=0,Tabelle3[[#This Row],[Heizleistung (35°C)]],(Tabelle3[[#This Row],[Heizleistung (35°C)]]+Tabelle3[[#This Row],[Heizleistung (55°C)]])/2)</f>
        <v>6.6549999999999994</v>
      </c>
      <c r="N428" s="30">
        <f>IF(Tabelle3[[#This Row],[Etas 55°C]]=0,0,(Tabelle3[[#This Row],[Etas 35°C]]*0.8+Tabelle3[[#This Row],[Etas 55°C]]*0.2))*2.5</f>
        <v>5.2050000000000001</v>
      </c>
      <c r="O428" s="31">
        <f>-(Tabelle3[[#This Row],[80%/20% SCOP]]-5.365)/5.365</f>
        <v>2.9822926374650539E-2</v>
      </c>
    </row>
    <row r="429" spans="1:15" ht="20.100000000000001" customHeight="1" x14ac:dyDescent="0.25">
      <c r="A429" s="60"/>
      <c r="B429" s="32">
        <v>16014770</v>
      </c>
      <c r="C429" s="25" t="s">
        <v>5489</v>
      </c>
      <c r="D429" s="25" t="s">
        <v>5493</v>
      </c>
      <c r="E429" s="26" t="s">
        <v>2</v>
      </c>
      <c r="F429" s="27">
        <v>8</v>
      </c>
      <c r="G429" s="28">
        <v>2.1800000000000002</v>
      </c>
      <c r="H429" s="27">
        <v>8</v>
      </c>
      <c r="I429" s="28">
        <v>1.625</v>
      </c>
      <c r="J429" s="26" t="s">
        <v>3</v>
      </c>
      <c r="K429" s="26" t="s">
        <v>4</v>
      </c>
      <c r="L429" s="26" t="s">
        <v>4</v>
      </c>
      <c r="M429" s="29">
        <f>IF(Tabelle3[[#This Row],[Heizleistung (55°C)]]=0,Tabelle3[[#This Row],[Heizleistung (35°C)]],(Tabelle3[[#This Row],[Heizleistung (35°C)]]+Tabelle3[[#This Row],[Heizleistung (55°C)]])/2)</f>
        <v>8</v>
      </c>
      <c r="N429" s="30">
        <f>IF(Tabelle3[[#This Row],[Etas 55°C]]=0,0,(Tabelle3[[#This Row],[Etas 35°C]]*0.8+Tabelle3[[#This Row],[Etas 55°C]]*0.2))*2.5</f>
        <v>5.1725000000000012</v>
      </c>
      <c r="O429" s="31">
        <f>-(Tabelle3[[#This Row],[80%/20% SCOP]]-5.365)/5.365</f>
        <v>3.5880708294501212E-2</v>
      </c>
    </row>
    <row r="430" spans="1:15" ht="20.100000000000001" customHeight="1" x14ac:dyDescent="0.25">
      <c r="A430" s="60"/>
      <c r="B430" s="32">
        <v>16017570</v>
      </c>
      <c r="C430" s="25" t="s">
        <v>909</v>
      </c>
      <c r="D430" s="25" t="s">
        <v>995</v>
      </c>
      <c r="E430" s="26" t="s">
        <v>2</v>
      </c>
      <c r="F430" s="27">
        <v>8</v>
      </c>
      <c r="G430" s="28">
        <v>2.11</v>
      </c>
      <c r="H430" s="27">
        <v>8</v>
      </c>
      <c r="I430" s="28">
        <v>1.6</v>
      </c>
      <c r="J430" s="26" t="s">
        <v>3</v>
      </c>
      <c r="K430" s="26" t="s">
        <v>4</v>
      </c>
      <c r="L430" s="26" t="s">
        <v>4</v>
      </c>
      <c r="M430" s="27">
        <f>IF(Tabelle3[[#This Row],[Heizleistung (55°C)]]=0,Tabelle3[[#This Row],[Heizleistung (35°C)]],(Tabelle3[[#This Row],[Heizleistung (35°C)]]+Tabelle3[[#This Row],[Heizleistung (55°C)]])/2)</f>
        <v>8</v>
      </c>
      <c r="N430" s="30">
        <f>IF(Tabelle3[[#This Row],[Etas 55°C]]=0,0,(Tabelle3[[#This Row],[Etas 35°C]]*0.8+Tabelle3[[#This Row],[Etas 55°C]]*0.2))*2.5</f>
        <v>5.0199999999999996</v>
      </c>
      <c r="O430" s="31">
        <f>-(Tabelle3[[#This Row],[80%/20% SCOP]]-5.365)/5.365</f>
        <v>6.4305684995340284E-2</v>
      </c>
    </row>
    <row r="431" spans="1:15" ht="20.100000000000001" customHeight="1" x14ac:dyDescent="0.25">
      <c r="A431" s="60"/>
      <c r="B431" s="32">
        <v>16017287</v>
      </c>
      <c r="C431" s="25" t="s">
        <v>1230</v>
      </c>
      <c r="D431" s="25" t="s">
        <v>1231</v>
      </c>
      <c r="E431" s="26" t="s">
        <v>2</v>
      </c>
      <c r="F431" s="27">
        <v>7.9</v>
      </c>
      <c r="G431" s="28">
        <v>2.11</v>
      </c>
      <c r="H431" s="27">
        <v>8.1999999999999993</v>
      </c>
      <c r="I431" s="28">
        <v>1.6</v>
      </c>
      <c r="J431" s="26" t="s">
        <v>3</v>
      </c>
      <c r="K431" s="26" t="s">
        <v>4</v>
      </c>
      <c r="L431" s="26" t="s">
        <v>15</v>
      </c>
      <c r="M431" s="27">
        <f>IF(Tabelle3[[#This Row],[Heizleistung (55°C)]]=0,Tabelle3[[#This Row],[Heizleistung (35°C)]],(Tabelle3[[#This Row],[Heizleistung (35°C)]]+Tabelle3[[#This Row],[Heizleistung (55°C)]])/2)</f>
        <v>8.0500000000000007</v>
      </c>
      <c r="N431" s="30">
        <f>IF(Tabelle3[[#This Row],[Etas 55°C]]=0,0,(Tabelle3[[#This Row],[Etas 35°C]]*0.8+Tabelle3[[#This Row],[Etas 55°C]]*0.2))*2.5</f>
        <v>5.0199999999999996</v>
      </c>
      <c r="O431" s="31">
        <f>-(Tabelle3[[#This Row],[80%/20% SCOP]]-5.365)/5.365</f>
        <v>6.4305684995340284E-2</v>
      </c>
    </row>
    <row r="432" spans="1:15" ht="20.100000000000001" customHeight="1" x14ac:dyDescent="0.25">
      <c r="A432" s="60"/>
      <c r="B432" s="32">
        <v>16018668</v>
      </c>
      <c r="C432" s="25" t="s">
        <v>1756</v>
      </c>
      <c r="D432" s="25" t="s">
        <v>1758</v>
      </c>
      <c r="E432" s="26" t="s">
        <v>2</v>
      </c>
      <c r="F432" s="27">
        <v>8</v>
      </c>
      <c r="G432" s="28">
        <v>2.11</v>
      </c>
      <c r="H432" s="27">
        <v>8</v>
      </c>
      <c r="I432" s="28">
        <v>1.59</v>
      </c>
      <c r="J432" s="26" t="s">
        <v>3</v>
      </c>
      <c r="K432" s="26" t="s">
        <v>4</v>
      </c>
      <c r="L432" s="26" t="s">
        <v>4</v>
      </c>
      <c r="M432" s="27">
        <f>IF(Tabelle3[[#This Row],[Heizleistung (55°C)]]=0,Tabelle3[[#This Row],[Heizleistung (35°C)]],(Tabelle3[[#This Row],[Heizleistung (35°C)]]+Tabelle3[[#This Row],[Heizleistung (55°C)]])/2)</f>
        <v>8</v>
      </c>
      <c r="N432" s="30">
        <f>IF(Tabelle3[[#This Row],[Etas 55°C]]=0,0,(Tabelle3[[#This Row],[Etas 35°C]]*0.8+Tabelle3[[#This Row],[Etas 55°C]]*0.2))*2.5</f>
        <v>5.0150000000000006</v>
      </c>
      <c r="O432" s="31">
        <f>-(Tabelle3[[#This Row],[80%/20% SCOP]]-5.365)/5.365</f>
        <v>6.5237651444547934E-2</v>
      </c>
    </row>
    <row r="433" spans="1:15" ht="20.100000000000001" customHeight="1" x14ac:dyDescent="0.25">
      <c r="A433" s="60"/>
      <c r="B433" s="32">
        <v>16018349</v>
      </c>
      <c r="C433" s="25" t="s">
        <v>1560</v>
      </c>
      <c r="D433" s="25" t="s">
        <v>1561</v>
      </c>
      <c r="E433" s="26" t="s">
        <v>2</v>
      </c>
      <c r="F433" s="27">
        <v>7.9</v>
      </c>
      <c r="G433" s="28">
        <v>2.11</v>
      </c>
      <c r="H433" s="27">
        <v>8.1999999999999993</v>
      </c>
      <c r="I433" s="28">
        <v>1.59</v>
      </c>
      <c r="J433" s="26" t="s">
        <v>3</v>
      </c>
      <c r="K433" s="26" t="s">
        <v>4</v>
      </c>
      <c r="L433" s="26" t="s">
        <v>4</v>
      </c>
      <c r="M433" s="27">
        <f>IF(Tabelle3[[#This Row],[Heizleistung (55°C)]]=0,Tabelle3[[#This Row],[Heizleistung (35°C)]],(Tabelle3[[#This Row],[Heizleistung (35°C)]]+Tabelle3[[#This Row],[Heizleistung (55°C)]])/2)</f>
        <v>8.0500000000000007</v>
      </c>
      <c r="N433" s="30">
        <f>IF(Tabelle3[[#This Row],[Etas 55°C]]=0,0,(Tabelle3[[#This Row],[Etas 35°C]]*0.8+Tabelle3[[#This Row],[Etas 55°C]]*0.2))*2.5</f>
        <v>5.0150000000000006</v>
      </c>
      <c r="O433" s="31">
        <f>-(Tabelle3[[#This Row],[80%/20% SCOP]]-5.365)/5.365</f>
        <v>6.5237651444547934E-2</v>
      </c>
    </row>
    <row r="434" spans="1:15" ht="20.100000000000001" customHeight="1" x14ac:dyDescent="0.25">
      <c r="A434" s="60"/>
      <c r="B434" s="32">
        <v>16015164</v>
      </c>
      <c r="C434" s="25" t="s">
        <v>3116</v>
      </c>
      <c r="D434" s="25" t="s">
        <v>3150</v>
      </c>
      <c r="E434" s="26" t="s">
        <v>2</v>
      </c>
      <c r="F434" s="27">
        <v>7.9</v>
      </c>
      <c r="G434" s="28">
        <v>2.11</v>
      </c>
      <c r="H434" s="27">
        <v>8.1999999999999993</v>
      </c>
      <c r="I434" s="28">
        <v>1.59</v>
      </c>
      <c r="J434" s="26" t="s">
        <v>3</v>
      </c>
      <c r="K434" s="26" t="s">
        <v>4</v>
      </c>
      <c r="L434" s="26" t="s">
        <v>4</v>
      </c>
      <c r="M434" s="27">
        <f>IF(Tabelle3[[#This Row],[Heizleistung (55°C)]]=0,Tabelle3[[#This Row],[Heizleistung (35°C)]],(Tabelle3[[#This Row],[Heizleistung (35°C)]]+Tabelle3[[#This Row],[Heizleistung (55°C)]])/2)</f>
        <v>8.0500000000000007</v>
      </c>
      <c r="N434" s="30">
        <f>IF(Tabelle3[[#This Row],[Etas 55°C]]=0,0,(Tabelle3[[#This Row],[Etas 35°C]]*0.8+Tabelle3[[#This Row],[Etas 55°C]]*0.2))*2.5</f>
        <v>5.0150000000000006</v>
      </c>
      <c r="O434" s="31">
        <f>-(Tabelle3[[#This Row],[80%/20% SCOP]]-5.365)/5.365</f>
        <v>6.5237651444547934E-2</v>
      </c>
    </row>
    <row r="435" spans="1:15" ht="20.100000000000001" customHeight="1" x14ac:dyDescent="0.25">
      <c r="A435" s="60"/>
      <c r="B435" s="32">
        <v>16006876</v>
      </c>
      <c r="C435" s="25" t="s">
        <v>2363</v>
      </c>
      <c r="D435" s="25" t="s">
        <v>6817</v>
      </c>
      <c r="E435" s="26" t="s">
        <v>2</v>
      </c>
      <c r="F435" s="27">
        <v>7</v>
      </c>
      <c r="G435" s="28">
        <v>2.12</v>
      </c>
      <c r="H435" s="27">
        <v>7</v>
      </c>
      <c r="I435" s="28">
        <v>1.48</v>
      </c>
      <c r="J435" s="26" t="s">
        <v>109</v>
      </c>
      <c r="K435" s="26" t="s">
        <v>4</v>
      </c>
      <c r="L435" s="26" t="s">
        <v>4</v>
      </c>
      <c r="M435" s="27">
        <f>IF(Tabelle3[[#This Row],[Heizleistung (55°C)]]=0,Tabelle3[[#This Row],[Heizleistung (35°C)]],(Tabelle3[[#This Row],[Heizleistung (35°C)]]+Tabelle3[[#This Row],[Heizleistung (55°C)]])/2)</f>
        <v>7</v>
      </c>
      <c r="N435" s="30">
        <f>IF(Tabelle3[[#This Row],[Etas 55°C]]=0,0,(Tabelle3[[#This Row],[Etas 35°C]]*0.8+Tabelle3[[#This Row],[Etas 55°C]]*0.2))*2.5</f>
        <v>4.9800000000000004</v>
      </c>
      <c r="O435" s="31">
        <f>-(Tabelle3[[#This Row],[80%/20% SCOP]]-5.365)/5.365</f>
        <v>7.1761416589002758E-2</v>
      </c>
    </row>
    <row r="436" spans="1:15" ht="20.100000000000001" customHeight="1" x14ac:dyDescent="0.25">
      <c r="A436" s="60"/>
      <c r="B436" s="32">
        <v>16007292</v>
      </c>
      <c r="C436" s="25" t="s">
        <v>2816</v>
      </c>
      <c r="D436" s="25" t="s">
        <v>2828</v>
      </c>
      <c r="E436" s="26" t="s">
        <v>2</v>
      </c>
      <c r="F436" s="27">
        <v>7.06</v>
      </c>
      <c r="G436" s="28">
        <v>2.109</v>
      </c>
      <c r="H436" s="27">
        <v>6.33</v>
      </c>
      <c r="I436" s="28">
        <v>1.5049999999999999</v>
      </c>
      <c r="J436" s="26" t="s">
        <v>40</v>
      </c>
      <c r="K436" s="26" t="s">
        <v>4</v>
      </c>
      <c r="L436" s="26" t="s">
        <v>4</v>
      </c>
      <c r="M436" s="27">
        <f>IF(Tabelle3[[#This Row],[Heizleistung (55°C)]]=0,Tabelle3[[#This Row],[Heizleistung (35°C)]],(Tabelle3[[#This Row],[Heizleistung (35°C)]]+Tabelle3[[#This Row],[Heizleistung (55°C)]])/2)</f>
        <v>6.6950000000000003</v>
      </c>
      <c r="N436" s="30">
        <f>IF(Tabelle3[[#This Row],[Etas 55°C]]=0,0,(Tabelle3[[#This Row],[Etas 35°C]]*0.8+Tabelle3[[#This Row],[Etas 55°C]]*0.2))*2.5</f>
        <v>4.9704999999999995</v>
      </c>
      <c r="O436" s="31">
        <f>-(Tabelle3[[#This Row],[80%/20% SCOP]]-5.365)/5.365</f>
        <v>7.3532152842497811E-2</v>
      </c>
    </row>
    <row r="437" spans="1:15" ht="20.100000000000001" customHeight="1" x14ac:dyDescent="0.25">
      <c r="A437" s="60"/>
      <c r="B437" s="32">
        <v>16015398</v>
      </c>
      <c r="C437" s="25" t="s">
        <v>5128</v>
      </c>
      <c r="D437" s="25" t="s">
        <v>5145</v>
      </c>
      <c r="E437" s="26" t="s">
        <v>2</v>
      </c>
      <c r="F437" s="27">
        <v>8.1</v>
      </c>
      <c r="G437" s="28">
        <v>2.08</v>
      </c>
      <c r="H437" s="27">
        <v>7.2</v>
      </c>
      <c r="I437" s="28">
        <v>1.6</v>
      </c>
      <c r="J437" s="26" t="s">
        <v>3</v>
      </c>
      <c r="K437" s="26" t="s">
        <v>4</v>
      </c>
      <c r="L437" s="26" t="s">
        <v>15</v>
      </c>
      <c r="M437" s="27">
        <f>IF(Tabelle3[[#This Row],[Heizleistung (55°C)]]=0,Tabelle3[[#This Row],[Heizleistung (35°C)]],(Tabelle3[[#This Row],[Heizleistung (35°C)]]+Tabelle3[[#This Row],[Heizleistung (55°C)]])/2)</f>
        <v>7.65</v>
      </c>
      <c r="N437" s="30">
        <f>IF(Tabelle3[[#This Row],[Etas 55°C]]=0,0,(Tabelle3[[#This Row],[Etas 35°C]]*0.8+Tabelle3[[#This Row],[Etas 55°C]]*0.2))*2.5</f>
        <v>4.9600000000000009</v>
      </c>
      <c r="O437" s="31">
        <f>-(Tabelle3[[#This Row],[80%/20% SCOP]]-5.365)/5.365</f>
        <v>7.5489282385833995E-2</v>
      </c>
    </row>
    <row r="438" spans="1:15" ht="20.100000000000001" customHeight="1" x14ac:dyDescent="0.25">
      <c r="A438" s="60"/>
      <c r="B438" s="32">
        <v>16014810</v>
      </c>
      <c r="C438" s="25" t="s">
        <v>2493</v>
      </c>
      <c r="D438" s="25" t="s">
        <v>2517</v>
      </c>
      <c r="E438" s="26" t="s">
        <v>2</v>
      </c>
      <c r="F438" s="27">
        <v>7.51</v>
      </c>
      <c r="G438" s="28">
        <v>2.0990000000000002</v>
      </c>
      <c r="H438" s="27">
        <v>6.84</v>
      </c>
      <c r="I438" s="28">
        <v>1.4670000000000001</v>
      </c>
      <c r="J438" s="26" t="s">
        <v>3</v>
      </c>
      <c r="K438" s="26" t="s">
        <v>4</v>
      </c>
      <c r="L438" s="26" t="s">
        <v>4</v>
      </c>
      <c r="M438" s="27">
        <f>IF(Tabelle3[[#This Row],[Heizleistung (55°C)]]=0,Tabelle3[[#This Row],[Heizleistung (35°C)]],(Tabelle3[[#This Row],[Heizleistung (35°C)]]+Tabelle3[[#This Row],[Heizleistung (55°C)]])/2)</f>
        <v>7.1749999999999998</v>
      </c>
      <c r="N438" s="30">
        <f>IF(Tabelle3[[#This Row],[Etas 55°C]]=0,0,(Tabelle3[[#This Row],[Etas 35°C]]*0.8+Tabelle3[[#This Row],[Etas 55°C]]*0.2))*2.5</f>
        <v>4.9315000000000007</v>
      </c>
      <c r="O438" s="31">
        <f>-(Tabelle3[[#This Row],[80%/20% SCOP]]-5.365)/5.365</f>
        <v>8.0801491146318641E-2</v>
      </c>
    </row>
    <row r="439" spans="1:15" ht="20.100000000000001" customHeight="1" x14ac:dyDescent="0.25">
      <c r="A439" s="60"/>
      <c r="B439" s="32">
        <v>16004598</v>
      </c>
      <c r="C439" s="25" t="s">
        <v>909</v>
      </c>
      <c r="D439" s="25" t="s">
        <v>1160</v>
      </c>
      <c r="E439" s="26" t="s">
        <v>2</v>
      </c>
      <c r="F439" s="27">
        <v>8</v>
      </c>
      <c r="G439" s="28">
        <v>2.1</v>
      </c>
      <c r="H439" s="27">
        <v>7</v>
      </c>
      <c r="I439" s="28">
        <v>1.46</v>
      </c>
      <c r="J439" s="26" t="s">
        <v>40</v>
      </c>
      <c r="K439" s="26" t="s">
        <v>4</v>
      </c>
      <c r="L439" s="26" t="s">
        <v>4</v>
      </c>
      <c r="M439" s="27">
        <f>IF(Tabelle3[[#This Row],[Heizleistung (55°C)]]=0,Tabelle3[[#This Row],[Heizleistung (35°C)]],(Tabelle3[[#This Row],[Heizleistung (35°C)]]+Tabelle3[[#This Row],[Heizleistung (55°C)]])/2)</f>
        <v>7.5</v>
      </c>
      <c r="N439" s="30">
        <f>IF(Tabelle3[[#This Row],[Etas 55°C]]=0,0,(Tabelle3[[#This Row],[Etas 35°C]]*0.8+Tabelle3[[#This Row],[Etas 55°C]]*0.2))*2.5</f>
        <v>4.9300000000000006</v>
      </c>
      <c r="O439" s="31">
        <f>-(Tabelle3[[#This Row],[80%/20% SCOP]]-5.365)/5.365</f>
        <v>8.1081081081081002E-2</v>
      </c>
    </row>
    <row r="440" spans="1:15" ht="20.100000000000001" customHeight="1" x14ac:dyDescent="0.25">
      <c r="A440" s="60"/>
      <c r="B440" s="32">
        <v>16014816</v>
      </c>
      <c r="C440" s="25" t="s">
        <v>5603</v>
      </c>
      <c r="D440" s="25" t="s">
        <v>5617</v>
      </c>
      <c r="E440" s="26" t="s">
        <v>2</v>
      </c>
      <c r="F440" s="27">
        <v>8</v>
      </c>
      <c r="G440" s="28">
        <v>2.1</v>
      </c>
      <c r="H440" s="27">
        <v>7</v>
      </c>
      <c r="I440" s="28">
        <v>1.46</v>
      </c>
      <c r="J440" s="26" t="s">
        <v>40</v>
      </c>
      <c r="K440" s="26" t="s">
        <v>4</v>
      </c>
      <c r="L440" s="26" t="s">
        <v>4</v>
      </c>
      <c r="M440" s="29">
        <f>IF(Tabelle3[[#This Row],[Heizleistung (55°C)]]=0,Tabelle3[[#This Row],[Heizleistung (35°C)]],(Tabelle3[[#This Row],[Heizleistung (35°C)]]+Tabelle3[[#This Row],[Heizleistung (55°C)]])/2)</f>
        <v>7.5</v>
      </c>
      <c r="N440" s="30">
        <f>IF(Tabelle3[[#This Row],[Etas 55°C]]=0,0,(Tabelle3[[#This Row],[Etas 35°C]]*0.8+Tabelle3[[#This Row],[Etas 55°C]]*0.2))*2.5</f>
        <v>4.9300000000000006</v>
      </c>
      <c r="O440" s="31">
        <f>-(Tabelle3[[#This Row],[80%/20% SCOP]]-5.365)/5.365</f>
        <v>8.1081081081081002E-2</v>
      </c>
    </row>
    <row r="441" spans="1:15" ht="20.100000000000001" customHeight="1" x14ac:dyDescent="0.25">
      <c r="A441" s="60"/>
      <c r="B441" s="32">
        <v>16007465</v>
      </c>
      <c r="C441" s="25" t="s">
        <v>2472</v>
      </c>
      <c r="D441" s="25" t="s">
        <v>2484</v>
      </c>
      <c r="E441" s="26" t="s">
        <v>2</v>
      </c>
      <c r="F441" s="27">
        <v>7.7</v>
      </c>
      <c r="G441" s="28">
        <v>2.0699999999999998</v>
      </c>
      <c r="H441" s="27">
        <v>6.8</v>
      </c>
      <c r="I441" s="28">
        <v>1.58</v>
      </c>
      <c r="J441" s="26" t="s">
        <v>3</v>
      </c>
      <c r="K441" s="26" t="s">
        <v>4</v>
      </c>
      <c r="L441" s="26" t="s">
        <v>4</v>
      </c>
      <c r="M441" s="27">
        <f>IF(Tabelle3[[#This Row],[Heizleistung (55°C)]]=0,Tabelle3[[#This Row],[Heizleistung (35°C)]],(Tabelle3[[#This Row],[Heizleistung (35°C)]]+Tabelle3[[#This Row],[Heizleistung (55°C)]])/2)</f>
        <v>7.25</v>
      </c>
      <c r="N441" s="30">
        <f>IF(Tabelle3[[#This Row],[Etas 55°C]]=0,0,(Tabelle3[[#This Row],[Etas 35°C]]*0.8+Tabelle3[[#This Row],[Etas 55°C]]*0.2))*2.5</f>
        <v>4.93</v>
      </c>
      <c r="O441" s="31">
        <f>-(Tabelle3[[#This Row],[80%/20% SCOP]]-5.365)/5.365</f>
        <v>8.1081081081081169E-2</v>
      </c>
    </row>
    <row r="442" spans="1:15" ht="20.100000000000001" customHeight="1" x14ac:dyDescent="0.25">
      <c r="A442" s="60"/>
      <c r="B442" s="32">
        <v>16007463</v>
      </c>
      <c r="C442" s="25" t="s">
        <v>2472</v>
      </c>
      <c r="D442" s="25" t="s">
        <v>2485</v>
      </c>
      <c r="E442" s="26" t="s">
        <v>2</v>
      </c>
      <c r="F442" s="27">
        <v>7.7</v>
      </c>
      <c r="G442" s="28">
        <v>2.0699999999999998</v>
      </c>
      <c r="H442" s="27">
        <v>6.8</v>
      </c>
      <c r="I442" s="28">
        <v>1.58</v>
      </c>
      <c r="J442" s="26" t="s">
        <v>3</v>
      </c>
      <c r="K442" s="26" t="s">
        <v>4</v>
      </c>
      <c r="L442" s="26" t="s">
        <v>4</v>
      </c>
      <c r="M442" s="27">
        <f>IF(Tabelle3[[#This Row],[Heizleistung (55°C)]]=0,Tabelle3[[#This Row],[Heizleistung (35°C)]],(Tabelle3[[#This Row],[Heizleistung (35°C)]]+Tabelle3[[#This Row],[Heizleistung (55°C)]])/2)</f>
        <v>7.25</v>
      </c>
      <c r="N442" s="30">
        <f>IF(Tabelle3[[#This Row],[Etas 55°C]]=0,0,(Tabelle3[[#This Row],[Etas 35°C]]*0.8+Tabelle3[[#This Row],[Etas 55°C]]*0.2))*2.5</f>
        <v>4.93</v>
      </c>
      <c r="O442" s="31">
        <f>-(Tabelle3[[#This Row],[80%/20% SCOP]]-5.365)/5.365</f>
        <v>8.1081081081081169E-2</v>
      </c>
    </row>
    <row r="443" spans="1:15" ht="20.100000000000001" customHeight="1" x14ac:dyDescent="0.25">
      <c r="A443" s="60"/>
      <c r="B443" s="32">
        <v>16016852</v>
      </c>
      <c r="C443" s="25" t="s">
        <v>6767</v>
      </c>
      <c r="D443" s="25" t="s">
        <v>2885</v>
      </c>
      <c r="E443" s="26" t="s">
        <v>2</v>
      </c>
      <c r="F443" s="27">
        <v>7.7</v>
      </c>
      <c r="G443" s="28">
        <v>2.0699999999999998</v>
      </c>
      <c r="H443" s="27">
        <v>6.8</v>
      </c>
      <c r="I443" s="28">
        <v>1.54</v>
      </c>
      <c r="J443" s="26" t="s">
        <v>3</v>
      </c>
      <c r="K443" s="26" t="s">
        <v>4</v>
      </c>
      <c r="L443" s="26" t="s">
        <v>4</v>
      </c>
      <c r="M443" s="27">
        <f>IF(Tabelle3[[#This Row],[Heizleistung (55°C)]]=0,Tabelle3[[#This Row],[Heizleistung (35°C)]],(Tabelle3[[#This Row],[Heizleistung (35°C)]]+Tabelle3[[#This Row],[Heizleistung (55°C)]])/2)</f>
        <v>7.25</v>
      </c>
      <c r="N443" s="30">
        <f>IF(Tabelle3[[#This Row],[Etas 55°C]]=0,0,(Tabelle3[[#This Row],[Etas 35°C]]*0.8+Tabelle3[[#This Row],[Etas 55°C]]*0.2))*2.5</f>
        <v>4.91</v>
      </c>
      <c r="O443" s="31">
        <f>-(Tabelle3[[#This Row],[80%/20% SCOP]]-5.365)/5.365</f>
        <v>8.4808946877912406E-2</v>
      </c>
    </row>
    <row r="444" spans="1:15" ht="20.100000000000001" customHeight="1" x14ac:dyDescent="0.25">
      <c r="A444" s="60"/>
      <c r="B444" s="32">
        <v>16017642</v>
      </c>
      <c r="C444" s="25" t="s">
        <v>2472</v>
      </c>
      <c r="D444" s="25" t="s">
        <v>2491</v>
      </c>
      <c r="E444" s="26" t="s">
        <v>2</v>
      </c>
      <c r="F444" s="27">
        <v>8</v>
      </c>
      <c r="G444" s="28">
        <v>2.0699999999999998</v>
      </c>
      <c r="H444" s="27">
        <v>7</v>
      </c>
      <c r="I444" s="28">
        <v>1.54</v>
      </c>
      <c r="J444" s="26" t="s">
        <v>3</v>
      </c>
      <c r="K444" s="26" t="s">
        <v>4</v>
      </c>
      <c r="L444" s="26" t="s">
        <v>4</v>
      </c>
      <c r="M444" s="27">
        <f>IF(Tabelle3[[#This Row],[Heizleistung (55°C)]]=0,Tabelle3[[#This Row],[Heizleistung (35°C)]],(Tabelle3[[#This Row],[Heizleistung (35°C)]]+Tabelle3[[#This Row],[Heizleistung (55°C)]])/2)</f>
        <v>7.5</v>
      </c>
      <c r="N444" s="30">
        <f>IF(Tabelle3[[#This Row],[Etas 55°C]]=0,0,(Tabelle3[[#This Row],[Etas 35°C]]*0.8+Tabelle3[[#This Row],[Etas 55°C]]*0.2))*2.5</f>
        <v>4.91</v>
      </c>
      <c r="O444" s="31">
        <f>-(Tabelle3[[#This Row],[80%/20% SCOP]]-5.365)/5.365</f>
        <v>8.4808946877912406E-2</v>
      </c>
    </row>
    <row r="445" spans="1:15" ht="20.100000000000001" customHeight="1" x14ac:dyDescent="0.25">
      <c r="A445" s="60"/>
      <c r="B445" s="32">
        <v>16016962</v>
      </c>
      <c r="C445" s="25" t="s">
        <v>1974</v>
      </c>
      <c r="D445" s="25" t="s">
        <v>6818</v>
      </c>
      <c r="E445" s="26" t="s">
        <v>2</v>
      </c>
      <c r="F445" s="27">
        <v>8</v>
      </c>
      <c r="G445" s="28">
        <v>2.06</v>
      </c>
      <c r="H445" s="27">
        <v>8.0500000000000007</v>
      </c>
      <c r="I445" s="28">
        <v>1.56</v>
      </c>
      <c r="J445" s="26" t="s">
        <v>3</v>
      </c>
      <c r="K445" s="26" t="s">
        <v>4</v>
      </c>
      <c r="L445" s="26" t="s">
        <v>4</v>
      </c>
      <c r="M445" s="27">
        <f>IF(Tabelle3[[#This Row],[Heizleistung (55°C)]]=0,Tabelle3[[#This Row],[Heizleistung (35°C)]],(Tabelle3[[#This Row],[Heizleistung (35°C)]]+Tabelle3[[#This Row],[Heizleistung (55°C)]])/2)</f>
        <v>8.0250000000000004</v>
      </c>
      <c r="N445" s="30">
        <f>IF(Tabelle3[[#This Row],[Etas 55°C]]=0,0,(Tabelle3[[#This Row],[Etas 35°C]]*0.8+Tabelle3[[#This Row],[Etas 55°C]]*0.2))*2.5</f>
        <v>4.9000000000000004</v>
      </c>
      <c r="O445" s="31">
        <f>-(Tabelle3[[#This Row],[80%/20% SCOP]]-5.365)/5.365</f>
        <v>8.6672879776328024E-2</v>
      </c>
    </row>
    <row r="446" spans="1:15" ht="20.100000000000001" customHeight="1" x14ac:dyDescent="0.25">
      <c r="A446" s="60"/>
      <c r="B446" s="32">
        <v>16017696</v>
      </c>
      <c r="C446" s="25" t="s">
        <v>2893</v>
      </c>
      <c r="D446" s="25" t="s">
        <v>6819</v>
      </c>
      <c r="E446" s="26" t="s">
        <v>2</v>
      </c>
      <c r="F446" s="27">
        <v>7</v>
      </c>
      <c r="G446" s="28">
        <v>2.0699999999999998</v>
      </c>
      <c r="H446" s="27">
        <v>7</v>
      </c>
      <c r="I446" s="28">
        <v>1.51</v>
      </c>
      <c r="J446" s="26" t="s">
        <v>3</v>
      </c>
      <c r="K446" s="26" t="s">
        <v>4</v>
      </c>
      <c r="L446" s="26" t="s">
        <v>4</v>
      </c>
      <c r="M446" s="27">
        <f>IF(Tabelle3[[#This Row],[Heizleistung (55°C)]]=0,Tabelle3[[#This Row],[Heizleistung (35°C)]],(Tabelle3[[#This Row],[Heizleistung (35°C)]]+Tabelle3[[#This Row],[Heizleistung (55°C)]])/2)</f>
        <v>7</v>
      </c>
      <c r="N446" s="30">
        <f>IF(Tabelle3[[#This Row],[Etas 55°C]]=0,0,(Tabelle3[[#This Row],[Etas 35°C]]*0.8+Tabelle3[[#This Row],[Etas 55°C]]*0.2))*2.5</f>
        <v>4.8949999999999996</v>
      </c>
      <c r="O446" s="31">
        <f>-(Tabelle3[[#This Row],[80%/20% SCOP]]-5.365)/5.365</f>
        <v>8.7604846225535993E-2</v>
      </c>
    </row>
    <row r="447" spans="1:15" ht="20.100000000000001" customHeight="1" x14ac:dyDescent="0.25">
      <c r="A447" s="60"/>
      <c r="B447" s="32">
        <v>16017491</v>
      </c>
      <c r="C447" s="25" t="s">
        <v>6655</v>
      </c>
      <c r="D447" s="25" t="s">
        <v>6659</v>
      </c>
      <c r="E447" s="26" t="s">
        <v>2</v>
      </c>
      <c r="F447" s="27">
        <v>7.3</v>
      </c>
      <c r="G447" s="28">
        <v>2.06</v>
      </c>
      <c r="H447" s="27">
        <v>7.3</v>
      </c>
      <c r="I447" s="28">
        <v>1.53</v>
      </c>
      <c r="J447" s="26" t="s">
        <v>3</v>
      </c>
      <c r="K447" s="26" t="s">
        <v>4</v>
      </c>
      <c r="L447" s="26" t="s">
        <v>4</v>
      </c>
      <c r="M447" s="29">
        <f>IF(Tabelle3[[#This Row],[Heizleistung (55°C)]]=0,Tabelle3[[#This Row],[Heizleistung (35°C)]],(Tabelle3[[#This Row],[Heizleistung (35°C)]]+Tabelle3[[#This Row],[Heizleistung (55°C)]])/2)</f>
        <v>7.3</v>
      </c>
      <c r="N447" s="30">
        <f>IF(Tabelle3[[#This Row],[Etas 55°C]]=0,0,(Tabelle3[[#This Row],[Etas 35°C]]*0.8+Tabelle3[[#This Row],[Etas 55°C]]*0.2))*2.5</f>
        <v>4.8850000000000007</v>
      </c>
      <c r="O447" s="31">
        <f>-(Tabelle3[[#This Row],[80%/20% SCOP]]-5.365)/5.365</f>
        <v>8.9468779123951445E-2</v>
      </c>
    </row>
    <row r="448" spans="1:15" ht="20.100000000000001" customHeight="1" x14ac:dyDescent="0.25">
      <c r="A448" s="60"/>
      <c r="B448" s="32">
        <v>16017520</v>
      </c>
      <c r="C448" s="25" t="s">
        <v>1637</v>
      </c>
      <c r="D448" s="25" t="s">
        <v>1641</v>
      </c>
      <c r="E448" s="26" t="s">
        <v>2</v>
      </c>
      <c r="F448" s="27">
        <v>7.34</v>
      </c>
      <c r="G448" s="28">
        <v>2.06</v>
      </c>
      <c r="H448" s="27">
        <v>7.31</v>
      </c>
      <c r="I448" s="28">
        <v>1.53</v>
      </c>
      <c r="J448" s="26" t="s">
        <v>3</v>
      </c>
      <c r="K448" s="26" t="s">
        <v>15</v>
      </c>
      <c r="L448" s="26" t="s">
        <v>4</v>
      </c>
      <c r="M448" s="27">
        <f>IF(Tabelle3[[#This Row],[Heizleistung (55°C)]]=0,Tabelle3[[#This Row],[Heizleistung (35°C)]],(Tabelle3[[#This Row],[Heizleistung (35°C)]]+Tabelle3[[#This Row],[Heizleistung (55°C)]])/2)</f>
        <v>7.3249999999999993</v>
      </c>
      <c r="N448" s="30">
        <f>IF(Tabelle3[[#This Row],[Etas 55°C]]=0,0,(Tabelle3[[#This Row],[Etas 35°C]]*0.8+Tabelle3[[#This Row],[Etas 55°C]]*0.2))*2.5</f>
        <v>4.8850000000000007</v>
      </c>
      <c r="O448" s="31">
        <f>-(Tabelle3[[#This Row],[80%/20% SCOP]]-5.365)/5.365</f>
        <v>8.9468779123951445E-2</v>
      </c>
    </row>
    <row r="449" spans="1:15" ht="20.100000000000001" customHeight="1" x14ac:dyDescent="0.25">
      <c r="A449" s="60"/>
      <c r="B449" s="32">
        <v>16007135</v>
      </c>
      <c r="C449" s="25" t="s">
        <v>2451</v>
      </c>
      <c r="D449" s="25" t="s">
        <v>2457</v>
      </c>
      <c r="E449" s="26" t="s">
        <v>2</v>
      </c>
      <c r="F449" s="27">
        <v>7.73</v>
      </c>
      <c r="G449" s="28">
        <v>2.06</v>
      </c>
      <c r="H449" s="27">
        <v>7.21</v>
      </c>
      <c r="I449" s="28">
        <v>1.53</v>
      </c>
      <c r="J449" s="26" t="s">
        <v>3</v>
      </c>
      <c r="K449" s="26" t="s">
        <v>4</v>
      </c>
      <c r="L449" s="26" t="s">
        <v>4</v>
      </c>
      <c r="M449" s="27">
        <f>IF(Tabelle3[[#This Row],[Heizleistung (55°C)]]=0,Tabelle3[[#This Row],[Heizleistung (35°C)]],(Tabelle3[[#This Row],[Heizleistung (35°C)]]+Tabelle3[[#This Row],[Heizleistung (55°C)]])/2)</f>
        <v>7.4700000000000006</v>
      </c>
      <c r="N449" s="30">
        <f>IF(Tabelle3[[#This Row],[Etas 55°C]]=0,0,(Tabelle3[[#This Row],[Etas 35°C]]*0.8+Tabelle3[[#This Row],[Etas 55°C]]*0.2))*2.5</f>
        <v>4.8850000000000007</v>
      </c>
      <c r="O449" s="31">
        <f>-(Tabelle3[[#This Row],[80%/20% SCOP]]-5.365)/5.365</f>
        <v>8.9468779123951445E-2</v>
      </c>
    </row>
    <row r="450" spans="1:15" ht="20.100000000000001" customHeight="1" x14ac:dyDescent="0.25">
      <c r="A450" s="60"/>
      <c r="B450" s="32">
        <v>16001361</v>
      </c>
      <c r="C450" s="25" t="s">
        <v>5128</v>
      </c>
      <c r="D450" s="25" t="s">
        <v>5130</v>
      </c>
      <c r="E450" s="26" t="s">
        <v>2</v>
      </c>
      <c r="F450" s="27">
        <v>7.87</v>
      </c>
      <c r="G450" s="28">
        <v>2.11</v>
      </c>
      <c r="H450" s="27">
        <v>6.96</v>
      </c>
      <c r="I450" s="28">
        <v>1.3089999999999999</v>
      </c>
      <c r="J450" s="26" t="s">
        <v>40</v>
      </c>
      <c r="K450" s="26" t="s">
        <v>4</v>
      </c>
      <c r="L450" s="26" t="s">
        <v>4</v>
      </c>
      <c r="M450" s="27">
        <f>IF(Tabelle3[[#This Row],[Heizleistung (55°C)]]=0,Tabelle3[[#This Row],[Heizleistung (35°C)]],(Tabelle3[[#This Row],[Heizleistung (35°C)]]+Tabelle3[[#This Row],[Heizleistung (55°C)]])/2)</f>
        <v>7.415</v>
      </c>
      <c r="N450" s="30">
        <f>IF(Tabelle3[[#This Row],[Etas 55°C]]=0,0,(Tabelle3[[#This Row],[Etas 35°C]]*0.8+Tabelle3[[#This Row],[Etas 55°C]]*0.2))*2.5</f>
        <v>4.8745000000000003</v>
      </c>
      <c r="O450" s="31">
        <f>-(Tabelle3[[#This Row],[80%/20% SCOP]]-5.365)/5.365</f>
        <v>9.1425908667287961E-2</v>
      </c>
    </row>
    <row r="451" spans="1:15" ht="20.100000000000001" customHeight="1" x14ac:dyDescent="0.25">
      <c r="A451" s="60"/>
      <c r="B451" s="32">
        <v>16001321</v>
      </c>
      <c r="C451" s="25" t="s">
        <v>5128</v>
      </c>
      <c r="D451" s="25" t="s">
        <v>5163</v>
      </c>
      <c r="E451" s="26" t="s">
        <v>2</v>
      </c>
      <c r="F451" s="27">
        <v>7.87</v>
      </c>
      <c r="G451" s="28">
        <v>2.11</v>
      </c>
      <c r="H451" s="27">
        <v>6.96</v>
      </c>
      <c r="I451" s="28">
        <v>1.3089999999999999</v>
      </c>
      <c r="J451" s="26" t="s">
        <v>40</v>
      </c>
      <c r="K451" s="26" t="s">
        <v>4</v>
      </c>
      <c r="L451" s="26" t="s">
        <v>4</v>
      </c>
      <c r="M451" s="27">
        <f>IF(Tabelle3[[#This Row],[Heizleistung (55°C)]]=0,Tabelle3[[#This Row],[Heizleistung (35°C)]],(Tabelle3[[#This Row],[Heizleistung (35°C)]]+Tabelle3[[#This Row],[Heizleistung (55°C)]])/2)</f>
        <v>7.415</v>
      </c>
      <c r="N451" s="30">
        <f>IF(Tabelle3[[#This Row],[Etas 55°C]]=0,0,(Tabelle3[[#This Row],[Etas 35°C]]*0.8+Tabelle3[[#This Row],[Etas 55°C]]*0.2))*2.5</f>
        <v>4.8745000000000003</v>
      </c>
      <c r="O451" s="31">
        <f>-(Tabelle3[[#This Row],[80%/20% SCOP]]-5.365)/5.365</f>
        <v>9.1425908667287961E-2</v>
      </c>
    </row>
    <row r="452" spans="1:15" ht="20.100000000000001" customHeight="1" x14ac:dyDescent="0.25">
      <c r="A452" s="60"/>
      <c r="B452" s="32">
        <v>16017067</v>
      </c>
      <c r="C452" s="25" t="s">
        <v>5091</v>
      </c>
      <c r="D452" s="25" t="s">
        <v>5094</v>
      </c>
      <c r="E452" s="26" t="s">
        <v>2</v>
      </c>
      <c r="F452" s="27">
        <v>8</v>
      </c>
      <c r="G452" s="28">
        <v>2.0510000000000002</v>
      </c>
      <c r="H452" s="27">
        <v>7.8</v>
      </c>
      <c r="I452" s="28">
        <v>1.5269999999999999</v>
      </c>
      <c r="J452" s="26" t="s">
        <v>3</v>
      </c>
      <c r="K452" s="26" t="s">
        <v>4</v>
      </c>
      <c r="L452" s="26" t="s">
        <v>4</v>
      </c>
      <c r="M452" s="27">
        <f>IF(Tabelle3[[#This Row],[Heizleistung (55°C)]]=0,Tabelle3[[#This Row],[Heizleistung (35°C)]],(Tabelle3[[#This Row],[Heizleistung (35°C)]]+Tabelle3[[#This Row],[Heizleistung (55°C)]])/2)</f>
        <v>7.9</v>
      </c>
      <c r="N452" s="30">
        <f>IF(Tabelle3[[#This Row],[Etas 55°C]]=0,0,(Tabelle3[[#This Row],[Etas 35°C]]*0.8+Tabelle3[[#This Row],[Etas 55°C]]*0.2))*2.5</f>
        <v>4.8655000000000008</v>
      </c>
      <c r="O452" s="31">
        <f>-(Tabelle3[[#This Row],[80%/20% SCOP]]-5.365)/5.365</f>
        <v>9.310344827586195E-2</v>
      </c>
    </row>
    <row r="453" spans="1:15" ht="20.100000000000001" customHeight="1" x14ac:dyDescent="0.25">
      <c r="A453" s="60"/>
      <c r="B453" s="32">
        <v>16018084</v>
      </c>
      <c r="C453" s="25" t="s">
        <v>440</v>
      </c>
      <c r="D453" s="25" t="s">
        <v>441</v>
      </c>
      <c r="E453" s="26" t="s">
        <v>2</v>
      </c>
      <c r="F453" s="27">
        <v>8</v>
      </c>
      <c r="G453" s="28">
        <v>2.0499999999999998</v>
      </c>
      <c r="H453" s="27">
        <v>7.8</v>
      </c>
      <c r="I453" s="28">
        <v>1.53</v>
      </c>
      <c r="J453" s="26" t="s">
        <v>3</v>
      </c>
      <c r="K453" s="26" t="s">
        <v>4</v>
      </c>
      <c r="L453" s="26" t="s">
        <v>4</v>
      </c>
      <c r="M453" s="27">
        <f>IF(Tabelle3[[#This Row],[Heizleistung (55°C)]]=0,Tabelle3[[#This Row],[Heizleistung (35°C)]],(Tabelle3[[#This Row],[Heizleistung (35°C)]]+Tabelle3[[#This Row],[Heizleistung (55°C)]])/2)</f>
        <v>7.9</v>
      </c>
      <c r="N453" s="30">
        <f>IF(Tabelle3[[#This Row],[Etas 55°C]]=0,0,(Tabelle3[[#This Row],[Etas 35°C]]*0.8+Tabelle3[[#This Row],[Etas 55°C]]*0.2))*2.5</f>
        <v>4.8650000000000002</v>
      </c>
      <c r="O453" s="31">
        <f>-(Tabelle3[[#This Row],[80%/20% SCOP]]-5.365)/5.365</f>
        <v>9.3196644920782848E-2</v>
      </c>
    </row>
    <row r="454" spans="1:15" ht="20.100000000000001" customHeight="1" x14ac:dyDescent="0.25">
      <c r="A454" s="60"/>
      <c r="B454" s="32">
        <v>16016405</v>
      </c>
      <c r="C454" s="25" t="s">
        <v>2893</v>
      </c>
      <c r="D454" s="25" t="s">
        <v>6820</v>
      </c>
      <c r="E454" s="26" t="s">
        <v>2</v>
      </c>
      <c r="F454" s="27">
        <v>6</v>
      </c>
      <c r="G454" s="28">
        <v>2.0499999999999998</v>
      </c>
      <c r="H454" s="27">
        <v>7.2</v>
      </c>
      <c r="I454" s="28">
        <v>1.51</v>
      </c>
      <c r="J454" s="26" t="s">
        <v>3</v>
      </c>
      <c r="K454" s="26" t="s">
        <v>4</v>
      </c>
      <c r="L454" s="26" t="s">
        <v>4</v>
      </c>
      <c r="M454" s="27">
        <f>IF(Tabelle3[[#This Row],[Heizleistung (55°C)]]=0,Tabelle3[[#This Row],[Heizleistung (35°C)]],(Tabelle3[[#This Row],[Heizleistung (35°C)]]+Tabelle3[[#This Row],[Heizleistung (55°C)]])/2)</f>
        <v>6.6</v>
      </c>
      <c r="N454" s="30">
        <f>IF(Tabelle3[[#This Row],[Etas 55°C]]=0,0,(Tabelle3[[#This Row],[Etas 35°C]]*0.8+Tabelle3[[#This Row],[Etas 55°C]]*0.2))*2.5</f>
        <v>4.8549999999999995</v>
      </c>
      <c r="O454" s="31">
        <f>-(Tabelle3[[#This Row],[80%/20% SCOP]]-5.365)/5.365</f>
        <v>9.5060577819198633E-2</v>
      </c>
    </row>
    <row r="455" spans="1:15" ht="20.100000000000001" customHeight="1" x14ac:dyDescent="0.25">
      <c r="A455" s="60"/>
      <c r="B455" s="32">
        <v>16013451</v>
      </c>
      <c r="C455" s="25" t="s">
        <v>2745</v>
      </c>
      <c r="D455" s="25" t="s">
        <v>2748</v>
      </c>
      <c r="E455" s="26" t="s">
        <v>2</v>
      </c>
      <c r="F455" s="27">
        <v>8</v>
      </c>
      <c r="G455" s="28">
        <v>2.048</v>
      </c>
      <c r="H455" s="27">
        <v>6.8</v>
      </c>
      <c r="I455" s="28">
        <v>1.4970000000000001</v>
      </c>
      <c r="J455" s="26" t="s">
        <v>3</v>
      </c>
      <c r="K455" s="26" t="s">
        <v>4</v>
      </c>
      <c r="L455" s="26" t="s">
        <v>4</v>
      </c>
      <c r="M455" s="27">
        <f>IF(Tabelle3[[#This Row],[Heizleistung (55°C)]]=0,Tabelle3[[#This Row],[Heizleistung (35°C)]],(Tabelle3[[#This Row],[Heizleistung (35°C)]]+Tabelle3[[#This Row],[Heizleistung (55°C)]])/2)</f>
        <v>7.4</v>
      </c>
      <c r="N455" s="30">
        <f>IF(Tabelle3[[#This Row],[Etas 55°C]]=0,0,(Tabelle3[[#This Row],[Etas 35°C]]*0.8+Tabelle3[[#This Row],[Etas 55°C]]*0.2))*2.5</f>
        <v>4.8445</v>
      </c>
      <c r="O455" s="31">
        <f>-(Tabelle3[[#This Row],[80%/20% SCOP]]-5.365)/5.365</f>
        <v>9.7017707362534983E-2</v>
      </c>
    </row>
    <row r="456" spans="1:15" ht="20.100000000000001" customHeight="1" x14ac:dyDescent="0.25">
      <c r="A456" s="60"/>
      <c r="B456" s="32">
        <v>16015600</v>
      </c>
      <c r="C456" s="25" t="s">
        <v>2049</v>
      </c>
      <c r="D456" s="25" t="s">
        <v>2064</v>
      </c>
      <c r="E456" s="26" t="s">
        <v>2</v>
      </c>
      <c r="F456" s="27">
        <v>8</v>
      </c>
      <c r="G456" s="28">
        <v>2.044</v>
      </c>
      <c r="H456" s="27">
        <v>6.8</v>
      </c>
      <c r="I456" s="28">
        <v>1.4970000000000001</v>
      </c>
      <c r="J456" s="26" t="s">
        <v>3</v>
      </c>
      <c r="K456" s="26" t="s">
        <v>4</v>
      </c>
      <c r="L456" s="26" t="s">
        <v>25</v>
      </c>
      <c r="M456" s="27">
        <f>IF(Tabelle3[[#This Row],[Heizleistung (55°C)]]=0,Tabelle3[[#This Row],[Heizleistung (35°C)]],(Tabelle3[[#This Row],[Heizleistung (35°C)]]+Tabelle3[[#This Row],[Heizleistung (55°C)]])/2)</f>
        <v>7.4</v>
      </c>
      <c r="N456" s="30">
        <f>IF(Tabelle3[[#This Row],[Etas 55°C]]=0,0,(Tabelle3[[#This Row],[Etas 35°C]]*0.8+Tabelle3[[#This Row],[Etas 55°C]]*0.2))*2.5</f>
        <v>4.8365000000000009</v>
      </c>
      <c r="O456" s="31">
        <f>-(Tabelle3[[#This Row],[80%/20% SCOP]]-5.365)/5.365</f>
        <v>9.8508853681267342E-2</v>
      </c>
    </row>
    <row r="457" spans="1:15" ht="20.100000000000001" customHeight="1" x14ac:dyDescent="0.25">
      <c r="A457" s="60"/>
      <c r="B457" s="32">
        <v>16016953</v>
      </c>
      <c r="C457" s="25" t="s">
        <v>1974</v>
      </c>
      <c r="D457" s="25" t="s">
        <v>1983</v>
      </c>
      <c r="E457" s="26" t="s">
        <v>2</v>
      </c>
      <c r="F457" s="27">
        <v>8.01</v>
      </c>
      <c r="G457" s="28">
        <v>2.0299999999999998</v>
      </c>
      <c r="H457" s="27">
        <v>8.06</v>
      </c>
      <c r="I457" s="28">
        <v>1.54</v>
      </c>
      <c r="J457" s="26" t="s">
        <v>3</v>
      </c>
      <c r="K457" s="26" t="s">
        <v>4</v>
      </c>
      <c r="L457" s="26" t="s">
        <v>4</v>
      </c>
      <c r="M457" s="27">
        <f>IF(Tabelle3[[#This Row],[Heizleistung (55°C)]]=0,Tabelle3[[#This Row],[Heizleistung (35°C)]],(Tabelle3[[#This Row],[Heizleistung (35°C)]]+Tabelle3[[#This Row],[Heizleistung (55°C)]])/2)</f>
        <v>8.0350000000000001</v>
      </c>
      <c r="N457" s="30">
        <f>IF(Tabelle3[[#This Row],[Etas 55°C]]=0,0,(Tabelle3[[#This Row],[Etas 35°C]]*0.8+Tabelle3[[#This Row],[Etas 55°C]]*0.2))*2.5</f>
        <v>4.83</v>
      </c>
      <c r="O457" s="31">
        <f>-(Tabelle3[[#This Row],[80%/20% SCOP]]-5.365)/5.365</f>
        <v>9.9720410065237672E-2</v>
      </c>
    </row>
    <row r="458" spans="1:15" ht="20.100000000000001" customHeight="1" x14ac:dyDescent="0.25">
      <c r="A458" s="60"/>
      <c r="B458" s="32">
        <v>16018173</v>
      </c>
      <c r="C458" s="25" t="s">
        <v>2533</v>
      </c>
      <c r="D458" s="25" t="s">
        <v>2550</v>
      </c>
      <c r="E458" s="26" t="s">
        <v>2</v>
      </c>
      <c r="F458" s="27">
        <v>8</v>
      </c>
      <c r="G458" s="28">
        <v>2.04</v>
      </c>
      <c r="H458" s="27">
        <v>6.8</v>
      </c>
      <c r="I458" s="28">
        <v>1.49</v>
      </c>
      <c r="J458" s="26" t="s">
        <v>3</v>
      </c>
      <c r="K458" s="26" t="s">
        <v>4</v>
      </c>
      <c r="L458" s="26" t="s">
        <v>4</v>
      </c>
      <c r="M458" s="27">
        <f>IF(Tabelle3[[#This Row],[Heizleistung (55°C)]]=0,Tabelle3[[#This Row],[Heizleistung (35°C)]],(Tabelle3[[#This Row],[Heizleistung (35°C)]]+Tabelle3[[#This Row],[Heizleistung (55°C)]])/2)</f>
        <v>7.4</v>
      </c>
      <c r="N458" s="30">
        <f>IF(Tabelle3[[#This Row],[Etas 55°C]]=0,0,(Tabelle3[[#This Row],[Etas 35°C]]*0.8+Tabelle3[[#This Row],[Etas 55°C]]*0.2))*2.5</f>
        <v>4.8250000000000002</v>
      </c>
      <c r="O458" s="31">
        <f>-(Tabelle3[[#This Row],[80%/20% SCOP]]-5.365)/5.365</f>
        <v>0.10065237651444549</v>
      </c>
    </row>
    <row r="459" spans="1:15" ht="20.100000000000001" customHeight="1" x14ac:dyDescent="0.25">
      <c r="A459" s="60"/>
      <c r="B459" s="32">
        <v>16014135</v>
      </c>
      <c r="C459" s="25" t="s">
        <v>3116</v>
      </c>
      <c r="D459" s="25" t="s">
        <v>3154</v>
      </c>
      <c r="E459" s="26" t="s">
        <v>2</v>
      </c>
      <c r="F459" s="27">
        <v>8</v>
      </c>
      <c r="G459" s="28">
        <v>2.04</v>
      </c>
      <c r="H459" s="27">
        <v>6.8</v>
      </c>
      <c r="I459" s="28">
        <v>1.49</v>
      </c>
      <c r="J459" s="26" t="s">
        <v>3</v>
      </c>
      <c r="K459" s="26" t="s">
        <v>4</v>
      </c>
      <c r="L459" s="26" t="s">
        <v>4</v>
      </c>
      <c r="M459" s="27">
        <f>IF(Tabelle3[[#This Row],[Heizleistung (55°C)]]=0,Tabelle3[[#This Row],[Heizleistung (35°C)]],(Tabelle3[[#This Row],[Heizleistung (35°C)]]+Tabelle3[[#This Row],[Heizleistung (55°C)]])/2)</f>
        <v>7.4</v>
      </c>
      <c r="N459" s="30">
        <f>IF(Tabelle3[[#This Row],[Etas 55°C]]=0,0,(Tabelle3[[#This Row],[Etas 35°C]]*0.8+Tabelle3[[#This Row],[Etas 55°C]]*0.2))*2.5</f>
        <v>4.8250000000000002</v>
      </c>
      <c r="O459" s="31">
        <f>-(Tabelle3[[#This Row],[80%/20% SCOP]]-5.365)/5.365</f>
        <v>0.10065237651444549</v>
      </c>
    </row>
    <row r="460" spans="1:15" ht="20.100000000000001" customHeight="1" x14ac:dyDescent="0.25">
      <c r="A460" s="60"/>
      <c r="B460" s="32">
        <v>16016048</v>
      </c>
      <c r="C460" s="25" t="s">
        <v>1299</v>
      </c>
      <c r="D460" s="25" t="s">
        <v>6739</v>
      </c>
      <c r="E460" s="26" t="s">
        <v>2</v>
      </c>
      <c r="F460" s="27">
        <v>7.5</v>
      </c>
      <c r="G460" s="28">
        <v>2.02</v>
      </c>
      <c r="H460" s="27">
        <v>7.5</v>
      </c>
      <c r="I460" s="28">
        <v>1.55</v>
      </c>
      <c r="J460" s="26" t="s">
        <v>3</v>
      </c>
      <c r="K460" s="26" t="s">
        <v>4</v>
      </c>
      <c r="L460" s="26" t="s">
        <v>4</v>
      </c>
      <c r="M460" s="27">
        <f>IF(Tabelle3[[#This Row],[Heizleistung (55°C)]]=0,Tabelle3[[#This Row],[Heizleistung (35°C)]],(Tabelle3[[#This Row],[Heizleistung (35°C)]]+Tabelle3[[#This Row],[Heizleistung (55°C)]])/2)</f>
        <v>7.5</v>
      </c>
      <c r="N460" s="30">
        <f>IF(Tabelle3[[#This Row],[Etas 55°C]]=0,0,(Tabelle3[[#This Row],[Etas 35°C]]*0.8+Tabelle3[[#This Row],[Etas 55°C]]*0.2))*2.5</f>
        <v>4.8150000000000004</v>
      </c>
      <c r="O460" s="31">
        <f>-(Tabelle3[[#This Row],[80%/20% SCOP]]-5.365)/5.365</f>
        <v>0.10251630941286111</v>
      </c>
    </row>
    <row r="461" spans="1:15" ht="20.100000000000001" customHeight="1" x14ac:dyDescent="0.25">
      <c r="A461" s="60"/>
      <c r="B461" s="32">
        <v>16016037</v>
      </c>
      <c r="C461" s="25" t="s">
        <v>1299</v>
      </c>
      <c r="D461" s="25" t="s">
        <v>6743</v>
      </c>
      <c r="E461" s="26" t="s">
        <v>2</v>
      </c>
      <c r="F461" s="27">
        <v>6.5</v>
      </c>
      <c r="G461" s="28">
        <v>2.02</v>
      </c>
      <c r="H461" s="27">
        <v>6.5</v>
      </c>
      <c r="I461" s="28">
        <v>1.53</v>
      </c>
      <c r="J461" s="26" t="s">
        <v>3</v>
      </c>
      <c r="K461" s="26" t="s">
        <v>4</v>
      </c>
      <c r="L461" s="26" t="s">
        <v>4</v>
      </c>
      <c r="M461" s="27">
        <f>IF(Tabelle3[[#This Row],[Heizleistung (55°C)]]=0,Tabelle3[[#This Row],[Heizleistung (35°C)]],(Tabelle3[[#This Row],[Heizleistung (35°C)]]+Tabelle3[[#This Row],[Heizleistung (55°C)]])/2)</f>
        <v>6.5</v>
      </c>
      <c r="N461" s="30">
        <f>IF(Tabelle3[[#This Row],[Etas 55°C]]=0,0,(Tabelle3[[#This Row],[Etas 35°C]]*0.8+Tabelle3[[#This Row],[Etas 55°C]]*0.2))*2.5</f>
        <v>4.8050000000000006</v>
      </c>
      <c r="O461" s="31">
        <f>-(Tabelle3[[#This Row],[80%/20% SCOP]]-5.365)/5.365</f>
        <v>0.10438024231127671</v>
      </c>
    </row>
    <row r="462" spans="1:15" ht="20.100000000000001" customHeight="1" x14ac:dyDescent="0.25">
      <c r="A462" s="60"/>
      <c r="B462" s="32">
        <v>16017401</v>
      </c>
      <c r="C462" s="25" t="s">
        <v>2111</v>
      </c>
      <c r="D462" s="25" t="s">
        <v>2152</v>
      </c>
      <c r="E462" s="26" t="s">
        <v>2</v>
      </c>
      <c r="F462" s="27">
        <v>8</v>
      </c>
      <c r="G462" s="28">
        <v>2.02</v>
      </c>
      <c r="H462" s="27">
        <v>7</v>
      </c>
      <c r="I462" s="28">
        <v>1.52</v>
      </c>
      <c r="J462" s="26" t="s">
        <v>3</v>
      </c>
      <c r="K462" s="26" t="s">
        <v>4</v>
      </c>
      <c r="L462" s="26" t="s">
        <v>4</v>
      </c>
      <c r="M462" s="27">
        <f>IF(Tabelle3[[#This Row],[Heizleistung (55°C)]]=0,Tabelle3[[#This Row],[Heizleistung (35°C)]],(Tabelle3[[#This Row],[Heizleistung (35°C)]]+Tabelle3[[#This Row],[Heizleistung (55°C)]])/2)</f>
        <v>7.5</v>
      </c>
      <c r="N462" s="30">
        <f>IF(Tabelle3[[#This Row],[Etas 55°C]]=0,0,(Tabelle3[[#This Row],[Etas 35°C]]*0.8+Tabelle3[[#This Row],[Etas 55°C]]*0.2))*2.5</f>
        <v>4.8000000000000007</v>
      </c>
      <c r="O462" s="31">
        <f>-(Tabelle3[[#This Row],[80%/20% SCOP]]-5.365)/5.365</f>
        <v>0.10531220876048453</v>
      </c>
    </row>
    <row r="463" spans="1:15" ht="20.100000000000001" customHeight="1" x14ac:dyDescent="0.25">
      <c r="A463" s="60"/>
      <c r="B463" s="32">
        <v>16011918</v>
      </c>
      <c r="C463" s="25" t="s">
        <v>4677</v>
      </c>
      <c r="D463" s="25" t="s">
        <v>4696</v>
      </c>
      <c r="E463" s="26" t="s">
        <v>2</v>
      </c>
      <c r="F463" s="27">
        <v>7.9</v>
      </c>
      <c r="G463" s="28">
        <v>2.04</v>
      </c>
      <c r="H463" s="27">
        <v>7.25</v>
      </c>
      <c r="I463" s="28">
        <v>1.4359999999999999</v>
      </c>
      <c r="J463" s="26" t="s">
        <v>40</v>
      </c>
      <c r="K463" s="26" t="s">
        <v>4</v>
      </c>
      <c r="L463" s="26" t="s">
        <v>15</v>
      </c>
      <c r="M463" s="27">
        <f>IF(Tabelle3[[#This Row],[Heizleistung (55°C)]]=0,Tabelle3[[#This Row],[Heizleistung (35°C)]],(Tabelle3[[#This Row],[Heizleistung (35°C)]]+Tabelle3[[#This Row],[Heizleistung (55°C)]])/2)</f>
        <v>7.5750000000000002</v>
      </c>
      <c r="N463" s="30">
        <f>IF(Tabelle3[[#This Row],[Etas 55°C]]=0,0,(Tabelle3[[#This Row],[Etas 35°C]]*0.8+Tabelle3[[#This Row],[Etas 55°C]]*0.2))*2.5</f>
        <v>4.798</v>
      </c>
      <c r="O463" s="31">
        <f>-(Tabelle3[[#This Row],[80%/20% SCOP]]-5.365)/5.365</f>
        <v>0.10568499534016779</v>
      </c>
    </row>
    <row r="464" spans="1:15" ht="20.100000000000001" customHeight="1" x14ac:dyDescent="0.25">
      <c r="A464" s="60"/>
      <c r="B464" s="32">
        <v>16012593</v>
      </c>
      <c r="C464" s="25" t="s">
        <v>2688</v>
      </c>
      <c r="D464" s="25" t="s">
        <v>2692</v>
      </c>
      <c r="E464" s="26" t="s">
        <v>2</v>
      </c>
      <c r="F464" s="27">
        <v>7.9</v>
      </c>
      <c r="G464" s="28">
        <v>2.04</v>
      </c>
      <c r="H464" s="27">
        <v>7.3</v>
      </c>
      <c r="I464" s="28">
        <v>1.4359999999999999</v>
      </c>
      <c r="J464" s="26" t="s">
        <v>40</v>
      </c>
      <c r="K464" s="26" t="s">
        <v>4</v>
      </c>
      <c r="L464" s="26" t="s">
        <v>4</v>
      </c>
      <c r="M464" s="27">
        <f>IF(Tabelle3[[#This Row],[Heizleistung (55°C)]]=0,Tabelle3[[#This Row],[Heizleistung (35°C)]],(Tabelle3[[#This Row],[Heizleistung (35°C)]]+Tabelle3[[#This Row],[Heizleistung (55°C)]])/2)</f>
        <v>7.6</v>
      </c>
      <c r="N464" s="30">
        <f>IF(Tabelle3[[#This Row],[Etas 55°C]]=0,0,(Tabelle3[[#This Row],[Etas 35°C]]*0.8+Tabelle3[[#This Row],[Etas 55°C]]*0.2))*2.5</f>
        <v>4.798</v>
      </c>
      <c r="O464" s="31">
        <f>-(Tabelle3[[#This Row],[80%/20% SCOP]]-5.365)/5.365</f>
        <v>0.10568499534016779</v>
      </c>
    </row>
    <row r="465" spans="1:15" ht="20.100000000000001" customHeight="1" x14ac:dyDescent="0.25">
      <c r="A465" s="60"/>
      <c r="B465" s="32">
        <v>16017363</v>
      </c>
      <c r="C465" s="25" t="s">
        <v>5531</v>
      </c>
      <c r="D465" s="25" t="s">
        <v>5545</v>
      </c>
      <c r="E465" s="26" t="s">
        <v>2</v>
      </c>
      <c r="F465" s="27">
        <v>8</v>
      </c>
      <c r="G465" s="28">
        <v>2</v>
      </c>
      <c r="H465" s="27">
        <v>8</v>
      </c>
      <c r="I465" s="28">
        <v>1.58</v>
      </c>
      <c r="J465" s="26" t="s">
        <v>3</v>
      </c>
      <c r="K465" s="26" t="s">
        <v>4</v>
      </c>
      <c r="L465" s="26" t="s">
        <v>4</v>
      </c>
      <c r="M465" s="29">
        <f>IF(Tabelle3[[#This Row],[Heizleistung (55°C)]]=0,Tabelle3[[#This Row],[Heizleistung (35°C)]],(Tabelle3[[#This Row],[Heizleistung (35°C)]]+Tabelle3[[#This Row],[Heizleistung (55°C)]])/2)</f>
        <v>8</v>
      </c>
      <c r="N465" s="30">
        <f>IF(Tabelle3[[#This Row],[Etas 55°C]]=0,0,(Tabelle3[[#This Row],[Etas 35°C]]*0.8+Tabelle3[[#This Row],[Etas 55°C]]*0.2))*2.5</f>
        <v>4.79</v>
      </c>
      <c r="O465" s="31">
        <f>-(Tabelle3[[#This Row],[80%/20% SCOP]]-5.365)/5.365</f>
        <v>0.10717614165890031</v>
      </c>
    </row>
    <row r="466" spans="1:15" ht="20.100000000000001" customHeight="1" x14ac:dyDescent="0.25">
      <c r="A466" s="60"/>
      <c r="B466" s="32">
        <v>16007684</v>
      </c>
      <c r="C466" s="25" t="s">
        <v>2533</v>
      </c>
      <c r="D466" s="25" t="s">
        <v>2558</v>
      </c>
      <c r="E466" s="26" t="s">
        <v>2</v>
      </c>
      <c r="F466" s="27">
        <v>8.1</v>
      </c>
      <c r="G466" s="28">
        <v>2.056</v>
      </c>
      <c r="H466" s="27">
        <v>6.6</v>
      </c>
      <c r="I466" s="28">
        <v>1.3160000000000001</v>
      </c>
      <c r="J466" s="26" t="s">
        <v>40</v>
      </c>
      <c r="K466" s="26" t="s">
        <v>4</v>
      </c>
      <c r="L466" s="26" t="s">
        <v>4</v>
      </c>
      <c r="M466" s="27">
        <f>IF(Tabelle3[[#This Row],[Heizleistung (55°C)]]=0,Tabelle3[[#This Row],[Heizleistung (35°C)]],(Tabelle3[[#This Row],[Heizleistung (35°C)]]+Tabelle3[[#This Row],[Heizleistung (55°C)]])/2)</f>
        <v>7.35</v>
      </c>
      <c r="N466" s="30">
        <f>IF(Tabelle3[[#This Row],[Etas 55°C]]=0,0,(Tabelle3[[#This Row],[Etas 35°C]]*0.8+Tabelle3[[#This Row],[Etas 55°C]]*0.2))*2.5</f>
        <v>4.7700000000000005</v>
      </c>
      <c r="O466" s="31">
        <f>-(Tabelle3[[#This Row],[80%/20% SCOP]]-5.365)/5.365</f>
        <v>0.11090400745573155</v>
      </c>
    </row>
    <row r="467" spans="1:15" ht="20.100000000000001" customHeight="1" x14ac:dyDescent="0.25">
      <c r="A467" s="60"/>
      <c r="B467" s="32">
        <v>16014061</v>
      </c>
      <c r="C467" s="25" t="s">
        <v>4677</v>
      </c>
      <c r="D467" s="25" t="s">
        <v>4685</v>
      </c>
      <c r="E467" s="26" t="s">
        <v>2</v>
      </c>
      <c r="F467" s="27">
        <v>8.1</v>
      </c>
      <c r="G467" s="28">
        <v>2.056</v>
      </c>
      <c r="H467" s="27">
        <v>6.6</v>
      </c>
      <c r="I467" s="28">
        <v>1.3160000000000001</v>
      </c>
      <c r="J467" s="26" t="s">
        <v>40</v>
      </c>
      <c r="K467" s="26" t="s">
        <v>15</v>
      </c>
      <c r="L467" s="26" t="s">
        <v>25</v>
      </c>
      <c r="M467" s="27">
        <f>IF(Tabelle3[[#This Row],[Heizleistung (55°C)]]=0,Tabelle3[[#This Row],[Heizleistung (35°C)]],(Tabelle3[[#This Row],[Heizleistung (35°C)]]+Tabelle3[[#This Row],[Heizleistung (55°C)]])/2)</f>
        <v>7.35</v>
      </c>
      <c r="N467" s="30">
        <f>IF(Tabelle3[[#This Row],[Etas 55°C]]=0,0,(Tabelle3[[#This Row],[Etas 35°C]]*0.8+Tabelle3[[#This Row],[Etas 55°C]]*0.2))*2.5</f>
        <v>4.7700000000000005</v>
      </c>
      <c r="O467" s="31">
        <f>-(Tabelle3[[#This Row],[80%/20% SCOP]]-5.365)/5.365</f>
        <v>0.11090400745573155</v>
      </c>
    </row>
    <row r="468" spans="1:15" ht="20.100000000000001" customHeight="1" x14ac:dyDescent="0.25">
      <c r="A468" s="60"/>
      <c r="B468" s="32">
        <v>16014051</v>
      </c>
      <c r="C468" s="25" t="s">
        <v>4677</v>
      </c>
      <c r="D468" s="25" t="s">
        <v>4725</v>
      </c>
      <c r="E468" s="26" t="s">
        <v>2</v>
      </c>
      <c r="F468" s="27">
        <v>8.1</v>
      </c>
      <c r="G468" s="28">
        <v>2.056</v>
      </c>
      <c r="H468" s="27">
        <v>6.6</v>
      </c>
      <c r="I468" s="28">
        <v>1.3160000000000001</v>
      </c>
      <c r="J468" s="26" t="s">
        <v>40</v>
      </c>
      <c r="K468" s="26" t="s">
        <v>15</v>
      </c>
      <c r="L468" s="26" t="s">
        <v>25</v>
      </c>
      <c r="M468" s="27">
        <f>IF(Tabelle3[[#This Row],[Heizleistung (55°C)]]=0,Tabelle3[[#This Row],[Heizleistung (35°C)]],(Tabelle3[[#This Row],[Heizleistung (35°C)]]+Tabelle3[[#This Row],[Heizleistung (55°C)]])/2)</f>
        <v>7.35</v>
      </c>
      <c r="N468" s="30">
        <f>IF(Tabelle3[[#This Row],[Etas 55°C]]=0,0,(Tabelle3[[#This Row],[Etas 35°C]]*0.8+Tabelle3[[#This Row],[Etas 55°C]]*0.2))*2.5</f>
        <v>4.7700000000000005</v>
      </c>
      <c r="O468" s="31">
        <f>-(Tabelle3[[#This Row],[80%/20% SCOP]]-5.365)/5.365</f>
        <v>0.11090400745573155</v>
      </c>
    </row>
    <row r="469" spans="1:15" ht="20.100000000000001" customHeight="1" x14ac:dyDescent="0.25">
      <c r="A469" s="60"/>
      <c r="B469" s="32">
        <v>16011197</v>
      </c>
      <c r="C469" s="25" t="s">
        <v>5213</v>
      </c>
      <c r="D469" s="25" t="s">
        <v>5222</v>
      </c>
      <c r="E469" s="26" t="s">
        <v>2</v>
      </c>
      <c r="F469" s="27">
        <v>8.1</v>
      </c>
      <c r="G469" s="28">
        <v>2.056</v>
      </c>
      <c r="H469" s="27">
        <v>6.6</v>
      </c>
      <c r="I469" s="28">
        <v>1.3160000000000001</v>
      </c>
      <c r="J469" s="26" t="s">
        <v>40</v>
      </c>
      <c r="K469" s="26" t="s">
        <v>4</v>
      </c>
      <c r="L469" s="26" t="s">
        <v>15</v>
      </c>
      <c r="M469" s="27">
        <f>IF(Tabelle3[[#This Row],[Heizleistung (55°C)]]=0,Tabelle3[[#This Row],[Heizleistung (35°C)]],(Tabelle3[[#This Row],[Heizleistung (35°C)]]+Tabelle3[[#This Row],[Heizleistung (55°C)]])/2)</f>
        <v>7.35</v>
      </c>
      <c r="N469" s="30">
        <f>IF(Tabelle3[[#This Row],[Etas 55°C]]=0,0,(Tabelle3[[#This Row],[Etas 35°C]]*0.8+Tabelle3[[#This Row],[Etas 55°C]]*0.2))*2.5</f>
        <v>4.7700000000000005</v>
      </c>
      <c r="O469" s="31">
        <f>-(Tabelle3[[#This Row],[80%/20% SCOP]]-5.365)/5.365</f>
        <v>0.11090400745573155</v>
      </c>
    </row>
    <row r="470" spans="1:15" ht="20.100000000000001" customHeight="1" x14ac:dyDescent="0.25">
      <c r="A470" s="60"/>
      <c r="B470" s="32">
        <v>16001829</v>
      </c>
      <c r="C470" s="25" t="s">
        <v>5459</v>
      </c>
      <c r="D470" s="25" t="s">
        <v>5461</v>
      </c>
      <c r="E470" s="26" t="s">
        <v>2</v>
      </c>
      <c r="F470" s="27">
        <v>8.1</v>
      </c>
      <c r="G470" s="28">
        <v>2.056</v>
      </c>
      <c r="H470" s="27">
        <v>6.6</v>
      </c>
      <c r="I470" s="28">
        <v>1.3160000000000001</v>
      </c>
      <c r="J470" s="26" t="s">
        <v>40</v>
      </c>
      <c r="K470" s="26" t="s">
        <v>4</v>
      </c>
      <c r="L470" s="26" t="s">
        <v>4</v>
      </c>
      <c r="M470" s="29">
        <f>IF(Tabelle3[[#This Row],[Heizleistung (55°C)]]=0,Tabelle3[[#This Row],[Heizleistung (35°C)]],(Tabelle3[[#This Row],[Heizleistung (35°C)]]+Tabelle3[[#This Row],[Heizleistung (55°C)]])/2)</f>
        <v>7.35</v>
      </c>
      <c r="N470" s="30">
        <f>IF(Tabelle3[[#This Row],[Etas 55°C]]=0,0,(Tabelle3[[#This Row],[Etas 35°C]]*0.8+Tabelle3[[#This Row],[Etas 55°C]]*0.2))*2.5</f>
        <v>4.7700000000000005</v>
      </c>
      <c r="O470" s="31">
        <f>-(Tabelle3[[#This Row],[80%/20% SCOP]]-5.365)/5.365</f>
        <v>0.11090400745573155</v>
      </c>
    </row>
    <row r="471" spans="1:15" ht="20.100000000000001" customHeight="1" x14ac:dyDescent="0.25">
      <c r="A471" s="60"/>
      <c r="B471" s="32">
        <v>16006670</v>
      </c>
      <c r="C471" s="25" t="s">
        <v>2533</v>
      </c>
      <c r="D471" s="25" t="s">
        <v>2543</v>
      </c>
      <c r="E471" s="26" t="s">
        <v>2</v>
      </c>
      <c r="F471" s="27">
        <v>8.1</v>
      </c>
      <c r="G471" s="28">
        <v>2.056</v>
      </c>
      <c r="H471" s="27">
        <v>6.6</v>
      </c>
      <c r="I471" s="28">
        <v>1.3149999999999999</v>
      </c>
      <c r="J471" s="26" t="s">
        <v>40</v>
      </c>
      <c r="K471" s="26" t="s">
        <v>4</v>
      </c>
      <c r="L471" s="26" t="s">
        <v>4</v>
      </c>
      <c r="M471" s="27">
        <f>IF(Tabelle3[[#This Row],[Heizleistung (55°C)]]=0,Tabelle3[[#This Row],[Heizleistung (35°C)]],(Tabelle3[[#This Row],[Heizleistung (35°C)]]+Tabelle3[[#This Row],[Heizleistung (55°C)]])/2)</f>
        <v>7.35</v>
      </c>
      <c r="N471" s="30">
        <f>IF(Tabelle3[[#This Row],[Etas 55°C]]=0,0,(Tabelle3[[#This Row],[Etas 35°C]]*0.8+Tabelle3[[#This Row],[Etas 55°C]]*0.2))*2.5</f>
        <v>4.7694999999999999</v>
      </c>
      <c r="O471" s="31">
        <f>-(Tabelle3[[#This Row],[80%/20% SCOP]]-5.365)/5.365</f>
        <v>0.11099720410065243</v>
      </c>
    </row>
    <row r="472" spans="1:15" ht="20.100000000000001" customHeight="1" x14ac:dyDescent="0.25">
      <c r="A472" s="60"/>
      <c r="B472" s="32">
        <v>16001294</v>
      </c>
      <c r="C472" s="25" t="s">
        <v>5091</v>
      </c>
      <c r="D472" s="25" t="s">
        <v>5113</v>
      </c>
      <c r="E472" s="26" t="s">
        <v>2</v>
      </c>
      <c r="F472" s="27">
        <v>8.1</v>
      </c>
      <c r="G472" s="28">
        <v>2.056</v>
      </c>
      <c r="H472" s="27">
        <v>6.6</v>
      </c>
      <c r="I472" s="28">
        <v>1.3149999999999999</v>
      </c>
      <c r="J472" s="26" t="s">
        <v>40</v>
      </c>
      <c r="K472" s="26" t="s">
        <v>4</v>
      </c>
      <c r="L472" s="26" t="s">
        <v>4</v>
      </c>
      <c r="M472" s="27">
        <f>IF(Tabelle3[[#This Row],[Heizleistung (55°C)]]=0,Tabelle3[[#This Row],[Heizleistung (35°C)]],(Tabelle3[[#This Row],[Heizleistung (35°C)]]+Tabelle3[[#This Row],[Heizleistung (55°C)]])/2)</f>
        <v>7.35</v>
      </c>
      <c r="N472" s="30">
        <f>IF(Tabelle3[[#This Row],[Etas 55°C]]=0,0,(Tabelle3[[#This Row],[Etas 35°C]]*0.8+Tabelle3[[#This Row],[Etas 55°C]]*0.2))*2.5</f>
        <v>4.7694999999999999</v>
      </c>
      <c r="O472" s="31">
        <f>-(Tabelle3[[#This Row],[80%/20% SCOP]]-5.365)/5.365</f>
        <v>0.11099720410065243</v>
      </c>
    </row>
    <row r="473" spans="1:15" ht="20.100000000000001" customHeight="1" x14ac:dyDescent="0.25">
      <c r="A473" s="60"/>
      <c r="B473" s="32">
        <v>16005703</v>
      </c>
      <c r="C473" s="25" t="s">
        <v>1657</v>
      </c>
      <c r="D473" s="25" t="s">
        <v>1727</v>
      </c>
      <c r="E473" s="26" t="s">
        <v>2</v>
      </c>
      <c r="F473" s="27">
        <v>8</v>
      </c>
      <c r="G473" s="28">
        <v>2</v>
      </c>
      <c r="H473" s="27">
        <v>7</v>
      </c>
      <c r="I473" s="28">
        <v>1.52</v>
      </c>
      <c r="J473" s="26" t="s">
        <v>40</v>
      </c>
      <c r="K473" s="26" t="s">
        <v>4</v>
      </c>
      <c r="L473" s="26" t="s">
        <v>4</v>
      </c>
      <c r="M473" s="27">
        <f>IF(Tabelle3[[#This Row],[Heizleistung (55°C)]]=0,Tabelle3[[#This Row],[Heizleistung (35°C)]],(Tabelle3[[#This Row],[Heizleistung (35°C)]]+Tabelle3[[#This Row],[Heizleistung (55°C)]])/2)</f>
        <v>7.5</v>
      </c>
      <c r="N473" s="30">
        <f>IF(Tabelle3[[#This Row],[Etas 55°C]]=0,0,(Tabelle3[[#This Row],[Etas 35°C]]*0.8+Tabelle3[[#This Row],[Etas 55°C]]*0.2))*2.5</f>
        <v>4.7600000000000007</v>
      </c>
      <c r="O473" s="31">
        <f>-(Tabelle3[[#This Row],[80%/20% SCOP]]-5.365)/5.365</f>
        <v>0.11276794035414717</v>
      </c>
    </row>
    <row r="474" spans="1:15" ht="20.100000000000001" customHeight="1" x14ac:dyDescent="0.25">
      <c r="A474" s="60"/>
      <c r="B474" s="32">
        <v>16017792</v>
      </c>
      <c r="C474" s="25" t="s">
        <v>4960</v>
      </c>
      <c r="D474" s="25" t="s">
        <v>6821</v>
      </c>
      <c r="E474" s="26" t="s">
        <v>2</v>
      </c>
      <c r="F474" s="27">
        <v>7.03</v>
      </c>
      <c r="G474" s="28">
        <v>2.0099999999999998</v>
      </c>
      <c r="H474" s="27">
        <v>7.07</v>
      </c>
      <c r="I474" s="28">
        <v>1.48</v>
      </c>
      <c r="J474" s="26" t="s">
        <v>3</v>
      </c>
      <c r="K474" s="26" t="s">
        <v>4</v>
      </c>
      <c r="L474" s="26" t="s">
        <v>4</v>
      </c>
      <c r="M474" s="27">
        <f>IF(Tabelle3[[#This Row],[Heizleistung (55°C)]]=0,Tabelle3[[#This Row],[Heizleistung (35°C)]],(Tabelle3[[#This Row],[Heizleistung (35°C)]]+Tabelle3[[#This Row],[Heizleistung (55°C)]])/2)</f>
        <v>7.0500000000000007</v>
      </c>
      <c r="N474" s="30">
        <f>IF(Tabelle3[[#This Row],[Etas 55°C]]=0,0,(Tabelle3[[#This Row],[Etas 35°C]]*0.8+Tabelle3[[#This Row],[Etas 55°C]]*0.2))*2.5</f>
        <v>4.76</v>
      </c>
      <c r="O474" s="31">
        <f>-(Tabelle3[[#This Row],[80%/20% SCOP]]-5.365)/5.365</f>
        <v>0.11276794035414732</v>
      </c>
    </row>
    <row r="475" spans="1:15" ht="20.100000000000001" customHeight="1" x14ac:dyDescent="0.25">
      <c r="A475" s="60"/>
      <c r="B475" s="32">
        <v>16012611</v>
      </c>
      <c r="C475" s="25" t="s">
        <v>2688</v>
      </c>
      <c r="D475" s="25" t="s">
        <v>2739</v>
      </c>
      <c r="E475" s="26" t="s">
        <v>2</v>
      </c>
      <c r="F475" s="27">
        <v>8.1</v>
      </c>
      <c r="G475" s="28">
        <v>2.0499999999999998</v>
      </c>
      <c r="H475" s="27">
        <v>6.6</v>
      </c>
      <c r="I475" s="28">
        <v>1.32</v>
      </c>
      <c r="J475" s="26" t="s">
        <v>40</v>
      </c>
      <c r="K475" s="26" t="s">
        <v>4</v>
      </c>
      <c r="L475" s="26" t="s">
        <v>4</v>
      </c>
      <c r="M475" s="27">
        <f>IF(Tabelle3[[#This Row],[Heizleistung (55°C)]]=0,Tabelle3[[#This Row],[Heizleistung (35°C)]],(Tabelle3[[#This Row],[Heizleistung (35°C)]]+Tabelle3[[#This Row],[Heizleistung (55°C)]])/2)</f>
        <v>7.35</v>
      </c>
      <c r="N475" s="30">
        <f>IF(Tabelle3[[#This Row],[Etas 55°C]]=0,0,(Tabelle3[[#This Row],[Etas 35°C]]*0.8+Tabelle3[[#This Row],[Etas 55°C]]*0.2))*2.5</f>
        <v>4.76</v>
      </c>
      <c r="O475" s="31">
        <f>-(Tabelle3[[#This Row],[80%/20% SCOP]]-5.365)/5.365</f>
        <v>0.11276794035414732</v>
      </c>
    </row>
    <row r="476" spans="1:15" ht="20.100000000000001" customHeight="1" x14ac:dyDescent="0.25">
      <c r="A476" s="60"/>
      <c r="B476" s="32">
        <v>16010324</v>
      </c>
      <c r="C476" s="25" t="s">
        <v>3116</v>
      </c>
      <c r="D476" s="25" t="s">
        <v>6822</v>
      </c>
      <c r="E476" s="26" t="s">
        <v>2</v>
      </c>
      <c r="F476" s="27">
        <v>8.1</v>
      </c>
      <c r="G476" s="28">
        <v>2.0499999999999998</v>
      </c>
      <c r="H476" s="27">
        <v>6.6</v>
      </c>
      <c r="I476" s="28">
        <v>1.32</v>
      </c>
      <c r="J476" s="26" t="s">
        <v>40</v>
      </c>
      <c r="K476" s="26" t="s">
        <v>4</v>
      </c>
      <c r="L476" s="26" t="s">
        <v>4</v>
      </c>
      <c r="M476" s="27">
        <f>IF(Tabelle3[[#This Row],[Heizleistung (55°C)]]=0,Tabelle3[[#This Row],[Heizleistung (35°C)]],(Tabelle3[[#This Row],[Heizleistung (35°C)]]+Tabelle3[[#This Row],[Heizleistung (55°C)]])/2)</f>
        <v>7.35</v>
      </c>
      <c r="N476" s="30">
        <f>IF(Tabelle3[[#This Row],[Etas 55°C]]=0,0,(Tabelle3[[#This Row],[Etas 35°C]]*0.8+Tabelle3[[#This Row],[Etas 55°C]]*0.2))*2.5</f>
        <v>4.76</v>
      </c>
      <c r="O476" s="31">
        <f>-(Tabelle3[[#This Row],[80%/20% SCOP]]-5.365)/5.365</f>
        <v>0.11276794035414732</v>
      </c>
    </row>
    <row r="477" spans="1:15" ht="20.100000000000001" customHeight="1" x14ac:dyDescent="0.25">
      <c r="A477" s="60"/>
      <c r="B477" s="32">
        <v>16012244</v>
      </c>
      <c r="C477" s="25" t="s">
        <v>4563</v>
      </c>
      <c r="D477" s="25" t="s">
        <v>4564</v>
      </c>
      <c r="E477" s="26" t="s">
        <v>2</v>
      </c>
      <c r="F477" s="27">
        <v>8.1</v>
      </c>
      <c r="G477" s="28">
        <v>2.0499999999999998</v>
      </c>
      <c r="H477" s="27">
        <v>6.6</v>
      </c>
      <c r="I477" s="28">
        <v>1.32</v>
      </c>
      <c r="J477" s="26" t="s">
        <v>40</v>
      </c>
      <c r="K477" s="26" t="s">
        <v>4</v>
      </c>
      <c r="L477" s="26" t="s">
        <v>4</v>
      </c>
      <c r="M477" s="27">
        <f>IF(Tabelle3[[#This Row],[Heizleistung (55°C)]]=0,Tabelle3[[#This Row],[Heizleistung (35°C)]],(Tabelle3[[#This Row],[Heizleistung (35°C)]]+Tabelle3[[#This Row],[Heizleistung (55°C)]])/2)</f>
        <v>7.35</v>
      </c>
      <c r="N477" s="30">
        <f>IF(Tabelle3[[#This Row],[Etas 55°C]]=0,0,(Tabelle3[[#This Row],[Etas 35°C]]*0.8+Tabelle3[[#This Row],[Etas 55°C]]*0.2))*2.5</f>
        <v>4.76</v>
      </c>
      <c r="O477" s="31">
        <f>-(Tabelle3[[#This Row],[80%/20% SCOP]]-5.365)/5.365</f>
        <v>0.11276794035414732</v>
      </c>
    </row>
    <row r="478" spans="1:15" ht="20.100000000000001" customHeight="1" x14ac:dyDescent="0.25">
      <c r="A478" s="60"/>
      <c r="B478" s="32">
        <v>16014024</v>
      </c>
      <c r="C478" s="25" t="s">
        <v>808</v>
      </c>
      <c r="D478" s="25" t="s">
        <v>810</v>
      </c>
      <c r="E478" s="26" t="s">
        <v>2</v>
      </c>
      <c r="F478" s="27">
        <v>8.1199999999999992</v>
      </c>
      <c r="G478" s="28">
        <v>2.0499999999999998</v>
      </c>
      <c r="H478" s="27">
        <v>6.6</v>
      </c>
      <c r="I478" s="28">
        <v>1.32</v>
      </c>
      <c r="J478" s="26" t="s">
        <v>40</v>
      </c>
      <c r="K478" s="26" t="s">
        <v>4</v>
      </c>
      <c r="L478" s="26" t="s">
        <v>4</v>
      </c>
      <c r="M478" s="27">
        <f>IF(Tabelle3[[#This Row],[Heizleistung (55°C)]]=0,Tabelle3[[#This Row],[Heizleistung (35°C)]],(Tabelle3[[#This Row],[Heizleistung (35°C)]]+Tabelle3[[#This Row],[Heizleistung (55°C)]])/2)</f>
        <v>7.3599999999999994</v>
      </c>
      <c r="N478" s="30">
        <f>IF(Tabelle3[[#This Row],[Etas 55°C]]=0,0,(Tabelle3[[#This Row],[Etas 35°C]]*0.8+Tabelle3[[#This Row],[Etas 55°C]]*0.2))*2.5</f>
        <v>4.76</v>
      </c>
      <c r="O478" s="31">
        <f>-(Tabelle3[[#This Row],[80%/20% SCOP]]-5.365)/5.365</f>
        <v>0.11276794035414732</v>
      </c>
    </row>
    <row r="479" spans="1:15" ht="20.100000000000001" customHeight="1" x14ac:dyDescent="0.25">
      <c r="A479" s="60"/>
      <c r="B479" s="32">
        <v>16004204</v>
      </c>
      <c r="C479" s="25" t="s">
        <v>2172</v>
      </c>
      <c r="D479" s="25" t="s">
        <v>2185</v>
      </c>
      <c r="E479" s="26" t="s">
        <v>2</v>
      </c>
      <c r="F479" s="27">
        <v>8.1199999999999992</v>
      </c>
      <c r="G479" s="28">
        <v>2.0499999999999998</v>
      </c>
      <c r="H479" s="27">
        <v>6.6</v>
      </c>
      <c r="I479" s="28">
        <v>1.32</v>
      </c>
      <c r="J479" s="26" t="s">
        <v>40</v>
      </c>
      <c r="K479" s="26" t="s">
        <v>4</v>
      </c>
      <c r="L479" s="26" t="s">
        <v>25</v>
      </c>
      <c r="M479" s="27">
        <f>IF(Tabelle3[[#This Row],[Heizleistung (55°C)]]=0,Tabelle3[[#This Row],[Heizleistung (35°C)]],(Tabelle3[[#This Row],[Heizleistung (35°C)]]+Tabelle3[[#This Row],[Heizleistung (55°C)]])/2)</f>
        <v>7.3599999999999994</v>
      </c>
      <c r="N479" s="30">
        <f>IF(Tabelle3[[#This Row],[Etas 55°C]]=0,0,(Tabelle3[[#This Row],[Etas 35°C]]*0.8+Tabelle3[[#This Row],[Etas 55°C]]*0.2))*2.5</f>
        <v>4.76</v>
      </c>
      <c r="O479" s="31">
        <f>-(Tabelle3[[#This Row],[80%/20% SCOP]]-5.365)/5.365</f>
        <v>0.11276794035414732</v>
      </c>
    </row>
    <row r="480" spans="1:15" ht="20.100000000000001" customHeight="1" x14ac:dyDescent="0.25">
      <c r="A480" s="60"/>
      <c r="B480" s="32">
        <v>16010205</v>
      </c>
      <c r="C480" s="25" t="s">
        <v>5300</v>
      </c>
      <c r="D480" s="25" t="s">
        <v>5311</v>
      </c>
      <c r="E480" s="26" t="s">
        <v>2</v>
      </c>
      <c r="F480" s="27">
        <v>8.1199999999999992</v>
      </c>
      <c r="G480" s="28">
        <v>2.0499999999999998</v>
      </c>
      <c r="H480" s="27">
        <v>6.6</v>
      </c>
      <c r="I480" s="28">
        <v>1.32</v>
      </c>
      <c r="J480" s="26" t="s">
        <v>40</v>
      </c>
      <c r="K480" s="26" t="s">
        <v>4</v>
      </c>
      <c r="L480" s="26" t="s">
        <v>4</v>
      </c>
      <c r="M480" s="27">
        <f>IF(Tabelle3[[#This Row],[Heizleistung (55°C)]]=0,Tabelle3[[#This Row],[Heizleistung (35°C)]],(Tabelle3[[#This Row],[Heizleistung (35°C)]]+Tabelle3[[#This Row],[Heizleistung (55°C)]])/2)</f>
        <v>7.3599999999999994</v>
      </c>
      <c r="N480" s="30">
        <f>IF(Tabelle3[[#This Row],[Etas 55°C]]=0,0,(Tabelle3[[#This Row],[Etas 35°C]]*0.8+Tabelle3[[#This Row],[Etas 55°C]]*0.2))*2.5</f>
        <v>4.76</v>
      </c>
      <c r="O480" s="31">
        <f>-(Tabelle3[[#This Row],[80%/20% SCOP]]-5.365)/5.365</f>
        <v>0.11276794035414732</v>
      </c>
    </row>
    <row r="481" spans="1:15" ht="20.100000000000001" customHeight="1" x14ac:dyDescent="0.25">
      <c r="A481" s="60"/>
      <c r="B481" s="32">
        <v>16010162</v>
      </c>
      <c r="C481" s="25" t="s">
        <v>6690</v>
      </c>
      <c r="D481" s="25" t="s">
        <v>6704</v>
      </c>
      <c r="E481" s="26" t="s">
        <v>2</v>
      </c>
      <c r="F481" s="27">
        <v>8.1199999999999992</v>
      </c>
      <c r="G481" s="28">
        <v>2.0499999999999998</v>
      </c>
      <c r="H481" s="27">
        <v>6.6</v>
      </c>
      <c r="I481" s="28">
        <v>1.32</v>
      </c>
      <c r="J481" s="26" t="s">
        <v>40</v>
      </c>
      <c r="K481" s="26" t="s">
        <v>4</v>
      </c>
      <c r="L481" s="26" t="s">
        <v>25</v>
      </c>
      <c r="M481" s="29">
        <f>IF(Tabelle3[[#This Row],[Heizleistung (55°C)]]=0,Tabelle3[[#This Row],[Heizleistung (35°C)]],(Tabelle3[[#This Row],[Heizleistung (35°C)]]+Tabelle3[[#This Row],[Heizleistung (55°C)]])/2)</f>
        <v>7.3599999999999994</v>
      </c>
      <c r="N481" s="30">
        <f>IF(Tabelle3[[#This Row],[Etas 55°C]]=0,0,(Tabelle3[[#This Row],[Etas 35°C]]*0.8+Tabelle3[[#This Row],[Etas 55°C]]*0.2))*2.5</f>
        <v>4.76</v>
      </c>
      <c r="O481" s="31">
        <f>-(Tabelle3[[#This Row],[80%/20% SCOP]]-5.365)/5.365</f>
        <v>0.11276794035414732</v>
      </c>
    </row>
    <row r="482" spans="1:15" ht="20.100000000000001" customHeight="1" x14ac:dyDescent="0.25">
      <c r="A482" s="60"/>
      <c r="B482" s="32">
        <v>16004145</v>
      </c>
      <c r="C482" s="25" t="s">
        <v>2172</v>
      </c>
      <c r="D482" s="25" t="s">
        <v>2191</v>
      </c>
      <c r="E482" s="26" t="s">
        <v>2</v>
      </c>
      <c r="F482" s="27">
        <v>8.2100000000000009</v>
      </c>
      <c r="G482" s="28">
        <v>2.0499999999999998</v>
      </c>
      <c r="H482" s="27">
        <v>6.6</v>
      </c>
      <c r="I482" s="28">
        <v>1.32</v>
      </c>
      <c r="J482" s="26" t="s">
        <v>40</v>
      </c>
      <c r="K482" s="26" t="s">
        <v>4</v>
      </c>
      <c r="L482" s="26" t="s">
        <v>25</v>
      </c>
      <c r="M482" s="27">
        <f>IF(Tabelle3[[#This Row],[Heizleistung (55°C)]]=0,Tabelle3[[#This Row],[Heizleistung (35°C)]],(Tabelle3[[#This Row],[Heizleistung (35°C)]]+Tabelle3[[#This Row],[Heizleistung (55°C)]])/2)</f>
        <v>7.4050000000000002</v>
      </c>
      <c r="N482" s="30">
        <f>IF(Tabelle3[[#This Row],[Etas 55°C]]=0,0,(Tabelle3[[#This Row],[Etas 35°C]]*0.8+Tabelle3[[#This Row],[Etas 55°C]]*0.2))*2.5</f>
        <v>4.76</v>
      </c>
      <c r="O482" s="31">
        <f>-(Tabelle3[[#This Row],[80%/20% SCOP]]-5.365)/5.365</f>
        <v>0.11276794035414732</v>
      </c>
    </row>
    <row r="483" spans="1:15" ht="20.100000000000001" customHeight="1" x14ac:dyDescent="0.25">
      <c r="A483" s="60"/>
      <c r="B483" s="32">
        <v>16001795</v>
      </c>
      <c r="C483" s="25" t="s">
        <v>5272</v>
      </c>
      <c r="D483" s="25" t="s">
        <v>5276</v>
      </c>
      <c r="E483" s="26" t="s">
        <v>2</v>
      </c>
      <c r="F483" s="27">
        <v>8.4</v>
      </c>
      <c r="G483" s="28">
        <v>2.0499999999999998</v>
      </c>
      <c r="H483" s="27">
        <v>7.5</v>
      </c>
      <c r="I483" s="28">
        <v>1.32</v>
      </c>
      <c r="J483" s="26" t="s">
        <v>40</v>
      </c>
      <c r="K483" s="26" t="s">
        <v>4</v>
      </c>
      <c r="L483" s="26" t="s">
        <v>4</v>
      </c>
      <c r="M483" s="27">
        <f>IF(Tabelle3[[#This Row],[Heizleistung (55°C)]]=0,Tabelle3[[#This Row],[Heizleistung (35°C)]],(Tabelle3[[#This Row],[Heizleistung (35°C)]]+Tabelle3[[#This Row],[Heizleistung (55°C)]])/2)</f>
        <v>7.95</v>
      </c>
      <c r="N483" s="30">
        <f>IF(Tabelle3[[#This Row],[Etas 55°C]]=0,0,(Tabelle3[[#This Row],[Etas 35°C]]*0.8+Tabelle3[[#This Row],[Etas 55°C]]*0.2))*2.5</f>
        <v>4.76</v>
      </c>
      <c r="O483" s="31">
        <f>-(Tabelle3[[#This Row],[80%/20% SCOP]]-5.365)/5.365</f>
        <v>0.11276794035414732</v>
      </c>
    </row>
    <row r="484" spans="1:15" ht="20.100000000000001" customHeight="1" x14ac:dyDescent="0.25">
      <c r="A484" s="60"/>
      <c r="B484" s="32">
        <v>16016719</v>
      </c>
      <c r="C484" s="25" t="s">
        <v>2326</v>
      </c>
      <c r="D484" s="25" t="s">
        <v>2335</v>
      </c>
      <c r="E484" s="26" t="s">
        <v>2</v>
      </c>
      <c r="F484" s="27">
        <v>8</v>
      </c>
      <c r="G484" s="28">
        <v>2.004</v>
      </c>
      <c r="H484" s="27">
        <v>6.8</v>
      </c>
      <c r="I484" s="28">
        <v>1.4950000000000001</v>
      </c>
      <c r="J484" s="26" t="s">
        <v>3</v>
      </c>
      <c r="K484" s="26" t="s">
        <v>4</v>
      </c>
      <c r="L484" s="26" t="s">
        <v>4</v>
      </c>
      <c r="M484" s="27">
        <f>IF(Tabelle3[[#This Row],[Heizleistung (55°C)]]=0,Tabelle3[[#This Row],[Heizleistung (35°C)]],(Tabelle3[[#This Row],[Heizleistung (35°C)]]+Tabelle3[[#This Row],[Heizleistung (55°C)]])/2)</f>
        <v>7.4</v>
      </c>
      <c r="N484" s="30">
        <f>IF(Tabelle3[[#This Row],[Etas 55°C]]=0,0,(Tabelle3[[#This Row],[Etas 35°C]]*0.8+Tabelle3[[#This Row],[Etas 55°C]]*0.2))*2.5</f>
        <v>4.7555000000000005</v>
      </c>
      <c r="O484" s="31">
        <f>-(Tabelle3[[#This Row],[80%/20% SCOP]]-5.365)/5.365</f>
        <v>0.11360671015843424</v>
      </c>
    </row>
    <row r="485" spans="1:15" ht="20.100000000000001" customHeight="1" x14ac:dyDescent="0.25">
      <c r="A485" s="60"/>
      <c r="B485" s="32">
        <v>16011432</v>
      </c>
      <c r="C485" s="25" t="s">
        <v>440</v>
      </c>
      <c r="D485" s="25" t="s">
        <v>483</v>
      </c>
      <c r="E485" s="26" t="s">
        <v>2</v>
      </c>
      <c r="F485" s="27">
        <v>8.1</v>
      </c>
      <c r="G485" s="28">
        <v>2.0499999999999998</v>
      </c>
      <c r="H485" s="27">
        <v>6.6</v>
      </c>
      <c r="I485" s="28">
        <v>1.31</v>
      </c>
      <c r="J485" s="26" t="s">
        <v>40</v>
      </c>
      <c r="K485" s="26" t="s">
        <v>15</v>
      </c>
      <c r="L485" s="26" t="s">
        <v>4</v>
      </c>
      <c r="M485" s="27">
        <f>IF(Tabelle3[[#This Row],[Heizleistung (55°C)]]=0,Tabelle3[[#This Row],[Heizleistung (35°C)]],(Tabelle3[[#This Row],[Heizleistung (35°C)]]+Tabelle3[[#This Row],[Heizleistung (55°C)]])/2)</f>
        <v>7.35</v>
      </c>
      <c r="N485" s="30">
        <f>IF(Tabelle3[[#This Row],[Etas 55°C]]=0,0,(Tabelle3[[#This Row],[Etas 35°C]]*0.8+Tabelle3[[#This Row],[Etas 55°C]]*0.2))*2.5</f>
        <v>4.7549999999999999</v>
      </c>
      <c r="O485" s="31">
        <f>-(Tabelle3[[#This Row],[80%/20% SCOP]]-5.365)/5.365</f>
        <v>0.11369990680335514</v>
      </c>
    </row>
    <row r="486" spans="1:15" ht="20.100000000000001" customHeight="1" x14ac:dyDescent="0.25">
      <c r="A486" s="60"/>
      <c r="B486" s="32">
        <v>16004829</v>
      </c>
      <c r="C486" s="25" t="s">
        <v>909</v>
      </c>
      <c r="D486" s="25" t="s">
        <v>928</v>
      </c>
      <c r="E486" s="26" t="s">
        <v>2</v>
      </c>
      <c r="F486" s="27">
        <v>8.1</v>
      </c>
      <c r="G486" s="28">
        <v>2.0499999999999998</v>
      </c>
      <c r="H486" s="27">
        <v>6.6</v>
      </c>
      <c r="I486" s="28">
        <v>1.31</v>
      </c>
      <c r="J486" s="26" t="s">
        <v>40</v>
      </c>
      <c r="K486" s="26" t="s">
        <v>4</v>
      </c>
      <c r="L486" s="26" t="s">
        <v>4</v>
      </c>
      <c r="M486" s="27">
        <f>IF(Tabelle3[[#This Row],[Heizleistung (55°C)]]=0,Tabelle3[[#This Row],[Heizleistung (35°C)]],(Tabelle3[[#This Row],[Heizleistung (35°C)]]+Tabelle3[[#This Row],[Heizleistung (55°C)]])/2)</f>
        <v>7.35</v>
      </c>
      <c r="N486" s="30">
        <f>IF(Tabelle3[[#This Row],[Etas 55°C]]=0,0,(Tabelle3[[#This Row],[Etas 35°C]]*0.8+Tabelle3[[#This Row],[Etas 55°C]]*0.2))*2.5</f>
        <v>4.7549999999999999</v>
      </c>
      <c r="O486" s="31">
        <f>-(Tabelle3[[#This Row],[80%/20% SCOP]]-5.365)/5.365</f>
        <v>0.11369990680335514</v>
      </c>
    </row>
    <row r="487" spans="1:15" ht="20.100000000000001" customHeight="1" x14ac:dyDescent="0.25">
      <c r="A487" s="60"/>
      <c r="B487" s="32">
        <v>16006113</v>
      </c>
      <c r="C487" s="25" t="s">
        <v>2049</v>
      </c>
      <c r="D487" s="25" t="s">
        <v>2066</v>
      </c>
      <c r="E487" s="26" t="s">
        <v>2</v>
      </c>
      <c r="F487" s="27">
        <v>8.1</v>
      </c>
      <c r="G487" s="28">
        <v>2.0499999999999998</v>
      </c>
      <c r="H487" s="27">
        <v>6.6</v>
      </c>
      <c r="I487" s="28">
        <v>1.31</v>
      </c>
      <c r="J487" s="26" t="s">
        <v>40</v>
      </c>
      <c r="K487" s="26" t="s">
        <v>4</v>
      </c>
      <c r="L487" s="26" t="s">
        <v>25</v>
      </c>
      <c r="M487" s="27">
        <f>IF(Tabelle3[[#This Row],[Heizleistung (55°C)]]=0,Tabelle3[[#This Row],[Heizleistung (35°C)]],(Tabelle3[[#This Row],[Heizleistung (35°C)]]+Tabelle3[[#This Row],[Heizleistung (55°C)]])/2)</f>
        <v>7.35</v>
      </c>
      <c r="N487" s="30">
        <f>IF(Tabelle3[[#This Row],[Etas 55°C]]=0,0,(Tabelle3[[#This Row],[Etas 35°C]]*0.8+Tabelle3[[#This Row],[Etas 55°C]]*0.2))*2.5</f>
        <v>4.7549999999999999</v>
      </c>
      <c r="O487" s="31">
        <f>-(Tabelle3[[#This Row],[80%/20% SCOP]]-5.365)/5.365</f>
        <v>0.11369990680335514</v>
      </c>
    </row>
    <row r="488" spans="1:15" ht="20.100000000000001" customHeight="1" x14ac:dyDescent="0.25">
      <c r="A488" s="60"/>
      <c r="B488" s="32">
        <v>16007064</v>
      </c>
      <c r="C488" s="25" t="s">
        <v>2745</v>
      </c>
      <c r="D488" s="25" t="s">
        <v>2785</v>
      </c>
      <c r="E488" s="26" t="s">
        <v>2</v>
      </c>
      <c r="F488" s="27">
        <v>8.1</v>
      </c>
      <c r="G488" s="28">
        <v>2.0499999999999998</v>
      </c>
      <c r="H488" s="27">
        <v>6.6</v>
      </c>
      <c r="I488" s="28">
        <v>1.31</v>
      </c>
      <c r="J488" s="26" t="s">
        <v>40</v>
      </c>
      <c r="K488" s="26" t="s">
        <v>4</v>
      </c>
      <c r="L488" s="26" t="s">
        <v>4</v>
      </c>
      <c r="M488" s="27">
        <f>IF(Tabelle3[[#This Row],[Heizleistung (55°C)]]=0,Tabelle3[[#This Row],[Heizleistung (35°C)]],(Tabelle3[[#This Row],[Heizleistung (35°C)]]+Tabelle3[[#This Row],[Heizleistung (55°C)]])/2)</f>
        <v>7.35</v>
      </c>
      <c r="N488" s="30">
        <f>IF(Tabelle3[[#This Row],[Etas 55°C]]=0,0,(Tabelle3[[#This Row],[Etas 35°C]]*0.8+Tabelle3[[#This Row],[Etas 55°C]]*0.2))*2.5</f>
        <v>4.7549999999999999</v>
      </c>
      <c r="O488" s="31">
        <f>-(Tabelle3[[#This Row],[80%/20% SCOP]]-5.365)/5.365</f>
        <v>0.11369990680335514</v>
      </c>
    </row>
    <row r="489" spans="1:15" ht="20.100000000000001" customHeight="1" x14ac:dyDescent="0.25">
      <c r="A489" s="60"/>
      <c r="B489" s="32">
        <v>16003075</v>
      </c>
      <c r="C489" s="25" t="s">
        <v>1230</v>
      </c>
      <c r="D489" s="25" t="s">
        <v>1232</v>
      </c>
      <c r="E489" s="26" t="s">
        <v>2</v>
      </c>
      <c r="F489" s="27">
        <v>8.4</v>
      </c>
      <c r="G489" s="28">
        <v>2.0499999999999998</v>
      </c>
      <c r="H489" s="27">
        <v>7.5</v>
      </c>
      <c r="I489" s="28">
        <v>1.31</v>
      </c>
      <c r="J489" s="26" t="s">
        <v>40</v>
      </c>
      <c r="K489" s="26" t="s">
        <v>4</v>
      </c>
      <c r="L489" s="26" t="s">
        <v>4</v>
      </c>
      <c r="M489" s="27">
        <f>IF(Tabelle3[[#This Row],[Heizleistung (55°C)]]=0,Tabelle3[[#This Row],[Heizleistung (35°C)]],(Tabelle3[[#This Row],[Heizleistung (35°C)]]+Tabelle3[[#This Row],[Heizleistung (55°C)]])/2)</f>
        <v>7.95</v>
      </c>
      <c r="N489" s="30">
        <f>IF(Tabelle3[[#This Row],[Etas 55°C]]=0,0,(Tabelle3[[#This Row],[Etas 35°C]]*0.8+Tabelle3[[#This Row],[Etas 55°C]]*0.2))*2.5</f>
        <v>4.7549999999999999</v>
      </c>
      <c r="O489" s="31">
        <f>-(Tabelle3[[#This Row],[80%/20% SCOP]]-5.365)/5.365</f>
        <v>0.11369990680335514</v>
      </c>
    </row>
    <row r="490" spans="1:15" ht="20.100000000000001" customHeight="1" x14ac:dyDescent="0.25">
      <c r="A490" s="60"/>
      <c r="B490" s="32">
        <v>16017129</v>
      </c>
      <c r="C490" s="25" t="s">
        <v>2402</v>
      </c>
      <c r="D490" s="25" t="s">
        <v>2417</v>
      </c>
      <c r="E490" s="26" t="s">
        <v>2</v>
      </c>
      <c r="F490" s="27">
        <v>7.8</v>
      </c>
      <c r="G490" s="28">
        <v>1.99</v>
      </c>
      <c r="H490" s="27">
        <v>7.8</v>
      </c>
      <c r="I490" s="28">
        <v>1.54</v>
      </c>
      <c r="J490" s="26" t="s">
        <v>3</v>
      </c>
      <c r="K490" s="26" t="s">
        <v>4</v>
      </c>
      <c r="L490" s="26" t="s">
        <v>4</v>
      </c>
      <c r="M490" s="27">
        <f>IF(Tabelle3[[#This Row],[Heizleistung (55°C)]]=0,Tabelle3[[#This Row],[Heizleistung (35°C)]],(Tabelle3[[#This Row],[Heizleistung (35°C)]]+Tabelle3[[#This Row],[Heizleistung (55°C)]])/2)</f>
        <v>7.8</v>
      </c>
      <c r="N490" s="30">
        <f>IF(Tabelle3[[#This Row],[Etas 55°C]]=0,0,(Tabelle3[[#This Row],[Etas 35°C]]*0.8+Tabelle3[[#This Row],[Etas 55°C]]*0.2))*2.5</f>
        <v>4.75</v>
      </c>
      <c r="O490" s="31">
        <f>-(Tabelle3[[#This Row],[80%/20% SCOP]]-5.365)/5.365</f>
        <v>0.11463187325256294</v>
      </c>
    </row>
    <row r="491" spans="1:15" ht="20.100000000000001" customHeight="1" x14ac:dyDescent="0.25">
      <c r="A491" s="60"/>
      <c r="B491" s="32">
        <v>16017643</v>
      </c>
      <c r="C491" s="25" t="s">
        <v>53</v>
      </c>
      <c r="D491" s="25" t="s">
        <v>6706</v>
      </c>
      <c r="E491" s="26" t="s">
        <v>2</v>
      </c>
      <c r="F491" s="27">
        <v>7.15</v>
      </c>
      <c r="G491" s="28">
        <v>1.99</v>
      </c>
      <c r="H491" s="27">
        <v>6.76</v>
      </c>
      <c r="I491" s="28">
        <v>1.53</v>
      </c>
      <c r="J491" s="26" t="s">
        <v>3</v>
      </c>
      <c r="K491" s="26" t="s">
        <v>4</v>
      </c>
      <c r="L491" s="26" t="s">
        <v>4</v>
      </c>
      <c r="M491" s="27">
        <f>IF(Tabelle3[[#This Row],[Heizleistung (55°C)]]=0,Tabelle3[[#This Row],[Heizleistung (35°C)]],(Tabelle3[[#This Row],[Heizleistung (35°C)]]+Tabelle3[[#This Row],[Heizleistung (55°C)]])/2)</f>
        <v>6.9550000000000001</v>
      </c>
      <c r="N491" s="30">
        <f>IF(Tabelle3[[#This Row],[Etas 55°C]]=0,0,(Tabelle3[[#This Row],[Etas 35°C]]*0.8+Tabelle3[[#This Row],[Etas 55°C]]*0.2))*2.5</f>
        <v>4.7450000000000001</v>
      </c>
      <c r="O491" s="31">
        <f>-(Tabelle3[[#This Row],[80%/20% SCOP]]-5.365)/5.365</f>
        <v>0.11556383970177075</v>
      </c>
    </row>
    <row r="492" spans="1:15" ht="20.100000000000001" customHeight="1" x14ac:dyDescent="0.25">
      <c r="A492" s="60"/>
      <c r="B492" s="32">
        <v>16016426</v>
      </c>
      <c r="C492" s="25" t="s">
        <v>2096</v>
      </c>
      <c r="D492" s="25" t="s">
        <v>2099</v>
      </c>
      <c r="E492" s="26" t="s">
        <v>2</v>
      </c>
      <c r="F492" s="27">
        <v>7.2</v>
      </c>
      <c r="G492" s="28">
        <v>1.99</v>
      </c>
      <c r="H492" s="27">
        <v>6.8</v>
      </c>
      <c r="I492" s="28">
        <v>1.53</v>
      </c>
      <c r="J492" s="26" t="s">
        <v>3</v>
      </c>
      <c r="K492" s="26" t="s">
        <v>4</v>
      </c>
      <c r="L492" s="26" t="s">
        <v>4</v>
      </c>
      <c r="M492" s="27">
        <f>IF(Tabelle3[[#This Row],[Heizleistung (55°C)]]=0,Tabelle3[[#This Row],[Heizleistung (35°C)]],(Tabelle3[[#This Row],[Heizleistung (35°C)]]+Tabelle3[[#This Row],[Heizleistung (55°C)]])/2)</f>
        <v>7</v>
      </c>
      <c r="N492" s="30">
        <f>IF(Tabelle3[[#This Row],[Etas 55°C]]=0,0,(Tabelle3[[#This Row],[Etas 35°C]]*0.8+Tabelle3[[#This Row],[Etas 55°C]]*0.2))*2.5</f>
        <v>4.7450000000000001</v>
      </c>
      <c r="O492" s="31">
        <f>-(Tabelle3[[#This Row],[80%/20% SCOP]]-5.365)/5.365</f>
        <v>0.11556383970177075</v>
      </c>
    </row>
    <row r="493" spans="1:15" ht="20.100000000000001" customHeight="1" x14ac:dyDescent="0.25">
      <c r="A493" s="60"/>
      <c r="B493" s="32">
        <v>16015077</v>
      </c>
      <c r="C493" s="25" t="s">
        <v>2298</v>
      </c>
      <c r="D493" s="25" t="s">
        <v>2303</v>
      </c>
      <c r="E493" s="26" t="s">
        <v>2</v>
      </c>
      <c r="F493" s="27">
        <v>7.2</v>
      </c>
      <c r="G493" s="28">
        <v>1.99</v>
      </c>
      <c r="H493" s="27">
        <v>6.8</v>
      </c>
      <c r="I493" s="28">
        <v>1.53</v>
      </c>
      <c r="J493" s="26" t="s">
        <v>3</v>
      </c>
      <c r="K493" s="26" t="s">
        <v>4</v>
      </c>
      <c r="L493" s="26" t="s">
        <v>4</v>
      </c>
      <c r="M493" s="27">
        <f>IF(Tabelle3[[#This Row],[Heizleistung (55°C)]]=0,Tabelle3[[#This Row],[Heizleistung (35°C)]],(Tabelle3[[#This Row],[Heizleistung (35°C)]]+Tabelle3[[#This Row],[Heizleistung (55°C)]])/2)</f>
        <v>7</v>
      </c>
      <c r="N493" s="30">
        <f>IF(Tabelle3[[#This Row],[Etas 55°C]]=0,0,(Tabelle3[[#This Row],[Etas 35°C]]*0.8+Tabelle3[[#This Row],[Etas 55°C]]*0.2))*2.5</f>
        <v>4.7450000000000001</v>
      </c>
      <c r="O493" s="31">
        <f>-(Tabelle3[[#This Row],[80%/20% SCOP]]-5.365)/5.365</f>
        <v>0.11556383970177075</v>
      </c>
    </row>
    <row r="494" spans="1:15" ht="20.100000000000001" customHeight="1" x14ac:dyDescent="0.25">
      <c r="A494" s="60"/>
      <c r="B494" s="32">
        <v>16014404</v>
      </c>
      <c r="C494" s="25" t="s">
        <v>2830</v>
      </c>
      <c r="D494" s="25" t="s">
        <v>2835</v>
      </c>
      <c r="E494" s="26" t="s">
        <v>2</v>
      </c>
      <c r="F494" s="27">
        <v>7.19</v>
      </c>
      <c r="G494" s="28">
        <v>2.04</v>
      </c>
      <c r="H494" s="27">
        <v>5.84</v>
      </c>
      <c r="I494" s="28">
        <v>1.32</v>
      </c>
      <c r="J494" s="26" t="s">
        <v>40</v>
      </c>
      <c r="K494" s="26" t="s">
        <v>4</v>
      </c>
      <c r="L494" s="26" t="s">
        <v>15</v>
      </c>
      <c r="M494" s="27">
        <f>IF(Tabelle3[[#This Row],[Heizleistung (55°C)]]=0,Tabelle3[[#This Row],[Heizleistung (35°C)]],(Tabelle3[[#This Row],[Heizleistung (35°C)]]+Tabelle3[[#This Row],[Heizleistung (55°C)]])/2)</f>
        <v>6.5150000000000006</v>
      </c>
      <c r="N494" s="30">
        <f>IF(Tabelle3[[#This Row],[Etas 55°C]]=0,0,(Tabelle3[[#This Row],[Etas 35°C]]*0.8+Tabelle3[[#This Row],[Etas 55°C]]*0.2))*2.5</f>
        <v>4.74</v>
      </c>
      <c r="O494" s="31">
        <f>-(Tabelle3[[#This Row],[80%/20% SCOP]]-5.365)/5.365</f>
        <v>0.11649580615097856</v>
      </c>
    </row>
    <row r="495" spans="1:15" ht="20.100000000000001" customHeight="1" x14ac:dyDescent="0.25">
      <c r="A495" s="60"/>
      <c r="B495" s="32">
        <v>16018162</v>
      </c>
      <c r="C495" s="25" t="s">
        <v>1299</v>
      </c>
      <c r="D495" s="25" t="s">
        <v>6728</v>
      </c>
      <c r="E495" s="26" t="s">
        <v>2</v>
      </c>
      <c r="F495" s="27">
        <v>6.1</v>
      </c>
      <c r="G495" s="28">
        <v>1.99</v>
      </c>
      <c r="H495" s="27">
        <v>7</v>
      </c>
      <c r="I495" s="28">
        <v>1.5</v>
      </c>
      <c r="J495" s="26" t="s">
        <v>3</v>
      </c>
      <c r="K495" s="26" t="s">
        <v>4</v>
      </c>
      <c r="L495" s="26" t="s">
        <v>4</v>
      </c>
      <c r="M495" s="27">
        <f>IF(Tabelle3[[#This Row],[Heizleistung (55°C)]]=0,Tabelle3[[#This Row],[Heizleistung (35°C)]],(Tabelle3[[#This Row],[Heizleistung (35°C)]]+Tabelle3[[#This Row],[Heizleistung (55°C)]])/2)</f>
        <v>6.55</v>
      </c>
      <c r="N495" s="30">
        <f>IF(Tabelle3[[#This Row],[Etas 55°C]]=0,0,(Tabelle3[[#This Row],[Etas 35°C]]*0.8+Tabelle3[[#This Row],[Etas 55°C]]*0.2))*2.5</f>
        <v>4.7300000000000004</v>
      </c>
      <c r="O495" s="31">
        <f>-(Tabelle3[[#This Row],[80%/20% SCOP]]-5.365)/5.365</f>
        <v>0.11835973904939417</v>
      </c>
    </row>
    <row r="496" spans="1:15" ht="20.100000000000001" customHeight="1" x14ac:dyDescent="0.25">
      <c r="A496" s="60"/>
      <c r="B496" s="32">
        <v>16016972</v>
      </c>
      <c r="C496" s="25" t="s">
        <v>2958</v>
      </c>
      <c r="D496" s="25" t="s">
        <v>2959</v>
      </c>
      <c r="E496" s="26" t="s">
        <v>2</v>
      </c>
      <c r="F496" s="27">
        <v>8.1</v>
      </c>
      <c r="G496" s="28">
        <v>1.98</v>
      </c>
      <c r="H496" s="27">
        <v>6.6</v>
      </c>
      <c r="I496" s="28">
        <v>1.52</v>
      </c>
      <c r="J496" s="26" t="s">
        <v>3</v>
      </c>
      <c r="K496" s="26" t="s">
        <v>4</v>
      </c>
      <c r="L496" s="26" t="s">
        <v>4</v>
      </c>
      <c r="M496" s="27">
        <f>IF(Tabelle3[[#This Row],[Heizleistung (55°C)]]=0,Tabelle3[[#This Row],[Heizleistung (35°C)]],(Tabelle3[[#This Row],[Heizleistung (35°C)]]+Tabelle3[[#This Row],[Heizleistung (55°C)]])/2)</f>
        <v>7.35</v>
      </c>
      <c r="N496" s="30">
        <f>IF(Tabelle3[[#This Row],[Etas 55°C]]=0,0,(Tabelle3[[#This Row],[Etas 35°C]]*0.8+Tabelle3[[#This Row],[Etas 55°C]]*0.2))*2.5</f>
        <v>4.7200000000000006</v>
      </c>
      <c r="O496" s="31">
        <f>-(Tabelle3[[#This Row],[80%/20% SCOP]]-5.365)/5.365</f>
        <v>0.12022367194780979</v>
      </c>
    </row>
    <row r="497" spans="1:15" ht="20.100000000000001" customHeight="1" x14ac:dyDescent="0.25">
      <c r="A497" s="60"/>
      <c r="B497" s="32">
        <v>16013842</v>
      </c>
      <c r="C497" s="25" t="s">
        <v>4563</v>
      </c>
      <c r="D497" s="25" t="s">
        <v>4589</v>
      </c>
      <c r="E497" s="26" t="s">
        <v>2</v>
      </c>
      <c r="F497" s="27">
        <v>8.1</v>
      </c>
      <c r="G497" s="28">
        <v>1.98</v>
      </c>
      <c r="H497" s="27">
        <v>6.6</v>
      </c>
      <c r="I497" s="28">
        <v>1.52</v>
      </c>
      <c r="J497" s="26" t="s">
        <v>3</v>
      </c>
      <c r="K497" s="26" t="s">
        <v>4</v>
      </c>
      <c r="L497" s="26" t="s">
        <v>4</v>
      </c>
      <c r="M497" s="27">
        <f>IF(Tabelle3[[#This Row],[Heizleistung (55°C)]]=0,Tabelle3[[#This Row],[Heizleistung (35°C)]],(Tabelle3[[#This Row],[Heizleistung (35°C)]]+Tabelle3[[#This Row],[Heizleistung (55°C)]])/2)</f>
        <v>7.35</v>
      </c>
      <c r="N497" s="30">
        <f>IF(Tabelle3[[#This Row],[Etas 55°C]]=0,0,(Tabelle3[[#This Row],[Etas 35°C]]*0.8+Tabelle3[[#This Row],[Etas 55°C]]*0.2))*2.5</f>
        <v>4.7200000000000006</v>
      </c>
      <c r="O497" s="31">
        <f>-(Tabelle3[[#This Row],[80%/20% SCOP]]-5.365)/5.365</f>
        <v>0.12022367194780979</v>
      </c>
    </row>
    <row r="498" spans="1:15" ht="20.100000000000001" customHeight="1" x14ac:dyDescent="0.25">
      <c r="A498" s="60"/>
      <c r="B498" s="32">
        <v>16015634</v>
      </c>
      <c r="C498" s="25" t="s">
        <v>2231</v>
      </c>
      <c r="D498" s="25" t="s">
        <v>2235</v>
      </c>
      <c r="E498" s="26" t="s">
        <v>2</v>
      </c>
      <c r="F498" s="27">
        <v>7.07</v>
      </c>
      <c r="G498" s="28">
        <v>1.9910000000000001</v>
      </c>
      <c r="H498" s="27">
        <v>7.09</v>
      </c>
      <c r="I498" s="28">
        <v>1.4610000000000001</v>
      </c>
      <c r="J498" s="26" t="s">
        <v>3</v>
      </c>
      <c r="K498" s="26" t="s">
        <v>4</v>
      </c>
      <c r="L498" s="26" t="s">
        <v>4</v>
      </c>
      <c r="M498" s="27">
        <f>IF(Tabelle3[[#This Row],[Heizleistung (55°C)]]=0,Tabelle3[[#This Row],[Heizleistung (35°C)]],(Tabelle3[[#This Row],[Heizleistung (35°C)]]+Tabelle3[[#This Row],[Heizleistung (55°C)]])/2)</f>
        <v>7.08</v>
      </c>
      <c r="N498" s="30">
        <f>IF(Tabelle3[[#This Row],[Etas 55°C]]=0,0,(Tabelle3[[#This Row],[Etas 35°C]]*0.8+Tabelle3[[#This Row],[Etas 55°C]]*0.2))*2.5</f>
        <v>4.7125000000000004</v>
      </c>
      <c r="O498" s="31">
        <f>-(Tabelle3[[#This Row],[80%/20% SCOP]]-5.365)/5.365</f>
        <v>0.12162162162162159</v>
      </c>
    </row>
    <row r="499" spans="1:15" ht="20.100000000000001" customHeight="1" x14ac:dyDescent="0.25">
      <c r="A499" s="60"/>
      <c r="B499" s="32">
        <v>16017790</v>
      </c>
      <c r="C499" s="25" t="s">
        <v>6650</v>
      </c>
      <c r="D499" s="25" t="s">
        <v>6651</v>
      </c>
      <c r="E499" s="26" t="s">
        <v>2</v>
      </c>
      <c r="F499" s="27">
        <v>7.1</v>
      </c>
      <c r="G499" s="28">
        <v>1.9910000000000001</v>
      </c>
      <c r="H499" s="27">
        <v>7.1</v>
      </c>
      <c r="I499" s="28">
        <v>1.4610000000000001</v>
      </c>
      <c r="J499" s="26" t="s">
        <v>3</v>
      </c>
      <c r="K499" s="26" t="s">
        <v>4</v>
      </c>
      <c r="L499" s="26" t="s">
        <v>4</v>
      </c>
      <c r="M499" s="29">
        <f>IF(Tabelle3[[#This Row],[Heizleistung (55°C)]]=0,Tabelle3[[#This Row],[Heizleistung (35°C)]],(Tabelle3[[#This Row],[Heizleistung (35°C)]]+Tabelle3[[#This Row],[Heizleistung (55°C)]])/2)</f>
        <v>7.1</v>
      </c>
      <c r="N499" s="30">
        <f>IF(Tabelle3[[#This Row],[Etas 55°C]]=0,0,(Tabelle3[[#This Row],[Etas 35°C]]*0.8+Tabelle3[[#This Row],[Etas 55°C]]*0.2))*2.5</f>
        <v>4.7125000000000004</v>
      </c>
      <c r="O499" s="31">
        <f>-(Tabelle3[[#This Row],[80%/20% SCOP]]-5.365)/5.365</f>
        <v>0.12162162162162159</v>
      </c>
    </row>
    <row r="500" spans="1:15" ht="20.100000000000001" customHeight="1" x14ac:dyDescent="0.25">
      <c r="A500" s="60"/>
      <c r="B500" s="32">
        <v>16011456</v>
      </c>
      <c r="C500" s="25" t="s">
        <v>4760</v>
      </c>
      <c r="D500" s="25" t="s">
        <v>4784</v>
      </c>
      <c r="E500" s="26" t="s">
        <v>2</v>
      </c>
      <c r="F500" s="27">
        <v>6.2</v>
      </c>
      <c r="G500" s="28">
        <v>2</v>
      </c>
      <c r="H500" s="27">
        <v>6.86</v>
      </c>
      <c r="I500" s="28">
        <v>1.41</v>
      </c>
      <c r="J500" s="26" t="s">
        <v>40</v>
      </c>
      <c r="K500" s="26" t="s">
        <v>4</v>
      </c>
      <c r="L500" s="26" t="s">
        <v>25</v>
      </c>
      <c r="M500" s="27">
        <f>IF(Tabelle3[[#This Row],[Heizleistung (55°C)]]=0,Tabelle3[[#This Row],[Heizleistung (35°C)]],(Tabelle3[[#This Row],[Heizleistung (35°C)]]+Tabelle3[[#This Row],[Heizleistung (55°C)]])/2)</f>
        <v>6.53</v>
      </c>
      <c r="N500" s="30">
        <f>IF(Tabelle3[[#This Row],[Etas 55°C]]=0,0,(Tabelle3[[#This Row],[Etas 35°C]]*0.8+Tabelle3[[#This Row],[Etas 55°C]]*0.2))*2.5</f>
        <v>4.7050000000000001</v>
      </c>
      <c r="O500" s="31">
        <f>-(Tabelle3[[#This Row],[80%/20% SCOP]]-5.365)/5.365</f>
        <v>0.12301957129543338</v>
      </c>
    </row>
    <row r="501" spans="1:15" ht="20.100000000000001" customHeight="1" x14ac:dyDescent="0.25">
      <c r="A501" s="60"/>
      <c r="B501" s="32">
        <v>16001918</v>
      </c>
      <c r="C501" s="25" t="s">
        <v>5546</v>
      </c>
      <c r="D501" s="25" t="s">
        <v>5578</v>
      </c>
      <c r="E501" s="26" t="s">
        <v>2</v>
      </c>
      <c r="F501" s="27">
        <v>8</v>
      </c>
      <c r="G501" s="28">
        <v>1.96</v>
      </c>
      <c r="H501" s="27">
        <v>8</v>
      </c>
      <c r="I501" s="28">
        <v>1.57</v>
      </c>
      <c r="J501" s="26" t="s">
        <v>1331</v>
      </c>
      <c r="K501" s="26" t="s">
        <v>4</v>
      </c>
      <c r="L501" s="26" t="s">
        <v>4</v>
      </c>
      <c r="M501" s="29">
        <f>IF(Tabelle3[[#This Row],[Heizleistung (55°C)]]=0,Tabelle3[[#This Row],[Heizleistung (35°C)]],(Tabelle3[[#This Row],[Heizleistung (35°C)]]+Tabelle3[[#This Row],[Heizleistung (55°C)]])/2)</f>
        <v>8</v>
      </c>
      <c r="N501" s="30">
        <f>IF(Tabelle3[[#This Row],[Etas 55°C]]=0,0,(Tabelle3[[#This Row],[Etas 35°C]]*0.8+Tabelle3[[#This Row],[Etas 55°C]]*0.2))*2.5</f>
        <v>4.7050000000000001</v>
      </c>
      <c r="O501" s="31">
        <f>-(Tabelle3[[#This Row],[80%/20% SCOP]]-5.365)/5.365</f>
        <v>0.12301957129543338</v>
      </c>
    </row>
    <row r="502" spans="1:15" ht="20.100000000000001" customHeight="1" x14ac:dyDescent="0.25">
      <c r="A502" s="60"/>
      <c r="B502" s="32">
        <v>16010945</v>
      </c>
      <c r="C502" s="25" t="s">
        <v>2070</v>
      </c>
      <c r="D502" s="25" t="s">
        <v>2090</v>
      </c>
      <c r="E502" s="26" t="s">
        <v>2</v>
      </c>
      <c r="F502" s="27">
        <v>7.8</v>
      </c>
      <c r="G502" s="28">
        <v>1.99</v>
      </c>
      <c r="H502" s="27">
        <v>7.3</v>
      </c>
      <c r="I502" s="28">
        <v>1.44</v>
      </c>
      <c r="J502" s="26" t="s">
        <v>40</v>
      </c>
      <c r="K502" s="26" t="s">
        <v>4</v>
      </c>
      <c r="L502" s="26" t="s">
        <v>4</v>
      </c>
      <c r="M502" s="27">
        <f>IF(Tabelle3[[#This Row],[Heizleistung (55°C)]]=0,Tabelle3[[#This Row],[Heizleistung (35°C)]],(Tabelle3[[#This Row],[Heizleistung (35°C)]]+Tabelle3[[#This Row],[Heizleistung (55°C)]])/2)</f>
        <v>7.55</v>
      </c>
      <c r="N502" s="30">
        <f>IF(Tabelle3[[#This Row],[Etas 55°C]]=0,0,(Tabelle3[[#This Row],[Etas 35°C]]*0.8+Tabelle3[[#This Row],[Etas 55°C]]*0.2))*2.5</f>
        <v>4.7</v>
      </c>
      <c r="O502" s="31">
        <f>-(Tabelle3[[#This Row],[80%/20% SCOP]]-5.365)/5.365</f>
        <v>0.1239515377446412</v>
      </c>
    </row>
    <row r="503" spans="1:15" ht="20.100000000000001" customHeight="1" x14ac:dyDescent="0.25">
      <c r="A503" s="60"/>
      <c r="B503" s="32">
        <v>16014523</v>
      </c>
      <c r="C503" s="25" t="s">
        <v>6533</v>
      </c>
      <c r="D503" s="25" t="s">
        <v>6823</v>
      </c>
      <c r="E503" s="26" t="s">
        <v>2</v>
      </c>
      <c r="F503" s="27">
        <v>7.3</v>
      </c>
      <c r="G503" s="28">
        <v>1.97</v>
      </c>
      <c r="H503" s="27">
        <v>7</v>
      </c>
      <c r="I503" s="28">
        <v>1.512</v>
      </c>
      <c r="J503" s="26" t="s">
        <v>3</v>
      </c>
      <c r="K503" s="26" t="s">
        <v>4</v>
      </c>
      <c r="L503" s="26" t="s">
        <v>4</v>
      </c>
      <c r="M503" s="29">
        <f>IF(Tabelle3[[#This Row],[Heizleistung (55°C)]]=0,Tabelle3[[#This Row],[Heizleistung (35°C)]],(Tabelle3[[#This Row],[Heizleistung (35°C)]]+Tabelle3[[#This Row],[Heizleistung (55°C)]])/2)</f>
        <v>7.15</v>
      </c>
      <c r="N503" s="30">
        <f>IF(Tabelle3[[#This Row],[Etas 55°C]]=0,0,(Tabelle3[[#This Row],[Etas 35°C]]*0.8+Tabelle3[[#This Row],[Etas 55°C]]*0.2))*2.5</f>
        <v>4.6959999999999997</v>
      </c>
      <c r="O503" s="31">
        <f>-(Tabelle3[[#This Row],[80%/20% SCOP]]-5.365)/5.365</f>
        <v>0.12469711090400754</v>
      </c>
    </row>
    <row r="504" spans="1:15" ht="20.100000000000001" customHeight="1" x14ac:dyDescent="0.25">
      <c r="A504" s="60"/>
      <c r="B504" s="32">
        <v>16014739</v>
      </c>
      <c r="C504" s="25" t="s">
        <v>1288</v>
      </c>
      <c r="D504" s="25" t="s">
        <v>1294</v>
      </c>
      <c r="E504" s="26" t="s">
        <v>2</v>
      </c>
      <c r="F504" s="27">
        <v>7.3</v>
      </c>
      <c r="G504" s="28">
        <v>1.97</v>
      </c>
      <c r="H504" s="27">
        <v>7</v>
      </c>
      <c r="I504" s="28">
        <v>1.51</v>
      </c>
      <c r="J504" s="26" t="s">
        <v>3</v>
      </c>
      <c r="K504" s="26" t="s">
        <v>4</v>
      </c>
      <c r="L504" s="26" t="s">
        <v>4</v>
      </c>
      <c r="M504" s="27">
        <f>IF(Tabelle3[[#This Row],[Heizleistung (55°C)]]=0,Tabelle3[[#This Row],[Heizleistung (35°C)]],(Tabelle3[[#This Row],[Heizleistung (35°C)]]+Tabelle3[[#This Row],[Heizleistung (55°C)]])/2)</f>
        <v>7.15</v>
      </c>
      <c r="N504" s="30">
        <f>IF(Tabelle3[[#This Row],[Etas 55°C]]=0,0,(Tabelle3[[#This Row],[Etas 35°C]]*0.8+Tabelle3[[#This Row],[Etas 55°C]]*0.2))*2.5</f>
        <v>4.6950000000000003</v>
      </c>
      <c r="O504" s="31">
        <f>-(Tabelle3[[#This Row],[80%/20% SCOP]]-5.365)/5.365</f>
        <v>0.124883504193849</v>
      </c>
    </row>
    <row r="505" spans="1:15" ht="20.100000000000001" customHeight="1" x14ac:dyDescent="0.25">
      <c r="A505" s="60"/>
      <c r="B505" s="32">
        <v>16005697</v>
      </c>
      <c r="C505" s="25" t="s">
        <v>1657</v>
      </c>
      <c r="D505" s="25" t="s">
        <v>1702</v>
      </c>
      <c r="E505" s="26" t="s">
        <v>2</v>
      </c>
      <c r="F505" s="27">
        <v>7.9</v>
      </c>
      <c r="G505" s="28">
        <v>1.99</v>
      </c>
      <c r="H505" s="27">
        <v>7.42</v>
      </c>
      <c r="I505" s="28">
        <v>1.42</v>
      </c>
      <c r="J505" s="26" t="s">
        <v>109</v>
      </c>
      <c r="K505" s="26" t="s">
        <v>4</v>
      </c>
      <c r="L505" s="26" t="s">
        <v>4</v>
      </c>
      <c r="M505" s="27">
        <f>IF(Tabelle3[[#This Row],[Heizleistung (55°C)]]=0,Tabelle3[[#This Row],[Heizleistung (35°C)]],(Tabelle3[[#This Row],[Heizleistung (35°C)]]+Tabelle3[[#This Row],[Heizleistung (55°C)]])/2)</f>
        <v>7.66</v>
      </c>
      <c r="N505" s="30">
        <f>IF(Tabelle3[[#This Row],[Etas 55°C]]=0,0,(Tabelle3[[#This Row],[Etas 35°C]]*0.8+Tabelle3[[#This Row],[Etas 55°C]]*0.2))*2.5</f>
        <v>4.6900000000000004</v>
      </c>
      <c r="O505" s="31">
        <f>-(Tabelle3[[#This Row],[80%/20% SCOP]]-5.365)/5.365</f>
        <v>0.12581547064305681</v>
      </c>
    </row>
    <row r="506" spans="1:15" ht="20.100000000000001" customHeight="1" x14ac:dyDescent="0.25">
      <c r="A506" s="60"/>
      <c r="B506" s="32">
        <v>16014695</v>
      </c>
      <c r="C506" s="25" t="s">
        <v>4760</v>
      </c>
      <c r="D506" s="25" t="s">
        <v>4783</v>
      </c>
      <c r="E506" s="26" t="s">
        <v>2</v>
      </c>
      <c r="F506" s="27">
        <v>7.22</v>
      </c>
      <c r="G506" s="28">
        <v>1.96</v>
      </c>
      <c r="H506" s="27">
        <v>6.94</v>
      </c>
      <c r="I506" s="28">
        <v>1.49</v>
      </c>
      <c r="J506" s="26" t="s">
        <v>3</v>
      </c>
      <c r="K506" s="26" t="s">
        <v>4</v>
      </c>
      <c r="L506" s="26" t="s">
        <v>25</v>
      </c>
      <c r="M506" s="27">
        <f>IF(Tabelle3[[#This Row],[Heizleistung (55°C)]]=0,Tabelle3[[#This Row],[Heizleistung (35°C)]],(Tabelle3[[#This Row],[Heizleistung (35°C)]]+Tabelle3[[#This Row],[Heizleistung (55°C)]])/2)</f>
        <v>7.08</v>
      </c>
      <c r="N506" s="30">
        <f>IF(Tabelle3[[#This Row],[Etas 55°C]]=0,0,(Tabelle3[[#This Row],[Etas 35°C]]*0.8+Tabelle3[[#This Row],[Etas 55°C]]*0.2))*2.5</f>
        <v>4.665</v>
      </c>
      <c r="O506" s="31">
        <f>-(Tabelle3[[#This Row],[80%/20% SCOP]]-5.365)/5.365</f>
        <v>0.13047530288909603</v>
      </c>
    </row>
    <row r="507" spans="1:15" ht="20.100000000000001" customHeight="1" x14ac:dyDescent="0.25">
      <c r="A507" s="60"/>
      <c r="B507" s="32">
        <v>16012232</v>
      </c>
      <c r="C507" s="25" t="s">
        <v>4563</v>
      </c>
      <c r="D507" s="25" t="s">
        <v>4568</v>
      </c>
      <c r="E507" s="26" t="s">
        <v>2</v>
      </c>
      <c r="F507" s="27">
        <v>8.1</v>
      </c>
      <c r="G507" s="28">
        <v>2.0019999999999998</v>
      </c>
      <c r="H507" s="27">
        <v>6.6</v>
      </c>
      <c r="I507" s="28">
        <v>1.3220000000000001</v>
      </c>
      <c r="J507" s="26" t="s">
        <v>40</v>
      </c>
      <c r="K507" s="26" t="s">
        <v>4</v>
      </c>
      <c r="L507" s="26" t="s">
        <v>4</v>
      </c>
      <c r="M507" s="27">
        <f>IF(Tabelle3[[#This Row],[Heizleistung (55°C)]]=0,Tabelle3[[#This Row],[Heizleistung (35°C)]],(Tabelle3[[#This Row],[Heizleistung (35°C)]]+Tabelle3[[#This Row],[Heizleistung (55°C)]])/2)</f>
        <v>7.35</v>
      </c>
      <c r="N507" s="30">
        <f>IF(Tabelle3[[#This Row],[Etas 55°C]]=0,0,(Tabelle3[[#This Row],[Etas 35°C]]*0.8+Tabelle3[[#This Row],[Etas 55°C]]*0.2))*2.5</f>
        <v>4.665</v>
      </c>
      <c r="O507" s="31">
        <f>-(Tabelle3[[#This Row],[80%/20% SCOP]]-5.365)/5.365</f>
        <v>0.13047530288909603</v>
      </c>
    </row>
    <row r="508" spans="1:15" ht="20.100000000000001" customHeight="1" x14ac:dyDescent="0.25">
      <c r="A508" s="60"/>
      <c r="B508" s="32">
        <v>16000997</v>
      </c>
      <c r="C508" s="25" t="s">
        <v>4799</v>
      </c>
      <c r="D508" s="25" t="s">
        <v>4809</v>
      </c>
      <c r="E508" s="26" t="s">
        <v>2</v>
      </c>
      <c r="F508" s="27">
        <v>8.3000000000000007</v>
      </c>
      <c r="G508" s="28">
        <v>1.984</v>
      </c>
      <c r="H508" s="27">
        <v>7.3</v>
      </c>
      <c r="I508" s="28">
        <v>1.391</v>
      </c>
      <c r="J508" s="26" t="s">
        <v>109</v>
      </c>
      <c r="K508" s="26" t="s">
        <v>4</v>
      </c>
      <c r="L508" s="26" t="s">
        <v>4</v>
      </c>
      <c r="M508" s="27">
        <f>IF(Tabelle3[[#This Row],[Heizleistung (55°C)]]=0,Tabelle3[[#This Row],[Heizleistung (35°C)]],(Tabelle3[[#This Row],[Heizleistung (35°C)]]+Tabelle3[[#This Row],[Heizleistung (55°C)]])/2)</f>
        <v>7.8000000000000007</v>
      </c>
      <c r="N508" s="30">
        <f>IF(Tabelle3[[#This Row],[Etas 55°C]]=0,0,(Tabelle3[[#This Row],[Etas 35°C]]*0.8+Tabelle3[[#This Row],[Etas 55°C]]*0.2))*2.5</f>
        <v>4.6635000000000009</v>
      </c>
      <c r="O508" s="31">
        <f>-(Tabelle3[[#This Row],[80%/20% SCOP]]-5.365)/5.365</f>
        <v>0.13075489282385822</v>
      </c>
    </row>
    <row r="509" spans="1:15" ht="20.100000000000001" customHeight="1" x14ac:dyDescent="0.25">
      <c r="A509" s="60"/>
      <c r="B509" s="32">
        <v>16011816</v>
      </c>
      <c r="C509" s="25" t="s">
        <v>664</v>
      </c>
      <c r="D509" s="25" t="s">
        <v>6824</v>
      </c>
      <c r="E509" s="26" t="s">
        <v>2</v>
      </c>
      <c r="F509" s="27">
        <v>8</v>
      </c>
      <c r="G509" s="28">
        <v>1.956</v>
      </c>
      <c r="H509" s="27">
        <v>8</v>
      </c>
      <c r="I509" s="28">
        <v>1.496</v>
      </c>
      <c r="J509" s="26" t="s">
        <v>3</v>
      </c>
      <c r="K509" s="26" t="s">
        <v>4</v>
      </c>
      <c r="L509" s="26" t="s">
        <v>4</v>
      </c>
      <c r="M509" s="27">
        <f>IF(Tabelle3[[#This Row],[Heizleistung (55°C)]]=0,Tabelle3[[#This Row],[Heizleistung (35°C)]],(Tabelle3[[#This Row],[Heizleistung (35°C)]]+Tabelle3[[#This Row],[Heizleistung (55°C)]])/2)</f>
        <v>8</v>
      </c>
      <c r="N509" s="30">
        <f>IF(Tabelle3[[#This Row],[Etas 55°C]]=0,0,(Tabelle3[[#This Row],[Etas 35°C]]*0.8+Tabelle3[[#This Row],[Etas 55°C]]*0.2))*2.5</f>
        <v>4.66</v>
      </c>
      <c r="O509" s="31">
        <f>-(Tabelle3[[#This Row],[80%/20% SCOP]]-5.365)/5.365</f>
        <v>0.13140726933830382</v>
      </c>
    </row>
    <row r="510" spans="1:15" ht="20.100000000000001" customHeight="1" x14ac:dyDescent="0.25">
      <c r="A510" s="60"/>
      <c r="B510" s="32">
        <v>16013088</v>
      </c>
      <c r="C510" s="25" t="s">
        <v>4674</v>
      </c>
      <c r="D510" s="25" t="s">
        <v>4675</v>
      </c>
      <c r="E510" s="26" t="s">
        <v>2</v>
      </c>
      <c r="F510" s="27">
        <v>8</v>
      </c>
      <c r="G510" s="28">
        <v>1.956</v>
      </c>
      <c r="H510" s="27">
        <v>8</v>
      </c>
      <c r="I510" s="28">
        <v>1.496</v>
      </c>
      <c r="J510" s="26" t="s">
        <v>3</v>
      </c>
      <c r="K510" s="26" t="s">
        <v>4</v>
      </c>
      <c r="L510" s="26" t="s">
        <v>4</v>
      </c>
      <c r="M510" s="27">
        <f>IF(Tabelle3[[#This Row],[Heizleistung (55°C)]]=0,Tabelle3[[#This Row],[Heizleistung (35°C)]],(Tabelle3[[#This Row],[Heizleistung (35°C)]]+Tabelle3[[#This Row],[Heizleistung (55°C)]])/2)</f>
        <v>8</v>
      </c>
      <c r="N510" s="30">
        <f>IF(Tabelle3[[#This Row],[Etas 55°C]]=0,0,(Tabelle3[[#This Row],[Etas 35°C]]*0.8+Tabelle3[[#This Row],[Etas 55°C]]*0.2))*2.5</f>
        <v>4.66</v>
      </c>
      <c r="O510" s="31">
        <f>-(Tabelle3[[#This Row],[80%/20% SCOP]]-5.365)/5.365</f>
        <v>0.13140726933830382</v>
      </c>
    </row>
    <row r="511" spans="1:15" ht="20.100000000000001" customHeight="1" x14ac:dyDescent="0.25">
      <c r="A511" s="60"/>
      <c r="B511" s="32">
        <v>16015828</v>
      </c>
      <c r="C511" s="25" t="s">
        <v>1987</v>
      </c>
      <c r="D511" s="25" t="s">
        <v>6756</v>
      </c>
      <c r="E511" s="26" t="s">
        <v>2</v>
      </c>
      <c r="F511" s="27">
        <v>6.92</v>
      </c>
      <c r="G511" s="28">
        <v>1.974</v>
      </c>
      <c r="H511" s="27">
        <v>6.37</v>
      </c>
      <c r="I511" s="28">
        <v>1.42</v>
      </c>
      <c r="J511" s="26" t="s">
        <v>3</v>
      </c>
      <c r="K511" s="26" t="s">
        <v>15</v>
      </c>
      <c r="L511" s="26" t="s">
        <v>15</v>
      </c>
      <c r="M511" s="27">
        <f>IF(Tabelle3[[#This Row],[Heizleistung (55°C)]]=0,Tabelle3[[#This Row],[Heizleistung (35°C)]],(Tabelle3[[#This Row],[Heizleistung (35°C)]]+Tabelle3[[#This Row],[Heizleistung (55°C)]])/2)</f>
        <v>6.6449999999999996</v>
      </c>
      <c r="N511" s="30">
        <f>IF(Tabelle3[[#This Row],[Etas 55°C]]=0,0,(Tabelle3[[#This Row],[Etas 35°C]]*0.8+Tabelle3[[#This Row],[Etas 55°C]]*0.2))*2.5</f>
        <v>4.6580000000000004</v>
      </c>
      <c r="O511" s="31">
        <f>-(Tabelle3[[#This Row],[80%/20% SCOP]]-5.365)/5.365</f>
        <v>0.13178005591798692</v>
      </c>
    </row>
    <row r="512" spans="1:15" ht="20.100000000000001" customHeight="1" x14ac:dyDescent="0.25">
      <c r="A512" s="60"/>
      <c r="B512" s="32">
        <v>16000574</v>
      </c>
      <c r="C512" s="25" t="s">
        <v>4534</v>
      </c>
      <c r="D512" s="25" t="s">
        <v>4554</v>
      </c>
      <c r="E512" s="26" t="s">
        <v>2</v>
      </c>
      <c r="F512" s="27">
        <v>6.36</v>
      </c>
      <c r="G512" s="28">
        <v>1.95</v>
      </c>
      <c r="H512" s="27">
        <v>7.91</v>
      </c>
      <c r="I512" s="28">
        <v>1.5</v>
      </c>
      <c r="J512" s="26" t="s">
        <v>3</v>
      </c>
      <c r="K512" s="26" t="s">
        <v>4</v>
      </c>
      <c r="L512" s="26" t="s">
        <v>4</v>
      </c>
      <c r="M512" s="27">
        <f>IF(Tabelle3[[#This Row],[Heizleistung (55°C)]]=0,Tabelle3[[#This Row],[Heizleistung (35°C)]],(Tabelle3[[#This Row],[Heizleistung (35°C)]]+Tabelle3[[#This Row],[Heizleistung (55°C)]])/2)</f>
        <v>7.1349999999999998</v>
      </c>
      <c r="N512" s="30">
        <f>IF(Tabelle3[[#This Row],[Etas 55°C]]=0,0,(Tabelle3[[#This Row],[Etas 35°C]]*0.8+Tabelle3[[#This Row],[Etas 55°C]]*0.2))*2.5</f>
        <v>4.6500000000000004</v>
      </c>
      <c r="O512" s="31">
        <f>-(Tabelle3[[#This Row],[80%/20% SCOP]]-5.365)/5.365</f>
        <v>0.13327120223671945</v>
      </c>
    </row>
    <row r="513" spans="1:15" ht="20.100000000000001" customHeight="1" x14ac:dyDescent="0.25">
      <c r="A513" s="60"/>
      <c r="B513" s="32">
        <v>16015859</v>
      </c>
      <c r="C513" s="25" t="s">
        <v>2802</v>
      </c>
      <c r="D513" s="25" t="s">
        <v>2810</v>
      </c>
      <c r="E513" s="26" t="s">
        <v>2</v>
      </c>
      <c r="F513" s="27">
        <v>6.8</v>
      </c>
      <c r="G513" s="28">
        <v>1.95</v>
      </c>
      <c r="H513" s="27">
        <v>7.6</v>
      </c>
      <c r="I513" s="28">
        <v>1.5</v>
      </c>
      <c r="J513" s="26" t="s">
        <v>3</v>
      </c>
      <c r="K513" s="26" t="s">
        <v>4</v>
      </c>
      <c r="L513" s="26" t="s">
        <v>4</v>
      </c>
      <c r="M513" s="27">
        <f>IF(Tabelle3[[#This Row],[Heizleistung (55°C)]]=0,Tabelle3[[#This Row],[Heizleistung (35°C)]],(Tabelle3[[#This Row],[Heizleistung (35°C)]]+Tabelle3[[#This Row],[Heizleistung (55°C)]])/2)</f>
        <v>7.1999999999999993</v>
      </c>
      <c r="N513" s="30">
        <f>IF(Tabelle3[[#This Row],[Etas 55°C]]=0,0,(Tabelle3[[#This Row],[Etas 35°C]]*0.8+Tabelle3[[#This Row],[Etas 55°C]]*0.2))*2.5</f>
        <v>4.6500000000000004</v>
      </c>
      <c r="O513" s="31">
        <f>-(Tabelle3[[#This Row],[80%/20% SCOP]]-5.365)/5.365</f>
        <v>0.13327120223671945</v>
      </c>
    </row>
    <row r="514" spans="1:15" ht="20.100000000000001" customHeight="1" x14ac:dyDescent="0.25">
      <c r="A514" s="60"/>
      <c r="B514" s="32">
        <v>16000575</v>
      </c>
      <c r="C514" s="25" t="s">
        <v>4534</v>
      </c>
      <c r="D514" s="25" t="s">
        <v>4558</v>
      </c>
      <c r="E514" s="26" t="s">
        <v>2</v>
      </c>
      <c r="F514" s="27">
        <v>6.8</v>
      </c>
      <c r="G514" s="28">
        <v>1.95</v>
      </c>
      <c r="H514" s="27">
        <v>7.6</v>
      </c>
      <c r="I514" s="28">
        <v>1.5</v>
      </c>
      <c r="J514" s="26" t="s">
        <v>3</v>
      </c>
      <c r="K514" s="26" t="s">
        <v>4</v>
      </c>
      <c r="L514" s="26" t="s">
        <v>4</v>
      </c>
      <c r="M514" s="27">
        <f>IF(Tabelle3[[#This Row],[Heizleistung (55°C)]]=0,Tabelle3[[#This Row],[Heizleistung (35°C)]],(Tabelle3[[#This Row],[Heizleistung (35°C)]]+Tabelle3[[#This Row],[Heizleistung (55°C)]])/2)</f>
        <v>7.1999999999999993</v>
      </c>
      <c r="N514" s="30">
        <f>IF(Tabelle3[[#This Row],[Etas 55°C]]=0,0,(Tabelle3[[#This Row],[Etas 35°C]]*0.8+Tabelle3[[#This Row],[Etas 55°C]]*0.2))*2.5</f>
        <v>4.6500000000000004</v>
      </c>
      <c r="O514" s="31">
        <f>-(Tabelle3[[#This Row],[80%/20% SCOP]]-5.365)/5.365</f>
        <v>0.13327120223671945</v>
      </c>
    </row>
    <row r="515" spans="1:15" ht="20.100000000000001" customHeight="1" x14ac:dyDescent="0.25">
      <c r="A515" s="60"/>
      <c r="B515" s="32">
        <v>16018053</v>
      </c>
      <c r="C515" s="25" t="s">
        <v>4727</v>
      </c>
      <c r="D515" s="25" t="s">
        <v>4738</v>
      </c>
      <c r="E515" s="26" t="s">
        <v>2</v>
      </c>
      <c r="F515" s="27">
        <v>7.73</v>
      </c>
      <c r="G515" s="28">
        <v>1.917</v>
      </c>
      <c r="H515" s="27">
        <v>8.08</v>
      </c>
      <c r="I515" s="28">
        <v>1.6259999999999999</v>
      </c>
      <c r="J515" s="26" t="s">
        <v>3</v>
      </c>
      <c r="K515" s="26" t="s">
        <v>4</v>
      </c>
      <c r="L515" s="26" t="s">
        <v>4</v>
      </c>
      <c r="M515" s="27">
        <f>IF(Tabelle3[[#This Row],[Heizleistung (55°C)]]=0,Tabelle3[[#This Row],[Heizleistung (35°C)]],(Tabelle3[[#This Row],[Heizleistung (35°C)]]+Tabelle3[[#This Row],[Heizleistung (55°C)]])/2)</f>
        <v>7.9050000000000002</v>
      </c>
      <c r="N515" s="30">
        <f>IF(Tabelle3[[#This Row],[Etas 55°C]]=0,0,(Tabelle3[[#This Row],[Etas 35°C]]*0.8+Tabelle3[[#This Row],[Etas 55°C]]*0.2))*2.5</f>
        <v>4.6470000000000002</v>
      </c>
      <c r="O515" s="31">
        <f>-(Tabelle3[[#This Row],[80%/20% SCOP]]-5.365)/5.365</f>
        <v>0.13383038210624418</v>
      </c>
    </row>
    <row r="516" spans="1:15" ht="20.100000000000001" customHeight="1" x14ac:dyDescent="0.25">
      <c r="A516" s="60"/>
      <c r="B516" s="32">
        <v>16018051</v>
      </c>
      <c r="C516" s="25" t="s">
        <v>4979</v>
      </c>
      <c r="D516" s="25" t="s">
        <v>4985</v>
      </c>
      <c r="E516" s="26" t="s">
        <v>2</v>
      </c>
      <c r="F516" s="27">
        <v>7.73</v>
      </c>
      <c r="G516" s="28">
        <v>1.917</v>
      </c>
      <c r="H516" s="27">
        <v>8.08</v>
      </c>
      <c r="I516" s="28">
        <v>1.6259999999999999</v>
      </c>
      <c r="J516" s="26" t="s">
        <v>3</v>
      </c>
      <c r="K516" s="26" t="s">
        <v>4</v>
      </c>
      <c r="L516" s="26" t="s">
        <v>4</v>
      </c>
      <c r="M516" s="27">
        <f>IF(Tabelle3[[#This Row],[Heizleistung (55°C)]]=0,Tabelle3[[#This Row],[Heizleistung (35°C)]],(Tabelle3[[#This Row],[Heizleistung (35°C)]]+Tabelle3[[#This Row],[Heizleistung (55°C)]])/2)</f>
        <v>7.9050000000000002</v>
      </c>
      <c r="N516" s="30">
        <f>IF(Tabelle3[[#This Row],[Etas 55°C]]=0,0,(Tabelle3[[#This Row],[Etas 35°C]]*0.8+Tabelle3[[#This Row],[Etas 55°C]]*0.2))*2.5</f>
        <v>4.6470000000000002</v>
      </c>
      <c r="O516" s="31">
        <f>-(Tabelle3[[#This Row],[80%/20% SCOP]]-5.365)/5.365</f>
        <v>0.13383038210624418</v>
      </c>
    </row>
    <row r="517" spans="1:15" ht="20.100000000000001" customHeight="1" x14ac:dyDescent="0.25">
      <c r="A517" s="60"/>
      <c r="B517" s="32">
        <v>16016966</v>
      </c>
      <c r="C517" s="25" t="s">
        <v>2958</v>
      </c>
      <c r="D517" s="25" t="s">
        <v>2966</v>
      </c>
      <c r="E517" s="26" t="s">
        <v>2</v>
      </c>
      <c r="F517" s="27">
        <v>6.8</v>
      </c>
      <c r="G517" s="28">
        <v>1.94</v>
      </c>
      <c r="H517" s="27">
        <v>6.3</v>
      </c>
      <c r="I517" s="28">
        <v>1.51</v>
      </c>
      <c r="J517" s="26" t="s">
        <v>3</v>
      </c>
      <c r="K517" s="26" t="s">
        <v>4</v>
      </c>
      <c r="L517" s="26" t="s">
        <v>4</v>
      </c>
      <c r="M517" s="27">
        <f>IF(Tabelle3[[#This Row],[Heizleistung (55°C)]]=0,Tabelle3[[#This Row],[Heizleistung (35°C)]],(Tabelle3[[#This Row],[Heizleistung (35°C)]]+Tabelle3[[#This Row],[Heizleistung (55°C)]])/2)</f>
        <v>6.55</v>
      </c>
      <c r="N517" s="30">
        <f>IF(Tabelle3[[#This Row],[Etas 55°C]]=0,0,(Tabelle3[[#This Row],[Etas 35°C]]*0.8+Tabelle3[[#This Row],[Etas 55°C]]*0.2))*2.5</f>
        <v>4.6349999999999998</v>
      </c>
      <c r="O517" s="31">
        <f>-(Tabelle3[[#This Row],[80%/20% SCOP]]-5.365)/5.365</f>
        <v>0.13606710158434304</v>
      </c>
    </row>
    <row r="518" spans="1:15" ht="20.100000000000001" customHeight="1" x14ac:dyDescent="0.25">
      <c r="A518" s="60"/>
      <c r="B518" s="32">
        <v>16013841</v>
      </c>
      <c r="C518" s="25" t="s">
        <v>4563</v>
      </c>
      <c r="D518" s="25" t="s">
        <v>4610</v>
      </c>
      <c r="E518" s="26" t="s">
        <v>2</v>
      </c>
      <c r="F518" s="27">
        <v>6.8</v>
      </c>
      <c r="G518" s="28">
        <v>1.94</v>
      </c>
      <c r="H518" s="27">
        <v>6.3</v>
      </c>
      <c r="I518" s="28">
        <v>1.51</v>
      </c>
      <c r="J518" s="26" t="s">
        <v>3</v>
      </c>
      <c r="K518" s="26" t="s">
        <v>4</v>
      </c>
      <c r="L518" s="26" t="s">
        <v>4</v>
      </c>
      <c r="M518" s="27">
        <f>IF(Tabelle3[[#This Row],[Heizleistung (55°C)]]=0,Tabelle3[[#This Row],[Heizleistung (35°C)]],(Tabelle3[[#This Row],[Heizleistung (35°C)]]+Tabelle3[[#This Row],[Heizleistung (55°C)]])/2)</f>
        <v>6.55</v>
      </c>
      <c r="N518" s="30">
        <f>IF(Tabelle3[[#This Row],[Etas 55°C]]=0,0,(Tabelle3[[#This Row],[Etas 35°C]]*0.8+Tabelle3[[#This Row],[Etas 55°C]]*0.2))*2.5</f>
        <v>4.6349999999999998</v>
      </c>
      <c r="O518" s="31">
        <f>-(Tabelle3[[#This Row],[80%/20% SCOP]]-5.365)/5.365</f>
        <v>0.13606710158434304</v>
      </c>
    </row>
    <row r="519" spans="1:15" ht="20.100000000000001" customHeight="1" x14ac:dyDescent="0.25">
      <c r="A519" s="60"/>
      <c r="B519" s="32">
        <v>16011898</v>
      </c>
      <c r="C519" s="25" t="s">
        <v>2402</v>
      </c>
      <c r="D519" s="25" t="s">
        <v>2406</v>
      </c>
      <c r="E519" s="26" t="s">
        <v>2</v>
      </c>
      <c r="F519" s="27">
        <v>8</v>
      </c>
      <c r="G519" s="28">
        <v>1.98</v>
      </c>
      <c r="H519" s="27">
        <v>6.25</v>
      </c>
      <c r="I519" s="28">
        <v>1.35</v>
      </c>
      <c r="J519" s="26" t="s">
        <v>40</v>
      </c>
      <c r="K519" s="26" t="s">
        <v>4</v>
      </c>
      <c r="L519" s="26" t="s">
        <v>4</v>
      </c>
      <c r="M519" s="27">
        <f>IF(Tabelle3[[#This Row],[Heizleistung (55°C)]]=0,Tabelle3[[#This Row],[Heizleistung (35°C)]],(Tabelle3[[#This Row],[Heizleistung (35°C)]]+Tabelle3[[#This Row],[Heizleistung (55°C)]])/2)</f>
        <v>7.125</v>
      </c>
      <c r="N519" s="30">
        <f>IF(Tabelle3[[#This Row],[Etas 55°C]]=0,0,(Tabelle3[[#This Row],[Etas 35°C]]*0.8+Tabelle3[[#This Row],[Etas 55°C]]*0.2))*2.5</f>
        <v>4.6349999999999998</v>
      </c>
      <c r="O519" s="31">
        <f>-(Tabelle3[[#This Row],[80%/20% SCOP]]-5.365)/5.365</f>
        <v>0.13606710158434304</v>
      </c>
    </row>
    <row r="520" spans="1:15" ht="20.100000000000001" customHeight="1" x14ac:dyDescent="0.25">
      <c r="A520" s="60"/>
      <c r="B520" s="32">
        <v>16017794</v>
      </c>
      <c r="C520" s="25" t="s">
        <v>6137</v>
      </c>
      <c r="D520" s="25" t="s">
        <v>6157</v>
      </c>
      <c r="E520" s="26" t="s">
        <v>2</v>
      </c>
      <c r="F520" s="27">
        <v>6.97</v>
      </c>
      <c r="G520" s="28">
        <v>1.96</v>
      </c>
      <c r="H520" s="27">
        <v>7.01</v>
      </c>
      <c r="I520" s="28">
        <v>1.42</v>
      </c>
      <c r="J520" s="26" t="s">
        <v>3</v>
      </c>
      <c r="K520" s="26" t="s">
        <v>4</v>
      </c>
      <c r="L520" s="26" t="s">
        <v>4</v>
      </c>
      <c r="M520" s="29">
        <f>IF(Tabelle3[[#This Row],[Heizleistung (55°C)]]=0,Tabelle3[[#This Row],[Heizleistung (35°C)]],(Tabelle3[[#This Row],[Heizleistung (35°C)]]+Tabelle3[[#This Row],[Heizleistung (55°C)]])/2)</f>
        <v>6.99</v>
      </c>
      <c r="N520" s="30">
        <f>IF(Tabelle3[[#This Row],[Etas 55°C]]=0,0,(Tabelle3[[#This Row],[Etas 35°C]]*0.8+Tabelle3[[#This Row],[Etas 55°C]]*0.2))*2.5</f>
        <v>4.63</v>
      </c>
      <c r="O520" s="31">
        <f>-(Tabelle3[[#This Row],[80%/20% SCOP]]-5.365)/5.365</f>
        <v>0.13699906803355086</v>
      </c>
    </row>
    <row r="521" spans="1:15" ht="20.100000000000001" customHeight="1" x14ac:dyDescent="0.25">
      <c r="A521" s="60"/>
      <c r="B521" s="32">
        <v>16002775</v>
      </c>
      <c r="C521" s="25" t="s">
        <v>6533</v>
      </c>
      <c r="D521" s="25" t="s">
        <v>6549</v>
      </c>
      <c r="E521" s="26" t="s">
        <v>2</v>
      </c>
      <c r="F521" s="27">
        <v>7</v>
      </c>
      <c r="G521" s="28">
        <v>1.95</v>
      </c>
      <c r="H521" s="27">
        <v>6</v>
      </c>
      <c r="I521" s="28">
        <v>1.45</v>
      </c>
      <c r="J521" s="26" t="s">
        <v>109</v>
      </c>
      <c r="K521" s="26" t="s">
        <v>4</v>
      </c>
      <c r="L521" s="26" t="s">
        <v>4</v>
      </c>
      <c r="M521" s="29">
        <f>IF(Tabelle3[[#This Row],[Heizleistung (55°C)]]=0,Tabelle3[[#This Row],[Heizleistung (35°C)]],(Tabelle3[[#This Row],[Heizleistung (35°C)]]+Tabelle3[[#This Row],[Heizleistung (55°C)]])/2)</f>
        <v>6.5</v>
      </c>
      <c r="N521" s="30">
        <f>IF(Tabelle3[[#This Row],[Etas 55°C]]=0,0,(Tabelle3[[#This Row],[Etas 35°C]]*0.8+Tabelle3[[#This Row],[Etas 55°C]]*0.2))*2.5</f>
        <v>4.625</v>
      </c>
      <c r="O521" s="31">
        <f>-(Tabelle3[[#This Row],[80%/20% SCOP]]-5.365)/5.365</f>
        <v>0.13793103448275865</v>
      </c>
    </row>
    <row r="522" spans="1:15" ht="20.100000000000001" customHeight="1" x14ac:dyDescent="0.25">
      <c r="A522" s="60"/>
      <c r="B522" s="32">
        <v>16010232</v>
      </c>
      <c r="C522" s="25" t="s">
        <v>5531</v>
      </c>
      <c r="D522" s="25" t="s">
        <v>5541</v>
      </c>
      <c r="E522" s="26" t="s">
        <v>2</v>
      </c>
      <c r="F522" s="27">
        <v>8</v>
      </c>
      <c r="G522" s="28">
        <v>1.93</v>
      </c>
      <c r="H522" s="27">
        <v>8</v>
      </c>
      <c r="I522" s="28">
        <v>1.53</v>
      </c>
      <c r="J522" s="26" t="s">
        <v>1331</v>
      </c>
      <c r="K522" s="26" t="s">
        <v>4</v>
      </c>
      <c r="L522" s="26" t="s">
        <v>4</v>
      </c>
      <c r="M522" s="29">
        <f>IF(Tabelle3[[#This Row],[Heizleistung (55°C)]]=0,Tabelle3[[#This Row],[Heizleistung (35°C)]],(Tabelle3[[#This Row],[Heizleistung (35°C)]]+Tabelle3[[#This Row],[Heizleistung (55°C)]])/2)</f>
        <v>8</v>
      </c>
      <c r="N522" s="30">
        <f>IF(Tabelle3[[#This Row],[Etas 55°C]]=0,0,(Tabelle3[[#This Row],[Etas 35°C]]*0.8+Tabelle3[[#This Row],[Etas 55°C]]*0.2))*2.5</f>
        <v>4.625</v>
      </c>
      <c r="O522" s="31">
        <f>-(Tabelle3[[#This Row],[80%/20% SCOP]]-5.365)/5.365</f>
        <v>0.13793103448275865</v>
      </c>
    </row>
    <row r="523" spans="1:15" ht="20.100000000000001" customHeight="1" x14ac:dyDescent="0.25">
      <c r="A523" s="60"/>
      <c r="B523" s="32">
        <v>16017547</v>
      </c>
      <c r="C523" s="25" t="s">
        <v>1771</v>
      </c>
      <c r="D523" s="25" t="s">
        <v>1777</v>
      </c>
      <c r="E523" s="26" t="s">
        <v>2</v>
      </c>
      <c r="F523" s="27">
        <v>7.22</v>
      </c>
      <c r="G523" s="28">
        <v>1.94</v>
      </c>
      <c r="H523" s="27">
        <v>6.5</v>
      </c>
      <c r="I523" s="28">
        <v>1.46</v>
      </c>
      <c r="J523" s="26" t="s">
        <v>3</v>
      </c>
      <c r="K523" s="26" t="s">
        <v>15</v>
      </c>
      <c r="L523" s="26" t="s">
        <v>4</v>
      </c>
      <c r="M523" s="27">
        <f>IF(Tabelle3[[#This Row],[Heizleistung (55°C)]]=0,Tabelle3[[#This Row],[Heizleistung (35°C)]],(Tabelle3[[#This Row],[Heizleistung (35°C)]]+Tabelle3[[#This Row],[Heizleistung (55°C)]])/2)</f>
        <v>6.8599999999999994</v>
      </c>
      <c r="N523" s="30">
        <f>IF(Tabelle3[[#This Row],[Etas 55°C]]=0,0,(Tabelle3[[#This Row],[Etas 35°C]]*0.8+Tabelle3[[#This Row],[Etas 55°C]]*0.2))*2.5</f>
        <v>4.6100000000000003</v>
      </c>
      <c r="O523" s="31">
        <f>-(Tabelle3[[#This Row],[80%/20% SCOP]]-5.365)/5.365</f>
        <v>0.14072693383038207</v>
      </c>
    </row>
    <row r="524" spans="1:15" ht="20.100000000000001" customHeight="1" x14ac:dyDescent="0.25">
      <c r="A524" s="60"/>
      <c r="B524" s="32">
        <v>16010902</v>
      </c>
      <c r="C524" s="25" t="s">
        <v>4814</v>
      </c>
      <c r="D524" s="25" t="s">
        <v>4842</v>
      </c>
      <c r="E524" s="26" t="s">
        <v>2</v>
      </c>
      <c r="F524" s="27">
        <v>7</v>
      </c>
      <c r="G524" s="28">
        <v>1.95</v>
      </c>
      <c r="H524" s="27">
        <v>7</v>
      </c>
      <c r="I524" s="28">
        <v>1.42</v>
      </c>
      <c r="J524" s="26" t="s">
        <v>3</v>
      </c>
      <c r="K524" s="26" t="s">
        <v>4</v>
      </c>
      <c r="L524" s="26" t="s">
        <v>4</v>
      </c>
      <c r="M524" s="27">
        <f>IF(Tabelle3[[#This Row],[Heizleistung (55°C)]]=0,Tabelle3[[#This Row],[Heizleistung (35°C)]],(Tabelle3[[#This Row],[Heizleistung (35°C)]]+Tabelle3[[#This Row],[Heizleistung (55°C)]])/2)</f>
        <v>7</v>
      </c>
      <c r="N524" s="30">
        <f>IF(Tabelle3[[#This Row],[Etas 55°C]]=0,0,(Tabelle3[[#This Row],[Etas 35°C]]*0.8+Tabelle3[[#This Row],[Etas 55°C]]*0.2))*2.5</f>
        <v>4.6100000000000003</v>
      </c>
      <c r="O524" s="31">
        <f>-(Tabelle3[[#This Row],[80%/20% SCOP]]-5.365)/5.365</f>
        <v>0.14072693383038207</v>
      </c>
    </row>
    <row r="525" spans="1:15" ht="20.100000000000001" customHeight="1" x14ac:dyDescent="0.25">
      <c r="A525" s="60"/>
      <c r="B525" s="32">
        <v>16003531</v>
      </c>
      <c r="C525" s="25" t="s">
        <v>589</v>
      </c>
      <c r="D525" s="25" t="s">
        <v>591</v>
      </c>
      <c r="E525" s="26" t="s">
        <v>2</v>
      </c>
      <c r="F525" s="27">
        <v>7.6</v>
      </c>
      <c r="G525" s="28">
        <v>1.94</v>
      </c>
      <c r="H525" s="27">
        <v>6.5</v>
      </c>
      <c r="I525" s="28">
        <v>1.45</v>
      </c>
      <c r="J525" s="26" t="s">
        <v>109</v>
      </c>
      <c r="K525" s="26" t="s">
        <v>4</v>
      </c>
      <c r="L525" s="26" t="s">
        <v>4</v>
      </c>
      <c r="M525" s="27">
        <f>IF(Tabelle3[[#This Row],[Heizleistung (55°C)]]=0,Tabelle3[[#This Row],[Heizleistung (35°C)]],(Tabelle3[[#This Row],[Heizleistung (35°C)]]+Tabelle3[[#This Row],[Heizleistung (55°C)]])/2)</f>
        <v>7.05</v>
      </c>
      <c r="N525" s="30">
        <f>IF(Tabelle3[[#This Row],[Etas 55°C]]=0,0,(Tabelle3[[#This Row],[Etas 35°C]]*0.8+Tabelle3[[#This Row],[Etas 55°C]]*0.2))*2.5</f>
        <v>4.6050000000000004</v>
      </c>
      <c r="O525" s="31">
        <f>-(Tabelle3[[#This Row],[80%/20% SCOP]]-5.365)/5.365</f>
        <v>0.14165890027958988</v>
      </c>
    </row>
    <row r="526" spans="1:15" ht="20.100000000000001" customHeight="1" x14ac:dyDescent="0.25">
      <c r="A526" s="60"/>
      <c r="B526" s="32">
        <v>16004327</v>
      </c>
      <c r="C526" s="25" t="s">
        <v>669</v>
      </c>
      <c r="D526" s="25" t="s">
        <v>704</v>
      </c>
      <c r="E526" s="26" t="s">
        <v>2</v>
      </c>
      <c r="F526" s="27">
        <v>8</v>
      </c>
      <c r="G526" s="28">
        <v>1.94</v>
      </c>
      <c r="H526" s="27">
        <v>7</v>
      </c>
      <c r="I526" s="28">
        <v>1.45</v>
      </c>
      <c r="J526" s="26" t="s">
        <v>109</v>
      </c>
      <c r="K526" s="26" t="s">
        <v>4</v>
      </c>
      <c r="L526" s="26" t="s">
        <v>4</v>
      </c>
      <c r="M526" s="27">
        <f>IF(Tabelle3[[#This Row],[Heizleistung (55°C)]]=0,Tabelle3[[#This Row],[Heizleistung (35°C)]],(Tabelle3[[#This Row],[Heizleistung (35°C)]]+Tabelle3[[#This Row],[Heizleistung (55°C)]])/2)</f>
        <v>7.5</v>
      </c>
      <c r="N526" s="30">
        <f>IF(Tabelle3[[#This Row],[Etas 55°C]]=0,0,(Tabelle3[[#This Row],[Etas 35°C]]*0.8+Tabelle3[[#This Row],[Etas 55°C]]*0.2))*2.5</f>
        <v>4.6050000000000004</v>
      </c>
      <c r="O526" s="31">
        <f>-(Tabelle3[[#This Row],[80%/20% SCOP]]-5.365)/5.365</f>
        <v>0.14165890027958988</v>
      </c>
    </row>
    <row r="527" spans="1:15" ht="20.100000000000001" customHeight="1" x14ac:dyDescent="0.25">
      <c r="A527" s="60"/>
      <c r="B527" s="32">
        <v>16002895</v>
      </c>
      <c r="C527" s="25" t="s">
        <v>5749</v>
      </c>
      <c r="D527" s="25" t="s">
        <v>5766</v>
      </c>
      <c r="E527" s="26" t="s">
        <v>2</v>
      </c>
      <c r="F527" s="27">
        <v>8.1</v>
      </c>
      <c r="G527" s="28">
        <v>1.92</v>
      </c>
      <c r="H527" s="27">
        <v>8</v>
      </c>
      <c r="I527" s="28">
        <v>1.53</v>
      </c>
      <c r="J527" s="26" t="s">
        <v>1331</v>
      </c>
      <c r="K527" s="26" t="s">
        <v>4</v>
      </c>
      <c r="L527" s="26" t="s">
        <v>4</v>
      </c>
      <c r="M527" s="29">
        <f>IF(Tabelle3[[#This Row],[Heizleistung (55°C)]]=0,Tabelle3[[#This Row],[Heizleistung (35°C)]],(Tabelle3[[#This Row],[Heizleistung (35°C)]]+Tabelle3[[#This Row],[Heizleistung (55°C)]])/2)</f>
        <v>8.0500000000000007</v>
      </c>
      <c r="N527" s="30">
        <f>IF(Tabelle3[[#This Row],[Etas 55°C]]=0,0,(Tabelle3[[#This Row],[Etas 35°C]]*0.8+Tabelle3[[#This Row],[Etas 55°C]]*0.2))*2.5</f>
        <v>4.6050000000000004</v>
      </c>
      <c r="O527" s="31">
        <f>-(Tabelle3[[#This Row],[80%/20% SCOP]]-5.365)/5.365</f>
        <v>0.14165890027958988</v>
      </c>
    </row>
    <row r="528" spans="1:15" ht="20.100000000000001" customHeight="1" x14ac:dyDescent="0.25">
      <c r="A528" s="60"/>
      <c r="B528" s="32">
        <v>16012243</v>
      </c>
      <c r="C528" s="25" t="s">
        <v>4563</v>
      </c>
      <c r="D528" s="25" t="s">
        <v>4603</v>
      </c>
      <c r="E528" s="26" t="s">
        <v>2</v>
      </c>
      <c r="F528" s="27">
        <v>6.8</v>
      </c>
      <c r="G528" s="28">
        <v>1.96</v>
      </c>
      <c r="H528" s="27">
        <v>6.3</v>
      </c>
      <c r="I528" s="28">
        <v>1.36</v>
      </c>
      <c r="J528" s="26" t="s">
        <v>40</v>
      </c>
      <c r="K528" s="26" t="s">
        <v>4</v>
      </c>
      <c r="L528" s="26" t="s">
        <v>4</v>
      </c>
      <c r="M528" s="27">
        <f>IF(Tabelle3[[#This Row],[Heizleistung (55°C)]]=0,Tabelle3[[#This Row],[Heizleistung (35°C)]],(Tabelle3[[#This Row],[Heizleistung (35°C)]]+Tabelle3[[#This Row],[Heizleistung (55°C)]])/2)</f>
        <v>6.55</v>
      </c>
      <c r="N528" s="30">
        <f>IF(Tabelle3[[#This Row],[Etas 55°C]]=0,0,(Tabelle3[[#This Row],[Etas 35°C]]*0.8+Tabelle3[[#This Row],[Etas 55°C]]*0.2))*2.5</f>
        <v>4.6000000000000005</v>
      </c>
      <c r="O528" s="31">
        <f>-(Tabelle3[[#This Row],[80%/20% SCOP]]-5.365)/5.365</f>
        <v>0.1425908667287977</v>
      </c>
    </row>
    <row r="529" spans="1:15" ht="20.100000000000001" customHeight="1" x14ac:dyDescent="0.25">
      <c r="A529" s="60"/>
      <c r="B529" s="32">
        <v>16010047</v>
      </c>
      <c r="C529" s="25" t="s">
        <v>1288</v>
      </c>
      <c r="D529" s="25" t="s">
        <v>1293</v>
      </c>
      <c r="E529" s="26" t="s">
        <v>2</v>
      </c>
      <c r="F529" s="27">
        <v>7.5</v>
      </c>
      <c r="G529" s="28">
        <v>1.93</v>
      </c>
      <c r="H529" s="27">
        <v>7.6</v>
      </c>
      <c r="I529" s="28">
        <v>1.48</v>
      </c>
      <c r="J529" s="26" t="s">
        <v>324</v>
      </c>
      <c r="K529" s="26" t="s">
        <v>4</v>
      </c>
      <c r="L529" s="26" t="s">
        <v>25</v>
      </c>
      <c r="M529" s="27">
        <f>IF(Tabelle3[[#This Row],[Heizleistung (55°C)]]=0,Tabelle3[[#This Row],[Heizleistung (35°C)]],(Tabelle3[[#This Row],[Heizleistung (35°C)]]+Tabelle3[[#This Row],[Heizleistung (55°C)]])/2)</f>
        <v>7.55</v>
      </c>
      <c r="N529" s="30">
        <f>IF(Tabelle3[[#This Row],[Etas 55°C]]=0,0,(Tabelle3[[#This Row],[Etas 35°C]]*0.8+Tabelle3[[#This Row],[Etas 55°C]]*0.2))*2.5</f>
        <v>4.6000000000000005</v>
      </c>
      <c r="O529" s="31">
        <f>-(Tabelle3[[#This Row],[80%/20% SCOP]]-5.365)/5.365</f>
        <v>0.1425908667287977</v>
      </c>
    </row>
    <row r="530" spans="1:15" ht="20.100000000000001" customHeight="1" x14ac:dyDescent="0.25">
      <c r="A530" s="60"/>
      <c r="B530" s="32">
        <v>16003936</v>
      </c>
      <c r="C530" s="25" t="s">
        <v>422</v>
      </c>
      <c r="D530" s="25" t="s">
        <v>423</v>
      </c>
      <c r="E530" s="26" t="s">
        <v>2</v>
      </c>
      <c r="F530" s="27">
        <v>8.3699999999999992</v>
      </c>
      <c r="G530" s="28">
        <v>1.95</v>
      </c>
      <c r="H530" s="27">
        <v>7.62</v>
      </c>
      <c r="I530" s="28">
        <v>1.4</v>
      </c>
      <c r="J530" s="26" t="s">
        <v>40</v>
      </c>
      <c r="K530" s="26" t="s">
        <v>4</v>
      </c>
      <c r="L530" s="26" t="s">
        <v>4</v>
      </c>
      <c r="M530" s="27">
        <f>IF(Tabelle3[[#This Row],[Heizleistung (55°C)]]=0,Tabelle3[[#This Row],[Heizleistung (35°C)]],(Tabelle3[[#This Row],[Heizleistung (35°C)]]+Tabelle3[[#This Row],[Heizleistung (55°C)]])/2)</f>
        <v>7.9949999999999992</v>
      </c>
      <c r="N530" s="30">
        <f>IF(Tabelle3[[#This Row],[Etas 55°C]]=0,0,(Tabelle3[[#This Row],[Etas 35°C]]*0.8+Tabelle3[[#This Row],[Etas 55°C]]*0.2))*2.5</f>
        <v>4.6000000000000005</v>
      </c>
      <c r="O530" s="31">
        <f>-(Tabelle3[[#This Row],[80%/20% SCOP]]-5.365)/5.365</f>
        <v>0.1425908667287977</v>
      </c>
    </row>
    <row r="531" spans="1:15" ht="20.100000000000001" customHeight="1" x14ac:dyDescent="0.25">
      <c r="A531" s="60"/>
      <c r="B531" s="32">
        <v>16005774</v>
      </c>
      <c r="C531" s="25" t="s">
        <v>1657</v>
      </c>
      <c r="D531" s="25" t="s">
        <v>1684</v>
      </c>
      <c r="E531" s="26" t="s">
        <v>2</v>
      </c>
      <c r="F531" s="27">
        <v>8.3699999999999992</v>
      </c>
      <c r="G531" s="28">
        <v>1.95</v>
      </c>
      <c r="H531" s="27">
        <v>7.62</v>
      </c>
      <c r="I531" s="28">
        <v>1.4</v>
      </c>
      <c r="J531" s="26" t="s">
        <v>40</v>
      </c>
      <c r="K531" s="26" t="s">
        <v>4</v>
      </c>
      <c r="L531" s="26" t="s">
        <v>4</v>
      </c>
      <c r="M531" s="27">
        <f>IF(Tabelle3[[#This Row],[Heizleistung (55°C)]]=0,Tabelle3[[#This Row],[Heizleistung (35°C)]],(Tabelle3[[#This Row],[Heizleistung (35°C)]]+Tabelle3[[#This Row],[Heizleistung (55°C)]])/2)</f>
        <v>7.9949999999999992</v>
      </c>
      <c r="N531" s="30">
        <f>IF(Tabelle3[[#This Row],[Etas 55°C]]=0,0,(Tabelle3[[#This Row],[Etas 35°C]]*0.8+Tabelle3[[#This Row],[Etas 55°C]]*0.2))*2.5</f>
        <v>4.6000000000000005</v>
      </c>
      <c r="O531" s="31">
        <f>-(Tabelle3[[#This Row],[80%/20% SCOP]]-5.365)/5.365</f>
        <v>0.1425908667287977</v>
      </c>
    </row>
    <row r="532" spans="1:15" ht="20.100000000000001" customHeight="1" x14ac:dyDescent="0.25">
      <c r="A532" s="60"/>
      <c r="B532" s="32">
        <v>16005770</v>
      </c>
      <c r="C532" s="25" t="s">
        <v>1657</v>
      </c>
      <c r="D532" s="25" t="s">
        <v>1687</v>
      </c>
      <c r="E532" s="26" t="s">
        <v>2</v>
      </c>
      <c r="F532" s="27">
        <v>8.3699999999999992</v>
      </c>
      <c r="G532" s="28">
        <v>1.95</v>
      </c>
      <c r="H532" s="27">
        <v>7.62</v>
      </c>
      <c r="I532" s="28">
        <v>1.4</v>
      </c>
      <c r="J532" s="26" t="s">
        <v>40</v>
      </c>
      <c r="K532" s="26" t="s">
        <v>4</v>
      </c>
      <c r="L532" s="26" t="s">
        <v>4</v>
      </c>
      <c r="M532" s="27">
        <f>IF(Tabelle3[[#This Row],[Heizleistung (55°C)]]=0,Tabelle3[[#This Row],[Heizleistung (35°C)]],(Tabelle3[[#This Row],[Heizleistung (35°C)]]+Tabelle3[[#This Row],[Heizleistung (55°C)]])/2)</f>
        <v>7.9949999999999992</v>
      </c>
      <c r="N532" s="30">
        <f>IF(Tabelle3[[#This Row],[Etas 55°C]]=0,0,(Tabelle3[[#This Row],[Etas 35°C]]*0.8+Tabelle3[[#This Row],[Etas 55°C]]*0.2))*2.5</f>
        <v>4.6000000000000005</v>
      </c>
      <c r="O532" s="31">
        <f>-(Tabelle3[[#This Row],[80%/20% SCOP]]-5.365)/5.365</f>
        <v>0.1425908667287977</v>
      </c>
    </row>
    <row r="533" spans="1:15" ht="20.100000000000001" customHeight="1" x14ac:dyDescent="0.25">
      <c r="A533" s="60"/>
      <c r="B533" s="32">
        <v>16005773</v>
      </c>
      <c r="C533" s="25" t="s">
        <v>1657</v>
      </c>
      <c r="D533" s="25" t="s">
        <v>1688</v>
      </c>
      <c r="E533" s="26" t="s">
        <v>2</v>
      </c>
      <c r="F533" s="27">
        <v>8.3699999999999992</v>
      </c>
      <c r="G533" s="28">
        <v>1.95</v>
      </c>
      <c r="H533" s="27">
        <v>7.62</v>
      </c>
      <c r="I533" s="28">
        <v>1.4</v>
      </c>
      <c r="J533" s="26" t="s">
        <v>40</v>
      </c>
      <c r="K533" s="26" t="s">
        <v>4</v>
      </c>
      <c r="L533" s="26" t="s">
        <v>4</v>
      </c>
      <c r="M533" s="27">
        <f>IF(Tabelle3[[#This Row],[Heizleistung (55°C)]]=0,Tabelle3[[#This Row],[Heizleistung (35°C)]],(Tabelle3[[#This Row],[Heizleistung (35°C)]]+Tabelle3[[#This Row],[Heizleistung (55°C)]])/2)</f>
        <v>7.9949999999999992</v>
      </c>
      <c r="N533" s="30">
        <f>IF(Tabelle3[[#This Row],[Etas 55°C]]=0,0,(Tabelle3[[#This Row],[Etas 35°C]]*0.8+Tabelle3[[#This Row],[Etas 55°C]]*0.2))*2.5</f>
        <v>4.6000000000000005</v>
      </c>
      <c r="O533" s="31">
        <f>-(Tabelle3[[#This Row],[80%/20% SCOP]]-5.365)/5.365</f>
        <v>0.1425908667287977</v>
      </c>
    </row>
    <row r="534" spans="1:15" ht="20.100000000000001" customHeight="1" x14ac:dyDescent="0.25">
      <c r="A534" s="60"/>
      <c r="B534" s="32">
        <v>16015623</v>
      </c>
      <c r="C534" s="25" t="s">
        <v>1997</v>
      </c>
      <c r="D534" s="25" t="s">
        <v>2032</v>
      </c>
      <c r="E534" s="26" t="s">
        <v>2</v>
      </c>
      <c r="F534" s="27">
        <v>8</v>
      </c>
      <c r="G534" s="28">
        <v>1.95</v>
      </c>
      <c r="H534" s="27">
        <v>8</v>
      </c>
      <c r="I534" s="28">
        <v>1.39</v>
      </c>
      <c r="J534" s="26" t="s">
        <v>40</v>
      </c>
      <c r="K534" s="26" t="s">
        <v>4</v>
      </c>
      <c r="L534" s="26" t="s">
        <v>15</v>
      </c>
      <c r="M534" s="27">
        <f>IF(Tabelle3[[#This Row],[Heizleistung (55°C)]]=0,Tabelle3[[#This Row],[Heizleistung (35°C)]],(Tabelle3[[#This Row],[Heizleistung (35°C)]]+Tabelle3[[#This Row],[Heizleistung (55°C)]])/2)</f>
        <v>8</v>
      </c>
      <c r="N534" s="30">
        <f>IF(Tabelle3[[#This Row],[Etas 55°C]]=0,0,(Tabelle3[[#This Row],[Etas 35°C]]*0.8+Tabelle3[[#This Row],[Etas 55°C]]*0.2))*2.5</f>
        <v>4.5950000000000006</v>
      </c>
      <c r="O534" s="31">
        <f>-(Tabelle3[[#This Row],[80%/20% SCOP]]-5.365)/5.365</f>
        <v>0.14352283317800552</v>
      </c>
    </row>
    <row r="535" spans="1:15" ht="20.100000000000001" customHeight="1" x14ac:dyDescent="0.25">
      <c r="A535" s="60"/>
      <c r="B535" s="32">
        <v>16011278</v>
      </c>
      <c r="C535" s="25" t="s">
        <v>1560</v>
      </c>
      <c r="D535" s="25" t="s">
        <v>1583</v>
      </c>
      <c r="E535" s="26" t="s">
        <v>2</v>
      </c>
      <c r="F535" s="27">
        <v>7</v>
      </c>
      <c r="G535" s="28">
        <v>1.95</v>
      </c>
      <c r="H535" s="27">
        <v>6</v>
      </c>
      <c r="I535" s="28">
        <v>1.38</v>
      </c>
      <c r="J535" s="26" t="s">
        <v>40</v>
      </c>
      <c r="K535" s="26" t="s">
        <v>4</v>
      </c>
      <c r="L535" s="26" t="s">
        <v>4</v>
      </c>
      <c r="M535" s="27">
        <f>IF(Tabelle3[[#This Row],[Heizleistung (55°C)]]=0,Tabelle3[[#This Row],[Heizleistung (35°C)]],(Tabelle3[[#This Row],[Heizleistung (35°C)]]+Tabelle3[[#This Row],[Heizleistung (55°C)]])/2)</f>
        <v>6.5</v>
      </c>
      <c r="N535" s="30">
        <f>IF(Tabelle3[[#This Row],[Etas 55°C]]=0,0,(Tabelle3[[#This Row],[Etas 35°C]]*0.8+Tabelle3[[#This Row],[Etas 55°C]]*0.2))*2.5</f>
        <v>4.59</v>
      </c>
      <c r="O535" s="31">
        <f>-(Tabelle3[[#This Row],[80%/20% SCOP]]-5.365)/5.365</f>
        <v>0.14445479962721347</v>
      </c>
    </row>
    <row r="536" spans="1:15" ht="20.100000000000001" customHeight="1" x14ac:dyDescent="0.25">
      <c r="A536" s="60"/>
      <c r="B536" s="32">
        <v>16018666</v>
      </c>
      <c r="C536" s="25" t="s">
        <v>3161</v>
      </c>
      <c r="D536" s="25" t="s">
        <v>3683</v>
      </c>
      <c r="E536" s="26" t="s">
        <v>2</v>
      </c>
      <c r="F536" s="27">
        <v>6.5</v>
      </c>
      <c r="G536" s="28">
        <v>1.94</v>
      </c>
      <c r="H536" s="27">
        <v>6.5</v>
      </c>
      <c r="I536" s="28">
        <v>1.41</v>
      </c>
      <c r="J536" s="26" t="s">
        <v>40</v>
      </c>
      <c r="K536" s="26" t="s">
        <v>4</v>
      </c>
      <c r="L536" s="26" t="s">
        <v>4</v>
      </c>
      <c r="M536" s="27">
        <f>IF(Tabelle3[[#This Row],[Heizleistung (55°C)]]=0,Tabelle3[[#This Row],[Heizleistung (35°C)]],(Tabelle3[[#This Row],[Heizleistung (35°C)]]+Tabelle3[[#This Row],[Heizleistung (55°C)]])/2)</f>
        <v>6.5</v>
      </c>
      <c r="N536" s="30">
        <f>IF(Tabelle3[[#This Row],[Etas 55°C]]=0,0,(Tabelle3[[#This Row],[Etas 35°C]]*0.8+Tabelle3[[#This Row],[Etas 55°C]]*0.2))*2.5</f>
        <v>4.585</v>
      </c>
      <c r="O536" s="31">
        <f>-(Tabelle3[[#This Row],[80%/20% SCOP]]-5.365)/5.365</f>
        <v>0.14538676607642129</v>
      </c>
    </row>
    <row r="537" spans="1:15" ht="20.100000000000001" customHeight="1" x14ac:dyDescent="0.25">
      <c r="A537" s="60"/>
      <c r="B537" s="32">
        <v>16010630</v>
      </c>
      <c r="C537" s="25" t="s">
        <v>5081</v>
      </c>
      <c r="D537" s="25" t="s">
        <v>5082</v>
      </c>
      <c r="E537" s="26" t="s">
        <v>2</v>
      </c>
      <c r="F537" s="27">
        <v>7.5</v>
      </c>
      <c r="G537" s="28">
        <v>1.9359999999999999</v>
      </c>
      <c r="H537" s="27">
        <v>7</v>
      </c>
      <c r="I537" s="28">
        <v>1.417</v>
      </c>
      <c r="J537" s="26" t="s">
        <v>3</v>
      </c>
      <c r="K537" s="26" t="s">
        <v>4</v>
      </c>
      <c r="L537" s="26" t="s">
        <v>4</v>
      </c>
      <c r="M537" s="27">
        <f>IF(Tabelle3[[#This Row],[Heizleistung (55°C)]]=0,Tabelle3[[#This Row],[Heizleistung (35°C)]],(Tabelle3[[#This Row],[Heizleistung (35°C)]]+Tabelle3[[#This Row],[Heizleistung (55°C)]])/2)</f>
        <v>7.25</v>
      </c>
      <c r="N537" s="30">
        <f>IF(Tabelle3[[#This Row],[Etas 55°C]]=0,0,(Tabelle3[[#This Row],[Etas 35°C]]*0.8+Tabelle3[[#This Row],[Etas 55°C]]*0.2))*2.5</f>
        <v>4.5804999999999998</v>
      </c>
      <c r="O537" s="31">
        <f>-(Tabelle3[[#This Row],[80%/20% SCOP]]-5.365)/5.365</f>
        <v>0.14622553588070836</v>
      </c>
    </row>
    <row r="538" spans="1:15" ht="20.100000000000001" customHeight="1" x14ac:dyDescent="0.25">
      <c r="A538" s="60"/>
      <c r="B538" s="32">
        <v>16010913</v>
      </c>
      <c r="C538" s="25" t="s">
        <v>4814</v>
      </c>
      <c r="D538" s="25" t="s">
        <v>4829</v>
      </c>
      <c r="E538" s="26" t="s">
        <v>2</v>
      </c>
      <c r="F538" s="27">
        <v>7</v>
      </c>
      <c r="G538" s="28">
        <v>1.93</v>
      </c>
      <c r="H538" s="27">
        <v>7</v>
      </c>
      <c r="I538" s="28">
        <v>1.42</v>
      </c>
      <c r="J538" s="26" t="s">
        <v>40</v>
      </c>
      <c r="K538" s="26" t="s">
        <v>4</v>
      </c>
      <c r="L538" s="26" t="s">
        <v>4</v>
      </c>
      <c r="M538" s="27">
        <f>IF(Tabelle3[[#This Row],[Heizleistung (55°C)]]=0,Tabelle3[[#This Row],[Heizleistung (35°C)]],(Tabelle3[[#This Row],[Heizleistung (35°C)]]+Tabelle3[[#This Row],[Heizleistung (55°C)]])/2)</f>
        <v>7</v>
      </c>
      <c r="N538" s="30">
        <f>IF(Tabelle3[[#This Row],[Etas 55°C]]=0,0,(Tabelle3[[#This Row],[Etas 35°C]]*0.8+Tabelle3[[#This Row],[Etas 55°C]]*0.2))*2.5</f>
        <v>4.57</v>
      </c>
      <c r="O538" s="31">
        <f>-(Tabelle3[[#This Row],[80%/20% SCOP]]-5.365)/5.365</f>
        <v>0.14818266542404471</v>
      </c>
    </row>
    <row r="539" spans="1:15" ht="20.100000000000001" customHeight="1" x14ac:dyDescent="0.25">
      <c r="A539" s="60"/>
      <c r="B539" s="32">
        <v>16011167</v>
      </c>
      <c r="C539" s="25" t="s">
        <v>2070</v>
      </c>
      <c r="D539" s="25" t="s">
        <v>2093</v>
      </c>
      <c r="E539" s="26" t="s">
        <v>2</v>
      </c>
      <c r="F539" s="27">
        <v>7.8</v>
      </c>
      <c r="G539" s="28">
        <v>1.93</v>
      </c>
      <c r="H539" s="27">
        <v>7.3</v>
      </c>
      <c r="I539" s="28">
        <v>1.42</v>
      </c>
      <c r="J539" s="26" t="s">
        <v>40</v>
      </c>
      <c r="K539" s="26" t="s">
        <v>4</v>
      </c>
      <c r="L539" s="26" t="s">
        <v>4</v>
      </c>
      <c r="M539" s="27">
        <f>IF(Tabelle3[[#This Row],[Heizleistung (55°C)]]=0,Tabelle3[[#This Row],[Heizleistung (35°C)]],(Tabelle3[[#This Row],[Heizleistung (35°C)]]+Tabelle3[[#This Row],[Heizleistung (55°C)]])/2)</f>
        <v>7.55</v>
      </c>
      <c r="N539" s="30">
        <f>IF(Tabelle3[[#This Row],[Etas 55°C]]=0,0,(Tabelle3[[#This Row],[Etas 35°C]]*0.8+Tabelle3[[#This Row],[Etas 55°C]]*0.2))*2.5</f>
        <v>4.57</v>
      </c>
      <c r="O539" s="31">
        <f>-(Tabelle3[[#This Row],[80%/20% SCOP]]-5.365)/5.365</f>
        <v>0.14818266542404471</v>
      </c>
    </row>
    <row r="540" spans="1:15" ht="20.100000000000001" customHeight="1" x14ac:dyDescent="0.25">
      <c r="A540" s="60"/>
      <c r="B540" s="32">
        <v>16018142</v>
      </c>
      <c r="C540" s="25" t="s">
        <v>4644</v>
      </c>
      <c r="D540" s="25" t="s">
        <v>4647</v>
      </c>
      <c r="E540" s="26" t="s">
        <v>2</v>
      </c>
      <c r="F540" s="27">
        <v>8</v>
      </c>
      <c r="G540" s="28">
        <v>1.91</v>
      </c>
      <c r="H540" s="27">
        <v>8</v>
      </c>
      <c r="I540" s="28">
        <v>1.4570000000000001</v>
      </c>
      <c r="J540" s="26" t="s">
        <v>3</v>
      </c>
      <c r="K540" s="26" t="s">
        <v>4</v>
      </c>
      <c r="L540" s="26" t="s">
        <v>4</v>
      </c>
      <c r="M540" s="27">
        <f>IF(Tabelle3[[#This Row],[Heizleistung (55°C)]]=0,Tabelle3[[#This Row],[Heizleistung (35°C)]],(Tabelle3[[#This Row],[Heizleistung (35°C)]]+Tabelle3[[#This Row],[Heizleistung (55°C)]])/2)</f>
        <v>8</v>
      </c>
      <c r="N540" s="30">
        <f>IF(Tabelle3[[#This Row],[Etas 55°C]]=0,0,(Tabelle3[[#This Row],[Etas 35°C]]*0.8+Tabelle3[[#This Row],[Etas 55°C]]*0.2))*2.5</f>
        <v>4.5485000000000007</v>
      </c>
      <c r="O540" s="31">
        <f>-(Tabelle3[[#This Row],[80%/20% SCOP]]-5.365)/5.365</f>
        <v>0.15219012115563832</v>
      </c>
    </row>
    <row r="541" spans="1:15" ht="20.100000000000001" customHeight="1" x14ac:dyDescent="0.25">
      <c r="A541" s="60"/>
      <c r="B541" s="32">
        <v>16012231</v>
      </c>
      <c r="C541" s="25" t="s">
        <v>4563</v>
      </c>
      <c r="D541" s="25" t="s">
        <v>4596</v>
      </c>
      <c r="E541" s="26" t="s">
        <v>2</v>
      </c>
      <c r="F541" s="27">
        <v>6.8</v>
      </c>
      <c r="G541" s="28">
        <v>1.9390000000000001</v>
      </c>
      <c r="H541" s="27">
        <v>6.3</v>
      </c>
      <c r="I541" s="28">
        <v>1.3360000000000001</v>
      </c>
      <c r="J541" s="26" t="s">
        <v>40</v>
      </c>
      <c r="K541" s="26" t="s">
        <v>4</v>
      </c>
      <c r="L541" s="26" t="s">
        <v>4</v>
      </c>
      <c r="M541" s="27">
        <f>IF(Tabelle3[[#This Row],[Heizleistung (55°C)]]=0,Tabelle3[[#This Row],[Heizleistung (35°C)]],(Tabelle3[[#This Row],[Heizleistung (35°C)]]+Tabelle3[[#This Row],[Heizleistung (55°C)]])/2)</f>
        <v>6.55</v>
      </c>
      <c r="N541" s="30">
        <f>IF(Tabelle3[[#This Row],[Etas 55°C]]=0,0,(Tabelle3[[#This Row],[Etas 35°C]]*0.8+Tabelle3[[#This Row],[Etas 55°C]]*0.2))*2.5</f>
        <v>4.5460000000000003</v>
      </c>
      <c r="O541" s="31">
        <f>-(Tabelle3[[#This Row],[80%/20% SCOP]]-5.365)/5.365</f>
        <v>0.1526561043802423</v>
      </c>
    </row>
    <row r="542" spans="1:15" ht="20.100000000000001" customHeight="1" x14ac:dyDescent="0.25">
      <c r="A542" s="60"/>
      <c r="B542" s="32">
        <v>16013283</v>
      </c>
      <c r="C542" s="25" t="s">
        <v>6655</v>
      </c>
      <c r="D542" s="25" t="s">
        <v>6825</v>
      </c>
      <c r="E542" s="26" t="s">
        <v>2</v>
      </c>
      <c r="F542" s="27">
        <v>6.9</v>
      </c>
      <c r="G542" s="28">
        <v>1.91</v>
      </c>
      <c r="H542" s="27">
        <v>6.4</v>
      </c>
      <c r="I542" s="28">
        <v>1.43</v>
      </c>
      <c r="J542" s="26" t="s">
        <v>3</v>
      </c>
      <c r="K542" s="26" t="s">
        <v>4</v>
      </c>
      <c r="L542" s="26" t="s">
        <v>4</v>
      </c>
      <c r="M542" s="29">
        <f>IF(Tabelle3[[#This Row],[Heizleistung (55°C)]]=0,Tabelle3[[#This Row],[Heizleistung (35°C)]],(Tabelle3[[#This Row],[Heizleistung (35°C)]]+Tabelle3[[#This Row],[Heizleistung (55°C)]])/2)</f>
        <v>6.65</v>
      </c>
      <c r="N542" s="30">
        <f>IF(Tabelle3[[#This Row],[Etas 55°C]]=0,0,(Tabelle3[[#This Row],[Etas 35°C]]*0.8+Tabelle3[[#This Row],[Etas 55°C]]*0.2))*2.5</f>
        <v>4.5350000000000001</v>
      </c>
      <c r="O542" s="31">
        <f>-(Tabelle3[[#This Row],[80%/20% SCOP]]-5.365)/5.365</f>
        <v>0.15470643056849953</v>
      </c>
    </row>
    <row r="543" spans="1:15" ht="20.100000000000001" customHeight="1" x14ac:dyDescent="0.25">
      <c r="A543" s="60"/>
      <c r="B543" s="32">
        <v>16016315</v>
      </c>
      <c r="C543" s="25" t="s">
        <v>2306</v>
      </c>
      <c r="D543" s="25" t="s">
        <v>2307</v>
      </c>
      <c r="E543" s="26" t="s">
        <v>2</v>
      </c>
      <c r="F543" s="27">
        <v>6.93</v>
      </c>
      <c r="G543" s="28">
        <v>1.91</v>
      </c>
      <c r="H543" s="27">
        <v>6.4</v>
      </c>
      <c r="I543" s="28">
        <v>1.43</v>
      </c>
      <c r="J543" s="26" t="s">
        <v>3</v>
      </c>
      <c r="K543" s="26" t="s">
        <v>15</v>
      </c>
      <c r="L543" s="26" t="s">
        <v>4</v>
      </c>
      <c r="M543" s="27">
        <f>IF(Tabelle3[[#This Row],[Heizleistung (55°C)]]=0,Tabelle3[[#This Row],[Heizleistung (35°C)]],(Tabelle3[[#This Row],[Heizleistung (35°C)]]+Tabelle3[[#This Row],[Heizleistung (55°C)]])/2)</f>
        <v>6.665</v>
      </c>
      <c r="N543" s="30">
        <f>IF(Tabelle3[[#This Row],[Etas 55°C]]=0,0,(Tabelle3[[#This Row],[Etas 35°C]]*0.8+Tabelle3[[#This Row],[Etas 55°C]]*0.2))*2.5</f>
        <v>4.5350000000000001</v>
      </c>
      <c r="O543" s="31">
        <f>-(Tabelle3[[#This Row],[80%/20% SCOP]]-5.365)/5.365</f>
        <v>0.15470643056849953</v>
      </c>
    </row>
    <row r="544" spans="1:15" ht="20.100000000000001" customHeight="1" x14ac:dyDescent="0.25">
      <c r="A544" s="60"/>
      <c r="B544" s="32">
        <v>16013615</v>
      </c>
      <c r="C544" s="25" t="s">
        <v>526</v>
      </c>
      <c r="D544" s="25" t="s">
        <v>534</v>
      </c>
      <c r="E544" s="26" t="s">
        <v>2</v>
      </c>
      <c r="F544" s="27">
        <v>6.92</v>
      </c>
      <c r="G544" s="28">
        <v>1.909</v>
      </c>
      <c r="H544" s="27">
        <v>6.4</v>
      </c>
      <c r="I544" s="28">
        <v>1.431</v>
      </c>
      <c r="J544" s="26" t="s">
        <v>3</v>
      </c>
      <c r="K544" s="26" t="s">
        <v>4</v>
      </c>
      <c r="L544" s="26" t="s">
        <v>4</v>
      </c>
      <c r="M544" s="27">
        <f>IF(Tabelle3[[#This Row],[Heizleistung (55°C)]]=0,Tabelle3[[#This Row],[Heizleistung (35°C)]],(Tabelle3[[#This Row],[Heizleistung (35°C)]]+Tabelle3[[#This Row],[Heizleistung (55°C)]])/2)</f>
        <v>6.66</v>
      </c>
      <c r="N544" s="30">
        <f>IF(Tabelle3[[#This Row],[Etas 55°C]]=0,0,(Tabelle3[[#This Row],[Etas 35°C]]*0.8+Tabelle3[[#This Row],[Etas 55°C]]*0.2))*2.5</f>
        <v>4.5335000000000001</v>
      </c>
      <c r="O544" s="31">
        <f>-(Tabelle3[[#This Row],[80%/20% SCOP]]-5.365)/5.365</f>
        <v>0.15498602050326191</v>
      </c>
    </row>
    <row r="545" spans="1:15" ht="20.100000000000001" customHeight="1" x14ac:dyDescent="0.25">
      <c r="A545" s="60"/>
      <c r="B545" s="32">
        <v>16012172</v>
      </c>
      <c r="C545" s="25" t="s">
        <v>1637</v>
      </c>
      <c r="D545" s="25" t="s">
        <v>1645</v>
      </c>
      <c r="E545" s="26" t="s">
        <v>2</v>
      </c>
      <c r="F545" s="27">
        <v>6.92</v>
      </c>
      <c r="G545" s="28">
        <v>1.909</v>
      </c>
      <c r="H545" s="27">
        <v>6.4</v>
      </c>
      <c r="I545" s="28">
        <v>1.431</v>
      </c>
      <c r="J545" s="26" t="s">
        <v>3</v>
      </c>
      <c r="K545" s="26" t="s">
        <v>4</v>
      </c>
      <c r="L545" s="26" t="s">
        <v>4</v>
      </c>
      <c r="M545" s="27">
        <f>IF(Tabelle3[[#This Row],[Heizleistung (55°C)]]=0,Tabelle3[[#This Row],[Heizleistung (35°C)]],(Tabelle3[[#This Row],[Heizleistung (35°C)]]+Tabelle3[[#This Row],[Heizleistung (55°C)]])/2)</f>
        <v>6.66</v>
      </c>
      <c r="N545" s="30">
        <f>IF(Tabelle3[[#This Row],[Etas 55°C]]=0,0,(Tabelle3[[#This Row],[Etas 35°C]]*0.8+Tabelle3[[#This Row],[Etas 55°C]]*0.2))*2.5</f>
        <v>4.5335000000000001</v>
      </c>
      <c r="O545" s="31">
        <f>-(Tabelle3[[#This Row],[80%/20% SCOP]]-5.365)/5.365</f>
        <v>0.15498602050326191</v>
      </c>
    </row>
    <row r="546" spans="1:15" ht="20.100000000000001" customHeight="1" x14ac:dyDescent="0.25">
      <c r="A546" s="60"/>
      <c r="B546" s="32">
        <v>16013678</v>
      </c>
      <c r="C546" s="25" t="s">
        <v>5213</v>
      </c>
      <c r="D546" s="25" t="s">
        <v>5244</v>
      </c>
      <c r="E546" s="26" t="s">
        <v>2</v>
      </c>
      <c r="F546" s="27">
        <v>8</v>
      </c>
      <c r="G546" s="28">
        <v>1.927</v>
      </c>
      <c r="H546" s="27">
        <v>7</v>
      </c>
      <c r="I546" s="28">
        <v>1.3560000000000001</v>
      </c>
      <c r="J546" s="26" t="s">
        <v>40</v>
      </c>
      <c r="K546" s="26" t="s">
        <v>4</v>
      </c>
      <c r="L546" s="26" t="s">
        <v>15</v>
      </c>
      <c r="M546" s="27">
        <f>IF(Tabelle3[[#This Row],[Heizleistung (55°C)]]=0,Tabelle3[[#This Row],[Heizleistung (35°C)]],(Tabelle3[[#This Row],[Heizleistung (35°C)]]+Tabelle3[[#This Row],[Heizleistung (55°C)]])/2)</f>
        <v>7.5</v>
      </c>
      <c r="N546" s="30">
        <f>IF(Tabelle3[[#This Row],[Etas 55°C]]=0,0,(Tabelle3[[#This Row],[Etas 35°C]]*0.8+Tabelle3[[#This Row],[Etas 55°C]]*0.2))*2.5</f>
        <v>4.532</v>
      </c>
      <c r="O546" s="31">
        <f>-(Tabelle3[[#This Row],[80%/20% SCOP]]-5.365)/5.365</f>
        <v>0.15526561043802425</v>
      </c>
    </row>
    <row r="547" spans="1:15" ht="20.100000000000001" customHeight="1" x14ac:dyDescent="0.25">
      <c r="A547" s="60"/>
      <c r="B547" s="32">
        <v>16002242</v>
      </c>
      <c r="C547" s="25" t="s">
        <v>6604</v>
      </c>
      <c r="D547" s="25" t="s">
        <v>6620</v>
      </c>
      <c r="E547" s="26" t="s">
        <v>2</v>
      </c>
      <c r="F547" s="27">
        <v>7.6</v>
      </c>
      <c r="G547" s="28">
        <v>1.9119999999999999</v>
      </c>
      <c r="H547" s="27">
        <v>7.4</v>
      </c>
      <c r="I547" s="28">
        <v>1.4079999999999999</v>
      </c>
      <c r="J547" s="26" t="s">
        <v>3</v>
      </c>
      <c r="K547" s="26" t="s">
        <v>4</v>
      </c>
      <c r="L547" s="26" t="s">
        <v>4</v>
      </c>
      <c r="M547" s="29">
        <f>IF(Tabelle3[[#This Row],[Heizleistung (55°C)]]=0,Tabelle3[[#This Row],[Heizleistung (35°C)]],(Tabelle3[[#This Row],[Heizleistung (35°C)]]+Tabelle3[[#This Row],[Heizleistung (55°C)]])/2)</f>
        <v>7.5</v>
      </c>
      <c r="N547" s="30">
        <f>IF(Tabelle3[[#This Row],[Etas 55°C]]=0,0,(Tabelle3[[#This Row],[Etas 35°C]]*0.8+Tabelle3[[#This Row],[Etas 55°C]]*0.2))*2.5</f>
        <v>4.5280000000000005</v>
      </c>
      <c r="O547" s="31">
        <f>-(Tabelle3[[#This Row],[80%/20% SCOP]]-5.365)/5.365</f>
        <v>0.15601118359739044</v>
      </c>
    </row>
    <row r="548" spans="1:15" ht="20.100000000000001" customHeight="1" x14ac:dyDescent="0.25">
      <c r="A548" s="60"/>
      <c r="B548" s="32">
        <v>16002318</v>
      </c>
      <c r="C548" s="25" t="s">
        <v>6604</v>
      </c>
      <c r="D548" s="25" t="s">
        <v>6605</v>
      </c>
      <c r="E548" s="26" t="s">
        <v>2</v>
      </c>
      <c r="F548" s="27">
        <v>7.6</v>
      </c>
      <c r="G548" s="28">
        <v>1.91</v>
      </c>
      <c r="H548" s="27">
        <v>7.4</v>
      </c>
      <c r="I548" s="28">
        <v>1.41</v>
      </c>
      <c r="J548" s="26" t="s">
        <v>3</v>
      </c>
      <c r="K548" s="26" t="s">
        <v>4</v>
      </c>
      <c r="L548" s="26" t="s">
        <v>4</v>
      </c>
      <c r="M548" s="29">
        <f>IF(Tabelle3[[#This Row],[Heizleistung (55°C)]]=0,Tabelle3[[#This Row],[Heizleistung (35°C)]],(Tabelle3[[#This Row],[Heizleistung (35°C)]]+Tabelle3[[#This Row],[Heizleistung (55°C)]])/2)</f>
        <v>7.5</v>
      </c>
      <c r="N548" s="30">
        <f>IF(Tabelle3[[#This Row],[Etas 55°C]]=0,0,(Tabelle3[[#This Row],[Etas 35°C]]*0.8+Tabelle3[[#This Row],[Etas 55°C]]*0.2))*2.5</f>
        <v>4.5250000000000004</v>
      </c>
      <c r="O548" s="31">
        <f>-(Tabelle3[[#This Row],[80%/20% SCOP]]-5.365)/5.365</f>
        <v>0.15657036346691516</v>
      </c>
    </row>
    <row r="549" spans="1:15" ht="20.100000000000001" customHeight="1" x14ac:dyDescent="0.25">
      <c r="A549" s="60"/>
      <c r="B549" s="32">
        <v>16014436</v>
      </c>
      <c r="C549" s="25" t="s">
        <v>1657</v>
      </c>
      <c r="D549" s="25" t="s">
        <v>1659</v>
      </c>
      <c r="E549" s="26" t="s">
        <v>2</v>
      </c>
      <c r="F549" s="27">
        <v>8</v>
      </c>
      <c r="G549" s="28">
        <v>1.91</v>
      </c>
      <c r="H549" s="27">
        <v>8</v>
      </c>
      <c r="I549" s="28">
        <v>1.41</v>
      </c>
      <c r="J549" s="26" t="s">
        <v>3</v>
      </c>
      <c r="K549" s="26" t="s">
        <v>4</v>
      </c>
      <c r="L549" s="26" t="s">
        <v>4</v>
      </c>
      <c r="M549" s="27">
        <f>IF(Tabelle3[[#This Row],[Heizleistung (55°C)]]=0,Tabelle3[[#This Row],[Heizleistung (35°C)]],(Tabelle3[[#This Row],[Heizleistung (35°C)]]+Tabelle3[[#This Row],[Heizleistung (55°C)]])/2)</f>
        <v>8</v>
      </c>
      <c r="N549" s="30">
        <f>IF(Tabelle3[[#This Row],[Etas 55°C]]=0,0,(Tabelle3[[#This Row],[Etas 35°C]]*0.8+Tabelle3[[#This Row],[Etas 55°C]]*0.2))*2.5</f>
        <v>4.5250000000000004</v>
      </c>
      <c r="O549" s="31">
        <f>-(Tabelle3[[#This Row],[80%/20% SCOP]]-5.365)/5.365</f>
        <v>0.15657036346691516</v>
      </c>
    </row>
    <row r="550" spans="1:15" ht="20.100000000000001" customHeight="1" x14ac:dyDescent="0.25">
      <c r="A550" s="60"/>
      <c r="B550" s="32">
        <v>16016326</v>
      </c>
      <c r="C550" s="25" t="s">
        <v>2493</v>
      </c>
      <c r="D550" s="25" t="s">
        <v>2524</v>
      </c>
      <c r="E550" s="26" t="s">
        <v>2</v>
      </c>
      <c r="F550" s="27">
        <v>8.1999999999999993</v>
      </c>
      <c r="G550" s="28">
        <v>1.903</v>
      </c>
      <c r="H550" s="27">
        <v>7.5</v>
      </c>
      <c r="I550" s="28">
        <v>1.423</v>
      </c>
      <c r="J550" s="26" t="s">
        <v>3</v>
      </c>
      <c r="K550" s="26" t="s">
        <v>4</v>
      </c>
      <c r="L550" s="26" t="s">
        <v>4</v>
      </c>
      <c r="M550" s="27">
        <f>IF(Tabelle3[[#This Row],[Heizleistung (55°C)]]=0,Tabelle3[[#This Row],[Heizleistung (35°C)]],(Tabelle3[[#This Row],[Heizleistung (35°C)]]+Tabelle3[[#This Row],[Heizleistung (55°C)]])/2)</f>
        <v>7.85</v>
      </c>
      <c r="N550" s="30">
        <f>IF(Tabelle3[[#This Row],[Etas 55°C]]=0,0,(Tabelle3[[#This Row],[Etas 35°C]]*0.8+Tabelle3[[#This Row],[Etas 55°C]]*0.2))*2.5</f>
        <v>4.5175000000000001</v>
      </c>
      <c r="O550" s="31">
        <f>-(Tabelle3[[#This Row],[80%/20% SCOP]]-5.365)/5.365</f>
        <v>0.15796831314072696</v>
      </c>
    </row>
    <row r="551" spans="1:15" ht="20.100000000000001" customHeight="1" x14ac:dyDescent="0.25">
      <c r="A551" s="60"/>
      <c r="B551" s="32">
        <v>16015185</v>
      </c>
      <c r="C551" s="25" t="s">
        <v>5213</v>
      </c>
      <c r="D551" s="25" t="s">
        <v>5218</v>
      </c>
      <c r="E551" s="26" t="s">
        <v>2</v>
      </c>
      <c r="F551" s="27">
        <v>8.09</v>
      </c>
      <c r="G551" s="28">
        <v>1.93</v>
      </c>
      <c r="H551" s="27">
        <v>7.61</v>
      </c>
      <c r="I551" s="28">
        <v>1.31</v>
      </c>
      <c r="J551" s="26" t="s">
        <v>40</v>
      </c>
      <c r="K551" s="26" t="s">
        <v>15</v>
      </c>
      <c r="L551" s="26" t="s">
        <v>15</v>
      </c>
      <c r="M551" s="27">
        <f>IF(Tabelle3[[#This Row],[Heizleistung (55°C)]]=0,Tabelle3[[#This Row],[Heizleistung (35°C)]],(Tabelle3[[#This Row],[Heizleistung (35°C)]]+Tabelle3[[#This Row],[Heizleistung (55°C)]])/2)</f>
        <v>7.85</v>
      </c>
      <c r="N551" s="30">
        <f>IF(Tabelle3[[#This Row],[Etas 55°C]]=0,0,(Tabelle3[[#This Row],[Etas 35°C]]*0.8+Tabelle3[[#This Row],[Etas 55°C]]*0.2))*2.5</f>
        <v>4.5150000000000006</v>
      </c>
      <c r="O551" s="31">
        <f>-(Tabelle3[[#This Row],[80%/20% SCOP]]-5.365)/5.365</f>
        <v>0.15843429636533077</v>
      </c>
    </row>
    <row r="552" spans="1:15" ht="20.100000000000001" customHeight="1" x14ac:dyDescent="0.25">
      <c r="A552" s="60"/>
      <c r="B552" s="32">
        <v>16016786</v>
      </c>
      <c r="C552" s="25" t="s">
        <v>4497</v>
      </c>
      <c r="D552" s="25" t="s">
        <v>4506</v>
      </c>
      <c r="E552" s="26" t="s">
        <v>2</v>
      </c>
      <c r="F552" s="27">
        <v>8</v>
      </c>
      <c r="G552" s="28">
        <v>1.91</v>
      </c>
      <c r="H552" s="27">
        <v>8</v>
      </c>
      <c r="I552" s="28">
        <v>1.39</v>
      </c>
      <c r="J552" s="26" t="s">
        <v>3</v>
      </c>
      <c r="K552" s="26" t="s">
        <v>4</v>
      </c>
      <c r="L552" s="26" t="s">
        <v>4</v>
      </c>
      <c r="M552" s="27">
        <f>IF(Tabelle3[[#This Row],[Heizleistung (55°C)]]=0,Tabelle3[[#This Row],[Heizleistung (35°C)]],(Tabelle3[[#This Row],[Heizleistung (35°C)]]+Tabelle3[[#This Row],[Heizleistung (55°C)]])/2)</f>
        <v>8</v>
      </c>
      <c r="N552" s="30">
        <f>IF(Tabelle3[[#This Row],[Etas 55°C]]=0,0,(Tabelle3[[#This Row],[Etas 35°C]]*0.8+Tabelle3[[#This Row],[Etas 55°C]]*0.2))*2.5</f>
        <v>4.5150000000000006</v>
      </c>
      <c r="O552" s="31">
        <f>-(Tabelle3[[#This Row],[80%/20% SCOP]]-5.365)/5.365</f>
        <v>0.15843429636533077</v>
      </c>
    </row>
    <row r="553" spans="1:15" ht="20.100000000000001" customHeight="1" x14ac:dyDescent="0.25">
      <c r="A553" s="60"/>
      <c r="B553" s="32">
        <v>16016794</v>
      </c>
      <c r="C553" s="25" t="s">
        <v>5340</v>
      </c>
      <c r="D553" s="25" t="s">
        <v>5363</v>
      </c>
      <c r="E553" s="26" t="s">
        <v>2</v>
      </c>
      <c r="F553" s="27">
        <v>8</v>
      </c>
      <c r="G553" s="28">
        <v>1.91</v>
      </c>
      <c r="H553" s="27">
        <v>8</v>
      </c>
      <c r="I553" s="28">
        <v>1.39</v>
      </c>
      <c r="J553" s="26" t="s">
        <v>3</v>
      </c>
      <c r="K553" s="26" t="s">
        <v>4</v>
      </c>
      <c r="L553" s="26" t="s">
        <v>4</v>
      </c>
      <c r="M553" s="27">
        <f>IF(Tabelle3[[#This Row],[Heizleistung (55°C)]]=0,Tabelle3[[#This Row],[Heizleistung (35°C)]],(Tabelle3[[#This Row],[Heizleistung (35°C)]]+Tabelle3[[#This Row],[Heizleistung (55°C)]])/2)</f>
        <v>8</v>
      </c>
      <c r="N553" s="30">
        <f>IF(Tabelle3[[#This Row],[Etas 55°C]]=0,0,(Tabelle3[[#This Row],[Etas 35°C]]*0.8+Tabelle3[[#This Row],[Etas 55°C]]*0.2))*2.5</f>
        <v>4.5150000000000006</v>
      </c>
      <c r="O553" s="31">
        <f>-(Tabelle3[[#This Row],[80%/20% SCOP]]-5.365)/5.365</f>
        <v>0.15843429636533077</v>
      </c>
    </row>
    <row r="554" spans="1:15" ht="20.100000000000001" customHeight="1" x14ac:dyDescent="0.25">
      <c r="A554" s="60"/>
      <c r="B554" s="32">
        <v>16017817</v>
      </c>
      <c r="C554" s="25" t="s">
        <v>5832</v>
      </c>
      <c r="D554" s="25" t="s">
        <v>6826</v>
      </c>
      <c r="E554" s="26" t="s">
        <v>2</v>
      </c>
      <c r="F554" s="27">
        <v>8</v>
      </c>
      <c r="G554" s="28">
        <v>1.91</v>
      </c>
      <c r="H554" s="27">
        <v>8</v>
      </c>
      <c r="I554" s="28">
        <v>1.39</v>
      </c>
      <c r="J554" s="26" t="s">
        <v>3</v>
      </c>
      <c r="K554" s="26" t="s">
        <v>15</v>
      </c>
      <c r="L554" s="26" t="s">
        <v>15</v>
      </c>
      <c r="M554" s="29">
        <f>IF(Tabelle3[[#This Row],[Heizleistung (55°C)]]=0,Tabelle3[[#This Row],[Heizleistung (35°C)]],(Tabelle3[[#This Row],[Heizleistung (35°C)]]+Tabelle3[[#This Row],[Heizleistung (55°C)]])/2)</f>
        <v>8</v>
      </c>
      <c r="N554" s="30">
        <f>IF(Tabelle3[[#This Row],[Etas 55°C]]=0,0,(Tabelle3[[#This Row],[Etas 35°C]]*0.8+Tabelle3[[#This Row],[Etas 55°C]]*0.2))*2.5</f>
        <v>4.5150000000000006</v>
      </c>
      <c r="O554" s="31">
        <f>-(Tabelle3[[#This Row],[80%/20% SCOP]]-5.365)/5.365</f>
        <v>0.15843429636533077</v>
      </c>
    </row>
    <row r="555" spans="1:15" ht="20.100000000000001" customHeight="1" x14ac:dyDescent="0.25">
      <c r="A555" s="60"/>
      <c r="B555" s="32">
        <v>16001033</v>
      </c>
      <c r="C555" s="25" t="s">
        <v>4814</v>
      </c>
      <c r="D555" s="25" t="s">
        <v>4824</v>
      </c>
      <c r="E555" s="26" t="s">
        <v>2</v>
      </c>
      <c r="F555" s="27">
        <v>6</v>
      </c>
      <c r="G555" s="28">
        <v>1.93</v>
      </c>
      <c r="H555" s="27">
        <v>7</v>
      </c>
      <c r="I555" s="28">
        <v>1.3</v>
      </c>
      <c r="J555" s="26" t="s">
        <v>40</v>
      </c>
      <c r="K555" s="26" t="s">
        <v>4</v>
      </c>
      <c r="L555" s="26" t="s">
        <v>4</v>
      </c>
      <c r="M555" s="27">
        <f>IF(Tabelle3[[#This Row],[Heizleistung (55°C)]]=0,Tabelle3[[#This Row],[Heizleistung (35°C)]],(Tabelle3[[#This Row],[Heizleistung (35°C)]]+Tabelle3[[#This Row],[Heizleistung (55°C)]])/2)</f>
        <v>6.5</v>
      </c>
      <c r="N555" s="30">
        <f>IF(Tabelle3[[#This Row],[Etas 55°C]]=0,0,(Tabelle3[[#This Row],[Etas 35°C]]*0.8+Tabelle3[[#This Row],[Etas 55°C]]*0.2))*2.5</f>
        <v>4.51</v>
      </c>
      <c r="O555" s="31">
        <f>-(Tabelle3[[#This Row],[80%/20% SCOP]]-5.365)/5.365</f>
        <v>0.15936626281453875</v>
      </c>
    </row>
    <row r="556" spans="1:15" ht="20.100000000000001" customHeight="1" x14ac:dyDescent="0.25">
      <c r="A556" s="60"/>
      <c r="B556" s="32">
        <v>16001046</v>
      </c>
      <c r="C556" s="25" t="s">
        <v>4814</v>
      </c>
      <c r="D556" s="25" t="s">
        <v>4852</v>
      </c>
      <c r="E556" s="26" t="s">
        <v>2</v>
      </c>
      <c r="F556" s="27">
        <v>7</v>
      </c>
      <c r="G556" s="28">
        <v>1.93</v>
      </c>
      <c r="H556" s="27">
        <v>7</v>
      </c>
      <c r="I556" s="28">
        <v>1.3</v>
      </c>
      <c r="J556" s="26" t="s">
        <v>40</v>
      </c>
      <c r="K556" s="26" t="s">
        <v>4</v>
      </c>
      <c r="L556" s="26" t="s">
        <v>4</v>
      </c>
      <c r="M556" s="27">
        <f>IF(Tabelle3[[#This Row],[Heizleistung (55°C)]]=0,Tabelle3[[#This Row],[Heizleistung (35°C)]],(Tabelle3[[#This Row],[Heizleistung (35°C)]]+Tabelle3[[#This Row],[Heizleistung (55°C)]])/2)</f>
        <v>7</v>
      </c>
      <c r="N556" s="30">
        <f>IF(Tabelle3[[#This Row],[Etas 55°C]]=0,0,(Tabelle3[[#This Row],[Etas 35°C]]*0.8+Tabelle3[[#This Row],[Etas 55°C]]*0.2))*2.5</f>
        <v>4.51</v>
      </c>
      <c r="O556" s="31">
        <f>-(Tabelle3[[#This Row],[80%/20% SCOP]]-5.365)/5.365</f>
        <v>0.15936626281453875</v>
      </c>
    </row>
    <row r="557" spans="1:15" ht="20.100000000000001" customHeight="1" x14ac:dyDescent="0.25">
      <c r="A557" s="60"/>
      <c r="B557" s="32">
        <v>16017413</v>
      </c>
      <c r="C557" s="25" t="s">
        <v>6201</v>
      </c>
      <c r="D557" s="25" t="s">
        <v>6363</v>
      </c>
      <c r="E557" s="26" t="s">
        <v>2</v>
      </c>
      <c r="F557" s="27">
        <v>7.8</v>
      </c>
      <c r="G557" s="28">
        <v>1.93</v>
      </c>
      <c r="H557" s="27">
        <v>7</v>
      </c>
      <c r="I557" s="28">
        <v>1.3</v>
      </c>
      <c r="J557" s="26" t="s">
        <v>40</v>
      </c>
      <c r="K557" s="26" t="s">
        <v>4</v>
      </c>
      <c r="L557" s="26" t="s">
        <v>4</v>
      </c>
      <c r="M557" s="29">
        <f>IF(Tabelle3[[#This Row],[Heizleistung (55°C)]]=0,Tabelle3[[#This Row],[Heizleistung (35°C)]],(Tabelle3[[#This Row],[Heizleistung (35°C)]]+Tabelle3[[#This Row],[Heizleistung (55°C)]])/2)</f>
        <v>7.4</v>
      </c>
      <c r="N557" s="30">
        <f>IF(Tabelle3[[#This Row],[Etas 55°C]]=0,0,(Tabelle3[[#This Row],[Etas 35°C]]*0.8+Tabelle3[[#This Row],[Etas 55°C]]*0.2))*2.5</f>
        <v>4.51</v>
      </c>
      <c r="O557" s="31">
        <f>-(Tabelle3[[#This Row],[80%/20% SCOP]]-5.365)/5.365</f>
        <v>0.15936626281453875</v>
      </c>
    </row>
    <row r="558" spans="1:15" ht="20.100000000000001" customHeight="1" x14ac:dyDescent="0.25">
      <c r="A558" s="60"/>
      <c r="B558" s="32">
        <v>16001034</v>
      </c>
      <c r="C558" s="25" t="s">
        <v>4814</v>
      </c>
      <c r="D558" s="25" t="s">
        <v>4948</v>
      </c>
      <c r="E558" s="26" t="s">
        <v>2</v>
      </c>
      <c r="F558" s="27">
        <v>7</v>
      </c>
      <c r="G558" s="28">
        <v>1.93</v>
      </c>
      <c r="H558" s="27">
        <v>8</v>
      </c>
      <c r="I558" s="28">
        <v>1.3</v>
      </c>
      <c r="J558" s="26" t="s">
        <v>40</v>
      </c>
      <c r="K558" s="26" t="s">
        <v>4</v>
      </c>
      <c r="L558" s="26" t="s">
        <v>4</v>
      </c>
      <c r="M558" s="27">
        <f>IF(Tabelle3[[#This Row],[Heizleistung (55°C)]]=0,Tabelle3[[#This Row],[Heizleistung (35°C)]],(Tabelle3[[#This Row],[Heizleistung (35°C)]]+Tabelle3[[#This Row],[Heizleistung (55°C)]])/2)</f>
        <v>7.5</v>
      </c>
      <c r="N558" s="30">
        <f>IF(Tabelle3[[#This Row],[Etas 55°C]]=0,0,(Tabelle3[[#This Row],[Etas 35°C]]*0.8+Tabelle3[[#This Row],[Etas 55°C]]*0.2))*2.5</f>
        <v>4.51</v>
      </c>
      <c r="O558" s="31">
        <f>-(Tabelle3[[#This Row],[80%/20% SCOP]]-5.365)/5.365</f>
        <v>0.15936626281453875</v>
      </c>
    </row>
    <row r="559" spans="1:15" ht="20.100000000000001" customHeight="1" x14ac:dyDescent="0.25">
      <c r="A559" s="60"/>
      <c r="B559" s="32">
        <v>16003005</v>
      </c>
      <c r="C559" s="25" t="s">
        <v>6201</v>
      </c>
      <c r="D559" s="25" t="s">
        <v>6827</v>
      </c>
      <c r="E559" s="26" t="s">
        <v>2</v>
      </c>
      <c r="F559" s="27">
        <v>7.8</v>
      </c>
      <c r="G559" s="28">
        <v>1.93</v>
      </c>
      <c r="H559" s="27">
        <v>7.21</v>
      </c>
      <c r="I559" s="28">
        <v>1.3</v>
      </c>
      <c r="J559" s="26" t="s">
        <v>40</v>
      </c>
      <c r="K559" s="26" t="s">
        <v>4</v>
      </c>
      <c r="L559" s="26" t="s">
        <v>4</v>
      </c>
      <c r="M559" s="29">
        <f>IF(Tabelle3[[#This Row],[Heizleistung (55°C)]]=0,Tabelle3[[#This Row],[Heizleistung (35°C)]],(Tabelle3[[#This Row],[Heizleistung (35°C)]]+Tabelle3[[#This Row],[Heizleistung (55°C)]])/2)</f>
        <v>7.5049999999999999</v>
      </c>
      <c r="N559" s="30">
        <f>IF(Tabelle3[[#This Row],[Etas 55°C]]=0,0,(Tabelle3[[#This Row],[Etas 35°C]]*0.8+Tabelle3[[#This Row],[Etas 55°C]]*0.2))*2.5</f>
        <v>4.51</v>
      </c>
      <c r="O559" s="31">
        <f>-(Tabelle3[[#This Row],[80%/20% SCOP]]-5.365)/5.365</f>
        <v>0.15936626281453875</v>
      </c>
    </row>
    <row r="560" spans="1:15" ht="20.100000000000001" customHeight="1" x14ac:dyDescent="0.25">
      <c r="A560" s="60"/>
      <c r="B560" s="32">
        <v>16017199</v>
      </c>
      <c r="C560" s="25" t="s">
        <v>5</v>
      </c>
      <c r="D560" s="25" t="s">
        <v>10</v>
      </c>
      <c r="E560" s="26" t="s">
        <v>2</v>
      </c>
      <c r="F560" s="27">
        <v>7.65</v>
      </c>
      <c r="G560" s="28">
        <v>1.88</v>
      </c>
      <c r="H560" s="27">
        <v>7.5</v>
      </c>
      <c r="I560" s="28">
        <v>1.5</v>
      </c>
      <c r="J560" s="26" t="s">
        <v>3</v>
      </c>
      <c r="K560" s="26" t="s">
        <v>4</v>
      </c>
      <c r="L560" s="26" t="s">
        <v>4</v>
      </c>
      <c r="M560" s="29">
        <f>IF(Tabelle3[[#This Row],[Heizleistung (55°C)]]=0,Tabelle3[[#This Row],[Heizleistung (35°C)]],(Tabelle3[[#This Row],[Heizleistung (35°C)]]+Tabelle3[[#This Row],[Heizleistung (55°C)]])/2)</f>
        <v>7.5750000000000002</v>
      </c>
      <c r="N560" s="30">
        <f>IF(Tabelle3[[#This Row],[Etas 55°C]]=0,0,(Tabelle3[[#This Row],[Etas 35°C]]*0.8+Tabelle3[[#This Row],[Etas 55°C]]*0.2))*2.5</f>
        <v>4.51</v>
      </c>
      <c r="O560" s="31">
        <f>-(Tabelle3[[#This Row],[80%/20% SCOP]]-5.365)/5.365</f>
        <v>0.15936626281453875</v>
      </c>
    </row>
    <row r="561" spans="1:15" ht="20.100000000000001" customHeight="1" x14ac:dyDescent="0.25">
      <c r="A561" s="60"/>
      <c r="B561" s="32">
        <v>16016948</v>
      </c>
      <c r="C561" s="25" t="s">
        <v>64</v>
      </c>
      <c r="D561" s="25" t="s">
        <v>67</v>
      </c>
      <c r="E561" s="26" t="s">
        <v>2</v>
      </c>
      <c r="F561" s="27">
        <v>7.65</v>
      </c>
      <c r="G561" s="28">
        <v>1.88</v>
      </c>
      <c r="H561" s="27">
        <v>7.5</v>
      </c>
      <c r="I561" s="28">
        <v>1.5</v>
      </c>
      <c r="J561" s="26" t="s">
        <v>3</v>
      </c>
      <c r="K561" s="26" t="s">
        <v>4</v>
      </c>
      <c r="L561" s="26" t="s">
        <v>4</v>
      </c>
      <c r="M561" s="27">
        <f>IF(Tabelle3[[#This Row],[Heizleistung (55°C)]]=0,Tabelle3[[#This Row],[Heizleistung (35°C)]],(Tabelle3[[#This Row],[Heizleistung (35°C)]]+Tabelle3[[#This Row],[Heizleistung (55°C)]])/2)</f>
        <v>7.5750000000000002</v>
      </c>
      <c r="N561" s="30">
        <f>IF(Tabelle3[[#This Row],[Etas 55°C]]=0,0,(Tabelle3[[#This Row],[Etas 35°C]]*0.8+Tabelle3[[#This Row],[Etas 55°C]]*0.2))*2.5</f>
        <v>4.51</v>
      </c>
      <c r="O561" s="31">
        <f>-(Tabelle3[[#This Row],[80%/20% SCOP]]-5.365)/5.365</f>
        <v>0.15936626281453875</v>
      </c>
    </row>
    <row r="562" spans="1:15" ht="20.100000000000001" customHeight="1" x14ac:dyDescent="0.25">
      <c r="A562" s="60"/>
      <c r="B562" s="32">
        <v>16007233</v>
      </c>
      <c r="C562" s="25" t="s">
        <v>2816</v>
      </c>
      <c r="D562" s="25" t="s">
        <v>2826</v>
      </c>
      <c r="E562" s="26" t="s">
        <v>2</v>
      </c>
      <c r="F562" s="27">
        <v>8</v>
      </c>
      <c r="G562" s="28">
        <v>1.9059999999999999</v>
      </c>
      <c r="H562" s="27">
        <v>8</v>
      </c>
      <c r="I562" s="28">
        <v>1.3779999999999999</v>
      </c>
      <c r="J562" s="26" t="s">
        <v>109</v>
      </c>
      <c r="K562" s="26" t="s">
        <v>4</v>
      </c>
      <c r="L562" s="26" t="s">
        <v>4</v>
      </c>
      <c r="M562" s="27">
        <f>IF(Tabelle3[[#This Row],[Heizleistung (55°C)]]=0,Tabelle3[[#This Row],[Heizleistung (35°C)]],(Tabelle3[[#This Row],[Heizleistung (35°C)]]+Tabelle3[[#This Row],[Heizleistung (55°C)]])/2)</f>
        <v>8</v>
      </c>
      <c r="N562" s="30">
        <f>IF(Tabelle3[[#This Row],[Etas 55°C]]=0,0,(Tabelle3[[#This Row],[Etas 35°C]]*0.8+Tabelle3[[#This Row],[Etas 55°C]]*0.2))*2.5</f>
        <v>4.5010000000000003</v>
      </c>
      <c r="O562" s="31">
        <f>-(Tabelle3[[#This Row],[80%/20% SCOP]]-5.365)/5.365</f>
        <v>0.16104380242311273</v>
      </c>
    </row>
    <row r="563" spans="1:15" ht="20.100000000000001" customHeight="1" x14ac:dyDescent="0.25">
      <c r="A563" s="60"/>
      <c r="B563" s="32">
        <v>16003059</v>
      </c>
      <c r="C563" s="25" t="s">
        <v>5787</v>
      </c>
      <c r="D563" s="25" t="s">
        <v>5812</v>
      </c>
      <c r="E563" s="26" t="s">
        <v>2</v>
      </c>
      <c r="F563" s="27">
        <v>8</v>
      </c>
      <c r="G563" s="28">
        <v>1.89</v>
      </c>
      <c r="H563" s="27">
        <v>8</v>
      </c>
      <c r="I563" s="28">
        <v>1.43</v>
      </c>
      <c r="J563" s="26" t="s">
        <v>109</v>
      </c>
      <c r="K563" s="26" t="s">
        <v>15</v>
      </c>
      <c r="L563" s="26" t="s">
        <v>4</v>
      </c>
      <c r="M563" s="29">
        <f>IF(Tabelle3[[#This Row],[Heizleistung (55°C)]]=0,Tabelle3[[#This Row],[Heizleistung (35°C)]],(Tabelle3[[#This Row],[Heizleistung (35°C)]]+Tabelle3[[#This Row],[Heizleistung (55°C)]])/2)</f>
        <v>8</v>
      </c>
      <c r="N563" s="30">
        <f>IF(Tabelle3[[#This Row],[Etas 55°C]]=0,0,(Tabelle3[[#This Row],[Etas 35°C]]*0.8+Tabelle3[[#This Row],[Etas 55°C]]*0.2))*2.5</f>
        <v>4.4950000000000001</v>
      </c>
      <c r="O563" s="31">
        <f>-(Tabelle3[[#This Row],[80%/20% SCOP]]-5.365)/5.365</f>
        <v>0.16216216216216217</v>
      </c>
    </row>
    <row r="564" spans="1:15" ht="20.100000000000001" customHeight="1" x14ac:dyDescent="0.25">
      <c r="A564" s="60"/>
      <c r="B564" s="32">
        <v>16012061</v>
      </c>
      <c r="C564" s="25" t="s">
        <v>1987</v>
      </c>
      <c r="D564" s="25" t="s">
        <v>1988</v>
      </c>
      <c r="E564" s="26" t="s">
        <v>2</v>
      </c>
      <c r="F564" s="27">
        <v>7.2</v>
      </c>
      <c r="G564" s="28">
        <v>1.9</v>
      </c>
      <c r="H564" s="27">
        <v>7.1</v>
      </c>
      <c r="I564" s="28">
        <v>1.387</v>
      </c>
      <c r="J564" s="26" t="s">
        <v>40</v>
      </c>
      <c r="K564" s="26" t="s">
        <v>4</v>
      </c>
      <c r="L564" s="26" t="s">
        <v>4</v>
      </c>
      <c r="M564" s="27">
        <f>IF(Tabelle3[[#This Row],[Heizleistung (55°C)]]=0,Tabelle3[[#This Row],[Heizleistung (35°C)]],(Tabelle3[[#This Row],[Heizleistung (35°C)]]+Tabelle3[[#This Row],[Heizleistung (55°C)]])/2)</f>
        <v>7.15</v>
      </c>
      <c r="N564" s="30">
        <f>IF(Tabelle3[[#This Row],[Etas 55°C]]=0,0,(Tabelle3[[#This Row],[Etas 35°C]]*0.8+Tabelle3[[#This Row],[Etas 55°C]]*0.2))*2.5</f>
        <v>4.4935</v>
      </c>
      <c r="O564" s="31">
        <f>-(Tabelle3[[#This Row],[80%/20% SCOP]]-5.365)/5.365</f>
        <v>0.16244175209692455</v>
      </c>
    </row>
    <row r="565" spans="1:15" ht="20.100000000000001" customHeight="1" x14ac:dyDescent="0.25">
      <c r="A565" s="60"/>
      <c r="B565" s="32">
        <v>16015611</v>
      </c>
      <c r="C565" s="25" t="s">
        <v>4632</v>
      </c>
      <c r="D565" s="25" t="s">
        <v>4636</v>
      </c>
      <c r="E565" s="26" t="s">
        <v>2</v>
      </c>
      <c r="F565" s="27">
        <v>7.2</v>
      </c>
      <c r="G565" s="28">
        <v>1.9</v>
      </c>
      <c r="H565" s="27">
        <v>7.1</v>
      </c>
      <c r="I565" s="28">
        <v>1.387</v>
      </c>
      <c r="J565" s="26" t="s">
        <v>40</v>
      </c>
      <c r="K565" s="26" t="s">
        <v>15</v>
      </c>
      <c r="L565" s="26" t="s">
        <v>15</v>
      </c>
      <c r="M565" s="27">
        <f>IF(Tabelle3[[#This Row],[Heizleistung (55°C)]]=0,Tabelle3[[#This Row],[Heizleistung (35°C)]],(Tabelle3[[#This Row],[Heizleistung (35°C)]]+Tabelle3[[#This Row],[Heizleistung (55°C)]])/2)</f>
        <v>7.15</v>
      </c>
      <c r="N565" s="30">
        <f>IF(Tabelle3[[#This Row],[Etas 55°C]]=0,0,(Tabelle3[[#This Row],[Etas 35°C]]*0.8+Tabelle3[[#This Row],[Etas 55°C]]*0.2))*2.5</f>
        <v>4.4935</v>
      </c>
      <c r="O565" s="31">
        <f>-(Tabelle3[[#This Row],[80%/20% SCOP]]-5.365)/5.365</f>
        <v>0.16244175209692455</v>
      </c>
    </row>
    <row r="566" spans="1:15" ht="20.100000000000001" customHeight="1" x14ac:dyDescent="0.25">
      <c r="A566" s="60"/>
      <c r="B566" s="32">
        <v>16010955</v>
      </c>
      <c r="C566" s="25" t="s">
        <v>5889</v>
      </c>
      <c r="D566" s="25" t="s">
        <v>5892</v>
      </c>
      <c r="E566" s="26" t="s">
        <v>2</v>
      </c>
      <c r="F566" s="27">
        <v>7.2</v>
      </c>
      <c r="G566" s="28">
        <v>1.9</v>
      </c>
      <c r="H566" s="27">
        <v>7.1</v>
      </c>
      <c r="I566" s="28">
        <v>1.387</v>
      </c>
      <c r="J566" s="26" t="s">
        <v>40</v>
      </c>
      <c r="K566" s="26" t="s">
        <v>4</v>
      </c>
      <c r="L566" s="26" t="s">
        <v>4</v>
      </c>
      <c r="M566" s="29">
        <f>IF(Tabelle3[[#This Row],[Heizleistung (55°C)]]=0,Tabelle3[[#This Row],[Heizleistung (35°C)]],(Tabelle3[[#This Row],[Heizleistung (35°C)]]+Tabelle3[[#This Row],[Heizleistung (55°C)]])/2)</f>
        <v>7.15</v>
      </c>
      <c r="N566" s="30">
        <f>IF(Tabelle3[[#This Row],[Etas 55°C]]=0,0,(Tabelle3[[#This Row],[Etas 35°C]]*0.8+Tabelle3[[#This Row],[Etas 55°C]]*0.2))*2.5</f>
        <v>4.4935</v>
      </c>
      <c r="O566" s="31">
        <f>-(Tabelle3[[#This Row],[80%/20% SCOP]]-5.365)/5.365</f>
        <v>0.16244175209692455</v>
      </c>
    </row>
    <row r="567" spans="1:15" ht="20.100000000000001" customHeight="1" x14ac:dyDescent="0.25">
      <c r="A567" s="60"/>
      <c r="B567" s="32">
        <v>16005490</v>
      </c>
      <c r="C567" s="25" t="s">
        <v>1657</v>
      </c>
      <c r="D567" s="25" t="s">
        <v>1691</v>
      </c>
      <c r="E567" s="26" t="s">
        <v>2</v>
      </c>
      <c r="F567" s="27">
        <v>7.88</v>
      </c>
      <c r="G567" s="28">
        <v>1.91</v>
      </c>
      <c r="H567" s="27">
        <v>7.68</v>
      </c>
      <c r="I567" s="28">
        <v>1.33</v>
      </c>
      <c r="J567" s="26" t="s">
        <v>109</v>
      </c>
      <c r="K567" s="26" t="s">
        <v>4</v>
      </c>
      <c r="L567" s="26" t="s">
        <v>25</v>
      </c>
      <c r="M567" s="27">
        <f>IF(Tabelle3[[#This Row],[Heizleistung (55°C)]]=0,Tabelle3[[#This Row],[Heizleistung (35°C)]],(Tabelle3[[#This Row],[Heizleistung (35°C)]]+Tabelle3[[#This Row],[Heizleistung (55°C)]])/2)</f>
        <v>7.7799999999999994</v>
      </c>
      <c r="N567" s="30">
        <f>IF(Tabelle3[[#This Row],[Etas 55°C]]=0,0,(Tabelle3[[#This Row],[Etas 35°C]]*0.8+Tabelle3[[#This Row],[Etas 55°C]]*0.2))*2.5</f>
        <v>4.4850000000000003</v>
      </c>
      <c r="O567" s="31">
        <f>-(Tabelle3[[#This Row],[80%/20% SCOP]]-5.365)/5.365</f>
        <v>0.1640260950605778</v>
      </c>
    </row>
    <row r="568" spans="1:15" ht="20.100000000000001" customHeight="1" x14ac:dyDescent="0.25">
      <c r="A568" s="60"/>
      <c r="B568" s="32">
        <v>16006803</v>
      </c>
      <c r="C568" s="25" t="s">
        <v>2420</v>
      </c>
      <c r="D568" s="25" t="s">
        <v>2423</v>
      </c>
      <c r="E568" s="26" t="s">
        <v>2</v>
      </c>
      <c r="F568" s="27">
        <v>8</v>
      </c>
      <c r="G568" s="28">
        <v>1.899</v>
      </c>
      <c r="H568" s="27">
        <v>7</v>
      </c>
      <c r="I568" s="28">
        <v>1.3720000000000001</v>
      </c>
      <c r="J568" s="26" t="s">
        <v>3</v>
      </c>
      <c r="K568" s="26" t="s">
        <v>4</v>
      </c>
      <c r="L568" s="26" t="s">
        <v>15</v>
      </c>
      <c r="M568" s="27">
        <f>IF(Tabelle3[[#This Row],[Heizleistung (55°C)]]=0,Tabelle3[[#This Row],[Heizleistung (35°C)]],(Tabelle3[[#This Row],[Heizleistung (35°C)]]+Tabelle3[[#This Row],[Heizleistung (55°C)]])/2)</f>
        <v>7.5</v>
      </c>
      <c r="N568" s="30">
        <f>IF(Tabelle3[[#This Row],[Etas 55°C]]=0,0,(Tabelle3[[#This Row],[Etas 35°C]]*0.8+Tabelle3[[#This Row],[Etas 55°C]]*0.2))*2.5</f>
        <v>4.484</v>
      </c>
      <c r="O568" s="31">
        <f>-(Tabelle3[[#This Row],[80%/20% SCOP]]-5.365)/5.365</f>
        <v>0.16421248835041943</v>
      </c>
    </row>
    <row r="569" spans="1:15" ht="20.100000000000001" customHeight="1" x14ac:dyDescent="0.25">
      <c r="A569" s="60"/>
      <c r="B569" s="32">
        <v>16018438</v>
      </c>
      <c r="C569" s="25" t="s">
        <v>2224</v>
      </c>
      <c r="D569" s="25" t="s">
        <v>2229</v>
      </c>
      <c r="E569" s="26" t="s">
        <v>2</v>
      </c>
      <c r="F569" s="27">
        <v>7.1</v>
      </c>
      <c r="G569" s="28">
        <v>1.887</v>
      </c>
      <c r="H569" s="27">
        <v>6.89</v>
      </c>
      <c r="I569" s="28">
        <v>1.417</v>
      </c>
      <c r="J569" s="26" t="s">
        <v>3</v>
      </c>
      <c r="K569" s="26" t="s">
        <v>4</v>
      </c>
      <c r="L569" s="26" t="s">
        <v>4</v>
      </c>
      <c r="M569" s="27">
        <f>IF(Tabelle3[[#This Row],[Heizleistung (55°C)]]=0,Tabelle3[[#This Row],[Heizleistung (35°C)]],(Tabelle3[[#This Row],[Heizleistung (35°C)]]+Tabelle3[[#This Row],[Heizleistung (55°C)]])/2)</f>
        <v>6.9949999999999992</v>
      </c>
      <c r="N569" s="30">
        <f>IF(Tabelle3[[#This Row],[Etas 55°C]]=0,0,(Tabelle3[[#This Row],[Etas 35°C]]*0.8+Tabelle3[[#This Row],[Etas 55°C]]*0.2))*2.5</f>
        <v>4.4824999999999999</v>
      </c>
      <c r="O569" s="31">
        <f>-(Tabelle3[[#This Row],[80%/20% SCOP]]-5.365)/5.365</f>
        <v>0.16449207828518178</v>
      </c>
    </row>
    <row r="570" spans="1:15" ht="20.100000000000001" customHeight="1" x14ac:dyDescent="0.25">
      <c r="A570" s="60"/>
      <c r="B570" s="32">
        <v>16014116</v>
      </c>
      <c r="C570" s="25" t="s">
        <v>2255</v>
      </c>
      <c r="D570" s="25" t="s">
        <v>2275</v>
      </c>
      <c r="E570" s="26" t="s">
        <v>2</v>
      </c>
      <c r="F570" s="27">
        <v>7.58</v>
      </c>
      <c r="G570" s="28">
        <v>1.8959999999999999</v>
      </c>
      <c r="H570" s="27">
        <v>7.62</v>
      </c>
      <c r="I570" s="28">
        <v>1.381</v>
      </c>
      <c r="J570" s="26" t="s">
        <v>3</v>
      </c>
      <c r="K570" s="26" t="s">
        <v>4</v>
      </c>
      <c r="L570" s="26" t="s">
        <v>4</v>
      </c>
      <c r="M570" s="27">
        <f>IF(Tabelle3[[#This Row],[Heizleistung (55°C)]]=0,Tabelle3[[#This Row],[Heizleistung (35°C)]],(Tabelle3[[#This Row],[Heizleistung (35°C)]]+Tabelle3[[#This Row],[Heizleistung (55°C)]])/2)</f>
        <v>7.6</v>
      </c>
      <c r="N570" s="30">
        <f>IF(Tabelle3[[#This Row],[Etas 55°C]]=0,0,(Tabelle3[[#This Row],[Etas 35°C]]*0.8+Tabelle3[[#This Row],[Etas 55°C]]*0.2))*2.5</f>
        <v>4.4824999999999999</v>
      </c>
      <c r="O570" s="31">
        <f>-(Tabelle3[[#This Row],[80%/20% SCOP]]-5.365)/5.365</f>
        <v>0.16449207828518178</v>
      </c>
    </row>
    <row r="571" spans="1:15" ht="20.100000000000001" customHeight="1" x14ac:dyDescent="0.25">
      <c r="A571" s="60"/>
      <c r="B571" s="32">
        <v>16009197</v>
      </c>
      <c r="C571" s="25" t="s">
        <v>5635</v>
      </c>
      <c r="D571" s="25" t="s">
        <v>5643</v>
      </c>
      <c r="E571" s="26" t="s">
        <v>2</v>
      </c>
      <c r="F571" s="27">
        <v>7.52</v>
      </c>
      <c r="G571" s="28">
        <v>1.8879999999999999</v>
      </c>
      <c r="H571" s="27">
        <v>7.1</v>
      </c>
      <c r="I571" s="28">
        <v>1.4119999999999999</v>
      </c>
      <c r="J571" s="26" t="s">
        <v>3</v>
      </c>
      <c r="K571" s="26" t="s">
        <v>15</v>
      </c>
      <c r="L571" s="26" t="s">
        <v>25</v>
      </c>
      <c r="M571" s="29">
        <f>IF(Tabelle3[[#This Row],[Heizleistung (55°C)]]=0,Tabelle3[[#This Row],[Heizleistung (35°C)]],(Tabelle3[[#This Row],[Heizleistung (35°C)]]+Tabelle3[[#This Row],[Heizleistung (55°C)]])/2)</f>
        <v>7.31</v>
      </c>
      <c r="N571" s="30">
        <f>IF(Tabelle3[[#This Row],[Etas 55°C]]=0,0,(Tabelle3[[#This Row],[Etas 35°C]]*0.8+Tabelle3[[#This Row],[Etas 55°C]]*0.2))*2.5</f>
        <v>4.4820000000000002</v>
      </c>
      <c r="O571" s="31">
        <f>-(Tabelle3[[#This Row],[80%/20% SCOP]]-5.365)/5.365</f>
        <v>0.1645852749301025</v>
      </c>
    </row>
    <row r="572" spans="1:15" ht="20.100000000000001" customHeight="1" x14ac:dyDescent="0.25">
      <c r="A572" s="60"/>
      <c r="B572" s="32">
        <v>16007290</v>
      </c>
      <c r="C572" s="25" t="s">
        <v>2816</v>
      </c>
      <c r="D572" s="25" t="s">
        <v>2818</v>
      </c>
      <c r="E572" s="26" t="s">
        <v>2</v>
      </c>
      <c r="F572" s="27">
        <v>8</v>
      </c>
      <c r="G572" s="28">
        <v>1.8939999999999999</v>
      </c>
      <c r="H572" s="27">
        <v>8</v>
      </c>
      <c r="I572" s="28">
        <v>1.373</v>
      </c>
      <c r="J572" s="26" t="s">
        <v>109</v>
      </c>
      <c r="K572" s="26" t="s">
        <v>4</v>
      </c>
      <c r="L572" s="26" t="s">
        <v>4</v>
      </c>
      <c r="M572" s="27">
        <f>IF(Tabelle3[[#This Row],[Heizleistung (55°C)]]=0,Tabelle3[[#This Row],[Heizleistung (35°C)]],(Tabelle3[[#This Row],[Heizleistung (35°C)]]+Tabelle3[[#This Row],[Heizleistung (55°C)]])/2)</f>
        <v>8</v>
      </c>
      <c r="N572" s="30">
        <f>IF(Tabelle3[[#This Row],[Etas 55°C]]=0,0,(Tabelle3[[#This Row],[Etas 35°C]]*0.8+Tabelle3[[#This Row],[Etas 55°C]]*0.2))*2.5</f>
        <v>4.4744999999999999</v>
      </c>
      <c r="O572" s="31">
        <f>-(Tabelle3[[#This Row],[80%/20% SCOP]]-5.365)/5.365</f>
        <v>0.16598322460391432</v>
      </c>
    </row>
    <row r="573" spans="1:15" ht="20.100000000000001" customHeight="1" x14ac:dyDescent="0.25">
      <c r="A573" s="60"/>
      <c r="B573" s="32">
        <v>16014156</v>
      </c>
      <c r="C573" s="25" t="s">
        <v>6638</v>
      </c>
      <c r="D573" s="25" t="s">
        <v>6644</v>
      </c>
      <c r="E573" s="26" t="s">
        <v>2</v>
      </c>
      <c r="F573" s="27">
        <v>7.73</v>
      </c>
      <c r="G573" s="28">
        <v>1.8819999999999999</v>
      </c>
      <c r="H573" s="27">
        <v>7.22</v>
      </c>
      <c r="I573" s="28">
        <v>1.42</v>
      </c>
      <c r="J573" s="26" t="s">
        <v>3</v>
      </c>
      <c r="K573" s="26" t="s">
        <v>4</v>
      </c>
      <c r="L573" s="26" t="s">
        <v>4</v>
      </c>
      <c r="M573" s="29">
        <f>IF(Tabelle3[[#This Row],[Heizleistung (55°C)]]=0,Tabelle3[[#This Row],[Heizleistung (35°C)]],(Tabelle3[[#This Row],[Heizleistung (35°C)]]+Tabelle3[[#This Row],[Heizleistung (55°C)]])/2)</f>
        <v>7.4749999999999996</v>
      </c>
      <c r="N573" s="30">
        <f>IF(Tabelle3[[#This Row],[Etas 55°C]]=0,0,(Tabelle3[[#This Row],[Etas 35°C]]*0.8+Tabelle3[[#This Row],[Etas 55°C]]*0.2))*2.5</f>
        <v>4.4740000000000002</v>
      </c>
      <c r="O573" s="31">
        <f>-(Tabelle3[[#This Row],[80%/20% SCOP]]-5.365)/5.365</f>
        <v>0.16607642124883504</v>
      </c>
    </row>
    <row r="574" spans="1:15" ht="20.100000000000001" customHeight="1" x14ac:dyDescent="0.25">
      <c r="A574" s="60"/>
      <c r="B574" s="32">
        <v>16010264</v>
      </c>
      <c r="C574" s="25" t="s">
        <v>6690</v>
      </c>
      <c r="D574" s="25" t="s">
        <v>6697</v>
      </c>
      <c r="E574" s="26" t="s">
        <v>2</v>
      </c>
      <c r="F574" s="27">
        <v>8.33</v>
      </c>
      <c r="G574" s="28">
        <v>1.865</v>
      </c>
      <c r="H574" s="27">
        <v>7.66</v>
      </c>
      <c r="I574" s="28">
        <v>1.458</v>
      </c>
      <c r="J574" s="26" t="s">
        <v>3</v>
      </c>
      <c r="K574" s="26" t="s">
        <v>15</v>
      </c>
      <c r="L574" s="26" t="s">
        <v>4</v>
      </c>
      <c r="M574" s="29">
        <f>IF(Tabelle3[[#This Row],[Heizleistung (55°C)]]=0,Tabelle3[[#This Row],[Heizleistung (35°C)]],(Tabelle3[[#This Row],[Heizleistung (35°C)]]+Tabelle3[[#This Row],[Heizleistung (55°C)]])/2)</f>
        <v>7.9950000000000001</v>
      </c>
      <c r="N574" s="30">
        <f>IF(Tabelle3[[#This Row],[Etas 55°C]]=0,0,(Tabelle3[[#This Row],[Etas 35°C]]*0.8+Tabelle3[[#This Row],[Etas 55°C]]*0.2))*2.5</f>
        <v>4.4590000000000005</v>
      </c>
      <c r="O574" s="31">
        <f>-(Tabelle3[[#This Row],[80%/20% SCOP]]-5.365)/5.365</f>
        <v>0.16887232059645846</v>
      </c>
    </row>
    <row r="575" spans="1:15" ht="20.100000000000001" customHeight="1" x14ac:dyDescent="0.25">
      <c r="A575" s="60"/>
      <c r="B575" s="32">
        <v>16001841</v>
      </c>
      <c r="C575" s="25" t="s">
        <v>5489</v>
      </c>
      <c r="D575" s="25" t="s">
        <v>5496</v>
      </c>
      <c r="E575" s="26" t="s">
        <v>2</v>
      </c>
      <c r="F575" s="27">
        <v>7.9</v>
      </c>
      <c r="G575" s="28">
        <v>1.86</v>
      </c>
      <c r="H575" s="27">
        <v>8.1999999999999993</v>
      </c>
      <c r="I575" s="28">
        <v>1.47</v>
      </c>
      <c r="J575" s="26" t="s">
        <v>109</v>
      </c>
      <c r="K575" s="26" t="s">
        <v>4</v>
      </c>
      <c r="L575" s="26" t="s">
        <v>4</v>
      </c>
      <c r="M575" s="29">
        <f>IF(Tabelle3[[#This Row],[Heizleistung (55°C)]]=0,Tabelle3[[#This Row],[Heizleistung (35°C)]],(Tabelle3[[#This Row],[Heizleistung (35°C)]]+Tabelle3[[#This Row],[Heizleistung (55°C)]])/2)</f>
        <v>8.0500000000000007</v>
      </c>
      <c r="N575" s="30">
        <f>IF(Tabelle3[[#This Row],[Etas 55°C]]=0,0,(Tabelle3[[#This Row],[Etas 35°C]]*0.8+Tabelle3[[#This Row],[Etas 55°C]]*0.2))*2.5</f>
        <v>4.455000000000001</v>
      </c>
      <c r="O575" s="31">
        <f>-(Tabelle3[[#This Row],[80%/20% SCOP]]-5.365)/5.365</f>
        <v>0.16961789375582464</v>
      </c>
    </row>
    <row r="576" spans="1:15" ht="20.100000000000001" customHeight="1" x14ac:dyDescent="0.25">
      <c r="A576" s="60"/>
      <c r="B576" s="32">
        <v>16016859</v>
      </c>
      <c r="C576" s="25" t="s">
        <v>1295</v>
      </c>
      <c r="D576" s="25" t="s">
        <v>1296</v>
      </c>
      <c r="E576" s="26" t="s">
        <v>2</v>
      </c>
      <c r="F576" s="27">
        <v>7</v>
      </c>
      <c r="G576" s="28">
        <v>1.881</v>
      </c>
      <c r="H576" s="27">
        <v>6.6</v>
      </c>
      <c r="I576" s="28">
        <v>1.375</v>
      </c>
      <c r="J576" s="26" t="s">
        <v>3</v>
      </c>
      <c r="K576" s="26" t="s">
        <v>4</v>
      </c>
      <c r="L576" s="26" t="s">
        <v>4</v>
      </c>
      <c r="M576" s="27">
        <f>IF(Tabelle3[[#This Row],[Heizleistung (55°C)]]=0,Tabelle3[[#This Row],[Heizleistung (35°C)]],(Tabelle3[[#This Row],[Heizleistung (35°C)]]+Tabelle3[[#This Row],[Heizleistung (55°C)]])/2)</f>
        <v>6.8</v>
      </c>
      <c r="N576" s="30">
        <f>IF(Tabelle3[[#This Row],[Etas 55°C]]=0,0,(Tabelle3[[#This Row],[Etas 35°C]]*0.8+Tabelle3[[#This Row],[Etas 55°C]]*0.2))*2.5</f>
        <v>4.4495000000000005</v>
      </c>
      <c r="O576" s="31">
        <f>-(Tabelle3[[#This Row],[80%/20% SCOP]]-5.365)/5.365</f>
        <v>0.17064305684995335</v>
      </c>
    </row>
    <row r="577" spans="1:15" ht="20.100000000000001" customHeight="1" x14ac:dyDescent="0.25">
      <c r="A577" s="60"/>
      <c r="B577" s="32">
        <v>16014109</v>
      </c>
      <c r="C577" s="25" t="s">
        <v>2255</v>
      </c>
      <c r="D577" s="25" t="s">
        <v>2260</v>
      </c>
      <c r="E577" s="26" t="s">
        <v>2</v>
      </c>
      <c r="F577" s="27">
        <v>7.01</v>
      </c>
      <c r="G577" s="28">
        <v>1.881</v>
      </c>
      <c r="H577" s="27">
        <v>6.63</v>
      </c>
      <c r="I577" s="28">
        <v>1.375</v>
      </c>
      <c r="J577" s="26" t="s">
        <v>3</v>
      </c>
      <c r="K577" s="26" t="s">
        <v>4</v>
      </c>
      <c r="L577" s="26" t="s">
        <v>4</v>
      </c>
      <c r="M577" s="27">
        <f>IF(Tabelle3[[#This Row],[Heizleistung (55°C)]]=0,Tabelle3[[#This Row],[Heizleistung (35°C)]],(Tabelle3[[#This Row],[Heizleistung (35°C)]]+Tabelle3[[#This Row],[Heizleistung (55°C)]])/2)</f>
        <v>6.82</v>
      </c>
      <c r="N577" s="30">
        <f>IF(Tabelle3[[#This Row],[Etas 55°C]]=0,0,(Tabelle3[[#This Row],[Etas 35°C]]*0.8+Tabelle3[[#This Row],[Etas 55°C]]*0.2))*2.5</f>
        <v>4.4495000000000005</v>
      </c>
      <c r="O577" s="31">
        <f>-(Tabelle3[[#This Row],[80%/20% SCOP]]-5.365)/5.365</f>
        <v>0.17064305684995335</v>
      </c>
    </row>
    <row r="578" spans="1:15" ht="20.100000000000001" customHeight="1" x14ac:dyDescent="0.25">
      <c r="A578" s="60"/>
      <c r="B578" s="32">
        <v>16010266</v>
      </c>
      <c r="C578" s="25" t="s">
        <v>6690</v>
      </c>
      <c r="D578" s="25" t="s">
        <v>6698</v>
      </c>
      <c r="E578" s="26" t="s">
        <v>2</v>
      </c>
      <c r="F578" s="27">
        <v>7.22</v>
      </c>
      <c r="G578" s="28">
        <v>1.861</v>
      </c>
      <c r="H578" s="27">
        <v>6.83</v>
      </c>
      <c r="I578" s="28">
        <v>1.452</v>
      </c>
      <c r="J578" s="26" t="s">
        <v>3</v>
      </c>
      <c r="K578" s="26" t="s">
        <v>15</v>
      </c>
      <c r="L578" s="26" t="s">
        <v>4</v>
      </c>
      <c r="M578" s="29">
        <f>IF(Tabelle3[[#This Row],[Heizleistung (55°C)]]=0,Tabelle3[[#This Row],[Heizleistung (35°C)]],(Tabelle3[[#This Row],[Heizleistung (35°C)]]+Tabelle3[[#This Row],[Heizleistung (55°C)]])/2)</f>
        <v>7.0250000000000004</v>
      </c>
      <c r="N578" s="30">
        <f>IF(Tabelle3[[#This Row],[Etas 55°C]]=0,0,(Tabelle3[[#This Row],[Etas 35°C]]*0.8+Tabelle3[[#This Row],[Etas 55°C]]*0.2))*2.5</f>
        <v>4.4480000000000004</v>
      </c>
      <c r="O578" s="31">
        <f>-(Tabelle3[[#This Row],[80%/20% SCOP]]-5.365)/5.365</f>
        <v>0.17092264678471572</v>
      </c>
    </row>
    <row r="579" spans="1:15" ht="20.100000000000001" customHeight="1" x14ac:dyDescent="0.25">
      <c r="A579" s="60"/>
      <c r="B579" s="32">
        <v>16014333</v>
      </c>
      <c r="C579" s="25" t="s">
        <v>3161</v>
      </c>
      <c r="D579" s="25" t="s">
        <v>6828</v>
      </c>
      <c r="E579" s="26" t="s">
        <v>2</v>
      </c>
      <c r="F579" s="27">
        <v>8</v>
      </c>
      <c r="G579" s="28">
        <v>1.87</v>
      </c>
      <c r="H579" s="27">
        <v>8</v>
      </c>
      <c r="I579" s="28">
        <v>1.4</v>
      </c>
      <c r="J579" s="26" t="s">
        <v>40</v>
      </c>
      <c r="K579" s="26" t="s">
        <v>4</v>
      </c>
      <c r="L579" s="26" t="s">
        <v>4</v>
      </c>
      <c r="M579" s="27">
        <f>IF(Tabelle3[[#This Row],[Heizleistung (55°C)]]=0,Tabelle3[[#This Row],[Heizleistung (35°C)]],(Tabelle3[[#This Row],[Heizleistung (35°C)]]+Tabelle3[[#This Row],[Heizleistung (55°C)]])/2)</f>
        <v>8</v>
      </c>
      <c r="N579" s="30">
        <f>IF(Tabelle3[[#This Row],[Etas 55°C]]=0,0,(Tabelle3[[#This Row],[Etas 35°C]]*0.8+Tabelle3[[#This Row],[Etas 55°C]]*0.2))*2.5</f>
        <v>4.4400000000000004</v>
      </c>
      <c r="O579" s="31">
        <f>-(Tabelle3[[#This Row],[80%/20% SCOP]]-5.365)/5.365</f>
        <v>0.17241379310344823</v>
      </c>
    </row>
    <row r="580" spans="1:15" ht="20.100000000000001" customHeight="1" x14ac:dyDescent="0.25">
      <c r="A580" s="60"/>
      <c r="B580" s="32">
        <v>16015753</v>
      </c>
      <c r="C580" s="25" t="s">
        <v>5436</v>
      </c>
      <c r="D580" s="25" t="s">
        <v>5449</v>
      </c>
      <c r="E580" s="26" t="s">
        <v>2</v>
      </c>
      <c r="F580" s="27">
        <v>6.76</v>
      </c>
      <c r="G580" s="28">
        <v>1.863</v>
      </c>
      <c r="H580" s="27">
        <v>6.47</v>
      </c>
      <c r="I580" s="28">
        <v>1.425</v>
      </c>
      <c r="J580" s="26" t="s">
        <v>3</v>
      </c>
      <c r="K580" s="26" t="s">
        <v>4</v>
      </c>
      <c r="L580" s="26" t="s">
        <v>4</v>
      </c>
      <c r="M580" s="29">
        <f>IF(Tabelle3[[#This Row],[Heizleistung (55°C)]]=0,Tabelle3[[#This Row],[Heizleistung (35°C)]],(Tabelle3[[#This Row],[Heizleistung (35°C)]]+Tabelle3[[#This Row],[Heizleistung (55°C)]])/2)</f>
        <v>6.6150000000000002</v>
      </c>
      <c r="N580" s="30">
        <f>IF(Tabelle3[[#This Row],[Etas 55°C]]=0,0,(Tabelle3[[#This Row],[Etas 35°C]]*0.8+Tabelle3[[#This Row],[Etas 55°C]]*0.2))*2.5</f>
        <v>4.4385000000000012</v>
      </c>
      <c r="O580" s="31">
        <f>-(Tabelle3[[#This Row],[80%/20% SCOP]]-5.365)/5.365</f>
        <v>0.17269338303821044</v>
      </c>
    </row>
    <row r="581" spans="1:15" ht="20.100000000000001" customHeight="1" x14ac:dyDescent="0.25">
      <c r="A581" s="60"/>
      <c r="B581" s="32">
        <v>16018291</v>
      </c>
      <c r="C581" s="25" t="s">
        <v>5546</v>
      </c>
      <c r="D581" s="25" t="s">
        <v>5548</v>
      </c>
      <c r="E581" s="26" t="s">
        <v>2</v>
      </c>
      <c r="F581" s="27">
        <v>7.85</v>
      </c>
      <c r="G581" s="28">
        <v>1.84</v>
      </c>
      <c r="H581" s="27">
        <v>7.72</v>
      </c>
      <c r="I581" s="28">
        <v>1.5</v>
      </c>
      <c r="J581" s="26" t="s">
        <v>3</v>
      </c>
      <c r="K581" s="26" t="s">
        <v>4</v>
      </c>
      <c r="L581" s="26" t="s">
        <v>4</v>
      </c>
      <c r="M581" s="29">
        <f>IF(Tabelle3[[#This Row],[Heizleistung (55°C)]]=0,Tabelle3[[#This Row],[Heizleistung (35°C)]],(Tabelle3[[#This Row],[Heizleistung (35°C)]]+Tabelle3[[#This Row],[Heizleistung (55°C)]])/2)</f>
        <v>7.7850000000000001</v>
      </c>
      <c r="N581" s="30">
        <f>IF(Tabelle3[[#This Row],[Etas 55°C]]=0,0,(Tabelle3[[#This Row],[Etas 35°C]]*0.8+Tabelle3[[#This Row],[Etas 55°C]]*0.2))*2.5</f>
        <v>4.4300000000000006</v>
      </c>
      <c r="O581" s="31">
        <f>-(Tabelle3[[#This Row],[80%/20% SCOP]]-5.365)/5.365</f>
        <v>0.17427772600186386</v>
      </c>
    </row>
    <row r="582" spans="1:15" ht="20.100000000000001" customHeight="1" x14ac:dyDescent="0.25">
      <c r="A582" s="60"/>
      <c r="B582" s="32">
        <v>16018295</v>
      </c>
      <c r="C582" s="25" t="s">
        <v>5749</v>
      </c>
      <c r="D582" s="25" t="s">
        <v>5750</v>
      </c>
      <c r="E582" s="26" t="s">
        <v>2</v>
      </c>
      <c r="F582" s="27">
        <v>7.85</v>
      </c>
      <c r="G582" s="28">
        <v>1.84</v>
      </c>
      <c r="H582" s="27">
        <v>7.72</v>
      </c>
      <c r="I582" s="28">
        <v>1.5</v>
      </c>
      <c r="J582" s="26" t="s">
        <v>3</v>
      </c>
      <c r="K582" s="26" t="s">
        <v>4</v>
      </c>
      <c r="L582" s="26" t="s">
        <v>4</v>
      </c>
      <c r="M582" s="29">
        <f>IF(Tabelle3[[#This Row],[Heizleistung (55°C)]]=0,Tabelle3[[#This Row],[Heizleistung (35°C)]],(Tabelle3[[#This Row],[Heizleistung (35°C)]]+Tabelle3[[#This Row],[Heizleistung (55°C)]])/2)</f>
        <v>7.7850000000000001</v>
      </c>
      <c r="N582" s="30">
        <f>IF(Tabelle3[[#This Row],[Etas 55°C]]=0,0,(Tabelle3[[#This Row],[Etas 35°C]]*0.8+Tabelle3[[#This Row],[Etas 55°C]]*0.2))*2.5</f>
        <v>4.4300000000000006</v>
      </c>
      <c r="O582" s="31">
        <f>-(Tabelle3[[#This Row],[80%/20% SCOP]]-5.365)/5.365</f>
        <v>0.17427772600186386</v>
      </c>
    </row>
    <row r="583" spans="1:15" ht="20.100000000000001" customHeight="1" x14ac:dyDescent="0.25">
      <c r="A583" s="60"/>
      <c r="B583" s="32">
        <v>16014527</v>
      </c>
      <c r="C583" s="25" t="s">
        <v>301</v>
      </c>
      <c r="D583" s="25" t="s">
        <v>303</v>
      </c>
      <c r="E583" s="26" t="s">
        <v>2</v>
      </c>
      <c r="F583" s="27">
        <v>6.76</v>
      </c>
      <c r="G583" s="28">
        <v>1.8520000000000001</v>
      </c>
      <c r="H583" s="27">
        <v>6.7</v>
      </c>
      <c r="I583" s="28">
        <v>1.4359999999999999</v>
      </c>
      <c r="J583" s="26" t="s">
        <v>3</v>
      </c>
      <c r="K583" s="26" t="s">
        <v>4</v>
      </c>
      <c r="L583" s="26" t="s">
        <v>4</v>
      </c>
      <c r="M583" s="27">
        <f>IF(Tabelle3[[#This Row],[Heizleistung (55°C)]]=0,Tabelle3[[#This Row],[Heizleistung (35°C)]],(Tabelle3[[#This Row],[Heizleistung (35°C)]]+Tabelle3[[#This Row],[Heizleistung (55°C)]])/2)</f>
        <v>6.73</v>
      </c>
      <c r="N583" s="30">
        <f>IF(Tabelle3[[#This Row],[Etas 55°C]]=0,0,(Tabelle3[[#This Row],[Etas 35°C]]*0.8+Tabelle3[[#This Row],[Etas 55°C]]*0.2))*2.5</f>
        <v>4.4220000000000006</v>
      </c>
      <c r="O583" s="31">
        <f>-(Tabelle3[[#This Row],[80%/20% SCOP]]-5.365)/5.365</f>
        <v>0.17576887232059638</v>
      </c>
    </row>
    <row r="584" spans="1:15" ht="20.100000000000001" customHeight="1" x14ac:dyDescent="0.25">
      <c r="A584" s="60"/>
      <c r="B584" s="32">
        <v>16015199</v>
      </c>
      <c r="C584" s="25" t="s">
        <v>2875</v>
      </c>
      <c r="D584" s="25" t="s">
        <v>2877</v>
      </c>
      <c r="E584" s="26" t="s">
        <v>2</v>
      </c>
      <c r="F584" s="27">
        <v>6.6</v>
      </c>
      <c r="G584" s="28">
        <v>1.861</v>
      </c>
      <c r="H584" s="27">
        <v>6.4</v>
      </c>
      <c r="I584" s="28">
        <v>1.383</v>
      </c>
      <c r="J584" s="26" t="s">
        <v>3</v>
      </c>
      <c r="K584" s="26" t="s">
        <v>4</v>
      </c>
      <c r="L584" s="26" t="s">
        <v>4</v>
      </c>
      <c r="M584" s="27">
        <f>IF(Tabelle3[[#This Row],[Heizleistung (55°C)]]=0,Tabelle3[[#This Row],[Heizleistung (35°C)]],(Tabelle3[[#This Row],[Heizleistung (35°C)]]+Tabelle3[[#This Row],[Heizleistung (55°C)]])/2)</f>
        <v>6.5</v>
      </c>
      <c r="N584" s="30">
        <f>IF(Tabelle3[[#This Row],[Etas 55°C]]=0,0,(Tabelle3[[#This Row],[Etas 35°C]]*0.8+Tabelle3[[#This Row],[Etas 55°C]]*0.2))*2.5</f>
        <v>4.4135</v>
      </c>
      <c r="O584" s="31">
        <f>-(Tabelle3[[#This Row],[80%/20% SCOP]]-5.365)/5.365</f>
        <v>0.1773532152842498</v>
      </c>
    </row>
    <row r="585" spans="1:15" ht="20.100000000000001" customHeight="1" x14ac:dyDescent="0.25">
      <c r="A585" s="60"/>
      <c r="B585" s="32">
        <v>16014528</v>
      </c>
      <c r="C585" s="25" t="s">
        <v>301</v>
      </c>
      <c r="D585" s="25" t="s">
        <v>304</v>
      </c>
      <c r="E585" s="26" t="s">
        <v>2</v>
      </c>
      <c r="F585" s="27">
        <v>7.8</v>
      </c>
      <c r="G585" s="28">
        <v>1.853</v>
      </c>
      <c r="H585" s="27">
        <v>7.7</v>
      </c>
      <c r="I585" s="28">
        <v>1.4079999999999999</v>
      </c>
      <c r="J585" s="26" t="s">
        <v>3</v>
      </c>
      <c r="K585" s="26" t="s">
        <v>4</v>
      </c>
      <c r="L585" s="26" t="s">
        <v>4</v>
      </c>
      <c r="M585" s="27">
        <f>IF(Tabelle3[[#This Row],[Heizleistung (55°C)]]=0,Tabelle3[[#This Row],[Heizleistung (35°C)]],(Tabelle3[[#This Row],[Heizleistung (35°C)]]+Tabelle3[[#This Row],[Heizleistung (55°C)]])/2)</f>
        <v>7.75</v>
      </c>
      <c r="N585" s="30">
        <f>IF(Tabelle3[[#This Row],[Etas 55°C]]=0,0,(Tabelle3[[#This Row],[Etas 35°C]]*0.8+Tabelle3[[#This Row],[Etas 55°C]]*0.2))*2.5</f>
        <v>4.41</v>
      </c>
      <c r="O585" s="31">
        <f>-(Tabelle3[[#This Row],[80%/20% SCOP]]-5.365)/5.365</f>
        <v>0.17800559179869524</v>
      </c>
    </row>
    <row r="586" spans="1:15" ht="20.100000000000001" customHeight="1" x14ac:dyDescent="0.25">
      <c r="A586" s="60"/>
      <c r="B586" s="32">
        <v>16004120</v>
      </c>
      <c r="C586" s="25" t="s">
        <v>664</v>
      </c>
      <c r="D586" s="25" t="s">
        <v>666</v>
      </c>
      <c r="E586" s="26" t="s">
        <v>2</v>
      </c>
      <c r="F586" s="27">
        <v>8</v>
      </c>
      <c r="G586" s="28">
        <v>1.84</v>
      </c>
      <c r="H586" s="27">
        <v>6</v>
      </c>
      <c r="I586" s="28">
        <v>1.45</v>
      </c>
      <c r="J586" s="26" t="s">
        <v>109</v>
      </c>
      <c r="K586" s="26" t="s">
        <v>4</v>
      </c>
      <c r="L586" s="26" t="s">
        <v>4</v>
      </c>
      <c r="M586" s="27">
        <f>IF(Tabelle3[[#This Row],[Heizleistung (55°C)]]=0,Tabelle3[[#This Row],[Heizleistung (35°C)]],(Tabelle3[[#This Row],[Heizleistung (35°C)]]+Tabelle3[[#This Row],[Heizleistung (55°C)]])/2)</f>
        <v>7</v>
      </c>
      <c r="N586" s="30">
        <f>IF(Tabelle3[[#This Row],[Etas 55°C]]=0,0,(Tabelle3[[#This Row],[Etas 35°C]]*0.8+Tabelle3[[#This Row],[Etas 55°C]]*0.2))*2.5</f>
        <v>4.4050000000000002</v>
      </c>
      <c r="O586" s="31">
        <f>-(Tabelle3[[#This Row],[80%/20% SCOP]]-5.365)/5.365</f>
        <v>0.17893755824790306</v>
      </c>
    </row>
    <row r="587" spans="1:15" ht="20.100000000000001" customHeight="1" x14ac:dyDescent="0.25">
      <c r="A587" s="60"/>
      <c r="B587" s="32">
        <v>16009066</v>
      </c>
      <c r="C587" s="25" t="s">
        <v>3161</v>
      </c>
      <c r="D587" s="25" t="s">
        <v>3205</v>
      </c>
      <c r="E587" s="26" t="s">
        <v>2</v>
      </c>
      <c r="F587" s="27">
        <v>7.1</v>
      </c>
      <c r="G587" s="28">
        <v>1.87</v>
      </c>
      <c r="H587" s="27">
        <v>7.1</v>
      </c>
      <c r="I587" s="28">
        <v>1.33</v>
      </c>
      <c r="J587" s="26" t="s">
        <v>40</v>
      </c>
      <c r="K587" s="26" t="s">
        <v>4</v>
      </c>
      <c r="L587" s="26" t="s">
        <v>4</v>
      </c>
      <c r="M587" s="27">
        <f>IF(Tabelle3[[#This Row],[Heizleistung (55°C)]]=0,Tabelle3[[#This Row],[Heizleistung (35°C)]],(Tabelle3[[#This Row],[Heizleistung (35°C)]]+Tabelle3[[#This Row],[Heizleistung (55°C)]])/2)</f>
        <v>7.1</v>
      </c>
      <c r="N587" s="30">
        <f>IF(Tabelle3[[#This Row],[Etas 55°C]]=0,0,(Tabelle3[[#This Row],[Etas 35°C]]*0.8+Tabelle3[[#This Row],[Etas 55°C]]*0.2))*2.5</f>
        <v>4.4050000000000002</v>
      </c>
      <c r="O587" s="31">
        <f>-(Tabelle3[[#This Row],[80%/20% SCOP]]-5.365)/5.365</f>
        <v>0.17893755824790306</v>
      </c>
    </row>
    <row r="588" spans="1:15" ht="20.100000000000001" customHeight="1" x14ac:dyDescent="0.25">
      <c r="A588" s="60"/>
      <c r="B588" s="32">
        <v>16013137</v>
      </c>
      <c r="C588" s="25" t="s">
        <v>808</v>
      </c>
      <c r="D588" s="25" t="s">
        <v>854</v>
      </c>
      <c r="E588" s="26" t="s">
        <v>2</v>
      </c>
      <c r="F588" s="27">
        <v>7.6</v>
      </c>
      <c r="G588" s="28">
        <v>1.85</v>
      </c>
      <c r="H588" s="27">
        <v>7.55</v>
      </c>
      <c r="I588" s="28">
        <v>1.41</v>
      </c>
      <c r="J588" s="26" t="s">
        <v>3</v>
      </c>
      <c r="K588" s="26" t="s">
        <v>4</v>
      </c>
      <c r="L588" s="26" t="s">
        <v>4</v>
      </c>
      <c r="M588" s="27">
        <f>IF(Tabelle3[[#This Row],[Heizleistung (55°C)]]=0,Tabelle3[[#This Row],[Heizleistung (35°C)]],(Tabelle3[[#This Row],[Heizleistung (35°C)]]+Tabelle3[[#This Row],[Heizleistung (55°C)]])/2)</f>
        <v>7.5749999999999993</v>
      </c>
      <c r="N588" s="30">
        <f>IF(Tabelle3[[#This Row],[Etas 55°C]]=0,0,(Tabelle3[[#This Row],[Etas 35°C]]*0.8+Tabelle3[[#This Row],[Etas 55°C]]*0.2))*2.5</f>
        <v>4.4050000000000002</v>
      </c>
      <c r="O588" s="31">
        <f>-(Tabelle3[[#This Row],[80%/20% SCOP]]-5.365)/5.365</f>
        <v>0.17893755824790306</v>
      </c>
    </row>
    <row r="589" spans="1:15" ht="20.100000000000001" customHeight="1" x14ac:dyDescent="0.25">
      <c r="A589" s="60"/>
      <c r="B589" s="32">
        <v>16001358</v>
      </c>
      <c r="C589" s="25" t="s">
        <v>5128</v>
      </c>
      <c r="D589" s="25" t="s">
        <v>5150</v>
      </c>
      <c r="E589" s="26" t="s">
        <v>2</v>
      </c>
      <c r="F589" s="27">
        <v>7.1</v>
      </c>
      <c r="G589" s="28">
        <v>1.86</v>
      </c>
      <c r="H589" s="27">
        <v>6.6</v>
      </c>
      <c r="I589" s="28">
        <v>1.34</v>
      </c>
      <c r="J589" s="26" t="s">
        <v>40</v>
      </c>
      <c r="K589" s="26" t="s">
        <v>4</v>
      </c>
      <c r="L589" s="26" t="s">
        <v>4</v>
      </c>
      <c r="M589" s="27">
        <f>IF(Tabelle3[[#This Row],[Heizleistung (55°C)]]=0,Tabelle3[[#This Row],[Heizleistung (35°C)]],(Tabelle3[[#This Row],[Heizleistung (35°C)]]+Tabelle3[[#This Row],[Heizleistung (55°C)]])/2)</f>
        <v>6.85</v>
      </c>
      <c r="N589" s="30">
        <f>IF(Tabelle3[[#This Row],[Etas 55°C]]=0,0,(Tabelle3[[#This Row],[Etas 35°C]]*0.8+Tabelle3[[#This Row],[Etas 55°C]]*0.2))*2.5</f>
        <v>4.3900000000000006</v>
      </c>
      <c r="O589" s="31">
        <f>-(Tabelle3[[#This Row],[80%/20% SCOP]]-5.365)/5.365</f>
        <v>0.18173345759552648</v>
      </c>
    </row>
    <row r="590" spans="1:15" ht="20.100000000000001" customHeight="1" x14ac:dyDescent="0.25">
      <c r="A590" s="60"/>
      <c r="B590" s="32">
        <v>16011117</v>
      </c>
      <c r="C590" s="25" t="s">
        <v>3044</v>
      </c>
      <c r="D590" s="25" t="s">
        <v>3065</v>
      </c>
      <c r="E590" s="26" t="s">
        <v>2</v>
      </c>
      <c r="F590" s="27">
        <v>7</v>
      </c>
      <c r="G590" s="28">
        <v>1.85</v>
      </c>
      <c r="H590" s="27">
        <v>7</v>
      </c>
      <c r="I590" s="28">
        <v>1.38</v>
      </c>
      <c r="J590" s="26" t="s">
        <v>3</v>
      </c>
      <c r="K590" s="26" t="s">
        <v>4</v>
      </c>
      <c r="L590" s="26" t="s">
        <v>4</v>
      </c>
      <c r="M590" s="27">
        <f>IF(Tabelle3[[#This Row],[Heizleistung (55°C)]]=0,Tabelle3[[#This Row],[Heizleistung (35°C)]],(Tabelle3[[#This Row],[Heizleistung (35°C)]]+Tabelle3[[#This Row],[Heizleistung (55°C)]])/2)</f>
        <v>7</v>
      </c>
      <c r="N590" s="30">
        <f>IF(Tabelle3[[#This Row],[Etas 55°C]]=0,0,(Tabelle3[[#This Row],[Etas 35°C]]*0.8+Tabelle3[[#This Row],[Etas 55°C]]*0.2))*2.5</f>
        <v>4.3900000000000006</v>
      </c>
      <c r="O590" s="31">
        <f>-(Tabelle3[[#This Row],[80%/20% SCOP]]-5.365)/5.365</f>
        <v>0.18173345759552648</v>
      </c>
    </row>
    <row r="591" spans="1:15" ht="20.100000000000001" customHeight="1" x14ac:dyDescent="0.25">
      <c r="A591" s="60"/>
      <c r="B591" s="32">
        <v>16005866</v>
      </c>
      <c r="C591" s="25" t="s">
        <v>1615</v>
      </c>
      <c r="D591" s="25" t="s">
        <v>6753</v>
      </c>
      <c r="E591" s="26" t="s">
        <v>2</v>
      </c>
      <c r="F591" s="27">
        <v>8.85</v>
      </c>
      <c r="G591" s="28">
        <v>1.855</v>
      </c>
      <c r="H591" s="27">
        <v>7.14</v>
      </c>
      <c r="I591" s="28">
        <v>1.36</v>
      </c>
      <c r="J591" s="26" t="s">
        <v>40</v>
      </c>
      <c r="K591" s="26" t="s">
        <v>4</v>
      </c>
      <c r="L591" s="26" t="s">
        <v>4</v>
      </c>
      <c r="M591" s="27">
        <f>IF(Tabelle3[[#This Row],[Heizleistung (55°C)]]=0,Tabelle3[[#This Row],[Heizleistung (35°C)]],(Tabelle3[[#This Row],[Heizleistung (35°C)]]+Tabelle3[[#This Row],[Heizleistung (55°C)]])/2)</f>
        <v>7.9949999999999992</v>
      </c>
      <c r="N591" s="30">
        <f>IF(Tabelle3[[#This Row],[Etas 55°C]]=0,0,(Tabelle3[[#This Row],[Etas 35°C]]*0.8+Tabelle3[[#This Row],[Etas 55°C]]*0.2))*2.5</f>
        <v>4.3899999999999997</v>
      </c>
      <c r="O591" s="31">
        <f>-(Tabelle3[[#This Row],[80%/20% SCOP]]-5.365)/5.365</f>
        <v>0.18173345759552664</v>
      </c>
    </row>
    <row r="592" spans="1:15" ht="20.100000000000001" customHeight="1" x14ac:dyDescent="0.25">
      <c r="A592" s="60"/>
      <c r="B592" s="32">
        <v>16003170</v>
      </c>
      <c r="C592" s="25" t="s">
        <v>3044</v>
      </c>
      <c r="D592" s="25" t="s">
        <v>3058</v>
      </c>
      <c r="E592" s="26" t="s">
        <v>2</v>
      </c>
      <c r="F592" s="27">
        <v>7</v>
      </c>
      <c r="G592" s="28">
        <v>1.85</v>
      </c>
      <c r="H592" s="27">
        <v>6</v>
      </c>
      <c r="I592" s="28">
        <v>1.36</v>
      </c>
      <c r="J592" s="26" t="s">
        <v>109</v>
      </c>
      <c r="K592" s="26" t="s">
        <v>4</v>
      </c>
      <c r="L592" s="26" t="s">
        <v>4</v>
      </c>
      <c r="M592" s="27">
        <f>IF(Tabelle3[[#This Row],[Heizleistung (55°C)]]=0,Tabelle3[[#This Row],[Heizleistung (35°C)]],(Tabelle3[[#This Row],[Heizleistung (35°C)]]+Tabelle3[[#This Row],[Heizleistung (55°C)]])/2)</f>
        <v>6.5</v>
      </c>
      <c r="N592" s="30">
        <f>IF(Tabelle3[[#This Row],[Etas 55°C]]=0,0,(Tabelle3[[#This Row],[Etas 35°C]]*0.8+Tabelle3[[#This Row],[Etas 55°C]]*0.2))*2.5</f>
        <v>4.3800000000000008</v>
      </c>
      <c r="O592" s="31">
        <f>-(Tabelle3[[#This Row],[80%/20% SCOP]]-5.365)/5.365</f>
        <v>0.18359739049394211</v>
      </c>
    </row>
    <row r="593" spans="1:15" ht="20.100000000000001" customHeight="1" x14ac:dyDescent="0.25">
      <c r="A593" s="60"/>
      <c r="B593" s="32">
        <v>16017007</v>
      </c>
      <c r="C593" s="25" t="s">
        <v>3161</v>
      </c>
      <c r="D593" s="25" t="s">
        <v>3351</v>
      </c>
      <c r="E593" s="26" t="s">
        <v>2</v>
      </c>
      <c r="F593" s="27">
        <v>8</v>
      </c>
      <c r="G593" s="28">
        <v>1.83</v>
      </c>
      <c r="H593" s="27">
        <v>8</v>
      </c>
      <c r="I593" s="28">
        <v>1.43</v>
      </c>
      <c r="J593" s="26" t="s">
        <v>3</v>
      </c>
      <c r="K593" s="26" t="s">
        <v>15</v>
      </c>
      <c r="L593" s="26" t="s">
        <v>25</v>
      </c>
      <c r="M593" s="27">
        <f>IF(Tabelle3[[#This Row],[Heizleistung (55°C)]]=0,Tabelle3[[#This Row],[Heizleistung (35°C)]],(Tabelle3[[#This Row],[Heizleistung (35°C)]]+Tabelle3[[#This Row],[Heizleistung (55°C)]])/2)</f>
        <v>8</v>
      </c>
      <c r="N593" s="30">
        <f>IF(Tabelle3[[#This Row],[Etas 55°C]]=0,0,(Tabelle3[[#This Row],[Etas 35°C]]*0.8+Tabelle3[[#This Row],[Etas 55°C]]*0.2))*2.5</f>
        <v>4.3750000000000009</v>
      </c>
      <c r="O593" s="31">
        <f>-(Tabelle3[[#This Row],[80%/20% SCOP]]-5.365)/5.365</f>
        <v>0.18452935694314992</v>
      </c>
    </row>
    <row r="594" spans="1:15" ht="20.100000000000001" customHeight="1" x14ac:dyDescent="0.25">
      <c r="A594" s="60"/>
      <c r="B594" s="32">
        <v>16001501</v>
      </c>
      <c r="C594" s="25" t="s">
        <v>5249</v>
      </c>
      <c r="D594" s="25" t="s">
        <v>6782</v>
      </c>
      <c r="E594" s="26" t="s">
        <v>2</v>
      </c>
      <c r="F594" s="27">
        <v>7</v>
      </c>
      <c r="G594" s="28">
        <v>1.84</v>
      </c>
      <c r="H594" s="27">
        <v>6</v>
      </c>
      <c r="I594" s="28">
        <v>1.38</v>
      </c>
      <c r="J594" s="26" t="s">
        <v>109</v>
      </c>
      <c r="K594" s="26" t="s">
        <v>4</v>
      </c>
      <c r="L594" s="26" t="s">
        <v>4</v>
      </c>
      <c r="M594" s="27">
        <f>IF(Tabelle3[[#This Row],[Heizleistung (55°C)]]=0,Tabelle3[[#This Row],[Heizleistung (35°C)]],(Tabelle3[[#This Row],[Heizleistung (35°C)]]+Tabelle3[[#This Row],[Heizleistung (55°C)]])/2)</f>
        <v>6.5</v>
      </c>
      <c r="N594" s="30">
        <f>IF(Tabelle3[[#This Row],[Etas 55°C]]=0,0,(Tabelle3[[#This Row],[Etas 35°C]]*0.8+Tabelle3[[#This Row],[Etas 55°C]]*0.2))*2.5</f>
        <v>4.370000000000001</v>
      </c>
      <c r="O594" s="31">
        <f>-(Tabelle3[[#This Row],[80%/20% SCOP]]-5.365)/5.365</f>
        <v>0.18546132339235771</v>
      </c>
    </row>
    <row r="595" spans="1:15" ht="20.100000000000001" customHeight="1" x14ac:dyDescent="0.25">
      <c r="A595" s="60"/>
      <c r="B595" s="32">
        <v>16011896</v>
      </c>
      <c r="C595" s="25" t="s">
        <v>3044</v>
      </c>
      <c r="D595" s="25" t="s">
        <v>3050</v>
      </c>
      <c r="E595" s="26" t="s">
        <v>2</v>
      </c>
      <c r="F595" s="27">
        <v>7</v>
      </c>
      <c r="G595" s="28">
        <v>1.87</v>
      </c>
      <c r="H595" s="27">
        <v>7</v>
      </c>
      <c r="I595" s="28">
        <v>1.25</v>
      </c>
      <c r="J595" s="26" t="s">
        <v>40</v>
      </c>
      <c r="K595" s="26" t="s">
        <v>4</v>
      </c>
      <c r="L595" s="26" t="s">
        <v>4</v>
      </c>
      <c r="M595" s="27">
        <f>IF(Tabelle3[[#This Row],[Heizleistung (55°C)]]=0,Tabelle3[[#This Row],[Heizleistung (35°C)]],(Tabelle3[[#This Row],[Heizleistung (35°C)]]+Tabelle3[[#This Row],[Heizleistung (55°C)]])/2)</f>
        <v>7</v>
      </c>
      <c r="N595" s="30">
        <f>IF(Tabelle3[[#This Row],[Etas 55°C]]=0,0,(Tabelle3[[#This Row],[Etas 35°C]]*0.8+Tabelle3[[#This Row],[Etas 55°C]]*0.2))*2.5</f>
        <v>4.3650000000000002</v>
      </c>
      <c r="O595" s="31">
        <f>-(Tabelle3[[#This Row],[80%/20% SCOP]]-5.365)/5.365</f>
        <v>0.1863932898415657</v>
      </c>
    </row>
    <row r="596" spans="1:15" ht="20.100000000000001" customHeight="1" x14ac:dyDescent="0.25">
      <c r="A596" s="60"/>
      <c r="B596" s="32">
        <v>16014127</v>
      </c>
      <c r="C596" s="25" t="s">
        <v>5265</v>
      </c>
      <c r="D596" s="25" t="s">
        <v>5271</v>
      </c>
      <c r="E596" s="26" t="s">
        <v>2</v>
      </c>
      <c r="F596" s="27">
        <v>6.4</v>
      </c>
      <c r="G596" s="28">
        <v>1.831</v>
      </c>
      <c r="H596" s="27">
        <v>6.8</v>
      </c>
      <c r="I596" s="28">
        <v>1.401</v>
      </c>
      <c r="J596" s="26" t="s">
        <v>3</v>
      </c>
      <c r="K596" s="26" t="s">
        <v>4</v>
      </c>
      <c r="L596" s="26" t="s">
        <v>4</v>
      </c>
      <c r="M596" s="27">
        <f>IF(Tabelle3[[#This Row],[Heizleistung (55°C)]]=0,Tabelle3[[#This Row],[Heizleistung (35°C)]],(Tabelle3[[#This Row],[Heizleistung (35°C)]]+Tabelle3[[#This Row],[Heizleistung (55°C)]])/2)</f>
        <v>6.6</v>
      </c>
      <c r="N596" s="30">
        <f>IF(Tabelle3[[#This Row],[Etas 55°C]]=0,0,(Tabelle3[[#This Row],[Etas 35°C]]*0.8+Tabelle3[[#This Row],[Etas 55°C]]*0.2))*2.5</f>
        <v>4.3625000000000007</v>
      </c>
      <c r="O596" s="31">
        <f>-(Tabelle3[[#This Row],[80%/20% SCOP]]-5.365)/5.365</f>
        <v>0.18685927306616951</v>
      </c>
    </row>
    <row r="597" spans="1:15" ht="20.100000000000001" customHeight="1" x14ac:dyDescent="0.25">
      <c r="A597" s="60"/>
      <c r="B597" s="32">
        <v>16016330</v>
      </c>
      <c r="C597" s="25" t="s">
        <v>2493</v>
      </c>
      <c r="D597" s="25" t="s">
        <v>2499</v>
      </c>
      <c r="E597" s="26" t="s">
        <v>2</v>
      </c>
      <c r="F597" s="27">
        <v>8.1999999999999993</v>
      </c>
      <c r="G597" s="28">
        <v>1.835</v>
      </c>
      <c r="H597" s="27">
        <v>7.5</v>
      </c>
      <c r="I597" s="28">
        <v>1.3720000000000001</v>
      </c>
      <c r="J597" s="26" t="s">
        <v>3</v>
      </c>
      <c r="K597" s="26" t="s">
        <v>4</v>
      </c>
      <c r="L597" s="26" t="s">
        <v>4</v>
      </c>
      <c r="M597" s="27">
        <f>IF(Tabelle3[[#This Row],[Heizleistung (55°C)]]=0,Tabelle3[[#This Row],[Heizleistung (35°C)]],(Tabelle3[[#This Row],[Heizleistung (35°C)]]+Tabelle3[[#This Row],[Heizleistung (55°C)]])/2)</f>
        <v>7.85</v>
      </c>
      <c r="N597" s="30">
        <f>IF(Tabelle3[[#This Row],[Etas 55°C]]=0,0,(Tabelle3[[#This Row],[Etas 35°C]]*0.8+Tabelle3[[#This Row],[Etas 55°C]]*0.2))*2.5</f>
        <v>4.3559999999999999</v>
      </c>
      <c r="O597" s="31">
        <f>-(Tabelle3[[#This Row],[80%/20% SCOP]]-5.365)/5.365</f>
        <v>0.18807082945013986</v>
      </c>
    </row>
    <row r="598" spans="1:15" ht="20.100000000000001" customHeight="1" x14ac:dyDescent="0.25">
      <c r="A598" s="60"/>
      <c r="B598" s="32">
        <v>16003886</v>
      </c>
      <c r="C598" s="25" t="s">
        <v>651</v>
      </c>
      <c r="D598" s="25" t="s">
        <v>657</v>
      </c>
      <c r="E598" s="26" t="s">
        <v>2</v>
      </c>
      <c r="F598" s="27">
        <v>8</v>
      </c>
      <c r="G598" s="28">
        <v>1.86</v>
      </c>
      <c r="H598" s="27">
        <v>7</v>
      </c>
      <c r="I598" s="28">
        <v>1.26</v>
      </c>
      <c r="J598" s="26" t="s">
        <v>40</v>
      </c>
      <c r="K598" s="26" t="s">
        <v>4</v>
      </c>
      <c r="L598" s="26" t="s">
        <v>4</v>
      </c>
      <c r="M598" s="27">
        <f>IF(Tabelle3[[#This Row],[Heizleistung (55°C)]]=0,Tabelle3[[#This Row],[Heizleistung (35°C)]],(Tabelle3[[#This Row],[Heizleistung (35°C)]]+Tabelle3[[#This Row],[Heizleistung (55°C)]])/2)</f>
        <v>7.5</v>
      </c>
      <c r="N598" s="30">
        <f>IF(Tabelle3[[#This Row],[Etas 55°C]]=0,0,(Tabelle3[[#This Row],[Etas 35°C]]*0.8+Tabelle3[[#This Row],[Etas 55°C]]*0.2))*2.5</f>
        <v>4.3500000000000005</v>
      </c>
      <c r="O598" s="31">
        <f>-(Tabelle3[[#This Row],[80%/20% SCOP]]-5.365)/5.365</f>
        <v>0.18918918918918912</v>
      </c>
    </row>
    <row r="599" spans="1:15" ht="20.100000000000001" customHeight="1" x14ac:dyDescent="0.25">
      <c r="A599" s="60"/>
      <c r="B599" s="32">
        <v>16004820</v>
      </c>
      <c r="C599" s="25" t="s">
        <v>669</v>
      </c>
      <c r="D599" s="25" t="s">
        <v>780</v>
      </c>
      <c r="E599" s="26" t="s">
        <v>2</v>
      </c>
      <c r="F599" s="27">
        <v>8</v>
      </c>
      <c r="G599" s="28">
        <v>1.86</v>
      </c>
      <c r="H599" s="27">
        <v>7</v>
      </c>
      <c r="I599" s="28">
        <v>1.26</v>
      </c>
      <c r="J599" s="26" t="s">
        <v>40</v>
      </c>
      <c r="K599" s="26" t="s">
        <v>4</v>
      </c>
      <c r="L599" s="26" t="s">
        <v>4</v>
      </c>
      <c r="M599" s="27">
        <f>IF(Tabelle3[[#This Row],[Heizleistung (55°C)]]=0,Tabelle3[[#This Row],[Heizleistung (35°C)]],(Tabelle3[[#This Row],[Heizleistung (35°C)]]+Tabelle3[[#This Row],[Heizleistung (55°C)]])/2)</f>
        <v>7.5</v>
      </c>
      <c r="N599" s="30">
        <f>IF(Tabelle3[[#This Row],[Etas 55°C]]=0,0,(Tabelle3[[#This Row],[Etas 35°C]]*0.8+Tabelle3[[#This Row],[Etas 55°C]]*0.2))*2.5</f>
        <v>4.3500000000000005</v>
      </c>
      <c r="O599" s="31">
        <f>-(Tabelle3[[#This Row],[80%/20% SCOP]]-5.365)/5.365</f>
        <v>0.18918918918918912</v>
      </c>
    </row>
    <row r="600" spans="1:15" ht="20.100000000000001" customHeight="1" x14ac:dyDescent="0.25">
      <c r="A600" s="60"/>
      <c r="B600" s="32">
        <v>16003515</v>
      </c>
      <c r="C600" s="25" t="s">
        <v>305</v>
      </c>
      <c r="D600" s="25" t="s">
        <v>309</v>
      </c>
      <c r="E600" s="26" t="s">
        <v>2</v>
      </c>
      <c r="F600" s="27">
        <v>7</v>
      </c>
      <c r="G600" s="28">
        <v>1.8260000000000001</v>
      </c>
      <c r="H600" s="27">
        <v>6</v>
      </c>
      <c r="I600" s="28">
        <v>1.3720000000000001</v>
      </c>
      <c r="J600" s="26" t="s">
        <v>109</v>
      </c>
      <c r="K600" s="26" t="s">
        <v>4</v>
      </c>
      <c r="L600" s="26" t="s">
        <v>4</v>
      </c>
      <c r="M600" s="27">
        <f>IF(Tabelle3[[#This Row],[Heizleistung (55°C)]]=0,Tabelle3[[#This Row],[Heizleistung (35°C)]],(Tabelle3[[#This Row],[Heizleistung (35°C)]]+Tabelle3[[#This Row],[Heizleistung (55°C)]])/2)</f>
        <v>6.5</v>
      </c>
      <c r="N600" s="30">
        <f>IF(Tabelle3[[#This Row],[Etas 55°C]]=0,0,(Tabelle3[[#This Row],[Etas 35°C]]*0.8+Tabelle3[[#This Row],[Etas 55°C]]*0.2))*2.5</f>
        <v>4.3380000000000001</v>
      </c>
      <c r="O600" s="31">
        <f>-(Tabelle3[[#This Row],[80%/20% SCOP]]-5.365)/5.365</f>
        <v>0.19142590866728801</v>
      </c>
    </row>
    <row r="601" spans="1:15" ht="20.100000000000001" customHeight="1" thickBot="1" x14ac:dyDescent="0.3">
      <c r="B601" s="1"/>
      <c r="C601" s="1"/>
      <c r="D601" s="1"/>
      <c r="E601" s="10"/>
      <c r="F601" s="11"/>
      <c r="G601" s="12"/>
      <c r="H601" s="11"/>
      <c r="I601" s="10"/>
      <c r="J601" s="10"/>
      <c r="K601" s="10"/>
      <c r="L601" s="10"/>
      <c r="M601" s="13"/>
      <c r="N601" s="14"/>
    </row>
    <row r="602" spans="1:15" ht="20.100000000000001" customHeight="1" thickBot="1" x14ac:dyDescent="0.3">
      <c r="B602" s="1"/>
      <c r="C602" s="1"/>
      <c r="D602" s="1"/>
      <c r="E602" s="10"/>
      <c r="F602" s="11"/>
      <c r="G602" s="12"/>
      <c r="H602" s="11"/>
      <c r="I602" s="10"/>
      <c r="J602" s="10"/>
      <c r="K602" s="10"/>
      <c r="L602" s="10"/>
      <c r="M602" s="13"/>
      <c r="N602" s="14"/>
    </row>
    <row r="603" spans="1:15" ht="20.100000000000001" customHeight="1" thickBot="1" x14ac:dyDescent="0.3">
      <c r="B603" s="1"/>
      <c r="C603" s="1"/>
      <c r="D603" s="1"/>
      <c r="E603" s="10"/>
      <c r="F603" s="11"/>
      <c r="G603" s="12"/>
      <c r="H603" s="11"/>
      <c r="I603" s="10"/>
      <c r="J603" s="10"/>
      <c r="K603" s="10"/>
      <c r="L603" s="10"/>
      <c r="M603" s="13"/>
      <c r="N603" s="14"/>
    </row>
    <row r="604" spans="1:15" ht="35.1" customHeight="1" x14ac:dyDescent="0.25">
      <c r="A604" s="56" t="s">
        <v>7951</v>
      </c>
      <c r="B604" s="35" t="s">
        <v>35</v>
      </c>
      <c r="C604" s="36" t="s">
        <v>7952</v>
      </c>
      <c r="D604" s="36" t="s">
        <v>27</v>
      </c>
      <c r="E604" s="36" t="s">
        <v>28</v>
      </c>
      <c r="F604" s="37" t="s">
        <v>29</v>
      </c>
      <c r="G604" s="36" t="s">
        <v>30</v>
      </c>
      <c r="H604" s="37" t="s">
        <v>31</v>
      </c>
      <c r="I604" s="36" t="s">
        <v>32</v>
      </c>
      <c r="J604" s="36" t="s">
        <v>33</v>
      </c>
      <c r="K604" s="37" t="s">
        <v>36</v>
      </c>
      <c r="L604" s="37" t="s">
        <v>34</v>
      </c>
      <c r="M604" s="37" t="s">
        <v>6791</v>
      </c>
      <c r="N604" s="38" t="s">
        <v>6792</v>
      </c>
      <c r="O604" s="39" t="s">
        <v>6829</v>
      </c>
    </row>
    <row r="605" spans="1:15" ht="20.100000000000001" customHeight="1" x14ac:dyDescent="0.25">
      <c r="A605" s="57"/>
      <c r="B605" s="32">
        <v>16011804</v>
      </c>
      <c r="C605" s="25" t="s">
        <v>4799</v>
      </c>
      <c r="D605" s="25" t="s">
        <v>4804</v>
      </c>
      <c r="E605" s="26" t="s">
        <v>2</v>
      </c>
      <c r="F605" s="27">
        <v>8.1999999999999993</v>
      </c>
      <c r="G605" s="28">
        <v>2.38</v>
      </c>
      <c r="H605" s="27">
        <v>9.25</v>
      </c>
      <c r="I605" s="28">
        <v>1.77</v>
      </c>
      <c r="J605" s="26" t="s">
        <v>3</v>
      </c>
      <c r="K605" s="26" t="s">
        <v>4</v>
      </c>
      <c r="L605" s="26" t="s">
        <v>4</v>
      </c>
      <c r="M605" s="27">
        <f>IF(Tabelle4[[#This Row],[Heizleistung (55°C)]]=0,Tabelle4[[#This Row],[Heizleistung (35°C)]],(Tabelle4[[#This Row],[Heizleistung (35°C)]]+Tabelle4[[#This Row],[Heizleistung (55°C)]])/2)</f>
        <v>8.7249999999999996</v>
      </c>
      <c r="N605" s="30">
        <f>IF(Tabelle4[[#This Row],[Etas 55°C]]=0,0,(Tabelle4[[#This Row],[Etas 35°C]]*0.8+Tabelle4[[#This Row],[Etas 55°C]]*0.2))*2.5</f>
        <v>5.6449999999999996</v>
      </c>
      <c r="O605" s="31">
        <f>-(Tabelle4[[#This Row],[80%/20% SCOP]]-5.645)/5.645</f>
        <v>0</v>
      </c>
    </row>
    <row r="606" spans="1:15" ht="20.100000000000001" customHeight="1" x14ac:dyDescent="0.25">
      <c r="A606" s="57"/>
      <c r="B606" s="32">
        <v>16015075</v>
      </c>
      <c r="C606" s="25" t="s">
        <v>2886</v>
      </c>
      <c r="D606" s="25" t="s">
        <v>2889</v>
      </c>
      <c r="E606" s="26" t="s">
        <v>2</v>
      </c>
      <c r="F606" s="27">
        <v>10</v>
      </c>
      <c r="G606" s="28">
        <v>2.355</v>
      </c>
      <c r="H606" s="27">
        <v>9.9</v>
      </c>
      <c r="I606" s="28">
        <v>1.7470000000000001</v>
      </c>
      <c r="J606" s="26" t="s">
        <v>3</v>
      </c>
      <c r="K606" s="26" t="s">
        <v>4</v>
      </c>
      <c r="L606" s="26" t="s">
        <v>4</v>
      </c>
      <c r="M606" s="27">
        <f>IF(Tabelle4[[#This Row],[Heizleistung (55°C)]]=0,Tabelle4[[#This Row],[Heizleistung (35°C)]],(Tabelle4[[#This Row],[Heizleistung (35°C)]]+Tabelle4[[#This Row],[Heizleistung (55°C)]])/2)</f>
        <v>9.9499999999999993</v>
      </c>
      <c r="N606" s="30">
        <f>IF(Tabelle4[[#This Row],[Etas 55°C]]=0,0,(Tabelle4[[#This Row],[Etas 35°C]]*0.8+Tabelle4[[#This Row],[Etas 55°C]]*0.2))*2.5</f>
        <v>5.5834999999999999</v>
      </c>
      <c r="O606" s="31">
        <f>-(Tabelle4[[#This Row],[80%/20% SCOP]]-5.645)/5.645</f>
        <v>1.0894596988485328E-2</v>
      </c>
    </row>
    <row r="607" spans="1:15" ht="20.100000000000001" customHeight="1" x14ac:dyDescent="0.25">
      <c r="A607" s="57"/>
      <c r="B607" s="32">
        <v>16014892</v>
      </c>
      <c r="C607" s="25" t="s">
        <v>6678</v>
      </c>
      <c r="D607" s="25" t="s">
        <v>6684</v>
      </c>
      <c r="E607" s="26" t="s">
        <v>2</v>
      </c>
      <c r="F607" s="27">
        <v>9.1999999999999993</v>
      </c>
      <c r="G607" s="28">
        <v>2.35</v>
      </c>
      <c r="H607" s="27">
        <v>8.5</v>
      </c>
      <c r="I607" s="28">
        <v>1.75</v>
      </c>
      <c r="J607" s="26" t="s">
        <v>3</v>
      </c>
      <c r="K607" s="26" t="s">
        <v>4</v>
      </c>
      <c r="L607" s="26" t="s">
        <v>4</v>
      </c>
      <c r="M607" s="29">
        <f>IF(Tabelle4[[#This Row],[Heizleistung (55°C)]]=0,Tabelle4[[#This Row],[Heizleistung (35°C)]],(Tabelle4[[#This Row],[Heizleistung (35°C)]]+Tabelle4[[#This Row],[Heizleistung (55°C)]])/2)</f>
        <v>8.85</v>
      </c>
      <c r="N607" s="30">
        <f>IF(Tabelle4[[#This Row],[Etas 55°C]]=0,0,(Tabelle4[[#This Row],[Etas 35°C]]*0.8+Tabelle4[[#This Row],[Etas 55°C]]*0.2))*2.5</f>
        <v>5.5750000000000002</v>
      </c>
      <c r="O607" s="31">
        <f>-(Tabelle4[[#This Row],[80%/20% SCOP]]-5.645)/5.645</f>
        <v>1.2400354295836918E-2</v>
      </c>
    </row>
    <row r="608" spans="1:15" ht="20.100000000000001" customHeight="1" x14ac:dyDescent="0.25">
      <c r="A608" s="57"/>
      <c r="B608" s="32">
        <v>16016272</v>
      </c>
      <c r="C608" s="25" t="s">
        <v>5190</v>
      </c>
      <c r="D608" s="25" t="s">
        <v>5191</v>
      </c>
      <c r="E608" s="26" t="s">
        <v>2</v>
      </c>
      <c r="F608" s="27">
        <v>10</v>
      </c>
      <c r="G608" s="28">
        <v>2.35</v>
      </c>
      <c r="H608" s="27">
        <v>9.9</v>
      </c>
      <c r="I608" s="28">
        <v>1.75</v>
      </c>
      <c r="J608" s="26" t="s">
        <v>3</v>
      </c>
      <c r="K608" s="26" t="s">
        <v>4</v>
      </c>
      <c r="L608" s="26" t="s">
        <v>4</v>
      </c>
      <c r="M608" s="27">
        <f>IF(Tabelle4[[#This Row],[Heizleistung (55°C)]]=0,Tabelle4[[#This Row],[Heizleistung (35°C)]],(Tabelle4[[#This Row],[Heizleistung (35°C)]]+Tabelle4[[#This Row],[Heizleistung (55°C)]])/2)</f>
        <v>9.9499999999999993</v>
      </c>
      <c r="N608" s="30">
        <f>IF(Tabelle4[[#This Row],[Etas 55°C]]=0,0,(Tabelle4[[#This Row],[Etas 35°C]]*0.8+Tabelle4[[#This Row],[Etas 55°C]]*0.2))*2.5</f>
        <v>5.5750000000000002</v>
      </c>
      <c r="O608" s="31">
        <f>-(Tabelle4[[#This Row],[80%/20% SCOP]]-5.645)/5.645</f>
        <v>1.2400354295836918E-2</v>
      </c>
    </row>
    <row r="609" spans="1:15" ht="20.100000000000001" customHeight="1" x14ac:dyDescent="0.25">
      <c r="A609" s="57"/>
      <c r="B609" s="32">
        <v>16018286</v>
      </c>
      <c r="C609" s="25" t="s">
        <v>5084</v>
      </c>
      <c r="D609" s="25" t="s">
        <v>5090</v>
      </c>
      <c r="E609" s="26" t="s">
        <v>2</v>
      </c>
      <c r="F609" s="27">
        <v>9.73</v>
      </c>
      <c r="G609" s="28">
        <v>2.2200000000000002</v>
      </c>
      <c r="H609" s="27">
        <v>9.7200000000000006</v>
      </c>
      <c r="I609" s="28">
        <v>1.63</v>
      </c>
      <c r="J609" s="26" t="s">
        <v>3</v>
      </c>
      <c r="K609" s="26" t="s">
        <v>4</v>
      </c>
      <c r="L609" s="26" t="s">
        <v>4</v>
      </c>
      <c r="M609" s="27">
        <f>IF(Tabelle4[[#This Row],[Heizleistung (55°C)]]=0,Tabelle4[[#This Row],[Heizleistung (35°C)]],(Tabelle4[[#This Row],[Heizleistung (35°C)]]+Tabelle4[[#This Row],[Heizleistung (55°C)]])/2)</f>
        <v>9.7250000000000014</v>
      </c>
      <c r="N609" s="30">
        <f>IF(Tabelle4[[#This Row],[Etas 55°C]]=0,0,(Tabelle4[[#This Row],[Etas 35°C]]*0.8+Tabelle4[[#This Row],[Etas 55°C]]*0.2))*2.5</f>
        <v>5.2550000000000008</v>
      </c>
      <c r="O609" s="31">
        <f>-(Tabelle4[[#This Row],[80%/20% SCOP]]-5.645)/5.645</f>
        <v>6.9087688219663212E-2</v>
      </c>
    </row>
    <row r="610" spans="1:15" ht="20.100000000000001" customHeight="1" x14ac:dyDescent="0.25">
      <c r="A610" s="57"/>
      <c r="B610" s="32">
        <v>16017522</v>
      </c>
      <c r="C610" s="25" t="s">
        <v>1637</v>
      </c>
      <c r="D610" s="25" t="s">
        <v>1639</v>
      </c>
      <c r="E610" s="26" t="s">
        <v>2</v>
      </c>
      <c r="F610" s="27">
        <v>9.74</v>
      </c>
      <c r="G610" s="28">
        <v>2.2200000000000002</v>
      </c>
      <c r="H610" s="27">
        <v>9.7200000000000006</v>
      </c>
      <c r="I610" s="28">
        <v>1.63</v>
      </c>
      <c r="J610" s="26" t="s">
        <v>3</v>
      </c>
      <c r="K610" s="26" t="s">
        <v>15</v>
      </c>
      <c r="L610" s="26" t="s">
        <v>4</v>
      </c>
      <c r="M610" s="27">
        <f>IF(Tabelle4[[#This Row],[Heizleistung (55°C)]]=0,Tabelle4[[#This Row],[Heizleistung (35°C)]],(Tabelle4[[#This Row],[Heizleistung (35°C)]]+Tabelle4[[#This Row],[Heizleistung (55°C)]])/2)</f>
        <v>9.73</v>
      </c>
      <c r="N610" s="30">
        <f>IF(Tabelle4[[#This Row],[Etas 55°C]]=0,0,(Tabelle4[[#This Row],[Etas 35°C]]*0.8+Tabelle4[[#This Row],[Etas 55°C]]*0.2))*2.5</f>
        <v>5.2550000000000008</v>
      </c>
      <c r="O610" s="31">
        <f>-(Tabelle4[[#This Row],[80%/20% SCOP]]-5.645)/5.645</f>
        <v>6.9087688219663212E-2</v>
      </c>
    </row>
    <row r="611" spans="1:15" ht="20.100000000000001" customHeight="1" x14ac:dyDescent="0.25">
      <c r="A611" s="57"/>
      <c r="B611" s="32">
        <v>16015155</v>
      </c>
      <c r="C611" s="25" t="s">
        <v>5128</v>
      </c>
      <c r="D611" s="25" t="s">
        <v>5159</v>
      </c>
      <c r="E611" s="26" t="s">
        <v>2</v>
      </c>
      <c r="F611" s="27">
        <v>9.4</v>
      </c>
      <c r="G611" s="28">
        <v>2.1989999999999998</v>
      </c>
      <c r="H611" s="27">
        <v>9</v>
      </c>
      <c r="I611" s="28">
        <v>1.5009999999999999</v>
      </c>
      <c r="J611" s="26" t="s">
        <v>40</v>
      </c>
      <c r="K611" s="26" t="s">
        <v>4</v>
      </c>
      <c r="L611" s="26" t="s">
        <v>15</v>
      </c>
      <c r="M611" s="27">
        <f>IF(Tabelle4[[#This Row],[Heizleistung (55°C)]]=0,Tabelle4[[#This Row],[Heizleistung (35°C)]],(Tabelle4[[#This Row],[Heizleistung (35°C)]]+Tabelle4[[#This Row],[Heizleistung (55°C)]])/2)</f>
        <v>9.1999999999999993</v>
      </c>
      <c r="N611" s="30">
        <f>IF(Tabelle4[[#This Row],[Etas 55°C]]=0,0,(Tabelle4[[#This Row],[Etas 35°C]]*0.8+Tabelle4[[#This Row],[Etas 55°C]]*0.2))*2.5</f>
        <v>5.1485000000000003</v>
      </c>
      <c r="O611" s="31">
        <f>-(Tabelle4[[#This Row],[80%/20% SCOP]]-5.645)/5.645</f>
        <v>8.795394154118677E-2</v>
      </c>
    </row>
    <row r="612" spans="1:15" ht="20.100000000000001" customHeight="1" x14ac:dyDescent="0.25">
      <c r="A612" s="57"/>
      <c r="B612" s="32">
        <v>16017492</v>
      </c>
      <c r="C612" s="25" t="s">
        <v>6655</v>
      </c>
      <c r="D612" s="25" t="s">
        <v>6656</v>
      </c>
      <c r="E612" s="26" t="s">
        <v>2</v>
      </c>
      <c r="F612" s="27">
        <v>9.8000000000000007</v>
      </c>
      <c r="G612" s="28">
        <v>2.16</v>
      </c>
      <c r="H612" s="27">
        <v>9.6</v>
      </c>
      <c r="I612" s="28">
        <v>1.62</v>
      </c>
      <c r="J612" s="26" t="s">
        <v>3</v>
      </c>
      <c r="K612" s="26" t="s">
        <v>4</v>
      </c>
      <c r="L612" s="26" t="s">
        <v>4</v>
      </c>
      <c r="M612" s="29">
        <f>IF(Tabelle4[[#This Row],[Heizleistung (55°C)]]=0,Tabelle4[[#This Row],[Heizleistung (35°C)]],(Tabelle4[[#This Row],[Heizleistung (35°C)]]+Tabelle4[[#This Row],[Heizleistung (55°C)]])/2)</f>
        <v>9.6999999999999993</v>
      </c>
      <c r="N612" s="30">
        <f>IF(Tabelle4[[#This Row],[Etas 55°C]]=0,0,(Tabelle4[[#This Row],[Etas 35°C]]*0.8+Tabelle4[[#This Row],[Etas 55°C]]*0.2))*2.5</f>
        <v>5.1300000000000008</v>
      </c>
      <c r="O612" s="31">
        <f>-(Tabelle4[[#This Row],[80%/20% SCOP]]-5.645)/5.645</f>
        <v>9.1231178033657892E-2</v>
      </c>
    </row>
    <row r="613" spans="1:15" ht="20.100000000000001" customHeight="1" x14ac:dyDescent="0.25">
      <c r="A613" s="57"/>
      <c r="B613" s="32">
        <v>16017521</v>
      </c>
      <c r="C613" s="25" t="s">
        <v>1637</v>
      </c>
      <c r="D613" s="25" t="s">
        <v>1644</v>
      </c>
      <c r="E613" s="26" t="s">
        <v>2</v>
      </c>
      <c r="F613" s="27">
        <v>9.83</v>
      </c>
      <c r="G613" s="28">
        <v>2.16</v>
      </c>
      <c r="H613" s="27">
        <v>9.6</v>
      </c>
      <c r="I613" s="28">
        <v>1.62</v>
      </c>
      <c r="J613" s="26" t="s">
        <v>3</v>
      </c>
      <c r="K613" s="26" t="s">
        <v>15</v>
      </c>
      <c r="L613" s="26" t="s">
        <v>4</v>
      </c>
      <c r="M613" s="27">
        <f>IF(Tabelle4[[#This Row],[Heizleistung (55°C)]]=0,Tabelle4[[#This Row],[Heizleistung (35°C)]],(Tabelle4[[#This Row],[Heizleistung (35°C)]]+Tabelle4[[#This Row],[Heizleistung (55°C)]])/2)</f>
        <v>9.7149999999999999</v>
      </c>
      <c r="N613" s="30">
        <f>IF(Tabelle4[[#This Row],[Etas 55°C]]=0,0,(Tabelle4[[#This Row],[Etas 35°C]]*0.8+Tabelle4[[#This Row],[Etas 55°C]]*0.2))*2.5</f>
        <v>5.1300000000000008</v>
      </c>
      <c r="O613" s="31">
        <f>-(Tabelle4[[#This Row],[80%/20% SCOP]]-5.645)/5.645</f>
        <v>9.1231178033657892E-2</v>
      </c>
    </row>
    <row r="614" spans="1:15" ht="20.100000000000001" customHeight="1" x14ac:dyDescent="0.25">
      <c r="A614" s="57"/>
      <c r="B614" s="32">
        <v>16017712</v>
      </c>
      <c r="C614" s="25" t="s">
        <v>5489</v>
      </c>
      <c r="D614" s="25" t="s">
        <v>5501</v>
      </c>
      <c r="E614" s="26" t="s">
        <v>2</v>
      </c>
      <c r="F614" s="27">
        <v>8.9</v>
      </c>
      <c r="G614" s="28">
        <v>2.16</v>
      </c>
      <c r="H614" s="27">
        <v>9.3000000000000007</v>
      </c>
      <c r="I614" s="28">
        <v>1.59</v>
      </c>
      <c r="J614" s="26" t="s">
        <v>3</v>
      </c>
      <c r="K614" s="26" t="s">
        <v>4</v>
      </c>
      <c r="L614" s="26" t="s">
        <v>4</v>
      </c>
      <c r="M614" s="29">
        <f>IF(Tabelle4[[#This Row],[Heizleistung (55°C)]]=0,Tabelle4[[#This Row],[Heizleistung (35°C)]],(Tabelle4[[#This Row],[Heizleistung (35°C)]]+Tabelle4[[#This Row],[Heizleistung (55°C)]])/2)</f>
        <v>9.1000000000000014</v>
      </c>
      <c r="N614" s="30">
        <f>IF(Tabelle4[[#This Row],[Etas 55°C]]=0,0,(Tabelle4[[#This Row],[Etas 35°C]]*0.8+Tabelle4[[#This Row],[Etas 55°C]]*0.2))*2.5</f>
        <v>5.1150000000000002</v>
      </c>
      <c r="O614" s="31">
        <f>-(Tabelle4[[#This Row],[80%/20% SCOP]]-5.645)/5.645</f>
        <v>9.3888396811337357E-2</v>
      </c>
    </row>
    <row r="615" spans="1:15" ht="20.100000000000001" customHeight="1" x14ac:dyDescent="0.25">
      <c r="A615" s="57"/>
      <c r="B615" s="32">
        <v>16018581</v>
      </c>
      <c r="C615" s="25" t="s">
        <v>5502</v>
      </c>
      <c r="D615" s="25" t="s">
        <v>5514</v>
      </c>
      <c r="E615" s="26" t="s">
        <v>2</v>
      </c>
      <c r="F615" s="27">
        <v>8.5</v>
      </c>
      <c r="G615" s="28">
        <v>2.15</v>
      </c>
      <c r="H615" s="27">
        <v>8</v>
      </c>
      <c r="I615" s="28">
        <v>1.62</v>
      </c>
      <c r="J615" s="26" t="s">
        <v>3</v>
      </c>
      <c r="K615" s="26" t="s">
        <v>4</v>
      </c>
      <c r="L615" s="26" t="s">
        <v>4</v>
      </c>
      <c r="M615" s="29">
        <f>IF(Tabelle4[[#This Row],[Heizleistung (55°C)]]=0,Tabelle4[[#This Row],[Heizleistung (35°C)]],(Tabelle4[[#This Row],[Heizleistung (35°C)]]+Tabelle4[[#This Row],[Heizleistung (55°C)]])/2)</f>
        <v>8.25</v>
      </c>
      <c r="N615" s="30">
        <f>IF(Tabelle4[[#This Row],[Etas 55°C]]=0,0,(Tabelle4[[#This Row],[Etas 35°C]]*0.8+Tabelle4[[#This Row],[Etas 55°C]]*0.2))*2.5</f>
        <v>5.1100000000000003</v>
      </c>
      <c r="O615" s="31">
        <f>-(Tabelle4[[#This Row],[80%/20% SCOP]]-5.645)/5.645</f>
        <v>9.4774136403897133E-2</v>
      </c>
    </row>
    <row r="616" spans="1:15" ht="20.100000000000001" customHeight="1" x14ac:dyDescent="0.25">
      <c r="A616" s="57"/>
      <c r="B616" s="32">
        <v>16018336</v>
      </c>
      <c r="C616" s="25" t="s">
        <v>6686</v>
      </c>
      <c r="D616" s="25" t="s">
        <v>6689</v>
      </c>
      <c r="E616" s="26" t="s">
        <v>2</v>
      </c>
      <c r="F616" s="27">
        <v>9.5</v>
      </c>
      <c r="G616" s="28">
        <v>2.1080000000000001</v>
      </c>
      <c r="H616" s="27">
        <v>8</v>
      </c>
      <c r="I616" s="28">
        <v>1.64</v>
      </c>
      <c r="J616" s="26" t="s">
        <v>3</v>
      </c>
      <c r="K616" s="26" t="s">
        <v>4</v>
      </c>
      <c r="L616" s="26" t="s">
        <v>4</v>
      </c>
      <c r="M616" s="29">
        <f>IF(Tabelle4[[#This Row],[Heizleistung (55°C)]]=0,Tabelle4[[#This Row],[Heizleistung (35°C)]],(Tabelle4[[#This Row],[Heizleistung (35°C)]]+Tabelle4[[#This Row],[Heizleistung (55°C)]])/2)</f>
        <v>8.75</v>
      </c>
      <c r="N616" s="30">
        <f>IF(Tabelle4[[#This Row],[Etas 55°C]]=0,0,(Tabelle4[[#This Row],[Etas 35°C]]*0.8+Tabelle4[[#This Row],[Etas 55°C]]*0.2))*2.5</f>
        <v>5.0360000000000005</v>
      </c>
      <c r="O616" s="31">
        <f>-(Tabelle4[[#This Row],[80%/20% SCOP]]-5.645)/5.645</f>
        <v>0.10788308237378195</v>
      </c>
    </row>
    <row r="617" spans="1:15" ht="20.100000000000001" customHeight="1" x14ac:dyDescent="0.25">
      <c r="A617" s="57"/>
      <c r="B617" s="32">
        <v>16013361</v>
      </c>
      <c r="C617" s="25" t="s">
        <v>5787</v>
      </c>
      <c r="D617" s="25" t="s">
        <v>5800</v>
      </c>
      <c r="E617" s="26" t="s">
        <v>2</v>
      </c>
      <c r="F617" s="27">
        <v>8.52</v>
      </c>
      <c r="G617" s="28">
        <v>2.13</v>
      </c>
      <c r="H617" s="27">
        <v>7.92</v>
      </c>
      <c r="I617" s="28">
        <v>1.5</v>
      </c>
      <c r="J617" s="26" t="s">
        <v>3</v>
      </c>
      <c r="K617" s="26" t="s">
        <v>4</v>
      </c>
      <c r="L617" s="26" t="s">
        <v>4</v>
      </c>
      <c r="M617" s="29">
        <f>IF(Tabelle4[[#This Row],[Heizleistung (55°C)]]=0,Tabelle4[[#This Row],[Heizleistung (35°C)]],(Tabelle4[[#This Row],[Heizleistung (35°C)]]+Tabelle4[[#This Row],[Heizleistung (55°C)]])/2)</f>
        <v>8.2199999999999989</v>
      </c>
      <c r="N617" s="30">
        <f>IF(Tabelle4[[#This Row],[Etas 55°C]]=0,0,(Tabelle4[[#This Row],[Etas 35°C]]*0.8+Tabelle4[[#This Row],[Etas 55°C]]*0.2))*2.5</f>
        <v>5.01</v>
      </c>
      <c r="O617" s="31">
        <f>-(Tabelle4[[#This Row],[80%/20% SCOP]]-5.645)/5.645</f>
        <v>0.11248892825509298</v>
      </c>
    </row>
    <row r="618" spans="1:15" ht="20.100000000000001" customHeight="1" x14ac:dyDescent="0.25">
      <c r="A618" s="57"/>
      <c r="B618" s="32">
        <v>16018040</v>
      </c>
      <c r="C618" s="25" t="s">
        <v>6522</v>
      </c>
      <c r="D618" s="25" t="s">
        <v>6524</v>
      </c>
      <c r="E618" s="26" t="s">
        <v>2</v>
      </c>
      <c r="F618" s="27">
        <v>9.5</v>
      </c>
      <c r="G618" s="28">
        <v>2.0950000000000002</v>
      </c>
      <c r="H618" s="27">
        <v>9</v>
      </c>
      <c r="I618" s="28">
        <v>1.635</v>
      </c>
      <c r="J618" s="26" t="s">
        <v>3</v>
      </c>
      <c r="K618" s="26" t="s">
        <v>4</v>
      </c>
      <c r="L618" s="26" t="s">
        <v>4</v>
      </c>
      <c r="M618" s="29">
        <f>IF(Tabelle4[[#This Row],[Heizleistung (55°C)]]=0,Tabelle4[[#This Row],[Heizleistung (35°C)]],(Tabelle4[[#This Row],[Heizleistung (35°C)]]+Tabelle4[[#This Row],[Heizleistung (55°C)]])/2)</f>
        <v>9.25</v>
      </c>
      <c r="N618" s="30">
        <f>IF(Tabelle4[[#This Row],[Etas 55°C]]=0,0,(Tabelle4[[#This Row],[Etas 35°C]]*0.8+Tabelle4[[#This Row],[Etas 55°C]]*0.2))*2.5</f>
        <v>5.0075000000000003</v>
      </c>
      <c r="O618" s="31">
        <f>-(Tabelle4[[#This Row],[80%/20% SCOP]]-5.645)/5.645</f>
        <v>0.11293179805137278</v>
      </c>
    </row>
    <row r="619" spans="1:15" ht="20.100000000000001" customHeight="1" x14ac:dyDescent="0.25">
      <c r="A619" s="57"/>
      <c r="B619" s="32">
        <v>16017572</v>
      </c>
      <c r="C619" s="25" t="s">
        <v>909</v>
      </c>
      <c r="D619" s="25" t="s">
        <v>1019</v>
      </c>
      <c r="E619" s="26" t="s">
        <v>2</v>
      </c>
      <c r="F619" s="27">
        <v>9.5</v>
      </c>
      <c r="G619" s="28">
        <v>2.1</v>
      </c>
      <c r="H619" s="27">
        <v>9.5</v>
      </c>
      <c r="I619" s="28">
        <v>1.58</v>
      </c>
      <c r="J619" s="26" t="s">
        <v>3</v>
      </c>
      <c r="K619" s="26" t="s">
        <v>4</v>
      </c>
      <c r="L619" s="26" t="s">
        <v>4</v>
      </c>
      <c r="M619" s="27">
        <f>IF(Tabelle4[[#This Row],[Heizleistung (55°C)]]=0,Tabelle4[[#This Row],[Heizleistung (35°C)]],(Tabelle4[[#This Row],[Heizleistung (35°C)]]+Tabelle4[[#This Row],[Heizleistung (55°C)]])/2)</f>
        <v>9.5</v>
      </c>
      <c r="N619" s="30">
        <f>IF(Tabelle4[[#This Row],[Etas 55°C]]=0,0,(Tabelle4[[#This Row],[Etas 35°C]]*0.8+Tabelle4[[#This Row],[Etas 55°C]]*0.2))*2.5</f>
        <v>4.99</v>
      </c>
      <c r="O619" s="31">
        <f>-(Tabelle4[[#This Row],[80%/20% SCOP]]-5.645)/5.645</f>
        <v>0.11603188662533205</v>
      </c>
    </row>
    <row r="620" spans="1:15" ht="20.100000000000001" customHeight="1" x14ac:dyDescent="0.25">
      <c r="A620" s="57"/>
      <c r="B620" s="32">
        <v>16017288</v>
      </c>
      <c r="C620" s="25" t="s">
        <v>1230</v>
      </c>
      <c r="D620" s="25" t="s">
        <v>1241</v>
      </c>
      <c r="E620" s="26" t="s">
        <v>2</v>
      </c>
      <c r="F620" s="27">
        <v>9.8000000000000007</v>
      </c>
      <c r="G620" s="28">
        <v>2.1</v>
      </c>
      <c r="H620" s="27">
        <v>10</v>
      </c>
      <c r="I620" s="28">
        <v>1.58</v>
      </c>
      <c r="J620" s="26" t="s">
        <v>3</v>
      </c>
      <c r="K620" s="26" t="s">
        <v>4</v>
      </c>
      <c r="L620" s="26" t="s">
        <v>15</v>
      </c>
      <c r="M620" s="27">
        <f>IF(Tabelle4[[#This Row],[Heizleistung (55°C)]]=0,Tabelle4[[#This Row],[Heizleistung (35°C)]],(Tabelle4[[#This Row],[Heizleistung (35°C)]]+Tabelle4[[#This Row],[Heizleistung (55°C)]])/2)</f>
        <v>9.9</v>
      </c>
      <c r="N620" s="30">
        <f>IF(Tabelle4[[#This Row],[Etas 55°C]]=0,0,(Tabelle4[[#This Row],[Etas 35°C]]*0.8+Tabelle4[[#This Row],[Etas 55°C]]*0.2))*2.5</f>
        <v>4.99</v>
      </c>
      <c r="O620" s="31">
        <f>-(Tabelle4[[#This Row],[80%/20% SCOP]]-5.645)/5.645</f>
        <v>0.11603188662533205</v>
      </c>
    </row>
    <row r="621" spans="1:15" ht="20.100000000000001" customHeight="1" x14ac:dyDescent="0.25">
      <c r="A621" s="57"/>
      <c r="B621" s="32">
        <v>16018669</v>
      </c>
      <c r="C621" s="25" t="s">
        <v>1756</v>
      </c>
      <c r="D621" s="25" t="s">
        <v>1764</v>
      </c>
      <c r="E621" s="26" t="s">
        <v>2</v>
      </c>
      <c r="F621" s="27">
        <v>9.5</v>
      </c>
      <c r="G621" s="28">
        <v>2.1</v>
      </c>
      <c r="H621" s="27">
        <v>9.5</v>
      </c>
      <c r="I621" s="28">
        <v>1.57</v>
      </c>
      <c r="J621" s="26" t="s">
        <v>3</v>
      </c>
      <c r="K621" s="26" t="s">
        <v>4</v>
      </c>
      <c r="L621" s="26" t="s">
        <v>4</v>
      </c>
      <c r="M621" s="27">
        <f>IF(Tabelle4[[#This Row],[Heizleistung (55°C)]]=0,Tabelle4[[#This Row],[Heizleistung (35°C)]],(Tabelle4[[#This Row],[Heizleistung (35°C)]]+Tabelle4[[#This Row],[Heizleistung (55°C)]])/2)</f>
        <v>9.5</v>
      </c>
      <c r="N621" s="30">
        <f>IF(Tabelle4[[#This Row],[Etas 55°C]]=0,0,(Tabelle4[[#This Row],[Etas 35°C]]*0.8+Tabelle4[[#This Row],[Etas 55°C]]*0.2))*2.5</f>
        <v>4.9850000000000003</v>
      </c>
      <c r="O621" s="31">
        <f>-(Tabelle4[[#This Row],[80%/20% SCOP]]-5.645)/5.645</f>
        <v>0.11691762621789181</v>
      </c>
    </row>
    <row r="622" spans="1:15" ht="20.100000000000001" customHeight="1" x14ac:dyDescent="0.25">
      <c r="A622" s="57"/>
      <c r="B622" s="32">
        <v>16015165</v>
      </c>
      <c r="C622" s="25" t="s">
        <v>3116</v>
      </c>
      <c r="D622" s="25" t="s">
        <v>3121</v>
      </c>
      <c r="E622" s="26" t="s">
        <v>2</v>
      </c>
      <c r="F622" s="27">
        <v>9.8000000000000007</v>
      </c>
      <c r="G622" s="28">
        <v>2.1</v>
      </c>
      <c r="H622" s="27">
        <v>10</v>
      </c>
      <c r="I622" s="28">
        <v>1.57</v>
      </c>
      <c r="J622" s="26" t="s">
        <v>3</v>
      </c>
      <c r="K622" s="26" t="s">
        <v>4</v>
      </c>
      <c r="L622" s="26" t="s">
        <v>4</v>
      </c>
      <c r="M622" s="27">
        <f>IF(Tabelle4[[#This Row],[Heizleistung (55°C)]]=0,Tabelle4[[#This Row],[Heizleistung (35°C)]],(Tabelle4[[#This Row],[Heizleistung (35°C)]]+Tabelle4[[#This Row],[Heizleistung (55°C)]])/2)</f>
        <v>9.9</v>
      </c>
      <c r="N622" s="30">
        <f>IF(Tabelle4[[#This Row],[Etas 55°C]]=0,0,(Tabelle4[[#This Row],[Etas 35°C]]*0.8+Tabelle4[[#This Row],[Etas 55°C]]*0.2))*2.5</f>
        <v>4.9850000000000003</v>
      </c>
      <c r="O622" s="31">
        <f>-(Tabelle4[[#This Row],[80%/20% SCOP]]-5.645)/5.645</f>
        <v>0.11691762621789181</v>
      </c>
    </row>
    <row r="623" spans="1:15" ht="20.100000000000001" customHeight="1" x14ac:dyDescent="0.25">
      <c r="A623" s="57"/>
      <c r="B623" s="32">
        <v>16017888</v>
      </c>
      <c r="C623" s="25" t="s">
        <v>6201</v>
      </c>
      <c r="D623" s="25" t="s">
        <v>6203</v>
      </c>
      <c r="E623" s="26" t="s">
        <v>2</v>
      </c>
      <c r="F623" s="27">
        <v>9.8000000000000007</v>
      </c>
      <c r="G623" s="28">
        <v>2.08</v>
      </c>
      <c r="H623" s="27">
        <v>9.3699999999999992</v>
      </c>
      <c r="I623" s="28">
        <v>1.64</v>
      </c>
      <c r="J623" s="26" t="s">
        <v>3</v>
      </c>
      <c r="K623" s="26" t="s">
        <v>4</v>
      </c>
      <c r="L623" s="26" t="s">
        <v>4</v>
      </c>
      <c r="M623" s="29">
        <f>IF(Tabelle4[[#This Row],[Heizleistung (55°C)]]=0,Tabelle4[[#This Row],[Heizleistung (35°C)]],(Tabelle4[[#This Row],[Heizleistung (35°C)]]+Tabelle4[[#This Row],[Heizleistung (55°C)]])/2)</f>
        <v>9.5850000000000009</v>
      </c>
      <c r="N623" s="30">
        <f>IF(Tabelle4[[#This Row],[Etas 55°C]]=0,0,(Tabelle4[[#This Row],[Etas 35°C]]*0.8+Tabelle4[[#This Row],[Etas 55°C]]*0.2))*2.5</f>
        <v>4.9800000000000004</v>
      </c>
      <c r="O623" s="31">
        <f>-(Tabelle4[[#This Row],[80%/20% SCOP]]-5.645)/5.645</f>
        <v>0.11780336581045159</v>
      </c>
    </row>
    <row r="624" spans="1:15" ht="20.100000000000001" customHeight="1" x14ac:dyDescent="0.25">
      <c r="A624" s="57"/>
      <c r="B624" s="32">
        <v>16018340</v>
      </c>
      <c r="C624" s="25" t="s">
        <v>6583</v>
      </c>
      <c r="D624" s="25" t="s">
        <v>6586</v>
      </c>
      <c r="E624" s="26" t="s">
        <v>2</v>
      </c>
      <c r="F624" s="27">
        <v>9.34</v>
      </c>
      <c r="G624" s="28">
        <v>2.08</v>
      </c>
      <c r="H624" s="27">
        <v>8.69</v>
      </c>
      <c r="I624" s="28">
        <v>1.63</v>
      </c>
      <c r="J624" s="26" t="s">
        <v>3</v>
      </c>
      <c r="K624" s="26" t="s">
        <v>4</v>
      </c>
      <c r="L624" s="26" t="s">
        <v>4</v>
      </c>
      <c r="M624" s="29">
        <f>IF(Tabelle4[[#This Row],[Heizleistung (55°C)]]=0,Tabelle4[[#This Row],[Heizleistung (35°C)]],(Tabelle4[[#This Row],[Heizleistung (35°C)]]+Tabelle4[[#This Row],[Heizleistung (55°C)]])/2)</f>
        <v>9.0150000000000006</v>
      </c>
      <c r="N624" s="30">
        <f>IF(Tabelle4[[#This Row],[Etas 55°C]]=0,0,(Tabelle4[[#This Row],[Etas 35°C]]*0.8+Tabelle4[[#This Row],[Etas 55°C]]*0.2))*2.5</f>
        <v>4.9750000000000005</v>
      </c>
      <c r="O624" s="31">
        <f>-(Tabelle4[[#This Row],[80%/20% SCOP]]-5.645)/5.645</f>
        <v>0.11868910540301135</v>
      </c>
    </row>
    <row r="625" spans="1:15" ht="20.100000000000001" customHeight="1" x14ac:dyDescent="0.25">
      <c r="A625" s="57"/>
      <c r="B625" s="32">
        <v>16015190</v>
      </c>
      <c r="C625" s="25" t="s">
        <v>2337</v>
      </c>
      <c r="D625" s="25" t="s">
        <v>2339</v>
      </c>
      <c r="E625" s="26" t="s">
        <v>2</v>
      </c>
      <c r="F625" s="27">
        <v>9</v>
      </c>
      <c r="G625" s="28">
        <v>2.09</v>
      </c>
      <c r="H625" s="27">
        <v>9</v>
      </c>
      <c r="I625" s="28">
        <v>1.57</v>
      </c>
      <c r="J625" s="26" t="s">
        <v>3</v>
      </c>
      <c r="K625" s="26" t="s">
        <v>4</v>
      </c>
      <c r="L625" s="26" t="s">
        <v>4</v>
      </c>
      <c r="M625" s="27">
        <f>IF(Tabelle4[[#This Row],[Heizleistung (55°C)]]=0,Tabelle4[[#This Row],[Heizleistung (35°C)]],(Tabelle4[[#This Row],[Heizleistung (35°C)]]+Tabelle4[[#This Row],[Heizleistung (55°C)]])/2)</f>
        <v>9</v>
      </c>
      <c r="N625" s="30">
        <f>IF(Tabelle4[[#This Row],[Etas 55°C]]=0,0,(Tabelle4[[#This Row],[Etas 35°C]]*0.8+Tabelle4[[#This Row],[Etas 55°C]]*0.2))*2.5</f>
        <v>4.9649999999999999</v>
      </c>
      <c r="O625" s="31">
        <f>-(Tabelle4[[#This Row],[80%/20% SCOP]]-5.645)/5.645</f>
        <v>0.12046058458813105</v>
      </c>
    </row>
    <row r="626" spans="1:15" ht="20.100000000000001" customHeight="1" x14ac:dyDescent="0.25">
      <c r="A626" s="57"/>
      <c r="B626" s="32">
        <v>16015868</v>
      </c>
      <c r="C626" s="25" t="s">
        <v>2526</v>
      </c>
      <c r="D626" s="25" t="s">
        <v>2527</v>
      </c>
      <c r="E626" s="26" t="s">
        <v>2</v>
      </c>
      <c r="F626" s="27">
        <v>9</v>
      </c>
      <c r="G626" s="28">
        <v>2.09</v>
      </c>
      <c r="H626" s="27">
        <v>9</v>
      </c>
      <c r="I626" s="28">
        <v>1.57</v>
      </c>
      <c r="J626" s="26" t="s">
        <v>3</v>
      </c>
      <c r="K626" s="26" t="s">
        <v>4</v>
      </c>
      <c r="L626" s="26" t="s">
        <v>4</v>
      </c>
      <c r="M626" s="27">
        <f>IF(Tabelle4[[#This Row],[Heizleistung (55°C)]]=0,Tabelle4[[#This Row],[Heizleistung (35°C)]],(Tabelle4[[#This Row],[Heizleistung (35°C)]]+Tabelle4[[#This Row],[Heizleistung (55°C)]])/2)</f>
        <v>9</v>
      </c>
      <c r="N626" s="30">
        <f>IF(Tabelle4[[#This Row],[Etas 55°C]]=0,0,(Tabelle4[[#This Row],[Etas 35°C]]*0.8+Tabelle4[[#This Row],[Etas 55°C]]*0.2))*2.5</f>
        <v>4.9649999999999999</v>
      </c>
      <c r="O626" s="31">
        <f>-(Tabelle4[[#This Row],[80%/20% SCOP]]-5.645)/5.645</f>
        <v>0.12046058458813105</v>
      </c>
    </row>
    <row r="627" spans="1:15" ht="20.100000000000001" customHeight="1" x14ac:dyDescent="0.25">
      <c r="A627" s="57"/>
      <c r="B627" s="32">
        <v>16017159</v>
      </c>
      <c r="C627" s="25" t="s">
        <v>5034</v>
      </c>
      <c r="D627" s="25" t="s">
        <v>5057</v>
      </c>
      <c r="E627" s="26" t="s">
        <v>2</v>
      </c>
      <c r="F627" s="27">
        <v>8.1199999999999992</v>
      </c>
      <c r="G627" s="28">
        <v>2.0699999999999998</v>
      </c>
      <c r="H627" s="27">
        <v>8.16</v>
      </c>
      <c r="I627" s="28">
        <v>1.64</v>
      </c>
      <c r="J627" s="26" t="s">
        <v>3</v>
      </c>
      <c r="K627" s="26" t="s">
        <v>4</v>
      </c>
      <c r="L627" s="26" t="s">
        <v>4</v>
      </c>
      <c r="M627" s="27">
        <f>IF(Tabelle4[[#This Row],[Heizleistung (55°C)]]=0,Tabelle4[[#This Row],[Heizleistung (35°C)]],(Tabelle4[[#This Row],[Heizleistung (35°C)]]+Tabelle4[[#This Row],[Heizleistung (55°C)]])/2)</f>
        <v>8.14</v>
      </c>
      <c r="N627" s="30">
        <f>IF(Tabelle4[[#This Row],[Etas 55°C]]=0,0,(Tabelle4[[#This Row],[Etas 35°C]]*0.8+Tabelle4[[#This Row],[Etas 55°C]]*0.2))*2.5</f>
        <v>4.96</v>
      </c>
      <c r="O627" s="31">
        <f>-(Tabelle4[[#This Row],[80%/20% SCOP]]-5.645)/5.645</f>
        <v>0.12134632418069081</v>
      </c>
    </row>
    <row r="628" spans="1:15" ht="20.100000000000001" customHeight="1" x14ac:dyDescent="0.25">
      <c r="A628" s="57"/>
      <c r="B628" s="32">
        <v>16013362</v>
      </c>
      <c r="C628" s="25" t="s">
        <v>5787</v>
      </c>
      <c r="D628" s="25" t="s">
        <v>5819</v>
      </c>
      <c r="E628" s="26" t="s">
        <v>2</v>
      </c>
      <c r="F628" s="27">
        <v>9.9700000000000006</v>
      </c>
      <c r="G628" s="28">
        <v>2.1</v>
      </c>
      <c r="H628" s="27">
        <v>9.32</v>
      </c>
      <c r="I628" s="28">
        <v>1.49</v>
      </c>
      <c r="J628" s="26" t="s">
        <v>3</v>
      </c>
      <c r="K628" s="26" t="s">
        <v>4</v>
      </c>
      <c r="L628" s="26" t="s">
        <v>4</v>
      </c>
      <c r="M628" s="29">
        <f>IF(Tabelle4[[#This Row],[Heizleistung (55°C)]]=0,Tabelle4[[#This Row],[Heizleistung (35°C)]],(Tabelle4[[#This Row],[Heizleistung (35°C)]]+Tabelle4[[#This Row],[Heizleistung (55°C)]])/2)</f>
        <v>9.6449999999999996</v>
      </c>
      <c r="N628" s="30">
        <f>IF(Tabelle4[[#This Row],[Etas 55°C]]=0,0,(Tabelle4[[#This Row],[Etas 35°C]]*0.8+Tabelle4[[#This Row],[Etas 55°C]]*0.2))*2.5</f>
        <v>4.9450000000000003</v>
      </c>
      <c r="O628" s="31">
        <f>-(Tabelle4[[#This Row],[80%/20% SCOP]]-5.645)/5.645</f>
        <v>0.12400354295837013</v>
      </c>
    </row>
    <row r="629" spans="1:15" ht="20.100000000000001" customHeight="1" x14ac:dyDescent="0.25">
      <c r="A629" s="57"/>
      <c r="B629" s="32">
        <v>16015582</v>
      </c>
      <c r="C629" s="25" t="s">
        <v>2971</v>
      </c>
      <c r="D629" s="25" t="s">
        <v>2974</v>
      </c>
      <c r="E629" s="26" t="s">
        <v>2</v>
      </c>
      <c r="F629" s="27">
        <v>9.4</v>
      </c>
      <c r="G629" s="28">
        <v>2.0699999999999998</v>
      </c>
      <c r="H629" s="27">
        <v>8.8000000000000007</v>
      </c>
      <c r="I629" s="28">
        <v>1.5820000000000001</v>
      </c>
      <c r="J629" s="26" t="s">
        <v>3</v>
      </c>
      <c r="K629" s="26" t="s">
        <v>4</v>
      </c>
      <c r="L629" s="26" t="s">
        <v>15</v>
      </c>
      <c r="M629" s="27">
        <f>IF(Tabelle4[[#This Row],[Heizleistung (55°C)]]=0,Tabelle4[[#This Row],[Heizleistung (35°C)]],(Tabelle4[[#This Row],[Heizleistung (35°C)]]+Tabelle4[[#This Row],[Heizleistung (55°C)]])/2)</f>
        <v>9.1000000000000014</v>
      </c>
      <c r="N629" s="30">
        <f>IF(Tabelle4[[#This Row],[Etas 55°C]]=0,0,(Tabelle4[[#This Row],[Etas 35°C]]*0.8+Tabelle4[[#This Row],[Etas 55°C]]*0.2))*2.5</f>
        <v>4.931</v>
      </c>
      <c r="O629" s="31">
        <f>-(Tabelle4[[#This Row],[80%/20% SCOP]]-5.645)/5.645</f>
        <v>0.12648361381753756</v>
      </c>
    </row>
    <row r="630" spans="1:15" ht="20.100000000000001" customHeight="1" x14ac:dyDescent="0.25">
      <c r="A630" s="57"/>
      <c r="B630" s="32">
        <v>16015399</v>
      </c>
      <c r="C630" s="25" t="s">
        <v>5128</v>
      </c>
      <c r="D630" s="25" t="s">
        <v>5138</v>
      </c>
      <c r="E630" s="26" t="s">
        <v>2</v>
      </c>
      <c r="F630" s="27">
        <v>10.050000000000001</v>
      </c>
      <c r="G630" s="28">
        <v>2.06</v>
      </c>
      <c r="H630" s="27">
        <v>9.3800000000000008</v>
      </c>
      <c r="I630" s="28">
        <v>1.58</v>
      </c>
      <c r="J630" s="26" t="s">
        <v>3</v>
      </c>
      <c r="K630" s="26" t="s">
        <v>4</v>
      </c>
      <c r="L630" s="26" t="s">
        <v>15</v>
      </c>
      <c r="M630" s="27">
        <f>IF(Tabelle4[[#This Row],[Heizleistung (55°C)]]=0,Tabelle4[[#This Row],[Heizleistung (35°C)]],(Tabelle4[[#This Row],[Heizleistung (35°C)]]+Tabelle4[[#This Row],[Heizleistung (55°C)]])/2)</f>
        <v>9.7149999999999999</v>
      </c>
      <c r="N630" s="30">
        <f>IF(Tabelle4[[#This Row],[Etas 55°C]]=0,0,(Tabelle4[[#This Row],[Etas 35°C]]*0.8+Tabelle4[[#This Row],[Etas 55°C]]*0.2))*2.5</f>
        <v>4.91</v>
      </c>
      <c r="O630" s="31">
        <f>-(Tabelle4[[#This Row],[80%/20% SCOP]]-5.645)/5.645</f>
        <v>0.13020372010628867</v>
      </c>
    </row>
    <row r="631" spans="1:15" ht="20.100000000000001" customHeight="1" x14ac:dyDescent="0.25">
      <c r="A631" s="57"/>
      <c r="B631" s="32">
        <v>16004592</v>
      </c>
      <c r="C631" s="25" t="s">
        <v>909</v>
      </c>
      <c r="D631" s="25" t="s">
        <v>913</v>
      </c>
      <c r="E631" s="26" t="s">
        <v>2</v>
      </c>
      <c r="F631" s="27">
        <v>10</v>
      </c>
      <c r="G631" s="28">
        <v>2.08</v>
      </c>
      <c r="H631" s="27">
        <v>9</v>
      </c>
      <c r="I631" s="28">
        <v>1.46</v>
      </c>
      <c r="J631" s="26" t="s">
        <v>40</v>
      </c>
      <c r="K631" s="26" t="s">
        <v>4</v>
      </c>
      <c r="L631" s="26" t="s">
        <v>4</v>
      </c>
      <c r="M631" s="27">
        <f>IF(Tabelle4[[#This Row],[Heizleistung (55°C)]]=0,Tabelle4[[#This Row],[Heizleistung (35°C)]],(Tabelle4[[#This Row],[Heizleistung (35°C)]]+Tabelle4[[#This Row],[Heizleistung (55°C)]])/2)</f>
        <v>9.5</v>
      </c>
      <c r="N631" s="30">
        <f>IF(Tabelle4[[#This Row],[Etas 55°C]]=0,0,(Tabelle4[[#This Row],[Etas 35°C]]*0.8+Tabelle4[[#This Row],[Etas 55°C]]*0.2))*2.5</f>
        <v>4.8900000000000006</v>
      </c>
      <c r="O631" s="31">
        <f>-(Tabelle4[[#This Row],[80%/20% SCOP]]-5.645)/5.645</f>
        <v>0.13374667847652774</v>
      </c>
    </row>
    <row r="632" spans="1:15" ht="20.100000000000001" customHeight="1" x14ac:dyDescent="0.25">
      <c r="A632" s="57"/>
      <c r="B632" s="32">
        <v>16014817</v>
      </c>
      <c r="C632" s="25" t="s">
        <v>5603</v>
      </c>
      <c r="D632" s="25" t="s">
        <v>5609</v>
      </c>
      <c r="E632" s="26" t="s">
        <v>2</v>
      </c>
      <c r="F632" s="27">
        <v>10</v>
      </c>
      <c r="G632" s="28">
        <v>2.08</v>
      </c>
      <c r="H632" s="27">
        <v>9</v>
      </c>
      <c r="I632" s="28">
        <v>1.46</v>
      </c>
      <c r="J632" s="26" t="s">
        <v>40</v>
      </c>
      <c r="K632" s="26" t="s">
        <v>4</v>
      </c>
      <c r="L632" s="26" t="s">
        <v>4</v>
      </c>
      <c r="M632" s="29">
        <f>IF(Tabelle4[[#This Row],[Heizleistung (55°C)]]=0,Tabelle4[[#This Row],[Heizleistung (35°C)]],(Tabelle4[[#This Row],[Heizleistung (35°C)]]+Tabelle4[[#This Row],[Heizleistung (55°C)]])/2)</f>
        <v>9.5</v>
      </c>
      <c r="N632" s="30">
        <f>IF(Tabelle4[[#This Row],[Etas 55°C]]=0,0,(Tabelle4[[#This Row],[Etas 35°C]]*0.8+Tabelle4[[#This Row],[Etas 55°C]]*0.2))*2.5</f>
        <v>4.8900000000000006</v>
      </c>
      <c r="O632" s="31">
        <f>-(Tabelle4[[#This Row],[80%/20% SCOP]]-5.645)/5.645</f>
        <v>0.13374667847652774</v>
      </c>
    </row>
    <row r="633" spans="1:15" ht="20.100000000000001" customHeight="1" x14ac:dyDescent="0.25">
      <c r="A633" s="57"/>
      <c r="B633" s="32">
        <v>16012803</v>
      </c>
      <c r="C633" s="25" t="s">
        <v>59</v>
      </c>
      <c r="D633" s="25" t="s">
        <v>101</v>
      </c>
      <c r="E633" s="26" t="s">
        <v>2</v>
      </c>
      <c r="F633" s="27">
        <v>9</v>
      </c>
      <c r="G633" s="28">
        <v>2.0499999999999998</v>
      </c>
      <c r="H633" s="27">
        <v>8.9</v>
      </c>
      <c r="I633" s="28">
        <v>1.54</v>
      </c>
      <c r="J633" s="26" t="s">
        <v>3</v>
      </c>
      <c r="K633" s="26" t="s">
        <v>15</v>
      </c>
      <c r="L633" s="26" t="s">
        <v>25</v>
      </c>
      <c r="M633" s="27">
        <f>IF(Tabelle4[[#This Row],[Heizleistung (55°C)]]=0,Tabelle4[[#This Row],[Heizleistung (35°C)]],(Tabelle4[[#This Row],[Heizleistung (35°C)]]+Tabelle4[[#This Row],[Heizleistung (55°C)]])/2)</f>
        <v>8.9499999999999993</v>
      </c>
      <c r="N633" s="30">
        <f>IF(Tabelle4[[#This Row],[Etas 55°C]]=0,0,(Tabelle4[[#This Row],[Etas 35°C]]*0.8+Tabelle4[[#This Row],[Etas 55°C]]*0.2))*2.5</f>
        <v>4.87</v>
      </c>
      <c r="O633" s="31">
        <f>-(Tabelle4[[#This Row],[80%/20% SCOP]]-5.645)/5.645</f>
        <v>0.13728963684676695</v>
      </c>
    </row>
    <row r="634" spans="1:15" ht="20.100000000000001" customHeight="1" x14ac:dyDescent="0.25">
      <c r="A634" s="57"/>
      <c r="B634" s="32">
        <v>16018626</v>
      </c>
      <c r="C634" s="25" t="s">
        <v>440</v>
      </c>
      <c r="D634" s="25" t="s">
        <v>448</v>
      </c>
      <c r="E634" s="26" t="s">
        <v>2</v>
      </c>
      <c r="F634" s="27">
        <v>8.5</v>
      </c>
      <c r="G634" s="28">
        <v>2.0510000000000002</v>
      </c>
      <c r="H634" s="27">
        <v>8</v>
      </c>
      <c r="I634" s="28">
        <v>1.5269999999999999</v>
      </c>
      <c r="J634" s="26" t="s">
        <v>3</v>
      </c>
      <c r="K634" s="26" t="s">
        <v>4</v>
      </c>
      <c r="L634" s="26" t="s">
        <v>4</v>
      </c>
      <c r="M634" s="27">
        <f>IF(Tabelle4[[#This Row],[Heizleistung (55°C)]]=0,Tabelle4[[#This Row],[Heizleistung (35°C)]],(Tabelle4[[#This Row],[Heizleistung (35°C)]]+Tabelle4[[#This Row],[Heizleistung (55°C)]])/2)</f>
        <v>8.25</v>
      </c>
      <c r="N634" s="30">
        <f>IF(Tabelle4[[#This Row],[Etas 55°C]]=0,0,(Tabelle4[[#This Row],[Etas 35°C]]*0.8+Tabelle4[[#This Row],[Etas 55°C]]*0.2))*2.5</f>
        <v>4.8655000000000008</v>
      </c>
      <c r="O634" s="31">
        <f>-(Tabelle4[[#This Row],[80%/20% SCOP]]-5.645)/5.645</f>
        <v>0.13808680248007066</v>
      </c>
    </row>
    <row r="635" spans="1:15" ht="20.100000000000001" customHeight="1" x14ac:dyDescent="0.25">
      <c r="A635" s="57"/>
      <c r="B635" s="32">
        <v>16013618</v>
      </c>
      <c r="C635" s="25" t="s">
        <v>2893</v>
      </c>
      <c r="D635" s="25" t="s">
        <v>6836</v>
      </c>
      <c r="E635" s="26" t="s">
        <v>2</v>
      </c>
      <c r="F635" s="27">
        <v>9</v>
      </c>
      <c r="G635" s="28">
        <v>2.06</v>
      </c>
      <c r="H635" s="27">
        <v>9</v>
      </c>
      <c r="I635" s="28">
        <v>1.47</v>
      </c>
      <c r="J635" s="26" t="s">
        <v>3</v>
      </c>
      <c r="K635" s="26" t="s">
        <v>4</v>
      </c>
      <c r="L635" s="26" t="s">
        <v>4</v>
      </c>
      <c r="M635" s="27">
        <f>IF(Tabelle4[[#This Row],[Heizleistung (55°C)]]=0,Tabelle4[[#This Row],[Heizleistung (35°C)]],(Tabelle4[[#This Row],[Heizleistung (35°C)]]+Tabelle4[[#This Row],[Heizleistung (55°C)]])/2)</f>
        <v>9</v>
      </c>
      <c r="N635" s="30">
        <f>IF(Tabelle4[[#This Row],[Etas 55°C]]=0,0,(Tabelle4[[#This Row],[Etas 35°C]]*0.8+Tabelle4[[#This Row],[Etas 55°C]]*0.2))*2.5</f>
        <v>4.8550000000000004</v>
      </c>
      <c r="O635" s="31">
        <f>-(Tabelle4[[#This Row],[80%/20% SCOP]]-5.645)/5.645</f>
        <v>0.13994685562444628</v>
      </c>
    </row>
    <row r="636" spans="1:15" ht="20.100000000000001" customHeight="1" x14ac:dyDescent="0.25">
      <c r="A636" s="57"/>
      <c r="B636" s="32">
        <v>16007466</v>
      </c>
      <c r="C636" s="25" t="s">
        <v>2472</v>
      </c>
      <c r="D636" s="25" t="s">
        <v>2479</v>
      </c>
      <c r="E636" s="26" t="s">
        <v>2</v>
      </c>
      <c r="F636" s="27">
        <v>9.9</v>
      </c>
      <c r="G636" s="28">
        <v>2.0299999999999998</v>
      </c>
      <c r="H636" s="27">
        <v>9.6</v>
      </c>
      <c r="I636" s="28">
        <v>1.58</v>
      </c>
      <c r="J636" s="26" t="s">
        <v>3</v>
      </c>
      <c r="K636" s="26" t="s">
        <v>4</v>
      </c>
      <c r="L636" s="26" t="s">
        <v>4</v>
      </c>
      <c r="M636" s="27">
        <f>IF(Tabelle4[[#This Row],[Heizleistung (55°C)]]=0,Tabelle4[[#This Row],[Heizleistung (35°C)]],(Tabelle4[[#This Row],[Heizleistung (35°C)]]+Tabelle4[[#This Row],[Heizleistung (55°C)]])/2)</f>
        <v>9.75</v>
      </c>
      <c r="N636" s="30">
        <f>IF(Tabelle4[[#This Row],[Etas 55°C]]=0,0,(Tabelle4[[#This Row],[Etas 35°C]]*0.8+Tabelle4[[#This Row],[Etas 55°C]]*0.2))*2.5</f>
        <v>4.8499999999999996</v>
      </c>
      <c r="O636" s="31">
        <f>-(Tabelle4[[#This Row],[80%/20% SCOP]]-5.645)/5.645</f>
        <v>0.1408325952170062</v>
      </c>
    </row>
    <row r="637" spans="1:15" ht="20.100000000000001" customHeight="1" x14ac:dyDescent="0.25">
      <c r="A637" s="57"/>
      <c r="B637" s="32">
        <v>16007464</v>
      </c>
      <c r="C637" s="25" t="s">
        <v>2472</v>
      </c>
      <c r="D637" s="25" t="s">
        <v>2481</v>
      </c>
      <c r="E637" s="26" t="s">
        <v>2</v>
      </c>
      <c r="F637" s="27">
        <v>9.9</v>
      </c>
      <c r="G637" s="28">
        <v>2.0299999999999998</v>
      </c>
      <c r="H637" s="27">
        <v>9.6</v>
      </c>
      <c r="I637" s="28">
        <v>1.58</v>
      </c>
      <c r="J637" s="26" t="s">
        <v>3</v>
      </c>
      <c r="K637" s="26" t="s">
        <v>4</v>
      </c>
      <c r="L637" s="26" t="s">
        <v>4</v>
      </c>
      <c r="M637" s="27">
        <f>IF(Tabelle4[[#This Row],[Heizleistung (55°C)]]=0,Tabelle4[[#This Row],[Heizleistung (35°C)]],(Tabelle4[[#This Row],[Heizleistung (35°C)]]+Tabelle4[[#This Row],[Heizleistung (55°C)]])/2)</f>
        <v>9.75</v>
      </c>
      <c r="N637" s="30">
        <f>IF(Tabelle4[[#This Row],[Etas 55°C]]=0,0,(Tabelle4[[#This Row],[Etas 35°C]]*0.8+Tabelle4[[#This Row],[Etas 55°C]]*0.2))*2.5</f>
        <v>4.8499999999999996</v>
      </c>
      <c r="O637" s="31">
        <f>-(Tabelle4[[#This Row],[80%/20% SCOP]]-5.645)/5.645</f>
        <v>0.1408325952170062</v>
      </c>
    </row>
    <row r="638" spans="1:15" ht="20.100000000000001" customHeight="1" x14ac:dyDescent="0.25">
      <c r="A638" s="57"/>
      <c r="B638" s="32">
        <v>16016039</v>
      </c>
      <c r="C638" s="25" t="s">
        <v>1299</v>
      </c>
      <c r="D638" s="25" t="s">
        <v>6740</v>
      </c>
      <c r="E638" s="26" t="s">
        <v>2</v>
      </c>
      <c r="F638" s="27">
        <v>8.5</v>
      </c>
      <c r="G638" s="28">
        <v>2.0299999999999998</v>
      </c>
      <c r="H638" s="27">
        <v>8.5</v>
      </c>
      <c r="I638" s="28">
        <v>1.57</v>
      </c>
      <c r="J638" s="26" t="s">
        <v>3</v>
      </c>
      <c r="K638" s="26" t="s">
        <v>4</v>
      </c>
      <c r="L638" s="26" t="s">
        <v>4</v>
      </c>
      <c r="M638" s="27">
        <f>IF(Tabelle4[[#This Row],[Heizleistung (55°C)]]=0,Tabelle4[[#This Row],[Heizleistung (35°C)]],(Tabelle4[[#This Row],[Heizleistung (35°C)]]+Tabelle4[[#This Row],[Heizleistung (55°C)]])/2)</f>
        <v>8.5</v>
      </c>
      <c r="N638" s="30">
        <f>IF(Tabelle4[[#This Row],[Etas 55°C]]=0,0,(Tabelle4[[#This Row],[Etas 35°C]]*0.8+Tabelle4[[#This Row],[Etas 55°C]]*0.2))*2.5</f>
        <v>4.8449999999999998</v>
      </c>
      <c r="O638" s="31">
        <f>-(Tabelle4[[#This Row],[80%/20% SCOP]]-5.645)/5.645</f>
        <v>0.14171833480956597</v>
      </c>
    </row>
    <row r="639" spans="1:15" ht="20.100000000000001" customHeight="1" x14ac:dyDescent="0.25">
      <c r="A639" s="57"/>
      <c r="B639" s="32">
        <v>16013601</v>
      </c>
      <c r="C639" s="25" t="s">
        <v>909</v>
      </c>
      <c r="D639" s="25" t="s">
        <v>1068</v>
      </c>
      <c r="E639" s="26" t="s">
        <v>2</v>
      </c>
      <c r="F639" s="27">
        <v>8.4</v>
      </c>
      <c r="G639" s="28">
        <v>2.044</v>
      </c>
      <c r="H639" s="27">
        <v>7.8</v>
      </c>
      <c r="I639" s="28">
        <v>1.4970000000000001</v>
      </c>
      <c r="J639" s="26" t="s">
        <v>3</v>
      </c>
      <c r="K639" s="26" t="s">
        <v>4</v>
      </c>
      <c r="L639" s="26" t="s">
        <v>4</v>
      </c>
      <c r="M639" s="27">
        <f>IF(Tabelle4[[#This Row],[Heizleistung (55°C)]]=0,Tabelle4[[#This Row],[Heizleistung (35°C)]],(Tabelle4[[#This Row],[Heizleistung (35°C)]]+Tabelle4[[#This Row],[Heizleistung (55°C)]])/2)</f>
        <v>8.1</v>
      </c>
      <c r="N639" s="30">
        <f>IF(Tabelle4[[#This Row],[Etas 55°C]]=0,0,(Tabelle4[[#This Row],[Etas 35°C]]*0.8+Tabelle4[[#This Row],[Etas 55°C]]*0.2))*2.5</f>
        <v>4.8365000000000009</v>
      </c>
      <c r="O639" s="31">
        <f>-(Tabelle4[[#This Row],[80%/20% SCOP]]-5.645)/5.645</f>
        <v>0.14322409211691739</v>
      </c>
    </row>
    <row r="640" spans="1:15" ht="20.100000000000001" customHeight="1" x14ac:dyDescent="0.25">
      <c r="A640" s="57"/>
      <c r="B640" s="32">
        <v>16018061</v>
      </c>
      <c r="C640" s="25" t="s">
        <v>1936</v>
      </c>
      <c r="D640" s="25" t="s">
        <v>1939</v>
      </c>
      <c r="E640" s="26" t="s">
        <v>2</v>
      </c>
      <c r="F640" s="27">
        <v>8.11</v>
      </c>
      <c r="G640" s="28">
        <v>2.04</v>
      </c>
      <c r="H640" s="27">
        <v>8.11</v>
      </c>
      <c r="I640" s="28">
        <v>1.5</v>
      </c>
      <c r="J640" s="26" t="s">
        <v>3</v>
      </c>
      <c r="K640" s="26" t="s">
        <v>4</v>
      </c>
      <c r="L640" s="26" t="s">
        <v>4</v>
      </c>
      <c r="M640" s="27">
        <f>IF(Tabelle4[[#This Row],[Heizleistung (55°C)]]=0,Tabelle4[[#This Row],[Heizleistung (35°C)]],(Tabelle4[[#This Row],[Heizleistung (35°C)]]+Tabelle4[[#This Row],[Heizleistung (55°C)]])/2)</f>
        <v>8.11</v>
      </c>
      <c r="N640" s="30">
        <f>IF(Tabelle4[[#This Row],[Etas 55°C]]=0,0,(Tabelle4[[#This Row],[Etas 35°C]]*0.8+Tabelle4[[#This Row],[Etas 55°C]]*0.2))*2.5</f>
        <v>4.83</v>
      </c>
      <c r="O640" s="31">
        <f>-(Tabelle4[[#This Row],[80%/20% SCOP]]-5.645)/5.645</f>
        <v>0.14437555358724527</v>
      </c>
    </row>
    <row r="641" spans="1:15" ht="20.100000000000001" customHeight="1" x14ac:dyDescent="0.25">
      <c r="A641" s="57"/>
      <c r="B641" s="32">
        <v>16016968</v>
      </c>
      <c r="C641" s="25" t="s">
        <v>2958</v>
      </c>
      <c r="D641" s="25" t="s">
        <v>2962</v>
      </c>
      <c r="E641" s="26" t="s">
        <v>2</v>
      </c>
      <c r="F641" s="27">
        <v>9.1999999999999993</v>
      </c>
      <c r="G641" s="28">
        <v>2.0299999999999998</v>
      </c>
      <c r="H641" s="27">
        <v>7.7</v>
      </c>
      <c r="I641" s="28">
        <v>1.54</v>
      </c>
      <c r="J641" s="26" t="s">
        <v>3</v>
      </c>
      <c r="K641" s="26" t="s">
        <v>4</v>
      </c>
      <c r="L641" s="26" t="s">
        <v>4</v>
      </c>
      <c r="M641" s="27">
        <f>IF(Tabelle4[[#This Row],[Heizleistung (55°C)]]=0,Tabelle4[[#This Row],[Heizleistung (35°C)]],(Tabelle4[[#This Row],[Heizleistung (35°C)]]+Tabelle4[[#This Row],[Heizleistung (55°C)]])/2)</f>
        <v>8.4499999999999993</v>
      </c>
      <c r="N641" s="30">
        <f>IF(Tabelle4[[#This Row],[Etas 55°C]]=0,0,(Tabelle4[[#This Row],[Etas 35°C]]*0.8+Tabelle4[[#This Row],[Etas 55°C]]*0.2))*2.5</f>
        <v>4.83</v>
      </c>
      <c r="O641" s="31">
        <f>-(Tabelle4[[#This Row],[80%/20% SCOP]]-5.645)/5.645</f>
        <v>0.14437555358724527</v>
      </c>
    </row>
    <row r="642" spans="1:15" ht="20.100000000000001" customHeight="1" x14ac:dyDescent="0.25">
      <c r="A642" s="57"/>
      <c r="B642" s="32">
        <v>16013843</v>
      </c>
      <c r="C642" s="25" t="s">
        <v>4563</v>
      </c>
      <c r="D642" s="25" t="s">
        <v>4598</v>
      </c>
      <c r="E642" s="26" t="s">
        <v>2</v>
      </c>
      <c r="F642" s="27">
        <v>9.1999999999999993</v>
      </c>
      <c r="G642" s="28">
        <v>2.0299999999999998</v>
      </c>
      <c r="H642" s="27">
        <v>7.7</v>
      </c>
      <c r="I642" s="28">
        <v>1.54</v>
      </c>
      <c r="J642" s="26" t="s">
        <v>3</v>
      </c>
      <c r="K642" s="26" t="s">
        <v>4</v>
      </c>
      <c r="L642" s="26" t="s">
        <v>4</v>
      </c>
      <c r="M642" s="27">
        <f>IF(Tabelle4[[#This Row],[Heizleistung (55°C)]]=0,Tabelle4[[#This Row],[Heizleistung (35°C)]],(Tabelle4[[#This Row],[Heizleistung (35°C)]]+Tabelle4[[#This Row],[Heizleistung (55°C)]])/2)</f>
        <v>8.4499999999999993</v>
      </c>
      <c r="N642" s="30">
        <f>IF(Tabelle4[[#This Row],[Etas 55°C]]=0,0,(Tabelle4[[#This Row],[Etas 35°C]]*0.8+Tabelle4[[#This Row],[Etas 55°C]]*0.2))*2.5</f>
        <v>4.83</v>
      </c>
      <c r="O642" s="31">
        <f>-(Tabelle4[[#This Row],[80%/20% SCOP]]-5.645)/5.645</f>
        <v>0.14437555358724527</v>
      </c>
    </row>
    <row r="643" spans="1:15" ht="20.100000000000001" customHeight="1" x14ac:dyDescent="0.25">
      <c r="A643" s="57"/>
      <c r="B643" s="32">
        <v>16016854</v>
      </c>
      <c r="C643" s="25" t="s">
        <v>6767</v>
      </c>
      <c r="D643" s="25" t="s">
        <v>2883</v>
      </c>
      <c r="E643" s="26" t="s">
        <v>2</v>
      </c>
      <c r="F643" s="27">
        <v>9.9</v>
      </c>
      <c r="G643" s="28">
        <v>2.0299999999999998</v>
      </c>
      <c r="H643" s="27">
        <v>9.6</v>
      </c>
      <c r="I643" s="28">
        <v>1.54</v>
      </c>
      <c r="J643" s="26" t="s">
        <v>3</v>
      </c>
      <c r="K643" s="26" t="s">
        <v>4</v>
      </c>
      <c r="L643" s="26" t="s">
        <v>4</v>
      </c>
      <c r="M643" s="27">
        <f>IF(Tabelle4[[#This Row],[Heizleistung (55°C)]]=0,Tabelle4[[#This Row],[Heizleistung (35°C)]],(Tabelle4[[#This Row],[Heizleistung (35°C)]]+Tabelle4[[#This Row],[Heizleistung (55°C)]])/2)</f>
        <v>9.75</v>
      </c>
      <c r="N643" s="30">
        <f>IF(Tabelle4[[#This Row],[Etas 55°C]]=0,0,(Tabelle4[[#This Row],[Etas 35°C]]*0.8+Tabelle4[[#This Row],[Etas 55°C]]*0.2))*2.5</f>
        <v>4.83</v>
      </c>
      <c r="O643" s="31">
        <f>-(Tabelle4[[#This Row],[80%/20% SCOP]]-5.645)/5.645</f>
        <v>0.14437555358724527</v>
      </c>
    </row>
    <row r="644" spans="1:15" ht="20.100000000000001" customHeight="1" x14ac:dyDescent="0.25">
      <c r="A644" s="57"/>
      <c r="B644" s="32">
        <v>16017809</v>
      </c>
      <c r="C644" s="25" t="s">
        <v>4960</v>
      </c>
      <c r="D644" s="25" t="s">
        <v>6768</v>
      </c>
      <c r="E644" s="26" t="s">
        <v>2</v>
      </c>
      <c r="F644" s="27">
        <v>9.91</v>
      </c>
      <c r="G644" s="28">
        <v>2.04</v>
      </c>
      <c r="H644" s="27">
        <v>9.84</v>
      </c>
      <c r="I644" s="28">
        <v>1.5</v>
      </c>
      <c r="J644" s="26" t="s">
        <v>3</v>
      </c>
      <c r="K644" s="26" t="s">
        <v>4</v>
      </c>
      <c r="L644" s="26" t="s">
        <v>4</v>
      </c>
      <c r="M644" s="27">
        <f>IF(Tabelle4[[#This Row],[Heizleistung (55°C)]]=0,Tabelle4[[#This Row],[Heizleistung (35°C)]],(Tabelle4[[#This Row],[Heizleistung (35°C)]]+Tabelle4[[#This Row],[Heizleistung (55°C)]])/2)</f>
        <v>9.875</v>
      </c>
      <c r="N644" s="30">
        <f>IF(Tabelle4[[#This Row],[Etas 55°C]]=0,0,(Tabelle4[[#This Row],[Etas 35°C]]*0.8+Tabelle4[[#This Row],[Etas 55°C]]*0.2))*2.5</f>
        <v>4.83</v>
      </c>
      <c r="O644" s="31">
        <f>-(Tabelle4[[#This Row],[80%/20% SCOP]]-5.645)/5.645</f>
        <v>0.14437555358724527</v>
      </c>
    </row>
    <row r="645" spans="1:15" ht="20.100000000000001" customHeight="1" x14ac:dyDescent="0.25">
      <c r="A645" s="57"/>
      <c r="B645" s="32">
        <v>16011669</v>
      </c>
      <c r="C645" s="25" t="s">
        <v>6638</v>
      </c>
      <c r="D645" s="25" t="s">
        <v>6648</v>
      </c>
      <c r="E645" s="26" t="s">
        <v>2</v>
      </c>
      <c r="F645" s="27">
        <v>9.32</v>
      </c>
      <c r="G645" s="28">
        <v>2.0249999999999999</v>
      </c>
      <c r="H645" s="27">
        <v>9.27</v>
      </c>
      <c r="I645" s="28">
        <v>1.5509999999999999</v>
      </c>
      <c r="J645" s="26" t="s">
        <v>3</v>
      </c>
      <c r="K645" s="26" t="s">
        <v>4</v>
      </c>
      <c r="L645" s="26" t="s">
        <v>4</v>
      </c>
      <c r="M645" s="29">
        <f>IF(Tabelle4[[#This Row],[Heizleistung (55°C)]]=0,Tabelle4[[#This Row],[Heizleistung (35°C)]],(Tabelle4[[#This Row],[Heizleistung (35°C)]]+Tabelle4[[#This Row],[Heizleistung (55°C)]])/2)</f>
        <v>9.2949999999999999</v>
      </c>
      <c r="N645" s="30">
        <f>IF(Tabelle4[[#This Row],[Etas 55°C]]=0,0,(Tabelle4[[#This Row],[Etas 35°C]]*0.8+Tabelle4[[#This Row],[Etas 55°C]]*0.2))*2.5</f>
        <v>4.8254999999999999</v>
      </c>
      <c r="O645" s="31">
        <f>-(Tabelle4[[#This Row],[80%/20% SCOP]]-5.645)/5.645</f>
        <v>0.14517271922054911</v>
      </c>
    </row>
    <row r="646" spans="1:15" ht="20.100000000000001" customHeight="1" x14ac:dyDescent="0.25">
      <c r="A646" s="57"/>
      <c r="B646" s="32">
        <v>16015642</v>
      </c>
      <c r="C646" s="25" t="s">
        <v>5207</v>
      </c>
      <c r="D646" s="25" t="s">
        <v>5211</v>
      </c>
      <c r="E646" s="26" t="s">
        <v>2</v>
      </c>
      <c r="F646" s="27">
        <v>9.5</v>
      </c>
      <c r="G646" s="28">
        <v>2.0249999999999999</v>
      </c>
      <c r="H646" s="27">
        <v>9.27</v>
      </c>
      <c r="I646" s="28">
        <v>1.5509999999999999</v>
      </c>
      <c r="J646" s="26" t="s">
        <v>3</v>
      </c>
      <c r="K646" s="26" t="s">
        <v>4</v>
      </c>
      <c r="L646" s="26" t="s">
        <v>15</v>
      </c>
      <c r="M646" s="27">
        <f>IF(Tabelle4[[#This Row],[Heizleistung (55°C)]]=0,Tabelle4[[#This Row],[Heizleistung (35°C)]],(Tabelle4[[#This Row],[Heizleistung (35°C)]]+Tabelle4[[#This Row],[Heizleistung (55°C)]])/2)</f>
        <v>9.3849999999999998</v>
      </c>
      <c r="N646" s="30">
        <f>IF(Tabelle4[[#This Row],[Etas 55°C]]=0,0,(Tabelle4[[#This Row],[Etas 35°C]]*0.8+Tabelle4[[#This Row],[Etas 55°C]]*0.2))*2.5</f>
        <v>4.8254999999999999</v>
      </c>
      <c r="O646" s="31">
        <f>-(Tabelle4[[#This Row],[80%/20% SCOP]]-5.645)/5.645</f>
        <v>0.14517271922054911</v>
      </c>
    </row>
    <row r="647" spans="1:15" ht="20.100000000000001" customHeight="1" x14ac:dyDescent="0.25">
      <c r="A647" s="57"/>
      <c r="B647" s="32">
        <v>16014831</v>
      </c>
      <c r="C647" s="25" t="s">
        <v>5272</v>
      </c>
      <c r="D647" s="25" t="s">
        <v>5290</v>
      </c>
      <c r="E647" s="26" t="s">
        <v>2</v>
      </c>
      <c r="F647" s="27">
        <v>8.4</v>
      </c>
      <c r="G647" s="28">
        <v>2.04</v>
      </c>
      <c r="H647" s="27">
        <v>7.8</v>
      </c>
      <c r="I647" s="28">
        <v>1.49</v>
      </c>
      <c r="J647" s="26" t="s">
        <v>3</v>
      </c>
      <c r="K647" s="26" t="s">
        <v>4</v>
      </c>
      <c r="L647" s="26" t="s">
        <v>4</v>
      </c>
      <c r="M647" s="27">
        <f>IF(Tabelle4[[#This Row],[Heizleistung (55°C)]]=0,Tabelle4[[#This Row],[Heizleistung (35°C)]],(Tabelle4[[#This Row],[Heizleistung (35°C)]]+Tabelle4[[#This Row],[Heizleistung (55°C)]])/2)</f>
        <v>8.1</v>
      </c>
      <c r="N647" s="30">
        <f>IF(Tabelle4[[#This Row],[Etas 55°C]]=0,0,(Tabelle4[[#This Row],[Etas 35°C]]*0.8+Tabelle4[[#This Row],[Etas 55°C]]*0.2))*2.5</f>
        <v>4.8250000000000002</v>
      </c>
      <c r="O647" s="31">
        <f>-(Tabelle4[[#This Row],[80%/20% SCOP]]-5.645)/5.645</f>
        <v>0.14526129317980505</v>
      </c>
    </row>
    <row r="648" spans="1:15" ht="20.100000000000001" customHeight="1" x14ac:dyDescent="0.25">
      <c r="A648" s="57"/>
      <c r="B648" s="32">
        <v>16018701</v>
      </c>
      <c r="C648" s="25" t="s">
        <v>5300</v>
      </c>
      <c r="D648" s="25" t="s">
        <v>5329</v>
      </c>
      <c r="E648" s="26" t="s">
        <v>2</v>
      </c>
      <c r="F648" s="27">
        <v>8.4</v>
      </c>
      <c r="G648" s="28">
        <v>2.04</v>
      </c>
      <c r="H648" s="27">
        <v>7.8</v>
      </c>
      <c r="I648" s="28">
        <v>1.49</v>
      </c>
      <c r="J648" s="26" t="s">
        <v>3</v>
      </c>
      <c r="K648" s="26" t="s">
        <v>4</v>
      </c>
      <c r="L648" s="26" t="s">
        <v>4</v>
      </c>
      <c r="M648" s="27">
        <f>IF(Tabelle4[[#This Row],[Heizleistung (55°C)]]=0,Tabelle4[[#This Row],[Heizleistung (35°C)]],(Tabelle4[[#This Row],[Heizleistung (35°C)]]+Tabelle4[[#This Row],[Heizleistung (55°C)]])/2)</f>
        <v>8.1</v>
      </c>
      <c r="N648" s="30">
        <f>IF(Tabelle4[[#This Row],[Etas 55°C]]=0,0,(Tabelle4[[#This Row],[Etas 35°C]]*0.8+Tabelle4[[#This Row],[Etas 55°C]]*0.2))*2.5</f>
        <v>4.8250000000000002</v>
      </c>
      <c r="O648" s="31">
        <f>-(Tabelle4[[#This Row],[80%/20% SCOP]]-5.645)/5.645</f>
        <v>0.14526129317980505</v>
      </c>
    </row>
    <row r="649" spans="1:15" ht="20.100000000000001" customHeight="1" x14ac:dyDescent="0.25">
      <c r="A649" s="57"/>
      <c r="B649" s="32">
        <v>16018046</v>
      </c>
      <c r="C649" s="25" t="s">
        <v>4563</v>
      </c>
      <c r="D649" s="25" t="s">
        <v>4599</v>
      </c>
      <c r="E649" s="26" t="s">
        <v>2</v>
      </c>
      <c r="F649" s="27">
        <v>9.1999999999999993</v>
      </c>
      <c r="G649" s="28">
        <v>2.0299999999999998</v>
      </c>
      <c r="H649" s="27">
        <v>7.7</v>
      </c>
      <c r="I649" s="28">
        <v>1.52</v>
      </c>
      <c r="J649" s="26" t="s">
        <v>3</v>
      </c>
      <c r="K649" s="26" t="s">
        <v>4</v>
      </c>
      <c r="L649" s="26" t="s">
        <v>4</v>
      </c>
      <c r="M649" s="27">
        <f>IF(Tabelle4[[#This Row],[Heizleistung (55°C)]]=0,Tabelle4[[#This Row],[Heizleistung (35°C)]],(Tabelle4[[#This Row],[Heizleistung (35°C)]]+Tabelle4[[#This Row],[Heizleistung (55°C)]])/2)</f>
        <v>8.4499999999999993</v>
      </c>
      <c r="N649" s="30">
        <f>IF(Tabelle4[[#This Row],[Etas 55°C]]=0,0,(Tabelle4[[#This Row],[Etas 35°C]]*0.8+Tabelle4[[#This Row],[Etas 55°C]]*0.2))*2.5</f>
        <v>4.82</v>
      </c>
      <c r="O649" s="31">
        <f>-(Tabelle4[[#This Row],[80%/20% SCOP]]-5.645)/5.645</f>
        <v>0.14614703277236482</v>
      </c>
    </row>
    <row r="650" spans="1:15" ht="20.100000000000001" customHeight="1" x14ac:dyDescent="0.25">
      <c r="A650" s="57"/>
      <c r="B650" s="32">
        <v>16001322</v>
      </c>
      <c r="C650" s="25" t="s">
        <v>5128</v>
      </c>
      <c r="D650" s="25" t="s">
        <v>5181</v>
      </c>
      <c r="E650" s="26" t="s">
        <v>2</v>
      </c>
      <c r="F650" s="27">
        <v>10.3</v>
      </c>
      <c r="G650" s="28">
        <v>2.0670000000000002</v>
      </c>
      <c r="H650" s="27">
        <v>8.6999999999999993</v>
      </c>
      <c r="I650" s="28">
        <v>1.369</v>
      </c>
      <c r="J650" s="26" t="s">
        <v>40</v>
      </c>
      <c r="K650" s="26" t="s">
        <v>4</v>
      </c>
      <c r="L650" s="26" t="s">
        <v>4</v>
      </c>
      <c r="M650" s="27">
        <f>IF(Tabelle4[[#This Row],[Heizleistung (55°C)]]=0,Tabelle4[[#This Row],[Heizleistung (35°C)]],(Tabelle4[[#This Row],[Heizleistung (35°C)]]+Tabelle4[[#This Row],[Heizleistung (55°C)]])/2)</f>
        <v>9.5</v>
      </c>
      <c r="N650" s="30">
        <f>IF(Tabelle4[[#This Row],[Etas 55°C]]=0,0,(Tabelle4[[#This Row],[Etas 35°C]]*0.8+Tabelle4[[#This Row],[Etas 55°C]]*0.2))*2.5</f>
        <v>4.8185000000000002</v>
      </c>
      <c r="O650" s="31">
        <f>-(Tabelle4[[#This Row],[80%/20% SCOP]]-5.645)/5.645</f>
        <v>0.14641275465013276</v>
      </c>
    </row>
    <row r="651" spans="1:15" ht="20.100000000000001" customHeight="1" x14ac:dyDescent="0.25">
      <c r="A651" s="57"/>
      <c r="B651" s="32">
        <v>16006680</v>
      </c>
      <c r="C651" s="25" t="s">
        <v>2533</v>
      </c>
      <c r="D651" s="25" t="s">
        <v>2554</v>
      </c>
      <c r="E651" s="26" t="s">
        <v>2</v>
      </c>
      <c r="F651" s="27">
        <v>9.1999999999999993</v>
      </c>
      <c r="G651" s="28">
        <v>2.06</v>
      </c>
      <c r="H651" s="27">
        <v>7.7</v>
      </c>
      <c r="I651" s="28">
        <v>1.39</v>
      </c>
      <c r="J651" s="26" t="s">
        <v>40</v>
      </c>
      <c r="K651" s="26" t="s">
        <v>4</v>
      </c>
      <c r="L651" s="26" t="s">
        <v>4</v>
      </c>
      <c r="M651" s="27">
        <f>IF(Tabelle4[[#This Row],[Heizleistung (55°C)]]=0,Tabelle4[[#This Row],[Heizleistung (35°C)]],(Tabelle4[[#This Row],[Heizleistung (35°C)]]+Tabelle4[[#This Row],[Heizleistung (55°C)]])/2)</f>
        <v>8.4499999999999993</v>
      </c>
      <c r="N651" s="30">
        <f>IF(Tabelle4[[#This Row],[Etas 55°C]]=0,0,(Tabelle4[[#This Row],[Etas 35°C]]*0.8+Tabelle4[[#This Row],[Etas 55°C]]*0.2))*2.5</f>
        <v>4.8150000000000004</v>
      </c>
      <c r="O651" s="31">
        <f>-(Tabelle4[[#This Row],[80%/20% SCOP]]-5.645)/5.645</f>
        <v>0.14703277236492457</v>
      </c>
    </row>
    <row r="652" spans="1:15" ht="20.100000000000001" customHeight="1" x14ac:dyDescent="0.25">
      <c r="A652" s="57"/>
      <c r="B652" s="32">
        <v>16007201</v>
      </c>
      <c r="C652" s="25" t="s">
        <v>2451</v>
      </c>
      <c r="D652" s="25" t="s">
        <v>2453</v>
      </c>
      <c r="E652" s="26" t="s">
        <v>2</v>
      </c>
      <c r="F652" s="27">
        <v>9.85</v>
      </c>
      <c r="G652" s="28">
        <v>2.02</v>
      </c>
      <c r="H652" s="27">
        <v>9.58</v>
      </c>
      <c r="I652" s="28">
        <v>1.54</v>
      </c>
      <c r="J652" s="26" t="s">
        <v>3</v>
      </c>
      <c r="K652" s="26" t="s">
        <v>4</v>
      </c>
      <c r="L652" s="26" t="s">
        <v>4</v>
      </c>
      <c r="M652" s="27">
        <f>IF(Tabelle4[[#This Row],[Heizleistung (55°C)]]=0,Tabelle4[[#This Row],[Heizleistung (35°C)]],(Tabelle4[[#This Row],[Heizleistung (35°C)]]+Tabelle4[[#This Row],[Heizleistung (55°C)]])/2)</f>
        <v>9.7149999999999999</v>
      </c>
      <c r="N652" s="30">
        <f>IF(Tabelle4[[#This Row],[Etas 55°C]]=0,0,(Tabelle4[[#This Row],[Etas 35°C]]*0.8+Tabelle4[[#This Row],[Etas 55°C]]*0.2))*2.5</f>
        <v>4.8100000000000005</v>
      </c>
      <c r="O652" s="31">
        <f>-(Tabelle4[[#This Row],[80%/20% SCOP]]-5.645)/5.645</f>
        <v>0.14791851195748434</v>
      </c>
    </row>
    <row r="653" spans="1:15" ht="20.100000000000001" customHeight="1" x14ac:dyDescent="0.25">
      <c r="A653" s="57"/>
      <c r="B653" s="32">
        <v>16013853</v>
      </c>
      <c r="C653" s="25" t="s">
        <v>2070</v>
      </c>
      <c r="D653" s="25" t="s">
        <v>2075</v>
      </c>
      <c r="E653" s="26" t="s">
        <v>2</v>
      </c>
      <c r="F653" s="27">
        <v>9</v>
      </c>
      <c r="G653" s="28">
        <v>2.0299999999999998</v>
      </c>
      <c r="H653" s="27">
        <v>9</v>
      </c>
      <c r="I653" s="28">
        <v>1.5</v>
      </c>
      <c r="J653" s="26" t="s">
        <v>3</v>
      </c>
      <c r="K653" s="26" t="s">
        <v>4</v>
      </c>
      <c r="L653" s="26" t="s">
        <v>4</v>
      </c>
      <c r="M653" s="27">
        <f>IF(Tabelle4[[#This Row],[Heizleistung (55°C)]]=0,Tabelle4[[#This Row],[Heizleistung (35°C)]],(Tabelle4[[#This Row],[Heizleistung (35°C)]]+Tabelle4[[#This Row],[Heizleistung (55°C)]])/2)</f>
        <v>9</v>
      </c>
      <c r="N653" s="30">
        <f>IF(Tabelle4[[#This Row],[Etas 55°C]]=0,0,(Tabelle4[[#This Row],[Etas 35°C]]*0.8+Tabelle4[[#This Row],[Etas 55°C]]*0.2))*2.5</f>
        <v>4.8099999999999996</v>
      </c>
      <c r="O653" s="31">
        <f>-(Tabelle4[[#This Row],[80%/20% SCOP]]-5.645)/5.645</f>
        <v>0.14791851195748451</v>
      </c>
    </row>
    <row r="654" spans="1:15" ht="20.100000000000001" customHeight="1" x14ac:dyDescent="0.25">
      <c r="A654" s="57"/>
      <c r="B654" s="32">
        <v>16015641</v>
      </c>
      <c r="C654" s="25" t="s">
        <v>5207</v>
      </c>
      <c r="D654" s="25" t="s">
        <v>5210</v>
      </c>
      <c r="E654" s="26" t="s">
        <v>2</v>
      </c>
      <c r="F654" s="27">
        <v>9.5</v>
      </c>
      <c r="G654" s="28">
        <v>2.0150000000000001</v>
      </c>
      <c r="H654" s="27">
        <v>9.0299999999999994</v>
      </c>
      <c r="I654" s="28">
        <v>1.5549999999999999</v>
      </c>
      <c r="J654" s="26" t="s">
        <v>3</v>
      </c>
      <c r="K654" s="26" t="s">
        <v>4</v>
      </c>
      <c r="L654" s="26" t="s">
        <v>15</v>
      </c>
      <c r="M654" s="27">
        <f>IF(Tabelle4[[#This Row],[Heizleistung (55°C)]]=0,Tabelle4[[#This Row],[Heizleistung (35°C)]],(Tabelle4[[#This Row],[Heizleistung (35°C)]]+Tabelle4[[#This Row],[Heizleistung (55°C)]])/2)</f>
        <v>9.2650000000000006</v>
      </c>
      <c r="N654" s="30">
        <f>IF(Tabelle4[[#This Row],[Etas 55°C]]=0,0,(Tabelle4[[#This Row],[Etas 35°C]]*0.8+Tabelle4[[#This Row],[Etas 55°C]]*0.2))*2.5</f>
        <v>4.8075000000000001</v>
      </c>
      <c r="O654" s="31">
        <f>-(Tabelle4[[#This Row],[80%/20% SCOP]]-5.645)/5.645</f>
        <v>0.14836138175376432</v>
      </c>
    </row>
    <row r="655" spans="1:15" ht="20.100000000000001" customHeight="1" x14ac:dyDescent="0.25">
      <c r="A655" s="57"/>
      <c r="B655" s="32">
        <v>16015292</v>
      </c>
      <c r="C655" s="25" t="s">
        <v>2070</v>
      </c>
      <c r="D655" s="25" t="s">
        <v>2082</v>
      </c>
      <c r="E655" s="26" t="s">
        <v>2</v>
      </c>
      <c r="F655" s="27">
        <v>9</v>
      </c>
      <c r="G655" s="28">
        <v>2.0299999999999998</v>
      </c>
      <c r="H655" s="27">
        <v>9</v>
      </c>
      <c r="I655" s="28">
        <v>1.49</v>
      </c>
      <c r="J655" s="26" t="s">
        <v>3</v>
      </c>
      <c r="K655" s="26" t="s">
        <v>15</v>
      </c>
      <c r="L655" s="26" t="s">
        <v>4</v>
      </c>
      <c r="M655" s="27">
        <f>IF(Tabelle4[[#This Row],[Heizleistung (55°C)]]=0,Tabelle4[[#This Row],[Heizleistung (35°C)]],(Tabelle4[[#This Row],[Heizleistung (35°C)]]+Tabelle4[[#This Row],[Heizleistung (55°C)]])/2)</f>
        <v>9</v>
      </c>
      <c r="N655" s="30">
        <f>IF(Tabelle4[[#This Row],[Etas 55°C]]=0,0,(Tabelle4[[#This Row],[Etas 35°C]]*0.8+Tabelle4[[#This Row],[Etas 55°C]]*0.2))*2.5</f>
        <v>4.8049999999999997</v>
      </c>
      <c r="O655" s="31">
        <f>-(Tabelle4[[#This Row],[80%/20% SCOP]]-5.645)/5.645</f>
        <v>0.14880425155004429</v>
      </c>
    </row>
    <row r="656" spans="1:15" ht="20.100000000000001" customHeight="1" x14ac:dyDescent="0.25">
      <c r="A656" s="57"/>
      <c r="B656" s="32">
        <v>16015034</v>
      </c>
      <c r="C656" s="25" t="s">
        <v>1766</v>
      </c>
      <c r="D656" s="25" t="s">
        <v>1767</v>
      </c>
      <c r="E656" s="26" t="s">
        <v>2</v>
      </c>
      <c r="F656" s="27">
        <v>9.4</v>
      </c>
      <c r="G656" s="28">
        <v>2.0099999999999998</v>
      </c>
      <c r="H656" s="27">
        <v>8.8000000000000007</v>
      </c>
      <c r="I656" s="28">
        <v>1.5580000000000001</v>
      </c>
      <c r="J656" s="26" t="s">
        <v>3</v>
      </c>
      <c r="K656" s="26" t="s">
        <v>4</v>
      </c>
      <c r="L656" s="26" t="s">
        <v>15</v>
      </c>
      <c r="M656" s="27">
        <f>IF(Tabelle4[[#This Row],[Heizleistung (55°C)]]=0,Tabelle4[[#This Row],[Heizleistung (35°C)]],(Tabelle4[[#This Row],[Heizleistung (35°C)]]+Tabelle4[[#This Row],[Heizleistung (55°C)]])/2)</f>
        <v>9.1000000000000014</v>
      </c>
      <c r="N656" s="30">
        <f>IF(Tabelle4[[#This Row],[Etas 55°C]]=0,0,(Tabelle4[[#This Row],[Etas 35°C]]*0.8+Tabelle4[[#This Row],[Etas 55°C]]*0.2))*2.5</f>
        <v>4.7989999999999995</v>
      </c>
      <c r="O656" s="31">
        <f>-(Tabelle4[[#This Row],[80%/20% SCOP]]-5.645)/5.645</f>
        <v>0.14986713906111607</v>
      </c>
    </row>
    <row r="657" spans="1:15" ht="20.100000000000001" customHeight="1" x14ac:dyDescent="0.25">
      <c r="A657" s="57"/>
      <c r="B657" s="32">
        <v>16015635</v>
      </c>
      <c r="C657" s="25" t="s">
        <v>2231</v>
      </c>
      <c r="D657" s="25" t="s">
        <v>2246</v>
      </c>
      <c r="E657" s="26" t="s">
        <v>2</v>
      </c>
      <c r="F657" s="27">
        <v>9.9499999999999993</v>
      </c>
      <c r="G657" s="28">
        <v>2.0259999999999998</v>
      </c>
      <c r="H657" s="27">
        <v>9.69</v>
      </c>
      <c r="I657" s="28">
        <v>1.4850000000000001</v>
      </c>
      <c r="J657" s="26" t="s">
        <v>3</v>
      </c>
      <c r="K657" s="26" t="s">
        <v>4</v>
      </c>
      <c r="L657" s="26" t="s">
        <v>4</v>
      </c>
      <c r="M657" s="27">
        <f>IF(Tabelle4[[#This Row],[Heizleistung (55°C)]]=0,Tabelle4[[#This Row],[Heizleistung (35°C)]],(Tabelle4[[#This Row],[Heizleistung (35°C)]]+Tabelle4[[#This Row],[Heizleistung (55°C)]])/2)</f>
        <v>9.82</v>
      </c>
      <c r="N657" s="30">
        <f>IF(Tabelle4[[#This Row],[Etas 55°C]]=0,0,(Tabelle4[[#This Row],[Etas 35°C]]*0.8+Tabelle4[[#This Row],[Etas 55°C]]*0.2))*2.5</f>
        <v>4.7945000000000002</v>
      </c>
      <c r="O657" s="31">
        <f>-(Tabelle4[[#This Row],[80%/20% SCOP]]-5.645)/5.645</f>
        <v>0.15066430469441974</v>
      </c>
    </row>
    <row r="658" spans="1:15" ht="20.100000000000001" customHeight="1" x14ac:dyDescent="0.25">
      <c r="A658" s="57"/>
      <c r="B658" s="32">
        <v>16016523</v>
      </c>
      <c r="C658" s="25" t="s">
        <v>5546</v>
      </c>
      <c r="D658" s="25" t="s">
        <v>5557</v>
      </c>
      <c r="E658" s="26" t="s">
        <v>2</v>
      </c>
      <c r="F658" s="27">
        <v>8.15</v>
      </c>
      <c r="G658" s="28">
        <v>2</v>
      </c>
      <c r="H658" s="27">
        <v>8.0500000000000007</v>
      </c>
      <c r="I658" s="28">
        <v>1.58</v>
      </c>
      <c r="J658" s="26" t="s">
        <v>3</v>
      </c>
      <c r="K658" s="26" t="s">
        <v>4</v>
      </c>
      <c r="L658" s="26" t="s">
        <v>4</v>
      </c>
      <c r="M658" s="29">
        <f>IF(Tabelle4[[#This Row],[Heizleistung (55°C)]]=0,Tabelle4[[#This Row],[Heizleistung (35°C)]],(Tabelle4[[#This Row],[Heizleistung (35°C)]]+Tabelle4[[#This Row],[Heizleistung (55°C)]])/2)</f>
        <v>8.1000000000000014</v>
      </c>
      <c r="N658" s="30">
        <f>IF(Tabelle4[[#This Row],[Etas 55°C]]=0,0,(Tabelle4[[#This Row],[Etas 35°C]]*0.8+Tabelle4[[#This Row],[Etas 55°C]]*0.2))*2.5</f>
        <v>4.79</v>
      </c>
      <c r="O658" s="31">
        <f>-(Tabelle4[[#This Row],[80%/20% SCOP]]-5.645)/5.645</f>
        <v>0.15146147032772359</v>
      </c>
    </row>
    <row r="659" spans="1:15" ht="20.100000000000001" customHeight="1" x14ac:dyDescent="0.25">
      <c r="A659" s="57"/>
      <c r="B659" s="32">
        <v>16016528</v>
      </c>
      <c r="C659" s="25" t="s">
        <v>5749</v>
      </c>
      <c r="D659" s="25" t="s">
        <v>5760</v>
      </c>
      <c r="E659" s="26" t="s">
        <v>2</v>
      </c>
      <c r="F659" s="27">
        <v>8.15</v>
      </c>
      <c r="G659" s="28">
        <v>2</v>
      </c>
      <c r="H659" s="27">
        <v>8.0500000000000007</v>
      </c>
      <c r="I659" s="28">
        <v>1.58</v>
      </c>
      <c r="J659" s="26" t="s">
        <v>3</v>
      </c>
      <c r="K659" s="26" t="s">
        <v>4</v>
      </c>
      <c r="L659" s="26" t="s">
        <v>4</v>
      </c>
      <c r="M659" s="29">
        <f>IF(Tabelle4[[#This Row],[Heizleistung (55°C)]]=0,Tabelle4[[#This Row],[Heizleistung (35°C)]],(Tabelle4[[#This Row],[Heizleistung (35°C)]]+Tabelle4[[#This Row],[Heizleistung (55°C)]])/2)</f>
        <v>8.1000000000000014</v>
      </c>
      <c r="N659" s="30">
        <f>IF(Tabelle4[[#This Row],[Etas 55°C]]=0,0,(Tabelle4[[#This Row],[Etas 35°C]]*0.8+Tabelle4[[#This Row],[Etas 55°C]]*0.2))*2.5</f>
        <v>4.79</v>
      </c>
      <c r="O659" s="31">
        <f>-(Tabelle4[[#This Row],[80%/20% SCOP]]-5.645)/5.645</f>
        <v>0.15146147032772359</v>
      </c>
    </row>
    <row r="660" spans="1:15" ht="20.100000000000001" customHeight="1" x14ac:dyDescent="0.25">
      <c r="A660" s="57"/>
      <c r="B660" s="32">
        <v>16012240</v>
      </c>
      <c r="C660" s="25" t="s">
        <v>4563</v>
      </c>
      <c r="D660" s="25" t="s">
        <v>4576</v>
      </c>
      <c r="E660" s="26" t="s">
        <v>2</v>
      </c>
      <c r="F660" s="27">
        <v>9.1999999999999993</v>
      </c>
      <c r="G660" s="28">
        <v>2.0569999999999999</v>
      </c>
      <c r="H660" s="27">
        <v>7.7</v>
      </c>
      <c r="I660" s="28">
        <v>1.3480000000000001</v>
      </c>
      <c r="J660" s="26" t="s">
        <v>40</v>
      </c>
      <c r="K660" s="26" t="s">
        <v>4</v>
      </c>
      <c r="L660" s="26" t="s">
        <v>4</v>
      </c>
      <c r="M660" s="27">
        <f>IF(Tabelle4[[#This Row],[Heizleistung (55°C)]]=0,Tabelle4[[#This Row],[Heizleistung (35°C)]],(Tabelle4[[#This Row],[Heizleistung (35°C)]]+Tabelle4[[#This Row],[Heizleistung (55°C)]])/2)</f>
        <v>8.4499999999999993</v>
      </c>
      <c r="N660" s="30">
        <f>IF(Tabelle4[[#This Row],[Etas 55°C]]=0,0,(Tabelle4[[#This Row],[Etas 35°C]]*0.8+Tabelle4[[#This Row],[Etas 55°C]]*0.2))*2.5</f>
        <v>4.7880000000000003</v>
      </c>
      <c r="O660" s="31">
        <f>-(Tabelle4[[#This Row],[80%/20% SCOP]]-5.645)/5.645</f>
        <v>0.15181576616474746</v>
      </c>
    </row>
    <row r="661" spans="1:15" ht="20.100000000000001" customHeight="1" x14ac:dyDescent="0.25">
      <c r="A661" s="57"/>
      <c r="B661" s="32">
        <v>16014025</v>
      </c>
      <c r="C661" s="25" t="s">
        <v>808</v>
      </c>
      <c r="D661" s="25" t="s">
        <v>838</v>
      </c>
      <c r="E661" s="26" t="s">
        <v>2</v>
      </c>
      <c r="F661" s="27">
        <v>9.17</v>
      </c>
      <c r="G661" s="28">
        <v>2.0499999999999998</v>
      </c>
      <c r="H661" s="27">
        <v>7.67</v>
      </c>
      <c r="I661" s="28">
        <v>1.37</v>
      </c>
      <c r="J661" s="26" t="s">
        <v>40</v>
      </c>
      <c r="K661" s="26" t="s">
        <v>4</v>
      </c>
      <c r="L661" s="26" t="s">
        <v>4</v>
      </c>
      <c r="M661" s="27">
        <f>IF(Tabelle4[[#This Row],[Heizleistung (55°C)]]=0,Tabelle4[[#This Row],[Heizleistung (35°C)]],(Tabelle4[[#This Row],[Heizleistung (35°C)]]+Tabelle4[[#This Row],[Heizleistung (55°C)]])/2)</f>
        <v>8.42</v>
      </c>
      <c r="N661" s="30">
        <f>IF(Tabelle4[[#This Row],[Etas 55°C]]=0,0,(Tabelle4[[#This Row],[Etas 35°C]]*0.8+Tabelle4[[#This Row],[Etas 55°C]]*0.2))*2.5</f>
        <v>4.7850000000000001</v>
      </c>
      <c r="O661" s="31">
        <f>-(Tabelle4[[#This Row],[80%/20% SCOP]]-5.645)/5.645</f>
        <v>0.15234720992028336</v>
      </c>
    </row>
    <row r="662" spans="1:15" ht="20.100000000000001" customHeight="1" x14ac:dyDescent="0.25">
      <c r="A662" s="57"/>
      <c r="B662" s="32">
        <v>16004207</v>
      </c>
      <c r="C662" s="25" t="s">
        <v>2172</v>
      </c>
      <c r="D662" s="25" t="s">
        <v>2190</v>
      </c>
      <c r="E662" s="26" t="s">
        <v>2</v>
      </c>
      <c r="F662" s="27">
        <v>9.17</v>
      </c>
      <c r="G662" s="28">
        <v>2.0499999999999998</v>
      </c>
      <c r="H662" s="27">
        <v>7.67</v>
      </c>
      <c r="I662" s="28">
        <v>1.37</v>
      </c>
      <c r="J662" s="26" t="s">
        <v>40</v>
      </c>
      <c r="K662" s="26" t="s">
        <v>4</v>
      </c>
      <c r="L662" s="26" t="s">
        <v>25</v>
      </c>
      <c r="M662" s="27">
        <f>IF(Tabelle4[[#This Row],[Heizleistung (55°C)]]=0,Tabelle4[[#This Row],[Heizleistung (35°C)]],(Tabelle4[[#This Row],[Heizleistung (35°C)]]+Tabelle4[[#This Row],[Heizleistung (55°C)]])/2)</f>
        <v>8.42</v>
      </c>
      <c r="N662" s="30">
        <f>IF(Tabelle4[[#This Row],[Etas 55°C]]=0,0,(Tabelle4[[#This Row],[Etas 35°C]]*0.8+Tabelle4[[#This Row],[Etas 55°C]]*0.2))*2.5</f>
        <v>4.7850000000000001</v>
      </c>
      <c r="O662" s="31">
        <f>-(Tabelle4[[#This Row],[80%/20% SCOP]]-5.645)/5.645</f>
        <v>0.15234720992028336</v>
      </c>
    </row>
    <row r="663" spans="1:15" ht="20.100000000000001" customHeight="1" x14ac:dyDescent="0.25">
      <c r="A663" s="57"/>
      <c r="B663" s="32">
        <v>16001217</v>
      </c>
      <c r="C663" s="25" t="s">
        <v>4979</v>
      </c>
      <c r="D663" s="25" t="s">
        <v>4986</v>
      </c>
      <c r="E663" s="26" t="s">
        <v>2</v>
      </c>
      <c r="F663" s="27">
        <v>9.17</v>
      </c>
      <c r="G663" s="28">
        <v>2.0499999999999998</v>
      </c>
      <c r="H663" s="27">
        <v>7.67</v>
      </c>
      <c r="I663" s="28">
        <v>1.37</v>
      </c>
      <c r="J663" s="26" t="s">
        <v>40</v>
      </c>
      <c r="K663" s="26" t="s">
        <v>4</v>
      </c>
      <c r="L663" s="26" t="s">
        <v>4</v>
      </c>
      <c r="M663" s="27">
        <f>IF(Tabelle4[[#This Row],[Heizleistung (55°C)]]=0,Tabelle4[[#This Row],[Heizleistung (35°C)]],(Tabelle4[[#This Row],[Heizleistung (35°C)]]+Tabelle4[[#This Row],[Heizleistung (55°C)]])/2)</f>
        <v>8.42</v>
      </c>
      <c r="N663" s="30">
        <f>IF(Tabelle4[[#This Row],[Etas 55°C]]=0,0,(Tabelle4[[#This Row],[Etas 35°C]]*0.8+Tabelle4[[#This Row],[Etas 55°C]]*0.2))*2.5</f>
        <v>4.7850000000000001</v>
      </c>
      <c r="O663" s="31">
        <f>-(Tabelle4[[#This Row],[80%/20% SCOP]]-5.645)/5.645</f>
        <v>0.15234720992028336</v>
      </c>
    </row>
    <row r="664" spans="1:15" ht="20.100000000000001" customHeight="1" x14ac:dyDescent="0.25">
      <c r="A664" s="57"/>
      <c r="B664" s="32">
        <v>16001509</v>
      </c>
      <c r="C664" s="25" t="s">
        <v>5300</v>
      </c>
      <c r="D664" s="25" t="s">
        <v>5318</v>
      </c>
      <c r="E664" s="26" t="s">
        <v>2</v>
      </c>
      <c r="F664" s="27">
        <v>9.17</v>
      </c>
      <c r="G664" s="28">
        <v>2.0499999999999998</v>
      </c>
      <c r="H664" s="27">
        <v>7.67</v>
      </c>
      <c r="I664" s="28">
        <v>1.37</v>
      </c>
      <c r="J664" s="26" t="s">
        <v>40</v>
      </c>
      <c r="K664" s="26" t="s">
        <v>4</v>
      </c>
      <c r="L664" s="26" t="s">
        <v>4</v>
      </c>
      <c r="M664" s="27">
        <f>IF(Tabelle4[[#This Row],[Heizleistung (55°C)]]=0,Tabelle4[[#This Row],[Heizleistung (35°C)]],(Tabelle4[[#This Row],[Heizleistung (35°C)]]+Tabelle4[[#This Row],[Heizleistung (55°C)]])/2)</f>
        <v>8.42</v>
      </c>
      <c r="N664" s="30">
        <f>IF(Tabelle4[[#This Row],[Etas 55°C]]=0,0,(Tabelle4[[#This Row],[Etas 35°C]]*0.8+Tabelle4[[#This Row],[Etas 55°C]]*0.2))*2.5</f>
        <v>4.7850000000000001</v>
      </c>
      <c r="O664" s="31">
        <f>-(Tabelle4[[#This Row],[80%/20% SCOP]]-5.645)/5.645</f>
        <v>0.15234720992028336</v>
      </c>
    </row>
    <row r="665" spans="1:15" ht="20.100000000000001" customHeight="1" x14ac:dyDescent="0.25">
      <c r="A665" s="57"/>
      <c r="B665" s="32">
        <v>16006200</v>
      </c>
      <c r="C665" s="25" t="s">
        <v>6690</v>
      </c>
      <c r="D665" s="25" t="s">
        <v>6694</v>
      </c>
      <c r="E665" s="26" t="s">
        <v>2</v>
      </c>
      <c r="F665" s="27">
        <v>9.17</v>
      </c>
      <c r="G665" s="28">
        <v>2.0499999999999998</v>
      </c>
      <c r="H665" s="27">
        <v>7.67</v>
      </c>
      <c r="I665" s="28">
        <v>1.37</v>
      </c>
      <c r="J665" s="26" t="s">
        <v>40</v>
      </c>
      <c r="K665" s="26" t="s">
        <v>4</v>
      </c>
      <c r="L665" s="26" t="s">
        <v>25</v>
      </c>
      <c r="M665" s="29">
        <f>IF(Tabelle4[[#This Row],[Heizleistung (55°C)]]=0,Tabelle4[[#This Row],[Heizleistung (35°C)]],(Tabelle4[[#This Row],[Heizleistung (35°C)]]+Tabelle4[[#This Row],[Heizleistung (55°C)]])/2)</f>
        <v>8.42</v>
      </c>
      <c r="N665" s="30">
        <f>IF(Tabelle4[[#This Row],[Etas 55°C]]=0,0,(Tabelle4[[#This Row],[Etas 35°C]]*0.8+Tabelle4[[#This Row],[Etas 55°C]]*0.2))*2.5</f>
        <v>4.7850000000000001</v>
      </c>
      <c r="O665" s="31">
        <f>-(Tabelle4[[#This Row],[80%/20% SCOP]]-5.645)/5.645</f>
        <v>0.15234720992028336</v>
      </c>
    </row>
    <row r="666" spans="1:15" ht="20.100000000000001" customHeight="1" x14ac:dyDescent="0.25">
      <c r="A666" s="57"/>
      <c r="B666" s="32">
        <v>16016671</v>
      </c>
      <c r="C666" s="25" t="s">
        <v>909</v>
      </c>
      <c r="D666" s="25" t="s">
        <v>989</v>
      </c>
      <c r="E666" s="26" t="s">
        <v>2</v>
      </c>
      <c r="F666" s="27">
        <v>9.1999999999999993</v>
      </c>
      <c r="G666" s="28">
        <v>2.0499999999999998</v>
      </c>
      <c r="H666" s="27">
        <v>7.7</v>
      </c>
      <c r="I666" s="28">
        <v>1.37</v>
      </c>
      <c r="J666" s="26" t="s">
        <v>40</v>
      </c>
      <c r="K666" s="26" t="s">
        <v>4</v>
      </c>
      <c r="L666" s="26" t="s">
        <v>4</v>
      </c>
      <c r="M666" s="27">
        <f>IF(Tabelle4[[#This Row],[Heizleistung (55°C)]]=0,Tabelle4[[#This Row],[Heizleistung (35°C)]],(Tabelle4[[#This Row],[Heizleistung (35°C)]]+Tabelle4[[#This Row],[Heizleistung (55°C)]])/2)</f>
        <v>8.4499999999999993</v>
      </c>
      <c r="N666" s="30">
        <f>IF(Tabelle4[[#This Row],[Etas 55°C]]=0,0,(Tabelle4[[#This Row],[Etas 35°C]]*0.8+Tabelle4[[#This Row],[Etas 55°C]]*0.2))*2.5</f>
        <v>4.7850000000000001</v>
      </c>
      <c r="O666" s="31">
        <f>-(Tabelle4[[#This Row],[80%/20% SCOP]]-5.645)/5.645</f>
        <v>0.15234720992028336</v>
      </c>
    </row>
    <row r="667" spans="1:15" ht="20.100000000000001" customHeight="1" x14ac:dyDescent="0.25">
      <c r="A667" s="57"/>
      <c r="B667" s="32">
        <v>16006114</v>
      </c>
      <c r="C667" s="25" t="s">
        <v>2049</v>
      </c>
      <c r="D667" s="25" t="s">
        <v>2065</v>
      </c>
      <c r="E667" s="26" t="s">
        <v>2</v>
      </c>
      <c r="F667" s="27">
        <v>9.1999999999999993</v>
      </c>
      <c r="G667" s="28">
        <v>2.0499999999999998</v>
      </c>
      <c r="H667" s="27">
        <v>7.7</v>
      </c>
      <c r="I667" s="28">
        <v>1.37</v>
      </c>
      <c r="J667" s="26" t="s">
        <v>40</v>
      </c>
      <c r="K667" s="26" t="s">
        <v>4</v>
      </c>
      <c r="L667" s="26" t="s">
        <v>25</v>
      </c>
      <c r="M667" s="27">
        <f>IF(Tabelle4[[#This Row],[Heizleistung (55°C)]]=0,Tabelle4[[#This Row],[Heizleistung (35°C)]],(Tabelle4[[#This Row],[Heizleistung (35°C)]]+Tabelle4[[#This Row],[Heizleistung (55°C)]])/2)</f>
        <v>8.4499999999999993</v>
      </c>
      <c r="N667" s="30">
        <f>IF(Tabelle4[[#This Row],[Etas 55°C]]=0,0,(Tabelle4[[#This Row],[Etas 35°C]]*0.8+Tabelle4[[#This Row],[Etas 55°C]]*0.2))*2.5</f>
        <v>4.7850000000000001</v>
      </c>
      <c r="O667" s="31">
        <f>-(Tabelle4[[#This Row],[80%/20% SCOP]]-5.645)/5.645</f>
        <v>0.15234720992028336</v>
      </c>
    </row>
    <row r="668" spans="1:15" ht="20.100000000000001" customHeight="1" x14ac:dyDescent="0.25">
      <c r="A668" s="57"/>
      <c r="B668" s="32">
        <v>16012615</v>
      </c>
      <c r="C668" s="25" t="s">
        <v>2688</v>
      </c>
      <c r="D668" s="25" t="s">
        <v>2713</v>
      </c>
      <c r="E668" s="26" t="s">
        <v>2</v>
      </c>
      <c r="F668" s="27">
        <v>9.1999999999999993</v>
      </c>
      <c r="G668" s="28">
        <v>2.0499999999999998</v>
      </c>
      <c r="H668" s="27">
        <v>7.7</v>
      </c>
      <c r="I668" s="28">
        <v>1.37</v>
      </c>
      <c r="J668" s="26" t="s">
        <v>40</v>
      </c>
      <c r="K668" s="26" t="s">
        <v>4</v>
      </c>
      <c r="L668" s="26" t="s">
        <v>4</v>
      </c>
      <c r="M668" s="27">
        <f>IF(Tabelle4[[#This Row],[Heizleistung (55°C)]]=0,Tabelle4[[#This Row],[Heizleistung (35°C)]],(Tabelle4[[#This Row],[Heizleistung (35°C)]]+Tabelle4[[#This Row],[Heizleistung (55°C)]])/2)</f>
        <v>8.4499999999999993</v>
      </c>
      <c r="N668" s="30">
        <f>IF(Tabelle4[[#This Row],[Etas 55°C]]=0,0,(Tabelle4[[#This Row],[Etas 35°C]]*0.8+Tabelle4[[#This Row],[Etas 55°C]]*0.2))*2.5</f>
        <v>4.7850000000000001</v>
      </c>
      <c r="O668" s="31">
        <f>-(Tabelle4[[#This Row],[80%/20% SCOP]]-5.645)/5.645</f>
        <v>0.15234720992028336</v>
      </c>
    </row>
    <row r="669" spans="1:15" ht="20.100000000000001" customHeight="1" x14ac:dyDescent="0.25">
      <c r="A669" s="57"/>
      <c r="B669" s="32">
        <v>16010201</v>
      </c>
      <c r="C669" s="25" t="s">
        <v>2745</v>
      </c>
      <c r="D669" s="25" t="s">
        <v>2754</v>
      </c>
      <c r="E669" s="26" t="s">
        <v>2</v>
      </c>
      <c r="F669" s="27">
        <v>9.1999999999999993</v>
      </c>
      <c r="G669" s="28">
        <v>2.0499999999999998</v>
      </c>
      <c r="H669" s="27">
        <v>7.7</v>
      </c>
      <c r="I669" s="28">
        <v>1.37</v>
      </c>
      <c r="J669" s="26" t="s">
        <v>40</v>
      </c>
      <c r="K669" s="26" t="s">
        <v>4</v>
      </c>
      <c r="L669" s="26" t="s">
        <v>4</v>
      </c>
      <c r="M669" s="27">
        <f>IF(Tabelle4[[#This Row],[Heizleistung (55°C)]]=0,Tabelle4[[#This Row],[Heizleistung (35°C)]],(Tabelle4[[#This Row],[Heizleistung (35°C)]]+Tabelle4[[#This Row],[Heizleistung (55°C)]])/2)</f>
        <v>8.4499999999999993</v>
      </c>
      <c r="N669" s="30">
        <f>IF(Tabelle4[[#This Row],[Etas 55°C]]=0,0,(Tabelle4[[#This Row],[Etas 35°C]]*0.8+Tabelle4[[#This Row],[Etas 55°C]]*0.2))*2.5</f>
        <v>4.7850000000000001</v>
      </c>
      <c r="O669" s="31">
        <f>-(Tabelle4[[#This Row],[80%/20% SCOP]]-5.645)/5.645</f>
        <v>0.15234720992028336</v>
      </c>
    </row>
    <row r="670" spans="1:15" ht="20.100000000000001" customHeight="1" x14ac:dyDescent="0.25">
      <c r="A670" s="57"/>
      <c r="B670" s="32">
        <v>16014421</v>
      </c>
      <c r="C670" s="25" t="s">
        <v>2830</v>
      </c>
      <c r="D670" s="25" t="s">
        <v>2833</v>
      </c>
      <c r="E670" s="26" t="s">
        <v>2</v>
      </c>
      <c r="F670" s="27">
        <v>9.1999999999999993</v>
      </c>
      <c r="G670" s="28">
        <v>2.0499999999999998</v>
      </c>
      <c r="H670" s="27">
        <v>7.7</v>
      </c>
      <c r="I670" s="28">
        <v>1.37</v>
      </c>
      <c r="J670" s="26" t="s">
        <v>40</v>
      </c>
      <c r="K670" s="26" t="s">
        <v>4</v>
      </c>
      <c r="L670" s="26" t="s">
        <v>15</v>
      </c>
      <c r="M670" s="27">
        <f>IF(Tabelle4[[#This Row],[Heizleistung (55°C)]]=0,Tabelle4[[#This Row],[Heizleistung (35°C)]],(Tabelle4[[#This Row],[Heizleistung (35°C)]]+Tabelle4[[#This Row],[Heizleistung (55°C)]])/2)</f>
        <v>8.4499999999999993</v>
      </c>
      <c r="N670" s="30">
        <f>IF(Tabelle4[[#This Row],[Etas 55°C]]=0,0,(Tabelle4[[#This Row],[Etas 35°C]]*0.8+Tabelle4[[#This Row],[Etas 55°C]]*0.2))*2.5</f>
        <v>4.7850000000000001</v>
      </c>
      <c r="O670" s="31">
        <f>-(Tabelle4[[#This Row],[80%/20% SCOP]]-5.645)/5.645</f>
        <v>0.15234720992028336</v>
      </c>
    </row>
    <row r="671" spans="1:15" ht="20.100000000000001" customHeight="1" x14ac:dyDescent="0.25">
      <c r="A671" s="57"/>
      <c r="B671" s="32">
        <v>16010326</v>
      </c>
      <c r="C671" s="25" t="s">
        <v>3116</v>
      </c>
      <c r="D671" s="25" t="s">
        <v>3126</v>
      </c>
      <c r="E671" s="26" t="s">
        <v>2</v>
      </c>
      <c r="F671" s="27">
        <v>9.1999999999999993</v>
      </c>
      <c r="G671" s="28">
        <v>2.0499999999999998</v>
      </c>
      <c r="H671" s="27">
        <v>7.7</v>
      </c>
      <c r="I671" s="28">
        <v>1.37</v>
      </c>
      <c r="J671" s="26" t="s">
        <v>40</v>
      </c>
      <c r="K671" s="26" t="s">
        <v>4</v>
      </c>
      <c r="L671" s="26" t="s">
        <v>4</v>
      </c>
      <c r="M671" s="27">
        <f>IF(Tabelle4[[#This Row],[Heizleistung (55°C)]]=0,Tabelle4[[#This Row],[Heizleistung (35°C)]],(Tabelle4[[#This Row],[Heizleistung (35°C)]]+Tabelle4[[#This Row],[Heizleistung (55°C)]])/2)</f>
        <v>8.4499999999999993</v>
      </c>
      <c r="N671" s="30">
        <f>IF(Tabelle4[[#This Row],[Etas 55°C]]=0,0,(Tabelle4[[#This Row],[Etas 35°C]]*0.8+Tabelle4[[#This Row],[Etas 55°C]]*0.2))*2.5</f>
        <v>4.7850000000000001</v>
      </c>
      <c r="O671" s="31">
        <f>-(Tabelle4[[#This Row],[80%/20% SCOP]]-5.645)/5.645</f>
        <v>0.15234720992028336</v>
      </c>
    </row>
    <row r="672" spans="1:15" ht="20.100000000000001" customHeight="1" x14ac:dyDescent="0.25">
      <c r="A672" s="57"/>
      <c r="B672" s="32">
        <v>16013123</v>
      </c>
      <c r="C672" s="25" t="s">
        <v>1560</v>
      </c>
      <c r="D672" s="25" t="s">
        <v>1563</v>
      </c>
      <c r="E672" s="26" t="s">
        <v>2</v>
      </c>
      <c r="F672" s="27">
        <v>9</v>
      </c>
      <c r="G672" s="28">
        <v>2.0499999999999998</v>
      </c>
      <c r="H672" s="27">
        <v>8</v>
      </c>
      <c r="I672" s="28">
        <v>1.37</v>
      </c>
      <c r="J672" s="26" t="s">
        <v>40</v>
      </c>
      <c r="K672" s="26" t="s">
        <v>4</v>
      </c>
      <c r="L672" s="26" t="s">
        <v>4</v>
      </c>
      <c r="M672" s="27">
        <f>IF(Tabelle4[[#This Row],[Heizleistung (55°C)]]=0,Tabelle4[[#This Row],[Heizleistung (35°C)]],(Tabelle4[[#This Row],[Heizleistung (35°C)]]+Tabelle4[[#This Row],[Heizleistung (55°C)]])/2)</f>
        <v>8.5</v>
      </c>
      <c r="N672" s="30">
        <f>IF(Tabelle4[[#This Row],[Etas 55°C]]=0,0,(Tabelle4[[#This Row],[Etas 35°C]]*0.8+Tabelle4[[#This Row],[Etas 55°C]]*0.2))*2.5</f>
        <v>4.7850000000000001</v>
      </c>
      <c r="O672" s="31">
        <f>-(Tabelle4[[#This Row],[80%/20% SCOP]]-5.645)/5.645</f>
        <v>0.15234720992028336</v>
      </c>
    </row>
    <row r="673" spans="1:15" ht="20.100000000000001" customHeight="1" x14ac:dyDescent="0.25">
      <c r="A673" s="57"/>
      <c r="B673" s="32">
        <v>16001796</v>
      </c>
      <c r="C673" s="25" t="s">
        <v>5272</v>
      </c>
      <c r="D673" s="25" t="s">
        <v>5282</v>
      </c>
      <c r="E673" s="26" t="s">
        <v>2</v>
      </c>
      <c r="F673" s="27">
        <v>10</v>
      </c>
      <c r="G673" s="28">
        <v>2.0499999999999998</v>
      </c>
      <c r="H673" s="27">
        <v>9.5</v>
      </c>
      <c r="I673" s="28">
        <v>1.37</v>
      </c>
      <c r="J673" s="26" t="s">
        <v>40</v>
      </c>
      <c r="K673" s="26" t="s">
        <v>4</v>
      </c>
      <c r="L673" s="26" t="s">
        <v>4</v>
      </c>
      <c r="M673" s="27">
        <f>IF(Tabelle4[[#This Row],[Heizleistung (55°C)]]=0,Tabelle4[[#This Row],[Heizleistung (35°C)]],(Tabelle4[[#This Row],[Heizleistung (35°C)]]+Tabelle4[[#This Row],[Heizleistung (55°C)]])/2)</f>
        <v>9.75</v>
      </c>
      <c r="N673" s="30">
        <f>IF(Tabelle4[[#This Row],[Etas 55°C]]=0,0,(Tabelle4[[#This Row],[Etas 35°C]]*0.8+Tabelle4[[#This Row],[Etas 55°C]]*0.2))*2.5</f>
        <v>4.7850000000000001</v>
      </c>
      <c r="O673" s="31">
        <f>-(Tabelle4[[#This Row],[80%/20% SCOP]]-5.645)/5.645</f>
        <v>0.15234720992028336</v>
      </c>
    </row>
    <row r="674" spans="1:15" ht="20.100000000000001" customHeight="1" x14ac:dyDescent="0.25">
      <c r="A674" s="57"/>
      <c r="B674" s="32">
        <v>16006672</v>
      </c>
      <c r="C674" s="25" t="s">
        <v>2533</v>
      </c>
      <c r="D674" s="25" t="s">
        <v>2537</v>
      </c>
      <c r="E674" s="26" t="s">
        <v>2</v>
      </c>
      <c r="F674" s="27">
        <v>9.1999999999999993</v>
      </c>
      <c r="G674" s="28">
        <v>2.048</v>
      </c>
      <c r="H674" s="27">
        <v>7.7</v>
      </c>
      <c r="I674" s="28">
        <v>1.3660000000000001</v>
      </c>
      <c r="J674" s="26" t="s">
        <v>40</v>
      </c>
      <c r="K674" s="26" t="s">
        <v>4</v>
      </c>
      <c r="L674" s="26" t="s">
        <v>4</v>
      </c>
      <c r="M674" s="27">
        <f>IF(Tabelle4[[#This Row],[Heizleistung (55°C)]]=0,Tabelle4[[#This Row],[Heizleistung (35°C)]],(Tabelle4[[#This Row],[Heizleistung (35°C)]]+Tabelle4[[#This Row],[Heizleistung (55°C)]])/2)</f>
        <v>8.4499999999999993</v>
      </c>
      <c r="N674" s="30">
        <f>IF(Tabelle4[[#This Row],[Etas 55°C]]=0,0,(Tabelle4[[#This Row],[Etas 35°C]]*0.8+Tabelle4[[#This Row],[Etas 55°C]]*0.2))*2.5</f>
        <v>4.7790000000000008</v>
      </c>
      <c r="O674" s="31">
        <f>-(Tabelle4[[#This Row],[80%/20% SCOP]]-5.645)/5.645</f>
        <v>0.15341009743135497</v>
      </c>
    </row>
    <row r="675" spans="1:15" ht="20.100000000000001" customHeight="1" x14ac:dyDescent="0.25">
      <c r="A675" s="57"/>
      <c r="B675" s="32">
        <v>16014042</v>
      </c>
      <c r="C675" s="25" t="s">
        <v>4677</v>
      </c>
      <c r="D675" s="25" t="s">
        <v>4714</v>
      </c>
      <c r="E675" s="26" t="s">
        <v>2</v>
      </c>
      <c r="F675" s="27">
        <v>9.1999999999999993</v>
      </c>
      <c r="G675" s="28">
        <v>2.048</v>
      </c>
      <c r="H675" s="27">
        <v>7.7</v>
      </c>
      <c r="I675" s="28">
        <v>1.357</v>
      </c>
      <c r="J675" s="26" t="s">
        <v>40</v>
      </c>
      <c r="K675" s="26" t="s">
        <v>15</v>
      </c>
      <c r="L675" s="26" t="s">
        <v>25</v>
      </c>
      <c r="M675" s="27">
        <f>IF(Tabelle4[[#This Row],[Heizleistung (55°C)]]=0,Tabelle4[[#This Row],[Heizleistung (35°C)]],(Tabelle4[[#This Row],[Heizleistung (35°C)]]+Tabelle4[[#This Row],[Heizleistung (55°C)]])/2)</f>
        <v>8.4499999999999993</v>
      </c>
      <c r="N675" s="30">
        <f>IF(Tabelle4[[#This Row],[Etas 55°C]]=0,0,(Tabelle4[[#This Row],[Etas 35°C]]*0.8+Tabelle4[[#This Row],[Etas 55°C]]*0.2))*2.5</f>
        <v>4.7745000000000006</v>
      </c>
      <c r="O675" s="31">
        <f>-(Tabelle4[[#This Row],[80%/20% SCOP]]-5.645)/5.645</f>
        <v>0.15420726306465882</v>
      </c>
    </row>
    <row r="676" spans="1:15" ht="20.100000000000001" customHeight="1" x14ac:dyDescent="0.25">
      <c r="A676" s="57"/>
      <c r="B676" s="32">
        <v>16011198</v>
      </c>
      <c r="C676" s="25" t="s">
        <v>5213</v>
      </c>
      <c r="D676" s="25" t="s">
        <v>5233</v>
      </c>
      <c r="E676" s="26" t="s">
        <v>2</v>
      </c>
      <c r="F676" s="27">
        <v>9.1999999999999993</v>
      </c>
      <c r="G676" s="28">
        <v>2.048</v>
      </c>
      <c r="H676" s="27">
        <v>7.7</v>
      </c>
      <c r="I676" s="28">
        <v>1.357</v>
      </c>
      <c r="J676" s="26" t="s">
        <v>40</v>
      </c>
      <c r="K676" s="26" t="s">
        <v>4</v>
      </c>
      <c r="L676" s="26" t="s">
        <v>15</v>
      </c>
      <c r="M676" s="27">
        <f>IF(Tabelle4[[#This Row],[Heizleistung (55°C)]]=0,Tabelle4[[#This Row],[Heizleistung (35°C)]],(Tabelle4[[#This Row],[Heizleistung (35°C)]]+Tabelle4[[#This Row],[Heizleistung (55°C)]])/2)</f>
        <v>8.4499999999999993</v>
      </c>
      <c r="N676" s="30">
        <f>IF(Tabelle4[[#This Row],[Etas 55°C]]=0,0,(Tabelle4[[#This Row],[Etas 35°C]]*0.8+Tabelle4[[#This Row],[Etas 55°C]]*0.2))*2.5</f>
        <v>4.7745000000000006</v>
      </c>
      <c r="O676" s="31">
        <f>-(Tabelle4[[#This Row],[80%/20% SCOP]]-5.645)/5.645</f>
        <v>0.15420726306465882</v>
      </c>
    </row>
    <row r="677" spans="1:15" ht="20.100000000000001" customHeight="1" x14ac:dyDescent="0.25">
      <c r="A677" s="57"/>
      <c r="B677" s="32">
        <v>16001295</v>
      </c>
      <c r="C677" s="25" t="s">
        <v>5091</v>
      </c>
      <c r="D677" s="25" t="s">
        <v>5122</v>
      </c>
      <c r="E677" s="26" t="s">
        <v>2</v>
      </c>
      <c r="F677" s="27">
        <v>9.1999999999999993</v>
      </c>
      <c r="G677" s="28">
        <v>2.048</v>
      </c>
      <c r="H677" s="27">
        <v>7.7</v>
      </c>
      <c r="I677" s="28">
        <v>1.3560000000000001</v>
      </c>
      <c r="J677" s="26" t="s">
        <v>40</v>
      </c>
      <c r="K677" s="26" t="s">
        <v>4</v>
      </c>
      <c r="L677" s="26" t="s">
        <v>4</v>
      </c>
      <c r="M677" s="27">
        <f>IF(Tabelle4[[#This Row],[Heizleistung (55°C)]]=0,Tabelle4[[#This Row],[Heizleistung (35°C)]],(Tabelle4[[#This Row],[Heizleistung (35°C)]]+Tabelle4[[#This Row],[Heizleistung (55°C)]])/2)</f>
        <v>8.4499999999999993</v>
      </c>
      <c r="N677" s="30">
        <f>IF(Tabelle4[[#This Row],[Etas 55°C]]=0,0,(Tabelle4[[#This Row],[Etas 35°C]]*0.8+Tabelle4[[#This Row],[Etas 55°C]]*0.2))*2.5</f>
        <v>4.7740000000000009</v>
      </c>
      <c r="O677" s="31">
        <f>-(Tabelle4[[#This Row],[80%/20% SCOP]]-5.645)/5.645</f>
        <v>0.15429583702391475</v>
      </c>
    </row>
    <row r="678" spans="1:15" ht="20.100000000000001" customHeight="1" x14ac:dyDescent="0.25">
      <c r="A678" s="57"/>
      <c r="B678" s="32">
        <v>16011919</v>
      </c>
      <c r="C678" s="25" t="s">
        <v>4677</v>
      </c>
      <c r="D678" s="25" t="s">
        <v>4717</v>
      </c>
      <c r="E678" s="26" t="s">
        <v>2</v>
      </c>
      <c r="F678" s="27">
        <v>9.06</v>
      </c>
      <c r="G678" s="28">
        <v>2.0190000000000001</v>
      </c>
      <c r="H678" s="27">
        <v>8.16</v>
      </c>
      <c r="I678" s="28">
        <v>1.4550000000000001</v>
      </c>
      <c r="J678" s="26" t="s">
        <v>40</v>
      </c>
      <c r="K678" s="26" t="s">
        <v>4</v>
      </c>
      <c r="L678" s="26" t="s">
        <v>15</v>
      </c>
      <c r="M678" s="27">
        <f>IF(Tabelle4[[#This Row],[Heizleistung (55°C)]]=0,Tabelle4[[#This Row],[Heizleistung (35°C)]],(Tabelle4[[#This Row],[Heizleistung (35°C)]]+Tabelle4[[#This Row],[Heizleistung (55°C)]])/2)</f>
        <v>8.61</v>
      </c>
      <c r="N678" s="30">
        <f>IF(Tabelle4[[#This Row],[Etas 55°C]]=0,0,(Tabelle4[[#This Row],[Etas 35°C]]*0.8+Tabelle4[[#This Row],[Etas 55°C]]*0.2))*2.5</f>
        <v>4.7655000000000003</v>
      </c>
      <c r="O678" s="31">
        <f>-(Tabelle4[[#This Row],[80%/20% SCOP]]-5.645)/5.645</f>
        <v>0.1558015943312665</v>
      </c>
    </row>
    <row r="679" spans="1:15" ht="20.100000000000001" customHeight="1" x14ac:dyDescent="0.25">
      <c r="A679" s="57"/>
      <c r="B679" s="32">
        <v>16012594</v>
      </c>
      <c r="C679" s="25" t="s">
        <v>2688</v>
      </c>
      <c r="D679" s="25" t="s">
        <v>2734</v>
      </c>
      <c r="E679" s="26" t="s">
        <v>2</v>
      </c>
      <c r="F679" s="27">
        <v>9.1</v>
      </c>
      <c r="G679" s="28">
        <v>2.0190000000000001</v>
      </c>
      <c r="H679" s="27">
        <v>8.1999999999999993</v>
      </c>
      <c r="I679" s="28">
        <v>1.4550000000000001</v>
      </c>
      <c r="J679" s="26" t="s">
        <v>40</v>
      </c>
      <c r="K679" s="26" t="s">
        <v>4</v>
      </c>
      <c r="L679" s="26" t="s">
        <v>4</v>
      </c>
      <c r="M679" s="27">
        <f>IF(Tabelle4[[#This Row],[Heizleistung (55°C)]]=0,Tabelle4[[#This Row],[Heizleistung (35°C)]],(Tabelle4[[#This Row],[Heizleistung (35°C)]]+Tabelle4[[#This Row],[Heizleistung (55°C)]])/2)</f>
        <v>8.6499999999999986</v>
      </c>
      <c r="N679" s="30">
        <f>IF(Tabelle4[[#This Row],[Etas 55°C]]=0,0,(Tabelle4[[#This Row],[Etas 35°C]]*0.8+Tabelle4[[#This Row],[Etas 55°C]]*0.2))*2.5</f>
        <v>4.7655000000000003</v>
      </c>
      <c r="O679" s="31">
        <f>-(Tabelle4[[#This Row],[80%/20% SCOP]]-5.645)/5.645</f>
        <v>0.1558015943312665</v>
      </c>
    </row>
    <row r="680" spans="1:15" ht="20.100000000000001" customHeight="1" x14ac:dyDescent="0.25">
      <c r="A680" s="57"/>
      <c r="B680" s="32">
        <v>16017930</v>
      </c>
      <c r="C680" s="25" t="s">
        <v>6201</v>
      </c>
      <c r="D680" s="25" t="s">
        <v>6328</v>
      </c>
      <c r="E680" s="26" t="s">
        <v>2</v>
      </c>
      <c r="F680" s="27">
        <v>9.8000000000000007</v>
      </c>
      <c r="G680" s="28">
        <v>1.99</v>
      </c>
      <c r="H680" s="27">
        <v>9.3699999999999992</v>
      </c>
      <c r="I680" s="28">
        <v>1.56</v>
      </c>
      <c r="J680" s="26" t="s">
        <v>3</v>
      </c>
      <c r="K680" s="26" t="s">
        <v>4</v>
      </c>
      <c r="L680" s="26" t="s">
        <v>4</v>
      </c>
      <c r="M680" s="29">
        <f>IF(Tabelle4[[#This Row],[Heizleistung (55°C)]]=0,Tabelle4[[#This Row],[Heizleistung (35°C)]],(Tabelle4[[#This Row],[Heizleistung (35°C)]]+Tabelle4[[#This Row],[Heizleistung (55°C)]])/2)</f>
        <v>9.5850000000000009</v>
      </c>
      <c r="N680" s="30">
        <f>IF(Tabelle4[[#This Row],[Etas 55°C]]=0,0,(Tabelle4[[#This Row],[Etas 35°C]]*0.8+Tabelle4[[#This Row],[Etas 55°C]]*0.2))*2.5</f>
        <v>4.7600000000000007</v>
      </c>
      <c r="O680" s="31">
        <f>-(Tabelle4[[#This Row],[80%/20% SCOP]]-5.645)/5.645</f>
        <v>0.15677590788308218</v>
      </c>
    </row>
    <row r="681" spans="1:15" ht="20.100000000000001" customHeight="1" x14ac:dyDescent="0.25">
      <c r="A681" s="57"/>
      <c r="B681" s="32">
        <v>16003076</v>
      </c>
      <c r="C681" s="25" t="s">
        <v>1230</v>
      </c>
      <c r="D681" s="25" t="s">
        <v>1254</v>
      </c>
      <c r="E681" s="26" t="s">
        <v>2</v>
      </c>
      <c r="F681" s="27">
        <v>10</v>
      </c>
      <c r="G681" s="28">
        <v>2.04</v>
      </c>
      <c r="H681" s="27">
        <v>9.5</v>
      </c>
      <c r="I681" s="28">
        <v>1.36</v>
      </c>
      <c r="J681" s="26" t="s">
        <v>40</v>
      </c>
      <c r="K681" s="26" t="s">
        <v>4</v>
      </c>
      <c r="L681" s="26" t="s">
        <v>4</v>
      </c>
      <c r="M681" s="27">
        <f>IF(Tabelle4[[#This Row],[Heizleistung (55°C)]]=0,Tabelle4[[#This Row],[Heizleistung (35°C)]],(Tabelle4[[#This Row],[Heizleistung (35°C)]]+Tabelle4[[#This Row],[Heizleistung (55°C)]])/2)</f>
        <v>9.75</v>
      </c>
      <c r="N681" s="30">
        <f>IF(Tabelle4[[#This Row],[Etas 55°C]]=0,0,(Tabelle4[[#This Row],[Etas 35°C]]*0.8+Tabelle4[[#This Row],[Etas 55°C]]*0.2))*2.5</f>
        <v>4.7600000000000007</v>
      </c>
      <c r="O681" s="31">
        <f>-(Tabelle4[[#This Row],[80%/20% SCOP]]-5.645)/5.645</f>
        <v>0.15677590788308218</v>
      </c>
    </row>
    <row r="682" spans="1:15" ht="20.100000000000001" customHeight="1" x14ac:dyDescent="0.25">
      <c r="A682" s="57"/>
      <c r="B682" s="32">
        <v>16015601</v>
      </c>
      <c r="C682" s="25" t="s">
        <v>2049</v>
      </c>
      <c r="D682" s="25" t="s">
        <v>2057</v>
      </c>
      <c r="E682" s="26" t="s">
        <v>2</v>
      </c>
      <c r="F682" s="27">
        <v>9.1999999999999993</v>
      </c>
      <c r="G682" s="28">
        <v>1.9990000000000001</v>
      </c>
      <c r="H682" s="27">
        <v>7.8</v>
      </c>
      <c r="I682" s="28">
        <v>1.498</v>
      </c>
      <c r="J682" s="26" t="s">
        <v>3</v>
      </c>
      <c r="K682" s="26" t="s">
        <v>4</v>
      </c>
      <c r="L682" s="26" t="s">
        <v>25</v>
      </c>
      <c r="M682" s="27">
        <f>IF(Tabelle4[[#This Row],[Heizleistung (55°C)]]=0,Tabelle4[[#This Row],[Heizleistung (35°C)]],(Tabelle4[[#This Row],[Heizleistung (35°C)]]+Tabelle4[[#This Row],[Heizleistung (55°C)]])/2)</f>
        <v>8.5</v>
      </c>
      <c r="N682" s="30">
        <f>IF(Tabelle4[[#This Row],[Etas 55°C]]=0,0,(Tabelle4[[#This Row],[Etas 35°C]]*0.8+Tabelle4[[#This Row],[Etas 55°C]]*0.2))*2.5</f>
        <v>4.7470000000000008</v>
      </c>
      <c r="O682" s="31">
        <f>-(Tabelle4[[#This Row],[80%/20% SCOP]]-5.645)/5.645</f>
        <v>0.15907883082373761</v>
      </c>
    </row>
    <row r="683" spans="1:15" ht="20.100000000000001" customHeight="1" x14ac:dyDescent="0.25">
      <c r="A683" s="57"/>
      <c r="B683" s="32">
        <v>16013602</v>
      </c>
      <c r="C683" s="25" t="s">
        <v>909</v>
      </c>
      <c r="D683" s="25" t="s">
        <v>1083</v>
      </c>
      <c r="E683" s="26" t="s">
        <v>2</v>
      </c>
      <c r="F683" s="27">
        <v>10</v>
      </c>
      <c r="G683" s="28">
        <v>1.9990000000000001</v>
      </c>
      <c r="H683" s="27">
        <v>9.5</v>
      </c>
      <c r="I683" s="28">
        <v>1.498</v>
      </c>
      <c r="J683" s="26" t="s">
        <v>3</v>
      </c>
      <c r="K683" s="26" t="s">
        <v>4</v>
      </c>
      <c r="L683" s="26" t="s">
        <v>4</v>
      </c>
      <c r="M683" s="27">
        <f>IF(Tabelle4[[#This Row],[Heizleistung (55°C)]]=0,Tabelle4[[#This Row],[Heizleistung (35°C)]],(Tabelle4[[#This Row],[Heizleistung (35°C)]]+Tabelle4[[#This Row],[Heizleistung (55°C)]])/2)</f>
        <v>9.75</v>
      </c>
      <c r="N683" s="30">
        <f>IF(Tabelle4[[#This Row],[Etas 55°C]]=0,0,(Tabelle4[[#This Row],[Etas 35°C]]*0.8+Tabelle4[[#This Row],[Etas 55°C]]*0.2))*2.5</f>
        <v>4.7470000000000008</v>
      </c>
      <c r="O683" s="31">
        <f>-(Tabelle4[[#This Row],[80%/20% SCOP]]-5.645)/5.645</f>
        <v>0.15907883082373761</v>
      </c>
    </row>
    <row r="684" spans="1:15" ht="20.100000000000001" customHeight="1" x14ac:dyDescent="0.25">
      <c r="A684" s="57"/>
      <c r="B684" s="32">
        <v>16013452</v>
      </c>
      <c r="C684" s="25" t="s">
        <v>2745</v>
      </c>
      <c r="D684" s="25" t="s">
        <v>2788</v>
      </c>
      <c r="E684" s="26" t="s">
        <v>2</v>
      </c>
      <c r="F684" s="27">
        <v>9.1999999999999993</v>
      </c>
      <c r="G684" s="28">
        <v>1.998</v>
      </c>
      <c r="H684" s="27">
        <v>7.8</v>
      </c>
      <c r="I684" s="28">
        <v>1.498</v>
      </c>
      <c r="J684" s="26" t="s">
        <v>3</v>
      </c>
      <c r="K684" s="26" t="s">
        <v>4</v>
      </c>
      <c r="L684" s="26" t="s">
        <v>4</v>
      </c>
      <c r="M684" s="27">
        <f>IF(Tabelle4[[#This Row],[Heizleistung (55°C)]]=0,Tabelle4[[#This Row],[Heizleistung (35°C)]],(Tabelle4[[#This Row],[Heizleistung (35°C)]]+Tabelle4[[#This Row],[Heizleistung (55°C)]])/2)</f>
        <v>8.5</v>
      </c>
      <c r="N684" s="30">
        <f>IF(Tabelle4[[#This Row],[Etas 55°C]]=0,0,(Tabelle4[[#This Row],[Etas 35°C]]*0.8+Tabelle4[[#This Row],[Etas 55°C]]*0.2))*2.5</f>
        <v>4.7450000000000001</v>
      </c>
      <c r="O684" s="31">
        <f>-(Tabelle4[[#This Row],[80%/20% SCOP]]-5.645)/5.645</f>
        <v>0.15943312666076165</v>
      </c>
    </row>
    <row r="685" spans="1:15" ht="20.100000000000001" customHeight="1" x14ac:dyDescent="0.25">
      <c r="A685" s="57"/>
      <c r="B685" s="32">
        <v>16018684</v>
      </c>
      <c r="C685" s="25" t="s">
        <v>440</v>
      </c>
      <c r="D685" s="25" t="s">
        <v>453</v>
      </c>
      <c r="E685" s="26" t="s">
        <v>2</v>
      </c>
      <c r="F685" s="27">
        <v>9</v>
      </c>
      <c r="G685" s="28">
        <v>2</v>
      </c>
      <c r="H685" s="27">
        <v>9</v>
      </c>
      <c r="I685" s="28">
        <v>1.48</v>
      </c>
      <c r="J685" s="26" t="s">
        <v>3</v>
      </c>
      <c r="K685" s="26" t="s">
        <v>4</v>
      </c>
      <c r="L685" s="26" t="s">
        <v>4</v>
      </c>
      <c r="M685" s="27">
        <f>IF(Tabelle4[[#This Row],[Heizleistung (55°C)]]=0,Tabelle4[[#This Row],[Heizleistung (35°C)]],(Tabelle4[[#This Row],[Heizleistung (35°C)]]+Tabelle4[[#This Row],[Heizleistung (55°C)]])/2)</f>
        <v>9</v>
      </c>
      <c r="N685" s="30">
        <f>IF(Tabelle4[[#This Row],[Etas 55°C]]=0,0,(Tabelle4[[#This Row],[Etas 35°C]]*0.8+Tabelle4[[#This Row],[Etas 55°C]]*0.2))*2.5</f>
        <v>4.74</v>
      </c>
      <c r="O685" s="31">
        <f>-(Tabelle4[[#This Row],[80%/20% SCOP]]-5.645)/5.645</f>
        <v>0.16031886625332142</v>
      </c>
    </row>
    <row r="686" spans="1:15" ht="20.100000000000001" customHeight="1" x14ac:dyDescent="0.25">
      <c r="A686" s="57"/>
      <c r="B686" s="32">
        <v>16016720</v>
      </c>
      <c r="C686" s="25" t="s">
        <v>2326</v>
      </c>
      <c r="D686" s="25" t="s">
        <v>2328</v>
      </c>
      <c r="E686" s="26" t="s">
        <v>2</v>
      </c>
      <c r="F686" s="27">
        <v>9.1999999999999993</v>
      </c>
      <c r="G686" s="28">
        <v>1.9930000000000001</v>
      </c>
      <c r="H686" s="27">
        <v>7.8</v>
      </c>
      <c r="I686" s="28">
        <v>1.4950000000000001</v>
      </c>
      <c r="J686" s="26" t="s">
        <v>3</v>
      </c>
      <c r="K686" s="26" t="s">
        <v>4</v>
      </c>
      <c r="L686" s="26" t="s">
        <v>4</v>
      </c>
      <c r="M686" s="27">
        <f>IF(Tabelle4[[#This Row],[Heizleistung (55°C)]]=0,Tabelle4[[#This Row],[Heizleistung (35°C)]],(Tabelle4[[#This Row],[Heizleistung (35°C)]]+Tabelle4[[#This Row],[Heizleistung (55°C)]])/2)</f>
        <v>8.5</v>
      </c>
      <c r="N686" s="30">
        <f>IF(Tabelle4[[#This Row],[Etas 55°C]]=0,0,(Tabelle4[[#This Row],[Etas 35°C]]*0.8+Tabelle4[[#This Row],[Etas 55°C]]*0.2))*2.5</f>
        <v>4.7335000000000003</v>
      </c>
      <c r="O686" s="31">
        <f>-(Tabelle4[[#This Row],[80%/20% SCOP]]-5.645)/5.645</f>
        <v>0.16147032772364914</v>
      </c>
    </row>
    <row r="687" spans="1:15" ht="20.100000000000001" customHeight="1" x14ac:dyDescent="0.25">
      <c r="A687" s="57"/>
      <c r="B687" s="32">
        <v>16018362</v>
      </c>
      <c r="C687" s="25" t="s">
        <v>1557</v>
      </c>
      <c r="D687" s="25" t="s">
        <v>1558</v>
      </c>
      <c r="E687" s="26" t="s">
        <v>2</v>
      </c>
      <c r="F687" s="27">
        <v>9.91</v>
      </c>
      <c r="G687" s="28">
        <v>1.99</v>
      </c>
      <c r="H687" s="27">
        <v>8.76</v>
      </c>
      <c r="I687" s="28">
        <v>1.5</v>
      </c>
      <c r="J687" s="26" t="s">
        <v>3</v>
      </c>
      <c r="K687" s="26" t="s">
        <v>4</v>
      </c>
      <c r="L687" s="26" t="s">
        <v>4</v>
      </c>
      <c r="M687" s="27">
        <f>IF(Tabelle4[[#This Row],[Heizleistung (55°C)]]=0,Tabelle4[[#This Row],[Heizleistung (35°C)]],(Tabelle4[[#This Row],[Heizleistung (35°C)]]+Tabelle4[[#This Row],[Heizleistung (55°C)]])/2)</f>
        <v>9.3350000000000009</v>
      </c>
      <c r="N687" s="30">
        <f>IF(Tabelle4[[#This Row],[Etas 55°C]]=0,0,(Tabelle4[[#This Row],[Etas 35°C]]*0.8+Tabelle4[[#This Row],[Etas 55°C]]*0.2))*2.5</f>
        <v>4.7300000000000004</v>
      </c>
      <c r="O687" s="31">
        <f>-(Tabelle4[[#This Row],[80%/20% SCOP]]-5.645)/5.645</f>
        <v>0.16209034543844095</v>
      </c>
    </row>
    <row r="688" spans="1:15" ht="20.100000000000001" customHeight="1" x14ac:dyDescent="0.25">
      <c r="A688" s="57"/>
      <c r="B688" s="32">
        <v>16016752</v>
      </c>
      <c r="C688" s="25" t="s">
        <v>2195</v>
      </c>
      <c r="D688" s="25" t="s">
        <v>2215</v>
      </c>
      <c r="E688" s="26" t="s">
        <v>2</v>
      </c>
      <c r="F688" s="27">
        <v>8.3000000000000007</v>
      </c>
      <c r="G688" s="28">
        <v>1.98</v>
      </c>
      <c r="H688" s="27">
        <v>7.87</v>
      </c>
      <c r="I688" s="28">
        <v>1.53</v>
      </c>
      <c r="J688" s="26" t="s">
        <v>3</v>
      </c>
      <c r="K688" s="26" t="s">
        <v>4</v>
      </c>
      <c r="L688" s="26" t="s">
        <v>4</v>
      </c>
      <c r="M688" s="27">
        <f>IF(Tabelle4[[#This Row],[Heizleistung (55°C)]]=0,Tabelle4[[#This Row],[Heizleistung (35°C)]],(Tabelle4[[#This Row],[Heizleistung (35°C)]]+Tabelle4[[#This Row],[Heizleistung (55°C)]])/2)</f>
        <v>8.0850000000000009</v>
      </c>
      <c r="N688" s="30">
        <f>IF(Tabelle4[[#This Row],[Etas 55°C]]=0,0,(Tabelle4[[#This Row],[Etas 35°C]]*0.8+Tabelle4[[#This Row],[Etas 55°C]]*0.2))*2.5</f>
        <v>4.7250000000000005</v>
      </c>
      <c r="O688" s="31">
        <f>-(Tabelle4[[#This Row],[80%/20% SCOP]]-5.645)/5.645</f>
        <v>0.16297608503100072</v>
      </c>
    </row>
    <row r="689" spans="1:15" ht="20.100000000000001" customHeight="1" x14ac:dyDescent="0.25">
      <c r="A689" s="57"/>
      <c r="B689" s="32">
        <v>16015877</v>
      </c>
      <c r="C689" s="25" t="s">
        <v>3080</v>
      </c>
      <c r="D689" s="25" t="s">
        <v>3082</v>
      </c>
      <c r="E689" s="26" t="s">
        <v>2</v>
      </c>
      <c r="F689" s="27">
        <v>8.1999999999999993</v>
      </c>
      <c r="G689" s="28">
        <v>1.9910000000000001</v>
      </c>
      <c r="H689" s="27">
        <v>8</v>
      </c>
      <c r="I689" s="28">
        <v>1.486</v>
      </c>
      <c r="J689" s="26" t="s">
        <v>3</v>
      </c>
      <c r="K689" s="26" t="s">
        <v>4</v>
      </c>
      <c r="L689" s="26" t="s">
        <v>4</v>
      </c>
      <c r="M689" s="27">
        <f>IF(Tabelle4[[#This Row],[Heizleistung (55°C)]]=0,Tabelle4[[#This Row],[Heizleistung (35°C)]],(Tabelle4[[#This Row],[Heizleistung (35°C)]]+Tabelle4[[#This Row],[Heizleistung (55°C)]])/2)</f>
        <v>8.1</v>
      </c>
      <c r="N689" s="30">
        <f>IF(Tabelle4[[#This Row],[Etas 55°C]]=0,0,(Tabelle4[[#This Row],[Etas 35°C]]*0.8+Tabelle4[[#This Row],[Etas 55°C]]*0.2))*2.5</f>
        <v>4.7250000000000005</v>
      </c>
      <c r="O689" s="31">
        <f>-(Tabelle4[[#This Row],[80%/20% SCOP]]-5.645)/5.645</f>
        <v>0.16297608503100072</v>
      </c>
    </row>
    <row r="690" spans="1:15" ht="20.100000000000001" customHeight="1" x14ac:dyDescent="0.25">
      <c r="A690" s="57"/>
      <c r="B690" s="32">
        <v>16014136</v>
      </c>
      <c r="C690" s="25" t="s">
        <v>3116</v>
      </c>
      <c r="D690" s="25" t="s">
        <v>3122</v>
      </c>
      <c r="E690" s="26" t="s">
        <v>2</v>
      </c>
      <c r="F690" s="27">
        <v>9.1999999999999993</v>
      </c>
      <c r="G690" s="28">
        <v>1.99</v>
      </c>
      <c r="H690" s="27">
        <v>7.8</v>
      </c>
      <c r="I690" s="28">
        <v>1.49</v>
      </c>
      <c r="J690" s="26" t="s">
        <v>3</v>
      </c>
      <c r="K690" s="26" t="s">
        <v>4</v>
      </c>
      <c r="L690" s="26" t="s">
        <v>4</v>
      </c>
      <c r="M690" s="27">
        <f>IF(Tabelle4[[#This Row],[Heizleistung (55°C)]]=0,Tabelle4[[#This Row],[Heizleistung (35°C)]],(Tabelle4[[#This Row],[Heizleistung (35°C)]]+Tabelle4[[#This Row],[Heizleistung (55°C)]])/2)</f>
        <v>8.5</v>
      </c>
      <c r="N690" s="30">
        <f>IF(Tabelle4[[#This Row],[Etas 55°C]]=0,0,(Tabelle4[[#This Row],[Etas 35°C]]*0.8+Tabelle4[[#This Row],[Etas 55°C]]*0.2))*2.5</f>
        <v>4.7250000000000005</v>
      </c>
      <c r="O690" s="31">
        <f>-(Tabelle4[[#This Row],[80%/20% SCOP]]-5.645)/5.645</f>
        <v>0.16297608503100072</v>
      </c>
    </row>
    <row r="691" spans="1:15" ht="20.100000000000001" customHeight="1" x14ac:dyDescent="0.25">
      <c r="A691" s="57"/>
      <c r="B691" s="32">
        <v>16015636</v>
      </c>
      <c r="C691" s="25" t="s">
        <v>2231</v>
      </c>
      <c r="D691" s="25" t="s">
        <v>2238</v>
      </c>
      <c r="E691" s="26" t="s">
        <v>2</v>
      </c>
      <c r="F691" s="27">
        <v>9.9499999999999993</v>
      </c>
      <c r="G691" s="28">
        <v>1.99</v>
      </c>
      <c r="H691" s="27">
        <v>9.8699999999999992</v>
      </c>
      <c r="I691" s="28">
        <v>1.49</v>
      </c>
      <c r="J691" s="26" t="s">
        <v>3</v>
      </c>
      <c r="K691" s="26" t="s">
        <v>4</v>
      </c>
      <c r="L691" s="26" t="s">
        <v>4</v>
      </c>
      <c r="M691" s="27">
        <f>IF(Tabelle4[[#This Row],[Heizleistung (55°C)]]=0,Tabelle4[[#This Row],[Heizleistung (35°C)]],(Tabelle4[[#This Row],[Heizleistung (35°C)]]+Tabelle4[[#This Row],[Heizleistung (55°C)]])/2)</f>
        <v>9.91</v>
      </c>
      <c r="N691" s="30">
        <f>IF(Tabelle4[[#This Row],[Etas 55°C]]=0,0,(Tabelle4[[#This Row],[Etas 35°C]]*0.8+Tabelle4[[#This Row],[Etas 55°C]]*0.2))*2.5</f>
        <v>4.7250000000000005</v>
      </c>
      <c r="O691" s="31">
        <f>-(Tabelle4[[#This Row],[80%/20% SCOP]]-5.645)/5.645</f>
        <v>0.16297608503100072</v>
      </c>
    </row>
    <row r="692" spans="1:15" ht="20.100000000000001" customHeight="1" x14ac:dyDescent="0.25">
      <c r="A692" s="57"/>
      <c r="B692" s="32">
        <v>16017728</v>
      </c>
      <c r="C692" s="25" t="s">
        <v>6650</v>
      </c>
      <c r="D692" s="25" t="s">
        <v>6654</v>
      </c>
      <c r="E692" s="26" t="s">
        <v>2</v>
      </c>
      <c r="F692" s="27">
        <v>10</v>
      </c>
      <c r="G692" s="28">
        <v>1.99</v>
      </c>
      <c r="H692" s="27">
        <v>9.9</v>
      </c>
      <c r="I692" s="28">
        <v>1.49</v>
      </c>
      <c r="J692" s="26" t="s">
        <v>3</v>
      </c>
      <c r="K692" s="26" t="s">
        <v>4</v>
      </c>
      <c r="L692" s="26" t="s">
        <v>4</v>
      </c>
      <c r="M692" s="29">
        <f>IF(Tabelle4[[#This Row],[Heizleistung (55°C)]]=0,Tabelle4[[#This Row],[Heizleistung (35°C)]],(Tabelle4[[#This Row],[Heizleistung (35°C)]]+Tabelle4[[#This Row],[Heizleistung (55°C)]])/2)</f>
        <v>9.9499999999999993</v>
      </c>
      <c r="N692" s="30">
        <f>IF(Tabelle4[[#This Row],[Etas 55°C]]=0,0,(Tabelle4[[#This Row],[Etas 35°C]]*0.8+Tabelle4[[#This Row],[Etas 55°C]]*0.2))*2.5</f>
        <v>4.7250000000000005</v>
      </c>
      <c r="O692" s="31">
        <f>-(Tabelle4[[#This Row],[80%/20% SCOP]]-5.645)/5.645</f>
        <v>0.16297608503100072</v>
      </c>
    </row>
    <row r="693" spans="1:15" ht="20.100000000000001" customHeight="1" x14ac:dyDescent="0.25">
      <c r="A693" s="57"/>
      <c r="B693" s="32">
        <v>16017464</v>
      </c>
      <c r="C693" s="25" t="s">
        <v>2950</v>
      </c>
      <c r="D693" s="25" t="s">
        <v>2956</v>
      </c>
      <c r="E693" s="26" t="s">
        <v>2</v>
      </c>
      <c r="F693" s="27">
        <v>9.6</v>
      </c>
      <c r="G693" s="28">
        <v>1.9950000000000001</v>
      </c>
      <c r="H693" s="27">
        <v>8.6999999999999993</v>
      </c>
      <c r="I693" s="28">
        <v>1.4650000000000001</v>
      </c>
      <c r="J693" s="26" t="s">
        <v>3</v>
      </c>
      <c r="K693" s="26" t="s">
        <v>4</v>
      </c>
      <c r="L693" s="26" t="s">
        <v>4</v>
      </c>
      <c r="M693" s="27">
        <f>IF(Tabelle4[[#This Row],[Heizleistung (55°C)]]=0,Tabelle4[[#This Row],[Heizleistung (35°C)]],(Tabelle4[[#This Row],[Heizleistung (35°C)]]+Tabelle4[[#This Row],[Heizleistung (55°C)]])/2)</f>
        <v>9.1499999999999986</v>
      </c>
      <c r="N693" s="30">
        <f>IF(Tabelle4[[#This Row],[Etas 55°C]]=0,0,(Tabelle4[[#This Row],[Etas 35°C]]*0.8+Tabelle4[[#This Row],[Etas 55°C]]*0.2))*2.5</f>
        <v>4.7225000000000001</v>
      </c>
      <c r="O693" s="31">
        <f>-(Tabelle4[[#This Row],[80%/20% SCOP]]-5.645)/5.645</f>
        <v>0.16341895482728069</v>
      </c>
    </row>
    <row r="694" spans="1:15" ht="20.100000000000001" customHeight="1" x14ac:dyDescent="0.25">
      <c r="A694" s="57"/>
      <c r="B694" s="32">
        <v>16011433</v>
      </c>
      <c r="C694" s="25" t="s">
        <v>440</v>
      </c>
      <c r="D694" s="25" t="s">
        <v>496</v>
      </c>
      <c r="E694" s="26" t="s">
        <v>2</v>
      </c>
      <c r="F694" s="27">
        <v>9.1999999999999993</v>
      </c>
      <c r="G694" s="28">
        <v>2.02</v>
      </c>
      <c r="H694" s="27">
        <v>7.7</v>
      </c>
      <c r="I694" s="28">
        <v>1.36</v>
      </c>
      <c r="J694" s="26" t="s">
        <v>40</v>
      </c>
      <c r="K694" s="26" t="s">
        <v>15</v>
      </c>
      <c r="L694" s="26" t="s">
        <v>4</v>
      </c>
      <c r="M694" s="27">
        <f>IF(Tabelle4[[#This Row],[Heizleistung (55°C)]]=0,Tabelle4[[#This Row],[Heizleistung (35°C)]],(Tabelle4[[#This Row],[Heizleistung (35°C)]]+Tabelle4[[#This Row],[Heizleistung (55°C)]])/2)</f>
        <v>8.4499999999999993</v>
      </c>
      <c r="N694" s="30">
        <f>IF(Tabelle4[[#This Row],[Etas 55°C]]=0,0,(Tabelle4[[#This Row],[Etas 35°C]]*0.8+Tabelle4[[#This Row],[Etas 55°C]]*0.2))*2.5</f>
        <v>4.7200000000000006</v>
      </c>
      <c r="O694" s="31">
        <f>-(Tabelle4[[#This Row],[80%/20% SCOP]]-5.645)/5.645</f>
        <v>0.1638618246235605</v>
      </c>
    </row>
    <row r="695" spans="1:15" ht="20.100000000000001" customHeight="1" x14ac:dyDescent="0.25">
      <c r="A695" s="57"/>
      <c r="B695" s="32">
        <v>16015829</v>
      </c>
      <c r="C695" s="25" t="s">
        <v>1987</v>
      </c>
      <c r="D695" s="25" t="s">
        <v>6754</v>
      </c>
      <c r="E695" s="26" t="s">
        <v>2</v>
      </c>
      <c r="F695" s="27">
        <v>9.43</v>
      </c>
      <c r="G695" s="28">
        <v>1.9970000000000001</v>
      </c>
      <c r="H695" s="27">
        <v>8.68</v>
      </c>
      <c r="I695" s="28">
        <v>1.4510000000000001</v>
      </c>
      <c r="J695" s="26" t="s">
        <v>3</v>
      </c>
      <c r="K695" s="26" t="s">
        <v>15</v>
      </c>
      <c r="L695" s="26" t="s">
        <v>15</v>
      </c>
      <c r="M695" s="27">
        <f>IF(Tabelle4[[#This Row],[Heizleistung (55°C)]]=0,Tabelle4[[#This Row],[Heizleistung (35°C)]],(Tabelle4[[#This Row],[Heizleistung (35°C)]]+Tabelle4[[#This Row],[Heizleistung (55°C)]])/2)</f>
        <v>9.0549999999999997</v>
      </c>
      <c r="N695" s="30">
        <f>IF(Tabelle4[[#This Row],[Etas 55°C]]=0,0,(Tabelle4[[#This Row],[Etas 35°C]]*0.8+Tabelle4[[#This Row],[Etas 55°C]]*0.2))*2.5</f>
        <v>4.7195</v>
      </c>
      <c r="O695" s="31">
        <f>-(Tabelle4[[#This Row],[80%/20% SCOP]]-5.645)/5.645</f>
        <v>0.16395039858281657</v>
      </c>
    </row>
    <row r="696" spans="1:15" ht="20.100000000000001" customHeight="1" x14ac:dyDescent="0.25">
      <c r="A696" s="57"/>
      <c r="B696" s="32">
        <v>16018031</v>
      </c>
      <c r="C696" s="25" t="s">
        <v>2195</v>
      </c>
      <c r="D696" s="25" t="s">
        <v>2217</v>
      </c>
      <c r="E696" s="26" t="s">
        <v>2</v>
      </c>
      <c r="F696" s="27">
        <v>8.3000000000000007</v>
      </c>
      <c r="G696" s="28">
        <v>1.976</v>
      </c>
      <c r="H696" s="27">
        <v>7.87</v>
      </c>
      <c r="I696" s="28">
        <v>1.528</v>
      </c>
      <c r="J696" s="26" t="s">
        <v>3</v>
      </c>
      <c r="K696" s="26" t="s">
        <v>4</v>
      </c>
      <c r="L696" s="26" t="s">
        <v>4</v>
      </c>
      <c r="M696" s="27">
        <f>IF(Tabelle4[[#This Row],[Heizleistung (55°C)]]=0,Tabelle4[[#This Row],[Heizleistung (35°C)]],(Tabelle4[[#This Row],[Heizleistung (35°C)]]+Tabelle4[[#This Row],[Heizleistung (55°C)]])/2)</f>
        <v>8.0850000000000009</v>
      </c>
      <c r="N696" s="30">
        <f>IF(Tabelle4[[#This Row],[Etas 55°C]]=0,0,(Tabelle4[[#This Row],[Etas 35°C]]*0.8+Tabelle4[[#This Row],[Etas 55°C]]*0.2))*2.5</f>
        <v>4.7160000000000002</v>
      </c>
      <c r="O696" s="31">
        <f>-(Tabelle4[[#This Row],[80%/20% SCOP]]-5.645)/5.645</f>
        <v>0.16457041629760841</v>
      </c>
    </row>
    <row r="697" spans="1:15" ht="20.100000000000001" customHeight="1" x14ac:dyDescent="0.25">
      <c r="A697" s="57"/>
      <c r="B697" s="32">
        <v>16002830</v>
      </c>
      <c r="C697" s="25" t="s">
        <v>6201</v>
      </c>
      <c r="D697" s="25" t="s">
        <v>6834</v>
      </c>
      <c r="E697" s="26" t="s">
        <v>2</v>
      </c>
      <c r="F697" s="27">
        <v>9.8000000000000007</v>
      </c>
      <c r="G697" s="28">
        <v>1.97</v>
      </c>
      <c r="H697" s="27">
        <v>9.4</v>
      </c>
      <c r="I697" s="28">
        <v>1.54</v>
      </c>
      <c r="J697" s="26" t="s">
        <v>3</v>
      </c>
      <c r="K697" s="26" t="s">
        <v>4</v>
      </c>
      <c r="L697" s="26" t="s">
        <v>4</v>
      </c>
      <c r="M697" s="29">
        <f>IF(Tabelle4[[#This Row],[Heizleistung (55°C)]]=0,Tabelle4[[#This Row],[Heizleistung (35°C)]],(Tabelle4[[#This Row],[Heizleistung (35°C)]]+Tabelle4[[#This Row],[Heizleistung (55°C)]])/2)</f>
        <v>9.6000000000000014</v>
      </c>
      <c r="N697" s="30">
        <f>IF(Tabelle4[[#This Row],[Etas 55°C]]=0,0,(Tabelle4[[#This Row],[Etas 35°C]]*0.8+Tabelle4[[#This Row],[Etas 55°C]]*0.2))*2.5</f>
        <v>4.71</v>
      </c>
      <c r="O697" s="31">
        <f>-(Tabelle4[[#This Row],[80%/20% SCOP]]-5.645)/5.645</f>
        <v>0.16563330380868019</v>
      </c>
    </row>
    <row r="698" spans="1:15" ht="20.100000000000001" customHeight="1" x14ac:dyDescent="0.25">
      <c r="A698" s="57"/>
      <c r="B698" s="32">
        <v>16017862</v>
      </c>
      <c r="C698" s="25" t="s">
        <v>6201</v>
      </c>
      <c r="D698" s="25" t="s">
        <v>6279</v>
      </c>
      <c r="E698" s="26" t="s">
        <v>2</v>
      </c>
      <c r="F698" s="27">
        <v>9.8000000000000007</v>
      </c>
      <c r="G698" s="28">
        <v>1.97</v>
      </c>
      <c r="H698" s="27">
        <v>9.3699999999999992</v>
      </c>
      <c r="I698" s="28">
        <v>1.52</v>
      </c>
      <c r="J698" s="26" t="s">
        <v>3</v>
      </c>
      <c r="K698" s="26" t="s">
        <v>4</v>
      </c>
      <c r="L698" s="26" t="s">
        <v>4</v>
      </c>
      <c r="M698" s="29">
        <f>IF(Tabelle4[[#This Row],[Heizleistung (55°C)]]=0,Tabelle4[[#This Row],[Heizleistung (35°C)]],(Tabelle4[[#This Row],[Heizleistung (35°C)]]+Tabelle4[[#This Row],[Heizleistung (55°C)]])/2)</f>
        <v>9.5850000000000009</v>
      </c>
      <c r="N698" s="30">
        <f>IF(Tabelle4[[#This Row],[Etas 55°C]]=0,0,(Tabelle4[[#This Row],[Etas 35°C]]*0.8+Tabelle4[[#This Row],[Etas 55°C]]*0.2))*2.5</f>
        <v>4.7</v>
      </c>
      <c r="O698" s="31">
        <f>-(Tabelle4[[#This Row],[80%/20% SCOP]]-5.645)/5.645</f>
        <v>0.16740478299379974</v>
      </c>
    </row>
    <row r="699" spans="1:15" ht="20.100000000000001" customHeight="1" x14ac:dyDescent="0.25">
      <c r="A699" s="57"/>
      <c r="B699" s="32">
        <v>16002915</v>
      </c>
      <c r="C699" s="25" t="s">
        <v>6201</v>
      </c>
      <c r="D699" s="25" t="s">
        <v>6835</v>
      </c>
      <c r="E699" s="26" t="s">
        <v>2</v>
      </c>
      <c r="F699" s="27">
        <v>10</v>
      </c>
      <c r="G699" s="28">
        <v>1.97</v>
      </c>
      <c r="H699" s="27">
        <v>9.6</v>
      </c>
      <c r="I699" s="28">
        <v>1.52</v>
      </c>
      <c r="J699" s="26" t="s">
        <v>3</v>
      </c>
      <c r="K699" s="26" t="s">
        <v>4</v>
      </c>
      <c r="L699" s="26" t="s">
        <v>4</v>
      </c>
      <c r="M699" s="29">
        <f>IF(Tabelle4[[#This Row],[Heizleistung (55°C)]]=0,Tabelle4[[#This Row],[Heizleistung (35°C)]],(Tabelle4[[#This Row],[Heizleistung (35°C)]]+Tabelle4[[#This Row],[Heizleistung (55°C)]])/2)</f>
        <v>9.8000000000000007</v>
      </c>
      <c r="N699" s="30">
        <f>IF(Tabelle4[[#This Row],[Etas 55°C]]=0,0,(Tabelle4[[#This Row],[Etas 35°C]]*0.8+Tabelle4[[#This Row],[Etas 55°C]]*0.2))*2.5</f>
        <v>4.7</v>
      </c>
      <c r="O699" s="31">
        <f>-(Tabelle4[[#This Row],[80%/20% SCOP]]-5.645)/5.645</f>
        <v>0.16740478299379974</v>
      </c>
    </row>
    <row r="700" spans="1:15" ht="20.100000000000001" customHeight="1" x14ac:dyDescent="0.25">
      <c r="A700" s="57"/>
      <c r="B700" s="32">
        <v>16018081</v>
      </c>
      <c r="C700" s="25" t="s">
        <v>1538</v>
      </c>
      <c r="D700" s="25" t="s">
        <v>1547</v>
      </c>
      <c r="E700" s="26" t="s">
        <v>2</v>
      </c>
      <c r="F700" s="27">
        <v>9.5</v>
      </c>
      <c r="G700" s="28">
        <v>1.9450000000000001</v>
      </c>
      <c r="H700" s="27">
        <v>9.1</v>
      </c>
      <c r="I700" s="28">
        <v>1.5980000000000001</v>
      </c>
      <c r="J700" s="26" t="s">
        <v>3</v>
      </c>
      <c r="K700" s="26" t="s">
        <v>4</v>
      </c>
      <c r="L700" s="26" t="s">
        <v>4</v>
      </c>
      <c r="M700" s="27">
        <f>IF(Tabelle4[[#This Row],[Heizleistung (55°C)]]=0,Tabelle4[[#This Row],[Heizleistung (35°C)]],(Tabelle4[[#This Row],[Heizleistung (35°C)]]+Tabelle4[[#This Row],[Heizleistung (55°C)]])/2)</f>
        <v>9.3000000000000007</v>
      </c>
      <c r="N700" s="30">
        <f>IF(Tabelle4[[#This Row],[Etas 55°C]]=0,0,(Tabelle4[[#This Row],[Etas 35°C]]*0.8+Tabelle4[[#This Row],[Etas 55°C]]*0.2))*2.5</f>
        <v>4.6890000000000001</v>
      </c>
      <c r="O700" s="31">
        <f>-(Tabelle4[[#This Row],[80%/20% SCOP]]-5.645)/5.645</f>
        <v>0.1693534100974313</v>
      </c>
    </row>
    <row r="701" spans="1:15" ht="20.100000000000001" customHeight="1" x14ac:dyDescent="0.25">
      <c r="A701" s="57"/>
      <c r="B701" s="32">
        <v>16017130</v>
      </c>
      <c r="C701" s="25" t="s">
        <v>2402</v>
      </c>
      <c r="D701" s="25" t="s">
        <v>2407</v>
      </c>
      <c r="E701" s="26" t="s">
        <v>2</v>
      </c>
      <c r="F701" s="27">
        <v>8.8000000000000007</v>
      </c>
      <c r="G701" s="28">
        <v>1.97</v>
      </c>
      <c r="H701" s="27">
        <v>8.9</v>
      </c>
      <c r="I701" s="28">
        <v>1.49</v>
      </c>
      <c r="J701" s="26" t="s">
        <v>3</v>
      </c>
      <c r="K701" s="26" t="s">
        <v>4</v>
      </c>
      <c r="L701" s="26" t="s">
        <v>4</v>
      </c>
      <c r="M701" s="27">
        <f>IF(Tabelle4[[#This Row],[Heizleistung (55°C)]]=0,Tabelle4[[#This Row],[Heizleistung (35°C)]],(Tabelle4[[#This Row],[Heizleistung (35°C)]]+Tabelle4[[#This Row],[Heizleistung (55°C)]])/2)</f>
        <v>8.8500000000000014</v>
      </c>
      <c r="N701" s="30">
        <f>IF(Tabelle4[[#This Row],[Etas 55°C]]=0,0,(Tabelle4[[#This Row],[Etas 35°C]]*0.8+Tabelle4[[#This Row],[Etas 55°C]]*0.2))*2.5</f>
        <v>4.6850000000000005</v>
      </c>
      <c r="O701" s="31">
        <f>-(Tabelle4[[#This Row],[80%/20% SCOP]]-5.645)/5.645</f>
        <v>0.17006200177147904</v>
      </c>
    </row>
    <row r="702" spans="1:15" ht="20.100000000000001" customHeight="1" x14ac:dyDescent="0.25">
      <c r="A702" s="57"/>
      <c r="B702" s="32">
        <v>16018410</v>
      </c>
      <c r="C702" s="25" t="s">
        <v>6597</v>
      </c>
      <c r="D702" s="25" t="s">
        <v>6602</v>
      </c>
      <c r="E702" s="26" t="s">
        <v>2</v>
      </c>
      <c r="F702" s="27">
        <v>9.08</v>
      </c>
      <c r="G702" s="28">
        <v>1.96</v>
      </c>
      <c r="H702" s="27">
        <v>9.23</v>
      </c>
      <c r="I702" s="28">
        <v>1.53</v>
      </c>
      <c r="J702" s="26" t="s">
        <v>3</v>
      </c>
      <c r="K702" s="26" t="s">
        <v>4</v>
      </c>
      <c r="L702" s="26" t="s">
        <v>4</v>
      </c>
      <c r="M702" s="29">
        <f>IF(Tabelle4[[#This Row],[Heizleistung (55°C)]]=0,Tabelle4[[#This Row],[Heizleistung (35°C)]],(Tabelle4[[#This Row],[Heizleistung (35°C)]]+Tabelle4[[#This Row],[Heizleistung (55°C)]])/2)</f>
        <v>9.1550000000000011</v>
      </c>
      <c r="N702" s="30">
        <f>IF(Tabelle4[[#This Row],[Etas 55°C]]=0,0,(Tabelle4[[#This Row],[Etas 35°C]]*0.8+Tabelle4[[#This Row],[Etas 55°C]]*0.2))*2.5</f>
        <v>4.6850000000000005</v>
      </c>
      <c r="O702" s="31">
        <f>-(Tabelle4[[#This Row],[80%/20% SCOP]]-5.645)/5.645</f>
        <v>0.17006200177147904</v>
      </c>
    </row>
    <row r="703" spans="1:15" ht="20.100000000000001" customHeight="1" x14ac:dyDescent="0.25">
      <c r="A703" s="57"/>
      <c r="B703" s="32">
        <v>16011282</v>
      </c>
      <c r="C703" s="25" t="s">
        <v>1560</v>
      </c>
      <c r="D703" s="25" t="s">
        <v>1578</v>
      </c>
      <c r="E703" s="26" t="s">
        <v>2</v>
      </c>
      <c r="F703" s="27">
        <v>9</v>
      </c>
      <c r="G703" s="28">
        <v>1.96</v>
      </c>
      <c r="H703" s="27">
        <v>9</v>
      </c>
      <c r="I703" s="28">
        <v>1.52</v>
      </c>
      <c r="J703" s="26" t="s">
        <v>3</v>
      </c>
      <c r="K703" s="26" t="s">
        <v>4</v>
      </c>
      <c r="L703" s="26" t="s">
        <v>4</v>
      </c>
      <c r="M703" s="27">
        <f>IF(Tabelle4[[#This Row],[Heizleistung (55°C)]]=0,Tabelle4[[#This Row],[Heizleistung (35°C)]],(Tabelle4[[#This Row],[Heizleistung (35°C)]]+Tabelle4[[#This Row],[Heizleistung (55°C)]])/2)</f>
        <v>9</v>
      </c>
      <c r="N703" s="30">
        <f>IF(Tabelle4[[#This Row],[Etas 55°C]]=0,0,(Tabelle4[[#This Row],[Etas 35°C]]*0.8+Tabelle4[[#This Row],[Etas 55°C]]*0.2))*2.5</f>
        <v>4.6800000000000006</v>
      </c>
      <c r="O703" s="31">
        <f>-(Tabelle4[[#This Row],[80%/20% SCOP]]-5.645)/5.645</f>
        <v>0.17094774136403881</v>
      </c>
    </row>
    <row r="704" spans="1:15" ht="20.100000000000001" customHeight="1" x14ac:dyDescent="0.25">
      <c r="A704" s="57"/>
      <c r="B704" s="32">
        <v>16018390</v>
      </c>
      <c r="C704" s="25" t="s">
        <v>1936</v>
      </c>
      <c r="D704" s="25" t="s">
        <v>1941</v>
      </c>
      <c r="E704" s="26" t="s">
        <v>2</v>
      </c>
      <c r="F704" s="27">
        <v>9.94</v>
      </c>
      <c r="G704" s="28">
        <v>1.96</v>
      </c>
      <c r="H704" s="27">
        <v>9.76</v>
      </c>
      <c r="I704" s="28">
        <v>1.51</v>
      </c>
      <c r="J704" s="26" t="s">
        <v>3</v>
      </c>
      <c r="K704" s="26" t="s">
        <v>4</v>
      </c>
      <c r="L704" s="26" t="s">
        <v>4</v>
      </c>
      <c r="M704" s="27">
        <f>IF(Tabelle4[[#This Row],[Heizleistung (55°C)]]=0,Tabelle4[[#This Row],[Heizleistung (35°C)]],(Tabelle4[[#This Row],[Heizleistung (35°C)]]+Tabelle4[[#This Row],[Heizleistung (55°C)]])/2)</f>
        <v>9.85</v>
      </c>
      <c r="N704" s="30">
        <f>IF(Tabelle4[[#This Row],[Etas 55°C]]=0,0,(Tabelle4[[#This Row],[Etas 35°C]]*0.8+Tabelle4[[#This Row],[Etas 55°C]]*0.2))*2.5</f>
        <v>4.6750000000000007</v>
      </c>
      <c r="O704" s="31">
        <f>-(Tabelle4[[#This Row],[80%/20% SCOP]]-5.645)/5.645</f>
        <v>0.17183348095659856</v>
      </c>
    </row>
    <row r="705" spans="1:15" ht="20.100000000000001" customHeight="1" x14ac:dyDescent="0.25">
      <c r="A705" s="57"/>
      <c r="B705" s="32">
        <v>16018029</v>
      </c>
      <c r="C705" s="25" t="s">
        <v>2195</v>
      </c>
      <c r="D705" s="25" t="s">
        <v>2207</v>
      </c>
      <c r="E705" s="26" t="s">
        <v>2</v>
      </c>
      <c r="F705" s="27">
        <v>9.99</v>
      </c>
      <c r="G705" s="28">
        <v>1.9490000000000001</v>
      </c>
      <c r="H705" s="27">
        <v>9.5299999999999994</v>
      </c>
      <c r="I705" s="28">
        <v>1.528</v>
      </c>
      <c r="J705" s="26" t="s">
        <v>3</v>
      </c>
      <c r="K705" s="26" t="s">
        <v>4</v>
      </c>
      <c r="L705" s="26" t="s">
        <v>4</v>
      </c>
      <c r="M705" s="27">
        <f>IF(Tabelle4[[#This Row],[Heizleistung (55°C)]]=0,Tabelle4[[#This Row],[Heizleistung (35°C)]],(Tabelle4[[#This Row],[Heizleistung (35°C)]]+Tabelle4[[#This Row],[Heizleistung (55°C)]])/2)</f>
        <v>9.76</v>
      </c>
      <c r="N705" s="30">
        <f>IF(Tabelle4[[#This Row],[Etas 55°C]]=0,0,(Tabelle4[[#This Row],[Etas 35°C]]*0.8+Tabelle4[[#This Row],[Etas 55°C]]*0.2))*2.5</f>
        <v>4.6620000000000008</v>
      </c>
      <c r="O705" s="31">
        <f>-(Tabelle4[[#This Row],[80%/20% SCOP]]-5.645)/5.645</f>
        <v>0.17413640389725399</v>
      </c>
    </row>
    <row r="706" spans="1:15" ht="20.100000000000001" customHeight="1" x14ac:dyDescent="0.25">
      <c r="A706" s="57"/>
      <c r="B706" s="32">
        <v>16015250</v>
      </c>
      <c r="C706" s="25" t="s">
        <v>5034</v>
      </c>
      <c r="D706" s="25" t="s">
        <v>5056</v>
      </c>
      <c r="E706" s="26" t="s">
        <v>2</v>
      </c>
      <c r="F706" s="27">
        <v>8.23</v>
      </c>
      <c r="G706" s="28">
        <v>1.9490000000000001</v>
      </c>
      <c r="H706" s="27">
        <v>8.2799999999999994</v>
      </c>
      <c r="I706" s="28">
        <v>1.5129999999999999</v>
      </c>
      <c r="J706" s="26" t="s">
        <v>3</v>
      </c>
      <c r="K706" s="26" t="s">
        <v>4</v>
      </c>
      <c r="L706" s="26" t="s">
        <v>4</v>
      </c>
      <c r="M706" s="27">
        <f>IF(Tabelle4[[#This Row],[Heizleistung (55°C)]]=0,Tabelle4[[#This Row],[Heizleistung (35°C)]],(Tabelle4[[#This Row],[Heizleistung (35°C)]]+Tabelle4[[#This Row],[Heizleistung (55°C)]])/2)</f>
        <v>8.254999999999999</v>
      </c>
      <c r="N706" s="30">
        <f>IF(Tabelle4[[#This Row],[Etas 55°C]]=0,0,(Tabelle4[[#This Row],[Etas 35°C]]*0.8+Tabelle4[[#This Row],[Etas 55°C]]*0.2))*2.5</f>
        <v>4.6545000000000005</v>
      </c>
      <c r="O706" s="31">
        <f>-(Tabelle4[[#This Row],[80%/20% SCOP]]-5.645)/5.645</f>
        <v>0.17546501328609374</v>
      </c>
    </row>
    <row r="707" spans="1:15" ht="20.100000000000001" customHeight="1" x14ac:dyDescent="0.25">
      <c r="A707" s="57"/>
      <c r="B707" s="32">
        <v>16000440</v>
      </c>
      <c r="C707" s="25" t="s">
        <v>2971</v>
      </c>
      <c r="D707" s="25" t="s">
        <v>2977</v>
      </c>
      <c r="E707" s="26" t="s">
        <v>2</v>
      </c>
      <c r="F707" s="27">
        <v>10</v>
      </c>
      <c r="G707" s="28">
        <v>1.95</v>
      </c>
      <c r="H707" s="27">
        <v>9</v>
      </c>
      <c r="I707" s="28">
        <v>1.5</v>
      </c>
      <c r="J707" s="26" t="s">
        <v>508</v>
      </c>
      <c r="K707" s="26" t="s">
        <v>4</v>
      </c>
      <c r="L707" s="26" t="s">
        <v>4</v>
      </c>
      <c r="M707" s="27">
        <f>IF(Tabelle4[[#This Row],[Heizleistung (55°C)]]=0,Tabelle4[[#This Row],[Heizleistung (35°C)]],(Tabelle4[[#This Row],[Heizleistung (35°C)]]+Tabelle4[[#This Row],[Heizleistung (55°C)]])/2)</f>
        <v>9.5</v>
      </c>
      <c r="N707" s="30">
        <f>IF(Tabelle4[[#This Row],[Etas 55°C]]=0,0,(Tabelle4[[#This Row],[Etas 35°C]]*0.8+Tabelle4[[#This Row],[Etas 55°C]]*0.2))*2.5</f>
        <v>4.6500000000000004</v>
      </c>
      <c r="O707" s="31">
        <f>-(Tabelle4[[#This Row],[80%/20% SCOP]]-5.645)/5.645</f>
        <v>0.17626217891939758</v>
      </c>
    </row>
    <row r="708" spans="1:15" ht="20.100000000000001" customHeight="1" x14ac:dyDescent="0.25">
      <c r="A708" s="57"/>
      <c r="B708" s="32">
        <v>16018189</v>
      </c>
      <c r="C708" s="25" t="s">
        <v>3044</v>
      </c>
      <c r="D708" s="25" t="s">
        <v>3067</v>
      </c>
      <c r="E708" s="26" t="s">
        <v>2</v>
      </c>
      <c r="F708" s="27">
        <v>9.8000000000000007</v>
      </c>
      <c r="G708" s="28">
        <v>1.95</v>
      </c>
      <c r="H708" s="27">
        <v>9.8000000000000007</v>
      </c>
      <c r="I708" s="28">
        <v>1.5</v>
      </c>
      <c r="J708" s="26" t="s">
        <v>3</v>
      </c>
      <c r="K708" s="26" t="s">
        <v>4</v>
      </c>
      <c r="L708" s="26" t="s">
        <v>4</v>
      </c>
      <c r="M708" s="27">
        <f>IF(Tabelle4[[#This Row],[Heizleistung (55°C)]]=0,Tabelle4[[#This Row],[Heizleistung (35°C)]],(Tabelle4[[#This Row],[Heizleistung (35°C)]]+Tabelle4[[#This Row],[Heizleistung (55°C)]])/2)</f>
        <v>9.8000000000000007</v>
      </c>
      <c r="N708" s="30">
        <f>IF(Tabelle4[[#This Row],[Etas 55°C]]=0,0,(Tabelle4[[#This Row],[Etas 35°C]]*0.8+Tabelle4[[#This Row],[Etas 55°C]]*0.2))*2.5</f>
        <v>4.6500000000000004</v>
      </c>
      <c r="O708" s="31">
        <f>-(Tabelle4[[#This Row],[80%/20% SCOP]]-5.645)/5.645</f>
        <v>0.17626217891939758</v>
      </c>
    </row>
    <row r="709" spans="1:15" ht="20.100000000000001" customHeight="1" x14ac:dyDescent="0.25">
      <c r="A709" s="57"/>
      <c r="B709" s="32">
        <v>16018665</v>
      </c>
      <c r="C709" s="25" t="s">
        <v>3161</v>
      </c>
      <c r="D709" s="25" t="s">
        <v>3383</v>
      </c>
      <c r="E709" s="26" t="s">
        <v>2</v>
      </c>
      <c r="F709" s="27">
        <v>8.5</v>
      </c>
      <c r="G709" s="28">
        <v>1.97</v>
      </c>
      <c r="H709" s="27">
        <v>8.5</v>
      </c>
      <c r="I709" s="28">
        <v>1.41</v>
      </c>
      <c r="J709" s="26" t="s">
        <v>40</v>
      </c>
      <c r="K709" s="26" t="s">
        <v>4</v>
      </c>
      <c r="L709" s="26" t="s">
        <v>4</v>
      </c>
      <c r="M709" s="27">
        <f>IF(Tabelle4[[#This Row],[Heizleistung (55°C)]]=0,Tabelle4[[#This Row],[Heizleistung (35°C)]],(Tabelle4[[#This Row],[Heizleistung (35°C)]]+Tabelle4[[#This Row],[Heizleistung (55°C)]])/2)</f>
        <v>8.5</v>
      </c>
      <c r="N709" s="30">
        <f>IF(Tabelle4[[#This Row],[Etas 55°C]]=0,0,(Tabelle4[[#This Row],[Etas 35°C]]*0.8+Tabelle4[[#This Row],[Etas 55°C]]*0.2))*2.5</f>
        <v>4.6450000000000005</v>
      </c>
      <c r="O709" s="31">
        <f>-(Tabelle4[[#This Row],[80%/20% SCOP]]-5.645)/5.645</f>
        <v>0.17714791851195735</v>
      </c>
    </row>
    <row r="710" spans="1:15" ht="20.100000000000001" customHeight="1" x14ac:dyDescent="0.25">
      <c r="A710" s="57"/>
      <c r="B710" s="32">
        <v>16017639</v>
      </c>
      <c r="C710" s="25" t="s">
        <v>4997</v>
      </c>
      <c r="D710" s="25" t="s">
        <v>5024</v>
      </c>
      <c r="E710" s="26" t="s">
        <v>2</v>
      </c>
      <c r="F710" s="27">
        <v>8.1199999999999992</v>
      </c>
      <c r="G710" s="28">
        <v>1.9379999999999999</v>
      </c>
      <c r="H710" s="27">
        <v>8.25</v>
      </c>
      <c r="I710" s="28">
        <v>1.534</v>
      </c>
      <c r="J710" s="26" t="s">
        <v>3</v>
      </c>
      <c r="K710" s="26" t="s">
        <v>15</v>
      </c>
      <c r="L710" s="26" t="s">
        <v>15</v>
      </c>
      <c r="M710" s="27">
        <f>IF(Tabelle4[[#This Row],[Heizleistung (55°C)]]=0,Tabelle4[[#This Row],[Heizleistung (35°C)]],(Tabelle4[[#This Row],[Heizleistung (35°C)]]+Tabelle4[[#This Row],[Heizleistung (55°C)]])/2)</f>
        <v>8.1849999999999987</v>
      </c>
      <c r="N710" s="30">
        <f>IF(Tabelle4[[#This Row],[Etas 55°C]]=0,0,(Tabelle4[[#This Row],[Etas 35°C]]*0.8+Tabelle4[[#This Row],[Etas 55°C]]*0.2))*2.5</f>
        <v>4.6429999999999998</v>
      </c>
      <c r="O710" s="31">
        <f>-(Tabelle4[[#This Row],[80%/20% SCOP]]-5.645)/5.645</f>
        <v>0.17750221434898136</v>
      </c>
    </row>
    <row r="711" spans="1:15" ht="20.100000000000001" customHeight="1" x14ac:dyDescent="0.25">
      <c r="A711" s="57"/>
      <c r="B711" s="32">
        <v>16018378</v>
      </c>
      <c r="C711" s="25" t="s">
        <v>2165</v>
      </c>
      <c r="D711" s="25" t="s">
        <v>2167</v>
      </c>
      <c r="E711" s="26" t="s">
        <v>2</v>
      </c>
      <c r="F711" s="27">
        <v>8.1</v>
      </c>
      <c r="G711" s="28">
        <v>1.9379999999999999</v>
      </c>
      <c r="H711" s="27">
        <v>8.3000000000000007</v>
      </c>
      <c r="I711" s="28">
        <v>1.534</v>
      </c>
      <c r="J711" s="26" t="s">
        <v>3</v>
      </c>
      <c r="K711" s="26" t="s">
        <v>4</v>
      </c>
      <c r="L711" s="26" t="s">
        <v>4</v>
      </c>
      <c r="M711" s="27">
        <f>IF(Tabelle4[[#This Row],[Heizleistung (55°C)]]=0,Tabelle4[[#This Row],[Heizleistung (35°C)]],(Tabelle4[[#This Row],[Heizleistung (35°C)]]+Tabelle4[[#This Row],[Heizleistung (55°C)]])/2)</f>
        <v>8.1999999999999993</v>
      </c>
      <c r="N711" s="30">
        <f>IF(Tabelle4[[#This Row],[Etas 55°C]]=0,0,(Tabelle4[[#This Row],[Etas 35°C]]*0.8+Tabelle4[[#This Row],[Etas 55°C]]*0.2))*2.5</f>
        <v>4.6429999999999998</v>
      </c>
      <c r="O711" s="31">
        <f>-(Tabelle4[[#This Row],[80%/20% SCOP]]-5.645)/5.645</f>
        <v>0.17750221434898136</v>
      </c>
    </row>
    <row r="712" spans="1:15" ht="20.100000000000001" customHeight="1" x14ac:dyDescent="0.25">
      <c r="A712" s="57"/>
      <c r="B712" s="32">
        <v>16012807</v>
      </c>
      <c r="C712" s="25" t="s">
        <v>4563</v>
      </c>
      <c r="D712" s="25" t="s">
        <v>4570</v>
      </c>
      <c r="E712" s="26" t="s">
        <v>2</v>
      </c>
      <c r="F712" s="27">
        <v>9.1999999999999993</v>
      </c>
      <c r="G712" s="28">
        <v>1.98</v>
      </c>
      <c r="H712" s="27">
        <v>7.7</v>
      </c>
      <c r="I712" s="28">
        <v>1.36</v>
      </c>
      <c r="J712" s="26" t="s">
        <v>40</v>
      </c>
      <c r="K712" s="26" t="s">
        <v>4</v>
      </c>
      <c r="L712" s="26" t="s">
        <v>4</v>
      </c>
      <c r="M712" s="27">
        <f>IF(Tabelle4[[#This Row],[Heizleistung (55°C)]]=0,Tabelle4[[#This Row],[Heizleistung (35°C)]],(Tabelle4[[#This Row],[Heizleistung (35°C)]]+Tabelle4[[#This Row],[Heizleistung (55°C)]])/2)</f>
        <v>8.4499999999999993</v>
      </c>
      <c r="N712" s="30">
        <f>IF(Tabelle4[[#This Row],[Etas 55°C]]=0,0,(Tabelle4[[#This Row],[Etas 35°C]]*0.8+Tabelle4[[#This Row],[Etas 55°C]]*0.2))*2.5</f>
        <v>4.6400000000000006</v>
      </c>
      <c r="O712" s="31">
        <f>-(Tabelle4[[#This Row],[80%/20% SCOP]]-5.645)/5.645</f>
        <v>0.1780336581045171</v>
      </c>
    </row>
    <row r="713" spans="1:15" ht="20.100000000000001" customHeight="1" x14ac:dyDescent="0.25">
      <c r="A713" s="57"/>
      <c r="B713" s="32">
        <v>16017402</v>
      </c>
      <c r="C713" s="25" t="s">
        <v>2111</v>
      </c>
      <c r="D713" s="25" t="s">
        <v>2117</v>
      </c>
      <c r="E713" s="26" t="s">
        <v>2</v>
      </c>
      <c r="F713" s="27">
        <v>9</v>
      </c>
      <c r="G713" s="28">
        <v>1.94</v>
      </c>
      <c r="H713" s="27">
        <v>8</v>
      </c>
      <c r="I713" s="28">
        <v>1.52</v>
      </c>
      <c r="J713" s="26" t="s">
        <v>3</v>
      </c>
      <c r="K713" s="26" t="s">
        <v>4</v>
      </c>
      <c r="L713" s="26" t="s">
        <v>4</v>
      </c>
      <c r="M713" s="27">
        <f>IF(Tabelle4[[#This Row],[Heizleistung (55°C)]]=0,Tabelle4[[#This Row],[Heizleistung (35°C)]],(Tabelle4[[#This Row],[Heizleistung (35°C)]]+Tabelle4[[#This Row],[Heizleistung (55°C)]])/2)</f>
        <v>8.5</v>
      </c>
      <c r="N713" s="30">
        <f>IF(Tabelle4[[#This Row],[Etas 55°C]]=0,0,(Tabelle4[[#This Row],[Etas 35°C]]*0.8+Tabelle4[[#This Row],[Etas 55°C]]*0.2))*2.5</f>
        <v>4.6400000000000006</v>
      </c>
      <c r="O713" s="31">
        <f>-(Tabelle4[[#This Row],[80%/20% SCOP]]-5.645)/5.645</f>
        <v>0.1780336581045171</v>
      </c>
    </row>
    <row r="714" spans="1:15" ht="20.100000000000001" customHeight="1" x14ac:dyDescent="0.25">
      <c r="A714" s="57"/>
      <c r="B714" s="32">
        <v>16017349</v>
      </c>
      <c r="C714" s="25" t="s">
        <v>797</v>
      </c>
      <c r="D714" s="25" t="s">
        <v>6714</v>
      </c>
      <c r="E714" s="26" t="s">
        <v>2</v>
      </c>
      <c r="F714" s="27">
        <v>7.82</v>
      </c>
      <c r="G714" s="28">
        <v>1.95</v>
      </c>
      <c r="H714" s="27">
        <v>9.0500000000000007</v>
      </c>
      <c r="I714" s="28">
        <v>1.47</v>
      </c>
      <c r="J714" s="26" t="s">
        <v>3</v>
      </c>
      <c r="K714" s="26" t="s">
        <v>4</v>
      </c>
      <c r="L714" s="26" t="s">
        <v>4</v>
      </c>
      <c r="M714" s="27">
        <f>IF(Tabelle4[[#This Row],[Heizleistung (55°C)]]=0,Tabelle4[[#This Row],[Heizleistung (35°C)]],(Tabelle4[[#This Row],[Heizleistung (35°C)]]+Tabelle4[[#This Row],[Heizleistung (55°C)]])/2)</f>
        <v>8.4350000000000005</v>
      </c>
      <c r="N714" s="30">
        <f>IF(Tabelle4[[#This Row],[Etas 55°C]]=0,0,(Tabelle4[[#This Row],[Etas 35°C]]*0.8+Tabelle4[[#This Row],[Etas 55°C]]*0.2))*2.5</f>
        <v>4.6349999999999998</v>
      </c>
      <c r="O714" s="31">
        <f>-(Tabelle4[[#This Row],[80%/20% SCOP]]-5.645)/5.645</f>
        <v>0.17891939769707704</v>
      </c>
    </row>
    <row r="715" spans="1:15" ht="20.100000000000001" customHeight="1" x14ac:dyDescent="0.25">
      <c r="A715" s="57"/>
      <c r="B715" s="32">
        <v>16010263</v>
      </c>
      <c r="C715" s="25" t="s">
        <v>6137</v>
      </c>
      <c r="D715" s="25" t="s">
        <v>6162</v>
      </c>
      <c r="E715" s="26" t="s">
        <v>2</v>
      </c>
      <c r="F715" s="27">
        <v>8.86</v>
      </c>
      <c r="G715" s="28">
        <v>1.96</v>
      </c>
      <c r="H715" s="27">
        <v>9.08</v>
      </c>
      <c r="I715" s="28">
        <v>1.42</v>
      </c>
      <c r="J715" s="26" t="s">
        <v>3</v>
      </c>
      <c r="K715" s="26" t="s">
        <v>4</v>
      </c>
      <c r="L715" s="26" t="s">
        <v>4</v>
      </c>
      <c r="M715" s="29">
        <f>IF(Tabelle4[[#This Row],[Heizleistung (55°C)]]=0,Tabelle4[[#This Row],[Heizleistung (35°C)]],(Tabelle4[[#This Row],[Heizleistung (35°C)]]+Tabelle4[[#This Row],[Heizleistung (55°C)]])/2)</f>
        <v>8.9699999999999989</v>
      </c>
      <c r="N715" s="30">
        <f>IF(Tabelle4[[#This Row],[Etas 55°C]]=0,0,(Tabelle4[[#This Row],[Etas 35°C]]*0.8+Tabelle4[[#This Row],[Etas 55°C]]*0.2))*2.5</f>
        <v>4.63</v>
      </c>
      <c r="O715" s="31">
        <f>-(Tabelle4[[#This Row],[80%/20% SCOP]]-5.645)/5.645</f>
        <v>0.17980513728963679</v>
      </c>
    </row>
    <row r="716" spans="1:15" ht="20.100000000000001" customHeight="1" x14ac:dyDescent="0.25">
      <c r="A716" s="57"/>
      <c r="B716" s="32">
        <v>16005098</v>
      </c>
      <c r="C716" s="25" t="s">
        <v>1299</v>
      </c>
      <c r="D716" s="25" t="s">
        <v>6726</v>
      </c>
      <c r="E716" s="26" t="s">
        <v>2</v>
      </c>
      <c r="F716" s="27">
        <v>8.3000000000000007</v>
      </c>
      <c r="G716" s="28">
        <v>1.96</v>
      </c>
      <c r="H716" s="27">
        <v>8.5</v>
      </c>
      <c r="I716" s="28">
        <v>1.41</v>
      </c>
      <c r="J716" s="26" t="s">
        <v>40</v>
      </c>
      <c r="K716" s="26" t="s">
        <v>4</v>
      </c>
      <c r="L716" s="26" t="s">
        <v>4</v>
      </c>
      <c r="M716" s="27">
        <f>IF(Tabelle4[[#This Row],[Heizleistung (55°C)]]=0,Tabelle4[[#This Row],[Heizleistung (35°C)]],(Tabelle4[[#This Row],[Heizleistung (35°C)]]+Tabelle4[[#This Row],[Heizleistung (55°C)]])/2)</f>
        <v>8.4</v>
      </c>
      <c r="N716" s="30">
        <f>IF(Tabelle4[[#This Row],[Etas 55°C]]=0,0,(Tabelle4[[#This Row],[Etas 35°C]]*0.8+Tabelle4[[#This Row],[Etas 55°C]]*0.2))*2.5</f>
        <v>4.625</v>
      </c>
      <c r="O716" s="31">
        <f>-(Tabelle4[[#This Row],[80%/20% SCOP]]-5.645)/5.645</f>
        <v>0.18069087688219657</v>
      </c>
    </row>
    <row r="717" spans="1:15" ht="20.100000000000001" customHeight="1" x14ac:dyDescent="0.25">
      <c r="A717" s="57"/>
      <c r="B717" s="32">
        <v>16005357</v>
      </c>
      <c r="C717" s="25" t="s">
        <v>1299</v>
      </c>
      <c r="D717" s="25" t="s">
        <v>1487</v>
      </c>
      <c r="E717" s="26" t="s">
        <v>2</v>
      </c>
      <c r="F717" s="27">
        <v>8.3000000000000007</v>
      </c>
      <c r="G717" s="28">
        <v>1.96</v>
      </c>
      <c r="H717" s="27">
        <v>8.5</v>
      </c>
      <c r="I717" s="28">
        <v>1.41</v>
      </c>
      <c r="J717" s="26" t="s">
        <v>40</v>
      </c>
      <c r="K717" s="26" t="s">
        <v>4</v>
      </c>
      <c r="L717" s="26" t="s">
        <v>4</v>
      </c>
      <c r="M717" s="27">
        <f>IF(Tabelle4[[#This Row],[Heizleistung (55°C)]]=0,Tabelle4[[#This Row],[Heizleistung (35°C)]],(Tabelle4[[#This Row],[Heizleistung (35°C)]]+Tabelle4[[#This Row],[Heizleistung (55°C)]])/2)</f>
        <v>8.4</v>
      </c>
      <c r="N717" s="30">
        <f>IF(Tabelle4[[#This Row],[Etas 55°C]]=0,0,(Tabelle4[[#This Row],[Etas 35°C]]*0.8+Tabelle4[[#This Row],[Etas 55°C]]*0.2))*2.5</f>
        <v>4.625</v>
      </c>
      <c r="O717" s="31">
        <f>-(Tabelle4[[#This Row],[80%/20% SCOP]]-5.645)/5.645</f>
        <v>0.18069087688219657</v>
      </c>
    </row>
    <row r="718" spans="1:15" ht="20.100000000000001" customHeight="1" x14ac:dyDescent="0.25">
      <c r="A718" s="57"/>
      <c r="B718" s="32">
        <v>16011438</v>
      </c>
      <c r="C718" s="25" t="s">
        <v>4760</v>
      </c>
      <c r="D718" s="25" t="s">
        <v>4797</v>
      </c>
      <c r="E718" s="26" t="s">
        <v>2</v>
      </c>
      <c r="F718" s="27">
        <v>8.85</v>
      </c>
      <c r="G718" s="28">
        <v>1.97</v>
      </c>
      <c r="H718" s="27">
        <v>8.36</v>
      </c>
      <c r="I718" s="28">
        <v>1.37</v>
      </c>
      <c r="J718" s="26" t="s">
        <v>40</v>
      </c>
      <c r="K718" s="26" t="s">
        <v>4</v>
      </c>
      <c r="L718" s="26" t="s">
        <v>25</v>
      </c>
      <c r="M718" s="27">
        <f>IF(Tabelle4[[#This Row],[Heizleistung (55°C)]]=0,Tabelle4[[#This Row],[Heizleistung (35°C)]],(Tabelle4[[#This Row],[Heizleistung (35°C)]]+Tabelle4[[#This Row],[Heizleistung (55°C)]])/2)</f>
        <v>8.6050000000000004</v>
      </c>
      <c r="N718" s="30">
        <f>IF(Tabelle4[[#This Row],[Etas 55°C]]=0,0,(Tabelle4[[#This Row],[Etas 35°C]]*0.8+Tabelle4[[#This Row],[Etas 55°C]]*0.2))*2.5</f>
        <v>4.625</v>
      </c>
      <c r="O718" s="31">
        <f>-(Tabelle4[[#This Row],[80%/20% SCOP]]-5.645)/5.645</f>
        <v>0.18069087688219657</v>
      </c>
    </row>
    <row r="719" spans="1:15" ht="20.100000000000001" customHeight="1" x14ac:dyDescent="0.25">
      <c r="A719" s="57"/>
      <c r="B719" s="32">
        <v>16015304</v>
      </c>
      <c r="C719" s="25" t="s">
        <v>4814</v>
      </c>
      <c r="D719" s="25" t="s">
        <v>4834</v>
      </c>
      <c r="E719" s="26" t="s">
        <v>2</v>
      </c>
      <c r="F719" s="27">
        <v>9</v>
      </c>
      <c r="G719" s="28">
        <v>1.97</v>
      </c>
      <c r="H719" s="27">
        <v>9</v>
      </c>
      <c r="I719" s="28">
        <v>1.37</v>
      </c>
      <c r="J719" s="26" t="s">
        <v>3</v>
      </c>
      <c r="K719" s="26" t="s">
        <v>15</v>
      </c>
      <c r="L719" s="26" t="s">
        <v>4</v>
      </c>
      <c r="M719" s="27">
        <f>IF(Tabelle4[[#This Row],[Heizleistung (55°C)]]=0,Tabelle4[[#This Row],[Heizleistung (35°C)]],(Tabelle4[[#This Row],[Heizleistung (35°C)]]+Tabelle4[[#This Row],[Heizleistung (55°C)]])/2)</f>
        <v>9</v>
      </c>
      <c r="N719" s="30">
        <f>IF(Tabelle4[[#This Row],[Etas 55°C]]=0,0,(Tabelle4[[#This Row],[Etas 35°C]]*0.8+Tabelle4[[#This Row],[Etas 55°C]]*0.2))*2.5</f>
        <v>4.625</v>
      </c>
      <c r="O719" s="31">
        <f>-(Tabelle4[[#This Row],[80%/20% SCOP]]-5.645)/5.645</f>
        <v>0.18069087688219657</v>
      </c>
    </row>
    <row r="720" spans="1:15" ht="20.100000000000001" customHeight="1" x14ac:dyDescent="0.25">
      <c r="A720" s="57"/>
      <c r="B720" s="32">
        <v>16005316</v>
      </c>
      <c r="C720" s="25" t="s">
        <v>1266</v>
      </c>
      <c r="D720" s="25" t="s">
        <v>1280</v>
      </c>
      <c r="E720" s="26" t="s">
        <v>2</v>
      </c>
      <c r="F720" s="27">
        <v>9</v>
      </c>
      <c r="G720" s="28">
        <v>1.94</v>
      </c>
      <c r="H720" s="27">
        <v>9</v>
      </c>
      <c r="I720" s="28">
        <v>1.48</v>
      </c>
      <c r="J720" s="26" t="s">
        <v>324</v>
      </c>
      <c r="K720" s="26" t="s">
        <v>4</v>
      </c>
      <c r="L720" s="26" t="s">
        <v>4</v>
      </c>
      <c r="M720" s="27">
        <f>IF(Tabelle4[[#This Row],[Heizleistung (55°C)]]=0,Tabelle4[[#This Row],[Heizleistung (35°C)]],(Tabelle4[[#This Row],[Heizleistung (35°C)]]+Tabelle4[[#This Row],[Heizleistung (55°C)]])/2)</f>
        <v>9</v>
      </c>
      <c r="N720" s="30">
        <f>IF(Tabelle4[[#This Row],[Etas 55°C]]=0,0,(Tabelle4[[#This Row],[Etas 35°C]]*0.8+Tabelle4[[#This Row],[Etas 55°C]]*0.2))*2.5</f>
        <v>4.62</v>
      </c>
      <c r="O720" s="31">
        <f>-(Tabelle4[[#This Row],[80%/20% SCOP]]-5.645)/5.645</f>
        <v>0.18157661647475634</v>
      </c>
    </row>
    <row r="721" spans="1:15" ht="20.100000000000001" customHeight="1" x14ac:dyDescent="0.25">
      <c r="A721" s="57"/>
      <c r="B721" s="32">
        <v>16016589</v>
      </c>
      <c r="C721" s="25" t="s">
        <v>5072</v>
      </c>
      <c r="D721" s="25" t="s">
        <v>5074</v>
      </c>
      <c r="E721" s="26" t="s">
        <v>2</v>
      </c>
      <c r="F721" s="27">
        <v>9.2899999999999991</v>
      </c>
      <c r="G721" s="28">
        <v>1.94</v>
      </c>
      <c r="H721" s="27">
        <v>9.24</v>
      </c>
      <c r="I721" s="28">
        <v>1.48</v>
      </c>
      <c r="J721" s="26" t="s">
        <v>3</v>
      </c>
      <c r="K721" s="26" t="s">
        <v>15</v>
      </c>
      <c r="L721" s="26" t="s">
        <v>4</v>
      </c>
      <c r="M721" s="27">
        <f>IF(Tabelle4[[#This Row],[Heizleistung (55°C)]]=0,Tabelle4[[#This Row],[Heizleistung (35°C)]],(Tabelle4[[#This Row],[Heizleistung (35°C)]]+Tabelle4[[#This Row],[Heizleistung (55°C)]])/2)</f>
        <v>9.2650000000000006</v>
      </c>
      <c r="N721" s="30">
        <f>IF(Tabelle4[[#This Row],[Etas 55°C]]=0,0,(Tabelle4[[#This Row],[Etas 35°C]]*0.8+Tabelle4[[#This Row],[Etas 55°C]]*0.2))*2.5</f>
        <v>4.62</v>
      </c>
      <c r="O721" s="31">
        <f>-(Tabelle4[[#This Row],[80%/20% SCOP]]-5.645)/5.645</f>
        <v>0.18157661647475634</v>
      </c>
    </row>
    <row r="722" spans="1:15" ht="20.100000000000001" customHeight="1" x14ac:dyDescent="0.25">
      <c r="A722" s="57"/>
      <c r="B722" s="32">
        <v>16013125</v>
      </c>
      <c r="C722" s="25" t="s">
        <v>5034</v>
      </c>
      <c r="D722" s="25" t="s">
        <v>5045</v>
      </c>
      <c r="E722" s="26" t="s">
        <v>2</v>
      </c>
      <c r="F722" s="27">
        <v>8.23</v>
      </c>
      <c r="G722" s="28">
        <v>1.93</v>
      </c>
      <c r="H722" s="27">
        <v>8.2799999999999994</v>
      </c>
      <c r="I722" s="28">
        <v>1.51</v>
      </c>
      <c r="J722" s="26" t="s">
        <v>3</v>
      </c>
      <c r="K722" s="26" t="s">
        <v>4</v>
      </c>
      <c r="L722" s="26" t="s">
        <v>15</v>
      </c>
      <c r="M722" s="27">
        <f>IF(Tabelle4[[#This Row],[Heizleistung (55°C)]]=0,Tabelle4[[#This Row],[Heizleistung (35°C)]],(Tabelle4[[#This Row],[Heizleistung (35°C)]]+Tabelle4[[#This Row],[Heizleistung (55°C)]])/2)</f>
        <v>8.254999999999999</v>
      </c>
      <c r="N722" s="30">
        <f>IF(Tabelle4[[#This Row],[Etas 55°C]]=0,0,(Tabelle4[[#This Row],[Etas 35°C]]*0.8+Tabelle4[[#This Row],[Etas 55°C]]*0.2))*2.5</f>
        <v>4.6150000000000002</v>
      </c>
      <c r="O722" s="31">
        <f>-(Tabelle4[[#This Row],[80%/20% SCOP]]-5.645)/5.645</f>
        <v>0.18246235606731612</v>
      </c>
    </row>
    <row r="723" spans="1:15" ht="20.100000000000001" customHeight="1" x14ac:dyDescent="0.25">
      <c r="A723" s="57"/>
      <c r="B723" s="32">
        <v>16011028</v>
      </c>
      <c r="C723" s="25" t="s">
        <v>2255</v>
      </c>
      <c r="D723" s="25" t="s">
        <v>2281</v>
      </c>
      <c r="E723" s="26" t="s">
        <v>2</v>
      </c>
      <c r="F723" s="27">
        <v>9.2799999999999994</v>
      </c>
      <c r="G723" s="28">
        <v>1.9359999999999999</v>
      </c>
      <c r="H723" s="27">
        <v>9.23</v>
      </c>
      <c r="I723" s="28">
        <v>1.4810000000000001</v>
      </c>
      <c r="J723" s="26" t="s">
        <v>3</v>
      </c>
      <c r="K723" s="26" t="s">
        <v>4</v>
      </c>
      <c r="L723" s="26" t="s">
        <v>15</v>
      </c>
      <c r="M723" s="27">
        <f>IF(Tabelle4[[#This Row],[Heizleistung (55°C)]]=0,Tabelle4[[#This Row],[Heizleistung (35°C)]],(Tabelle4[[#This Row],[Heizleistung (35°C)]]+Tabelle4[[#This Row],[Heizleistung (55°C)]])/2)</f>
        <v>9.254999999999999</v>
      </c>
      <c r="N723" s="30">
        <f>IF(Tabelle4[[#This Row],[Etas 55°C]]=0,0,(Tabelle4[[#This Row],[Etas 35°C]]*0.8+Tabelle4[[#This Row],[Etas 55°C]]*0.2))*2.5</f>
        <v>4.6124999999999998</v>
      </c>
      <c r="O723" s="31">
        <f>-(Tabelle4[[#This Row],[80%/20% SCOP]]-5.645)/5.645</f>
        <v>0.18290522586359606</v>
      </c>
    </row>
    <row r="724" spans="1:15" ht="20.100000000000001" customHeight="1" x14ac:dyDescent="0.25">
      <c r="A724" s="57"/>
      <c r="B724" s="32">
        <v>16012653</v>
      </c>
      <c r="C724" s="25" t="s">
        <v>5866</v>
      </c>
      <c r="D724" s="25" t="s">
        <v>5867</v>
      </c>
      <c r="E724" s="26" t="s">
        <v>2</v>
      </c>
      <c r="F724" s="27">
        <v>9.2799999999999994</v>
      </c>
      <c r="G724" s="28">
        <v>1.9359999999999999</v>
      </c>
      <c r="H724" s="27">
        <v>9.23</v>
      </c>
      <c r="I724" s="28">
        <v>1.4810000000000001</v>
      </c>
      <c r="J724" s="26" t="s">
        <v>3</v>
      </c>
      <c r="K724" s="26" t="s">
        <v>4</v>
      </c>
      <c r="L724" s="26" t="s">
        <v>15</v>
      </c>
      <c r="M724" s="29">
        <f>IF(Tabelle4[[#This Row],[Heizleistung (55°C)]]=0,Tabelle4[[#This Row],[Heizleistung (35°C)]],(Tabelle4[[#This Row],[Heizleistung (35°C)]]+Tabelle4[[#This Row],[Heizleistung (55°C)]])/2)</f>
        <v>9.254999999999999</v>
      </c>
      <c r="N724" s="30">
        <f>IF(Tabelle4[[#This Row],[Etas 55°C]]=0,0,(Tabelle4[[#This Row],[Etas 35°C]]*0.8+Tabelle4[[#This Row],[Etas 55°C]]*0.2))*2.5</f>
        <v>4.6124999999999998</v>
      </c>
      <c r="O724" s="31">
        <f>-(Tabelle4[[#This Row],[80%/20% SCOP]]-5.645)/5.645</f>
        <v>0.18290522586359606</v>
      </c>
    </row>
    <row r="725" spans="1:15" ht="20.100000000000001" customHeight="1" x14ac:dyDescent="0.25">
      <c r="A725" s="57"/>
      <c r="B725" s="32">
        <v>16011158</v>
      </c>
      <c r="C725" s="25" t="s">
        <v>1256</v>
      </c>
      <c r="D725" s="25" t="s">
        <v>1257</v>
      </c>
      <c r="E725" s="26" t="s">
        <v>2</v>
      </c>
      <c r="F725" s="27">
        <v>9.2899999999999991</v>
      </c>
      <c r="G725" s="28">
        <v>1.9359999999999999</v>
      </c>
      <c r="H725" s="27">
        <v>9.23</v>
      </c>
      <c r="I725" s="28">
        <v>1.4810000000000001</v>
      </c>
      <c r="J725" s="26" t="s">
        <v>3</v>
      </c>
      <c r="K725" s="26" t="s">
        <v>4</v>
      </c>
      <c r="L725" s="26" t="s">
        <v>4</v>
      </c>
      <c r="M725" s="27">
        <f>IF(Tabelle4[[#This Row],[Heizleistung (55°C)]]=0,Tabelle4[[#This Row],[Heizleistung (35°C)]],(Tabelle4[[#This Row],[Heizleistung (35°C)]]+Tabelle4[[#This Row],[Heizleistung (55°C)]])/2)</f>
        <v>9.26</v>
      </c>
      <c r="N725" s="30">
        <f>IF(Tabelle4[[#This Row],[Etas 55°C]]=0,0,(Tabelle4[[#This Row],[Etas 35°C]]*0.8+Tabelle4[[#This Row],[Etas 55°C]]*0.2))*2.5</f>
        <v>4.6124999999999998</v>
      </c>
      <c r="O725" s="31">
        <f>-(Tabelle4[[#This Row],[80%/20% SCOP]]-5.645)/5.645</f>
        <v>0.18290522586359606</v>
      </c>
    </row>
    <row r="726" spans="1:15" ht="20.100000000000001" customHeight="1" x14ac:dyDescent="0.25">
      <c r="A726" s="57"/>
      <c r="B726" s="32">
        <v>16016950</v>
      </c>
      <c r="C726" s="25" t="s">
        <v>2988</v>
      </c>
      <c r="D726" s="25" t="s">
        <v>3011</v>
      </c>
      <c r="E726" s="26" t="s">
        <v>2</v>
      </c>
      <c r="F726" s="27">
        <v>8.23</v>
      </c>
      <c r="G726" s="28">
        <v>1.94</v>
      </c>
      <c r="H726" s="27">
        <v>8.1199999999999992</v>
      </c>
      <c r="I726" s="28">
        <v>1.46</v>
      </c>
      <c r="J726" s="26" t="s">
        <v>3</v>
      </c>
      <c r="K726" s="26" t="s">
        <v>4</v>
      </c>
      <c r="L726" s="26" t="s">
        <v>4</v>
      </c>
      <c r="M726" s="27">
        <f>IF(Tabelle4[[#This Row],[Heizleistung (55°C)]]=0,Tabelle4[[#This Row],[Heizleistung (35°C)]],(Tabelle4[[#This Row],[Heizleistung (35°C)]]+Tabelle4[[#This Row],[Heizleistung (55°C)]])/2)</f>
        <v>8.1750000000000007</v>
      </c>
      <c r="N726" s="30">
        <f>IF(Tabelle4[[#This Row],[Etas 55°C]]=0,0,(Tabelle4[[#This Row],[Etas 35°C]]*0.8+Tabelle4[[#This Row],[Etas 55°C]]*0.2))*2.5</f>
        <v>4.6100000000000003</v>
      </c>
      <c r="O726" s="31">
        <f>-(Tabelle4[[#This Row],[80%/20% SCOP]]-5.645)/5.645</f>
        <v>0.18334809565987586</v>
      </c>
    </row>
    <row r="727" spans="1:15" ht="20.100000000000001" customHeight="1" x14ac:dyDescent="0.25">
      <c r="A727" s="57"/>
      <c r="B727" s="32">
        <v>16012287</v>
      </c>
      <c r="C727" s="25" t="s">
        <v>37</v>
      </c>
      <c r="D727" s="25" t="s">
        <v>43</v>
      </c>
      <c r="E727" s="26" t="s">
        <v>2</v>
      </c>
      <c r="F727" s="27">
        <v>8.2100000000000009</v>
      </c>
      <c r="G727" s="28">
        <v>1.94</v>
      </c>
      <c r="H727" s="27">
        <v>8.35</v>
      </c>
      <c r="I727" s="28">
        <v>1.46</v>
      </c>
      <c r="J727" s="26" t="s">
        <v>3</v>
      </c>
      <c r="K727" s="26" t="s">
        <v>15</v>
      </c>
      <c r="L727" s="26" t="s">
        <v>4</v>
      </c>
      <c r="M727" s="27">
        <f>IF(Tabelle4[[#This Row],[Heizleistung (55°C)]]=0,Tabelle4[[#This Row],[Heizleistung (35°C)]],(Tabelle4[[#This Row],[Heizleistung (35°C)]]+Tabelle4[[#This Row],[Heizleistung (55°C)]])/2)</f>
        <v>8.2800000000000011</v>
      </c>
      <c r="N727" s="30">
        <f>IF(Tabelle4[[#This Row],[Etas 55°C]]=0,0,(Tabelle4[[#This Row],[Etas 35°C]]*0.8+Tabelle4[[#This Row],[Etas 55°C]]*0.2))*2.5</f>
        <v>4.6100000000000003</v>
      </c>
      <c r="O727" s="31">
        <f>-(Tabelle4[[#This Row],[80%/20% SCOP]]-5.645)/5.645</f>
        <v>0.18334809565987586</v>
      </c>
    </row>
    <row r="728" spans="1:15" ht="20.100000000000001" customHeight="1" x14ac:dyDescent="0.25">
      <c r="A728" s="57"/>
      <c r="B728" s="32">
        <v>16011938</v>
      </c>
      <c r="C728" s="25" t="s">
        <v>5468</v>
      </c>
      <c r="D728" s="25" t="s">
        <v>5482</v>
      </c>
      <c r="E728" s="26" t="s">
        <v>2</v>
      </c>
      <c r="F728" s="27">
        <v>8.2100000000000009</v>
      </c>
      <c r="G728" s="28">
        <v>1.94</v>
      </c>
      <c r="H728" s="27">
        <v>8.35</v>
      </c>
      <c r="I728" s="28">
        <v>1.46</v>
      </c>
      <c r="J728" s="26" t="s">
        <v>3</v>
      </c>
      <c r="K728" s="26" t="s">
        <v>4</v>
      </c>
      <c r="L728" s="26" t="s">
        <v>4</v>
      </c>
      <c r="M728" s="29">
        <f>IF(Tabelle4[[#This Row],[Heizleistung (55°C)]]=0,Tabelle4[[#This Row],[Heizleistung (35°C)]],(Tabelle4[[#This Row],[Heizleistung (35°C)]]+Tabelle4[[#This Row],[Heizleistung (55°C)]])/2)</f>
        <v>8.2800000000000011</v>
      </c>
      <c r="N728" s="30">
        <f>IF(Tabelle4[[#This Row],[Etas 55°C]]=0,0,(Tabelle4[[#This Row],[Etas 35°C]]*0.8+Tabelle4[[#This Row],[Etas 55°C]]*0.2))*2.5</f>
        <v>4.6100000000000003</v>
      </c>
      <c r="O728" s="31">
        <f>-(Tabelle4[[#This Row],[80%/20% SCOP]]-5.645)/5.645</f>
        <v>0.18334809565987586</v>
      </c>
    </row>
    <row r="729" spans="1:15" ht="20.100000000000001" customHeight="1" x14ac:dyDescent="0.25">
      <c r="A729" s="57"/>
      <c r="B729" s="32">
        <v>16002932</v>
      </c>
      <c r="C729" s="25" t="s">
        <v>6533</v>
      </c>
      <c r="D729" s="25" t="s">
        <v>6537</v>
      </c>
      <c r="E729" s="26" t="s">
        <v>2</v>
      </c>
      <c r="F729" s="27">
        <v>9</v>
      </c>
      <c r="G729" s="28">
        <v>1.97</v>
      </c>
      <c r="H729" s="27">
        <v>8</v>
      </c>
      <c r="I729" s="28">
        <v>1.34</v>
      </c>
      <c r="J729" s="26" t="s">
        <v>109</v>
      </c>
      <c r="K729" s="26" t="s">
        <v>4</v>
      </c>
      <c r="L729" s="26" t="s">
        <v>4</v>
      </c>
      <c r="M729" s="29">
        <f>IF(Tabelle4[[#This Row],[Heizleistung (55°C)]]=0,Tabelle4[[#This Row],[Heizleistung (35°C)]],(Tabelle4[[#This Row],[Heizleistung (35°C)]]+Tabelle4[[#This Row],[Heizleistung (55°C)]])/2)</f>
        <v>8.5</v>
      </c>
      <c r="N729" s="30">
        <f>IF(Tabelle4[[#This Row],[Etas 55°C]]=0,0,(Tabelle4[[#This Row],[Etas 35°C]]*0.8+Tabelle4[[#This Row],[Etas 55°C]]*0.2))*2.5</f>
        <v>4.6100000000000003</v>
      </c>
      <c r="O729" s="31">
        <f>-(Tabelle4[[#This Row],[80%/20% SCOP]]-5.645)/5.645</f>
        <v>0.18334809565987586</v>
      </c>
    </row>
    <row r="730" spans="1:15" ht="20.100000000000001" customHeight="1" x14ac:dyDescent="0.25">
      <c r="A730" s="57"/>
      <c r="B730" s="32">
        <v>16010323</v>
      </c>
      <c r="C730" s="25" t="s">
        <v>1299</v>
      </c>
      <c r="D730" s="25" t="s">
        <v>1510</v>
      </c>
      <c r="E730" s="26" t="s">
        <v>2</v>
      </c>
      <c r="F730" s="27">
        <v>8.3000000000000007</v>
      </c>
      <c r="G730" s="28">
        <v>1.95</v>
      </c>
      <c r="H730" s="27">
        <v>8.5</v>
      </c>
      <c r="I730" s="28">
        <v>1.41</v>
      </c>
      <c r="J730" s="26" t="s">
        <v>40</v>
      </c>
      <c r="K730" s="26" t="s">
        <v>4</v>
      </c>
      <c r="L730" s="26" t="s">
        <v>4</v>
      </c>
      <c r="M730" s="27">
        <f>IF(Tabelle4[[#This Row],[Heizleistung (55°C)]]=0,Tabelle4[[#This Row],[Heizleistung (35°C)]],(Tabelle4[[#This Row],[Heizleistung (35°C)]]+Tabelle4[[#This Row],[Heizleistung (55°C)]])/2)</f>
        <v>8.4</v>
      </c>
      <c r="N730" s="30">
        <f>IF(Tabelle4[[#This Row],[Etas 55°C]]=0,0,(Tabelle4[[#This Row],[Etas 35°C]]*0.8+Tabelle4[[#This Row],[Etas 55°C]]*0.2))*2.5</f>
        <v>4.6050000000000004</v>
      </c>
      <c r="O730" s="31">
        <f>-(Tabelle4[[#This Row],[80%/20% SCOP]]-5.645)/5.645</f>
        <v>0.18423383525243564</v>
      </c>
    </row>
    <row r="731" spans="1:15" ht="20.100000000000001" customHeight="1" x14ac:dyDescent="0.25">
      <c r="A731" s="57"/>
      <c r="B731" s="32">
        <v>16001056</v>
      </c>
      <c r="C731" s="25" t="s">
        <v>4814</v>
      </c>
      <c r="D731" s="25" t="s">
        <v>4827</v>
      </c>
      <c r="E731" s="26" t="s">
        <v>2</v>
      </c>
      <c r="F731" s="27">
        <v>9</v>
      </c>
      <c r="G731" s="28">
        <v>1.95</v>
      </c>
      <c r="H731" s="27">
        <v>9</v>
      </c>
      <c r="I731" s="28">
        <v>1.4</v>
      </c>
      <c r="J731" s="26" t="s">
        <v>40</v>
      </c>
      <c r="K731" s="26" t="s">
        <v>4</v>
      </c>
      <c r="L731" s="26" t="s">
        <v>4</v>
      </c>
      <c r="M731" s="27">
        <f>IF(Tabelle4[[#This Row],[Heizleistung (55°C)]]=0,Tabelle4[[#This Row],[Heizleistung (35°C)]],(Tabelle4[[#This Row],[Heizleistung (35°C)]]+Tabelle4[[#This Row],[Heizleistung (55°C)]])/2)</f>
        <v>9</v>
      </c>
      <c r="N731" s="30">
        <f>IF(Tabelle4[[#This Row],[Etas 55°C]]=0,0,(Tabelle4[[#This Row],[Etas 35°C]]*0.8+Tabelle4[[#This Row],[Etas 55°C]]*0.2))*2.5</f>
        <v>4.6000000000000005</v>
      </c>
      <c r="O731" s="31">
        <f>-(Tabelle4[[#This Row],[80%/20% SCOP]]-5.645)/5.645</f>
        <v>0.18511957484499542</v>
      </c>
    </row>
    <row r="732" spans="1:15" ht="20.100000000000001" customHeight="1" x14ac:dyDescent="0.25">
      <c r="A732" s="57"/>
      <c r="B732" s="32">
        <v>16011027</v>
      </c>
      <c r="C732" s="25" t="s">
        <v>2255</v>
      </c>
      <c r="D732" s="25" t="s">
        <v>2277</v>
      </c>
      <c r="E732" s="26" t="s">
        <v>2</v>
      </c>
      <c r="F732" s="27">
        <v>9.4600000000000009</v>
      </c>
      <c r="G732" s="28">
        <v>1.93</v>
      </c>
      <c r="H732" s="27">
        <v>9.02</v>
      </c>
      <c r="I732" s="28">
        <v>1.474</v>
      </c>
      <c r="J732" s="26" t="s">
        <v>3</v>
      </c>
      <c r="K732" s="26" t="s">
        <v>4</v>
      </c>
      <c r="L732" s="26" t="s">
        <v>15</v>
      </c>
      <c r="M732" s="27">
        <f>IF(Tabelle4[[#This Row],[Heizleistung (55°C)]]=0,Tabelle4[[#This Row],[Heizleistung (35°C)]],(Tabelle4[[#This Row],[Heizleistung (35°C)]]+Tabelle4[[#This Row],[Heizleistung (55°C)]])/2)</f>
        <v>9.24</v>
      </c>
      <c r="N732" s="30">
        <f>IF(Tabelle4[[#This Row],[Etas 55°C]]=0,0,(Tabelle4[[#This Row],[Etas 35°C]]*0.8+Tabelle4[[#This Row],[Etas 55°C]]*0.2))*2.5</f>
        <v>4.5969999999999995</v>
      </c>
      <c r="O732" s="31">
        <f>-(Tabelle4[[#This Row],[80%/20% SCOP]]-5.645)/5.645</f>
        <v>0.18565101860053146</v>
      </c>
    </row>
    <row r="733" spans="1:15" ht="20.100000000000001" customHeight="1" x14ac:dyDescent="0.25">
      <c r="A733" s="57"/>
      <c r="B733" s="32">
        <v>16005397</v>
      </c>
      <c r="C733" s="25" t="s">
        <v>1288</v>
      </c>
      <c r="D733" s="25" t="s">
        <v>1290</v>
      </c>
      <c r="E733" s="26" t="s">
        <v>2</v>
      </c>
      <c r="F733" s="27">
        <v>8.5</v>
      </c>
      <c r="G733" s="28">
        <v>1.93</v>
      </c>
      <c r="H733" s="27">
        <v>8.5</v>
      </c>
      <c r="I733" s="28">
        <v>1.47</v>
      </c>
      <c r="J733" s="26" t="s">
        <v>324</v>
      </c>
      <c r="K733" s="26" t="s">
        <v>4</v>
      </c>
      <c r="L733" s="26" t="s">
        <v>25</v>
      </c>
      <c r="M733" s="27">
        <f>IF(Tabelle4[[#This Row],[Heizleistung (55°C)]]=0,Tabelle4[[#This Row],[Heizleistung (35°C)]],(Tabelle4[[#This Row],[Heizleistung (35°C)]]+Tabelle4[[#This Row],[Heizleistung (55°C)]])/2)</f>
        <v>8.5</v>
      </c>
      <c r="N733" s="30">
        <f>IF(Tabelle4[[#This Row],[Etas 55°C]]=0,0,(Tabelle4[[#This Row],[Etas 35°C]]*0.8+Tabelle4[[#This Row],[Etas 55°C]]*0.2))*2.5</f>
        <v>4.5950000000000006</v>
      </c>
      <c r="O733" s="31">
        <f>-(Tabelle4[[#This Row],[80%/20% SCOP]]-5.645)/5.645</f>
        <v>0.18600531443755519</v>
      </c>
    </row>
    <row r="734" spans="1:15" ht="20.100000000000001" customHeight="1" x14ac:dyDescent="0.25">
      <c r="A734" s="57"/>
      <c r="B734" s="32">
        <v>16017552</v>
      </c>
      <c r="C734" s="25" t="s">
        <v>1771</v>
      </c>
      <c r="D734" s="25" t="s">
        <v>1778</v>
      </c>
      <c r="E734" s="26" t="s">
        <v>2</v>
      </c>
      <c r="F734" s="27">
        <v>9.19</v>
      </c>
      <c r="G734" s="28">
        <v>1.91</v>
      </c>
      <c r="H734" s="27">
        <v>8.8000000000000007</v>
      </c>
      <c r="I734" s="28">
        <v>1.55</v>
      </c>
      <c r="J734" s="26" t="s">
        <v>3</v>
      </c>
      <c r="K734" s="26" t="s">
        <v>15</v>
      </c>
      <c r="L734" s="26" t="s">
        <v>4</v>
      </c>
      <c r="M734" s="27">
        <f>IF(Tabelle4[[#This Row],[Heizleistung (55°C)]]=0,Tabelle4[[#This Row],[Heizleistung (35°C)]],(Tabelle4[[#This Row],[Heizleistung (35°C)]]+Tabelle4[[#This Row],[Heizleistung (55°C)]])/2)</f>
        <v>8.995000000000001</v>
      </c>
      <c r="N734" s="30">
        <f>IF(Tabelle4[[#This Row],[Etas 55°C]]=0,0,(Tabelle4[[#This Row],[Etas 35°C]]*0.8+Tabelle4[[#This Row],[Etas 55°C]]*0.2))*2.5</f>
        <v>4.5950000000000006</v>
      </c>
      <c r="O734" s="31">
        <f>-(Tabelle4[[#This Row],[80%/20% SCOP]]-5.645)/5.645</f>
        <v>0.18600531443755519</v>
      </c>
    </row>
    <row r="735" spans="1:15" ht="20.100000000000001" customHeight="1" x14ac:dyDescent="0.25">
      <c r="A735" s="57"/>
      <c r="B735" s="32">
        <v>16016588</v>
      </c>
      <c r="C735" s="25" t="s">
        <v>5072</v>
      </c>
      <c r="D735" s="25" t="s">
        <v>5075</v>
      </c>
      <c r="E735" s="26" t="s">
        <v>2</v>
      </c>
      <c r="F735" s="27">
        <v>9.4600000000000009</v>
      </c>
      <c r="G735" s="28">
        <v>1.93</v>
      </c>
      <c r="H735" s="27">
        <v>9.02</v>
      </c>
      <c r="I735" s="28">
        <v>1.47</v>
      </c>
      <c r="J735" s="26" t="s">
        <v>3</v>
      </c>
      <c r="K735" s="26" t="s">
        <v>15</v>
      </c>
      <c r="L735" s="26" t="s">
        <v>4</v>
      </c>
      <c r="M735" s="27">
        <f>IF(Tabelle4[[#This Row],[Heizleistung (55°C)]]=0,Tabelle4[[#This Row],[Heizleistung (35°C)]],(Tabelle4[[#This Row],[Heizleistung (35°C)]]+Tabelle4[[#This Row],[Heizleistung (55°C)]])/2)</f>
        <v>9.24</v>
      </c>
      <c r="N735" s="30">
        <f>IF(Tabelle4[[#This Row],[Etas 55°C]]=0,0,(Tabelle4[[#This Row],[Etas 35°C]]*0.8+Tabelle4[[#This Row],[Etas 55°C]]*0.2))*2.5</f>
        <v>4.5950000000000006</v>
      </c>
      <c r="O735" s="31">
        <f>-(Tabelle4[[#This Row],[80%/20% SCOP]]-5.645)/5.645</f>
        <v>0.18600531443755519</v>
      </c>
    </row>
    <row r="736" spans="1:15" ht="20.100000000000001" customHeight="1" x14ac:dyDescent="0.25">
      <c r="A736" s="57"/>
      <c r="B736" s="32">
        <v>16008935</v>
      </c>
      <c r="C736" s="25" t="s">
        <v>6604</v>
      </c>
      <c r="D736" s="25" t="s">
        <v>6606</v>
      </c>
      <c r="E736" s="26" t="s">
        <v>2</v>
      </c>
      <c r="F736" s="27">
        <v>9</v>
      </c>
      <c r="G736" s="28">
        <v>1.9630000000000001</v>
      </c>
      <c r="H736" s="27">
        <v>8</v>
      </c>
      <c r="I736" s="28">
        <v>1.333</v>
      </c>
      <c r="J736" s="26" t="s">
        <v>40</v>
      </c>
      <c r="K736" s="26" t="s">
        <v>4</v>
      </c>
      <c r="L736" s="26" t="s">
        <v>4</v>
      </c>
      <c r="M736" s="29">
        <f>IF(Tabelle4[[#This Row],[Heizleistung (55°C)]]=0,Tabelle4[[#This Row],[Heizleistung (35°C)]],(Tabelle4[[#This Row],[Heizleistung (35°C)]]+Tabelle4[[#This Row],[Heizleistung (55°C)]])/2)</f>
        <v>8.5</v>
      </c>
      <c r="N736" s="30">
        <f>IF(Tabelle4[[#This Row],[Etas 55°C]]=0,0,(Tabelle4[[#This Row],[Etas 35°C]]*0.8+Tabelle4[[#This Row],[Etas 55°C]]*0.2))*2.5</f>
        <v>4.5925000000000002</v>
      </c>
      <c r="O736" s="31">
        <f>-(Tabelle4[[#This Row],[80%/20% SCOP]]-5.645)/5.645</f>
        <v>0.18644818423383513</v>
      </c>
    </row>
    <row r="737" spans="1:15" ht="20.100000000000001" customHeight="1" x14ac:dyDescent="0.25">
      <c r="A737" s="57"/>
      <c r="B737" s="32">
        <v>16010541</v>
      </c>
      <c r="C737" s="25" t="s">
        <v>4760</v>
      </c>
      <c r="D737" s="25" t="s">
        <v>4772</v>
      </c>
      <c r="E737" s="26" t="s">
        <v>2</v>
      </c>
      <c r="F737" s="27">
        <v>8.1999999999999993</v>
      </c>
      <c r="G737" s="28">
        <v>1.94</v>
      </c>
      <c r="H737" s="27">
        <v>8.1999999999999993</v>
      </c>
      <c r="I737" s="28">
        <v>1.42</v>
      </c>
      <c r="J737" s="26" t="s">
        <v>40</v>
      </c>
      <c r="K737" s="26" t="s">
        <v>15</v>
      </c>
      <c r="L737" s="26" t="s">
        <v>15</v>
      </c>
      <c r="M737" s="27">
        <f>IF(Tabelle4[[#This Row],[Heizleistung (55°C)]]=0,Tabelle4[[#This Row],[Heizleistung (35°C)]],(Tabelle4[[#This Row],[Heizleistung (35°C)]]+Tabelle4[[#This Row],[Heizleistung (55°C)]])/2)</f>
        <v>8.1999999999999993</v>
      </c>
      <c r="N737" s="30">
        <f>IF(Tabelle4[[#This Row],[Etas 55°C]]=0,0,(Tabelle4[[#This Row],[Etas 35°C]]*0.8+Tabelle4[[#This Row],[Etas 55°C]]*0.2))*2.5</f>
        <v>4.59</v>
      </c>
      <c r="O737" s="31">
        <f>-(Tabelle4[[#This Row],[80%/20% SCOP]]-5.645)/5.645</f>
        <v>0.18689105403011511</v>
      </c>
    </row>
    <row r="738" spans="1:15" ht="20.100000000000001" customHeight="1" x14ac:dyDescent="0.25">
      <c r="A738" s="57"/>
      <c r="B738" s="32">
        <v>16011457</v>
      </c>
      <c r="C738" s="25" t="s">
        <v>4760</v>
      </c>
      <c r="D738" s="25" t="s">
        <v>4787</v>
      </c>
      <c r="E738" s="26" t="s">
        <v>2</v>
      </c>
      <c r="F738" s="27">
        <v>8.44</v>
      </c>
      <c r="G738" s="28">
        <v>1.94</v>
      </c>
      <c r="H738" s="27">
        <v>8.4700000000000006</v>
      </c>
      <c r="I738" s="28">
        <v>1.42</v>
      </c>
      <c r="J738" s="26" t="s">
        <v>40</v>
      </c>
      <c r="K738" s="26" t="s">
        <v>4</v>
      </c>
      <c r="L738" s="26" t="s">
        <v>25</v>
      </c>
      <c r="M738" s="27">
        <f>IF(Tabelle4[[#This Row],[Heizleistung (55°C)]]=0,Tabelle4[[#This Row],[Heizleistung (35°C)]],(Tabelle4[[#This Row],[Heizleistung (35°C)]]+Tabelle4[[#This Row],[Heizleistung (55°C)]])/2)</f>
        <v>8.4550000000000001</v>
      </c>
      <c r="N738" s="30">
        <f>IF(Tabelle4[[#This Row],[Etas 55°C]]=0,0,(Tabelle4[[#This Row],[Etas 35°C]]*0.8+Tabelle4[[#This Row],[Etas 55°C]]*0.2))*2.5</f>
        <v>4.59</v>
      </c>
      <c r="O738" s="31">
        <f>-(Tabelle4[[#This Row],[80%/20% SCOP]]-5.645)/5.645</f>
        <v>0.18689105403011511</v>
      </c>
    </row>
    <row r="739" spans="1:15" ht="20.100000000000001" customHeight="1" x14ac:dyDescent="0.25">
      <c r="A739" s="57"/>
      <c r="B739" s="32">
        <v>16005698</v>
      </c>
      <c r="C739" s="25" t="s">
        <v>1657</v>
      </c>
      <c r="D739" s="25" t="s">
        <v>1701</v>
      </c>
      <c r="E739" s="26" t="s">
        <v>2</v>
      </c>
      <c r="F739" s="27">
        <v>9.91</v>
      </c>
      <c r="G739" s="28">
        <v>1.96</v>
      </c>
      <c r="H739" s="27">
        <v>8.1999999999999993</v>
      </c>
      <c r="I739" s="28">
        <v>1.34</v>
      </c>
      <c r="J739" s="26" t="s">
        <v>109</v>
      </c>
      <c r="K739" s="26" t="s">
        <v>4</v>
      </c>
      <c r="L739" s="26" t="s">
        <v>4</v>
      </c>
      <c r="M739" s="27">
        <f>IF(Tabelle4[[#This Row],[Heizleistung (55°C)]]=0,Tabelle4[[#This Row],[Heizleistung (35°C)]],(Tabelle4[[#This Row],[Heizleistung (35°C)]]+Tabelle4[[#This Row],[Heizleistung (55°C)]])/2)</f>
        <v>9.0549999999999997</v>
      </c>
      <c r="N739" s="30">
        <f>IF(Tabelle4[[#This Row],[Etas 55°C]]=0,0,(Tabelle4[[#This Row],[Etas 35°C]]*0.8+Tabelle4[[#This Row],[Etas 55°C]]*0.2))*2.5</f>
        <v>4.59</v>
      </c>
      <c r="O739" s="31">
        <f>-(Tabelle4[[#This Row],[80%/20% SCOP]]-5.645)/5.645</f>
        <v>0.18689105403011511</v>
      </c>
    </row>
    <row r="740" spans="1:15" ht="20.100000000000001" customHeight="1" x14ac:dyDescent="0.25">
      <c r="A740" s="57"/>
      <c r="B740" s="32">
        <v>16011108</v>
      </c>
      <c r="C740" s="25" t="s">
        <v>3161</v>
      </c>
      <c r="D740" s="25" t="s">
        <v>3501</v>
      </c>
      <c r="E740" s="26" t="s">
        <v>2</v>
      </c>
      <c r="F740" s="27">
        <v>8.5</v>
      </c>
      <c r="G740" s="28">
        <v>1.94</v>
      </c>
      <c r="H740" s="27">
        <v>8.5</v>
      </c>
      <c r="I740" s="28">
        <v>1.41</v>
      </c>
      <c r="J740" s="26" t="s">
        <v>40</v>
      </c>
      <c r="K740" s="26" t="s">
        <v>4</v>
      </c>
      <c r="L740" s="26" t="s">
        <v>4</v>
      </c>
      <c r="M740" s="27">
        <f>IF(Tabelle4[[#This Row],[Heizleistung (55°C)]]=0,Tabelle4[[#This Row],[Heizleistung (35°C)]],(Tabelle4[[#This Row],[Heizleistung (35°C)]]+Tabelle4[[#This Row],[Heizleistung (55°C)]])/2)</f>
        <v>8.5</v>
      </c>
      <c r="N740" s="30">
        <f>IF(Tabelle4[[#This Row],[Etas 55°C]]=0,0,(Tabelle4[[#This Row],[Etas 35°C]]*0.8+Tabelle4[[#This Row],[Etas 55°C]]*0.2))*2.5</f>
        <v>4.585</v>
      </c>
      <c r="O740" s="31">
        <f>-(Tabelle4[[#This Row],[80%/20% SCOP]]-5.645)/5.645</f>
        <v>0.18777679362267488</v>
      </c>
    </row>
    <row r="741" spans="1:15" ht="20.100000000000001" customHeight="1" x14ac:dyDescent="0.25">
      <c r="A741" s="57"/>
      <c r="B741" s="32">
        <v>16010542</v>
      </c>
      <c r="C741" s="25" t="s">
        <v>4760</v>
      </c>
      <c r="D741" s="25" t="s">
        <v>4767</v>
      </c>
      <c r="E741" s="26" t="s">
        <v>2</v>
      </c>
      <c r="F741" s="27">
        <v>8.9</v>
      </c>
      <c r="G741" s="28">
        <v>1.94</v>
      </c>
      <c r="H741" s="27">
        <v>8.1999999999999993</v>
      </c>
      <c r="I741" s="28">
        <v>1.41</v>
      </c>
      <c r="J741" s="26" t="s">
        <v>40</v>
      </c>
      <c r="K741" s="26" t="s">
        <v>15</v>
      </c>
      <c r="L741" s="26" t="s">
        <v>15</v>
      </c>
      <c r="M741" s="27">
        <f>IF(Tabelle4[[#This Row],[Heizleistung (55°C)]]=0,Tabelle4[[#This Row],[Heizleistung (35°C)]],(Tabelle4[[#This Row],[Heizleistung (35°C)]]+Tabelle4[[#This Row],[Heizleistung (55°C)]])/2)</f>
        <v>8.5500000000000007</v>
      </c>
      <c r="N741" s="30">
        <f>IF(Tabelle4[[#This Row],[Etas 55°C]]=0,0,(Tabelle4[[#This Row],[Etas 35°C]]*0.8+Tabelle4[[#This Row],[Etas 55°C]]*0.2))*2.5</f>
        <v>4.585</v>
      </c>
      <c r="O741" s="31">
        <f>-(Tabelle4[[#This Row],[80%/20% SCOP]]-5.645)/5.645</f>
        <v>0.18777679362267488</v>
      </c>
    </row>
    <row r="742" spans="1:15" ht="20.100000000000001" customHeight="1" x14ac:dyDescent="0.25">
      <c r="A742" s="57"/>
      <c r="B742" s="32">
        <v>16018190</v>
      </c>
      <c r="C742" s="25" t="s">
        <v>2529</v>
      </c>
      <c r="D742" s="25" t="s">
        <v>2530</v>
      </c>
      <c r="E742" s="26" t="s">
        <v>2</v>
      </c>
      <c r="F742" s="27">
        <v>9.1999999999999993</v>
      </c>
      <c r="G742" s="28">
        <v>1.927</v>
      </c>
      <c r="H742" s="27">
        <v>9.1199999999999992</v>
      </c>
      <c r="I742" s="28">
        <v>1.4510000000000001</v>
      </c>
      <c r="J742" s="26" t="s">
        <v>3</v>
      </c>
      <c r="K742" s="26" t="s">
        <v>4</v>
      </c>
      <c r="L742" s="26" t="s">
        <v>15</v>
      </c>
      <c r="M742" s="27">
        <f>IF(Tabelle4[[#This Row],[Heizleistung (55°C)]]=0,Tabelle4[[#This Row],[Heizleistung (35°C)]],(Tabelle4[[#This Row],[Heizleistung (35°C)]]+Tabelle4[[#This Row],[Heizleistung (55°C)]])/2)</f>
        <v>9.16</v>
      </c>
      <c r="N742" s="30">
        <f>IF(Tabelle4[[#This Row],[Etas 55°C]]=0,0,(Tabelle4[[#This Row],[Etas 35°C]]*0.8+Tabelle4[[#This Row],[Etas 55°C]]*0.2))*2.5</f>
        <v>4.5795000000000003</v>
      </c>
      <c r="O742" s="31">
        <f>-(Tabelle4[[#This Row],[80%/20% SCOP]]-5.645)/5.645</f>
        <v>0.18875110717449059</v>
      </c>
    </row>
    <row r="743" spans="1:15" ht="20.100000000000001" customHeight="1" x14ac:dyDescent="0.25">
      <c r="A743" s="57"/>
      <c r="B743" s="32">
        <v>16005699</v>
      </c>
      <c r="C743" s="25" t="s">
        <v>1657</v>
      </c>
      <c r="D743" s="25" t="s">
        <v>1671</v>
      </c>
      <c r="E743" s="26" t="s">
        <v>2</v>
      </c>
      <c r="F743" s="27">
        <v>9.19</v>
      </c>
      <c r="G743" s="28">
        <v>1.93</v>
      </c>
      <c r="H743" s="27">
        <v>9.1999999999999993</v>
      </c>
      <c r="I743" s="28">
        <v>1.43</v>
      </c>
      <c r="J743" s="26" t="s">
        <v>109</v>
      </c>
      <c r="K743" s="26" t="s">
        <v>4</v>
      </c>
      <c r="L743" s="26" t="s">
        <v>4</v>
      </c>
      <c r="M743" s="27">
        <f>IF(Tabelle4[[#This Row],[Heizleistung (55°C)]]=0,Tabelle4[[#This Row],[Heizleistung (35°C)]],(Tabelle4[[#This Row],[Heizleistung (35°C)]]+Tabelle4[[#This Row],[Heizleistung (55°C)]])/2)</f>
        <v>9.1950000000000003</v>
      </c>
      <c r="N743" s="30">
        <f>IF(Tabelle4[[#This Row],[Etas 55°C]]=0,0,(Tabelle4[[#This Row],[Etas 35°C]]*0.8+Tabelle4[[#This Row],[Etas 55°C]]*0.2))*2.5</f>
        <v>4.5750000000000002</v>
      </c>
      <c r="O743" s="31">
        <f>-(Tabelle4[[#This Row],[80%/20% SCOP]]-5.645)/5.645</f>
        <v>0.1895482728077944</v>
      </c>
    </row>
    <row r="744" spans="1:15" ht="20.100000000000001" customHeight="1" x14ac:dyDescent="0.25">
      <c r="A744" s="57"/>
      <c r="B744" s="32">
        <v>16014014</v>
      </c>
      <c r="C744" s="25" t="s">
        <v>2402</v>
      </c>
      <c r="D744" s="25" t="s">
        <v>2415</v>
      </c>
      <c r="E744" s="26" t="s">
        <v>2</v>
      </c>
      <c r="F744" s="27">
        <v>9.1999999999999993</v>
      </c>
      <c r="G744" s="28">
        <v>1.93</v>
      </c>
      <c r="H744" s="27">
        <v>9.1999999999999993</v>
      </c>
      <c r="I744" s="28">
        <v>1.42</v>
      </c>
      <c r="J744" s="26" t="s">
        <v>40</v>
      </c>
      <c r="K744" s="26" t="s">
        <v>4</v>
      </c>
      <c r="L744" s="26" t="s">
        <v>4</v>
      </c>
      <c r="M744" s="27">
        <f>IF(Tabelle4[[#This Row],[Heizleistung (55°C)]]=0,Tabelle4[[#This Row],[Heizleistung (35°C)]],(Tabelle4[[#This Row],[Heizleistung (35°C)]]+Tabelle4[[#This Row],[Heizleistung (55°C)]])/2)</f>
        <v>9.1999999999999993</v>
      </c>
      <c r="N744" s="30">
        <f>IF(Tabelle4[[#This Row],[Etas 55°C]]=0,0,(Tabelle4[[#This Row],[Etas 35°C]]*0.8+Tabelle4[[#This Row],[Etas 55°C]]*0.2))*2.5</f>
        <v>4.57</v>
      </c>
      <c r="O744" s="31">
        <f>-(Tabelle4[[#This Row],[80%/20% SCOP]]-5.645)/5.645</f>
        <v>0.19043401240035418</v>
      </c>
    </row>
    <row r="745" spans="1:15" ht="20.100000000000001" customHeight="1" x14ac:dyDescent="0.25">
      <c r="A745" s="57"/>
      <c r="B745" s="32">
        <v>16005762</v>
      </c>
      <c r="C745" s="25" t="s">
        <v>1657</v>
      </c>
      <c r="D745" s="25" t="s">
        <v>1753</v>
      </c>
      <c r="E745" s="26" t="s">
        <v>2</v>
      </c>
      <c r="F745" s="27">
        <v>9.2100000000000009</v>
      </c>
      <c r="G745" s="28">
        <v>1.93</v>
      </c>
      <c r="H745" s="27">
        <v>9.1999999999999993</v>
      </c>
      <c r="I745" s="28">
        <v>1.41</v>
      </c>
      <c r="J745" s="26" t="s">
        <v>109</v>
      </c>
      <c r="K745" s="26" t="s">
        <v>4</v>
      </c>
      <c r="L745" s="26" t="s">
        <v>4</v>
      </c>
      <c r="M745" s="27">
        <f>IF(Tabelle4[[#This Row],[Heizleistung (55°C)]]=0,Tabelle4[[#This Row],[Heizleistung (35°C)]],(Tabelle4[[#This Row],[Heizleistung (35°C)]]+Tabelle4[[#This Row],[Heizleistung (55°C)]])/2)</f>
        <v>9.2050000000000001</v>
      </c>
      <c r="N745" s="30">
        <f>IF(Tabelle4[[#This Row],[Etas 55°C]]=0,0,(Tabelle4[[#This Row],[Etas 35°C]]*0.8+Tabelle4[[#This Row],[Etas 55°C]]*0.2))*2.5</f>
        <v>4.5650000000000004</v>
      </c>
      <c r="O745" s="31">
        <f>-(Tabelle4[[#This Row],[80%/20% SCOP]]-5.645)/5.645</f>
        <v>0.19131975199291396</v>
      </c>
    </row>
    <row r="746" spans="1:15" ht="20.100000000000001" customHeight="1" x14ac:dyDescent="0.25">
      <c r="A746" s="57"/>
      <c r="B746" s="32">
        <v>16004666</v>
      </c>
      <c r="C746" s="25" t="s">
        <v>669</v>
      </c>
      <c r="D746" s="25" t="s">
        <v>731</v>
      </c>
      <c r="E746" s="26" t="s">
        <v>2</v>
      </c>
      <c r="F746" s="27">
        <v>10</v>
      </c>
      <c r="G746" s="28">
        <v>1.94</v>
      </c>
      <c r="H746" s="27">
        <v>9</v>
      </c>
      <c r="I746" s="28">
        <v>1.36</v>
      </c>
      <c r="J746" s="26" t="s">
        <v>109</v>
      </c>
      <c r="K746" s="26" t="s">
        <v>4</v>
      </c>
      <c r="L746" s="26" t="s">
        <v>4</v>
      </c>
      <c r="M746" s="27">
        <f>IF(Tabelle4[[#This Row],[Heizleistung (55°C)]]=0,Tabelle4[[#This Row],[Heizleistung (35°C)]],(Tabelle4[[#This Row],[Heizleistung (35°C)]]+Tabelle4[[#This Row],[Heizleistung (55°C)]])/2)</f>
        <v>9.5</v>
      </c>
      <c r="N746" s="30">
        <f>IF(Tabelle4[[#This Row],[Etas 55°C]]=0,0,(Tabelle4[[#This Row],[Etas 35°C]]*0.8+Tabelle4[[#This Row],[Etas 55°C]]*0.2))*2.5</f>
        <v>4.5600000000000005</v>
      </c>
      <c r="O746" s="31">
        <f>-(Tabelle4[[#This Row],[80%/20% SCOP]]-5.645)/5.645</f>
        <v>0.19220549158547373</v>
      </c>
    </row>
    <row r="747" spans="1:15" ht="20.100000000000001" customHeight="1" x14ac:dyDescent="0.25">
      <c r="A747" s="57"/>
      <c r="B747" s="32">
        <v>16003883</v>
      </c>
      <c r="C747" s="25" t="s">
        <v>589</v>
      </c>
      <c r="D747" s="25" t="s">
        <v>616</v>
      </c>
      <c r="E747" s="26" t="s">
        <v>2</v>
      </c>
      <c r="F747" s="27">
        <v>10</v>
      </c>
      <c r="G747" s="28">
        <v>1.94</v>
      </c>
      <c r="H747" s="27">
        <v>9.3000000000000007</v>
      </c>
      <c r="I747" s="28">
        <v>1.36</v>
      </c>
      <c r="J747" s="26" t="s">
        <v>109</v>
      </c>
      <c r="K747" s="26" t="s">
        <v>4</v>
      </c>
      <c r="L747" s="26" t="s">
        <v>4</v>
      </c>
      <c r="M747" s="27">
        <f>IF(Tabelle4[[#This Row],[Heizleistung (55°C)]]=0,Tabelle4[[#This Row],[Heizleistung (35°C)]],(Tabelle4[[#This Row],[Heizleistung (35°C)]]+Tabelle4[[#This Row],[Heizleistung (55°C)]])/2)</f>
        <v>9.65</v>
      </c>
      <c r="N747" s="30">
        <f>IF(Tabelle4[[#This Row],[Etas 55°C]]=0,0,(Tabelle4[[#This Row],[Etas 35°C]]*0.8+Tabelle4[[#This Row],[Etas 55°C]]*0.2))*2.5</f>
        <v>4.5600000000000005</v>
      </c>
      <c r="O747" s="31">
        <f>-(Tabelle4[[#This Row],[80%/20% SCOP]]-5.645)/5.645</f>
        <v>0.19220549158547373</v>
      </c>
    </row>
    <row r="748" spans="1:15" ht="20.100000000000001" customHeight="1" x14ac:dyDescent="0.25">
      <c r="A748" s="57"/>
      <c r="B748" s="32">
        <v>16013559</v>
      </c>
      <c r="C748" s="25" t="s">
        <v>3044</v>
      </c>
      <c r="D748" s="25" t="s">
        <v>3059</v>
      </c>
      <c r="E748" s="26" t="s">
        <v>2</v>
      </c>
      <c r="F748" s="27">
        <v>9</v>
      </c>
      <c r="G748" s="28">
        <v>1.94</v>
      </c>
      <c r="H748" s="27">
        <v>8</v>
      </c>
      <c r="I748" s="28">
        <v>1.34</v>
      </c>
      <c r="J748" s="26" t="s">
        <v>40</v>
      </c>
      <c r="K748" s="26" t="s">
        <v>4</v>
      </c>
      <c r="L748" s="26" t="s">
        <v>4</v>
      </c>
      <c r="M748" s="27">
        <f>IF(Tabelle4[[#This Row],[Heizleistung (55°C)]]=0,Tabelle4[[#This Row],[Heizleistung (35°C)]],(Tabelle4[[#This Row],[Heizleistung (35°C)]]+Tabelle4[[#This Row],[Heizleistung (55°C)]])/2)</f>
        <v>8.5</v>
      </c>
      <c r="N748" s="30">
        <f>IF(Tabelle4[[#This Row],[Etas 55°C]]=0,0,(Tabelle4[[#This Row],[Etas 35°C]]*0.8+Tabelle4[[#This Row],[Etas 55°C]]*0.2))*2.5</f>
        <v>4.55</v>
      </c>
      <c r="O748" s="31">
        <f>-(Tabelle4[[#This Row],[80%/20% SCOP]]-5.645)/5.645</f>
        <v>0.19397697077059342</v>
      </c>
    </row>
    <row r="749" spans="1:15" ht="20.100000000000001" customHeight="1" x14ac:dyDescent="0.25">
      <c r="A749" s="57"/>
      <c r="B749" s="32">
        <v>16006742</v>
      </c>
      <c r="C749" s="25" t="s">
        <v>2802</v>
      </c>
      <c r="D749" s="25" t="s">
        <v>2804</v>
      </c>
      <c r="E749" s="26" t="s">
        <v>2</v>
      </c>
      <c r="F749" s="27">
        <v>8</v>
      </c>
      <c r="G749" s="28">
        <v>1.9</v>
      </c>
      <c r="H749" s="27">
        <v>8.3000000000000007</v>
      </c>
      <c r="I749" s="28">
        <v>1.48</v>
      </c>
      <c r="J749" s="26" t="s">
        <v>109</v>
      </c>
      <c r="K749" s="26" t="s">
        <v>4</v>
      </c>
      <c r="L749" s="26" t="s">
        <v>15</v>
      </c>
      <c r="M749" s="27">
        <f>IF(Tabelle4[[#This Row],[Heizleistung (55°C)]]=0,Tabelle4[[#This Row],[Heizleistung (35°C)]],(Tabelle4[[#This Row],[Heizleistung (35°C)]]+Tabelle4[[#This Row],[Heizleistung (55°C)]])/2)</f>
        <v>8.15</v>
      </c>
      <c r="N749" s="30">
        <f>IF(Tabelle4[[#This Row],[Etas 55°C]]=0,0,(Tabelle4[[#This Row],[Etas 35°C]]*0.8+Tabelle4[[#This Row],[Etas 55°C]]*0.2))*2.5</f>
        <v>4.54</v>
      </c>
      <c r="O749" s="31">
        <f>-(Tabelle4[[#This Row],[80%/20% SCOP]]-5.645)/5.645</f>
        <v>0.19574844995571294</v>
      </c>
    </row>
    <row r="750" spans="1:15" ht="20.100000000000001" customHeight="1" x14ac:dyDescent="0.25">
      <c r="A750" s="57"/>
      <c r="B750" s="32">
        <v>16007607</v>
      </c>
      <c r="C750" s="25" t="s">
        <v>2855</v>
      </c>
      <c r="D750" s="25" t="s">
        <v>2860</v>
      </c>
      <c r="E750" s="26" t="s">
        <v>2</v>
      </c>
      <c r="F750" s="27">
        <v>8</v>
      </c>
      <c r="G750" s="28">
        <v>1.9</v>
      </c>
      <c r="H750" s="27">
        <v>8.3000000000000007</v>
      </c>
      <c r="I750" s="28">
        <v>1.48</v>
      </c>
      <c r="J750" s="26" t="s">
        <v>109</v>
      </c>
      <c r="K750" s="26" t="s">
        <v>4</v>
      </c>
      <c r="L750" s="26" t="s">
        <v>4</v>
      </c>
      <c r="M750" s="27">
        <f>IF(Tabelle4[[#This Row],[Heizleistung (55°C)]]=0,Tabelle4[[#This Row],[Heizleistung (35°C)]],(Tabelle4[[#This Row],[Heizleistung (35°C)]]+Tabelle4[[#This Row],[Heizleistung (55°C)]])/2)</f>
        <v>8.15</v>
      </c>
      <c r="N750" s="30">
        <f>IF(Tabelle4[[#This Row],[Etas 55°C]]=0,0,(Tabelle4[[#This Row],[Etas 35°C]]*0.8+Tabelle4[[#This Row],[Etas 55°C]]*0.2))*2.5</f>
        <v>4.54</v>
      </c>
      <c r="O750" s="31">
        <f>-(Tabelle4[[#This Row],[80%/20% SCOP]]-5.645)/5.645</f>
        <v>0.19574844995571294</v>
      </c>
    </row>
    <row r="751" spans="1:15" ht="20.100000000000001" customHeight="1" x14ac:dyDescent="0.25">
      <c r="A751" s="57"/>
      <c r="B751" s="32">
        <v>16000518</v>
      </c>
      <c r="C751" s="25" t="s">
        <v>4534</v>
      </c>
      <c r="D751" s="25" t="s">
        <v>4544</v>
      </c>
      <c r="E751" s="26" t="s">
        <v>2</v>
      </c>
      <c r="F751" s="27">
        <v>8</v>
      </c>
      <c r="G751" s="28">
        <v>1.9</v>
      </c>
      <c r="H751" s="27">
        <v>8.3000000000000007</v>
      </c>
      <c r="I751" s="28">
        <v>1.48</v>
      </c>
      <c r="J751" s="26" t="s">
        <v>109</v>
      </c>
      <c r="K751" s="26" t="s">
        <v>4</v>
      </c>
      <c r="L751" s="26" t="s">
        <v>4</v>
      </c>
      <c r="M751" s="27">
        <f>IF(Tabelle4[[#This Row],[Heizleistung (55°C)]]=0,Tabelle4[[#This Row],[Heizleistung (35°C)]],(Tabelle4[[#This Row],[Heizleistung (35°C)]]+Tabelle4[[#This Row],[Heizleistung (55°C)]])/2)</f>
        <v>8.15</v>
      </c>
      <c r="N751" s="30">
        <f>IF(Tabelle4[[#This Row],[Etas 55°C]]=0,0,(Tabelle4[[#This Row],[Etas 35°C]]*0.8+Tabelle4[[#This Row],[Etas 55°C]]*0.2))*2.5</f>
        <v>4.54</v>
      </c>
      <c r="O751" s="31">
        <f>-(Tabelle4[[#This Row],[80%/20% SCOP]]-5.645)/5.645</f>
        <v>0.19574844995571294</v>
      </c>
    </row>
    <row r="752" spans="1:15" ht="20.100000000000001" customHeight="1" x14ac:dyDescent="0.25">
      <c r="A752" s="57"/>
      <c r="B752" s="32">
        <v>16012804</v>
      </c>
      <c r="C752" s="25" t="s">
        <v>59</v>
      </c>
      <c r="D752" s="25" t="s">
        <v>90</v>
      </c>
      <c r="E752" s="26" t="s">
        <v>2</v>
      </c>
      <c r="F752" s="27">
        <v>9.6</v>
      </c>
      <c r="G752" s="28">
        <v>1.92</v>
      </c>
      <c r="H752" s="27">
        <v>9.4</v>
      </c>
      <c r="I752" s="28">
        <v>1.4</v>
      </c>
      <c r="J752" s="26" t="s">
        <v>3</v>
      </c>
      <c r="K752" s="26" t="s">
        <v>15</v>
      </c>
      <c r="L752" s="26" t="s">
        <v>25</v>
      </c>
      <c r="M752" s="27">
        <f>IF(Tabelle4[[#This Row],[Heizleistung (55°C)]]=0,Tabelle4[[#This Row],[Heizleistung (35°C)]],(Tabelle4[[#This Row],[Heizleistung (35°C)]]+Tabelle4[[#This Row],[Heizleistung (55°C)]])/2)</f>
        <v>9.5</v>
      </c>
      <c r="N752" s="30">
        <f>IF(Tabelle4[[#This Row],[Etas 55°C]]=0,0,(Tabelle4[[#This Row],[Etas 35°C]]*0.8+Tabelle4[[#This Row],[Etas 55°C]]*0.2))*2.5</f>
        <v>4.54</v>
      </c>
      <c r="O752" s="31">
        <f>-(Tabelle4[[#This Row],[80%/20% SCOP]]-5.645)/5.645</f>
        <v>0.19574844995571294</v>
      </c>
    </row>
    <row r="753" spans="1:15" ht="20.100000000000001" customHeight="1" x14ac:dyDescent="0.25">
      <c r="A753" s="57"/>
      <c r="B753" s="32">
        <v>16014117</v>
      </c>
      <c r="C753" s="25" t="s">
        <v>2255</v>
      </c>
      <c r="D753" s="25" t="s">
        <v>2263</v>
      </c>
      <c r="E753" s="26" t="s">
        <v>2</v>
      </c>
      <c r="F753" s="27">
        <v>9.83</v>
      </c>
      <c r="G753" s="28">
        <v>1.911</v>
      </c>
      <c r="H753" s="27">
        <v>9.8000000000000007</v>
      </c>
      <c r="I753" s="28">
        <v>1.429</v>
      </c>
      <c r="J753" s="26" t="s">
        <v>3</v>
      </c>
      <c r="K753" s="26" t="s">
        <v>4</v>
      </c>
      <c r="L753" s="26" t="s">
        <v>4</v>
      </c>
      <c r="M753" s="27">
        <f>IF(Tabelle4[[#This Row],[Heizleistung (55°C)]]=0,Tabelle4[[#This Row],[Heizleistung (35°C)]],(Tabelle4[[#This Row],[Heizleistung (35°C)]]+Tabelle4[[#This Row],[Heizleistung (55°C)]])/2)</f>
        <v>9.8150000000000013</v>
      </c>
      <c r="N753" s="30">
        <f>IF(Tabelle4[[#This Row],[Etas 55°C]]=0,0,(Tabelle4[[#This Row],[Etas 35°C]]*0.8+Tabelle4[[#This Row],[Etas 55°C]]*0.2))*2.5</f>
        <v>4.5365000000000002</v>
      </c>
      <c r="O753" s="31">
        <f>-(Tabelle4[[#This Row],[80%/20% SCOP]]-5.645)/5.645</f>
        <v>0.19636846767050478</v>
      </c>
    </row>
    <row r="754" spans="1:15" ht="20.100000000000001" customHeight="1" x14ac:dyDescent="0.25">
      <c r="A754" s="57"/>
      <c r="B754" s="32">
        <v>16001000</v>
      </c>
      <c r="C754" s="25" t="s">
        <v>4799</v>
      </c>
      <c r="D754" s="25" t="s">
        <v>4801</v>
      </c>
      <c r="E754" s="26" t="s">
        <v>2</v>
      </c>
      <c r="F754" s="27">
        <v>10.1</v>
      </c>
      <c r="G754" s="28">
        <v>1.93</v>
      </c>
      <c r="H754" s="27">
        <v>9</v>
      </c>
      <c r="I754" s="28">
        <v>1.35</v>
      </c>
      <c r="J754" s="26" t="s">
        <v>109</v>
      </c>
      <c r="K754" s="26" t="s">
        <v>4</v>
      </c>
      <c r="L754" s="26" t="s">
        <v>4</v>
      </c>
      <c r="M754" s="27">
        <f>IF(Tabelle4[[#This Row],[Heizleistung (55°C)]]=0,Tabelle4[[#This Row],[Heizleistung (35°C)]],(Tabelle4[[#This Row],[Heizleistung (35°C)]]+Tabelle4[[#This Row],[Heizleistung (55°C)]])/2)</f>
        <v>9.5500000000000007</v>
      </c>
      <c r="N754" s="30">
        <f>IF(Tabelle4[[#This Row],[Etas 55°C]]=0,0,(Tabelle4[[#This Row],[Etas 35°C]]*0.8+Tabelle4[[#This Row],[Etas 55°C]]*0.2))*2.5</f>
        <v>4.5350000000000001</v>
      </c>
      <c r="O754" s="31">
        <f>-(Tabelle4[[#This Row],[80%/20% SCOP]]-5.645)/5.645</f>
        <v>0.19663418954827272</v>
      </c>
    </row>
    <row r="755" spans="1:15" ht="20.100000000000001" customHeight="1" x14ac:dyDescent="0.25">
      <c r="A755" s="57"/>
      <c r="B755" s="32">
        <v>16016280</v>
      </c>
      <c r="C755" s="25" t="s">
        <v>1945</v>
      </c>
      <c r="D755" s="25" t="s">
        <v>1968</v>
      </c>
      <c r="E755" s="26" t="s">
        <v>2</v>
      </c>
      <c r="F755" s="27">
        <v>9.59</v>
      </c>
      <c r="G755" s="28">
        <v>1.91</v>
      </c>
      <c r="H755" s="27">
        <v>8.61</v>
      </c>
      <c r="I755" s="28">
        <v>1.42</v>
      </c>
      <c r="J755" s="26" t="s">
        <v>3</v>
      </c>
      <c r="K755" s="26" t="s">
        <v>4</v>
      </c>
      <c r="L755" s="26" t="s">
        <v>4</v>
      </c>
      <c r="M755" s="27">
        <f>IF(Tabelle4[[#This Row],[Heizleistung (55°C)]]=0,Tabelle4[[#This Row],[Heizleistung (35°C)]],(Tabelle4[[#This Row],[Heizleistung (35°C)]]+Tabelle4[[#This Row],[Heizleistung (55°C)]])/2)</f>
        <v>9.1</v>
      </c>
      <c r="N755" s="30">
        <f>IF(Tabelle4[[#This Row],[Etas 55°C]]=0,0,(Tabelle4[[#This Row],[Etas 35°C]]*0.8+Tabelle4[[#This Row],[Etas 55°C]]*0.2))*2.5</f>
        <v>4.53</v>
      </c>
      <c r="O755" s="31">
        <f>-(Tabelle4[[#This Row],[80%/20% SCOP]]-5.645)/5.645</f>
        <v>0.1975199291408325</v>
      </c>
    </row>
    <row r="756" spans="1:15" ht="20.100000000000001" customHeight="1" x14ac:dyDescent="0.25">
      <c r="A756" s="57"/>
      <c r="B756" s="32">
        <v>16016398</v>
      </c>
      <c r="C756" s="25" t="s">
        <v>3044</v>
      </c>
      <c r="D756" s="25" t="s">
        <v>3066</v>
      </c>
      <c r="E756" s="26" t="s">
        <v>2</v>
      </c>
      <c r="F756" s="27">
        <v>10</v>
      </c>
      <c r="G756" s="28">
        <v>1.91</v>
      </c>
      <c r="H756" s="27">
        <v>9.6</v>
      </c>
      <c r="I756" s="28">
        <v>1.42</v>
      </c>
      <c r="J756" s="26" t="s">
        <v>3</v>
      </c>
      <c r="K756" s="26" t="s">
        <v>4</v>
      </c>
      <c r="L756" s="26" t="s">
        <v>4</v>
      </c>
      <c r="M756" s="27">
        <f>IF(Tabelle4[[#This Row],[Heizleistung (55°C)]]=0,Tabelle4[[#This Row],[Heizleistung (35°C)]],(Tabelle4[[#This Row],[Heizleistung (35°C)]]+Tabelle4[[#This Row],[Heizleistung (55°C)]])/2)</f>
        <v>9.8000000000000007</v>
      </c>
      <c r="N756" s="30">
        <f>IF(Tabelle4[[#This Row],[Etas 55°C]]=0,0,(Tabelle4[[#This Row],[Etas 35°C]]*0.8+Tabelle4[[#This Row],[Etas 55°C]]*0.2))*2.5</f>
        <v>4.53</v>
      </c>
      <c r="O756" s="31">
        <f>-(Tabelle4[[#This Row],[80%/20% SCOP]]-5.645)/5.645</f>
        <v>0.1975199291408325</v>
      </c>
    </row>
    <row r="757" spans="1:15" ht="20.100000000000001" customHeight="1" x14ac:dyDescent="0.25">
      <c r="A757" s="57"/>
      <c r="B757" s="32">
        <v>16018485</v>
      </c>
      <c r="C757" s="25" t="s">
        <v>2443</v>
      </c>
      <c r="D757" s="25" t="s">
        <v>2450</v>
      </c>
      <c r="E757" s="26" t="s">
        <v>2</v>
      </c>
      <c r="F757" s="27">
        <v>9.3800000000000008</v>
      </c>
      <c r="G757" s="28">
        <v>1.871</v>
      </c>
      <c r="H757" s="27">
        <v>8.2200000000000006</v>
      </c>
      <c r="I757" s="28">
        <v>1.571</v>
      </c>
      <c r="J757" s="26" t="s">
        <v>3</v>
      </c>
      <c r="K757" s="26" t="s">
        <v>4</v>
      </c>
      <c r="L757" s="26" t="s">
        <v>25</v>
      </c>
      <c r="M757" s="27">
        <f>IF(Tabelle4[[#This Row],[Heizleistung (55°C)]]=0,Tabelle4[[#This Row],[Heizleistung (35°C)]],(Tabelle4[[#This Row],[Heizleistung (35°C)]]+Tabelle4[[#This Row],[Heizleistung (55°C)]])/2)</f>
        <v>8.8000000000000007</v>
      </c>
      <c r="N757" s="30">
        <f>IF(Tabelle4[[#This Row],[Etas 55°C]]=0,0,(Tabelle4[[#This Row],[Etas 35°C]]*0.8+Tabelle4[[#This Row],[Etas 55°C]]*0.2))*2.5</f>
        <v>4.5275000000000007</v>
      </c>
      <c r="O757" s="31">
        <f>-(Tabelle4[[#This Row],[80%/20% SCOP]]-5.645)/5.645</f>
        <v>0.1979627989371123</v>
      </c>
    </row>
    <row r="758" spans="1:15" ht="20.100000000000001" customHeight="1" x14ac:dyDescent="0.25">
      <c r="A758" s="57"/>
      <c r="B758" s="32">
        <v>16017822</v>
      </c>
      <c r="C758" s="25" t="s">
        <v>5782</v>
      </c>
      <c r="D758" s="25" t="s">
        <v>5783</v>
      </c>
      <c r="E758" s="26" t="s">
        <v>2</v>
      </c>
      <c r="F758" s="27">
        <v>9.3800000000000008</v>
      </c>
      <c r="G758" s="28">
        <v>1.871</v>
      </c>
      <c r="H758" s="27">
        <v>8.2200000000000006</v>
      </c>
      <c r="I758" s="28">
        <v>1.571</v>
      </c>
      <c r="J758" s="26" t="s">
        <v>3</v>
      </c>
      <c r="K758" s="26" t="s">
        <v>4</v>
      </c>
      <c r="L758" s="26" t="s">
        <v>4</v>
      </c>
      <c r="M758" s="29">
        <f>IF(Tabelle4[[#This Row],[Heizleistung (55°C)]]=0,Tabelle4[[#This Row],[Heizleistung (35°C)]],(Tabelle4[[#This Row],[Heizleistung (35°C)]]+Tabelle4[[#This Row],[Heizleistung (55°C)]])/2)</f>
        <v>8.8000000000000007</v>
      </c>
      <c r="N758" s="30">
        <f>IF(Tabelle4[[#This Row],[Etas 55°C]]=0,0,(Tabelle4[[#This Row],[Etas 35°C]]*0.8+Tabelle4[[#This Row],[Etas 55°C]]*0.2))*2.5</f>
        <v>4.5275000000000007</v>
      </c>
      <c r="O758" s="31">
        <f>-(Tabelle4[[#This Row],[80%/20% SCOP]]-5.645)/5.645</f>
        <v>0.1979627989371123</v>
      </c>
    </row>
    <row r="759" spans="1:15" ht="20.100000000000001" customHeight="1" x14ac:dyDescent="0.25">
      <c r="A759" s="57"/>
      <c r="B759" s="32">
        <v>16017409</v>
      </c>
      <c r="C759" s="25" t="s">
        <v>808</v>
      </c>
      <c r="D759" s="25" t="s">
        <v>858</v>
      </c>
      <c r="E759" s="26" t="s">
        <v>2</v>
      </c>
      <c r="F759" s="27">
        <v>9.6999999999999993</v>
      </c>
      <c r="G759" s="28">
        <v>1.9</v>
      </c>
      <c r="H759" s="27">
        <v>9.4</v>
      </c>
      <c r="I759" s="28">
        <v>1.45</v>
      </c>
      <c r="J759" s="26" t="s">
        <v>3</v>
      </c>
      <c r="K759" s="26" t="s">
        <v>4</v>
      </c>
      <c r="L759" s="26" t="s">
        <v>4</v>
      </c>
      <c r="M759" s="27">
        <f>IF(Tabelle4[[#This Row],[Heizleistung (55°C)]]=0,Tabelle4[[#This Row],[Heizleistung (35°C)]],(Tabelle4[[#This Row],[Heizleistung (35°C)]]+Tabelle4[[#This Row],[Heizleistung (55°C)]])/2)</f>
        <v>9.5500000000000007</v>
      </c>
      <c r="N759" s="30">
        <f>IF(Tabelle4[[#This Row],[Etas 55°C]]=0,0,(Tabelle4[[#This Row],[Etas 35°C]]*0.8+Tabelle4[[#This Row],[Etas 55°C]]*0.2))*2.5</f>
        <v>4.5250000000000004</v>
      </c>
      <c r="O759" s="31">
        <f>-(Tabelle4[[#This Row],[80%/20% SCOP]]-5.645)/5.645</f>
        <v>0.19840566873339227</v>
      </c>
    </row>
    <row r="760" spans="1:15" ht="20.100000000000001" customHeight="1" x14ac:dyDescent="0.25">
      <c r="A760" s="57"/>
      <c r="B760" s="32">
        <v>16017907</v>
      </c>
      <c r="C760" s="25" t="s">
        <v>6201</v>
      </c>
      <c r="D760" s="25" t="s">
        <v>6220</v>
      </c>
      <c r="E760" s="26" t="s">
        <v>2</v>
      </c>
      <c r="F760" s="27">
        <v>9.8000000000000007</v>
      </c>
      <c r="G760" s="28">
        <v>1.9</v>
      </c>
      <c r="H760" s="27">
        <v>9.3699999999999992</v>
      </c>
      <c r="I760" s="28">
        <v>1.45</v>
      </c>
      <c r="J760" s="26" t="s">
        <v>3</v>
      </c>
      <c r="K760" s="26" t="s">
        <v>4</v>
      </c>
      <c r="L760" s="26" t="s">
        <v>4</v>
      </c>
      <c r="M760" s="29">
        <f>IF(Tabelle4[[#This Row],[Heizleistung (55°C)]]=0,Tabelle4[[#This Row],[Heizleistung (35°C)]],(Tabelle4[[#This Row],[Heizleistung (35°C)]]+Tabelle4[[#This Row],[Heizleistung (55°C)]])/2)</f>
        <v>9.5850000000000009</v>
      </c>
      <c r="N760" s="30">
        <f>IF(Tabelle4[[#This Row],[Etas 55°C]]=0,0,(Tabelle4[[#This Row],[Etas 35°C]]*0.8+Tabelle4[[#This Row],[Etas 55°C]]*0.2))*2.5</f>
        <v>4.5250000000000004</v>
      </c>
      <c r="O760" s="31">
        <f>-(Tabelle4[[#This Row],[80%/20% SCOP]]-5.645)/5.645</f>
        <v>0.19840566873339227</v>
      </c>
    </row>
    <row r="761" spans="1:15" ht="20.100000000000001" customHeight="1" x14ac:dyDescent="0.25">
      <c r="A761" s="57"/>
      <c r="B761" s="32">
        <v>16014007</v>
      </c>
      <c r="C761" s="25" t="s">
        <v>6201</v>
      </c>
      <c r="D761" s="25" t="s">
        <v>6331</v>
      </c>
      <c r="E761" s="26" t="s">
        <v>2</v>
      </c>
      <c r="F761" s="27">
        <v>9.8000000000000007</v>
      </c>
      <c r="G761" s="28">
        <v>1.9</v>
      </c>
      <c r="H761" s="27">
        <v>9.3699999999999992</v>
      </c>
      <c r="I761" s="28">
        <v>1.45</v>
      </c>
      <c r="J761" s="26" t="s">
        <v>3</v>
      </c>
      <c r="K761" s="26" t="s">
        <v>4</v>
      </c>
      <c r="L761" s="26" t="s">
        <v>4</v>
      </c>
      <c r="M761" s="29">
        <f>IF(Tabelle4[[#This Row],[Heizleistung (55°C)]]=0,Tabelle4[[#This Row],[Heizleistung (35°C)]],(Tabelle4[[#This Row],[Heizleistung (35°C)]]+Tabelle4[[#This Row],[Heizleistung (55°C)]])/2)</f>
        <v>9.5850000000000009</v>
      </c>
      <c r="N761" s="30">
        <f>IF(Tabelle4[[#This Row],[Etas 55°C]]=0,0,(Tabelle4[[#This Row],[Etas 35°C]]*0.8+Tabelle4[[#This Row],[Etas 55°C]]*0.2))*2.5</f>
        <v>4.5250000000000004</v>
      </c>
      <c r="O761" s="31">
        <f>-(Tabelle4[[#This Row],[80%/20% SCOP]]-5.645)/5.645</f>
        <v>0.19840566873339227</v>
      </c>
    </row>
    <row r="762" spans="1:15" ht="20.100000000000001" customHeight="1" x14ac:dyDescent="0.25">
      <c r="A762" s="57"/>
      <c r="B762" s="32">
        <v>16017410</v>
      </c>
      <c r="C762" s="25" t="s">
        <v>808</v>
      </c>
      <c r="D762" s="25" t="s">
        <v>861</v>
      </c>
      <c r="E762" s="26" t="s">
        <v>2</v>
      </c>
      <c r="F762" s="27">
        <v>9.8000000000000007</v>
      </c>
      <c r="G762" s="28">
        <v>1.9</v>
      </c>
      <c r="H762" s="27">
        <v>9.4</v>
      </c>
      <c r="I762" s="28">
        <v>1.45</v>
      </c>
      <c r="J762" s="26" t="s">
        <v>3</v>
      </c>
      <c r="K762" s="26" t="s">
        <v>4</v>
      </c>
      <c r="L762" s="26" t="s">
        <v>4</v>
      </c>
      <c r="M762" s="27">
        <f>IF(Tabelle4[[#This Row],[Heizleistung (55°C)]]=0,Tabelle4[[#This Row],[Heizleistung (35°C)]],(Tabelle4[[#This Row],[Heizleistung (35°C)]]+Tabelle4[[#This Row],[Heizleistung (55°C)]])/2)</f>
        <v>9.6000000000000014</v>
      </c>
      <c r="N762" s="30">
        <f>IF(Tabelle4[[#This Row],[Etas 55°C]]=0,0,(Tabelle4[[#This Row],[Etas 35°C]]*0.8+Tabelle4[[#This Row],[Etas 55°C]]*0.2))*2.5</f>
        <v>4.5250000000000004</v>
      </c>
      <c r="O762" s="31">
        <f>-(Tabelle4[[#This Row],[80%/20% SCOP]]-5.645)/5.645</f>
        <v>0.19840566873339227</v>
      </c>
    </row>
    <row r="763" spans="1:15" ht="20.100000000000001" customHeight="1" x14ac:dyDescent="0.25">
      <c r="A763" s="57"/>
      <c r="B763" s="32">
        <v>16010924</v>
      </c>
      <c r="C763" s="25" t="s">
        <v>4814</v>
      </c>
      <c r="D763" s="25" t="s">
        <v>4828</v>
      </c>
      <c r="E763" s="26" t="s">
        <v>2</v>
      </c>
      <c r="F763" s="27">
        <v>9</v>
      </c>
      <c r="G763" s="28">
        <v>1.9</v>
      </c>
      <c r="H763" s="27">
        <v>8.9</v>
      </c>
      <c r="I763" s="28">
        <v>1.44</v>
      </c>
      <c r="J763" s="26" t="s">
        <v>3</v>
      </c>
      <c r="K763" s="26" t="s">
        <v>4</v>
      </c>
      <c r="L763" s="26" t="s">
        <v>4</v>
      </c>
      <c r="M763" s="27">
        <f>IF(Tabelle4[[#This Row],[Heizleistung (55°C)]]=0,Tabelle4[[#This Row],[Heizleistung (35°C)]],(Tabelle4[[#This Row],[Heizleistung (35°C)]]+Tabelle4[[#This Row],[Heizleistung (55°C)]])/2)</f>
        <v>8.9499999999999993</v>
      </c>
      <c r="N763" s="30">
        <f>IF(Tabelle4[[#This Row],[Etas 55°C]]=0,0,(Tabelle4[[#This Row],[Etas 35°C]]*0.8+Tabelle4[[#This Row],[Etas 55°C]]*0.2))*2.5</f>
        <v>4.5200000000000005</v>
      </c>
      <c r="O763" s="31">
        <f>-(Tabelle4[[#This Row],[80%/20% SCOP]]-5.645)/5.645</f>
        <v>0.19929140832595202</v>
      </c>
    </row>
    <row r="764" spans="1:15" ht="20.100000000000001" customHeight="1" x14ac:dyDescent="0.25">
      <c r="A764" s="57"/>
      <c r="B764" s="32">
        <v>16018533</v>
      </c>
      <c r="C764" s="25" t="s">
        <v>1256</v>
      </c>
      <c r="D764" s="25" t="s">
        <v>1259</v>
      </c>
      <c r="E764" s="26" t="s">
        <v>2</v>
      </c>
      <c r="F764" s="27">
        <v>7.99</v>
      </c>
      <c r="G764" s="28">
        <v>1.9059999999999999</v>
      </c>
      <c r="H764" s="27">
        <v>8.1199999999999992</v>
      </c>
      <c r="I764" s="28">
        <v>1.409</v>
      </c>
      <c r="J764" s="26" t="s">
        <v>3</v>
      </c>
      <c r="K764" s="26" t="s">
        <v>4</v>
      </c>
      <c r="L764" s="26" t="s">
        <v>4</v>
      </c>
      <c r="M764" s="27">
        <f>IF(Tabelle4[[#This Row],[Heizleistung (55°C)]]=0,Tabelle4[[#This Row],[Heizleistung (35°C)]],(Tabelle4[[#This Row],[Heizleistung (35°C)]]+Tabelle4[[#This Row],[Heizleistung (55°C)]])/2)</f>
        <v>8.0549999999999997</v>
      </c>
      <c r="N764" s="30">
        <f>IF(Tabelle4[[#This Row],[Etas 55°C]]=0,0,(Tabelle4[[#This Row],[Etas 35°C]]*0.8+Tabelle4[[#This Row],[Etas 55°C]]*0.2))*2.5</f>
        <v>4.5164999999999997</v>
      </c>
      <c r="O764" s="31">
        <f>-(Tabelle4[[#This Row],[80%/20% SCOP]]-5.645)/5.645</f>
        <v>0.19991142604074399</v>
      </c>
    </row>
    <row r="765" spans="1:15" ht="20.100000000000001" customHeight="1" x14ac:dyDescent="0.25">
      <c r="A765" s="57"/>
      <c r="B765" s="32">
        <v>16016268</v>
      </c>
      <c r="C765" s="25" t="s">
        <v>901</v>
      </c>
      <c r="D765" s="25" t="s">
        <v>902</v>
      </c>
      <c r="E765" s="26" t="s">
        <v>2</v>
      </c>
      <c r="F765" s="27">
        <v>8.19</v>
      </c>
      <c r="G765" s="28">
        <v>1.9059999999999999</v>
      </c>
      <c r="H765" s="27">
        <v>8.0299999999999994</v>
      </c>
      <c r="I765" s="28">
        <v>1.409</v>
      </c>
      <c r="J765" s="26" t="s">
        <v>3</v>
      </c>
      <c r="K765" s="26" t="s">
        <v>4</v>
      </c>
      <c r="L765" s="26" t="s">
        <v>4</v>
      </c>
      <c r="M765" s="27">
        <f>IF(Tabelle4[[#This Row],[Heizleistung (55°C)]]=0,Tabelle4[[#This Row],[Heizleistung (35°C)]],(Tabelle4[[#This Row],[Heizleistung (35°C)]]+Tabelle4[[#This Row],[Heizleistung (55°C)]])/2)</f>
        <v>8.11</v>
      </c>
      <c r="N765" s="30">
        <f>IF(Tabelle4[[#This Row],[Etas 55°C]]=0,0,(Tabelle4[[#This Row],[Etas 35°C]]*0.8+Tabelle4[[#This Row],[Etas 55°C]]*0.2))*2.5</f>
        <v>4.5164999999999997</v>
      </c>
      <c r="O765" s="31">
        <f>-(Tabelle4[[#This Row],[80%/20% SCOP]]-5.645)/5.645</f>
        <v>0.19991142604074399</v>
      </c>
    </row>
    <row r="766" spans="1:15" ht="20.100000000000001" customHeight="1" x14ac:dyDescent="0.25">
      <c r="A766" s="57"/>
      <c r="B766" s="32">
        <v>16011939</v>
      </c>
      <c r="C766" s="25" t="s">
        <v>5468</v>
      </c>
      <c r="D766" s="25" t="s">
        <v>5480</v>
      </c>
      <c r="E766" s="26" t="s">
        <v>2</v>
      </c>
      <c r="F766" s="27">
        <v>8.19</v>
      </c>
      <c r="G766" s="28">
        <v>1.9059999999999999</v>
      </c>
      <c r="H766" s="27">
        <v>8.0299999999999994</v>
      </c>
      <c r="I766" s="28">
        <v>1.409</v>
      </c>
      <c r="J766" s="26" t="s">
        <v>3</v>
      </c>
      <c r="K766" s="26" t="s">
        <v>4</v>
      </c>
      <c r="L766" s="26" t="s">
        <v>4</v>
      </c>
      <c r="M766" s="29">
        <f>IF(Tabelle4[[#This Row],[Heizleistung (55°C)]]=0,Tabelle4[[#This Row],[Heizleistung (35°C)]],(Tabelle4[[#This Row],[Heizleistung (35°C)]]+Tabelle4[[#This Row],[Heizleistung (55°C)]])/2)</f>
        <v>8.11</v>
      </c>
      <c r="N766" s="30">
        <f>IF(Tabelle4[[#This Row],[Etas 55°C]]=0,0,(Tabelle4[[#This Row],[Etas 35°C]]*0.8+Tabelle4[[#This Row],[Etas 55°C]]*0.2))*2.5</f>
        <v>4.5164999999999997</v>
      </c>
      <c r="O766" s="31">
        <f>-(Tabelle4[[#This Row],[80%/20% SCOP]]-5.645)/5.645</f>
        <v>0.19991142604074399</v>
      </c>
    </row>
    <row r="767" spans="1:15" ht="20.100000000000001" customHeight="1" x14ac:dyDescent="0.25">
      <c r="A767" s="57"/>
      <c r="B767" s="32">
        <v>16012283</v>
      </c>
      <c r="C767" s="25" t="s">
        <v>37</v>
      </c>
      <c r="D767" s="25" t="s">
        <v>50</v>
      </c>
      <c r="E767" s="26" t="s">
        <v>2</v>
      </c>
      <c r="F767" s="27">
        <v>8.19</v>
      </c>
      <c r="G767" s="28">
        <v>1.9059999999999999</v>
      </c>
      <c r="H767" s="27">
        <v>8.0500000000000007</v>
      </c>
      <c r="I767" s="28">
        <v>1.409</v>
      </c>
      <c r="J767" s="26" t="s">
        <v>3</v>
      </c>
      <c r="K767" s="26" t="s">
        <v>15</v>
      </c>
      <c r="L767" s="26" t="s">
        <v>4</v>
      </c>
      <c r="M767" s="27">
        <f>IF(Tabelle4[[#This Row],[Heizleistung (55°C)]]=0,Tabelle4[[#This Row],[Heizleistung (35°C)]],(Tabelle4[[#This Row],[Heizleistung (35°C)]]+Tabelle4[[#This Row],[Heizleistung (55°C)]])/2)</f>
        <v>8.120000000000001</v>
      </c>
      <c r="N767" s="30">
        <f>IF(Tabelle4[[#This Row],[Etas 55°C]]=0,0,(Tabelle4[[#This Row],[Etas 35°C]]*0.8+Tabelle4[[#This Row],[Etas 55°C]]*0.2))*2.5</f>
        <v>4.5164999999999997</v>
      </c>
      <c r="O767" s="31">
        <f>-(Tabelle4[[#This Row],[80%/20% SCOP]]-5.645)/5.645</f>
        <v>0.19991142604074399</v>
      </c>
    </row>
    <row r="768" spans="1:15" ht="20.100000000000001" customHeight="1" x14ac:dyDescent="0.25">
      <c r="A768" s="57"/>
      <c r="B768" s="32">
        <v>16005105</v>
      </c>
      <c r="C768" s="25" t="s">
        <v>1299</v>
      </c>
      <c r="D768" s="25" t="s">
        <v>6724</v>
      </c>
      <c r="E768" s="26" t="s">
        <v>2</v>
      </c>
      <c r="F768" s="27">
        <v>8.3000000000000007</v>
      </c>
      <c r="G768" s="28">
        <v>1.91</v>
      </c>
      <c r="H768" s="27">
        <v>8.5</v>
      </c>
      <c r="I768" s="28">
        <v>1.38</v>
      </c>
      <c r="J768" s="26" t="s">
        <v>40</v>
      </c>
      <c r="K768" s="26" t="s">
        <v>4</v>
      </c>
      <c r="L768" s="26" t="s">
        <v>4</v>
      </c>
      <c r="M768" s="27">
        <f>IF(Tabelle4[[#This Row],[Heizleistung (55°C)]]=0,Tabelle4[[#This Row],[Heizleistung (35°C)]],(Tabelle4[[#This Row],[Heizleistung (35°C)]]+Tabelle4[[#This Row],[Heizleistung (55°C)]])/2)</f>
        <v>8.4</v>
      </c>
      <c r="N768" s="30">
        <f>IF(Tabelle4[[#This Row],[Etas 55°C]]=0,0,(Tabelle4[[#This Row],[Etas 35°C]]*0.8+Tabelle4[[#This Row],[Etas 55°C]]*0.2))*2.5</f>
        <v>4.51</v>
      </c>
      <c r="O768" s="31">
        <f>-(Tabelle4[[#This Row],[80%/20% SCOP]]-5.645)/5.645</f>
        <v>0.20106288751107174</v>
      </c>
    </row>
    <row r="769" spans="1:15" ht="20.100000000000001" customHeight="1" x14ac:dyDescent="0.25">
      <c r="A769" s="57"/>
      <c r="B769" s="32">
        <v>16013679</v>
      </c>
      <c r="C769" s="25" t="s">
        <v>5213</v>
      </c>
      <c r="D769" s="25" t="s">
        <v>5240</v>
      </c>
      <c r="E769" s="26" t="s">
        <v>2</v>
      </c>
      <c r="F769" s="27">
        <v>9</v>
      </c>
      <c r="G769" s="28">
        <v>1.917</v>
      </c>
      <c r="H769" s="27">
        <v>8</v>
      </c>
      <c r="I769" s="28">
        <v>1.3340000000000001</v>
      </c>
      <c r="J769" s="26" t="s">
        <v>40</v>
      </c>
      <c r="K769" s="26" t="s">
        <v>4</v>
      </c>
      <c r="L769" s="26" t="s">
        <v>15</v>
      </c>
      <c r="M769" s="27">
        <f>IF(Tabelle4[[#This Row],[Heizleistung (55°C)]]=0,Tabelle4[[#This Row],[Heizleistung (35°C)]],(Tabelle4[[#This Row],[Heizleistung (35°C)]]+Tabelle4[[#This Row],[Heizleistung (55°C)]])/2)</f>
        <v>8.5</v>
      </c>
      <c r="N769" s="30">
        <f>IF(Tabelle4[[#This Row],[Etas 55°C]]=0,0,(Tabelle4[[#This Row],[Etas 35°C]]*0.8+Tabelle4[[#This Row],[Etas 55°C]]*0.2))*2.5</f>
        <v>4.5010000000000003</v>
      </c>
      <c r="O769" s="31">
        <f>-(Tabelle4[[#This Row],[80%/20% SCOP]]-5.645)/5.645</f>
        <v>0.20265721877767925</v>
      </c>
    </row>
    <row r="770" spans="1:15" ht="20.100000000000001" customHeight="1" x14ac:dyDescent="0.25">
      <c r="A770" s="57"/>
      <c r="B770" s="32">
        <v>16014010</v>
      </c>
      <c r="C770" s="25" t="s">
        <v>2402</v>
      </c>
      <c r="D770" s="25" t="s">
        <v>2409</v>
      </c>
      <c r="E770" s="26" t="s">
        <v>2</v>
      </c>
      <c r="F770" s="27">
        <v>8.5</v>
      </c>
      <c r="G770" s="28">
        <v>1.9</v>
      </c>
      <c r="H770" s="27">
        <v>8</v>
      </c>
      <c r="I770" s="28">
        <v>1.4</v>
      </c>
      <c r="J770" s="26" t="s">
        <v>40</v>
      </c>
      <c r="K770" s="26" t="s">
        <v>4</v>
      </c>
      <c r="L770" s="26" t="s">
        <v>4</v>
      </c>
      <c r="M770" s="27">
        <f>IF(Tabelle4[[#This Row],[Heizleistung (55°C)]]=0,Tabelle4[[#This Row],[Heizleistung (35°C)]],(Tabelle4[[#This Row],[Heizleistung (35°C)]]+Tabelle4[[#This Row],[Heizleistung (55°C)]])/2)</f>
        <v>8.25</v>
      </c>
      <c r="N770" s="30">
        <f>IF(Tabelle4[[#This Row],[Etas 55°C]]=0,0,(Tabelle4[[#This Row],[Etas 35°C]]*0.8+Tabelle4[[#This Row],[Etas 55°C]]*0.2))*2.5</f>
        <v>4.5</v>
      </c>
      <c r="O770" s="31">
        <f>-(Tabelle4[[#This Row],[80%/20% SCOP]]-5.645)/5.645</f>
        <v>0.20283436669619126</v>
      </c>
    </row>
    <row r="771" spans="1:15" ht="20.100000000000001" customHeight="1" x14ac:dyDescent="0.25">
      <c r="A771" s="57"/>
      <c r="B771" s="32">
        <v>16003228</v>
      </c>
      <c r="C771" s="25" t="s">
        <v>3044</v>
      </c>
      <c r="D771" s="25" t="s">
        <v>3076</v>
      </c>
      <c r="E771" s="26" t="s">
        <v>2</v>
      </c>
      <c r="F771" s="27">
        <v>9</v>
      </c>
      <c r="G771" s="28">
        <v>1.88</v>
      </c>
      <c r="H771" s="27">
        <v>9</v>
      </c>
      <c r="I771" s="28">
        <v>1.48</v>
      </c>
      <c r="J771" s="26" t="s">
        <v>109</v>
      </c>
      <c r="K771" s="26" t="s">
        <v>4</v>
      </c>
      <c r="L771" s="26" t="s">
        <v>4</v>
      </c>
      <c r="M771" s="27">
        <f>IF(Tabelle4[[#This Row],[Heizleistung (55°C)]]=0,Tabelle4[[#This Row],[Heizleistung (35°C)]],(Tabelle4[[#This Row],[Heizleistung (35°C)]]+Tabelle4[[#This Row],[Heizleistung (55°C)]])/2)</f>
        <v>9</v>
      </c>
      <c r="N771" s="30">
        <f>IF(Tabelle4[[#This Row],[Etas 55°C]]=0,0,(Tabelle4[[#This Row],[Etas 35°C]]*0.8+Tabelle4[[#This Row],[Etas 55°C]]*0.2))*2.5</f>
        <v>4.5</v>
      </c>
      <c r="O771" s="31">
        <f>-(Tabelle4[[#This Row],[80%/20% SCOP]]-5.645)/5.645</f>
        <v>0.20283436669619126</v>
      </c>
    </row>
    <row r="772" spans="1:15" ht="20.100000000000001" customHeight="1" x14ac:dyDescent="0.25">
      <c r="A772" s="57"/>
      <c r="B772" s="32">
        <v>16012323</v>
      </c>
      <c r="C772" s="25" t="s">
        <v>2402</v>
      </c>
      <c r="D772" s="25" t="s">
        <v>2405</v>
      </c>
      <c r="E772" s="26" t="s">
        <v>2</v>
      </c>
      <c r="F772" s="27">
        <v>10.050000000000001</v>
      </c>
      <c r="G772" s="28">
        <v>1.9</v>
      </c>
      <c r="H772" s="27">
        <v>9.1</v>
      </c>
      <c r="I772" s="28">
        <v>1.4</v>
      </c>
      <c r="J772" s="26" t="s">
        <v>40</v>
      </c>
      <c r="K772" s="26" t="s">
        <v>4</v>
      </c>
      <c r="L772" s="26" t="s">
        <v>4</v>
      </c>
      <c r="M772" s="27">
        <f>IF(Tabelle4[[#This Row],[Heizleistung (55°C)]]=0,Tabelle4[[#This Row],[Heizleistung (35°C)]],(Tabelle4[[#This Row],[Heizleistung (35°C)]]+Tabelle4[[#This Row],[Heizleistung (55°C)]])/2)</f>
        <v>9.5749999999999993</v>
      </c>
      <c r="N772" s="30">
        <f>IF(Tabelle4[[#This Row],[Etas 55°C]]=0,0,(Tabelle4[[#This Row],[Etas 35°C]]*0.8+Tabelle4[[#This Row],[Etas 55°C]]*0.2))*2.5</f>
        <v>4.5</v>
      </c>
      <c r="O772" s="31">
        <f>-(Tabelle4[[#This Row],[80%/20% SCOP]]-5.645)/5.645</f>
        <v>0.20283436669619126</v>
      </c>
    </row>
    <row r="773" spans="1:15" ht="20.100000000000001" customHeight="1" x14ac:dyDescent="0.25">
      <c r="A773" s="57"/>
      <c r="B773" s="32">
        <v>16014947</v>
      </c>
      <c r="C773" s="25" t="s">
        <v>2343</v>
      </c>
      <c r="D773" s="25" t="s">
        <v>2348</v>
      </c>
      <c r="E773" s="26" t="s">
        <v>2</v>
      </c>
      <c r="F773" s="27">
        <v>9.9</v>
      </c>
      <c r="G773" s="28">
        <v>1.879</v>
      </c>
      <c r="H773" s="27">
        <v>9.9</v>
      </c>
      <c r="I773" s="28">
        <v>1.476</v>
      </c>
      <c r="J773" s="26" t="s">
        <v>3</v>
      </c>
      <c r="K773" s="26" t="s">
        <v>4</v>
      </c>
      <c r="L773" s="26" t="s">
        <v>15</v>
      </c>
      <c r="M773" s="27">
        <f>IF(Tabelle4[[#This Row],[Heizleistung (55°C)]]=0,Tabelle4[[#This Row],[Heizleistung (35°C)]],(Tabelle4[[#This Row],[Heizleistung (35°C)]]+Tabelle4[[#This Row],[Heizleistung (55°C)]])/2)</f>
        <v>9.9</v>
      </c>
      <c r="N773" s="30">
        <f>IF(Tabelle4[[#This Row],[Etas 55°C]]=0,0,(Tabelle4[[#This Row],[Etas 35°C]]*0.8+Tabelle4[[#This Row],[Etas 55°C]]*0.2))*2.5</f>
        <v>4.4960000000000004</v>
      </c>
      <c r="O773" s="31">
        <f>-(Tabelle4[[#This Row],[80%/20% SCOP]]-5.645)/5.645</f>
        <v>0.203542958370239</v>
      </c>
    </row>
    <row r="774" spans="1:15" ht="20.100000000000001" customHeight="1" x14ac:dyDescent="0.25">
      <c r="A774" s="57"/>
      <c r="B774" s="32">
        <v>16011058</v>
      </c>
      <c r="C774" s="25" t="s">
        <v>3161</v>
      </c>
      <c r="D774" s="25" t="s">
        <v>4340</v>
      </c>
      <c r="E774" s="26" t="s">
        <v>2</v>
      </c>
      <c r="F774" s="27">
        <v>8.5</v>
      </c>
      <c r="G774" s="28">
        <v>1.9</v>
      </c>
      <c r="H774" s="27">
        <v>8.5</v>
      </c>
      <c r="I774" s="28">
        <v>1.39</v>
      </c>
      <c r="J774" s="26" t="s">
        <v>40</v>
      </c>
      <c r="K774" s="26" t="s">
        <v>4</v>
      </c>
      <c r="L774" s="26" t="s">
        <v>4</v>
      </c>
      <c r="M774" s="27">
        <f>IF(Tabelle4[[#This Row],[Heizleistung (55°C)]]=0,Tabelle4[[#This Row],[Heizleistung (35°C)]],(Tabelle4[[#This Row],[Heizleistung (35°C)]]+Tabelle4[[#This Row],[Heizleistung (55°C)]])/2)</f>
        <v>8.5</v>
      </c>
      <c r="N774" s="30">
        <f>IF(Tabelle4[[#This Row],[Etas 55°C]]=0,0,(Tabelle4[[#This Row],[Etas 35°C]]*0.8+Tabelle4[[#This Row],[Etas 55°C]]*0.2))*2.5</f>
        <v>4.4950000000000001</v>
      </c>
      <c r="O774" s="31">
        <f>-(Tabelle4[[#This Row],[80%/20% SCOP]]-5.645)/5.645</f>
        <v>0.20372010628875103</v>
      </c>
    </row>
    <row r="775" spans="1:15" ht="20.100000000000001" customHeight="1" x14ac:dyDescent="0.25">
      <c r="A775" s="57"/>
      <c r="B775" s="32">
        <v>16005103</v>
      </c>
      <c r="C775" s="25" t="s">
        <v>1299</v>
      </c>
      <c r="D775" s="25" t="s">
        <v>6741</v>
      </c>
      <c r="E775" s="26" t="s">
        <v>2</v>
      </c>
      <c r="F775" s="27">
        <v>8.3000000000000007</v>
      </c>
      <c r="G775" s="28">
        <v>1.9</v>
      </c>
      <c r="H775" s="27">
        <v>8.5</v>
      </c>
      <c r="I775" s="28">
        <v>1.38</v>
      </c>
      <c r="J775" s="26" t="s">
        <v>40</v>
      </c>
      <c r="K775" s="26" t="s">
        <v>4</v>
      </c>
      <c r="L775" s="26" t="s">
        <v>4</v>
      </c>
      <c r="M775" s="27">
        <f>IF(Tabelle4[[#This Row],[Heizleistung (55°C)]]=0,Tabelle4[[#This Row],[Heizleistung (35°C)]],(Tabelle4[[#This Row],[Heizleistung (35°C)]]+Tabelle4[[#This Row],[Heizleistung (55°C)]])/2)</f>
        <v>8.4</v>
      </c>
      <c r="N775" s="30">
        <f>IF(Tabelle4[[#This Row],[Etas 55°C]]=0,0,(Tabelle4[[#This Row],[Etas 35°C]]*0.8+Tabelle4[[#This Row],[Etas 55°C]]*0.2))*2.5</f>
        <v>4.49</v>
      </c>
      <c r="O775" s="31">
        <f>-(Tabelle4[[#This Row],[80%/20% SCOP]]-5.645)/5.645</f>
        <v>0.20460584588131081</v>
      </c>
    </row>
    <row r="776" spans="1:15" ht="20.100000000000001" customHeight="1" x14ac:dyDescent="0.25">
      <c r="A776" s="57"/>
      <c r="B776" s="32">
        <v>16018440</v>
      </c>
      <c r="C776" s="25" t="s">
        <v>2224</v>
      </c>
      <c r="D776" s="25" t="s">
        <v>2228</v>
      </c>
      <c r="E776" s="26" t="s">
        <v>2</v>
      </c>
      <c r="F776" s="27">
        <v>8.8000000000000007</v>
      </c>
      <c r="G776" s="28">
        <v>1.89</v>
      </c>
      <c r="H776" s="27">
        <v>8.39</v>
      </c>
      <c r="I776" s="28">
        <v>1.411</v>
      </c>
      <c r="J776" s="26" t="s">
        <v>3</v>
      </c>
      <c r="K776" s="26" t="s">
        <v>4</v>
      </c>
      <c r="L776" s="26" t="s">
        <v>4</v>
      </c>
      <c r="M776" s="27">
        <f>IF(Tabelle4[[#This Row],[Heizleistung (55°C)]]=0,Tabelle4[[#This Row],[Heizleistung (35°C)]],(Tabelle4[[#This Row],[Heizleistung (35°C)]]+Tabelle4[[#This Row],[Heizleistung (55°C)]])/2)</f>
        <v>8.5950000000000006</v>
      </c>
      <c r="N776" s="30">
        <f>IF(Tabelle4[[#This Row],[Etas 55°C]]=0,0,(Tabelle4[[#This Row],[Etas 35°C]]*0.8+Tabelle4[[#This Row],[Etas 55°C]]*0.2))*2.5</f>
        <v>4.4855</v>
      </c>
      <c r="O776" s="31">
        <f>-(Tabelle4[[#This Row],[80%/20% SCOP]]-5.645)/5.645</f>
        <v>0.20540301151461463</v>
      </c>
    </row>
    <row r="777" spans="1:15" ht="20.100000000000001" customHeight="1" x14ac:dyDescent="0.25">
      <c r="A777" s="57"/>
      <c r="B777" s="32">
        <v>16017014</v>
      </c>
      <c r="C777" s="25" t="s">
        <v>3161</v>
      </c>
      <c r="D777" s="25" t="s">
        <v>3414</v>
      </c>
      <c r="E777" s="26" t="s">
        <v>2</v>
      </c>
      <c r="F777" s="27">
        <v>9.5</v>
      </c>
      <c r="G777" s="28">
        <v>1.89</v>
      </c>
      <c r="H777" s="27">
        <v>9.5</v>
      </c>
      <c r="I777" s="28">
        <v>1.41</v>
      </c>
      <c r="J777" s="26" t="s">
        <v>3</v>
      </c>
      <c r="K777" s="26" t="s">
        <v>15</v>
      </c>
      <c r="L777" s="26" t="s">
        <v>4</v>
      </c>
      <c r="M777" s="27">
        <f>IF(Tabelle4[[#This Row],[Heizleistung (55°C)]]=0,Tabelle4[[#This Row],[Heizleistung (35°C)]],(Tabelle4[[#This Row],[Heizleistung (35°C)]]+Tabelle4[[#This Row],[Heizleistung (55°C)]])/2)</f>
        <v>9.5</v>
      </c>
      <c r="N777" s="30">
        <f>IF(Tabelle4[[#This Row],[Etas 55°C]]=0,0,(Tabelle4[[#This Row],[Etas 35°C]]*0.8+Tabelle4[[#This Row],[Etas 55°C]]*0.2))*2.5</f>
        <v>4.4850000000000003</v>
      </c>
      <c r="O777" s="31">
        <f>-(Tabelle4[[#This Row],[80%/20% SCOP]]-5.645)/5.645</f>
        <v>0.20549158547387056</v>
      </c>
    </row>
    <row r="778" spans="1:15" ht="20.100000000000001" customHeight="1" x14ac:dyDescent="0.25">
      <c r="A778" s="57"/>
      <c r="B778" s="32">
        <v>16010554</v>
      </c>
      <c r="C778" s="25" t="s">
        <v>2988</v>
      </c>
      <c r="D778" s="25" t="s">
        <v>3015</v>
      </c>
      <c r="E778" s="26" t="s">
        <v>2</v>
      </c>
      <c r="F778" s="27">
        <v>9</v>
      </c>
      <c r="G778" s="28">
        <v>1.89</v>
      </c>
      <c r="H778" s="27">
        <v>10</v>
      </c>
      <c r="I778" s="28">
        <v>1.4</v>
      </c>
      <c r="J778" s="26" t="s">
        <v>40</v>
      </c>
      <c r="K778" s="26" t="s">
        <v>4</v>
      </c>
      <c r="L778" s="26" t="s">
        <v>4</v>
      </c>
      <c r="M778" s="27">
        <f>IF(Tabelle4[[#This Row],[Heizleistung (55°C)]]=0,Tabelle4[[#This Row],[Heizleistung (35°C)]],(Tabelle4[[#This Row],[Heizleistung (35°C)]]+Tabelle4[[#This Row],[Heizleistung (55°C)]])/2)</f>
        <v>9.5</v>
      </c>
      <c r="N778" s="30">
        <f>IF(Tabelle4[[#This Row],[Etas 55°C]]=0,0,(Tabelle4[[#This Row],[Etas 35°C]]*0.8+Tabelle4[[#This Row],[Etas 55°C]]*0.2))*2.5</f>
        <v>4.4800000000000004</v>
      </c>
      <c r="O778" s="31">
        <f>-(Tabelle4[[#This Row],[80%/20% SCOP]]-5.645)/5.645</f>
        <v>0.20637732506643033</v>
      </c>
    </row>
    <row r="779" spans="1:15" ht="20.100000000000001" customHeight="1" x14ac:dyDescent="0.25">
      <c r="A779" s="57"/>
      <c r="B779" s="32">
        <v>16012537</v>
      </c>
      <c r="C779" s="25" t="s">
        <v>3089</v>
      </c>
      <c r="D779" s="25" t="s">
        <v>3111</v>
      </c>
      <c r="E779" s="26" t="s">
        <v>2</v>
      </c>
      <c r="F779" s="27">
        <v>9</v>
      </c>
      <c r="G779" s="28">
        <v>1.89</v>
      </c>
      <c r="H779" s="27">
        <v>10</v>
      </c>
      <c r="I779" s="28">
        <v>1.4</v>
      </c>
      <c r="J779" s="26" t="s">
        <v>40</v>
      </c>
      <c r="K779" s="26" t="s">
        <v>4</v>
      </c>
      <c r="L779" s="26" t="s">
        <v>15</v>
      </c>
      <c r="M779" s="27">
        <f>IF(Tabelle4[[#This Row],[Heizleistung (55°C)]]=0,Tabelle4[[#This Row],[Heizleistung (35°C)]],(Tabelle4[[#This Row],[Heizleistung (35°C)]]+Tabelle4[[#This Row],[Heizleistung (55°C)]])/2)</f>
        <v>9.5</v>
      </c>
      <c r="N779" s="30">
        <f>IF(Tabelle4[[#This Row],[Etas 55°C]]=0,0,(Tabelle4[[#This Row],[Etas 35°C]]*0.8+Tabelle4[[#This Row],[Etas 55°C]]*0.2))*2.5</f>
        <v>4.4800000000000004</v>
      </c>
      <c r="O779" s="31">
        <f>-(Tabelle4[[#This Row],[80%/20% SCOP]]-5.645)/5.645</f>
        <v>0.20637732506643033</v>
      </c>
    </row>
    <row r="780" spans="1:15" ht="20.100000000000001" customHeight="1" x14ac:dyDescent="0.25">
      <c r="A780" s="57"/>
      <c r="B780" s="32">
        <v>16015620</v>
      </c>
      <c r="C780" s="25" t="s">
        <v>5902</v>
      </c>
      <c r="D780" s="25" t="s">
        <v>5903</v>
      </c>
      <c r="E780" s="26" t="s">
        <v>2</v>
      </c>
      <c r="F780" s="27">
        <v>9</v>
      </c>
      <c r="G780" s="28">
        <v>1.89</v>
      </c>
      <c r="H780" s="27">
        <v>10</v>
      </c>
      <c r="I780" s="28">
        <v>1.4</v>
      </c>
      <c r="J780" s="26" t="s">
        <v>40</v>
      </c>
      <c r="K780" s="26" t="s">
        <v>4</v>
      </c>
      <c r="L780" s="26" t="s">
        <v>4</v>
      </c>
      <c r="M780" s="29">
        <f>IF(Tabelle4[[#This Row],[Heizleistung (55°C)]]=0,Tabelle4[[#This Row],[Heizleistung (35°C)]],(Tabelle4[[#This Row],[Heizleistung (35°C)]]+Tabelle4[[#This Row],[Heizleistung (55°C)]])/2)</f>
        <v>9.5</v>
      </c>
      <c r="N780" s="30">
        <f>IF(Tabelle4[[#This Row],[Etas 55°C]]=0,0,(Tabelle4[[#This Row],[Etas 35°C]]*0.8+Tabelle4[[#This Row],[Etas 55°C]]*0.2))*2.5</f>
        <v>4.4800000000000004</v>
      </c>
      <c r="O780" s="31">
        <f>-(Tabelle4[[#This Row],[80%/20% SCOP]]-5.645)/5.645</f>
        <v>0.20637732506643033</v>
      </c>
    </row>
    <row r="781" spans="1:15" ht="20.100000000000001" customHeight="1" x14ac:dyDescent="0.25">
      <c r="A781" s="57"/>
      <c r="B781" s="32">
        <v>16015078</v>
      </c>
      <c r="C781" s="25" t="s">
        <v>2298</v>
      </c>
      <c r="D781" s="25" t="s">
        <v>2304</v>
      </c>
      <c r="E781" s="26" t="s">
        <v>2</v>
      </c>
      <c r="F781" s="27">
        <v>9.1</v>
      </c>
      <c r="G781" s="28">
        <v>1.86</v>
      </c>
      <c r="H781" s="27">
        <v>8.5</v>
      </c>
      <c r="I781" s="28">
        <v>1.51</v>
      </c>
      <c r="J781" s="26" t="s">
        <v>3</v>
      </c>
      <c r="K781" s="26" t="s">
        <v>4</v>
      </c>
      <c r="L781" s="26" t="s">
        <v>4</v>
      </c>
      <c r="M781" s="27">
        <f>IF(Tabelle4[[#This Row],[Heizleistung (55°C)]]=0,Tabelle4[[#This Row],[Heizleistung (35°C)]],(Tabelle4[[#This Row],[Heizleistung (35°C)]]+Tabelle4[[#This Row],[Heizleistung (55°C)]])/2)</f>
        <v>8.8000000000000007</v>
      </c>
      <c r="N781" s="30">
        <f>IF(Tabelle4[[#This Row],[Etas 55°C]]=0,0,(Tabelle4[[#This Row],[Etas 35°C]]*0.8+Tabelle4[[#This Row],[Etas 55°C]]*0.2))*2.5</f>
        <v>4.4750000000000005</v>
      </c>
      <c r="O781" s="31">
        <f>-(Tabelle4[[#This Row],[80%/20% SCOP]]-5.645)/5.645</f>
        <v>0.20726306465899011</v>
      </c>
    </row>
    <row r="782" spans="1:15" ht="20.100000000000001" customHeight="1" x14ac:dyDescent="0.25">
      <c r="A782" s="57"/>
      <c r="B782" s="32">
        <v>16017644</v>
      </c>
      <c r="C782" s="25" t="s">
        <v>53</v>
      </c>
      <c r="D782" s="25" t="s">
        <v>6707</v>
      </c>
      <c r="E782" s="26" t="s">
        <v>2</v>
      </c>
      <c r="F782" s="27">
        <v>9.19</v>
      </c>
      <c r="G782" s="28">
        <v>1.86</v>
      </c>
      <c r="H782" s="27">
        <v>8.5</v>
      </c>
      <c r="I782" s="28">
        <v>1.51</v>
      </c>
      <c r="J782" s="26" t="s">
        <v>3</v>
      </c>
      <c r="K782" s="26" t="s">
        <v>4</v>
      </c>
      <c r="L782" s="26" t="s">
        <v>4</v>
      </c>
      <c r="M782" s="27">
        <f>IF(Tabelle4[[#This Row],[Heizleistung (55°C)]]=0,Tabelle4[[#This Row],[Heizleistung (35°C)]],(Tabelle4[[#This Row],[Heizleistung (35°C)]]+Tabelle4[[#This Row],[Heizleistung (55°C)]])/2)</f>
        <v>8.8449999999999989</v>
      </c>
      <c r="N782" s="30">
        <f>IF(Tabelle4[[#This Row],[Etas 55°C]]=0,0,(Tabelle4[[#This Row],[Etas 35°C]]*0.8+Tabelle4[[#This Row],[Etas 55°C]]*0.2))*2.5</f>
        <v>4.4750000000000005</v>
      </c>
      <c r="O782" s="31">
        <f>-(Tabelle4[[#This Row],[80%/20% SCOP]]-5.645)/5.645</f>
        <v>0.20726306465899011</v>
      </c>
    </row>
    <row r="783" spans="1:15" ht="20.100000000000001" customHeight="1" x14ac:dyDescent="0.25">
      <c r="A783" s="57"/>
      <c r="B783" s="32">
        <v>16016427</v>
      </c>
      <c r="C783" s="25" t="s">
        <v>2096</v>
      </c>
      <c r="D783" s="25" t="s">
        <v>2097</v>
      </c>
      <c r="E783" s="26" t="s">
        <v>2</v>
      </c>
      <c r="F783" s="27">
        <v>9.1999999999999993</v>
      </c>
      <c r="G783" s="28">
        <v>1.86</v>
      </c>
      <c r="H783" s="27">
        <v>8.5</v>
      </c>
      <c r="I783" s="28">
        <v>1.51</v>
      </c>
      <c r="J783" s="26" t="s">
        <v>3</v>
      </c>
      <c r="K783" s="26" t="s">
        <v>4</v>
      </c>
      <c r="L783" s="26" t="s">
        <v>4</v>
      </c>
      <c r="M783" s="27">
        <f>IF(Tabelle4[[#This Row],[Heizleistung (55°C)]]=0,Tabelle4[[#This Row],[Heizleistung (35°C)]],(Tabelle4[[#This Row],[Heizleistung (35°C)]]+Tabelle4[[#This Row],[Heizleistung (55°C)]])/2)</f>
        <v>8.85</v>
      </c>
      <c r="N783" s="30">
        <f>IF(Tabelle4[[#This Row],[Etas 55°C]]=0,0,(Tabelle4[[#This Row],[Etas 35°C]]*0.8+Tabelle4[[#This Row],[Etas 55°C]]*0.2))*2.5</f>
        <v>4.4750000000000005</v>
      </c>
      <c r="O783" s="31">
        <f>-(Tabelle4[[#This Row],[80%/20% SCOP]]-5.645)/5.645</f>
        <v>0.20726306465899011</v>
      </c>
    </row>
    <row r="784" spans="1:15" ht="20.100000000000001" customHeight="1" x14ac:dyDescent="0.25">
      <c r="A784" s="57"/>
      <c r="B784" s="32">
        <v>16003453</v>
      </c>
      <c r="C784" s="25" t="s">
        <v>305</v>
      </c>
      <c r="D784" s="25" t="s">
        <v>320</v>
      </c>
      <c r="E784" s="26" t="s">
        <v>2</v>
      </c>
      <c r="F784" s="27">
        <v>9.5</v>
      </c>
      <c r="G784" s="28">
        <v>1.87</v>
      </c>
      <c r="H784" s="27">
        <v>8.9</v>
      </c>
      <c r="I784" s="28">
        <v>1.47</v>
      </c>
      <c r="J784" s="26" t="s">
        <v>3</v>
      </c>
      <c r="K784" s="26" t="s">
        <v>4</v>
      </c>
      <c r="L784" s="26" t="s">
        <v>4</v>
      </c>
      <c r="M784" s="27">
        <f>IF(Tabelle4[[#This Row],[Heizleistung (55°C)]]=0,Tabelle4[[#This Row],[Heizleistung (35°C)]],(Tabelle4[[#This Row],[Heizleistung (35°C)]]+Tabelle4[[#This Row],[Heizleistung (55°C)]])/2)</f>
        <v>9.1999999999999993</v>
      </c>
      <c r="N784" s="30">
        <f>IF(Tabelle4[[#This Row],[Etas 55°C]]=0,0,(Tabelle4[[#This Row],[Etas 35°C]]*0.8+Tabelle4[[#This Row],[Etas 55°C]]*0.2))*2.5</f>
        <v>4.4750000000000005</v>
      </c>
      <c r="O784" s="31">
        <f>-(Tabelle4[[#This Row],[80%/20% SCOP]]-5.645)/5.645</f>
        <v>0.20726306465899011</v>
      </c>
    </row>
    <row r="785" spans="1:15" ht="20.100000000000001" customHeight="1" x14ac:dyDescent="0.25">
      <c r="A785" s="57"/>
      <c r="B785" s="32">
        <v>16001506</v>
      </c>
      <c r="C785" s="25" t="s">
        <v>5249</v>
      </c>
      <c r="D785" s="25" t="s">
        <v>6772</v>
      </c>
      <c r="E785" s="26" t="s">
        <v>2</v>
      </c>
      <c r="F785" s="27">
        <v>9.5</v>
      </c>
      <c r="G785" s="28">
        <v>1.87</v>
      </c>
      <c r="H785" s="27">
        <v>8.9</v>
      </c>
      <c r="I785" s="28">
        <v>1.47</v>
      </c>
      <c r="J785" s="26" t="s">
        <v>3</v>
      </c>
      <c r="K785" s="26" t="s">
        <v>4</v>
      </c>
      <c r="L785" s="26" t="s">
        <v>4</v>
      </c>
      <c r="M785" s="27">
        <f>IF(Tabelle4[[#This Row],[Heizleistung (55°C)]]=0,Tabelle4[[#This Row],[Heizleistung (35°C)]],(Tabelle4[[#This Row],[Heizleistung (35°C)]]+Tabelle4[[#This Row],[Heizleistung (55°C)]])/2)</f>
        <v>9.1999999999999993</v>
      </c>
      <c r="N785" s="30">
        <f>IF(Tabelle4[[#This Row],[Etas 55°C]]=0,0,(Tabelle4[[#This Row],[Etas 35°C]]*0.8+Tabelle4[[#This Row],[Etas 55°C]]*0.2))*2.5</f>
        <v>4.4750000000000005</v>
      </c>
      <c r="O785" s="31">
        <f>-(Tabelle4[[#This Row],[80%/20% SCOP]]-5.645)/5.645</f>
        <v>0.20726306465899011</v>
      </c>
    </row>
    <row r="786" spans="1:15" ht="20.100000000000001" customHeight="1" x14ac:dyDescent="0.25">
      <c r="A786" s="57"/>
      <c r="B786" s="32">
        <v>16005322</v>
      </c>
      <c r="C786" s="25" t="s">
        <v>1266</v>
      </c>
      <c r="D786" s="25" t="s">
        <v>1286</v>
      </c>
      <c r="E786" s="26" t="s">
        <v>2</v>
      </c>
      <c r="F786" s="27">
        <v>10</v>
      </c>
      <c r="G786" s="28">
        <v>1.87</v>
      </c>
      <c r="H786" s="27">
        <v>9</v>
      </c>
      <c r="I786" s="28">
        <v>1.47</v>
      </c>
      <c r="J786" s="26" t="s">
        <v>3</v>
      </c>
      <c r="K786" s="26" t="s">
        <v>4</v>
      </c>
      <c r="L786" s="26" t="s">
        <v>4</v>
      </c>
      <c r="M786" s="27">
        <f>IF(Tabelle4[[#This Row],[Heizleistung (55°C)]]=0,Tabelle4[[#This Row],[Heizleistung (35°C)]],(Tabelle4[[#This Row],[Heizleistung (35°C)]]+Tabelle4[[#This Row],[Heizleistung (55°C)]])/2)</f>
        <v>9.5</v>
      </c>
      <c r="N786" s="30">
        <f>IF(Tabelle4[[#This Row],[Etas 55°C]]=0,0,(Tabelle4[[#This Row],[Etas 35°C]]*0.8+Tabelle4[[#This Row],[Etas 55°C]]*0.2))*2.5</f>
        <v>4.4750000000000005</v>
      </c>
      <c r="O786" s="31">
        <f>-(Tabelle4[[#This Row],[80%/20% SCOP]]-5.645)/5.645</f>
        <v>0.20726306465899011</v>
      </c>
    </row>
    <row r="787" spans="1:15" ht="20.100000000000001" customHeight="1" x14ac:dyDescent="0.25">
      <c r="A787" s="57"/>
      <c r="B787" s="32">
        <v>16015612</v>
      </c>
      <c r="C787" s="25" t="s">
        <v>4632</v>
      </c>
      <c r="D787" s="25" t="s">
        <v>4638</v>
      </c>
      <c r="E787" s="26" t="s">
        <v>2</v>
      </c>
      <c r="F787" s="27">
        <v>9</v>
      </c>
      <c r="G787" s="28">
        <v>1.9</v>
      </c>
      <c r="H787" s="27">
        <v>8.9</v>
      </c>
      <c r="I787" s="28">
        <v>1.35</v>
      </c>
      <c r="J787" s="26" t="s">
        <v>40</v>
      </c>
      <c r="K787" s="26" t="s">
        <v>15</v>
      </c>
      <c r="L787" s="26" t="s">
        <v>15</v>
      </c>
      <c r="M787" s="27">
        <f>IF(Tabelle4[[#This Row],[Heizleistung (55°C)]]=0,Tabelle4[[#This Row],[Heizleistung (35°C)]],(Tabelle4[[#This Row],[Heizleistung (35°C)]]+Tabelle4[[#This Row],[Heizleistung (55°C)]])/2)</f>
        <v>8.9499999999999993</v>
      </c>
      <c r="N787" s="30">
        <f>IF(Tabelle4[[#This Row],[Etas 55°C]]=0,0,(Tabelle4[[#This Row],[Etas 35°C]]*0.8+Tabelle4[[#This Row],[Etas 55°C]]*0.2))*2.5</f>
        <v>4.4749999999999996</v>
      </c>
      <c r="O787" s="31">
        <f>-(Tabelle4[[#This Row],[80%/20% SCOP]]-5.645)/5.645</f>
        <v>0.20726306465899025</v>
      </c>
    </row>
    <row r="788" spans="1:15" ht="20.100000000000001" customHeight="1" x14ac:dyDescent="0.25">
      <c r="A788" s="57"/>
      <c r="B788" s="32">
        <v>16015744</v>
      </c>
      <c r="C788" s="25" t="s">
        <v>6197</v>
      </c>
      <c r="D788" s="25" t="s">
        <v>6200</v>
      </c>
      <c r="E788" s="26" t="s">
        <v>2</v>
      </c>
      <c r="F788" s="27">
        <v>9</v>
      </c>
      <c r="G788" s="28">
        <v>1.9</v>
      </c>
      <c r="H788" s="27">
        <v>8.9</v>
      </c>
      <c r="I788" s="28">
        <v>1.35</v>
      </c>
      <c r="J788" s="26" t="s">
        <v>40</v>
      </c>
      <c r="K788" s="26" t="s">
        <v>4</v>
      </c>
      <c r="L788" s="26" t="s">
        <v>4</v>
      </c>
      <c r="M788" s="29">
        <f>IF(Tabelle4[[#This Row],[Heizleistung (55°C)]]=0,Tabelle4[[#This Row],[Heizleistung (35°C)]],(Tabelle4[[#This Row],[Heizleistung (35°C)]]+Tabelle4[[#This Row],[Heizleistung (55°C)]])/2)</f>
        <v>8.9499999999999993</v>
      </c>
      <c r="N788" s="30">
        <f>IF(Tabelle4[[#This Row],[Etas 55°C]]=0,0,(Tabelle4[[#This Row],[Etas 35°C]]*0.8+Tabelle4[[#This Row],[Etas 55°C]]*0.2))*2.5</f>
        <v>4.4749999999999996</v>
      </c>
      <c r="O788" s="31">
        <f>-(Tabelle4[[#This Row],[80%/20% SCOP]]-5.645)/5.645</f>
        <v>0.20726306465899025</v>
      </c>
    </row>
    <row r="789" spans="1:15" ht="20.100000000000001" customHeight="1" x14ac:dyDescent="0.25">
      <c r="A789" s="57"/>
      <c r="B789" s="32">
        <v>16014118</v>
      </c>
      <c r="C789" s="25" t="s">
        <v>2255</v>
      </c>
      <c r="D789" s="25" t="s">
        <v>2262</v>
      </c>
      <c r="E789" s="26" t="s">
        <v>2</v>
      </c>
      <c r="F789" s="27">
        <v>9.83</v>
      </c>
      <c r="G789" s="28">
        <v>1.89</v>
      </c>
      <c r="H789" s="27">
        <v>9.82</v>
      </c>
      <c r="I789" s="28">
        <v>1.383</v>
      </c>
      <c r="J789" s="26" t="s">
        <v>3</v>
      </c>
      <c r="K789" s="26" t="s">
        <v>4</v>
      </c>
      <c r="L789" s="26" t="s">
        <v>4</v>
      </c>
      <c r="M789" s="27">
        <f>IF(Tabelle4[[#This Row],[Heizleistung (55°C)]]=0,Tabelle4[[#This Row],[Heizleistung (35°C)]],(Tabelle4[[#This Row],[Heizleistung (35°C)]]+Tabelle4[[#This Row],[Heizleistung (55°C)]])/2)</f>
        <v>9.8249999999999993</v>
      </c>
      <c r="N789" s="30">
        <f>IF(Tabelle4[[#This Row],[Etas 55°C]]=0,0,(Tabelle4[[#This Row],[Etas 35°C]]*0.8+Tabelle4[[#This Row],[Etas 55°C]]*0.2))*2.5</f>
        <v>4.4714999999999998</v>
      </c>
      <c r="O789" s="31">
        <f>-(Tabelle4[[#This Row],[80%/20% SCOP]]-5.645)/5.645</f>
        <v>0.20788308237378209</v>
      </c>
    </row>
    <row r="790" spans="1:15" ht="20.100000000000001" customHeight="1" x14ac:dyDescent="0.25">
      <c r="A790" s="57"/>
      <c r="B790" s="32">
        <v>16001018</v>
      </c>
      <c r="C790" s="25" t="s">
        <v>4814</v>
      </c>
      <c r="D790" s="25" t="s">
        <v>4821</v>
      </c>
      <c r="E790" s="26" t="s">
        <v>2</v>
      </c>
      <c r="F790" s="27">
        <v>10</v>
      </c>
      <c r="G790" s="28">
        <v>1.9</v>
      </c>
      <c r="H790" s="27">
        <v>9</v>
      </c>
      <c r="I790" s="28">
        <v>1.34</v>
      </c>
      <c r="J790" s="26" t="s">
        <v>109</v>
      </c>
      <c r="K790" s="26" t="s">
        <v>4</v>
      </c>
      <c r="L790" s="26" t="s">
        <v>4</v>
      </c>
      <c r="M790" s="27">
        <f>IF(Tabelle4[[#This Row],[Heizleistung (55°C)]]=0,Tabelle4[[#This Row],[Heizleistung (35°C)]],(Tabelle4[[#This Row],[Heizleistung (35°C)]]+Tabelle4[[#This Row],[Heizleistung (55°C)]])/2)</f>
        <v>9.5</v>
      </c>
      <c r="N790" s="30">
        <f>IF(Tabelle4[[#This Row],[Etas 55°C]]=0,0,(Tabelle4[[#This Row],[Etas 35°C]]*0.8+Tabelle4[[#This Row],[Etas 55°C]]*0.2))*2.5</f>
        <v>4.47</v>
      </c>
      <c r="O790" s="31">
        <f>-(Tabelle4[[#This Row],[80%/20% SCOP]]-5.645)/5.645</f>
        <v>0.20814880425155002</v>
      </c>
    </row>
    <row r="791" spans="1:15" ht="20.100000000000001" customHeight="1" x14ac:dyDescent="0.25">
      <c r="A791" s="57"/>
      <c r="B791" s="32">
        <v>16001017</v>
      </c>
      <c r="C791" s="25" t="s">
        <v>4814</v>
      </c>
      <c r="D791" s="25" t="s">
        <v>4939</v>
      </c>
      <c r="E791" s="26" t="s">
        <v>2</v>
      </c>
      <c r="F791" s="27">
        <v>9</v>
      </c>
      <c r="G791" s="28">
        <v>1.9</v>
      </c>
      <c r="H791" s="27">
        <v>8</v>
      </c>
      <c r="I791" s="28">
        <v>1.33</v>
      </c>
      <c r="J791" s="26" t="s">
        <v>109</v>
      </c>
      <c r="K791" s="26" t="s">
        <v>4</v>
      </c>
      <c r="L791" s="26" t="s">
        <v>4</v>
      </c>
      <c r="M791" s="27">
        <f>IF(Tabelle4[[#This Row],[Heizleistung (55°C)]]=0,Tabelle4[[#This Row],[Heizleistung (35°C)]],(Tabelle4[[#This Row],[Heizleistung (35°C)]]+Tabelle4[[#This Row],[Heizleistung (55°C)]])/2)</f>
        <v>8.5</v>
      </c>
      <c r="N791" s="30">
        <f>IF(Tabelle4[[#This Row],[Etas 55°C]]=0,0,(Tabelle4[[#This Row],[Etas 35°C]]*0.8+Tabelle4[[#This Row],[Etas 55°C]]*0.2))*2.5</f>
        <v>4.4649999999999999</v>
      </c>
      <c r="O791" s="31">
        <f>-(Tabelle4[[#This Row],[80%/20% SCOP]]-5.645)/5.645</f>
        <v>0.2090345438441098</v>
      </c>
    </row>
    <row r="792" spans="1:15" ht="20.100000000000001" customHeight="1" x14ac:dyDescent="0.25">
      <c r="A792" s="57"/>
      <c r="B792" s="32">
        <v>16016269</v>
      </c>
      <c r="C792" s="25" t="s">
        <v>901</v>
      </c>
      <c r="D792" s="25" t="s">
        <v>903</v>
      </c>
      <c r="E792" s="26" t="s">
        <v>2</v>
      </c>
      <c r="F792" s="27">
        <v>9.8699999999999992</v>
      </c>
      <c r="G792" s="28">
        <v>1.8680000000000001</v>
      </c>
      <c r="H792" s="27">
        <v>9.93</v>
      </c>
      <c r="I792" s="28">
        <v>1.45</v>
      </c>
      <c r="J792" s="26" t="s">
        <v>3</v>
      </c>
      <c r="K792" s="26" t="s">
        <v>4</v>
      </c>
      <c r="L792" s="26" t="s">
        <v>4</v>
      </c>
      <c r="M792" s="27">
        <f>IF(Tabelle4[[#This Row],[Heizleistung (55°C)]]=0,Tabelle4[[#This Row],[Heizleistung (35°C)]],(Tabelle4[[#This Row],[Heizleistung (35°C)]]+Tabelle4[[#This Row],[Heizleistung (55°C)]])/2)</f>
        <v>9.8999999999999986</v>
      </c>
      <c r="N792" s="30">
        <f>IF(Tabelle4[[#This Row],[Etas 55°C]]=0,0,(Tabelle4[[#This Row],[Etas 35°C]]*0.8+Tabelle4[[#This Row],[Etas 55°C]]*0.2))*2.5</f>
        <v>4.4610000000000003</v>
      </c>
      <c r="O792" s="31">
        <f>-(Tabelle4[[#This Row],[80%/20% SCOP]]-5.645)/5.645</f>
        <v>0.20974313551815754</v>
      </c>
    </row>
    <row r="793" spans="1:15" ht="20.100000000000001" customHeight="1" x14ac:dyDescent="0.25">
      <c r="A793" s="57"/>
      <c r="B793" s="32">
        <v>16014948</v>
      </c>
      <c r="C793" s="25" t="s">
        <v>2343</v>
      </c>
      <c r="D793" s="25" t="s">
        <v>2349</v>
      </c>
      <c r="E793" s="26" t="s">
        <v>2</v>
      </c>
      <c r="F793" s="27">
        <v>9.8699999999999992</v>
      </c>
      <c r="G793" s="28">
        <v>1.8680000000000001</v>
      </c>
      <c r="H793" s="27">
        <v>9.93</v>
      </c>
      <c r="I793" s="28">
        <v>1.45</v>
      </c>
      <c r="J793" s="26" t="s">
        <v>3</v>
      </c>
      <c r="K793" s="26" t="s">
        <v>4</v>
      </c>
      <c r="L793" s="26" t="s">
        <v>15</v>
      </c>
      <c r="M793" s="27">
        <f>IF(Tabelle4[[#This Row],[Heizleistung (55°C)]]=0,Tabelle4[[#This Row],[Heizleistung (35°C)]],(Tabelle4[[#This Row],[Heizleistung (35°C)]]+Tabelle4[[#This Row],[Heizleistung (55°C)]])/2)</f>
        <v>9.8999999999999986</v>
      </c>
      <c r="N793" s="30">
        <f>IF(Tabelle4[[#This Row],[Etas 55°C]]=0,0,(Tabelle4[[#This Row],[Etas 35°C]]*0.8+Tabelle4[[#This Row],[Etas 55°C]]*0.2))*2.5</f>
        <v>4.4610000000000003</v>
      </c>
      <c r="O793" s="31">
        <f>-(Tabelle4[[#This Row],[80%/20% SCOP]]-5.645)/5.645</f>
        <v>0.20974313551815754</v>
      </c>
    </row>
    <row r="794" spans="1:15" ht="20.100000000000001" customHeight="1" x14ac:dyDescent="0.25">
      <c r="A794" s="57"/>
      <c r="B794" s="32">
        <v>16012271</v>
      </c>
      <c r="C794" s="25" t="s">
        <v>5060</v>
      </c>
      <c r="D794" s="25" t="s">
        <v>5070</v>
      </c>
      <c r="E794" s="26" t="s">
        <v>2</v>
      </c>
      <c r="F794" s="27">
        <v>9.8699999999999992</v>
      </c>
      <c r="G794" s="28">
        <v>1.8680000000000001</v>
      </c>
      <c r="H794" s="27">
        <v>9.93</v>
      </c>
      <c r="I794" s="28">
        <v>1.45</v>
      </c>
      <c r="J794" s="26" t="s">
        <v>3</v>
      </c>
      <c r="K794" s="26" t="s">
        <v>4</v>
      </c>
      <c r="L794" s="26" t="s">
        <v>4</v>
      </c>
      <c r="M794" s="27">
        <f>IF(Tabelle4[[#This Row],[Heizleistung (55°C)]]=0,Tabelle4[[#This Row],[Heizleistung (35°C)]],(Tabelle4[[#This Row],[Heizleistung (35°C)]]+Tabelle4[[#This Row],[Heizleistung (55°C)]])/2)</f>
        <v>9.8999999999999986</v>
      </c>
      <c r="N794" s="30">
        <f>IF(Tabelle4[[#This Row],[Etas 55°C]]=0,0,(Tabelle4[[#This Row],[Etas 35°C]]*0.8+Tabelle4[[#This Row],[Etas 55°C]]*0.2))*2.5</f>
        <v>4.4610000000000003</v>
      </c>
      <c r="O794" s="31">
        <f>-(Tabelle4[[#This Row],[80%/20% SCOP]]-5.645)/5.645</f>
        <v>0.20974313551815754</v>
      </c>
    </row>
    <row r="795" spans="1:15" ht="20.100000000000001" customHeight="1" x14ac:dyDescent="0.25">
      <c r="A795" s="57"/>
      <c r="B795" s="32">
        <v>16011941</v>
      </c>
      <c r="C795" s="25" t="s">
        <v>5468</v>
      </c>
      <c r="D795" s="25" t="s">
        <v>5488</v>
      </c>
      <c r="E795" s="26" t="s">
        <v>2</v>
      </c>
      <c r="F795" s="27">
        <v>9.8699999999999992</v>
      </c>
      <c r="G795" s="28">
        <v>1.8680000000000001</v>
      </c>
      <c r="H795" s="27">
        <v>9.93</v>
      </c>
      <c r="I795" s="28">
        <v>1.45</v>
      </c>
      <c r="J795" s="26" t="s">
        <v>3</v>
      </c>
      <c r="K795" s="26" t="s">
        <v>4</v>
      </c>
      <c r="L795" s="26" t="s">
        <v>4</v>
      </c>
      <c r="M795" s="29">
        <f>IF(Tabelle4[[#This Row],[Heizleistung (55°C)]]=0,Tabelle4[[#This Row],[Heizleistung (35°C)]],(Tabelle4[[#This Row],[Heizleistung (35°C)]]+Tabelle4[[#This Row],[Heizleistung (55°C)]])/2)</f>
        <v>9.8999999999999986</v>
      </c>
      <c r="N795" s="30">
        <f>IF(Tabelle4[[#This Row],[Etas 55°C]]=0,0,(Tabelle4[[#This Row],[Etas 35°C]]*0.8+Tabelle4[[#This Row],[Etas 55°C]]*0.2))*2.5</f>
        <v>4.4610000000000003</v>
      </c>
      <c r="O795" s="31">
        <f>-(Tabelle4[[#This Row],[80%/20% SCOP]]-5.645)/5.645</f>
        <v>0.20974313551815754</v>
      </c>
    </row>
    <row r="796" spans="1:15" ht="20.100000000000001" customHeight="1" x14ac:dyDescent="0.25">
      <c r="A796" s="57"/>
      <c r="B796" s="32">
        <v>16016486</v>
      </c>
      <c r="C796" s="25" t="s">
        <v>6591</v>
      </c>
      <c r="D796" s="25" t="s">
        <v>6592</v>
      </c>
      <c r="E796" s="26" t="s">
        <v>2</v>
      </c>
      <c r="F796" s="27">
        <v>9.8699999999999992</v>
      </c>
      <c r="G796" s="28">
        <v>1.8680000000000001</v>
      </c>
      <c r="H796" s="27">
        <v>9.93</v>
      </c>
      <c r="I796" s="28">
        <v>1.45</v>
      </c>
      <c r="J796" s="26" t="s">
        <v>3</v>
      </c>
      <c r="K796" s="26" t="s">
        <v>4</v>
      </c>
      <c r="L796" s="26" t="s">
        <v>15</v>
      </c>
      <c r="M796" s="29">
        <f>IF(Tabelle4[[#This Row],[Heizleistung (55°C)]]=0,Tabelle4[[#This Row],[Heizleistung (35°C)]],(Tabelle4[[#This Row],[Heizleistung (35°C)]]+Tabelle4[[#This Row],[Heizleistung (55°C)]])/2)</f>
        <v>9.8999999999999986</v>
      </c>
      <c r="N796" s="30">
        <f>IF(Tabelle4[[#This Row],[Etas 55°C]]=0,0,(Tabelle4[[#This Row],[Etas 35°C]]*0.8+Tabelle4[[#This Row],[Etas 55°C]]*0.2))*2.5</f>
        <v>4.4610000000000003</v>
      </c>
      <c r="O796" s="31">
        <f>-(Tabelle4[[#This Row],[80%/20% SCOP]]-5.645)/5.645</f>
        <v>0.20974313551815754</v>
      </c>
    </row>
    <row r="797" spans="1:15" ht="20.100000000000001" customHeight="1" x14ac:dyDescent="0.25">
      <c r="A797" s="57"/>
      <c r="B797" s="32">
        <v>16015889</v>
      </c>
      <c r="C797" s="25" t="s">
        <v>5076</v>
      </c>
      <c r="D797" s="25" t="s">
        <v>5077</v>
      </c>
      <c r="E797" s="26" t="s">
        <v>2</v>
      </c>
      <c r="F797" s="27">
        <v>9.9</v>
      </c>
      <c r="G797" s="28">
        <v>1.8680000000000001</v>
      </c>
      <c r="H797" s="27">
        <v>9.9</v>
      </c>
      <c r="I797" s="28">
        <v>1.45</v>
      </c>
      <c r="J797" s="26" t="s">
        <v>3</v>
      </c>
      <c r="K797" s="26" t="s">
        <v>4</v>
      </c>
      <c r="L797" s="26" t="s">
        <v>15</v>
      </c>
      <c r="M797" s="27">
        <f>IF(Tabelle4[[#This Row],[Heizleistung (55°C)]]=0,Tabelle4[[#This Row],[Heizleistung (35°C)]],(Tabelle4[[#This Row],[Heizleistung (35°C)]]+Tabelle4[[#This Row],[Heizleistung (55°C)]])/2)</f>
        <v>9.9</v>
      </c>
      <c r="N797" s="30">
        <f>IF(Tabelle4[[#This Row],[Etas 55°C]]=0,0,(Tabelle4[[#This Row],[Etas 35°C]]*0.8+Tabelle4[[#This Row],[Etas 55°C]]*0.2))*2.5</f>
        <v>4.4610000000000003</v>
      </c>
      <c r="O797" s="31">
        <f>-(Tabelle4[[#This Row],[80%/20% SCOP]]-5.645)/5.645</f>
        <v>0.20974313551815754</v>
      </c>
    </row>
    <row r="798" spans="1:15" ht="20.100000000000001" customHeight="1" x14ac:dyDescent="0.25">
      <c r="A798" s="57"/>
      <c r="B798" s="32">
        <v>16016582</v>
      </c>
      <c r="C798" s="25" t="s">
        <v>2255</v>
      </c>
      <c r="D798" s="25" t="s">
        <v>2283</v>
      </c>
      <c r="E798" s="26" t="s">
        <v>2</v>
      </c>
      <c r="F798" s="27">
        <v>9.0500000000000007</v>
      </c>
      <c r="G798" s="28">
        <v>1.875</v>
      </c>
      <c r="H798" s="27">
        <v>8.98</v>
      </c>
      <c r="I798" s="28">
        <v>1.415</v>
      </c>
      <c r="J798" s="26" t="s">
        <v>3</v>
      </c>
      <c r="K798" s="26" t="s">
        <v>4</v>
      </c>
      <c r="L798" s="26" t="s">
        <v>4</v>
      </c>
      <c r="M798" s="27">
        <f>IF(Tabelle4[[#This Row],[Heizleistung (55°C)]]=0,Tabelle4[[#This Row],[Heizleistung (35°C)]],(Tabelle4[[#This Row],[Heizleistung (35°C)]]+Tabelle4[[#This Row],[Heizleistung (55°C)]])/2)</f>
        <v>9.0150000000000006</v>
      </c>
      <c r="N798" s="30">
        <f>IF(Tabelle4[[#This Row],[Etas 55°C]]=0,0,(Tabelle4[[#This Row],[Etas 35°C]]*0.8+Tabelle4[[#This Row],[Etas 55°C]]*0.2))*2.5</f>
        <v>4.4574999999999996</v>
      </c>
      <c r="O798" s="31">
        <f>-(Tabelle4[[#This Row],[80%/20% SCOP]]-5.645)/5.645</f>
        <v>0.21036315323294952</v>
      </c>
    </row>
    <row r="799" spans="1:15" ht="20.100000000000001" customHeight="1" x14ac:dyDescent="0.25">
      <c r="A799" s="57"/>
      <c r="B799" s="32">
        <v>16012830</v>
      </c>
      <c r="C799" s="25" t="s">
        <v>6655</v>
      </c>
      <c r="D799" s="25" t="s">
        <v>6663</v>
      </c>
      <c r="E799" s="26" t="s">
        <v>2</v>
      </c>
      <c r="F799" s="27">
        <v>8.9</v>
      </c>
      <c r="G799" s="28">
        <v>1.88</v>
      </c>
      <c r="H799" s="27">
        <v>8.1999999999999993</v>
      </c>
      <c r="I799" s="28">
        <v>1.39</v>
      </c>
      <c r="J799" s="26" t="s">
        <v>3</v>
      </c>
      <c r="K799" s="26" t="s">
        <v>4</v>
      </c>
      <c r="L799" s="26" t="s">
        <v>4</v>
      </c>
      <c r="M799" s="29">
        <f>IF(Tabelle4[[#This Row],[Heizleistung (55°C)]]=0,Tabelle4[[#This Row],[Heizleistung (35°C)]],(Tabelle4[[#This Row],[Heizleistung (35°C)]]+Tabelle4[[#This Row],[Heizleistung (55°C)]])/2)</f>
        <v>8.5500000000000007</v>
      </c>
      <c r="N799" s="30">
        <f>IF(Tabelle4[[#This Row],[Etas 55°C]]=0,0,(Tabelle4[[#This Row],[Etas 35°C]]*0.8+Tabelle4[[#This Row],[Etas 55°C]]*0.2))*2.5</f>
        <v>4.4550000000000001</v>
      </c>
      <c r="O799" s="31">
        <f>-(Tabelle4[[#This Row],[80%/20% SCOP]]-5.645)/5.645</f>
        <v>0.21080602302922932</v>
      </c>
    </row>
    <row r="800" spans="1:15" ht="20.100000000000001" customHeight="1" x14ac:dyDescent="0.25">
      <c r="A800" s="57"/>
      <c r="B800" s="32">
        <v>16012724</v>
      </c>
      <c r="C800" s="25" t="s">
        <v>5190</v>
      </c>
      <c r="D800" s="25" t="s">
        <v>5202</v>
      </c>
      <c r="E800" s="26" t="s">
        <v>2</v>
      </c>
      <c r="F800" s="27">
        <v>8.4</v>
      </c>
      <c r="G800" s="28">
        <v>1.8839999999999999</v>
      </c>
      <c r="H800" s="27">
        <v>7.8</v>
      </c>
      <c r="I800" s="28">
        <v>1.3660000000000001</v>
      </c>
      <c r="J800" s="26" t="s">
        <v>508</v>
      </c>
      <c r="K800" s="26" t="s">
        <v>4</v>
      </c>
      <c r="L800" s="26" t="s">
        <v>4</v>
      </c>
      <c r="M800" s="27">
        <f>IF(Tabelle4[[#This Row],[Heizleistung (55°C)]]=0,Tabelle4[[#This Row],[Heizleistung (35°C)]],(Tabelle4[[#This Row],[Heizleistung (35°C)]]+Tabelle4[[#This Row],[Heizleistung (55°C)]])/2)</f>
        <v>8.1</v>
      </c>
      <c r="N800" s="30">
        <f>IF(Tabelle4[[#This Row],[Etas 55°C]]=0,0,(Tabelle4[[#This Row],[Etas 35°C]]*0.8+Tabelle4[[#This Row],[Etas 55°C]]*0.2))*2.5</f>
        <v>4.4510000000000005</v>
      </c>
      <c r="O800" s="31">
        <f>-(Tabelle4[[#This Row],[80%/20% SCOP]]-5.645)/5.645</f>
        <v>0.21151461470327709</v>
      </c>
    </row>
    <row r="801" spans="1:15" ht="20.100000000000001" customHeight="1" x14ac:dyDescent="0.25">
      <c r="A801" s="57"/>
      <c r="B801" s="32">
        <v>16003232</v>
      </c>
      <c r="C801" s="25" t="s">
        <v>3044</v>
      </c>
      <c r="D801" s="25" t="s">
        <v>3069</v>
      </c>
      <c r="E801" s="26" t="s">
        <v>2</v>
      </c>
      <c r="F801" s="27">
        <v>9</v>
      </c>
      <c r="G801" s="28">
        <v>1.88</v>
      </c>
      <c r="H801" s="27">
        <v>9</v>
      </c>
      <c r="I801" s="28">
        <v>1.38</v>
      </c>
      <c r="J801" s="26" t="s">
        <v>109</v>
      </c>
      <c r="K801" s="26" t="s">
        <v>4</v>
      </c>
      <c r="L801" s="26" t="s">
        <v>4</v>
      </c>
      <c r="M801" s="27">
        <f>IF(Tabelle4[[#This Row],[Heizleistung (55°C)]]=0,Tabelle4[[#This Row],[Heizleistung (35°C)]],(Tabelle4[[#This Row],[Heizleistung (35°C)]]+Tabelle4[[#This Row],[Heizleistung (55°C)]])/2)</f>
        <v>9</v>
      </c>
      <c r="N801" s="30">
        <f>IF(Tabelle4[[#This Row],[Etas 55°C]]=0,0,(Tabelle4[[#This Row],[Etas 35°C]]*0.8+Tabelle4[[#This Row],[Etas 55°C]]*0.2))*2.5</f>
        <v>4.45</v>
      </c>
      <c r="O801" s="31">
        <f>-(Tabelle4[[#This Row],[80%/20% SCOP]]-5.645)/5.645</f>
        <v>0.2116917626217891</v>
      </c>
    </row>
    <row r="802" spans="1:15" ht="20.100000000000001" customHeight="1" x14ac:dyDescent="0.25">
      <c r="A802" s="57"/>
      <c r="B802" s="32">
        <v>16013616</v>
      </c>
      <c r="C802" s="25" t="s">
        <v>526</v>
      </c>
      <c r="D802" s="25" t="s">
        <v>540</v>
      </c>
      <c r="E802" s="26" t="s">
        <v>2</v>
      </c>
      <c r="F802" s="27">
        <v>8.9600000000000009</v>
      </c>
      <c r="G802" s="28">
        <v>1.875</v>
      </c>
      <c r="H802" s="27">
        <v>8.2100000000000009</v>
      </c>
      <c r="I802" s="28">
        <v>1.3939999999999999</v>
      </c>
      <c r="J802" s="26" t="s">
        <v>3</v>
      </c>
      <c r="K802" s="26" t="s">
        <v>4</v>
      </c>
      <c r="L802" s="26" t="s">
        <v>4</v>
      </c>
      <c r="M802" s="27">
        <f>IF(Tabelle4[[#This Row],[Heizleistung (55°C)]]=0,Tabelle4[[#This Row],[Heizleistung (35°C)]],(Tabelle4[[#This Row],[Heizleistung (35°C)]]+Tabelle4[[#This Row],[Heizleistung (55°C)]])/2)</f>
        <v>8.5850000000000009</v>
      </c>
      <c r="N802" s="30">
        <f>IF(Tabelle4[[#This Row],[Etas 55°C]]=0,0,(Tabelle4[[#This Row],[Etas 35°C]]*0.8+Tabelle4[[#This Row],[Etas 55°C]]*0.2))*2.5</f>
        <v>4.4470000000000001</v>
      </c>
      <c r="O802" s="31">
        <f>-(Tabelle4[[#This Row],[80%/20% SCOP]]-5.645)/5.645</f>
        <v>0.212223206377325</v>
      </c>
    </row>
    <row r="803" spans="1:15" ht="20.100000000000001" customHeight="1" x14ac:dyDescent="0.25">
      <c r="A803" s="57"/>
      <c r="B803" s="32">
        <v>16012173</v>
      </c>
      <c r="C803" s="25" t="s">
        <v>1637</v>
      </c>
      <c r="D803" s="25" t="s">
        <v>1643</v>
      </c>
      <c r="E803" s="26" t="s">
        <v>2</v>
      </c>
      <c r="F803" s="27">
        <v>8.9600000000000009</v>
      </c>
      <c r="G803" s="28">
        <v>1.875</v>
      </c>
      <c r="H803" s="27">
        <v>8.2100000000000009</v>
      </c>
      <c r="I803" s="28">
        <v>1.3939999999999999</v>
      </c>
      <c r="J803" s="26" t="s">
        <v>3</v>
      </c>
      <c r="K803" s="26" t="s">
        <v>4</v>
      </c>
      <c r="L803" s="26" t="s">
        <v>4</v>
      </c>
      <c r="M803" s="27">
        <f>IF(Tabelle4[[#This Row],[Heizleistung (55°C)]]=0,Tabelle4[[#This Row],[Heizleistung (35°C)]],(Tabelle4[[#This Row],[Heizleistung (35°C)]]+Tabelle4[[#This Row],[Heizleistung (55°C)]])/2)</f>
        <v>8.5850000000000009</v>
      </c>
      <c r="N803" s="30">
        <f>IF(Tabelle4[[#This Row],[Etas 55°C]]=0,0,(Tabelle4[[#This Row],[Etas 35°C]]*0.8+Tabelle4[[#This Row],[Etas 55°C]]*0.2))*2.5</f>
        <v>4.4470000000000001</v>
      </c>
      <c r="O803" s="31">
        <f>-(Tabelle4[[#This Row],[80%/20% SCOP]]-5.645)/5.645</f>
        <v>0.212223206377325</v>
      </c>
    </row>
    <row r="804" spans="1:15" ht="20.100000000000001" customHeight="1" x14ac:dyDescent="0.25">
      <c r="A804" s="57"/>
      <c r="B804" s="32">
        <v>16005491</v>
      </c>
      <c r="C804" s="25" t="s">
        <v>1657</v>
      </c>
      <c r="D804" s="25" t="s">
        <v>1714</v>
      </c>
      <c r="E804" s="26" t="s">
        <v>2</v>
      </c>
      <c r="F804" s="27">
        <v>10.38</v>
      </c>
      <c r="G804" s="28">
        <v>1.89</v>
      </c>
      <c r="H804" s="27">
        <v>9.3800000000000008</v>
      </c>
      <c r="I804" s="28">
        <v>1.33</v>
      </c>
      <c r="J804" s="26" t="s">
        <v>109</v>
      </c>
      <c r="K804" s="26" t="s">
        <v>4</v>
      </c>
      <c r="L804" s="26" t="s">
        <v>25</v>
      </c>
      <c r="M804" s="27">
        <f>IF(Tabelle4[[#This Row],[Heizleistung (55°C)]]=0,Tabelle4[[#This Row],[Heizleistung (35°C)]],(Tabelle4[[#This Row],[Heizleistung (35°C)]]+Tabelle4[[#This Row],[Heizleistung (55°C)]])/2)</f>
        <v>9.8800000000000008</v>
      </c>
      <c r="N804" s="30">
        <f>IF(Tabelle4[[#This Row],[Etas 55°C]]=0,0,(Tabelle4[[#This Row],[Etas 35°C]]*0.8+Tabelle4[[#This Row],[Etas 55°C]]*0.2))*2.5</f>
        <v>4.4450000000000003</v>
      </c>
      <c r="O804" s="31">
        <f>-(Tabelle4[[#This Row],[80%/20% SCOP]]-5.645)/5.645</f>
        <v>0.21257750221434887</v>
      </c>
    </row>
    <row r="805" spans="1:15" ht="20.100000000000001" customHeight="1" x14ac:dyDescent="0.25">
      <c r="A805" s="57"/>
      <c r="B805" s="32">
        <v>16016880</v>
      </c>
      <c r="C805" s="25" t="s">
        <v>2971</v>
      </c>
      <c r="D805" s="25" t="s">
        <v>2983</v>
      </c>
      <c r="E805" s="26" t="s">
        <v>2</v>
      </c>
      <c r="F805" s="27">
        <v>9.73</v>
      </c>
      <c r="G805" s="28">
        <v>1.8580000000000001</v>
      </c>
      <c r="H805" s="27">
        <v>9.36</v>
      </c>
      <c r="I805" s="28">
        <v>1.45</v>
      </c>
      <c r="J805" s="26" t="s">
        <v>3</v>
      </c>
      <c r="K805" s="26" t="s">
        <v>4</v>
      </c>
      <c r="L805" s="26" t="s">
        <v>15</v>
      </c>
      <c r="M805" s="27">
        <f>IF(Tabelle4[[#This Row],[Heizleistung (55°C)]]=0,Tabelle4[[#This Row],[Heizleistung (35°C)]],(Tabelle4[[#This Row],[Heizleistung (35°C)]]+Tabelle4[[#This Row],[Heizleistung (55°C)]])/2)</f>
        <v>9.5449999999999999</v>
      </c>
      <c r="N805" s="30">
        <f>IF(Tabelle4[[#This Row],[Etas 55°C]]=0,0,(Tabelle4[[#This Row],[Etas 35°C]]*0.8+Tabelle4[[#This Row],[Etas 55°C]]*0.2))*2.5</f>
        <v>4.4410000000000007</v>
      </c>
      <c r="O805" s="31">
        <f>-(Tabelle4[[#This Row],[80%/20% SCOP]]-5.645)/5.645</f>
        <v>0.21328609388839662</v>
      </c>
    </row>
    <row r="806" spans="1:15" ht="20.100000000000001" customHeight="1" x14ac:dyDescent="0.25">
      <c r="A806" s="57"/>
      <c r="B806" s="32">
        <v>16016581</v>
      </c>
      <c r="C806" s="25" t="s">
        <v>2255</v>
      </c>
      <c r="D806" s="25" t="s">
        <v>2293</v>
      </c>
      <c r="E806" s="26" t="s">
        <v>2</v>
      </c>
      <c r="F806" s="27">
        <v>9.02</v>
      </c>
      <c r="G806" s="28">
        <v>1.8680000000000001</v>
      </c>
      <c r="H806" s="27">
        <v>9.01</v>
      </c>
      <c r="I806" s="28">
        <v>1.3959999999999999</v>
      </c>
      <c r="J806" s="26" t="s">
        <v>3</v>
      </c>
      <c r="K806" s="26" t="s">
        <v>4</v>
      </c>
      <c r="L806" s="26" t="s">
        <v>4</v>
      </c>
      <c r="M806" s="27">
        <f>IF(Tabelle4[[#This Row],[Heizleistung (55°C)]]=0,Tabelle4[[#This Row],[Heizleistung (35°C)]],(Tabelle4[[#This Row],[Heizleistung (35°C)]]+Tabelle4[[#This Row],[Heizleistung (55°C)]])/2)</f>
        <v>9.0150000000000006</v>
      </c>
      <c r="N806" s="30">
        <f>IF(Tabelle4[[#This Row],[Etas 55°C]]=0,0,(Tabelle4[[#This Row],[Etas 35°C]]*0.8+Tabelle4[[#This Row],[Etas 55°C]]*0.2))*2.5</f>
        <v>4.4340000000000002</v>
      </c>
      <c r="O806" s="31">
        <f>-(Tabelle4[[#This Row],[80%/20% SCOP]]-5.645)/5.645</f>
        <v>0.21452612931798043</v>
      </c>
    </row>
    <row r="807" spans="1:15" ht="20.100000000000001" customHeight="1" x14ac:dyDescent="0.25">
      <c r="A807" s="57"/>
      <c r="B807" s="32">
        <v>16012812</v>
      </c>
      <c r="C807" s="25" t="s">
        <v>305</v>
      </c>
      <c r="D807" s="25" t="s">
        <v>326</v>
      </c>
      <c r="E807" s="26" t="s">
        <v>2</v>
      </c>
      <c r="F807" s="27">
        <v>8.6</v>
      </c>
      <c r="G807" s="28">
        <v>1.85</v>
      </c>
      <c r="H807" s="27">
        <v>8</v>
      </c>
      <c r="I807" s="28">
        <v>1.46</v>
      </c>
      <c r="J807" s="26" t="s">
        <v>3</v>
      </c>
      <c r="K807" s="26" t="s">
        <v>4</v>
      </c>
      <c r="L807" s="26" t="s">
        <v>4</v>
      </c>
      <c r="M807" s="27">
        <f>IF(Tabelle4[[#This Row],[Heizleistung (55°C)]]=0,Tabelle4[[#This Row],[Heizleistung (35°C)]],(Tabelle4[[#This Row],[Heizleistung (35°C)]]+Tabelle4[[#This Row],[Heizleistung (55°C)]])/2)</f>
        <v>8.3000000000000007</v>
      </c>
      <c r="N807" s="30">
        <f>IF(Tabelle4[[#This Row],[Etas 55°C]]=0,0,(Tabelle4[[#This Row],[Etas 35°C]]*0.8+Tabelle4[[#This Row],[Etas 55°C]]*0.2))*2.5</f>
        <v>4.4300000000000006</v>
      </c>
      <c r="O807" s="31">
        <f>-(Tabelle4[[#This Row],[80%/20% SCOP]]-5.645)/5.645</f>
        <v>0.21523472099202817</v>
      </c>
    </row>
    <row r="808" spans="1:15" ht="20.100000000000001" customHeight="1" x14ac:dyDescent="0.25">
      <c r="A808" s="57"/>
      <c r="B808" s="32">
        <v>16014927</v>
      </c>
      <c r="C808" s="25" t="s">
        <v>1266</v>
      </c>
      <c r="D808" s="25" t="s">
        <v>1275</v>
      </c>
      <c r="E808" s="26" t="s">
        <v>2</v>
      </c>
      <c r="F808" s="27">
        <v>9</v>
      </c>
      <c r="G808" s="28">
        <v>1.85</v>
      </c>
      <c r="H808" s="27">
        <v>8</v>
      </c>
      <c r="I808" s="28">
        <v>1.46</v>
      </c>
      <c r="J808" s="26" t="s">
        <v>3</v>
      </c>
      <c r="K808" s="26" t="s">
        <v>4</v>
      </c>
      <c r="L808" s="26" t="s">
        <v>4</v>
      </c>
      <c r="M808" s="27">
        <f>IF(Tabelle4[[#This Row],[Heizleistung (55°C)]]=0,Tabelle4[[#This Row],[Heizleistung (35°C)]],(Tabelle4[[#This Row],[Heizleistung (35°C)]]+Tabelle4[[#This Row],[Heizleistung (55°C)]])/2)</f>
        <v>8.5</v>
      </c>
      <c r="N808" s="30">
        <f>IF(Tabelle4[[#This Row],[Etas 55°C]]=0,0,(Tabelle4[[#This Row],[Etas 35°C]]*0.8+Tabelle4[[#This Row],[Etas 55°C]]*0.2))*2.5</f>
        <v>4.4300000000000006</v>
      </c>
      <c r="O808" s="31">
        <f>-(Tabelle4[[#This Row],[80%/20% SCOP]]-5.645)/5.645</f>
        <v>0.21523472099202817</v>
      </c>
    </row>
    <row r="809" spans="1:15" ht="20.100000000000001" customHeight="1" x14ac:dyDescent="0.25">
      <c r="A809" s="57"/>
      <c r="B809" s="32">
        <v>16014493</v>
      </c>
      <c r="C809" s="25" t="s">
        <v>5249</v>
      </c>
      <c r="D809" s="25" t="s">
        <v>6771</v>
      </c>
      <c r="E809" s="26" t="s">
        <v>2</v>
      </c>
      <c r="F809" s="27">
        <v>9</v>
      </c>
      <c r="G809" s="28">
        <v>1.85</v>
      </c>
      <c r="H809" s="27">
        <v>8</v>
      </c>
      <c r="I809" s="28">
        <v>1.46</v>
      </c>
      <c r="J809" s="26" t="s">
        <v>3</v>
      </c>
      <c r="K809" s="26" t="s">
        <v>4</v>
      </c>
      <c r="L809" s="26" t="s">
        <v>4</v>
      </c>
      <c r="M809" s="27">
        <f>IF(Tabelle4[[#This Row],[Heizleistung (55°C)]]=0,Tabelle4[[#This Row],[Heizleistung (35°C)]],(Tabelle4[[#This Row],[Heizleistung (35°C)]]+Tabelle4[[#This Row],[Heizleistung (55°C)]])/2)</f>
        <v>8.5</v>
      </c>
      <c r="N809" s="30">
        <f>IF(Tabelle4[[#This Row],[Etas 55°C]]=0,0,(Tabelle4[[#This Row],[Etas 35°C]]*0.8+Tabelle4[[#This Row],[Etas 55°C]]*0.2))*2.5</f>
        <v>4.4300000000000006</v>
      </c>
      <c r="O809" s="31">
        <f>-(Tabelle4[[#This Row],[80%/20% SCOP]]-5.645)/5.645</f>
        <v>0.21523472099202817</v>
      </c>
    </row>
    <row r="810" spans="1:15" ht="20.100000000000001" customHeight="1" x14ac:dyDescent="0.25">
      <c r="A810" s="57"/>
      <c r="B810" s="32">
        <v>16015105</v>
      </c>
      <c r="C810" s="25" t="s">
        <v>1615</v>
      </c>
      <c r="D810" s="25" t="s">
        <v>6749</v>
      </c>
      <c r="E810" s="26" t="s">
        <v>2</v>
      </c>
      <c r="F810" s="27">
        <v>9.41</v>
      </c>
      <c r="G810" s="28">
        <v>1.861</v>
      </c>
      <c r="H810" s="27">
        <v>8.59</v>
      </c>
      <c r="I810" s="28">
        <v>1.4159999999999999</v>
      </c>
      <c r="J810" s="26" t="s">
        <v>3</v>
      </c>
      <c r="K810" s="26" t="s">
        <v>4</v>
      </c>
      <c r="L810" s="26" t="s">
        <v>4</v>
      </c>
      <c r="M810" s="27">
        <f>IF(Tabelle4[[#This Row],[Heizleistung (55°C)]]=0,Tabelle4[[#This Row],[Heizleistung (35°C)]],(Tabelle4[[#This Row],[Heizleistung (35°C)]]+Tabelle4[[#This Row],[Heizleistung (55°C)]])/2)</f>
        <v>9</v>
      </c>
      <c r="N810" s="30">
        <f>IF(Tabelle4[[#This Row],[Etas 55°C]]=0,0,(Tabelle4[[#This Row],[Etas 35°C]]*0.8+Tabelle4[[#This Row],[Etas 55°C]]*0.2))*2.5</f>
        <v>4.4300000000000006</v>
      </c>
      <c r="O810" s="31">
        <f>-(Tabelle4[[#This Row],[80%/20% SCOP]]-5.645)/5.645</f>
        <v>0.21523472099202817</v>
      </c>
    </row>
    <row r="811" spans="1:15" ht="20.100000000000001" customHeight="1" x14ac:dyDescent="0.25">
      <c r="A811" s="57"/>
      <c r="B811" s="32">
        <v>16017725</v>
      </c>
      <c r="C811" s="25" t="s">
        <v>5855</v>
      </c>
      <c r="D811" s="25" t="s">
        <v>5857</v>
      </c>
      <c r="E811" s="26" t="s">
        <v>2</v>
      </c>
      <c r="F811" s="27">
        <v>8.6</v>
      </c>
      <c r="G811" s="28">
        <v>1.853</v>
      </c>
      <c r="H811" s="27">
        <v>8.2899999999999991</v>
      </c>
      <c r="I811" s="28">
        <v>1.4470000000000001</v>
      </c>
      <c r="J811" s="26" t="s">
        <v>3</v>
      </c>
      <c r="K811" s="26" t="s">
        <v>4</v>
      </c>
      <c r="L811" s="26" t="s">
        <v>4</v>
      </c>
      <c r="M811" s="29">
        <f>IF(Tabelle4[[#This Row],[Heizleistung (55°C)]]=0,Tabelle4[[#This Row],[Heizleistung (35°C)]],(Tabelle4[[#This Row],[Heizleistung (35°C)]]+Tabelle4[[#This Row],[Heizleistung (55°C)]])/2)</f>
        <v>8.4450000000000003</v>
      </c>
      <c r="N811" s="30">
        <f>IF(Tabelle4[[#This Row],[Etas 55°C]]=0,0,(Tabelle4[[#This Row],[Etas 35°C]]*0.8+Tabelle4[[#This Row],[Etas 55°C]]*0.2))*2.5</f>
        <v>4.4295000000000009</v>
      </c>
      <c r="O811" s="31">
        <f>-(Tabelle4[[#This Row],[80%/20% SCOP]]-5.645)/5.645</f>
        <v>0.21532329495128411</v>
      </c>
    </row>
    <row r="812" spans="1:15" ht="20.100000000000001" customHeight="1" x14ac:dyDescent="0.25">
      <c r="A812" s="57"/>
      <c r="B812" s="32">
        <v>16002994</v>
      </c>
      <c r="C812" s="25" t="s">
        <v>5787</v>
      </c>
      <c r="D812" s="25" t="s">
        <v>5794</v>
      </c>
      <c r="E812" s="26" t="s">
        <v>2</v>
      </c>
      <c r="F812" s="27">
        <v>9</v>
      </c>
      <c r="G812" s="28">
        <v>1.86</v>
      </c>
      <c r="H812" s="27">
        <v>9</v>
      </c>
      <c r="I812" s="28">
        <v>1.41</v>
      </c>
      <c r="J812" s="26" t="s">
        <v>109</v>
      </c>
      <c r="K812" s="26" t="s">
        <v>15</v>
      </c>
      <c r="L812" s="26" t="s">
        <v>4</v>
      </c>
      <c r="M812" s="29">
        <f>IF(Tabelle4[[#This Row],[Heizleistung (55°C)]]=0,Tabelle4[[#This Row],[Heizleistung (35°C)]],(Tabelle4[[#This Row],[Heizleistung (35°C)]]+Tabelle4[[#This Row],[Heizleistung (55°C)]])/2)</f>
        <v>9</v>
      </c>
      <c r="N812" s="30">
        <f>IF(Tabelle4[[#This Row],[Etas 55°C]]=0,0,(Tabelle4[[#This Row],[Etas 35°C]]*0.8+Tabelle4[[#This Row],[Etas 55°C]]*0.2))*2.5</f>
        <v>4.4250000000000007</v>
      </c>
      <c r="O812" s="31">
        <f>-(Tabelle4[[#This Row],[80%/20% SCOP]]-5.645)/5.645</f>
        <v>0.21612046058458795</v>
      </c>
    </row>
    <row r="813" spans="1:15" ht="20.100000000000001" customHeight="1" x14ac:dyDescent="0.25">
      <c r="A813" s="57"/>
      <c r="B813" s="32">
        <v>16012810</v>
      </c>
      <c r="C813" s="25" t="s">
        <v>305</v>
      </c>
      <c r="D813" s="25" t="s">
        <v>358</v>
      </c>
      <c r="E813" s="26" t="s">
        <v>2</v>
      </c>
      <c r="F813" s="27">
        <v>8.6</v>
      </c>
      <c r="G813" s="28">
        <v>1.847</v>
      </c>
      <c r="H813" s="27">
        <v>8</v>
      </c>
      <c r="I813" s="28">
        <v>1.46</v>
      </c>
      <c r="J813" s="26" t="s">
        <v>3</v>
      </c>
      <c r="K813" s="26" t="s">
        <v>4</v>
      </c>
      <c r="L813" s="26" t="s">
        <v>4</v>
      </c>
      <c r="M813" s="27">
        <f>IF(Tabelle4[[#This Row],[Heizleistung (55°C)]]=0,Tabelle4[[#This Row],[Heizleistung (35°C)]],(Tabelle4[[#This Row],[Heizleistung (35°C)]]+Tabelle4[[#This Row],[Heizleistung (55°C)]])/2)</f>
        <v>8.3000000000000007</v>
      </c>
      <c r="N813" s="30">
        <f>IF(Tabelle4[[#This Row],[Etas 55°C]]=0,0,(Tabelle4[[#This Row],[Etas 35°C]]*0.8+Tabelle4[[#This Row],[Etas 55°C]]*0.2))*2.5</f>
        <v>4.4240000000000004</v>
      </c>
      <c r="O813" s="31">
        <f>-(Tabelle4[[#This Row],[80%/20% SCOP]]-5.645)/5.645</f>
        <v>0.21629760850309995</v>
      </c>
    </row>
    <row r="814" spans="1:15" ht="20.100000000000001" customHeight="1" x14ac:dyDescent="0.25">
      <c r="A814" s="57"/>
      <c r="B814" s="32">
        <v>16012291</v>
      </c>
      <c r="C814" s="25" t="s">
        <v>37</v>
      </c>
      <c r="D814" s="25" t="s">
        <v>38</v>
      </c>
      <c r="E814" s="26" t="s">
        <v>2</v>
      </c>
      <c r="F814" s="27">
        <v>8.06</v>
      </c>
      <c r="G814" s="28">
        <v>1.851</v>
      </c>
      <c r="H814" s="27">
        <v>8.48</v>
      </c>
      <c r="I814" s="28">
        <v>1.4359999999999999</v>
      </c>
      <c r="J814" s="26" t="s">
        <v>3</v>
      </c>
      <c r="K814" s="26" t="s">
        <v>4</v>
      </c>
      <c r="L814" s="26" t="s">
        <v>4</v>
      </c>
      <c r="M814" s="27">
        <f>IF(Tabelle4[[#This Row],[Heizleistung (55°C)]]=0,Tabelle4[[#This Row],[Heizleistung (35°C)]],(Tabelle4[[#This Row],[Heizleistung (35°C)]]+Tabelle4[[#This Row],[Heizleistung (55°C)]])/2)</f>
        <v>8.27</v>
      </c>
      <c r="N814" s="30">
        <f>IF(Tabelle4[[#This Row],[Etas 55°C]]=0,0,(Tabelle4[[#This Row],[Etas 35°C]]*0.8+Tabelle4[[#This Row],[Etas 55°C]]*0.2))*2.5</f>
        <v>4.4200000000000008</v>
      </c>
      <c r="O814" s="31">
        <f>-(Tabelle4[[#This Row],[80%/20% SCOP]]-5.645)/5.645</f>
        <v>0.21700620017714772</v>
      </c>
    </row>
    <row r="815" spans="1:15" ht="20.100000000000001" customHeight="1" x14ac:dyDescent="0.25">
      <c r="A815" s="57"/>
      <c r="B815" s="32">
        <v>16013763</v>
      </c>
      <c r="C815" s="25" t="s">
        <v>4622</v>
      </c>
      <c r="D815" s="25" t="s">
        <v>4631</v>
      </c>
      <c r="E815" s="26" t="s">
        <v>2</v>
      </c>
      <c r="F815" s="27">
        <v>8.06</v>
      </c>
      <c r="G815" s="28">
        <v>1.851</v>
      </c>
      <c r="H815" s="27">
        <v>8.48</v>
      </c>
      <c r="I815" s="28">
        <v>1.4359999999999999</v>
      </c>
      <c r="J815" s="26" t="s">
        <v>3</v>
      </c>
      <c r="K815" s="26" t="s">
        <v>4</v>
      </c>
      <c r="L815" s="26" t="s">
        <v>4</v>
      </c>
      <c r="M815" s="27">
        <f>IF(Tabelle4[[#This Row],[Heizleistung (55°C)]]=0,Tabelle4[[#This Row],[Heizleistung (35°C)]],(Tabelle4[[#This Row],[Heizleistung (35°C)]]+Tabelle4[[#This Row],[Heizleistung (55°C)]])/2)</f>
        <v>8.27</v>
      </c>
      <c r="N815" s="30">
        <f>IF(Tabelle4[[#This Row],[Etas 55°C]]=0,0,(Tabelle4[[#This Row],[Etas 35°C]]*0.8+Tabelle4[[#This Row],[Etas 55°C]]*0.2))*2.5</f>
        <v>4.4200000000000008</v>
      </c>
      <c r="O815" s="31">
        <f>-(Tabelle4[[#This Row],[80%/20% SCOP]]-5.645)/5.645</f>
        <v>0.21700620017714772</v>
      </c>
    </row>
    <row r="816" spans="1:15" ht="20.100000000000001" customHeight="1" x14ac:dyDescent="0.25">
      <c r="A816" s="57"/>
      <c r="B816" s="32">
        <v>16010877</v>
      </c>
      <c r="C816" s="25" t="s">
        <v>6183</v>
      </c>
      <c r="D816" s="25" t="s">
        <v>6189</v>
      </c>
      <c r="E816" s="26" t="s">
        <v>2</v>
      </c>
      <c r="F816" s="27">
        <v>8.06</v>
      </c>
      <c r="G816" s="28">
        <v>1.851</v>
      </c>
      <c r="H816" s="27">
        <v>8.48</v>
      </c>
      <c r="I816" s="28">
        <v>1.4359999999999999</v>
      </c>
      <c r="J816" s="26" t="s">
        <v>3</v>
      </c>
      <c r="K816" s="26" t="s">
        <v>4</v>
      </c>
      <c r="L816" s="26" t="s">
        <v>4</v>
      </c>
      <c r="M816" s="29">
        <f>IF(Tabelle4[[#This Row],[Heizleistung (55°C)]]=0,Tabelle4[[#This Row],[Heizleistung (35°C)]],(Tabelle4[[#This Row],[Heizleistung (35°C)]]+Tabelle4[[#This Row],[Heizleistung (55°C)]])/2)</f>
        <v>8.27</v>
      </c>
      <c r="N816" s="30">
        <f>IF(Tabelle4[[#This Row],[Etas 55°C]]=0,0,(Tabelle4[[#This Row],[Etas 35°C]]*0.8+Tabelle4[[#This Row],[Etas 55°C]]*0.2))*2.5</f>
        <v>4.4200000000000008</v>
      </c>
      <c r="O816" s="31">
        <f>-(Tabelle4[[#This Row],[80%/20% SCOP]]-5.645)/5.645</f>
        <v>0.21700620017714772</v>
      </c>
    </row>
    <row r="817" spans="1:15" ht="20.100000000000001" customHeight="1" x14ac:dyDescent="0.25">
      <c r="A817" s="57"/>
      <c r="B817" s="32">
        <v>16014011</v>
      </c>
      <c r="C817" s="25" t="s">
        <v>2402</v>
      </c>
      <c r="D817" s="25" t="s">
        <v>2413</v>
      </c>
      <c r="E817" s="26" t="s">
        <v>2</v>
      </c>
      <c r="F817" s="27">
        <v>9.5</v>
      </c>
      <c r="G817" s="28">
        <v>1.87</v>
      </c>
      <c r="H817" s="27">
        <v>9.1</v>
      </c>
      <c r="I817" s="28">
        <v>1.35</v>
      </c>
      <c r="J817" s="26" t="s">
        <v>40</v>
      </c>
      <c r="K817" s="26" t="s">
        <v>4</v>
      </c>
      <c r="L817" s="26" t="s">
        <v>4</v>
      </c>
      <c r="M817" s="27">
        <f>IF(Tabelle4[[#This Row],[Heizleistung (55°C)]]=0,Tabelle4[[#This Row],[Heizleistung (35°C)]],(Tabelle4[[#This Row],[Heizleistung (35°C)]]+Tabelle4[[#This Row],[Heizleistung (55°C)]])/2)</f>
        <v>9.3000000000000007</v>
      </c>
      <c r="N817" s="30">
        <f>IF(Tabelle4[[#This Row],[Etas 55°C]]=0,0,(Tabelle4[[#This Row],[Etas 35°C]]*0.8+Tabelle4[[#This Row],[Etas 55°C]]*0.2))*2.5</f>
        <v>4.4150000000000009</v>
      </c>
      <c r="O817" s="31">
        <f>-(Tabelle4[[#This Row],[80%/20% SCOP]]-5.645)/5.645</f>
        <v>0.21789193976970747</v>
      </c>
    </row>
    <row r="818" spans="1:15" ht="20.100000000000001" customHeight="1" x14ac:dyDescent="0.25">
      <c r="A818" s="57"/>
      <c r="B818" s="32">
        <v>16013130</v>
      </c>
      <c r="C818" s="25" t="s">
        <v>1945</v>
      </c>
      <c r="D818" s="25" t="s">
        <v>1948</v>
      </c>
      <c r="E818" s="26" t="s">
        <v>2</v>
      </c>
      <c r="F818" s="27">
        <v>8.4600000000000009</v>
      </c>
      <c r="G818" s="28">
        <v>1.88</v>
      </c>
      <c r="H818" s="27">
        <v>8.39</v>
      </c>
      <c r="I818" s="28">
        <v>1.31</v>
      </c>
      <c r="J818" s="26" t="s">
        <v>40</v>
      </c>
      <c r="K818" s="26" t="s">
        <v>4</v>
      </c>
      <c r="L818" s="26" t="s">
        <v>4</v>
      </c>
      <c r="M818" s="27">
        <f>IF(Tabelle4[[#This Row],[Heizleistung (55°C)]]=0,Tabelle4[[#This Row],[Heizleistung (35°C)]],(Tabelle4[[#This Row],[Heizleistung (35°C)]]+Tabelle4[[#This Row],[Heizleistung (55°C)]])/2)</f>
        <v>8.4250000000000007</v>
      </c>
      <c r="N818" s="30">
        <f>IF(Tabelle4[[#This Row],[Etas 55°C]]=0,0,(Tabelle4[[#This Row],[Etas 35°C]]*0.8+Tabelle4[[#This Row],[Etas 55°C]]*0.2))*2.5</f>
        <v>4.415</v>
      </c>
      <c r="O818" s="31">
        <f>-(Tabelle4[[#This Row],[80%/20% SCOP]]-5.645)/5.645</f>
        <v>0.21789193976970764</v>
      </c>
    </row>
    <row r="819" spans="1:15" ht="20.100000000000001" customHeight="1" x14ac:dyDescent="0.25">
      <c r="A819" s="57"/>
      <c r="B819" s="32">
        <v>16012131</v>
      </c>
      <c r="C819" s="25" t="s">
        <v>2231</v>
      </c>
      <c r="D819" s="25" t="s">
        <v>2251</v>
      </c>
      <c r="E819" s="26" t="s">
        <v>2</v>
      </c>
      <c r="F819" s="27">
        <v>8.57</v>
      </c>
      <c r="G819" s="28">
        <v>1.853</v>
      </c>
      <c r="H819" s="27">
        <v>8.24</v>
      </c>
      <c r="I819" s="28">
        <v>1.417</v>
      </c>
      <c r="J819" s="26" t="s">
        <v>3</v>
      </c>
      <c r="K819" s="26" t="s">
        <v>4</v>
      </c>
      <c r="L819" s="26" t="s">
        <v>4</v>
      </c>
      <c r="M819" s="27">
        <f>IF(Tabelle4[[#This Row],[Heizleistung (55°C)]]=0,Tabelle4[[#This Row],[Heizleistung (35°C)]],(Tabelle4[[#This Row],[Heizleistung (35°C)]]+Tabelle4[[#This Row],[Heizleistung (55°C)]])/2)</f>
        <v>8.4050000000000011</v>
      </c>
      <c r="N819" s="30">
        <f>IF(Tabelle4[[#This Row],[Etas 55°C]]=0,0,(Tabelle4[[#This Row],[Etas 35°C]]*0.8+Tabelle4[[#This Row],[Etas 55°C]]*0.2))*2.5</f>
        <v>4.4145000000000003</v>
      </c>
      <c r="O819" s="31">
        <f>-(Tabelle4[[#This Row],[80%/20% SCOP]]-5.645)/5.645</f>
        <v>0.21798051372896357</v>
      </c>
    </row>
    <row r="820" spans="1:15" ht="20.100000000000001" customHeight="1" x14ac:dyDescent="0.25">
      <c r="A820" s="57"/>
      <c r="B820" s="32">
        <v>16003006</v>
      </c>
      <c r="C820" s="25" t="s">
        <v>6201</v>
      </c>
      <c r="D820" s="25" t="s">
        <v>6833</v>
      </c>
      <c r="E820" s="26" t="s">
        <v>2</v>
      </c>
      <c r="F820" s="27">
        <v>8.5</v>
      </c>
      <c r="G820" s="28">
        <v>1.88</v>
      </c>
      <c r="H820" s="27">
        <v>7.97</v>
      </c>
      <c r="I820" s="28">
        <v>1.3</v>
      </c>
      <c r="J820" s="26" t="s">
        <v>40</v>
      </c>
      <c r="K820" s="26" t="s">
        <v>4</v>
      </c>
      <c r="L820" s="26" t="s">
        <v>4</v>
      </c>
      <c r="M820" s="29">
        <f>IF(Tabelle4[[#This Row],[Heizleistung (55°C)]]=0,Tabelle4[[#This Row],[Heizleistung (35°C)]],(Tabelle4[[#This Row],[Heizleistung (35°C)]]+Tabelle4[[#This Row],[Heizleistung (55°C)]])/2)</f>
        <v>8.2349999999999994</v>
      </c>
      <c r="N820" s="30">
        <f>IF(Tabelle4[[#This Row],[Etas 55°C]]=0,0,(Tabelle4[[#This Row],[Etas 35°C]]*0.8+Tabelle4[[#This Row],[Etas 55°C]]*0.2))*2.5</f>
        <v>4.41</v>
      </c>
      <c r="O820" s="31">
        <f>-(Tabelle4[[#This Row],[80%/20% SCOP]]-5.645)/5.645</f>
        <v>0.21877767936226741</v>
      </c>
    </row>
    <row r="821" spans="1:15" ht="20.100000000000001" customHeight="1" x14ac:dyDescent="0.25">
      <c r="A821" s="57"/>
      <c r="B821" s="32">
        <v>16012127</v>
      </c>
      <c r="C821" s="25" t="s">
        <v>2231</v>
      </c>
      <c r="D821" s="25" t="s">
        <v>2240</v>
      </c>
      <c r="E821" s="26" t="s">
        <v>2</v>
      </c>
      <c r="F821" s="27">
        <v>8.6199999999999992</v>
      </c>
      <c r="G821" s="28">
        <v>1.85</v>
      </c>
      <c r="H821" s="27">
        <v>8.2799999999999994</v>
      </c>
      <c r="I821" s="28">
        <v>1.415</v>
      </c>
      <c r="J821" s="26" t="s">
        <v>3</v>
      </c>
      <c r="K821" s="26" t="s">
        <v>4</v>
      </c>
      <c r="L821" s="26" t="s">
        <v>4</v>
      </c>
      <c r="M821" s="27">
        <f>IF(Tabelle4[[#This Row],[Heizleistung (55°C)]]=0,Tabelle4[[#This Row],[Heizleistung (35°C)]],(Tabelle4[[#This Row],[Heizleistung (35°C)]]+Tabelle4[[#This Row],[Heizleistung (55°C)]])/2)</f>
        <v>8.4499999999999993</v>
      </c>
      <c r="N821" s="30">
        <f>IF(Tabelle4[[#This Row],[Etas 55°C]]=0,0,(Tabelle4[[#This Row],[Etas 35°C]]*0.8+Tabelle4[[#This Row],[Etas 55°C]]*0.2))*2.5</f>
        <v>4.4075000000000006</v>
      </c>
      <c r="O821" s="31">
        <f>-(Tabelle4[[#This Row],[80%/20% SCOP]]-5.645)/5.645</f>
        <v>0.21922054915854722</v>
      </c>
    </row>
    <row r="822" spans="1:15" ht="20.100000000000001" customHeight="1" x14ac:dyDescent="0.25">
      <c r="A822" s="57"/>
      <c r="B822" s="32">
        <v>16014130</v>
      </c>
      <c r="C822" s="25" t="s">
        <v>5265</v>
      </c>
      <c r="D822" s="25" t="s">
        <v>5267</v>
      </c>
      <c r="E822" s="26" t="s">
        <v>2</v>
      </c>
      <c r="F822" s="27">
        <v>9.3000000000000007</v>
      </c>
      <c r="G822" s="28">
        <v>1.8580000000000001</v>
      </c>
      <c r="H822" s="27">
        <v>8.4</v>
      </c>
      <c r="I822" s="28">
        <v>1.3740000000000001</v>
      </c>
      <c r="J822" s="26" t="s">
        <v>3</v>
      </c>
      <c r="K822" s="26" t="s">
        <v>4</v>
      </c>
      <c r="L822" s="26" t="s">
        <v>4</v>
      </c>
      <c r="M822" s="27">
        <f>IF(Tabelle4[[#This Row],[Heizleistung (55°C)]]=0,Tabelle4[[#This Row],[Heizleistung (35°C)]],(Tabelle4[[#This Row],[Heizleistung (35°C)]]+Tabelle4[[#This Row],[Heizleistung (55°C)]])/2)</f>
        <v>8.8500000000000014</v>
      </c>
      <c r="N822" s="30">
        <f>IF(Tabelle4[[#This Row],[Etas 55°C]]=0,0,(Tabelle4[[#This Row],[Etas 35°C]]*0.8+Tabelle4[[#This Row],[Etas 55°C]]*0.2))*2.5</f>
        <v>4.4030000000000005</v>
      </c>
      <c r="O822" s="31">
        <f>-(Tabelle4[[#This Row],[80%/20% SCOP]]-5.645)/5.645</f>
        <v>0.22001771479185106</v>
      </c>
    </row>
    <row r="823" spans="1:15" ht="20.100000000000001" customHeight="1" x14ac:dyDescent="0.25">
      <c r="A823" s="57"/>
      <c r="B823" s="32">
        <v>16015755</v>
      </c>
      <c r="C823" s="25" t="s">
        <v>5436</v>
      </c>
      <c r="D823" s="25" t="s">
        <v>5441</v>
      </c>
      <c r="E823" s="26" t="s">
        <v>2</v>
      </c>
      <c r="F823" s="27">
        <v>8.32</v>
      </c>
      <c r="G823" s="28">
        <v>1.84</v>
      </c>
      <c r="H823" s="27">
        <v>8.7899999999999991</v>
      </c>
      <c r="I823" s="28">
        <v>1.4419999999999999</v>
      </c>
      <c r="J823" s="26" t="s">
        <v>3</v>
      </c>
      <c r="K823" s="26" t="s">
        <v>4</v>
      </c>
      <c r="L823" s="26" t="s">
        <v>4</v>
      </c>
      <c r="M823" s="29">
        <f>IF(Tabelle4[[#This Row],[Heizleistung (55°C)]]=0,Tabelle4[[#This Row],[Heizleistung (35°C)]],(Tabelle4[[#This Row],[Heizleistung (35°C)]]+Tabelle4[[#This Row],[Heizleistung (55°C)]])/2)</f>
        <v>8.5549999999999997</v>
      </c>
      <c r="N823" s="30">
        <f>IF(Tabelle4[[#This Row],[Etas 55°C]]=0,0,(Tabelle4[[#This Row],[Etas 35°C]]*0.8+Tabelle4[[#This Row],[Etas 55°C]]*0.2))*2.5</f>
        <v>4.4010000000000007</v>
      </c>
      <c r="O823" s="31">
        <f>-(Tabelle4[[#This Row],[80%/20% SCOP]]-5.645)/5.645</f>
        <v>0.22037201062887493</v>
      </c>
    </row>
    <row r="824" spans="1:15" ht="20.100000000000001" customHeight="1" x14ac:dyDescent="0.25">
      <c r="A824" s="57"/>
      <c r="B824" s="32">
        <v>16001359</v>
      </c>
      <c r="C824" s="25" t="s">
        <v>5128</v>
      </c>
      <c r="D824" s="25" t="s">
        <v>5160</v>
      </c>
      <c r="E824" s="26" t="s">
        <v>2</v>
      </c>
      <c r="F824" s="27">
        <v>9.8000000000000007</v>
      </c>
      <c r="G824" s="28">
        <v>1.87</v>
      </c>
      <c r="H824" s="27">
        <v>7.8</v>
      </c>
      <c r="I824" s="28">
        <v>1.32</v>
      </c>
      <c r="J824" s="26" t="s">
        <v>40</v>
      </c>
      <c r="K824" s="26" t="s">
        <v>4</v>
      </c>
      <c r="L824" s="26" t="s">
        <v>4</v>
      </c>
      <c r="M824" s="27">
        <f>IF(Tabelle4[[#This Row],[Heizleistung (55°C)]]=0,Tabelle4[[#This Row],[Heizleistung (35°C)]],(Tabelle4[[#This Row],[Heizleistung (35°C)]]+Tabelle4[[#This Row],[Heizleistung (55°C)]])/2)</f>
        <v>8.8000000000000007</v>
      </c>
      <c r="N824" s="30">
        <f>IF(Tabelle4[[#This Row],[Etas 55°C]]=0,0,(Tabelle4[[#This Row],[Etas 35°C]]*0.8+Tabelle4[[#This Row],[Etas 55°C]]*0.2))*2.5</f>
        <v>4.4000000000000004</v>
      </c>
      <c r="O824" s="31">
        <f>-(Tabelle4[[#This Row],[80%/20% SCOP]]-5.645)/5.645</f>
        <v>0.22054915854738694</v>
      </c>
    </row>
    <row r="825" spans="1:15" ht="20.100000000000001" customHeight="1" x14ac:dyDescent="0.25">
      <c r="A825" s="57"/>
      <c r="B825" s="32">
        <v>16017011</v>
      </c>
      <c r="C825" s="25" t="s">
        <v>3161</v>
      </c>
      <c r="D825" s="25" t="s">
        <v>3874</v>
      </c>
      <c r="E825" s="26" t="s">
        <v>2</v>
      </c>
      <c r="F825" s="27">
        <v>9.5</v>
      </c>
      <c r="G825" s="28">
        <v>1.85</v>
      </c>
      <c r="H825" s="27">
        <v>9.5</v>
      </c>
      <c r="I825" s="28">
        <v>1.39</v>
      </c>
      <c r="J825" s="26" t="s">
        <v>3</v>
      </c>
      <c r="K825" s="26" t="s">
        <v>15</v>
      </c>
      <c r="L825" s="26" t="s">
        <v>4</v>
      </c>
      <c r="M825" s="27">
        <f>IF(Tabelle4[[#This Row],[Heizleistung (55°C)]]=0,Tabelle4[[#This Row],[Heizleistung (35°C)]],(Tabelle4[[#This Row],[Heizleistung (35°C)]]+Tabelle4[[#This Row],[Heizleistung (55°C)]])/2)</f>
        <v>9.5</v>
      </c>
      <c r="N825" s="30">
        <f>IF(Tabelle4[[#This Row],[Etas 55°C]]=0,0,(Tabelle4[[#This Row],[Etas 35°C]]*0.8+Tabelle4[[#This Row],[Etas 55°C]]*0.2))*2.5</f>
        <v>4.3950000000000005</v>
      </c>
      <c r="O825" s="31">
        <f>-(Tabelle4[[#This Row],[80%/20% SCOP]]-5.645)/5.645</f>
        <v>0.22143489813994671</v>
      </c>
    </row>
    <row r="826" spans="1:15" ht="20.100000000000001" customHeight="1" x14ac:dyDescent="0.25">
      <c r="A826" s="57"/>
      <c r="B826" s="32">
        <v>16014128</v>
      </c>
      <c r="C826" s="25" t="s">
        <v>5265</v>
      </c>
      <c r="D826" s="25" t="s">
        <v>5270</v>
      </c>
      <c r="E826" s="26" t="s">
        <v>2</v>
      </c>
      <c r="F826" s="27">
        <v>9.1999999999999993</v>
      </c>
      <c r="G826" s="28">
        <v>1.849</v>
      </c>
      <c r="H826" s="27">
        <v>8.4</v>
      </c>
      <c r="I826" s="28">
        <v>1.3779999999999999</v>
      </c>
      <c r="J826" s="26" t="s">
        <v>3</v>
      </c>
      <c r="K826" s="26" t="s">
        <v>4</v>
      </c>
      <c r="L826" s="26" t="s">
        <v>4</v>
      </c>
      <c r="M826" s="27">
        <f>IF(Tabelle4[[#This Row],[Heizleistung (55°C)]]=0,Tabelle4[[#This Row],[Heizleistung (35°C)]],(Tabelle4[[#This Row],[Heizleistung (35°C)]]+Tabelle4[[#This Row],[Heizleistung (55°C)]])/2)</f>
        <v>8.8000000000000007</v>
      </c>
      <c r="N826" s="30">
        <f>IF(Tabelle4[[#This Row],[Etas 55°C]]=0,0,(Tabelle4[[#This Row],[Etas 35°C]]*0.8+Tabelle4[[#This Row],[Etas 55°C]]*0.2))*2.5</f>
        <v>4.3870000000000005</v>
      </c>
      <c r="O826" s="31">
        <f>-(Tabelle4[[#This Row],[80%/20% SCOP]]-5.645)/5.645</f>
        <v>0.22285208148804236</v>
      </c>
    </row>
    <row r="827" spans="1:15" ht="20.100000000000001" customHeight="1" x14ac:dyDescent="0.25">
      <c r="A827" s="57"/>
      <c r="B827" s="32">
        <v>16005718</v>
      </c>
      <c r="C827" s="25" t="s">
        <v>1560</v>
      </c>
      <c r="D827" s="25" t="s">
        <v>1610</v>
      </c>
      <c r="E827" s="26" t="s">
        <v>2</v>
      </c>
      <c r="F827" s="27">
        <v>10</v>
      </c>
      <c r="G827" s="28">
        <v>1.86</v>
      </c>
      <c r="H827" s="27">
        <v>9</v>
      </c>
      <c r="I827" s="28">
        <v>1.33</v>
      </c>
      <c r="J827" s="26" t="s">
        <v>109</v>
      </c>
      <c r="K827" s="26" t="s">
        <v>4</v>
      </c>
      <c r="L827" s="26" t="s">
        <v>4</v>
      </c>
      <c r="M827" s="27">
        <f>IF(Tabelle4[[#This Row],[Heizleistung (55°C)]]=0,Tabelle4[[#This Row],[Heizleistung (35°C)]],(Tabelle4[[#This Row],[Heizleistung (35°C)]]+Tabelle4[[#This Row],[Heizleistung (55°C)]])/2)</f>
        <v>9.5</v>
      </c>
      <c r="N827" s="30">
        <f>IF(Tabelle4[[#This Row],[Etas 55°C]]=0,0,(Tabelle4[[#This Row],[Etas 35°C]]*0.8+Tabelle4[[#This Row],[Etas 55°C]]*0.2))*2.5</f>
        <v>4.3850000000000007</v>
      </c>
      <c r="O827" s="31">
        <f>-(Tabelle4[[#This Row],[80%/20% SCOP]]-5.645)/5.645</f>
        <v>0.22320637732506626</v>
      </c>
    </row>
    <row r="828" spans="1:15" ht="20.100000000000001" customHeight="1" x14ac:dyDescent="0.25">
      <c r="A828" s="57"/>
      <c r="B828" s="32">
        <v>16006440</v>
      </c>
      <c r="C828" s="25" t="s">
        <v>2111</v>
      </c>
      <c r="D828" s="25" t="s">
        <v>2122</v>
      </c>
      <c r="E828" s="26" t="s">
        <v>2</v>
      </c>
      <c r="F828" s="27">
        <v>9</v>
      </c>
      <c r="G828" s="28">
        <v>1.85</v>
      </c>
      <c r="H828" s="27">
        <v>10</v>
      </c>
      <c r="I828" s="28">
        <v>1.36</v>
      </c>
      <c r="J828" s="26" t="s">
        <v>40</v>
      </c>
      <c r="K828" s="26" t="s">
        <v>15</v>
      </c>
      <c r="L828" s="26" t="s">
        <v>4</v>
      </c>
      <c r="M828" s="27">
        <f>IF(Tabelle4[[#This Row],[Heizleistung (55°C)]]=0,Tabelle4[[#This Row],[Heizleistung (35°C)]],(Tabelle4[[#This Row],[Heizleistung (35°C)]]+Tabelle4[[#This Row],[Heizleistung (55°C)]])/2)</f>
        <v>9.5</v>
      </c>
      <c r="N828" s="30">
        <f>IF(Tabelle4[[#This Row],[Etas 55°C]]=0,0,(Tabelle4[[#This Row],[Etas 35°C]]*0.8+Tabelle4[[#This Row],[Etas 55°C]]*0.2))*2.5</f>
        <v>4.3800000000000008</v>
      </c>
      <c r="O828" s="31">
        <f>-(Tabelle4[[#This Row],[80%/20% SCOP]]-5.645)/5.645</f>
        <v>0.22409211691762601</v>
      </c>
    </row>
    <row r="829" spans="1:15" ht="20.100000000000001" customHeight="1" x14ac:dyDescent="0.25">
      <c r="A829" s="57"/>
      <c r="B829" s="32">
        <v>16010550</v>
      </c>
      <c r="C829" s="25" t="s">
        <v>2988</v>
      </c>
      <c r="D829" s="25" t="s">
        <v>3021</v>
      </c>
      <c r="E829" s="26" t="s">
        <v>2</v>
      </c>
      <c r="F829" s="27">
        <v>9</v>
      </c>
      <c r="G829" s="28">
        <v>1.85</v>
      </c>
      <c r="H829" s="27">
        <v>10</v>
      </c>
      <c r="I829" s="28">
        <v>1.36</v>
      </c>
      <c r="J829" s="26" t="s">
        <v>40</v>
      </c>
      <c r="K829" s="26" t="s">
        <v>15</v>
      </c>
      <c r="L829" s="26" t="s">
        <v>4</v>
      </c>
      <c r="M829" s="27">
        <f>IF(Tabelle4[[#This Row],[Heizleistung (55°C)]]=0,Tabelle4[[#This Row],[Heizleistung (35°C)]],(Tabelle4[[#This Row],[Heizleistung (35°C)]]+Tabelle4[[#This Row],[Heizleistung (55°C)]])/2)</f>
        <v>9.5</v>
      </c>
      <c r="N829" s="30">
        <f>IF(Tabelle4[[#This Row],[Etas 55°C]]=0,0,(Tabelle4[[#This Row],[Etas 35°C]]*0.8+Tabelle4[[#This Row],[Etas 55°C]]*0.2))*2.5</f>
        <v>4.3800000000000008</v>
      </c>
      <c r="O829" s="31">
        <f>-(Tabelle4[[#This Row],[80%/20% SCOP]]-5.645)/5.645</f>
        <v>0.22409211691762601</v>
      </c>
    </row>
    <row r="830" spans="1:15" ht="20.100000000000001" customHeight="1" x14ac:dyDescent="0.25">
      <c r="A830" s="57"/>
      <c r="B830" s="32">
        <v>16012530</v>
      </c>
      <c r="C830" s="25" t="s">
        <v>3089</v>
      </c>
      <c r="D830" s="25" t="s">
        <v>3096</v>
      </c>
      <c r="E830" s="26" t="s">
        <v>2</v>
      </c>
      <c r="F830" s="27">
        <v>9</v>
      </c>
      <c r="G830" s="28">
        <v>1.85</v>
      </c>
      <c r="H830" s="27">
        <v>10</v>
      </c>
      <c r="I830" s="28">
        <v>1.36</v>
      </c>
      <c r="J830" s="26" t="s">
        <v>40</v>
      </c>
      <c r="K830" s="26" t="s">
        <v>15</v>
      </c>
      <c r="L830" s="26" t="s">
        <v>15</v>
      </c>
      <c r="M830" s="27">
        <f>IF(Tabelle4[[#This Row],[Heizleistung (55°C)]]=0,Tabelle4[[#This Row],[Heizleistung (35°C)]],(Tabelle4[[#This Row],[Heizleistung (35°C)]]+Tabelle4[[#This Row],[Heizleistung (55°C)]])/2)</f>
        <v>9.5</v>
      </c>
      <c r="N830" s="30">
        <f>IF(Tabelle4[[#This Row],[Etas 55°C]]=0,0,(Tabelle4[[#This Row],[Etas 35°C]]*0.8+Tabelle4[[#This Row],[Etas 55°C]]*0.2))*2.5</f>
        <v>4.3800000000000008</v>
      </c>
      <c r="O830" s="31">
        <f>-(Tabelle4[[#This Row],[80%/20% SCOP]]-5.645)/5.645</f>
        <v>0.22409211691762601</v>
      </c>
    </row>
    <row r="831" spans="1:15" ht="20.100000000000001" customHeight="1" x14ac:dyDescent="0.25">
      <c r="A831" s="57"/>
      <c r="B831" s="32">
        <v>16005857</v>
      </c>
      <c r="C831" s="25" t="s">
        <v>1560</v>
      </c>
      <c r="D831" s="25" t="s">
        <v>1573</v>
      </c>
      <c r="E831" s="26" t="s">
        <v>2</v>
      </c>
      <c r="F831" s="27">
        <v>10</v>
      </c>
      <c r="G831" s="28">
        <v>1.86</v>
      </c>
      <c r="H831" s="27">
        <v>9</v>
      </c>
      <c r="I831" s="28">
        <v>1.31</v>
      </c>
      <c r="J831" s="26" t="s">
        <v>109</v>
      </c>
      <c r="K831" s="26" t="s">
        <v>4</v>
      </c>
      <c r="L831" s="26" t="s">
        <v>4</v>
      </c>
      <c r="M831" s="27">
        <f>IF(Tabelle4[[#This Row],[Heizleistung (55°C)]]=0,Tabelle4[[#This Row],[Heizleistung (35°C)]],(Tabelle4[[#This Row],[Heizleistung (35°C)]]+Tabelle4[[#This Row],[Heizleistung (55°C)]])/2)</f>
        <v>9.5</v>
      </c>
      <c r="N831" s="30">
        <f>IF(Tabelle4[[#This Row],[Etas 55°C]]=0,0,(Tabelle4[[#This Row],[Etas 35°C]]*0.8+Tabelle4[[#This Row],[Etas 55°C]]*0.2))*2.5</f>
        <v>4.3750000000000009</v>
      </c>
      <c r="O831" s="31">
        <f>-(Tabelle4[[#This Row],[80%/20% SCOP]]-5.645)/5.645</f>
        <v>0.22497785651018579</v>
      </c>
    </row>
    <row r="832" spans="1:15" ht="20.100000000000001" customHeight="1" x14ac:dyDescent="0.25">
      <c r="A832" s="57"/>
      <c r="B832" s="32">
        <v>16011563</v>
      </c>
      <c r="C832" s="25" t="s">
        <v>1299</v>
      </c>
      <c r="D832" s="25" t="s">
        <v>1448</v>
      </c>
      <c r="E832" s="26" t="s">
        <v>2</v>
      </c>
      <c r="F832" s="27">
        <v>8.3000000000000007</v>
      </c>
      <c r="G832" s="28">
        <v>1.84</v>
      </c>
      <c r="H832" s="27">
        <v>8.5</v>
      </c>
      <c r="I832" s="28">
        <v>1.38</v>
      </c>
      <c r="J832" s="26" t="s">
        <v>40</v>
      </c>
      <c r="K832" s="26" t="s">
        <v>4</v>
      </c>
      <c r="L832" s="26" t="s">
        <v>4</v>
      </c>
      <c r="M832" s="27">
        <f>IF(Tabelle4[[#This Row],[Heizleistung (55°C)]]=0,Tabelle4[[#This Row],[Heizleistung (35°C)]],(Tabelle4[[#This Row],[Heizleistung (35°C)]]+Tabelle4[[#This Row],[Heizleistung (55°C)]])/2)</f>
        <v>8.4</v>
      </c>
      <c r="N832" s="30">
        <f>IF(Tabelle4[[#This Row],[Etas 55°C]]=0,0,(Tabelle4[[#This Row],[Etas 35°C]]*0.8+Tabelle4[[#This Row],[Etas 55°C]]*0.2))*2.5</f>
        <v>4.370000000000001</v>
      </c>
      <c r="O832" s="31">
        <f>-(Tabelle4[[#This Row],[80%/20% SCOP]]-5.645)/5.645</f>
        <v>0.22586359610274556</v>
      </c>
    </row>
    <row r="833" spans="1:15" ht="20.100000000000001" customHeight="1" x14ac:dyDescent="0.25">
      <c r="A833" s="57"/>
      <c r="B833" s="32">
        <v>16016286</v>
      </c>
      <c r="C833" s="25" t="s">
        <v>1945</v>
      </c>
      <c r="D833" s="25" t="s">
        <v>1953</v>
      </c>
      <c r="E833" s="26" t="s">
        <v>2</v>
      </c>
      <c r="F833" s="27">
        <v>9.23</v>
      </c>
      <c r="G833" s="28">
        <v>1.85</v>
      </c>
      <c r="H833" s="27">
        <v>8.4600000000000009</v>
      </c>
      <c r="I833" s="28">
        <v>1.33</v>
      </c>
      <c r="J833" s="26" t="s">
        <v>40</v>
      </c>
      <c r="K833" s="26" t="s">
        <v>4</v>
      </c>
      <c r="L833" s="26" t="s">
        <v>4</v>
      </c>
      <c r="M833" s="27">
        <f>IF(Tabelle4[[#This Row],[Heizleistung (55°C)]]=0,Tabelle4[[#This Row],[Heizleistung (35°C)]],(Tabelle4[[#This Row],[Heizleistung (35°C)]]+Tabelle4[[#This Row],[Heizleistung (55°C)]])/2)</f>
        <v>8.8450000000000006</v>
      </c>
      <c r="N833" s="30">
        <f>IF(Tabelle4[[#This Row],[Etas 55°C]]=0,0,(Tabelle4[[#This Row],[Etas 35°C]]*0.8+Tabelle4[[#This Row],[Etas 55°C]]*0.2))*2.5</f>
        <v>4.3650000000000002</v>
      </c>
      <c r="O833" s="31">
        <f>-(Tabelle4[[#This Row],[80%/20% SCOP]]-5.645)/5.645</f>
        <v>0.22674933569530548</v>
      </c>
    </row>
    <row r="834" spans="1:15" ht="20.100000000000001" customHeight="1" x14ac:dyDescent="0.25">
      <c r="A834" s="57"/>
      <c r="B834" s="32">
        <v>16005576</v>
      </c>
      <c r="C834" s="25" t="s">
        <v>2363</v>
      </c>
      <c r="D834" s="25" t="s">
        <v>2372</v>
      </c>
      <c r="E834" s="26" t="s">
        <v>2</v>
      </c>
      <c r="F834" s="27">
        <v>10</v>
      </c>
      <c r="G834" s="28">
        <v>1.85</v>
      </c>
      <c r="H834" s="27">
        <v>8.5</v>
      </c>
      <c r="I834" s="28">
        <v>1.33</v>
      </c>
      <c r="J834" s="26" t="s">
        <v>109</v>
      </c>
      <c r="K834" s="26" t="s">
        <v>15</v>
      </c>
      <c r="L834" s="26" t="s">
        <v>4</v>
      </c>
      <c r="M834" s="27">
        <f>IF(Tabelle4[[#This Row],[Heizleistung (55°C)]]=0,Tabelle4[[#This Row],[Heizleistung (35°C)]],(Tabelle4[[#This Row],[Heizleistung (35°C)]]+Tabelle4[[#This Row],[Heizleistung (55°C)]])/2)</f>
        <v>9.25</v>
      </c>
      <c r="N834" s="30">
        <f>IF(Tabelle4[[#This Row],[Etas 55°C]]=0,0,(Tabelle4[[#This Row],[Etas 35°C]]*0.8+Tabelle4[[#This Row],[Etas 55°C]]*0.2))*2.5</f>
        <v>4.3650000000000002</v>
      </c>
      <c r="O834" s="31">
        <f>-(Tabelle4[[#This Row],[80%/20% SCOP]]-5.645)/5.645</f>
        <v>0.22674933569530548</v>
      </c>
    </row>
    <row r="835" spans="1:15" ht="20.100000000000001" customHeight="1" x14ac:dyDescent="0.25">
      <c r="A835" s="57"/>
      <c r="B835" s="32">
        <v>16012720</v>
      </c>
      <c r="C835" s="25" t="s">
        <v>4668</v>
      </c>
      <c r="D835" s="25">
        <v>650001331</v>
      </c>
      <c r="E835" s="26" t="s">
        <v>2</v>
      </c>
      <c r="F835" s="27">
        <v>9.06</v>
      </c>
      <c r="G835" s="28">
        <v>1.831</v>
      </c>
      <c r="H835" s="27">
        <v>8.1</v>
      </c>
      <c r="I835" s="28">
        <v>1.401</v>
      </c>
      <c r="J835" s="26" t="s">
        <v>3</v>
      </c>
      <c r="K835" s="26" t="s">
        <v>4</v>
      </c>
      <c r="L835" s="26" t="s">
        <v>4</v>
      </c>
      <c r="M835" s="27">
        <f>IF(Tabelle4[[#This Row],[Heizleistung (55°C)]]=0,Tabelle4[[#This Row],[Heizleistung (35°C)]],(Tabelle4[[#This Row],[Heizleistung (35°C)]]+Tabelle4[[#This Row],[Heizleistung (55°C)]])/2)</f>
        <v>8.58</v>
      </c>
      <c r="N835" s="30">
        <f>IF(Tabelle4[[#This Row],[Etas 55°C]]=0,0,(Tabelle4[[#This Row],[Etas 35°C]]*0.8+Tabelle4[[#This Row],[Etas 55°C]]*0.2))*2.5</f>
        <v>4.3625000000000007</v>
      </c>
      <c r="O835" s="31">
        <f>-(Tabelle4[[#This Row],[80%/20% SCOP]]-5.645)/5.645</f>
        <v>0.22719220549158528</v>
      </c>
    </row>
    <row r="836" spans="1:15" ht="20.100000000000001" customHeight="1" x14ac:dyDescent="0.25">
      <c r="A836" s="57"/>
      <c r="B836" s="32">
        <v>16004110</v>
      </c>
      <c r="C836" s="25" t="s">
        <v>440</v>
      </c>
      <c r="D836" s="25" t="s">
        <v>444</v>
      </c>
      <c r="E836" s="26" t="s">
        <v>2</v>
      </c>
      <c r="F836" s="27">
        <v>10</v>
      </c>
      <c r="G836" s="28">
        <v>1.84</v>
      </c>
      <c r="H836" s="27">
        <v>9</v>
      </c>
      <c r="I836" s="28">
        <v>1.36</v>
      </c>
      <c r="J836" s="26" t="s">
        <v>109</v>
      </c>
      <c r="K836" s="26" t="s">
        <v>15</v>
      </c>
      <c r="L836" s="26" t="s">
        <v>4</v>
      </c>
      <c r="M836" s="27">
        <f>IF(Tabelle4[[#This Row],[Heizleistung (55°C)]]=0,Tabelle4[[#This Row],[Heizleistung (35°C)]],(Tabelle4[[#This Row],[Heizleistung (35°C)]]+Tabelle4[[#This Row],[Heizleistung (55°C)]])/2)</f>
        <v>9.5</v>
      </c>
      <c r="N836" s="30">
        <f>IF(Tabelle4[[#This Row],[Etas 55°C]]=0,0,(Tabelle4[[#This Row],[Etas 35°C]]*0.8+Tabelle4[[#This Row],[Etas 55°C]]*0.2))*2.5</f>
        <v>4.3600000000000003</v>
      </c>
      <c r="O836" s="31">
        <f>-(Tabelle4[[#This Row],[80%/20% SCOP]]-5.645)/5.645</f>
        <v>0.22763507528786525</v>
      </c>
    </row>
    <row r="837" spans="1:15" ht="20.100000000000001" customHeight="1" x14ac:dyDescent="0.25">
      <c r="A837" s="57"/>
      <c r="B837" s="32">
        <v>16016337</v>
      </c>
      <c r="C837" s="25" t="s">
        <v>2493</v>
      </c>
      <c r="D837" s="25" t="s">
        <v>2500</v>
      </c>
      <c r="E837" s="26" t="s">
        <v>2</v>
      </c>
      <c r="F837" s="27">
        <v>8.1999999999999993</v>
      </c>
      <c r="G837" s="28">
        <v>1.827</v>
      </c>
      <c r="H837" s="27">
        <v>8.6999999999999993</v>
      </c>
      <c r="I837" s="28">
        <v>1.411</v>
      </c>
      <c r="J837" s="26" t="s">
        <v>3</v>
      </c>
      <c r="K837" s="26" t="s">
        <v>4</v>
      </c>
      <c r="L837" s="26" t="s">
        <v>4</v>
      </c>
      <c r="M837" s="27">
        <f>IF(Tabelle4[[#This Row],[Heizleistung (55°C)]]=0,Tabelle4[[#This Row],[Heizleistung (35°C)]],(Tabelle4[[#This Row],[Heizleistung (35°C)]]+Tabelle4[[#This Row],[Heizleistung (55°C)]])/2)</f>
        <v>8.4499999999999993</v>
      </c>
      <c r="N837" s="30">
        <f>IF(Tabelle4[[#This Row],[Etas 55°C]]=0,0,(Tabelle4[[#This Row],[Etas 35°C]]*0.8+Tabelle4[[#This Row],[Etas 55°C]]*0.2))*2.5</f>
        <v>4.3594999999999997</v>
      </c>
      <c r="O837" s="31">
        <f>-(Tabelle4[[#This Row],[80%/20% SCOP]]-5.645)/5.645</f>
        <v>0.22772364924712135</v>
      </c>
    </row>
    <row r="838" spans="1:15" ht="20.100000000000001" customHeight="1" x14ac:dyDescent="0.25">
      <c r="A838" s="57"/>
      <c r="B838" s="32">
        <v>16017776</v>
      </c>
      <c r="C838" s="25" t="s">
        <v>2592</v>
      </c>
      <c r="D838" s="25" t="s">
        <v>2611</v>
      </c>
      <c r="E838" s="26" t="s">
        <v>2</v>
      </c>
      <c r="F838" s="27">
        <v>8</v>
      </c>
      <c r="G838" s="28">
        <v>1.84</v>
      </c>
      <c r="H838" s="27">
        <v>8.6</v>
      </c>
      <c r="I838" s="28">
        <v>1.35</v>
      </c>
      <c r="J838" s="26" t="s">
        <v>3</v>
      </c>
      <c r="K838" s="26" t="s">
        <v>4</v>
      </c>
      <c r="L838" s="26" t="s">
        <v>4</v>
      </c>
      <c r="M838" s="27">
        <f>IF(Tabelle4[[#This Row],[Heizleistung (55°C)]]=0,Tabelle4[[#This Row],[Heizleistung (35°C)]],(Tabelle4[[#This Row],[Heizleistung (35°C)]]+Tabelle4[[#This Row],[Heizleistung (55°C)]])/2)</f>
        <v>8.3000000000000007</v>
      </c>
      <c r="N838" s="30">
        <f>IF(Tabelle4[[#This Row],[Etas 55°C]]=0,0,(Tabelle4[[#This Row],[Etas 35°C]]*0.8+Tabelle4[[#This Row],[Etas 55°C]]*0.2))*2.5</f>
        <v>4.3550000000000004</v>
      </c>
      <c r="O838" s="31">
        <f>-(Tabelle4[[#This Row],[80%/20% SCOP]]-5.645)/5.645</f>
        <v>0.22852081488042503</v>
      </c>
    </row>
    <row r="839" spans="1:15" ht="20.100000000000001" customHeight="1" x14ac:dyDescent="0.25">
      <c r="A839" s="57"/>
      <c r="B839" s="32">
        <v>16013138</v>
      </c>
      <c r="C839" s="25" t="s">
        <v>808</v>
      </c>
      <c r="D839" s="25" t="s">
        <v>815</v>
      </c>
      <c r="E839" s="26" t="s">
        <v>2</v>
      </c>
      <c r="F839" s="27">
        <v>9.6</v>
      </c>
      <c r="G839" s="28">
        <v>1.85</v>
      </c>
      <c r="H839" s="27">
        <v>9.6</v>
      </c>
      <c r="I839" s="28">
        <v>1.31</v>
      </c>
      <c r="J839" s="26" t="s">
        <v>3</v>
      </c>
      <c r="K839" s="26" t="s">
        <v>4</v>
      </c>
      <c r="L839" s="26" t="s">
        <v>4</v>
      </c>
      <c r="M839" s="27">
        <f>IF(Tabelle4[[#This Row],[Heizleistung (55°C)]]=0,Tabelle4[[#This Row],[Heizleistung (35°C)]],(Tabelle4[[#This Row],[Heizleistung (35°C)]]+Tabelle4[[#This Row],[Heizleistung (55°C)]])/2)</f>
        <v>9.6</v>
      </c>
      <c r="N839" s="30">
        <f>IF(Tabelle4[[#This Row],[Etas 55°C]]=0,0,(Tabelle4[[#This Row],[Etas 35°C]]*0.8+Tabelle4[[#This Row],[Etas 55°C]]*0.2))*2.5</f>
        <v>4.3550000000000004</v>
      </c>
      <c r="O839" s="31">
        <f>-(Tabelle4[[#This Row],[80%/20% SCOP]]-5.645)/5.645</f>
        <v>0.22852081488042503</v>
      </c>
    </row>
    <row r="840" spans="1:15" ht="20.100000000000001" customHeight="1" x14ac:dyDescent="0.25">
      <c r="A840" s="57"/>
      <c r="B840" s="32">
        <v>16018346</v>
      </c>
      <c r="C840" s="25" t="s">
        <v>2866</v>
      </c>
      <c r="D840" s="25" t="s">
        <v>2869</v>
      </c>
      <c r="E840" s="26" t="s">
        <v>2</v>
      </c>
      <c r="F840" s="27">
        <v>8.98</v>
      </c>
      <c r="G840" s="28">
        <v>1.802</v>
      </c>
      <c r="H840" s="27">
        <v>8.15</v>
      </c>
      <c r="I840" s="28">
        <v>1.5009999999999999</v>
      </c>
      <c r="J840" s="26" t="s">
        <v>3</v>
      </c>
      <c r="K840" s="26" t="s">
        <v>4</v>
      </c>
      <c r="L840" s="26" t="s">
        <v>4</v>
      </c>
      <c r="M840" s="27">
        <f>IF(Tabelle4[[#This Row],[Heizleistung (55°C)]]=0,Tabelle4[[#This Row],[Heizleistung (35°C)]],(Tabelle4[[#This Row],[Heizleistung (35°C)]]+Tabelle4[[#This Row],[Heizleistung (55°C)]])/2)</f>
        <v>8.5650000000000013</v>
      </c>
      <c r="N840" s="30">
        <f>IF(Tabelle4[[#This Row],[Etas 55°C]]=0,0,(Tabelle4[[#This Row],[Etas 35°C]]*0.8+Tabelle4[[#This Row],[Etas 55°C]]*0.2))*2.5</f>
        <v>4.3545000000000007</v>
      </c>
      <c r="O840" s="31">
        <f>-(Tabelle4[[#This Row],[80%/20% SCOP]]-5.645)/5.645</f>
        <v>0.22860938883968096</v>
      </c>
    </row>
    <row r="841" spans="1:15" ht="20.100000000000001" customHeight="1" x14ac:dyDescent="0.25">
      <c r="A841" s="57"/>
      <c r="B841" s="32">
        <v>16016740</v>
      </c>
      <c r="C841" s="25" t="s">
        <v>5340</v>
      </c>
      <c r="D841" s="25" t="s">
        <v>5351</v>
      </c>
      <c r="E841" s="26" t="s">
        <v>2</v>
      </c>
      <c r="F841" s="27">
        <v>9.5</v>
      </c>
      <c r="G841" s="28">
        <v>1.83</v>
      </c>
      <c r="H841" s="27">
        <v>9.5</v>
      </c>
      <c r="I841" s="28">
        <v>1.32</v>
      </c>
      <c r="J841" s="26" t="s">
        <v>40</v>
      </c>
      <c r="K841" s="26" t="s">
        <v>4</v>
      </c>
      <c r="L841" s="26" t="s">
        <v>4</v>
      </c>
      <c r="M841" s="27">
        <f>IF(Tabelle4[[#This Row],[Heizleistung (55°C)]]=0,Tabelle4[[#This Row],[Heizleistung (35°C)]],(Tabelle4[[#This Row],[Heizleistung (35°C)]]+Tabelle4[[#This Row],[Heizleistung (55°C)]])/2)</f>
        <v>9.5</v>
      </c>
      <c r="N841" s="30">
        <f>IF(Tabelle4[[#This Row],[Etas 55°C]]=0,0,(Tabelle4[[#This Row],[Etas 35°C]]*0.8+Tabelle4[[#This Row],[Etas 55°C]]*0.2))*2.5</f>
        <v>4.32</v>
      </c>
      <c r="O841" s="31">
        <f>-(Tabelle4[[#This Row],[80%/20% SCOP]]-5.645)/5.645</f>
        <v>0.23472099202834357</v>
      </c>
    </row>
    <row r="842" spans="1:15" ht="20.100000000000001" customHeight="1" x14ac:dyDescent="0.25">
      <c r="A842" s="57"/>
      <c r="B842" s="32">
        <v>16014621</v>
      </c>
      <c r="C842" s="25" t="s">
        <v>5436</v>
      </c>
      <c r="D842" s="25" t="s">
        <v>5438</v>
      </c>
      <c r="E842" s="26" t="s">
        <v>2</v>
      </c>
      <c r="F842" s="27">
        <v>9.9499999999999993</v>
      </c>
      <c r="G842" s="28">
        <v>1.83</v>
      </c>
      <c r="H842" s="27">
        <v>9.23</v>
      </c>
      <c r="I842" s="28">
        <v>1.32</v>
      </c>
      <c r="J842" s="26" t="s">
        <v>3</v>
      </c>
      <c r="K842" s="26" t="s">
        <v>4</v>
      </c>
      <c r="L842" s="26" t="s">
        <v>4</v>
      </c>
      <c r="M842" s="29">
        <f>IF(Tabelle4[[#This Row],[Heizleistung (55°C)]]=0,Tabelle4[[#This Row],[Heizleistung (35°C)]],(Tabelle4[[#This Row],[Heizleistung (35°C)]]+Tabelle4[[#This Row],[Heizleistung (55°C)]])/2)</f>
        <v>9.59</v>
      </c>
      <c r="N842" s="30">
        <f>IF(Tabelle4[[#This Row],[Etas 55°C]]=0,0,(Tabelle4[[#This Row],[Etas 35°C]]*0.8+Tabelle4[[#This Row],[Etas 55°C]]*0.2))*2.5</f>
        <v>4.32</v>
      </c>
      <c r="O842" s="31">
        <f>-(Tabelle4[[#This Row],[80%/20% SCOP]]-5.645)/5.645</f>
        <v>0.23472099202834357</v>
      </c>
    </row>
    <row r="843" spans="1:15" ht="20.100000000000001" customHeight="1" x14ac:dyDescent="0.25">
      <c r="A843" s="57"/>
      <c r="B843" s="32">
        <v>16012301</v>
      </c>
      <c r="C843" s="25" t="s">
        <v>2101</v>
      </c>
      <c r="D843" s="25" t="s">
        <v>2110</v>
      </c>
      <c r="E843" s="26" t="s">
        <v>2</v>
      </c>
      <c r="F843" s="27">
        <v>9.94</v>
      </c>
      <c r="G843" s="28">
        <v>1.829</v>
      </c>
      <c r="H843" s="27">
        <v>9.2200000000000006</v>
      </c>
      <c r="I843" s="28">
        <v>1.319</v>
      </c>
      <c r="J843" s="26" t="s">
        <v>3</v>
      </c>
      <c r="K843" s="26" t="s">
        <v>4</v>
      </c>
      <c r="L843" s="26" t="s">
        <v>4</v>
      </c>
      <c r="M843" s="27">
        <f>IF(Tabelle4[[#This Row],[Heizleistung (55°C)]]=0,Tabelle4[[#This Row],[Heizleistung (35°C)]],(Tabelle4[[#This Row],[Heizleistung (35°C)]]+Tabelle4[[#This Row],[Heizleistung (55°C)]])/2)</f>
        <v>9.58</v>
      </c>
      <c r="N843" s="30">
        <f>IF(Tabelle4[[#This Row],[Etas 55°C]]=0,0,(Tabelle4[[#This Row],[Etas 35°C]]*0.8+Tabelle4[[#This Row],[Etas 55°C]]*0.2))*2.5</f>
        <v>4.3174999999999999</v>
      </c>
      <c r="O843" s="31">
        <f>-(Tabelle4[[#This Row],[80%/20% SCOP]]-5.645)/5.645</f>
        <v>0.23516386182462351</v>
      </c>
    </row>
    <row r="844" spans="1:15" ht="20.100000000000001" customHeight="1" x14ac:dyDescent="0.25">
      <c r="A844" s="57"/>
      <c r="B844" s="32">
        <v>16015741</v>
      </c>
      <c r="C844" s="25" t="s">
        <v>6197</v>
      </c>
      <c r="D844" s="25" t="s">
        <v>5002</v>
      </c>
      <c r="E844" s="26" t="s">
        <v>2</v>
      </c>
      <c r="F844" s="27">
        <v>9.94</v>
      </c>
      <c r="G844" s="28">
        <v>1.829</v>
      </c>
      <c r="H844" s="27">
        <v>9.2200000000000006</v>
      </c>
      <c r="I844" s="28">
        <v>1.319</v>
      </c>
      <c r="J844" s="26" t="s">
        <v>3</v>
      </c>
      <c r="K844" s="26" t="s">
        <v>4</v>
      </c>
      <c r="L844" s="26" t="s">
        <v>4</v>
      </c>
      <c r="M844" s="29">
        <f>IF(Tabelle4[[#This Row],[Heizleistung (55°C)]]=0,Tabelle4[[#This Row],[Heizleistung (35°C)]],(Tabelle4[[#This Row],[Heizleistung (35°C)]]+Tabelle4[[#This Row],[Heizleistung (55°C)]])/2)</f>
        <v>9.58</v>
      </c>
      <c r="N844" s="30">
        <f>IF(Tabelle4[[#This Row],[Etas 55°C]]=0,0,(Tabelle4[[#This Row],[Etas 35°C]]*0.8+Tabelle4[[#This Row],[Etas 55°C]]*0.2))*2.5</f>
        <v>4.3174999999999999</v>
      </c>
      <c r="O844" s="31">
        <f>-(Tabelle4[[#This Row],[80%/20% SCOP]]-5.645)/5.645</f>
        <v>0.23516386182462351</v>
      </c>
    </row>
    <row r="845" spans="1:15" ht="20.100000000000001" customHeight="1" x14ac:dyDescent="0.25">
      <c r="A845" s="57"/>
      <c r="B845" s="32">
        <v>16017190</v>
      </c>
      <c r="C845" s="25" t="s">
        <v>5858</v>
      </c>
      <c r="D845" s="25" t="s">
        <v>5865</v>
      </c>
      <c r="E845" s="26" t="s">
        <v>2</v>
      </c>
      <c r="F845" s="27">
        <v>10</v>
      </c>
      <c r="G845" s="28">
        <v>1.829</v>
      </c>
      <c r="H845" s="27">
        <v>9.1999999999999993</v>
      </c>
      <c r="I845" s="28">
        <v>1.319</v>
      </c>
      <c r="J845" s="26" t="s">
        <v>3</v>
      </c>
      <c r="K845" s="26" t="s">
        <v>15</v>
      </c>
      <c r="L845" s="26" t="s">
        <v>15</v>
      </c>
      <c r="M845" s="29">
        <f>IF(Tabelle4[[#This Row],[Heizleistung (55°C)]]=0,Tabelle4[[#This Row],[Heizleistung (35°C)]],(Tabelle4[[#This Row],[Heizleistung (35°C)]]+Tabelle4[[#This Row],[Heizleistung (55°C)]])/2)</f>
        <v>9.6</v>
      </c>
      <c r="N845" s="30">
        <f>IF(Tabelle4[[#This Row],[Etas 55°C]]=0,0,(Tabelle4[[#This Row],[Etas 35°C]]*0.8+Tabelle4[[#This Row],[Etas 55°C]]*0.2))*2.5</f>
        <v>4.3174999999999999</v>
      </c>
      <c r="O845" s="31">
        <f>-(Tabelle4[[#This Row],[80%/20% SCOP]]-5.645)/5.645</f>
        <v>0.23516386182462351</v>
      </c>
    </row>
    <row r="846" spans="1:15" ht="20.100000000000001" customHeight="1" x14ac:dyDescent="0.25">
      <c r="A846" s="57"/>
      <c r="B846" s="32">
        <v>16011022</v>
      </c>
      <c r="C846" s="25" t="s">
        <v>2255</v>
      </c>
      <c r="D846" s="25" t="s">
        <v>2258</v>
      </c>
      <c r="E846" s="26" t="s">
        <v>2</v>
      </c>
      <c r="F846" s="27">
        <v>8.73</v>
      </c>
      <c r="G846" s="28">
        <v>1.8320000000000001</v>
      </c>
      <c r="H846" s="27">
        <v>9.5</v>
      </c>
      <c r="I846" s="28">
        <v>1.306</v>
      </c>
      <c r="J846" s="26" t="s">
        <v>40</v>
      </c>
      <c r="K846" s="26" t="s">
        <v>4</v>
      </c>
      <c r="L846" s="26" t="s">
        <v>15</v>
      </c>
      <c r="M846" s="27">
        <f>IF(Tabelle4[[#This Row],[Heizleistung (55°C)]]=0,Tabelle4[[#This Row],[Heizleistung (35°C)]],(Tabelle4[[#This Row],[Heizleistung (35°C)]]+Tabelle4[[#This Row],[Heizleistung (55°C)]])/2)</f>
        <v>9.1150000000000002</v>
      </c>
      <c r="N846" s="30">
        <f>IF(Tabelle4[[#This Row],[Etas 55°C]]=0,0,(Tabelle4[[#This Row],[Etas 35°C]]*0.8+Tabelle4[[#This Row],[Etas 55°C]]*0.2))*2.5</f>
        <v>4.3170000000000011</v>
      </c>
      <c r="O846" s="31">
        <f>-(Tabelle4[[#This Row],[80%/20% SCOP]]-5.645)/5.645</f>
        <v>0.2352524357838793</v>
      </c>
    </row>
    <row r="847" spans="1:15" ht="20.100000000000001" customHeight="1" x14ac:dyDescent="0.25">
      <c r="A847" s="57"/>
      <c r="B847" s="32">
        <v>16012750</v>
      </c>
      <c r="C847" s="25" t="s">
        <v>5190</v>
      </c>
      <c r="D847" s="25" t="s">
        <v>5195</v>
      </c>
      <c r="E847" s="26" t="s">
        <v>2</v>
      </c>
      <c r="F847" s="27">
        <v>10</v>
      </c>
      <c r="G847" s="28">
        <v>1.8240000000000001</v>
      </c>
      <c r="H847" s="27">
        <v>8.4</v>
      </c>
      <c r="I847" s="28">
        <v>1.3380000000000001</v>
      </c>
      <c r="J847" s="26" t="s">
        <v>109</v>
      </c>
      <c r="K847" s="26" t="s">
        <v>15</v>
      </c>
      <c r="L847" s="26" t="s">
        <v>4</v>
      </c>
      <c r="M847" s="27">
        <f>IF(Tabelle4[[#This Row],[Heizleistung (55°C)]]=0,Tabelle4[[#This Row],[Heizleistung (35°C)]],(Tabelle4[[#This Row],[Heizleistung (35°C)]]+Tabelle4[[#This Row],[Heizleistung (55°C)]])/2)</f>
        <v>9.1999999999999993</v>
      </c>
      <c r="N847" s="30">
        <f>IF(Tabelle4[[#This Row],[Etas 55°C]]=0,0,(Tabelle4[[#This Row],[Etas 35°C]]*0.8+Tabelle4[[#This Row],[Etas 55°C]]*0.2))*2.5</f>
        <v>4.3170000000000002</v>
      </c>
      <c r="O847" s="31">
        <f>-(Tabelle4[[#This Row],[80%/20% SCOP]]-5.645)/5.645</f>
        <v>0.23525243578387944</v>
      </c>
    </row>
    <row r="848" spans="1:15" ht="20.100000000000001" customHeight="1" x14ac:dyDescent="0.25">
      <c r="A848" s="57"/>
      <c r="B848" s="32">
        <v>16007364</v>
      </c>
      <c r="C848" s="25" t="s">
        <v>2950</v>
      </c>
      <c r="D848" s="25" t="s">
        <v>2951</v>
      </c>
      <c r="E848" s="26" t="s">
        <v>2</v>
      </c>
      <c r="F848" s="27">
        <v>8.9</v>
      </c>
      <c r="G848" s="28">
        <v>1.83</v>
      </c>
      <c r="H848" s="27">
        <v>8.1</v>
      </c>
      <c r="I848" s="28">
        <v>1.31</v>
      </c>
      <c r="J848" s="26" t="s">
        <v>40</v>
      </c>
      <c r="K848" s="26" t="s">
        <v>4</v>
      </c>
      <c r="L848" s="26" t="s">
        <v>4</v>
      </c>
      <c r="M848" s="27">
        <f>IF(Tabelle4[[#This Row],[Heizleistung (55°C)]]=0,Tabelle4[[#This Row],[Heizleistung (35°C)]],(Tabelle4[[#This Row],[Heizleistung (35°C)]]+Tabelle4[[#This Row],[Heizleistung (55°C)]])/2)</f>
        <v>8.5</v>
      </c>
      <c r="N848" s="30">
        <f>IF(Tabelle4[[#This Row],[Etas 55°C]]=0,0,(Tabelle4[[#This Row],[Etas 35°C]]*0.8+Tabelle4[[#This Row],[Etas 55°C]]*0.2))*2.5</f>
        <v>4.3150000000000004</v>
      </c>
      <c r="O848" s="31">
        <f>-(Tabelle4[[#This Row],[80%/20% SCOP]]-5.645)/5.645</f>
        <v>0.23560673162090331</v>
      </c>
    </row>
    <row r="849" spans="1:15" ht="20.100000000000001" customHeight="1" x14ac:dyDescent="0.25">
      <c r="A849" s="57"/>
      <c r="B849" s="32">
        <v>16018782</v>
      </c>
      <c r="C849" s="25" t="s">
        <v>1997</v>
      </c>
      <c r="D849" s="25" t="s">
        <v>2000</v>
      </c>
      <c r="E849" s="26" t="s">
        <v>2</v>
      </c>
      <c r="F849" s="27">
        <v>10.08</v>
      </c>
      <c r="G849" s="28">
        <v>1.83</v>
      </c>
      <c r="H849" s="27">
        <v>8.24</v>
      </c>
      <c r="I849" s="28">
        <v>1.31</v>
      </c>
      <c r="J849" s="26" t="s">
        <v>40</v>
      </c>
      <c r="K849" s="26" t="s">
        <v>4</v>
      </c>
      <c r="L849" s="26" t="s">
        <v>15</v>
      </c>
      <c r="M849" s="27">
        <f>IF(Tabelle4[[#This Row],[Heizleistung (55°C)]]=0,Tabelle4[[#This Row],[Heizleistung (35°C)]],(Tabelle4[[#This Row],[Heizleistung (35°C)]]+Tabelle4[[#This Row],[Heizleistung (55°C)]])/2)</f>
        <v>9.16</v>
      </c>
      <c r="N849" s="30">
        <f>IF(Tabelle4[[#This Row],[Etas 55°C]]=0,0,(Tabelle4[[#This Row],[Etas 35°C]]*0.8+Tabelle4[[#This Row],[Etas 55°C]]*0.2))*2.5</f>
        <v>4.3150000000000004</v>
      </c>
      <c r="O849" s="31">
        <f>-(Tabelle4[[#This Row],[80%/20% SCOP]]-5.645)/5.645</f>
        <v>0.23560673162090331</v>
      </c>
    </row>
    <row r="850" spans="1:15" ht="20.100000000000001" customHeight="1" x14ac:dyDescent="0.25">
      <c r="A850" s="57"/>
      <c r="B850" s="32">
        <v>16000431</v>
      </c>
      <c r="C850" s="25" t="s">
        <v>2971</v>
      </c>
      <c r="D850" s="25" t="s">
        <v>2982</v>
      </c>
      <c r="E850" s="26" t="s">
        <v>2</v>
      </c>
      <c r="F850" s="27">
        <v>10</v>
      </c>
      <c r="G850" s="28">
        <v>1.8</v>
      </c>
      <c r="H850" s="27">
        <v>9</v>
      </c>
      <c r="I850" s="28">
        <v>1.43</v>
      </c>
      <c r="J850" s="26" t="s">
        <v>109</v>
      </c>
      <c r="K850" s="26" t="s">
        <v>4</v>
      </c>
      <c r="L850" s="26" t="s">
        <v>4</v>
      </c>
      <c r="M850" s="27">
        <f>IF(Tabelle4[[#This Row],[Heizleistung (55°C)]]=0,Tabelle4[[#This Row],[Heizleistung (35°C)]],(Tabelle4[[#This Row],[Heizleistung (35°C)]]+Tabelle4[[#This Row],[Heizleistung (55°C)]])/2)</f>
        <v>9.5</v>
      </c>
      <c r="N850" s="30">
        <f>IF(Tabelle4[[#This Row],[Etas 55°C]]=0,0,(Tabelle4[[#This Row],[Etas 35°C]]*0.8+Tabelle4[[#This Row],[Etas 55°C]]*0.2))*2.5</f>
        <v>4.3150000000000004</v>
      </c>
      <c r="O850" s="31">
        <f>-(Tabelle4[[#This Row],[80%/20% SCOP]]-5.645)/5.645</f>
        <v>0.23560673162090331</v>
      </c>
    </row>
    <row r="851" spans="1:15" ht="20.100000000000001" customHeight="1" x14ac:dyDescent="0.25">
      <c r="A851" s="57"/>
      <c r="B851" s="32">
        <v>16005580</v>
      </c>
      <c r="C851" s="25" t="s">
        <v>2363</v>
      </c>
      <c r="D851" s="25" t="s">
        <v>2364</v>
      </c>
      <c r="E851" s="26" t="s">
        <v>2</v>
      </c>
      <c r="F851" s="27">
        <v>10</v>
      </c>
      <c r="G851" s="28">
        <v>1.82</v>
      </c>
      <c r="H851" s="27">
        <v>8.5</v>
      </c>
      <c r="I851" s="28">
        <v>1.34</v>
      </c>
      <c r="J851" s="26" t="s">
        <v>109</v>
      </c>
      <c r="K851" s="26" t="s">
        <v>4</v>
      </c>
      <c r="L851" s="26" t="s">
        <v>4</v>
      </c>
      <c r="M851" s="27">
        <f>IF(Tabelle4[[#This Row],[Heizleistung (55°C)]]=0,Tabelle4[[#This Row],[Heizleistung (35°C)]],(Tabelle4[[#This Row],[Heizleistung (35°C)]]+Tabelle4[[#This Row],[Heizleistung (55°C)]])/2)</f>
        <v>9.25</v>
      </c>
      <c r="N851" s="30">
        <f>IF(Tabelle4[[#This Row],[Etas 55°C]]=0,0,(Tabelle4[[#This Row],[Etas 35°C]]*0.8+Tabelle4[[#This Row],[Etas 55°C]]*0.2))*2.5</f>
        <v>4.3100000000000005</v>
      </c>
      <c r="O851" s="31">
        <f>-(Tabelle4[[#This Row],[80%/20% SCOP]]-5.645)/5.645</f>
        <v>0.23649247121346309</v>
      </c>
    </row>
    <row r="852" spans="1:15" ht="20.100000000000001" customHeight="1" x14ac:dyDescent="0.25">
      <c r="A852" s="57"/>
      <c r="B852" s="32">
        <v>16012292</v>
      </c>
      <c r="C852" s="25" t="s">
        <v>37</v>
      </c>
      <c r="D852" s="25" t="s">
        <v>51</v>
      </c>
      <c r="E852" s="26" t="s">
        <v>2</v>
      </c>
      <c r="F852" s="27">
        <v>9.94</v>
      </c>
      <c r="G852" s="28">
        <v>1.825</v>
      </c>
      <c r="H852" s="27">
        <v>9.2200000000000006</v>
      </c>
      <c r="I852" s="28">
        <v>1.319</v>
      </c>
      <c r="J852" s="26" t="s">
        <v>3</v>
      </c>
      <c r="K852" s="26" t="s">
        <v>4</v>
      </c>
      <c r="L852" s="26" t="s">
        <v>4</v>
      </c>
      <c r="M852" s="27">
        <f>IF(Tabelle4[[#This Row],[Heizleistung (55°C)]]=0,Tabelle4[[#This Row],[Heizleistung (35°C)]],(Tabelle4[[#This Row],[Heizleistung (35°C)]]+Tabelle4[[#This Row],[Heizleistung (55°C)]])/2)</f>
        <v>9.58</v>
      </c>
      <c r="N852" s="30">
        <f>IF(Tabelle4[[#This Row],[Etas 55°C]]=0,0,(Tabelle4[[#This Row],[Etas 35°C]]*0.8+Tabelle4[[#This Row],[Etas 55°C]]*0.2))*2.5</f>
        <v>4.3094999999999999</v>
      </c>
      <c r="O852" s="31">
        <f>-(Tabelle4[[#This Row],[80%/20% SCOP]]-5.645)/5.645</f>
        <v>0.23658104517271919</v>
      </c>
    </row>
    <row r="853" spans="1:15" ht="20.100000000000001" customHeight="1" x14ac:dyDescent="0.25">
      <c r="A853" s="57"/>
      <c r="B853" s="32">
        <v>16012085</v>
      </c>
      <c r="C853" s="25" t="s">
        <v>4997</v>
      </c>
      <c r="D853" s="25" t="s">
        <v>5002</v>
      </c>
      <c r="E853" s="26" t="s">
        <v>2</v>
      </c>
      <c r="F853" s="27">
        <v>9.94</v>
      </c>
      <c r="G853" s="28">
        <v>1.825</v>
      </c>
      <c r="H853" s="27">
        <v>9.2200000000000006</v>
      </c>
      <c r="I853" s="28">
        <v>1.319</v>
      </c>
      <c r="J853" s="26" t="s">
        <v>3</v>
      </c>
      <c r="K853" s="26" t="s">
        <v>4</v>
      </c>
      <c r="L853" s="26" t="s">
        <v>4</v>
      </c>
      <c r="M853" s="27">
        <f>IF(Tabelle4[[#This Row],[Heizleistung (55°C)]]=0,Tabelle4[[#This Row],[Heizleistung (35°C)]],(Tabelle4[[#This Row],[Heizleistung (35°C)]]+Tabelle4[[#This Row],[Heizleistung (55°C)]])/2)</f>
        <v>9.58</v>
      </c>
      <c r="N853" s="30">
        <f>IF(Tabelle4[[#This Row],[Etas 55°C]]=0,0,(Tabelle4[[#This Row],[Etas 35°C]]*0.8+Tabelle4[[#This Row],[Etas 55°C]]*0.2))*2.5</f>
        <v>4.3094999999999999</v>
      </c>
      <c r="O853" s="31">
        <f>-(Tabelle4[[#This Row],[80%/20% SCOP]]-5.645)/5.645</f>
        <v>0.23658104517271919</v>
      </c>
    </row>
    <row r="854" spans="1:15" ht="20.100000000000001" customHeight="1" x14ac:dyDescent="0.25">
      <c r="A854" s="57"/>
      <c r="B854" s="32">
        <v>16010878</v>
      </c>
      <c r="C854" s="25" t="s">
        <v>6183</v>
      </c>
      <c r="D854" s="25" t="s">
        <v>6196</v>
      </c>
      <c r="E854" s="26" t="s">
        <v>2</v>
      </c>
      <c r="F854" s="27">
        <v>9.94</v>
      </c>
      <c r="G854" s="28">
        <v>1.825</v>
      </c>
      <c r="H854" s="27">
        <v>9.2200000000000006</v>
      </c>
      <c r="I854" s="28">
        <v>1.319</v>
      </c>
      <c r="J854" s="26" t="s">
        <v>3</v>
      </c>
      <c r="K854" s="26" t="s">
        <v>4</v>
      </c>
      <c r="L854" s="26" t="s">
        <v>4</v>
      </c>
      <c r="M854" s="29">
        <f>IF(Tabelle4[[#This Row],[Heizleistung (55°C)]]=0,Tabelle4[[#This Row],[Heizleistung (35°C)]],(Tabelle4[[#This Row],[Heizleistung (35°C)]]+Tabelle4[[#This Row],[Heizleistung (55°C)]])/2)</f>
        <v>9.58</v>
      </c>
      <c r="N854" s="30">
        <f>IF(Tabelle4[[#This Row],[Etas 55°C]]=0,0,(Tabelle4[[#This Row],[Etas 35°C]]*0.8+Tabelle4[[#This Row],[Etas 55°C]]*0.2))*2.5</f>
        <v>4.3094999999999999</v>
      </c>
      <c r="O854" s="31">
        <f>-(Tabelle4[[#This Row],[80%/20% SCOP]]-5.645)/5.645</f>
        <v>0.23658104517271919</v>
      </c>
    </row>
    <row r="855" spans="1:15" ht="20.100000000000001" customHeight="1" x14ac:dyDescent="0.25">
      <c r="A855" s="57"/>
      <c r="B855" s="32">
        <v>16012084</v>
      </c>
      <c r="C855" s="25" t="s">
        <v>4997</v>
      </c>
      <c r="D855" s="25" t="s">
        <v>5008</v>
      </c>
      <c r="E855" s="26" t="s">
        <v>2</v>
      </c>
      <c r="F855" s="27">
        <v>7.89</v>
      </c>
      <c r="G855" s="28">
        <v>1.81</v>
      </c>
      <c r="H855" s="27">
        <v>8.48</v>
      </c>
      <c r="I855" s="28">
        <v>1.37</v>
      </c>
      <c r="J855" s="26" t="s">
        <v>3</v>
      </c>
      <c r="K855" s="26" t="s">
        <v>4</v>
      </c>
      <c r="L855" s="26" t="s">
        <v>4</v>
      </c>
      <c r="M855" s="27">
        <f>IF(Tabelle4[[#This Row],[Heizleistung (55°C)]]=0,Tabelle4[[#This Row],[Heizleistung (35°C)]],(Tabelle4[[#This Row],[Heizleistung (35°C)]]+Tabelle4[[#This Row],[Heizleistung (55°C)]])/2)</f>
        <v>8.1850000000000005</v>
      </c>
      <c r="N855" s="30">
        <f>IF(Tabelle4[[#This Row],[Etas 55°C]]=0,0,(Tabelle4[[#This Row],[Etas 35°C]]*0.8+Tabelle4[[#This Row],[Etas 55°C]]*0.2))*2.5</f>
        <v>4.3050000000000006</v>
      </c>
      <c r="O855" s="31">
        <f>-(Tabelle4[[#This Row],[80%/20% SCOP]]-5.645)/5.645</f>
        <v>0.23737821080602287</v>
      </c>
    </row>
    <row r="856" spans="1:15" ht="20.100000000000001" customHeight="1" x14ac:dyDescent="0.25">
      <c r="A856" s="57"/>
      <c r="B856" s="32">
        <v>16014620</v>
      </c>
      <c r="C856" s="25" t="s">
        <v>5436</v>
      </c>
      <c r="D856" s="25" t="s">
        <v>5445</v>
      </c>
      <c r="E856" s="26" t="s">
        <v>2</v>
      </c>
      <c r="F856" s="27">
        <v>7.89</v>
      </c>
      <c r="G856" s="28">
        <v>1.81</v>
      </c>
      <c r="H856" s="27">
        <v>8.6999999999999993</v>
      </c>
      <c r="I856" s="28">
        <v>1.37</v>
      </c>
      <c r="J856" s="26" t="s">
        <v>3</v>
      </c>
      <c r="K856" s="26" t="s">
        <v>4</v>
      </c>
      <c r="L856" s="26" t="s">
        <v>4</v>
      </c>
      <c r="M856" s="29">
        <f>IF(Tabelle4[[#This Row],[Heizleistung (55°C)]]=0,Tabelle4[[#This Row],[Heizleistung (35°C)]],(Tabelle4[[#This Row],[Heizleistung (35°C)]]+Tabelle4[[#This Row],[Heizleistung (55°C)]])/2)</f>
        <v>8.2949999999999999</v>
      </c>
      <c r="N856" s="30">
        <f>IF(Tabelle4[[#This Row],[Etas 55°C]]=0,0,(Tabelle4[[#This Row],[Etas 35°C]]*0.8+Tabelle4[[#This Row],[Etas 55°C]]*0.2))*2.5</f>
        <v>4.3050000000000006</v>
      </c>
      <c r="O856" s="31">
        <f>-(Tabelle4[[#This Row],[80%/20% SCOP]]-5.645)/5.645</f>
        <v>0.23737821080602287</v>
      </c>
    </row>
    <row r="857" spans="1:15" ht="20.100000000000001" customHeight="1" x14ac:dyDescent="0.25">
      <c r="A857" s="57"/>
      <c r="B857" s="32">
        <v>16015740</v>
      </c>
      <c r="C857" s="25" t="s">
        <v>6197</v>
      </c>
      <c r="D857" s="25" t="s">
        <v>5008</v>
      </c>
      <c r="E857" s="26" t="s">
        <v>2</v>
      </c>
      <c r="F857" s="27">
        <v>7.89</v>
      </c>
      <c r="G857" s="28">
        <v>1.81</v>
      </c>
      <c r="H857" s="27">
        <v>8.6999999999999993</v>
      </c>
      <c r="I857" s="28">
        <v>1.37</v>
      </c>
      <c r="J857" s="26" t="s">
        <v>3</v>
      </c>
      <c r="K857" s="26" t="s">
        <v>4</v>
      </c>
      <c r="L857" s="26" t="s">
        <v>4</v>
      </c>
      <c r="M857" s="29">
        <f>IF(Tabelle4[[#This Row],[Heizleistung (55°C)]]=0,Tabelle4[[#This Row],[Heizleistung (35°C)]],(Tabelle4[[#This Row],[Heizleistung (35°C)]]+Tabelle4[[#This Row],[Heizleistung (55°C)]])/2)</f>
        <v>8.2949999999999999</v>
      </c>
      <c r="N857" s="30">
        <f>IF(Tabelle4[[#This Row],[Etas 55°C]]=0,0,(Tabelle4[[#This Row],[Etas 35°C]]*0.8+Tabelle4[[#This Row],[Etas 55°C]]*0.2))*2.5</f>
        <v>4.3050000000000006</v>
      </c>
      <c r="O857" s="31">
        <f>-(Tabelle4[[#This Row],[80%/20% SCOP]]-5.645)/5.645</f>
        <v>0.23737821080602287</v>
      </c>
    </row>
    <row r="858" spans="1:15" ht="20.100000000000001" customHeight="1" x14ac:dyDescent="0.25">
      <c r="A858" s="57"/>
      <c r="B858" s="32">
        <v>16017646</v>
      </c>
      <c r="C858" s="25" t="s">
        <v>6528</v>
      </c>
      <c r="D858" s="25" t="s">
        <v>6531</v>
      </c>
      <c r="E858" s="26" t="s">
        <v>2</v>
      </c>
      <c r="F858" s="27">
        <v>7.89</v>
      </c>
      <c r="G858" s="28">
        <v>1.81</v>
      </c>
      <c r="H858" s="27">
        <v>8.6999999999999993</v>
      </c>
      <c r="I858" s="28">
        <v>1.37</v>
      </c>
      <c r="J858" s="26" t="s">
        <v>3</v>
      </c>
      <c r="K858" s="26" t="s">
        <v>4</v>
      </c>
      <c r="L858" s="26" t="s">
        <v>4</v>
      </c>
      <c r="M858" s="29">
        <f>IF(Tabelle4[[#This Row],[Heizleistung (55°C)]]=0,Tabelle4[[#This Row],[Heizleistung (35°C)]],(Tabelle4[[#This Row],[Heizleistung (35°C)]]+Tabelle4[[#This Row],[Heizleistung (55°C)]])/2)</f>
        <v>8.2949999999999999</v>
      </c>
      <c r="N858" s="30">
        <f>IF(Tabelle4[[#This Row],[Etas 55°C]]=0,0,(Tabelle4[[#This Row],[Etas 35°C]]*0.8+Tabelle4[[#This Row],[Etas 55°C]]*0.2))*2.5</f>
        <v>4.3050000000000006</v>
      </c>
      <c r="O858" s="31">
        <f>-(Tabelle4[[#This Row],[80%/20% SCOP]]-5.645)/5.645</f>
        <v>0.23737821080602287</v>
      </c>
    </row>
    <row r="859" spans="1:15" ht="20.100000000000001" customHeight="1" x14ac:dyDescent="0.25">
      <c r="A859" s="57"/>
      <c r="B859" s="32">
        <v>16012736</v>
      </c>
      <c r="C859" s="25" t="s">
        <v>1548</v>
      </c>
      <c r="D859" s="25" t="s">
        <v>1555</v>
      </c>
      <c r="E859" s="26" t="s">
        <v>2</v>
      </c>
      <c r="F859" s="27">
        <v>7.9</v>
      </c>
      <c r="G859" s="28">
        <v>1.81</v>
      </c>
      <c r="H859" s="27">
        <v>8.6999999999999993</v>
      </c>
      <c r="I859" s="28">
        <v>1.37</v>
      </c>
      <c r="J859" s="26" t="s">
        <v>3</v>
      </c>
      <c r="K859" s="26" t="s">
        <v>4</v>
      </c>
      <c r="L859" s="26" t="s">
        <v>4</v>
      </c>
      <c r="M859" s="27">
        <f>IF(Tabelle4[[#This Row],[Heizleistung (55°C)]]=0,Tabelle4[[#This Row],[Heizleistung (35°C)]],(Tabelle4[[#This Row],[Heizleistung (35°C)]]+Tabelle4[[#This Row],[Heizleistung (55°C)]])/2)</f>
        <v>8.3000000000000007</v>
      </c>
      <c r="N859" s="30">
        <f>IF(Tabelle4[[#This Row],[Etas 55°C]]=0,0,(Tabelle4[[#This Row],[Etas 35°C]]*0.8+Tabelle4[[#This Row],[Etas 55°C]]*0.2))*2.5</f>
        <v>4.3050000000000006</v>
      </c>
      <c r="O859" s="31">
        <f>-(Tabelle4[[#This Row],[80%/20% SCOP]]-5.645)/5.645</f>
        <v>0.23737821080602287</v>
      </c>
    </row>
    <row r="860" spans="1:15" ht="20.100000000000001" customHeight="1" x14ac:dyDescent="0.25">
      <c r="A860" s="57"/>
      <c r="B860" s="32">
        <v>16012300</v>
      </c>
      <c r="C860" s="25" t="s">
        <v>2101</v>
      </c>
      <c r="D860" s="25" t="s">
        <v>2103</v>
      </c>
      <c r="E860" s="26" t="s">
        <v>2</v>
      </c>
      <c r="F860" s="27">
        <v>7.9</v>
      </c>
      <c r="G860" s="28">
        <v>1.81</v>
      </c>
      <c r="H860" s="27">
        <v>8.6999999999999993</v>
      </c>
      <c r="I860" s="28">
        <v>1.37</v>
      </c>
      <c r="J860" s="26" t="s">
        <v>3</v>
      </c>
      <c r="K860" s="26" t="s">
        <v>4</v>
      </c>
      <c r="L860" s="26" t="s">
        <v>4</v>
      </c>
      <c r="M860" s="27">
        <f>IF(Tabelle4[[#This Row],[Heizleistung (55°C)]]=0,Tabelle4[[#This Row],[Heizleistung (35°C)]],(Tabelle4[[#This Row],[Heizleistung (35°C)]]+Tabelle4[[#This Row],[Heizleistung (55°C)]])/2)</f>
        <v>8.3000000000000007</v>
      </c>
      <c r="N860" s="30">
        <f>IF(Tabelle4[[#This Row],[Etas 55°C]]=0,0,(Tabelle4[[#This Row],[Etas 35°C]]*0.8+Tabelle4[[#This Row],[Etas 55°C]]*0.2))*2.5</f>
        <v>4.3050000000000006</v>
      </c>
      <c r="O860" s="31">
        <f>-(Tabelle4[[#This Row],[80%/20% SCOP]]-5.645)/5.645</f>
        <v>0.23737821080602287</v>
      </c>
    </row>
    <row r="861" spans="1:15" ht="20.100000000000001" customHeight="1" x14ac:dyDescent="0.25">
      <c r="A861" s="57"/>
      <c r="B861" s="32">
        <v>16017188</v>
      </c>
      <c r="C861" s="25" t="s">
        <v>5858</v>
      </c>
      <c r="D861" s="25" t="s">
        <v>5863</v>
      </c>
      <c r="E861" s="26" t="s">
        <v>2</v>
      </c>
      <c r="F861" s="27">
        <v>7.9</v>
      </c>
      <c r="G861" s="28">
        <v>1.81</v>
      </c>
      <c r="H861" s="27">
        <v>8.6999999999999993</v>
      </c>
      <c r="I861" s="28">
        <v>1.37</v>
      </c>
      <c r="J861" s="26" t="s">
        <v>3</v>
      </c>
      <c r="K861" s="26" t="s">
        <v>15</v>
      </c>
      <c r="L861" s="26" t="s">
        <v>15</v>
      </c>
      <c r="M861" s="29">
        <f>IF(Tabelle4[[#This Row],[Heizleistung (55°C)]]=0,Tabelle4[[#This Row],[Heizleistung (35°C)]],(Tabelle4[[#This Row],[Heizleistung (35°C)]]+Tabelle4[[#This Row],[Heizleistung (55°C)]])/2)</f>
        <v>8.3000000000000007</v>
      </c>
      <c r="N861" s="30">
        <f>IF(Tabelle4[[#This Row],[Etas 55°C]]=0,0,(Tabelle4[[#This Row],[Etas 35°C]]*0.8+Tabelle4[[#This Row],[Etas 55°C]]*0.2))*2.5</f>
        <v>4.3050000000000006</v>
      </c>
      <c r="O861" s="31">
        <f>-(Tabelle4[[#This Row],[80%/20% SCOP]]-5.645)/5.645</f>
        <v>0.23737821080602287</v>
      </c>
    </row>
    <row r="862" spans="1:15" ht="20.100000000000001" customHeight="1" x14ac:dyDescent="0.25">
      <c r="A862" s="57"/>
      <c r="B862" s="32">
        <v>16012849</v>
      </c>
      <c r="C862" s="25" t="s">
        <v>2231</v>
      </c>
      <c r="D862" s="25" t="s">
        <v>2252</v>
      </c>
      <c r="E862" s="26" t="s">
        <v>2</v>
      </c>
      <c r="F862" s="27">
        <v>9.1199999999999992</v>
      </c>
      <c r="G862" s="28">
        <v>1.82</v>
      </c>
      <c r="H862" s="27">
        <v>8.35</v>
      </c>
      <c r="I862" s="28">
        <v>1.3220000000000001</v>
      </c>
      <c r="J862" s="26" t="s">
        <v>40</v>
      </c>
      <c r="K862" s="26" t="s">
        <v>4</v>
      </c>
      <c r="L862" s="26" t="s">
        <v>4</v>
      </c>
      <c r="M862" s="27">
        <f>IF(Tabelle4[[#This Row],[Heizleistung (55°C)]]=0,Tabelle4[[#This Row],[Heizleistung (35°C)]],(Tabelle4[[#This Row],[Heizleistung (35°C)]]+Tabelle4[[#This Row],[Heizleistung (55°C)]])/2)</f>
        <v>8.7349999999999994</v>
      </c>
      <c r="N862" s="30">
        <f>IF(Tabelle4[[#This Row],[Etas 55°C]]=0,0,(Tabelle4[[#This Row],[Etas 35°C]]*0.8+Tabelle4[[#This Row],[Etas 55°C]]*0.2))*2.5</f>
        <v>4.3010000000000002</v>
      </c>
      <c r="O862" s="31">
        <f>-(Tabelle4[[#This Row],[80%/20% SCOP]]-5.645)/5.645</f>
        <v>0.23808680248007077</v>
      </c>
    </row>
    <row r="863" spans="1:15" ht="20.100000000000001" customHeight="1" x14ac:dyDescent="0.25">
      <c r="A863" s="57"/>
      <c r="B863" s="32">
        <v>16015570</v>
      </c>
      <c r="C863" s="25" t="s">
        <v>5870</v>
      </c>
      <c r="D863" s="25" t="s">
        <v>5884</v>
      </c>
      <c r="E863" s="26" t="s">
        <v>2</v>
      </c>
      <c r="F863" s="27">
        <v>9.1199999999999992</v>
      </c>
      <c r="G863" s="28">
        <v>1.82</v>
      </c>
      <c r="H863" s="27">
        <v>8.35</v>
      </c>
      <c r="I863" s="28">
        <v>1.3220000000000001</v>
      </c>
      <c r="J863" s="26" t="s">
        <v>40</v>
      </c>
      <c r="K863" s="26" t="s">
        <v>15</v>
      </c>
      <c r="L863" s="26" t="s">
        <v>15</v>
      </c>
      <c r="M863" s="29">
        <f>IF(Tabelle4[[#This Row],[Heizleistung (55°C)]]=0,Tabelle4[[#This Row],[Heizleistung (35°C)]],(Tabelle4[[#This Row],[Heizleistung (35°C)]]+Tabelle4[[#This Row],[Heizleistung (55°C)]])/2)</f>
        <v>8.7349999999999994</v>
      </c>
      <c r="N863" s="30">
        <f>IF(Tabelle4[[#This Row],[Etas 55°C]]=0,0,(Tabelle4[[#This Row],[Etas 35°C]]*0.8+Tabelle4[[#This Row],[Etas 55°C]]*0.2))*2.5</f>
        <v>4.3010000000000002</v>
      </c>
      <c r="O863" s="31">
        <f>-(Tabelle4[[#This Row],[80%/20% SCOP]]-5.645)/5.645</f>
        <v>0.23808680248007077</v>
      </c>
    </row>
    <row r="864" spans="1:15" ht="20.100000000000001" customHeight="1" x14ac:dyDescent="0.25">
      <c r="A864" s="57"/>
      <c r="B864" s="32">
        <v>16003274</v>
      </c>
      <c r="C864" s="25" t="s">
        <v>6638</v>
      </c>
      <c r="D864" s="25" t="s">
        <v>6647</v>
      </c>
      <c r="E864" s="26" t="s">
        <v>2</v>
      </c>
      <c r="F864" s="27">
        <v>8</v>
      </c>
      <c r="G864" s="28">
        <v>1.8140000000000001</v>
      </c>
      <c r="H864" s="27">
        <v>8.1999999999999993</v>
      </c>
      <c r="I864" s="28">
        <v>1.339</v>
      </c>
      <c r="J864" s="26" t="s">
        <v>40</v>
      </c>
      <c r="K864" s="26" t="s">
        <v>4</v>
      </c>
      <c r="L864" s="26" t="s">
        <v>15</v>
      </c>
      <c r="M864" s="29">
        <f>IF(Tabelle4[[#This Row],[Heizleistung (55°C)]]=0,Tabelle4[[#This Row],[Heizleistung (35°C)]],(Tabelle4[[#This Row],[Heizleistung (35°C)]]+Tabelle4[[#This Row],[Heizleistung (55°C)]])/2)</f>
        <v>8.1</v>
      </c>
      <c r="N864" s="30">
        <f>IF(Tabelle4[[#This Row],[Etas 55°C]]=0,0,(Tabelle4[[#This Row],[Etas 35°C]]*0.8+Tabelle4[[#This Row],[Etas 55°C]]*0.2))*2.5</f>
        <v>4.2975000000000003</v>
      </c>
      <c r="O864" s="31">
        <f>-(Tabelle4[[#This Row],[80%/20% SCOP]]-5.645)/5.645</f>
        <v>0.23870682019486258</v>
      </c>
    </row>
    <row r="865" spans="1:15" ht="20.100000000000001" customHeight="1" x14ac:dyDescent="0.25">
      <c r="A865" s="57"/>
      <c r="B865" s="32">
        <v>16005854</v>
      </c>
      <c r="C865" s="25" t="s">
        <v>1560</v>
      </c>
      <c r="D865" s="25" t="s">
        <v>1581</v>
      </c>
      <c r="E865" s="26" t="s">
        <v>2</v>
      </c>
      <c r="F865" s="27">
        <v>9</v>
      </c>
      <c r="G865" s="28">
        <v>1.8</v>
      </c>
      <c r="H865" s="27">
        <v>9</v>
      </c>
      <c r="I865" s="28">
        <v>1.38</v>
      </c>
      <c r="J865" s="26" t="s">
        <v>109</v>
      </c>
      <c r="K865" s="26" t="s">
        <v>4</v>
      </c>
      <c r="L865" s="26" t="s">
        <v>4</v>
      </c>
      <c r="M865" s="27">
        <f>IF(Tabelle4[[#This Row],[Heizleistung (55°C)]]=0,Tabelle4[[#This Row],[Heizleistung (35°C)]],(Tabelle4[[#This Row],[Heizleistung (35°C)]]+Tabelle4[[#This Row],[Heizleistung (55°C)]])/2)</f>
        <v>9</v>
      </c>
      <c r="N865" s="30">
        <f>IF(Tabelle4[[#This Row],[Etas 55°C]]=0,0,(Tabelle4[[#This Row],[Etas 35°C]]*0.8+Tabelle4[[#This Row],[Etas 55°C]]*0.2))*2.5</f>
        <v>4.2900000000000009</v>
      </c>
      <c r="O865" s="31">
        <f>-(Tabelle4[[#This Row],[80%/20% SCOP]]-5.645)/5.645</f>
        <v>0.24003542958370216</v>
      </c>
    </row>
    <row r="866" spans="1:15" ht="20.100000000000001" customHeight="1" x14ac:dyDescent="0.25">
      <c r="A866" s="57"/>
      <c r="B866" s="32">
        <v>16007319</v>
      </c>
      <c r="C866" s="25" t="s">
        <v>2893</v>
      </c>
      <c r="D866" s="25" t="s">
        <v>2935</v>
      </c>
      <c r="E866" s="26" t="s">
        <v>2</v>
      </c>
      <c r="F866" s="27">
        <v>9</v>
      </c>
      <c r="G866" s="28">
        <v>1.83</v>
      </c>
      <c r="H866" s="27">
        <v>9</v>
      </c>
      <c r="I866" s="28">
        <v>1.26</v>
      </c>
      <c r="J866" s="26" t="s">
        <v>40</v>
      </c>
      <c r="K866" s="26" t="s">
        <v>4</v>
      </c>
      <c r="L866" s="26" t="s">
        <v>4</v>
      </c>
      <c r="M866" s="27">
        <f>IF(Tabelle4[[#This Row],[Heizleistung (55°C)]]=0,Tabelle4[[#This Row],[Heizleistung (35°C)]],(Tabelle4[[#This Row],[Heizleistung (35°C)]]+Tabelle4[[#This Row],[Heizleistung (55°C)]])/2)</f>
        <v>9</v>
      </c>
      <c r="N866" s="30">
        <f>IF(Tabelle4[[#This Row],[Etas 55°C]]=0,0,(Tabelle4[[#This Row],[Etas 35°C]]*0.8+Tabelle4[[#This Row],[Etas 55°C]]*0.2))*2.5</f>
        <v>4.2900000000000009</v>
      </c>
      <c r="O866" s="31">
        <f>-(Tabelle4[[#This Row],[80%/20% SCOP]]-5.645)/5.645</f>
        <v>0.24003542958370216</v>
      </c>
    </row>
    <row r="867" spans="1:15" ht="20.100000000000001" customHeight="1" x14ac:dyDescent="0.25">
      <c r="A867" s="57"/>
      <c r="B867" s="32">
        <v>16017471</v>
      </c>
      <c r="C867" s="25" t="s">
        <v>4632</v>
      </c>
      <c r="D867" s="25" t="s">
        <v>4637</v>
      </c>
      <c r="E867" s="26" t="s">
        <v>2</v>
      </c>
      <c r="F867" s="27">
        <v>9.25</v>
      </c>
      <c r="G867" s="28">
        <v>1.79</v>
      </c>
      <c r="H867" s="27">
        <v>9.8000000000000007</v>
      </c>
      <c r="I867" s="28">
        <v>1.42</v>
      </c>
      <c r="J867" s="26" t="s">
        <v>3</v>
      </c>
      <c r="K867" s="26" t="s">
        <v>15</v>
      </c>
      <c r="L867" s="26" t="s">
        <v>15</v>
      </c>
      <c r="M867" s="27">
        <f>IF(Tabelle4[[#This Row],[Heizleistung (55°C)]]=0,Tabelle4[[#This Row],[Heizleistung (35°C)]],(Tabelle4[[#This Row],[Heizleistung (35°C)]]+Tabelle4[[#This Row],[Heizleistung (55°C)]])/2)</f>
        <v>9.5250000000000004</v>
      </c>
      <c r="N867" s="30">
        <f>IF(Tabelle4[[#This Row],[Etas 55°C]]=0,0,(Tabelle4[[#This Row],[Etas 35°C]]*0.8+Tabelle4[[#This Row],[Etas 55°C]]*0.2))*2.5</f>
        <v>4.2900000000000009</v>
      </c>
      <c r="O867" s="31">
        <f>-(Tabelle4[[#This Row],[80%/20% SCOP]]-5.645)/5.645</f>
        <v>0.24003542958370216</v>
      </c>
    </row>
    <row r="868" spans="1:15" ht="20.100000000000001" customHeight="1" x14ac:dyDescent="0.25">
      <c r="A868" s="57"/>
      <c r="B868" s="32">
        <v>16015883</v>
      </c>
      <c r="C868" s="25" t="s">
        <v>5889</v>
      </c>
      <c r="D868" s="25" t="s">
        <v>5899</v>
      </c>
      <c r="E868" s="26" t="s">
        <v>2</v>
      </c>
      <c r="F868" s="27">
        <v>9.25</v>
      </c>
      <c r="G868" s="28">
        <v>1.79</v>
      </c>
      <c r="H868" s="27">
        <v>9.8000000000000007</v>
      </c>
      <c r="I868" s="28">
        <v>1.42</v>
      </c>
      <c r="J868" s="26" t="s">
        <v>3</v>
      </c>
      <c r="K868" s="26" t="s">
        <v>15</v>
      </c>
      <c r="L868" s="26" t="s">
        <v>15</v>
      </c>
      <c r="M868" s="29">
        <f>IF(Tabelle4[[#This Row],[Heizleistung (55°C)]]=0,Tabelle4[[#This Row],[Heizleistung (35°C)]],(Tabelle4[[#This Row],[Heizleistung (35°C)]]+Tabelle4[[#This Row],[Heizleistung (55°C)]])/2)</f>
        <v>9.5250000000000004</v>
      </c>
      <c r="N868" s="30">
        <f>IF(Tabelle4[[#This Row],[Etas 55°C]]=0,0,(Tabelle4[[#This Row],[Etas 35°C]]*0.8+Tabelle4[[#This Row],[Etas 55°C]]*0.2))*2.5</f>
        <v>4.2900000000000009</v>
      </c>
      <c r="O868" s="31">
        <f>-(Tabelle4[[#This Row],[80%/20% SCOP]]-5.645)/5.645</f>
        <v>0.24003542958370216</v>
      </c>
    </row>
    <row r="869" spans="1:15" ht="20.100000000000001" customHeight="1" x14ac:dyDescent="0.25">
      <c r="A869" s="57"/>
      <c r="B869" s="32">
        <v>16005862</v>
      </c>
      <c r="C869" s="25" t="s">
        <v>1560</v>
      </c>
      <c r="D869" s="25" t="s">
        <v>1566</v>
      </c>
      <c r="E869" s="26" t="s">
        <v>2</v>
      </c>
      <c r="F869" s="27">
        <v>9</v>
      </c>
      <c r="G869" s="28">
        <v>1.8</v>
      </c>
      <c r="H869" s="27">
        <v>9</v>
      </c>
      <c r="I869" s="28">
        <v>1.36</v>
      </c>
      <c r="J869" s="26" t="s">
        <v>109</v>
      </c>
      <c r="K869" s="26" t="s">
        <v>4</v>
      </c>
      <c r="L869" s="26" t="s">
        <v>4</v>
      </c>
      <c r="M869" s="27">
        <f>IF(Tabelle4[[#This Row],[Heizleistung (55°C)]]=0,Tabelle4[[#This Row],[Heizleistung (35°C)]],(Tabelle4[[#This Row],[Heizleistung (35°C)]]+Tabelle4[[#This Row],[Heizleistung (55°C)]])/2)</f>
        <v>9</v>
      </c>
      <c r="N869" s="30">
        <f>IF(Tabelle4[[#This Row],[Etas 55°C]]=0,0,(Tabelle4[[#This Row],[Etas 35°C]]*0.8+Tabelle4[[#This Row],[Etas 55°C]]*0.2))*2.5</f>
        <v>4.28</v>
      </c>
      <c r="O869" s="31">
        <f>-(Tabelle4[[#This Row],[80%/20% SCOP]]-5.645)/5.645</f>
        <v>0.24180690876882185</v>
      </c>
    </row>
    <row r="870" spans="1:15" ht="20.100000000000001" customHeight="1" x14ac:dyDescent="0.25">
      <c r="A870" s="57"/>
      <c r="B870" s="32">
        <v>16007118</v>
      </c>
      <c r="C870" s="25" t="s">
        <v>2451</v>
      </c>
      <c r="D870" s="25" t="s">
        <v>2462</v>
      </c>
      <c r="E870" s="26" t="s">
        <v>2</v>
      </c>
      <c r="F870" s="27">
        <v>10.199999999999999</v>
      </c>
      <c r="G870" s="28">
        <v>1.8</v>
      </c>
      <c r="H870" s="27">
        <v>8.1999999999999993</v>
      </c>
      <c r="I870" s="28">
        <v>1.36</v>
      </c>
      <c r="J870" s="26" t="s">
        <v>109</v>
      </c>
      <c r="K870" s="26" t="s">
        <v>4</v>
      </c>
      <c r="L870" s="26" t="s">
        <v>4</v>
      </c>
      <c r="M870" s="27">
        <f>IF(Tabelle4[[#This Row],[Heizleistung (55°C)]]=0,Tabelle4[[#This Row],[Heizleistung (35°C)]],(Tabelle4[[#This Row],[Heizleistung (35°C)]]+Tabelle4[[#This Row],[Heizleistung (55°C)]])/2)</f>
        <v>9.1999999999999993</v>
      </c>
      <c r="N870" s="30">
        <f>IF(Tabelle4[[#This Row],[Etas 55°C]]=0,0,(Tabelle4[[#This Row],[Etas 35°C]]*0.8+Tabelle4[[#This Row],[Etas 55°C]]*0.2))*2.5</f>
        <v>4.28</v>
      </c>
      <c r="O870" s="31">
        <f>-(Tabelle4[[#This Row],[80%/20% SCOP]]-5.645)/5.645</f>
        <v>0.24180690876882185</v>
      </c>
    </row>
    <row r="871" spans="1:15" ht="20.100000000000001" customHeight="1" x14ac:dyDescent="0.25">
      <c r="A871" s="57"/>
      <c r="B871" s="32">
        <v>16004949</v>
      </c>
      <c r="C871" s="25" t="s">
        <v>669</v>
      </c>
      <c r="D871" s="25" t="s">
        <v>684</v>
      </c>
      <c r="E871" s="26" t="s">
        <v>2</v>
      </c>
      <c r="F871" s="27">
        <v>10</v>
      </c>
      <c r="G871" s="28">
        <v>1.79</v>
      </c>
      <c r="H871" s="27">
        <v>9</v>
      </c>
      <c r="I871" s="28">
        <v>1.4</v>
      </c>
      <c r="J871" s="26" t="s">
        <v>109</v>
      </c>
      <c r="K871" s="26" t="s">
        <v>4</v>
      </c>
      <c r="L871" s="26" t="s">
        <v>4</v>
      </c>
      <c r="M871" s="27">
        <f>IF(Tabelle4[[#This Row],[Heizleistung (55°C)]]=0,Tabelle4[[#This Row],[Heizleistung (35°C)]],(Tabelle4[[#This Row],[Heizleistung (35°C)]]+Tabelle4[[#This Row],[Heizleistung (55°C)]])/2)</f>
        <v>9.5</v>
      </c>
      <c r="N871" s="30">
        <f>IF(Tabelle4[[#This Row],[Etas 55°C]]=0,0,(Tabelle4[[#This Row],[Etas 35°C]]*0.8+Tabelle4[[#This Row],[Etas 55°C]]*0.2))*2.5</f>
        <v>4.28</v>
      </c>
      <c r="O871" s="31">
        <f>-(Tabelle4[[#This Row],[80%/20% SCOP]]-5.645)/5.645</f>
        <v>0.24180690876882185</v>
      </c>
    </row>
    <row r="872" spans="1:15" ht="20.100000000000001" customHeight="1" x14ac:dyDescent="0.25">
      <c r="A872" s="57"/>
      <c r="B872" s="32">
        <v>16011023</v>
      </c>
      <c r="C872" s="25" t="s">
        <v>2255</v>
      </c>
      <c r="D872" s="25" t="s">
        <v>2272</v>
      </c>
      <c r="E872" s="26" t="s">
        <v>2</v>
      </c>
      <c r="F872" s="27">
        <v>8.73</v>
      </c>
      <c r="G872" s="28">
        <v>1.8140000000000001</v>
      </c>
      <c r="H872" s="27">
        <v>9.5</v>
      </c>
      <c r="I872" s="28">
        <v>1.2969999999999999</v>
      </c>
      <c r="J872" s="26" t="s">
        <v>40</v>
      </c>
      <c r="K872" s="26" t="s">
        <v>4</v>
      </c>
      <c r="L872" s="26" t="s">
        <v>15</v>
      </c>
      <c r="M872" s="27">
        <f>IF(Tabelle4[[#This Row],[Heizleistung (55°C)]]=0,Tabelle4[[#This Row],[Heizleistung (35°C)]],(Tabelle4[[#This Row],[Heizleistung (35°C)]]+Tabelle4[[#This Row],[Heizleistung (55°C)]])/2)</f>
        <v>9.1150000000000002</v>
      </c>
      <c r="N872" s="30">
        <f>IF(Tabelle4[[#This Row],[Etas 55°C]]=0,0,(Tabelle4[[#This Row],[Etas 35°C]]*0.8+Tabelle4[[#This Row],[Etas 55°C]]*0.2))*2.5</f>
        <v>4.2765000000000004</v>
      </c>
      <c r="O872" s="31">
        <f>-(Tabelle4[[#This Row],[80%/20% SCOP]]-5.645)/5.645</f>
        <v>0.24242692648361369</v>
      </c>
    </row>
    <row r="873" spans="1:15" ht="20.100000000000001" customHeight="1" x14ac:dyDescent="0.25">
      <c r="A873" s="57"/>
      <c r="B873" s="32">
        <v>16011616</v>
      </c>
      <c r="C873" s="25" t="s">
        <v>1263</v>
      </c>
      <c r="D873" s="25" t="s">
        <v>1264</v>
      </c>
      <c r="E873" s="26" t="s">
        <v>2</v>
      </c>
      <c r="F873" s="27">
        <v>8.6999999999999993</v>
      </c>
      <c r="G873" s="28">
        <v>1.8029999999999999</v>
      </c>
      <c r="H873" s="27">
        <v>7.9</v>
      </c>
      <c r="I873" s="28">
        <v>1.329</v>
      </c>
      <c r="J873" s="26" t="s">
        <v>40</v>
      </c>
      <c r="K873" s="26" t="s">
        <v>4</v>
      </c>
      <c r="L873" s="26" t="s">
        <v>4</v>
      </c>
      <c r="M873" s="27">
        <f>IF(Tabelle4[[#This Row],[Heizleistung (55°C)]]=0,Tabelle4[[#This Row],[Heizleistung (35°C)]],(Tabelle4[[#This Row],[Heizleistung (35°C)]]+Tabelle4[[#This Row],[Heizleistung (55°C)]])/2)</f>
        <v>8.3000000000000007</v>
      </c>
      <c r="N873" s="30">
        <f>IF(Tabelle4[[#This Row],[Etas 55°C]]=0,0,(Tabelle4[[#This Row],[Etas 35°C]]*0.8+Tabelle4[[#This Row],[Etas 55°C]]*0.2))*2.5</f>
        <v>4.2705000000000002</v>
      </c>
      <c r="O873" s="31">
        <f>-(Tabelle4[[#This Row],[80%/20% SCOP]]-5.645)/5.645</f>
        <v>0.24348981399468547</v>
      </c>
    </row>
    <row r="874" spans="1:15" ht="20.100000000000001" customHeight="1" x14ac:dyDescent="0.25">
      <c r="A874" s="57"/>
      <c r="B874" s="32">
        <v>16001028</v>
      </c>
      <c r="C874" s="25" t="s">
        <v>4814</v>
      </c>
      <c r="D874" s="25" t="s">
        <v>4816</v>
      </c>
      <c r="E874" s="26" t="s">
        <v>2</v>
      </c>
      <c r="F874" s="27">
        <v>9</v>
      </c>
      <c r="G874" s="28">
        <v>1.81</v>
      </c>
      <c r="H874" s="27">
        <v>9</v>
      </c>
      <c r="I874" s="28">
        <v>1.3</v>
      </c>
      <c r="J874" s="26" t="s">
        <v>109</v>
      </c>
      <c r="K874" s="26" t="s">
        <v>4</v>
      </c>
      <c r="L874" s="26" t="s">
        <v>4</v>
      </c>
      <c r="M874" s="27">
        <f>IF(Tabelle4[[#This Row],[Heizleistung (55°C)]]=0,Tabelle4[[#This Row],[Heizleistung (35°C)]],(Tabelle4[[#This Row],[Heizleistung (35°C)]]+Tabelle4[[#This Row],[Heizleistung (55°C)]])/2)</f>
        <v>9</v>
      </c>
      <c r="N874" s="30">
        <f>IF(Tabelle4[[#This Row],[Etas 55°C]]=0,0,(Tabelle4[[#This Row],[Etas 35°C]]*0.8+Tabelle4[[#This Row],[Etas 55°C]]*0.2))*2.5</f>
        <v>4.2700000000000005</v>
      </c>
      <c r="O874" s="31">
        <f>-(Tabelle4[[#This Row],[80%/20% SCOP]]-5.645)/5.645</f>
        <v>0.24357838795394141</v>
      </c>
    </row>
    <row r="875" spans="1:15" ht="20.100000000000001" customHeight="1" x14ac:dyDescent="0.25">
      <c r="A875" s="57"/>
      <c r="B875" s="32">
        <v>16005717</v>
      </c>
      <c r="C875" s="25" t="s">
        <v>1560</v>
      </c>
      <c r="D875" s="25" t="s">
        <v>1568</v>
      </c>
      <c r="E875" s="26" t="s">
        <v>2</v>
      </c>
      <c r="F875" s="27">
        <v>10</v>
      </c>
      <c r="G875" s="28">
        <v>1.81</v>
      </c>
      <c r="H875" s="27">
        <v>9</v>
      </c>
      <c r="I875" s="28">
        <v>1.3</v>
      </c>
      <c r="J875" s="26" t="s">
        <v>109</v>
      </c>
      <c r="K875" s="26" t="s">
        <v>4</v>
      </c>
      <c r="L875" s="26" t="s">
        <v>4</v>
      </c>
      <c r="M875" s="27">
        <f>IF(Tabelle4[[#This Row],[Heizleistung (55°C)]]=0,Tabelle4[[#This Row],[Heizleistung (35°C)]],(Tabelle4[[#This Row],[Heizleistung (35°C)]]+Tabelle4[[#This Row],[Heizleistung (55°C)]])/2)</f>
        <v>9.5</v>
      </c>
      <c r="N875" s="30">
        <f>IF(Tabelle4[[#This Row],[Etas 55°C]]=0,0,(Tabelle4[[#This Row],[Etas 35°C]]*0.8+Tabelle4[[#This Row],[Etas 55°C]]*0.2))*2.5</f>
        <v>4.2700000000000005</v>
      </c>
      <c r="O875" s="31">
        <f>-(Tabelle4[[#This Row],[80%/20% SCOP]]-5.645)/5.645</f>
        <v>0.24357838795394141</v>
      </c>
    </row>
    <row r="876" spans="1:15" ht="20.100000000000001" customHeight="1" x14ac:dyDescent="0.25">
      <c r="A876" s="57"/>
      <c r="B876" s="32">
        <v>16002692</v>
      </c>
      <c r="C876" s="25" t="s">
        <v>6201</v>
      </c>
      <c r="D876" s="25" t="s">
        <v>6832</v>
      </c>
      <c r="E876" s="26" t="s">
        <v>2</v>
      </c>
      <c r="F876" s="27">
        <v>9.75</v>
      </c>
      <c r="G876" s="28">
        <v>1.8</v>
      </c>
      <c r="H876" s="27">
        <v>9.67</v>
      </c>
      <c r="I876" s="28">
        <v>1.34</v>
      </c>
      <c r="J876" s="26" t="s">
        <v>109</v>
      </c>
      <c r="K876" s="26" t="s">
        <v>4</v>
      </c>
      <c r="L876" s="26" t="s">
        <v>4</v>
      </c>
      <c r="M876" s="29">
        <f>IF(Tabelle4[[#This Row],[Heizleistung (55°C)]]=0,Tabelle4[[#This Row],[Heizleistung (35°C)]],(Tabelle4[[#This Row],[Heizleistung (35°C)]]+Tabelle4[[#This Row],[Heizleistung (55°C)]])/2)</f>
        <v>9.7100000000000009</v>
      </c>
      <c r="N876" s="30">
        <f>IF(Tabelle4[[#This Row],[Etas 55°C]]=0,0,(Tabelle4[[#This Row],[Etas 35°C]]*0.8+Tabelle4[[#This Row],[Etas 55°C]]*0.2))*2.5</f>
        <v>4.2700000000000005</v>
      </c>
      <c r="O876" s="31">
        <f>-(Tabelle4[[#This Row],[80%/20% SCOP]]-5.645)/5.645</f>
        <v>0.24357838795394141</v>
      </c>
    </row>
    <row r="877" spans="1:15" ht="20.100000000000001" customHeight="1" x14ac:dyDescent="0.25">
      <c r="A877" s="57"/>
      <c r="B877" s="32">
        <v>16003277</v>
      </c>
      <c r="C877" s="25" t="s">
        <v>583</v>
      </c>
      <c r="D877" s="25" t="s">
        <v>588</v>
      </c>
      <c r="E877" s="26" t="s">
        <v>2</v>
      </c>
      <c r="F877" s="27">
        <v>9</v>
      </c>
      <c r="G877" s="28">
        <v>1.81</v>
      </c>
      <c r="H877" s="27">
        <v>8</v>
      </c>
      <c r="I877" s="28">
        <v>1.29</v>
      </c>
      <c r="J877" s="26" t="s">
        <v>109</v>
      </c>
      <c r="K877" s="26" t="s">
        <v>4</v>
      </c>
      <c r="L877" s="26" t="s">
        <v>4</v>
      </c>
      <c r="M877" s="27">
        <f>IF(Tabelle4[[#This Row],[Heizleistung (55°C)]]=0,Tabelle4[[#This Row],[Heizleistung (35°C)]],(Tabelle4[[#This Row],[Heizleistung (35°C)]]+Tabelle4[[#This Row],[Heizleistung (55°C)]])/2)</f>
        <v>8.5</v>
      </c>
      <c r="N877" s="30">
        <f>IF(Tabelle4[[#This Row],[Etas 55°C]]=0,0,(Tabelle4[[#This Row],[Etas 35°C]]*0.8+Tabelle4[[#This Row],[Etas 55°C]]*0.2))*2.5</f>
        <v>4.2650000000000006</v>
      </c>
      <c r="O877" s="31">
        <f>-(Tabelle4[[#This Row],[80%/20% SCOP]]-5.645)/5.645</f>
        <v>0.24446412754650118</v>
      </c>
    </row>
    <row r="878" spans="1:15" ht="20.100000000000001" customHeight="1" x14ac:dyDescent="0.25">
      <c r="A878" s="57"/>
      <c r="B878" s="32">
        <v>16010531</v>
      </c>
      <c r="C878" s="25" t="s">
        <v>2988</v>
      </c>
      <c r="D878" s="25" t="s">
        <v>2999</v>
      </c>
      <c r="E878" s="26" t="s">
        <v>2</v>
      </c>
      <c r="F878" s="27">
        <v>8</v>
      </c>
      <c r="G878" s="28">
        <v>1.77</v>
      </c>
      <c r="H878" s="27">
        <v>9</v>
      </c>
      <c r="I878" s="28">
        <v>1.45</v>
      </c>
      <c r="J878" s="26" t="s">
        <v>40</v>
      </c>
      <c r="K878" s="26" t="s">
        <v>4</v>
      </c>
      <c r="L878" s="26" t="s">
        <v>4</v>
      </c>
      <c r="M878" s="27">
        <f>IF(Tabelle4[[#This Row],[Heizleistung (55°C)]]=0,Tabelle4[[#This Row],[Heizleistung (35°C)]],(Tabelle4[[#This Row],[Heizleistung (35°C)]]+Tabelle4[[#This Row],[Heizleistung (55°C)]])/2)</f>
        <v>8.5</v>
      </c>
      <c r="N878" s="30">
        <f>IF(Tabelle4[[#This Row],[Etas 55°C]]=0,0,(Tabelle4[[#This Row],[Etas 35°C]]*0.8+Tabelle4[[#This Row],[Etas 55°C]]*0.2))*2.5</f>
        <v>4.2650000000000006</v>
      </c>
      <c r="O878" s="31">
        <f>-(Tabelle4[[#This Row],[80%/20% SCOP]]-5.645)/5.645</f>
        <v>0.24446412754650118</v>
      </c>
    </row>
    <row r="879" spans="1:15" ht="20.100000000000001" customHeight="1" x14ac:dyDescent="0.25">
      <c r="A879" s="57"/>
      <c r="B879" s="32">
        <v>16012536</v>
      </c>
      <c r="C879" s="25" t="s">
        <v>3089</v>
      </c>
      <c r="D879" s="25" t="s">
        <v>3114</v>
      </c>
      <c r="E879" s="26" t="s">
        <v>2</v>
      </c>
      <c r="F879" s="27">
        <v>8</v>
      </c>
      <c r="G879" s="28">
        <v>1.77</v>
      </c>
      <c r="H879" s="27">
        <v>9</v>
      </c>
      <c r="I879" s="28">
        <v>1.45</v>
      </c>
      <c r="J879" s="26" t="s">
        <v>40</v>
      </c>
      <c r="K879" s="26" t="s">
        <v>4</v>
      </c>
      <c r="L879" s="26" t="s">
        <v>15</v>
      </c>
      <c r="M879" s="27">
        <f>IF(Tabelle4[[#This Row],[Heizleistung (55°C)]]=0,Tabelle4[[#This Row],[Heizleistung (35°C)]],(Tabelle4[[#This Row],[Heizleistung (35°C)]]+Tabelle4[[#This Row],[Heizleistung (55°C)]])/2)</f>
        <v>8.5</v>
      </c>
      <c r="N879" s="30">
        <f>IF(Tabelle4[[#This Row],[Etas 55°C]]=0,0,(Tabelle4[[#This Row],[Etas 35°C]]*0.8+Tabelle4[[#This Row],[Etas 55°C]]*0.2))*2.5</f>
        <v>4.2650000000000006</v>
      </c>
      <c r="O879" s="31">
        <f>-(Tabelle4[[#This Row],[80%/20% SCOP]]-5.645)/5.645</f>
        <v>0.24446412754650118</v>
      </c>
    </row>
    <row r="880" spans="1:15" ht="20.100000000000001" customHeight="1" x14ac:dyDescent="0.25">
      <c r="A880" s="57"/>
      <c r="B880" s="32">
        <v>16001846</v>
      </c>
      <c r="C880" s="25" t="s">
        <v>5531</v>
      </c>
      <c r="D880" s="25" t="s">
        <v>6783</v>
      </c>
      <c r="E880" s="26" t="s">
        <v>2</v>
      </c>
      <c r="F880" s="27">
        <v>9</v>
      </c>
      <c r="G880" s="28">
        <v>1.81</v>
      </c>
      <c r="H880" s="27">
        <v>8</v>
      </c>
      <c r="I880" s="28">
        <v>1.29</v>
      </c>
      <c r="J880" s="26" t="s">
        <v>109</v>
      </c>
      <c r="K880" s="26" t="s">
        <v>4</v>
      </c>
      <c r="L880" s="26" t="s">
        <v>4</v>
      </c>
      <c r="M880" s="29">
        <f>IF(Tabelle4[[#This Row],[Heizleistung (55°C)]]=0,Tabelle4[[#This Row],[Heizleistung (35°C)]],(Tabelle4[[#This Row],[Heizleistung (35°C)]]+Tabelle4[[#This Row],[Heizleistung (55°C)]])/2)</f>
        <v>8.5</v>
      </c>
      <c r="N880" s="30">
        <f>IF(Tabelle4[[#This Row],[Etas 55°C]]=0,0,(Tabelle4[[#This Row],[Etas 35°C]]*0.8+Tabelle4[[#This Row],[Etas 55°C]]*0.2))*2.5</f>
        <v>4.2650000000000006</v>
      </c>
      <c r="O880" s="31">
        <f>-(Tabelle4[[#This Row],[80%/20% SCOP]]-5.645)/5.645</f>
        <v>0.24446412754650118</v>
      </c>
    </row>
    <row r="881" spans="1:15" ht="20.100000000000001" customHeight="1" x14ac:dyDescent="0.25">
      <c r="A881" s="57"/>
      <c r="B881" s="32">
        <v>16001892</v>
      </c>
      <c r="C881" s="25" t="s">
        <v>5546</v>
      </c>
      <c r="D881" s="25" t="s">
        <v>5599</v>
      </c>
      <c r="E881" s="26" t="s">
        <v>2</v>
      </c>
      <c r="F881" s="27">
        <v>9</v>
      </c>
      <c r="G881" s="28">
        <v>1.81</v>
      </c>
      <c r="H881" s="27">
        <v>8</v>
      </c>
      <c r="I881" s="28">
        <v>1.29</v>
      </c>
      <c r="J881" s="26" t="s">
        <v>109</v>
      </c>
      <c r="K881" s="26" t="s">
        <v>4</v>
      </c>
      <c r="L881" s="26" t="s">
        <v>4</v>
      </c>
      <c r="M881" s="29">
        <f>IF(Tabelle4[[#This Row],[Heizleistung (55°C)]]=0,Tabelle4[[#This Row],[Heizleistung (35°C)]],(Tabelle4[[#This Row],[Heizleistung (35°C)]]+Tabelle4[[#This Row],[Heizleistung (55°C)]])/2)</f>
        <v>8.5</v>
      </c>
      <c r="N881" s="30">
        <f>IF(Tabelle4[[#This Row],[Etas 55°C]]=0,0,(Tabelle4[[#This Row],[Etas 35°C]]*0.8+Tabelle4[[#This Row],[Etas 55°C]]*0.2))*2.5</f>
        <v>4.2650000000000006</v>
      </c>
      <c r="O881" s="31">
        <f>-(Tabelle4[[#This Row],[80%/20% SCOP]]-5.645)/5.645</f>
        <v>0.24446412754650118</v>
      </c>
    </row>
    <row r="882" spans="1:15" ht="20.100000000000001" customHeight="1" x14ac:dyDescent="0.25">
      <c r="A882" s="57"/>
      <c r="B882" s="32">
        <v>16012062</v>
      </c>
      <c r="C882" s="25" t="s">
        <v>1987</v>
      </c>
      <c r="D882" s="25" t="s">
        <v>1992</v>
      </c>
      <c r="E882" s="26" t="s">
        <v>2</v>
      </c>
      <c r="F882" s="27">
        <v>8.6999999999999993</v>
      </c>
      <c r="G882" s="28">
        <v>1.82</v>
      </c>
      <c r="H882" s="27">
        <v>8.4</v>
      </c>
      <c r="I882" s="28">
        <v>1.25</v>
      </c>
      <c r="J882" s="26" t="s">
        <v>40</v>
      </c>
      <c r="K882" s="26" t="s">
        <v>4</v>
      </c>
      <c r="L882" s="26" t="s">
        <v>4</v>
      </c>
      <c r="M882" s="27">
        <f>IF(Tabelle4[[#This Row],[Heizleistung (55°C)]]=0,Tabelle4[[#This Row],[Heizleistung (35°C)]],(Tabelle4[[#This Row],[Heizleistung (35°C)]]+Tabelle4[[#This Row],[Heizleistung (55°C)]])/2)</f>
        <v>8.5500000000000007</v>
      </c>
      <c r="N882" s="30">
        <f>IF(Tabelle4[[#This Row],[Etas 55°C]]=0,0,(Tabelle4[[#This Row],[Etas 35°C]]*0.8+Tabelle4[[#This Row],[Etas 55°C]]*0.2))*2.5</f>
        <v>4.2650000000000006</v>
      </c>
      <c r="O882" s="31">
        <f>-(Tabelle4[[#This Row],[80%/20% SCOP]]-5.645)/5.645</f>
        <v>0.24446412754650118</v>
      </c>
    </row>
    <row r="883" spans="1:15" ht="20.100000000000001" customHeight="1" x14ac:dyDescent="0.25">
      <c r="A883" s="57"/>
      <c r="B883" s="32">
        <v>16002219</v>
      </c>
      <c r="C883" s="25" t="s">
        <v>5889</v>
      </c>
      <c r="D883" s="25" t="s">
        <v>5893</v>
      </c>
      <c r="E883" s="26" t="s">
        <v>2</v>
      </c>
      <c r="F883" s="27">
        <v>8.6999999999999993</v>
      </c>
      <c r="G883" s="28">
        <v>1.82</v>
      </c>
      <c r="H883" s="27">
        <v>8.4</v>
      </c>
      <c r="I883" s="28">
        <v>1.25</v>
      </c>
      <c r="J883" s="26" t="s">
        <v>40</v>
      </c>
      <c r="K883" s="26" t="s">
        <v>4</v>
      </c>
      <c r="L883" s="26" t="s">
        <v>4</v>
      </c>
      <c r="M883" s="29">
        <f>IF(Tabelle4[[#This Row],[Heizleistung (55°C)]]=0,Tabelle4[[#This Row],[Heizleistung (35°C)]],(Tabelle4[[#This Row],[Heizleistung (35°C)]]+Tabelle4[[#This Row],[Heizleistung (55°C)]])/2)</f>
        <v>8.5500000000000007</v>
      </c>
      <c r="N883" s="30">
        <f>IF(Tabelle4[[#This Row],[Etas 55°C]]=0,0,(Tabelle4[[#This Row],[Etas 35°C]]*0.8+Tabelle4[[#This Row],[Etas 55°C]]*0.2))*2.5</f>
        <v>4.2650000000000006</v>
      </c>
      <c r="O883" s="31">
        <f>-(Tabelle4[[#This Row],[80%/20% SCOP]]-5.645)/5.645</f>
        <v>0.24446412754650118</v>
      </c>
    </row>
    <row r="884" spans="1:15" ht="20.100000000000001" customHeight="1" x14ac:dyDescent="0.25">
      <c r="A884" s="57"/>
      <c r="B884" s="32">
        <v>16011678</v>
      </c>
      <c r="C884" s="25" t="s">
        <v>6197</v>
      </c>
      <c r="D884" s="25" t="s">
        <v>6198</v>
      </c>
      <c r="E884" s="26" t="s">
        <v>2</v>
      </c>
      <c r="F884" s="27">
        <v>8.6999999999999993</v>
      </c>
      <c r="G884" s="28">
        <v>1.82</v>
      </c>
      <c r="H884" s="27">
        <v>8.4</v>
      </c>
      <c r="I884" s="28">
        <v>1.25</v>
      </c>
      <c r="J884" s="26" t="s">
        <v>40</v>
      </c>
      <c r="K884" s="26" t="s">
        <v>4</v>
      </c>
      <c r="L884" s="26" t="s">
        <v>4</v>
      </c>
      <c r="M884" s="29">
        <f>IF(Tabelle4[[#This Row],[Heizleistung (55°C)]]=0,Tabelle4[[#This Row],[Heizleistung (35°C)]],(Tabelle4[[#This Row],[Heizleistung (35°C)]]+Tabelle4[[#This Row],[Heizleistung (55°C)]])/2)</f>
        <v>8.5500000000000007</v>
      </c>
      <c r="N884" s="30">
        <f>IF(Tabelle4[[#This Row],[Etas 55°C]]=0,0,(Tabelle4[[#This Row],[Etas 35°C]]*0.8+Tabelle4[[#This Row],[Etas 55°C]]*0.2))*2.5</f>
        <v>4.2650000000000006</v>
      </c>
      <c r="O884" s="31">
        <f>-(Tabelle4[[#This Row],[80%/20% SCOP]]-5.645)/5.645</f>
        <v>0.24446412754650118</v>
      </c>
    </row>
    <row r="885" spans="1:15" ht="20.100000000000001" customHeight="1" x14ac:dyDescent="0.25">
      <c r="A885" s="57"/>
      <c r="B885" s="32">
        <v>16011177</v>
      </c>
      <c r="C885" s="25" t="s">
        <v>1945</v>
      </c>
      <c r="D885" s="25" t="s">
        <v>1962</v>
      </c>
      <c r="E885" s="26" t="s">
        <v>2</v>
      </c>
      <c r="F885" s="27">
        <v>8.67</v>
      </c>
      <c r="G885" s="28">
        <v>1.8</v>
      </c>
      <c r="H885" s="27">
        <v>8.5500000000000007</v>
      </c>
      <c r="I885" s="28">
        <v>1.33</v>
      </c>
      <c r="J885" s="26" t="s">
        <v>40</v>
      </c>
      <c r="K885" s="26" t="s">
        <v>4</v>
      </c>
      <c r="L885" s="26" t="s">
        <v>4</v>
      </c>
      <c r="M885" s="27">
        <f>IF(Tabelle4[[#This Row],[Heizleistung (55°C)]]=0,Tabelle4[[#This Row],[Heizleistung (35°C)]],(Tabelle4[[#This Row],[Heizleistung (35°C)]]+Tabelle4[[#This Row],[Heizleistung (55°C)]])/2)</f>
        <v>8.61</v>
      </c>
      <c r="N885" s="30">
        <f>IF(Tabelle4[[#This Row],[Etas 55°C]]=0,0,(Tabelle4[[#This Row],[Etas 35°C]]*0.8+Tabelle4[[#This Row],[Etas 55°C]]*0.2))*2.5</f>
        <v>4.2650000000000006</v>
      </c>
      <c r="O885" s="31">
        <f>-(Tabelle4[[#This Row],[80%/20% SCOP]]-5.645)/5.645</f>
        <v>0.24446412754650118</v>
      </c>
    </row>
    <row r="886" spans="1:15" ht="20.100000000000001" customHeight="1" x14ac:dyDescent="0.25">
      <c r="A886" s="57"/>
      <c r="B886" s="32">
        <v>16003532</v>
      </c>
      <c r="C886" s="25" t="s">
        <v>589</v>
      </c>
      <c r="D886" s="25" t="s">
        <v>604</v>
      </c>
      <c r="E886" s="26" t="s">
        <v>2</v>
      </c>
      <c r="F886" s="27">
        <v>9.9700000000000006</v>
      </c>
      <c r="G886" s="28">
        <v>1.78</v>
      </c>
      <c r="H886" s="27">
        <v>9.33</v>
      </c>
      <c r="I886" s="28">
        <v>1.4</v>
      </c>
      <c r="J886" s="26" t="s">
        <v>109</v>
      </c>
      <c r="K886" s="26" t="s">
        <v>4</v>
      </c>
      <c r="L886" s="26" t="s">
        <v>4</v>
      </c>
      <c r="M886" s="27">
        <f>IF(Tabelle4[[#This Row],[Heizleistung (55°C)]]=0,Tabelle4[[#This Row],[Heizleistung (35°C)]],(Tabelle4[[#This Row],[Heizleistung (35°C)]]+Tabelle4[[#This Row],[Heizleistung (55°C)]])/2)</f>
        <v>9.65</v>
      </c>
      <c r="N886" s="30">
        <f>IF(Tabelle4[[#This Row],[Etas 55°C]]=0,0,(Tabelle4[[#This Row],[Etas 35°C]]*0.8+Tabelle4[[#This Row],[Etas 55°C]]*0.2))*2.5</f>
        <v>4.2600000000000007</v>
      </c>
      <c r="O886" s="31">
        <f>-(Tabelle4[[#This Row],[80%/20% SCOP]]-5.645)/5.645</f>
        <v>0.24534986713906093</v>
      </c>
    </row>
    <row r="887" spans="1:15" ht="20.100000000000001" customHeight="1" x14ac:dyDescent="0.25">
      <c r="A887" s="57"/>
      <c r="B887" s="32">
        <v>16003660</v>
      </c>
      <c r="C887" s="25" t="s">
        <v>589</v>
      </c>
      <c r="D887" s="25" t="s">
        <v>606</v>
      </c>
      <c r="E887" s="26" t="s">
        <v>2</v>
      </c>
      <c r="F887" s="27">
        <v>10</v>
      </c>
      <c r="G887" s="28">
        <v>1.78</v>
      </c>
      <c r="H887" s="27">
        <v>9.33</v>
      </c>
      <c r="I887" s="28">
        <v>1.4</v>
      </c>
      <c r="J887" s="26" t="s">
        <v>109</v>
      </c>
      <c r="K887" s="26" t="s">
        <v>4</v>
      </c>
      <c r="L887" s="26" t="s">
        <v>4</v>
      </c>
      <c r="M887" s="27">
        <f>IF(Tabelle4[[#This Row],[Heizleistung (55°C)]]=0,Tabelle4[[#This Row],[Heizleistung (35°C)]],(Tabelle4[[#This Row],[Heizleistung (35°C)]]+Tabelle4[[#This Row],[Heizleistung (55°C)]])/2)</f>
        <v>9.6649999999999991</v>
      </c>
      <c r="N887" s="30">
        <f>IF(Tabelle4[[#This Row],[Etas 55°C]]=0,0,(Tabelle4[[#This Row],[Etas 35°C]]*0.8+Tabelle4[[#This Row],[Etas 55°C]]*0.2))*2.5</f>
        <v>4.2600000000000007</v>
      </c>
      <c r="O887" s="31">
        <f>-(Tabelle4[[#This Row],[80%/20% SCOP]]-5.645)/5.645</f>
        <v>0.24534986713906093</v>
      </c>
    </row>
    <row r="888" spans="1:15" ht="20.100000000000001" customHeight="1" x14ac:dyDescent="0.25">
      <c r="A888" s="57"/>
      <c r="B888" s="32">
        <v>16010549</v>
      </c>
      <c r="C888" s="25" t="s">
        <v>2988</v>
      </c>
      <c r="D888" s="25" t="s">
        <v>3028</v>
      </c>
      <c r="E888" s="26" t="s">
        <v>2</v>
      </c>
      <c r="F888" s="27">
        <v>9</v>
      </c>
      <c r="G888" s="28">
        <v>1.81</v>
      </c>
      <c r="H888" s="27">
        <v>8</v>
      </c>
      <c r="I888" s="28">
        <v>1.27</v>
      </c>
      <c r="J888" s="26" t="s">
        <v>40</v>
      </c>
      <c r="K888" s="26" t="s">
        <v>15</v>
      </c>
      <c r="L888" s="26" t="s">
        <v>4</v>
      </c>
      <c r="M888" s="27">
        <f>IF(Tabelle4[[#This Row],[Heizleistung (55°C)]]=0,Tabelle4[[#This Row],[Heizleistung (35°C)]],(Tabelle4[[#This Row],[Heizleistung (35°C)]]+Tabelle4[[#This Row],[Heizleistung (55°C)]])/2)</f>
        <v>8.5</v>
      </c>
      <c r="N888" s="30">
        <f>IF(Tabelle4[[#This Row],[Etas 55°C]]=0,0,(Tabelle4[[#This Row],[Etas 35°C]]*0.8+Tabelle4[[#This Row],[Etas 55°C]]*0.2))*2.5</f>
        <v>4.2550000000000008</v>
      </c>
      <c r="O888" s="31">
        <f>-(Tabelle4[[#This Row],[80%/20% SCOP]]-5.645)/5.645</f>
        <v>0.2462356067316207</v>
      </c>
    </row>
    <row r="889" spans="1:15" ht="20.100000000000001" customHeight="1" x14ac:dyDescent="0.25">
      <c r="A889" s="57"/>
      <c r="B889" s="32">
        <v>16012525</v>
      </c>
      <c r="C889" s="25" t="s">
        <v>3089</v>
      </c>
      <c r="D889" s="25" t="s">
        <v>3103</v>
      </c>
      <c r="E889" s="26" t="s">
        <v>2</v>
      </c>
      <c r="F889" s="27">
        <v>9</v>
      </c>
      <c r="G889" s="28">
        <v>1.81</v>
      </c>
      <c r="H889" s="27">
        <v>8</v>
      </c>
      <c r="I889" s="28">
        <v>1.27</v>
      </c>
      <c r="J889" s="26" t="s">
        <v>40</v>
      </c>
      <c r="K889" s="26" t="s">
        <v>15</v>
      </c>
      <c r="L889" s="26" t="s">
        <v>15</v>
      </c>
      <c r="M889" s="27">
        <f>IF(Tabelle4[[#This Row],[Heizleistung (55°C)]]=0,Tabelle4[[#This Row],[Heizleistung (35°C)]],(Tabelle4[[#This Row],[Heizleistung (35°C)]]+Tabelle4[[#This Row],[Heizleistung (55°C)]])/2)</f>
        <v>8.5</v>
      </c>
      <c r="N889" s="30">
        <f>IF(Tabelle4[[#This Row],[Etas 55°C]]=0,0,(Tabelle4[[#This Row],[Etas 35°C]]*0.8+Tabelle4[[#This Row],[Etas 55°C]]*0.2))*2.5</f>
        <v>4.2550000000000008</v>
      </c>
      <c r="O889" s="31">
        <f>-(Tabelle4[[#This Row],[80%/20% SCOP]]-5.645)/5.645</f>
        <v>0.2462356067316207</v>
      </c>
    </row>
    <row r="890" spans="1:15" ht="20.100000000000001" customHeight="1" x14ac:dyDescent="0.25">
      <c r="A890" s="57"/>
      <c r="B890" s="32">
        <v>16012079</v>
      </c>
      <c r="C890" s="25" t="s">
        <v>2988</v>
      </c>
      <c r="D890" s="25" t="s">
        <v>3035</v>
      </c>
      <c r="E890" s="26" t="s">
        <v>2</v>
      </c>
      <c r="F890" s="27">
        <v>10.4</v>
      </c>
      <c r="G890" s="28">
        <v>1.7889999999999999</v>
      </c>
      <c r="H890" s="27">
        <v>9.3000000000000007</v>
      </c>
      <c r="I890" s="28">
        <v>1.335</v>
      </c>
      <c r="J890" s="26" t="s">
        <v>40</v>
      </c>
      <c r="K890" s="26" t="s">
        <v>4</v>
      </c>
      <c r="L890" s="26" t="s">
        <v>15</v>
      </c>
      <c r="M890" s="27">
        <f>IF(Tabelle4[[#This Row],[Heizleistung (55°C)]]=0,Tabelle4[[#This Row],[Heizleistung (35°C)]],(Tabelle4[[#This Row],[Heizleistung (35°C)]]+Tabelle4[[#This Row],[Heizleistung (55°C)]])/2)</f>
        <v>9.8500000000000014</v>
      </c>
      <c r="N890" s="30">
        <f>IF(Tabelle4[[#This Row],[Etas 55°C]]=0,0,(Tabelle4[[#This Row],[Etas 35°C]]*0.8+Tabelle4[[#This Row],[Etas 55°C]]*0.2))*2.5</f>
        <v>4.2454999999999998</v>
      </c>
      <c r="O890" s="31">
        <f>-(Tabelle4[[#This Row],[80%/20% SCOP]]-5.645)/5.645</f>
        <v>0.24791851195748446</v>
      </c>
    </row>
    <row r="891" spans="1:15" ht="20.100000000000001" customHeight="1" x14ac:dyDescent="0.25">
      <c r="A891" s="57"/>
      <c r="B891" s="32">
        <v>16007399</v>
      </c>
      <c r="C891" s="25" t="s">
        <v>2472</v>
      </c>
      <c r="D891" s="25" t="s">
        <v>2480</v>
      </c>
      <c r="E891" s="26" t="s">
        <v>2</v>
      </c>
      <c r="F891" s="27">
        <v>8.9</v>
      </c>
      <c r="G891" s="28">
        <v>1.77</v>
      </c>
      <c r="H891" s="27">
        <v>8.1</v>
      </c>
      <c r="I891" s="28">
        <v>1.4</v>
      </c>
      <c r="J891" s="26" t="s">
        <v>109</v>
      </c>
      <c r="K891" s="26" t="s">
        <v>4</v>
      </c>
      <c r="L891" s="26" t="s">
        <v>4</v>
      </c>
      <c r="M891" s="27">
        <f>IF(Tabelle4[[#This Row],[Heizleistung (55°C)]]=0,Tabelle4[[#This Row],[Heizleistung (35°C)]],(Tabelle4[[#This Row],[Heizleistung (35°C)]]+Tabelle4[[#This Row],[Heizleistung (55°C)]])/2)</f>
        <v>8.5</v>
      </c>
      <c r="N891" s="30">
        <f>IF(Tabelle4[[#This Row],[Etas 55°C]]=0,0,(Tabelle4[[#This Row],[Etas 35°C]]*0.8+Tabelle4[[#This Row],[Etas 55°C]]*0.2))*2.5</f>
        <v>4.24</v>
      </c>
      <c r="O891" s="31">
        <f>-(Tabelle4[[#This Row],[80%/20% SCOP]]-5.645)/5.645</f>
        <v>0.24889282550930017</v>
      </c>
    </row>
    <row r="892" spans="1:15" ht="20.100000000000001" customHeight="1" x14ac:dyDescent="0.25">
      <c r="A892" s="57"/>
      <c r="B892" s="32">
        <v>16007402</v>
      </c>
      <c r="C892" s="25" t="s">
        <v>2472</v>
      </c>
      <c r="D892" s="25" t="s">
        <v>2490</v>
      </c>
      <c r="E892" s="26" t="s">
        <v>2</v>
      </c>
      <c r="F892" s="27">
        <v>8.9</v>
      </c>
      <c r="G892" s="28">
        <v>1.77</v>
      </c>
      <c r="H892" s="27">
        <v>8.1</v>
      </c>
      <c r="I892" s="28">
        <v>1.4</v>
      </c>
      <c r="J892" s="26" t="s">
        <v>109</v>
      </c>
      <c r="K892" s="26" t="s">
        <v>4</v>
      </c>
      <c r="L892" s="26" t="s">
        <v>4</v>
      </c>
      <c r="M892" s="27">
        <f>IF(Tabelle4[[#This Row],[Heizleistung (55°C)]]=0,Tabelle4[[#This Row],[Heizleistung (35°C)]],(Tabelle4[[#This Row],[Heizleistung (35°C)]]+Tabelle4[[#This Row],[Heizleistung (55°C)]])/2)</f>
        <v>8.5</v>
      </c>
      <c r="N892" s="30">
        <f>IF(Tabelle4[[#This Row],[Etas 55°C]]=0,0,(Tabelle4[[#This Row],[Etas 35°C]]*0.8+Tabelle4[[#This Row],[Etas 55°C]]*0.2))*2.5</f>
        <v>4.24</v>
      </c>
      <c r="O892" s="31">
        <f>-(Tabelle4[[#This Row],[80%/20% SCOP]]-5.645)/5.645</f>
        <v>0.24889282550930017</v>
      </c>
    </row>
    <row r="893" spans="1:15" ht="20.100000000000001" customHeight="1" x14ac:dyDescent="0.25">
      <c r="A893" s="57"/>
      <c r="B893" s="32">
        <v>16010527</v>
      </c>
      <c r="C893" s="25" t="s">
        <v>2988</v>
      </c>
      <c r="D893" s="25" t="s">
        <v>2997</v>
      </c>
      <c r="E893" s="26" t="s">
        <v>2</v>
      </c>
      <c r="F893" s="27">
        <v>8</v>
      </c>
      <c r="G893" s="28">
        <v>1.78</v>
      </c>
      <c r="H893" s="27">
        <v>9</v>
      </c>
      <c r="I893" s="28">
        <v>1.36</v>
      </c>
      <c r="J893" s="26" t="s">
        <v>40</v>
      </c>
      <c r="K893" s="26" t="s">
        <v>15</v>
      </c>
      <c r="L893" s="26" t="s">
        <v>4</v>
      </c>
      <c r="M893" s="27">
        <f>IF(Tabelle4[[#This Row],[Heizleistung (55°C)]]=0,Tabelle4[[#This Row],[Heizleistung (35°C)]],(Tabelle4[[#This Row],[Heizleistung (35°C)]]+Tabelle4[[#This Row],[Heizleistung (55°C)]])/2)</f>
        <v>8.5</v>
      </c>
      <c r="N893" s="30">
        <f>IF(Tabelle4[[#This Row],[Etas 55°C]]=0,0,(Tabelle4[[#This Row],[Etas 35°C]]*0.8+Tabelle4[[#This Row],[Etas 55°C]]*0.2))*2.5</f>
        <v>4.24</v>
      </c>
      <c r="O893" s="31">
        <f>-(Tabelle4[[#This Row],[80%/20% SCOP]]-5.645)/5.645</f>
        <v>0.24889282550930017</v>
      </c>
    </row>
    <row r="894" spans="1:15" ht="20.100000000000001" customHeight="1" x14ac:dyDescent="0.25">
      <c r="A894" s="57"/>
      <c r="B894" s="32">
        <v>16012529</v>
      </c>
      <c r="C894" s="25" t="s">
        <v>3089</v>
      </c>
      <c r="D894" s="25" t="s">
        <v>3115</v>
      </c>
      <c r="E894" s="26" t="s">
        <v>2</v>
      </c>
      <c r="F894" s="27">
        <v>8</v>
      </c>
      <c r="G894" s="28">
        <v>1.78</v>
      </c>
      <c r="H894" s="27">
        <v>9</v>
      </c>
      <c r="I894" s="28">
        <v>1.36</v>
      </c>
      <c r="J894" s="26" t="s">
        <v>40</v>
      </c>
      <c r="K894" s="26" t="s">
        <v>15</v>
      </c>
      <c r="L894" s="26" t="s">
        <v>15</v>
      </c>
      <c r="M894" s="27">
        <f>IF(Tabelle4[[#This Row],[Heizleistung (55°C)]]=0,Tabelle4[[#This Row],[Heizleistung (35°C)]],(Tabelle4[[#This Row],[Heizleistung (35°C)]]+Tabelle4[[#This Row],[Heizleistung (55°C)]])/2)</f>
        <v>8.5</v>
      </c>
      <c r="N894" s="30">
        <f>IF(Tabelle4[[#This Row],[Etas 55°C]]=0,0,(Tabelle4[[#This Row],[Etas 35°C]]*0.8+Tabelle4[[#This Row],[Etas 55°C]]*0.2))*2.5</f>
        <v>4.24</v>
      </c>
      <c r="O894" s="31">
        <f>-(Tabelle4[[#This Row],[80%/20% SCOP]]-5.645)/5.645</f>
        <v>0.24889282550930017</v>
      </c>
    </row>
    <row r="895" spans="1:15" ht="20.100000000000001" customHeight="1" x14ac:dyDescent="0.25">
      <c r="A895" s="57"/>
      <c r="B895" s="32">
        <v>16011510</v>
      </c>
      <c r="C895" s="25" t="s">
        <v>3044</v>
      </c>
      <c r="D895" s="25" t="s">
        <v>3073</v>
      </c>
      <c r="E895" s="26" t="s">
        <v>2</v>
      </c>
      <c r="F895" s="27">
        <v>8</v>
      </c>
      <c r="G895" s="28">
        <v>1.77</v>
      </c>
      <c r="H895" s="27">
        <v>9</v>
      </c>
      <c r="I895" s="28">
        <v>1.39</v>
      </c>
      <c r="J895" s="26" t="s">
        <v>109</v>
      </c>
      <c r="K895" s="26" t="s">
        <v>4</v>
      </c>
      <c r="L895" s="26" t="s">
        <v>4</v>
      </c>
      <c r="M895" s="27">
        <f>IF(Tabelle4[[#This Row],[Heizleistung (55°C)]]=0,Tabelle4[[#This Row],[Heizleistung (35°C)]],(Tabelle4[[#This Row],[Heizleistung (35°C)]]+Tabelle4[[#This Row],[Heizleistung (55°C)]])/2)</f>
        <v>8.5</v>
      </c>
      <c r="N895" s="30">
        <f>IF(Tabelle4[[#This Row],[Etas 55°C]]=0,0,(Tabelle4[[#This Row],[Etas 35°C]]*0.8+Tabelle4[[#This Row],[Etas 55°C]]*0.2))*2.5</f>
        <v>4.2350000000000003</v>
      </c>
      <c r="O895" s="31">
        <f>-(Tabelle4[[#This Row],[80%/20% SCOP]]-5.645)/5.645</f>
        <v>0.24977856510185995</v>
      </c>
    </row>
    <row r="896" spans="1:15" ht="20.100000000000001" customHeight="1" x14ac:dyDescent="0.25">
      <c r="A896" s="57"/>
      <c r="B896" s="32">
        <v>16007487</v>
      </c>
      <c r="C896" s="25" t="s">
        <v>59</v>
      </c>
      <c r="D896" s="25" t="s">
        <v>83</v>
      </c>
      <c r="E896" s="26" t="s">
        <v>2</v>
      </c>
      <c r="F896" s="27">
        <v>9</v>
      </c>
      <c r="G896" s="28">
        <v>1.78</v>
      </c>
      <c r="H896" s="27">
        <v>9</v>
      </c>
      <c r="I896" s="28">
        <v>1.35</v>
      </c>
      <c r="J896" s="26" t="s">
        <v>40</v>
      </c>
      <c r="K896" s="26" t="s">
        <v>15</v>
      </c>
      <c r="L896" s="26" t="s">
        <v>25</v>
      </c>
      <c r="M896" s="27">
        <f>IF(Tabelle4[[#This Row],[Heizleistung (55°C)]]=0,Tabelle4[[#This Row],[Heizleistung (35°C)]],(Tabelle4[[#This Row],[Heizleistung (35°C)]]+Tabelle4[[#This Row],[Heizleistung (55°C)]])/2)</f>
        <v>9</v>
      </c>
      <c r="N896" s="30">
        <f>IF(Tabelle4[[#This Row],[Etas 55°C]]=0,0,(Tabelle4[[#This Row],[Etas 35°C]]*0.8+Tabelle4[[#This Row],[Etas 55°C]]*0.2))*2.5</f>
        <v>4.2350000000000003</v>
      </c>
      <c r="O896" s="31">
        <f>-(Tabelle4[[#This Row],[80%/20% SCOP]]-5.645)/5.645</f>
        <v>0.24977856510185995</v>
      </c>
    </row>
    <row r="897" spans="1:15" ht="20.100000000000001" customHeight="1" x14ac:dyDescent="0.25">
      <c r="A897" s="57"/>
      <c r="B897" s="32">
        <v>16001502</v>
      </c>
      <c r="C897" s="25" t="s">
        <v>5249</v>
      </c>
      <c r="D897" s="25" t="s">
        <v>6781</v>
      </c>
      <c r="E897" s="26" t="s">
        <v>2</v>
      </c>
      <c r="F897" s="27">
        <v>10</v>
      </c>
      <c r="G897" s="28">
        <v>1.78</v>
      </c>
      <c r="H897" s="27">
        <v>9</v>
      </c>
      <c r="I897" s="28">
        <v>1.35</v>
      </c>
      <c r="J897" s="26" t="s">
        <v>109</v>
      </c>
      <c r="K897" s="26" t="s">
        <v>4</v>
      </c>
      <c r="L897" s="26" t="s">
        <v>4</v>
      </c>
      <c r="M897" s="27">
        <f>IF(Tabelle4[[#This Row],[Heizleistung (55°C)]]=0,Tabelle4[[#This Row],[Heizleistung (35°C)]],(Tabelle4[[#This Row],[Heizleistung (35°C)]]+Tabelle4[[#This Row],[Heizleistung (55°C)]])/2)</f>
        <v>9.5</v>
      </c>
      <c r="N897" s="30">
        <f>IF(Tabelle4[[#This Row],[Etas 55°C]]=0,0,(Tabelle4[[#This Row],[Etas 35°C]]*0.8+Tabelle4[[#This Row],[Etas 55°C]]*0.2))*2.5</f>
        <v>4.2350000000000003</v>
      </c>
      <c r="O897" s="31">
        <f>-(Tabelle4[[#This Row],[80%/20% SCOP]]-5.645)/5.645</f>
        <v>0.24977856510185995</v>
      </c>
    </row>
    <row r="898" spans="1:15" ht="20.100000000000001" customHeight="1" x14ac:dyDescent="0.25">
      <c r="A898" s="57"/>
      <c r="B898" s="32">
        <v>16002990</v>
      </c>
      <c r="C898" s="25" t="s">
        <v>5787</v>
      </c>
      <c r="D898" s="25" t="s">
        <v>5816</v>
      </c>
      <c r="E898" s="26" t="s">
        <v>2</v>
      </c>
      <c r="F898" s="27">
        <v>10</v>
      </c>
      <c r="G898" s="28">
        <v>1.782</v>
      </c>
      <c r="H898" s="27">
        <v>7.78</v>
      </c>
      <c r="I898" s="28">
        <v>1.302</v>
      </c>
      <c r="J898" s="26" t="s">
        <v>109</v>
      </c>
      <c r="K898" s="26" t="s">
        <v>15</v>
      </c>
      <c r="L898" s="26" t="s">
        <v>4</v>
      </c>
      <c r="M898" s="29">
        <f>IF(Tabelle4[[#This Row],[Heizleistung (55°C)]]=0,Tabelle4[[#This Row],[Heizleistung (35°C)]],(Tabelle4[[#This Row],[Heizleistung (35°C)]]+Tabelle4[[#This Row],[Heizleistung (55°C)]])/2)</f>
        <v>8.89</v>
      </c>
      <c r="N898" s="30">
        <f>IF(Tabelle4[[#This Row],[Etas 55°C]]=0,0,(Tabelle4[[#This Row],[Etas 35°C]]*0.8+Tabelle4[[#This Row],[Etas 55°C]]*0.2))*2.5</f>
        <v>4.2150000000000007</v>
      </c>
      <c r="O898" s="31">
        <f>-(Tabelle4[[#This Row],[80%/20% SCOP]]-5.645)/5.645</f>
        <v>0.25332152347209902</v>
      </c>
    </row>
    <row r="899" spans="1:15" ht="20.100000000000001" customHeight="1" x14ac:dyDescent="0.25">
      <c r="A899" s="57"/>
      <c r="B899" s="32">
        <v>16004959</v>
      </c>
      <c r="C899" s="25" t="s">
        <v>669</v>
      </c>
      <c r="D899" s="25" t="s">
        <v>681</v>
      </c>
      <c r="E899" s="26" t="s">
        <v>2</v>
      </c>
      <c r="F899" s="27">
        <v>10</v>
      </c>
      <c r="G899" s="28">
        <v>1.79</v>
      </c>
      <c r="H899" s="27">
        <v>9</v>
      </c>
      <c r="I899" s="28">
        <v>1.27</v>
      </c>
      <c r="J899" s="26" t="s">
        <v>109</v>
      </c>
      <c r="K899" s="26" t="s">
        <v>4</v>
      </c>
      <c r="L899" s="26" t="s">
        <v>4</v>
      </c>
      <c r="M899" s="27">
        <f>IF(Tabelle4[[#This Row],[Heizleistung (55°C)]]=0,Tabelle4[[#This Row],[Heizleistung (35°C)]],(Tabelle4[[#This Row],[Heizleistung (35°C)]]+Tabelle4[[#This Row],[Heizleistung (55°C)]])/2)</f>
        <v>9.5</v>
      </c>
      <c r="N899" s="30">
        <f>IF(Tabelle4[[#This Row],[Etas 55°C]]=0,0,(Tabelle4[[#This Row],[Etas 35°C]]*0.8+Tabelle4[[#This Row],[Etas 55°C]]*0.2))*2.5</f>
        <v>4.2150000000000007</v>
      </c>
      <c r="O899" s="31">
        <f>-(Tabelle4[[#This Row],[80%/20% SCOP]]-5.645)/5.645</f>
        <v>0.25332152347209902</v>
      </c>
    </row>
    <row r="900" spans="1:15" ht="20.100000000000001" customHeight="1" x14ac:dyDescent="0.25">
      <c r="A900" s="57"/>
      <c r="B900" s="32">
        <v>16004021</v>
      </c>
      <c r="C900" s="25" t="s">
        <v>505</v>
      </c>
      <c r="D900" s="25" t="s">
        <v>515</v>
      </c>
      <c r="E900" s="26" t="s">
        <v>2</v>
      </c>
      <c r="F900" s="27">
        <v>9</v>
      </c>
      <c r="G900" s="28">
        <v>1.78</v>
      </c>
      <c r="H900" s="27">
        <v>8</v>
      </c>
      <c r="I900" s="28">
        <v>1.3</v>
      </c>
      <c r="J900" s="26" t="s">
        <v>40</v>
      </c>
      <c r="K900" s="26" t="s">
        <v>4</v>
      </c>
      <c r="L900" s="26" t="s">
        <v>4</v>
      </c>
      <c r="M900" s="27">
        <f>IF(Tabelle4[[#This Row],[Heizleistung (55°C)]]=0,Tabelle4[[#This Row],[Heizleistung (35°C)]],(Tabelle4[[#This Row],[Heizleistung (35°C)]]+Tabelle4[[#This Row],[Heizleistung (55°C)]])/2)</f>
        <v>8.5</v>
      </c>
      <c r="N900" s="30">
        <f>IF(Tabelle4[[#This Row],[Etas 55°C]]=0,0,(Tabelle4[[#This Row],[Etas 35°C]]*0.8+Tabelle4[[#This Row],[Etas 55°C]]*0.2))*2.5</f>
        <v>4.2100000000000009</v>
      </c>
      <c r="O900" s="31">
        <f>-(Tabelle4[[#This Row],[80%/20% SCOP]]-5.645)/5.645</f>
        <v>0.25420726306465879</v>
      </c>
    </row>
    <row r="901" spans="1:15" ht="20.100000000000001" customHeight="1" x14ac:dyDescent="0.25">
      <c r="A901" s="57"/>
      <c r="B901" s="32">
        <v>16003887</v>
      </c>
      <c r="C901" s="25" t="s">
        <v>651</v>
      </c>
      <c r="D901" s="25" t="s">
        <v>660</v>
      </c>
      <c r="E901" s="26" t="s">
        <v>2</v>
      </c>
      <c r="F901" s="27">
        <v>9</v>
      </c>
      <c r="G901" s="28">
        <v>1.79</v>
      </c>
      <c r="H901" s="27">
        <v>8</v>
      </c>
      <c r="I901" s="28">
        <v>1.26</v>
      </c>
      <c r="J901" s="26" t="s">
        <v>40</v>
      </c>
      <c r="K901" s="26" t="s">
        <v>4</v>
      </c>
      <c r="L901" s="26" t="s">
        <v>4</v>
      </c>
      <c r="M901" s="27">
        <f>IF(Tabelle4[[#This Row],[Heizleistung (55°C)]]=0,Tabelle4[[#This Row],[Heizleistung (35°C)]],(Tabelle4[[#This Row],[Heizleistung (35°C)]]+Tabelle4[[#This Row],[Heizleistung (55°C)]])/2)</f>
        <v>8.5</v>
      </c>
      <c r="N901" s="30">
        <f>IF(Tabelle4[[#This Row],[Etas 55°C]]=0,0,(Tabelle4[[#This Row],[Etas 35°C]]*0.8+Tabelle4[[#This Row],[Etas 55°C]]*0.2))*2.5</f>
        <v>4.2100000000000009</v>
      </c>
      <c r="O901" s="31">
        <f>-(Tabelle4[[#This Row],[80%/20% SCOP]]-5.645)/5.645</f>
        <v>0.25420726306465879</v>
      </c>
    </row>
    <row r="902" spans="1:15" ht="20.100000000000001" customHeight="1" x14ac:dyDescent="0.25">
      <c r="A902" s="57"/>
      <c r="B902" s="32">
        <v>16006569</v>
      </c>
      <c r="C902" s="25" t="s">
        <v>1997</v>
      </c>
      <c r="D902" s="25" t="s">
        <v>6763</v>
      </c>
      <c r="E902" s="26" t="s">
        <v>2</v>
      </c>
      <c r="F902" s="27">
        <v>9</v>
      </c>
      <c r="G902" s="28">
        <v>1.78</v>
      </c>
      <c r="H902" s="27">
        <v>8</v>
      </c>
      <c r="I902" s="28">
        <v>1.3</v>
      </c>
      <c r="J902" s="26" t="s">
        <v>40</v>
      </c>
      <c r="K902" s="26" t="s">
        <v>4</v>
      </c>
      <c r="L902" s="26" t="s">
        <v>4</v>
      </c>
      <c r="M902" s="27">
        <f>IF(Tabelle4[[#This Row],[Heizleistung (55°C)]]=0,Tabelle4[[#This Row],[Heizleistung (35°C)]],(Tabelle4[[#This Row],[Heizleistung (35°C)]]+Tabelle4[[#This Row],[Heizleistung (55°C)]])/2)</f>
        <v>8.5</v>
      </c>
      <c r="N902" s="30">
        <f>IF(Tabelle4[[#This Row],[Etas 55°C]]=0,0,(Tabelle4[[#This Row],[Etas 35°C]]*0.8+Tabelle4[[#This Row],[Etas 55°C]]*0.2))*2.5</f>
        <v>4.2100000000000009</v>
      </c>
      <c r="O902" s="31">
        <f>-(Tabelle4[[#This Row],[80%/20% SCOP]]-5.645)/5.645</f>
        <v>0.25420726306465879</v>
      </c>
    </row>
    <row r="903" spans="1:15" ht="20.100000000000001" customHeight="1" x14ac:dyDescent="0.25">
      <c r="A903" s="57"/>
      <c r="B903" s="32">
        <v>16004328</v>
      </c>
      <c r="C903" s="25" t="s">
        <v>669</v>
      </c>
      <c r="D903" s="25" t="s">
        <v>719</v>
      </c>
      <c r="E903" s="26" t="s">
        <v>2</v>
      </c>
      <c r="F903" s="27">
        <v>10</v>
      </c>
      <c r="G903" s="28">
        <v>1.79</v>
      </c>
      <c r="H903" s="27">
        <v>9</v>
      </c>
      <c r="I903" s="28">
        <v>1.26</v>
      </c>
      <c r="J903" s="26" t="s">
        <v>109</v>
      </c>
      <c r="K903" s="26" t="s">
        <v>4</v>
      </c>
      <c r="L903" s="26" t="s">
        <v>4</v>
      </c>
      <c r="M903" s="27">
        <f>IF(Tabelle4[[#This Row],[Heizleistung (55°C)]]=0,Tabelle4[[#This Row],[Heizleistung (35°C)]],(Tabelle4[[#This Row],[Heizleistung (35°C)]]+Tabelle4[[#This Row],[Heizleistung (55°C)]])/2)</f>
        <v>9.5</v>
      </c>
      <c r="N903" s="30">
        <f>IF(Tabelle4[[#This Row],[Etas 55°C]]=0,0,(Tabelle4[[#This Row],[Etas 35°C]]*0.8+Tabelle4[[#This Row],[Etas 55°C]]*0.2))*2.5</f>
        <v>4.2100000000000009</v>
      </c>
      <c r="O903" s="31">
        <f>-(Tabelle4[[#This Row],[80%/20% SCOP]]-5.645)/5.645</f>
        <v>0.25420726306465879</v>
      </c>
    </row>
    <row r="904" spans="1:15" ht="20.100000000000001" customHeight="1" x14ac:dyDescent="0.25">
      <c r="A904" s="57"/>
      <c r="B904" s="32">
        <v>16007303</v>
      </c>
      <c r="C904" s="25" t="s">
        <v>2893</v>
      </c>
      <c r="D904" s="25" t="s">
        <v>2940</v>
      </c>
      <c r="E904" s="26" t="s">
        <v>2</v>
      </c>
      <c r="F904" s="27">
        <v>8</v>
      </c>
      <c r="G904" s="28">
        <v>1.79</v>
      </c>
      <c r="H904" s="27">
        <v>9</v>
      </c>
      <c r="I904" s="28">
        <v>1.25</v>
      </c>
      <c r="J904" s="26" t="s">
        <v>40</v>
      </c>
      <c r="K904" s="26" t="s">
        <v>4</v>
      </c>
      <c r="L904" s="26" t="s">
        <v>4</v>
      </c>
      <c r="M904" s="27">
        <f>IF(Tabelle4[[#This Row],[Heizleistung (55°C)]]=0,Tabelle4[[#This Row],[Heizleistung (35°C)]],(Tabelle4[[#This Row],[Heizleistung (35°C)]]+Tabelle4[[#This Row],[Heizleistung (55°C)]])/2)</f>
        <v>8.5</v>
      </c>
      <c r="N904" s="30">
        <f>IF(Tabelle4[[#This Row],[Etas 55°C]]=0,0,(Tabelle4[[#This Row],[Etas 35°C]]*0.8+Tabelle4[[#This Row],[Etas 55°C]]*0.2))*2.5</f>
        <v>4.2050000000000001</v>
      </c>
      <c r="O904" s="31">
        <f>-(Tabelle4[[#This Row],[80%/20% SCOP]]-5.645)/5.645</f>
        <v>0.25509300265721868</v>
      </c>
    </row>
    <row r="905" spans="1:15" ht="20.100000000000001" customHeight="1" x14ac:dyDescent="0.25">
      <c r="A905" s="57"/>
      <c r="B905" s="32">
        <v>16016339</v>
      </c>
      <c r="C905" s="25" t="s">
        <v>2493</v>
      </c>
      <c r="D905" s="25" t="s">
        <v>2510</v>
      </c>
      <c r="E905" s="26" t="s">
        <v>2</v>
      </c>
      <c r="F905" s="27">
        <v>8.1999999999999993</v>
      </c>
      <c r="G905" s="28">
        <v>1.76</v>
      </c>
      <c r="H905" s="27">
        <v>8.6999999999999993</v>
      </c>
      <c r="I905" s="28">
        <v>1.359</v>
      </c>
      <c r="J905" s="26" t="s">
        <v>3</v>
      </c>
      <c r="K905" s="26" t="s">
        <v>4</v>
      </c>
      <c r="L905" s="26" t="s">
        <v>4</v>
      </c>
      <c r="M905" s="27">
        <f>IF(Tabelle4[[#This Row],[Heizleistung (55°C)]]=0,Tabelle4[[#This Row],[Heizleistung (35°C)]],(Tabelle4[[#This Row],[Heizleistung (35°C)]]+Tabelle4[[#This Row],[Heizleistung (55°C)]])/2)</f>
        <v>8.4499999999999993</v>
      </c>
      <c r="N905" s="30">
        <f>IF(Tabelle4[[#This Row],[Etas 55°C]]=0,0,(Tabelle4[[#This Row],[Etas 35°C]]*0.8+Tabelle4[[#This Row],[Etas 55°C]]*0.2))*2.5</f>
        <v>4.1995000000000005</v>
      </c>
      <c r="O905" s="31">
        <f>-(Tabelle4[[#This Row],[80%/20% SCOP]]-5.645)/5.645</f>
        <v>0.25606731620903439</v>
      </c>
    </row>
    <row r="906" spans="1:15" ht="20.100000000000001" customHeight="1" x14ac:dyDescent="0.25">
      <c r="A906" s="57"/>
      <c r="B906" s="32">
        <v>16010530</v>
      </c>
      <c r="C906" s="25" t="s">
        <v>2988</v>
      </c>
      <c r="D906" s="25" t="s">
        <v>3031</v>
      </c>
      <c r="E906" s="26" t="s">
        <v>2</v>
      </c>
      <c r="F906" s="27">
        <v>8</v>
      </c>
      <c r="G906" s="28">
        <v>1.76</v>
      </c>
      <c r="H906" s="27">
        <v>9</v>
      </c>
      <c r="I906" s="28">
        <v>1.35</v>
      </c>
      <c r="J906" s="26" t="s">
        <v>40</v>
      </c>
      <c r="K906" s="26" t="s">
        <v>4</v>
      </c>
      <c r="L906" s="26" t="s">
        <v>4</v>
      </c>
      <c r="M906" s="27">
        <f>IF(Tabelle4[[#This Row],[Heizleistung (55°C)]]=0,Tabelle4[[#This Row],[Heizleistung (35°C)]],(Tabelle4[[#This Row],[Heizleistung (35°C)]]+Tabelle4[[#This Row],[Heizleistung (55°C)]])/2)</f>
        <v>8.5</v>
      </c>
      <c r="N906" s="30">
        <f>IF(Tabelle4[[#This Row],[Etas 55°C]]=0,0,(Tabelle4[[#This Row],[Etas 35°C]]*0.8+Tabelle4[[#This Row],[Etas 55°C]]*0.2))*2.5</f>
        <v>4.1950000000000003</v>
      </c>
      <c r="O906" s="31">
        <f>-(Tabelle4[[#This Row],[80%/20% SCOP]]-5.645)/5.645</f>
        <v>0.25686448184233823</v>
      </c>
    </row>
    <row r="907" spans="1:15" ht="20.100000000000001" customHeight="1" x14ac:dyDescent="0.25">
      <c r="A907" s="57"/>
      <c r="B907" s="32">
        <v>16007119</v>
      </c>
      <c r="C907" s="25" t="s">
        <v>2451</v>
      </c>
      <c r="D907" s="25" t="s">
        <v>2463</v>
      </c>
      <c r="E907" s="26" t="s">
        <v>2</v>
      </c>
      <c r="F907" s="27">
        <v>9</v>
      </c>
      <c r="G907" s="28">
        <v>1.76</v>
      </c>
      <c r="H907" s="27">
        <v>8.5</v>
      </c>
      <c r="I907" s="28">
        <v>1.35</v>
      </c>
      <c r="J907" s="26" t="s">
        <v>109</v>
      </c>
      <c r="K907" s="26" t="s">
        <v>4</v>
      </c>
      <c r="L907" s="26" t="s">
        <v>4</v>
      </c>
      <c r="M907" s="27">
        <f>IF(Tabelle4[[#This Row],[Heizleistung (55°C)]]=0,Tabelle4[[#This Row],[Heizleistung (35°C)]],(Tabelle4[[#This Row],[Heizleistung (35°C)]]+Tabelle4[[#This Row],[Heizleistung (55°C)]])/2)</f>
        <v>8.75</v>
      </c>
      <c r="N907" s="30">
        <f>IF(Tabelle4[[#This Row],[Etas 55°C]]=0,0,(Tabelle4[[#This Row],[Etas 35°C]]*0.8+Tabelle4[[#This Row],[Etas 55°C]]*0.2))*2.5</f>
        <v>4.1950000000000003</v>
      </c>
      <c r="O907" s="31">
        <f>-(Tabelle4[[#This Row],[80%/20% SCOP]]-5.645)/5.645</f>
        <v>0.25686448184233823</v>
      </c>
    </row>
    <row r="908" spans="1:15" ht="20.100000000000001" customHeight="1" x14ac:dyDescent="0.25">
      <c r="A908" s="57"/>
      <c r="B908" s="32">
        <v>16005796</v>
      </c>
      <c r="C908" s="25" t="s">
        <v>1560</v>
      </c>
      <c r="D908" s="25" t="s">
        <v>1591</v>
      </c>
      <c r="E908" s="26" t="s">
        <v>2</v>
      </c>
      <c r="F908" s="27">
        <v>9</v>
      </c>
      <c r="G908" s="28">
        <v>1.76</v>
      </c>
      <c r="H908" s="27">
        <v>9</v>
      </c>
      <c r="I908" s="28">
        <v>1.35</v>
      </c>
      <c r="J908" s="26" t="s">
        <v>109</v>
      </c>
      <c r="K908" s="26" t="s">
        <v>4</v>
      </c>
      <c r="L908" s="26" t="s">
        <v>4</v>
      </c>
      <c r="M908" s="27">
        <f>IF(Tabelle4[[#This Row],[Heizleistung (55°C)]]=0,Tabelle4[[#This Row],[Heizleistung (35°C)]],(Tabelle4[[#This Row],[Heizleistung (35°C)]]+Tabelle4[[#This Row],[Heizleistung (55°C)]])/2)</f>
        <v>9</v>
      </c>
      <c r="N908" s="30">
        <f>IF(Tabelle4[[#This Row],[Etas 55°C]]=0,0,(Tabelle4[[#This Row],[Etas 35°C]]*0.8+Tabelle4[[#This Row],[Etas 55°C]]*0.2))*2.5</f>
        <v>4.1950000000000003</v>
      </c>
      <c r="O908" s="31">
        <f>-(Tabelle4[[#This Row],[80%/20% SCOP]]-5.645)/5.645</f>
        <v>0.25686448184233823</v>
      </c>
    </row>
    <row r="909" spans="1:15" ht="20.100000000000001" customHeight="1" x14ac:dyDescent="0.25">
      <c r="A909" s="57"/>
      <c r="B909" s="32">
        <v>16010553</v>
      </c>
      <c r="C909" s="25" t="s">
        <v>2988</v>
      </c>
      <c r="D909" s="25" t="s">
        <v>3020</v>
      </c>
      <c r="E909" s="26" t="s">
        <v>2</v>
      </c>
      <c r="F909" s="27">
        <v>9</v>
      </c>
      <c r="G909" s="28">
        <v>1.76</v>
      </c>
      <c r="H909" s="27">
        <v>10</v>
      </c>
      <c r="I909" s="28">
        <v>1.35</v>
      </c>
      <c r="J909" s="26" t="s">
        <v>40</v>
      </c>
      <c r="K909" s="26" t="s">
        <v>4</v>
      </c>
      <c r="L909" s="26" t="s">
        <v>4</v>
      </c>
      <c r="M909" s="27">
        <f>IF(Tabelle4[[#This Row],[Heizleistung (55°C)]]=0,Tabelle4[[#This Row],[Heizleistung (35°C)]],(Tabelle4[[#This Row],[Heizleistung (35°C)]]+Tabelle4[[#This Row],[Heizleistung (55°C)]])/2)</f>
        <v>9.5</v>
      </c>
      <c r="N909" s="30">
        <f>IF(Tabelle4[[#This Row],[Etas 55°C]]=0,0,(Tabelle4[[#This Row],[Etas 35°C]]*0.8+Tabelle4[[#This Row],[Etas 55°C]]*0.2))*2.5</f>
        <v>4.1950000000000003</v>
      </c>
      <c r="O909" s="31">
        <f>-(Tabelle4[[#This Row],[80%/20% SCOP]]-5.645)/5.645</f>
        <v>0.25686448184233823</v>
      </c>
    </row>
    <row r="910" spans="1:15" ht="20.100000000000001" customHeight="1" x14ac:dyDescent="0.25">
      <c r="A910" s="57"/>
      <c r="B910" s="32">
        <v>16017733</v>
      </c>
      <c r="C910" s="25" t="s">
        <v>2592</v>
      </c>
      <c r="D910" s="25" t="s">
        <v>2628</v>
      </c>
      <c r="E910" s="26" t="s">
        <v>2</v>
      </c>
      <c r="F910" s="27">
        <v>8.5</v>
      </c>
      <c r="G910" s="28">
        <v>1.77</v>
      </c>
      <c r="H910" s="27">
        <v>8</v>
      </c>
      <c r="I910" s="28">
        <v>1.29</v>
      </c>
      <c r="J910" s="26" t="s">
        <v>40</v>
      </c>
      <c r="K910" s="26" t="s">
        <v>4</v>
      </c>
      <c r="L910" s="26" t="s">
        <v>4</v>
      </c>
      <c r="M910" s="27">
        <f>IF(Tabelle4[[#This Row],[Heizleistung (55°C)]]=0,Tabelle4[[#This Row],[Heizleistung (35°C)]],(Tabelle4[[#This Row],[Heizleistung (35°C)]]+Tabelle4[[#This Row],[Heizleistung (55°C)]])/2)</f>
        <v>8.25</v>
      </c>
      <c r="N910" s="30">
        <f>IF(Tabelle4[[#This Row],[Etas 55°C]]=0,0,(Tabelle4[[#This Row],[Etas 35°C]]*0.8+Tabelle4[[#This Row],[Etas 55°C]]*0.2))*2.5</f>
        <v>4.1850000000000005</v>
      </c>
      <c r="O910" s="31">
        <f>-(Tabelle4[[#This Row],[80%/20% SCOP]]-5.645)/5.645</f>
        <v>0.25863596102745778</v>
      </c>
    </row>
    <row r="911" spans="1:15" ht="20.100000000000001" customHeight="1" x14ac:dyDescent="0.25">
      <c r="A911" s="57"/>
      <c r="B911" s="32">
        <v>16007471</v>
      </c>
      <c r="C911" s="25" t="s">
        <v>2855</v>
      </c>
      <c r="D911" s="25" t="s">
        <v>2863</v>
      </c>
      <c r="E911" s="26" t="s">
        <v>2</v>
      </c>
      <c r="F911" s="27">
        <v>8.6</v>
      </c>
      <c r="G911" s="28">
        <v>1.73</v>
      </c>
      <c r="H911" s="27">
        <v>9.1</v>
      </c>
      <c r="I911" s="28">
        <v>1.45</v>
      </c>
      <c r="J911" s="26" t="s">
        <v>324</v>
      </c>
      <c r="K911" s="26" t="s">
        <v>4</v>
      </c>
      <c r="L911" s="26" t="s">
        <v>4</v>
      </c>
      <c r="M911" s="27">
        <f>IF(Tabelle4[[#This Row],[Heizleistung (55°C)]]=0,Tabelle4[[#This Row],[Heizleistung (35°C)]],(Tabelle4[[#This Row],[Heizleistung (35°C)]]+Tabelle4[[#This Row],[Heizleistung (55°C)]])/2)</f>
        <v>8.85</v>
      </c>
      <c r="N911" s="30">
        <f>IF(Tabelle4[[#This Row],[Etas 55°C]]=0,0,(Tabelle4[[#This Row],[Etas 35°C]]*0.8+Tabelle4[[#This Row],[Etas 55°C]]*0.2))*2.5</f>
        <v>4.1850000000000005</v>
      </c>
      <c r="O911" s="31">
        <f>-(Tabelle4[[#This Row],[80%/20% SCOP]]-5.645)/5.645</f>
        <v>0.25863596102745778</v>
      </c>
    </row>
    <row r="912" spans="1:15" ht="20.100000000000001" customHeight="1" x14ac:dyDescent="0.25">
      <c r="A912" s="57"/>
      <c r="B912" s="32">
        <v>16002691</v>
      </c>
      <c r="C912" s="25" t="s">
        <v>6201</v>
      </c>
      <c r="D912" s="25" t="s">
        <v>6831</v>
      </c>
      <c r="E912" s="26" t="s">
        <v>2</v>
      </c>
      <c r="F912" s="27">
        <v>9.32</v>
      </c>
      <c r="G912" s="28">
        <v>1.76</v>
      </c>
      <c r="H912" s="27">
        <v>9.32</v>
      </c>
      <c r="I912" s="28">
        <v>1.31</v>
      </c>
      <c r="J912" s="26" t="s">
        <v>109</v>
      </c>
      <c r="K912" s="26" t="s">
        <v>4</v>
      </c>
      <c r="L912" s="26" t="s">
        <v>4</v>
      </c>
      <c r="M912" s="29">
        <f>IF(Tabelle4[[#This Row],[Heizleistung (55°C)]]=0,Tabelle4[[#This Row],[Heizleistung (35°C)]],(Tabelle4[[#This Row],[Heizleistung (35°C)]]+Tabelle4[[#This Row],[Heizleistung (55°C)]])/2)</f>
        <v>9.32</v>
      </c>
      <c r="N912" s="30">
        <f>IF(Tabelle4[[#This Row],[Etas 55°C]]=0,0,(Tabelle4[[#This Row],[Etas 35°C]]*0.8+Tabelle4[[#This Row],[Etas 55°C]]*0.2))*2.5</f>
        <v>4.1750000000000007</v>
      </c>
      <c r="O912" s="31">
        <f>-(Tabelle4[[#This Row],[80%/20% SCOP]]-5.645)/5.645</f>
        <v>0.26040744021257733</v>
      </c>
    </row>
    <row r="913" spans="1:15" ht="20.100000000000001" customHeight="1" x14ac:dyDescent="0.25">
      <c r="A913" s="57"/>
      <c r="B913" s="32">
        <v>16002801</v>
      </c>
      <c r="C913" s="25" t="s">
        <v>5749</v>
      </c>
      <c r="D913" s="25" t="s">
        <v>5780</v>
      </c>
      <c r="E913" s="26" t="s">
        <v>2</v>
      </c>
      <c r="F913" s="27">
        <v>9.19</v>
      </c>
      <c r="G913" s="28">
        <v>1.77</v>
      </c>
      <c r="H913" s="27">
        <v>7.55</v>
      </c>
      <c r="I913" s="28">
        <v>1.25</v>
      </c>
      <c r="J913" s="26" t="s">
        <v>109</v>
      </c>
      <c r="K913" s="26" t="s">
        <v>4</v>
      </c>
      <c r="L913" s="26" t="s">
        <v>4</v>
      </c>
      <c r="M913" s="29">
        <f>IF(Tabelle4[[#This Row],[Heizleistung (55°C)]]=0,Tabelle4[[#This Row],[Heizleistung (35°C)]],(Tabelle4[[#This Row],[Heizleistung (35°C)]]+Tabelle4[[#This Row],[Heizleistung (55°C)]])/2)</f>
        <v>8.3699999999999992</v>
      </c>
      <c r="N913" s="30">
        <f>IF(Tabelle4[[#This Row],[Etas 55°C]]=0,0,(Tabelle4[[#This Row],[Etas 35°C]]*0.8+Tabelle4[[#This Row],[Etas 55°C]]*0.2))*2.5</f>
        <v>4.165</v>
      </c>
      <c r="O913" s="31">
        <f>-(Tabelle4[[#This Row],[80%/20% SCOP]]-5.645)/5.645</f>
        <v>0.262178919397697</v>
      </c>
    </row>
    <row r="914" spans="1:15" ht="20.100000000000001" customHeight="1" x14ac:dyDescent="0.25">
      <c r="A914" s="57"/>
      <c r="B914" s="32">
        <v>16016344</v>
      </c>
      <c r="C914" s="25" t="s">
        <v>2493</v>
      </c>
      <c r="D914" s="25" t="s">
        <v>2494</v>
      </c>
      <c r="E914" s="26" t="s">
        <v>2</v>
      </c>
      <c r="F914" s="27">
        <v>8.4</v>
      </c>
      <c r="G914" s="28">
        <v>1.752</v>
      </c>
      <c r="H914" s="27">
        <v>8</v>
      </c>
      <c r="I914" s="28">
        <v>1.3029999999999999</v>
      </c>
      <c r="J914" s="26" t="s">
        <v>3</v>
      </c>
      <c r="K914" s="26" t="s">
        <v>4</v>
      </c>
      <c r="L914" s="26" t="s">
        <v>4</v>
      </c>
      <c r="M914" s="27">
        <f>IF(Tabelle4[[#This Row],[Heizleistung (55°C)]]=0,Tabelle4[[#This Row],[Heizleistung (35°C)]],(Tabelle4[[#This Row],[Heizleistung (35°C)]]+Tabelle4[[#This Row],[Heizleistung (55°C)]])/2)</f>
        <v>8.1999999999999993</v>
      </c>
      <c r="N914" s="30">
        <f>IF(Tabelle4[[#This Row],[Etas 55°C]]=0,0,(Tabelle4[[#This Row],[Etas 35°C]]*0.8+Tabelle4[[#This Row],[Etas 55°C]]*0.2))*2.5</f>
        <v>4.1555</v>
      </c>
      <c r="O914" s="31">
        <f>-(Tabelle4[[#This Row],[80%/20% SCOP]]-5.645)/5.645</f>
        <v>0.26386182462356061</v>
      </c>
    </row>
    <row r="915" spans="1:15" ht="20.100000000000001" customHeight="1" x14ac:dyDescent="0.25">
      <c r="A915" s="57"/>
      <c r="B915" s="32">
        <v>16014375</v>
      </c>
      <c r="C915" s="25" t="s">
        <v>2830</v>
      </c>
      <c r="D915" s="25" t="s">
        <v>2842</v>
      </c>
      <c r="E915" s="26" t="s">
        <v>2</v>
      </c>
      <c r="F915" s="27">
        <v>9</v>
      </c>
      <c r="G915" s="28">
        <v>1.732</v>
      </c>
      <c r="H915" s="27">
        <v>9</v>
      </c>
      <c r="I915" s="28">
        <v>1.3759999999999999</v>
      </c>
      <c r="J915" s="26" t="s">
        <v>3</v>
      </c>
      <c r="K915" s="26" t="s">
        <v>4</v>
      </c>
      <c r="L915" s="26" t="s">
        <v>15</v>
      </c>
      <c r="M915" s="27">
        <f>IF(Tabelle4[[#This Row],[Heizleistung (55°C)]]=0,Tabelle4[[#This Row],[Heizleistung (35°C)]],(Tabelle4[[#This Row],[Heizleistung (35°C)]]+Tabelle4[[#This Row],[Heizleistung (55°C)]])/2)</f>
        <v>9</v>
      </c>
      <c r="N915" s="30">
        <f>IF(Tabelle4[[#This Row],[Etas 55°C]]=0,0,(Tabelle4[[#This Row],[Etas 35°C]]*0.8+Tabelle4[[#This Row],[Etas 55°C]]*0.2))*2.5</f>
        <v>4.1520000000000001</v>
      </c>
      <c r="O915" s="31">
        <f>-(Tabelle4[[#This Row],[80%/20% SCOP]]-5.645)/5.645</f>
        <v>0.26448184233835242</v>
      </c>
    </row>
    <row r="916" spans="1:15" ht="20.100000000000001" customHeight="1" x14ac:dyDescent="0.25">
      <c r="A916" s="57"/>
      <c r="B916" s="32">
        <v>16001586</v>
      </c>
      <c r="C916" s="25" t="s">
        <v>4497</v>
      </c>
      <c r="D916" s="25" t="s">
        <v>4523</v>
      </c>
      <c r="E916" s="26" t="s">
        <v>2</v>
      </c>
      <c r="F916" s="27">
        <v>9</v>
      </c>
      <c r="G916" s="28">
        <v>1.75</v>
      </c>
      <c r="H916" s="27">
        <v>8</v>
      </c>
      <c r="I916" s="28">
        <v>1.3</v>
      </c>
      <c r="J916" s="26" t="s">
        <v>40</v>
      </c>
      <c r="K916" s="26" t="s">
        <v>4</v>
      </c>
      <c r="L916" s="26" t="s">
        <v>4</v>
      </c>
      <c r="M916" s="27">
        <f>IF(Tabelle4[[#This Row],[Heizleistung (55°C)]]=0,Tabelle4[[#This Row],[Heizleistung (35°C)]],(Tabelle4[[#This Row],[Heizleistung (35°C)]]+Tabelle4[[#This Row],[Heizleistung (55°C)]])/2)</f>
        <v>8.5</v>
      </c>
      <c r="N916" s="30">
        <f>IF(Tabelle4[[#This Row],[Etas 55°C]]=0,0,(Tabelle4[[#This Row],[Etas 35°C]]*0.8+Tabelle4[[#This Row],[Etas 55°C]]*0.2))*2.5</f>
        <v>4.1500000000000004</v>
      </c>
      <c r="O916" s="31">
        <f>-(Tabelle4[[#This Row],[80%/20% SCOP]]-5.645)/5.645</f>
        <v>0.26483613817537632</v>
      </c>
    </row>
    <row r="917" spans="1:15" ht="20.100000000000001" customHeight="1" x14ac:dyDescent="0.25">
      <c r="A917" s="57"/>
      <c r="B917" s="32">
        <v>16003506</v>
      </c>
      <c r="C917" s="25" t="s">
        <v>305</v>
      </c>
      <c r="D917" s="25" t="s">
        <v>6830</v>
      </c>
      <c r="E917" s="26" t="s">
        <v>2</v>
      </c>
      <c r="F917" s="27">
        <v>10</v>
      </c>
      <c r="G917" s="28">
        <v>1.74</v>
      </c>
      <c r="H917" s="27">
        <v>8.8000000000000007</v>
      </c>
      <c r="I917" s="28">
        <v>1.32</v>
      </c>
      <c r="J917" s="26" t="s">
        <v>109</v>
      </c>
      <c r="K917" s="26" t="s">
        <v>4</v>
      </c>
      <c r="L917" s="26" t="s">
        <v>4</v>
      </c>
      <c r="M917" s="27">
        <f>IF(Tabelle4[[#This Row],[Heizleistung (55°C)]]=0,Tabelle4[[#This Row],[Heizleistung (35°C)]],(Tabelle4[[#This Row],[Heizleistung (35°C)]]+Tabelle4[[#This Row],[Heizleistung (55°C)]])/2)</f>
        <v>9.4</v>
      </c>
      <c r="N917" s="30">
        <f>IF(Tabelle4[[#This Row],[Etas 55°C]]=0,0,(Tabelle4[[#This Row],[Etas 35°C]]*0.8+Tabelle4[[#This Row],[Etas 55°C]]*0.2))*2.5</f>
        <v>4.1400000000000006</v>
      </c>
      <c r="O917" s="31">
        <f>-(Tabelle4[[#This Row],[80%/20% SCOP]]-5.645)/5.645</f>
        <v>0.26660761736049587</v>
      </c>
    </row>
    <row r="918" spans="1:15" ht="20.100000000000001" customHeight="1" x14ac:dyDescent="0.25">
      <c r="A918" s="57"/>
      <c r="B918" s="32">
        <v>16001500</v>
      </c>
      <c r="C918" s="25" t="s">
        <v>5249</v>
      </c>
      <c r="D918" s="25" t="s">
        <v>6774</v>
      </c>
      <c r="E918" s="26" t="s">
        <v>2</v>
      </c>
      <c r="F918" s="27">
        <v>10</v>
      </c>
      <c r="G918" s="28">
        <v>1.74</v>
      </c>
      <c r="H918" s="27">
        <v>8.8000000000000007</v>
      </c>
      <c r="I918" s="28">
        <v>1.32</v>
      </c>
      <c r="J918" s="26" t="s">
        <v>109</v>
      </c>
      <c r="K918" s="26" t="s">
        <v>4</v>
      </c>
      <c r="L918" s="26" t="s">
        <v>4</v>
      </c>
      <c r="M918" s="27">
        <f>IF(Tabelle4[[#This Row],[Heizleistung (55°C)]]=0,Tabelle4[[#This Row],[Heizleistung (35°C)]],(Tabelle4[[#This Row],[Heizleistung (35°C)]]+Tabelle4[[#This Row],[Heizleistung (55°C)]])/2)</f>
        <v>9.4</v>
      </c>
      <c r="N918" s="30">
        <f>IF(Tabelle4[[#This Row],[Etas 55°C]]=0,0,(Tabelle4[[#This Row],[Etas 35°C]]*0.8+Tabelle4[[#This Row],[Etas 55°C]]*0.2))*2.5</f>
        <v>4.1400000000000006</v>
      </c>
      <c r="O918" s="31">
        <f>-(Tabelle4[[#This Row],[80%/20% SCOP]]-5.645)/5.645</f>
        <v>0.26660761736049587</v>
      </c>
    </row>
    <row r="919" spans="1:15" ht="20.100000000000001" customHeight="1" x14ac:dyDescent="0.25">
      <c r="A919" s="57"/>
      <c r="B919" s="32">
        <v>16005315</v>
      </c>
      <c r="C919" s="25" t="s">
        <v>1266</v>
      </c>
      <c r="D919" s="25" t="s">
        <v>1267</v>
      </c>
      <c r="E919" s="26" t="s">
        <v>2</v>
      </c>
      <c r="F919" s="27">
        <v>10</v>
      </c>
      <c r="G919" s="28">
        <v>1.74</v>
      </c>
      <c r="H919" s="27">
        <v>9</v>
      </c>
      <c r="I919" s="28">
        <v>1.32</v>
      </c>
      <c r="J919" s="26" t="s">
        <v>109</v>
      </c>
      <c r="K919" s="26" t="s">
        <v>4</v>
      </c>
      <c r="L919" s="26" t="s">
        <v>4</v>
      </c>
      <c r="M919" s="27">
        <f>IF(Tabelle4[[#This Row],[Heizleistung (55°C)]]=0,Tabelle4[[#This Row],[Heizleistung (35°C)]],(Tabelle4[[#This Row],[Heizleistung (35°C)]]+Tabelle4[[#This Row],[Heizleistung (55°C)]])/2)</f>
        <v>9.5</v>
      </c>
      <c r="N919" s="30">
        <f>IF(Tabelle4[[#This Row],[Etas 55°C]]=0,0,(Tabelle4[[#This Row],[Etas 35°C]]*0.8+Tabelle4[[#This Row],[Etas 55°C]]*0.2))*2.5</f>
        <v>4.1400000000000006</v>
      </c>
      <c r="O919" s="31">
        <f>-(Tabelle4[[#This Row],[80%/20% SCOP]]-5.645)/5.645</f>
        <v>0.26660761736049587</v>
      </c>
    </row>
    <row r="920" spans="1:15" ht="20.100000000000001" customHeight="1" x14ac:dyDescent="0.25">
      <c r="A920" s="57"/>
      <c r="B920" s="32">
        <v>16007096</v>
      </c>
      <c r="C920" s="25" t="s">
        <v>2387</v>
      </c>
      <c r="D920" s="25" t="s">
        <v>2388</v>
      </c>
      <c r="E920" s="26" t="s">
        <v>2</v>
      </c>
      <c r="F920" s="27">
        <v>8.5</v>
      </c>
      <c r="G920" s="28">
        <v>1.75</v>
      </c>
      <c r="H920" s="27">
        <v>8</v>
      </c>
      <c r="I920" s="28">
        <v>1.27</v>
      </c>
      <c r="J920" s="26" t="s">
        <v>40</v>
      </c>
      <c r="K920" s="26" t="s">
        <v>4</v>
      </c>
      <c r="L920" s="26" t="s">
        <v>4</v>
      </c>
      <c r="M920" s="27">
        <f>IF(Tabelle4[[#This Row],[Heizleistung (55°C)]]=0,Tabelle4[[#This Row],[Heizleistung (35°C)]],(Tabelle4[[#This Row],[Heizleistung (35°C)]]+Tabelle4[[#This Row],[Heizleistung (55°C)]])/2)</f>
        <v>8.25</v>
      </c>
      <c r="N920" s="30">
        <f>IF(Tabelle4[[#This Row],[Etas 55°C]]=0,0,(Tabelle4[[#This Row],[Etas 35°C]]*0.8+Tabelle4[[#This Row],[Etas 55°C]]*0.2))*2.5</f>
        <v>4.1350000000000007</v>
      </c>
      <c r="O920" s="31">
        <f>-(Tabelle4[[#This Row],[80%/20% SCOP]]-5.645)/5.645</f>
        <v>0.26749335695305565</v>
      </c>
    </row>
    <row r="921" spans="1:15" ht="20.100000000000001" customHeight="1" x14ac:dyDescent="0.25">
      <c r="A921" s="57"/>
      <c r="B921" s="32">
        <v>16001528</v>
      </c>
      <c r="C921" s="25" t="s">
        <v>4497</v>
      </c>
      <c r="D921" s="25" t="s">
        <v>4508</v>
      </c>
      <c r="E921" s="26" t="s">
        <v>2</v>
      </c>
      <c r="F921" s="27">
        <v>8.5</v>
      </c>
      <c r="G921" s="28">
        <v>1.75</v>
      </c>
      <c r="H921" s="27">
        <v>8</v>
      </c>
      <c r="I921" s="28">
        <v>1.27</v>
      </c>
      <c r="J921" s="26" t="s">
        <v>40</v>
      </c>
      <c r="K921" s="26" t="s">
        <v>4</v>
      </c>
      <c r="L921" s="26" t="s">
        <v>4</v>
      </c>
      <c r="M921" s="27">
        <f>IF(Tabelle4[[#This Row],[Heizleistung (55°C)]]=0,Tabelle4[[#This Row],[Heizleistung (35°C)]],(Tabelle4[[#This Row],[Heizleistung (35°C)]]+Tabelle4[[#This Row],[Heizleistung (55°C)]])/2)</f>
        <v>8.25</v>
      </c>
      <c r="N921" s="30">
        <f>IF(Tabelle4[[#This Row],[Etas 55°C]]=0,0,(Tabelle4[[#This Row],[Etas 35°C]]*0.8+Tabelle4[[#This Row],[Etas 55°C]]*0.2))*2.5</f>
        <v>4.1350000000000007</v>
      </c>
      <c r="O921" s="31">
        <f>-(Tabelle4[[#This Row],[80%/20% SCOP]]-5.645)/5.645</f>
        <v>0.26749335695305565</v>
      </c>
    </row>
    <row r="922" spans="1:15" ht="20.100000000000001" customHeight="1" x14ac:dyDescent="0.25">
      <c r="A922" s="57"/>
      <c r="B922" s="32">
        <v>16010191</v>
      </c>
      <c r="C922" s="25" t="s">
        <v>2295</v>
      </c>
      <c r="D922" s="25" t="s">
        <v>2297</v>
      </c>
      <c r="E922" s="26" t="s">
        <v>2</v>
      </c>
      <c r="F922" s="27">
        <v>9</v>
      </c>
      <c r="G922" s="28">
        <v>1.75</v>
      </c>
      <c r="H922" s="27">
        <v>8</v>
      </c>
      <c r="I922" s="28">
        <v>1.27</v>
      </c>
      <c r="J922" s="26" t="s">
        <v>40</v>
      </c>
      <c r="K922" s="26" t="s">
        <v>4</v>
      </c>
      <c r="L922" s="26" t="s">
        <v>4</v>
      </c>
      <c r="M922" s="27">
        <f>IF(Tabelle4[[#This Row],[Heizleistung (55°C)]]=0,Tabelle4[[#This Row],[Heizleistung (35°C)]],(Tabelle4[[#This Row],[Heizleistung (35°C)]]+Tabelle4[[#This Row],[Heizleistung (55°C)]])/2)</f>
        <v>8.5</v>
      </c>
      <c r="N922" s="30">
        <f>IF(Tabelle4[[#This Row],[Etas 55°C]]=0,0,(Tabelle4[[#This Row],[Etas 35°C]]*0.8+Tabelle4[[#This Row],[Etas 55°C]]*0.2))*2.5</f>
        <v>4.1350000000000007</v>
      </c>
      <c r="O922" s="31">
        <f>-(Tabelle4[[#This Row],[80%/20% SCOP]]-5.645)/5.645</f>
        <v>0.26749335695305565</v>
      </c>
    </row>
    <row r="923" spans="1:15" ht="20.100000000000001" customHeight="1" x14ac:dyDescent="0.25">
      <c r="A923" s="57"/>
      <c r="B923" s="32">
        <v>16001587</v>
      </c>
      <c r="C923" s="25" t="s">
        <v>4497</v>
      </c>
      <c r="D923" s="25" t="s">
        <v>4522</v>
      </c>
      <c r="E923" s="26" t="s">
        <v>2</v>
      </c>
      <c r="F923" s="27">
        <v>9</v>
      </c>
      <c r="G923" s="28">
        <v>1.75</v>
      </c>
      <c r="H923" s="27">
        <v>8</v>
      </c>
      <c r="I923" s="28">
        <v>1.27</v>
      </c>
      <c r="J923" s="26" t="s">
        <v>40</v>
      </c>
      <c r="K923" s="26" t="s">
        <v>4</v>
      </c>
      <c r="L923" s="26" t="s">
        <v>4</v>
      </c>
      <c r="M923" s="27">
        <f>IF(Tabelle4[[#This Row],[Heizleistung (55°C)]]=0,Tabelle4[[#This Row],[Heizleistung (35°C)]],(Tabelle4[[#This Row],[Heizleistung (35°C)]]+Tabelle4[[#This Row],[Heizleistung (55°C)]])/2)</f>
        <v>8.5</v>
      </c>
      <c r="N923" s="30">
        <f>IF(Tabelle4[[#This Row],[Etas 55°C]]=0,0,(Tabelle4[[#This Row],[Etas 35°C]]*0.8+Tabelle4[[#This Row],[Etas 55°C]]*0.2))*2.5</f>
        <v>4.1350000000000007</v>
      </c>
      <c r="O923" s="31">
        <f>-(Tabelle4[[#This Row],[80%/20% SCOP]]-5.645)/5.645</f>
        <v>0.26749335695305565</v>
      </c>
    </row>
    <row r="924" spans="1:15" ht="20.100000000000001" customHeight="1" x14ac:dyDescent="0.25">
      <c r="A924" s="57"/>
      <c r="B924" s="32">
        <v>16001844</v>
      </c>
      <c r="C924" s="25" t="s">
        <v>5489</v>
      </c>
      <c r="D924" s="25" t="s">
        <v>5500</v>
      </c>
      <c r="E924" s="26" t="s">
        <v>2</v>
      </c>
      <c r="F924" s="27">
        <v>9.4</v>
      </c>
      <c r="G924" s="28">
        <v>1.73</v>
      </c>
      <c r="H924" s="27">
        <v>9.8000000000000007</v>
      </c>
      <c r="I924" s="28">
        <v>1.33</v>
      </c>
      <c r="J924" s="26" t="s">
        <v>109</v>
      </c>
      <c r="K924" s="26" t="s">
        <v>4</v>
      </c>
      <c r="L924" s="26" t="s">
        <v>4</v>
      </c>
      <c r="M924" s="29">
        <f>IF(Tabelle4[[#This Row],[Heizleistung (55°C)]]=0,Tabelle4[[#This Row],[Heizleistung (35°C)]],(Tabelle4[[#This Row],[Heizleistung (35°C)]]+Tabelle4[[#This Row],[Heizleistung (55°C)]])/2)</f>
        <v>9.6000000000000014</v>
      </c>
      <c r="N924" s="30">
        <f>IF(Tabelle4[[#This Row],[Etas 55°C]]=0,0,(Tabelle4[[#This Row],[Etas 35°C]]*0.8+Tabelle4[[#This Row],[Etas 55°C]]*0.2))*2.5</f>
        <v>4.125</v>
      </c>
      <c r="O924" s="31">
        <f>-(Tabelle4[[#This Row],[80%/20% SCOP]]-5.645)/5.645</f>
        <v>0.26926483613817531</v>
      </c>
    </row>
    <row r="925" spans="1:15" ht="20.100000000000001" customHeight="1" x14ac:dyDescent="0.25">
      <c r="A925" s="57"/>
      <c r="B925" s="32">
        <v>16003031</v>
      </c>
      <c r="C925" s="25" t="s">
        <v>6583</v>
      </c>
      <c r="D925" s="25" t="s">
        <v>6585</v>
      </c>
      <c r="E925" s="26" t="s">
        <v>2</v>
      </c>
      <c r="F925" s="27">
        <v>8</v>
      </c>
      <c r="G925" s="28">
        <v>1.71</v>
      </c>
      <c r="H925" s="27">
        <v>9</v>
      </c>
      <c r="I925" s="28">
        <v>1.405</v>
      </c>
      <c r="J925" s="26" t="s">
        <v>324</v>
      </c>
      <c r="K925" s="26" t="s">
        <v>4</v>
      </c>
      <c r="L925" s="26" t="s">
        <v>4</v>
      </c>
      <c r="M925" s="29">
        <f>IF(Tabelle4[[#This Row],[Heizleistung (55°C)]]=0,Tabelle4[[#This Row],[Heizleistung (35°C)]],(Tabelle4[[#This Row],[Heizleistung (35°C)]]+Tabelle4[[#This Row],[Heizleistung (55°C)]])/2)</f>
        <v>8.5</v>
      </c>
      <c r="N925" s="30">
        <f>IF(Tabelle4[[#This Row],[Etas 55°C]]=0,0,(Tabelle4[[#This Row],[Etas 35°C]]*0.8+Tabelle4[[#This Row],[Etas 55°C]]*0.2))*2.5</f>
        <v>4.1225000000000005</v>
      </c>
      <c r="O925" s="31">
        <f>-(Tabelle4[[#This Row],[80%/20% SCOP]]-5.645)/5.645</f>
        <v>0.26970770593445514</v>
      </c>
    </row>
    <row r="926" spans="1:15" ht="20.100000000000001" customHeight="1" x14ac:dyDescent="0.25">
      <c r="A926" s="57"/>
      <c r="B926" s="32">
        <v>16004030</v>
      </c>
      <c r="C926" s="25" t="s">
        <v>440</v>
      </c>
      <c r="D926" s="25" t="s">
        <v>473</v>
      </c>
      <c r="E926" s="26" t="s">
        <v>2</v>
      </c>
      <c r="F926" s="27">
        <v>9</v>
      </c>
      <c r="G926" s="28">
        <v>1.71</v>
      </c>
      <c r="H926" s="27">
        <v>9</v>
      </c>
      <c r="I926" s="28">
        <v>1.38</v>
      </c>
      <c r="J926" s="26" t="s">
        <v>109</v>
      </c>
      <c r="K926" s="26" t="s">
        <v>4</v>
      </c>
      <c r="L926" s="26" t="s">
        <v>15</v>
      </c>
      <c r="M926" s="27">
        <f>IF(Tabelle4[[#This Row],[Heizleistung (55°C)]]=0,Tabelle4[[#This Row],[Heizleistung (35°C)]],(Tabelle4[[#This Row],[Heizleistung (35°C)]]+Tabelle4[[#This Row],[Heizleistung (55°C)]])/2)</f>
        <v>9</v>
      </c>
      <c r="N926" s="30">
        <f>IF(Tabelle4[[#This Row],[Etas 55°C]]=0,0,(Tabelle4[[#This Row],[Etas 35°C]]*0.8+Tabelle4[[#This Row],[Etas 55°C]]*0.2))*2.5</f>
        <v>4.1100000000000003</v>
      </c>
      <c r="O926" s="31">
        <f>-(Tabelle4[[#This Row],[80%/20% SCOP]]-5.645)/5.645</f>
        <v>0.27192205491585464</v>
      </c>
    </row>
    <row r="927" spans="1:15" ht="20.100000000000001" customHeight="1" x14ac:dyDescent="0.25">
      <c r="A927" s="57"/>
      <c r="B927" s="32">
        <v>16007939</v>
      </c>
      <c r="C927" s="25" t="s">
        <v>3161</v>
      </c>
      <c r="D927" s="25" t="s">
        <v>4024</v>
      </c>
      <c r="E927" s="26" t="s">
        <v>2</v>
      </c>
      <c r="F927" s="27">
        <v>8.5</v>
      </c>
      <c r="G927" s="28">
        <v>1.71</v>
      </c>
      <c r="H927" s="27">
        <v>8.5</v>
      </c>
      <c r="I927" s="28">
        <v>1.37</v>
      </c>
      <c r="J927" s="26" t="s">
        <v>109</v>
      </c>
      <c r="K927" s="26" t="s">
        <v>4</v>
      </c>
      <c r="L927" s="26" t="s">
        <v>4</v>
      </c>
      <c r="M927" s="27">
        <f>IF(Tabelle4[[#This Row],[Heizleistung (55°C)]]=0,Tabelle4[[#This Row],[Heizleistung (35°C)]],(Tabelle4[[#This Row],[Heizleistung (35°C)]]+Tabelle4[[#This Row],[Heizleistung (55°C)]])/2)</f>
        <v>8.5</v>
      </c>
      <c r="N927" s="30">
        <f>IF(Tabelle4[[#This Row],[Etas 55°C]]=0,0,(Tabelle4[[#This Row],[Etas 35°C]]*0.8+Tabelle4[[#This Row],[Etas 55°C]]*0.2))*2.5</f>
        <v>4.1050000000000004</v>
      </c>
      <c r="O927" s="31">
        <f>-(Tabelle4[[#This Row],[80%/20% SCOP]]-5.645)/5.645</f>
        <v>0.27280779450841441</v>
      </c>
    </row>
    <row r="928" spans="1:15" ht="20.100000000000001" customHeight="1" x14ac:dyDescent="0.25">
      <c r="A928" s="57"/>
      <c r="B928" s="32">
        <v>16010309</v>
      </c>
      <c r="C928" s="25" t="s">
        <v>5091</v>
      </c>
      <c r="D928" s="25" t="s">
        <v>5106</v>
      </c>
      <c r="E928" s="26" t="s">
        <v>2</v>
      </c>
      <c r="F928" s="27">
        <v>8.5</v>
      </c>
      <c r="G928" s="28">
        <v>1.71</v>
      </c>
      <c r="H928" s="27">
        <v>8.5</v>
      </c>
      <c r="I928" s="28">
        <v>1.37</v>
      </c>
      <c r="J928" s="26" t="s">
        <v>109</v>
      </c>
      <c r="K928" s="26" t="s">
        <v>4</v>
      </c>
      <c r="L928" s="26" t="s">
        <v>4</v>
      </c>
      <c r="M928" s="27">
        <f>IF(Tabelle4[[#This Row],[Heizleistung (55°C)]]=0,Tabelle4[[#This Row],[Heizleistung (35°C)]],(Tabelle4[[#This Row],[Heizleistung (35°C)]]+Tabelle4[[#This Row],[Heizleistung (55°C)]])/2)</f>
        <v>8.5</v>
      </c>
      <c r="N928" s="30">
        <f>IF(Tabelle4[[#This Row],[Etas 55°C]]=0,0,(Tabelle4[[#This Row],[Etas 35°C]]*0.8+Tabelle4[[#This Row],[Etas 55°C]]*0.2))*2.5</f>
        <v>4.1050000000000004</v>
      </c>
      <c r="O928" s="31">
        <f>-(Tabelle4[[#This Row],[80%/20% SCOP]]-5.645)/5.645</f>
        <v>0.27280779450841441</v>
      </c>
    </row>
    <row r="929" spans="1:15" ht="20.100000000000001" customHeight="1" x14ac:dyDescent="0.25">
      <c r="A929" s="57"/>
      <c r="B929" s="32">
        <v>16016340</v>
      </c>
      <c r="C929" s="25" t="s">
        <v>2493</v>
      </c>
      <c r="D929" s="25" t="s">
        <v>2504</v>
      </c>
      <c r="E929" s="26" t="s">
        <v>2</v>
      </c>
      <c r="F929" s="27">
        <v>8.1999999999999993</v>
      </c>
      <c r="G929" s="28">
        <v>1.712</v>
      </c>
      <c r="H929" s="27">
        <v>8.6999999999999993</v>
      </c>
      <c r="I929" s="28">
        <v>1.323</v>
      </c>
      <c r="J929" s="26" t="s">
        <v>3</v>
      </c>
      <c r="K929" s="26" t="s">
        <v>4</v>
      </c>
      <c r="L929" s="26" t="s">
        <v>4</v>
      </c>
      <c r="M929" s="27">
        <f>IF(Tabelle4[[#This Row],[Heizleistung (55°C)]]=0,Tabelle4[[#This Row],[Heizleistung (35°C)]],(Tabelle4[[#This Row],[Heizleistung (35°C)]]+Tabelle4[[#This Row],[Heizleistung (55°C)]])/2)</f>
        <v>8.4499999999999993</v>
      </c>
      <c r="N929" s="30">
        <f>IF(Tabelle4[[#This Row],[Etas 55°C]]=0,0,(Tabelle4[[#This Row],[Etas 35°C]]*0.8+Tabelle4[[#This Row],[Etas 55°C]]*0.2))*2.5</f>
        <v>4.0855000000000006</v>
      </c>
      <c r="O929" s="31">
        <f>-(Tabelle4[[#This Row],[80%/20% SCOP]]-5.645)/5.645</f>
        <v>0.27626217891939753</v>
      </c>
    </row>
    <row r="930" spans="1:15" ht="20.100000000000001" customHeight="1" x14ac:dyDescent="0.25">
      <c r="A930" s="57"/>
      <c r="B930" s="32">
        <v>16010368</v>
      </c>
      <c r="C930" s="25" t="s">
        <v>589</v>
      </c>
      <c r="D930" s="25" t="s">
        <v>613</v>
      </c>
      <c r="E930" s="26" t="s">
        <v>2</v>
      </c>
      <c r="F930" s="27">
        <v>9.9700000000000006</v>
      </c>
      <c r="G930" s="28">
        <v>1.7</v>
      </c>
      <c r="H930" s="27">
        <v>9.26</v>
      </c>
      <c r="I930" s="28">
        <v>1.37</v>
      </c>
      <c r="J930" s="26" t="s">
        <v>109</v>
      </c>
      <c r="K930" s="26" t="s">
        <v>4</v>
      </c>
      <c r="L930" s="26" t="s">
        <v>4</v>
      </c>
      <c r="M930" s="27">
        <f>IF(Tabelle4[[#This Row],[Heizleistung (55°C)]]=0,Tabelle4[[#This Row],[Heizleistung (35°C)]],(Tabelle4[[#This Row],[Heizleistung (35°C)]]+Tabelle4[[#This Row],[Heizleistung (55°C)]])/2)</f>
        <v>9.6150000000000002</v>
      </c>
      <c r="N930" s="30">
        <f>IF(Tabelle4[[#This Row],[Etas 55°C]]=0,0,(Tabelle4[[#This Row],[Etas 35°C]]*0.8+Tabelle4[[#This Row],[Etas 55°C]]*0.2))*2.5</f>
        <v>4.085</v>
      </c>
      <c r="O930" s="31">
        <f>-(Tabelle4[[#This Row],[80%/20% SCOP]]-5.645)/5.645</f>
        <v>0.27635075287865363</v>
      </c>
    </row>
    <row r="931" spans="1:15" ht="20.100000000000001" customHeight="1" x14ac:dyDescent="0.25">
      <c r="A931" s="57"/>
      <c r="B931" s="32">
        <v>16010290</v>
      </c>
      <c r="C931" s="25" t="s">
        <v>669</v>
      </c>
      <c r="D931" s="25" t="s">
        <v>709</v>
      </c>
      <c r="E931" s="26" t="s">
        <v>2</v>
      </c>
      <c r="F931" s="27">
        <v>10</v>
      </c>
      <c r="G931" s="28">
        <v>1.7</v>
      </c>
      <c r="H931" s="27">
        <v>9</v>
      </c>
      <c r="I931" s="28">
        <v>1.35</v>
      </c>
      <c r="J931" s="26" t="s">
        <v>109</v>
      </c>
      <c r="K931" s="26" t="s">
        <v>4</v>
      </c>
      <c r="L931" s="26" t="s">
        <v>4</v>
      </c>
      <c r="M931" s="27">
        <f>IF(Tabelle4[[#This Row],[Heizleistung (55°C)]]=0,Tabelle4[[#This Row],[Heizleistung (35°C)]],(Tabelle4[[#This Row],[Heizleistung (35°C)]]+Tabelle4[[#This Row],[Heizleistung (55°C)]])/2)</f>
        <v>9.5</v>
      </c>
      <c r="N931" s="30">
        <f>IF(Tabelle4[[#This Row],[Etas 55°C]]=0,0,(Tabelle4[[#This Row],[Etas 35°C]]*0.8+Tabelle4[[#This Row],[Etas 55°C]]*0.2))*2.5</f>
        <v>4.0750000000000002</v>
      </c>
      <c r="O931" s="31">
        <f>-(Tabelle4[[#This Row],[80%/20% SCOP]]-5.645)/5.645</f>
        <v>0.27812223206377318</v>
      </c>
    </row>
    <row r="932" spans="1:15" ht="20.100000000000001" customHeight="1" thickBot="1" x14ac:dyDescent="0.3">
      <c r="A932" s="34"/>
      <c r="B932" s="1"/>
      <c r="C932" s="1"/>
      <c r="D932" s="1"/>
      <c r="E932" s="10"/>
      <c r="F932" s="11"/>
      <c r="G932" s="12"/>
      <c r="H932" s="11"/>
      <c r="I932" s="12"/>
      <c r="J932" s="10"/>
      <c r="K932" s="10"/>
      <c r="L932" s="10"/>
      <c r="M932" s="13"/>
      <c r="N932" s="14"/>
    </row>
    <row r="933" spans="1:15" ht="20.100000000000001" customHeight="1" thickBot="1" x14ac:dyDescent="0.3">
      <c r="B933" s="1"/>
      <c r="C933" s="1"/>
      <c r="D933" s="1"/>
      <c r="E933" s="10"/>
      <c r="F933" s="11"/>
      <c r="G933" s="12"/>
      <c r="H933" s="11"/>
      <c r="I933" s="12"/>
      <c r="J933" s="10"/>
      <c r="K933" s="10"/>
      <c r="L933" s="10"/>
      <c r="M933" s="13"/>
      <c r="N933" s="14"/>
    </row>
    <row r="934" spans="1:15" ht="20.100000000000001" customHeight="1" thickBot="1" x14ac:dyDescent="0.3">
      <c r="B934" s="1"/>
      <c r="C934" s="1"/>
      <c r="D934" s="1"/>
      <c r="E934" s="10"/>
      <c r="F934" s="11"/>
      <c r="G934" s="12"/>
      <c r="H934" s="11"/>
      <c r="I934" s="12"/>
      <c r="J934" s="10"/>
      <c r="K934" s="10"/>
      <c r="L934" s="10"/>
      <c r="M934" s="13"/>
      <c r="N934" s="14"/>
    </row>
    <row r="935" spans="1:15" ht="35.1" customHeight="1" x14ac:dyDescent="0.25">
      <c r="A935" s="56" t="s">
        <v>7954</v>
      </c>
      <c r="B935" s="35" t="s">
        <v>35</v>
      </c>
      <c r="C935" s="36" t="s">
        <v>7953</v>
      </c>
      <c r="D935" s="36" t="s">
        <v>27</v>
      </c>
      <c r="E935" s="36" t="s">
        <v>28</v>
      </c>
      <c r="F935" s="37" t="s">
        <v>29</v>
      </c>
      <c r="G935" s="36" t="s">
        <v>30</v>
      </c>
      <c r="H935" s="37" t="s">
        <v>31</v>
      </c>
      <c r="I935" s="36" t="s">
        <v>32</v>
      </c>
      <c r="J935" s="36" t="s">
        <v>33</v>
      </c>
      <c r="K935" s="37" t="s">
        <v>36</v>
      </c>
      <c r="L935" s="37" t="s">
        <v>34</v>
      </c>
      <c r="M935" s="37" t="s">
        <v>6791</v>
      </c>
      <c r="N935" s="38" t="s">
        <v>6792</v>
      </c>
      <c r="O935" s="37" t="s">
        <v>6816</v>
      </c>
    </row>
    <row r="936" spans="1:15" ht="20.100000000000001" customHeight="1" x14ac:dyDescent="0.25">
      <c r="A936" s="61"/>
      <c r="B936" s="32">
        <v>16015573</v>
      </c>
      <c r="C936" s="25" t="s">
        <v>2816</v>
      </c>
      <c r="D936" s="25" t="s">
        <v>2823</v>
      </c>
      <c r="E936" s="26" t="s">
        <v>2</v>
      </c>
      <c r="F936" s="27">
        <v>10.08</v>
      </c>
      <c r="G936" s="28">
        <v>2.25</v>
      </c>
      <c r="H936" s="27">
        <v>10.050000000000001</v>
      </c>
      <c r="I936" s="28">
        <v>1.698</v>
      </c>
      <c r="J936" s="26" t="s">
        <v>3</v>
      </c>
      <c r="K936" s="26" t="s">
        <v>4</v>
      </c>
      <c r="L936" s="26" t="s">
        <v>4</v>
      </c>
      <c r="M936" s="27">
        <f>IF(Tabelle5[[#This Row],[Heizleistung (55°C)]]=0,Tabelle5[[#This Row],[Heizleistung (35°C)]],(Tabelle5[[#This Row],[Heizleistung (35°C)]]+Tabelle5[[#This Row],[Heizleistung (55°C)]])/2)</f>
        <v>10.065000000000001</v>
      </c>
      <c r="N936" s="30">
        <f>IF(Tabelle5[[#This Row],[Etas 55°C]]=0,0,(Tabelle5[[#This Row],[Etas 35°C]]*0.8+Tabelle5[[#This Row],[Etas 55°C]]*0.2))*2.5</f>
        <v>5.3490000000000002</v>
      </c>
      <c r="O936" s="31">
        <f>-(Tabelle5[[#This Row],[80%/20% SCOP]]-5.349)/5.349</f>
        <v>0</v>
      </c>
    </row>
    <row r="937" spans="1:15" ht="20.100000000000001" customHeight="1" x14ac:dyDescent="0.25">
      <c r="A937" s="61"/>
      <c r="B937" s="32">
        <v>16013091</v>
      </c>
      <c r="C937" s="25" t="s">
        <v>2363</v>
      </c>
      <c r="D937" s="25" t="s">
        <v>2371</v>
      </c>
      <c r="E937" s="26" t="s">
        <v>2</v>
      </c>
      <c r="F937" s="27">
        <v>10</v>
      </c>
      <c r="G937" s="28">
        <v>2.2080000000000002</v>
      </c>
      <c r="H937" s="27">
        <v>10</v>
      </c>
      <c r="I937" s="28">
        <v>1.698</v>
      </c>
      <c r="J937" s="26" t="s">
        <v>3</v>
      </c>
      <c r="K937" s="26" t="s">
        <v>4</v>
      </c>
      <c r="L937" s="26" t="s">
        <v>4</v>
      </c>
      <c r="M937" s="27">
        <f>IF(Tabelle5[[#This Row],[Heizleistung (55°C)]]=0,Tabelle5[[#This Row],[Heizleistung (35°C)]],(Tabelle5[[#This Row],[Heizleistung (35°C)]]+Tabelle5[[#This Row],[Heizleistung (55°C)]])/2)</f>
        <v>10</v>
      </c>
      <c r="N937" s="30">
        <f>IF(Tabelle5[[#This Row],[Etas 55°C]]=0,0,(Tabelle5[[#This Row],[Etas 35°C]]*0.8+Tabelle5[[#This Row],[Etas 55°C]]*0.2))*2.5</f>
        <v>5.2650000000000006</v>
      </c>
      <c r="O937" s="31">
        <f>-(Tabelle5[[#This Row],[80%/20% SCOP]]-5.349)/5.349</f>
        <v>1.5703869882220906E-2</v>
      </c>
    </row>
    <row r="938" spans="1:15" ht="20.100000000000001" customHeight="1" x14ac:dyDescent="0.25">
      <c r="A938" s="61"/>
      <c r="B938" s="32">
        <v>16016856</v>
      </c>
      <c r="C938" s="25" t="s">
        <v>6767</v>
      </c>
      <c r="D938" s="25" t="s">
        <v>2880</v>
      </c>
      <c r="E938" s="26" t="s">
        <v>2</v>
      </c>
      <c r="F938" s="27">
        <v>12</v>
      </c>
      <c r="G938" s="28">
        <v>2.21</v>
      </c>
      <c r="H938" s="27">
        <v>11</v>
      </c>
      <c r="I938" s="28">
        <v>1.62</v>
      </c>
      <c r="J938" s="26" t="s">
        <v>3</v>
      </c>
      <c r="K938" s="26" t="s">
        <v>4</v>
      </c>
      <c r="L938" s="26" t="s">
        <v>4</v>
      </c>
      <c r="M938" s="27">
        <f>IF(Tabelle5[[#This Row],[Heizleistung (55°C)]]=0,Tabelle5[[#This Row],[Heizleistung (35°C)]],(Tabelle5[[#This Row],[Heizleistung (35°C)]]+Tabelle5[[#This Row],[Heizleistung (55°C)]])/2)</f>
        <v>11.5</v>
      </c>
      <c r="N938" s="30">
        <f>IF(Tabelle5[[#This Row],[Etas 55°C]]=0,0,(Tabelle5[[#This Row],[Etas 35°C]]*0.8+Tabelle5[[#This Row],[Etas 55°C]]*0.2))*2.5</f>
        <v>5.23</v>
      </c>
      <c r="O938" s="31">
        <f>-(Tabelle5[[#This Row],[80%/20% SCOP]]-5.349)/5.349</f>
        <v>2.2247148999813005E-2</v>
      </c>
    </row>
    <row r="939" spans="1:15" ht="20.100000000000001" customHeight="1" x14ac:dyDescent="0.25">
      <c r="A939" s="61"/>
      <c r="B939" s="32">
        <v>16017469</v>
      </c>
      <c r="C939" s="25" t="s">
        <v>5</v>
      </c>
      <c r="D939" s="25" t="s">
        <v>7</v>
      </c>
      <c r="E939" s="26" t="s">
        <v>2</v>
      </c>
      <c r="F939" s="27">
        <v>10.19</v>
      </c>
      <c r="G939" s="28">
        <v>2.2000000000000002</v>
      </c>
      <c r="H939" s="27">
        <v>9.9700000000000006</v>
      </c>
      <c r="I939" s="28">
        <v>1.65</v>
      </c>
      <c r="J939" s="26" t="s">
        <v>3</v>
      </c>
      <c r="K939" s="26" t="s">
        <v>4</v>
      </c>
      <c r="L939" s="26" t="s">
        <v>4</v>
      </c>
      <c r="M939" s="29">
        <f>IF(Tabelle5[[#This Row],[Heizleistung (55°C)]]=0,Tabelle5[[#This Row],[Heizleistung (35°C)]],(Tabelle5[[#This Row],[Heizleistung (35°C)]]+Tabelle5[[#This Row],[Heizleistung (55°C)]])/2)</f>
        <v>10.08</v>
      </c>
      <c r="N939" s="30">
        <f>IF(Tabelle5[[#This Row],[Etas 55°C]]=0,0,(Tabelle5[[#This Row],[Etas 35°C]]*0.8+Tabelle5[[#This Row],[Etas 55°C]]*0.2))*2.5</f>
        <v>5.2250000000000005</v>
      </c>
      <c r="O939" s="31">
        <f>-(Tabelle5[[#This Row],[80%/20% SCOP]]-5.349)/5.349</f>
        <v>2.3181903159468997E-2</v>
      </c>
    </row>
    <row r="940" spans="1:15" ht="20.100000000000001" customHeight="1" x14ac:dyDescent="0.25">
      <c r="A940" s="61"/>
      <c r="B940" s="32">
        <v>16012032</v>
      </c>
      <c r="C940" s="25" t="s">
        <v>64</v>
      </c>
      <c r="D940" s="25" t="s">
        <v>73</v>
      </c>
      <c r="E940" s="26" t="s">
        <v>2</v>
      </c>
      <c r="F940" s="27">
        <v>10.19</v>
      </c>
      <c r="G940" s="28">
        <v>2.2000000000000002</v>
      </c>
      <c r="H940" s="27">
        <v>9.9700000000000006</v>
      </c>
      <c r="I940" s="28">
        <v>1.65</v>
      </c>
      <c r="J940" s="26" t="s">
        <v>3</v>
      </c>
      <c r="K940" s="26" t="s">
        <v>4</v>
      </c>
      <c r="L940" s="26" t="s">
        <v>4</v>
      </c>
      <c r="M940" s="27">
        <f>IF(Tabelle5[[#This Row],[Heizleistung (55°C)]]=0,Tabelle5[[#This Row],[Heizleistung (35°C)]],(Tabelle5[[#This Row],[Heizleistung (35°C)]]+Tabelle5[[#This Row],[Heizleistung (55°C)]])/2)</f>
        <v>10.08</v>
      </c>
      <c r="N940" s="30">
        <f>IF(Tabelle5[[#This Row],[Etas 55°C]]=0,0,(Tabelle5[[#This Row],[Etas 35°C]]*0.8+Tabelle5[[#This Row],[Etas 55°C]]*0.2))*2.5</f>
        <v>5.2250000000000005</v>
      </c>
      <c r="O940" s="31">
        <f>-(Tabelle5[[#This Row],[80%/20% SCOP]]-5.349)/5.349</f>
        <v>2.3181903159468997E-2</v>
      </c>
    </row>
    <row r="941" spans="1:15" ht="20.100000000000001" customHeight="1" x14ac:dyDescent="0.25">
      <c r="A941" s="61"/>
      <c r="B941" s="32">
        <v>16014737</v>
      </c>
      <c r="C941" s="25" t="s">
        <v>5190</v>
      </c>
      <c r="D941" s="25" t="s">
        <v>5196</v>
      </c>
      <c r="E941" s="26" t="s">
        <v>2</v>
      </c>
      <c r="F941" s="27">
        <v>10.19</v>
      </c>
      <c r="G941" s="28">
        <v>2.2000000000000002</v>
      </c>
      <c r="H941" s="27">
        <v>9.9700000000000006</v>
      </c>
      <c r="I941" s="28">
        <v>1.65</v>
      </c>
      <c r="J941" s="26" t="s">
        <v>3</v>
      </c>
      <c r="K941" s="26" t="s">
        <v>4</v>
      </c>
      <c r="L941" s="26" t="s">
        <v>4</v>
      </c>
      <c r="M941" s="27">
        <f>IF(Tabelle5[[#This Row],[Heizleistung (55°C)]]=0,Tabelle5[[#This Row],[Heizleistung (35°C)]],(Tabelle5[[#This Row],[Heizleistung (35°C)]]+Tabelle5[[#This Row],[Heizleistung (55°C)]])/2)</f>
        <v>10.08</v>
      </c>
      <c r="N941" s="30">
        <f>IF(Tabelle5[[#This Row],[Etas 55°C]]=0,0,(Tabelle5[[#This Row],[Etas 35°C]]*0.8+Tabelle5[[#This Row],[Etas 55°C]]*0.2))*2.5</f>
        <v>5.2250000000000005</v>
      </c>
      <c r="O941" s="31">
        <f>-(Tabelle5[[#This Row],[80%/20% SCOP]]-5.349)/5.349</f>
        <v>2.3181903159468997E-2</v>
      </c>
    </row>
    <row r="942" spans="1:15" ht="20.100000000000001" customHeight="1" x14ac:dyDescent="0.25">
      <c r="A942" s="61"/>
      <c r="B942" s="32">
        <v>16018334</v>
      </c>
      <c r="C942" s="25" t="s">
        <v>6678</v>
      </c>
      <c r="D942" s="25" t="s">
        <v>6790</v>
      </c>
      <c r="E942" s="26" t="s">
        <v>2</v>
      </c>
      <c r="F942" s="27">
        <v>10.19</v>
      </c>
      <c r="G942" s="28">
        <v>2.2000000000000002</v>
      </c>
      <c r="H942" s="27">
        <v>9.9700000000000006</v>
      </c>
      <c r="I942" s="28">
        <v>1.65</v>
      </c>
      <c r="J942" s="26" t="s">
        <v>3</v>
      </c>
      <c r="K942" s="26" t="s">
        <v>4</v>
      </c>
      <c r="L942" s="26" t="s">
        <v>4</v>
      </c>
      <c r="M942" s="29">
        <f>IF(Tabelle5[[#This Row],[Heizleistung (55°C)]]=0,Tabelle5[[#This Row],[Heizleistung (35°C)]],(Tabelle5[[#This Row],[Heizleistung (35°C)]]+Tabelle5[[#This Row],[Heizleistung (55°C)]])/2)</f>
        <v>10.08</v>
      </c>
      <c r="N942" s="30">
        <f>IF(Tabelle5[[#This Row],[Etas 55°C]]=0,0,(Tabelle5[[#This Row],[Etas 35°C]]*0.8+Tabelle5[[#This Row],[Etas 55°C]]*0.2))*2.5</f>
        <v>5.2250000000000005</v>
      </c>
      <c r="O942" s="31">
        <f>-(Tabelle5[[#This Row],[80%/20% SCOP]]-5.349)/5.349</f>
        <v>2.3181903159468997E-2</v>
      </c>
    </row>
    <row r="943" spans="1:15" ht="20.100000000000001" customHeight="1" x14ac:dyDescent="0.25">
      <c r="A943" s="61"/>
      <c r="B943" s="32">
        <v>16007600</v>
      </c>
      <c r="C943" s="25" t="s">
        <v>2472</v>
      </c>
      <c r="D943" s="25" t="s">
        <v>2478</v>
      </c>
      <c r="E943" s="26" t="s">
        <v>2</v>
      </c>
      <c r="F943" s="27">
        <v>12</v>
      </c>
      <c r="G943" s="28">
        <v>2.2000000000000002</v>
      </c>
      <c r="H943" s="27">
        <v>11</v>
      </c>
      <c r="I943" s="28">
        <v>1.65</v>
      </c>
      <c r="J943" s="26" t="s">
        <v>3</v>
      </c>
      <c r="K943" s="26" t="s">
        <v>4</v>
      </c>
      <c r="L943" s="26" t="s">
        <v>4</v>
      </c>
      <c r="M943" s="27">
        <f>IF(Tabelle5[[#This Row],[Heizleistung (55°C)]]=0,Tabelle5[[#This Row],[Heizleistung (35°C)]],(Tabelle5[[#This Row],[Heizleistung (35°C)]]+Tabelle5[[#This Row],[Heizleistung (55°C)]])/2)</f>
        <v>11.5</v>
      </c>
      <c r="N943" s="30">
        <f>IF(Tabelle5[[#This Row],[Etas 55°C]]=0,0,(Tabelle5[[#This Row],[Etas 35°C]]*0.8+Tabelle5[[#This Row],[Etas 55°C]]*0.2))*2.5</f>
        <v>5.2250000000000005</v>
      </c>
      <c r="O943" s="31">
        <f>-(Tabelle5[[#This Row],[80%/20% SCOP]]-5.349)/5.349</f>
        <v>2.3181903159468997E-2</v>
      </c>
    </row>
    <row r="944" spans="1:15" ht="20.100000000000001" customHeight="1" x14ac:dyDescent="0.25">
      <c r="A944" s="61"/>
      <c r="B944" s="32">
        <v>16007202</v>
      </c>
      <c r="C944" s="25" t="s">
        <v>2451</v>
      </c>
      <c r="D944" s="25" t="s">
        <v>2454</v>
      </c>
      <c r="E944" s="26" t="s">
        <v>2</v>
      </c>
      <c r="F944" s="27">
        <v>12</v>
      </c>
      <c r="G944" s="28">
        <v>2.2000000000000002</v>
      </c>
      <c r="H944" s="27">
        <v>10.5</v>
      </c>
      <c r="I944" s="28">
        <v>1.61</v>
      </c>
      <c r="J944" s="26" t="s">
        <v>3</v>
      </c>
      <c r="K944" s="26" t="s">
        <v>4</v>
      </c>
      <c r="L944" s="26" t="s">
        <v>4</v>
      </c>
      <c r="M944" s="27">
        <f>IF(Tabelle5[[#This Row],[Heizleistung (55°C)]]=0,Tabelle5[[#This Row],[Heizleistung (35°C)]],(Tabelle5[[#This Row],[Heizleistung (35°C)]]+Tabelle5[[#This Row],[Heizleistung (55°C)]])/2)</f>
        <v>11.25</v>
      </c>
      <c r="N944" s="30">
        <f>IF(Tabelle5[[#This Row],[Etas 55°C]]=0,0,(Tabelle5[[#This Row],[Etas 35°C]]*0.8+Tabelle5[[#This Row],[Etas 55°C]]*0.2))*2.5</f>
        <v>5.205000000000001</v>
      </c>
      <c r="O944" s="31">
        <f>-(Tabelle5[[#This Row],[80%/20% SCOP]]-5.349)/5.349</f>
        <v>2.6920919798092958E-2</v>
      </c>
    </row>
    <row r="945" spans="1:15" ht="20.100000000000001" customHeight="1" x14ac:dyDescent="0.25">
      <c r="A945" s="61"/>
      <c r="B945" s="32">
        <v>16007293</v>
      </c>
      <c r="C945" s="25" t="s">
        <v>2816</v>
      </c>
      <c r="D945" s="25" t="s">
        <v>2824</v>
      </c>
      <c r="E945" s="26" t="s">
        <v>2</v>
      </c>
      <c r="F945" s="27">
        <v>10.92</v>
      </c>
      <c r="G945" s="28">
        <v>2.214</v>
      </c>
      <c r="H945" s="27">
        <v>10.6</v>
      </c>
      <c r="I945" s="28">
        <v>1.5209999999999999</v>
      </c>
      <c r="J945" s="26" t="s">
        <v>40</v>
      </c>
      <c r="K945" s="26" t="s">
        <v>4</v>
      </c>
      <c r="L945" s="26" t="s">
        <v>4</v>
      </c>
      <c r="M945" s="27">
        <f>IF(Tabelle5[[#This Row],[Heizleistung (55°C)]]=0,Tabelle5[[#This Row],[Heizleistung (35°C)]],(Tabelle5[[#This Row],[Heizleistung (35°C)]]+Tabelle5[[#This Row],[Heizleistung (55°C)]])/2)</f>
        <v>10.76</v>
      </c>
      <c r="N945" s="30">
        <f>IF(Tabelle5[[#This Row],[Etas 55°C]]=0,0,(Tabelle5[[#This Row],[Etas 35°C]]*0.8+Tabelle5[[#This Row],[Etas 55°C]]*0.2))*2.5</f>
        <v>5.1885000000000003</v>
      </c>
      <c r="O945" s="31">
        <f>-(Tabelle5[[#This Row],[80%/20% SCOP]]-5.349)/5.349</f>
        <v>3.000560852495791E-2</v>
      </c>
    </row>
    <row r="946" spans="1:15" ht="20.100000000000001" customHeight="1" x14ac:dyDescent="0.25">
      <c r="A946" s="61"/>
      <c r="B946" s="32">
        <v>16015035</v>
      </c>
      <c r="C946" s="25" t="s">
        <v>1766</v>
      </c>
      <c r="D946" s="25" t="s">
        <v>1769</v>
      </c>
      <c r="E946" s="26" t="s">
        <v>2</v>
      </c>
      <c r="F946" s="27">
        <v>10.7</v>
      </c>
      <c r="G946" s="28">
        <v>2.1579999999999999</v>
      </c>
      <c r="H946" s="27">
        <v>10.5</v>
      </c>
      <c r="I946" s="28">
        <v>1.69</v>
      </c>
      <c r="J946" s="26" t="s">
        <v>3</v>
      </c>
      <c r="K946" s="26" t="s">
        <v>4</v>
      </c>
      <c r="L946" s="26" t="s">
        <v>15</v>
      </c>
      <c r="M946" s="27">
        <f>IF(Tabelle5[[#This Row],[Heizleistung (55°C)]]=0,Tabelle5[[#This Row],[Heizleistung (35°C)]],(Tabelle5[[#This Row],[Heizleistung (35°C)]]+Tabelle5[[#This Row],[Heizleistung (55°C)]])/2)</f>
        <v>10.6</v>
      </c>
      <c r="N946" s="30">
        <f>IF(Tabelle5[[#This Row],[Etas 55°C]]=0,0,(Tabelle5[[#This Row],[Etas 35°C]]*0.8+Tabelle5[[#This Row],[Etas 55°C]]*0.2))*2.5</f>
        <v>5.1609999999999996</v>
      </c>
      <c r="O946" s="31">
        <f>-(Tabelle5[[#This Row],[80%/20% SCOP]]-5.349)/5.349</f>
        <v>3.5146756403066109E-2</v>
      </c>
    </row>
    <row r="947" spans="1:15" ht="20.100000000000001" customHeight="1" x14ac:dyDescent="0.25">
      <c r="A947" s="61"/>
      <c r="B947" s="32">
        <v>16014150</v>
      </c>
      <c r="C947" s="25" t="s">
        <v>2971</v>
      </c>
      <c r="D947" s="25" t="s">
        <v>2984</v>
      </c>
      <c r="E947" s="26" t="s">
        <v>2</v>
      </c>
      <c r="F947" s="27">
        <v>10.7</v>
      </c>
      <c r="G947" s="28">
        <v>2.1579999999999999</v>
      </c>
      <c r="H947" s="27">
        <v>10.5</v>
      </c>
      <c r="I947" s="28">
        <v>1.69</v>
      </c>
      <c r="J947" s="26" t="s">
        <v>3</v>
      </c>
      <c r="K947" s="26" t="s">
        <v>4</v>
      </c>
      <c r="L947" s="26" t="s">
        <v>15</v>
      </c>
      <c r="M947" s="27">
        <f>IF(Tabelle5[[#This Row],[Heizleistung (55°C)]]=0,Tabelle5[[#This Row],[Heizleistung (35°C)]],(Tabelle5[[#This Row],[Heizleistung (35°C)]]+Tabelle5[[#This Row],[Heizleistung (55°C)]])/2)</f>
        <v>10.6</v>
      </c>
      <c r="N947" s="30">
        <f>IF(Tabelle5[[#This Row],[Etas 55°C]]=0,0,(Tabelle5[[#This Row],[Etas 35°C]]*0.8+Tabelle5[[#This Row],[Etas 55°C]]*0.2))*2.5</f>
        <v>5.1609999999999996</v>
      </c>
      <c r="O947" s="31">
        <f>-(Tabelle5[[#This Row],[80%/20% SCOP]]-5.349)/5.349</f>
        <v>3.5146756403066109E-2</v>
      </c>
    </row>
    <row r="948" spans="1:15" ht="20.100000000000001" customHeight="1" x14ac:dyDescent="0.25">
      <c r="A948" s="61"/>
      <c r="B948" s="32">
        <v>16014769</v>
      </c>
      <c r="C948" s="25" t="s">
        <v>5489</v>
      </c>
      <c r="D948" s="25" t="s">
        <v>5495</v>
      </c>
      <c r="E948" s="26" t="s">
        <v>2</v>
      </c>
      <c r="F948" s="27">
        <v>10</v>
      </c>
      <c r="G948" s="28">
        <v>2.16</v>
      </c>
      <c r="H948" s="27">
        <v>10</v>
      </c>
      <c r="I948" s="28">
        <v>1.6</v>
      </c>
      <c r="J948" s="26" t="s">
        <v>3</v>
      </c>
      <c r="K948" s="26" t="s">
        <v>4</v>
      </c>
      <c r="L948" s="26" t="s">
        <v>4</v>
      </c>
      <c r="M948" s="29">
        <f>IF(Tabelle5[[#This Row],[Heizleistung (55°C)]]=0,Tabelle5[[#This Row],[Heizleistung (35°C)]],(Tabelle5[[#This Row],[Heizleistung (35°C)]]+Tabelle5[[#This Row],[Heizleistung (55°C)]])/2)</f>
        <v>10</v>
      </c>
      <c r="N948" s="30">
        <f>IF(Tabelle5[[#This Row],[Etas 55°C]]=0,0,(Tabelle5[[#This Row],[Etas 35°C]]*0.8+Tabelle5[[#This Row],[Etas 55°C]]*0.2))*2.5</f>
        <v>5.12</v>
      </c>
      <c r="O948" s="31">
        <f>-(Tabelle5[[#This Row],[80%/20% SCOP]]-5.349)/5.349</f>
        <v>4.2811740512245296E-2</v>
      </c>
    </row>
    <row r="949" spans="1:15" ht="20.100000000000001" customHeight="1" x14ac:dyDescent="0.25">
      <c r="A949" s="61"/>
      <c r="B949" s="32">
        <v>16015161</v>
      </c>
      <c r="C949" s="25" t="s">
        <v>2893</v>
      </c>
      <c r="D949" s="25" t="s">
        <v>6837</v>
      </c>
      <c r="E949" s="26" t="s">
        <v>2</v>
      </c>
      <c r="F949" s="27">
        <v>10</v>
      </c>
      <c r="G949" s="28">
        <v>2.15</v>
      </c>
      <c r="H949" s="27">
        <v>10</v>
      </c>
      <c r="I949" s="28">
        <v>1.56</v>
      </c>
      <c r="J949" s="26" t="s">
        <v>3</v>
      </c>
      <c r="K949" s="26" t="s">
        <v>4</v>
      </c>
      <c r="L949" s="26" t="s">
        <v>4</v>
      </c>
      <c r="M949" s="27">
        <f>IF(Tabelle5[[#This Row],[Heizleistung (55°C)]]=0,Tabelle5[[#This Row],[Heizleistung (35°C)]],(Tabelle5[[#This Row],[Heizleistung (35°C)]]+Tabelle5[[#This Row],[Heizleistung (55°C)]])/2)</f>
        <v>10</v>
      </c>
      <c r="N949" s="30">
        <f>IF(Tabelle5[[#This Row],[Etas 55°C]]=0,0,(Tabelle5[[#This Row],[Etas 35°C]]*0.8+Tabelle5[[#This Row],[Etas 55°C]]*0.2))*2.5</f>
        <v>5.08</v>
      </c>
      <c r="O949" s="31">
        <f>-(Tabelle5[[#This Row],[80%/20% SCOP]]-5.349)/5.349</f>
        <v>5.0289773789493383E-2</v>
      </c>
    </row>
    <row r="950" spans="1:15" ht="20.100000000000001" customHeight="1" x14ac:dyDescent="0.25">
      <c r="A950" s="61"/>
      <c r="B950" s="32">
        <v>16017268</v>
      </c>
      <c r="C950" s="25" t="s">
        <v>1288</v>
      </c>
      <c r="D950" s="25" t="s">
        <v>1289</v>
      </c>
      <c r="E950" s="26" t="s">
        <v>2</v>
      </c>
      <c r="F950" s="27">
        <v>11.6</v>
      </c>
      <c r="G950" s="28">
        <v>2.11</v>
      </c>
      <c r="H950" s="27">
        <v>12.2</v>
      </c>
      <c r="I950" s="28">
        <v>1.61</v>
      </c>
      <c r="J950" s="26" t="s">
        <v>3</v>
      </c>
      <c r="K950" s="26" t="s">
        <v>4</v>
      </c>
      <c r="L950" s="26" t="s">
        <v>4</v>
      </c>
      <c r="M950" s="27">
        <f>IF(Tabelle5[[#This Row],[Heizleistung (55°C)]]=0,Tabelle5[[#This Row],[Heizleistung (35°C)]],(Tabelle5[[#This Row],[Heizleistung (35°C)]]+Tabelle5[[#This Row],[Heizleistung (55°C)]])/2)</f>
        <v>11.899999999999999</v>
      </c>
      <c r="N950" s="30">
        <f>IF(Tabelle5[[#This Row],[Etas 55°C]]=0,0,(Tabelle5[[#This Row],[Etas 35°C]]*0.8+Tabelle5[[#This Row],[Etas 55°C]]*0.2))*2.5</f>
        <v>5.0249999999999995</v>
      </c>
      <c r="O950" s="31">
        <f>-(Tabelle5[[#This Row],[80%/20% SCOP]]-5.349)/5.349</f>
        <v>6.0572069545709616E-2</v>
      </c>
    </row>
    <row r="951" spans="1:15" ht="20.100000000000001" customHeight="1" x14ac:dyDescent="0.25">
      <c r="A951" s="61"/>
      <c r="B951" s="32">
        <v>16017351</v>
      </c>
      <c r="C951" s="25" t="s">
        <v>6533</v>
      </c>
      <c r="D951" s="25" t="s">
        <v>6548</v>
      </c>
      <c r="E951" s="26" t="s">
        <v>2</v>
      </c>
      <c r="F951" s="27">
        <v>11.6</v>
      </c>
      <c r="G951" s="28">
        <v>2.1080000000000001</v>
      </c>
      <c r="H951" s="27">
        <v>12.2</v>
      </c>
      <c r="I951" s="28">
        <v>1.607</v>
      </c>
      <c r="J951" s="26" t="s">
        <v>3</v>
      </c>
      <c r="K951" s="26" t="s">
        <v>4</v>
      </c>
      <c r="L951" s="26" t="s">
        <v>4</v>
      </c>
      <c r="M951" s="29">
        <f>IF(Tabelle5[[#This Row],[Heizleistung (55°C)]]=0,Tabelle5[[#This Row],[Heizleistung (35°C)]],(Tabelle5[[#This Row],[Heizleistung (35°C)]]+Tabelle5[[#This Row],[Heizleistung (55°C)]])/2)</f>
        <v>11.899999999999999</v>
      </c>
      <c r="N951" s="30">
        <f>IF(Tabelle5[[#This Row],[Etas 55°C]]=0,0,(Tabelle5[[#This Row],[Etas 35°C]]*0.8+Tabelle5[[#This Row],[Etas 55°C]]*0.2))*2.5</f>
        <v>5.0194999999999999</v>
      </c>
      <c r="O951" s="31">
        <f>-(Tabelle5[[#This Row],[80%/20% SCOP]]-5.349)/5.349</f>
        <v>6.1600299121331151E-2</v>
      </c>
    </row>
    <row r="952" spans="1:15" ht="20.100000000000001" customHeight="1" x14ac:dyDescent="0.25">
      <c r="A952" s="61"/>
      <c r="B952" s="32">
        <v>16015162</v>
      </c>
      <c r="C952" s="25" t="s">
        <v>2893</v>
      </c>
      <c r="D952" s="25" t="s">
        <v>6838</v>
      </c>
      <c r="E952" s="26" t="s">
        <v>2</v>
      </c>
      <c r="F952" s="27">
        <v>11</v>
      </c>
      <c r="G952" s="28">
        <v>2.12</v>
      </c>
      <c r="H952" s="27">
        <v>11</v>
      </c>
      <c r="I952" s="28">
        <v>1.55</v>
      </c>
      <c r="J952" s="26" t="s">
        <v>3</v>
      </c>
      <c r="K952" s="26" t="s">
        <v>4</v>
      </c>
      <c r="L952" s="26" t="s">
        <v>4</v>
      </c>
      <c r="M952" s="27">
        <f>IF(Tabelle5[[#This Row],[Heizleistung (55°C)]]=0,Tabelle5[[#This Row],[Heizleistung (35°C)]],(Tabelle5[[#This Row],[Heizleistung (35°C)]]+Tabelle5[[#This Row],[Heizleistung (55°C)]])/2)</f>
        <v>11</v>
      </c>
      <c r="N952" s="30">
        <f>IF(Tabelle5[[#This Row],[Etas 55°C]]=0,0,(Tabelle5[[#This Row],[Etas 35°C]]*0.8+Tabelle5[[#This Row],[Etas 55°C]]*0.2))*2.5</f>
        <v>5.0150000000000006</v>
      </c>
      <c r="O952" s="31">
        <f>-(Tabelle5[[#This Row],[80%/20% SCOP]]-5.349)/5.349</f>
        <v>6.2441577865021428E-2</v>
      </c>
    </row>
    <row r="953" spans="1:15" ht="20.100000000000001" customHeight="1" x14ac:dyDescent="0.25">
      <c r="A953" s="61"/>
      <c r="B953" s="32">
        <v>16015393</v>
      </c>
      <c r="C953" s="25" t="s">
        <v>4534</v>
      </c>
      <c r="D953" s="25" t="s">
        <v>4538</v>
      </c>
      <c r="E953" s="26" t="s">
        <v>2</v>
      </c>
      <c r="F953" s="27">
        <v>11</v>
      </c>
      <c r="G953" s="28">
        <v>2.1</v>
      </c>
      <c r="H953" s="27">
        <v>11</v>
      </c>
      <c r="I953" s="28">
        <v>1.6</v>
      </c>
      <c r="J953" s="26" t="s">
        <v>3</v>
      </c>
      <c r="K953" s="26" t="s">
        <v>4</v>
      </c>
      <c r="L953" s="26" t="s">
        <v>4</v>
      </c>
      <c r="M953" s="27">
        <f>IF(Tabelle5[[#This Row],[Heizleistung (55°C)]]=0,Tabelle5[[#This Row],[Heizleistung (35°C)]],(Tabelle5[[#This Row],[Heizleistung (35°C)]]+Tabelle5[[#This Row],[Heizleistung (55°C)]])/2)</f>
        <v>11</v>
      </c>
      <c r="N953" s="30">
        <f>IF(Tabelle5[[#This Row],[Etas 55°C]]=0,0,(Tabelle5[[#This Row],[Etas 35°C]]*0.8+Tabelle5[[#This Row],[Etas 55°C]]*0.2))*2.5</f>
        <v>5</v>
      </c>
      <c r="O953" s="31">
        <f>-(Tabelle5[[#This Row],[80%/20% SCOP]]-5.349)/5.349</f>
        <v>6.5245840343989572E-2</v>
      </c>
    </row>
    <row r="954" spans="1:15" ht="20.100000000000001" customHeight="1" x14ac:dyDescent="0.25">
      <c r="A954" s="61"/>
      <c r="B954" s="32">
        <v>16006947</v>
      </c>
      <c r="C954" s="25" t="s">
        <v>2363</v>
      </c>
      <c r="D954" s="25" t="s">
        <v>6839</v>
      </c>
      <c r="E954" s="26" t="s">
        <v>2</v>
      </c>
      <c r="F954" s="27">
        <v>10</v>
      </c>
      <c r="G954" s="28">
        <v>2.12</v>
      </c>
      <c r="H954" s="27">
        <v>10</v>
      </c>
      <c r="I954" s="28">
        <v>1.48</v>
      </c>
      <c r="J954" s="26" t="s">
        <v>109</v>
      </c>
      <c r="K954" s="26" t="s">
        <v>4</v>
      </c>
      <c r="L954" s="26" t="s">
        <v>4</v>
      </c>
      <c r="M954" s="27">
        <f>IF(Tabelle5[[#This Row],[Heizleistung (55°C)]]=0,Tabelle5[[#This Row],[Heizleistung (35°C)]],(Tabelle5[[#This Row],[Heizleistung (35°C)]]+Tabelle5[[#This Row],[Heizleistung (55°C)]])/2)</f>
        <v>10</v>
      </c>
      <c r="N954" s="30">
        <f>IF(Tabelle5[[#This Row],[Etas 55°C]]=0,0,(Tabelle5[[#This Row],[Etas 35°C]]*0.8+Tabelle5[[#This Row],[Etas 55°C]]*0.2))*2.5</f>
        <v>4.9800000000000004</v>
      </c>
      <c r="O954" s="31">
        <f>-(Tabelle5[[#This Row],[80%/20% SCOP]]-5.349)/5.349</f>
        <v>6.8984856982613529E-2</v>
      </c>
    </row>
    <row r="955" spans="1:15" ht="20.100000000000001" customHeight="1" x14ac:dyDescent="0.25">
      <c r="A955" s="61"/>
      <c r="B955" s="32">
        <v>16018655</v>
      </c>
      <c r="C955" s="25" t="s">
        <v>5502</v>
      </c>
      <c r="D955" s="25" t="s">
        <v>6840</v>
      </c>
      <c r="E955" s="26" t="s">
        <v>2</v>
      </c>
      <c r="F955" s="27">
        <v>10</v>
      </c>
      <c r="G955" s="28">
        <v>2.09</v>
      </c>
      <c r="H955" s="27">
        <v>10</v>
      </c>
      <c r="I955" s="28">
        <v>1.6</v>
      </c>
      <c r="J955" s="26" t="s">
        <v>3</v>
      </c>
      <c r="K955" s="26" t="s">
        <v>4</v>
      </c>
      <c r="L955" s="26" t="s">
        <v>4</v>
      </c>
      <c r="M955" s="29">
        <f>IF(Tabelle5[[#This Row],[Heizleistung (55°C)]]=0,Tabelle5[[#This Row],[Heizleistung (35°C)]],(Tabelle5[[#This Row],[Heizleistung (35°C)]]+Tabelle5[[#This Row],[Heizleistung (55°C)]])/2)</f>
        <v>10</v>
      </c>
      <c r="N955" s="30">
        <f>IF(Tabelle5[[#This Row],[Etas 55°C]]=0,0,(Tabelle5[[#This Row],[Etas 35°C]]*0.8+Tabelle5[[#This Row],[Etas 55°C]]*0.2))*2.5</f>
        <v>4.9800000000000004</v>
      </c>
      <c r="O955" s="31">
        <f>-(Tabelle5[[#This Row],[80%/20% SCOP]]-5.349)/5.349</f>
        <v>6.8984856982613529E-2</v>
      </c>
    </row>
    <row r="956" spans="1:15" ht="20.100000000000001" customHeight="1" x14ac:dyDescent="0.25">
      <c r="A956" s="61"/>
      <c r="B956" s="32">
        <v>16015394</v>
      </c>
      <c r="C956" s="25" t="s">
        <v>4534</v>
      </c>
      <c r="D956" s="25" t="s">
        <v>4541</v>
      </c>
      <c r="E956" s="26" t="s">
        <v>2</v>
      </c>
      <c r="F956" s="27">
        <v>11</v>
      </c>
      <c r="G956" s="28">
        <v>2.09</v>
      </c>
      <c r="H956" s="27">
        <v>11</v>
      </c>
      <c r="I956" s="28">
        <v>1.6</v>
      </c>
      <c r="J956" s="26" t="s">
        <v>3</v>
      </c>
      <c r="K956" s="26" t="s">
        <v>4</v>
      </c>
      <c r="L956" s="26" t="s">
        <v>4</v>
      </c>
      <c r="M956" s="27">
        <f>IF(Tabelle5[[#This Row],[Heizleistung (55°C)]]=0,Tabelle5[[#This Row],[Heizleistung (35°C)]],(Tabelle5[[#This Row],[Heizleistung (35°C)]]+Tabelle5[[#This Row],[Heizleistung (55°C)]])/2)</f>
        <v>11</v>
      </c>
      <c r="N956" s="30">
        <f>IF(Tabelle5[[#This Row],[Etas 55°C]]=0,0,(Tabelle5[[#This Row],[Etas 35°C]]*0.8+Tabelle5[[#This Row],[Etas 55°C]]*0.2))*2.5</f>
        <v>4.9800000000000004</v>
      </c>
      <c r="O956" s="31">
        <f>-(Tabelle5[[#This Row],[80%/20% SCOP]]-5.349)/5.349</f>
        <v>6.8984856982613529E-2</v>
      </c>
    </row>
    <row r="957" spans="1:15" ht="20.100000000000001" customHeight="1" x14ac:dyDescent="0.25">
      <c r="A957" s="61"/>
      <c r="B957" s="32">
        <v>16018341</v>
      </c>
      <c r="C957" s="25" t="s">
        <v>6583</v>
      </c>
      <c r="D957" s="25" t="s">
        <v>6587</v>
      </c>
      <c r="E957" s="26" t="s">
        <v>2</v>
      </c>
      <c r="F957" s="27">
        <v>11.1</v>
      </c>
      <c r="G957" s="28">
        <v>2.08</v>
      </c>
      <c r="H957" s="27">
        <v>10.15</v>
      </c>
      <c r="I957" s="28">
        <v>1.6</v>
      </c>
      <c r="J957" s="26" t="s">
        <v>3</v>
      </c>
      <c r="K957" s="26" t="s">
        <v>4</v>
      </c>
      <c r="L957" s="26" t="s">
        <v>4</v>
      </c>
      <c r="M957" s="29">
        <f>IF(Tabelle5[[#This Row],[Heizleistung (55°C)]]=0,Tabelle5[[#This Row],[Heizleistung (35°C)]],(Tabelle5[[#This Row],[Heizleistung (35°C)]]+Tabelle5[[#This Row],[Heizleistung (55°C)]])/2)</f>
        <v>10.625</v>
      </c>
      <c r="N957" s="30">
        <f>IF(Tabelle5[[#This Row],[Etas 55°C]]=0,0,(Tabelle5[[#This Row],[Etas 35°C]]*0.8+Tabelle5[[#This Row],[Etas 55°C]]*0.2))*2.5</f>
        <v>4.9600000000000009</v>
      </c>
      <c r="O957" s="31">
        <f>-(Tabelle5[[#This Row],[80%/20% SCOP]]-5.349)/5.349</f>
        <v>7.2723873621237486E-2</v>
      </c>
    </row>
    <row r="958" spans="1:15" ht="20.100000000000001" customHeight="1" x14ac:dyDescent="0.25">
      <c r="A958" s="61"/>
      <c r="B958" s="32">
        <v>16017704</v>
      </c>
      <c r="C958" s="25" t="s">
        <v>4534</v>
      </c>
      <c r="D958" s="25" t="s">
        <v>4557</v>
      </c>
      <c r="E958" s="26" t="s">
        <v>2</v>
      </c>
      <c r="F958" s="27">
        <v>11</v>
      </c>
      <c r="G958" s="28">
        <v>2.08</v>
      </c>
      <c r="H958" s="27">
        <v>11</v>
      </c>
      <c r="I958" s="28">
        <v>1.59</v>
      </c>
      <c r="J958" s="26" t="s">
        <v>3</v>
      </c>
      <c r="K958" s="26" t="s">
        <v>4</v>
      </c>
      <c r="L958" s="26" t="s">
        <v>4</v>
      </c>
      <c r="M958" s="27">
        <f>IF(Tabelle5[[#This Row],[Heizleistung (55°C)]]=0,Tabelle5[[#This Row],[Heizleistung (35°C)]],(Tabelle5[[#This Row],[Heizleistung (35°C)]]+Tabelle5[[#This Row],[Heizleistung (55°C)]])/2)</f>
        <v>11</v>
      </c>
      <c r="N958" s="30">
        <f>IF(Tabelle5[[#This Row],[Etas 55°C]]=0,0,(Tabelle5[[#This Row],[Etas 35°C]]*0.8+Tabelle5[[#This Row],[Etas 55°C]]*0.2))*2.5</f>
        <v>4.9550000000000001</v>
      </c>
      <c r="O958" s="31">
        <f>-(Tabelle5[[#This Row],[80%/20% SCOP]]-5.349)/5.349</f>
        <v>7.3658627780893646E-2</v>
      </c>
    </row>
    <row r="959" spans="1:15" ht="20.100000000000001" customHeight="1" x14ac:dyDescent="0.25">
      <c r="A959" s="61"/>
      <c r="B959" s="32">
        <v>16012055</v>
      </c>
      <c r="C959" s="25" t="s">
        <v>664</v>
      </c>
      <c r="D959" s="25" t="s">
        <v>668</v>
      </c>
      <c r="E959" s="26" t="s">
        <v>2</v>
      </c>
      <c r="F959" s="27">
        <v>10</v>
      </c>
      <c r="G959" s="28">
        <v>2.0680000000000001</v>
      </c>
      <c r="H959" s="27">
        <v>10</v>
      </c>
      <c r="I959" s="28">
        <v>1.5760000000000001</v>
      </c>
      <c r="J959" s="26" t="s">
        <v>3</v>
      </c>
      <c r="K959" s="26" t="s">
        <v>4</v>
      </c>
      <c r="L959" s="26" t="s">
        <v>4</v>
      </c>
      <c r="M959" s="27">
        <f>IF(Tabelle5[[#This Row],[Heizleistung (55°C)]]=0,Tabelle5[[#This Row],[Heizleistung (35°C)]],(Tabelle5[[#This Row],[Heizleistung (35°C)]]+Tabelle5[[#This Row],[Heizleistung (55°C)]])/2)</f>
        <v>10</v>
      </c>
      <c r="N959" s="30">
        <f>IF(Tabelle5[[#This Row],[Etas 55°C]]=0,0,(Tabelle5[[#This Row],[Etas 35°C]]*0.8+Tabelle5[[#This Row],[Etas 55°C]]*0.2))*2.5</f>
        <v>4.9240000000000004</v>
      </c>
      <c r="O959" s="31">
        <f>-(Tabelle5[[#This Row],[80%/20% SCOP]]-5.349)/5.349</f>
        <v>7.9454103570760853E-2</v>
      </c>
    </row>
    <row r="960" spans="1:15" ht="20.100000000000001" customHeight="1" x14ac:dyDescent="0.25">
      <c r="A960" s="61"/>
      <c r="B960" s="32">
        <v>16015408</v>
      </c>
      <c r="C960" s="25" t="s">
        <v>4674</v>
      </c>
      <c r="D960" s="25" t="s">
        <v>4676</v>
      </c>
      <c r="E960" s="26" t="s">
        <v>2</v>
      </c>
      <c r="F960" s="27">
        <v>10</v>
      </c>
      <c r="G960" s="28">
        <v>2.0680000000000001</v>
      </c>
      <c r="H960" s="27">
        <v>10</v>
      </c>
      <c r="I960" s="28">
        <v>1.5760000000000001</v>
      </c>
      <c r="J960" s="26" t="s">
        <v>3</v>
      </c>
      <c r="K960" s="26" t="s">
        <v>4</v>
      </c>
      <c r="L960" s="26" t="s">
        <v>4</v>
      </c>
      <c r="M960" s="27">
        <f>IF(Tabelle5[[#This Row],[Heizleistung (55°C)]]=0,Tabelle5[[#This Row],[Heizleistung (35°C)]],(Tabelle5[[#This Row],[Heizleistung (35°C)]]+Tabelle5[[#This Row],[Heizleistung (55°C)]])/2)</f>
        <v>10</v>
      </c>
      <c r="N960" s="30">
        <f>IF(Tabelle5[[#This Row],[Etas 55°C]]=0,0,(Tabelle5[[#This Row],[Etas 35°C]]*0.8+Tabelle5[[#This Row],[Etas 55°C]]*0.2))*2.5</f>
        <v>4.9240000000000004</v>
      </c>
      <c r="O960" s="31">
        <f>-(Tabelle5[[#This Row],[80%/20% SCOP]]-5.349)/5.349</f>
        <v>7.9454103570760853E-2</v>
      </c>
    </row>
    <row r="961" spans="1:15" ht="20.100000000000001" customHeight="1" x14ac:dyDescent="0.25">
      <c r="A961" s="61"/>
      <c r="B961" s="32">
        <v>16017160</v>
      </c>
      <c r="C961" s="25" t="s">
        <v>5034</v>
      </c>
      <c r="D961" s="25" t="s">
        <v>6841</v>
      </c>
      <c r="E961" s="26" t="s">
        <v>2</v>
      </c>
      <c r="F961" s="27">
        <v>10.09</v>
      </c>
      <c r="G961" s="28">
        <v>2.06</v>
      </c>
      <c r="H961" s="27">
        <v>10.16</v>
      </c>
      <c r="I961" s="28">
        <v>1.6</v>
      </c>
      <c r="J961" s="26" t="s">
        <v>3</v>
      </c>
      <c r="K961" s="26" t="s">
        <v>4</v>
      </c>
      <c r="L961" s="26" t="s">
        <v>4</v>
      </c>
      <c r="M961" s="27">
        <f>IF(Tabelle5[[#This Row],[Heizleistung (55°C)]]=0,Tabelle5[[#This Row],[Heizleistung (35°C)]],(Tabelle5[[#This Row],[Heizleistung (35°C)]]+Tabelle5[[#This Row],[Heizleistung (55°C)]])/2)</f>
        <v>10.125</v>
      </c>
      <c r="N961" s="30">
        <f>IF(Tabelle5[[#This Row],[Etas 55°C]]=0,0,(Tabelle5[[#This Row],[Etas 35°C]]*0.8+Tabelle5[[#This Row],[Etas 55°C]]*0.2))*2.5</f>
        <v>4.9200000000000008</v>
      </c>
      <c r="O961" s="31">
        <f>-(Tabelle5[[#This Row],[80%/20% SCOP]]-5.349)/5.349</f>
        <v>8.0201906898485581E-2</v>
      </c>
    </row>
    <row r="962" spans="1:15" ht="20.100000000000001" customHeight="1" x14ac:dyDescent="0.25">
      <c r="A962" s="61"/>
      <c r="B962" s="32">
        <v>16013364</v>
      </c>
      <c r="C962" s="25" t="s">
        <v>5787</v>
      </c>
      <c r="D962" s="25" t="s">
        <v>5789</v>
      </c>
      <c r="E962" s="26" t="s">
        <v>2</v>
      </c>
      <c r="F962" s="27">
        <v>11.65</v>
      </c>
      <c r="G962" s="28">
        <v>2.0699999999999998</v>
      </c>
      <c r="H962" s="27">
        <v>10.88</v>
      </c>
      <c r="I962" s="28">
        <v>1.48</v>
      </c>
      <c r="J962" s="26" t="s">
        <v>3</v>
      </c>
      <c r="K962" s="26" t="s">
        <v>4</v>
      </c>
      <c r="L962" s="26" t="s">
        <v>4</v>
      </c>
      <c r="M962" s="29">
        <f>IF(Tabelle5[[#This Row],[Heizleistung (55°C)]]=0,Tabelle5[[#This Row],[Heizleistung (35°C)]],(Tabelle5[[#This Row],[Heizleistung (35°C)]]+Tabelle5[[#This Row],[Heizleistung (55°C)]])/2)</f>
        <v>11.265000000000001</v>
      </c>
      <c r="N962" s="30">
        <f>IF(Tabelle5[[#This Row],[Etas 55°C]]=0,0,(Tabelle5[[#This Row],[Etas 35°C]]*0.8+Tabelle5[[#This Row],[Etas 55°C]]*0.2))*2.5</f>
        <v>4.88</v>
      </c>
      <c r="O962" s="31">
        <f>-(Tabelle5[[#This Row],[80%/20% SCOP]]-5.349)/5.349</f>
        <v>8.7679940175733842E-2</v>
      </c>
    </row>
    <row r="963" spans="1:15" ht="20.100000000000001" customHeight="1" x14ac:dyDescent="0.25">
      <c r="A963" s="61"/>
      <c r="B963" s="32">
        <v>16016040</v>
      </c>
      <c r="C963" s="25" t="s">
        <v>1299</v>
      </c>
      <c r="D963" s="25" t="s">
        <v>6744</v>
      </c>
      <c r="E963" s="26" t="s">
        <v>2</v>
      </c>
      <c r="F963" s="27">
        <v>10</v>
      </c>
      <c r="G963" s="28">
        <v>2.0299999999999998</v>
      </c>
      <c r="H963" s="27">
        <v>10.5</v>
      </c>
      <c r="I963" s="28">
        <v>1.59</v>
      </c>
      <c r="J963" s="26" t="s">
        <v>3</v>
      </c>
      <c r="K963" s="26" t="s">
        <v>4</v>
      </c>
      <c r="L963" s="26" t="s">
        <v>4</v>
      </c>
      <c r="M963" s="27">
        <f>IF(Tabelle5[[#This Row],[Heizleistung (55°C)]]=0,Tabelle5[[#This Row],[Heizleistung (35°C)]],(Tabelle5[[#This Row],[Heizleistung (35°C)]]+Tabelle5[[#This Row],[Heizleistung (55°C)]])/2)</f>
        <v>10.25</v>
      </c>
      <c r="N963" s="30">
        <f>IF(Tabelle5[[#This Row],[Etas 55°C]]=0,0,(Tabelle5[[#This Row],[Etas 35°C]]*0.8+Tabelle5[[#This Row],[Etas 55°C]]*0.2))*2.5</f>
        <v>4.8549999999999995</v>
      </c>
      <c r="O963" s="31">
        <f>-(Tabelle5[[#This Row],[80%/20% SCOP]]-5.349)/5.349</f>
        <v>9.2353710974013958E-2</v>
      </c>
    </row>
    <row r="964" spans="1:15" ht="20.100000000000001" customHeight="1" x14ac:dyDescent="0.25">
      <c r="A964" s="61"/>
      <c r="B964" s="32">
        <v>16013374</v>
      </c>
      <c r="C964" s="25" t="s">
        <v>5787</v>
      </c>
      <c r="D964" s="25" t="s">
        <v>5788</v>
      </c>
      <c r="E964" s="26" t="s">
        <v>2</v>
      </c>
      <c r="F964" s="27">
        <v>11.8</v>
      </c>
      <c r="G964" s="28">
        <v>2.0499999999999998</v>
      </c>
      <c r="H964" s="27">
        <v>10.95</v>
      </c>
      <c r="I964" s="28">
        <v>1.48</v>
      </c>
      <c r="J964" s="26" t="s">
        <v>3</v>
      </c>
      <c r="K964" s="26" t="s">
        <v>4</v>
      </c>
      <c r="L964" s="26" t="s">
        <v>4</v>
      </c>
      <c r="M964" s="29">
        <f>IF(Tabelle5[[#This Row],[Heizleistung (55°C)]]=0,Tabelle5[[#This Row],[Heizleistung (35°C)]],(Tabelle5[[#This Row],[Heizleistung (35°C)]]+Tabelle5[[#This Row],[Heizleistung (55°C)]])/2)</f>
        <v>11.375</v>
      </c>
      <c r="N964" s="30">
        <f>IF(Tabelle5[[#This Row],[Etas 55°C]]=0,0,(Tabelle5[[#This Row],[Etas 35°C]]*0.8+Tabelle5[[#This Row],[Etas 55°C]]*0.2))*2.5</f>
        <v>4.84</v>
      </c>
      <c r="O964" s="31">
        <f>-(Tabelle5[[#This Row],[80%/20% SCOP]]-5.349)/5.349</f>
        <v>9.5157973452981923E-2</v>
      </c>
    </row>
    <row r="965" spans="1:15" ht="20.100000000000001" customHeight="1" x14ac:dyDescent="0.25">
      <c r="A965" s="61"/>
      <c r="B965" s="32">
        <v>16018195</v>
      </c>
      <c r="C965" s="25" t="s">
        <v>2816</v>
      </c>
      <c r="D965" s="25" t="s">
        <v>2827</v>
      </c>
      <c r="E965" s="26" t="s">
        <v>2</v>
      </c>
      <c r="F965" s="27">
        <v>10.1</v>
      </c>
      <c r="G965" s="28">
        <v>2.0299999999999998</v>
      </c>
      <c r="H965" s="27">
        <v>10.1</v>
      </c>
      <c r="I965" s="28">
        <v>1.55</v>
      </c>
      <c r="J965" s="26" t="s">
        <v>3</v>
      </c>
      <c r="K965" s="26" t="s">
        <v>4</v>
      </c>
      <c r="L965" s="26" t="s">
        <v>4</v>
      </c>
      <c r="M965" s="27">
        <f>IF(Tabelle5[[#This Row],[Heizleistung (55°C)]]=0,Tabelle5[[#This Row],[Heizleistung (35°C)]],(Tabelle5[[#This Row],[Heizleistung (35°C)]]+Tabelle5[[#This Row],[Heizleistung (55°C)]])/2)</f>
        <v>10.1</v>
      </c>
      <c r="N965" s="30">
        <f>IF(Tabelle5[[#This Row],[Etas 55°C]]=0,0,(Tabelle5[[#This Row],[Etas 35°C]]*0.8+Tabelle5[[#This Row],[Etas 55°C]]*0.2))*2.5</f>
        <v>4.835</v>
      </c>
      <c r="O965" s="31">
        <f>-(Tabelle5[[#This Row],[80%/20% SCOP]]-5.349)/5.349</f>
        <v>9.6092727612637915E-2</v>
      </c>
    </row>
    <row r="966" spans="1:15" ht="20.100000000000001" customHeight="1" x14ac:dyDescent="0.25">
      <c r="A966" s="61"/>
      <c r="B966" s="32">
        <v>16017721</v>
      </c>
      <c r="C966" s="25" t="s">
        <v>2472</v>
      </c>
      <c r="D966" s="25" t="s">
        <v>2489</v>
      </c>
      <c r="E966" s="26" t="s">
        <v>2</v>
      </c>
      <c r="F966" s="27">
        <v>10</v>
      </c>
      <c r="G966" s="28">
        <v>2.0299999999999998</v>
      </c>
      <c r="H966" s="27">
        <v>10</v>
      </c>
      <c r="I966" s="28">
        <v>1.54</v>
      </c>
      <c r="J966" s="26" t="s">
        <v>3</v>
      </c>
      <c r="K966" s="26" t="s">
        <v>4</v>
      </c>
      <c r="L966" s="26" t="s">
        <v>4</v>
      </c>
      <c r="M966" s="27">
        <f>IF(Tabelle5[[#This Row],[Heizleistung (55°C)]]=0,Tabelle5[[#This Row],[Heizleistung (35°C)]],(Tabelle5[[#This Row],[Heizleistung (35°C)]]+Tabelle5[[#This Row],[Heizleistung (55°C)]])/2)</f>
        <v>10</v>
      </c>
      <c r="N966" s="30">
        <f>IF(Tabelle5[[#This Row],[Etas 55°C]]=0,0,(Tabelle5[[#This Row],[Etas 35°C]]*0.8+Tabelle5[[#This Row],[Etas 55°C]]*0.2))*2.5</f>
        <v>4.83</v>
      </c>
      <c r="O966" s="31">
        <f>-(Tabelle5[[#This Row],[80%/20% SCOP]]-5.349)/5.349</f>
        <v>9.7027481772293908E-2</v>
      </c>
    </row>
    <row r="967" spans="1:15" ht="20.100000000000001" customHeight="1" x14ac:dyDescent="0.25">
      <c r="A967" s="61"/>
      <c r="B967" s="32">
        <v>16013367</v>
      </c>
      <c r="C967" s="25" t="s">
        <v>5787</v>
      </c>
      <c r="D967" s="25" t="s">
        <v>5790</v>
      </c>
      <c r="E967" s="26" t="s">
        <v>2</v>
      </c>
      <c r="F967" s="27">
        <v>12.47</v>
      </c>
      <c r="G967" s="28">
        <v>2.04</v>
      </c>
      <c r="H967" s="27">
        <v>11.31</v>
      </c>
      <c r="I967" s="28">
        <v>1.47</v>
      </c>
      <c r="J967" s="26" t="s">
        <v>3</v>
      </c>
      <c r="K967" s="26" t="s">
        <v>4</v>
      </c>
      <c r="L967" s="26" t="s">
        <v>4</v>
      </c>
      <c r="M967" s="29">
        <f>IF(Tabelle5[[#This Row],[Heizleistung (55°C)]]=0,Tabelle5[[#This Row],[Heizleistung (35°C)]],(Tabelle5[[#This Row],[Heizleistung (35°C)]]+Tabelle5[[#This Row],[Heizleistung (55°C)]])/2)</f>
        <v>11.89</v>
      </c>
      <c r="N967" s="30">
        <f>IF(Tabelle5[[#This Row],[Etas 55°C]]=0,0,(Tabelle5[[#This Row],[Etas 35°C]]*0.8+Tabelle5[[#This Row],[Etas 55°C]]*0.2))*2.5</f>
        <v>4.8150000000000004</v>
      </c>
      <c r="O967" s="31">
        <f>-(Tabelle5[[#This Row],[80%/20% SCOP]]-5.349)/5.349</f>
        <v>9.9831744251261872E-2</v>
      </c>
    </row>
    <row r="968" spans="1:15" ht="20.100000000000001" customHeight="1" x14ac:dyDescent="0.25">
      <c r="A968" s="61"/>
      <c r="B968" s="32">
        <v>16005775</v>
      </c>
      <c r="C968" s="25" t="s">
        <v>1657</v>
      </c>
      <c r="D968" s="25" t="s">
        <v>1711</v>
      </c>
      <c r="E968" s="26" t="s">
        <v>2</v>
      </c>
      <c r="F968" s="27">
        <v>10.84</v>
      </c>
      <c r="G968" s="28">
        <v>2.04</v>
      </c>
      <c r="H968" s="27">
        <v>9.42</v>
      </c>
      <c r="I968" s="28">
        <v>1.43</v>
      </c>
      <c r="J968" s="26" t="s">
        <v>40</v>
      </c>
      <c r="K968" s="26" t="s">
        <v>4</v>
      </c>
      <c r="L968" s="26" t="s">
        <v>4</v>
      </c>
      <c r="M968" s="27">
        <f>IF(Tabelle5[[#This Row],[Heizleistung (55°C)]]=0,Tabelle5[[#This Row],[Heizleistung (35°C)]],(Tabelle5[[#This Row],[Heizleistung (35°C)]]+Tabelle5[[#This Row],[Heizleistung (55°C)]])/2)</f>
        <v>10.129999999999999</v>
      </c>
      <c r="N968" s="30">
        <f>IF(Tabelle5[[#This Row],[Etas 55°C]]=0,0,(Tabelle5[[#This Row],[Etas 35°C]]*0.8+Tabelle5[[#This Row],[Etas 55°C]]*0.2))*2.5</f>
        <v>4.7949999999999999</v>
      </c>
      <c r="O968" s="31">
        <f>-(Tabelle5[[#This Row],[80%/20% SCOP]]-5.349)/5.349</f>
        <v>0.10357076088988601</v>
      </c>
    </row>
    <row r="969" spans="1:15" ht="20.100000000000001" customHeight="1" x14ac:dyDescent="0.25">
      <c r="A969" s="61"/>
      <c r="B969" s="32">
        <v>16017795</v>
      </c>
      <c r="C969" s="25" t="s">
        <v>6137</v>
      </c>
      <c r="D969" s="25" t="s">
        <v>6177</v>
      </c>
      <c r="E969" s="26" t="s">
        <v>2</v>
      </c>
      <c r="F969" s="27">
        <v>10.71</v>
      </c>
      <c r="G969" s="28">
        <v>2.02</v>
      </c>
      <c r="H969" s="27">
        <v>11.25</v>
      </c>
      <c r="I969" s="28">
        <v>1.51</v>
      </c>
      <c r="J969" s="26" t="s">
        <v>3</v>
      </c>
      <c r="K969" s="26" t="s">
        <v>4</v>
      </c>
      <c r="L969" s="26" t="s">
        <v>4</v>
      </c>
      <c r="M969" s="29">
        <f>IF(Tabelle5[[#This Row],[Heizleistung (55°C)]]=0,Tabelle5[[#This Row],[Heizleistung (35°C)]],(Tabelle5[[#This Row],[Heizleistung (35°C)]]+Tabelle5[[#This Row],[Heizleistung (55°C)]])/2)</f>
        <v>10.98</v>
      </c>
      <c r="N969" s="30">
        <f>IF(Tabelle5[[#This Row],[Etas 55°C]]=0,0,(Tabelle5[[#This Row],[Etas 35°C]]*0.8+Tabelle5[[#This Row],[Etas 55°C]]*0.2))*2.5</f>
        <v>4.7949999999999999</v>
      </c>
      <c r="O969" s="31">
        <f>-(Tabelle5[[#This Row],[80%/20% SCOP]]-5.349)/5.349</f>
        <v>0.10357076088988601</v>
      </c>
    </row>
    <row r="970" spans="1:15" ht="20.100000000000001" customHeight="1" x14ac:dyDescent="0.25">
      <c r="A970" s="61"/>
      <c r="B970" s="32">
        <v>16017796</v>
      </c>
      <c r="C970" s="25" t="s">
        <v>6137</v>
      </c>
      <c r="D970" s="25" t="s">
        <v>6170</v>
      </c>
      <c r="E970" s="26" t="s">
        <v>2</v>
      </c>
      <c r="F970" s="27">
        <v>11.91</v>
      </c>
      <c r="G970" s="28">
        <v>2.02</v>
      </c>
      <c r="H970" s="27">
        <v>11.65</v>
      </c>
      <c r="I970" s="28">
        <v>1.51</v>
      </c>
      <c r="J970" s="26" t="s">
        <v>3</v>
      </c>
      <c r="K970" s="26" t="s">
        <v>4</v>
      </c>
      <c r="L970" s="26" t="s">
        <v>4</v>
      </c>
      <c r="M970" s="29">
        <f>IF(Tabelle5[[#This Row],[Heizleistung (55°C)]]=0,Tabelle5[[#This Row],[Heizleistung (35°C)]],(Tabelle5[[#This Row],[Heizleistung (35°C)]]+Tabelle5[[#This Row],[Heizleistung (55°C)]])/2)</f>
        <v>11.780000000000001</v>
      </c>
      <c r="N970" s="30">
        <f>IF(Tabelle5[[#This Row],[Etas 55°C]]=0,0,(Tabelle5[[#This Row],[Etas 35°C]]*0.8+Tabelle5[[#This Row],[Etas 55°C]]*0.2))*2.5</f>
        <v>4.7949999999999999</v>
      </c>
      <c r="O970" s="31">
        <f>-(Tabelle5[[#This Row],[80%/20% SCOP]]-5.349)/5.349</f>
        <v>0.10357076088988601</v>
      </c>
    </row>
    <row r="971" spans="1:15" ht="20.100000000000001" customHeight="1" x14ac:dyDescent="0.25">
      <c r="A971" s="61"/>
      <c r="B971" s="32">
        <v>16016401</v>
      </c>
      <c r="C971" s="25" t="s">
        <v>2893</v>
      </c>
      <c r="D971" s="25" t="s">
        <v>2901</v>
      </c>
      <c r="E971" s="26" t="s">
        <v>2</v>
      </c>
      <c r="F971" s="27">
        <v>11.7</v>
      </c>
      <c r="G971" s="28">
        <v>2.0099999999999998</v>
      </c>
      <c r="H971" s="27">
        <v>11.7</v>
      </c>
      <c r="I971" s="28">
        <v>1.54</v>
      </c>
      <c r="J971" s="26" t="s">
        <v>3</v>
      </c>
      <c r="K971" s="26" t="s">
        <v>4</v>
      </c>
      <c r="L971" s="26" t="s">
        <v>4</v>
      </c>
      <c r="M971" s="27">
        <f>IF(Tabelle5[[#This Row],[Heizleistung (55°C)]]=0,Tabelle5[[#This Row],[Heizleistung (35°C)]],(Tabelle5[[#This Row],[Heizleistung (35°C)]]+Tabelle5[[#This Row],[Heizleistung (55°C)]])/2)</f>
        <v>11.7</v>
      </c>
      <c r="N971" s="30">
        <f>IF(Tabelle5[[#This Row],[Etas 55°C]]=0,0,(Tabelle5[[#This Row],[Etas 35°C]]*0.8+Tabelle5[[#This Row],[Etas 55°C]]*0.2))*2.5</f>
        <v>4.79</v>
      </c>
      <c r="O971" s="31">
        <f>-(Tabelle5[[#This Row],[80%/20% SCOP]]-5.349)/5.349</f>
        <v>0.104505515049542</v>
      </c>
    </row>
    <row r="972" spans="1:15" ht="20.100000000000001" customHeight="1" x14ac:dyDescent="0.25">
      <c r="A972" s="61"/>
      <c r="B972" s="32">
        <v>16013377</v>
      </c>
      <c r="C972" s="25" t="s">
        <v>5787</v>
      </c>
      <c r="D972" s="25" t="s">
        <v>5820</v>
      </c>
      <c r="E972" s="26" t="s">
        <v>2</v>
      </c>
      <c r="F972" s="27">
        <v>12.67</v>
      </c>
      <c r="G972" s="28">
        <v>2.02</v>
      </c>
      <c r="H972" s="27">
        <v>10.72</v>
      </c>
      <c r="I972" s="28">
        <v>1.48</v>
      </c>
      <c r="J972" s="26" t="s">
        <v>3</v>
      </c>
      <c r="K972" s="26" t="s">
        <v>4</v>
      </c>
      <c r="L972" s="26" t="s">
        <v>4</v>
      </c>
      <c r="M972" s="29">
        <f>IF(Tabelle5[[#This Row],[Heizleistung (55°C)]]=0,Tabelle5[[#This Row],[Heizleistung (35°C)]],(Tabelle5[[#This Row],[Heizleistung (35°C)]]+Tabelle5[[#This Row],[Heizleistung (55°C)]])/2)</f>
        <v>11.695</v>
      </c>
      <c r="N972" s="30">
        <f>IF(Tabelle5[[#This Row],[Etas 55°C]]=0,0,(Tabelle5[[#This Row],[Etas 35°C]]*0.8+Tabelle5[[#This Row],[Etas 55°C]]*0.2))*2.5</f>
        <v>4.78</v>
      </c>
      <c r="O972" s="31">
        <f>-(Tabelle5[[#This Row],[80%/20% SCOP]]-5.349)/5.349</f>
        <v>0.10637502336885397</v>
      </c>
    </row>
    <row r="973" spans="1:15" ht="20.100000000000001" customHeight="1" x14ac:dyDescent="0.25">
      <c r="A973" s="61"/>
      <c r="B973" s="32">
        <v>16003938</v>
      </c>
      <c r="C973" s="25" t="s">
        <v>422</v>
      </c>
      <c r="D973" s="25" t="s">
        <v>424</v>
      </c>
      <c r="E973" s="26" t="s">
        <v>2</v>
      </c>
      <c r="F973" s="27">
        <v>10.84</v>
      </c>
      <c r="G973" s="28">
        <v>2.0299999999999998</v>
      </c>
      <c r="H973" s="27">
        <v>9.42</v>
      </c>
      <c r="I973" s="28">
        <v>1.43</v>
      </c>
      <c r="J973" s="26" t="s">
        <v>40</v>
      </c>
      <c r="K973" s="26" t="s">
        <v>4</v>
      </c>
      <c r="L973" s="26" t="s">
        <v>4</v>
      </c>
      <c r="M973" s="27">
        <f>IF(Tabelle5[[#This Row],[Heizleistung (55°C)]]=0,Tabelle5[[#This Row],[Heizleistung (35°C)]],(Tabelle5[[#This Row],[Heizleistung (35°C)]]+Tabelle5[[#This Row],[Heizleistung (55°C)]])/2)</f>
        <v>10.129999999999999</v>
      </c>
      <c r="N973" s="30">
        <f>IF(Tabelle5[[#This Row],[Etas 55°C]]=0,0,(Tabelle5[[#This Row],[Etas 35°C]]*0.8+Tabelle5[[#This Row],[Etas 55°C]]*0.2))*2.5</f>
        <v>4.7749999999999995</v>
      </c>
      <c r="O973" s="31">
        <f>-(Tabelle5[[#This Row],[80%/20% SCOP]]-5.349)/5.349</f>
        <v>0.10730977752851013</v>
      </c>
    </row>
    <row r="974" spans="1:15" ht="20.100000000000001" customHeight="1" x14ac:dyDescent="0.25">
      <c r="A974" s="61"/>
      <c r="B974" s="32">
        <v>16018062</v>
      </c>
      <c r="C974" s="25" t="s">
        <v>1936</v>
      </c>
      <c r="D974" s="25" t="s">
        <v>1938</v>
      </c>
      <c r="E974" s="26" t="s">
        <v>2</v>
      </c>
      <c r="F974" s="27">
        <v>10.25</v>
      </c>
      <c r="G974" s="28">
        <v>2.0099999999999998</v>
      </c>
      <c r="H974" s="27">
        <v>10.07</v>
      </c>
      <c r="I974" s="28">
        <v>1.51</v>
      </c>
      <c r="J974" s="26" t="s">
        <v>3</v>
      </c>
      <c r="K974" s="26" t="s">
        <v>4</v>
      </c>
      <c r="L974" s="26" t="s">
        <v>4</v>
      </c>
      <c r="M974" s="27">
        <f>IF(Tabelle5[[#This Row],[Heizleistung (55°C)]]=0,Tabelle5[[#This Row],[Heizleistung (35°C)]],(Tabelle5[[#This Row],[Heizleistung (35°C)]]+Tabelle5[[#This Row],[Heizleistung (55°C)]])/2)</f>
        <v>10.16</v>
      </c>
      <c r="N974" s="30">
        <f>IF(Tabelle5[[#This Row],[Etas 55°C]]=0,0,(Tabelle5[[#This Row],[Etas 35°C]]*0.8+Tabelle5[[#This Row],[Etas 55°C]]*0.2))*2.5</f>
        <v>4.7749999999999995</v>
      </c>
      <c r="O974" s="31">
        <f>-(Tabelle5[[#This Row],[80%/20% SCOP]]-5.349)/5.349</f>
        <v>0.10730977752851013</v>
      </c>
    </row>
    <row r="975" spans="1:15" ht="20.100000000000001" customHeight="1" x14ac:dyDescent="0.25">
      <c r="A975" s="61"/>
      <c r="B975" s="32">
        <v>16012134</v>
      </c>
      <c r="C975" s="25" t="s">
        <v>6671</v>
      </c>
      <c r="D975" s="25" t="s">
        <v>6674</v>
      </c>
      <c r="E975" s="26" t="s">
        <v>2</v>
      </c>
      <c r="F975" s="27">
        <v>10.4</v>
      </c>
      <c r="G975" s="28">
        <v>1.99</v>
      </c>
      <c r="H975" s="27">
        <v>10.199999999999999</v>
      </c>
      <c r="I975" s="28">
        <v>1.552</v>
      </c>
      <c r="J975" s="26" t="s">
        <v>3</v>
      </c>
      <c r="K975" s="26" t="s">
        <v>4</v>
      </c>
      <c r="L975" s="26" t="s">
        <v>4</v>
      </c>
      <c r="M975" s="29">
        <f>IF(Tabelle5[[#This Row],[Heizleistung (55°C)]]=0,Tabelle5[[#This Row],[Heizleistung (35°C)]],(Tabelle5[[#This Row],[Heizleistung (35°C)]]+Tabelle5[[#This Row],[Heizleistung (55°C)]])/2)</f>
        <v>10.3</v>
      </c>
      <c r="N975" s="30">
        <f>IF(Tabelle5[[#This Row],[Etas 55°C]]=0,0,(Tabelle5[[#This Row],[Etas 35°C]]*0.8+Tabelle5[[#This Row],[Etas 55°C]]*0.2))*2.5</f>
        <v>4.7560000000000002</v>
      </c>
      <c r="O975" s="31">
        <f>-(Tabelle5[[#This Row],[80%/20% SCOP]]-5.349)/5.349</f>
        <v>0.11086184333520283</v>
      </c>
    </row>
    <row r="976" spans="1:15" ht="20.100000000000001" customHeight="1" x14ac:dyDescent="0.25">
      <c r="A976" s="61"/>
      <c r="B976" s="32">
        <v>16011531</v>
      </c>
      <c r="C976" s="25" t="s">
        <v>64</v>
      </c>
      <c r="D976" s="25" t="s">
        <v>68</v>
      </c>
      <c r="E976" s="26" t="s">
        <v>2</v>
      </c>
      <c r="F976" s="27">
        <v>10.38</v>
      </c>
      <c r="G976" s="28">
        <v>1.99</v>
      </c>
      <c r="H976" s="27">
        <v>10.17</v>
      </c>
      <c r="I976" s="28">
        <v>1.54</v>
      </c>
      <c r="J976" s="26" t="s">
        <v>3</v>
      </c>
      <c r="K976" s="26" t="s">
        <v>4</v>
      </c>
      <c r="L976" s="26" t="s">
        <v>4</v>
      </c>
      <c r="M976" s="27">
        <f>IF(Tabelle5[[#This Row],[Heizleistung (55°C)]]=0,Tabelle5[[#This Row],[Heizleistung (35°C)]],(Tabelle5[[#This Row],[Heizleistung (35°C)]]+Tabelle5[[#This Row],[Heizleistung (55°C)]])/2)</f>
        <v>10.275</v>
      </c>
      <c r="N976" s="30">
        <f>IF(Tabelle5[[#This Row],[Etas 55°C]]=0,0,(Tabelle5[[#This Row],[Etas 35°C]]*0.8+Tabelle5[[#This Row],[Etas 55°C]]*0.2))*2.5</f>
        <v>4.75</v>
      </c>
      <c r="O976" s="31">
        <f>-(Tabelle5[[#This Row],[80%/20% SCOP]]-5.349)/5.349</f>
        <v>0.11198354832679008</v>
      </c>
    </row>
    <row r="977" spans="1:15" ht="20.100000000000001" customHeight="1" x14ac:dyDescent="0.25">
      <c r="A977" s="61"/>
      <c r="B977" s="32">
        <v>16013552</v>
      </c>
      <c r="C977" s="25" t="s">
        <v>2350</v>
      </c>
      <c r="D977" s="25" t="s">
        <v>2353</v>
      </c>
      <c r="E977" s="26" t="s">
        <v>2</v>
      </c>
      <c r="F977" s="27">
        <v>10.38</v>
      </c>
      <c r="G977" s="28">
        <v>1.99</v>
      </c>
      <c r="H977" s="27">
        <v>10.17</v>
      </c>
      <c r="I977" s="28">
        <v>1.54</v>
      </c>
      <c r="J977" s="26" t="s">
        <v>3</v>
      </c>
      <c r="K977" s="26" t="s">
        <v>15</v>
      </c>
      <c r="L977" s="26" t="s">
        <v>4</v>
      </c>
      <c r="M977" s="27">
        <f>IF(Tabelle5[[#This Row],[Heizleistung (55°C)]]=0,Tabelle5[[#This Row],[Heizleistung (35°C)]],(Tabelle5[[#This Row],[Heizleistung (35°C)]]+Tabelle5[[#This Row],[Heizleistung (55°C)]])/2)</f>
        <v>10.275</v>
      </c>
      <c r="N977" s="30">
        <f>IF(Tabelle5[[#This Row],[Etas 55°C]]=0,0,(Tabelle5[[#This Row],[Etas 35°C]]*0.8+Tabelle5[[#This Row],[Etas 55°C]]*0.2))*2.5</f>
        <v>4.75</v>
      </c>
      <c r="O977" s="31">
        <f>-(Tabelle5[[#This Row],[80%/20% SCOP]]-5.349)/5.349</f>
        <v>0.11198354832679008</v>
      </c>
    </row>
    <row r="978" spans="1:15" ht="20.100000000000001" customHeight="1" x14ac:dyDescent="0.25">
      <c r="A978" s="61"/>
      <c r="B978" s="32">
        <v>16016023</v>
      </c>
      <c r="C978" s="25" t="s">
        <v>3080</v>
      </c>
      <c r="D978" s="25" t="s">
        <v>3088</v>
      </c>
      <c r="E978" s="26" t="s">
        <v>2</v>
      </c>
      <c r="F978" s="27">
        <v>10</v>
      </c>
      <c r="G978" s="28">
        <v>2.0009999999999999</v>
      </c>
      <c r="H978" s="27">
        <v>10</v>
      </c>
      <c r="I978" s="28">
        <v>1.488</v>
      </c>
      <c r="J978" s="26" t="s">
        <v>3</v>
      </c>
      <c r="K978" s="26" t="s">
        <v>4</v>
      </c>
      <c r="L978" s="26" t="s">
        <v>4</v>
      </c>
      <c r="M978" s="27">
        <f>IF(Tabelle5[[#This Row],[Heizleistung (55°C)]]=0,Tabelle5[[#This Row],[Heizleistung (35°C)]],(Tabelle5[[#This Row],[Heizleistung (35°C)]]+Tabelle5[[#This Row],[Heizleistung (55°C)]])/2)</f>
        <v>10</v>
      </c>
      <c r="N978" s="30">
        <f>IF(Tabelle5[[#This Row],[Etas 55°C]]=0,0,(Tabelle5[[#This Row],[Etas 35°C]]*0.8+Tabelle5[[#This Row],[Etas 55°C]]*0.2))*2.5</f>
        <v>4.7460000000000004</v>
      </c>
      <c r="O978" s="31">
        <f>-(Tabelle5[[#This Row],[80%/20% SCOP]]-5.349)/5.349</f>
        <v>0.11273135165451481</v>
      </c>
    </row>
    <row r="979" spans="1:15" ht="20.100000000000001" customHeight="1" x14ac:dyDescent="0.25">
      <c r="A979" s="61"/>
      <c r="B979" s="32">
        <v>16006743</v>
      </c>
      <c r="C979" s="25" t="s">
        <v>2802</v>
      </c>
      <c r="D979" s="25" t="s">
        <v>2807</v>
      </c>
      <c r="E979" s="26" t="s">
        <v>2</v>
      </c>
      <c r="F979" s="27">
        <v>11</v>
      </c>
      <c r="G979" s="28">
        <v>1.99</v>
      </c>
      <c r="H979" s="27">
        <v>12.3</v>
      </c>
      <c r="I979" s="28">
        <v>1.53</v>
      </c>
      <c r="J979" s="26" t="s">
        <v>109</v>
      </c>
      <c r="K979" s="26" t="s">
        <v>4</v>
      </c>
      <c r="L979" s="26" t="s">
        <v>15</v>
      </c>
      <c r="M979" s="27">
        <f>IF(Tabelle5[[#This Row],[Heizleistung (55°C)]]=0,Tabelle5[[#This Row],[Heizleistung (35°C)]],(Tabelle5[[#This Row],[Heizleistung (35°C)]]+Tabelle5[[#This Row],[Heizleistung (55°C)]])/2)</f>
        <v>11.65</v>
      </c>
      <c r="N979" s="30">
        <f>IF(Tabelle5[[#This Row],[Etas 55°C]]=0,0,(Tabelle5[[#This Row],[Etas 35°C]]*0.8+Tabelle5[[#This Row],[Etas 55°C]]*0.2))*2.5</f>
        <v>4.7450000000000001</v>
      </c>
      <c r="O979" s="31">
        <f>-(Tabelle5[[#This Row],[80%/20% SCOP]]-5.349)/5.349</f>
        <v>0.11291830248644608</v>
      </c>
    </row>
    <row r="980" spans="1:15" ht="20.100000000000001" customHeight="1" x14ac:dyDescent="0.25">
      <c r="A980" s="61"/>
      <c r="B980" s="32">
        <v>16007608</v>
      </c>
      <c r="C980" s="25" t="s">
        <v>2855</v>
      </c>
      <c r="D980" s="25" t="s">
        <v>6842</v>
      </c>
      <c r="E980" s="26" t="s">
        <v>2</v>
      </c>
      <c r="F980" s="27">
        <v>11</v>
      </c>
      <c r="G980" s="28">
        <v>1.99</v>
      </c>
      <c r="H980" s="27">
        <v>12.3</v>
      </c>
      <c r="I980" s="28">
        <v>1.53</v>
      </c>
      <c r="J980" s="26" t="s">
        <v>109</v>
      </c>
      <c r="K980" s="26" t="s">
        <v>4</v>
      </c>
      <c r="L980" s="26" t="s">
        <v>4</v>
      </c>
      <c r="M980" s="27">
        <f>IF(Tabelle5[[#This Row],[Heizleistung (55°C)]]=0,Tabelle5[[#This Row],[Heizleistung (35°C)]],(Tabelle5[[#This Row],[Heizleistung (35°C)]]+Tabelle5[[#This Row],[Heizleistung (55°C)]])/2)</f>
        <v>11.65</v>
      </c>
      <c r="N980" s="30">
        <f>IF(Tabelle5[[#This Row],[Etas 55°C]]=0,0,(Tabelle5[[#This Row],[Etas 35°C]]*0.8+Tabelle5[[#This Row],[Etas 55°C]]*0.2))*2.5</f>
        <v>4.7450000000000001</v>
      </c>
      <c r="O980" s="31">
        <f>-(Tabelle5[[#This Row],[80%/20% SCOP]]-5.349)/5.349</f>
        <v>0.11291830248644608</v>
      </c>
    </row>
    <row r="981" spans="1:15" ht="20.100000000000001" customHeight="1" x14ac:dyDescent="0.25">
      <c r="A981" s="61"/>
      <c r="B981" s="32">
        <v>16000520</v>
      </c>
      <c r="C981" s="25" t="s">
        <v>4534</v>
      </c>
      <c r="D981" s="25" t="s">
        <v>6843</v>
      </c>
      <c r="E981" s="26" t="s">
        <v>2</v>
      </c>
      <c r="F981" s="27">
        <v>11</v>
      </c>
      <c r="G981" s="28">
        <v>1.99</v>
      </c>
      <c r="H981" s="27">
        <v>12.3</v>
      </c>
      <c r="I981" s="28">
        <v>1.53</v>
      </c>
      <c r="J981" s="26" t="s">
        <v>109</v>
      </c>
      <c r="K981" s="26" t="s">
        <v>4</v>
      </c>
      <c r="L981" s="26" t="s">
        <v>4</v>
      </c>
      <c r="M981" s="27">
        <f>IF(Tabelle5[[#This Row],[Heizleistung (55°C)]]=0,Tabelle5[[#This Row],[Heizleistung (35°C)]],(Tabelle5[[#This Row],[Heizleistung (35°C)]]+Tabelle5[[#This Row],[Heizleistung (55°C)]])/2)</f>
        <v>11.65</v>
      </c>
      <c r="N981" s="30">
        <f>IF(Tabelle5[[#This Row],[Etas 55°C]]=0,0,(Tabelle5[[#This Row],[Etas 35°C]]*0.8+Tabelle5[[#This Row],[Etas 55°C]]*0.2))*2.5</f>
        <v>4.7450000000000001</v>
      </c>
      <c r="O981" s="31">
        <f>-(Tabelle5[[#This Row],[80%/20% SCOP]]-5.349)/5.349</f>
        <v>0.11291830248644608</v>
      </c>
    </row>
    <row r="982" spans="1:15" ht="20.100000000000001" customHeight="1" x14ac:dyDescent="0.25">
      <c r="A982" s="61"/>
      <c r="B982" s="32">
        <v>16012725</v>
      </c>
      <c r="C982" s="25" t="s">
        <v>5190</v>
      </c>
      <c r="D982" s="25" t="s">
        <v>5200</v>
      </c>
      <c r="E982" s="26" t="s">
        <v>2</v>
      </c>
      <c r="F982" s="27">
        <v>11</v>
      </c>
      <c r="G982" s="28">
        <v>2.0099999999999998</v>
      </c>
      <c r="H982" s="27">
        <v>10.3</v>
      </c>
      <c r="I982" s="28">
        <v>1.415</v>
      </c>
      <c r="J982" s="26" t="s">
        <v>508</v>
      </c>
      <c r="K982" s="26" t="s">
        <v>4</v>
      </c>
      <c r="L982" s="26" t="s">
        <v>4</v>
      </c>
      <c r="M982" s="27">
        <f>IF(Tabelle5[[#This Row],[Heizleistung (55°C)]]=0,Tabelle5[[#This Row],[Heizleistung (35°C)]],(Tabelle5[[#This Row],[Heizleistung (35°C)]]+Tabelle5[[#This Row],[Heizleistung (55°C)]])/2)</f>
        <v>10.65</v>
      </c>
      <c r="N982" s="30">
        <f>IF(Tabelle5[[#This Row],[Etas 55°C]]=0,0,(Tabelle5[[#This Row],[Etas 35°C]]*0.8+Tabelle5[[#This Row],[Etas 55°C]]*0.2))*2.5</f>
        <v>4.7275</v>
      </c>
      <c r="O982" s="31">
        <f>-(Tabelle5[[#This Row],[80%/20% SCOP]]-5.349)/5.349</f>
        <v>0.11618994204524213</v>
      </c>
    </row>
    <row r="983" spans="1:15" ht="20.100000000000001" customHeight="1" x14ac:dyDescent="0.25">
      <c r="A983" s="61"/>
      <c r="B983" s="32">
        <v>16016960</v>
      </c>
      <c r="C983" s="25" t="s">
        <v>1974</v>
      </c>
      <c r="D983" s="25" t="s">
        <v>1981</v>
      </c>
      <c r="E983" s="26" t="s">
        <v>2</v>
      </c>
      <c r="F983" s="27">
        <v>10.02</v>
      </c>
      <c r="G983" s="28">
        <v>1.98</v>
      </c>
      <c r="H983" s="27">
        <v>10.01</v>
      </c>
      <c r="I983" s="28">
        <v>1.53</v>
      </c>
      <c r="J983" s="26" t="s">
        <v>3</v>
      </c>
      <c r="K983" s="26" t="s">
        <v>4</v>
      </c>
      <c r="L983" s="26" t="s">
        <v>4</v>
      </c>
      <c r="M983" s="27">
        <f>IF(Tabelle5[[#This Row],[Heizleistung (55°C)]]=0,Tabelle5[[#This Row],[Heizleistung (35°C)]],(Tabelle5[[#This Row],[Heizleistung (35°C)]]+Tabelle5[[#This Row],[Heizleistung (55°C)]])/2)</f>
        <v>10.015000000000001</v>
      </c>
      <c r="N983" s="30">
        <f>IF(Tabelle5[[#This Row],[Etas 55°C]]=0,0,(Tabelle5[[#This Row],[Etas 35°C]]*0.8+Tabelle5[[#This Row],[Etas 55°C]]*0.2))*2.5</f>
        <v>4.7250000000000005</v>
      </c>
      <c r="O983" s="31">
        <f>-(Tabelle5[[#This Row],[80%/20% SCOP]]-5.349)/5.349</f>
        <v>0.11665731912507003</v>
      </c>
    </row>
    <row r="984" spans="1:15" ht="20.100000000000001" customHeight="1" x14ac:dyDescent="0.25">
      <c r="A984" s="61"/>
      <c r="B984" s="32">
        <v>16018064</v>
      </c>
      <c r="C984" s="25" t="s">
        <v>1936</v>
      </c>
      <c r="D984" s="25" t="s">
        <v>1943</v>
      </c>
      <c r="E984" s="26" t="s">
        <v>2</v>
      </c>
      <c r="F984" s="27">
        <v>11.98</v>
      </c>
      <c r="G984" s="28">
        <v>1.98</v>
      </c>
      <c r="H984" s="27">
        <v>11.55</v>
      </c>
      <c r="I984" s="28">
        <v>1.51</v>
      </c>
      <c r="J984" s="26" t="s">
        <v>3</v>
      </c>
      <c r="K984" s="26" t="s">
        <v>4</v>
      </c>
      <c r="L984" s="26" t="s">
        <v>4</v>
      </c>
      <c r="M984" s="27">
        <f>IF(Tabelle5[[#This Row],[Heizleistung (55°C)]]=0,Tabelle5[[#This Row],[Heizleistung (35°C)]],(Tabelle5[[#This Row],[Heizleistung (35°C)]]+Tabelle5[[#This Row],[Heizleistung (55°C)]])/2)</f>
        <v>11.765000000000001</v>
      </c>
      <c r="N984" s="30">
        <f>IF(Tabelle5[[#This Row],[Etas 55°C]]=0,0,(Tabelle5[[#This Row],[Etas 35°C]]*0.8+Tabelle5[[#This Row],[Etas 55°C]]*0.2))*2.5</f>
        <v>4.7149999999999999</v>
      </c>
      <c r="O984" s="31">
        <f>-(Tabelle5[[#This Row],[80%/20% SCOP]]-5.349)/5.349</f>
        <v>0.11852682744438219</v>
      </c>
    </row>
    <row r="985" spans="1:15" ht="20.100000000000001" customHeight="1" x14ac:dyDescent="0.25">
      <c r="A985" s="61"/>
      <c r="B985" s="32">
        <v>16000868</v>
      </c>
      <c r="C985" s="25" t="s">
        <v>4644</v>
      </c>
      <c r="D985" s="25" t="s">
        <v>4657</v>
      </c>
      <c r="E985" s="26" t="s">
        <v>2</v>
      </c>
      <c r="F985" s="27">
        <v>11.6</v>
      </c>
      <c r="G985" s="28">
        <v>1.9870000000000001</v>
      </c>
      <c r="H985" s="27">
        <v>10.6</v>
      </c>
      <c r="I985" s="28">
        <v>1.46</v>
      </c>
      <c r="J985" s="26" t="s">
        <v>40</v>
      </c>
      <c r="K985" s="26" t="s">
        <v>4</v>
      </c>
      <c r="L985" s="26" t="s">
        <v>4</v>
      </c>
      <c r="M985" s="27">
        <f>IF(Tabelle5[[#This Row],[Heizleistung (55°C)]]=0,Tabelle5[[#This Row],[Heizleistung (35°C)]],(Tabelle5[[#This Row],[Heizleistung (35°C)]]+Tabelle5[[#This Row],[Heizleistung (55°C)]])/2)</f>
        <v>11.1</v>
      </c>
      <c r="N985" s="30">
        <f>IF(Tabelle5[[#This Row],[Etas 55°C]]=0,0,(Tabelle5[[#This Row],[Etas 35°C]]*0.8+Tabelle5[[#This Row],[Etas 55°C]]*0.2))*2.5</f>
        <v>4.7040000000000006</v>
      </c>
      <c r="O985" s="31">
        <f>-(Tabelle5[[#This Row],[80%/20% SCOP]]-5.349)/5.349</f>
        <v>0.12058328659562527</v>
      </c>
    </row>
    <row r="986" spans="1:15" ht="20.100000000000001" customHeight="1" x14ac:dyDescent="0.25">
      <c r="A986" s="61"/>
      <c r="B986" s="32">
        <v>16014270</v>
      </c>
      <c r="C986" s="25" t="s">
        <v>305</v>
      </c>
      <c r="D986" s="25" t="s">
        <v>6844</v>
      </c>
      <c r="E986" s="26" t="s">
        <v>2</v>
      </c>
      <c r="F986" s="27">
        <v>10.5</v>
      </c>
      <c r="G986" s="28">
        <v>1.9710000000000001</v>
      </c>
      <c r="H986" s="27">
        <v>10.5</v>
      </c>
      <c r="I986" s="28">
        <v>1.52</v>
      </c>
      <c r="J986" s="26" t="s">
        <v>3</v>
      </c>
      <c r="K986" s="26" t="s">
        <v>4</v>
      </c>
      <c r="L986" s="26" t="s">
        <v>4</v>
      </c>
      <c r="M986" s="27">
        <f>IF(Tabelle5[[#This Row],[Heizleistung (55°C)]]=0,Tabelle5[[#This Row],[Heizleistung (35°C)]],(Tabelle5[[#This Row],[Heizleistung (35°C)]]+Tabelle5[[#This Row],[Heizleistung (55°C)]])/2)</f>
        <v>10.5</v>
      </c>
      <c r="N986" s="30">
        <f>IF(Tabelle5[[#This Row],[Etas 55°C]]=0,0,(Tabelle5[[#This Row],[Etas 35°C]]*0.8+Tabelle5[[#This Row],[Etas 55°C]]*0.2))*2.5</f>
        <v>4.7020000000000008</v>
      </c>
      <c r="O986" s="31">
        <f>-(Tabelle5[[#This Row],[80%/20% SCOP]]-5.349)/5.349</f>
        <v>0.12095718825948763</v>
      </c>
    </row>
    <row r="987" spans="1:15" ht="20.100000000000001" customHeight="1" x14ac:dyDescent="0.25">
      <c r="A987" s="61"/>
      <c r="B987" s="32">
        <v>16016645</v>
      </c>
      <c r="C987" s="25" t="s">
        <v>1266</v>
      </c>
      <c r="D987" s="25" t="s">
        <v>1279</v>
      </c>
      <c r="E987" s="26" t="s">
        <v>2</v>
      </c>
      <c r="F987" s="27">
        <v>11</v>
      </c>
      <c r="G987" s="28">
        <v>1.9710000000000001</v>
      </c>
      <c r="H987" s="27">
        <v>11</v>
      </c>
      <c r="I987" s="28">
        <v>1.52</v>
      </c>
      <c r="J987" s="26" t="s">
        <v>3</v>
      </c>
      <c r="K987" s="26" t="s">
        <v>4</v>
      </c>
      <c r="L987" s="26" t="s">
        <v>4</v>
      </c>
      <c r="M987" s="27">
        <f>IF(Tabelle5[[#This Row],[Heizleistung (55°C)]]=0,Tabelle5[[#This Row],[Heizleistung (35°C)]],(Tabelle5[[#This Row],[Heizleistung (35°C)]]+Tabelle5[[#This Row],[Heizleistung (55°C)]])/2)</f>
        <v>11</v>
      </c>
      <c r="N987" s="30">
        <f>IF(Tabelle5[[#This Row],[Etas 55°C]]=0,0,(Tabelle5[[#This Row],[Etas 35°C]]*0.8+Tabelle5[[#This Row],[Etas 55°C]]*0.2))*2.5</f>
        <v>4.7020000000000008</v>
      </c>
      <c r="O987" s="31">
        <f>-(Tabelle5[[#This Row],[80%/20% SCOP]]-5.349)/5.349</f>
        <v>0.12095718825948763</v>
      </c>
    </row>
    <row r="988" spans="1:15" ht="20.100000000000001" customHeight="1" x14ac:dyDescent="0.25">
      <c r="A988" s="61"/>
      <c r="B988" s="32">
        <v>16016293</v>
      </c>
      <c r="C988" s="25" t="s">
        <v>5249</v>
      </c>
      <c r="D988" s="25" t="s">
        <v>6775</v>
      </c>
      <c r="E988" s="26" t="s">
        <v>2</v>
      </c>
      <c r="F988" s="27">
        <v>11</v>
      </c>
      <c r="G988" s="28">
        <v>1.9710000000000001</v>
      </c>
      <c r="H988" s="27">
        <v>11</v>
      </c>
      <c r="I988" s="28">
        <v>1.52</v>
      </c>
      <c r="J988" s="26" t="s">
        <v>3</v>
      </c>
      <c r="K988" s="26" t="s">
        <v>4</v>
      </c>
      <c r="L988" s="26" t="s">
        <v>4</v>
      </c>
      <c r="M988" s="27">
        <f>IF(Tabelle5[[#This Row],[Heizleistung (55°C)]]=0,Tabelle5[[#This Row],[Heizleistung (35°C)]],(Tabelle5[[#This Row],[Heizleistung (35°C)]]+Tabelle5[[#This Row],[Heizleistung (55°C)]])/2)</f>
        <v>11</v>
      </c>
      <c r="N988" s="30">
        <f>IF(Tabelle5[[#This Row],[Etas 55°C]]=0,0,(Tabelle5[[#This Row],[Etas 35°C]]*0.8+Tabelle5[[#This Row],[Etas 55°C]]*0.2))*2.5</f>
        <v>4.7020000000000008</v>
      </c>
      <c r="O988" s="31">
        <f>-(Tabelle5[[#This Row],[80%/20% SCOP]]-5.349)/5.349</f>
        <v>0.12095718825948763</v>
      </c>
    </row>
    <row r="989" spans="1:15" ht="20.100000000000001" customHeight="1" x14ac:dyDescent="0.25">
      <c r="A989" s="61"/>
      <c r="B989" s="32">
        <v>16001945</v>
      </c>
      <c r="C989" s="25" t="s">
        <v>5635</v>
      </c>
      <c r="D989" s="25" t="s">
        <v>5642</v>
      </c>
      <c r="E989" s="26" t="s">
        <v>2</v>
      </c>
      <c r="F989" s="27">
        <v>13.59</v>
      </c>
      <c r="G989" s="28">
        <v>1.978</v>
      </c>
      <c r="H989" s="27">
        <v>9.5399999999999991</v>
      </c>
      <c r="I989" s="28">
        <v>1.464</v>
      </c>
      <c r="J989" s="26" t="s">
        <v>3</v>
      </c>
      <c r="K989" s="26" t="s">
        <v>15</v>
      </c>
      <c r="L989" s="26" t="s">
        <v>15</v>
      </c>
      <c r="M989" s="29">
        <f>IF(Tabelle5[[#This Row],[Heizleistung (55°C)]]=0,Tabelle5[[#This Row],[Heizleistung (35°C)]],(Tabelle5[[#This Row],[Heizleistung (35°C)]]+Tabelle5[[#This Row],[Heizleistung (55°C)]])/2)</f>
        <v>11.565</v>
      </c>
      <c r="N989" s="30">
        <f>IF(Tabelle5[[#This Row],[Etas 55°C]]=0,0,(Tabelle5[[#This Row],[Etas 35°C]]*0.8+Tabelle5[[#This Row],[Etas 55°C]]*0.2))*2.5</f>
        <v>4.6879999999999997</v>
      </c>
      <c r="O989" s="31">
        <f>-(Tabelle5[[#This Row],[80%/20% SCOP]]-5.349)/5.349</f>
        <v>0.12357449990652467</v>
      </c>
    </row>
    <row r="990" spans="1:15" ht="20.100000000000001" customHeight="1" x14ac:dyDescent="0.25">
      <c r="A990" s="61"/>
      <c r="B990" s="32">
        <v>16016524</v>
      </c>
      <c r="C990" s="25" t="s">
        <v>5546</v>
      </c>
      <c r="D990" s="25" t="s">
        <v>5570</v>
      </c>
      <c r="E990" s="26" t="s">
        <v>2</v>
      </c>
      <c r="F990" s="27">
        <v>11.66</v>
      </c>
      <c r="G990" s="28">
        <v>1.95</v>
      </c>
      <c r="H990" s="27">
        <v>11.5</v>
      </c>
      <c r="I990" s="28">
        <v>1.57</v>
      </c>
      <c r="J990" s="26" t="s">
        <v>3</v>
      </c>
      <c r="K990" s="26" t="s">
        <v>4</v>
      </c>
      <c r="L990" s="26" t="s">
        <v>4</v>
      </c>
      <c r="M990" s="29">
        <f>IF(Tabelle5[[#This Row],[Heizleistung (55°C)]]=0,Tabelle5[[#This Row],[Heizleistung (35°C)]],(Tabelle5[[#This Row],[Heizleistung (35°C)]]+Tabelle5[[#This Row],[Heizleistung (55°C)]])/2)</f>
        <v>11.58</v>
      </c>
      <c r="N990" s="30">
        <f>IF(Tabelle5[[#This Row],[Etas 55°C]]=0,0,(Tabelle5[[#This Row],[Etas 35°C]]*0.8+Tabelle5[[#This Row],[Etas 55°C]]*0.2))*2.5</f>
        <v>4.6850000000000005</v>
      </c>
      <c r="O990" s="31">
        <f>-(Tabelle5[[#This Row],[80%/20% SCOP]]-5.349)/5.349</f>
        <v>0.12413535240231813</v>
      </c>
    </row>
    <row r="991" spans="1:15" ht="20.100000000000001" customHeight="1" x14ac:dyDescent="0.25">
      <c r="A991" s="61"/>
      <c r="B991" s="32">
        <v>16016529</v>
      </c>
      <c r="C991" s="25" t="s">
        <v>5749</v>
      </c>
      <c r="D991" s="25" t="s">
        <v>5770</v>
      </c>
      <c r="E991" s="26" t="s">
        <v>2</v>
      </c>
      <c r="F991" s="27">
        <v>11.66</v>
      </c>
      <c r="G991" s="28">
        <v>1.95</v>
      </c>
      <c r="H991" s="27">
        <v>11.5</v>
      </c>
      <c r="I991" s="28">
        <v>1.57</v>
      </c>
      <c r="J991" s="26" t="s">
        <v>3</v>
      </c>
      <c r="K991" s="26" t="s">
        <v>4</v>
      </c>
      <c r="L991" s="26" t="s">
        <v>4</v>
      </c>
      <c r="M991" s="29">
        <f>IF(Tabelle5[[#This Row],[Heizleistung (55°C)]]=0,Tabelle5[[#This Row],[Heizleistung (35°C)]],(Tabelle5[[#This Row],[Heizleistung (35°C)]]+Tabelle5[[#This Row],[Heizleistung (55°C)]])/2)</f>
        <v>11.58</v>
      </c>
      <c r="N991" s="30">
        <f>IF(Tabelle5[[#This Row],[Etas 55°C]]=0,0,(Tabelle5[[#This Row],[Etas 35°C]]*0.8+Tabelle5[[#This Row],[Etas 55°C]]*0.2))*2.5</f>
        <v>4.6850000000000005</v>
      </c>
      <c r="O991" s="31">
        <f>-(Tabelle5[[#This Row],[80%/20% SCOP]]-5.349)/5.349</f>
        <v>0.12413535240231813</v>
      </c>
    </row>
    <row r="992" spans="1:15" ht="20.100000000000001" customHeight="1" x14ac:dyDescent="0.25">
      <c r="A992" s="61"/>
      <c r="B992" s="32">
        <v>16015251</v>
      </c>
      <c r="C992" s="25" t="s">
        <v>5034</v>
      </c>
      <c r="D992" s="25" t="s">
        <v>5041</v>
      </c>
      <c r="E992" s="26" t="s">
        <v>2</v>
      </c>
      <c r="F992" s="27">
        <v>10.1</v>
      </c>
      <c r="G992" s="28">
        <v>1.956</v>
      </c>
      <c r="H992" s="27">
        <v>10.14</v>
      </c>
      <c r="I992" s="28">
        <v>1.5349999999999999</v>
      </c>
      <c r="J992" s="26" t="s">
        <v>3</v>
      </c>
      <c r="K992" s="26" t="s">
        <v>4</v>
      </c>
      <c r="L992" s="26" t="s">
        <v>4</v>
      </c>
      <c r="M992" s="27">
        <f>IF(Tabelle5[[#This Row],[Heizleistung (55°C)]]=0,Tabelle5[[#This Row],[Heizleistung (35°C)]],(Tabelle5[[#This Row],[Heizleistung (35°C)]]+Tabelle5[[#This Row],[Heizleistung (55°C)]])/2)</f>
        <v>10.120000000000001</v>
      </c>
      <c r="N992" s="30">
        <f>IF(Tabelle5[[#This Row],[Etas 55°C]]=0,0,(Tabelle5[[#This Row],[Etas 35°C]]*0.8+Tabelle5[[#This Row],[Etas 55°C]]*0.2))*2.5</f>
        <v>4.6795</v>
      </c>
      <c r="O992" s="31">
        <f>-(Tabelle5[[#This Row],[80%/20% SCOP]]-5.349)/5.349</f>
        <v>0.12516358197793984</v>
      </c>
    </row>
    <row r="993" spans="1:15" ht="20.100000000000001" customHeight="1" x14ac:dyDescent="0.25">
      <c r="A993" s="61"/>
      <c r="B993" s="32">
        <v>16013163</v>
      </c>
      <c r="C993" s="25" t="s">
        <v>6533</v>
      </c>
      <c r="D993" s="25" t="s">
        <v>6534</v>
      </c>
      <c r="E993" s="26" t="s">
        <v>2</v>
      </c>
      <c r="F993" s="27">
        <v>13</v>
      </c>
      <c r="G993" s="28">
        <v>2.02</v>
      </c>
      <c r="H993" s="27">
        <v>8</v>
      </c>
      <c r="I993" s="28">
        <v>1.26</v>
      </c>
      <c r="J993" s="26" t="s">
        <v>109</v>
      </c>
      <c r="K993" s="26" t="s">
        <v>4</v>
      </c>
      <c r="L993" s="26" t="s">
        <v>4</v>
      </c>
      <c r="M993" s="29">
        <f>IF(Tabelle5[[#This Row],[Heizleistung (55°C)]]=0,Tabelle5[[#This Row],[Heizleistung (35°C)]],(Tabelle5[[#This Row],[Heizleistung (35°C)]]+Tabelle5[[#This Row],[Heizleistung (55°C)]])/2)</f>
        <v>10.5</v>
      </c>
      <c r="N993" s="30">
        <f>IF(Tabelle5[[#This Row],[Etas 55°C]]=0,0,(Tabelle5[[#This Row],[Etas 35°C]]*0.8+Tabelle5[[#This Row],[Etas 55°C]]*0.2))*2.5</f>
        <v>4.67</v>
      </c>
      <c r="O993" s="31">
        <f>-(Tabelle5[[#This Row],[80%/20% SCOP]]-5.349)/5.349</f>
        <v>0.12693961488128627</v>
      </c>
    </row>
    <row r="994" spans="1:15" ht="20.100000000000001" customHeight="1" x14ac:dyDescent="0.25">
      <c r="A994" s="61"/>
      <c r="B994" s="32">
        <v>16013168</v>
      </c>
      <c r="C994" s="25" t="s">
        <v>6533</v>
      </c>
      <c r="D994" s="25" t="s">
        <v>6580</v>
      </c>
      <c r="E994" s="26" t="s">
        <v>2</v>
      </c>
      <c r="F994" s="27">
        <v>13</v>
      </c>
      <c r="G994" s="28">
        <v>2.02</v>
      </c>
      <c r="H994" s="27">
        <v>8</v>
      </c>
      <c r="I994" s="28">
        <v>1.26</v>
      </c>
      <c r="J994" s="26" t="s">
        <v>109</v>
      </c>
      <c r="K994" s="26" t="s">
        <v>4</v>
      </c>
      <c r="L994" s="26" t="s">
        <v>4</v>
      </c>
      <c r="M994" s="29">
        <f>IF(Tabelle5[[#This Row],[Heizleistung (55°C)]]=0,Tabelle5[[#This Row],[Heizleistung (35°C)]],(Tabelle5[[#This Row],[Heizleistung (35°C)]]+Tabelle5[[#This Row],[Heizleistung (55°C)]])/2)</f>
        <v>10.5</v>
      </c>
      <c r="N994" s="30">
        <f>IF(Tabelle5[[#This Row],[Etas 55°C]]=0,0,(Tabelle5[[#This Row],[Etas 35°C]]*0.8+Tabelle5[[#This Row],[Etas 55°C]]*0.2))*2.5</f>
        <v>4.67</v>
      </c>
      <c r="O994" s="31">
        <f>-(Tabelle5[[#This Row],[80%/20% SCOP]]-5.349)/5.349</f>
        <v>0.12693961488128627</v>
      </c>
    </row>
    <row r="995" spans="1:15" ht="20.100000000000001" customHeight="1" x14ac:dyDescent="0.25">
      <c r="A995" s="61"/>
      <c r="B995" s="32">
        <v>16014697</v>
      </c>
      <c r="C995" s="25" t="s">
        <v>4760</v>
      </c>
      <c r="D995" s="25" t="s">
        <v>4791</v>
      </c>
      <c r="E995" s="26" t="s">
        <v>2</v>
      </c>
      <c r="F995" s="27">
        <v>10.15</v>
      </c>
      <c r="G995" s="28">
        <v>1.96</v>
      </c>
      <c r="H995" s="27">
        <v>10.3</v>
      </c>
      <c r="I995" s="28">
        <v>1.48</v>
      </c>
      <c r="J995" s="26" t="s">
        <v>3</v>
      </c>
      <c r="K995" s="26" t="s">
        <v>4</v>
      </c>
      <c r="L995" s="26" t="s">
        <v>25</v>
      </c>
      <c r="M995" s="27">
        <f>IF(Tabelle5[[#This Row],[Heizleistung (55°C)]]=0,Tabelle5[[#This Row],[Heizleistung (35°C)]],(Tabelle5[[#This Row],[Heizleistung (35°C)]]+Tabelle5[[#This Row],[Heizleistung (55°C)]])/2)</f>
        <v>10.225000000000001</v>
      </c>
      <c r="N995" s="30">
        <f>IF(Tabelle5[[#This Row],[Etas 55°C]]=0,0,(Tabelle5[[#This Row],[Etas 35°C]]*0.8+Tabelle5[[#This Row],[Etas 55°C]]*0.2))*2.5</f>
        <v>4.66</v>
      </c>
      <c r="O995" s="31">
        <f>-(Tabelle5[[#This Row],[80%/20% SCOP]]-5.349)/5.349</f>
        <v>0.12880912320059826</v>
      </c>
    </row>
    <row r="996" spans="1:15" ht="20.100000000000001" customHeight="1" x14ac:dyDescent="0.25">
      <c r="A996" s="61"/>
      <c r="B996" s="32">
        <v>16003280</v>
      </c>
      <c r="C996" s="25" t="s">
        <v>583</v>
      </c>
      <c r="D996" s="25" t="s">
        <v>585</v>
      </c>
      <c r="E996" s="26" t="s">
        <v>2</v>
      </c>
      <c r="F996" s="27">
        <v>10</v>
      </c>
      <c r="G996" s="28">
        <v>1.95</v>
      </c>
      <c r="H996" s="27">
        <v>10</v>
      </c>
      <c r="I996" s="28">
        <v>1.5</v>
      </c>
      <c r="J996" s="26" t="s">
        <v>508</v>
      </c>
      <c r="K996" s="26" t="s">
        <v>4</v>
      </c>
      <c r="L996" s="26" t="s">
        <v>4</v>
      </c>
      <c r="M996" s="27">
        <f>IF(Tabelle5[[#This Row],[Heizleistung (55°C)]]=0,Tabelle5[[#This Row],[Heizleistung (35°C)]],(Tabelle5[[#This Row],[Heizleistung (35°C)]]+Tabelle5[[#This Row],[Heizleistung (55°C)]])/2)</f>
        <v>10</v>
      </c>
      <c r="N996" s="30">
        <f>IF(Tabelle5[[#This Row],[Etas 55°C]]=0,0,(Tabelle5[[#This Row],[Etas 35°C]]*0.8+Tabelle5[[#This Row],[Etas 55°C]]*0.2))*2.5</f>
        <v>4.6500000000000004</v>
      </c>
      <c r="O996" s="31">
        <f>-(Tabelle5[[#This Row],[80%/20% SCOP]]-5.349)/5.349</f>
        <v>0.13067863151991024</v>
      </c>
    </row>
    <row r="997" spans="1:15" ht="20.100000000000001" customHeight="1" x14ac:dyDescent="0.25">
      <c r="A997" s="61"/>
      <c r="B997" s="32">
        <v>16016957</v>
      </c>
      <c r="C997" s="25" t="s">
        <v>1974</v>
      </c>
      <c r="D997" s="25" t="s">
        <v>1979</v>
      </c>
      <c r="E997" s="26" t="s">
        <v>2</v>
      </c>
      <c r="F997" s="27">
        <v>10.029999999999999</v>
      </c>
      <c r="G997" s="28">
        <v>1.94</v>
      </c>
      <c r="H997" s="27">
        <v>10.01</v>
      </c>
      <c r="I997" s="28">
        <v>1.51</v>
      </c>
      <c r="J997" s="26" t="s">
        <v>3</v>
      </c>
      <c r="K997" s="26" t="s">
        <v>4</v>
      </c>
      <c r="L997" s="26" t="s">
        <v>4</v>
      </c>
      <c r="M997" s="27">
        <f>IF(Tabelle5[[#This Row],[Heizleistung (55°C)]]=0,Tabelle5[[#This Row],[Heizleistung (35°C)]],(Tabelle5[[#This Row],[Heizleistung (35°C)]]+Tabelle5[[#This Row],[Heizleistung (55°C)]])/2)</f>
        <v>10.02</v>
      </c>
      <c r="N997" s="30">
        <f>IF(Tabelle5[[#This Row],[Etas 55°C]]=0,0,(Tabelle5[[#This Row],[Etas 35°C]]*0.8+Tabelle5[[#This Row],[Etas 55°C]]*0.2))*2.5</f>
        <v>4.6349999999999998</v>
      </c>
      <c r="O997" s="31">
        <f>-(Tabelle5[[#This Row],[80%/20% SCOP]]-5.349)/5.349</f>
        <v>0.13348289399887836</v>
      </c>
    </row>
    <row r="998" spans="1:15" ht="20.100000000000001" customHeight="1" x14ac:dyDescent="0.25">
      <c r="A998" s="61"/>
      <c r="B998" s="32">
        <v>16018054</v>
      </c>
      <c r="C998" s="25" t="s">
        <v>4727</v>
      </c>
      <c r="D998" s="25" t="s">
        <v>4728</v>
      </c>
      <c r="E998" s="26" t="s">
        <v>2</v>
      </c>
      <c r="F998" s="27">
        <v>10.49</v>
      </c>
      <c r="G998" s="28">
        <v>1.907</v>
      </c>
      <c r="H998" s="27">
        <v>10.86</v>
      </c>
      <c r="I998" s="28">
        <v>1.623</v>
      </c>
      <c r="J998" s="26" t="s">
        <v>3</v>
      </c>
      <c r="K998" s="26" t="s">
        <v>4</v>
      </c>
      <c r="L998" s="26" t="s">
        <v>4</v>
      </c>
      <c r="M998" s="27">
        <f>IF(Tabelle5[[#This Row],[Heizleistung (55°C)]]=0,Tabelle5[[#This Row],[Heizleistung (35°C)]],(Tabelle5[[#This Row],[Heizleistung (35°C)]]+Tabelle5[[#This Row],[Heizleistung (55°C)]])/2)</f>
        <v>10.675000000000001</v>
      </c>
      <c r="N998" s="30">
        <f>IF(Tabelle5[[#This Row],[Etas 55°C]]=0,0,(Tabelle5[[#This Row],[Etas 35°C]]*0.8+Tabelle5[[#This Row],[Etas 55°C]]*0.2))*2.5</f>
        <v>4.6255000000000006</v>
      </c>
      <c r="O998" s="31">
        <f>-(Tabelle5[[#This Row],[80%/20% SCOP]]-5.349)/5.349</f>
        <v>0.13525892690222463</v>
      </c>
    </row>
    <row r="999" spans="1:15" ht="20.100000000000001" customHeight="1" x14ac:dyDescent="0.25">
      <c r="A999" s="61"/>
      <c r="B999" s="32">
        <v>16018052</v>
      </c>
      <c r="C999" s="25" t="s">
        <v>4979</v>
      </c>
      <c r="D999" s="25" t="s">
        <v>4984</v>
      </c>
      <c r="E999" s="26" t="s">
        <v>2</v>
      </c>
      <c r="F999" s="27">
        <v>10.5</v>
      </c>
      <c r="G999" s="28">
        <v>1.907</v>
      </c>
      <c r="H999" s="27">
        <v>10.87</v>
      </c>
      <c r="I999" s="28">
        <v>1.623</v>
      </c>
      <c r="J999" s="26" t="s">
        <v>3</v>
      </c>
      <c r="K999" s="26" t="s">
        <v>4</v>
      </c>
      <c r="L999" s="26" t="s">
        <v>4</v>
      </c>
      <c r="M999" s="27">
        <f>IF(Tabelle5[[#This Row],[Heizleistung (55°C)]]=0,Tabelle5[[#This Row],[Heizleistung (35°C)]],(Tabelle5[[#This Row],[Heizleistung (35°C)]]+Tabelle5[[#This Row],[Heizleistung (55°C)]])/2)</f>
        <v>10.684999999999999</v>
      </c>
      <c r="N999" s="30">
        <f>IF(Tabelle5[[#This Row],[Etas 55°C]]=0,0,(Tabelle5[[#This Row],[Etas 35°C]]*0.8+Tabelle5[[#This Row],[Etas 55°C]]*0.2))*2.5</f>
        <v>4.6255000000000006</v>
      </c>
      <c r="O999" s="31">
        <f>-(Tabelle5[[#This Row],[80%/20% SCOP]]-5.349)/5.349</f>
        <v>0.13525892690222463</v>
      </c>
    </row>
    <row r="1000" spans="1:15" ht="20.100000000000001" customHeight="1" x14ac:dyDescent="0.25">
      <c r="A1000" s="61"/>
      <c r="B1000" s="32">
        <v>16018012</v>
      </c>
      <c r="C1000" s="25" t="s">
        <v>5782</v>
      </c>
      <c r="D1000" s="25" t="s">
        <v>5784</v>
      </c>
      <c r="E1000" s="26" t="s">
        <v>2</v>
      </c>
      <c r="F1000" s="27">
        <v>10.5</v>
      </c>
      <c r="G1000" s="28">
        <v>1.907</v>
      </c>
      <c r="H1000" s="27">
        <v>10.87</v>
      </c>
      <c r="I1000" s="28">
        <v>1.623</v>
      </c>
      <c r="J1000" s="26" t="s">
        <v>3</v>
      </c>
      <c r="K1000" s="26" t="s">
        <v>4</v>
      </c>
      <c r="L1000" s="26" t="s">
        <v>4</v>
      </c>
      <c r="M1000" s="29">
        <f>IF(Tabelle5[[#This Row],[Heizleistung (55°C)]]=0,Tabelle5[[#This Row],[Heizleistung (35°C)]],(Tabelle5[[#This Row],[Heizleistung (35°C)]]+Tabelle5[[#This Row],[Heizleistung (55°C)]])/2)</f>
        <v>10.684999999999999</v>
      </c>
      <c r="N1000" s="30">
        <f>IF(Tabelle5[[#This Row],[Etas 55°C]]=0,0,(Tabelle5[[#This Row],[Etas 35°C]]*0.8+Tabelle5[[#This Row],[Etas 55°C]]*0.2))*2.5</f>
        <v>4.6255000000000006</v>
      </c>
      <c r="O1000" s="31">
        <f>-(Tabelle5[[#This Row],[80%/20% SCOP]]-5.349)/5.349</f>
        <v>0.13525892690222463</v>
      </c>
    </row>
    <row r="1001" spans="1:15" ht="20.100000000000001" customHeight="1" x14ac:dyDescent="0.25">
      <c r="A1001" s="61"/>
      <c r="B1001" s="32">
        <v>16012961</v>
      </c>
      <c r="C1001" s="25" t="s">
        <v>1299</v>
      </c>
      <c r="D1001" s="25" t="s">
        <v>6733</v>
      </c>
      <c r="E1001" s="26" t="s">
        <v>2</v>
      </c>
      <c r="F1001" s="27">
        <v>8.3000000000000007</v>
      </c>
      <c r="G1001" s="28">
        <v>1.96</v>
      </c>
      <c r="H1001" s="27">
        <v>12.5</v>
      </c>
      <c r="I1001" s="28">
        <v>1.4</v>
      </c>
      <c r="J1001" s="26" t="s">
        <v>40</v>
      </c>
      <c r="K1001" s="26" t="s">
        <v>4</v>
      </c>
      <c r="L1001" s="26" t="s">
        <v>4</v>
      </c>
      <c r="M1001" s="27">
        <f>IF(Tabelle5[[#This Row],[Heizleistung (55°C)]]=0,Tabelle5[[#This Row],[Heizleistung (35°C)]],(Tabelle5[[#This Row],[Heizleistung (35°C)]]+Tabelle5[[#This Row],[Heizleistung (55°C)]])/2)</f>
        <v>10.4</v>
      </c>
      <c r="N1001" s="30">
        <f>IF(Tabelle5[[#This Row],[Etas 55°C]]=0,0,(Tabelle5[[#This Row],[Etas 35°C]]*0.8+Tabelle5[[#This Row],[Etas 55°C]]*0.2))*2.5</f>
        <v>4.62</v>
      </c>
      <c r="O1001" s="31">
        <f>-(Tabelle5[[#This Row],[80%/20% SCOP]]-5.349)/5.349</f>
        <v>0.13628715647784634</v>
      </c>
    </row>
    <row r="1002" spans="1:15" ht="20.100000000000001" customHeight="1" x14ac:dyDescent="0.25">
      <c r="A1002" s="61"/>
      <c r="B1002" s="32">
        <v>16010546</v>
      </c>
      <c r="C1002" s="25" t="s">
        <v>4760</v>
      </c>
      <c r="D1002" s="25" t="s">
        <v>4776</v>
      </c>
      <c r="E1002" s="26" t="s">
        <v>2</v>
      </c>
      <c r="F1002" s="27">
        <v>11.9</v>
      </c>
      <c r="G1002" s="28">
        <v>1.97</v>
      </c>
      <c r="H1002" s="27">
        <v>11.6</v>
      </c>
      <c r="I1002" s="28">
        <v>1.36</v>
      </c>
      <c r="J1002" s="26" t="s">
        <v>40</v>
      </c>
      <c r="K1002" s="26" t="s">
        <v>15</v>
      </c>
      <c r="L1002" s="26" t="s">
        <v>15</v>
      </c>
      <c r="M1002" s="27">
        <f>IF(Tabelle5[[#This Row],[Heizleistung (55°C)]]=0,Tabelle5[[#This Row],[Heizleistung (35°C)]],(Tabelle5[[#This Row],[Heizleistung (35°C)]]+Tabelle5[[#This Row],[Heizleistung (55°C)]])/2)</f>
        <v>11.75</v>
      </c>
      <c r="N1002" s="30">
        <f>IF(Tabelle5[[#This Row],[Etas 55°C]]=0,0,(Tabelle5[[#This Row],[Etas 35°C]]*0.8+Tabelle5[[#This Row],[Etas 55°C]]*0.2))*2.5</f>
        <v>4.62</v>
      </c>
      <c r="O1002" s="31">
        <f>-(Tabelle5[[#This Row],[80%/20% SCOP]]-5.349)/5.349</f>
        <v>0.13628715647784634</v>
      </c>
    </row>
    <row r="1003" spans="1:15" ht="20.100000000000001" customHeight="1" x14ac:dyDescent="0.25">
      <c r="A1003" s="61"/>
      <c r="B1003" s="32">
        <v>16013126</v>
      </c>
      <c r="C1003" s="25" t="s">
        <v>5034</v>
      </c>
      <c r="D1003" s="25" t="s">
        <v>5038</v>
      </c>
      <c r="E1003" s="26" t="s">
        <v>2</v>
      </c>
      <c r="F1003" s="27">
        <v>10.1</v>
      </c>
      <c r="G1003" s="28">
        <v>1.93</v>
      </c>
      <c r="H1003" s="27">
        <v>10.14</v>
      </c>
      <c r="I1003" s="28">
        <v>1.51</v>
      </c>
      <c r="J1003" s="26" t="s">
        <v>3</v>
      </c>
      <c r="K1003" s="26" t="s">
        <v>4</v>
      </c>
      <c r="L1003" s="26" t="s">
        <v>15</v>
      </c>
      <c r="M1003" s="27">
        <f>IF(Tabelle5[[#This Row],[Heizleistung (55°C)]]=0,Tabelle5[[#This Row],[Heizleistung (35°C)]],(Tabelle5[[#This Row],[Heizleistung (35°C)]]+Tabelle5[[#This Row],[Heizleistung (55°C)]])/2)</f>
        <v>10.120000000000001</v>
      </c>
      <c r="N1003" s="30">
        <f>IF(Tabelle5[[#This Row],[Etas 55°C]]=0,0,(Tabelle5[[#This Row],[Etas 35°C]]*0.8+Tabelle5[[#This Row],[Etas 55°C]]*0.2))*2.5</f>
        <v>4.6150000000000002</v>
      </c>
      <c r="O1003" s="31">
        <f>-(Tabelle5[[#This Row],[80%/20% SCOP]]-5.349)/5.349</f>
        <v>0.13722191063750233</v>
      </c>
    </row>
    <row r="1004" spans="1:15" ht="20.100000000000001" customHeight="1" x14ac:dyDescent="0.25">
      <c r="A1004" s="61"/>
      <c r="B1004" s="32">
        <v>16015624</v>
      </c>
      <c r="C1004" s="25" t="s">
        <v>1997</v>
      </c>
      <c r="D1004" s="25" t="s">
        <v>2027</v>
      </c>
      <c r="E1004" s="26" t="s">
        <v>2</v>
      </c>
      <c r="F1004" s="27">
        <v>10</v>
      </c>
      <c r="G1004" s="28">
        <v>1.95</v>
      </c>
      <c r="H1004" s="27">
        <v>10</v>
      </c>
      <c r="I1004" s="28">
        <v>1.41</v>
      </c>
      <c r="J1004" s="26" t="s">
        <v>40</v>
      </c>
      <c r="K1004" s="26" t="s">
        <v>4</v>
      </c>
      <c r="L1004" s="26" t="s">
        <v>15</v>
      </c>
      <c r="M1004" s="27">
        <f>IF(Tabelle5[[#This Row],[Heizleistung (55°C)]]=0,Tabelle5[[#This Row],[Heizleistung (35°C)]],(Tabelle5[[#This Row],[Heizleistung (35°C)]]+Tabelle5[[#This Row],[Heizleistung (55°C)]])/2)</f>
        <v>10</v>
      </c>
      <c r="N1004" s="30">
        <f>IF(Tabelle5[[#This Row],[Etas 55°C]]=0,0,(Tabelle5[[#This Row],[Etas 35°C]]*0.8+Tabelle5[[#This Row],[Etas 55°C]]*0.2))*2.5</f>
        <v>4.6050000000000004</v>
      </c>
      <c r="O1004" s="31">
        <f>-(Tabelle5[[#This Row],[80%/20% SCOP]]-5.349)/5.349</f>
        <v>0.13909141895681432</v>
      </c>
    </row>
    <row r="1005" spans="1:15" ht="20.100000000000001" customHeight="1" x14ac:dyDescent="0.25">
      <c r="A1005" s="61"/>
      <c r="B1005" s="32">
        <v>16012960</v>
      </c>
      <c r="C1005" s="25" t="s">
        <v>1299</v>
      </c>
      <c r="D1005" s="25" t="s">
        <v>6737</v>
      </c>
      <c r="E1005" s="26" t="s">
        <v>2</v>
      </c>
      <c r="F1005" s="27">
        <v>8.3000000000000007</v>
      </c>
      <c r="G1005" s="28">
        <v>1.96</v>
      </c>
      <c r="H1005" s="27">
        <v>12.5</v>
      </c>
      <c r="I1005" s="28">
        <v>1.36</v>
      </c>
      <c r="J1005" s="26" t="s">
        <v>40</v>
      </c>
      <c r="K1005" s="26" t="s">
        <v>4</v>
      </c>
      <c r="L1005" s="26" t="s">
        <v>4</v>
      </c>
      <c r="M1005" s="27">
        <f>IF(Tabelle5[[#This Row],[Heizleistung (55°C)]]=0,Tabelle5[[#This Row],[Heizleistung (35°C)]],(Tabelle5[[#This Row],[Heizleistung (35°C)]]+Tabelle5[[#This Row],[Heizleistung (55°C)]])/2)</f>
        <v>10.4</v>
      </c>
      <c r="N1005" s="30">
        <f>IF(Tabelle5[[#This Row],[Etas 55°C]]=0,0,(Tabelle5[[#This Row],[Etas 35°C]]*0.8+Tabelle5[[#This Row],[Etas 55°C]]*0.2))*2.5</f>
        <v>4.6000000000000005</v>
      </c>
      <c r="O1005" s="31">
        <f>-(Tabelle5[[#This Row],[80%/20% SCOP]]-5.349)/5.349</f>
        <v>0.14002617311647031</v>
      </c>
    </row>
    <row r="1006" spans="1:15" ht="20.100000000000001" customHeight="1" x14ac:dyDescent="0.25">
      <c r="A1006" s="61"/>
      <c r="B1006" s="32">
        <v>16005013</v>
      </c>
      <c r="C1006" s="25" t="s">
        <v>669</v>
      </c>
      <c r="D1006" s="25" t="s">
        <v>792</v>
      </c>
      <c r="E1006" s="26" t="s">
        <v>2</v>
      </c>
      <c r="F1006" s="27">
        <v>12</v>
      </c>
      <c r="G1006" s="28">
        <v>1.95</v>
      </c>
      <c r="H1006" s="27">
        <v>10</v>
      </c>
      <c r="I1006" s="28">
        <v>1.4</v>
      </c>
      <c r="J1006" s="26" t="s">
        <v>109</v>
      </c>
      <c r="K1006" s="26" t="s">
        <v>4</v>
      </c>
      <c r="L1006" s="26" t="s">
        <v>4</v>
      </c>
      <c r="M1006" s="27">
        <f>IF(Tabelle5[[#This Row],[Heizleistung (55°C)]]=0,Tabelle5[[#This Row],[Heizleistung (35°C)]],(Tabelle5[[#This Row],[Heizleistung (35°C)]]+Tabelle5[[#This Row],[Heizleistung (55°C)]])/2)</f>
        <v>11</v>
      </c>
      <c r="N1006" s="30">
        <f>IF(Tabelle5[[#This Row],[Etas 55°C]]=0,0,(Tabelle5[[#This Row],[Etas 35°C]]*0.8+Tabelle5[[#This Row],[Etas 55°C]]*0.2))*2.5</f>
        <v>4.6000000000000005</v>
      </c>
      <c r="O1006" s="31">
        <f>-(Tabelle5[[#This Row],[80%/20% SCOP]]-5.349)/5.349</f>
        <v>0.14002617311647031</v>
      </c>
    </row>
    <row r="1007" spans="1:15" ht="20.100000000000001" customHeight="1" x14ac:dyDescent="0.25">
      <c r="A1007" s="61"/>
      <c r="B1007" s="32">
        <v>16014406</v>
      </c>
      <c r="C1007" s="25" t="s">
        <v>2830</v>
      </c>
      <c r="D1007" s="25" t="s">
        <v>2845</v>
      </c>
      <c r="E1007" s="26" t="s">
        <v>2</v>
      </c>
      <c r="F1007" s="27">
        <v>12</v>
      </c>
      <c r="G1007" s="28">
        <v>1.95</v>
      </c>
      <c r="H1007" s="27">
        <v>11.6</v>
      </c>
      <c r="I1007" s="28">
        <v>1.38</v>
      </c>
      <c r="J1007" s="26" t="s">
        <v>40</v>
      </c>
      <c r="K1007" s="26" t="s">
        <v>4</v>
      </c>
      <c r="L1007" s="26" t="s">
        <v>15</v>
      </c>
      <c r="M1007" s="27">
        <f>IF(Tabelle5[[#This Row],[Heizleistung (55°C)]]=0,Tabelle5[[#This Row],[Heizleistung (35°C)]],(Tabelle5[[#This Row],[Heizleistung (35°C)]]+Tabelle5[[#This Row],[Heizleistung (55°C)]])/2)</f>
        <v>11.8</v>
      </c>
      <c r="N1007" s="30">
        <f>IF(Tabelle5[[#This Row],[Etas 55°C]]=0,0,(Tabelle5[[#This Row],[Etas 35°C]]*0.8+Tabelle5[[#This Row],[Etas 55°C]]*0.2))*2.5</f>
        <v>4.59</v>
      </c>
      <c r="O1007" s="31">
        <f>-(Tabelle5[[#This Row],[80%/20% SCOP]]-5.349)/5.349</f>
        <v>0.14189568143578246</v>
      </c>
    </row>
    <row r="1008" spans="1:15" ht="20.100000000000001" customHeight="1" x14ac:dyDescent="0.25">
      <c r="A1008" s="61"/>
      <c r="B1008" s="32">
        <v>16011458</v>
      </c>
      <c r="C1008" s="25" t="s">
        <v>4760</v>
      </c>
      <c r="D1008" s="25" t="s">
        <v>4780</v>
      </c>
      <c r="E1008" s="26" t="s">
        <v>2</v>
      </c>
      <c r="F1008" s="27">
        <v>10.59</v>
      </c>
      <c r="G1008" s="28">
        <v>1.94</v>
      </c>
      <c r="H1008" s="27">
        <v>9.57</v>
      </c>
      <c r="I1008" s="28">
        <v>1.41</v>
      </c>
      <c r="J1008" s="26" t="s">
        <v>40</v>
      </c>
      <c r="K1008" s="26" t="s">
        <v>4</v>
      </c>
      <c r="L1008" s="26" t="s">
        <v>25</v>
      </c>
      <c r="M1008" s="27">
        <f>IF(Tabelle5[[#This Row],[Heizleistung (55°C)]]=0,Tabelle5[[#This Row],[Heizleistung (35°C)]],(Tabelle5[[#This Row],[Heizleistung (35°C)]]+Tabelle5[[#This Row],[Heizleistung (55°C)]])/2)</f>
        <v>10.08</v>
      </c>
      <c r="N1008" s="30">
        <f>IF(Tabelle5[[#This Row],[Etas 55°C]]=0,0,(Tabelle5[[#This Row],[Etas 35°C]]*0.8+Tabelle5[[#This Row],[Etas 55°C]]*0.2))*2.5</f>
        <v>4.585</v>
      </c>
      <c r="O1008" s="31">
        <f>-(Tabelle5[[#This Row],[80%/20% SCOP]]-5.349)/5.349</f>
        <v>0.14283043559543843</v>
      </c>
    </row>
    <row r="1009" spans="1:15" ht="20.100000000000001" customHeight="1" x14ac:dyDescent="0.25">
      <c r="A1009" s="61"/>
      <c r="B1009" s="32">
        <v>16011099</v>
      </c>
      <c r="C1009" s="25" t="s">
        <v>3161</v>
      </c>
      <c r="D1009" s="25" t="s">
        <v>3192</v>
      </c>
      <c r="E1009" s="26" t="s">
        <v>2</v>
      </c>
      <c r="F1009" s="27">
        <v>10</v>
      </c>
      <c r="G1009" s="28">
        <v>1.95</v>
      </c>
      <c r="H1009" s="27">
        <v>10</v>
      </c>
      <c r="I1009" s="28">
        <v>1.36</v>
      </c>
      <c r="J1009" s="26" t="s">
        <v>40</v>
      </c>
      <c r="K1009" s="26" t="s">
        <v>4</v>
      </c>
      <c r="L1009" s="26" t="s">
        <v>4</v>
      </c>
      <c r="M1009" s="27">
        <f>IF(Tabelle5[[#This Row],[Heizleistung (55°C)]]=0,Tabelle5[[#This Row],[Heizleistung (35°C)]],(Tabelle5[[#This Row],[Heizleistung (35°C)]]+Tabelle5[[#This Row],[Heizleistung (55°C)]])/2)</f>
        <v>10</v>
      </c>
      <c r="N1009" s="30">
        <f>IF(Tabelle5[[#This Row],[Etas 55°C]]=0,0,(Tabelle5[[#This Row],[Etas 35°C]]*0.8+Tabelle5[[#This Row],[Etas 55°C]]*0.2))*2.5</f>
        <v>4.58</v>
      </c>
      <c r="O1009" s="31">
        <f>-(Tabelle5[[#This Row],[80%/20% SCOP]]-5.349)/5.349</f>
        <v>0.14376518975509442</v>
      </c>
    </row>
    <row r="1010" spans="1:15" ht="20.100000000000001" customHeight="1" x14ac:dyDescent="0.25">
      <c r="A1010" s="61"/>
      <c r="B1010" s="32">
        <v>16012972</v>
      </c>
      <c r="C1010" s="25" t="s">
        <v>1299</v>
      </c>
      <c r="D1010" s="25" t="s">
        <v>6727</v>
      </c>
      <c r="E1010" s="26" t="s">
        <v>2</v>
      </c>
      <c r="F1010" s="27">
        <v>8.3000000000000007</v>
      </c>
      <c r="G1010" s="28">
        <v>1.95</v>
      </c>
      <c r="H1010" s="27">
        <v>12.5</v>
      </c>
      <c r="I1010" s="28">
        <v>1.36</v>
      </c>
      <c r="J1010" s="26" t="s">
        <v>40</v>
      </c>
      <c r="K1010" s="26" t="s">
        <v>4</v>
      </c>
      <c r="L1010" s="26" t="s">
        <v>4</v>
      </c>
      <c r="M1010" s="27">
        <f>IF(Tabelle5[[#This Row],[Heizleistung (55°C)]]=0,Tabelle5[[#This Row],[Heizleistung (35°C)]],(Tabelle5[[#This Row],[Heizleistung (35°C)]]+Tabelle5[[#This Row],[Heizleistung (55°C)]])/2)</f>
        <v>10.4</v>
      </c>
      <c r="N1010" s="30">
        <f>IF(Tabelle5[[#This Row],[Etas 55°C]]=0,0,(Tabelle5[[#This Row],[Etas 35°C]]*0.8+Tabelle5[[#This Row],[Etas 55°C]]*0.2))*2.5</f>
        <v>4.58</v>
      </c>
      <c r="O1010" s="31">
        <f>-(Tabelle5[[#This Row],[80%/20% SCOP]]-5.349)/5.349</f>
        <v>0.14376518975509442</v>
      </c>
    </row>
    <row r="1011" spans="1:15" ht="20.100000000000001" customHeight="1" x14ac:dyDescent="0.25">
      <c r="A1011" s="61"/>
      <c r="B1011" s="32">
        <v>16018620</v>
      </c>
      <c r="C1011" s="25" t="s">
        <v>3161</v>
      </c>
      <c r="D1011" s="25" t="s">
        <v>3793</v>
      </c>
      <c r="E1011" s="26" t="s">
        <v>2</v>
      </c>
      <c r="F1011" s="27">
        <v>11.2</v>
      </c>
      <c r="G1011" s="28">
        <v>1.95</v>
      </c>
      <c r="H1011" s="27">
        <v>10</v>
      </c>
      <c r="I1011" s="28">
        <v>1.36</v>
      </c>
      <c r="J1011" s="26" t="s">
        <v>40</v>
      </c>
      <c r="K1011" s="26" t="s">
        <v>4</v>
      </c>
      <c r="L1011" s="26" t="s">
        <v>4</v>
      </c>
      <c r="M1011" s="27">
        <f>IF(Tabelle5[[#This Row],[Heizleistung (55°C)]]=0,Tabelle5[[#This Row],[Heizleistung (35°C)]],(Tabelle5[[#This Row],[Heizleistung (35°C)]]+Tabelle5[[#This Row],[Heizleistung (55°C)]])/2)</f>
        <v>10.6</v>
      </c>
      <c r="N1011" s="30">
        <f>IF(Tabelle5[[#This Row],[Etas 55°C]]=0,0,(Tabelle5[[#This Row],[Etas 35°C]]*0.8+Tabelle5[[#This Row],[Etas 55°C]]*0.2))*2.5</f>
        <v>4.58</v>
      </c>
      <c r="O1011" s="31">
        <f>-(Tabelle5[[#This Row],[80%/20% SCOP]]-5.349)/5.349</f>
        <v>0.14376518975509442</v>
      </c>
    </row>
    <row r="1012" spans="1:15" ht="20.100000000000001" customHeight="1" x14ac:dyDescent="0.25">
      <c r="A1012" s="61"/>
      <c r="B1012" s="32">
        <v>16005704</v>
      </c>
      <c r="C1012" s="25" t="s">
        <v>1657</v>
      </c>
      <c r="D1012" s="25" t="s">
        <v>1693</v>
      </c>
      <c r="E1012" s="26" t="s">
        <v>2</v>
      </c>
      <c r="F1012" s="27">
        <v>11</v>
      </c>
      <c r="G1012" s="28">
        <v>1.9</v>
      </c>
      <c r="H1012" s="27">
        <v>11</v>
      </c>
      <c r="I1012" s="28">
        <v>1.56</v>
      </c>
      <c r="J1012" s="26" t="s">
        <v>40</v>
      </c>
      <c r="K1012" s="26" t="s">
        <v>4</v>
      </c>
      <c r="L1012" s="26" t="s">
        <v>4</v>
      </c>
      <c r="M1012" s="27">
        <f>IF(Tabelle5[[#This Row],[Heizleistung (55°C)]]=0,Tabelle5[[#This Row],[Heizleistung (35°C)]],(Tabelle5[[#This Row],[Heizleistung (35°C)]]+Tabelle5[[#This Row],[Heizleistung (55°C)]])/2)</f>
        <v>11</v>
      </c>
      <c r="N1012" s="30">
        <f>IF(Tabelle5[[#This Row],[Etas 55°C]]=0,0,(Tabelle5[[#This Row],[Etas 35°C]]*0.8+Tabelle5[[#This Row],[Etas 55°C]]*0.2))*2.5</f>
        <v>4.58</v>
      </c>
      <c r="O1012" s="31">
        <f>-(Tabelle5[[#This Row],[80%/20% SCOP]]-5.349)/5.349</f>
        <v>0.14376518975509442</v>
      </c>
    </row>
    <row r="1013" spans="1:15" ht="20.100000000000001" customHeight="1" x14ac:dyDescent="0.25">
      <c r="A1013" s="61"/>
      <c r="B1013" s="32">
        <v>16003528</v>
      </c>
      <c r="C1013" s="25" t="s">
        <v>589</v>
      </c>
      <c r="D1013" s="25" t="s">
        <v>621</v>
      </c>
      <c r="E1013" s="26" t="s">
        <v>2</v>
      </c>
      <c r="F1013" s="27">
        <v>12.13</v>
      </c>
      <c r="G1013" s="28">
        <v>1.94</v>
      </c>
      <c r="H1013" s="27">
        <v>10</v>
      </c>
      <c r="I1013" s="28">
        <v>1.4</v>
      </c>
      <c r="J1013" s="26" t="s">
        <v>109</v>
      </c>
      <c r="K1013" s="26" t="s">
        <v>4</v>
      </c>
      <c r="L1013" s="26" t="s">
        <v>4</v>
      </c>
      <c r="M1013" s="27">
        <f>IF(Tabelle5[[#This Row],[Heizleistung (55°C)]]=0,Tabelle5[[#This Row],[Heizleistung (35°C)]],(Tabelle5[[#This Row],[Heizleistung (35°C)]]+Tabelle5[[#This Row],[Heizleistung (55°C)]])/2)</f>
        <v>11.065000000000001</v>
      </c>
      <c r="N1013" s="30">
        <f>IF(Tabelle5[[#This Row],[Etas 55°C]]=0,0,(Tabelle5[[#This Row],[Etas 35°C]]*0.8+Tabelle5[[#This Row],[Etas 55°C]]*0.2))*2.5</f>
        <v>4.58</v>
      </c>
      <c r="O1013" s="31">
        <f>-(Tabelle5[[#This Row],[80%/20% SCOP]]-5.349)/5.349</f>
        <v>0.14376518975509442</v>
      </c>
    </row>
    <row r="1014" spans="1:15" ht="20.100000000000001" customHeight="1" x14ac:dyDescent="0.25">
      <c r="A1014" s="61"/>
      <c r="B1014" s="32">
        <v>16010543</v>
      </c>
      <c r="C1014" s="25" t="s">
        <v>4760</v>
      </c>
      <c r="D1014" s="25" t="s">
        <v>4774</v>
      </c>
      <c r="E1014" s="26" t="s">
        <v>2</v>
      </c>
      <c r="F1014" s="27">
        <v>12.1</v>
      </c>
      <c r="G1014" s="28">
        <v>1.95</v>
      </c>
      <c r="H1014" s="27">
        <v>11.6</v>
      </c>
      <c r="I1014" s="28">
        <v>1.36</v>
      </c>
      <c r="J1014" s="26" t="s">
        <v>40</v>
      </c>
      <c r="K1014" s="26" t="s">
        <v>15</v>
      </c>
      <c r="L1014" s="26" t="s">
        <v>15</v>
      </c>
      <c r="M1014" s="27">
        <f>IF(Tabelle5[[#This Row],[Heizleistung (55°C)]]=0,Tabelle5[[#This Row],[Heizleistung (35°C)]],(Tabelle5[[#This Row],[Heizleistung (35°C)]]+Tabelle5[[#This Row],[Heizleistung (55°C)]])/2)</f>
        <v>11.85</v>
      </c>
      <c r="N1014" s="30">
        <f>IF(Tabelle5[[#This Row],[Etas 55°C]]=0,0,(Tabelle5[[#This Row],[Etas 35°C]]*0.8+Tabelle5[[#This Row],[Etas 55°C]]*0.2))*2.5</f>
        <v>4.58</v>
      </c>
      <c r="O1014" s="31">
        <f>-(Tabelle5[[#This Row],[80%/20% SCOP]]-5.349)/5.349</f>
        <v>0.14376518975509442</v>
      </c>
    </row>
    <row r="1015" spans="1:15" ht="20.100000000000001" customHeight="1" x14ac:dyDescent="0.25">
      <c r="A1015" s="61"/>
      <c r="B1015" s="32">
        <v>16014696</v>
      </c>
      <c r="C1015" s="25" t="s">
        <v>4760</v>
      </c>
      <c r="D1015" s="25" t="s">
        <v>4798</v>
      </c>
      <c r="E1015" s="26" t="s">
        <v>2</v>
      </c>
      <c r="F1015" s="27">
        <v>10.1</v>
      </c>
      <c r="G1015" s="28">
        <v>1.92</v>
      </c>
      <c r="H1015" s="27">
        <v>10.19</v>
      </c>
      <c r="I1015" s="28">
        <v>1.47</v>
      </c>
      <c r="J1015" s="26" t="s">
        <v>3</v>
      </c>
      <c r="K1015" s="26" t="s">
        <v>4</v>
      </c>
      <c r="L1015" s="26" t="s">
        <v>25</v>
      </c>
      <c r="M1015" s="27">
        <f>IF(Tabelle5[[#This Row],[Heizleistung (55°C)]]=0,Tabelle5[[#This Row],[Heizleistung (35°C)]],(Tabelle5[[#This Row],[Heizleistung (35°C)]]+Tabelle5[[#This Row],[Heizleistung (55°C)]])/2)</f>
        <v>10.145</v>
      </c>
      <c r="N1015" s="30">
        <f>IF(Tabelle5[[#This Row],[Etas 55°C]]=0,0,(Tabelle5[[#This Row],[Etas 35°C]]*0.8+Tabelle5[[#This Row],[Etas 55°C]]*0.2))*2.5</f>
        <v>4.5750000000000002</v>
      </c>
      <c r="O1015" s="31">
        <f>-(Tabelle5[[#This Row],[80%/20% SCOP]]-5.349)/5.349</f>
        <v>0.14469994391475041</v>
      </c>
    </row>
    <row r="1016" spans="1:15" ht="20.100000000000001" customHeight="1" x14ac:dyDescent="0.25">
      <c r="A1016" s="61"/>
      <c r="B1016" s="32">
        <v>16011439</v>
      </c>
      <c r="C1016" s="25" t="s">
        <v>4760</v>
      </c>
      <c r="D1016" s="25" t="s">
        <v>4766</v>
      </c>
      <c r="E1016" s="26" t="s">
        <v>2</v>
      </c>
      <c r="F1016" s="27">
        <v>10.59</v>
      </c>
      <c r="G1016" s="28">
        <v>1.95</v>
      </c>
      <c r="H1016" s="27">
        <v>9.74</v>
      </c>
      <c r="I1016" s="28">
        <v>1.35</v>
      </c>
      <c r="J1016" s="26" t="s">
        <v>40</v>
      </c>
      <c r="K1016" s="26" t="s">
        <v>4</v>
      </c>
      <c r="L1016" s="26" t="s">
        <v>25</v>
      </c>
      <c r="M1016" s="27">
        <f>IF(Tabelle5[[#This Row],[Heizleistung (55°C)]]=0,Tabelle5[[#This Row],[Heizleistung (35°C)]],(Tabelle5[[#This Row],[Heizleistung (35°C)]]+Tabelle5[[#This Row],[Heizleistung (55°C)]])/2)</f>
        <v>10.164999999999999</v>
      </c>
      <c r="N1016" s="30">
        <f>IF(Tabelle5[[#This Row],[Etas 55°C]]=0,0,(Tabelle5[[#This Row],[Etas 35°C]]*0.8+Tabelle5[[#This Row],[Etas 55°C]]*0.2))*2.5</f>
        <v>4.5750000000000002</v>
      </c>
      <c r="O1016" s="31">
        <f>-(Tabelle5[[#This Row],[80%/20% SCOP]]-5.349)/5.349</f>
        <v>0.14469994391475041</v>
      </c>
    </row>
    <row r="1017" spans="1:15" ht="20.100000000000001" customHeight="1" x14ac:dyDescent="0.25">
      <c r="A1017" s="61"/>
      <c r="B1017" s="32">
        <v>16001899</v>
      </c>
      <c r="C1017" s="25" t="s">
        <v>5546</v>
      </c>
      <c r="D1017" s="25" t="s">
        <v>5582</v>
      </c>
      <c r="E1017" s="26" t="s">
        <v>2</v>
      </c>
      <c r="F1017" s="27">
        <v>11</v>
      </c>
      <c r="G1017" s="28">
        <v>1.92</v>
      </c>
      <c r="H1017" s="27">
        <v>12</v>
      </c>
      <c r="I1017" s="28">
        <v>1.47</v>
      </c>
      <c r="J1017" s="26" t="s">
        <v>109</v>
      </c>
      <c r="K1017" s="26" t="s">
        <v>4</v>
      </c>
      <c r="L1017" s="26" t="s">
        <v>4</v>
      </c>
      <c r="M1017" s="29">
        <f>IF(Tabelle5[[#This Row],[Heizleistung (55°C)]]=0,Tabelle5[[#This Row],[Heizleistung (35°C)]],(Tabelle5[[#This Row],[Heizleistung (35°C)]]+Tabelle5[[#This Row],[Heizleistung (55°C)]])/2)</f>
        <v>11.5</v>
      </c>
      <c r="N1017" s="30">
        <f>IF(Tabelle5[[#This Row],[Etas 55°C]]=0,0,(Tabelle5[[#This Row],[Etas 35°C]]*0.8+Tabelle5[[#This Row],[Etas 55°C]]*0.2))*2.5</f>
        <v>4.5750000000000002</v>
      </c>
      <c r="O1017" s="31">
        <f>-(Tabelle5[[#This Row],[80%/20% SCOP]]-5.349)/5.349</f>
        <v>0.14469994391475041</v>
      </c>
    </row>
    <row r="1018" spans="1:15" ht="20.100000000000001" customHeight="1" x14ac:dyDescent="0.25">
      <c r="A1018" s="61"/>
      <c r="B1018" s="32">
        <v>16002807</v>
      </c>
      <c r="C1018" s="25" t="s">
        <v>5749</v>
      </c>
      <c r="D1018" s="25" t="s">
        <v>5762</v>
      </c>
      <c r="E1018" s="26" t="s">
        <v>2</v>
      </c>
      <c r="F1018" s="27">
        <v>11</v>
      </c>
      <c r="G1018" s="28">
        <v>1.92</v>
      </c>
      <c r="H1018" s="27">
        <v>12</v>
      </c>
      <c r="I1018" s="28">
        <v>1.47</v>
      </c>
      <c r="J1018" s="26" t="s">
        <v>109</v>
      </c>
      <c r="K1018" s="26" t="s">
        <v>4</v>
      </c>
      <c r="L1018" s="26" t="s">
        <v>4</v>
      </c>
      <c r="M1018" s="29">
        <f>IF(Tabelle5[[#This Row],[Heizleistung (55°C)]]=0,Tabelle5[[#This Row],[Heizleistung (35°C)]],(Tabelle5[[#This Row],[Heizleistung (35°C)]]+Tabelle5[[#This Row],[Heizleistung (55°C)]])/2)</f>
        <v>11.5</v>
      </c>
      <c r="N1018" s="30">
        <f>IF(Tabelle5[[#This Row],[Etas 55°C]]=0,0,(Tabelle5[[#This Row],[Etas 35°C]]*0.8+Tabelle5[[#This Row],[Etas 55°C]]*0.2))*2.5</f>
        <v>4.5750000000000002</v>
      </c>
      <c r="O1018" s="31">
        <f>-(Tabelle5[[#This Row],[80%/20% SCOP]]-5.349)/5.349</f>
        <v>0.14469994391475041</v>
      </c>
    </row>
    <row r="1019" spans="1:15" ht="20.100000000000001" customHeight="1" x14ac:dyDescent="0.25">
      <c r="A1019" s="61"/>
      <c r="B1019" s="32">
        <v>16002208</v>
      </c>
      <c r="C1019" s="25" t="s">
        <v>5832</v>
      </c>
      <c r="D1019" s="25" t="s">
        <v>5839</v>
      </c>
      <c r="E1019" s="26" t="s">
        <v>2</v>
      </c>
      <c r="F1019" s="27">
        <v>11</v>
      </c>
      <c r="G1019" s="28">
        <v>1.92</v>
      </c>
      <c r="H1019" s="27">
        <v>12</v>
      </c>
      <c r="I1019" s="28">
        <v>1.47</v>
      </c>
      <c r="J1019" s="26" t="s">
        <v>109</v>
      </c>
      <c r="K1019" s="26" t="s">
        <v>4</v>
      </c>
      <c r="L1019" s="26" t="s">
        <v>4</v>
      </c>
      <c r="M1019" s="29">
        <f>IF(Tabelle5[[#This Row],[Heizleistung (55°C)]]=0,Tabelle5[[#This Row],[Heizleistung (35°C)]],(Tabelle5[[#This Row],[Heizleistung (35°C)]]+Tabelle5[[#This Row],[Heizleistung (55°C)]])/2)</f>
        <v>11.5</v>
      </c>
      <c r="N1019" s="30">
        <f>IF(Tabelle5[[#This Row],[Etas 55°C]]=0,0,(Tabelle5[[#This Row],[Etas 35°C]]*0.8+Tabelle5[[#This Row],[Etas 55°C]]*0.2))*2.5</f>
        <v>4.5750000000000002</v>
      </c>
      <c r="O1019" s="31">
        <f>-(Tabelle5[[#This Row],[80%/20% SCOP]]-5.349)/5.349</f>
        <v>0.14469994391475041</v>
      </c>
    </row>
    <row r="1020" spans="1:15" ht="20.100000000000001" customHeight="1" x14ac:dyDescent="0.25">
      <c r="A1020" s="61"/>
      <c r="B1020" s="32">
        <v>16002996</v>
      </c>
      <c r="C1020" s="25" t="s">
        <v>5787</v>
      </c>
      <c r="D1020" s="25" t="s">
        <v>5795</v>
      </c>
      <c r="E1020" s="26" t="s">
        <v>2</v>
      </c>
      <c r="F1020" s="27">
        <v>12</v>
      </c>
      <c r="G1020" s="28">
        <v>1.93</v>
      </c>
      <c r="H1020" s="27">
        <v>11</v>
      </c>
      <c r="I1020" s="28">
        <v>1.41</v>
      </c>
      <c r="J1020" s="26" t="s">
        <v>109</v>
      </c>
      <c r="K1020" s="26" t="s">
        <v>15</v>
      </c>
      <c r="L1020" s="26" t="s">
        <v>4</v>
      </c>
      <c r="M1020" s="29">
        <f>IF(Tabelle5[[#This Row],[Heizleistung (55°C)]]=0,Tabelle5[[#This Row],[Heizleistung (35°C)]],(Tabelle5[[#This Row],[Heizleistung (35°C)]]+Tabelle5[[#This Row],[Heizleistung (55°C)]])/2)</f>
        <v>11.5</v>
      </c>
      <c r="N1020" s="30">
        <f>IF(Tabelle5[[#This Row],[Etas 55°C]]=0,0,(Tabelle5[[#This Row],[Etas 35°C]]*0.8+Tabelle5[[#This Row],[Etas 55°C]]*0.2))*2.5</f>
        <v>4.5650000000000004</v>
      </c>
      <c r="O1020" s="31">
        <f>-(Tabelle5[[#This Row],[80%/20% SCOP]]-5.349)/5.349</f>
        <v>0.1465694522340624</v>
      </c>
    </row>
    <row r="1021" spans="1:15" ht="20.100000000000001" customHeight="1" x14ac:dyDescent="0.25">
      <c r="A1021" s="61"/>
      <c r="B1021" s="32">
        <v>16014122</v>
      </c>
      <c r="C1021" s="25" t="s">
        <v>2255</v>
      </c>
      <c r="D1021" s="25" t="s">
        <v>2264</v>
      </c>
      <c r="E1021" s="26" t="s">
        <v>2</v>
      </c>
      <c r="F1021" s="27">
        <v>11.61</v>
      </c>
      <c r="G1021" s="28">
        <v>1.9219999999999999</v>
      </c>
      <c r="H1021" s="27">
        <v>11.55</v>
      </c>
      <c r="I1021" s="28">
        <v>1.4390000000000001</v>
      </c>
      <c r="J1021" s="26" t="s">
        <v>3</v>
      </c>
      <c r="K1021" s="26" t="s">
        <v>4</v>
      </c>
      <c r="L1021" s="26" t="s">
        <v>4</v>
      </c>
      <c r="M1021" s="27">
        <f>IF(Tabelle5[[#This Row],[Heizleistung (55°C)]]=0,Tabelle5[[#This Row],[Heizleistung (35°C)]],(Tabelle5[[#This Row],[Heizleistung (35°C)]]+Tabelle5[[#This Row],[Heizleistung (55°C)]])/2)</f>
        <v>11.58</v>
      </c>
      <c r="N1021" s="30">
        <f>IF(Tabelle5[[#This Row],[Etas 55°C]]=0,0,(Tabelle5[[#This Row],[Etas 35°C]]*0.8+Tabelle5[[#This Row],[Etas 55°C]]*0.2))*2.5</f>
        <v>4.5635000000000003</v>
      </c>
      <c r="O1021" s="31">
        <f>-(Tabelle5[[#This Row],[80%/20% SCOP]]-5.349)/5.349</f>
        <v>0.14684987848195921</v>
      </c>
    </row>
    <row r="1022" spans="1:15" ht="20.100000000000001" customHeight="1" x14ac:dyDescent="0.25">
      <c r="A1022" s="61"/>
      <c r="B1022" s="32">
        <v>16017034</v>
      </c>
      <c r="C1022" s="25" t="s">
        <v>3161</v>
      </c>
      <c r="D1022" s="25" t="s">
        <v>3427</v>
      </c>
      <c r="E1022" s="26" t="s">
        <v>2</v>
      </c>
      <c r="F1022" s="27">
        <v>11</v>
      </c>
      <c r="G1022" s="28">
        <v>1.92</v>
      </c>
      <c r="H1022" s="27">
        <v>11</v>
      </c>
      <c r="I1022" s="28">
        <v>1.42</v>
      </c>
      <c r="J1022" s="26" t="s">
        <v>3</v>
      </c>
      <c r="K1022" s="26" t="s">
        <v>15</v>
      </c>
      <c r="L1022" s="26" t="s">
        <v>25</v>
      </c>
      <c r="M1022" s="27">
        <f>IF(Tabelle5[[#This Row],[Heizleistung (55°C)]]=0,Tabelle5[[#This Row],[Heizleistung (35°C)]],(Tabelle5[[#This Row],[Heizleistung (35°C)]]+Tabelle5[[#This Row],[Heizleistung (55°C)]])/2)</f>
        <v>11</v>
      </c>
      <c r="N1022" s="30">
        <f>IF(Tabelle5[[#This Row],[Etas 55°C]]=0,0,(Tabelle5[[#This Row],[Etas 35°C]]*0.8+Tabelle5[[#This Row],[Etas 55°C]]*0.2))*2.5</f>
        <v>4.55</v>
      </c>
      <c r="O1022" s="31">
        <f>-(Tabelle5[[#This Row],[80%/20% SCOP]]-5.349)/5.349</f>
        <v>0.14937371471303054</v>
      </c>
    </row>
    <row r="1023" spans="1:15" ht="20.100000000000001" customHeight="1" x14ac:dyDescent="0.25">
      <c r="A1023" s="61"/>
      <c r="B1023" s="32">
        <v>16004966</v>
      </c>
      <c r="C1023" s="25" t="s">
        <v>669</v>
      </c>
      <c r="D1023" s="25" t="s">
        <v>699</v>
      </c>
      <c r="E1023" s="26" t="s">
        <v>2</v>
      </c>
      <c r="F1023" s="27">
        <v>12</v>
      </c>
      <c r="G1023" s="28">
        <v>1.91</v>
      </c>
      <c r="H1023" s="27">
        <v>10</v>
      </c>
      <c r="I1023" s="28">
        <v>1.42</v>
      </c>
      <c r="J1023" s="26" t="s">
        <v>109</v>
      </c>
      <c r="K1023" s="26" t="s">
        <v>4</v>
      </c>
      <c r="L1023" s="26" t="s">
        <v>4</v>
      </c>
      <c r="M1023" s="27">
        <f>IF(Tabelle5[[#This Row],[Heizleistung (55°C)]]=0,Tabelle5[[#This Row],[Heizleistung (35°C)]],(Tabelle5[[#This Row],[Heizleistung (35°C)]]+Tabelle5[[#This Row],[Heizleistung (55°C)]])/2)</f>
        <v>11</v>
      </c>
      <c r="N1023" s="30">
        <f>IF(Tabelle5[[#This Row],[Etas 55°C]]=0,0,(Tabelle5[[#This Row],[Etas 35°C]]*0.8+Tabelle5[[#This Row],[Etas 55°C]]*0.2))*2.5</f>
        <v>4.53</v>
      </c>
      <c r="O1023" s="31">
        <f>-(Tabelle5[[#This Row],[80%/20% SCOP]]-5.349)/5.349</f>
        <v>0.15311273135165451</v>
      </c>
    </row>
    <row r="1024" spans="1:15" ht="20.100000000000001" customHeight="1" x14ac:dyDescent="0.25">
      <c r="A1024" s="61"/>
      <c r="B1024" s="32">
        <v>16003659</v>
      </c>
      <c r="C1024" s="25" t="s">
        <v>589</v>
      </c>
      <c r="D1024" s="25" t="s">
        <v>600</v>
      </c>
      <c r="E1024" s="26" t="s">
        <v>2</v>
      </c>
      <c r="F1024" s="27">
        <v>12</v>
      </c>
      <c r="G1024" s="28">
        <v>1.91</v>
      </c>
      <c r="H1024" s="27">
        <v>10</v>
      </c>
      <c r="I1024" s="28">
        <v>1.41</v>
      </c>
      <c r="J1024" s="26" t="s">
        <v>109</v>
      </c>
      <c r="K1024" s="26" t="s">
        <v>4</v>
      </c>
      <c r="L1024" s="26" t="s">
        <v>4</v>
      </c>
      <c r="M1024" s="27">
        <f>IF(Tabelle5[[#This Row],[Heizleistung (55°C)]]=0,Tabelle5[[#This Row],[Heizleistung (35°C)]],(Tabelle5[[#This Row],[Heizleistung (35°C)]]+Tabelle5[[#This Row],[Heizleistung (55°C)]])/2)</f>
        <v>11</v>
      </c>
      <c r="N1024" s="30">
        <f>IF(Tabelle5[[#This Row],[Etas 55°C]]=0,0,(Tabelle5[[#This Row],[Etas 35°C]]*0.8+Tabelle5[[#This Row],[Etas 55°C]]*0.2))*2.5</f>
        <v>4.5250000000000004</v>
      </c>
      <c r="O1024" s="31">
        <f>-(Tabelle5[[#This Row],[80%/20% SCOP]]-5.349)/5.349</f>
        <v>0.15404748551131048</v>
      </c>
    </row>
    <row r="1025" spans="1:15" ht="20.100000000000001" customHeight="1" x14ac:dyDescent="0.25">
      <c r="A1025" s="61"/>
      <c r="B1025" s="32">
        <v>16015187</v>
      </c>
      <c r="C1025" s="25" t="s">
        <v>5213</v>
      </c>
      <c r="D1025" s="25" t="s">
        <v>5248</v>
      </c>
      <c r="E1025" s="26" t="s">
        <v>2</v>
      </c>
      <c r="F1025" s="27">
        <v>11.94</v>
      </c>
      <c r="G1025" s="28">
        <v>1.93</v>
      </c>
      <c r="H1025" s="27">
        <v>11.96</v>
      </c>
      <c r="I1025" s="28">
        <v>1.33</v>
      </c>
      <c r="J1025" s="26" t="s">
        <v>40</v>
      </c>
      <c r="K1025" s="26" t="s">
        <v>15</v>
      </c>
      <c r="L1025" s="26" t="s">
        <v>15</v>
      </c>
      <c r="M1025" s="27">
        <f>IF(Tabelle5[[#This Row],[Heizleistung (55°C)]]=0,Tabelle5[[#This Row],[Heizleistung (35°C)]],(Tabelle5[[#This Row],[Heizleistung (35°C)]]+Tabelle5[[#This Row],[Heizleistung (55°C)]])/2)</f>
        <v>11.95</v>
      </c>
      <c r="N1025" s="30">
        <f>IF(Tabelle5[[#This Row],[Etas 55°C]]=0,0,(Tabelle5[[#This Row],[Etas 35°C]]*0.8+Tabelle5[[#This Row],[Etas 55°C]]*0.2))*2.5</f>
        <v>4.5250000000000004</v>
      </c>
      <c r="O1025" s="31">
        <f>-(Tabelle5[[#This Row],[80%/20% SCOP]]-5.349)/5.349</f>
        <v>0.15404748551131048</v>
      </c>
    </row>
    <row r="1026" spans="1:15" ht="20.100000000000001" customHeight="1" x14ac:dyDescent="0.25">
      <c r="A1026" s="61"/>
      <c r="B1026" s="32">
        <v>16014015</v>
      </c>
      <c r="C1026" s="25" t="s">
        <v>2402</v>
      </c>
      <c r="D1026" s="25" t="s">
        <v>2410</v>
      </c>
      <c r="E1026" s="26" t="s">
        <v>2</v>
      </c>
      <c r="F1026" s="27">
        <v>10.199999999999999</v>
      </c>
      <c r="G1026" s="28">
        <v>1.92</v>
      </c>
      <c r="H1026" s="27">
        <v>10</v>
      </c>
      <c r="I1026" s="28">
        <v>1.36</v>
      </c>
      <c r="J1026" s="26" t="s">
        <v>40</v>
      </c>
      <c r="K1026" s="26" t="s">
        <v>4</v>
      </c>
      <c r="L1026" s="26" t="s">
        <v>4</v>
      </c>
      <c r="M1026" s="27">
        <f>IF(Tabelle5[[#This Row],[Heizleistung (55°C)]]=0,Tabelle5[[#This Row],[Heizleistung (35°C)]],(Tabelle5[[#This Row],[Heizleistung (35°C)]]+Tabelle5[[#This Row],[Heizleistung (55°C)]])/2)</f>
        <v>10.1</v>
      </c>
      <c r="N1026" s="30">
        <f>IF(Tabelle5[[#This Row],[Etas 55°C]]=0,0,(Tabelle5[[#This Row],[Etas 35°C]]*0.8+Tabelle5[[#This Row],[Etas 55°C]]*0.2))*2.5</f>
        <v>4.5200000000000005</v>
      </c>
      <c r="O1026" s="31">
        <f>-(Tabelle5[[#This Row],[80%/20% SCOP]]-5.349)/5.349</f>
        <v>0.15498223967096647</v>
      </c>
    </row>
    <row r="1027" spans="1:15" ht="20.100000000000001" customHeight="1" x14ac:dyDescent="0.25">
      <c r="A1027" s="61"/>
      <c r="B1027" s="32">
        <v>16012655</v>
      </c>
      <c r="C1027" s="25" t="s">
        <v>6533</v>
      </c>
      <c r="D1027" s="25" t="s">
        <v>6569</v>
      </c>
      <c r="E1027" s="26" t="s">
        <v>2</v>
      </c>
      <c r="F1027" s="27">
        <v>12.6</v>
      </c>
      <c r="G1027" s="28">
        <v>1.91</v>
      </c>
      <c r="H1027" s="27">
        <v>11</v>
      </c>
      <c r="I1027" s="28">
        <v>1.4</v>
      </c>
      <c r="J1027" s="26" t="s">
        <v>3</v>
      </c>
      <c r="K1027" s="26" t="s">
        <v>4</v>
      </c>
      <c r="L1027" s="26" t="s">
        <v>4</v>
      </c>
      <c r="M1027" s="29">
        <f>IF(Tabelle5[[#This Row],[Heizleistung (55°C)]]=0,Tabelle5[[#This Row],[Heizleistung (35°C)]],(Tabelle5[[#This Row],[Heizleistung (35°C)]]+Tabelle5[[#This Row],[Heizleistung (55°C)]])/2)</f>
        <v>11.8</v>
      </c>
      <c r="N1027" s="30">
        <f>IF(Tabelle5[[#This Row],[Etas 55°C]]=0,0,(Tabelle5[[#This Row],[Etas 35°C]]*0.8+Tabelle5[[#This Row],[Etas 55°C]]*0.2))*2.5</f>
        <v>4.5200000000000005</v>
      </c>
      <c r="O1027" s="31">
        <f>-(Tabelle5[[#This Row],[80%/20% SCOP]]-5.349)/5.349</f>
        <v>0.15498223967096647</v>
      </c>
    </row>
    <row r="1028" spans="1:15" ht="20.100000000000001" customHeight="1" x14ac:dyDescent="0.25">
      <c r="A1028" s="61"/>
      <c r="B1028" s="32">
        <v>16017343</v>
      </c>
      <c r="C1028" s="25" t="s">
        <v>797</v>
      </c>
      <c r="D1028" s="25" t="s">
        <v>6715</v>
      </c>
      <c r="E1028" s="26" t="s">
        <v>2</v>
      </c>
      <c r="F1028" s="27">
        <v>10.28</v>
      </c>
      <c r="G1028" s="28">
        <v>1.893</v>
      </c>
      <c r="H1028" s="27">
        <v>11.46</v>
      </c>
      <c r="I1028" s="28">
        <v>1.4530000000000001</v>
      </c>
      <c r="J1028" s="26" t="s">
        <v>3</v>
      </c>
      <c r="K1028" s="26" t="s">
        <v>4</v>
      </c>
      <c r="L1028" s="26" t="s">
        <v>4</v>
      </c>
      <c r="M1028" s="27">
        <f>IF(Tabelle5[[#This Row],[Heizleistung (55°C)]]=0,Tabelle5[[#This Row],[Heizleistung (35°C)]],(Tabelle5[[#This Row],[Heizleistung (35°C)]]+Tabelle5[[#This Row],[Heizleistung (55°C)]])/2)</f>
        <v>10.870000000000001</v>
      </c>
      <c r="N1028" s="30">
        <f>IF(Tabelle5[[#This Row],[Etas 55°C]]=0,0,(Tabelle5[[#This Row],[Etas 35°C]]*0.8+Tabelle5[[#This Row],[Etas 55°C]]*0.2))*2.5</f>
        <v>4.5125000000000002</v>
      </c>
      <c r="O1028" s="31">
        <f>-(Tabelle5[[#This Row],[80%/20% SCOP]]-5.349)/5.349</f>
        <v>0.15638437091045054</v>
      </c>
    </row>
    <row r="1029" spans="1:15" ht="20.100000000000001" customHeight="1" x14ac:dyDescent="0.25">
      <c r="A1029" s="61"/>
      <c r="B1029" s="32">
        <v>16012959</v>
      </c>
      <c r="C1029" s="25" t="s">
        <v>1299</v>
      </c>
      <c r="D1029" s="25" t="s">
        <v>6734</v>
      </c>
      <c r="E1029" s="26" t="s">
        <v>2</v>
      </c>
      <c r="F1029" s="27">
        <v>8.3000000000000007</v>
      </c>
      <c r="G1029" s="28">
        <v>1.91</v>
      </c>
      <c r="H1029" s="27">
        <v>12.5</v>
      </c>
      <c r="I1029" s="28">
        <v>1.38</v>
      </c>
      <c r="J1029" s="26" t="s">
        <v>40</v>
      </c>
      <c r="K1029" s="26" t="s">
        <v>4</v>
      </c>
      <c r="L1029" s="26" t="s">
        <v>4</v>
      </c>
      <c r="M1029" s="27">
        <f>IF(Tabelle5[[#This Row],[Heizleistung (55°C)]]=0,Tabelle5[[#This Row],[Heizleistung (35°C)]],(Tabelle5[[#This Row],[Heizleistung (35°C)]]+Tabelle5[[#This Row],[Heizleistung (55°C)]])/2)</f>
        <v>10.4</v>
      </c>
      <c r="N1029" s="30">
        <f>IF(Tabelle5[[#This Row],[Etas 55°C]]=0,0,(Tabelle5[[#This Row],[Etas 35°C]]*0.8+Tabelle5[[#This Row],[Etas 55°C]]*0.2))*2.5</f>
        <v>4.51</v>
      </c>
      <c r="O1029" s="31">
        <f>-(Tabelle5[[#This Row],[80%/20% SCOP]]-5.349)/5.349</f>
        <v>0.15685174799027862</v>
      </c>
    </row>
    <row r="1030" spans="1:15" ht="20.100000000000001" customHeight="1" x14ac:dyDescent="0.25">
      <c r="A1030" s="61"/>
      <c r="B1030" s="32">
        <v>16016307</v>
      </c>
      <c r="C1030" s="25" t="s">
        <v>5635</v>
      </c>
      <c r="D1030" s="25" t="s">
        <v>5644</v>
      </c>
      <c r="E1030" s="26" t="s">
        <v>2</v>
      </c>
      <c r="F1030" s="27">
        <v>11.12</v>
      </c>
      <c r="G1030" s="28">
        <v>1.89</v>
      </c>
      <c r="H1030" s="27">
        <v>12.73</v>
      </c>
      <c r="I1030" s="28">
        <v>1.45</v>
      </c>
      <c r="J1030" s="26" t="s">
        <v>109</v>
      </c>
      <c r="K1030" s="26" t="s">
        <v>4</v>
      </c>
      <c r="L1030" s="26" t="s">
        <v>15</v>
      </c>
      <c r="M1030" s="29">
        <f>IF(Tabelle5[[#This Row],[Heizleistung (55°C)]]=0,Tabelle5[[#This Row],[Heizleistung (35°C)]],(Tabelle5[[#This Row],[Heizleistung (35°C)]]+Tabelle5[[#This Row],[Heizleistung (55°C)]])/2)</f>
        <v>11.925000000000001</v>
      </c>
      <c r="N1030" s="30">
        <f>IF(Tabelle5[[#This Row],[Etas 55°C]]=0,0,(Tabelle5[[#This Row],[Etas 35°C]]*0.8+Tabelle5[[#This Row],[Etas 55°C]]*0.2))*2.5</f>
        <v>4.5049999999999999</v>
      </c>
      <c r="O1030" s="31">
        <f>-(Tabelle5[[#This Row],[80%/20% SCOP]]-5.349)/5.349</f>
        <v>0.15778650214993462</v>
      </c>
    </row>
    <row r="1031" spans="1:15" ht="20.100000000000001" customHeight="1" x14ac:dyDescent="0.25">
      <c r="A1031" s="61"/>
      <c r="B1031" s="32">
        <v>16012288</v>
      </c>
      <c r="C1031" s="25" t="s">
        <v>37</v>
      </c>
      <c r="D1031" s="25" t="s">
        <v>42</v>
      </c>
      <c r="E1031" s="26" t="s">
        <v>2</v>
      </c>
      <c r="F1031" s="27">
        <v>9.9</v>
      </c>
      <c r="G1031" s="28">
        <v>1.879</v>
      </c>
      <c r="H1031" s="27">
        <v>10.220000000000001</v>
      </c>
      <c r="I1031" s="28">
        <v>1.476</v>
      </c>
      <c r="J1031" s="26" t="s">
        <v>3</v>
      </c>
      <c r="K1031" s="26" t="s">
        <v>15</v>
      </c>
      <c r="L1031" s="26" t="s">
        <v>4</v>
      </c>
      <c r="M1031" s="27">
        <f>IF(Tabelle5[[#This Row],[Heizleistung (55°C)]]=0,Tabelle5[[#This Row],[Heizleistung (35°C)]],(Tabelle5[[#This Row],[Heizleistung (35°C)]]+Tabelle5[[#This Row],[Heizleistung (55°C)]])/2)</f>
        <v>10.06</v>
      </c>
      <c r="N1031" s="30">
        <f>IF(Tabelle5[[#This Row],[Etas 55°C]]=0,0,(Tabelle5[[#This Row],[Etas 35°C]]*0.8+Tabelle5[[#This Row],[Etas 55°C]]*0.2))*2.5</f>
        <v>4.4960000000000004</v>
      </c>
      <c r="O1031" s="31">
        <f>-(Tabelle5[[#This Row],[80%/20% SCOP]]-5.349)/5.349</f>
        <v>0.15946905963731534</v>
      </c>
    </row>
    <row r="1032" spans="1:15" ht="20.100000000000001" customHeight="1" x14ac:dyDescent="0.25">
      <c r="A1032" s="61"/>
      <c r="B1032" s="32">
        <v>16012257</v>
      </c>
      <c r="C1032" s="25" t="s">
        <v>5060</v>
      </c>
      <c r="D1032" s="25" t="s">
        <v>5064</v>
      </c>
      <c r="E1032" s="26" t="s">
        <v>2</v>
      </c>
      <c r="F1032" s="27">
        <v>9.9</v>
      </c>
      <c r="G1032" s="28">
        <v>1.879</v>
      </c>
      <c r="H1032" s="27">
        <v>10.220000000000001</v>
      </c>
      <c r="I1032" s="28">
        <v>1.476</v>
      </c>
      <c r="J1032" s="26" t="s">
        <v>3</v>
      </c>
      <c r="K1032" s="26" t="s">
        <v>4</v>
      </c>
      <c r="L1032" s="26" t="s">
        <v>4</v>
      </c>
      <c r="M1032" s="27">
        <f>IF(Tabelle5[[#This Row],[Heizleistung (55°C)]]=0,Tabelle5[[#This Row],[Heizleistung (35°C)]],(Tabelle5[[#This Row],[Heizleistung (35°C)]]+Tabelle5[[#This Row],[Heizleistung (55°C)]])/2)</f>
        <v>10.06</v>
      </c>
      <c r="N1032" s="30">
        <f>IF(Tabelle5[[#This Row],[Etas 55°C]]=0,0,(Tabelle5[[#This Row],[Etas 35°C]]*0.8+Tabelle5[[#This Row],[Etas 55°C]]*0.2))*2.5</f>
        <v>4.4960000000000004</v>
      </c>
      <c r="O1032" s="31">
        <f>-(Tabelle5[[#This Row],[80%/20% SCOP]]-5.349)/5.349</f>
        <v>0.15946905963731534</v>
      </c>
    </row>
    <row r="1033" spans="1:15" ht="20.100000000000001" customHeight="1" x14ac:dyDescent="0.25">
      <c r="A1033" s="61"/>
      <c r="B1033" s="32">
        <v>16011940</v>
      </c>
      <c r="C1033" s="25" t="s">
        <v>5468</v>
      </c>
      <c r="D1033" s="25" t="s">
        <v>3006</v>
      </c>
      <c r="E1033" s="26" t="s">
        <v>2</v>
      </c>
      <c r="F1033" s="27">
        <v>9.9</v>
      </c>
      <c r="G1033" s="28">
        <v>1.879</v>
      </c>
      <c r="H1033" s="27">
        <v>10.220000000000001</v>
      </c>
      <c r="I1033" s="28">
        <v>1.476</v>
      </c>
      <c r="J1033" s="26" t="s">
        <v>3</v>
      </c>
      <c r="K1033" s="26" t="s">
        <v>4</v>
      </c>
      <c r="L1033" s="26" t="s">
        <v>4</v>
      </c>
      <c r="M1033" s="29">
        <f>IF(Tabelle5[[#This Row],[Heizleistung (55°C)]]=0,Tabelle5[[#This Row],[Heizleistung (35°C)]],(Tabelle5[[#This Row],[Heizleistung (35°C)]]+Tabelle5[[#This Row],[Heizleistung (55°C)]])/2)</f>
        <v>10.06</v>
      </c>
      <c r="N1033" s="30">
        <f>IF(Tabelle5[[#This Row],[Etas 55°C]]=0,0,(Tabelle5[[#This Row],[Etas 35°C]]*0.8+Tabelle5[[#This Row],[Etas 55°C]]*0.2))*2.5</f>
        <v>4.4960000000000004</v>
      </c>
      <c r="O1033" s="31">
        <f>-(Tabelle5[[#This Row],[80%/20% SCOP]]-5.349)/5.349</f>
        <v>0.15946905963731534</v>
      </c>
    </row>
    <row r="1034" spans="1:15" ht="20.100000000000001" customHeight="1" x14ac:dyDescent="0.25">
      <c r="A1034" s="61"/>
      <c r="B1034" s="32">
        <v>16016485</v>
      </c>
      <c r="C1034" s="25" t="s">
        <v>6591</v>
      </c>
      <c r="D1034" s="25" t="s">
        <v>6596</v>
      </c>
      <c r="E1034" s="26" t="s">
        <v>2</v>
      </c>
      <c r="F1034" s="27">
        <v>9.9</v>
      </c>
      <c r="G1034" s="28">
        <v>1.879</v>
      </c>
      <c r="H1034" s="27">
        <v>10.220000000000001</v>
      </c>
      <c r="I1034" s="28">
        <v>1.476</v>
      </c>
      <c r="J1034" s="26" t="s">
        <v>3</v>
      </c>
      <c r="K1034" s="26" t="s">
        <v>4</v>
      </c>
      <c r="L1034" s="26" t="s">
        <v>15</v>
      </c>
      <c r="M1034" s="29">
        <f>IF(Tabelle5[[#This Row],[Heizleistung (55°C)]]=0,Tabelle5[[#This Row],[Heizleistung (35°C)]],(Tabelle5[[#This Row],[Heizleistung (35°C)]]+Tabelle5[[#This Row],[Heizleistung (55°C)]])/2)</f>
        <v>10.06</v>
      </c>
      <c r="N1034" s="30">
        <f>IF(Tabelle5[[#This Row],[Etas 55°C]]=0,0,(Tabelle5[[#This Row],[Etas 35°C]]*0.8+Tabelle5[[#This Row],[Etas 55°C]]*0.2))*2.5</f>
        <v>4.4960000000000004</v>
      </c>
      <c r="O1034" s="31">
        <f>-(Tabelle5[[#This Row],[80%/20% SCOP]]-5.349)/5.349</f>
        <v>0.15946905963731534</v>
      </c>
    </row>
    <row r="1035" spans="1:15" ht="20.100000000000001" customHeight="1" x14ac:dyDescent="0.25">
      <c r="A1035" s="61"/>
      <c r="B1035" s="32">
        <v>16005795</v>
      </c>
      <c r="C1035" s="25" t="s">
        <v>1560</v>
      </c>
      <c r="D1035" s="25" t="s">
        <v>1594</v>
      </c>
      <c r="E1035" s="26" t="s">
        <v>2</v>
      </c>
      <c r="F1035" s="27">
        <v>10</v>
      </c>
      <c r="G1035" s="28">
        <v>1.88</v>
      </c>
      <c r="H1035" s="27">
        <v>10</v>
      </c>
      <c r="I1035" s="28">
        <v>1.47</v>
      </c>
      <c r="J1035" s="26" t="s">
        <v>109</v>
      </c>
      <c r="K1035" s="26" t="s">
        <v>4</v>
      </c>
      <c r="L1035" s="26" t="s">
        <v>4</v>
      </c>
      <c r="M1035" s="27">
        <f>IF(Tabelle5[[#This Row],[Heizleistung (55°C)]]=0,Tabelle5[[#This Row],[Heizleistung (35°C)]],(Tabelle5[[#This Row],[Heizleistung (35°C)]]+Tabelle5[[#This Row],[Heizleistung (55°C)]])/2)</f>
        <v>10</v>
      </c>
      <c r="N1035" s="30">
        <f>IF(Tabelle5[[#This Row],[Etas 55°C]]=0,0,(Tabelle5[[#This Row],[Etas 35°C]]*0.8+Tabelle5[[#This Row],[Etas 55°C]]*0.2))*2.5</f>
        <v>4.4950000000000001</v>
      </c>
      <c r="O1035" s="31">
        <f>-(Tabelle5[[#This Row],[80%/20% SCOP]]-5.349)/5.349</f>
        <v>0.1596560104692466</v>
      </c>
    </row>
    <row r="1036" spans="1:15" ht="20.100000000000001" customHeight="1" x14ac:dyDescent="0.25">
      <c r="A1036" s="61"/>
      <c r="B1036" s="32">
        <v>16003233</v>
      </c>
      <c r="C1036" s="25" t="s">
        <v>3044</v>
      </c>
      <c r="D1036" s="25" t="s">
        <v>3072</v>
      </c>
      <c r="E1036" s="26" t="s">
        <v>2</v>
      </c>
      <c r="F1036" s="27">
        <v>10</v>
      </c>
      <c r="G1036" s="28">
        <v>1.88</v>
      </c>
      <c r="H1036" s="27">
        <v>10</v>
      </c>
      <c r="I1036" s="28">
        <v>1.47</v>
      </c>
      <c r="J1036" s="26" t="s">
        <v>109</v>
      </c>
      <c r="K1036" s="26" t="s">
        <v>4</v>
      </c>
      <c r="L1036" s="26" t="s">
        <v>4</v>
      </c>
      <c r="M1036" s="27">
        <f>IF(Tabelle5[[#This Row],[Heizleistung (55°C)]]=0,Tabelle5[[#This Row],[Heizleistung (35°C)]],(Tabelle5[[#This Row],[Heizleistung (35°C)]]+Tabelle5[[#This Row],[Heizleistung (55°C)]])/2)</f>
        <v>10</v>
      </c>
      <c r="N1036" s="30">
        <f>IF(Tabelle5[[#This Row],[Etas 55°C]]=0,0,(Tabelle5[[#This Row],[Etas 35°C]]*0.8+Tabelle5[[#This Row],[Etas 55°C]]*0.2))*2.5</f>
        <v>4.4950000000000001</v>
      </c>
      <c r="O1036" s="31">
        <f>-(Tabelle5[[#This Row],[80%/20% SCOP]]-5.349)/5.349</f>
        <v>0.1596560104692466</v>
      </c>
    </row>
    <row r="1037" spans="1:15" ht="20.100000000000001" customHeight="1" x14ac:dyDescent="0.25">
      <c r="A1037" s="61"/>
      <c r="B1037" s="32">
        <v>16018636</v>
      </c>
      <c r="C1037" s="25" t="s">
        <v>440</v>
      </c>
      <c r="D1037" s="25" t="s">
        <v>455</v>
      </c>
      <c r="E1037" s="26" t="s">
        <v>2</v>
      </c>
      <c r="F1037" s="27">
        <v>11.5</v>
      </c>
      <c r="G1037" s="28">
        <v>1.8779999999999999</v>
      </c>
      <c r="H1037" s="27">
        <v>11.5</v>
      </c>
      <c r="I1037" s="28">
        <v>1.4710000000000001</v>
      </c>
      <c r="J1037" s="26" t="s">
        <v>3</v>
      </c>
      <c r="K1037" s="26" t="s">
        <v>4</v>
      </c>
      <c r="L1037" s="26" t="s">
        <v>4</v>
      </c>
      <c r="M1037" s="27">
        <f>IF(Tabelle5[[#This Row],[Heizleistung (55°C)]]=0,Tabelle5[[#This Row],[Heizleistung (35°C)]],(Tabelle5[[#This Row],[Heizleistung (35°C)]]+Tabelle5[[#This Row],[Heizleistung (55°C)]])/2)</f>
        <v>11.5</v>
      </c>
      <c r="N1037" s="30">
        <f>IF(Tabelle5[[#This Row],[Etas 55°C]]=0,0,(Tabelle5[[#This Row],[Etas 35°C]]*0.8+Tabelle5[[#This Row],[Etas 55°C]]*0.2))*2.5</f>
        <v>4.4915000000000003</v>
      </c>
      <c r="O1037" s="31">
        <f>-(Tabelle5[[#This Row],[80%/20% SCOP]]-5.349)/5.349</f>
        <v>0.16031033838100578</v>
      </c>
    </row>
    <row r="1038" spans="1:15" ht="20.100000000000001" customHeight="1" x14ac:dyDescent="0.25">
      <c r="A1038" s="61"/>
      <c r="B1038" s="32">
        <v>16011059</v>
      </c>
      <c r="C1038" s="25" t="s">
        <v>3161</v>
      </c>
      <c r="D1038" s="25" t="s">
        <v>4337</v>
      </c>
      <c r="E1038" s="26" t="s">
        <v>2</v>
      </c>
      <c r="F1038" s="27">
        <v>10</v>
      </c>
      <c r="G1038" s="28">
        <v>1.91</v>
      </c>
      <c r="H1038" s="27">
        <v>10</v>
      </c>
      <c r="I1038" s="28">
        <v>1.34</v>
      </c>
      <c r="J1038" s="26" t="s">
        <v>40</v>
      </c>
      <c r="K1038" s="26" t="s">
        <v>4</v>
      </c>
      <c r="L1038" s="26" t="s">
        <v>4</v>
      </c>
      <c r="M1038" s="27">
        <f>IF(Tabelle5[[#This Row],[Heizleistung (55°C)]]=0,Tabelle5[[#This Row],[Heizleistung (35°C)]],(Tabelle5[[#This Row],[Heizleistung (35°C)]]+Tabelle5[[#This Row],[Heizleistung (55°C)]])/2)</f>
        <v>10</v>
      </c>
      <c r="N1038" s="30">
        <f>IF(Tabelle5[[#This Row],[Etas 55°C]]=0,0,(Tabelle5[[#This Row],[Etas 35°C]]*0.8+Tabelle5[[#This Row],[Etas 55°C]]*0.2))*2.5</f>
        <v>4.49</v>
      </c>
      <c r="O1038" s="31">
        <f>-(Tabelle5[[#This Row],[80%/20% SCOP]]-5.349)/5.349</f>
        <v>0.16059076462890259</v>
      </c>
    </row>
    <row r="1039" spans="1:15" ht="20.100000000000001" customHeight="1" x14ac:dyDescent="0.25">
      <c r="A1039" s="61"/>
      <c r="B1039" s="32">
        <v>16012958</v>
      </c>
      <c r="C1039" s="25" t="s">
        <v>1299</v>
      </c>
      <c r="D1039" s="25" t="s">
        <v>6747</v>
      </c>
      <c r="E1039" s="26" t="s">
        <v>2</v>
      </c>
      <c r="F1039" s="27">
        <v>8.3000000000000007</v>
      </c>
      <c r="G1039" s="28">
        <v>1.91</v>
      </c>
      <c r="H1039" s="27">
        <v>12.5</v>
      </c>
      <c r="I1039" s="28">
        <v>1.34</v>
      </c>
      <c r="J1039" s="26" t="s">
        <v>40</v>
      </c>
      <c r="K1039" s="26" t="s">
        <v>4</v>
      </c>
      <c r="L1039" s="26" t="s">
        <v>4</v>
      </c>
      <c r="M1039" s="27">
        <f>IF(Tabelle5[[#This Row],[Heizleistung (55°C)]]=0,Tabelle5[[#This Row],[Heizleistung (35°C)]],(Tabelle5[[#This Row],[Heizleistung (35°C)]]+Tabelle5[[#This Row],[Heizleistung (55°C)]])/2)</f>
        <v>10.4</v>
      </c>
      <c r="N1039" s="30">
        <f>IF(Tabelle5[[#This Row],[Etas 55°C]]=0,0,(Tabelle5[[#This Row],[Etas 35°C]]*0.8+Tabelle5[[#This Row],[Etas 55°C]]*0.2))*2.5</f>
        <v>4.49</v>
      </c>
      <c r="O1039" s="31">
        <f>-(Tabelle5[[#This Row],[80%/20% SCOP]]-5.349)/5.349</f>
        <v>0.16059076462890259</v>
      </c>
    </row>
    <row r="1040" spans="1:15" ht="20.100000000000001" customHeight="1" x14ac:dyDescent="0.25">
      <c r="A1040" s="61"/>
      <c r="B1040" s="32">
        <v>16011440</v>
      </c>
      <c r="C1040" s="25" t="s">
        <v>4760</v>
      </c>
      <c r="D1040" s="25" t="s">
        <v>4790</v>
      </c>
      <c r="E1040" s="26" t="s">
        <v>2</v>
      </c>
      <c r="F1040" s="27">
        <v>12.02</v>
      </c>
      <c r="G1040" s="28">
        <v>1.89</v>
      </c>
      <c r="H1040" s="27">
        <v>10.199999999999999</v>
      </c>
      <c r="I1040" s="28">
        <v>1.4</v>
      </c>
      <c r="J1040" s="26" t="s">
        <v>40</v>
      </c>
      <c r="K1040" s="26" t="s">
        <v>4</v>
      </c>
      <c r="L1040" s="26" t="s">
        <v>25</v>
      </c>
      <c r="M1040" s="27">
        <f>IF(Tabelle5[[#This Row],[Heizleistung (55°C)]]=0,Tabelle5[[#This Row],[Heizleistung (35°C)]],(Tabelle5[[#This Row],[Heizleistung (35°C)]]+Tabelle5[[#This Row],[Heizleistung (55°C)]])/2)</f>
        <v>11.11</v>
      </c>
      <c r="N1040" s="30">
        <f>IF(Tabelle5[[#This Row],[Etas 55°C]]=0,0,(Tabelle5[[#This Row],[Etas 35°C]]*0.8+Tabelle5[[#This Row],[Etas 55°C]]*0.2))*2.5</f>
        <v>4.4800000000000004</v>
      </c>
      <c r="O1040" s="31">
        <f>-(Tabelle5[[#This Row],[80%/20% SCOP]]-5.349)/5.349</f>
        <v>0.16246027294821458</v>
      </c>
    </row>
    <row r="1041" spans="1:15" ht="20.100000000000001" customHeight="1" x14ac:dyDescent="0.25">
      <c r="A1041" s="61"/>
      <c r="B1041" s="32">
        <v>16017472</v>
      </c>
      <c r="C1041" s="25" t="s">
        <v>4632</v>
      </c>
      <c r="D1041" s="25" t="s">
        <v>4634</v>
      </c>
      <c r="E1041" s="26" t="s">
        <v>2</v>
      </c>
      <c r="F1041" s="27">
        <v>11.22</v>
      </c>
      <c r="G1041" s="28">
        <v>1.89</v>
      </c>
      <c r="H1041" s="27">
        <v>11.49</v>
      </c>
      <c r="I1041" s="28">
        <v>1.39</v>
      </c>
      <c r="J1041" s="26" t="s">
        <v>3</v>
      </c>
      <c r="K1041" s="26" t="s">
        <v>15</v>
      </c>
      <c r="L1041" s="26" t="s">
        <v>15</v>
      </c>
      <c r="M1041" s="27">
        <f>IF(Tabelle5[[#This Row],[Heizleistung (55°C)]]=0,Tabelle5[[#This Row],[Heizleistung (35°C)]],(Tabelle5[[#This Row],[Heizleistung (35°C)]]+Tabelle5[[#This Row],[Heizleistung (55°C)]])/2)</f>
        <v>11.355</v>
      </c>
      <c r="N1041" s="30">
        <f>IF(Tabelle5[[#This Row],[Etas 55°C]]=0,0,(Tabelle5[[#This Row],[Etas 35°C]]*0.8+Tabelle5[[#This Row],[Etas 55°C]]*0.2))*2.5</f>
        <v>4.4749999999999996</v>
      </c>
      <c r="O1041" s="31">
        <f>-(Tabelle5[[#This Row],[80%/20% SCOP]]-5.349)/5.349</f>
        <v>0.16339502710787074</v>
      </c>
    </row>
    <row r="1042" spans="1:15" ht="20.100000000000001" customHeight="1" x14ac:dyDescent="0.25">
      <c r="A1042" s="61"/>
      <c r="B1042" s="32">
        <v>16016572</v>
      </c>
      <c r="C1042" s="25" t="s">
        <v>5889</v>
      </c>
      <c r="D1042" s="25" t="s">
        <v>5900</v>
      </c>
      <c r="E1042" s="26" t="s">
        <v>2</v>
      </c>
      <c r="F1042" s="27">
        <v>11.22</v>
      </c>
      <c r="G1042" s="28">
        <v>1.89</v>
      </c>
      <c r="H1042" s="27">
        <v>11.49</v>
      </c>
      <c r="I1042" s="28">
        <v>1.39</v>
      </c>
      <c r="J1042" s="26" t="s">
        <v>3</v>
      </c>
      <c r="K1042" s="26" t="s">
        <v>15</v>
      </c>
      <c r="L1042" s="26" t="s">
        <v>15</v>
      </c>
      <c r="M1042" s="29">
        <f>IF(Tabelle5[[#This Row],[Heizleistung (55°C)]]=0,Tabelle5[[#This Row],[Heizleistung (35°C)]],(Tabelle5[[#This Row],[Heizleistung (35°C)]]+Tabelle5[[#This Row],[Heizleistung (55°C)]])/2)</f>
        <v>11.355</v>
      </c>
      <c r="N1042" s="30">
        <f>IF(Tabelle5[[#This Row],[Etas 55°C]]=0,0,(Tabelle5[[#This Row],[Etas 35°C]]*0.8+Tabelle5[[#This Row],[Etas 55°C]]*0.2))*2.5</f>
        <v>4.4749999999999996</v>
      </c>
      <c r="O1042" s="31">
        <f>-(Tabelle5[[#This Row],[80%/20% SCOP]]-5.349)/5.349</f>
        <v>0.16339502710787074</v>
      </c>
    </row>
    <row r="1043" spans="1:15" ht="20.100000000000001" customHeight="1" x14ac:dyDescent="0.25">
      <c r="A1043" s="61"/>
      <c r="B1043" s="32">
        <v>16012886</v>
      </c>
      <c r="C1043" s="25" t="s">
        <v>589</v>
      </c>
      <c r="D1043" s="25" t="s">
        <v>617</v>
      </c>
      <c r="E1043" s="26" t="s">
        <v>2</v>
      </c>
      <c r="F1043" s="27">
        <v>10</v>
      </c>
      <c r="G1043" s="28">
        <v>1.88</v>
      </c>
      <c r="H1043" s="27">
        <v>10</v>
      </c>
      <c r="I1043" s="28">
        <v>1.42</v>
      </c>
      <c r="J1043" s="26" t="s">
        <v>3</v>
      </c>
      <c r="K1043" s="26" t="s">
        <v>4</v>
      </c>
      <c r="L1043" s="26" t="s">
        <v>4</v>
      </c>
      <c r="M1043" s="27">
        <f>IF(Tabelle5[[#This Row],[Heizleistung (55°C)]]=0,Tabelle5[[#This Row],[Heizleistung (35°C)]],(Tabelle5[[#This Row],[Heizleistung (35°C)]]+Tabelle5[[#This Row],[Heizleistung (55°C)]])/2)</f>
        <v>10</v>
      </c>
      <c r="N1043" s="30">
        <f>IF(Tabelle5[[#This Row],[Etas 55°C]]=0,0,(Tabelle5[[#This Row],[Etas 35°C]]*0.8+Tabelle5[[#This Row],[Etas 55°C]]*0.2))*2.5</f>
        <v>4.47</v>
      </c>
      <c r="O1043" s="31">
        <f>-(Tabelle5[[#This Row],[80%/20% SCOP]]-5.349)/5.349</f>
        <v>0.16432978126752673</v>
      </c>
    </row>
    <row r="1044" spans="1:15" ht="20.100000000000001" customHeight="1" x14ac:dyDescent="0.25">
      <c r="A1044" s="61"/>
      <c r="B1044" s="32">
        <v>16012871</v>
      </c>
      <c r="C1044" s="25" t="s">
        <v>669</v>
      </c>
      <c r="D1044" s="25" t="s">
        <v>672</v>
      </c>
      <c r="E1044" s="26" t="s">
        <v>2</v>
      </c>
      <c r="F1044" s="27">
        <v>10</v>
      </c>
      <c r="G1044" s="28">
        <v>1.88</v>
      </c>
      <c r="H1044" s="27">
        <v>10</v>
      </c>
      <c r="I1044" s="28">
        <v>1.42</v>
      </c>
      <c r="J1044" s="26" t="s">
        <v>3</v>
      </c>
      <c r="K1044" s="26" t="s">
        <v>4</v>
      </c>
      <c r="L1044" s="26" t="s">
        <v>4</v>
      </c>
      <c r="M1044" s="27">
        <f>IF(Tabelle5[[#This Row],[Heizleistung (55°C)]]=0,Tabelle5[[#This Row],[Heizleistung (35°C)]],(Tabelle5[[#This Row],[Heizleistung (35°C)]]+Tabelle5[[#This Row],[Heizleistung (55°C)]])/2)</f>
        <v>10</v>
      </c>
      <c r="N1044" s="30">
        <f>IF(Tabelle5[[#This Row],[Etas 55°C]]=0,0,(Tabelle5[[#This Row],[Etas 35°C]]*0.8+Tabelle5[[#This Row],[Etas 55°C]]*0.2))*2.5</f>
        <v>4.47</v>
      </c>
      <c r="O1044" s="31">
        <f>-(Tabelle5[[#This Row],[80%/20% SCOP]]-5.349)/5.349</f>
        <v>0.16432978126752673</v>
      </c>
    </row>
    <row r="1045" spans="1:15" ht="20.100000000000001" customHeight="1" x14ac:dyDescent="0.25">
      <c r="A1045" s="61"/>
      <c r="B1045" s="32">
        <v>16012957</v>
      </c>
      <c r="C1045" s="25" t="s">
        <v>1299</v>
      </c>
      <c r="D1045" s="25" t="s">
        <v>6731</v>
      </c>
      <c r="E1045" s="26" t="s">
        <v>2</v>
      </c>
      <c r="F1045" s="27">
        <v>8.3000000000000007</v>
      </c>
      <c r="G1045" s="28">
        <v>1.9</v>
      </c>
      <c r="H1045" s="27">
        <v>12.5</v>
      </c>
      <c r="I1045" s="28">
        <v>1.34</v>
      </c>
      <c r="J1045" s="26" t="s">
        <v>40</v>
      </c>
      <c r="K1045" s="26" t="s">
        <v>4</v>
      </c>
      <c r="L1045" s="26" t="s">
        <v>4</v>
      </c>
      <c r="M1045" s="27">
        <f>IF(Tabelle5[[#This Row],[Heizleistung (55°C)]]=0,Tabelle5[[#This Row],[Heizleistung (35°C)]],(Tabelle5[[#This Row],[Heizleistung (35°C)]]+Tabelle5[[#This Row],[Heizleistung (55°C)]])/2)</f>
        <v>10.4</v>
      </c>
      <c r="N1045" s="30">
        <f>IF(Tabelle5[[#This Row],[Etas 55°C]]=0,0,(Tabelle5[[#This Row],[Etas 35°C]]*0.8+Tabelle5[[#This Row],[Etas 55°C]]*0.2))*2.5</f>
        <v>4.47</v>
      </c>
      <c r="O1045" s="31">
        <f>-(Tabelle5[[#This Row],[80%/20% SCOP]]-5.349)/5.349</f>
        <v>0.16432978126752673</v>
      </c>
    </row>
    <row r="1046" spans="1:15" ht="20.100000000000001" customHeight="1" x14ac:dyDescent="0.25">
      <c r="A1046" s="61"/>
      <c r="B1046" s="32">
        <v>16006681</v>
      </c>
      <c r="C1046" s="25" t="s">
        <v>2533</v>
      </c>
      <c r="D1046" s="25" t="s">
        <v>2555</v>
      </c>
      <c r="E1046" s="26" t="s">
        <v>2</v>
      </c>
      <c r="F1046" s="27">
        <v>11.5</v>
      </c>
      <c r="G1046" s="28">
        <v>1.89</v>
      </c>
      <c r="H1046" s="27">
        <v>10.9</v>
      </c>
      <c r="I1046" s="28">
        <v>1.38</v>
      </c>
      <c r="J1046" s="26" t="s">
        <v>40</v>
      </c>
      <c r="K1046" s="26" t="s">
        <v>4</v>
      </c>
      <c r="L1046" s="26" t="s">
        <v>4</v>
      </c>
      <c r="M1046" s="27">
        <f>IF(Tabelle5[[#This Row],[Heizleistung (55°C)]]=0,Tabelle5[[#This Row],[Heizleistung (35°C)]],(Tabelle5[[#This Row],[Heizleistung (35°C)]]+Tabelle5[[#This Row],[Heizleistung (55°C)]])/2)</f>
        <v>11.2</v>
      </c>
      <c r="N1046" s="30">
        <f>IF(Tabelle5[[#This Row],[Etas 55°C]]=0,0,(Tabelle5[[#This Row],[Etas 35°C]]*0.8+Tabelle5[[#This Row],[Etas 55°C]]*0.2))*2.5</f>
        <v>4.47</v>
      </c>
      <c r="O1046" s="31">
        <f>-(Tabelle5[[#This Row],[80%/20% SCOP]]-5.349)/5.349</f>
        <v>0.16432978126752673</v>
      </c>
    </row>
    <row r="1047" spans="1:15" ht="20.100000000000001" customHeight="1" x14ac:dyDescent="0.25">
      <c r="A1047" s="61"/>
      <c r="B1047" s="32">
        <v>16006734</v>
      </c>
      <c r="C1047" s="25" t="s">
        <v>2533</v>
      </c>
      <c r="D1047" s="25" t="s">
        <v>2564</v>
      </c>
      <c r="E1047" s="26" t="s">
        <v>2</v>
      </c>
      <c r="F1047" s="27">
        <v>11.3</v>
      </c>
      <c r="G1047" s="28">
        <v>1.88</v>
      </c>
      <c r="H1047" s="27">
        <v>11</v>
      </c>
      <c r="I1047" s="28">
        <v>1.41</v>
      </c>
      <c r="J1047" s="26" t="s">
        <v>40</v>
      </c>
      <c r="K1047" s="26" t="s">
        <v>4</v>
      </c>
      <c r="L1047" s="26" t="s">
        <v>4</v>
      </c>
      <c r="M1047" s="27">
        <f>IF(Tabelle5[[#This Row],[Heizleistung (55°C)]]=0,Tabelle5[[#This Row],[Heizleistung (35°C)]],(Tabelle5[[#This Row],[Heizleistung (35°C)]]+Tabelle5[[#This Row],[Heizleistung (55°C)]])/2)</f>
        <v>11.15</v>
      </c>
      <c r="N1047" s="30">
        <f>IF(Tabelle5[[#This Row],[Etas 55°C]]=0,0,(Tabelle5[[#This Row],[Etas 35°C]]*0.8+Tabelle5[[#This Row],[Etas 55°C]]*0.2))*2.5</f>
        <v>4.4649999999999999</v>
      </c>
      <c r="O1047" s="31">
        <f>-(Tabelle5[[#This Row],[80%/20% SCOP]]-5.349)/5.349</f>
        <v>0.1652645354271827</v>
      </c>
    </row>
    <row r="1048" spans="1:15" ht="20.100000000000001" customHeight="1" x14ac:dyDescent="0.25">
      <c r="A1048" s="61"/>
      <c r="B1048" s="32">
        <v>16007686</v>
      </c>
      <c r="C1048" s="25" t="s">
        <v>2533</v>
      </c>
      <c r="D1048" s="25" t="s">
        <v>2534</v>
      </c>
      <c r="E1048" s="26" t="s">
        <v>2</v>
      </c>
      <c r="F1048" s="27">
        <v>12</v>
      </c>
      <c r="G1048" s="28">
        <v>1.8939999999999999</v>
      </c>
      <c r="H1048" s="27">
        <v>11.6</v>
      </c>
      <c r="I1048" s="28">
        <v>1.351</v>
      </c>
      <c r="J1048" s="26" t="s">
        <v>40</v>
      </c>
      <c r="K1048" s="26" t="s">
        <v>4</v>
      </c>
      <c r="L1048" s="26" t="s">
        <v>4</v>
      </c>
      <c r="M1048" s="27">
        <f>IF(Tabelle5[[#This Row],[Heizleistung (55°C)]]=0,Tabelle5[[#This Row],[Heizleistung (35°C)]],(Tabelle5[[#This Row],[Heizleistung (35°C)]]+Tabelle5[[#This Row],[Heizleistung (55°C)]])/2)</f>
        <v>11.8</v>
      </c>
      <c r="N1048" s="30">
        <f>IF(Tabelle5[[#This Row],[Etas 55°C]]=0,0,(Tabelle5[[#This Row],[Etas 35°C]]*0.8+Tabelle5[[#This Row],[Etas 55°C]]*0.2))*2.5</f>
        <v>4.4634999999999998</v>
      </c>
      <c r="O1048" s="31">
        <f>-(Tabelle5[[#This Row],[80%/20% SCOP]]-5.349)/5.349</f>
        <v>0.16554496167507951</v>
      </c>
    </row>
    <row r="1049" spans="1:15" ht="20.100000000000001" customHeight="1" x14ac:dyDescent="0.25">
      <c r="A1049" s="61"/>
      <c r="B1049" s="32">
        <v>16014043</v>
      </c>
      <c r="C1049" s="25" t="s">
        <v>4677</v>
      </c>
      <c r="D1049" s="25" t="s">
        <v>4697</v>
      </c>
      <c r="E1049" s="26" t="s">
        <v>2</v>
      </c>
      <c r="F1049" s="27">
        <v>12</v>
      </c>
      <c r="G1049" s="28">
        <v>1.8939999999999999</v>
      </c>
      <c r="H1049" s="27">
        <v>11.6</v>
      </c>
      <c r="I1049" s="28">
        <v>1.351</v>
      </c>
      <c r="J1049" s="26" t="s">
        <v>40</v>
      </c>
      <c r="K1049" s="26" t="s">
        <v>15</v>
      </c>
      <c r="L1049" s="26" t="s">
        <v>25</v>
      </c>
      <c r="M1049" s="27">
        <f>IF(Tabelle5[[#This Row],[Heizleistung (55°C)]]=0,Tabelle5[[#This Row],[Heizleistung (35°C)]],(Tabelle5[[#This Row],[Heizleistung (35°C)]]+Tabelle5[[#This Row],[Heizleistung (55°C)]])/2)</f>
        <v>11.8</v>
      </c>
      <c r="N1049" s="30">
        <f>IF(Tabelle5[[#This Row],[Etas 55°C]]=0,0,(Tabelle5[[#This Row],[Etas 35°C]]*0.8+Tabelle5[[#This Row],[Etas 55°C]]*0.2))*2.5</f>
        <v>4.4634999999999998</v>
      </c>
      <c r="O1049" s="31">
        <f>-(Tabelle5[[#This Row],[80%/20% SCOP]]-5.349)/5.349</f>
        <v>0.16554496167507951</v>
      </c>
    </row>
    <row r="1050" spans="1:15" ht="20.100000000000001" customHeight="1" x14ac:dyDescent="0.25">
      <c r="A1050" s="61"/>
      <c r="B1050" s="32">
        <v>16011199</v>
      </c>
      <c r="C1050" s="25" t="s">
        <v>5213</v>
      </c>
      <c r="D1050" s="25" t="s">
        <v>5245</v>
      </c>
      <c r="E1050" s="26" t="s">
        <v>2</v>
      </c>
      <c r="F1050" s="27">
        <v>12</v>
      </c>
      <c r="G1050" s="28">
        <v>1.8939999999999999</v>
      </c>
      <c r="H1050" s="27">
        <v>11.6</v>
      </c>
      <c r="I1050" s="28">
        <v>1.351</v>
      </c>
      <c r="J1050" s="26" t="s">
        <v>40</v>
      </c>
      <c r="K1050" s="26" t="s">
        <v>4</v>
      </c>
      <c r="L1050" s="26" t="s">
        <v>15</v>
      </c>
      <c r="M1050" s="27">
        <f>IF(Tabelle5[[#This Row],[Heizleistung (55°C)]]=0,Tabelle5[[#This Row],[Heizleistung (35°C)]],(Tabelle5[[#This Row],[Heizleistung (35°C)]]+Tabelle5[[#This Row],[Heizleistung (55°C)]])/2)</f>
        <v>11.8</v>
      </c>
      <c r="N1050" s="30">
        <f>IF(Tabelle5[[#This Row],[Etas 55°C]]=0,0,(Tabelle5[[#This Row],[Etas 35°C]]*0.8+Tabelle5[[#This Row],[Etas 55°C]]*0.2))*2.5</f>
        <v>4.4634999999999998</v>
      </c>
      <c r="O1050" s="31">
        <f>-(Tabelle5[[#This Row],[80%/20% SCOP]]-5.349)/5.349</f>
        <v>0.16554496167507951</v>
      </c>
    </row>
    <row r="1051" spans="1:15" ht="20.100000000000001" customHeight="1" x14ac:dyDescent="0.25">
      <c r="A1051" s="61"/>
      <c r="B1051" s="32">
        <v>16007739</v>
      </c>
      <c r="C1051" s="25" t="s">
        <v>2533</v>
      </c>
      <c r="D1051" s="25" t="s">
        <v>2553</v>
      </c>
      <c r="E1051" s="26" t="s">
        <v>2</v>
      </c>
      <c r="F1051" s="27">
        <v>12</v>
      </c>
      <c r="G1051" s="28">
        <v>1.893</v>
      </c>
      <c r="H1051" s="27">
        <v>11.6</v>
      </c>
      <c r="I1051" s="28">
        <v>1.351</v>
      </c>
      <c r="J1051" s="26" t="s">
        <v>40</v>
      </c>
      <c r="K1051" s="26" t="s">
        <v>4</v>
      </c>
      <c r="L1051" s="26" t="s">
        <v>4</v>
      </c>
      <c r="M1051" s="27">
        <f>IF(Tabelle5[[#This Row],[Heizleistung (55°C)]]=0,Tabelle5[[#This Row],[Heizleistung (35°C)]],(Tabelle5[[#This Row],[Heizleistung (35°C)]]+Tabelle5[[#This Row],[Heizleistung (55°C)]])/2)</f>
        <v>11.8</v>
      </c>
      <c r="N1051" s="30">
        <f>IF(Tabelle5[[#This Row],[Etas 55°C]]=0,0,(Tabelle5[[#This Row],[Etas 35°C]]*0.8+Tabelle5[[#This Row],[Etas 55°C]]*0.2))*2.5</f>
        <v>4.4615000000000009</v>
      </c>
      <c r="O1051" s="31">
        <f>-(Tabelle5[[#This Row],[80%/20% SCOP]]-5.349)/5.349</f>
        <v>0.16591886333894171</v>
      </c>
    </row>
    <row r="1052" spans="1:15" ht="20.100000000000001" customHeight="1" x14ac:dyDescent="0.25">
      <c r="A1052" s="61"/>
      <c r="B1052" s="32">
        <v>16014046</v>
      </c>
      <c r="C1052" s="25" t="s">
        <v>4677</v>
      </c>
      <c r="D1052" s="25" t="s">
        <v>4695</v>
      </c>
      <c r="E1052" s="26" t="s">
        <v>2</v>
      </c>
      <c r="F1052" s="27">
        <v>12</v>
      </c>
      <c r="G1052" s="28">
        <v>1.893</v>
      </c>
      <c r="H1052" s="27">
        <v>11.6</v>
      </c>
      <c r="I1052" s="28">
        <v>1.351</v>
      </c>
      <c r="J1052" s="26" t="s">
        <v>40</v>
      </c>
      <c r="K1052" s="26" t="s">
        <v>15</v>
      </c>
      <c r="L1052" s="26" t="s">
        <v>25</v>
      </c>
      <c r="M1052" s="27">
        <f>IF(Tabelle5[[#This Row],[Heizleistung (55°C)]]=0,Tabelle5[[#This Row],[Heizleistung (35°C)]],(Tabelle5[[#This Row],[Heizleistung (35°C)]]+Tabelle5[[#This Row],[Heizleistung (55°C)]])/2)</f>
        <v>11.8</v>
      </c>
      <c r="N1052" s="30">
        <f>IF(Tabelle5[[#This Row],[Etas 55°C]]=0,0,(Tabelle5[[#This Row],[Etas 35°C]]*0.8+Tabelle5[[#This Row],[Etas 55°C]]*0.2))*2.5</f>
        <v>4.4615000000000009</v>
      </c>
      <c r="O1052" s="31">
        <f>-(Tabelle5[[#This Row],[80%/20% SCOP]]-5.349)/5.349</f>
        <v>0.16591886333894171</v>
      </c>
    </row>
    <row r="1053" spans="1:15" ht="20.100000000000001" customHeight="1" x14ac:dyDescent="0.25">
      <c r="A1053" s="61"/>
      <c r="B1053" s="32">
        <v>16001296</v>
      </c>
      <c r="C1053" s="25" t="s">
        <v>5091</v>
      </c>
      <c r="D1053" s="25" t="s">
        <v>5118</v>
      </c>
      <c r="E1053" s="26" t="s">
        <v>2</v>
      </c>
      <c r="F1053" s="27">
        <v>12</v>
      </c>
      <c r="G1053" s="28">
        <v>1.893</v>
      </c>
      <c r="H1053" s="27">
        <v>11.6</v>
      </c>
      <c r="I1053" s="28">
        <v>1.351</v>
      </c>
      <c r="J1053" s="26" t="s">
        <v>40</v>
      </c>
      <c r="K1053" s="26" t="s">
        <v>4</v>
      </c>
      <c r="L1053" s="26" t="s">
        <v>4</v>
      </c>
      <c r="M1053" s="27">
        <f>IF(Tabelle5[[#This Row],[Heizleistung (55°C)]]=0,Tabelle5[[#This Row],[Heizleistung (35°C)]],(Tabelle5[[#This Row],[Heizleistung (35°C)]]+Tabelle5[[#This Row],[Heizleistung (55°C)]])/2)</f>
        <v>11.8</v>
      </c>
      <c r="N1053" s="30">
        <f>IF(Tabelle5[[#This Row],[Etas 55°C]]=0,0,(Tabelle5[[#This Row],[Etas 35°C]]*0.8+Tabelle5[[#This Row],[Etas 55°C]]*0.2))*2.5</f>
        <v>4.4615000000000009</v>
      </c>
      <c r="O1053" s="31">
        <f>-(Tabelle5[[#This Row],[80%/20% SCOP]]-5.349)/5.349</f>
        <v>0.16591886333894171</v>
      </c>
    </row>
    <row r="1054" spans="1:15" ht="20.100000000000001" customHeight="1" x14ac:dyDescent="0.25">
      <c r="A1054" s="61"/>
      <c r="B1054" s="32">
        <v>16001833</v>
      </c>
      <c r="C1054" s="25" t="s">
        <v>5459</v>
      </c>
      <c r="D1054" s="25" t="s">
        <v>5460</v>
      </c>
      <c r="E1054" s="26" t="s">
        <v>2</v>
      </c>
      <c r="F1054" s="27">
        <v>12</v>
      </c>
      <c r="G1054" s="28">
        <v>1.893</v>
      </c>
      <c r="H1054" s="27">
        <v>11.6</v>
      </c>
      <c r="I1054" s="28">
        <v>1.351</v>
      </c>
      <c r="J1054" s="26" t="s">
        <v>40</v>
      </c>
      <c r="K1054" s="26" t="s">
        <v>4</v>
      </c>
      <c r="L1054" s="26" t="s">
        <v>4</v>
      </c>
      <c r="M1054" s="29">
        <f>IF(Tabelle5[[#This Row],[Heizleistung (55°C)]]=0,Tabelle5[[#This Row],[Heizleistung (35°C)]],(Tabelle5[[#This Row],[Heizleistung (35°C)]]+Tabelle5[[#This Row],[Heizleistung (55°C)]])/2)</f>
        <v>11.8</v>
      </c>
      <c r="N1054" s="30">
        <f>IF(Tabelle5[[#This Row],[Etas 55°C]]=0,0,(Tabelle5[[#This Row],[Etas 35°C]]*0.8+Tabelle5[[#This Row],[Etas 55°C]]*0.2))*2.5</f>
        <v>4.4615000000000009</v>
      </c>
      <c r="O1054" s="31">
        <f>-(Tabelle5[[#This Row],[80%/20% SCOP]]-5.349)/5.349</f>
        <v>0.16591886333894171</v>
      </c>
    </row>
    <row r="1055" spans="1:15" ht="20.100000000000001" customHeight="1" x14ac:dyDescent="0.25">
      <c r="A1055" s="61"/>
      <c r="B1055" s="32">
        <v>16017023</v>
      </c>
      <c r="C1055" s="25" t="s">
        <v>3161</v>
      </c>
      <c r="D1055" s="25" t="s">
        <v>3319</v>
      </c>
      <c r="E1055" s="26" t="s">
        <v>2</v>
      </c>
      <c r="F1055" s="27">
        <v>11</v>
      </c>
      <c r="G1055" s="28">
        <v>1.88</v>
      </c>
      <c r="H1055" s="27">
        <v>11</v>
      </c>
      <c r="I1055" s="28">
        <v>1.4</v>
      </c>
      <c r="J1055" s="26" t="s">
        <v>3</v>
      </c>
      <c r="K1055" s="26" t="s">
        <v>15</v>
      </c>
      <c r="L1055" s="26" t="s">
        <v>4</v>
      </c>
      <c r="M1055" s="27">
        <f>IF(Tabelle5[[#This Row],[Heizleistung (55°C)]]=0,Tabelle5[[#This Row],[Heizleistung (35°C)]],(Tabelle5[[#This Row],[Heizleistung (35°C)]]+Tabelle5[[#This Row],[Heizleistung (55°C)]])/2)</f>
        <v>11</v>
      </c>
      <c r="N1055" s="30">
        <f>IF(Tabelle5[[#This Row],[Etas 55°C]]=0,0,(Tabelle5[[#This Row],[Etas 35°C]]*0.8+Tabelle5[[#This Row],[Etas 55°C]]*0.2))*2.5</f>
        <v>4.46</v>
      </c>
      <c r="O1055" s="31">
        <f>-(Tabelle5[[#This Row],[80%/20% SCOP]]-5.349)/5.349</f>
        <v>0.16619928958683869</v>
      </c>
    </row>
    <row r="1056" spans="1:15" ht="20.100000000000001" customHeight="1" x14ac:dyDescent="0.25">
      <c r="A1056" s="61"/>
      <c r="B1056" s="32">
        <v>16013287</v>
      </c>
      <c r="C1056" s="25" t="s">
        <v>2387</v>
      </c>
      <c r="D1056" s="25" t="s">
        <v>2392</v>
      </c>
      <c r="E1056" s="26" t="s">
        <v>2</v>
      </c>
      <c r="F1056" s="27">
        <v>12.26</v>
      </c>
      <c r="G1056" s="28">
        <v>1.867</v>
      </c>
      <c r="H1056" s="27">
        <v>11.55</v>
      </c>
      <c r="I1056" s="28">
        <v>1.45</v>
      </c>
      <c r="J1056" s="26" t="s">
        <v>40</v>
      </c>
      <c r="K1056" s="26" t="s">
        <v>4</v>
      </c>
      <c r="L1056" s="26" t="s">
        <v>4</v>
      </c>
      <c r="M1056" s="27">
        <f>IF(Tabelle5[[#This Row],[Heizleistung (55°C)]]=0,Tabelle5[[#This Row],[Heizleistung (35°C)]],(Tabelle5[[#This Row],[Heizleistung (35°C)]]+Tabelle5[[#This Row],[Heizleistung (55°C)]])/2)</f>
        <v>11.905000000000001</v>
      </c>
      <c r="N1056" s="30">
        <f>IF(Tabelle5[[#This Row],[Etas 55°C]]=0,0,(Tabelle5[[#This Row],[Etas 35°C]]*0.8+Tabelle5[[#This Row],[Etas 55°C]]*0.2))*2.5</f>
        <v>4.4590000000000005</v>
      </c>
      <c r="O1056" s="31">
        <f>-(Tabelle5[[#This Row],[80%/20% SCOP]]-5.349)/5.349</f>
        <v>0.16638624041876979</v>
      </c>
    </row>
    <row r="1057" spans="1:15" ht="20.100000000000001" customHeight="1" x14ac:dyDescent="0.25">
      <c r="A1057" s="61"/>
      <c r="B1057" s="32">
        <v>16018442</v>
      </c>
      <c r="C1057" s="25" t="s">
        <v>2224</v>
      </c>
      <c r="D1057" s="25" t="s">
        <v>2230</v>
      </c>
      <c r="E1057" s="26" t="s">
        <v>2</v>
      </c>
      <c r="F1057" s="27">
        <v>11.95</v>
      </c>
      <c r="G1057" s="28">
        <v>1.8759999999999999</v>
      </c>
      <c r="H1057" s="27">
        <v>10.86</v>
      </c>
      <c r="I1057" s="28">
        <v>1.4139999999999999</v>
      </c>
      <c r="J1057" s="26" t="s">
        <v>3</v>
      </c>
      <c r="K1057" s="26" t="s">
        <v>4</v>
      </c>
      <c r="L1057" s="26" t="s">
        <v>4</v>
      </c>
      <c r="M1057" s="27">
        <f>IF(Tabelle5[[#This Row],[Heizleistung (55°C)]]=0,Tabelle5[[#This Row],[Heizleistung (35°C)]],(Tabelle5[[#This Row],[Heizleistung (35°C)]]+Tabelle5[[#This Row],[Heizleistung (55°C)]])/2)</f>
        <v>11.404999999999999</v>
      </c>
      <c r="N1057" s="30">
        <f>IF(Tabelle5[[#This Row],[Etas 55°C]]=0,0,(Tabelle5[[#This Row],[Etas 35°C]]*0.8+Tabelle5[[#This Row],[Etas 55°C]]*0.2))*2.5</f>
        <v>4.4589999999999996</v>
      </c>
      <c r="O1057" s="31">
        <f>-(Tabelle5[[#This Row],[80%/20% SCOP]]-5.349)/5.349</f>
        <v>0.16638624041876995</v>
      </c>
    </row>
    <row r="1058" spans="1:15" ht="20.100000000000001" customHeight="1" x14ac:dyDescent="0.25">
      <c r="A1058" s="61"/>
      <c r="B1058" s="32">
        <v>16011459</v>
      </c>
      <c r="C1058" s="25" t="s">
        <v>4760</v>
      </c>
      <c r="D1058" s="25" t="s">
        <v>4761</v>
      </c>
      <c r="E1058" s="26" t="s">
        <v>2</v>
      </c>
      <c r="F1058" s="27">
        <v>12.02</v>
      </c>
      <c r="G1058" s="28">
        <v>1.89</v>
      </c>
      <c r="H1058" s="27">
        <v>10.199999999999999</v>
      </c>
      <c r="I1058" s="28">
        <v>1.35</v>
      </c>
      <c r="J1058" s="26" t="s">
        <v>40</v>
      </c>
      <c r="K1058" s="26" t="s">
        <v>4</v>
      </c>
      <c r="L1058" s="26" t="s">
        <v>25</v>
      </c>
      <c r="M1058" s="27">
        <f>IF(Tabelle5[[#This Row],[Heizleistung (55°C)]]=0,Tabelle5[[#This Row],[Heizleistung (35°C)]],(Tabelle5[[#This Row],[Heizleistung (35°C)]]+Tabelle5[[#This Row],[Heizleistung (55°C)]])/2)</f>
        <v>11.11</v>
      </c>
      <c r="N1058" s="30">
        <f>IF(Tabelle5[[#This Row],[Etas 55°C]]=0,0,(Tabelle5[[#This Row],[Etas 35°C]]*0.8+Tabelle5[[#This Row],[Etas 55°C]]*0.2))*2.5</f>
        <v>4.4550000000000001</v>
      </c>
      <c r="O1058" s="31">
        <f>-(Tabelle5[[#This Row],[80%/20% SCOP]]-5.349)/5.349</f>
        <v>0.16713404374649468</v>
      </c>
    </row>
    <row r="1059" spans="1:15" ht="20.100000000000001" customHeight="1" x14ac:dyDescent="0.25">
      <c r="A1059" s="61"/>
      <c r="B1059" s="32">
        <v>16014026</v>
      </c>
      <c r="C1059" s="25" t="s">
        <v>808</v>
      </c>
      <c r="D1059" s="25" t="s">
        <v>891</v>
      </c>
      <c r="E1059" s="26" t="s">
        <v>2</v>
      </c>
      <c r="F1059" s="27">
        <v>12</v>
      </c>
      <c r="G1059" s="28">
        <v>1.89</v>
      </c>
      <c r="H1059" s="27">
        <v>11.58</v>
      </c>
      <c r="I1059" s="28">
        <v>1.35</v>
      </c>
      <c r="J1059" s="26" t="s">
        <v>40</v>
      </c>
      <c r="K1059" s="26" t="s">
        <v>4</v>
      </c>
      <c r="L1059" s="26" t="s">
        <v>4</v>
      </c>
      <c r="M1059" s="27">
        <f>IF(Tabelle5[[#This Row],[Heizleistung (55°C)]]=0,Tabelle5[[#This Row],[Heizleistung (35°C)]],(Tabelle5[[#This Row],[Heizleistung (35°C)]]+Tabelle5[[#This Row],[Heizleistung (55°C)]])/2)</f>
        <v>11.79</v>
      </c>
      <c r="N1059" s="30">
        <f>IF(Tabelle5[[#This Row],[Etas 55°C]]=0,0,(Tabelle5[[#This Row],[Etas 35°C]]*0.8+Tabelle5[[#This Row],[Etas 55°C]]*0.2))*2.5</f>
        <v>4.4550000000000001</v>
      </c>
      <c r="O1059" s="31">
        <f>-(Tabelle5[[#This Row],[80%/20% SCOP]]-5.349)/5.349</f>
        <v>0.16713404374649468</v>
      </c>
    </row>
    <row r="1060" spans="1:15" ht="20.100000000000001" customHeight="1" x14ac:dyDescent="0.25">
      <c r="A1060" s="61"/>
      <c r="B1060" s="32">
        <v>16004192</v>
      </c>
      <c r="C1060" s="25" t="s">
        <v>2172</v>
      </c>
      <c r="D1060" s="25" t="s">
        <v>2178</v>
      </c>
      <c r="E1060" s="26" t="s">
        <v>2</v>
      </c>
      <c r="F1060" s="27">
        <v>12</v>
      </c>
      <c r="G1060" s="28">
        <v>1.89</v>
      </c>
      <c r="H1060" s="27">
        <v>11.58</v>
      </c>
      <c r="I1060" s="28">
        <v>1.35</v>
      </c>
      <c r="J1060" s="26" t="s">
        <v>40</v>
      </c>
      <c r="K1060" s="26" t="s">
        <v>4</v>
      </c>
      <c r="L1060" s="26" t="s">
        <v>25</v>
      </c>
      <c r="M1060" s="27">
        <f>IF(Tabelle5[[#This Row],[Heizleistung (55°C)]]=0,Tabelle5[[#This Row],[Heizleistung (35°C)]],(Tabelle5[[#This Row],[Heizleistung (35°C)]]+Tabelle5[[#This Row],[Heizleistung (55°C)]])/2)</f>
        <v>11.79</v>
      </c>
      <c r="N1060" s="30">
        <f>IF(Tabelle5[[#This Row],[Etas 55°C]]=0,0,(Tabelle5[[#This Row],[Etas 35°C]]*0.8+Tabelle5[[#This Row],[Etas 55°C]]*0.2))*2.5</f>
        <v>4.4550000000000001</v>
      </c>
      <c r="O1060" s="31">
        <f>-(Tabelle5[[#This Row],[80%/20% SCOP]]-5.349)/5.349</f>
        <v>0.16713404374649468</v>
      </c>
    </row>
    <row r="1061" spans="1:15" ht="20.100000000000001" customHeight="1" x14ac:dyDescent="0.25">
      <c r="A1061" s="61"/>
      <c r="B1061" s="32">
        <v>16010360</v>
      </c>
      <c r="C1061" s="25" t="s">
        <v>5300</v>
      </c>
      <c r="D1061" s="25" t="s">
        <v>5315</v>
      </c>
      <c r="E1061" s="26" t="s">
        <v>2</v>
      </c>
      <c r="F1061" s="27">
        <v>12</v>
      </c>
      <c r="G1061" s="28">
        <v>1.89</v>
      </c>
      <c r="H1061" s="27">
        <v>11.58</v>
      </c>
      <c r="I1061" s="28">
        <v>1.35</v>
      </c>
      <c r="J1061" s="26" t="s">
        <v>40</v>
      </c>
      <c r="K1061" s="26" t="s">
        <v>4</v>
      </c>
      <c r="L1061" s="26" t="s">
        <v>4</v>
      </c>
      <c r="M1061" s="27">
        <f>IF(Tabelle5[[#This Row],[Heizleistung (55°C)]]=0,Tabelle5[[#This Row],[Heizleistung (35°C)]],(Tabelle5[[#This Row],[Heizleistung (35°C)]]+Tabelle5[[#This Row],[Heizleistung (55°C)]])/2)</f>
        <v>11.79</v>
      </c>
      <c r="N1061" s="30">
        <f>IF(Tabelle5[[#This Row],[Etas 55°C]]=0,0,(Tabelle5[[#This Row],[Etas 35°C]]*0.8+Tabelle5[[#This Row],[Etas 55°C]]*0.2))*2.5</f>
        <v>4.4550000000000001</v>
      </c>
      <c r="O1061" s="31">
        <f>-(Tabelle5[[#This Row],[80%/20% SCOP]]-5.349)/5.349</f>
        <v>0.16713404374649468</v>
      </c>
    </row>
    <row r="1062" spans="1:15" ht="20.100000000000001" customHeight="1" x14ac:dyDescent="0.25">
      <c r="A1062" s="61"/>
      <c r="B1062" s="32">
        <v>16011434</v>
      </c>
      <c r="C1062" s="25" t="s">
        <v>440</v>
      </c>
      <c r="D1062" s="25" t="s">
        <v>500</v>
      </c>
      <c r="E1062" s="26" t="s">
        <v>2</v>
      </c>
      <c r="F1062" s="27">
        <v>12</v>
      </c>
      <c r="G1062" s="28">
        <v>1.89</v>
      </c>
      <c r="H1062" s="27">
        <v>11.6</v>
      </c>
      <c r="I1062" s="28">
        <v>1.35</v>
      </c>
      <c r="J1062" s="26" t="s">
        <v>40</v>
      </c>
      <c r="K1062" s="26" t="s">
        <v>15</v>
      </c>
      <c r="L1062" s="26" t="s">
        <v>4</v>
      </c>
      <c r="M1062" s="27">
        <f>IF(Tabelle5[[#This Row],[Heizleistung (55°C)]]=0,Tabelle5[[#This Row],[Heizleistung (35°C)]],(Tabelle5[[#This Row],[Heizleistung (35°C)]]+Tabelle5[[#This Row],[Heizleistung (55°C)]])/2)</f>
        <v>11.8</v>
      </c>
      <c r="N1062" s="30">
        <f>IF(Tabelle5[[#This Row],[Etas 55°C]]=0,0,(Tabelle5[[#This Row],[Etas 35°C]]*0.8+Tabelle5[[#This Row],[Etas 55°C]]*0.2))*2.5</f>
        <v>4.4550000000000001</v>
      </c>
      <c r="O1062" s="31">
        <f>-(Tabelle5[[#This Row],[80%/20% SCOP]]-5.349)/5.349</f>
        <v>0.16713404374649468</v>
      </c>
    </row>
    <row r="1063" spans="1:15" ht="20.100000000000001" customHeight="1" x14ac:dyDescent="0.25">
      <c r="A1063" s="61"/>
      <c r="B1063" s="32">
        <v>16004831</v>
      </c>
      <c r="C1063" s="25" t="s">
        <v>909</v>
      </c>
      <c r="D1063" s="25" t="s">
        <v>1226</v>
      </c>
      <c r="E1063" s="26" t="s">
        <v>2</v>
      </c>
      <c r="F1063" s="27">
        <v>12</v>
      </c>
      <c r="G1063" s="28">
        <v>1.89</v>
      </c>
      <c r="H1063" s="27">
        <v>11.6</v>
      </c>
      <c r="I1063" s="28">
        <v>1.35</v>
      </c>
      <c r="J1063" s="26" t="s">
        <v>40</v>
      </c>
      <c r="K1063" s="26" t="s">
        <v>4</v>
      </c>
      <c r="L1063" s="26" t="s">
        <v>4</v>
      </c>
      <c r="M1063" s="27">
        <f>IF(Tabelle5[[#This Row],[Heizleistung (55°C)]]=0,Tabelle5[[#This Row],[Heizleistung (35°C)]],(Tabelle5[[#This Row],[Heizleistung (35°C)]]+Tabelle5[[#This Row],[Heizleistung (55°C)]])/2)</f>
        <v>11.8</v>
      </c>
      <c r="N1063" s="30">
        <f>IF(Tabelle5[[#This Row],[Etas 55°C]]=0,0,(Tabelle5[[#This Row],[Etas 35°C]]*0.8+Tabelle5[[#This Row],[Etas 55°C]]*0.2))*2.5</f>
        <v>4.4550000000000001</v>
      </c>
      <c r="O1063" s="31">
        <f>-(Tabelle5[[#This Row],[80%/20% SCOP]]-5.349)/5.349</f>
        <v>0.16713404374649468</v>
      </c>
    </row>
    <row r="1064" spans="1:15" ht="20.100000000000001" customHeight="1" x14ac:dyDescent="0.25">
      <c r="A1064" s="61"/>
      <c r="B1064" s="32">
        <v>16006115</v>
      </c>
      <c r="C1064" s="25" t="s">
        <v>2049</v>
      </c>
      <c r="D1064" s="25" t="s">
        <v>2052</v>
      </c>
      <c r="E1064" s="26" t="s">
        <v>2</v>
      </c>
      <c r="F1064" s="27">
        <v>12</v>
      </c>
      <c r="G1064" s="28">
        <v>1.89</v>
      </c>
      <c r="H1064" s="27">
        <v>11.6</v>
      </c>
      <c r="I1064" s="28">
        <v>1.35</v>
      </c>
      <c r="J1064" s="26" t="s">
        <v>40</v>
      </c>
      <c r="K1064" s="26" t="s">
        <v>4</v>
      </c>
      <c r="L1064" s="26" t="s">
        <v>25</v>
      </c>
      <c r="M1064" s="27">
        <f>IF(Tabelle5[[#This Row],[Heizleistung (55°C)]]=0,Tabelle5[[#This Row],[Heizleistung (35°C)]],(Tabelle5[[#This Row],[Heizleistung (35°C)]]+Tabelle5[[#This Row],[Heizleistung (55°C)]])/2)</f>
        <v>11.8</v>
      </c>
      <c r="N1064" s="30">
        <f>IF(Tabelle5[[#This Row],[Etas 55°C]]=0,0,(Tabelle5[[#This Row],[Etas 35°C]]*0.8+Tabelle5[[#This Row],[Etas 55°C]]*0.2))*2.5</f>
        <v>4.4550000000000001</v>
      </c>
      <c r="O1064" s="31">
        <f>-(Tabelle5[[#This Row],[80%/20% SCOP]]-5.349)/5.349</f>
        <v>0.16713404374649468</v>
      </c>
    </row>
    <row r="1065" spans="1:15" ht="20.100000000000001" customHeight="1" x14ac:dyDescent="0.25">
      <c r="A1065" s="61"/>
      <c r="B1065" s="32">
        <v>16012617</v>
      </c>
      <c r="C1065" s="25" t="s">
        <v>2688</v>
      </c>
      <c r="D1065" s="25" t="s">
        <v>2728</v>
      </c>
      <c r="E1065" s="26" t="s">
        <v>2</v>
      </c>
      <c r="F1065" s="27">
        <v>12</v>
      </c>
      <c r="G1065" s="28">
        <v>1.89</v>
      </c>
      <c r="H1065" s="27">
        <v>11.6</v>
      </c>
      <c r="I1065" s="28">
        <v>1.35</v>
      </c>
      <c r="J1065" s="26" t="s">
        <v>40</v>
      </c>
      <c r="K1065" s="26" t="s">
        <v>4</v>
      </c>
      <c r="L1065" s="26" t="s">
        <v>4</v>
      </c>
      <c r="M1065" s="27">
        <f>IF(Tabelle5[[#This Row],[Heizleistung (55°C)]]=0,Tabelle5[[#This Row],[Heizleistung (35°C)]],(Tabelle5[[#This Row],[Heizleistung (35°C)]]+Tabelle5[[#This Row],[Heizleistung (55°C)]])/2)</f>
        <v>11.8</v>
      </c>
      <c r="N1065" s="30">
        <f>IF(Tabelle5[[#This Row],[Etas 55°C]]=0,0,(Tabelle5[[#This Row],[Etas 35°C]]*0.8+Tabelle5[[#This Row],[Etas 55°C]]*0.2))*2.5</f>
        <v>4.4550000000000001</v>
      </c>
      <c r="O1065" s="31">
        <f>-(Tabelle5[[#This Row],[80%/20% SCOP]]-5.349)/5.349</f>
        <v>0.16713404374649468</v>
      </c>
    </row>
    <row r="1066" spans="1:15" ht="20.100000000000001" customHeight="1" x14ac:dyDescent="0.25">
      <c r="A1066" s="61"/>
      <c r="B1066" s="32">
        <v>16007628</v>
      </c>
      <c r="C1066" s="25" t="s">
        <v>3116</v>
      </c>
      <c r="D1066" s="25" t="s">
        <v>6845</v>
      </c>
      <c r="E1066" s="26" t="s">
        <v>2</v>
      </c>
      <c r="F1066" s="27">
        <v>12</v>
      </c>
      <c r="G1066" s="28">
        <v>1.89</v>
      </c>
      <c r="H1066" s="27">
        <v>11.6</v>
      </c>
      <c r="I1066" s="28">
        <v>1.35</v>
      </c>
      <c r="J1066" s="26" t="s">
        <v>40</v>
      </c>
      <c r="K1066" s="26" t="s">
        <v>4</v>
      </c>
      <c r="L1066" s="26" t="s">
        <v>25</v>
      </c>
      <c r="M1066" s="27">
        <f>IF(Tabelle5[[#This Row],[Heizleistung (55°C)]]=0,Tabelle5[[#This Row],[Heizleistung (35°C)]],(Tabelle5[[#This Row],[Heizleistung (35°C)]]+Tabelle5[[#This Row],[Heizleistung (55°C)]])/2)</f>
        <v>11.8</v>
      </c>
      <c r="N1066" s="30">
        <f>IF(Tabelle5[[#This Row],[Etas 55°C]]=0,0,(Tabelle5[[#This Row],[Etas 35°C]]*0.8+Tabelle5[[#This Row],[Etas 55°C]]*0.2))*2.5</f>
        <v>4.4550000000000001</v>
      </c>
      <c r="O1066" s="31">
        <f>-(Tabelle5[[#This Row],[80%/20% SCOP]]-5.349)/5.349</f>
        <v>0.16713404374649468</v>
      </c>
    </row>
    <row r="1067" spans="1:15" ht="20.100000000000001" customHeight="1" x14ac:dyDescent="0.25">
      <c r="A1067" s="61"/>
      <c r="B1067" s="32">
        <v>16017053</v>
      </c>
      <c r="C1067" s="25" t="s">
        <v>6690</v>
      </c>
      <c r="D1067" s="25" t="s">
        <v>6691</v>
      </c>
      <c r="E1067" s="26" t="s">
        <v>2</v>
      </c>
      <c r="F1067" s="27">
        <v>12</v>
      </c>
      <c r="G1067" s="28">
        <v>1.89</v>
      </c>
      <c r="H1067" s="27">
        <v>11.6</v>
      </c>
      <c r="I1067" s="28">
        <v>1.35</v>
      </c>
      <c r="J1067" s="26" t="s">
        <v>40</v>
      </c>
      <c r="K1067" s="26" t="s">
        <v>15</v>
      </c>
      <c r="L1067" s="26" t="s">
        <v>4</v>
      </c>
      <c r="M1067" s="29">
        <f>IF(Tabelle5[[#This Row],[Heizleistung (55°C)]]=0,Tabelle5[[#This Row],[Heizleistung (35°C)]],(Tabelle5[[#This Row],[Heizleistung (35°C)]]+Tabelle5[[#This Row],[Heizleistung (55°C)]])/2)</f>
        <v>11.8</v>
      </c>
      <c r="N1067" s="30">
        <f>IF(Tabelle5[[#This Row],[Etas 55°C]]=0,0,(Tabelle5[[#This Row],[Etas 35°C]]*0.8+Tabelle5[[#This Row],[Etas 55°C]]*0.2))*2.5</f>
        <v>4.4550000000000001</v>
      </c>
      <c r="O1067" s="31">
        <f>-(Tabelle5[[#This Row],[80%/20% SCOP]]-5.349)/5.349</f>
        <v>0.16713404374649468</v>
      </c>
    </row>
    <row r="1068" spans="1:15" ht="20.100000000000001" customHeight="1" x14ac:dyDescent="0.25">
      <c r="A1068" s="61"/>
      <c r="B1068" s="32">
        <v>16002993</v>
      </c>
      <c r="C1068" s="25" t="s">
        <v>5787</v>
      </c>
      <c r="D1068" s="25" t="s">
        <v>5798</v>
      </c>
      <c r="E1068" s="26" t="s">
        <v>2</v>
      </c>
      <c r="F1068" s="27">
        <v>10</v>
      </c>
      <c r="G1068" s="28">
        <v>1.87</v>
      </c>
      <c r="H1068" s="27">
        <v>11</v>
      </c>
      <c r="I1068" s="28">
        <v>1.42</v>
      </c>
      <c r="J1068" s="26" t="s">
        <v>109</v>
      </c>
      <c r="K1068" s="26" t="s">
        <v>15</v>
      </c>
      <c r="L1068" s="26" t="s">
        <v>4</v>
      </c>
      <c r="M1068" s="29">
        <f>IF(Tabelle5[[#This Row],[Heizleistung (55°C)]]=0,Tabelle5[[#This Row],[Heizleistung (35°C)]],(Tabelle5[[#This Row],[Heizleistung (35°C)]]+Tabelle5[[#This Row],[Heizleistung (55°C)]])/2)</f>
        <v>10.5</v>
      </c>
      <c r="N1068" s="30">
        <f>IF(Tabelle5[[#This Row],[Etas 55°C]]=0,0,(Tabelle5[[#This Row],[Etas 35°C]]*0.8+Tabelle5[[#This Row],[Etas 55°C]]*0.2))*2.5</f>
        <v>4.4500000000000011</v>
      </c>
      <c r="O1068" s="31">
        <f>-(Tabelle5[[#This Row],[80%/20% SCOP]]-5.349)/5.349</f>
        <v>0.16806879790615051</v>
      </c>
    </row>
    <row r="1069" spans="1:15" ht="19.5" customHeight="1" x14ac:dyDescent="0.25">
      <c r="A1069" s="61"/>
      <c r="B1069" s="32">
        <v>16011067</v>
      </c>
      <c r="C1069" s="25" t="s">
        <v>3161</v>
      </c>
      <c r="D1069" s="25" t="s">
        <v>3951</v>
      </c>
      <c r="E1069" s="26" t="s">
        <v>2</v>
      </c>
      <c r="F1069" s="27">
        <v>10</v>
      </c>
      <c r="G1069" s="28">
        <v>1.89</v>
      </c>
      <c r="H1069" s="27">
        <v>10</v>
      </c>
      <c r="I1069" s="28">
        <v>1.33</v>
      </c>
      <c r="J1069" s="26" t="s">
        <v>40</v>
      </c>
      <c r="K1069" s="26" t="s">
        <v>4</v>
      </c>
      <c r="L1069" s="26" t="s">
        <v>4</v>
      </c>
      <c r="M1069" s="27">
        <f>IF(Tabelle5[[#This Row],[Heizleistung (55°C)]]=0,Tabelle5[[#This Row],[Heizleistung (35°C)]],(Tabelle5[[#This Row],[Heizleistung (35°C)]]+Tabelle5[[#This Row],[Heizleistung (55°C)]])/2)</f>
        <v>10</v>
      </c>
      <c r="N1069" s="30">
        <f>IF(Tabelle5[[#This Row],[Etas 55°C]]=0,0,(Tabelle5[[#This Row],[Etas 35°C]]*0.8+Tabelle5[[#This Row],[Etas 55°C]]*0.2))*2.5</f>
        <v>4.4450000000000003</v>
      </c>
      <c r="O1069" s="31">
        <f>-(Tabelle5[[#This Row],[80%/20% SCOP]]-5.349)/5.349</f>
        <v>0.16900355206580667</v>
      </c>
    </row>
    <row r="1070" spans="1:15" ht="20.100000000000001" customHeight="1" x14ac:dyDescent="0.25">
      <c r="A1070" s="61"/>
      <c r="B1070" s="32">
        <v>16018617</v>
      </c>
      <c r="C1070" s="25" t="s">
        <v>3161</v>
      </c>
      <c r="D1070" s="25" t="s">
        <v>4002</v>
      </c>
      <c r="E1070" s="26" t="s">
        <v>2</v>
      </c>
      <c r="F1070" s="27">
        <v>11.2</v>
      </c>
      <c r="G1070" s="28">
        <v>1.89</v>
      </c>
      <c r="H1070" s="27">
        <v>10</v>
      </c>
      <c r="I1070" s="28">
        <v>1.33</v>
      </c>
      <c r="J1070" s="26" t="s">
        <v>40</v>
      </c>
      <c r="K1070" s="26" t="s">
        <v>4</v>
      </c>
      <c r="L1070" s="26" t="s">
        <v>4</v>
      </c>
      <c r="M1070" s="27">
        <f>IF(Tabelle5[[#This Row],[Heizleistung (55°C)]]=0,Tabelle5[[#This Row],[Heizleistung (35°C)]],(Tabelle5[[#This Row],[Heizleistung (35°C)]]+Tabelle5[[#This Row],[Heizleistung (55°C)]])/2)</f>
        <v>10.6</v>
      </c>
      <c r="N1070" s="30">
        <f>IF(Tabelle5[[#This Row],[Etas 55°C]]=0,0,(Tabelle5[[#This Row],[Etas 35°C]]*0.8+Tabelle5[[#This Row],[Etas 55°C]]*0.2))*2.5</f>
        <v>4.4450000000000003</v>
      </c>
      <c r="O1070" s="31">
        <f>-(Tabelle5[[#This Row],[80%/20% SCOP]]-5.349)/5.349</f>
        <v>0.16900355206580667</v>
      </c>
    </row>
    <row r="1071" spans="1:15" ht="20.100000000000001" customHeight="1" x14ac:dyDescent="0.25">
      <c r="A1071" s="61"/>
      <c r="B1071" s="32">
        <v>16001890</v>
      </c>
      <c r="C1071" s="25" t="s">
        <v>5546</v>
      </c>
      <c r="D1071" s="25" t="s">
        <v>5572</v>
      </c>
      <c r="E1071" s="26" t="s">
        <v>2</v>
      </c>
      <c r="F1071" s="27">
        <v>11</v>
      </c>
      <c r="G1071" s="28">
        <v>1.85</v>
      </c>
      <c r="H1071" s="27">
        <v>12</v>
      </c>
      <c r="I1071" s="28">
        <v>1.48</v>
      </c>
      <c r="J1071" s="26" t="s">
        <v>109</v>
      </c>
      <c r="K1071" s="26" t="s">
        <v>4</v>
      </c>
      <c r="L1071" s="26" t="s">
        <v>4</v>
      </c>
      <c r="M1071" s="29">
        <f>IF(Tabelle5[[#This Row],[Heizleistung (55°C)]]=0,Tabelle5[[#This Row],[Heizleistung (35°C)]],(Tabelle5[[#This Row],[Heizleistung (35°C)]]+Tabelle5[[#This Row],[Heizleistung (55°C)]])/2)</f>
        <v>11.5</v>
      </c>
      <c r="N1071" s="30">
        <f>IF(Tabelle5[[#This Row],[Etas 55°C]]=0,0,(Tabelle5[[#This Row],[Etas 35°C]]*0.8+Tabelle5[[#This Row],[Etas 55°C]]*0.2))*2.5</f>
        <v>4.4400000000000004</v>
      </c>
      <c r="O1071" s="31">
        <f>-(Tabelle5[[#This Row],[80%/20% SCOP]]-5.349)/5.349</f>
        <v>0.16993830622546266</v>
      </c>
    </row>
    <row r="1072" spans="1:15" ht="20.100000000000001" customHeight="1" x14ac:dyDescent="0.25">
      <c r="A1072" s="61"/>
      <c r="B1072" s="32">
        <v>16012324</v>
      </c>
      <c r="C1072" s="25" t="s">
        <v>2402</v>
      </c>
      <c r="D1072" s="25" t="s">
        <v>2412</v>
      </c>
      <c r="E1072" s="26" t="s">
        <v>2</v>
      </c>
      <c r="F1072" s="27">
        <v>12.05</v>
      </c>
      <c r="G1072" s="28">
        <v>1.88</v>
      </c>
      <c r="H1072" s="27">
        <v>11.22</v>
      </c>
      <c r="I1072" s="28">
        <v>1.35</v>
      </c>
      <c r="J1072" s="26" t="s">
        <v>40</v>
      </c>
      <c r="K1072" s="26" t="s">
        <v>4</v>
      </c>
      <c r="L1072" s="26" t="s">
        <v>4</v>
      </c>
      <c r="M1072" s="27">
        <f>IF(Tabelle5[[#This Row],[Heizleistung (55°C)]]=0,Tabelle5[[#This Row],[Heizleistung (35°C)]],(Tabelle5[[#This Row],[Heizleistung (35°C)]]+Tabelle5[[#This Row],[Heizleistung (55°C)]])/2)</f>
        <v>11.635000000000002</v>
      </c>
      <c r="N1072" s="30">
        <f>IF(Tabelle5[[#This Row],[Etas 55°C]]=0,0,(Tabelle5[[#This Row],[Etas 35°C]]*0.8+Tabelle5[[#This Row],[Etas 55°C]]*0.2))*2.5</f>
        <v>4.4350000000000005</v>
      </c>
      <c r="O1072" s="31">
        <f>-(Tabelle5[[#This Row],[80%/20% SCOP]]-5.349)/5.349</f>
        <v>0.17087306038511865</v>
      </c>
    </row>
    <row r="1073" spans="1:15" ht="20.100000000000001" customHeight="1" x14ac:dyDescent="0.25">
      <c r="A1073" s="61"/>
      <c r="B1073" s="32">
        <v>16014347</v>
      </c>
      <c r="C1073" s="25" t="s">
        <v>3161</v>
      </c>
      <c r="D1073" s="25" t="s">
        <v>3343</v>
      </c>
      <c r="E1073" s="26" t="s">
        <v>2</v>
      </c>
      <c r="F1073" s="27">
        <v>10</v>
      </c>
      <c r="G1073" s="28">
        <v>1.86</v>
      </c>
      <c r="H1073" s="27">
        <v>10</v>
      </c>
      <c r="I1073" s="28">
        <v>1.42</v>
      </c>
      <c r="J1073" s="26" t="s">
        <v>40</v>
      </c>
      <c r="K1073" s="26" t="s">
        <v>4</v>
      </c>
      <c r="L1073" s="26" t="s">
        <v>4</v>
      </c>
      <c r="M1073" s="27">
        <f>IF(Tabelle5[[#This Row],[Heizleistung (55°C)]]=0,Tabelle5[[#This Row],[Heizleistung (35°C)]],(Tabelle5[[#This Row],[Heizleistung (35°C)]]+Tabelle5[[#This Row],[Heizleistung (55°C)]])/2)</f>
        <v>10</v>
      </c>
      <c r="N1073" s="30">
        <f>IF(Tabelle5[[#This Row],[Etas 55°C]]=0,0,(Tabelle5[[#This Row],[Etas 35°C]]*0.8+Tabelle5[[#This Row],[Etas 55°C]]*0.2))*2.5</f>
        <v>4.4300000000000006</v>
      </c>
      <c r="O1073" s="31">
        <f>-(Tabelle5[[#This Row],[80%/20% SCOP]]-5.349)/5.349</f>
        <v>0.17180781454477465</v>
      </c>
    </row>
    <row r="1074" spans="1:15" ht="20.100000000000001" customHeight="1" x14ac:dyDescent="0.25">
      <c r="A1074" s="61"/>
      <c r="B1074" s="32">
        <v>16012865</v>
      </c>
      <c r="C1074" s="25" t="s">
        <v>589</v>
      </c>
      <c r="D1074" s="25" t="s">
        <v>607</v>
      </c>
      <c r="E1074" s="26" t="s">
        <v>2</v>
      </c>
      <c r="F1074" s="27">
        <v>10</v>
      </c>
      <c r="G1074" s="28">
        <v>1.86</v>
      </c>
      <c r="H1074" s="27">
        <v>10</v>
      </c>
      <c r="I1074" s="28">
        <v>1.41</v>
      </c>
      <c r="J1074" s="26" t="s">
        <v>3</v>
      </c>
      <c r="K1074" s="26" t="s">
        <v>4</v>
      </c>
      <c r="L1074" s="26" t="s">
        <v>4</v>
      </c>
      <c r="M1074" s="27">
        <f>IF(Tabelle5[[#This Row],[Heizleistung (55°C)]]=0,Tabelle5[[#This Row],[Heizleistung (35°C)]],(Tabelle5[[#This Row],[Heizleistung (35°C)]]+Tabelle5[[#This Row],[Heizleistung (55°C)]])/2)</f>
        <v>10</v>
      </c>
      <c r="N1074" s="30">
        <f>IF(Tabelle5[[#This Row],[Etas 55°C]]=0,0,(Tabelle5[[#This Row],[Etas 35°C]]*0.8+Tabelle5[[#This Row],[Etas 55°C]]*0.2))*2.5</f>
        <v>4.4250000000000007</v>
      </c>
      <c r="O1074" s="31">
        <f>-(Tabelle5[[#This Row],[80%/20% SCOP]]-5.349)/5.349</f>
        <v>0.17274256870443064</v>
      </c>
    </row>
    <row r="1075" spans="1:15" ht="20.100000000000001" customHeight="1" x14ac:dyDescent="0.25">
      <c r="A1075" s="61"/>
      <c r="B1075" s="32">
        <v>16012872</v>
      </c>
      <c r="C1075" s="25" t="s">
        <v>669</v>
      </c>
      <c r="D1075" s="25" t="s">
        <v>682</v>
      </c>
      <c r="E1075" s="26" t="s">
        <v>2</v>
      </c>
      <c r="F1075" s="27">
        <v>10</v>
      </c>
      <c r="G1075" s="28">
        <v>1.86</v>
      </c>
      <c r="H1075" s="27">
        <v>10</v>
      </c>
      <c r="I1075" s="28">
        <v>1.41</v>
      </c>
      <c r="J1075" s="26" t="s">
        <v>3</v>
      </c>
      <c r="K1075" s="26" t="s">
        <v>4</v>
      </c>
      <c r="L1075" s="26" t="s">
        <v>4</v>
      </c>
      <c r="M1075" s="27">
        <f>IF(Tabelle5[[#This Row],[Heizleistung (55°C)]]=0,Tabelle5[[#This Row],[Heizleistung (35°C)]],(Tabelle5[[#This Row],[Heizleistung (35°C)]]+Tabelle5[[#This Row],[Heizleistung (55°C)]])/2)</f>
        <v>10</v>
      </c>
      <c r="N1075" s="30">
        <f>IF(Tabelle5[[#This Row],[Etas 55°C]]=0,0,(Tabelle5[[#This Row],[Etas 35°C]]*0.8+Tabelle5[[#This Row],[Etas 55°C]]*0.2))*2.5</f>
        <v>4.4250000000000007</v>
      </c>
      <c r="O1075" s="31">
        <f>-(Tabelle5[[#This Row],[80%/20% SCOP]]-5.349)/5.349</f>
        <v>0.17274256870443064</v>
      </c>
    </row>
    <row r="1076" spans="1:15" ht="20.100000000000001" customHeight="1" x14ac:dyDescent="0.25">
      <c r="A1076" s="61"/>
      <c r="B1076" s="32">
        <v>16013285</v>
      </c>
      <c r="C1076" s="25" t="s">
        <v>6655</v>
      </c>
      <c r="D1076" s="25" t="s">
        <v>6666</v>
      </c>
      <c r="E1076" s="26" t="s">
        <v>2</v>
      </c>
      <c r="F1076" s="27">
        <v>12.6</v>
      </c>
      <c r="G1076" s="28">
        <v>1.87</v>
      </c>
      <c r="H1076" s="27">
        <v>11</v>
      </c>
      <c r="I1076" s="28">
        <v>1.37</v>
      </c>
      <c r="J1076" s="26" t="s">
        <v>3</v>
      </c>
      <c r="K1076" s="26" t="s">
        <v>4</v>
      </c>
      <c r="L1076" s="26" t="s">
        <v>4</v>
      </c>
      <c r="M1076" s="29">
        <f>IF(Tabelle5[[#This Row],[Heizleistung (55°C)]]=0,Tabelle5[[#This Row],[Heizleistung (35°C)]],(Tabelle5[[#This Row],[Heizleistung (35°C)]]+Tabelle5[[#This Row],[Heizleistung (55°C)]])/2)</f>
        <v>11.8</v>
      </c>
      <c r="N1076" s="30">
        <f>IF(Tabelle5[[#This Row],[Etas 55°C]]=0,0,(Tabelle5[[#This Row],[Etas 35°C]]*0.8+Tabelle5[[#This Row],[Etas 55°C]]*0.2))*2.5</f>
        <v>4.4250000000000007</v>
      </c>
      <c r="O1076" s="31">
        <f>-(Tabelle5[[#This Row],[80%/20% SCOP]]-5.349)/5.349</f>
        <v>0.17274256870443064</v>
      </c>
    </row>
    <row r="1077" spans="1:15" ht="20.100000000000001" customHeight="1" x14ac:dyDescent="0.25">
      <c r="A1077" s="61"/>
      <c r="B1077" s="32">
        <v>16016316</v>
      </c>
      <c r="C1077" s="25" t="s">
        <v>2306</v>
      </c>
      <c r="D1077" s="25" t="s">
        <v>2308</v>
      </c>
      <c r="E1077" s="26" t="s">
        <v>2</v>
      </c>
      <c r="F1077" s="27">
        <v>12.55</v>
      </c>
      <c r="G1077" s="28">
        <v>1.87</v>
      </c>
      <c r="H1077" s="27">
        <v>11.1</v>
      </c>
      <c r="I1077" s="28">
        <v>1.37</v>
      </c>
      <c r="J1077" s="26" t="s">
        <v>3</v>
      </c>
      <c r="K1077" s="26" t="s">
        <v>15</v>
      </c>
      <c r="L1077" s="26" t="s">
        <v>4</v>
      </c>
      <c r="M1077" s="27">
        <f>IF(Tabelle5[[#This Row],[Heizleistung (55°C)]]=0,Tabelle5[[#This Row],[Heizleistung (35°C)]],(Tabelle5[[#This Row],[Heizleistung (35°C)]]+Tabelle5[[#This Row],[Heizleistung (55°C)]])/2)</f>
        <v>11.824999999999999</v>
      </c>
      <c r="N1077" s="30">
        <f>IF(Tabelle5[[#This Row],[Etas 55°C]]=0,0,(Tabelle5[[#This Row],[Etas 35°C]]*0.8+Tabelle5[[#This Row],[Etas 55°C]]*0.2))*2.5</f>
        <v>4.4250000000000007</v>
      </c>
      <c r="O1077" s="31">
        <f>-(Tabelle5[[#This Row],[80%/20% SCOP]]-5.349)/5.349</f>
        <v>0.17274256870443064</v>
      </c>
    </row>
    <row r="1078" spans="1:15" ht="20.100000000000001" customHeight="1" x14ac:dyDescent="0.25">
      <c r="A1078" s="61"/>
      <c r="B1078" s="32">
        <v>16005493</v>
      </c>
      <c r="C1078" s="25" t="s">
        <v>1657</v>
      </c>
      <c r="D1078" s="25" t="s">
        <v>1703</v>
      </c>
      <c r="E1078" s="26" t="s">
        <v>2</v>
      </c>
      <c r="F1078" s="27">
        <v>10.61</v>
      </c>
      <c r="G1078" s="28">
        <v>1.89</v>
      </c>
      <c r="H1078" s="27">
        <v>9.3699999999999992</v>
      </c>
      <c r="I1078" s="28">
        <v>1.29</v>
      </c>
      <c r="J1078" s="26" t="s">
        <v>109</v>
      </c>
      <c r="K1078" s="26" t="s">
        <v>4</v>
      </c>
      <c r="L1078" s="26" t="s">
        <v>25</v>
      </c>
      <c r="M1078" s="27">
        <f>IF(Tabelle5[[#This Row],[Heizleistung (55°C)]]=0,Tabelle5[[#This Row],[Heizleistung (35°C)]],(Tabelle5[[#This Row],[Heizleistung (35°C)]]+Tabelle5[[#This Row],[Heizleistung (55°C)]])/2)</f>
        <v>9.9899999999999984</v>
      </c>
      <c r="N1078" s="30">
        <f>IF(Tabelle5[[#This Row],[Etas 55°C]]=0,0,(Tabelle5[[#This Row],[Etas 35°C]]*0.8+Tabelle5[[#This Row],[Etas 55°C]]*0.2))*2.5</f>
        <v>4.4249999999999998</v>
      </c>
      <c r="O1078" s="31">
        <f>-(Tabelle5[[#This Row],[80%/20% SCOP]]-5.349)/5.349</f>
        <v>0.1727425687044308</v>
      </c>
    </row>
    <row r="1079" spans="1:15" ht="20.100000000000001" customHeight="1" x14ac:dyDescent="0.25">
      <c r="A1079" s="61"/>
      <c r="B1079" s="32">
        <v>16014157</v>
      </c>
      <c r="C1079" s="25" t="s">
        <v>6638</v>
      </c>
      <c r="D1079" s="25" t="s">
        <v>6639</v>
      </c>
      <c r="E1079" s="26" t="s">
        <v>2</v>
      </c>
      <c r="F1079" s="27">
        <v>10.58</v>
      </c>
      <c r="G1079" s="28">
        <v>1.853</v>
      </c>
      <c r="H1079" s="27">
        <v>9.61</v>
      </c>
      <c r="I1079" s="28">
        <v>1.4259999999999999</v>
      </c>
      <c r="J1079" s="26" t="s">
        <v>3</v>
      </c>
      <c r="K1079" s="26" t="s">
        <v>4</v>
      </c>
      <c r="L1079" s="26" t="s">
        <v>4</v>
      </c>
      <c r="M1079" s="29">
        <f>IF(Tabelle5[[#This Row],[Heizleistung (55°C)]]=0,Tabelle5[[#This Row],[Heizleistung (35°C)]],(Tabelle5[[#This Row],[Heizleistung (35°C)]]+Tabelle5[[#This Row],[Heizleistung (55°C)]])/2)</f>
        <v>10.094999999999999</v>
      </c>
      <c r="N1079" s="30">
        <f>IF(Tabelle5[[#This Row],[Etas 55°C]]=0,0,(Tabelle5[[#This Row],[Etas 35°C]]*0.8+Tabelle5[[#This Row],[Etas 55°C]]*0.2))*2.5</f>
        <v>4.4190000000000005</v>
      </c>
      <c r="O1079" s="31">
        <f>-(Tabelle5[[#This Row],[80%/20% SCOP]]-5.349)/5.349</f>
        <v>0.1738642736960179</v>
      </c>
    </row>
    <row r="1080" spans="1:15" ht="20.100000000000001" customHeight="1" x14ac:dyDescent="0.25">
      <c r="A1080" s="61"/>
      <c r="B1080" s="32">
        <v>16015368</v>
      </c>
      <c r="C1080" s="25" t="s">
        <v>1624</v>
      </c>
      <c r="D1080" s="25" t="s">
        <v>1632</v>
      </c>
      <c r="E1080" s="26" t="s">
        <v>2</v>
      </c>
      <c r="F1080" s="27">
        <v>11.16</v>
      </c>
      <c r="G1080" s="28">
        <v>1.83</v>
      </c>
      <c r="H1080" s="27">
        <v>10.220000000000001</v>
      </c>
      <c r="I1080" s="28">
        <v>1.51</v>
      </c>
      <c r="J1080" s="26" t="s">
        <v>3</v>
      </c>
      <c r="K1080" s="26" t="s">
        <v>15</v>
      </c>
      <c r="L1080" s="26" t="s">
        <v>4</v>
      </c>
      <c r="M1080" s="27">
        <f>IF(Tabelle5[[#This Row],[Heizleistung (55°C)]]=0,Tabelle5[[#This Row],[Heizleistung (35°C)]],(Tabelle5[[#This Row],[Heizleistung (35°C)]]+Tabelle5[[#This Row],[Heizleistung (55°C)]])/2)</f>
        <v>10.690000000000001</v>
      </c>
      <c r="N1080" s="30">
        <f>IF(Tabelle5[[#This Row],[Etas 55°C]]=0,0,(Tabelle5[[#This Row],[Etas 35°C]]*0.8+Tabelle5[[#This Row],[Etas 55°C]]*0.2))*2.5</f>
        <v>4.4150000000000009</v>
      </c>
      <c r="O1080" s="31">
        <f>-(Tabelle5[[#This Row],[80%/20% SCOP]]-5.349)/5.349</f>
        <v>0.17461207702374262</v>
      </c>
    </row>
    <row r="1081" spans="1:15" ht="20.100000000000001" customHeight="1" x14ac:dyDescent="0.25">
      <c r="A1081" s="61"/>
      <c r="B1081" s="32">
        <v>16011443</v>
      </c>
      <c r="C1081" s="25" t="s">
        <v>4760</v>
      </c>
      <c r="D1081" s="25" t="s">
        <v>4763</v>
      </c>
      <c r="E1081" s="26" t="s">
        <v>2</v>
      </c>
      <c r="F1081" s="27">
        <v>12.02</v>
      </c>
      <c r="G1081" s="28">
        <v>1.86</v>
      </c>
      <c r="H1081" s="27">
        <v>10.199999999999999</v>
      </c>
      <c r="I1081" s="28">
        <v>1.39</v>
      </c>
      <c r="J1081" s="26" t="s">
        <v>40</v>
      </c>
      <c r="K1081" s="26" t="s">
        <v>4</v>
      </c>
      <c r="L1081" s="26" t="s">
        <v>25</v>
      </c>
      <c r="M1081" s="27">
        <f>IF(Tabelle5[[#This Row],[Heizleistung (55°C)]]=0,Tabelle5[[#This Row],[Heizleistung (35°C)]],(Tabelle5[[#This Row],[Heizleistung (35°C)]]+Tabelle5[[#This Row],[Heizleistung (55°C)]])/2)</f>
        <v>11.11</v>
      </c>
      <c r="N1081" s="30">
        <f>IF(Tabelle5[[#This Row],[Etas 55°C]]=0,0,(Tabelle5[[#This Row],[Etas 35°C]]*0.8+Tabelle5[[#This Row],[Etas 55°C]]*0.2))*2.5</f>
        <v>4.4150000000000009</v>
      </c>
      <c r="O1081" s="31">
        <f>-(Tabelle5[[#This Row],[80%/20% SCOP]]-5.349)/5.349</f>
        <v>0.17461207702374262</v>
      </c>
    </row>
    <row r="1082" spans="1:15" ht="20.100000000000001" customHeight="1" x14ac:dyDescent="0.25">
      <c r="A1082" s="61"/>
      <c r="B1082" s="32">
        <v>16001887</v>
      </c>
      <c r="C1082" s="25" t="s">
        <v>5546</v>
      </c>
      <c r="D1082" s="25" t="s">
        <v>5586</v>
      </c>
      <c r="E1082" s="26" t="s">
        <v>2</v>
      </c>
      <c r="F1082" s="27">
        <v>11</v>
      </c>
      <c r="G1082" s="28">
        <v>1.85</v>
      </c>
      <c r="H1082" s="27">
        <v>12</v>
      </c>
      <c r="I1082" s="28">
        <v>1.43</v>
      </c>
      <c r="J1082" s="26" t="s">
        <v>109</v>
      </c>
      <c r="K1082" s="26" t="s">
        <v>4</v>
      </c>
      <c r="L1082" s="26" t="s">
        <v>4</v>
      </c>
      <c r="M1082" s="29">
        <f>IF(Tabelle5[[#This Row],[Heizleistung (55°C)]]=0,Tabelle5[[#This Row],[Heizleistung (35°C)]],(Tabelle5[[#This Row],[Heizleistung (35°C)]]+Tabelle5[[#This Row],[Heizleistung (55°C)]])/2)</f>
        <v>11.5</v>
      </c>
      <c r="N1082" s="30">
        <f>IF(Tabelle5[[#This Row],[Etas 55°C]]=0,0,(Tabelle5[[#This Row],[Etas 35°C]]*0.8+Tabelle5[[#This Row],[Etas 55°C]]*0.2))*2.5</f>
        <v>4.4150000000000009</v>
      </c>
      <c r="O1082" s="31">
        <f>-(Tabelle5[[#This Row],[80%/20% SCOP]]-5.349)/5.349</f>
        <v>0.17461207702374262</v>
      </c>
    </row>
    <row r="1083" spans="1:15" ht="20.100000000000001" customHeight="1" x14ac:dyDescent="0.25">
      <c r="A1083" s="61"/>
      <c r="B1083" s="32">
        <v>16002746</v>
      </c>
      <c r="C1083" s="25" t="s">
        <v>5749</v>
      </c>
      <c r="D1083" s="25" t="s">
        <v>5759</v>
      </c>
      <c r="E1083" s="26" t="s">
        <v>2</v>
      </c>
      <c r="F1083" s="27">
        <v>11</v>
      </c>
      <c r="G1083" s="28">
        <v>1.85</v>
      </c>
      <c r="H1083" s="27">
        <v>12</v>
      </c>
      <c r="I1083" s="28">
        <v>1.43</v>
      </c>
      <c r="J1083" s="26" t="s">
        <v>109</v>
      </c>
      <c r="K1083" s="26" t="s">
        <v>4</v>
      </c>
      <c r="L1083" s="26" t="s">
        <v>4</v>
      </c>
      <c r="M1083" s="29">
        <f>IF(Tabelle5[[#This Row],[Heizleistung (55°C)]]=0,Tabelle5[[#This Row],[Heizleistung (35°C)]],(Tabelle5[[#This Row],[Heizleistung (35°C)]]+Tabelle5[[#This Row],[Heizleistung (55°C)]])/2)</f>
        <v>11.5</v>
      </c>
      <c r="N1083" s="30">
        <f>IF(Tabelle5[[#This Row],[Etas 55°C]]=0,0,(Tabelle5[[#This Row],[Etas 35°C]]*0.8+Tabelle5[[#This Row],[Etas 55°C]]*0.2))*2.5</f>
        <v>4.4150000000000009</v>
      </c>
      <c r="O1083" s="31">
        <f>-(Tabelle5[[#This Row],[80%/20% SCOP]]-5.349)/5.349</f>
        <v>0.17461207702374262</v>
      </c>
    </row>
    <row r="1084" spans="1:15" ht="20.100000000000001" customHeight="1" x14ac:dyDescent="0.25">
      <c r="A1084" s="61"/>
      <c r="B1084" s="32">
        <v>16002207</v>
      </c>
      <c r="C1084" s="25" t="s">
        <v>5832</v>
      </c>
      <c r="D1084" s="25" t="s">
        <v>5853</v>
      </c>
      <c r="E1084" s="26" t="s">
        <v>2</v>
      </c>
      <c r="F1084" s="27">
        <v>11</v>
      </c>
      <c r="G1084" s="28">
        <v>1.85</v>
      </c>
      <c r="H1084" s="27">
        <v>12</v>
      </c>
      <c r="I1084" s="28">
        <v>1.43</v>
      </c>
      <c r="J1084" s="26" t="s">
        <v>109</v>
      </c>
      <c r="K1084" s="26" t="s">
        <v>4</v>
      </c>
      <c r="L1084" s="26" t="s">
        <v>4</v>
      </c>
      <c r="M1084" s="29">
        <f>IF(Tabelle5[[#This Row],[Heizleistung (55°C)]]=0,Tabelle5[[#This Row],[Heizleistung (35°C)]],(Tabelle5[[#This Row],[Heizleistung (35°C)]]+Tabelle5[[#This Row],[Heizleistung (55°C)]])/2)</f>
        <v>11.5</v>
      </c>
      <c r="N1084" s="30">
        <f>IF(Tabelle5[[#This Row],[Etas 55°C]]=0,0,(Tabelle5[[#This Row],[Etas 35°C]]*0.8+Tabelle5[[#This Row],[Etas 55°C]]*0.2))*2.5</f>
        <v>4.4150000000000009</v>
      </c>
      <c r="O1084" s="31">
        <f>-(Tabelle5[[#This Row],[80%/20% SCOP]]-5.349)/5.349</f>
        <v>0.17461207702374262</v>
      </c>
    </row>
    <row r="1085" spans="1:15" ht="20.100000000000001" customHeight="1" x14ac:dyDescent="0.25">
      <c r="A1085" s="61"/>
      <c r="B1085" s="32">
        <v>16005492</v>
      </c>
      <c r="C1085" s="25" t="s">
        <v>1657</v>
      </c>
      <c r="D1085" s="25" t="s">
        <v>1680</v>
      </c>
      <c r="E1085" s="26" t="s">
        <v>2</v>
      </c>
      <c r="F1085" s="27">
        <v>12.29</v>
      </c>
      <c r="G1085" s="28">
        <v>1.87</v>
      </c>
      <c r="H1085" s="27">
        <v>11.54</v>
      </c>
      <c r="I1085" s="28">
        <v>1.35</v>
      </c>
      <c r="J1085" s="26" t="s">
        <v>109</v>
      </c>
      <c r="K1085" s="26" t="s">
        <v>4</v>
      </c>
      <c r="L1085" s="26" t="s">
        <v>25</v>
      </c>
      <c r="M1085" s="27">
        <f>IF(Tabelle5[[#This Row],[Heizleistung (55°C)]]=0,Tabelle5[[#This Row],[Heizleistung (35°C)]],(Tabelle5[[#This Row],[Heizleistung (35°C)]]+Tabelle5[[#This Row],[Heizleistung (55°C)]])/2)</f>
        <v>11.914999999999999</v>
      </c>
      <c r="N1085" s="30">
        <f>IF(Tabelle5[[#This Row],[Etas 55°C]]=0,0,(Tabelle5[[#This Row],[Etas 35°C]]*0.8+Tabelle5[[#This Row],[Etas 55°C]]*0.2))*2.5</f>
        <v>4.4150000000000009</v>
      </c>
      <c r="O1085" s="31">
        <f>-(Tabelle5[[#This Row],[80%/20% SCOP]]-5.349)/5.349</f>
        <v>0.17461207702374262</v>
      </c>
    </row>
    <row r="1086" spans="1:15" ht="20.100000000000001" customHeight="1" x14ac:dyDescent="0.25">
      <c r="A1086" s="61"/>
      <c r="B1086" s="32">
        <v>16013617</v>
      </c>
      <c r="C1086" s="25" t="s">
        <v>526</v>
      </c>
      <c r="D1086" s="25" t="s">
        <v>531</v>
      </c>
      <c r="E1086" s="26" t="s">
        <v>2</v>
      </c>
      <c r="F1086" s="27">
        <v>12.55</v>
      </c>
      <c r="G1086" s="28">
        <v>1.865</v>
      </c>
      <c r="H1086" s="27">
        <v>11.01</v>
      </c>
      <c r="I1086" s="28">
        <v>1.369</v>
      </c>
      <c r="J1086" s="26" t="s">
        <v>3</v>
      </c>
      <c r="K1086" s="26" t="s">
        <v>4</v>
      </c>
      <c r="L1086" s="26" t="s">
        <v>4</v>
      </c>
      <c r="M1086" s="27">
        <f>IF(Tabelle5[[#This Row],[Heizleistung (55°C)]]=0,Tabelle5[[#This Row],[Heizleistung (35°C)]],(Tabelle5[[#This Row],[Heizleistung (35°C)]]+Tabelle5[[#This Row],[Heizleistung (55°C)]])/2)</f>
        <v>11.780000000000001</v>
      </c>
      <c r="N1086" s="30">
        <f>IF(Tabelle5[[#This Row],[Etas 55°C]]=0,0,(Tabelle5[[#This Row],[Etas 35°C]]*0.8+Tabelle5[[#This Row],[Etas 55°C]]*0.2))*2.5</f>
        <v>4.4145000000000003</v>
      </c>
      <c r="O1086" s="31">
        <f>-(Tabelle5[[#This Row],[80%/20% SCOP]]-5.349)/5.349</f>
        <v>0.17470555243970834</v>
      </c>
    </row>
    <row r="1087" spans="1:15" ht="20.100000000000001" customHeight="1" x14ac:dyDescent="0.25">
      <c r="A1087" s="61"/>
      <c r="B1087" s="32">
        <v>16012174</v>
      </c>
      <c r="C1087" s="25" t="s">
        <v>1637</v>
      </c>
      <c r="D1087" s="25" t="s">
        <v>1642</v>
      </c>
      <c r="E1087" s="26" t="s">
        <v>2</v>
      </c>
      <c r="F1087" s="27">
        <v>12.55</v>
      </c>
      <c r="G1087" s="28">
        <v>1.865</v>
      </c>
      <c r="H1087" s="27">
        <v>11.01</v>
      </c>
      <c r="I1087" s="28">
        <v>1.369</v>
      </c>
      <c r="J1087" s="26" t="s">
        <v>3</v>
      </c>
      <c r="K1087" s="26" t="s">
        <v>4</v>
      </c>
      <c r="L1087" s="26" t="s">
        <v>4</v>
      </c>
      <c r="M1087" s="27">
        <f>IF(Tabelle5[[#This Row],[Heizleistung (55°C)]]=0,Tabelle5[[#This Row],[Heizleistung (35°C)]],(Tabelle5[[#This Row],[Heizleistung (35°C)]]+Tabelle5[[#This Row],[Heizleistung (55°C)]])/2)</f>
        <v>11.780000000000001</v>
      </c>
      <c r="N1087" s="30">
        <f>IF(Tabelle5[[#This Row],[Etas 55°C]]=0,0,(Tabelle5[[#This Row],[Etas 35°C]]*0.8+Tabelle5[[#This Row],[Etas 55°C]]*0.2))*2.5</f>
        <v>4.4145000000000003</v>
      </c>
      <c r="O1087" s="31">
        <f>-(Tabelle5[[#This Row],[80%/20% SCOP]]-5.349)/5.349</f>
        <v>0.17470555243970834</v>
      </c>
    </row>
    <row r="1088" spans="1:15" ht="20.100000000000001" customHeight="1" x14ac:dyDescent="0.25">
      <c r="A1088" s="61"/>
      <c r="B1088" s="32">
        <v>16016860</v>
      </c>
      <c r="C1088" s="25" t="s">
        <v>1295</v>
      </c>
      <c r="D1088" s="25" t="s">
        <v>1297</v>
      </c>
      <c r="E1088" s="26" t="s">
        <v>2</v>
      </c>
      <c r="F1088" s="27">
        <v>11.6</v>
      </c>
      <c r="G1088" s="28">
        <v>1.853</v>
      </c>
      <c r="H1088" s="27">
        <v>11.7</v>
      </c>
      <c r="I1088" s="28">
        <v>1.411</v>
      </c>
      <c r="J1088" s="26" t="s">
        <v>3</v>
      </c>
      <c r="K1088" s="26" t="s">
        <v>4</v>
      </c>
      <c r="L1088" s="26" t="s">
        <v>4</v>
      </c>
      <c r="M1088" s="27">
        <f>IF(Tabelle5[[#This Row],[Heizleistung (55°C)]]=0,Tabelle5[[#This Row],[Heizleistung (35°C)]],(Tabelle5[[#This Row],[Heizleistung (35°C)]]+Tabelle5[[#This Row],[Heizleistung (55°C)]])/2)</f>
        <v>11.649999999999999</v>
      </c>
      <c r="N1088" s="30">
        <f>IF(Tabelle5[[#This Row],[Etas 55°C]]=0,0,(Tabelle5[[#This Row],[Etas 35°C]]*0.8+Tabelle5[[#This Row],[Etas 55°C]]*0.2))*2.5</f>
        <v>4.4115000000000002</v>
      </c>
      <c r="O1088" s="31">
        <f>-(Tabelle5[[#This Row],[80%/20% SCOP]]-5.349)/5.349</f>
        <v>0.17526640493550197</v>
      </c>
    </row>
    <row r="1089" spans="1:15" ht="20.100000000000001" customHeight="1" x14ac:dyDescent="0.25">
      <c r="A1089" s="61"/>
      <c r="B1089" s="32">
        <v>16014111</v>
      </c>
      <c r="C1089" s="25" t="s">
        <v>2255</v>
      </c>
      <c r="D1089" s="25" t="s">
        <v>2276</v>
      </c>
      <c r="E1089" s="26" t="s">
        <v>2</v>
      </c>
      <c r="F1089" s="27">
        <v>11.63</v>
      </c>
      <c r="G1089" s="28">
        <v>1.853</v>
      </c>
      <c r="H1089" s="27">
        <v>11.71</v>
      </c>
      <c r="I1089" s="28">
        <v>1.411</v>
      </c>
      <c r="J1089" s="26" t="s">
        <v>3</v>
      </c>
      <c r="K1089" s="26" t="s">
        <v>4</v>
      </c>
      <c r="L1089" s="26" t="s">
        <v>4</v>
      </c>
      <c r="M1089" s="27">
        <f>IF(Tabelle5[[#This Row],[Heizleistung (55°C)]]=0,Tabelle5[[#This Row],[Heizleistung (35°C)]],(Tabelle5[[#This Row],[Heizleistung (35°C)]]+Tabelle5[[#This Row],[Heizleistung (55°C)]])/2)</f>
        <v>11.670000000000002</v>
      </c>
      <c r="N1089" s="30">
        <f>IF(Tabelle5[[#This Row],[Etas 55°C]]=0,0,(Tabelle5[[#This Row],[Etas 35°C]]*0.8+Tabelle5[[#This Row],[Etas 55°C]]*0.2))*2.5</f>
        <v>4.4115000000000002</v>
      </c>
      <c r="O1089" s="31">
        <f>-(Tabelle5[[#This Row],[80%/20% SCOP]]-5.349)/5.349</f>
        <v>0.17526640493550197</v>
      </c>
    </row>
    <row r="1090" spans="1:15" ht="20.100000000000001" customHeight="1" x14ac:dyDescent="0.25">
      <c r="A1090" s="61"/>
      <c r="B1090" s="32">
        <v>16005577</v>
      </c>
      <c r="C1090" s="25" t="s">
        <v>2363</v>
      </c>
      <c r="D1090" s="25" t="s">
        <v>2377</v>
      </c>
      <c r="E1090" s="26" t="s">
        <v>2</v>
      </c>
      <c r="F1090" s="27">
        <v>12</v>
      </c>
      <c r="G1090" s="28">
        <v>1.89</v>
      </c>
      <c r="H1090" s="27">
        <v>10</v>
      </c>
      <c r="I1090" s="28">
        <v>1.25</v>
      </c>
      <c r="J1090" s="26" t="s">
        <v>109</v>
      </c>
      <c r="K1090" s="26" t="s">
        <v>15</v>
      </c>
      <c r="L1090" s="26" t="s">
        <v>4</v>
      </c>
      <c r="M1090" s="27">
        <f>IF(Tabelle5[[#This Row],[Heizleistung (55°C)]]=0,Tabelle5[[#This Row],[Heizleistung (35°C)]],(Tabelle5[[#This Row],[Heizleistung (35°C)]]+Tabelle5[[#This Row],[Heizleistung (55°C)]])/2)</f>
        <v>11</v>
      </c>
      <c r="N1090" s="30">
        <f>IF(Tabelle5[[#This Row],[Etas 55°C]]=0,0,(Tabelle5[[#This Row],[Etas 35°C]]*0.8+Tabelle5[[#This Row],[Etas 55°C]]*0.2))*2.5</f>
        <v>4.4050000000000002</v>
      </c>
      <c r="O1090" s="31">
        <f>-(Tabelle5[[#This Row],[80%/20% SCOP]]-5.349)/5.349</f>
        <v>0.17648158534305475</v>
      </c>
    </row>
    <row r="1091" spans="1:15" ht="20.100000000000001" customHeight="1" x14ac:dyDescent="0.25">
      <c r="A1091" s="61"/>
      <c r="B1091" s="32">
        <v>16012831</v>
      </c>
      <c r="C1091" s="25" t="s">
        <v>6655</v>
      </c>
      <c r="D1091" s="25" t="s">
        <v>6668</v>
      </c>
      <c r="E1091" s="26" t="s">
        <v>2</v>
      </c>
      <c r="F1091" s="27">
        <v>12.6</v>
      </c>
      <c r="G1091" s="28">
        <v>1.86</v>
      </c>
      <c r="H1091" s="27">
        <v>11</v>
      </c>
      <c r="I1091" s="28">
        <v>1.37</v>
      </c>
      <c r="J1091" s="26" t="s">
        <v>3</v>
      </c>
      <c r="K1091" s="26" t="s">
        <v>4</v>
      </c>
      <c r="L1091" s="26" t="s">
        <v>4</v>
      </c>
      <c r="M1091" s="29">
        <f>IF(Tabelle5[[#This Row],[Heizleistung (55°C)]]=0,Tabelle5[[#This Row],[Heizleistung (35°C)]],(Tabelle5[[#This Row],[Heizleistung (35°C)]]+Tabelle5[[#This Row],[Heizleistung (55°C)]])/2)</f>
        <v>11.8</v>
      </c>
      <c r="N1091" s="30">
        <f>IF(Tabelle5[[#This Row],[Etas 55°C]]=0,0,(Tabelle5[[#This Row],[Etas 35°C]]*0.8+Tabelle5[[#This Row],[Etas 55°C]]*0.2))*2.5</f>
        <v>4.4050000000000002</v>
      </c>
      <c r="O1091" s="31">
        <f>-(Tabelle5[[#This Row],[80%/20% SCOP]]-5.349)/5.349</f>
        <v>0.17648158534305475</v>
      </c>
    </row>
    <row r="1092" spans="1:15" ht="20.100000000000001" customHeight="1" x14ac:dyDescent="0.25">
      <c r="A1092" s="61"/>
      <c r="B1092" s="32">
        <v>16018347</v>
      </c>
      <c r="C1092" s="25" t="s">
        <v>2866</v>
      </c>
      <c r="D1092" s="25" t="s">
        <v>2868</v>
      </c>
      <c r="E1092" s="26" t="s">
        <v>2</v>
      </c>
      <c r="F1092" s="27">
        <v>10.08</v>
      </c>
      <c r="G1092" s="28">
        <v>1.8260000000000001</v>
      </c>
      <c r="H1092" s="27">
        <v>10.02</v>
      </c>
      <c r="I1092" s="28">
        <v>1.502</v>
      </c>
      <c r="J1092" s="26" t="s">
        <v>3</v>
      </c>
      <c r="K1092" s="26" t="s">
        <v>4</v>
      </c>
      <c r="L1092" s="26" t="s">
        <v>4</v>
      </c>
      <c r="M1092" s="27">
        <f>IF(Tabelle5[[#This Row],[Heizleistung (55°C)]]=0,Tabelle5[[#This Row],[Heizleistung (35°C)]],(Tabelle5[[#This Row],[Heizleistung (35°C)]]+Tabelle5[[#This Row],[Heizleistung (55°C)]])/2)</f>
        <v>10.050000000000001</v>
      </c>
      <c r="N1092" s="30">
        <f>IF(Tabelle5[[#This Row],[Etas 55°C]]=0,0,(Tabelle5[[#This Row],[Etas 35°C]]*0.8+Tabelle5[[#This Row],[Etas 55°C]]*0.2))*2.5</f>
        <v>4.4030000000000005</v>
      </c>
      <c r="O1092" s="31">
        <f>-(Tabelle5[[#This Row],[80%/20% SCOP]]-5.349)/5.349</f>
        <v>0.17685548700691711</v>
      </c>
    </row>
    <row r="1093" spans="1:15" ht="20.100000000000001" customHeight="1" x14ac:dyDescent="0.25">
      <c r="A1093" s="61"/>
      <c r="B1093" s="32">
        <v>16012721</v>
      </c>
      <c r="C1093" s="25" t="s">
        <v>4668</v>
      </c>
      <c r="D1093" s="25">
        <v>650001332</v>
      </c>
      <c r="E1093" s="26" t="s">
        <v>2</v>
      </c>
      <c r="F1093" s="27">
        <v>12.06</v>
      </c>
      <c r="G1093" s="28">
        <v>1.8580000000000001</v>
      </c>
      <c r="H1093" s="27">
        <v>10.57</v>
      </c>
      <c r="I1093" s="28">
        <v>1.3740000000000001</v>
      </c>
      <c r="J1093" s="26" t="s">
        <v>3</v>
      </c>
      <c r="K1093" s="26" t="s">
        <v>4</v>
      </c>
      <c r="L1093" s="26" t="s">
        <v>4</v>
      </c>
      <c r="M1093" s="27">
        <f>IF(Tabelle5[[#This Row],[Heizleistung (55°C)]]=0,Tabelle5[[#This Row],[Heizleistung (35°C)]],(Tabelle5[[#This Row],[Heizleistung (35°C)]]+Tabelle5[[#This Row],[Heizleistung (55°C)]])/2)</f>
        <v>11.315000000000001</v>
      </c>
      <c r="N1093" s="30">
        <f>IF(Tabelle5[[#This Row],[Etas 55°C]]=0,0,(Tabelle5[[#This Row],[Etas 35°C]]*0.8+Tabelle5[[#This Row],[Etas 55°C]]*0.2))*2.5</f>
        <v>4.4030000000000005</v>
      </c>
      <c r="O1093" s="31">
        <f>-(Tabelle5[[#This Row],[80%/20% SCOP]]-5.349)/5.349</f>
        <v>0.17685548700691711</v>
      </c>
    </row>
    <row r="1094" spans="1:15" ht="20.100000000000001" customHeight="1" x14ac:dyDescent="0.25">
      <c r="A1094" s="61"/>
      <c r="B1094" s="32">
        <v>16005779</v>
      </c>
      <c r="C1094" s="25" t="s">
        <v>1657</v>
      </c>
      <c r="D1094" s="25" t="s">
        <v>1734</v>
      </c>
      <c r="E1094" s="26" t="s">
        <v>2</v>
      </c>
      <c r="F1094" s="27">
        <v>10.75</v>
      </c>
      <c r="G1094" s="28">
        <v>1.86</v>
      </c>
      <c r="H1094" s="27">
        <v>9.39</v>
      </c>
      <c r="I1094" s="28">
        <v>1.36</v>
      </c>
      <c r="J1094" s="26" t="s">
        <v>40</v>
      </c>
      <c r="K1094" s="26" t="s">
        <v>4</v>
      </c>
      <c r="L1094" s="26" t="s">
        <v>4</v>
      </c>
      <c r="M1094" s="27">
        <f>IF(Tabelle5[[#This Row],[Heizleistung (55°C)]]=0,Tabelle5[[#This Row],[Heizleistung (35°C)]],(Tabelle5[[#This Row],[Heizleistung (35°C)]]+Tabelle5[[#This Row],[Heizleistung (55°C)]])/2)</f>
        <v>10.07</v>
      </c>
      <c r="N1094" s="30">
        <f>IF(Tabelle5[[#This Row],[Etas 55°C]]=0,0,(Tabelle5[[#This Row],[Etas 35°C]]*0.8+Tabelle5[[#This Row],[Etas 55°C]]*0.2))*2.5</f>
        <v>4.4000000000000004</v>
      </c>
      <c r="O1094" s="31">
        <f>-(Tabelle5[[#This Row],[80%/20% SCOP]]-5.349)/5.349</f>
        <v>0.17741633950271074</v>
      </c>
    </row>
    <row r="1095" spans="1:15" ht="20.100000000000001" customHeight="1" x14ac:dyDescent="0.25">
      <c r="A1095" s="61"/>
      <c r="B1095" s="32">
        <v>16006881</v>
      </c>
      <c r="C1095" s="25" t="s">
        <v>2426</v>
      </c>
      <c r="D1095" s="25" t="s">
        <v>2430</v>
      </c>
      <c r="E1095" s="26" t="s">
        <v>2</v>
      </c>
      <c r="F1095" s="27">
        <v>10.9</v>
      </c>
      <c r="G1095" s="28">
        <v>1.84</v>
      </c>
      <c r="H1095" s="27">
        <v>9.4</v>
      </c>
      <c r="I1095" s="28">
        <v>1.44</v>
      </c>
      <c r="J1095" s="26" t="s">
        <v>109</v>
      </c>
      <c r="K1095" s="26" t="s">
        <v>4</v>
      </c>
      <c r="L1095" s="26" t="s">
        <v>4</v>
      </c>
      <c r="M1095" s="27">
        <f>IF(Tabelle5[[#This Row],[Heizleistung (55°C)]]=0,Tabelle5[[#This Row],[Heizleistung (35°C)]],(Tabelle5[[#This Row],[Heizleistung (35°C)]]+Tabelle5[[#This Row],[Heizleistung (55°C)]])/2)</f>
        <v>10.15</v>
      </c>
      <c r="N1095" s="30">
        <f>IF(Tabelle5[[#This Row],[Etas 55°C]]=0,0,(Tabelle5[[#This Row],[Etas 35°C]]*0.8+Tabelle5[[#This Row],[Etas 55°C]]*0.2))*2.5</f>
        <v>4.4000000000000004</v>
      </c>
      <c r="O1095" s="31">
        <f>-(Tabelle5[[#This Row],[80%/20% SCOP]]-5.349)/5.349</f>
        <v>0.17741633950271074</v>
      </c>
    </row>
    <row r="1096" spans="1:15" ht="20.100000000000001" customHeight="1" x14ac:dyDescent="0.25">
      <c r="A1096" s="61"/>
      <c r="B1096" s="32">
        <v>16013751</v>
      </c>
      <c r="C1096" s="25" t="s">
        <v>2420</v>
      </c>
      <c r="D1096" s="25" t="s">
        <v>2424</v>
      </c>
      <c r="E1096" s="26" t="s">
        <v>2</v>
      </c>
      <c r="F1096" s="27">
        <v>10.77</v>
      </c>
      <c r="G1096" s="28">
        <v>1.84</v>
      </c>
      <c r="H1096" s="27">
        <v>10.33</v>
      </c>
      <c r="I1096" s="28">
        <v>1.44</v>
      </c>
      <c r="J1096" s="26" t="s">
        <v>3</v>
      </c>
      <c r="K1096" s="26" t="s">
        <v>15</v>
      </c>
      <c r="L1096" s="26" t="s">
        <v>15</v>
      </c>
      <c r="M1096" s="27">
        <f>IF(Tabelle5[[#This Row],[Heizleistung (55°C)]]=0,Tabelle5[[#This Row],[Heizleistung (35°C)]],(Tabelle5[[#This Row],[Heizleistung (35°C)]]+Tabelle5[[#This Row],[Heizleistung (55°C)]])/2)</f>
        <v>10.55</v>
      </c>
      <c r="N1096" s="30">
        <f>IF(Tabelle5[[#This Row],[Etas 55°C]]=0,0,(Tabelle5[[#This Row],[Etas 35°C]]*0.8+Tabelle5[[#This Row],[Etas 55°C]]*0.2))*2.5</f>
        <v>4.4000000000000004</v>
      </c>
      <c r="O1096" s="31">
        <f>-(Tabelle5[[#This Row],[80%/20% SCOP]]-5.349)/5.349</f>
        <v>0.17741633950271074</v>
      </c>
    </row>
    <row r="1097" spans="1:15" ht="20.100000000000001" customHeight="1" x14ac:dyDescent="0.25">
      <c r="A1097" s="61"/>
      <c r="B1097" s="32">
        <v>16005780</v>
      </c>
      <c r="C1097" s="25" t="s">
        <v>1657</v>
      </c>
      <c r="D1097" s="25" t="s">
        <v>1669</v>
      </c>
      <c r="E1097" s="26" t="s">
        <v>2</v>
      </c>
      <c r="F1097" s="27">
        <v>12.43</v>
      </c>
      <c r="G1097" s="28">
        <v>1.86</v>
      </c>
      <c r="H1097" s="27">
        <v>11.47</v>
      </c>
      <c r="I1097" s="28">
        <v>1.36</v>
      </c>
      <c r="J1097" s="26" t="s">
        <v>40</v>
      </c>
      <c r="K1097" s="26" t="s">
        <v>4</v>
      </c>
      <c r="L1097" s="26" t="s">
        <v>4</v>
      </c>
      <c r="M1097" s="27">
        <f>IF(Tabelle5[[#This Row],[Heizleistung (55°C)]]=0,Tabelle5[[#This Row],[Heizleistung (35°C)]],(Tabelle5[[#This Row],[Heizleistung (35°C)]]+Tabelle5[[#This Row],[Heizleistung (55°C)]])/2)</f>
        <v>11.95</v>
      </c>
      <c r="N1097" s="30">
        <f>IF(Tabelle5[[#This Row],[Etas 55°C]]=0,0,(Tabelle5[[#This Row],[Etas 35°C]]*0.8+Tabelle5[[#This Row],[Etas 55°C]]*0.2))*2.5</f>
        <v>4.4000000000000004</v>
      </c>
      <c r="O1097" s="31">
        <f>-(Tabelle5[[#This Row],[80%/20% SCOP]]-5.349)/5.349</f>
        <v>0.17741633950271074</v>
      </c>
    </row>
    <row r="1098" spans="1:15" ht="20.100000000000001" customHeight="1" x14ac:dyDescent="0.25">
      <c r="A1098" s="61"/>
      <c r="B1098" s="32">
        <v>16010269</v>
      </c>
      <c r="C1098" s="25" t="s">
        <v>4622</v>
      </c>
      <c r="D1098" s="25" t="s">
        <v>4624</v>
      </c>
      <c r="E1098" s="26" t="s">
        <v>2</v>
      </c>
      <c r="F1098" s="27">
        <v>10</v>
      </c>
      <c r="G1098" s="28">
        <v>1.86</v>
      </c>
      <c r="H1098" s="27">
        <v>10</v>
      </c>
      <c r="I1098" s="28">
        <v>1.357</v>
      </c>
      <c r="J1098" s="26" t="s">
        <v>40</v>
      </c>
      <c r="K1098" s="26" t="s">
        <v>4</v>
      </c>
      <c r="L1098" s="26" t="s">
        <v>25</v>
      </c>
      <c r="M1098" s="27">
        <f>IF(Tabelle5[[#This Row],[Heizleistung (55°C)]]=0,Tabelle5[[#This Row],[Heizleistung (35°C)]],(Tabelle5[[#This Row],[Heizleistung (35°C)]]+Tabelle5[[#This Row],[Heizleistung (55°C)]])/2)</f>
        <v>10</v>
      </c>
      <c r="N1098" s="30">
        <f>IF(Tabelle5[[#This Row],[Etas 55°C]]=0,0,(Tabelle5[[#This Row],[Etas 35°C]]*0.8+Tabelle5[[#This Row],[Etas 55°C]]*0.2))*2.5</f>
        <v>4.3985000000000003</v>
      </c>
      <c r="O1098" s="31">
        <f>-(Tabelle5[[#This Row],[80%/20% SCOP]]-5.349)/5.349</f>
        <v>0.17769676575060755</v>
      </c>
    </row>
    <row r="1099" spans="1:15" ht="20.100000000000001" customHeight="1" x14ac:dyDescent="0.25">
      <c r="A1099" s="61"/>
      <c r="B1099" s="32">
        <v>16018407</v>
      </c>
      <c r="C1099" s="25" t="s">
        <v>6597</v>
      </c>
      <c r="D1099" s="25" t="s">
        <v>6600</v>
      </c>
      <c r="E1099" s="26" t="s">
        <v>2</v>
      </c>
      <c r="F1099" s="27">
        <v>12.1</v>
      </c>
      <c r="G1099" s="28">
        <v>1.85</v>
      </c>
      <c r="H1099" s="27">
        <v>10.8</v>
      </c>
      <c r="I1099" s="28">
        <v>1.39</v>
      </c>
      <c r="J1099" s="26" t="s">
        <v>3</v>
      </c>
      <c r="K1099" s="26" t="s">
        <v>4</v>
      </c>
      <c r="L1099" s="26" t="s">
        <v>4</v>
      </c>
      <c r="M1099" s="29">
        <f>IF(Tabelle5[[#This Row],[Heizleistung (55°C)]]=0,Tabelle5[[#This Row],[Heizleistung (35°C)]],(Tabelle5[[#This Row],[Heizleistung (35°C)]]+Tabelle5[[#This Row],[Heizleistung (55°C)]])/2)</f>
        <v>11.45</v>
      </c>
      <c r="N1099" s="30">
        <f>IF(Tabelle5[[#This Row],[Etas 55°C]]=0,0,(Tabelle5[[#This Row],[Etas 35°C]]*0.8+Tabelle5[[#This Row],[Etas 55°C]]*0.2))*2.5</f>
        <v>4.3950000000000005</v>
      </c>
      <c r="O1099" s="31">
        <f>-(Tabelle5[[#This Row],[80%/20% SCOP]]-5.349)/5.349</f>
        <v>0.17835109366236673</v>
      </c>
    </row>
    <row r="1100" spans="1:15" ht="20.100000000000001" customHeight="1" x14ac:dyDescent="0.25">
      <c r="A1100" s="61"/>
      <c r="B1100" s="32">
        <v>16009506</v>
      </c>
      <c r="C1100" s="25" t="s">
        <v>1548</v>
      </c>
      <c r="D1100" s="25" t="s">
        <v>1554</v>
      </c>
      <c r="E1100" s="26" t="s">
        <v>2</v>
      </c>
      <c r="F1100" s="27">
        <v>10</v>
      </c>
      <c r="G1100" s="28">
        <v>1.857</v>
      </c>
      <c r="H1100" s="27">
        <v>10</v>
      </c>
      <c r="I1100" s="28">
        <v>1.357</v>
      </c>
      <c r="J1100" s="26" t="s">
        <v>40</v>
      </c>
      <c r="K1100" s="26" t="s">
        <v>4</v>
      </c>
      <c r="L1100" s="26" t="s">
        <v>4</v>
      </c>
      <c r="M1100" s="27">
        <f>IF(Tabelle5[[#This Row],[Heizleistung (55°C)]]=0,Tabelle5[[#This Row],[Heizleistung (35°C)]],(Tabelle5[[#This Row],[Heizleistung (35°C)]]+Tabelle5[[#This Row],[Heizleistung (55°C)]])/2)</f>
        <v>10</v>
      </c>
      <c r="N1100" s="30">
        <f>IF(Tabelle5[[#This Row],[Etas 55°C]]=0,0,(Tabelle5[[#This Row],[Etas 35°C]]*0.8+Tabelle5[[#This Row],[Etas 55°C]]*0.2))*2.5</f>
        <v>4.3925000000000001</v>
      </c>
      <c r="O1100" s="31">
        <f>-(Tabelle5[[#This Row],[80%/20% SCOP]]-5.349)/5.349</f>
        <v>0.17881847074219481</v>
      </c>
    </row>
    <row r="1101" spans="1:15" ht="20.100000000000001" customHeight="1" x14ac:dyDescent="0.25">
      <c r="A1101" s="61"/>
      <c r="B1101" s="32">
        <v>16014110</v>
      </c>
      <c r="C1101" s="25" t="s">
        <v>2255</v>
      </c>
      <c r="D1101" s="25" t="s">
        <v>2259</v>
      </c>
      <c r="E1101" s="26" t="s">
        <v>2</v>
      </c>
      <c r="F1101" s="27">
        <v>11.62</v>
      </c>
      <c r="G1101" s="28">
        <v>1.837</v>
      </c>
      <c r="H1101" s="27">
        <v>11.83</v>
      </c>
      <c r="I1101" s="28">
        <v>1.4339999999999999</v>
      </c>
      <c r="J1101" s="26" t="s">
        <v>3</v>
      </c>
      <c r="K1101" s="26" t="s">
        <v>4</v>
      </c>
      <c r="L1101" s="26" t="s">
        <v>4</v>
      </c>
      <c r="M1101" s="27">
        <f>IF(Tabelle5[[#This Row],[Heizleistung (55°C)]]=0,Tabelle5[[#This Row],[Heizleistung (35°C)]],(Tabelle5[[#This Row],[Heizleistung (35°C)]]+Tabelle5[[#This Row],[Heizleistung (55°C)]])/2)</f>
        <v>11.725</v>
      </c>
      <c r="N1101" s="30">
        <f>IF(Tabelle5[[#This Row],[Etas 55°C]]=0,0,(Tabelle5[[#This Row],[Etas 35°C]]*0.8+Tabelle5[[#This Row],[Etas 55°C]]*0.2))*2.5</f>
        <v>4.391</v>
      </c>
      <c r="O1101" s="31">
        <f>-(Tabelle5[[#This Row],[80%/20% SCOP]]-5.349)/5.349</f>
        <v>0.17909889699009163</v>
      </c>
    </row>
    <row r="1102" spans="1:15" ht="20.100000000000001" customHeight="1" x14ac:dyDescent="0.25">
      <c r="A1102" s="61"/>
      <c r="B1102" s="32">
        <v>16017074</v>
      </c>
      <c r="C1102" s="25" t="s">
        <v>505</v>
      </c>
      <c r="D1102" s="25" t="s">
        <v>520</v>
      </c>
      <c r="E1102" s="26" t="s">
        <v>2</v>
      </c>
      <c r="F1102" s="27">
        <v>10.4</v>
      </c>
      <c r="G1102" s="28">
        <v>1.84</v>
      </c>
      <c r="H1102" s="27">
        <v>10.199999999999999</v>
      </c>
      <c r="I1102" s="28">
        <v>1.42</v>
      </c>
      <c r="J1102" s="26" t="s">
        <v>3</v>
      </c>
      <c r="K1102" s="26" t="s">
        <v>4</v>
      </c>
      <c r="L1102" s="26" t="s">
        <v>15</v>
      </c>
      <c r="M1102" s="27">
        <f>IF(Tabelle5[[#This Row],[Heizleistung (55°C)]]=0,Tabelle5[[#This Row],[Heizleistung (35°C)]],(Tabelle5[[#This Row],[Heizleistung (35°C)]]+Tabelle5[[#This Row],[Heizleistung (55°C)]])/2)</f>
        <v>10.3</v>
      </c>
      <c r="N1102" s="30">
        <f>IF(Tabelle5[[#This Row],[Etas 55°C]]=0,0,(Tabelle5[[#This Row],[Etas 35°C]]*0.8+Tabelle5[[#This Row],[Etas 55°C]]*0.2))*2.5</f>
        <v>4.3900000000000006</v>
      </c>
      <c r="O1102" s="31">
        <f>-(Tabelle5[[#This Row],[80%/20% SCOP]]-5.349)/5.349</f>
        <v>0.17928584782202273</v>
      </c>
    </row>
    <row r="1103" spans="1:15" ht="20.100000000000001" customHeight="1" x14ac:dyDescent="0.25">
      <c r="A1103" s="61"/>
      <c r="B1103" s="32">
        <v>16015021</v>
      </c>
      <c r="C1103" s="25" t="s">
        <v>2309</v>
      </c>
      <c r="D1103" s="25" t="s">
        <v>2317</v>
      </c>
      <c r="E1103" s="26" t="s">
        <v>2</v>
      </c>
      <c r="F1103" s="27">
        <v>11.6</v>
      </c>
      <c r="G1103" s="28">
        <v>1.863</v>
      </c>
      <c r="H1103" s="27">
        <v>11.6</v>
      </c>
      <c r="I1103" s="28">
        <v>1.3220000000000001</v>
      </c>
      <c r="J1103" s="26" t="s">
        <v>508</v>
      </c>
      <c r="K1103" s="26" t="s">
        <v>15</v>
      </c>
      <c r="L1103" s="26" t="s">
        <v>15</v>
      </c>
      <c r="M1103" s="27">
        <f>IF(Tabelle5[[#This Row],[Heizleistung (55°C)]]=0,Tabelle5[[#This Row],[Heizleistung (35°C)]],(Tabelle5[[#This Row],[Heizleistung (35°C)]]+Tabelle5[[#This Row],[Heizleistung (55°C)]])/2)</f>
        <v>11.6</v>
      </c>
      <c r="N1103" s="30">
        <f>IF(Tabelle5[[#This Row],[Etas 55°C]]=0,0,(Tabelle5[[#This Row],[Etas 35°C]]*0.8+Tabelle5[[#This Row],[Etas 55°C]]*0.2))*2.5</f>
        <v>4.3870000000000005</v>
      </c>
      <c r="O1103" s="31">
        <f>-(Tabelle5[[#This Row],[80%/20% SCOP]]-5.349)/5.349</f>
        <v>0.17984670031781635</v>
      </c>
    </row>
    <row r="1104" spans="1:15" ht="20.100000000000001" customHeight="1" x14ac:dyDescent="0.25">
      <c r="A1104" s="61"/>
      <c r="B1104" s="32">
        <v>16015029</v>
      </c>
      <c r="C1104" s="25" t="s">
        <v>2309</v>
      </c>
      <c r="D1104" s="25" t="s">
        <v>2325</v>
      </c>
      <c r="E1104" s="26" t="s">
        <v>2</v>
      </c>
      <c r="F1104" s="27">
        <v>11.6</v>
      </c>
      <c r="G1104" s="28">
        <v>1.863</v>
      </c>
      <c r="H1104" s="27">
        <v>11.6</v>
      </c>
      <c r="I1104" s="28">
        <v>1.3220000000000001</v>
      </c>
      <c r="J1104" s="26" t="s">
        <v>508</v>
      </c>
      <c r="K1104" s="26" t="s">
        <v>15</v>
      </c>
      <c r="L1104" s="26" t="s">
        <v>15</v>
      </c>
      <c r="M1104" s="27">
        <f>IF(Tabelle5[[#This Row],[Heizleistung (55°C)]]=0,Tabelle5[[#This Row],[Heizleistung (35°C)]],(Tabelle5[[#This Row],[Heizleistung (35°C)]]+Tabelle5[[#This Row],[Heizleistung (55°C)]])/2)</f>
        <v>11.6</v>
      </c>
      <c r="N1104" s="30">
        <f>IF(Tabelle5[[#This Row],[Etas 55°C]]=0,0,(Tabelle5[[#This Row],[Etas 35°C]]*0.8+Tabelle5[[#This Row],[Etas 55°C]]*0.2))*2.5</f>
        <v>4.3870000000000005</v>
      </c>
      <c r="O1104" s="31">
        <f>-(Tabelle5[[#This Row],[80%/20% SCOP]]-5.349)/5.349</f>
        <v>0.17984670031781635</v>
      </c>
    </row>
    <row r="1105" spans="1:15" ht="20.100000000000001" customHeight="1" x14ac:dyDescent="0.25">
      <c r="A1105" s="61"/>
      <c r="B1105" s="32">
        <v>16004411</v>
      </c>
      <c r="C1105" s="25" t="s">
        <v>1299</v>
      </c>
      <c r="D1105" s="25" t="s">
        <v>6732</v>
      </c>
      <c r="E1105" s="26" t="s">
        <v>2</v>
      </c>
      <c r="F1105" s="27">
        <v>10</v>
      </c>
      <c r="G1105" s="28">
        <v>1.86</v>
      </c>
      <c r="H1105" s="27">
        <v>10</v>
      </c>
      <c r="I1105" s="28">
        <v>1.32</v>
      </c>
      <c r="J1105" s="26" t="s">
        <v>40</v>
      </c>
      <c r="K1105" s="26" t="s">
        <v>4</v>
      </c>
      <c r="L1105" s="26" t="s">
        <v>4</v>
      </c>
      <c r="M1105" s="27">
        <f>IF(Tabelle5[[#This Row],[Heizleistung (55°C)]]=0,Tabelle5[[#This Row],[Heizleistung (35°C)]],(Tabelle5[[#This Row],[Heizleistung (35°C)]]+Tabelle5[[#This Row],[Heizleistung (55°C)]])/2)</f>
        <v>10</v>
      </c>
      <c r="N1105" s="30">
        <f>IF(Tabelle5[[#This Row],[Etas 55°C]]=0,0,(Tabelle5[[#This Row],[Etas 35°C]]*0.8+Tabelle5[[#This Row],[Etas 55°C]]*0.2))*2.5</f>
        <v>4.3800000000000008</v>
      </c>
      <c r="O1105" s="31">
        <f>-(Tabelle5[[#This Row],[80%/20% SCOP]]-5.349)/5.349</f>
        <v>0.18115535614133471</v>
      </c>
    </row>
    <row r="1106" spans="1:15" ht="20.100000000000001" customHeight="1" x14ac:dyDescent="0.25">
      <c r="A1106" s="61"/>
      <c r="B1106" s="32">
        <v>16014529</v>
      </c>
      <c r="C1106" s="25" t="s">
        <v>301</v>
      </c>
      <c r="D1106" s="25" t="s">
        <v>302</v>
      </c>
      <c r="E1106" s="26" t="s">
        <v>2</v>
      </c>
      <c r="F1106" s="27">
        <v>11.3</v>
      </c>
      <c r="G1106" s="28">
        <v>1.85</v>
      </c>
      <c r="H1106" s="27">
        <v>10.1</v>
      </c>
      <c r="I1106" s="28">
        <v>1.36</v>
      </c>
      <c r="J1106" s="26" t="s">
        <v>3</v>
      </c>
      <c r="K1106" s="26" t="s">
        <v>4</v>
      </c>
      <c r="L1106" s="26" t="s">
        <v>4</v>
      </c>
      <c r="M1106" s="27">
        <f>IF(Tabelle5[[#This Row],[Heizleistung (55°C)]]=0,Tabelle5[[#This Row],[Heizleistung (35°C)]],(Tabelle5[[#This Row],[Heizleistung (35°C)]]+Tabelle5[[#This Row],[Heizleistung (55°C)]])/2)</f>
        <v>10.7</v>
      </c>
      <c r="N1106" s="30">
        <f>IF(Tabelle5[[#This Row],[Etas 55°C]]=0,0,(Tabelle5[[#This Row],[Etas 35°C]]*0.8+Tabelle5[[#This Row],[Etas 55°C]]*0.2))*2.5</f>
        <v>4.3800000000000008</v>
      </c>
      <c r="O1106" s="31">
        <f>-(Tabelle5[[#This Row],[80%/20% SCOP]]-5.349)/5.349</f>
        <v>0.18115535614133471</v>
      </c>
    </row>
    <row r="1107" spans="1:15" ht="20.100000000000001" customHeight="1" x14ac:dyDescent="0.25">
      <c r="A1107" s="61"/>
      <c r="B1107" s="32">
        <v>16003335</v>
      </c>
      <c r="C1107" s="25" t="s">
        <v>669</v>
      </c>
      <c r="D1107" s="25" t="s">
        <v>786</v>
      </c>
      <c r="E1107" s="26" t="s">
        <v>2</v>
      </c>
      <c r="F1107" s="27">
        <v>12</v>
      </c>
      <c r="G1107" s="28">
        <v>1.85</v>
      </c>
      <c r="H1107" s="27">
        <v>10</v>
      </c>
      <c r="I1107" s="28">
        <v>1.36</v>
      </c>
      <c r="J1107" s="26" t="s">
        <v>109</v>
      </c>
      <c r="K1107" s="26" t="s">
        <v>4</v>
      </c>
      <c r="L1107" s="26" t="s">
        <v>4</v>
      </c>
      <c r="M1107" s="27">
        <f>IF(Tabelle5[[#This Row],[Heizleistung (55°C)]]=0,Tabelle5[[#This Row],[Heizleistung (35°C)]],(Tabelle5[[#This Row],[Heizleistung (35°C)]]+Tabelle5[[#This Row],[Heizleistung (55°C)]])/2)</f>
        <v>11</v>
      </c>
      <c r="N1107" s="30">
        <f>IF(Tabelle5[[#This Row],[Etas 55°C]]=0,0,(Tabelle5[[#This Row],[Etas 35°C]]*0.8+Tabelle5[[#This Row],[Etas 55°C]]*0.2))*2.5</f>
        <v>4.3800000000000008</v>
      </c>
      <c r="O1107" s="31">
        <f>-(Tabelle5[[#This Row],[80%/20% SCOP]]-5.349)/5.349</f>
        <v>0.18115535614133471</v>
      </c>
    </row>
    <row r="1108" spans="1:15" ht="20.100000000000001" customHeight="1" x14ac:dyDescent="0.25">
      <c r="A1108" s="61"/>
      <c r="B1108" s="32">
        <v>16003650</v>
      </c>
      <c r="C1108" s="25" t="s">
        <v>589</v>
      </c>
      <c r="D1108" s="25" t="s">
        <v>623</v>
      </c>
      <c r="E1108" s="26" t="s">
        <v>2</v>
      </c>
      <c r="F1108" s="27">
        <v>12.13</v>
      </c>
      <c r="G1108" s="28">
        <v>1.85</v>
      </c>
      <c r="H1108" s="27">
        <v>10</v>
      </c>
      <c r="I1108" s="28">
        <v>1.36</v>
      </c>
      <c r="J1108" s="26" t="s">
        <v>109</v>
      </c>
      <c r="K1108" s="26" t="s">
        <v>4</v>
      </c>
      <c r="L1108" s="26" t="s">
        <v>4</v>
      </c>
      <c r="M1108" s="27">
        <f>IF(Tabelle5[[#This Row],[Heizleistung (55°C)]]=0,Tabelle5[[#This Row],[Heizleistung (35°C)]],(Tabelle5[[#This Row],[Heizleistung (35°C)]]+Tabelle5[[#This Row],[Heizleistung (55°C)]])/2)</f>
        <v>11.065000000000001</v>
      </c>
      <c r="N1108" s="30">
        <f>IF(Tabelle5[[#This Row],[Etas 55°C]]=0,0,(Tabelle5[[#This Row],[Etas 35°C]]*0.8+Tabelle5[[#This Row],[Etas 55°C]]*0.2))*2.5</f>
        <v>4.3800000000000008</v>
      </c>
      <c r="O1108" s="31">
        <f>-(Tabelle5[[#This Row],[80%/20% SCOP]]-5.349)/5.349</f>
        <v>0.18115535614133471</v>
      </c>
    </row>
    <row r="1109" spans="1:15" ht="20.100000000000001" customHeight="1" x14ac:dyDescent="0.25">
      <c r="A1109" s="61"/>
      <c r="B1109" s="32">
        <v>16004413</v>
      </c>
      <c r="C1109" s="25" t="s">
        <v>1299</v>
      </c>
      <c r="D1109" s="25" t="s">
        <v>6736</v>
      </c>
      <c r="E1109" s="26" t="s">
        <v>2</v>
      </c>
      <c r="F1109" s="27">
        <v>11</v>
      </c>
      <c r="G1109" s="28">
        <v>1.85</v>
      </c>
      <c r="H1109" s="27">
        <v>11</v>
      </c>
      <c r="I1109" s="28">
        <v>1.34</v>
      </c>
      <c r="J1109" s="26" t="s">
        <v>40</v>
      </c>
      <c r="K1109" s="26" t="s">
        <v>4</v>
      </c>
      <c r="L1109" s="26" t="s">
        <v>4</v>
      </c>
      <c r="M1109" s="27">
        <f>IF(Tabelle5[[#This Row],[Heizleistung (55°C)]]=0,Tabelle5[[#This Row],[Heizleistung (35°C)]],(Tabelle5[[#This Row],[Heizleistung (35°C)]]+Tabelle5[[#This Row],[Heizleistung (55°C)]])/2)</f>
        <v>11</v>
      </c>
      <c r="N1109" s="30">
        <f>IF(Tabelle5[[#This Row],[Etas 55°C]]=0,0,(Tabelle5[[#This Row],[Etas 35°C]]*0.8+Tabelle5[[#This Row],[Etas 55°C]]*0.2))*2.5</f>
        <v>4.370000000000001</v>
      </c>
      <c r="O1109" s="31">
        <f>-(Tabelle5[[#This Row],[80%/20% SCOP]]-5.349)/5.349</f>
        <v>0.1830248644606467</v>
      </c>
    </row>
    <row r="1110" spans="1:15" ht="20.100000000000001" customHeight="1" x14ac:dyDescent="0.25">
      <c r="A1110" s="61"/>
      <c r="B1110" s="32">
        <v>16014137</v>
      </c>
      <c r="C1110" s="25" t="s">
        <v>3116</v>
      </c>
      <c r="D1110" s="25" t="s">
        <v>3157</v>
      </c>
      <c r="E1110" s="26" t="s">
        <v>2</v>
      </c>
      <c r="F1110" s="27">
        <v>11.5</v>
      </c>
      <c r="G1110" s="28">
        <v>1.83</v>
      </c>
      <c r="H1110" s="27">
        <v>12</v>
      </c>
      <c r="I1110" s="28">
        <v>1.41</v>
      </c>
      <c r="J1110" s="26" t="s">
        <v>3</v>
      </c>
      <c r="K1110" s="26" t="s">
        <v>4</v>
      </c>
      <c r="L1110" s="26" t="s">
        <v>4</v>
      </c>
      <c r="M1110" s="27">
        <f>IF(Tabelle5[[#This Row],[Heizleistung (55°C)]]=0,Tabelle5[[#This Row],[Heizleistung (35°C)]],(Tabelle5[[#This Row],[Heizleistung (35°C)]]+Tabelle5[[#This Row],[Heizleistung (55°C)]])/2)</f>
        <v>11.75</v>
      </c>
      <c r="N1110" s="30">
        <f>IF(Tabelle5[[#This Row],[Etas 55°C]]=0,0,(Tabelle5[[#This Row],[Etas 35°C]]*0.8+Tabelle5[[#This Row],[Etas 55°C]]*0.2))*2.5</f>
        <v>4.3650000000000002</v>
      </c>
      <c r="O1110" s="31">
        <f>-(Tabelle5[[#This Row],[80%/20% SCOP]]-5.349)/5.349</f>
        <v>0.18395961862030286</v>
      </c>
    </row>
    <row r="1111" spans="1:15" ht="20.100000000000001" customHeight="1" x14ac:dyDescent="0.25">
      <c r="A1111" s="61"/>
      <c r="B1111" s="32">
        <v>16010472</v>
      </c>
      <c r="C1111" s="25" t="s">
        <v>1299</v>
      </c>
      <c r="D1111" s="25" t="s">
        <v>6730</v>
      </c>
      <c r="E1111" s="26" t="s">
        <v>2</v>
      </c>
      <c r="F1111" s="27">
        <v>10</v>
      </c>
      <c r="G1111" s="28">
        <v>1.86</v>
      </c>
      <c r="H1111" s="27">
        <v>10</v>
      </c>
      <c r="I1111" s="28">
        <v>1.28</v>
      </c>
      <c r="J1111" s="26" t="s">
        <v>40</v>
      </c>
      <c r="K1111" s="26" t="s">
        <v>4</v>
      </c>
      <c r="L1111" s="26" t="s">
        <v>4</v>
      </c>
      <c r="M1111" s="27">
        <f>IF(Tabelle5[[#This Row],[Heizleistung (55°C)]]=0,Tabelle5[[#This Row],[Heizleistung (35°C)]],(Tabelle5[[#This Row],[Heizleistung (35°C)]]+Tabelle5[[#This Row],[Heizleistung (55°C)]])/2)</f>
        <v>10</v>
      </c>
      <c r="N1111" s="30">
        <f>IF(Tabelle5[[#This Row],[Etas 55°C]]=0,0,(Tabelle5[[#This Row],[Etas 35°C]]*0.8+Tabelle5[[#This Row],[Etas 55°C]]*0.2))*2.5</f>
        <v>4.3600000000000003</v>
      </c>
      <c r="O1111" s="31">
        <f>-(Tabelle5[[#This Row],[80%/20% SCOP]]-5.349)/5.349</f>
        <v>0.18489437277995885</v>
      </c>
    </row>
    <row r="1112" spans="1:15" ht="20.100000000000001" customHeight="1" x14ac:dyDescent="0.25">
      <c r="A1112" s="61"/>
      <c r="B1112" s="32">
        <v>16016526</v>
      </c>
      <c r="C1112" s="25" t="s">
        <v>5546</v>
      </c>
      <c r="D1112" s="25" t="s">
        <v>5556</v>
      </c>
      <c r="E1112" s="26" t="s">
        <v>2</v>
      </c>
      <c r="F1112" s="27">
        <v>10.64</v>
      </c>
      <c r="G1112" s="28">
        <v>1.81</v>
      </c>
      <c r="H1112" s="27">
        <v>10.62</v>
      </c>
      <c r="I1112" s="28">
        <v>1.48</v>
      </c>
      <c r="J1112" s="26" t="s">
        <v>3</v>
      </c>
      <c r="K1112" s="26" t="s">
        <v>4</v>
      </c>
      <c r="L1112" s="26" t="s">
        <v>4</v>
      </c>
      <c r="M1112" s="29">
        <f>IF(Tabelle5[[#This Row],[Heizleistung (55°C)]]=0,Tabelle5[[#This Row],[Heizleistung (35°C)]],(Tabelle5[[#This Row],[Heizleistung (35°C)]]+Tabelle5[[#This Row],[Heizleistung (55°C)]])/2)</f>
        <v>10.629999999999999</v>
      </c>
      <c r="N1112" s="30">
        <f>IF(Tabelle5[[#This Row],[Etas 55°C]]=0,0,(Tabelle5[[#This Row],[Etas 35°C]]*0.8+Tabelle5[[#This Row],[Etas 55°C]]*0.2))*2.5</f>
        <v>4.3600000000000003</v>
      </c>
      <c r="O1112" s="31">
        <f>-(Tabelle5[[#This Row],[80%/20% SCOP]]-5.349)/5.349</f>
        <v>0.18489437277995885</v>
      </c>
    </row>
    <row r="1113" spans="1:15" ht="20.100000000000001" customHeight="1" x14ac:dyDescent="0.25">
      <c r="A1113" s="61"/>
      <c r="B1113" s="32">
        <v>16016531</v>
      </c>
      <c r="C1113" s="25" t="s">
        <v>5749</v>
      </c>
      <c r="D1113" s="25" t="s">
        <v>5754</v>
      </c>
      <c r="E1113" s="26" t="s">
        <v>2</v>
      </c>
      <c r="F1113" s="27">
        <v>10.64</v>
      </c>
      <c r="G1113" s="28">
        <v>1.81</v>
      </c>
      <c r="H1113" s="27">
        <v>10.62</v>
      </c>
      <c r="I1113" s="28">
        <v>1.48</v>
      </c>
      <c r="J1113" s="26" t="s">
        <v>3</v>
      </c>
      <c r="K1113" s="26" t="s">
        <v>4</v>
      </c>
      <c r="L1113" s="26" t="s">
        <v>4</v>
      </c>
      <c r="M1113" s="29">
        <f>IF(Tabelle5[[#This Row],[Heizleistung (55°C)]]=0,Tabelle5[[#This Row],[Heizleistung (35°C)]],(Tabelle5[[#This Row],[Heizleistung (35°C)]]+Tabelle5[[#This Row],[Heizleistung (55°C)]])/2)</f>
        <v>10.629999999999999</v>
      </c>
      <c r="N1113" s="30">
        <f>IF(Tabelle5[[#This Row],[Etas 55°C]]=0,0,(Tabelle5[[#This Row],[Etas 35°C]]*0.8+Tabelle5[[#This Row],[Etas 55°C]]*0.2))*2.5</f>
        <v>4.3600000000000003</v>
      </c>
      <c r="O1113" s="31">
        <f>-(Tabelle5[[#This Row],[80%/20% SCOP]]-5.349)/5.349</f>
        <v>0.18489437277995885</v>
      </c>
    </row>
    <row r="1114" spans="1:15" ht="20.100000000000001" customHeight="1" x14ac:dyDescent="0.25">
      <c r="A1114" s="61"/>
      <c r="B1114" s="32">
        <v>16017275</v>
      </c>
      <c r="C1114" s="25" t="s">
        <v>2893</v>
      </c>
      <c r="D1114" s="25" t="s">
        <v>2914</v>
      </c>
      <c r="E1114" s="26" t="s">
        <v>2</v>
      </c>
      <c r="F1114" s="27">
        <v>12</v>
      </c>
      <c r="G1114" s="28">
        <v>1.84</v>
      </c>
      <c r="H1114" s="27">
        <v>11</v>
      </c>
      <c r="I1114" s="28">
        <v>1.36</v>
      </c>
      <c r="J1114" s="26" t="s">
        <v>40</v>
      </c>
      <c r="K1114" s="26" t="s">
        <v>4</v>
      </c>
      <c r="L1114" s="26" t="s">
        <v>4</v>
      </c>
      <c r="M1114" s="27">
        <f>IF(Tabelle5[[#This Row],[Heizleistung (55°C)]]=0,Tabelle5[[#This Row],[Heizleistung (35°C)]],(Tabelle5[[#This Row],[Heizleistung (35°C)]]+Tabelle5[[#This Row],[Heizleistung (55°C)]])/2)</f>
        <v>11.5</v>
      </c>
      <c r="N1114" s="30">
        <f>IF(Tabelle5[[#This Row],[Etas 55°C]]=0,0,(Tabelle5[[#This Row],[Etas 35°C]]*0.8+Tabelle5[[#This Row],[Etas 55°C]]*0.2))*2.5</f>
        <v>4.3600000000000003</v>
      </c>
      <c r="O1114" s="31">
        <f>-(Tabelle5[[#This Row],[80%/20% SCOP]]-5.349)/5.349</f>
        <v>0.18489437277995885</v>
      </c>
    </row>
    <row r="1115" spans="1:15" ht="20.100000000000001" customHeight="1" x14ac:dyDescent="0.25">
      <c r="A1115" s="61"/>
      <c r="B1115" s="32">
        <v>16003946</v>
      </c>
      <c r="C1115" s="25" t="s">
        <v>651</v>
      </c>
      <c r="D1115" s="25" t="s">
        <v>661</v>
      </c>
      <c r="E1115" s="26" t="s">
        <v>2</v>
      </c>
      <c r="F1115" s="27">
        <v>10</v>
      </c>
      <c r="G1115" s="28">
        <v>1.84</v>
      </c>
      <c r="H1115" s="27">
        <v>10</v>
      </c>
      <c r="I1115" s="28">
        <v>1.35</v>
      </c>
      <c r="J1115" s="26" t="s">
        <v>109</v>
      </c>
      <c r="K1115" s="26" t="s">
        <v>4</v>
      </c>
      <c r="L1115" s="26" t="s">
        <v>4</v>
      </c>
      <c r="M1115" s="27">
        <f>IF(Tabelle5[[#This Row],[Heizleistung (55°C)]]=0,Tabelle5[[#This Row],[Heizleistung (35°C)]],(Tabelle5[[#This Row],[Heizleistung (35°C)]]+Tabelle5[[#This Row],[Heizleistung (55°C)]])/2)</f>
        <v>10</v>
      </c>
      <c r="N1115" s="30">
        <f>IF(Tabelle5[[#This Row],[Etas 55°C]]=0,0,(Tabelle5[[#This Row],[Etas 35°C]]*0.8+Tabelle5[[#This Row],[Etas 55°C]]*0.2))*2.5</f>
        <v>4.3550000000000004</v>
      </c>
      <c r="O1115" s="31">
        <f>-(Tabelle5[[#This Row],[80%/20% SCOP]]-5.349)/5.349</f>
        <v>0.18582912693961484</v>
      </c>
    </row>
    <row r="1116" spans="1:15" ht="20.100000000000001" customHeight="1" x14ac:dyDescent="0.25">
      <c r="A1116" s="61"/>
      <c r="B1116" s="32">
        <v>16004822</v>
      </c>
      <c r="C1116" s="25" t="s">
        <v>669</v>
      </c>
      <c r="D1116" s="25" t="s">
        <v>694</v>
      </c>
      <c r="E1116" s="26" t="s">
        <v>2</v>
      </c>
      <c r="F1116" s="27">
        <v>10</v>
      </c>
      <c r="G1116" s="28">
        <v>1.84</v>
      </c>
      <c r="H1116" s="27">
        <v>10</v>
      </c>
      <c r="I1116" s="28">
        <v>1.35</v>
      </c>
      <c r="J1116" s="26" t="s">
        <v>109</v>
      </c>
      <c r="K1116" s="26" t="s">
        <v>4</v>
      </c>
      <c r="L1116" s="26" t="s">
        <v>4</v>
      </c>
      <c r="M1116" s="27">
        <f>IF(Tabelle5[[#This Row],[Heizleistung (55°C)]]=0,Tabelle5[[#This Row],[Heizleistung (35°C)]],(Tabelle5[[#This Row],[Heizleistung (35°C)]]+Tabelle5[[#This Row],[Heizleistung (55°C)]])/2)</f>
        <v>10</v>
      </c>
      <c r="N1116" s="30">
        <f>IF(Tabelle5[[#This Row],[Etas 55°C]]=0,0,(Tabelle5[[#This Row],[Etas 35°C]]*0.8+Tabelle5[[#This Row],[Etas 55°C]]*0.2))*2.5</f>
        <v>4.3550000000000004</v>
      </c>
      <c r="O1116" s="31">
        <f>-(Tabelle5[[#This Row],[80%/20% SCOP]]-5.349)/5.349</f>
        <v>0.18582912693961484</v>
      </c>
    </row>
    <row r="1117" spans="1:15" ht="20.100000000000001" customHeight="1" x14ac:dyDescent="0.25">
      <c r="A1117" s="61"/>
      <c r="B1117" s="32">
        <v>16010767</v>
      </c>
      <c r="C1117" s="25" t="s">
        <v>555</v>
      </c>
      <c r="D1117" s="25" t="s">
        <v>556</v>
      </c>
      <c r="E1117" s="26" t="s">
        <v>2</v>
      </c>
      <c r="F1117" s="27">
        <v>11</v>
      </c>
      <c r="G1117" s="28">
        <v>1.83</v>
      </c>
      <c r="H1117" s="27">
        <v>11</v>
      </c>
      <c r="I1117" s="28">
        <v>1.38</v>
      </c>
      <c r="J1117" s="26" t="s">
        <v>40</v>
      </c>
      <c r="K1117" s="26" t="s">
        <v>4</v>
      </c>
      <c r="L1117" s="26" t="s">
        <v>15</v>
      </c>
      <c r="M1117" s="27">
        <f>IF(Tabelle5[[#This Row],[Heizleistung (55°C)]]=0,Tabelle5[[#This Row],[Heizleistung (35°C)]],(Tabelle5[[#This Row],[Heizleistung (35°C)]]+Tabelle5[[#This Row],[Heizleistung (55°C)]])/2)</f>
        <v>11</v>
      </c>
      <c r="N1117" s="30">
        <f>IF(Tabelle5[[#This Row],[Etas 55°C]]=0,0,(Tabelle5[[#This Row],[Etas 35°C]]*0.8+Tabelle5[[#This Row],[Etas 55°C]]*0.2))*2.5</f>
        <v>4.3500000000000005</v>
      </c>
      <c r="O1117" s="31">
        <f>-(Tabelle5[[#This Row],[80%/20% SCOP]]-5.349)/5.349</f>
        <v>0.18676388109927083</v>
      </c>
    </row>
    <row r="1118" spans="1:15" ht="20.100000000000001" customHeight="1" x14ac:dyDescent="0.25">
      <c r="A1118" s="61"/>
      <c r="B1118" s="32">
        <v>16003653</v>
      </c>
      <c r="C1118" s="25" t="s">
        <v>589</v>
      </c>
      <c r="D1118" s="25" t="s">
        <v>597</v>
      </c>
      <c r="E1118" s="26" t="s">
        <v>2</v>
      </c>
      <c r="F1118" s="27">
        <v>12</v>
      </c>
      <c r="G1118" s="28">
        <v>1.83</v>
      </c>
      <c r="H1118" s="27">
        <v>10</v>
      </c>
      <c r="I1118" s="28">
        <v>1.38</v>
      </c>
      <c r="J1118" s="26" t="s">
        <v>109</v>
      </c>
      <c r="K1118" s="26" t="s">
        <v>4</v>
      </c>
      <c r="L1118" s="26" t="s">
        <v>4</v>
      </c>
      <c r="M1118" s="27">
        <f>IF(Tabelle5[[#This Row],[Heizleistung (55°C)]]=0,Tabelle5[[#This Row],[Heizleistung (35°C)]],(Tabelle5[[#This Row],[Heizleistung (35°C)]]+Tabelle5[[#This Row],[Heizleistung (55°C)]])/2)</f>
        <v>11</v>
      </c>
      <c r="N1118" s="30">
        <f>IF(Tabelle5[[#This Row],[Etas 55°C]]=0,0,(Tabelle5[[#This Row],[Etas 35°C]]*0.8+Tabelle5[[#This Row],[Etas 55°C]]*0.2))*2.5</f>
        <v>4.3500000000000005</v>
      </c>
      <c r="O1118" s="31">
        <f>-(Tabelle5[[#This Row],[80%/20% SCOP]]-5.349)/5.349</f>
        <v>0.18676388109927083</v>
      </c>
    </row>
    <row r="1119" spans="1:15" ht="20.100000000000001" customHeight="1" x14ac:dyDescent="0.25">
      <c r="A1119" s="61"/>
      <c r="B1119" s="32">
        <v>16014597</v>
      </c>
      <c r="C1119" s="25" t="s">
        <v>526</v>
      </c>
      <c r="D1119" s="25" t="s">
        <v>530</v>
      </c>
      <c r="E1119" s="26" t="s">
        <v>2</v>
      </c>
      <c r="F1119" s="27">
        <v>13.87</v>
      </c>
      <c r="G1119" s="28">
        <v>1.85</v>
      </c>
      <c r="H1119" s="27">
        <v>9.75</v>
      </c>
      <c r="I1119" s="28">
        <v>1.2809999999999999</v>
      </c>
      <c r="J1119" s="26" t="s">
        <v>40</v>
      </c>
      <c r="K1119" s="26" t="s">
        <v>4</v>
      </c>
      <c r="L1119" s="26" t="s">
        <v>15</v>
      </c>
      <c r="M1119" s="27">
        <f>IF(Tabelle5[[#This Row],[Heizleistung (55°C)]]=0,Tabelle5[[#This Row],[Heizleistung (35°C)]],(Tabelle5[[#This Row],[Heizleistung (35°C)]]+Tabelle5[[#This Row],[Heizleistung (55°C)]])/2)</f>
        <v>11.809999999999999</v>
      </c>
      <c r="N1119" s="30">
        <f>IF(Tabelle5[[#This Row],[Etas 55°C]]=0,0,(Tabelle5[[#This Row],[Etas 35°C]]*0.8+Tabelle5[[#This Row],[Etas 55°C]]*0.2))*2.5</f>
        <v>4.3405000000000005</v>
      </c>
      <c r="O1119" s="31">
        <f>-(Tabelle5[[#This Row],[80%/20% SCOP]]-5.349)/5.349</f>
        <v>0.18853991400261724</v>
      </c>
    </row>
    <row r="1120" spans="1:15" ht="20.100000000000001" customHeight="1" x14ac:dyDescent="0.25">
      <c r="A1120" s="61"/>
      <c r="B1120" s="32">
        <v>16014591</v>
      </c>
      <c r="C1120" s="25" t="s">
        <v>526</v>
      </c>
      <c r="D1120" s="25" t="s">
        <v>528</v>
      </c>
      <c r="E1120" s="26" t="s">
        <v>2</v>
      </c>
      <c r="F1120" s="27">
        <v>11.22</v>
      </c>
      <c r="G1120" s="28">
        <v>1.851</v>
      </c>
      <c r="H1120" s="27">
        <v>9.11</v>
      </c>
      <c r="I1120" s="28">
        <v>1.266</v>
      </c>
      <c r="J1120" s="26" t="s">
        <v>40</v>
      </c>
      <c r="K1120" s="26" t="s">
        <v>4</v>
      </c>
      <c r="L1120" s="26" t="s">
        <v>15</v>
      </c>
      <c r="M1120" s="27">
        <f>IF(Tabelle5[[#This Row],[Heizleistung (55°C)]]=0,Tabelle5[[#This Row],[Heizleistung (35°C)]],(Tabelle5[[#This Row],[Heizleistung (35°C)]]+Tabelle5[[#This Row],[Heizleistung (55°C)]])/2)</f>
        <v>10.164999999999999</v>
      </c>
      <c r="N1120" s="30">
        <f>IF(Tabelle5[[#This Row],[Etas 55°C]]=0,0,(Tabelle5[[#This Row],[Etas 35°C]]*0.8+Tabelle5[[#This Row],[Etas 55°C]]*0.2))*2.5</f>
        <v>4.3350000000000009</v>
      </c>
      <c r="O1120" s="31">
        <f>-(Tabelle5[[#This Row],[80%/20% SCOP]]-5.349)/5.349</f>
        <v>0.18956814357823878</v>
      </c>
    </row>
    <row r="1121" spans="1:15" ht="20.100000000000001" customHeight="1" x14ac:dyDescent="0.25">
      <c r="A1121" s="61"/>
      <c r="B1121" s="32">
        <v>16018786</v>
      </c>
      <c r="C1121" s="25" t="s">
        <v>1997</v>
      </c>
      <c r="D1121" s="25" t="s">
        <v>2003</v>
      </c>
      <c r="E1121" s="26" t="s">
        <v>2</v>
      </c>
      <c r="F1121" s="27">
        <v>12.55</v>
      </c>
      <c r="G1121" s="28">
        <v>1.83</v>
      </c>
      <c r="H1121" s="27">
        <v>9.16</v>
      </c>
      <c r="I1121" s="28">
        <v>1.35</v>
      </c>
      <c r="J1121" s="26" t="s">
        <v>40</v>
      </c>
      <c r="K1121" s="26" t="s">
        <v>4</v>
      </c>
      <c r="L1121" s="26" t="s">
        <v>15</v>
      </c>
      <c r="M1121" s="27">
        <f>IF(Tabelle5[[#This Row],[Heizleistung (55°C)]]=0,Tabelle5[[#This Row],[Heizleistung (35°C)]],(Tabelle5[[#This Row],[Heizleistung (35°C)]]+Tabelle5[[#This Row],[Heizleistung (55°C)]])/2)</f>
        <v>10.855</v>
      </c>
      <c r="N1121" s="30">
        <f>IF(Tabelle5[[#This Row],[Etas 55°C]]=0,0,(Tabelle5[[#This Row],[Etas 35°C]]*0.8+Tabelle5[[#This Row],[Etas 55°C]]*0.2))*2.5</f>
        <v>4.3350000000000009</v>
      </c>
      <c r="O1121" s="31">
        <f>-(Tabelle5[[#This Row],[80%/20% SCOP]]-5.349)/5.349</f>
        <v>0.18956814357823878</v>
      </c>
    </row>
    <row r="1122" spans="1:15" ht="20.100000000000001" customHeight="1" x14ac:dyDescent="0.25">
      <c r="A1122" s="61"/>
      <c r="B1122" s="32">
        <v>16013661</v>
      </c>
      <c r="C1122" s="25" t="s">
        <v>1771</v>
      </c>
      <c r="D1122" s="25" t="s">
        <v>1808</v>
      </c>
      <c r="E1122" s="26" t="s">
        <v>2</v>
      </c>
      <c r="F1122" s="27">
        <v>11.6</v>
      </c>
      <c r="G1122" s="28">
        <v>1.851</v>
      </c>
      <c r="H1122" s="27">
        <v>11.03</v>
      </c>
      <c r="I1122" s="28">
        <v>1.266</v>
      </c>
      <c r="J1122" s="26" t="s">
        <v>40</v>
      </c>
      <c r="K1122" s="26" t="s">
        <v>4</v>
      </c>
      <c r="L1122" s="26" t="s">
        <v>4</v>
      </c>
      <c r="M1122" s="27">
        <f>IF(Tabelle5[[#This Row],[Heizleistung (55°C)]]=0,Tabelle5[[#This Row],[Heizleistung (35°C)]],(Tabelle5[[#This Row],[Heizleistung (35°C)]]+Tabelle5[[#This Row],[Heizleistung (55°C)]])/2)</f>
        <v>11.315</v>
      </c>
      <c r="N1122" s="30">
        <f>IF(Tabelle5[[#This Row],[Etas 55°C]]=0,0,(Tabelle5[[#This Row],[Etas 35°C]]*0.8+Tabelle5[[#This Row],[Etas 55°C]]*0.2))*2.5</f>
        <v>4.3350000000000009</v>
      </c>
      <c r="O1122" s="31">
        <f>-(Tabelle5[[#This Row],[80%/20% SCOP]]-5.349)/5.349</f>
        <v>0.18956814357823878</v>
      </c>
    </row>
    <row r="1123" spans="1:15" ht="20.100000000000001" customHeight="1" x14ac:dyDescent="0.25">
      <c r="A1123" s="61"/>
      <c r="B1123" s="32">
        <v>16010631</v>
      </c>
      <c r="C1123" s="25" t="s">
        <v>5081</v>
      </c>
      <c r="D1123" s="25" t="s">
        <v>5083</v>
      </c>
      <c r="E1123" s="26" t="s">
        <v>2</v>
      </c>
      <c r="F1123" s="27">
        <v>11.5</v>
      </c>
      <c r="G1123" s="28">
        <v>1.806</v>
      </c>
      <c r="H1123" s="27">
        <v>12.3</v>
      </c>
      <c r="I1123" s="28">
        <v>1.4359999999999999</v>
      </c>
      <c r="J1123" s="26" t="s">
        <v>3</v>
      </c>
      <c r="K1123" s="26" t="s">
        <v>4</v>
      </c>
      <c r="L1123" s="26" t="s">
        <v>4</v>
      </c>
      <c r="M1123" s="27">
        <f>IF(Tabelle5[[#This Row],[Heizleistung (55°C)]]=0,Tabelle5[[#This Row],[Heizleistung (35°C)]],(Tabelle5[[#This Row],[Heizleistung (35°C)]]+Tabelle5[[#This Row],[Heizleistung (55°C)]])/2)</f>
        <v>11.9</v>
      </c>
      <c r="N1123" s="30">
        <f>IF(Tabelle5[[#This Row],[Etas 55°C]]=0,0,(Tabelle5[[#This Row],[Etas 35°C]]*0.8+Tabelle5[[#This Row],[Etas 55°C]]*0.2))*2.5</f>
        <v>4.33</v>
      </c>
      <c r="O1123" s="31">
        <f>-(Tabelle5[[#This Row],[80%/20% SCOP]]-5.349)/5.349</f>
        <v>0.19050289773789494</v>
      </c>
    </row>
    <row r="1124" spans="1:15" ht="20.100000000000001" customHeight="1" x14ac:dyDescent="0.25">
      <c r="A1124" s="61"/>
      <c r="B1124" s="32">
        <v>16003331</v>
      </c>
      <c r="C1124" s="25" t="s">
        <v>669</v>
      </c>
      <c r="D1124" s="25" t="s">
        <v>690</v>
      </c>
      <c r="E1124" s="26" t="s">
        <v>2</v>
      </c>
      <c r="F1124" s="27">
        <v>12</v>
      </c>
      <c r="G1124" s="28">
        <v>1.82</v>
      </c>
      <c r="H1124" s="27">
        <v>10</v>
      </c>
      <c r="I1124" s="28">
        <v>1.37</v>
      </c>
      <c r="J1124" s="26" t="s">
        <v>109</v>
      </c>
      <c r="K1124" s="26" t="s">
        <v>4</v>
      </c>
      <c r="L1124" s="26" t="s">
        <v>4</v>
      </c>
      <c r="M1124" s="27">
        <f>IF(Tabelle5[[#This Row],[Heizleistung (55°C)]]=0,Tabelle5[[#This Row],[Heizleistung (35°C)]],(Tabelle5[[#This Row],[Heizleistung (35°C)]]+Tabelle5[[#This Row],[Heizleistung (55°C)]])/2)</f>
        <v>11</v>
      </c>
      <c r="N1124" s="30">
        <f>IF(Tabelle5[[#This Row],[Etas 55°C]]=0,0,(Tabelle5[[#This Row],[Etas 35°C]]*0.8+Tabelle5[[#This Row],[Etas 55°C]]*0.2))*2.5</f>
        <v>4.3250000000000002</v>
      </c>
      <c r="O1124" s="31">
        <f>-(Tabelle5[[#This Row],[80%/20% SCOP]]-5.349)/5.349</f>
        <v>0.19143765189755094</v>
      </c>
    </row>
    <row r="1125" spans="1:15" ht="20.100000000000001" customHeight="1" x14ac:dyDescent="0.25">
      <c r="A1125" s="61"/>
      <c r="B1125" s="32">
        <v>16014744</v>
      </c>
      <c r="C1125" s="25" t="s">
        <v>5832</v>
      </c>
      <c r="D1125" s="25" t="s">
        <v>5842</v>
      </c>
      <c r="E1125" s="26" t="s">
        <v>2</v>
      </c>
      <c r="F1125" s="27">
        <v>10</v>
      </c>
      <c r="G1125" s="28">
        <v>1.83</v>
      </c>
      <c r="H1125" s="27">
        <v>10</v>
      </c>
      <c r="I1125" s="28">
        <v>1.32</v>
      </c>
      <c r="J1125" s="26" t="s">
        <v>40</v>
      </c>
      <c r="K1125" s="26" t="s">
        <v>4</v>
      </c>
      <c r="L1125" s="26" t="s">
        <v>15</v>
      </c>
      <c r="M1125" s="29">
        <f>IF(Tabelle5[[#This Row],[Heizleistung (55°C)]]=0,Tabelle5[[#This Row],[Heizleistung (35°C)]],(Tabelle5[[#This Row],[Heizleistung (35°C)]]+Tabelle5[[#This Row],[Heizleistung (55°C)]])/2)</f>
        <v>10</v>
      </c>
      <c r="N1125" s="30">
        <f>IF(Tabelle5[[#This Row],[Etas 55°C]]=0,0,(Tabelle5[[#This Row],[Etas 35°C]]*0.8+Tabelle5[[#This Row],[Etas 55°C]]*0.2))*2.5</f>
        <v>4.32</v>
      </c>
      <c r="O1125" s="31">
        <f>-(Tabelle5[[#This Row],[80%/20% SCOP]]-5.349)/5.349</f>
        <v>0.19237240605720693</v>
      </c>
    </row>
    <row r="1126" spans="1:15" ht="20.100000000000001" customHeight="1" x14ac:dyDescent="0.25">
      <c r="A1126" s="61"/>
      <c r="B1126" s="32">
        <v>16014745</v>
      </c>
      <c r="C1126" s="25" t="s">
        <v>5832</v>
      </c>
      <c r="D1126" s="25" t="s">
        <v>5847</v>
      </c>
      <c r="E1126" s="26" t="s">
        <v>2</v>
      </c>
      <c r="F1126" s="27">
        <v>10</v>
      </c>
      <c r="G1126" s="28">
        <v>1.83</v>
      </c>
      <c r="H1126" s="27">
        <v>10</v>
      </c>
      <c r="I1126" s="28">
        <v>1.32</v>
      </c>
      <c r="J1126" s="26" t="s">
        <v>40</v>
      </c>
      <c r="K1126" s="26" t="s">
        <v>4</v>
      </c>
      <c r="L1126" s="26" t="s">
        <v>15</v>
      </c>
      <c r="M1126" s="29">
        <f>IF(Tabelle5[[#This Row],[Heizleistung (55°C)]]=0,Tabelle5[[#This Row],[Heizleistung (35°C)]],(Tabelle5[[#This Row],[Heizleistung (35°C)]]+Tabelle5[[#This Row],[Heizleistung (55°C)]])/2)</f>
        <v>10</v>
      </c>
      <c r="N1126" s="30">
        <f>IF(Tabelle5[[#This Row],[Etas 55°C]]=0,0,(Tabelle5[[#This Row],[Etas 35°C]]*0.8+Tabelle5[[#This Row],[Etas 55°C]]*0.2))*2.5</f>
        <v>4.32</v>
      </c>
      <c r="O1126" s="31">
        <f>-(Tabelle5[[#This Row],[80%/20% SCOP]]-5.349)/5.349</f>
        <v>0.19237240605720693</v>
      </c>
    </row>
    <row r="1127" spans="1:15" ht="20.100000000000001" customHeight="1" x14ac:dyDescent="0.25">
      <c r="A1127" s="61"/>
      <c r="B1127" s="32">
        <v>16002693</v>
      </c>
      <c r="C1127" s="25" t="s">
        <v>6201</v>
      </c>
      <c r="D1127" s="25" t="s">
        <v>6846</v>
      </c>
      <c r="E1127" s="26" t="s">
        <v>2</v>
      </c>
      <c r="F1127" s="27">
        <v>10.99</v>
      </c>
      <c r="G1127" s="28">
        <v>1.82</v>
      </c>
      <c r="H1127" s="27">
        <v>11</v>
      </c>
      <c r="I1127" s="28">
        <v>1.36</v>
      </c>
      <c r="J1127" s="26" t="s">
        <v>109</v>
      </c>
      <c r="K1127" s="26" t="s">
        <v>4</v>
      </c>
      <c r="L1127" s="26" t="s">
        <v>4</v>
      </c>
      <c r="M1127" s="29">
        <f>IF(Tabelle5[[#This Row],[Heizleistung (55°C)]]=0,Tabelle5[[#This Row],[Heizleistung (35°C)]],(Tabelle5[[#This Row],[Heizleistung (35°C)]]+Tabelle5[[#This Row],[Heizleistung (55°C)]])/2)</f>
        <v>10.995000000000001</v>
      </c>
      <c r="N1127" s="30">
        <f>IF(Tabelle5[[#This Row],[Etas 55°C]]=0,0,(Tabelle5[[#This Row],[Etas 35°C]]*0.8+Tabelle5[[#This Row],[Etas 55°C]]*0.2))*2.5</f>
        <v>4.32</v>
      </c>
      <c r="O1127" s="31">
        <f>-(Tabelle5[[#This Row],[80%/20% SCOP]]-5.349)/5.349</f>
        <v>0.19237240605720693</v>
      </c>
    </row>
    <row r="1128" spans="1:15" ht="20.100000000000001" customHeight="1" x14ac:dyDescent="0.25">
      <c r="A1128" s="61"/>
      <c r="B1128" s="32">
        <v>16010473</v>
      </c>
      <c r="C1128" s="25" t="s">
        <v>1299</v>
      </c>
      <c r="D1128" s="25" t="s">
        <v>6723</v>
      </c>
      <c r="E1128" s="26" t="s">
        <v>2</v>
      </c>
      <c r="F1128" s="27">
        <v>11</v>
      </c>
      <c r="G1128" s="28">
        <v>1.84</v>
      </c>
      <c r="H1128" s="27">
        <v>11</v>
      </c>
      <c r="I1128" s="28">
        <v>1.28</v>
      </c>
      <c r="J1128" s="26" t="s">
        <v>40</v>
      </c>
      <c r="K1128" s="26" t="s">
        <v>4</v>
      </c>
      <c r="L1128" s="26" t="s">
        <v>4</v>
      </c>
      <c r="M1128" s="27">
        <f>IF(Tabelle5[[#This Row],[Heizleistung (55°C)]]=0,Tabelle5[[#This Row],[Heizleistung (35°C)]],(Tabelle5[[#This Row],[Heizleistung (35°C)]]+Tabelle5[[#This Row],[Heizleistung (55°C)]])/2)</f>
        <v>11</v>
      </c>
      <c r="N1128" s="30">
        <f>IF(Tabelle5[[#This Row],[Etas 55°C]]=0,0,(Tabelle5[[#This Row],[Etas 35°C]]*0.8+Tabelle5[[#This Row],[Etas 55°C]]*0.2))*2.5</f>
        <v>4.32</v>
      </c>
      <c r="O1128" s="31">
        <f>-(Tabelle5[[#This Row],[80%/20% SCOP]]-5.349)/5.349</f>
        <v>0.19237240605720693</v>
      </c>
    </row>
    <row r="1129" spans="1:15" ht="20.100000000000001" customHeight="1" x14ac:dyDescent="0.25">
      <c r="A1129" s="61"/>
      <c r="B1129" s="32">
        <v>16002567</v>
      </c>
      <c r="C1129" s="25" t="s">
        <v>6201</v>
      </c>
      <c r="D1129" s="25" t="s">
        <v>6847</v>
      </c>
      <c r="E1129" s="26" t="s">
        <v>2</v>
      </c>
      <c r="F1129" s="27">
        <v>11.65</v>
      </c>
      <c r="G1129" s="28">
        <v>1.82</v>
      </c>
      <c r="H1129" s="27">
        <v>11.98</v>
      </c>
      <c r="I1129" s="28">
        <v>1.36</v>
      </c>
      <c r="J1129" s="26" t="s">
        <v>109</v>
      </c>
      <c r="K1129" s="26" t="s">
        <v>4</v>
      </c>
      <c r="L1129" s="26" t="s">
        <v>4</v>
      </c>
      <c r="M1129" s="29">
        <f>IF(Tabelle5[[#This Row],[Heizleistung (55°C)]]=0,Tabelle5[[#This Row],[Heizleistung (35°C)]],(Tabelle5[[#This Row],[Heizleistung (35°C)]]+Tabelle5[[#This Row],[Heizleistung (55°C)]])/2)</f>
        <v>11.815000000000001</v>
      </c>
      <c r="N1129" s="30">
        <f>IF(Tabelle5[[#This Row],[Etas 55°C]]=0,0,(Tabelle5[[#This Row],[Etas 35°C]]*0.8+Tabelle5[[#This Row],[Etas 55°C]]*0.2))*2.5</f>
        <v>4.32</v>
      </c>
      <c r="O1129" s="31">
        <f>-(Tabelle5[[#This Row],[80%/20% SCOP]]-5.349)/5.349</f>
        <v>0.19237240605720693</v>
      </c>
    </row>
    <row r="1130" spans="1:15" ht="20.100000000000001" customHeight="1" x14ac:dyDescent="0.25">
      <c r="A1130" s="61"/>
      <c r="B1130" s="32">
        <v>16017768</v>
      </c>
      <c r="C1130" s="25" t="s">
        <v>2592</v>
      </c>
      <c r="D1130" s="25" t="s">
        <v>2635</v>
      </c>
      <c r="E1130" s="26" t="s">
        <v>2</v>
      </c>
      <c r="F1130" s="27">
        <v>10</v>
      </c>
      <c r="G1130" s="28">
        <v>1.79</v>
      </c>
      <c r="H1130" s="27">
        <v>10</v>
      </c>
      <c r="I1130" s="28">
        <v>1.43</v>
      </c>
      <c r="J1130" s="26" t="s">
        <v>3</v>
      </c>
      <c r="K1130" s="26" t="s">
        <v>4</v>
      </c>
      <c r="L1130" s="26" t="s">
        <v>4</v>
      </c>
      <c r="M1130" s="27">
        <f>IF(Tabelle5[[#This Row],[Heizleistung (55°C)]]=0,Tabelle5[[#This Row],[Heizleistung (35°C)]],(Tabelle5[[#This Row],[Heizleistung (35°C)]]+Tabelle5[[#This Row],[Heizleistung (55°C)]])/2)</f>
        <v>10</v>
      </c>
      <c r="N1130" s="30">
        <f>IF(Tabelle5[[#This Row],[Etas 55°C]]=0,0,(Tabelle5[[#This Row],[Etas 35°C]]*0.8+Tabelle5[[#This Row],[Etas 55°C]]*0.2))*2.5</f>
        <v>4.2950000000000008</v>
      </c>
      <c r="O1130" s="31">
        <f>-(Tabelle5[[#This Row],[80%/20% SCOP]]-5.349)/5.349</f>
        <v>0.19704617685548689</v>
      </c>
    </row>
    <row r="1131" spans="1:15" ht="20.100000000000001" customHeight="1" x14ac:dyDescent="0.25">
      <c r="A1131" s="61"/>
      <c r="B1131" s="32">
        <v>16005777</v>
      </c>
      <c r="C1131" s="25" t="s">
        <v>1657</v>
      </c>
      <c r="D1131" s="25" t="s">
        <v>1721</v>
      </c>
      <c r="E1131" s="26" t="s">
        <v>2</v>
      </c>
      <c r="F1131" s="27">
        <v>10.75</v>
      </c>
      <c r="G1131" s="28">
        <v>1.8</v>
      </c>
      <c r="H1131" s="27">
        <v>9.39</v>
      </c>
      <c r="I1131" s="28">
        <v>1.39</v>
      </c>
      <c r="J1131" s="26" t="s">
        <v>40</v>
      </c>
      <c r="K1131" s="26" t="s">
        <v>4</v>
      </c>
      <c r="L1131" s="26" t="s">
        <v>4</v>
      </c>
      <c r="M1131" s="27">
        <f>IF(Tabelle5[[#This Row],[Heizleistung (55°C)]]=0,Tabelle5[[#This Row],[Heizleistung (35°C)]],(Tabelle5[[#This Row],[Heizleistung (35°C)]]+Tabelle5[[#This Row],[Heizleistung (55°C)]])/2)</f>
        <v>10.07</v>
      </c>
      <c r="N1131" s="30">
        <f>IF(Tabelle5[[#This Row],[Etas 55°C]]=0,0,(Tabelle5[[#This Row],[Etas 35°C]]*0.8+Tabelle5[[#This Row],[Etas 55°C]]*0.2))*2.5</f>
        <v>4.2950000000000008</v>
      </c>
      <c r="O1131" s="31">
        <f>-(Tabelle5[[#This Row],[80%/20% SCOP]]-5.349)/5.349</f>
        <v>0.19704617685548689</v>
      </c>
    </row>
    <row r="1132" spans="1:15" ht="20.100000000000001" customHeight="1" x14ac:dyDescent="0.25">
      <c r="A1132" s="61"/>
      <c r="B1132" s="32">
        <v>16007736</v>
      </c>
      <c r="C1132" s="25" t="s">
        <v>2592</v>
      </c>
      <c r="D1132" s="25" t="s">
        <v>2597</v>
      </c>
      <c r="E1132" s="26" t="s">
        <v>2</v>
      </c>
      <c r="F1132" s="27">
        <v>11</v>
      </c>
      <c r="G1132" s="28">
        <v>1.81</v>
      </c>
      <c r="H1132" s="27">
        <v>10</v>
      </c>
      <c r="I1132" s="28">
        <v>1.35</v>
      </c>
      <c r="J1132" s="26" t="s">
        <v>109</v>
      </c>
      <c r="K1132" s="26" t="s">
        <v>4</v>
      </c>
      <c r="L1132" s="26" t="s">
        <v>15</v>
      </c>
      <c r="M1132" s="27">
        <f>IF(Tabelle5[[#This Row],[Heizleistung (55°C)]]=0,Tabelle5[[#This Row],[Heizleistung (35°C)]],(Tabelle5[[#This Row],[Heizleistung (35°C)]]+Tabelle5[[#This Row],[Heizleistung (55°C)]])/2)</f>
        <v>10.5</v>
      </c>
      <c r="N1132" s="30">
        <f>IF(Tabelle5[[#This Row],[Etas 55°C]]=0,0,(Tabelle5[[#This Row],[Etas 35°C]]*0.8+Tabelle5[[#This Row],[Etas 55°C]]*0.2))*2.5</f>
        <v>4.2950000000000008</v>
      </c>
      <c r="O1132" s="31">
        <f>-(Tabelle5[[#This Row],[80%/20% SCOP]]-5.349)/5.349</f>
        <v>0.19704617685548689</v>
      </c>
    </row>
    <row r="1133" spans="1:15" ht="20.100000000000001" customHeight="1" x14ac:dyDescent="0.25">
      <c r="A1133" s="61"/>
      <c r="B1133" s="32">
        <v>16012737</v>
      </c>
      <c r="C1133" s="25" t="s">
        <v>1548</v>
      </c>
      <c r="D1133" s="25" t="s">
        <v>1550</v>
      </c>
      <c r="E1133" s="26" t="s">
        <v>2</v>
      </c>
      <c r="F1133" s="27">
        <v>10.199999999999999</v>
      </c>
      <c r="G1133" s="28">
        <v>1.8080000000000001</v>
      </c>
      <c r="H1133" s="27">
        <v>12</v>
      </c>
      <c r="I1133" s="28">
        <v>1.347</v>
      </c>
      <c r="J1133" s="26" t="s">
        <v>3</v>
      </c>
      <c r="K1133" s="26" t="s">
        <v>4</v>
      </c>
      <c r="L1133" s="26" t="s">
        <v>4</v>
      </c>
      <c r="M1133" s="27">
        <f>IF(Tabelle5[[#This Row],[Heizleistung (55°C)]]=0,Tabelle5[[#This Row],[Heizleistung (35°C)]],(Tabelle5[[#This Row],[Heizleistung (35°C)]]+Tabelle5[[#This Row],[Heizleistung (55°C)]])/2)</f>
        <v>11.1</v>
      </c>
      <c r="N1133" s="30">
        <f>IF(Tabelle5[[#This Row],[Etas 55°C]]=0,0,(Tabelle5[[#This Row],[Etas 35°C]]*0.8+Tabelle5[[#This Row],[Etas 55°C]]*0.2))*2.5</f>
        <v>4.2895000000000003</v>
      </c>
      <c r="O1133" s="31">
        <f>-(Tabelle5[[#This Row],[80%/20% SCOP]]-5.349)/5.349</f>
        <v>0.1980744064311086</v>
      </c>
    </row>
    <row r="1134" spans="1:15" ht="20.100000000000001" customHeight="1" x14ac:dyDescent="0.25">
      <c r="A1134" s="61"/>
      <c r="B1134" s="32">
        <v>16012293</v>
      </c>
      <c r="C1134" s="25" t="s">
        <v>37</v>
      </c>
      <c r="D1134" s="25" t="s">
        <v>47</v>
      </c>
      <c r="E1134" s="26" t="s">
        <v>2</v>
      </c>
      <c r="F1134" s="27">
        <v>10.26</v>
      </c>
      <c r="G1134" s="28">
        <v>1.8080000000000001</v>
      </c>
      <c r="H1134" s="27">
        <v>12.16</v>
      </c>
      <c r="I1134" s="28">
        <v>1.347</v>
      </c>
      <c r="J1134" s="26" t="s">
        <v>3</v>
      </c>
      <c r="K1134" s="26" t="s">
        <v>4</v>
      </c>
      <c r="L1134" s="26" t="s">
        <v>4</v>
      </c>
      <c r="M1134" s="27">
        <f>IF(Tabelle5[[#This Row],[Heizleistung (55°C)]]=0,Tabelle5[[#This Row],[Heizleistung (35°C)]],(Tabelle5[[#This Row],[Heizleistung (35°C)]]+Tabelle5[[#This Row],[Heizleistung (55°C)]])/2)</f>
        <v>11.21</v>
      </c>
      <c r="N1134" s="30">
        <f>IF(Tabelle5[[#This Row],[Etas 55°C]]=0,0,(Tabelle5[[#This Row],[Etas 35°C]]*0.8+Tabelle5[[#This Row],[Etas 55°C]]*0.2))*2.5</f>
        <v>4.2895000000000003</v>
      </c>
      <c r="O1134" s="31">
        <f>-(Tabelle5[[#This Row],[80%/20% SCOP]]-5.349)/5.349</f>
        <v>0.1980744064311086</v>
      </c>
    </row>
    <row r="1135" spans="1:15" ht="20.100000000000001" customHeight="1" x14ac:dyDescent="0.25">
      <c r="A1135" s="61"/>
      <c r="B1135" s="32">
        <v>16012980</v>
      </c>
      <c r="C1135" s="25" t="s">
        <v>580</v>
      </c>
      <c r="D1135" s="25" t="s">
        <v>6712</v>
      </c>
      <c r="E1135" s="26" t="s">
        <v>2</v>
      </c>
      <c r="F1135" s="27">
        <v>10.26</v>
      </c>
      <c r="G1135" s="28">
        <v>1.8080000000000001</v>
      </c>
      <c r="H1135" s="27">
        <v>12.16</v>
      </c>
      <c r="I1135" s="28">
        <v>1.347</v>
      </c>
      <c r="J1135" s="26" t="s">
        <v>3</v>
      </c>
      <c r="K1135" s="26" t="s">
        <v>4</v>
      </c>
      <c r="L1135" s="26" t="s">
        <v>4</v>
      </c>
      <c r="M1135" s="27">
        <f>IF(Tabelle5[[#This Row],[Heizleistung (55°C)]]=0,Tabelle5[[#This Row],[Heizleistung (35°C)]],(Tabelle5[[#This Row],[Heizleistung (35°C)]]+Tabelle5[[#This Row],[Heizleistung (55°C)]])/2)</f>
        <v>11.21</v>
      </c>
      <c r="N1135" s="30">
        <f>IF(Tabelle5[[#This Row],[Etas 55°C]]=0,0,(Tabelle5[[#This Row],[Etas 35°C]]*0.8+Tabelle5[[#This Row],[Etas 55°C]]*0.2))*2.5</f>
        <v>4.2895000000000003</v>
      </c>
      <c r="O1135" s="31">
        <f>-(Tabelle5[[#This Row],[80%/20% SCOP]]-5.349)/5.349</f>
        <v>0.1980744064311086</v>
      </c>
    </row>
    <row r="1136" spans="1:15" ht="20.100000000000001" customHeight="1" x14ac:dyDescent="0.25">
      <c r="A1136" s="61"/>
      <c r="B1136" s="32">
        <v>16012302</v>
      </c>
      <c r="C1136" s="25" t="s">
        <v>2101</v>
      </c>
      <c r="D1136" s="25" t="s">
        <v>2108</v>
      </c>
      <c r="E1136" s="26" t="s">
        <v>2</v>
      </c>
      <c r="F1136" s="27">
        <v>10.26</v>
      </c>
      <c r="G1136" s="28">
        <v>1.8080000000000001</v>
      </c>
      <c r="H1136" s="27">
        <v>12.16</v>
      </c>
      <c r="I1136" s="28">
        <v>1.347</v>
      </c>
      <c r="J1136" s="26" t="s">
        <v>3</v>
      </c>
      <c r="K1136" s="26" t="s">
        <v>4</v>
      </c>
      <c r="L1136" s="26" t="s">
        <v>4</v>
      </c>
      <c r="M1136" s="27">
        <f>IF(Tabelle5[[#This Row],[Heizleistung (55°C)]]=0,Tabelle5[[#This Row],[Heizleistung (35°C)]],(Tabelle5[[#This Row],[Heizleistung (35°C)]]+Tabelle5[[#This Row],[Heizleistung (55°C)]])/2)</f>
        <v>11.21</v>
      </c>
      <c r="N1136" s="30">
        <f>IF(Tabelle5[[#This Row],[Etas 55°C]]=0,0,(Tabelle5[[#This Row],[Etas 35°C]]*0.8+Tabelle5[[#This Row],[Etas 55°C]]*0.2))*2.5</f>
        <v>4.2895000000000003</v>
      </c>
      <c r="O1136" s="31">
        <f>-(Tabelle5[[#This Row],[80%/20% SCOP]]-5.349)/5.349</f>
        <v>0.1980744064311086</v>
      </c>
    </row>
    <row r="1137" spans="1:15" ht="20.100000000000001" customHeight="1" x14ac:dyDescent="0.25">
      <c r="A1137" s="61"/>
      <c r="B1137" s="32">
        <v>16017059</v>
      </c>
      <c r="C1137" s="25" t="s">
        <v>3089</v>
      </c>
      <c r="D1137" s="25" t="s">
        <v>3092</v>
      </c>
      <c r="E1137" s="26" t="s">
        <v>2</v>
      </c>
      <c r="F1137" s="27">
        <v>10.26</v>
      </c>
      <c r="G1137" s="28">
        <v>1.8080000000000001</v>
      </c>
      <c r="H1137" s="27">
        <v>12.16</v>
      </c>
      <c r="I1137" s="28">
        <v>1.347</v>
      </c>
      <c r="J1137" s="26" t="s">
        <v>3</v>
      </c>
      <c r="K1137" s="26" t="s">
        <v>4</v>
      </c>
      <c r="L1137" s="26" t="s">
        <v>4</v>
      </c>
      <c r="M1137" s="27">
        <f>IF(Tabelle5[[#This Row],[Heizleistung (55°C)]]=0,Tabelle5[[#This Row],[Heizleistung (35°C)]],(Tabelle5[[#This Row],[Heizleistung (35°C)]]+Tabelle5[[#This Row],[Heizleistung (55°C)]])/2)</f>
        <v>11.21</v>
      </c>
      <c r="N1137" s="30">
        <f>IF(Tabelle5[[#This Row],[Etas 55°C]]=0,0,(Tabelle5[[#This Row],[Etas 35°C]]*0.8+Tabelle5[[#This Row],[Etas 55°C]]*0.2))*2.5</f>
        <v>4.2895000000000003</v>
      </c>
      <c r="O1137" s="31">
        <f>-(Tabelle5[[#This Row],[80%/20% SCOP]]-5.349)/5.349</f>
        <v>0.1980744064311086</v>
      </c>
    </row>
    <row r="1138" spans="1:15" ht="20.100000000000001" customHeight="1" x14ac:dyDescent="0.25">
      <c r="A1138" s="61"/>
      <c r="B1138" s="32">
        <v>16013764</v>
      </c>
      <c r="C1138" s="25" t="s">
        <v>4622</v>
      </c>
      <c r="D1138" s="25" t="s">
        <v>4628</v>
      </c>
      <c r="E1138" s="26" t="s">
        <v>2</v>
      </c>
      <c r="F1138" s="27">
        <v>10.26</v>
      </c>
      <c r="G1138" s="28">
        <v>1.8080000000000001</v>
      </c>
      <c r="H1138" s="27">
        <v>12.16</v>
      </c>
      <c r="I1138" s="28">
        <v>1.347</v>
      </c>
      <c r="J1138" s="26" t="s">
        <v>3</v>
      </c>
      <c r="K1138" s="26" t="s">
        <v>4</v>
      </c>
      <c r="L1138" s="26" t="s">
        <v>4</v>
      </c>
      <c r="M1138" s="27">
        <f>IF(Tabelle5[[#This Row],[Heizleistung (55°C)]]=0,Tabelle5[[#This Row],[Heizleistung (35°C)]],(Tabelle5[[#This Row],[Heizleistung (35°C)]]+Tabelle5[[#This Row],[Heizleistung (55°C)]])/2)</f>
        <v>11.21</v>
      </c>
      <c r="N1138" s="30">
        <f>IF(Tabelle5[[#This Row],[Etas 55°C]]=0,0,(Tabelle5[[#This Row],[Etas 35°C]]*0.8+Tabelle5[[#This Row],[Etas 55°C]]*0.2))*2.5</f>
        <v>4.2895000000000003</v>
      </c>
      <c r="O1138" s="31">
        <f>-(Tabelle5[[#This Row],[80%/20% SCOP]]-5.349)/5.349</f>
        <v>0.1980744064311086</v>
      </c>
    </row>
    <row r="1139" spans="1:15" ht="20.100000000000001" customHeight="1" x14ac:dyDescent="0.25">
      <c r="A1139" s="61"/>
      <c r="B1139" s="32">
        <v>16012086</v>
      </c>
      <c r="C1139" s="25" t="s">
        <v>4997</v>
      </c>
      <c r="D1139" s="25" t="s">
        <v>5021</v>
      </c>
      <c r="E1139" s="26" t="s">
        <v>2</v>
      </c>
      <c r="F1139" s="27">
        <v>10.26</v>
      </c>
      <c r="G1139" s="28">
        <v>1.8080000000000001</v>
      </c>
      <c r="H1139" s="27">
        <v>12.16</v>
      </c>
      <c r="I1139" s="28">
        <v>1.347</v>
      </c>
      <c r="J1139" s="26" t="s">
        <v>3</v>
      </c>
      <c r="K1139" s="26" t="s">
        <v>4</v>
      </c>
      <c r="L1139" s="26" t="s">
        <v>4</v>
      </c>
      <c r="M1139" s="27">
        <f>IF(Tabelle5[[#This Row],[Heizleistung (55°C)]]=0,Tabelle5[[#This Row],[Heizleistung (35°C)]],(Tabelle5[[#This Row],[Heizleistung (35°C)]]+Tabelle5[[#This Row],[Heizleistung (55°C)]])/2)</f>
        <v>11.21</v>
      </c>
      <c r="N1139" s="30">
        <f>IF(Tabelle5[[#This Row],[Etas 55°C]]=0,0,(Tabelle5[[#This Row],[Etas 35°C]]*0.8+Tabelle5[[#This Row],[Etas 55°C]]*0.2))*2.5</f>
        <v>4.2895000000000003</v>
      </c>
      <c r="O1139" s="31">
        <f>-(Tabelle5[[#This Row],[80%/20% SCOP]]-5.349)/5.349</f>
        <v>0.1980744064311086</v>
      </c>
    </row>
    <row r="1140" spans="1:15" ht="20.100000000000001" customHeight="1" x14ac:dyDescent="0.25">
      <c r="A1140" s="61"/>
      <c r="B1140" s="32">
        <v>16016865</v>
      </c>
      <c r="C1140" s="25" t="s">
        <v>5870</v>
      </c>
      <c r="D1140" s="25" t="s">
        <v>5879</v>
      </c>
      <c r="E1140" s="26" t="s">
        <v>2</v>
      </c>
      <c r="F1140" s="27">
        <v>10.26</v>
      </c>
      <c r="G1140" s="28">
        <v>1.8080000000000001</v>
      </c>
      <c r="H1140" s="27">
        <v>12.16</v>
      </c>
      <c r="I1140" s="28">
        <v>1.347</v>
      </c>
      <c r="J1140" s="26" t="s">
        <v>3</v>
      </c>
      <c r="K1140" s="26" t="s">
        <v>4</v>
      </c>
      <c r="L1140" s="26" t="s">
        <v>4</v>
      </c>
      <c r="M1140" s="29">
        <f>IF(Tabelle5[[#This Row],[Heizleistung (55°C)]]=0,Tabelle5[[#This Row],[Heizleistung (35°C)]],(Tabelle5[[#This Row],[Heizleistung (35°C)]]+Tabelle5[[#This Row],[Heizleistung (55°C)]])/2)</f>
        <v>11.21</v>
      </c>
      <c r="N1140" s="30">
        <f>IF(Tabelle5[[#This Row],[Etas 55°C]]=0,0,(Tabelle5[[#This Row],[Etas 35°C]]*0.8+Tabelle5[[#This Row],[Etas 55°C]]*0.2))*2.5</f>
        <v>4.2895000000000003</v>
      </c>
      <c r="O1140" s="31">
        <f>-(Tabelle5[[#This Row],[80%/20% SCOP]]-5.349)/5.349</f>
        <v>0.1980744064311086</v>
      </c>
    </row>
    <row r="1141" spans="1:15" ht="20.100000000000001" customHeight="1" x14ac:dyDescent="0.25">
      <c r="A1141" s="61"/>
      <c r="B1141" s="32">
        <v>16010879</v>
      </c>
      <c r="C1141" s="25" t="s">
        <v>6183</v>
      </c>
      <c r="D1141" s="25" t="s">
        <v>6184</v>
      </c>
      <c r="E1141" s="26" t="s">
        <v>2</v>
      </c>
      <c r="F1141" s="27">
        <v>10.26</v>
      </c>
      <c r="G1141" s="28">
        <v>1.8080000000000001</v>
      </c>
      <c r="H1141" s="27">
        <v>12.16</v>
      </c>
      <c r="I1141" s="28">
        <v>1.347</v>
      </c>
      <c r="J1141" s="26" t="s">
        <v>3</v>
      </c>
      <c r="K1141" s="26" t="s">
        <v>4</v>
      </c>
      <c r="L1141" s="26" t="s">
        <v>4</v>
      </c>
      <c r="M1141" s="29">
        <f>IF(Tabelle5[[#This Row],[Heizleistung (55°C)]]=0,Tabelle5[[#This Row],[Heizleistung (35°C)]],(Tabelle5[[#This Row],[Heizleistung (35°C)]]+Tabelle5[[#This Row],[Heizleistung (55°C)]])/2)</f>
        <v>11.21</v>
      </c>
      <c r="N1141" s="30">
        <f>IF(Tabelle5[[#This Row],[Etas 55°C]]=0,0,(Tabelle5[[#This Row],[Etas 35°C]]*0.8+Tabelle5[[#This Row],[Etas 55°C]]*0.2))*2.5</f>
        <v>4.2895000000000003</v>
      </c>
      <c r="O1141" s="31">
        <f>-(Tabelle5[[#This Row],[80%/20% SCOP]]-5.349)/5.349</f>
        <v>0.1980744064311086</v>
      </c>
    </row>
    <row r="1142" spans="1:15" ht="20.100000000000001" customHeight="1" x14ac:dyDescent="0.25">
      <c r="A1142" s="61"/>
      <c r="B1142" s="32">
        <v>16015742</v>
      </c>
      <c r="C1142" s="25" t="s">
        <v>6197</v>
      </c>
      <c r="D1142" s="25" t="s">
        <v>5021</v>
      </c>
      <c r="E1142" s="26" t="s">
        <v>2</v>
      </c>
      <c r="F1142" s="27">
        <v>10.26</v>
      </c>
      <c r="G1142" s="28">
        <v>1.8080000000000001</v>
      </c>
      <c r="H1142" s="27">
        <v>12.16</v>
      </c>
      <c r="I1142" s="28">
        <v>1.347</v>
      </c>
      <c r="J1142" s="26" t="s">
        <v>3</v>
      </c>
      <c r="K1142" s="26" t="s">
        <v>4</v>
      </c>
      <c r="L1142" s="26" t="s">
        <v>4</v>
      </c>
      <c r="M1142" s="29">
        <f>IF(Tabelle5[[#This Row],[Heizleistung (55°C)]]=0,Tabelle5[[#This Row],[Heizleistung (35°C)]],(Tabelle5[[#This Row],[Heizleistung (35°C)]]+Tabelle5[[#This Row],[Heizleistung (55°C)]])/2)</f>
        <v>11.21</v>
      </c>
      <c r="N1142" s="30">
        <f>IF(Tabelle5[[#This Row],[Etas 55°C]]=0,0,(Tabelle5[[#This Row],[Etas 35°C]]*0.8+Tabelle5[[#This Row],[Etas 55°C]]*0.2))*2.5</f>
        <v>4.2895000000000003</v>
      </c>
      <c r="O1142" s="31">
        <f>-(Tabelle5[[#This Row],[80%/20% SCOP]]-5.349)/5.349</f>
        <v>0.1980744064311086</v>
      </c>
    </row>
    <row r="1143" spans="1:15" ht="20.100000000000001" customHeight="1" x14ac:dyDescent="0.25">
      <c r="A1143" s="61"/>
      <c r="B1143" s="32">
        <v>16017647</v>
      </c>
      <c r="C1143" s="25" t="s">
        <v>6528</v>
      </c>
      <c r="D1143" s="25" t="s">
        <v>6530</v>
      </c>
      <c r="E1143" s="26" t="s">
        <v>2</v>
      </c>
      <c r="F1143" s="27">
        <v>10.26</v>
      </c>
      <c r="G1143" s="28">
        <v>1.8080000000000001</v>
      </c>
      <c r="H1143" s="27">
        <v>12.16</v>
      </c>
      <c r="I1143" s="28">
        <v>1.347</v>
      </c>
      <c r="J1143" s="26" t="s">
        <v>3</v>
      </c>
      <c r="K1143" s="26" t="s">
        <v>4</v>
      </c>
      <c r="L1143" s="26" t="s">
        <v>4</v>
      </c>
      <c r="M1143" s="29">
        <f>IF(Tabelle5[[#This Row],[Heizleistung (55°C)]]=0,Tabelle5[[#This Row],[Heizleistung (35°C)]],(Tabelle5[[#This Row],[Heizleistung (35°C)]]+Tabelle5[[#This Row],[Heizleistung (55°C)]])/2)</f>
        <v>11.21</v>
      </c>
      <c r="N1143" s="30">
        <f>IF(Tabelle5[[#This Row],[Etas 55°C]]=0,0,(Tabelle5[[#This Row],[Etas 35°C]]*0.8+Tabelle5[[#This Row],[Etas 55°C]]*0.2))*2.5</f>
        <v>4.2895000000000003</v>
      </c>
      <c r="O1143" s="31">
        <f>-(Tabelle5[[#This Row],[80%/20% SCOP]]-5.349)/5.349</f>
        <v>0.1980744064311086</v>
      </c>
    </row>
    <row r="1144" spans="1:15" ht="20.100000000000001" customHeight="1" x14ac:dyDescent="0.25">
      <c r="A1144" s="61"/>
      <c r="B1144" s="32">
        <v>16017189</v>
      </c>
      <c r="C1144" s="25" t="s">
        <v>5858</v>
      </c>
      <c r="D1144" s="25" t="s">
        <v>5861</v>
      </c>
      <c r="E1144" s="26" t="s">
        <v>2</v>
      </c>
      <c r="F1144" s="27">
        <v>10.3</v>
      </c>
      <c r="G1144" s="28">
        <v>1.8080000000000001</v>
      </c>
      <c r="H1144" s="27">
        <v>12.2</v>
      </c>
      <c r="I1144" s="28">
        <v>1.347</v>
      </c>
      <c r="J1144" s="26" t="s">
        <v>3</v>
      </c>
      <c r="K1144" s="26" t="s">
        <v>15</v>
      </c>
      <c r="L1144" s="26" t="s">
        <v>15</v>
      </c>
      <c r="M1144" s="29">
        <f>IF(Tabelle5[[#This Row],[Heizleistung (55°C)]]=0,Tabelle5[[#This Row],[Heizleistung (35°C)]],(Tabelle5[[#This Row],[Heizleistung (35°C)]]+Tabelle5[[#This Row],[Heizleistung (55°C)]])/2)</f>
        <v>11.25</v>
      </c>
      <c r="N1144" s="30">
        <f>IF(Tabelle5[[#This Row],[Etas 55°C]]=0,0,(Tabelle5[[#This Row],[Etas 35°C]]*0.8+Tabelle5[[#This Row],[Etas 55°C]]*0.2))*2.5</f>
        <v>4.2895000000000003</v>
      </c>
      <c r="O1144" s="31">
        <f>-(Tabelle5[[#This Row],[80%/20% SCOP]]-5.349)/5.349</f>
        <v>0.1980744064311086</v>
      </c>
    </row>
    <row r="1145" spans="1:15" ht="20.100000000000001" customHeight="1" x14ac:dyDescent="0.25">
      <c r="A1145" s="61"/>
      <c r="B1145" s="32">
        <v>16003868</v>
      </c>
      <c r="C1145" s="25" t="s">
        <v>651</v>
      </c>
      <c r="D1145" s="25" t="s">
        <v>663</v>
      </c>
      <c r="E1145" s="26" t="s">
        <v>2</v>
      </c>
      <c r="F1145" s="27">
        <v>11</v>
      </c>
      <c r="G1145" s="28">
        <v>1.8</v>
      </c>
      <c r="H1145" s="27">
        <v>11</v>
      </c>
      <c r="I1145" s="28">
        <v>1.37</v>
      </c>
      <c r="J1145" s="26" t="s">
        <v>109</v>
      </c>
      <c r="K1145" s="26" t="s">
        <v>4</v>
      </c>
      <c r="L1145" s="26" t="s">
        <v>4</v>
      </c>
      <c r="M1145" s="27">
        <f>IF(Tabelle5[[#This Row],[Heizleistung (55°C)]]=0,Tabelle5[[#This Row],[Heizleistung (35°C)]],(Tabelle5[[#This Row],[Heizleistung (35°C)]]+Tabelle5[[#This Row],[Heizleistung (55°C)]])/2)</f>
        <v>11</v>
      </c>
      <c r="N1145" s="30">
        <f>IF(Tabelle5[[#This Row],[Etas 55°C]]=0,0,(Tabelle5[[#This Row],[Etas 35°C]]*0.8+Tabelle5[[#This Row],[Etas 55°C]]*0.2))*2.5</f>
        <v>4.2850000000000001</v>
      </c>
      <c r="O1145" s="31">
        <f>-(Tabelle5[[#This Row],[80%/20% SCOP]]-5.349)/5.349</f>
        <v>0.19891568517479902</v>
      </c>
    </row>
    <row r="1146" spans="1:15" ht="20.100000000000001" customHeight="1" x14ac:dyDescent="0.25">
      <c r="A1146" s="61"/>
      <c r="B1146" s="32">
        <v>16004823</v>
      </c>
      <c r="C1146" s="25" t="s">
        <v>669</v>
      </c>
      <c r="D1146" s="25" t="s">
        <v>724</v>
      </c>
      <c r="E1146" s="26" t="s">
        <v>2</v>
      </c>
      <c r="F1146" s="27">
        <v>11</v>
      </c>
      <c r="G1146" s="28">
        <v>1.8</v>
      </c>
      <c r="H1146" s="27">
        <v>11</v>
      </c>
      <c r="I1146" s="28">
        <v>1.37</v>
      </c>
      <c r="J1146" s="26" t="s">
        <v>109</v>
      </c>
      <c r="K1146" s="26" t="s">
        <v>4</v>
      </c>
      <c r="L1146" s="26" t="s">
        <v>4</v>
      </c>
      <c r="M1146" s="27">
        <f>IF(Tabelle5[[#This Row],[Heizleistung (55°C)]]=0,Tabelle5[[#This Row],[Heizleistung (35°C)]],(Tabelle5[[#This Row],[Heizleistung (35°C)]]+Tabelle5[[#This Row],[Heizleistung (55°C)]])/2)</f>
        <v>11</v>
      </c>
      <c r="N1146" s="30">
        <f>IF(Tabelle5[[#This Row],[Etas 55°C]]=0,0,(Tabelle5[[#This Row],[Etas 35°C]]*0.8+Tabelle5[[#This Row],[Etas 55°C]]*0.2))*2.5</f>
        <v>4.2850000000000001</v>
      </c>
      <c r="O1146" s="31">
        <f>-(Tabelle5[[#This Row],[80%/20% SCOP]]-5.349)/5.349</f>
        <v>0.19891568517479902</v>
      </c>
    </row>
    <row r="1147" spans="1:15" ht="20.100000000000001" customHeight="1" x14ac:dyDescent="0.25">
      <c r="A1147" s="61"/>
      <c r="B1147" s="32">
        <v>16007490</v>
      </c>
      <c r="C1147" s="25" t="s">
        <v>59</v>
      </c>
      <c r="D1147" s="25" t="s">
        <v>77</v>
      </c>
      <c r="E1147" s="26" t="s">
        <v>2</v>
      </c>
      <c r="F1147" s="27">
        <v>10</v>
      </c>
      <c r="G1147" s="28">
        <v>1.8</v>
      </c>
      <c r="H1147" s="27">
        <v>10</v>
      </c>
      <c r="I1147" s="28">
        <v>1.35</v>
      </c>
      <c r="J1147" s="26" t="s">
        <v>40</v>
      </c>
      <c r="K1147" s="26" t="s">
        <v>15</v>
      </c>
      <c r="L1147" s="26" t="s">
        <v>25</v>
      </c>
      <c r="M1147" s="27">
        <f>IF(Tabelle5[[#This Row],[Heizleistung (55°C)]]=0,Tabelle5[[#This Row],[Heizleistung (35°C)]],(Tabelle5[[#This Row],[Heizleistung (35°C)]]+Tabelle5[[#This Row],[Heizleistung (55°C)]])/2)</f>
        <v>10</v>
      </c>
      <c r="N1147" s="30">
        <f>IF(Tabelle5[[#This Row],[Etas 55°C]]=0,0,(Tabelle5[[#This Row],[Etas 35°C]]*0.8+Tabelle5[[#This Row],[Etas 55°C]]*0.2))*2.5</f>
        <v>4.2750000000000004</v>
      </c>
      <c r="O1147" s="31">
        <f>-(Tabelle5[[#This Row],[80%/20% SCOP]]-5.349)/5.349</f>
        <v>0.200785193494111</v>
      </c>
    </row>
    <row r="1148" spans="1:15" ht="20.100000000000001" customHeight="1" x14ac:dyDescent="0.25">
      <c r="A1148" s="61"/>
      <c r="B1148" s="32">
        <v>16007489</v>
      </c>
      <c r="C1148" s="25" t="s">
        <v>59</v>
      </c>
      <c r="D1148" s="25" t="s">
        <v>106</v>
      </c>
      <c r="E1148" s="26" t="s">
        <v>2</v>
      </c>
      <c r="F1148" s="27">
        <v>10</v>
      </c>
      <c r="G1148" s="28">
        <v>1.8</v>
      </c>
      <c r="H1148" s="27">
        <v>10</v>
      </c>
      <c r="I1148" s="28">
        <v>1.35</v>
      </c>
      <c r="J1148" s="26" t="s">
        <v>40</v>
      </c>
      <c r="K1148" s="26" t="s">
        <v>15</v>
      </c>
      <c r="L1148" s="26" t="s">
        <v>25</v>
      </c>
      <c r="M1148" s="27">
        <f>IF(Tabelle5[[#This Row],[Heizleistung (55°C)]]=0,Tabelle5[[#This Row],[Heizleistung (35°C)]],(Tabelle5[[#This Row],[Heizleistung (35°C)]]+Tabelle5[[#This Row],[Heizleistung (55°C)]])/2)</f>
        <v>10</v>
      </c>
      <c r="N1148" s="30">
        <f>IF(Tabelle5[[#This Row],[Etas 55°C]]=0,0,(Tabelle5[[#This Row],[Etas 35°C]]*0.8+Tabelle5[[#This Row],[Etas 55°C]]*0.2))*2.5</f>
        <v>4.2750000000000004</v>
      </c>
      <c r="O1148" s="31">
        <f>-(Tabelle5[[#This Row],[80%/20% SCOP]]-5.349)/5.349</f>
        <v>0.200785193494111</v>
      </c>
    </row>
    <row r="1149" spans="1:15" ht="20.100000000000001" customHeight="1" x14ac:dyDescent="0.25">
      <c r="A1149" s="61"/>
      <c r="B1149" s="32">
        <v>16017780</v>
      </c>
      <c r="C1149" s="25" t="s">
        <v>2592</v>
      </c>
      <c r="D1149" s="25" t="s">
        <v>2609</v>
      </c>
      <c r="E1149" s="26" t="s">
        <v>2</v>
      </c>
      <c r="F1149" s="27">
        <v>10</v>
      </c>
      <c r="G1149" s="28">
        <v>1.78</v>
      </c>
      <c r="H1149" s="27">
        <v>10</v>
      </c>
      <c r="I1149" s="28">
        <v>1.43</v>
      </c>
      <c r="J1149" s="26" t="s">
        <v>3</v>
      </c>
      <c r="K1149" s="26" t="s">
        <v>4</v>
      </c>
      <c r="L1149" s="26" t="s">
        <v>4</v>
      </c>
      <c r="M1149" s="27">
        <f>IF(Tabelle5[[#This Row],[Heizleistung (55°C)]]=0,Tabelle5[[#This Row],[Heizleistung (35°C)]],(Tabelle5[[#This Row],[Heizleistung (35°C)]]+Tabelle5[[#This Row],[Heizleistung (55°C)]])/2)</f>
        <v>10</v>
      </c>
      <c r="N1149" s="30">
        <f>IF(Tabelle5[[#This Row],[Etas 55°C]]=0,0,(Tabelle5[[#This Row],[Etas 35°C]]*0.8+Tabelle5[[#This Row],[Etas 55°C]]*0.2))*2.5</f>
        <v>4.2750000000000004</v>
      </c>
      <c r="O1149" s="31">
        <f>-(Tabelle5[[#This Row],[80%/20% SCOP]]-5.349)/5.349</f>
        <v>0.200785193494111</v>
      </c>
    </row>
    <row r="1150" spans="1:15" ht="20.100000000000001" customHeight="1" x14ac:dyDescent="0.25">
      <c r="A1150" s="61"/>
      <c r="B1150" s="32">
        <v>16006645</v>
      </c>
      <c r="C1150" s="25" t="s">
        <v>2592</v>
      </c>
      <c r="D1150" s="25" t="s">
        <v>2665</v>
      </c>
      <c r="E1150" s="26" t="s">
        <v>2</v>
      </c>
      <c r="F1150" s="27">
        <v>11</v>
      </c>
      <c r="G1150" s="28">
        <v>1.8</v>
      </c>
      <c r="H1150" s="27">
        <v>10</v>
      </c>
      <c r="I1150" s="28">
        <v>1.35</v>
      </c>
      <c r="J1150" s="26" t="s">
        <v>109</v>
      </c>
      <c r="K1150" s="26" t="s">
        <v>4</v>
      </c>
      <c r="L1150" s="26" t="s">
        <v>15</v>
      </c>
      <c r="M1150" s="27">
        <f>IF(Tabelle5[[#This Row],[Heizleistung (55°C)]]=0,Tabelle5[[#This Row],[Heizleistung (35°C)]],(Tabelle5[[#This Row],[Heizleistung (35°C)]]+Tabelle5[[#This Row],[Heizleistung (55°C)]])/2)</f>
        <v>10.5</v>
      </c>
      <c r="N1150" s="30">
        <f>IF(Tabelle5[[#This Row],[Etas 55°C]]=0,0,(Tabelle5[[#This Row],[Etas 35°C]]*0.8+Tabelle5[[#This Row],[Etas 55°C]]*0.2))*2.5</f>
        <v>4.2750000000000004</v>
      </c>
      <c r="O1150" s="31">
        <f>-(Tabelle5[[#This Row],[80%/20% SCOP]]-5.349)/5.349</f>
        <v>0.200785193494111</v>
      </c>
    </row>
    <row r="1151" spans="1:15" ht="20.100000000000001" customHeight="1" x14ac:dyDescent="0.25">
      <c r="A1151" s="61"/>
      <c r="B1151" s="32">
        <v>16010469</v>
      </c>
      <c r="C1151" s="25" t="s">
        <v>1299</v>
      </c>
      <c r="D1151" s="25" t="s">
        <v>6725</v>
      </c>
      <c r="E1151" s="26" t="s">
        <v>2</v>
      </c>
      <c r="F1151" s="27">
        <v>10</v>
      </c>
      <c r="G1151" s="28">
        <v>1.82</v>
      </c>
      <c r="H1151" s="27">
        <v>10</v>
      </c>
      <c r="I1151" s="28">
        <v>1.26</v>
      </c>
      <c r="J1151" s="26" t="s">
        <v>40</v>
      </c>
      <c r="K1151" s="26" t="s">
        <v>4</v>
      </c>
      <c r="L1151" s="26" t="s">
        <v>4</v>
      </c>
      <c r="M1151" s="27">
        <f>IF(Tabelle5[[#This Row],[Heizleistung (55°C)]]=0,Tabelle5[[#This Row],[Heizleistung (35°C)]],(Tabelle5[[#This Row],[Heizleistung (35°C)]]+Tabelle5[[#This Row],[Heizleistung (55°C)]])/2)</f>
        <v>10</v>
      </c>
      <c r="N1151" s="30">
        <f>IF(Tabelle5[[#This Row],[Etas 55°C]]=0,0,(Tabelle5[[#This Row],[Etas 35°C]]*0.8+Tabelle5[[#This Row],[Etas 55°C]]*0.2))*2.5</f>
        <v>4.2700000000000005</v>
      </c>
      <c r="O1151" s="31">
        <f>-(Tabelle5[[#This Row],[80%/20% SCOP]]-5.349)/5.349</f>
        <v>0.201719947653767</v>
      </c>
    </row>
    <row r="1152" spans="1:15" ht="20.100000000000001" customHeight="1" x14ac:dyDescent="0.25">
      <c r="A1152" s="61"/>
      <c r="B1152" s="32">
        <v>16014298</v>
      </c>
      <c r="C1152" s="25" t="s">
        <v>3161</v>
      </c>
      <c r="D1152" s="25" t="s">
        <v>3164</v>
      </c>
      <c r="E1152" s="26" t="s">
        <v>2</v>
      </c>
      <c r="F1152" s="27">
        <v>10</v>
      </c>
      <c r="G1152" s="28">
        <v>1.8</v>
      </c>
      <c r="H1152" s="27">
        <v>10</v>
      </c>
      <c r="I1152" s="28">
        <v>1.34</v>
      </c>
      <c r="J1152" s="26" t="s">
        <v>40</v>
      </c>
      <c r="K1152" s="26" t="s">
        <v>4</v>
      </c>
      <c r="L1152" s="26" t="s">
        <v>4</v>
      </c>
      <c r="M1152" s="27">
        <f>IF(Tabelle5[[#This Row],[Heizleistung (55°C)]]=0,Tabelle5[[#This Row],[Heizleistung (35°C)]],(Tabelle5[[#This Row],[Heizleistung (35°C)]]+Tabelle5[[#This Row],[Heizleistung (55°C)]])/2)</f>
        <v>10</v>
      </c>
      <c r="N1152" s="30">
        <f>IF(Tabelle5[[#This Row],[Etas 55°C]]=0,0,(Tabelle5[[#This Row],[Etas 35°C]]*0.8+Tabelle5[[#This Row],[Etas 55°C]]*0.2))*2.5</f>
        <v>4.2700000000000005</v>
      </c>
      <c r="O1152" s="31">
        <f>-(Tabelle5[[#This Row],[80%/20% SCOP]]-5.349)/5.349</f>
        <v>0.201719947653767</v>
      </c>
    </row>
    <row r="1153" spans="1:15" ht="20.100000000000001" customHeight="1" x14ac:dyDescent="0.25">
      <c r="A1153" s="61"/>
      <c r="B1153" s="32">
        <v>16010557</v>
      </c>
      <c r="C1153" s="25" t="s">
        <v>2988</v>
      </c>
      <c r="D1153" s="25" t="s">
        <v>2998</v>
      </c>
      <c r="E1153" s="26" t="s">
        <v>2</v>
      </c>
      <c r="F1153" s="27">
        <v>11</v>
      </c>
      <c r="G1153" s="28">
        <v>1.82</v>
      </c>
      <c r="H1153" s="27">
        <v>11</v>
      </c>
      <c r="I1153" s="28">
        <v>1.26</v>
      </c>
      <c r="J1153" s="26" t="s">
        <v>40</v>
      </c>
      <c r="K1153" s="26" t="s">
        <v>15</v>
      </c>
      <c r="L1153" s="26" t="s">
        <v>4</v>
      </c>
      <c r="M1153" s="27">
        <f>IF(Tabelle5[[#This Row],[Heizleistung (55°C)]]=0,Tabelle5[[#This Row],[Heizleistung (35°C)]],(Tabelle5[[#This Row],[Heizleistung (35°C)]]+Tabelle5[[#This Row],[Heizleistung (55°C)]])/2)</f>
        <v>11</v>
      </c>
      <c r="N1153" s="30">
        <f>IF(Tabelle5[[#This Row],[Etas 55°C]]=0,0,(Tabelle5[[#This Row],[Etas 35°C]]*0.8+Tabelle5[[#This Row],[Etas 55°C]]*0.2))*2.5</f>
        <v>4.2700000000000005</v>
      </c>
      <c r="O1153" s="31">
        <f>-(Tabelle5[[#This Row],[80%/20% SCOP]]-5.349)/5.349</f>
        <v>0.201719947653767</v>
      </c>
    </row>
    <row r="1154" spans="1:15" ht="20.100000000000001" customHeight="1" x14ac:dyDescent="0.25">
      <c r="A1154" s="61"/>
      <c r="B1154" s="32">
        <v>16012526</v>
      </c>
      <c r="C1154" s="25" t="s">
        <v>3089</v>
      </c>
      <c r="D1154" s="25" t="s">
        <v>3094</v>
      </c>
      <c r="E1154" s="26" t="s">
        <v>2</v>
      </c>
      <c r="F1154" s="27">
        <v>11</v>
      </c>
      <c r="G1154" s="28">
        <v>1.82</v>
      </c>
      <c r="H1154" s="27">
        <v>11</v>
      </c>
      <c r="I1154" s="28">
        <v>1.26</v>
      </c>
      <c r="J1154" s="26" t="s">
        <v>40</v>
      </c>
      <c r="K1154" s="26" t="s">
        <v>15</v>
      </c>
      <c r="L1154" s="26" t="s">
        <v>15</v>
      </c>
      <c r="M1154" s="27">
        <f>IF(Tabelle5[[#This Row],[Heizleistung (55°C)]]=0,Tabelle5[[#This Row],[Heizleistung (35°C)]],(Tabelle5[[#This Row],[Heizleistung (35°C)]]+Tabelle5[[#This Row],[Heizleistung (55°C)]])/2)</f>
        <v>11</v>
      </c>
      <c r="N1154" s="30">
        <f>IF(Tabelle5[[#This Row],[Etas 55°C]]=0,0,(Tabelle5[[#This Row],[Etas 35°C]]*0.8+Tabelle5[[#This Row],[Etas 55°C]]*0.2))*2.5</f>
        <v>4.2700000000000005</v>
      </c>
      <c r="O1154" s="31">
        <f>-(Tabelle5[[#This Row],[80%/20% SCOP]]-5.349)/5.349</f>
        <v>0.201719947653767</v>
      </c>
    </row>
    <row r="1155" spans="1:15" ht="20.100000000000001" customHeight="1" x14ac:dyDescent="0.25">
      <c r="A1155" s="61"/>
      <c r="B1155" s="32">
        <v>16011617</v>
      </c>
      <c r="C1155" s="25" t="s">
        <v>1263</v>
      </c>
      <c r="D1155" s="25" t="s">
        <v>1265</v>
      </c>
      <c r="E1155" s="26" t="s">
        <v>2</v>
      </c>
      <c r="F1155" s="27">
        <v>11</v>
      </c>
      <c r="G1155" s="28">
        <v>1.7929999999999999</v>
      </c>
      <c r="H1155" s="27">
        <v>10.199999999999999</v>
      </c>
      <c r="I1155" s="28">
        <v>1.355</v>
      </c>
      <c r="J1155" s="26" t="s">
        <v>40</v>
      </c>
      <c r="K1155" s="26" t="s">
        <v>4</v>
      </c>
      <c r="L1155" s="26" t="s">
        <v>4</v>
      </c>
      <c r="M1155" s="27">
        <f>IF(Tabelle5[[#This Row],[Heizleistung (55°C)]]=0,Tabelle5[[#This Row],[Heizleistung (35°C)]],(Tabelle5[[#This Row],[Heizleistung (35°C)]]+Tabelle5[[#This Row],[Heizleistung (55°C)]])/2)</f>
        <v>10.6</v>
      </c>
      <c r="N1155" s="30">
        <f>IF(Tabelle5[[#This Row],[Etas 55°C]]=0,0,(Tabelle5[[#This Row],[Etas 35°C]]*0.8+Tabelle5[[#This Row],[Etas 55°C]]*0.2))*2.5</f>
        <v>4.2635000000000005</v>
      </c>
      <c r="O1155" s="31">
        <f>-(Tabelle5[[#This Row],[80%/20% SCOP]]-5.349)/5.349</f>
        <v>0.2029351280613198</v>
      </c>
    </row>
    <row r="1156" spans="1:15" ht="20.100000000000001" customHeight="1" x14ac:dyDescent="0.25">
      <c r="A1156" s="61"/>
      <c r="B1156" s="32">
        <v>16001840</v>
      </c>
      <c r="C1156" s="25" t="s">
        <v>5464</v>
      </c>
      <c r="D1156" s="25" t="s">
        <v>5467</v>
      </c>
      <c r="E1156" s="26" t="s">
        <v>2</v>
      </c>
      <c r="F1156" s="27">
        <v>10.58</v>
      </c>
      <c r="G1156" s="28">
        <v>1.8</v>
      </c>
      <c r="H1156" s="27">
        <v>10.039999999999999</v>
      </c>
      <c r="I1156" s="28">
        <v>1.3260000000000001</v>
      </c>
      <c r="J1156" s="26" t="s">
        <v>40</v>
      </c>
      <c r="K1156" s="26" t="s">
        <v>4</v>
      </c>
      <c r="L1156" s="26" t="s">
        <v>4</v>
      </c>
      <c r="M1156" s="29">
        <f>IF(Tabelle5[[#This Row],[Heizleistung (55°C)]]=0,Tabelle5[[#This Row],[Heizleistung (35°C)]],(Tabelle5[[#This Row],[Heizleistung (35°C)]]+Tabelle5[[#This Row],[Heizleistung (55°C)]])/2)</f>
        <v>10.309999999999999</v>
      </c>
      <c r="N1156" s="30">
        <f>IF(Tabelle5[[#This Row],[Etas 55°C]]=0,0,(Tabelle5[[#This Row],[Etas 35°C]]*0.8+Tabelle5[[#This Row],[Etas 55°C]]*0.2))*2.5</f>
        <v>4.2630000000000008</v>
      </c>
      <c r="O1156" s="31">
        <f>-(Tabelle5[[#This Row],[80%/20% SCOP]]-5.349)/5.349</f>
        <v>0.20302860347728535</v>
      </c>
    </row>
    <row r="1157" spans="1:15" ht="19.5" customHeight="1" x14ac:dyDescent="0.25">
      <c r="A1157" s="61"/>
      <c r="B1157" s="32">
        <v>16010470</v>
      </c>
      <c r="C1157" s="25" t="s">
        <v>1299</v>
      </c>
      <c r="D1157" s="25" t="s">
        <v>6735</v>
      </c>
      <c r="E1157" s="26" t="s">
        <v>2</v>
      </c>
      <c r="F1157" s="27">
        <v>11</v>
      </c>
      <c r="G1157" s="28">
        <v>1.81</v>
      </c>
      <c r="H1157" s="27">
        <v>11</v>
      </c>
      <c r="I1157" s="28">
        <v>1.26</v>
      </c>
      <c r="J1157" s="26" t="s">
        <v>40</v>
      </c>
      <c r="K1157" s="26" t="s">
        <v>4</v>
      </c>
      <c r="L1157" s="26" t="s">
        <v>4</v>
      </c>
      <c r="M1157" s="27">
        <f>IF(Tabelle5[[#This Row],[Heizleistung (55°C)]]=0,Tabelle5[[#This Row],[Heizleistung (35°C)]],(Tabelle5[[#This Row],[Heizleistung (35°C)]]+Tabelle5[[#This Row],[Heizleistung (55°C)]])/2)</f>
        <v>11</v>
      </c>
      <c r="N1157" s="30">
        <f>IF(Tabelle5[[#This Row],[Etas 55°C]]=0,0,(Tabelle5[[#This Row],[Etas 35°C]]*0.8+Tabelle5[[#This Row],[Etas 55°C]]*0.2))*2.5</f>
        <v>4.25</v>
      </c>
      <c r="O1157" s="31">
        <f>-(Tabelle5[[#This Row],[80%/20% SCOP]]-5.349)/5.349</f>
        <v>0.20545896429239113</v>
      </c>
    </row>
    <row r="1158" spans="1:15" ht="20.100000000000001" customHeight="1" x14ac:dyDescent="0.25">
      <c r="A1158" s="61"/>
      <c r="B1158" s="32">
        <v>16002991</v>
      </c>
      <c r="C1158" s="25" t="s">
        <v>5787</v>
      </c>
      <c r="D1158" s="25" t="s">
        <v>5830</v>
      </c>
      <c r="E1158" s="26" t="s">
        <v>2</v>
      </c>
      <c r="F1158" s="27">
        <v>12</v>
      </c>
      <c r="G1158" s="28">
        <v>1.796</v>
      </c>
      <c r="H1158" s="27">
        <v>9.6</v>
      </c>
      <c r="I1158" s="28">
        <v>1.3120000000000001</v>
      </c>
      <c r="J1158" s="26" t="s">
        <v>109</v>
      </c>
      <c r="K1158" s="26" t="s">
        <v>15</v>
      </c>
      <c r="L1158" s="26" t="s">
        <v>4</v>
      </c>
      <c r="M1158" s="29">
        <f>IF(Tabelle5[[#This Row],[Heizleistung (55°C)]]=0,Tabelle5[[#This Row],[Heizleistung (35°C)]],(Tabelle5[[#This Row],[Heizleistung (35°C)]]+Tabelle5[[#This Row],[Heizleistung (55°C)]])/2)</f>
        <v>10.8</v>
      </c>
      <c r="N1158" s="30">
        <f>IF(Tabelle5[[#This Row],[Etas 55°C]]=0,0,(Tabelle5[[#This Row],[Etas 35°C]]*0.8+Tabelle5[[#This Row],[Etas 55°C]]*0.2))*2.5</f>
        <v>4.2480000000000002</v>
      </c>
      <c r="O1158" s="31">
        <f>-(Tabelle5[[#This Row],[80%/20% SCOP]]-5.349)/5.349</f>
        <v>0.2058328659562535</v>
      </c>
    </row>
    <row r="1159" spans="1:15" ht="20.100000000000001" customHeight="1" x14ac:dyDescent="0.25">
      <c r="A1159" s="61"/>
      <c r="B1159" s="32">
        <v>16010403</v>
      </c>
      <c r="C1159" s="25" t="s">
        <v>3044</v>
      </c>
      <c r="D1159" s="25" t="s">
        <v>3056</v>
      </c>
      <c r="E1159" s="26" t="s">
        <v>2</v>
      </c>
      <c r="F1159" s="27">
        <v>10</v>
      </c>
      <c r="G1159" s="28">
        <v>1.79</v>
      </c>
      <c r="H1159" s="27">
        <v>10</v>
      </c>
      <c r="I1159" s="28">
        <v>1.32</v>
      </c>
      <c r="J1159" s="26" t="s">
        <v>109</v>
      </c>
      <c r="K1159" s="26" t="s">
        <v>4</v>
      </c>
      <c r="L1159" s="26" t="s">
        <v>4</v>
      </c>
      <c r="M1159" s="27">
        <f>IF(Tabelle5[[#This Row],[Heizleistung (55°C)]]=0,Tabelle5[[#This Row],[Heizleistung (35°C)]],(Tabelle5[[#This Row],[Heizleistung (35°C)]]+Tabelle5[[#This Row],[Heizleistung (55°C)]])/2)</f>
        <v>10</v>
      </c>
      <c r="N1159" s="30">
        <f>IF(Tabelle5[[#This Row],[Etas 55°C]]=0,0,(Tabelle5[[#This Row],[Etas 35°C]]*0.8+Tabelle5[[#This Row],[Etas 55°C]]*0.2))*2.5</f>
        <v>4.24</v>
      </c>
      <c r="O1159" s="31">
        <f>-(Tabelle5[[#This Row],[80%/20% SCOP]]-5.349)/5.349</f>
        <v>0.20732847261170312</v>
      </c>
    </row>
    <row r="1160" spans="1:15" ht="20.100000000000001" customHeight="1" x14ac:dyDescent="0.25">
      <c r="A1160" s="61"/>
      <c r="B1160" s="32">
        <v>16013140</v>
      </c>
      <c r="C1160" s="25" t="s">
        <v>808</v>
      </c>
      <c r="D1160" s="25" t="s">
        <v>842</v>
      </c>
      <c r="E1160" s="26" t="s">
        <v>2</v>
      </c>
      <c r="F1160" s="27">
        <v>11.4</v>
      </c>
      <c r="G1160" s="28">
        <v>1.76</v>
      </c>
      <c r="H1160" s="27">
        <v>10.95</v>
      </c>
      <c r="I1160" s="28">
        <v>1.44</v>
      </c>
      <c r="J1160" s="26" t="s">
        <v>3</v>
      </c>
      <c r="K1160" s="26" t="s">
        <v>4</v>
      </c>
      <c r="L1160" s="26" t="s">
        <v>4</v>
      </c>
      <c r="M1160" s="27">
        <f>IF(Tabelle5[[#This Row],[Heizleistung (55°C)]]=0,Tabelle5[[#This Row],[Heizleistung (35°C)]],(Tabelle5[[#This Row],[Heizleistung (35°C)]]+Tabelle5[[#This Row],[Heizleistung (55°C)]])/2)</f>
        <v>11.175000000000001</v>
      </c>
      <c r="N1160" s="30">
        <f>IF(Tabelle5[[#This Row],[Etas 55°C]]=0,0,(Tabelle5[[#This Row],[Etas 35°C]]*0.8+Tabelle5[[#This Row],[Etas 55°C]]*0.2))*2.5</f>
        <v>4.24</v>
      </c>
      <c r="O1160" s="31">
        <f>-(Tabelle5[[#This Row],[80%/20% SCOP]]-5.349)/5.349</f>
        <v>0.20732847261170312</v>
      </c>
    </row>
    <row r="1161" spans="1:15" ht="20.100000000000001" customHeight="1" x14ac:dyDescent="0.25">
      <c r="A1161" s="61"/>
      <c r="B1161" s="32">
        <v>16009423</v>
      </c>
      <c r="C1161" s="25" t="s">
        <v>3161</v>
      </c>
      <c r="D1161" s="25" t="s">
        <v>3162</v>
      </c>
      <c r="E1161" s="26" t="s">
        <v>2</v>
      </c>
      <c r="F1161" s="27">
        <v>10</v>
      </c>
      <c r="G1161" s="28">
        <v>1.78</v>
      </c>
      <c r="H1161" s="27">
        <v>10</v>
      </c>
      <c r="I1161" s="28">
        <v>1.35</v>
      </c>
      <c r="J1161" s="26" t="s">
        <v>40</v>
      </c>
      <c r="K1161" s="26" t="s">
        <v>4</v>
      </c>
      <c r="L1161" s="26" t="s">
        <v>4</v>
      </c>
      <c r="M1161" s="27">
        <f>IF(Tabelle5[[#This Row],[Heizleistung (55°C)]]=0,Tabelle5[[#This Row],[Heizleistung (35°C)]],(Tabelle5[[#This Row],[Heizleistung (35°C)]]+Tabelle5[[#This Row],[Heizleistung (55°C)]])/2)</f>
        <v>10</v>
      </c>
      <c r="N1161" s="30">
        <f>IF(Tabelle5[[#This Row],[Etas 55°C]]=0,0,(Tabelle5[[#This Row],[Etas 35°C]]*0.8+Tabelle5[[#This Row],[Etas 55°C]]*0.2))*2.5</f>
        <v>4.2350000000000003</v>
      </c>
      <c r="O1161" s="31">
        <f>-(Tabelle5[[#This Row],[80%/20% SCOP]]-5.349)/5.349</f>
        <v>0.20826322677135911</v>
      </c>
    </row>
    <row r="1162" spans="1:15" ht="20.100000000000001" customHeight="1" x14ac:dyDescent="0.25">
      <c r="A1162" s="61"/>
      <c r="B1162" s="32">
        <v>16004111</v>
      </c>
      <c r="C1162" s="25" t="s">
        <v>440</v>
      </c>
      <c r="D1162" s="25" t="s">
        <v>465</v>
      </c>
      <c r="E1162" s="26" t="s">
        <v>2</v>
      </c>
      <c r="F1162" s="27">
        <v>12</v>
      </c>
      <c r="G1162" s="28">
        <v>1.79</v>
      </c>
      <c r="H1162" s="27">
        <v>10</v>
      </c>
      <c r="I1162" s="28">
        <v>1.3</v>
      </c>
      <c r="J1162" s="26" t="s">
        <v>109</v>
      </c>
      <c r="K1162" s="26" t="s">
        <v>15</v>
      </c>
      <c r="L1162" s="26" t="s">
        <v>4</v>
      </c>
      <c r="M1162" s="27">
        <f>IF(Tabelle5[[#This Row],[Heizleistung (55°C)]]=0,Tabelle5[[#This Row],[Heizleistung (35°C)]],(Tabelle5[[#This Row],[Heizleistung (35°C)]]+Tabelle5[[#This Row],[Heizleistung (55°C)]])/2)</f>
        <v>11</v>
      </c>
      <c r="N1162" s="30">
        <f>IF(Tabelle5[[#This Row],[Etas 55°C]]=0,0,(Tabelle5[[#This Row],[Etas 35°C]]*0.8+Tabelle5[[#This Row],[Etas 55°C]]*0.2))*2.5</f>
        <v>4.2300000000000004</v>
      </c>
      <c r="O1162" s="31">
        <f>-(Tabelle5[[#This Row],[80%/20% SCOP]]-5.349)/5.349</f>
        <v>0.2091979809310151</v>
      </c>
    </row>
    <row r="1163" spans="1:15" ht="20.100000000000001" customHeight="1" x14ac:dyDescent="0.25">
      <c r="A1163" s="61"/>
      <c r="B1163" s="32">
        <v>16012774</v>
      </c>
      <c r="C1163" s="25" t="s">
        <v>2231</v>
      </c>
      <c r="D1163" s="25" t="s">
        <v>2247</v>
      </c>
      <c r="E1163" s="26" t="s">
        <v>2</v>
      </c>
      <c r="F1163" s="27">
        <v>11.35</v>
      </c>
      <c r="G1163" s="28">
        <v>1.782</v>
      </c>
      <c r="H1163" s="27">
        <v>12.03</v>
      </c>
      <c r="I1163" s="28">
        <v>1.327</v>
      </c>
      <c r="J1163" s="26" t="s">
        <v>40</v>
      </c>
      <c r="K1163" s="26" t="s">
        <v>4</v>
      </c>
      <c r="L1163" s="26" t="s">
        <v>4</v>
      </c>
      <c r="M1163" s="27">
        <f>IF(Tabelle5[[#This Row],[Heizleistung (55°C)]]=0,Tabelle5[[#This Row],[Heizleistung (35°C)]],(Tabelle5[[#This Row],[Heizleistung (35°C)]]+Tabelle5[[#This Row],[Heizleistung (55°C)]])/2)</f>
        <v>11.69</v>
      </c>
      <c r="N1163" s="30">
        <f>IF(Tabelle5[[#This Row],[Etas 55°C]]=0,0,(Tabelle5[[#This Row],[Etas 35°C]]*0.8+Tabelle5[[#This Row],[Etas 55°C]]*0.2))*2.5</f>
        <v>4.2275000000000009</v>
      </c>
      <c r="O1163" s="31">
        <f>-(Tabelle5[[#This Row],[80%/20% SCOP]]-5.349)/5.349</f>
        <v>0.20966535801084302</v>
      </c>
    </row>
    <row r="1164" spans="1:15" ht="20.100000000000001" customHeight="1" x14ac:dyDescent="0.25">
      <c r="A1164" s="61"/>
      <c r="B1164" s="32">
        <v>16015571</v>
      </c>
      <c r="C1164" s="25" t="s">
        <v>5870</v>
      </c>
      <c r="D1164" s="25" t="s">
        <v>5876</v>
      </c>
      <c r="E1164" s="26" t="s">
        <v>2</v>
      </c>
      <c r="F1164" s="27">
        <v>11.35</v>
      </c>
      <c r="G1164" s="28">
        <v>1.782</v>
      </c>
      <c r="H1164" s="27">
        <v>12.03</v>
      </c>
      <c r="I1164" s="28">
        <v>1.327</v>
      </c>
      <c r="J1164" s="26" t="s">
        <v>40</v>
      </c>
      <c r="K1164" s="26" t="s">
        <v>15</v>
      </c>
      <c r="L1164" s="26" t="s">
        <v>15</v>
      </c>
      <c r="M1164" s="29">
        <f>IF(Tabelle5[[#This Row],[Heizleistung (55°C)]]=0,Tabelle5[[#This Row],[Heizleistung (35°C)]],(Tabelle5[[#This Row],[Heizleistung (35°C)]]+Tabelle5[[#This Row],[Heizleistung (55°C)]])/2)</f>
        <v>11.69</v>
      </c>
      <c r="N1164" s="30">
        <f>IF(Tabelle5[[#This Row],[Etas 55°C]]=0,0,(Tabelle5[[#This Row],[Etas 35°C]]*0.8+Tabelle5[[#This Row],[Etas 55°C]]*0.2))*2.5</f>
        <v>4.2275000000000009</v>
      </c>
      <c r="O1164" s="31">
        <f>-(Tabelle5[[#This Row],[80%/20% SCOP]]-5.349)/5.349</f>
        <v>0.20966535801084302</v>
      </c>
    </row>
    <row r="1165" spans="1:15" ht="20.100000000000001" customHeight="1" x14ac:dyDescent="0.25">
      <c r="A1165" s="61"/>
      <c r="B1165" s="32">
        <v>16012780</v>
      </c>
      <c r="C1165" s="25" t="s">
        <v>2231</v>
      </c>
      <c r="D1165" s="25" t="s">
        <v>2241</v>
      </c>
      <c r="E1165" s="26" t="s">
        <v>2</v>
      </c>
      <c r="F1165" s="27">
        <v>11.18</v>
      </c>
      <c r="G1165" s="28">
        <v>1.7749999999999999</v>
      </c>
      <c r="H1165" s="27">
        <v>11.96</v>
      </c>
      <c r="I1165" s="28">
        <v>1.3360000000000001</v>
      </c>
      <c r="J1165" s="26" t="s">
        <v>40</v>
      </c>
      <c r="K1165" s="26" t="s">
        <v>4</v>
      </c>
      <c r="L1165" s="26" t="s">
        <v>4</v>
      </c>
      <c r="M1165" s="27">
        <f>IF(Tabelle5[[#This Row],[Heizleistung (55°C)]]=0,Tabelle5[[#This Row],[Heizleistung (35°C)]],(Tabelle5[[#This Row],[Heizleistung (35°C)]]+Tabelle5[[#This Row],[Heizleistung (55°C)]])/2)</f>
        <v>11.57</v>
      </c>
      <c r="N1165" s="30">
        <f>IF(Tabelle5[[#This Row],[Etas 55°C]]=0,0,(Tabelle5[[#This Row],[Etas 35°C]]*0.8+Tabelle5[[#This Row],[Etas 55°C]]*0.2))*2.5</f>
        <v>4.218</v>
      </c>
      <c r="O1165" s="31">
        <f>-(Tabelle5[[#This Row],[80%/20% SCOP]]-5.349)/5.349</f>
        <v>0.21144139091418959</v>
      </c>
    </row>
    <row r="1166" spans="1:15" ht="20.100000000000001" customHeight="1" x14ac:dyDescent="0.25">
      <c r="A1166" s="61"/>
      <c r="B1166" s="32">
        <v>16015572</v>
      </c>
      <c r="C1166" s="25" t="s">
        <v>5870</v>
      </c>
      <c r="D1166" s="25" t="s">
        <v>5887</v>
      </c>
      <c r="E1166" s="26" t="s">
        <v>2</v>
      </c>
      <c r="F1166" s="27">
        <v>11.18</v>
      </c>
      <c r="G1166" s="28">
        <v>1.7749999999999999</v>
      </c>
      <c r="H1166" s="27">
        <v>11.96</v>
      </c>
      <c r="I1166" s="28">
        <v>1.3360000000000001</v>
      </c>
      <c r="J1166" s="26" t="s">
        <v>40</v>
      </c>
      <c r="K1166" s="26" t="s">
        <v>15</v>
      </c>
      <c r="L1166" s="26" t="s">
        <v>15</v>
      </c>
      <c r="M1166" s="29">
        <f>IF(Tabelle5[[#This Row],[Heizleistung (55°C)]]=0,Tabelle5[[#This Row],[Heizleistung (35°C)]],(Tabelle5[[#This Row],[Heizleistung (35°C)]]+Tabelle5[[#This Row],[Heizleistung (55°C)]])/2)</f>
        <v>11.57</v>
      </c>
      <c r="N1166" s="30">
        <f>IF(Tabelle5[[#This Row],[Etas 55°C]]=0,0,(Tabelle5[[#This Row],[Etas 35°C]]*0.8+Tabelle5[[#This Row],[Etas 55°C]]*0.2))*2.5</f>
        <v>4.218</v>
      </c>
      <c r="O1166" s="31">
        <f>-(Tabelle5[[#This Row],[80%/20% SCOP]]-5.349)/5.349</f>
        <v>0.21144139091418959</v>
      </c>
    </row>
    <row r="1167" spans="1:15" ht="20.100000000000001" customHeight="1" x14ac:dyDescent="0.25">
      <c r="A1167" s="61"/>
      <c r="B1167" s="32">
        <v>16012929</v>
      </c>
      <c r="C1167" s="25" t="s">
        <v>5870</v>
      </c>
      <c r="D1167" s="25" t="s">
        <v>5880</v>
      </c>
      <c r="E1167" s="26" t="s">
        <v>2</v>
      </c>
      <c r="F1167" s="27">
        <v>11.18</v>
      </c>
      <c r="G1167" s="28">
        <v>1.7809999999999999</v>
      </c>
      <c r="H1167" s="27">
        <v>10.1</v>
      </c>
      <c r="I1167" s="28">
        <v>1.2849999999999999</v>
      </c>
      <c r="J1167" s="26" t="s">
        <v>40</v>
      </c>
      <c r="K1167" s="26" t="s">
        <v>15</v>
      </c>
      <c r="L1167" s="26" t="s">
        <v>15</v>
      </c>
      <c r="M1167" s="29">
        <f>IF(Tabelle5[[#This Row],[Heizleistung (55°C)]]=0,Tabelle5[[#This Row],[Heizleistung (35°C)]],(Tabelle5[[#This Row],[Heizleistung (35°C)]]+Tabelle5[[#This Row],[Heizleistung (55°C)]])/2)</f>
        <v>10.64</v>
      </c>
      <c r="N1167" s="30">
        <f>IF(Tabelle5[[#This Row],[Etas 55°C]]=0,0,(Tabelle5[[#This Row],[Etas 35°C]]*0.8+Tabelle5[[#This Row],[Etas 55°C]]*0.2))*2.5</f>
        <v>4.2044999999999995</v>
      </c>
      <c r="O1167" s="31">
        <f>-(Tabelle5[[#This Row],[80%/20% SCOP]]-5.349)/5.349</f>
        <v>0.21396522714526092</v>
      </c>
    </row>
    <row r="1168" spans="1:15" ht="20.100000000000001" customHeight="1" x14ac:dyDescent="0.25">
      <c r="A1168" s="61"/>
      <c r="B1168" s="32">
        <v>16012924</v>
      </c>
      <c r="C1168" s="25" t="s">
        <v>5870</v>
      </c>
      <c r="D1168" s="25" t="s">
        <v>5881</v>
      </c>
      <c r="E1168" s="26" t="s">
        <v>2</v>
      </c>
      <c r="F1168" s="27">
        <v>11.32</v>
      </c>
      <c r="G1168" s="28">
        <v>1.776</v>
      </c>
      <c r="H1168" s="27">
        <v>10.74</v>
      </c>
      <c r="I1168" s="28">
        <v>1.2889999999999999</v>
      </c>
      <c r="J1168" s="26" t="s">
        <v>40</v>
      </c>
      <c r="K1168" s="26" t="s">
        <v>15</v>
      </c>
      <c r="L1168" s="26" t="s">
        <v>15</v>
      </c>
      <c r="M1168" s="29">
        <f>IF(Tabelle5[[#This Row],[Heizleistung (55°C)]]=0,Tabelle5[[#This Row],[Heizleistung (35°C)]],(Tabelle5[[#This Row],[Heizleistung (35°C)]]+Tabelle5[[#This Row],[Heizleistung (55°C)]])/2)</f>
        <v>11.030000000000001</v>
      </c>
      <c r="N1168" s="30">
        <f>IF(Tabelle5[[#This Row],[Etas 55°C]]=0,0,(Tabelle5[[#This Row],[Etas 35°C]]*0.8+Tabelle5[[#This Row],[Etas 55°C]]*0.2))*2.5</f>
        <v>4.1965000000000003</v>
      </c>
      <c r="O1168" s="31">
        <f>-(Tabelle5[[#This Row],[80%/20% SCOP]]-5.349)/5.349</f>
        <v>0.21546083380071038</v>
      </c>
    </row>
    <row r="1169" spans="1:15" ht="20.100000000000001" customHeight="1" x14ac:dyDescent="0.25">
      <c r="A1169" s="61"/>
      <c r="B1169" s="32">
        <v>16004019</v>
      </c>
      <c r="C1169" s="25" t="s">
        <v>505</v>
      </c>
      <c r="D1169" s="25" t="s">
        <v>507</v>
      </c>
      <c r="E1169" s="26" t="s">
        <v>2</v>
      </c>
      <c r="F1169" s="27">
        <v>8.5</v>
      </c>
      <c r="G1169" s="28">
        <v>1.77</v>
      </c>
      <c r="H1169" s="27">
        <v>12.9</v>
      </c>
      <c r="I1169" s="28">
        <v>1.31</v>
      </c>
      <c r="J1169" s="26" t="s">
        <v>508</v>
      </c>
      <c r="K1169" s="26" t="s">
        <v>4</v>
      </c>
      <c r="L1169" s="26" t="s">
        <v>4</v>
      </c>
      <c r="M1169" s="27">
        <f>IF(Tabelle5[[#This Row],[Heizleistung (55°C)]]=0,Tabelle5[[#This Row],[Heizleistung (35°C)]],(Tabelle5[[#This Row],[Heizleistung (35°C)]]+Tabelle5[[#This Row],[Heizleistung (55°C)]])/2)</f>
        <v>10.7</v>
      </c>
      <c r="N1169" s="30">
        <f>IF(Tabelle5[[#This Row],[Etas 55°C]]=0,0,(Tabelle5[[#This Row],[Etas 35°C]]*0.8+Tabelle5[[#This Row],[Etas 55°C]]*0.2))*2.5</f>
        <v>4.1950000000000003</v>
      </c>
      <c r="O1169" s="31">
        <f>-(Tabelle5[[#This Row],[80%/20% SCOP]]-5.349)/5.349</f>
        <v>0.21574126004860719</v>
      </c>
    </row>
    <row r="1170" spans="1:15" ht="20.100000000000001" customHeight="1" x14ac:dyDescent="0.25">
      <c r="A1170" s="61"/>
      <c r="B1170" s="32">
        <v>16003238</v>
      </c>
      <c r="C1170" s="25" t="s">
        <v>6137</v>
      </c>
      <c r="D1170" s="25" t="s">
        <v>6145</v>
      </c>
      <c r="E1170" s="26" t="s">
        <v>2</v>
      </c>
      <c r="F1170" s="27">
        <v>11.5</v>
      </c>
      <c r="G1170" s="28">
        <v>1.78</v>
      </c>
      <c r="H1170" s="27">
        <v>10</v>
      </c>
      <c r="I1170" s="28">
        <v>1.27</v>
      </c>
      <c r="J1170" s="26" t="s">
        <v>109</v>
      </c>
      <c r="K1170" s="26" t="s">
        <v>4</v>
      </c>
      <c r="L1170" s="26" t="s">
        <v>4</v>
      </c>
      <c r="M1170" s="29">
        <f>IF(Tabelle5[[#This Row],[Heizleistung (55°C)]]=0,Tabelle5[[#This Row],[Heizleistung (35°C)]],(Tabelle5[[#This Row],[Heizleistung (35°C)]]+Tabelle5[[#This Row],[Heizleistung (55°C)]])/2)</f>
        <v>10.75</v>
      </c>
      <c r="N1170" s="30">
        <f>IF(Tabelle5[[#This Row],[Etas 55°C]]=0,0,(Tabelle5[[#This Row],[Etas 35°C]]*0.8+Tabelle5[[#This Row],[Etas 55°C]]*0.2))*2.5</f>
        <v>4.1950000000000003</v>
      </c>
      <c r="O1170" s="31">
        <f>-(Tabelle5[[#This Row],[80%/20% SCOP]]-5.349)/5.349</f>
        <v>0.21574126004860719</v>
      </c>
    </row>
    <row r="1171" spans="1:15" ht="20.100000000000001" customHeight="1" x14ac:dyDescent="0.25">
      <c r="A1171" s="61"/>
      <c r="B1171" s="32">
        <v>16009443</v>
      </c>
      <c r="C1171" s="25" t="s">
        <v>3161</v>
      </c>
      <c r="D1171" s="25" t="s">
        <v>3257</v>
      </c>
      <c r="E1171" s="26" t="s">
        <v>2</v>
      </c>
      <c r="F1171" s="27">
        <v>10</v>
      </c>
      <c r="G1171" s="28">
        <v>1.77</v>
      </c>
      <c r="H1171" s="27">
        <v>10</v>
      </c>
      <c r="I1171" s="28">
        <v>1.3</v>
      </c>
      <c r="J1171" s="26" t="s">
        <v>40</v>
      </c>
      <c r="K1171" s="26" t="s">
        <v>4</v>
      </c>
      <c r="L1171" s="26" t="s">
        <v>4</v>
      </c>
      <c r="M1171" s="27">
        <f>IF(Tabelle5[[#This Row],[Heizleistung (55°C)]]=0,Tabelle5[[#This Row],[Heizleistung (35°C)]],(Tabelle5[[#This Row],[Heizleistung (35°C)]]+Tabelle5[[#This Row],[Heizleistung (55°C)]])/2)</f>
        <v>10</v>
      </c>
      <c r="N1171" s="30">
        <f>IF(Tabelle5[[#This Row],[Etas 55°C]]=0,0,(Tabelle5[[#This Row],[Etas 35°C]]*0.8+Tabelle5[[#This Row],[Etas 55°C]]*0.2))*2.5</f>
        <v>4.1900000000000004</v>
      </c>
      <c r="O1171" s="31">
        <f>-(Tabelle5[[#This Row],[80%/20% SCOP]]-5.349)/5.349</f>
        <v>0.21667601420826318</v>
      </c>
    </row>
    <row r="1172" spans="1:15" ht="20.100000000000001" customHeight="1" x14ac:dyDescent="0.25">
      <c r="A1172" s="61"/>
      <c r="B1172" s="32">
        <v>16006475</v>
      </c>
      <c r="C1172" s="25" t="s">
        <v>1646</v>
      </c>
      <c r="D1172" s="25" t="s">
        <v>1647</v>
      </c>
      <c r="E1172" s="26" t="s">
        <v>2</v>
      </c>
      <c r="F1172" s="27">
        <v>10.6</v>
      </c>
      <c r="G1172" s="28">
        <v>1.75</v>
      </c>
      <c r="H1172" s="27">
        <v>10.5</v>
      </c>
      <c r="I1172" s="28">
        <v>1.38</v>
      </c>
      <c r="J1172" s="26" t="s">
        <v>3</v>
      </c>
      <c r="K1172" s="26" t="s">
        <v>4</v>
      </c>
      <c r="L1172" s="26" t="s">
        <v>4</v>
      </c>
      <c r="M1172" s="27">
        <f>IF(Tabelle5[[#This Row],[Heizleistung (55°C)]]=0,Tabelle5[[#This Row],[Heizleistung (35°C)]],(Tabelle5[[#This Row],[Heizleistung (35°C)]]+Tabelle5[[#This Row],[Heizleistung (55°C)]])/2)</f>
        <v>10.55</v>
      </c>
      <c r="N1172" s="30">
        <f>IF(Tabelle5[[#This Row],[Etas 55°C]]=0,0,(Tabelle5[[#This Row],[Etas 35°C]]*0.8+Tabelle5[[#This Row],[Etas 55°C]]*0.2))*2.5</f>
        <v>4.1900000000000004</v>
      </c>
      <c r="O1172" s="31">
        <f>-(Tabelle5[[#This Row],[80%/20% SCOP]]-5.349)/5.349</f>
        <v>0.21667601420826318</v>
      </c>
    </row>
    <row r="1173" spans="1:15" ht="20.100000000000001" customHeight="1" x14ac:dyDescent="0.25">
      <c r="A1173" s="61"/>
      <c r="B1173" s="32">
        <v>16017739</v>
      </c>
      <c r="C1173" s="25" t="s">
        <v>2592</v>
      </c>
      <c r="D1173" s="25" t="s">
        <v>2632</v>
      </c>
      <c r="E1173" s="26" t="s">
        <v>2</v>
      </c>
      <c r="F1173" s="27">
        <v>10</v>
      </c>
      <c r="G1173" s="28">
        <v>1.77</v>
      </c>
      <c r="H1173" s="27">
        <v>10</v>
      </c>
      <c r="I1173" s="28">
        <v>1.29</v>
      </c>
      <c r="J1173" s="26" t="s">
        <v>40</v>
      </c>
      <c r="K1173" s="26" t="s">
        <v>4</v>
      </c>
      <c r="L1173" s="26" t="s">
        <v>4</v>
      </c>
      <c r="M1173" s="27">
        <f>IF(Tabelle5[[#This Row],[Heizleistung (55°C)]]=0,Tabelle5[[#This Row],[Heizleistung (35°C)]],(Tabelle5[[#This Row],[Heizleistung (35°C)]]+Tabelle5[[#This Row],[Heizleistung (55°C)]])/2)</f>
        <v>10</v>
      </c>
      <c r="N1173" s="30">
        <f>IF(Tabelle5[[#This Row],[Etas 55°C]]=0,0,(Tabelle5[[#This Row],[Etas 35°C]]*0.8+Tabelle5[[#This Row],[Etas 55°C]]*0.2))*2.5</f>
        <v>4.1850000000000005</v>
      </c>
      <c r="O1173" s="31">
        <f>-(Tabelle5[[#This Row],[80%/20% SCOP]]-5.349)/5.349</f>
        <v>0.21761076836791918</v>
      </c>
    </row>
    <row r="1174" spans="1:15" ht="20.100000000000001" customHeight="1" x14ac:dyDescent="0.25">
      <c r="A1174" s="61"/>
      <c r="B1174" s="32">
        <v>16002501</v>
      </c>
      <c r="C1174" s="25" t="s">
        <v>6201</v>
      </c>
      <c r="D1174" s="25" t="s">
        <v>6252</v>
      </c>
      <c r="E1174" s="26" t="s">
        <v>2</v>
      </c>
      <c r="F1174" s="27">
        <v>10</v>
      </c>
      <c r="G1174" s="28">
        <v>1.75</v>
      </c>
      <c r="H1174" s="27">
        <v>10</v>
      </c>
      <c r="I1174" s="28">
        <v>1.37</v>
      </c>
      <c r="J1174" s="26" t="s">
        <v>109</v>
      </c>
      <c r="K1174" s="26" t="s">
        <v>4</v>
      </c>
      <c r="L1174" s="26" t="s">
        <v>4</v>
      </c>
      <c r="M1174" s="29">
        <f>IF(Tabelle5[[#This Row],[Heizleistung (55°C)]]=0,Tabelle5[[#This Row],[Heizleistung (35°C)]],(Tabelle5[[#This Row],[Heizleistung (35°C)]]+Tabelle5[[#This Row],[Heizleistung (55°C)]])/2)</f>
        <v>10</v>
      </c>
      <c r="N1174" s="30">
        <f>IF(Tabelle5[[#This Row],[Etas 55°C]]=0,0,(Tabelle5[[#This Row],[Etas 35°C]]*0.8+Tabelle5[[#This Row],[Etas 55°C]]*0.2))*2.5</f>
        <v>4.1850000000000005</v>
      </c>
      <c r="O1174" s="31">
        <f>-(Tabelle5[[#This Row],[80%/20% SCOP]]-5.349)/5.349</f>
        <v>0.21761076836791918</v>
      </c>
    </row>
    <row r="1175" spans="1:15" ht="20.100000000000001" customHeight="1" x14ac:dyDescent="0.25">
      <c r="A1175" s="61"/>
      <c r="B1175" s="32">
        <v>16002747</v>
      </c>
      <c r="C1175" s="25" t="s">
        <v>5546</v>
      </c>
      <c r="D1175" s="25" t="s">
        <v>5552</v>
      </c>
      <c r="E1175" s="26" t="s">
        <v>2</v>
      </c>
      <c r="F1175" s="27">
        <v>11.2</v>
      </c>
      <c r="G1175" s="28">
        <v>1.7430000000000001</v>
      </c>
      <c r="H1175" s="27">
        <v>11.96</v>
      </c>
      <c r="I1175" s="28">
        <v>1.391</v>
      </c>
      <c r="J1175" s="26" t="s">
        <v>109</v>
      </c>
      <c r="K1175" s="26" t="s">
        <v>4</v>
      </c>
      <c r="L1175" s="26" t="s">
        <v>4</v>
      </c>
      <c r="M1175" s="29">
        <f>IF(Tabelle5[[#This Row],[Heizleistung (55°C)]]=0,Tabelle5[[#This Row],[Heizleistung (35°C)]],(Tabelle5[[#This Row],[Heizleistung (35°C)]]+Tabelle5[[#This Row],[Heizleistung (55°C)]])/2)</f>
        <v>11.58</v>
      </c>
      <c r="N1175" s="30">
        <f>IF(Tabelle5[[#This Row],[Etas 55°C]]=0,0,(Tabelle5[[#This Row],[Etas 35°C]]*0.8+Tabelle5[[#This Row],[Etas 55°C]]*0.2))*2.5</f>
        <v>4.1814999999999998</v>
      </c>
      <c r="O1175" s="31">
        <f>-(Tabelle5[[#This Row],[80%/20% SCOP]]-5.349)/5.349</f>
        <v>0.21826509627967852</v>
      </c>
    </row>
    <row r="1176" spans="1:15" ht="20.100000000000001" customHeight="1" x14ac:dyDescent="0.25">
      <c r="A1176" s="61"/>
      <c r="B1176" s="32">
        <v>16005579</v>
      </c>
      <c r="C1176" s="25" t="s">
        <v>2363</v>
      </c>
      <c r="D1176" s="25" t="s">
        <v>2383</v>
      </c>
      <c r="E1176" s="26" t="s">
        <v>2</v>
      </c>
      <c r="F1176" s="27">
        <v>12</v>
      </c>
      <c r="G1176" s="28">
        <v>1.77</v>
      </c>
      <c r="H1176" s="27">
        <v>10</v>
      </c>
      <c r="I1176" s="28">
        <v>1.28</v>
      </c>
      <c r="J1176" s="26" t="s">
        <v>109</v>
      </c>
      <c r="K1176" s="26" t="s">
        <v>4</v>
      </c>
      <c r="L1176" s="26" t="s">
        <v>4</v>
      </c>
      <c r="M1176" s="27">
        <f>IF(Tabelle5[[#This Row],[Heizleistung (55°C)]]=0,Tabelle5[[#This Row],[Heizleistung (35°C)]],(Tabelle5[[#This Row],[Heizleistung (35°C)]]+Tabelle5[[#This Row],[Heizleistung (55°C)]])/2)</f>
        <v>11</v>
      </c>
      <c r="N1176" s="30">
        <f>IF(Tabelle5[[#This Row],[Etas 55°C]]=0,0,(Tabelle5[[#This Row],[Etas 35°C]]*0.8+Tabelle5[[#This Row],[Etas 55°C]]*0.2))*2.5</f>
        <v>4.1800000000000006</v>
      </c>
      <c r="O1176" s="31">
        <f>-(Tabelle5[[#This Row],[80%/20% SCOP]]-5.349)/5.349</f>
        <v>0.21854552252757517</v>
      </c>
    </row>
    <row r="1177" spans="1:15" ht="20.100000000000001" customHeight="1" x14ac:dyDescent="0.25">
      <c r="A1177" s="61"/>
      <c r="B1177" s="32">
        <v>16016154</v>
      </c>
      <c r="C1177" s="25" t="s">
        <v>5907</v>
      </c>
      <c r="D1177" s="25" t="s">
        <v>5921</v>
      </c>
      <c r="E1177" s="26" t="s">
        <v>2</v>
      </c>
      <c r="F1177" s="27">
        <v>10</v>
      </c>
      <c r="G1177" s="28">
        <v>1.7270000000000001</v>
      </c>
      <c r="H1177" s="27">
        <v>10</v>
      </c>
      <c r="I1177" s="28">
        <v>1.4490000000000001</v>
      </c>
      <c r="J1177" s="26" t="s">
        <v>3</v>
      </c>
      <c r="K1177" s="26" t="s">
        <v>15</v>
      </c>
      <c r="L1177" s="26" t="s">
        <v>4</v>
      </c>
      <c r="M1177" s="29">
        <f>IF(Tabelle5[[#This Row],[Heizleistung (55°C)]]=0,Tabelle5[[#This Row],[Heizleistung (35°C)]],(Tabelle5[[#This Row],[Heizleistung (35°C)]]+Tabelle5[[#This Row],[Heizleistung (55°C)]])/2)</f>
        <v>10</v>
      </c>
      <c r="N1177" s="30">
        <f>IF(Tabelle5[[#This Row],[Etas 55°C]]=0,0,(Tabelle5[[#This Row],[Etas 35°C]]*0.8+Tabelle5[[#This Row],[Etas 55°C]]*0.2))*2.5</f>
        <v>4.1785000000000005</v>
      </c>
      <c r="O1177" s="31">
        <f>-(Tabelle5[[#This Row],[80%/20% SCOP]]-5.349)/5.349</f>
        <v>0.21882594877547198</v>
      </c>
    </row>
    <row r="1178" spans="1:15" ht="20.100000000000001" customHeight="1" x14ac:dyDescent="0.25">
      <c r="A1178" s="61"/>
      <c r="B1178" s="32">
        <v>16007429</v>
      </c>
      <c r="C1178" s="25" t="s">
        <v>59</v>
      </c>
      <c r="D1178" s="25" t="s">
        <v>81</v>
      </c>
      <c r="E1178" s="26" t="s">
        <v>2</v>
      </c>
      <c r="F1178" s="27">
        <v>10</v>
      </c>
      <c r="G1178" s="28">
        <v>1.76</v>
      </c>
      <c r="H1178" s="27">
        <v>10</v>
      </c>
      <c r="I1178" s="28">
        <v>1.31</v>
      </c>
      <c r="J1178" s="26" t="s">
        <v>40</v>
      </c>
      <c r="K1178" s="26" t="s">
        <v>15</v>
      </c>
      <c r="L1178" s="26" t="s">
        <v>25</v>
      </c>
      <c r="M1178" s="27">
        <f>IF(Tabelle5[[#This Row],[Heizleistung (55°C)]]=0,Tabelle5[[#This Row],[Heizleistung (35°C)]],(Tabelle5[[#This Row],[Heizleistung (35°C)]]+Tabelle5[[#This Row],[Heizleistung (55°C)]])/2)</f>
        <v>10</v>
      </c>
      <c r="N1178" s="30">
        <f>IF(Tabelle5[[#This Row],[Etas 55°C]]=0,0,(Tabelle5[[#This Row],[Etas 35°C]]*0.8+Tabelle5[[#This Row],[Etas 55°C]]*0.2))*2.5</f>
        <v>4.1750000000000007</v>
      </c>
      <c r="O1178" s="31">
        <f>-(Tabelle5[[#This Row],[80%/20% SCOP]]-5.349)/5.349</f>
        <v>0.21948027668723116</v>
      </c>
    </row>
    <row r="1179" spans="1:15" ht="20.100000000000001" customHeight="1" x14ac:dyDescent="0.25">
      <c r="A1179" s="61"/>
      <c r="B1179" s="32">
        <v>16017314</v>
      </c>
      <c r="C1179" s="25" t="s">
        <v>651</v>
      </c>
      <c r="D1179" s="25" t="s">
        <v>658</v>
      </c>
      <c r="E1179" s="26" t="s">
        <v>2</v>
      </c>
      <c r="F1179" s="27">
        <v>10</v>
      </c>
      <c r="G1179" s="28">
        <v>1.74</v>
      </c>
      <c r="H1179" s="27">
        <v>10</v>
      </c>
      <c r="I1179" s="28">
        <v>1.39</v>
      </c>
      <c r="J1179" s="26" t="s">
        <v>3</v>
      </c>
      <c r="K1179" s="26" t="s">
        <v>4</v>
      </c>
      <c r="L1179" s="26" t="s">
        <v>4</v>
      </c>
      <c r="M1179" s="27">
        <f>IF(Tabelle5[[#This Row],[Heizleistung (55°C)]]=0,Tabelle5[[#This Row],[Heizleistung (35°C)]],(Tabelle5[[#This Row],[Heizleistung (35°C)]]+Tabelle5[[#This Row],[Heizleistung (55°C)]])/2)</f>
        <v>10</v>
      </c>
      <c r="N1179" s="30">
        <f>IF(Tabelle5[[#This Row],[Etas 55°C]]=0,0,(Tabelle5[[#This Row],[Etas 35°C]]*0.8+Tabelle5[[#This Row],[Etas 55°C]]*0.2))*2.5</f>
        <v>4.1750000000000007</v>
      </c>
      <c r="O1179" s="31">
        <f>-(Tabelle5[[#This Row],[80%/20% SCOP]]-5.349)/5.349</f>
        <v>0.21948027668723116</v>
      </c>
    </row>
    <row r="1180" spans="1:15" ht="20.100000000000001" customHeight="1" x14ac:dyDescent="0.25">
      <c r="A1180" s="61"/>
      <c r="B1180" s="32">
        <v>16017318</v>
      </c>
      <c r="C1180" s="25" t="s">
        <v>669</v>
      </c>
      <c r="D1180" s="25" t="s">
        <v>680</v>
      </c>
      <c r="E1180" s="26" t="s">
        <v>2</v>
      </c>
      <c r="F1180" s="27">
        <v>10</v>
      </c>
      <c r="G1180" s="28">
        <v>1.74</v>
      </c>
      <c r="H1180" s="27">
        <v>10</v>
      </c>
      <c r="I1180" s="28">
        <v>1.39</v>
      </c>
      <c r="J1180" s="26" t="s">
        <v>3</v>
      </c>
      <c r="K1180" s="26" t="s">
        <v>4</v>
      </c>
      <c r="L1180" s="26" t="s">
        <v>4</v>
      </c>
      <c r="M1180" s="27">
        <f>IF(Tabelle5[[#This Row],[Heizleistung (55°C)]]=0,Tabelle5[[#This Row],[Heizleistung (35°C)]],(Tabelle5[[#This Row],[Heizleistung (35°C)]]+Tabelle5[[#This Row],[Heizleistung (55°C)]])/2)</f>
        <v>10</v>
      </c>
      <c r="N1180" s="30">
        <f>IF(Tabelle5[[#This Row],[Etas 55°C]]=0,0,(Tabelle5[[#This Row],[Etas 35°C]]*0.8+Tabelle5[[#This Row],[Etas 55°C]]*0.2))*2.5</f>
        <v>4.1750000000000007</v>
      </c>
      <c r="O1180" s="31">
        <f>-(Tabelle5[[#This Row],[80%/20% SCOP]]-5.349)/5.349</f>
        <v>0.21948027668723116</v>
      </c>
    </row>
    <row r="1181" spans="1:15" ht="20.100000000000001" customHeight="1" x14ac:dyDescent="0.25">
      <c r="A1181" s="61"/>
      <c r="B1181" s="32">
        <v>16011969</v>
      </c>
      <c r="C1181" s="25" t="s">
        <v>5468</v>
      </c>
      <c r="D1181" s="25" t="s">
        <v>5471</v>
      </c>
      <c r="E1181" s="26" t="s">
        <v>2</v>
      </c>
      <c r="F1181" s="27">
        <v>10.71</v>
      </c>
      <c r="G1181" s="28">
        <v>1.77</v>
      </c>
      <c r="H1181" s="27">
        <v>10.28</v>
      </c>
      <c r="I1181" s="28">
        <v>1.27</v>
      </c>
      <c r="J1181" s="26" t="s">
        <v>40</v>
      </c>
      <c r="K1181" s="26" t="s">
        <v>4</v>
      </c>
      <c r="L1181" s="26" t="s">
        <v>4</v>
      </c>
      <c r="M1181" s="29">
        <f>IF(Tabelle5[[#This Row],[Heizleistung (55°C)]]=0,Tabelle5[[#This Row],[Heizleistung (35°C)]],(Tabelle5[[#This Row],[Heizleistung (35°C)]]+Tabelle5[[#This Row],[Heizleistung (55°C)]])/2)</f>
        <v>10.495000000000001</v>
      </c>
      <c r="N1181" s="30">
        <f>IF(Tabelle5[[#This Row],[Etas 55°C]]=0,0,(Tabelle5[[#This Row],[Etas 35°C]]*0.8+Tabelle5[[#This Row],[Etas 55°C]]*0.2))*2.5</f>
        <v>4.1750000000000007</v>
      </c>
      <c r="O1181" s="31">
        <f>-(Tabelle5[[#This Row],[80%/20% SCOP]]-5.349)/5.349</f>
        <v>0.21948027668723116</v>
      </c>
    </row>
    <row r="1182" spans="1:15" ht="20.100000000000001" customHeight="1" x14ac:dyDescent="0.25">
      <c r="A1182" s="61"/>
      <c r="B1182" s="32">
        <v>16016923</v>
      </c>
      <c r="C1182" s="25" t="s">
        <v>53</v>
      </c>
      <c r="D1182" s="25" t="s">
        <v>6709</v>
      </c>
      <c r="E1182" s="26" t="s">
        <v>2</v>
      </c>
      <c r="F1182" s="27">
        <v>10.42</v>
      </c>
      <c r="G1182" s="28">
        <v>1.772</v>
      </c>
      <c r="H1182" s="27">
        <v>9.91</v>
      </c>
      <c r="I1182" s="28">
        <v>1.256</v>
      </c>
      <c r="J1182" s="26" t="s">
        <v>40</v>
      </c>
      <c r="K1182" s="26" t="s">
        <v>4</v>
      </c>
      <c r="L1182" s="26" t="s">
        <v>4</v>
      </c>
      <c r="M1182" s="27">
        <f>IF(Tabelle5[[#This Row],[Heizleistung (55°C)]]=0,Tabelle5[[#This Row],[Heizleistung (35°C)]],(Tabelle5[[#This Row],[Heizleistung (35°C)]]+Tabelle5[[#This Row],[Heizleistung (55°C)]])/2)</f>
        <v>10.164999999999999</v>
      </c>
      <c r="N1182" s="30">
        <f>IF(Tabelle5[[#This Row],[Etas 55°C]]=0,0,(Tabelle5[[#This Row],[Etas 35°C]]*0.8+Tabelle5[[#This Row],[Etas 55°C]]*0.2))*2.5</f>
        <v>4.1720000000000006</v>
      </c>
      <c r="O1182" s="31">
        <f>-(Tabelle5[[#This Row],[80%/20% SCOP]]-5.349)/5.349</f>
        <v>0.22004112918302479</v>
      </c>
    </row>
    <row r="1183" spans="1:15" ht="20.100000000000001" customHeight="1" x14ac:dyDescent="0.25">
      <c r="A1183" s="61"/>
      <c r="B1183" s="32">
        <v>16012751</v>
      </c>
      <c r="C1183" s="25" t="s">
        <v>5190</v>
      </c>
      <c r="D1183" s="25" t="s">
        <v>5198</v>
      </c>
      <c r="E1183" s="26" t="s">
        <v>2</v>
      </c>
      <c r="F1183" s="27">
        <v>11.7</v>
      </c>
      <c r="G1183" s="28">
        <v>1.766</v>
      </c>
      <c r="H1183" s="27">
        <v>11.7</v>
      </c>
      <c r="I1183" s="28">
        <v>1.2789999999999999</v>
      </c>
      <c r="J1183" s="26" t="s">
        <v>109</v>
      </c>
      <c r="K1183" s="26" t="s">
        <v>15</v>
      </c>
      <c r="L1183" s="26" t="s">
        <v>4</v>
      </c>
      <c r="M1183" s="27">
        <f>IF(Tabelle5[[#This Row],[Heizleistung (55°C)]]=0,Tabelle5[[#This Row],[Heizleistung (35°C)]],(Tabelle5[[#This Row],[Heizleistung (35°C)]]+Tabelle5[[#This Row],[Heizleistung (55°C)]])/2)</f>
        <v>11.7</v>
      </c>
      <c r="N1183" s="30">
        <f>IF(Tabelle5[[#This Row],[Etas 55°C]]=0,0,(Tabelle5[[#This Row],[Etas 35°C]]*0.8+Tabelle5[[#This Row],[Etas 55°C]]*0.2))*2.5</f>
        <v>4.1715</v>
      </c>
      <c r="O1183" s="31">
        <f>-(Tabelle5[[#This Row],[80%/20% SCOP]]-5.349)/5.349</f>
        <v>0.22013460459899051</v>
      </c>
    </row>
    <row r="1184" spans="1:15" ht="20.100000000000001" customHeight="1" x14ac:dyDescent="0.25">
      <c r="A1184" s="61"/>
      <c r="B1184" s="32">
        <v>16011965</v>
      </c>
      <c r="C1184" s="25" t="s">
        <v>5468</v>
      </c>
      <c r="D1184" s="25" t="s">
        <v>2989</v>
      </c>
      <c r="E1184" s="26" t="s">
        <v>2</v>
      </c>
      <c r="F1184" s="27">
        <v>10.49</v>
      </c>
      <c r="G1184" s="28">
        <v>1.77</v>
      </c>
      <c r="H1184" s="27">
        <v>9.9600000000000009</v>
      </c>
      <c r="I1184" s="28">
        <v>1.26</v>
      </c>
      <c r="J1184" s="26" t="s">
        <v>40</v>
      </c>
      <c r="K1184" s="26" t="s">
        <v>4</v>
      </c>
      <c r="L1184" s="26" t="s">
        <v>4</v>
      </c>
      <c r="M1184" s="29">
        <f>IF(Tabelle5[[#This Row],[Heizleistung (55°C)]]=0,Tabelle5[[#This Row],[Heizleistung (35°C)]],(Tabelle5[[#This Row],[Heizleistung (35°C)]]+Tabelle5[[#This Row],[Heizleistung (55°C)]])/2)</f>
        <v>10.225000000000001</v>
      </c>
      <c r="N1184" s="30">
        <f>IF(Tabelle5[[#This Row],[Etas 55°C]]=0,0,(Tabelle5[[#This Row],[Etas 35°C]]*0.8+Tabelle5[[#This Row],[Etas 55°C]]*0.2))*2.5</f>
        <v>4.17</v>
      </c>
      <c r="O1184" s="31">
        <f>-(Tabelle5[[#This Row],[80%/20% SCOP]]-5.349)/5.349</f>
        <v>0.22041503084688732</v>
      </c>
    </row>
    <row r="1185" spans="1:15" ht="20.100000000000001" customHeight="1" x14ac:dyDescent="0.25">
      <c r="A1185" s="61"/>
      <c r="B1185" s="32">
        <v>16015522</v>
      </c>
      <c r="C1185" s="25" t="s">
        <v>797</v>
      </c>
      <c r="D1185" s="25" t="s">
        <v>6713</v>
      </c>
      <c r="E1185" s="26" t="s">
        <v>2</v>
      </c>
      <c r="F1185" s="27">
        <v>10.24</v>
      </c>
      <c r="G1185" s="28">
        <v>1.758</v>
      </c>
      <c r="H1185" s="27">
        <v>10.34</v>
      </c>
      <c r="I1185" s="28">
        <v>1.3069999999999999</v>
      </c>
      <c r="J1185" s="26" t="s">
        <v>40</v>
      </c>
      <c r="K1185" s="26" t="s">
        <v>4</v>
      </c>
      <c r="L1185" s="26" t="s">
        <v>25</v>
      </c>
      <c r="M1185" s="27">
        <f>IF(Tabelle5[[#This Row],[Heizleistung (55°C)]]=0,Tabelle5[[#This Row],[Heizleistung (35°C)]],(Tabelle5[[#This Row],[Heizleistung (35°C)]]+Tabelle5[[#This Row],[Heizleistung (55°C)]])/2)</f>
        <v>10.29</v>
      </c>
      <c r="N1185" s="30">
        <f>IF(Tabelle5[[#This Row],[Etas 55°C]]=0,0,(Tabelle5[[#This Row],[Etas 35°C]]*0.8+Tabelle5[[#This Row],[Etas 55°C]]*0.2))*2.5</f>
        <v>4.1695000000000002</v>
      </c>
      <c r="O1185" s="31">
        <f>-(Tabelle5[[#This Row],[80%/20% SCOP]]-5.349)/5.349</f>
        <v>0.22050850626285287</v>
      </c>
    </row>
    <row r="1186" spans="1:15" ht="20.100000000000001" customHeight="1" x14ac:dyDescent="0.25">
      <c r="A1186" s="61"/>
      <c r="B1186" s="32">
        <v>16011228</v>
      </c>
      <c r="C1186" s="25" t="s">
        <v>2988</v>
      </c>
      <c r="D1186" s="25" t="s">
        <v>3001</v>
      </c>
      <c r="E1186" s="26" t="s">
        <v>2</v>
      </c>
      <c r="F1186" s="27">
        <v>11</v>
      </c>
      <c r="G1186" s="28">
        <v>1.76</v>
      </c>
      <c r="H1186" s="27">
        <v>11</v>
      </c>
      <c r="I1186" s="28">
        <v>1.26</v>
      </c>
      <c r="J1186" s="26" t="s">
        <v>40</v>
      </c>
      <c r="K1186" s="26" t="s">
        <v>15</v>
      </c>
      <c r="L1186" s="26" t="s">
        <v>4</v>
      </c>
      <c r="M1186" s="27">
        <f>IF(Tabelle5[[#This Row],[Heizleistung (55°C)]]=0,Tabelle5[[#This Row],[Heizleistung (35°C)]],(Tabelle5[[#This Row],[Heizleistung (35°C)]]+Tabelle5[[#This Row],[Heizleistung (55°C)]])/2)</f>
        <v>11</v>
      </c>
      <c r="N1186" s="30">
        <f>IF(Tabelle5[[#This Row],[Etas 55°C]]=0,0,(Tabelle5[[#This Row],[Etas 35°C]]*0.8+Tabelle5[[#This Row],[Etas 55°C]]*0.2))*2.5</f>
        <v>4.1500000000000004</v>
      </c>
      <c r="O1186" s="31">
        <f>-(Tabelle5[[#This Row],[80%/20% SCOP]]-5.349)/5.349</f>
        <v>0.22415404748551127</v>
      </c>
    </row>
    <row r="1187" spans="1:15" ht="20.100000000000001" customHeight="1" x14ac:dyDescent="0.25">
      <c r="A1187" s="61"/>
      <c r="B1187" s="32">
        <v>16000508</v>
      </c>
      <c r="C1187" s="25" t="s">
        <v>4534</v>
      </c>
      <c r="D1187" s="25" t="s">
        <v>4546</v>
      </c>
      <c r="E1187" s="26" t="s">
        <v>2</v>
      </c>
      <c r="F1187" s="27">
        <v>11.5</v>
      </c>
      <c r="G1187" s="28">
        <v>1.74</v>
      </c>
      <c r="H1187" s="27">
        <v>10</v>
      </c>
      <c r="I1187" s="28">
        <v>1.32</v>
      </c>
      <c r="J1187" s="26" t="s">
        <v>109</v>
      </c>
      <c r="K1187" s="26" t="s">
        <v>4</v>
      </c>
      <c r="L1187" s="26" t="s">
        <v>4</v>
      </c>
      <c r="M1187" s="27">
        <f>IF(Tabelle5[[#This Row],[Heizleistung (55°C)]]=0,Tabelle5[[#This Row],[Heizleistung (35°C)]],(Tabelle5[[#This Row],[Heizleistung (35°C)]]+Tabelle5[[#This Row],[Heizleistung (55°C)]])/2)</f>
        <v>10.75</v>
      </c>
      <c r="N1187" s="30">
        <f>IF(Tabelle5[[#This Row],[Etas 55°C]]=0,0,(Tabelle5[[#This Row],[Etas 35°C]]*0.8+Tabelle5[[#This Row],[Etas 55°C]]*0.2))*2.5</f>
        <v>4.1400000000000006</v>
      </c>
      <c r="O1187" s="31">
        <f>-(Tabelle5[[#This Row],[80%/20% SCOP]]-5.349)/5.349</f>
        <v>0.22602355580482325</v>
      </c>
    </row>
    <row r="1188" spans="1:15" ht="20.100000000000001" customHeight="1" x14ac:dyDescent="0.25">
      <c r="A1188" s="61"/>
      <c r="B1188" s="32">
        <v>16000531</v>
      </c>
      <c r="C1188" s="25" t="s">
        <v>4534</v>
      </c>
      <c r="D1188" s="25" t="s">
        <v>4556</v>
      </c>
      <c r="E1188" s="26" t="s">
        <v>2</v>
      </c>
      <c r="F1188" s="27">
        <v>11.5</v>
      </c>
      <c r="G1188" s="28">
        <v>1.74</v>
      </c>
      <c r="H1188" s="27">
        <v>10</v>
      </c>
      <c r="I1188" s="28">
        <v>1.32</v>
      </c>
      <c r="J1188" s="26" t="s">
        <v>109</v>
      </c>
      <c r="K1188" s="26" t="s">
        <v>4</v>
      </c>
      <c r="L1188" s="26" t="s">
        <v>4</v>
      </c>
      <c r="M1188" s="27">
        <f>IF(Tabelle5[[#This Row],[Heizleistung (55°C)]]=0,Tabelle5[[#This Row],[Heizleistung (35°C)]],(Tabelle5[[#This Row],[Heizleistung (35°C)]]+Tabelle5[[#This Row],[Heizleistung (55°C)]])/2)</f>
        <v>10.75</v>
      </c>
      <c r="N1188" s="30">
        <f>IF(Tabelle5[[#This Row],[Etas 55°C]]=0,0,(Tabelle5[[#This Row],[Etas 35°C]]*0.8+Tabelle5[[#This Row],[Etas 55°C]]*0.2))*2.5</f>
        <v>4.1400000000000006</v>
      </c>
      <c r="O1188" s="31">
        <f>-(Tabelle5[[#This Row],[80%/20% SCOP]]-5.349)/5.349</f>
        <v>0.22602355580482325</v>
      </c>
    </row>
    <row r="1189" spans="1:15" ht="20.100000000000001" customHeight="1" x14ac:dyDescent="0.25">
      <c r="A1189" s="61"/>
      <c r="B1189" s="32">
        <v>16003583</v>
      </c>
      <c r="C1189" s="25" t="s">
        <v>305</v>
      </c>
      <c r="D1189" s="25" t="s">
        <v>310</v>
      </c>
      <c r="E1189" s="26" t="s">
        <v>2</v>
      </c>
      <c r="F1189" s="27">
        <v>12</v>
      </c>
      <c r="G1189" s="28">
        <v>1.74</v>
      </c>
      <c r="H1189" s="27">
        <v>10</v>
      </c>
      <c r="I1189" s="28">
        <v>1.32</v>
      </c>
      <c r="J1189" s="26" t="s">
        <v>109</v>
      </c>
      <c r="K1189" s="26" t="s">
        <v>4</v>
      </c>
      <c r="L1189" s="26" t="s">
        <v>4</v>
      </c>
      <c r="M1189" s="27">
        <f>IF(Tabelle5[[#This Row],[Heizleistung (55°C)]]=0,Tabelle5[[#This Row],[Heizleistung (35°C)]],(Tabelle5[[#This Row],[Heizleistung (35°C)]]+Tabelle5[[#This Row],[Heizleistung (55°C)]])/2)</f>
        <v>11</v>
      </c>
      <c r="N1189" s="30">
        <f>IF(Tabelle5[[#This Row],[Etas 55°C]]=0,0,(Tabelle5[[#This Row],[Etas 35°C]]*0.8+Tabelle5[[#This Row],[Etas 55°C]]*0.2))*2.5</f>
        <v>4.1400000000000006</v>
      </c>
      <c r="O1189" s="31">
        <f>-(Tabelle5[[#This Row],[80%/20% SCOP]]-5.349)/5.349</f>
        <v>0.22602355580482325</v>
      </c>
    </row>
    <row r="1190" spans="1:15" ht="20.100000000000001" customHeight="1" x14ac:dyDescent="0.25">
      <c r="A1190" s="61"/>
      <c r="B1190" s="32">
        <v>16006740</v>
      </c>
      <c r="C1190" s="25" t="s">
        <v>2802</v>
      </c>
      <c r="D1190" s="25" t="s">
        <v>6848</v>
      </c>
      <c r="E1190" s="26" t="s">
        <v>2</v>
      </c>
      <c r="F1190" s="27">
        <v>12</v>
      </c>
      <c r="G1190" s="28">
        <v>1.74</v>
      </c>
      <c r="H1190" s="27">
        <v>10</v>
      </c>
      <c r="I1190" s="28">
        <v>1.32</v>
      </c>
      <c r="J1190" s="26" t="s">
        <v>109</v>
      </c>
      <c r="K1190" s="26" t="s">
        <v>4</v>
      </c>
      <c r="L1190" s="26" t="s">
        <v>15</v>
      </c>
      <c r="M1190" s="27">
        <f>IF(Tabelle5[[#This Row],[Heizleistung (55°C)]]=0,Tabelle5[[#This Row],[Heizleistung (35°C)]],(Tabelle5[[#This Row],[Heizleistung (35°C)]]+Tabelle5[[#This Row],[Heizleistung (55°C)]])/2)</f>
        <v>11</v>
      </c>
      <c r="N1190" s="30">
        <f>IF(Tabelle5[[#This Row],[Etas 55°C]]=0,0,(Tabelle5[[#This Row],[Etas 35°C]]*0.8+Tabelle5[[#This Row],[Etas 55°C]]*0.2))*2.5</f>
        <v>4.1400000000000006</v>
      </c>
      <c r="O1190" s="31">
        <f>-(Tabelle5[[#This Row],[80%/20% SCOP]]-5.349)/5.349</f>
        <v>0.22602355580482325</v>
      </c>
    </row>
    <row r="1191" spans="1:15" ht="20.100000000000001" customHeight="1" x14ac:dyDescent="0.25">
      <c r="A1191" s="61"/>
      <c r="B1191" s="32">
        <v>16000557</v>
      </c>
      <c r="C1191" s="25" t="s">
        <v>4534</v>
      </c>
      <c r="D1191" s="25" t="s">
        <v>4536</v>
      </c>
      <c r="E1191" s="26" t="s">
        <v>2</v>
      </c>
      <c r="F1191" s="27">
        <v>12</v>
      </c>
      <c r="G1191" s="28">
        <v>1.74</v>
      </c>
      <c r="H1191" s="27">
        <v>10</v>
      </c>
      <c r="I1191" s="28">
        <v>1.32</v>
      </c>
      <c r="J1191" s="26" t="s">
        <v>109</v>
      </c>
      <c r="K1191" s="26" t="s">
        <v>4</v>
      </c>
      <c r="L1191" s="26" t="s">
        <v>4</v>
      </c>
      <c r="M1191" s="27">
        <f>IF(Tabelle5[[#This Row],[Heizleistung (55°C)]]=0,Tabelle5[[#This Row],[Heizleistung (35°C)]],(Tabelle5[[#This Row],[Heizleistung (35°C)]]+Tabelle5[[#This Row],[Heizleistung (55°C)]])/2)</f>
        <v>11</v>
      </c>
      <c r="N1191" s="30">
        <f>IF(Tabelle5[[#This Row],[Etas 55°C]]=0,0,(Tabelle5[[#This Row],[Etas 35°C]]*0.8+Tabelle5[[#This Row],[Etas 55°C]]*0.2))*2.5</f>
        <v>4.1400000000000006</v>
      </c>
      <c r="O1191" s="31">
        <f>-(Tabelle5[[#This Row],[80%/20% SCOP]]-5.349)/5.349</f>
        <v>0.22602355580482325</v>
      </c>
    </row>
    <row r="1192" spans="1:15" ht="20.100000000000001" customHeight="1" x14ac:dyDescent="0.25">
      <c r="A1192" s="61"/>
      <c r="B1192" s="32">
        <v>16004034</v>
      </c>
      <c r="C1192" s="25" t="s">
        <v>440</v>
      </c>
      <c r="D1192" s="25" t="s">
        <v>470</v>
      </c>
      <c r="E1192" s="26" t="s">
        <v>2</v>
      </c>
      <c r="F1192" s="27">
        <v>10</v>
      </c>
      <c r="G1192" s="28">
        <v>1.71</v>
      </c>
      <c r="H1192" s="27">
        <v>10</v>
      </c>
      <c r="I1192" s="28">
        <v>1.34</v>
      </c>
      <c r="J1192" s="26" t="s">
        <v>109</v>
      </c>
      <c r="K1192" s="26" t="s">
        <v>4</v>
      </c>
      <c r="L1192" s="26" t="s">
        <v>15</v>
      </c>
      <c r="M1192" s="27">
        <f>IF(Tabelle5[[#This Row],[Heizleistung (55°C)]]=0,Tabelle5[[#This Row],[Heizleistung (35°C)]],(Tabelle5[[#This Row],[Heizleistung (35°C)]]+Tabelle5[[#This Row],[Heizleistung (55°C)]])/2)</f>
        <v>10</v>
      </c>
      <c r="N1192" s="30">
        <f>IF(Tabelle5[[#This Row],[Etas 55°C]]=0,0,(Tabelle5[[#This Row],[Etas 35°C]]*0.8+Tabelle5[[#This Row],[Etas 55°C]]*0.2))*2.5</f>
        <v>4.09</v>
      </c>
      <c r="O1192" s="31">
        <f>-(Tabelle5[[#This Row],[80%/20% SCOP]]-5.349)/5.349</f>
        <v>0.23537109740138348</v>
      </c>
    </row>
    <row r="1193" spans="1:15" ht="20.100000000000001" customHeight="1" x14ac:dyDescent="0.25">
      <c r="A1193" s="61"/>
      <c r="B1193" s="32">
        <v>16006893</v>
      </c>
      <c r="C1193" s="25" t="s">
        <v>2443</v>
      </c>
      <c r="D1193" s="25" t="s">
        <v>2445</v>
      </c>
      <c r="E1193" s="26" t="s">
        <v>2</v>
      </c>
      <c r="F1193" s="27">
        <v>12</v>
      </c>
      <c r="G1193" s="28">
        <v>1.718</v>
      </c>
      <c r="H1193" s="27">
        <v>11.8</v>
      </c>
      <c r="I1193" s="28">
        <v>1.286</v>
      </c>
      <c r="J1193" s="26" t="s">
        <v>355</v>
      </c>
      <c r="K1193" s="26" t="s">
        <v>4</v>
      </c>
      <c r="L1193" s="26" t="s">
        <v>25</v>
      </c>
      <c r="M1193" s="27">
        <f>IF(Tabelle5[[#This Row],[Heizleistung (55°C)]]=0,Tabelle5[[#This Row],[Heizleistung (35°C)]],(Tabelle5[[#This Row],[Heizleistung (35°C)]]+Tabelle5[[#This Row],[Heizleistung (55°C)]])/2)</f>
        <v>11.9</v>
      </c>
      <c r="N1193" s="30">
        <f>IF(Tabelle5[[#This Row],[Etas 55°C]]=0,0,(Tabelle5[[#This Row],[Etas 35°C]]*0.8+Tabelle5[[#This Row],[Etas 55°C]]*0.2))*2.5</f>
        <v>4.0790000000000006</v>
      </c>
      <c r="O1193" s="31">
        <f>-(Tabelle5[[#This Row],[80%/20% SCOP]]-5.349)/5.349</f>
        <v>0.23742755655262657</v>
      </c>
    </row>
    <row r="1194" spans="1:15" ht="20.100000000000001" customHeight="1" x14ac:dyDescent="0.25">
      <c r="A1194" s="61"/>
      <c r="B1194" s="32">
        <v>16001848</v>
      </c>
      <c r="C1194" s="25" t="s">
        <v>5531</v>
      </c>
      <c r="D1194" s="25" t="s">
        <v>6784</v>
      </c>
      <c r="E1194" s="26" t="s">
        <v>2</v>
      </c>
      <c r="F1194" s="27">
        <v>11</v>
      </c>
      <c r="G1194" s="28">
        <v>1.67</v>
      </c>
      <c r="H1194" s="27">
        <v>12</v>
      </c>
      <c r="I1194" s="28">
        <v>1.47</v>
      </c>
      <c r="J1194" s="26" t="s">
        <v>109</v>
      </c>
      <c r="K1194" s="26" t="s">
        <v>4</v>
      </c>
      <c r="L1194" s="26" t="s">
        <v>4</v>
      </c>
      <c r="M1194" s="29">
        <f>IF(Tabelle5[[#This Row],[Heizleistung (55°C)]]=0,Tabelle5[[#This Row],[Heizleistung (35°C)]],(Tabelle5[[#This Row],[Heizleistung (35°C)]]+Tabelle5[[#This Row],[Heizleistung (55°C)]])/2)</f>
        <v>11.5</v>
      </c>
      <c r="N1194" s="30">
        <f>IF(Tabelle5[[#This Row],[Etas 55°C]]=0,0,(Tabelle5[[#This Row],[Etas 35°C]]*0.8+Tabelle5[[#This Row],[Etas 55°C]]*0.2))*2.5</f>
        <v>4.0750000000000002</v>
      </c>
      <c r="O1194" s="31">
        <f>-(Tabelle5[[#This Row],[80%/20% SCOP]]-5.349)/5.349</f>
        <v>0.23817535988035146</v>
      </c>
    </row>
    <row r="1195" spans="1:15" ht="20.100000000000001" customHeight="1" x14ac:dyDescent="0.25">
      <c r="A1195" s="61"/>
      <c r="B1195" s="32">
        <v>16010183</v>
      </c>
      <c r="C1195" s="25" t="s">
        <v>4739</v>
      </c>
      <c r="D1195" s="25" t="s">
        <v>4750</v>
      </c>
      <c r="E1195" s="26" t="s">
        <v>2</v>
      </c>
      <c r="F1195" s="27">
        <v>10.38</v>
      </c>
      <c r="G1195" s="28">
        <v>1.7050000000000001</v>
      </c>
      <c r="H1195" s="27">
        <v>10.71</v>
      </c>
      <c r="I1195" s="28">
        <v>1.327</v>
      </c>
      <c r="J1195" s="26" t="s">
        <v>109</v>
      </c>
      <c r="K1195" s="26" t="s">
        <v>4</v>
      </c>
      <c r="L1195" s="26" t="s">
        <v>15</v>
      </c>
      <c r="M1195" s="27">
        <f>IF(Tabelle5[[#This Row],[Heizleistung (55°C)]]=0,Tabelle5[[#This Row],[Heizleistung (35°C)]],(Tabelle5[[#This Row],[Heizleistung (35°C)]]+Tabelle5[[#This Row],[Heizleistung (55°C)]])/2)</f>
        <v>10.545000000000002</v>
      </c>
      <c r="N1195" s="30">
        <f>IF(Tabelle5[[#This Row],[Etas 55°C]]=0,0,(Tabelle5[[#This Row],[Etas 35°C]]*0.8+Tabelle5[[#This Row],[Etas 55°C]]*0.2))*2.5</f>
        <v>4.0735000000000001</v>
      </c>
      <c r="O1195" s="31">
        <f>-(Tabelle5[[#This Row],[80%/20% SCOP]]-5.349)/5.349</f>
        <v>0.23845578612824828</v>
      </c>
    </row>
    <row r="1196" spans="1:15" ht="20.100000000000001" customHeight="1" x14ac:dyDescent="0.25">
      <c r="A1196" s="61"/>
      <c r="B1196" s="32">
        <v>16007937</v>
      </c>
      <c r="C1196" s="25" t="s">
        <v>3161</v>
      </c>
      <c r="D1196" s="25" t="s">
        <v>3844</v>
      </c>
      <c r="E1196" s="26" t="s">
        <v>2</v>
      </c>
      <c r="F1196" s="27">
        <v>10</v>
      </c>
      <c r="G1196" s="28">
        <v>1.7</v>
      </c>
      <c r="H1196" s="27">
        <v>10</v>
      </c>
      <c r="I1196" s="28">
        <v>1.33</v>
      </c>
      <c r="J1196" s="26" t="s">
        <v>109</v>
      </c>
      <c r="K1196" s="26" t="s">
        <v>4</v>
      </c>
      <c r="L1196" s="26" t="s">
        <v>4</v>
      </c>
      <c r="M1196" s="27">
        <f>IF(Tabelle5[[#This Row],[Heizleistung (55°C)]]=0,Tabelle5[[#This Row],[Heizleistung (35°C)]],(Tabelle5[[#This Row],[Heizleistung (35°C)]]+Tabelle5[[#This Row],[Heizleistung (55°C)]])/2)</f>
        <v>10</v>
      </c>
      <c r="N1196" s="30">
        <f>IF(Tabelle5[[#This Row],[Etas 55°C]]=0,0,(Tabelle5[[#This Row],[Etas 35°C]]*0.8+Tabelle5[[#This Row],[Etas 55°C]]*0.2))*2.5</f>
        <v>4.0650000000000004</v>
      </c>
      <c r="O1196" s="31">
        <f>-(Tabelle5[[#This Row],[80%/20% SCOP]]-5.349)/5.349</f>
        <v>0.24004486819966345</v>
      </c>
    </row>
    <row r="1197" spans="1:15" ht="20.100000000000001" customHeight="1" x14ac:dyDescent="0.25">
      <c r="A1197" s="61"/>
      <c r="B1197" s="32">
        <v>16001288</v>
      </c>
      <c r="C1197" s="25" t="s">
        <v>5091</v>
      </c>
      <c r="D1197" s="25" t="s">
        <v>5114</v>
      </c>
      <c r="E1197" s="26" t="s">
        <v>2</v>
      </c>
      <c r="F1197" s="27">
        <v>10</v>
      </c>
      <c r="G1197" s="28">
        <v>1.7</v>
      </c>
      <c r="H1197" s="27">
        <v>10</v>
      </c>
      <c r="I1197" s="28">
        <v>1.33</v>
      </c>
      <c r="J1197" s="26" t="s">
        <v>109</v>
      </c>
      <c r="K1197" s="26" t="s">
        <v>4</v>
      </c>
      <c r="L1197" s="26" t="s">
        <v>4</v>
      </c>
      <c r="M1197" s="27">
        <f>IF(Tabelle5[[#This Row],[Heizleistung (55°C)]]=0,Tabelle5[[#This Row],[Heizleistung (35°C)]],(Tabelle5[[#This Row],[Heizleistung (35°C)]]+Tabelle5[[#This Row],[Heizleistung (55°C)]])/2)</f>
        <v>10</v>
      </c>
      <c r="N1197" s="30">
        <f>IF(Tabelle5[[#This Row],[Etas 55°C]]=0,0,(Tabelle5[[#This Row],[Etas 35°C]]*0.8+Tabelle5[[#This Row],[Etas 55°C]]*0.2))*2.5</f>
        <v>4.0650000000000004</v>
      </c>
      <c r="O1197" s="31">
        <f>-(Tabelle5[[#This Row],[80%/20% SCOP]]-5.349)/5.349</f>
        <v>0.24004486819966345</v>
      </c>
    </row>
    <row r="1198" spans="1:15" ht="20.100000000000001" customHeight="1" x14ac:dyDescent="0.25">
      <c r="A1198" s="61"/>
      <c r="B1198" s="32">
        <v>16012661</v>
      </c>
      <c r="C1198" s="25" t="s">
        <v>5749</v>
      </c>
      <c r="D1198" s="25" t="s">
        <v>5763</v>
      </c>
      <c r="E1198" s="26" t="s">
        <v>2</v>
      </c>
      <c r="F1198" s="27">
        <v>11.2</v>
      </c>
      <c r="G1198" s="28">
        <v>1.69</v>
      </c>
      <c r="H1198" s="27">
        <v>11.6</v>
      </c>
      <c r="I1198" s="28">
        <v>1.35</v>
      </c>
      <c r="J1198" s="26" t="s">
        <v>508</v>
      </c>
      <c r="K1198" s="26" t="s">
        <v>4</v>
      </c>
      <c r="L1198" s="26" t="s">
        <v>4</v>
      </c>
      <c r="M1198" s="29">
        <f>IF(Tabelle5[[#This Row],[Heizleistung (55°C)]]=0,Tabelle5[[#This Row],[Heizleistung (35°C)]],(Tabelle5[[#This Row],[Heizleistung (35°C)]]+Tabelle5[[#This Row],[Heizleistung (55°C)]])/2)</f>
        <v>11.399999999999999</v>
      </c>
      <c r="N1198" s="30">
        <f>IF(Tabelle5[[#This Row],[Etas 55°C]]=0,0,(Tabelle5[[#This Row],[Etas 35°C]]*0.8+Tabelle5[[#This Row],[Etas 55°C]]*0.2))*2.5</f>
        <v>4.0550000000000006</v>
      </c>
      <c r="O1198" s="31">
        <f>-(Tabelle5[[#This Row],[80%/20% SCOP]]-5.349)/5.349</f>
        <v>0.24191437651897543</v>
      </c>
    </row>
    <row r="1199" spans="1:15" ht="20.100000000000001" customHeight="1" x14ac:dyDescent="0.25">
      <c r="A1199" s="61"/>
      <c r="B1199" s="32">
        <v>16012663</v>
      </c>
      <c r="C1199" s="25" t="s">
        <v>5546</v>
      </c>
      <c r="D1199" s="25" t="s">
        <v>5592</v>
      </c>
      <c r="E1199" s="26" t="s">
        <v>2</v>
      </c>
      <c r="F1199" s="27">
        <v>11</v>
      </c>
      <c r="G1199" s="28">
        <v>1.69</v>
      </c>
      <c r="H1199" s="27">
        <v>12</v>
      </c>
      <c r="I1199" s="28">
        <v>1.35</v>
      </c>
      <c r="J1199" s="26" t="s">
        <v>508</v>
      </c>
      <c r="K1199" s="26" t="s">
        <v>4</v>
      </c>
      <c r="L1199" s="26" t="s">
        <v>4</v>
      </c>
      <c r="M1199" s="29">
        <f>IF(Tabelle5[[#This Row],[Heizleistung (55°C)]]=0,Tabelle5[[#This Row],[Heizleistung (35°C)]],(Tabelle5[[#This Row],[Heizleistung (35°C)]]+Tabelle5[[#This Row],[Heizleistung (55°C)]])/2)</f>
        <v>11.5</v>
      </c>
      <c r="N1199" s="30">
        <f>IF(Tabelle5[[#This Row],[Etas 55°C]]=0,0,(Tabelle5[[#This Row],[Etas 35°C]]*0.8+Tabelle5[[#This Row],[Etas 55°C]]*0.2))*2.5</f>
        <v>4.0550000000000006</v>
      </c>
      <c r="O1199" s="31">
        <f>-(Tabelle5[[#This Row],[80%/20% SCOP]]-5.349)/5.349</f>
        <v>0.24191437651897543</v>
      </c>
    </row>
    <row r="1200" spans="1:15" ht="20.100000000000001" customHeight="1" x14ac:dyDescent="0.25">
      <c r="A1200" s="61"/>
      <c r="B1200" s="32">
        <v>16006708</v>
      </c>
      <c r="C1200" s="25" t="s">
        <v>3161</v>
      </c>
      <c r="D1200" s="25" t="s">
        <v>3492</v>
      </c>
      <c r="E1200" s="26" t="s">
        <v>2</v>
      </c>
      <c r="F1200" s="27">
        <v>10.6</v>
      </c>
      <c r="G1200" s="28">
        <v>1.69</v>
      </c>
      <c r="H1200" s="27">
        <v>10</v>
      </c>
      <c r="I1200" s="28">
        <v>1.32</v>
      </c>
      <c r="J1200" s="26" t="s">
        <v>109</v>
      </c>
      <c r="K1200" s="26" t="s">
        <v>4</v>
      </c>
      <c r="L1200" s="26" t="s">
        <v>4</v>
      </c>
      <c r="M1200" s="27">
        <f>IF(Tabelle5[[#This Row],[Heizleistung (55°C)]]=0,Tabelle5[[#This Row],[Heizleistung (35°C)]],(Tabelle5[[#This Row],[Heizleistung (35°C)]]+Tabelle5[[#This Row],[Heizleistung (55°C)]])/2)</f>
        <v>10.3</v>
      </c>
      <c r="N1200" s="30">
        <f>IF(Tabelle5[[#This Row],[Etas 55°C]]=0,0,(Tabelle5[[#This Row],[Etas 35°C]]*0.8+Tabelle5[[#This Row],[Etas 55°C]]*0.2))*2.5</f>
        <v>4.04</v>
      </c>
      <c r="O1200" s="31">
        <f>-(Tabelle5[[#This Row],[80%/20% SCOP]]-5.349)/5.349</f>
        <v>0.24471863899794355</v>
      </c>
    </row>
    <row r="1201" spans="1:15" ht="20.100000000000001" customHeight="1" x14ac:dyDescent="0.25">
      <c r="A1201" s="61"/>
      <c r="B1201" s="32">
        <v>16011369</v>
      </c>
      <c r="C1201" s="25" t="s">
        <v>2465</v>
      </c>
      <c r="D1201" s="25" t="s">
        <v>2468</v>
      </c>
      <c r="E1201" s="26" t="s">
        <v>2</v>
      </c>
      <c r="F1201" s="27">
        <v>12</v>
      </c>
      <c r="G1201" s="28">
        <v>1.67</v>
      </c>
      <c r="H1201" s="27">
        <v>8</v>
      </c>
      <c r="I1201" s="28">
        <v>1.36</v>
      </c>
      <c r="J1201" s="26" t="s">
        <v>508</v>
      </c>
      <c r="K1201" s="26" t="s">
        <v>4</v>
      </c>
      <c r="L1201" s="26" t="s">
        <v>25</v>
      </c>
      <c r="M1201" s="27">
        <f>IF(Tabelle5[[#This Row],[Heizleistung (55°C)]]=0,Tabelle5[[#This Row],[Heizleistung (35°C)]],(Tabelle5[[#This Row],[Heizleistung (35°C)]]+Tabelle5[[#This Row],[Heizleistung (55°C)]])/2)</f>
        <v>10</v>
      </c>
      <c r="N1201" s="30">
        <f>IF(Tabelle5[[#This Row],[Etas 55°C]]=0,0,(Tabelle5[[#This Row],[Etas 35°C]]*0.8+Tabelle5[[#This Row],[Etas 55°C]]*0.2))*2.5</f>
        <v>4.0200000000000005</v>
      </c>
      <c r="O1201" s="31">
        <f>-(Tabelle5[[#This Row],[80%/20% SCOP]]-5.349)/5.349</f>
        <v>0.24845765563656752</v>
      </c>
    </row>
    <row r="1202" spans="1:15" ht="20.100000000000001" customHeight="1" x14ac:dyDescent="0.25">
      <c r="A1202" s="61"/>
      <c r="B1202" s="32">
        <v>16000922</v>
      </c>
      <c r="C1202" s="25" t="s">
        <v>4727</v>
      </c>
      <c r="D1202" s="25" t="s">
        <v>4736</v>
      </c>
      <c r="E1202" s="26" t="s">
        <v>2</v>
      </c>
      <c r="F1202" s="27">
        <v>9.4</v>
      </c>
      <c r="G1202" s="28">
        <v>1.6879999999999999</v>
      </c>
      <c r="H1202" s="27">
        <v>10.75</v>
      </c>
      <c r="I1202" s="28">
        <v>1.272</v>
      </c>
      <c r="J1202" s="26" t="s">
        <v>355</v>
      </c>
      <c r="K1202" s="26" t="s">
        <v>4</v>
      </c>
      <c r="L1202" s="26" t="s">
        <v>4</v>
      </c>
      <c r="M1202" s="27">
        <f>IF(Tabelle5[[#This Row],[Heizleistung (55°C)]]=0,Tabelle5[[#This Row],[Heizleistung (35°C)]],(Tabelle5[[#This Row],[Heizleistung (35°C)]]+Tabelle5[[#This Row],[Heizleistung (55°C)]])/2)</f>
        <v>10.074999999999999</v>
      </c>
      <c r="N1202" s="30">
        <f>IF(Tabelle5[[#This Row],[Etas 55°C]]=0,0,(Tabelle5[[#This Row],[Etas 35°C]]*0.8+Tabelle5[[#This Row],[Etas 55°C]]*0.2))*2.5</f>
        <v>4.0120000000000005</v>
      </c>
      <c r="O1202" s="31">
        <f>-(Tabelle5[[#This Row],[80%/20% SCOP]]-5.349)/5.349</f>
        <v>0.24995326229201714</v>
      </c>
    </row>
    <row r="1203" spans="1:15" ht="20.100000000000001" customHeight="1" x14ac:dyDescent="0.25">
      <c r="A1203" s="61"/>
      <c r="B1203" s="32">
        <v>16010197</v>
      </c>
      <c r="C1203" s="25" t="s">
        <v>2443</v>
      </c>
      <c r="D1203" s="25" t="s">
        <v>2447</v>
      </c>
      <c r="E1203" s="26" t="s">
        <v>2</v>
      </c>
      <c r="F1203" s="27">
        <v>9.4</v>
      </c>
      <c r="G1203" s="28">
        <v>1.681</v>
      </c>
      <c r="H1203" s="27">
        <v>10.75</v>
      </c>
      <c r="I1203" s="28">
        <v>1.272</v>
      </c>
      <c r="J1203" s="26" t="s">
        <v>355</v>
      </c>
      <c r="K1203" s="26" t="s">
        <v>4</v>
      </c>
      <c r="L1203" s="26" t="s">
        <v>25</v>
      </c>
      <c r="M1203" s="27">
        <f>IF(Tabelle5[[#This Row],[Heizleistung (55°C)]]=0,Tabelle5[[#This Row],[Heizleistung (35°C)]],(Tabelle5[[#This Row],[Heizleistung (35°C)]]+Tabelle5[[#This Row],[Heizleistung (55°C)]])/2)</f>
        <v>10.074999999999999</v>
      </c>
      <c r="N1203" s="30">
        <f>IF(Tabelle5[[#This Row],[Etas 55°C]]=0,0,(Tabelle5[[#This Row],[Etas 35°C]]*0.8+Tabelle5[[#This Row],[Etas 55°C]]*0.2))*2.5</f>
        <v>3.9980000000000002</v>
      </c>
      <c r="O1203" s="31">
        <f>-(Tabelle5[[#This Row],[80%/20% SCOP]]-5.349)/5.349</f>
        <v>0.25257057393905402</v>
      </c>
    </row>
    <row r="1204" spans="1:15" ht="20.100000000000001" customHeight="1" x14ac:dyDescent="0.25">
      <c r="A1204" s="61"/>
      <c r="B1204" s="32">
        <v>16011680</v>
      </c>
      <c r="C1204" s="25" t="s">
        <v>3080</v>
      </c>
      <c r="D1204" s="25" t="s">
        <v>3086</v>
      </c>
      <c r="E1204" s="26" t="s">
        <v>2</v>
      </c>
      <c r="F1204" s="27">
        <v>9.4</v>
      </c>
      <c r="G1204" s="28">
        <v>1.681</v>
      </c>
      <c r="H1204" s="27">
        <v>10.75</v>
      </c>
      <c r="I1204" s="28">
        <v>1.272</v>
      </c>
      <c r="J1204" s="26" t="s">
        <v>355</v>
      </c>
      <c r="K1204" s="26" t="s">
        <v>4</v>
      </c>
      <c r="L1204" s="26" t="s">
        <v>4</v>
      </c>
      <c r="M1204" s="27">
        <f>IF(Tabelle5[[#This Row],[Heizleistung (55°C)]]=0,Tabelle5[[#This Row],[Heizleistung (35°C)]],(Tabelle5[[#This Row],[Heizleistung (35°C)]]+Tabelle5[[#This Row],[Heizleistung (55°C)]])/2)</f>
        <v>10.074999999999999</v>
      </c>
      <c r="N1204" s="30">
        <f>IF(Tabelle5[[#This Row],[Etas 55°C]]=0,0,(Tabelle5[[#This Row],[Etas 35°C]]*0.8+Tabelle5[[#This Row],[Etas 55°C]]*0.2))*2.5</f>
        <v>3.9980000000000002</v>
      </c>
      <c r="O1204" s="31">
        <f>-(Tabelle5[[#This Row],[80%/20% SCOP]]-5.349)/5.349</f>
        <v>0.25257057393905402</v>
      </c>
    </row>
    <row r="1205" spans="1:15" ht="20.100000000000001" customHeight="1" x14ac:dyDescent="0.25">
      <c r="A1205" s="61"/>
      <c r="B1205" s="32">
        <v>16001206</v>
      </c>
      <c r="C1205" s="25" t="s">
        <v>4979</v>
      </c>
      <c r="D1205" s="25" t="s">
        <v>4996</v>
      </c>
      <c r="E1205" s="26" t="s">
        <v>2</v>
      </c>
      <c r="F1205" s="27">
        <v>9.4</v>
      </c>
      <c r="G1205" s="28">
        <v>1.681</v>
      </c>
      <c r="H1205" s="27">
        <v>10.75</v>
      </c>
      <c r="I1205" s="28">
        <v>1.272</v>
      </c>
      <c r="J1205" s="26" t="s">
        <v>355</v>
      </c>
      <c r="K1205" s="26" t="s">
        <v>4</v>
      </c>
      <c r="L1205" s="26" t="s">
        <v>4</v>
      </c>
      <c r="M1205" s="27">
        <f>IF(Tabelle5[[#This Row],[Heizleistung (55°C)]]=0,Tabelle5[[#This Row],[Heizleistung (35°C)]],(Tabelle5[[#This Row],[Heizleistung (35°C)]]+Tabelle5[[#This Row],[Heizleistung (55°C)]])/2)</f>
        <v>10.074999999999999</v>
      </c>
      <c r="N1205" s="30">
        <f>IF(Tabelle5[[#This Row],[Etas 55°C]]=0,0,(Tabelle5[[#This Row],[Etas 35°C]]*0.8+Tabelle5[[#This Row],[Etas 55°C]]*0.2))*2.5</f>
        <v>3.9980000000000002</v>
      </c>
      <c r="O1205" s="31">
        <f>-(Tabelle5[[#This Row],[80%/20% SCOP]]-5.349)/5.349</f>
        <v>0.25257057393905402</v>
      </c>
    </row>
    <row r="1206" spans="1:15" ht="20.100000000000001" customHeight="1" x14ac:dyDescent="0.25">
      <c r="A1206" s="61"/>
      <c r="B1206" s="32">
        <v>16001851</v>
      </c>
      <c r="C1206" s="25" t="s">
        <v>5531</v>
      </c>
      <c r="D1206" s="25" t="s">
        <v>6787</v>
      </c>
      <c r="E1206" s="26" t="s">
        <v>2</v>
      </c>
      <c r="F1206" s="27">
        <v>9.4</v>
      </c>
      <c r="G1206" s="28">
        <v>1.68</v>
      </c>
      <c r="H1206" s="27">
        <v>10.8</v>
      </c>
      <c r="I1206" s="28">
        <v>1.27</v>
      </c>
      <c r="J1206" s="26" t="s">
        <v>355</v>
      </c>
      <c r="K1206" s="26" t="s">
        <v>4</v>
      </c>
      <c r="L1206" s="26" t="s">
        <v>4</v>
      </c>
      <c r="M1206" s="29">
        <f>IF(Tabelle5[[#This Row],[Heizleistung (55°C)]]=0,Tabelle5[[#This Row],[Heizleistung (35°C)]],(Tabelle5[[#This Row],[Heizleistung (35°C)]]+Tabelle5[[#This Row],[Heizleistung (55°C)]])/2)</f>
        <v>10.100000000000001</v>
      </c>
      <c r="N1206" s="30">
        <f>IF(Tabelle5[[#This Row],[Etas 55°C]]=0,0,(Tabelle5[[#This Row],[Etas 35°C]]*0.8+Tabelle5[[#This Row],[Etas 55°C]]*0.2))*2.5</f>
        <v>3.9950000000000001</v>
      </c>
      <c r="O1206" s="31">
        <f>-(Tabelle5[[#This Row],[80%/20% SCOP]]-5.349)/5.349</f>
        <v>0.25313142643484765</v>
      </c>
    </row>
    <row r="1207" spans="1:15" ht="20.100000000000001" customHeight="1" x14ac:dyDescent="0.25">
      <c r="A1207" s="61"/>
      <c r="B1207" s="32">
        <v>16003564</v>
      </c>
      <c r="C1207" s="25" t="s">
        <v>108</v>
      </c>
      <c r="D1207" s="25" t="s">
        <v>115</v>
      </c>
      <c r="E1207" s="26" t="s">
        <v>2</v>
      </c>
      <c r="F1207" s="27">
        <v>10</v>
      </c>
      <c r="G1207" s="28">
        <v>1.66</v>
      </c>
      <c r="H1207" s="27">
        <v>10</v>
      </c>
      <c r="I1207" s="28">
        <v>1.32</v>
      </c>
      <c r="J1207" s="26" t="s">
        <v>111</v>
      </c>
      <c r="K1207" s="26" t="s">
        <v>4</v>
      </c>
      <c r="L1207" s="26" t="s">
        <v>4</v>
      </c>
      <c r="M1207" s="27">
        <f>IF(Tabelle5[[#This Row],[Heizleistung (55°C)]]=0,Tabelle5[[#This Row],[Heizleistung (35°C)]],(Tabelle5[[#This Row],[Heizleistung (35°C)]]+Tabelle5[[#This Row],[Heizleistung (55°C)]])/2)</f>
        <v>10</v>
      </c>
      <c r="N1207" s="30">
        <f>IF(Tabelle5[[#This Row],[Etas 55°C]]=0,0,(Tabelle5[[#This Row],[Etas 35°C]]*0.8+Tabelle5[[#This Row],[Etas 55°C]]*0.2))*2.5</f>
        <v>3.9800000000000004</v>
      </c>
      <c r="O1207" s="31">
        <f>-(Tabelle5[[#This Row],[80%/20% SCOP]]-5.349)/5.349</f>
        <v>0.25593568891381563</v>
      </c>
    </row>
    <row r="1208" spans="1:15" ht="20.100000000000001" customHeight="1" x14ac:dyDescent="0.25">
      <c r="A1208" s="61"/>
      <c r="B1208" s="32">
        <v>16001306</v>
      </c>
      <c r="C1208" s="25" t="s">
        <v>5128</v>
      </c>
      <c r="D1208" s="25" t="s">
        <v>5154</v>
      </c>
      <c r="E1208" s="26" t="s">
        <v>2</v>
      </c>
      <c r="F1208" s="27">
        <v>10</v>
      </c>
      <c r="G1208" s="28">
        <v>1.65</v>
      </c>
      <c r="H1208" s="27">
        <v>11</v>
      </c>
      <c r="I1208" s="28">
        <v>1.35</v>
      </c>
      <c r="J1208" s="26" t="s">
        <v>109</v>
      </c>
      <c r="K1208" s="26" t="s">
        <v>4</v>
      </c>
      <c r="L1208" s="26" t="s">
        <v>4</v>
      </c>
      <c r="M1208" s="27">
        <f>IF(Tabelle5[[#This Row],[Heizleistung (55°C)]]=0,Tabelle5[[#This Row],[Heizleistung (35°C)]],(Tabelle5[[#This Row],[Heizleistung (35°C)]]+Tabelle5[[#This Row],[Heizleistung (55°C)]])/2)</f>
        <v>10.5</v>
      </c>
      <c r="N1208" s="30">
        <f>IF(Tabelle5[[#This Row],[Etas 55°C]]=0,0,(Tabelle5[[#This Row],[Etas 35°C]]*0.8+Tabelle5[[#This Row],[Etas 55°C]]*0.2))*2.5</f>
        <v>3.9750000000000001</v>
      </c>
      <c r="O1208" s="31">
        <f>-(Tabelle5[[#This Row],[80%/20% SCOP]]-5.349)/5.349</f>
        <v>0.25687044307347168</v>
      </c>
    </row>
    <row r="1209" spans="1:15" ht="20.100000000000001" customHeight="1" x14ac:dyDescent="0.25">
      <c r="A1209" s="61"/>
      <c r="B1209" s="32">
        <v>16009722</v>
      </c>
      <c r="C1209" s="25" t="s">
        <v>440</v>
      </c>
      <c r="D1209" s="25" t="s">
        <v>494</v>
      </c>
      <c r="E1209" s="26" t="s">
        <v>2</v>
      </c>
      <c r="F1209" s="27">
        <v>12</v>
      </c>
      <c r="G1209" s="28">
        <v>1.64</v>
      </c>
      <c r="H1209" s="27">
        <v>9</v>
      </c>
      <c r="I1209" s="28">
        <v>1.28</v>
      </c>
      <c r="J1209" s="26" t="s">
        <v>109</v>
      </c>
      <c r="K1209" s="26" t="s">
        <v>4</v>
      </c>
      <c r="L1209" s="26" t="s">
        <v>4</v>
      </c>
      <c r="M1209" s="27">
        <f>IF(Tabelle5[[#This Row],[Heizleistung (55°C)]]=0,Tabelle5[[#This Row],[Heizleistung (35°C)]],(Tabelle5[[#This Row],[Heizleistung (35°C)]]+Tabelle5[[#This Row],[Heizleistung (55°C)]])/2)</f>
        <v>10.5</v>
      </c>
      <c r="N1209" s="30">
        <f>IF(Tabelle5[[#This Row],[Etas 55°C]]=0,0,(Tabelle5[[#This Row],[Etas 35°C]]*0.8+Tabelle5[[#This Row],[Etas 55°C]]*0.2))*2.5</f>
        <v>3.92</v>
      </c>
      <c r="O1209" s="31">
        <f>-(Tabelle5[[#This Row],[80%/20% SCOP]]-5.349)/5.349</f>
        <v>0.26715273882968782</v>
      </c>
    </row>
    <row r="1210" spans="1:15" ht="20.100000000000001" customHeight="1" x14ac:dyDescent="0.25">
      <c r="A1210" s="61"/>
      <c r="B1210" s="32">
        <v>16002325</v>
      </c>
      <c r="C1210" s="25" t="s">
        <v>6201</v>
      </c>
      <c r="D1210" s="25" t="s">
        <v>6357</v>
      </c>
      <c r="E1210" s="26" t="s">
        <v>2</v>
      </c>
      <c r="F1210" s="27">
        <v>11</v>
      </c>
      <c r="G1210" s="28">
        <v>1.64</v>
      </c>
      <c r="H1210" s="27">
        <v>10</v>
      </c>
      <c r="I1210" s="28">
        <v>1.27</v>
      </c>
      <c r="J1210" s="26" t="s">
        <v>109</v>
      </c>
      <c r="K1210" s="26" t="s">
        <v>4</v>
      </c>
      <c r="L1210" s="26" t="s">
        <v>4</v>
      </c>
      <c r="M1210" s="29">
        <f>IF(Tabelle5[[#This Row],[Heizleistung (55°C)]]=0,Tabelle5[[#This Row],[Heizleistung (35°C)]],(Tabelle5[[#This Row],[Heizleistung (35°C)]]+Tabelle5[[#This Row],[Heizleistung (55°C)]])/2)</f>
        <v>10.5</v>
      </c>
      <c r="N1210" s="30">
        <f>IF(Tabelle5[[#This Row],[Etas 55°C]]=0,0,(Tabelle5[[#This Row],[Etas 35°C]]*0.8+Tabelle5[[#This Row],[Etas 55°C]]*0.2))*2.5</f>
        <v>3.915</v>
      </c>
      <c r="O1210" s="31">
        <f>-(Tabelle5[[#This Row],[80%/20% SCOP]]-5.349)/5.349</f>
        <v>0.26808749298934381</v>
      </c>
    </row>
    <row r="1211" spans="1:15" ht="20.100000000000001" customHeight="1" x14ac:dyDescent="0.25">
      <c r="A1211" s="61"/>
      <c r="B1211" s="32">
        <v>16017425</v>
      </c>
      <c r="C1211" s="25" t="s">
        <v>4461</v>
      </c>
      <c r="D1211" s="25" t="s">
        <v>4473</v>
      </c>
      <c r="E1211" s="26" t="s">
        <v>2</v>
      </c>
      <c r="F1211" s="27">
        <v>10.9</v>
      </c>
      <c r="G1211" s="28">
        <v>1.6259999999999999</v>
      </c>
      <c r="H1211" s="27">
        <v>10.199999999999999</v>
      </c>
      <c r="I1211" s="28">
        <v>1.2829999999999999</v>
      </c>
      <c r="J1211" s="26" t="s">
        <v>3</v>
      </c>
      <c r="K1211" s="26" t="s">
        <v>4</v>
      </c>
      <c r="L1211" s="26" t="s">
        <v>15</v>
      </c>
      <c r="M1211" s="27">
        <f>IF(Tabelle5[[#This Row],[Heizleistung (55°C)]]=0,Tabelle5[[#This Row],[Heizleistung (35°C)]],(Tabelle5[[#This Row],[Heizleistung (35°C)]]+Tabelle5[[#This Row],[Heizleistung (55°C)]])/2)</f>
        <v>10.55</v>
      </c>
      <c r="N1211" s="30">
        <f>IF(Tabelle5[[#This Row],[Etas 55°C]]=0,0,(Tabelle5[[#This Row],[Etas 35°C]]*0.8+Tabelle5[[#This Row],[Etas 55°C]]*0.2))*2.5</f>
        <v>3.8934999999999995</v>
      </c>
      <c r="O1211" s="31">
        <f>-(Tabelle5[[#This Row],[80%/20% SCOP]]-5.349)/5.349</f>
        <v>0.27210693587586476</v>
      </c>
    </row>
    <row r="1212" spans="1:15" ht="20.100000000000001" customHeight="1" x14ac:dyDescent="0.25">
      <c r="A1212" s="61"/>
      <c r="B1212" s="32">
        <v>16000862</v>
      </c>
      <c r="C1212" s="25" t="s">
        <v>4644</v>
      </c>
      <c r="D1212" s="25" t="s">
        <v>4648</v>
      </c>
      <c r="E1212" s="26" t="s">
        <v>2</v>
      </c>
      <c r="F1212" s="27">
        <v>10</v>
      </c>
      <c r="G1212" s="28">
        <v>1.61</v>
      </c>
      <c r="H1212" s="27">
        <v>10</v>
      </c>
      <c r="I1212" s="28">
        <v>1.32</v>
      </c>
      <c r="J1212" s="26" t="s">
        <v>109</v>
      </c>
      <c r="K1212" s="26" t="s">
        <v>4</v>
      </c>
      <c r="L1212" s="26" t="s">
        <v>4</v>
      </c>
      <c r="M1212" s="27">
        <f>IF(Tabelle5[[#This Row],[Heizleistung (55°C)]]=0,Tabelle5[[#This Row],[Heizleistung (35°C)]],(Tabelle5[[#This Row],[Heizleistung (35°C)]]+Tabelle5[[#This Row],[Heizleistung (55°C)]])/2)</f>
        <v>10</v>
      </c>
      <c r="N1212" s="30">
        <f>IF(Tabelle5[[#This Row],[Etas 55°C]]=0,0,(Tabelle5[[#This Row],[Etas 35°C]]*0.8+Tabelle5[[#This Row],[Etas 55°C]]*0.2))*2.5</f>
        <v>3.8800000000000008</v>
      </c>
      <c r="O1212" s="31">
        <f>-(Tabelle5[[#This Row],[80%/20% SCOP]]-5.349)/5.349</f>
        <v>0.27463077210693576</v>
      </c>
    </row>
    <row r="1213" spans="1:15" ht="20.100000000000001" customHeight="1" x14ac:dyDescent="0.25">
      <c r="A1213" s="61"/>
      <c r="B1213" s="32">
        <v>16017423</v>
      </c>
      <c r="C1213" s="25" t="s">
        <v>4461</v>
      </c>
      <c r="D1213" s="25" t="s">
        <v>4492</v>
      </c>
      <c r="E1213" s="26" t="s">
        <v>2</v>
      </c>
      <c r="F1213" s="27">
        <v>10.9</v>
      </c>
      <c r="G1213" s="28">
        <v>1.6160000000000001</v>
      </c>
      <c r="H1213" s="27">
        <v>10.199999999999999</v>
      </c>
      <c r="I1213" s="28">
        <v>1.276</v>
      </c>
      <c r="J1213" s="26" t="s">
        <v>3</v>
      </c>
      <c r="K1213" s="26" t="s">
        <v>4</v>
      </c>
      <c r="L1213" s="26" t="s">
        <v>15</v>
      </c>
      <c r="M1213" s="27">
        <f>IF(Tabelle5[[#This Row],[Heizleistung (55°C)]]=0,Tabelle5[[#This Row],[Heizleistung (35°C)]],(Tabelle5[[#This Row],[Heizleistung (35°C)]]+Tabelle5[[#This Row],[Heizleistung (55°C)]])/2)</f>
        <v>10.55</v>
      </c>
      <c r="N1213" s="30">
        <f>IF(Tabelle5[[#This Row],[Etas 55°C]]=0,0,(Tabelle5[[#This Row],[Etas 35°C]]*0.8+Tabelle5[[#This Row],[Etas 55°C]]*0.2))*2.5</f>
        <v>3.8700000000000006</v>
      </c>
      <c r="O1213" s="31">
        <f>-(Tabelle5[[#This Row],[80%/20% SCOP]]-5.349)/5.349</f>
        <v>0.2765002804262478</v>
      </c>
    </row>
    <row r="1214" spans="1:15" ht="20.100000000000001" customHeight="1" x14ac:dyDescent="0.25">
      <c r="A1214" s="61"/>
      <c r="B1214" s="32">
        <v>16012201</v>
      </c>
      <c r="C1214" s="25" t="s">
        <v>2871</v>
      </c>
      <c r="D1214" s="25" t="s">
        <v>2873</v>
      </c>
      <c r="E1214" s="26" t="s">
        <v>2</v>
      </c>
      <c r="F1214" s="27">
        <v>12.1</v>
      </c>
      <c r="G1214" s="28">
        <v>1.601</v>
      </c>
      <c r="H1214" s="27">
        <v>11.42</v>
      </c>
      <c r="I1214" s="28">
        <v>1.25</v>
      </c>
      <c r="J1214" s="26" t="s">
        <v>3</v>
      </c>
      <c r="K1214" s="26" t="s">
        <v>4</v>
      </c>
      <c r="L1214" s="26" t="s">
        <v>15</v>
      </c>
      <c r="M1214" s="27">
        <f>IF(Tabelle5[[#This Row],[Heizleistung (55°C)]]=0,Tabelle5[[#This Row],[Heizleistung (35°C)]],(Tabelle5[[#This Row],[Heizleistung (35°C)]]+Tabelle5[[#This Row],[Heizleistung (55°C)]])/2)</f>
        <v>11.76</v>
      </c>
      <c r="N1214" s="30">
        <f>IF(Tabelle5[[#This Row],[Etas 55°C]]=0,0,(Tabelle5[[#This Row],[Etas 35°C]]*0.8+Tabelle5[[#This Row],[Etas 55°C]]*0.2))*2.5</f>
        <v>3.8270000000000004</v>
      </c>
      <c r="O1214" s="31">
        <f>-(Tabelle5[[#This Row],[80%/20% SCOP]]-5.349)/5.349</f>
        <v>0.28453916619928954</v>
      </c>
    </row>
    <row r="1215" spans="1:15" ht="20.100000000000001" customHeight="1" x14ac:dyDescent="0.25">
      <c r="A1215" s="61"/>
      <c r="B1215" s="32">
        <v>16017424</v>
      </c>
      <c r="C1215" s="25" t="s">
        <v>4461</v>
      </c>
      <c r="D1215" s="25" t="s">
        <v>4476</v>
      </c>
      <c r="E1215" s="26" t="s">
        <v>2</v>
      </c>
      <c r="F1215" s="27">
        <v>10.9</v>
      </c>
      <c r="G1215" s="28">
        <v>1.577</v>
      </c>
      <c r="H1215" s="27">
        <v>10.199999999999999</v>
      </c>
      <c r="I1215" s="28">
        <v>1.29</v>
      </c>
      <c r="J1215" s="26" t="s">
        <v>3</v>
      </c>
      <c r="K1215" s="26" t="s">
        <v>4</v>
      </c>
      <c r="L1215" s="26" t="s">
        <v>15</v>
      </c>
      <c r="M1215" s="27">
        <f>IF(Tabelle5[[#This Row],[Heizleistung (55°C)]]=0,Tabelle5[[#This Row],[Heizleistung (35°C)]],(Tabelle5[[#This Row],[Heizleistung (35°C)]]+Tabelle5[[#This Row],[Heizleistung (55°C)]])/2)</f>
        <v>10.55</v>
      </c>
      <c r="N1215" s="30">
        <f>IF(Tabelle5[[#This Row],[Etas 55°C]]=0,0,(Tabelle5[[#This Row],[Etas 35°C]]*0.8+Tabelle5[[#This Row],[Etas 55°C]]*0.2))*2.5</f>
        <v>3.7990000000000004</v>
      </c>
      <c r="O1215" s="31">
        <f>-(Tabelle5[[#This Row],[80%/20% SCOP]]-5.349)/5.349</f>
        <v>0.28977378949336319</v>
      </c>
    </row>
    <row r="1216" spans="1:15" ht="20.100000000000001" customHeight="1" x14ac:dyDescent="0.25">
      <c r="A1216" s="61"/>
      <c r="B1216" s="32">
        <v>16017422</v>
      </c>
      <c r="C1216" s="25" t="s">
        <v>4461</v>
      </c>
      <c r="D1216" s="25" t="s">
        <v>4464</v>
      </c>
      <c r="E1216" s="26" t="s">
        <v>2</v>
      </c>
      <c r="F1216" s="27">
        <v>10.9</v>
      </c>
      <c r="G1216" s="28">
        <v>1.5669999999999999</v>
      </c>
      <c r="H1216" s="27">
        <v>10.199999999999999</v>
      </c>
      <c r="I1216" s="28">
        <v>1.282</v>
      </c>
      <c r="J1216" s="26" t="s">
        <v>3</v>
      </c>
      <c r="K1216" s="26" t="s">
        <v>4</v>
      </c>
      <c r="L1216" s="26" t="s">
        <v>15</v>
      </c>
      <c r="M1216" s="27">
        <f>IF(Tabelle5[[#This Row],[Heizleistung (55°C)]]=0,Tabelle5[[#This Row],[Heizleistung (35°C)]],(Tabelle5[[#This Row],[Heizleistung (35°C)]]+Tabelle5[[#This Row],[Heizleistung (55°C)]])/2)</f>
        <v>10.55</v>
      </c>
      <c r="N1216" s="30">
        <f>IF(Tabelle5[[#This Row],[Etas 55°C]]=0,0,(Tabelle5[[#This Row],[Etas 35°C]]*0.8+Tabelle5[[#This Row],[Etas 55°C]]*0.2))*2.5</f>
        <v>3.7749999999999999</v>
      </c>
      <c r="O1216" s="31">
        <f>-(Tabelle5[[#This Row],[80%/20% SCOP]]-5.349)/5.349</f>
        <v>0.29426060945971216</v>
      </c>
    </row>
    <row r="1217" spans="1:15" ht="20.100000000000001" customHeight="1" x14ac:dyDescent="0.25">
      <c r="A1217" s="61"/>
      <c r="B1217" s="32">
        <v>16001488</v>
      </c>
      <c r="C1217" s="25" t="s">
        <v>5249</v>
      </c>
      <c r="D1217" s="25" t="s">
        <v>6770</v>
      </c>
      <c r="E1217" s="26" t="s">
        <v>2</v>
      </c>
      <c r="F1217" s="27">
        <v>10</v>
      </c>
      <c r="G1217" s="28">
        <v>1.54</v>
      </c>
      <c r="H1217" s="27">
        <v>10</v>
      </c>
      <c r="I1217" s="28">
        <v>1.29</v>
      </c>
      <c r="J1217" s="26" t="s">
        <v>3</v>
      </c>
      <c r="K1217" s="26" t="s">
        <v>4</v>
      </c>
      <c r="L1217" s="26" t="s">
        <v>4</v>
      </c>
      <c r="M1217" s="27">
        <f>IF(Tabelle5[[#This Row],[Heizleistung (55°C)]]=0,Tabelle5[[#This Row],[Heizleistung (35°C)]],(Tabelle5[[#This Row],[Heizleistung (35°C)]]+Tabelle5[[#This Row],[Heizleistung (55°C)]])/2)</f>
        <v>10</v>
      </c>
      <c r="N1217" s="30">
        <f>IF(Tabelle5[[#This Row],[Etas 55°C]]=0,0,(Tabelle5[[#This Row],[Etas 35°C]]*0.8+Tabelle5[[#This Row],[Etas 55°C]]*0.2))*2.5</f>
        <v>3.7250000000000005</v>
      </c>
      <c r="O1217" s="31">
        <f>-(Tabelle5[[#This Row],[80%/20% SCOP]]-5.349)/5.349</f>
        <v>0.30360815105627215</v>
      </c>
    </row>
    <row r="1218" spans="1:15" ht="20.100000000000001" customHeight="1" x14ac:dyDescent="0.25">
      <c r="A1218" s="61"/>
      <c r="B1218" s="32">
        <v>16015363</v>
      </c>
      <c r="C1218" s="25" t="s">
        <v>1624</v>
      </c>
      <c r="D1218" s="25" t="s">
        <v>1635</v>
      </c>
      <c r="E1218" s="26" t="s">
        <v>2</v>
      </c>
      <c r="F1218" s="27">
        <v>10.5</v>
      </c>
      <c r="G1218" s="28">
        <v>1.54</v>
      </c>
      <c r="H1218" s="27">
        <v>9.91</v>
      </c>
      <c r="I1218" s="28">
        <v>1.29</v>
      </c>
      <c r="J1218" s="26" t="s">
        <v>324</v>
      </c>
      <c r="K1218" s="26" t="s">
        <v>15</v>
      </c>
      <c r="L1218" s="26" t="s">
        <v>4</v>
      </c>
      <c r="M1218" s="27">
        <f>IF(Tabelle5[[#This Row],[Heizleistung (55°C)]]=0,Tabelle5[[#This Row],[Heizleistung (35°C)]],(Tabelle5[[#This Row],[Heizleistung (35°C)]]+Tabelle5[[#This Row],[Heizleistung (55°C)]])/2)</f>
        <v>10.205</v>
      </c>
      <c r="N1218" s="30">
        <f>IF(Tabelle5[[#This Row],[Etas 55°C]]=0,0,(Tabelle5[[#This Row],[Etas 35°C]]*0.8+Tabelle5[[#This Row],[Etas 55°C]]*0.2))*2.5</f>
        <v>3.7250000000000005</v>
      </c>
      <c r="O1218" s="31">
        <f>-(Tabelle5[[#This Row],[80%/20% SCOP]]-5.349)/5.349</f>
        <v>0.30360815105627215</v>
      </c>
    </row>
    <row r="1219" spans="1:15" ht="20.100000000000001" customHeight="1" x14ac:dyDescent="0.25">
      <c r="A1219" s="61"/>
      <c r="B1219" s="32">
        <v>16006801</v>
      </c>
      <c r="C1219" s="25" t="s">
        <v>2420</v>
      </c>
      <c r="D1219" s="25" t="s">
        <v>2422</v>
      </c>
      <c r="E1219" s="26" t="s">
        <v>2</v>
      </c>
      <c r="F1219" s="27">
        <v>12</v>
      </c>
      <c r="G1219" s="28">
        <v>1.53</v>
      </c>
      <c r="H1219" s="27">
        <v>11</v>
      </c>
      <c r="I1219" s="28">
        <v>1.29</v>
      </c>
      <c r="J1219" s="26" t="s">
        <v>3</v>
      </c>
      <c r="K1219" s="26" t="s">
        <v>4</v>
      </c>
      <c r="L1219" s="26" t="s">
        <v>15</v>
      </c>
      <c r="M1219" s="27">
        <f>IF(Tabelle5[[#This Row],[Heizleistung (55°C)]]=0,Tabelle5[[#This Row],[Heizleistung (35°C)]],(Tabelle5[[#This Row],[Heizleistung (35°C)]]+Tabelle5[[#This Row],[Heizleistung (55°C)]])/2)</f>
        <v>11.5</v>
      </c>
      <c r="N1219" s="30">
        <f>IF(Tabelle5[[#This Row],[Etas 55°C]]=0,0,(Tabelle5[[#This Row],[Etas 35°C]]*0.8+Tabelle5[[#This Row],[Etas 55°C]]*0.2))*2.5</f>
        <v>3.7050000000000005</v>
      </c>
      <c r="O1219" s="31">
        <f>-(Tabelle5[[#This Row],[80%/20% SCOP]]-5.349)/5.349</f>
        <v>0.30734716769489617</v>
      </c>
    </row>
    <row r="1220" spans="1:15" ht="20.100000000000001" customHeight="1" x14ac:dyDescent="0.25">
      <c r="A1220" s="61"/>
      <c r="B1220" s="32">
        <v>16014581</v>
      </c>
      <c r="C1220" s="25" t="s">
        <v>1538</v>
      </c>
      <c r="D1220" s="25" t="s">
        <v>1541</v>
      </c>
      <c r="E1220" s="26" t="s">
        <v>2</v>
      </c>
      <c r="F1220" s="27">
        <v>12</v>
      </c>
      <c r="G1220" s="28">
        <v>1.53</v>
      </c>
      <c r="H1220" s="27">
        <v>9</v>
      </c>
      <c r="I1220" s="28">
        <v>1.25</v>
      </c>
      <c r="J1220" s="26" t="s">
        <v>3</v>
      </c>
      <c r="K1220" s="26" t="s">
        <v>4</v>
      </c>
      <c r="L1220" s="26" t="s">
        <v>4</v>
      </c>
      <c r="M1220" s="27">
        <f>IF(Tabelle5[[#This Row],[Heizleistung (55°C)]]=0,Tabelle5[[#This Row],[Heizleistung (35°C)]],(Tabelle5[[#This Row],[Heizleistung (35°C)]]+Tabelle5[[#This Row],[Heizleistung (55°C)]])/2)</f>
        <v>10.5</v>
      </c>
      <c r="N1220" s="30">
        <f>IF(Tabelle5[[#This Row],[Etas 55°C]]=0,0,(Tabelle5[[#This Row],[Etas 35°C]]*0.8+Tabelle5[[#This Row],[Etas 55°C]]*0.2))*2.5</f>
        <v>3.6850000000000005</v>
      </c>
      <c r="O1220" s="31">
        <f>-(Tabelle5[[#This Row],[80%/20% SCOP]]-5.349)/5.349</f>
        <v>0.3110861843335202</v>
      </c>
    </row>
    <row r="1221" spans="1:15" ht="20.100000000000001" customHeight="1" x14ac:dyDescent="0.25">
      <c r="A1221" s="61"/>
      <c r="B1221" s="32">
        <v>16006809</v>
      </c>
      <c r="C1221" s="25" t="s">
        <v>2426</v>
      </c>
      <c r="D1221" s="25" t="s">
        <v>2437</v>
      </c>
      <c r="E1221" s="26" t="s">
        <v>2</v>
      </c>
      <c r="F1221" s="27">
        <v>11.5</v>
      </c>
      <c r="G1221" s="28">
        <v>1.48</v>
      </c>
      <c r="H1221" s="27">
        <v>10.4</v>
      </c>
      <c r="I1221" s="28">
        <v>1.35</v>
      </c>
      <c r="J1221" s="26" t="s">
        <v>109</v>
      </c>
      <c r="K1221" s="26" t="s">
        <v>4</v>
      </c>
      <c r="L1221" s="26" t="s">
        <v>4</v>
      </c>
      <c r="M1221" s="27">
        <f>IF(Tabelle5[[#This Row],[Heizleistung (55°C)]]=0,Tabelle5[[#This Row],[Heizleistung (35°C)]],(Tabelle5[[#This Row],[Heizleistung (35°C)]]+Tabelle5[[#This Row],[Heizleistung (55°C)]])/2)</f>
        <v>10.95</v>
      </c>
      <c r="N1221" s="30">
        <f>IF(Tabelle5[[#This Row],[Etas 55°C]]=0,0,(Tabelle5[[#This Row],[Etas 35°C]]*0.8+Tabelle5[[#This Row],[Etas 55°C]]*0.2))*2.5</f>
        <v>3.6349999999999998</v>
      </c>
      <c r="O1221" s="31">
        <f>-(Tabelle5[[#This Row],[80%/20% SCOP]]-5.349)/5.349</f>
        <v>0.32043372593008046</v>
      </c>
    </row>
    <row r="1222" spans="1:15" ht="20.100000000000001" customHeight="1" x14ac:dyDescent="0.25">
      <c r="A1222" s="61"/>
      <c r="B1222" s="32">
        <v>16005305</v>
      </c>
      <c r="C1222" s="25" t="s">
        <v>1266</v>
      </c>
      <c r="D1222" s="25" t="s">
        <v>1283</v>
      </c>
      <c r="E1222" s="26" t="s">
        <v>2</v>
      </c>
      <c r="F1222" s="27">
        <v>10</v>
      </c>
      <c r="G1222" s="28">
        <v>1.5</v>
      </c>
      <c r="H1222" s="27">
        <v>10</v>
      </c>
      <c r="I1222" s="28">
        <v>1.26</v>
      </c>
      <c r="J1222" s="26" t="s">
        <v>3</v>
      </c>
      <c r="K1222" s="26" t="s">
        <v>4</v>
      </c>
      <c r="L1222" s="26" t="s">
        <v>4</v>
      </c>
      <c r="M1222" s="27">
        <f>IF(Tabelle5[[#This Row],[Heizleistung (55°C)]]=0,Tabelle5[[#This Row],[Heizleistung (35°C)]],(Tabelle5[[#This Row],[Heizleistung (35°C)]]+Tabelle5[[#This Row],[Heizleistung (55°C)]])/2)</f>
        <v>10</v>
      </c>
      <c r="N1222" s="30">
        <f>IF(Tabelle5[[#This Row],[Etas 55°C]]=0,0,(Tabelle5[[#This Row],[Etas 35°C]]*0.8+Tabelle5[[#This Row],[Etas 55°C]]*0.2))*2.5</f>
        <v>3.6300000000000003</v>
      </c>
      <c r="O1222" s="31">
        <f>-(Tabelle5[[#This Row],[80%/20% SCOP]]-5.349)/5.349</f>
        <v>0.32136848008973634</v>
      </c>
    </row>
    <row r="1223" spans="1:15" ht="20.100000000000001" customHeight="1" x14ac:dyDescent="0.25">
      <c r="A1223" s="61"/>
      <c r="B1223" s="32">
        <v>16012478</v>
      </c>
      <c r="C1223" s="25" t="s">
        <v>909</v>
      </c>
      <c r="D1223" s="25" t="s">
        <v>996</v>
      </c>
      <c r="E1223" s="26" t="s">
        <v>2</v>
      </c>
      <c r="F1223" s="27"/>
      <c r="G1223" s="26"/>
      <c r="H1223" s="27">
        <v>23</v>
      </c>
      <c r="I1223" s="28">
        <v>1.25</v>
      </c>
      <c r="J1223" s="26" t="s">
        <v>40</v>
      </c>
      <c r="K1223" s="26" t="s">
        <v>15</v>
      </c>
      <c r="L1223" s="26" t="s">
        <v>4</v>
      </c>
      <c r="M1223" s="27">
        <f>IF(Tabelle5[[#This Row],[Heizleistung (55°C)]]=0,Tabelle5[[#This Row],[Heizleistung (35°C)]],(Tabelle5[[#This Row],[Heizleistung (35°C)]]+Tabelle5[[#This Row],[Heizleistung (55°C)]])/2)</f>
        <v>11.5</v>
      </c>
      <c r="N1223" s="30">
        <f>IF(Tabelle5[[#This Row],[Etas 55°C]]=0,0,(Tabelle5[[#This Row],[Etas 35°C]]*0.8+Tabelle5[[#This Row],[Etas 55°C]]*0.2))*2.5</f>
        <v>0.625</v>
      </c>
      <c r="O1223" s="31">
        <f>-(Tabelle5[[#This Row],[80%/20% SCOP]]-5.349)/5.349</f>
        <v>0.88315573004299874</v>
      </c>
    </row>
    <row r="1224" spans="1:15" ht="20.100000000000001" customHeight="1" x14ac:dyDescent="0.25">
      <c r="A1224" s="61"/>
      <c r="B1224" s="32">
        <v>16002049</v>
      </c>
      <c r="C1224" s="25" t="s">
        <v>5645</v>
      </c>
      <c r="D1224" s="25" t="s">
        <v>5704</v>
      </c>
      <c r="E1224" s="26" t="s">
        <v>2</v>
      </c>
      <c r="F1224" s="27">
        <v>11.5</v>
      </c>
      <c r="G1224" s="28">
        <v>1.97</v>
      </c>
      <c r="H1224" s="27"/>
      <c r="I1224" s="26"/>
      <c r="J1224" s="26" t="s">
        <v>40</v>
      </c>
      <c r="K1224" s="26" t="s">
        <v>4</v>
      </c>
      <c r="L1224" s="26" t="s">
        <v>4</v>
      </c>
      <c r="M1224" s="29">
        <f>IF(Tabelle5[[#This Row],[Heizleistung (55°C)]]=0,Tabelle5[[#This Row],[Heizleistung (35°C)]],(Tabelle5[[#This Row],[Heizleistung (35°C)]]+Tabelle5[[#This Row],[Heizleistung (55°C)]])/2)</f>
        <v>11.5</v>
      </c>
      <c r="N1224" s="30">
        <f>IF(Tabelle5[[#This Row],[Etas 55°C]]=0,0,(Tabelle5[[#This Row],[Etas 35°C]]*0.8+Tabelle5[[#This Row],[Etas 55°C]]*0.2))*2.5</f>
        <v>0</v>
      </c>
      <c r="O1224" s="31">
        <f>-(Tabelle5[[#This Row],[80%/20% SCOP]]-5.349)/5.349</f>
        <v>1</v>
      </c>
    </row>
    <row r="1225" spans="1:15" ht="20.100000000000001" customHeight="1" x14ac:dyDescent="0.25">
      <c r="A1225" s="61"/>
      <c r="B1225" s="32">
        <v>16013157</v>
      </c>
      <c r="C1225" s="25" t="s">
        <v>434</v>
      </c>
      <c r="D1225" s="25" t="s">
        <v>6710</v>
      </c>
      <c r="E1225" s="26" t="s">
        <v>2</v>
      </c>
      <c r="F1225" s="27">
        <v>11.67</v>
      </c>
      <c r="G1225" s="28">
        <v>1.968</v>
      </c>
      <c r="H1225" s="27"/>
      <c r="I1225" s="26"/>
      <c r="J1225" s="26" t="s">
        <v>40</v>
      </c>
      <c r="K1225" s="26" t="s">
        <v>4</v>
      </c>
      <c r="L1225" s="26" t="s">
        <v>4</v>
      </c>
      <c r="M1225" s="27">
        <f>IF(Tabelle5[[#This Row],[Heizleistung (55°C)]]=0,Tabelle5[[#This Row],[Heizleistung (35°C)]],(Tabelle5[[#This Row],[Heizleistung (35°C)]]+Tabelle5[[#This Row],[Heizleistung (55°C)]])/2)</f>
        <v>11.67</v>
      </c>
      <c r="N1225" s="30">
        <f>IF(Tabelle5[[#This Row],[Etas 55°C]]=0,0,(Tabelle5[[#This Row],[Etas 35°C]]*0.8+Tabelle5[[#This Row],[Etas 55°C]]*0.2))*2.5</f>
        <v>0</v>
      </c>
      <c r="O1225" s="31">
        <f>-(Tabelle5[[#This Row],[80%/20% SCOP]]-5.349)/5.349</f>
        <v>1</v>
      </c>
    </row>
    <row r="1226" spans="1:15" ht="20.100000000000001" customHeight="1" thickBot="1" x14ac:dyDescent="0.3">
      <c r="A1226" s="5"/>
      <c r="B1226" s="1"/>
      <c r="C1226" s="1"/>
      <c r="D1226" s="1"/>
      <c r="E1226" s="10"/>
      <c r="F1226" s="11"/>
      <c r="G1226" s="12"/>
      <c r="H1226" s="11"/>
      <c r="I1226" s="12"/>
      <c r="J1226" s="10"/>
      <c r="K1226" s="10"/>
      <c r="L1226" s="10"/>
      <c r="M1226" s="11"/>
      <c r="N1226" s="14"/>
    </row>
    <row r="1227" spans="1:15" ht="20.100000000000001" customHeight="1" thickBot="1" x14ac:dyDescent="0.3">
      <c r="B1227" s="1"/>
      <c r="C1227" s="1"/>
      <c r="D1227" s="1"/>
      <c r="E1227" s="10"/>
      <c r="F1227" s="11"/>
      <c r="G1227" s="12"/>
      <c r="H1227" s="11"/>
      <c r="I1227" s="12"/>
      <c r="J1227" s="10"/>
      <c r="K1227" s="10"/>
      <c r="L1227" s="10"/>
      <c r="M1227" s="11"/>
      <c r="N1227" s="14"/>
    </row>
    <row r="1228" spans="1:15" ht="20.100000000000001" customHeight="1" thickBot="1" x14ac:dyDescent="0.3">
      <c r="B1228" s="1"/>
      <c r="C1228" s="1"/>
      <c r="D1228" s="1"/>
      <c r="E1228" s="10"/>
      <c r="F1228" s="11"/>
      <c r="G1228" s="12"/>
      <c r="H1228" s="11"/>
      <c r="I1228" s="12"/>
      <c r="J1228" s="10"/>
      <c r="K1228" s="10"/>
      <c r="L1228" s="10"/>
      <c r="M1228" s="11"/>
      <c r="N1228" s="14"/>
    </row>
    <row r="1229" spans="1:15" ht="35.1" customHeight="1" x14ac:dyDescent="0.25">
      <c r="A1229" s="56" t="s">
        <v>7956</v>
      </c>
      <c r="B1229" s="35" t="s">
        <v>35</v>
      </c>
      <c r="C1229" s="36" t="s">
        <v>7955</v>
      </c>
      <c r="D1229" s="36" t="s">
        <v>27</v>
      </c>
      <c r="E1229" s="36" t="s">
        <v>28</v>
      </c>
      <c r="F1229" s="37" t="s">
        <v>29</v>
      </c>
      <c r="G1229" s="36" t="s">
        <v>30</v>
      </c>
      <c r="H1229" s="37" t="s">
        <v>31</v>
      </c>
      <c r="I1229" s="36" t="s">
        <v>32</v>
      </c>
      <c r="J1229" s="36" t="s">
        <v>33</v>
      </c>
      <c r="K1229" s="37" t="s">
        <v>36</v>
      </c>
      <c r="L1229" s="37" t="s">
        <v>34</v>
      </c>
      <c r="M1229" s="37" t="s">
        <v>6791</v>
      </c>
      <c r="N1229" s="38" t="s">
        <v>6792</v>
      </c>
      <c r="O1229" s="37" t="s">
        <v>6816</v>
      </c>
    </row>
    <row r="1230" spans="1:15" ht="20.100000000000001" customHeight="1" x14ac:dyDescent="0.25">
      <c r="A1230" s="61"/>
      <c r="B1230" s="32">
        <v>16007773</v>
      </c>
      <c r="C1230" s="25" t="s">
        <v>2886</v>
      </c>
      <c r="D1230" s="25" t="s">
        <v>2887</v>
      </c>
      <c r="E1230" s="26" t="s">
        <v>2</v>
      </c>
      <c r="F1230" s="27">
        <v>12</v>
      </c>
      <c r="G1230" s="28">
        <v>2.4089999999999998</v>
      </c>
      <c r="H1230" s="27">
        <v>12</v>
      </c>
      <c r="I1230" s="28">
        <v>1.7969999999999999</v>
      </c>
      <c r="J1230" s="26" t="s">
        <v>3</v>
      </c>
      <c r="K1230" s="26" t="s">
        <v>4</v>
      </c>
      <c r="L1230" s="26" t="s">
        <v>4</v>
      </c>
      <c r="M1230" s="27">
        <f>IF(Tabelle9[[#This Row],[Heizleistung (55°C)]]=0,Tabelle9[[#This Row],[Heizleistung (35°C)]],(Tabelle9[[#This Row],[Heizleistung (35°C)]]+Tabelle9[[#This Row],[Heizleistung (55°C)]])/2)</f>
        <v>12</v>
      </c>
      <c r="N1230" s="30">
        <f>IF(Tabelle9[[#This Row],[Etas 55°C]]=0,0,(Tabelle9[[#This Row],[Etas 35°C]]*0.8+Tabelle9[[#This Row],[Etas 55°C]]*0.2))*2.5</f>
        <v>5.7164999999999999</v>
      </c>
      <c r="O1230" s="31">
        <f>-(Tabelle9[[#This Row],[80%/20% SCOP]]-5.7165)/5.7165</f>
        <v>0</v>
      </c>
    </row>
    <row r="1231" spans="1:15" ht="20.100000000000001" customHeight="1" x14ac:dyDescent="0.25">
      <c r="A1231" s="61"/>
      <c r="B1231" s="32">
        <v>16011803</v>
      </c>
      <c r="C1231" s="25" t="s">
        <v>4799</v>
      </c>
      <c r="D1231" s="25" t="s">
        <v>4803</v>
      </c>
      <c r="E1231" s="26" t="s">
        <v>2</v>
      </c>
      <c r="F1231" s="27">
        <v>12.21</v>
      </c>
      <c r="G1231" s="28">
        <v>2.33</v>
      </c>
      <c r="H1231" s="27">
        <v>13.94</v>
      </c>
      <c r="I1231" s="28">
        <v>1.72</v>
      </c>
      <c r="J1231" s="26" t="s">
        <v>3</v>
      </c>
      <c r="K1231" s="26" t="s">
        <v>4</v>
      </c>
      <c r="L1231" s="26" t="s">
        <v>4</v>
      </c>
      <c r="M1231" s="27">
        <f>IF(Tabelle9[[#This Row],[Heizleistung (55°C)]]=0,Tabelle9[[#This Row],[Heizleistung (35°C)]],(Tabelle9[[#This Row],[Heizleistung (35°C)]]+Tabelle9[[#This Row],[Heizleistung (55°C)]])/2)</f>
        <v>13.074999999999999</v>
      </c>
      <c r="N1231" s="30">
        <f>IF(Tabelle9[[#This Row],[Etas 55°C]]=0,0,(Tabelle9[[#This Row],[Etas 35°C]]*0.8+Tabelle9[[#This Row],[Etas 55°C]]*0.2))*2.5</f>
        <v>5.5200000000000005</v>
      </c>
      <c r="O1231" s="31">
        <f>-(Tabelle9[[#This Row],[80%/20% SCOP]]-5.7165)/5.7165</f>
        <v>3.4374180005247869E-2</v>
      </c>
    </row>
    <row r="1232" spans="1:15" ht="20.100000000000001" customHeight="1" x14ac:dyDescent="0.25">
      <c r="A1232" s="61"/>
      <c r="B1232" s="32">
        <v>16012204</v>
      </c>
      <c r="C1232" s="25" t="s">
        <v>5190</v>
      </c>
      <c r="D1232" s="25" t="s">
        <v>5193</v>
      </c>
      <c r="E1232" s="26" t="s">
        <v>2</v>
      </c>
      <c r="F1232" s="27">
        <v>12</v>
      </c>
      <c r="G1232" s="28">
        <v>2.2400000000000002</v>
      </c>
      <c r="H1232" s="27">
        <v>12</v>
      </c>
      <c r="I1232" s="28">
        <v>1.77</v>
      </c>
      <c r="J1232" s="26" t="s">
        <v>3</v>
      </c>
      <c r="K1232" s="26" t="s">
        <v>4</v>
      </c>
      <c r="L1232" s="26" t="s">
        <v>4</v>
      </c>
      <c r="M1232" s="27">
        <f>IF(Tabelle9[[#This Row],[Heizleistung (55°C)]]=0,Tabelle9[[#This Row],[Heizleistung (35°C)]],(Tabelle9[[#This Row],[Heizleistung (35°C)]]+Tabelle9[[#This Row],[Heizleistung (55°C)]])/2)</f>
        <v>12</v>
      </c>
      <c r="N1232" s="30">
        <f>IF(Tabelle9[[#This Row],[Etas 55°C]]=0,0,(Tabelle9[[#This Row],[Etas 35°C]]*0.8+Tabelle9[[#This Row],[Etas 55°C]]*0.2))*2.5</f>
        <v>5.3650000000000011</v>
      </c>
      <c r="O1232" s="31">
        <f>-(Tabelle9[[#This Row],[80%/20% SCOP]]-5.7165)/5.7165</f>
        <v>6.1488673139158366E-2</v>
      </c>
    </row>
    <row r="1233" spans="1:15" ht="20.100000000000001" customHeight="1" x14ac:dyDescent="0.25">
      <c r="A1233" s="61"/>
      <c r="B1233" s="32">
        <v>16009163</v>
      </c>
      <c r="C1233" s="25" t="s">
        <v>6678</v>
      </c>
      <c r="D1233" s="25" t="s">
        <v>6679</v>
      </c>
      <c r="E1233" s="26" t="s">
        <v>2</v>
      </c>
      <c r="F1233" s="27">
        <v>12</v>
      </c>
      <c r="G1233" s="28">
        <v>2.2400000000000002</v>
      </c>
      <c r="H1233" s="27">
        <v>12</v>
      </c>
      <c r="I1233" s="28">
        <v>1.77</v>
      </c>
      <c r="J1233" s="26" t="s">
        <v>3</v>
      </c>
      <c r="K1233" s="26" t="s">
        <v>4</v>
      </c>
      <c r="L1233" s="26" t="s">
        <v>4</v>
      </c>
      <c r="M1233" s="29">
        <f>IF(Tabelle9[[#This Row],[Heizleistung (55°C)]]=0,Tabelle9[[#This Row],[Heizleistung (35°C)]],(Tabelle9[[#This Row],[Heizleistung (35°C)]]+Tabelle9[[#This Row],[Heizleistung (55°C)]])/2)</f>
        <v>12</v>
      </c>
      <c r="N1233" s="30">
        <f>IF(Tabelle9[[#This Row],[Etas 55°C]]=0,0,(Tabelle9[[#This Row],[Etas 35°C]]*0.8+Tabelle9[[#This Row],[Etas 55°C]]*0.2))*2.5</f>
        <v>5.3650000000000011</v>
      </c>
      <c r="O1233" s="31">
        <f>-(Tabelle9[[#This Row],[80%/20% SCOP]]-5.7165)/5.7165</f>
        <v>6.1488673139158366E-2</v>
      </c>
    </row>
    <row r="1234" spans="1:15" ht="20.100000000000001" customHeight="1" x14ac:dyDescent="0.25">
      <c r="A1234" s="61"/>
      <c r="B1234" s="32">
        <v>16015156</v>
      </c>
      <c r="C1234" s="25" t="s">
        <v>5128</v>
      </c>
      <c r="D1234" s="25" t="s">
        <v>5158</v>
      </c>
      <c r="E1234" s="26" t="s">
        <v>2</v>
      </c>
      <c r="F1234" s="27">
        <v>13.6</v>
      </c>
      <c r="G1234" s="28">
        <v>2.2290000000000001</v>
      </c>
      <c r="H1234" s="27">
        <v>12.4</v>
      </c>
      <c r="I1234" s="28">
        <v>1.536</v>
      </c>
      <c r="J1234" s="26" t="s">
        <v>40</v>
      </c>
      <c r="K1234" s="26" t="s">
        <v>4</v>
      </c>
      <c r="L1234" s="26" t="s">
        <v>15</v>
      </c>
      <c r="M1234" s="27">
        <f>IF(Tabelle9[[#This Row],[Heizleistung (55°C)]]=0,Tabelle9[[#This Row],[Heizleistung (35°C)]],(Tabelle9[[#This Row],[Heizleistung (35°C)]]+Tabelle9[[#This Row],[Heizleistung (55°C)]])/2)</f>
        <v>13</v>
      </c>
      <c r="N1234" s="30">
        <f>IF(Tabelle9[[#This Row],[Etas 55°C]]=0,0,(Tabelle9[[#This Row],[Etas 35°C]]*0.8+Tabelle9[[#This Row],[Etas 55°C]]*0.2))*2.5</f>
        <v>5.2260000000000009</v>
      </c>
      <c r="O1234" s="31">
        <f>-(Tabelle9[[#This Row],[80%/20% SCOP]]-5.7165)/5.7165</f>
        <v>8.5804250852794375E-2</v>
      </c>
    </row>
    <row r="1235" spans="1:15" ht="20.100000000000001" customHeight="1" x14ac:dyDescent="0.25">
      <c r="A1235" s="61"/>
      <c r="B1235" s="32">
        <v>16015400</v>
      </c>
      <c r="C1235" s="25" t="s">
        <v>5128</v>
      </c>
      <c r="D1235" s="25" t="s">
        <v>5176</v>
      </c>
      <c r="E1235" s="26" t="s">
        <v>2</v>
      </c>
      <c r="F1235" s="27">
        <v>14.33</v>
      </c>
      <c r="G1235" s="28">
        <v>2.14</v>
      </c>
      <c r="H1235" s="27">
        <v>13.04</v>
      </c>
      <c r="I1235" s="28">
        <v>1.64</v>
      </c>
      <c r="J1235" s="26" t="s">
        <v>3</v>
      </c>
      <c r="K1235" s="26" t="s">
        <v>4</v>
      </c>
      <c r="L1235" s="26" t="s">
        <v>15</v>
      </c>
      <c r="M1235" s="27">
        <f>IF(Tabelle9[[#This Row],[Heizleistung (55°C)]]=0,Tabelle9[[#This Row],[Heizleistung (35°C)]],(Tabelle9[[#This Row],[Heizleistung (35°C)]]+Tabelle9[[#This Row],[Heizleistung (55°C)]])/2)</f>
        <v>13.684999999999999</v>
      </c>
      <c r="N1235" s="30">
        <f>IF(Tabelle9[[#This Row],[Etas 55°C]]=0,0,(Tabelle9[[#This Row],[Etas 35°C]]*0.8+Tabelle9[[#This Row],[Etas 55°C]]*0.2))*2.5</f>
        <v>5.0999999999999996</v>
      </c>
      <c r="O1235" s="31">
        <f>-(Tabelle9[[#This Row],[80%/20% SCOP]]-5.7165)/5.7165</f>
        <v>0.1078457097874574</v>
      </c>
    </row>
    <row r="1236" spans="1:15" ht="20.100000000000001" customHeight="1" x14ac:dyDescent="0.25">
      <c r="A1236" s="61"/>
      <c r="B1236" s="32">
        <v>16013373</v>
      </c>
      <c r="C1236" s="25" t="s">
        <v>5787</v>
      </c>
      <c r="D1236" s="25" t="s">
        <v>5804</v>
      </c>
      <c r="E1236" s="26" t="s">
        <v>2</v>
      </c>
      <c r="F1236" s="27">
        <v>12.41</v>
      </c>
      <c r="G1236" s="28">
        <v>2.15</v>
      </c>
      <c r="H1236" s="27">
        <v>11.59</v>
      </c>
      <c r="I1236" s="28">
        <v>1.59</v>
      </c>
      <c r="J1236" s="26" t="s">
        <v>3</v>
      </c>
      <c r="K1236" s="26" t="s">
        <v>4</v>
      </c>
      <c r="L1236" s="26" t="s">
        <v>4</v>
      </c>
      <c r="M1236" s="29">
        <f>IF(Tabelle9[[#This Row],[Heizleistung (55°C)]]=0,Tabelle9[[#This Row],[Heizleistung (35°C)]],(Tabelle9[[#This Row],[Heizleistung (35°C)]]+Tabelle9[[#This Row],[Heizleistung (55°C)]])/2)</f>
        <v>12</v>
      </c>
      <c r="N1236" s="30">
        <f>IF(Tabelle9[[#This Row],[Etas 55°C]]=0,0,(Tabelle9[[#This Row],[Etas 35°C]]*0.8+Tabelle9[[#This Row],[Etas 55°C]]*0.2))*2.5</f>
        <v>5.0950000000000006</v>
      </c>
      <c r="O1236" s="31">
        <f>-(Tabelle9[[#This Row],[80%/20% SCOP]]-5.7165)/5.7165</f>
        <v>0.10872037085629306</v>
      </c>
    </row>
    <row r="1237" spans="1:15" ht="20.100000000000001" customHeight="1" x14ac:dyDescent="0.25">
      <c r="A1237" s="61"/>
      <c r="B1237" s="32">
        <v>16017713</v>
      </c>
      <c r="C1237" s="25" t="s">
        <v>5489</v>
      </c>
      <c r="D1237" s="25" t="s">
        <v>5497</v>
      </c>
      <c r="E1237" s="26" t="s">
        <v>2</v>
      </c>
      <c r="F1237" s="27">
        <v>10.28</v>
      </c>
      <c r="G1237" s="28">
        <v>2.11</v>
      </c>
      <c r="H1237" s="27">
        <v>13.98</v>
      </c>
      <c r="I1237" s="28">
        <v>1.58</v>
      </c>
      <c r="J1237" s="26" t="s">
        <v>3</v>
      </c>
      <c r="K1237" s="26" t="s">
        <v>4</v>
      </c>
      <c r="L1237" s="26" t="s">
        <v>4</v>
      </c>
      <c r="M1237" s="29">
        <f>IF(Tabelle9[[#This Row],[Heizleistung (55°C)]]=0,Tabelle9[[#This Row],[Heizleistung (35°C)]],(Tabelle9[[#This Row],[Heizleistung (35°C)]]+Tabelle9[[#This Row],[Heizleistung (55°C)]])/2)</f>
        <v>12.129999999999999</v>
      </c>
      <c r="N1237" s="30">
        <f>IF(Tabelle9[[#This Row],[Etas 55°C]]=0,0,(Tabelle9[[#This Row],[Etas 35°C]]*0.8+Tabelle9[[#This Row],[Etas 55°C]]*0.2))*2.5</f>
        <v>5.01</v>
      </c>
      <c r="O1237" s="31">
        <f>-(Tabelle9[[#This Row],[80%/20% SCOP]]-5.7165)/5.7165</f>
        <v>0.12358960902650225</v>
      </c>
    </row>
    <row r="1238" spans="1:15" ht="20.100000000000001" customHeight="1" x14ac:dyDescent="0.25">
      <c r="A1238" s="61"/>
      <c r="B1238" s="32">
        <v>16017493</v>
      </c>
      <c r="C1238" s="25" t="s">
        <v>6655</v>
      </c>
      <c r="D1238" s="25" t="s">
        <v>6669</v>
      </c>
      <c r="E1238" s="26" t="s">
        <v>2</v>
      </c>
      <c r="F1238" s="27">
        <v>13.1</v>
      </c>
      <c r="G1238" s="28">
        <v>2.11</v>
      </c>
      <c r="H1238" s="27">
        <v>12.4</v>
      </c>
      <c r="I1238" s="28">
        <v>1.58</v>
      </c>
      <c r="J1238" s="26" t="s">
        <v>3</v>
      </c>
      <c r="K1238" s="26" t="s">
        <v>4</v>
      </c>
      <c r="L1238" s="26" t="s">
        <v>4</v>
      </c>
      <c r="M1238" s="29">
        <f>IF(Tabelle9[[#This Row],[Heizleistung (55°C)]]=0,Tabelle9[[#This Row],[Heizleistung (35°C)]],(Tabelle9[[#This Row],[Heizleistung (35°C)]]+Tabelle9[[#This Row],[Heizleistung (55°C)]])/2)</f>
        <v>12.75</v>
      </c>
      <c r="N1238" s="30">
        <f>IF(Tabelle9[[#This Row],[Etas 55°C]]=0,0,(Tabelle9[[#This Row],[Etas 35°C]]*0.8+Tabelle9[[#This Row],[Etas 55°C]]*0.2))*2.5</f>
        <v>5.01</v>
      </c>
      <c r="O1238" s="31">
        <f>-(Tabelle9[[#This Row],[80%/20% SCOP]]-5.7165)/5.7165</f>
        <v>0.12358960902650225</v>
      </c>
    </row>
    <row r="1239" spans="1:15" ht="20.100000000000001" customHeight="1" x14ac:dyDescent="0.25">
      <c r="A1239" s="61"/>
      <c r="B1239" s="32">
        <v>16017523</v>
      </c>
      <c r="C1239" s="25" t="s">
        <v>1637</v>
      </c>
      <c r="D1239" s="25" t="s">
        <v>1638</v>
      </c>
      <c r="E1239" s="26" t="s">
        <v>2</v>
      </c>
      <c r="F1239" s="27">
        <v>13.13</v>
      </c>
      <c r="G1239" s="28">
        <v>2.11</v>
      </c>
      <c r="H1239" s="27">
        <v>12.41</v>
      </c>
      <c r="I1239" s="28">
        <v>1.58</v>
      </c>
      <c r="J1239" s="26" t="s">
        <v>3</v>
      </c>
      <c r="K1239" s="26" t="s">
        <v>15</v>
      </c>
      <c r="L1239" s="26" t="s">
        <v>4</v>
      </c>
      <c r="M1239" s="27">
        <f>IF(Tabelle9[[#This Row],[Heizleistung (55°C)]]=0,Tabelle9[[#This Row],[Heizleistung (35°C)]],(Tabelle9[[#This Row],[Heizleistung (35°C)]]+Tabelle9[[#This Row],[Heizleistung (55°C)]])/2)</f>
        <v>12.77</v>
      </c>
      <c r="N1239" s="30">
        <f>IF(Tabelle9[[#This Row],[Etas 55°C]]=0,0,(Tabelle9[[#This Row],[Etas 35°C]]*0.8+Tabelle9[[#This Row],[Etas 55°C]]*0.2))*2.5</f>
        <v>5.01</v>
      </c>
      <c r="O1239" s="31">
        <f>-(Tabelle9[[#This Row],[80%/20% SCOP]]-5.7165)/5.7165</f>
        <v>0.12358960902650225</v>
      </c>
    </row>
    <row r="1240" spans="1:15" ht="20.100000000000001" customHeight="1" x14ac:dyDescent="0.25">
      <c r="A1240" s="61"/>
      <c r="B1240" s="32">
        <v>16018159</v>
      </c>
      <c r="C1240" s="25" t="s">
        <v>5531</v>
      </c>
      <c r="D1240" s="25" t="s">
        <v>5539</v>
      </c>
      <c r="E1240" s="26" t="s">
        <v>2</v>
      </c>
      <c r="F1240" s="27">
        <v>13</v>
      </c>
      <c r="G1240" s="28">
        <v>2.0699999999999998</v>
      </c>
      <c r="H1240" s="27">
        <v>12</v>
      </c>
      <c r="I1240" s="28">
        <v>1.59</v>
      </c>
      <c r="J1240" s="26" t="s">
        <v>3</v>
      </c>
      <c r="K1240" s="26" t="s">
        <v>4</v>
      </c>
      <c r="L1240" s="26" t="s">
        <v>4</v>
      </c>
      <c r="M1240" s="29">
        <f>IF(Tabelle9[[#This Row],[Heizleistung (55°C)]]=0,Tabelle9[[#This Row],[Heizleistung (35°C)]],(Tabelle9[[#This Row],[Heizleistung (35°C)]]+Tabelle9[[#This Row],[Heizleistung (55°C)]])/2)</f>
        <v>12.5</v>
      </c>
      <c r="N1240" s="30">
        <f>IF(Tabelle9[[#This Row],[Etas 55°C]]=0,0,(Tabelle9[[#This Row],[Etas 35°C]]*0.8+Tabelle9[[#This Row],[Etas 55°C]]*0.2))*2.5</f>
        <v>4.9349999999999996</v>
      </c>
      <c r="O1240" s="31">
        <f>-(Tabelle9[[#This Row],[80%/20% SCOP]]-5.7165)/5.7165</f>
        <v>0.13670952505903969</v>
      </c>
    </row>
    <row r="1241" spans="1:15" ht="20.100000000000001" customHeight="1" x14ac:dyDescent="0.25">
      <c r="A1241" s="61"/>
      <c r="B1241" s="32">
        <v>16007520</v>
      </c>
      <c r="C1241" s="25" t="s">
        <v>2472</v>
      </c>
      <c r="D1241" s="25" t="s">
        <v>2486</v>
      </c>
      <c r="E1241" s="26" t="s">
        <v>2</v>
      </c>
      <c r="F1241" s="27">
        <v>14</v>
      </c>
      <c r="G1241" s="28">
        <v>2.0699999999999998</v>
      </c>
      <c r="H1241" s="27">
        <v>11</v>
      </c>
      <c r="I1241" s="28">
        <v>1.57</v>
      </c>
      <c r="J1241" s="26" t="s">
        <v>109</v>
      </c>
      <c r="K1241" s="26" t="s">
        <v>4</v>
      </c>
      <c r="L1241" s="26" t="s">
        <v>4</v>
      </c>
      <c r="M1241" s="27">
        <f>IF(Tabelle9[[#This Row],[Heizleistung (55°C)]]=0,Tabelle9[[#This Row],[Heizleistung (35°C)]],(Tabelle9[[#This Row],[Heizleistung (35°C)]]+Tabelle9[[#This Row],[Heizleistung (55°C)]])/2)</f>
        <v>12.5</v>
      </c>
      <c r="N1241" s="30">
        <f>IF(Tabelle9[[#This Row],[Etas 55°C]]=0,0,(Tabelle9[[#This Row],[Etas 35°C]]*0.8+Tabelle9[[#This Row],[Etas 55°C]]*0.2))*2.5</f>
        <v>4.9249999999999998</v>
      </c>
      <c r="O1241" s="31">
        <f>-(Tabelle9[[#This Row],[80%/20% SCOP]]-5.7165)/5.7165</f>
        <v>0.13845884719671128</v>
      </c>
    </row>
    <row r="1242" spans="1:15" ht="20.100000000000001" customHeight="1" x14ac:dyDescent="0.25">
      <c r="A1242" s="61"/>
      <c r="B1242" s="32">
        <v>16007126</v>
      </c>
      <c r="C1242" s="25" t="s">
        <v>2451</v>
      </c>
      <c r="D1242" s="25" t="s">
        <v>2456</v>
      </c>
      <c r="E1242" s="26" t="s">
        <v>2</v>
      </c>
      <c r="F1242" s="27">
        <v>13.8</v>
      </c>
      <c r="G1242" s="28">
        <v>2.06</v>
      </c>
      <c r="H1242" s="27">
        <v>12.4</v>
      </c>
      <c r="I1242" s="28">
        <v>1.52</v>
      </c>
      <c r="J1242" s="26" t="s">
        <v>109</v>
      </c>
      <c r="K1242" s="26" t="s">
        <v>4</v>
      </c>
      <c r="L1242" s="26" t="s">
        <v>4</v>
      </c>
      <c r="M1242" s="27">
        <f>IF(Tabelle9[[#This Row],[Heizleistung (55°C)]]=0,Tabelle9[[#This Row],[Heizleistung (35°C)]],(Tabelle9[[#This Row],[Heizleistung (35°C)]]+Tabelle9[[#This Row],[Heizleistung (55°C)]])/2)</f>
        <v>13.100000000000001</v>
      </c>
      <c r="N1242" s="30">
        <f>IF(Tabelle9[[#This Row],[Etas 55°C]]=0,0,(Tabelle9[[#This Row],[Etas 35°C]]*0.8+Tabelle9[[#This Row],[Etas 55°C]]*0.2))*2.5</f>
        <v>4.8800000000000008</v>
      </c>
      <c r="O1242" s="31">
        <f>-(Tabelle9[[#This Row],[80%/20% SCOP]]-5.7165)/5.7165</f>
        <v>0.14633079681623357</v>
      </c>
    </row>
    <row r="1243" spans="1:15" ht="20.100000000000001" customHeight="1" x14ac:dyDescent="0.25">
      <c r="A1243" s="61"/>
      <c r="B1243" s="32">
        <v>16017295</v>
      </c>
      <c r="C1243" s="25" t="s">
        <v>3116</v>
      </c>
      <c r="D1243" s="25" t="s">
        <v>3120</v>
      </c>
      <c r="E1243" s="26" t="s">
        <v>2</v>
      </c>
      <c r="F1243" s="27">
        <v>12</v>
      </c>
      <c r="G1243" s="28">
        <v>2.0499999999999998</v>
      </c>
      <c r="H1243" s="27">
        <v>12</v>
      </c>
      <c r="I1243" s="28">
        <v>1.54</v>
      </c>
      <c r="J1243" s="26" t="s">
        <v>40</v>
      </c>
      <c r="K1243" s="26" t="s">
        <v>4</v>
      </c>
      <c r="L1243" s="26" t="s">
        <v>4</v>
      </c>
      <c r="M1243" s="27">
        <f>IF(Tabelle9[[#This Row],[Heizleistung (55°C)]]=0,Tabelle9[[#This Row],[Heizleistung (35°C)]],(Tabelle9[[#This Row],[Heizleistung (35°C)]]+Tabelle9[[#This Row],[Heizleistung (55°C)]])/2)</f>
        <v>12</v>
      </c>
      <c r="N1243" s="30">
        <f>IF(Tabelle9[[#This Row],[Etas 55°C]]=0,0,(Tabelle9[[#This Row],[Etas 35°C]]*0.8+Tabelle9[[#This Row],[Etas 55°C]]*0.2))*2.5</f>
        <v>4.87</v>
      </c>
      <c r="O1243" s="31">
        <f>-(Tabelle9[[#This Row],[80%/20% SCOP]]-5.7165)/5.7165</f>
        <v>0.14808011895390533</v>
      </c>
    </row>
    <row r="1244" spans="1:15" ht="20.100000000000001" customHeight="1" x14ac:dyDescent="0.25">
      <c r="A1244" s="61"/>
      <c r="B1244" s="32">
        <v>16005763</v>
      </c>
      <c r="C1244" s="25" t="s">
        <v>1657</v>
      </c>
      <c r="D1244" s="25" t="s">
        <v>1730</v>
      </c>
      <c r="E1244" s="26" t="s">
        <v>2</v>
      </c>
      <c r="F1244" s="27">
        <v>12.63</v>
      </c>
      <c r="G1244" s="28">
        <v>2.06</v>
      </c>
      <c r="H1244" s="27">
        <v>12.58</v>
      </c>
      <c r="I1244" s="28">
        <v>1.5</v>
      </c>
      <c r="J1244" s="26" t="s">
        <v>109</v>
      </c>
      <c r="K1244" s="26" t="s">
        <v>4</v>
      </c>
      <c r="L1244" s="26" t="s">
        <v>4</v>
      </c>
      <c r="M1244" s="27">
        <f>IF(Tabelle9[[#This Row],[Heizleistung (55°C)]]=0,Tabelle9[[#This Row],[Heizleistung (35°C)]],(Tabelle9[[#This Row],[Heizleistung (35°C)]]+Tabelle9[[#This Row],[Heizleistung (55°C)]])/2)</f>
        <v>12.605</v>
      </c>
      <c r="N1244" s="30">
        <f>IF(Tabelle9[[#This Row],[Etas 55°C]]=0,0,(Tabelle9[[#This Row],[Etas 35°C]]*0.8+Tabelle9[[#This Row],[Etas 55°C]]*0.2))*2.5</f>
        <v>4.87</v>
      </c>
      <c r="O1244" s="31">
        <f>-(Tabelle9[[#This Row],[80%/20% SCOP]]-5.7165)/5.7165</f>
        <v>0.14808011895390533</v>
      </c>
    </row>
    <row r="1245" spans="1:15" ht="20.100000000000001" customHeight="1" x14ac:dyDescent="0.25">
      <c r="A1245" s="61"/>
      <c r="B1245" s="32">
        <v>16001323</v>
      </c>
      <c r="C1245" s="25" t="s">
        <v>5128</v>
      </c>
      <c r="D1245" s="25" t="s">
        <v>5166</v>
      </c>
      <c r="E1245" s="26" t="s">
        <v>2</v>
      </c>
      <c r="F1245" s="27">
        <v>13.5</v>
      </c>
      <c r="G1245" s="28">
        <v>2.105</v>
      </c>
      <c r="H1245" s="27">
        <v>11.3</v>
      </c>
      <c r="I1245" s="28">
        <v>1.3</v>
      </c>
      <c r="J1245" s="26" t="s">
        <v>40</v>
      </c>
      <c r="K1245" s="26" t="s">
        <v>4</v>
      </c>
      <c r="L1245" s="26" t="s">
        <v>4</v>
      </c>
      <c r="M1245" s="27">
        <f>IF(Tabelle9[[#This Row],[Heizleistung (55°C)]]=0,Tabelle9[[#This Row],[Heizleistung (35°C)]],(Tabelle9[[#This Row],[Heizleistung (35°C)]]+Tabelle9[[#This Row],[Heizleistung (55°C)]])/2)</f>
        <v>12.4</v>
      </c>
      <c r="N1245" s="30">
        <f>IF(Tabelle9[[#This Row],[Etas 55°C]]=0,0,(Tabelle9[[#This Row],[Etas 35°C]]*0.8+Tabelle9[[#This Row],[Etas 55°C]]*0.2))*2.5</f>
        <v>4.8600000000000003</v>
      </c>
      <c r="O1245" s="31">
        <f>-(Tabelle9[[#This Row],[80%/20% SCOP]]-5.7165)/5.7165</f>
        <v>0.14982944109157695</v>
      </c>
    </row>
    <row r="1246" spans="1:15" ht="20.100000000000001" customHeight="1" x14ac:dyDescent="0.25">
      <c r="A1246" s="61"/>
      <c r="B1246" s="32">
        <v>16017896</v>
      </c>
      <c r="C1246" s="25" t="s">
        <v>6201</v>
      </c>
      <c r="D1246" s="25" t="s">
        <v>6260</v>
      </c>
      <c r="E1246" s="26" t="s">
        <v>2</v>
      </c>
      <c r="F1246" s="27">
        <v>12.42</v>
      </c>
      <c r="G1246" s="28">
        <v>2.008</v>
      </c>
      <c r="H1246" s="27">
        <v>12.1</v>
      </c>
      <c r="I1246" s="28">
        <v>1.62</v>
      </c>
      <c r="J1246" s="26" t="s">
        <v>3</v>
      </c>
      <c r="K1246" s="26" t="s">
        <v>4</v>
      </c>
      <c r="L1246" s="26" t="s">
        <v>4</v>
      </c>
      <c r="M1246" s="29">
        <f>IF(Tabelle9[[#This Row],[Heizleistung (55°C)]]=0,Tabelle9[[#This Row],[Heizleistung (35°C)]],(Tabelle9[[#This Row],[Heizleistung (35°C)]]+Tabelle9[[#This Row],[Heizleistung (55°C)]])/2)</f>
        <v>12.26</v>
      </c>
      <c r="N1246" s="30">
        <f>IF(Tabelle9[[#This Row],[Etas 55°C]]=0,0,(Tabelle9[[#This Row],[Etas 35°C]]*0.8+Tabelle9[[#This Row],[Etas 55°C]]*0.2))*2.5</f>
        <v>4.8260000000000005</v>
      </c>
      <c r="O1246" s="31">
        <f>-(Tabelle9[[#This Row],[80%/20% SCOP]]-5.7165)/5.7165</f>
        <v>0.15577713635966053</v>
      </c>
    </row>
    <row r="1247" spans="1:15" ht="20.100000000000001" customHeight="1" x14ac:dyDescent="0.25">
      <c r="A1247" s="61"/>
      <c r="B1247" s="32">
        <v>16017891</v>
      </c>
      <c r="C1247" s="25" t="s">
        <v>6201</v>
      </c>
      <c r="D1247" s="25" t="s">
        <v>6359</v>
      </c>
      <c r="E1247" s="26" t="s">
        <v>2</v>
      </c>
      <c r="F1247" s="27">
        <v>12.42</v>
      </c>
      <c r="G1247" s="28">
        <v>2.008</v>
      </c>
      <c r="H1247" s="27">
        <v>12.1</v>
      </c>
      <c r="I1247" s="28">
        <v>1.62</v>
      </c>
      <c r="J1247" s="26" t="s">
        <v>3</v>
      </c>
      <c r="K1247" s="26" t="s">
        <v>4</v>
      </c>
      <c r="L1247" s="26" t="s">
        <v>4</v>
      </c>
      <c r="M1247" s="29">
        <f>IF(Tabelle9[[#This Row],[Heizleistung (55°C)]]=0,Tabelle9[[#This Row],[Heizleistung (35°C)]],(Tabelle9[[#This Row],[Heizleistung (35°C)]]+Tabelle9[[#This Row],[Heizleistung (55°C)]])/2)</f>
        <v>12.26</v>
      </c>
      <c r="N1247" s="30">
        <f>IF(Tabelle9[[#This Row],[Etas 55°C]]=0,0,(Tabelle9[[#This Row],[Etas 35°C]]*0.8+Tabelle9[[#This Row],[Etas 55°C]]*0.2))*2.5</f>
        <v>4.8260000000000005</v>
      </c>
      <c r="O1247" s="31">
        <f>-(Tabelle9[[#This Row],[80%/20% SCOP]]-5.7165)/5.7165</f>
        <v>0.15577713635966053</v>
      </c>
    </row>
    <row r="1248" spans="1:15" ht="20.100000000000001" customHeight="1" x14ac:dyDescent="0.25">
      <c r="A1248" s="61"/>
      <c r="B1248" s="32">
        <v>16003939</v>
      </c>
      <c r="C1248" s="25" t="s">
        <v>422</v>
      </c>
      <c r="D1248" s="25" t="s">
        <v>427</v>
      </c>
      <c r="E1248" s="26" t="s">
        <v>2</v>
      </c>
      <c r="F1248" s="27">
        <v>12.48</v>
      </c>
      <c r="G1248" s="28">
        <v>2.02</v>
      </c>
      <c r="H1248" s="27">
        <v>11.59</v>
      </c>
      <c r="I1248" s="28">
        <v>1.51</v>
      </c>
      <c r="J1248" s="26" t="s">
        <v>40</v>
      </c>
      <c r="K1248" s="26" t="s">
        <v>4</v>
      </c>
      <c r="L1248" s="26" t="s">
        <v>4</v>
      </c>
      <c r="M1248" s="27">
        <f>IF(Tabelle9[[#This Row],[Heizleistung (55°C)]]=0,Tabelle9[[#This Row],[Heizleistung (35°C)]],(Tabelle9[[#This Row],[Heizleistung (35°C)]]+Tabelle9[[#This Row],[Heizleistung (55°C)]])/2)</f>
        <v>12.035</v>
      </c>
      <c r="N1248" s="30">
        <f>IF(Tabelle9[[#This Row],[Etas 55°C]]=0,0,(Tabelle9[[#This Row],[Etas 35°C]]*0.8+Tabelle9[[#This Row],[Etas 55°C]]*0.2))*2.5</f>
        <v>4.7949999999999999</v>
      </c>
      <c r="O1248" s="31">
        <f>-(Tabelle9[[#This Row],[80%/20% SCOP]]-5.7165)/5.7165</f>
        <v>0.16120003498644275</v>
      </c>
    </row>
    <row r="1249" spans="1:15" ht="20.100000000000001" customHeight="1" x14ac:dyDescent="0.25">
      <c r="A1249" s="61"/>
      <c r="B1249" s="32">
        <v>16005776</v>
      </c>
      <c r="C1249" s="25" t="s">
        <v>1657</v>
      </c>
      <c r="D1249" s="25" t="s">
        <v>1743</v>
      </c>
      <c r="E1249" s="26" t="s">
        <v>2</v>
      </c>
      <c r="F1249" s="27">
        <v>12.48</v>
      </c>
      <c r="G1249" s="28">
        <v>2.02</v>
      </c>
      <c r="H1249" s="27">
        <v>11.59</v>
      </c>
      <c r="I1249" s="28">
        <v>1.51</v>
      </c>
      <c r="J1249" s="26" t="s">
        <v>40</v>
      </c>
      <c r="K1249" s="26" t="s">
        <v>4</v>
      </c>
      <c r="L1249" s="26" t="s">
        <v>4</v>
      </c>
      <c r="M1249" s="27">
        <f>IF(Tabelle9[[#This Row],[Heizleistung (55°C)]]=0,Tabelle9[[#This Row],[Heizleistung (35°C)]],(Tabelle9[[#This Row],[Heizleistung (35°C)]]+Tabelle9[[#This Row],[Heizleistung (55°C)]])/2)</f>
        <v>12.035</v>
      </c>
      <c r="N1249" s="30">
        <f>IF(Tabelle9[[#This Row],[Etas 55°C]]=0,0,(Tabelle9[[#This Row],[Etas 35°C]]*0.8+Tabelle9[[#This Row],[Etas 55°C]]*0.2))*2.5</f>
        <v>4.7949999999999999</v>
      </c>
      <c r="O1249" s="31">
        <f>-(Tabelle9[[#This Row],[80%/20% SCOP]]-5.7165)/5.7165</f>
        <v>0.16120003498644275</v>
      </c>
    </row>
    <row r="1250" spans="1:15" ht="20.100000000000001" customHeight="1" x14ac:dyDescent="0.25">
      <c r="A1250" s="61"/>
      <c r="B1250" s="32">
        <v>16010186</v>
      </c>
      <c r="C1250" s="25" t="s">
        <v>5128</v>
      </c>
      <c r="D1250" s="25" t="s">
        <v>5152</v>
      </c>
      <c r="E1250" s="26" t="s">
        <v>2</v>
      </c>
      <c r="F1250" s="27">
        <v>13.96</v>
      </c>
      <c r="G1250" s="28">
        <v>2.04</v>
      </c>
      <c r="H1250" s="27">
        <v>12.9</v>
      </c>
      <c r="I1250" s="28">
        <v>1.43</v>
      </c>
      <c r="J1250" s="26" t="s">
        <v>40</v>
      </c>
      <c r="K1250" s="26" t="s">
        <v>4</v>
      </c>
      <c r="L1250" s="26" t="s">
        <v>4</v>
      </c>
      <c r="M1250" s="27">
        <f>IF(Tabelle9[[#This Row],[Heizleistung (55°C)]]=0,Tabelle9[[#This Row],[Heizleistung (35°C)]],(Tabelle9[[#This Row],[Heizleistung (35°C)]]+Tabelle9[[#This Row],[Heizleistung (55°C)]])/2)</f>
        <v>13.43</v>
      </c>
      <c r="N1250" s="30">
        <f>IF(Tabelle9[[#This Row],[Etas 55°C]]=0,0,(Tabelle9[[#This Row],[Etas 35°C]]*0.8+Tabelle9[[#This Row],[Etas 55°C]]*0.2))*2.5</f>
        <v>4.7949999999999999</v>
      </c>
      <c r="O1250" s="31">
        <f>-(Tabelle9[[#This Row],[80%/20% SCOP]]-5.7165)/5.7165</f>
        <v>0.16120003498644275</v>
      </c>
    </row>
    <row r="1251" spans="1:15" ht="20.100000000000001" customHeight="1" x14ac:dyDescent="0.25">
      <c r="A1251" s="61"/>
      <c r="B1251" s="32">
        <v>16015163</v>
      </c>
      <c r="C1251" s="25" t="s">
        <v>2893</v>
      </c>
      <c r="D1251" s="25" t="s">
        <v>2934</v>
      </c>
      <c r="E1251" s="26" t="s">
        <v>2</v>
      </c>
      <c r="F1251" s="27">
        <v>12</v>
      </c>
      <c r="G1251" s="28">
        <v>2.0099999999999998</v>
      </c>
      <c r="H1251" s="27">
        <v>12</v>
      </c>
      <c r="I1251" s="28">
        <v>1.54</v>
      </c>
      <c r="J1251" s="26" t="s">
        <v>3</v>
      </c>
      <c r="K1251" s="26" t="s">
        <v>4</v>
      </c>
      <c r="L1251" s="26" t="s">
        <v>4</v>
      </c>
      <c r="M1251" s="27">
        <f>IF(Tabelle9[[#This Row],[Heizleistung (55°C)]]=0,Tabelle9[[#This Row],[Heizleistung (35°C)]],(Tabelle9[[#This Row],[Heizleistung (35°C)]]+Tabelle9[[#This Row],[Heizleistung (55°C)]])/2)</f>
        <v>12</v>
      </c>
      <c r="N1251" s="30">
        <f>IF(Tabelle9[[#This Row],[Etas 55°C]]=0,0,(Tabelle9[[#This Row],[Etas 35°C]]*0.8+Tabelle9[[#This Row],[Etas 55°C]]*0.2))*2.5</f>
        <v>4.79</v>
      </c>
      <c r="O1251" s="31">
        <f>-(Tabelle9[[#This Row],[80%/20% SCOP]]-5.7165)/5.7165</f>
        <v>0.16207469605527855</v>
      </c>
    </row>
    <row r="1252" spans="1:15" ht="20.100000000000001" customHeight="1" x14ac:dyDescent="0.25">
      <c r="A1252" s="61"/>
      <c r="B1252" s="32">
        <v>16015643</v>
      </c>
      <c r="C1252" s="25" t="s">
        <v>5207</v>
      </c>
      <c r="D1252" s="25" t="s">
        <v>5209</v>
      </c>
      <c r="E1252" s="26" t="s">
        <v>2</v>
      </c>
      <c r="F1252" s="27">
        <v>12.6</v>
      </c>
      <c r="G1252" s="28">
        <v>2.0179999999999998</v>
      </c>
      <c r="H1252" s="27">
        <v>12.4</v>
      </c>
      <c r="I1252" s="28">
        <v>1.5029999999999999</v>
      </c>
      <c r="J1252" s="26" t="s">
        <v>3</v>
      </c>
      <c r="K1252" s="26" t="s">
        <v>4</v>
      </c>
      <c r="L1252" s="26" t="s">
        <v>15</v>
      </c>
      <c r="M1252" s="27">
        <f>IF(Tabelle9[[#This Row],[Heizleistung (55°C)]]=0,Tabelle9[[#This Row],[Heizleistung (35°C)]],(Tabelle9[[#This Row],[Heizleistung (35°C)]]+Tabelle9[[#This Row],[Heizleistung (55°C)]])/2)</f>
        <v>12.5</v>
      </c>
      <c r="N1252" s="30">
        <f>IF(Tabelle9[[#This Row],[Etas 55°C]]=0,0,(Tabelle9[[#This Row],[Etas 35°C]]*0.8+Tabelle9[[#This Row],[Etas 55°C]]*0.2))*2.5</f>
        <v>4.7874999999999996</v>
      </c>
      <c r="O1252" s="31">
        <f>-(Tabelle9[[#This Row],[80%/20% SCOP]]-5.7165)/5.7165</f>
        <v>0.16251202658969655</v>
      </c>
    </row>
    <row r="1253" spans="1:15" ht="20.100000000000001" customHeight="1" x14ac:dyDescent="0.25">
      <c r="A1253" s="61"/>
      <c r="B1253" s="32">
        <v>16017163</v>
      </c>
      <c r="C1253" s="25" t="s">
        <v>5034</v>
      </c>
      <c r="D1253" s="25" t="s">
        <v>5033</v>
      </c>
      <c r="E1253" s="26" t="s">
        <v>2</v>
      </c>
      <c r="F1253" s="27">
        <v>12.21</v>
      </c>
      <c r="G1253" s="28">
        <v>2</v>
      </c>
      <c r="H1253" s="27">
        <v>12.14</v>
      </c>
      <c r="I1253" s="28">
        <v>1.57</v>
      </c>
      <c r="J1253" s="26" t="s">
        <v>3</v>
      </c>
      <c r="K1253" s="26" t="s">
        <v>4</v>
      </c>
      <c r="L1253" s="26" t="s">
        <v>4</v>
      </c>
      <c r="M1253" s="27">
        <f>IF(Tabelle9[[#This Row],[Heizleistung (55°C)]]=0,Tabelle9[[#This Row],[Heizleistung (35°C)]],(Tabelle9[[#This Row],[Heizleistung (35°C)]]+Tabelle9[[#This Row],[Heizleistung (55°C)]])/2)</f>
        <v>12.175000000000001</v>
      </c>
      <c r="N1253" s="30">
        <f>IF(Tabelle9[[#This Row],[Etas 55°C]]=0,0,(Tabelle9[[#This Row],[Etas 35°C]]*0.8+Tabelle9[[#This Row],[Etas 55°C]]*0.2))*2.5</f>
        <v>4.7850000000000001</v>
      </c>
      <c r="O1253" s="31">
        <f>-(Tabelle9[[#This Row],[80%/20% SCOP]]-5.7165)/5.7165</f>
        <v>0.16294935712411437</v>
      </c>
    </row>
    <row r="1254" spans="1:15" ht="20.100000000000001" customHeight="1" x14ac:dyDescent="0.25">
      <c r="A1254" s="61"/>
      <c r="B1254" s="32">
        <v>16010946</v>
      </c>
      <c r="C1254" s="25" t="s">
        <v>2070</v>
      </c>
      <c r="D1254" s="25" t="s">
        <v>2092</v>
      </c>
      <c r="E1254" s="26" t="s">
        <v>2</v>
      </c>
      <c r="F1254" s="27">
        <v>12.2</v>
      </c>
      <c r="G1254" s="28">
        <v>2.0299999999999998</v>
      </c>
      <c r="H1254" s="27">
        <v>12.5</v>
      </c>
      <c r="I1254" s="28">
        <v>1.45</v>
      </c>
      <c r="J1254" s="26" t="s">
        <v>40</v>
      </c>
      <c r="K1254" s="26" t="s">
        <v>4</v>
      </c>
      <c r="L1254" s="26" t="s">
        <v>4</v>
      </c>
      <c r="M1254" s="27">
        <f>IF(Tabelle9[[#This Row],[Heizleistung (55°C)]]=0,Tabelle9[[#This Row],[Heizleistung (35°C)]],(Tabelle9[[#This Row],[Heizleistung (35°C)]]+Tabelle9[[#This Row],[Heizleistung (55°C)]])/2)</f>
        <v>12.35</v>
      </c>
      <c r="N1254" s="30">
        <f>IF(Tabelle9[[#This Row],[Etas 55°C]]=0,0,(Tabelle9[[#This Row],[Etas 35°C]]*0.8+Tabelle9[[#This Row],[Etas 55°C]]*0.2))*2.5</f>
        <v>4.7850000000000001</v>
      </c>
      <c r="O1254" s="31">
        <f>-(Tabelle9[[#This Row],[80%/20% SCOP]]-5.7165)/5.7165</f>
        <v>0.16294935712411437</v>
      </c>
    </row>
    <row r="1255" spans="1:15" ht="20.100000000000001" customHeight="1" x14ac:dyDescent="0.25">
      <c r="A1255" s="61"/>
      <c r="B1255" s="32">
        <v>16017803</v>
      </c>
      <c r="C1255" s="25" t="s">
        <v>4960</v>
      </c>
      <c r="D1255" s="25" t="s">
        <v>6769</v>
      </c>
      <c r="E1255" s="26" t="s">
        <v>2</v>
      </c>
      <c r="F1255" s="27">
        <v>12.35</v>
      </c>
      <c r="G1255" s="28">
        <v>2.0099999999999998</v>
      </c>
      <c r="H1255" s="27">
        <v>12.23</v>
      </c>
      <c r="I1255" s="28">
        <v>1.49</v>
      </c>
      <c r="J1255" s="26" t="s">
        <v>3</v>
      </c>
      <c r="K1255" s="26" t="s">
        <v>4</v>
      </c>
      <c r="L1255" s="26" t="s">
        <v>4</v>
      </c>
      <c r="M1255" s="27">
        <f>IF(Tabelle9[[#This Row],[Heizleistung (55°C)]]=0,Tabelle9[[#This Row],[Heizleistung (35°C)]],(Tabelle9[[#This Row],[Heizleistung (35°C)]]+Tabelle9[[#This Row],[Heizleistung (55°C)]])/2)</f>
        <v>12.29</v>
      </c>
      <c r="N1255" s="30">
        <f>IF(Tabelle9[[#This Row],[Etas 55°C]]=0,0,(Tabelle9[[#This Row],[Etas 35°C]]*0.8+Tabelle9[[#This Row],[Etas 55°C]]*0.2))*2.5</f>
        <v>4.7649999999999997</v>
      </c>
      <c r="O1255" s="31">
        <f>-(Tabelle9[[#This Row],[80%/20% SCOP]]-5.7165)/5.7165</f>
        <v>0.16644800139945776</v>
      </c>
    </row>
    <row r="1256" spans="1:15" ht="20.100000000000001" customHeight="1" x14ac:dyDescent="0.25">
      <c r="A1256" s="61"/>
      <c r="B1256" s="32">
        <v>16013127</v>
      </c>
      <c r="C1256" s="25" t="s">
        <v>5034</v>
      </c>
      <c r="D1256" s="25" t="s">
        <v>5047</v>
      </c>
      <c r="E1256" s="26" t="s">
        <v>2</v>
      </c>
      <c r="F1256" s="27">
        <v>12.36</v>
      </c>
      <c r="G1256" s="28">
        <v>1.99</v>
      </c>
      <c r="H1256" s="27">
        <v>12.18</v>
      </c>
      <c r="I1256" s="28">
        <v>1.54</v>
      </c>
      <c r="J1256" s="26" t="s">
        <v>3</v>
      </c>
      <c r="K1256" s="26" t="s">
        <v>4</v>
      </c>
      <c r="L1256" s="26" t="s">
        <v>15</v>
      </c>
      <c r="M1256" s="27">
        <f>IF(Tabelle9[[#This Row],[Heizleistung (55°C)]]=0,Tabelle9[[#This Row],[Heizleistung (35°C)]],(Tabelle9[[#This Row],[Heizleistung (35°C)]]+Tabelle9[[#This Row],[Heizleistung (55°C)]])/2)</f>
        <v>12.27</v>
      </c>
      <c r="N1256" s="30">
        <f>IF(Tabelle9[[#This Row],[Etas 55°C]]=0,0,(Tabelle9[[#This Row],[Etas 35°C]]*0.8+Tabelle9[[#This Row],[Etas 55°C]]*0.2))*2.5</f>
        <v>4.75</v>
      </c>
      <c r="O1256" s="31">
        <f>-(Tabelle9[[#This Row],[80%/20% SCOP]]-5.7165)/5.7165</f>
        <v>0.16907198460596518</v>
      </c>
    </row>
    <row r="1257" spans="1:15" ht="20.100000000000001" customHeight="1" x14ac:dyDescent="0.25">
      <c r="A1257" s="61"/>
      <c r="B1257" s="32">
        <v>16018673</v>
      </c>
      <c r="C1257" s="25" t="s">
        <v>5502</v>
      </c>
      <c r="D1257" s="25" t="s">
        <v>5503</v>
      </c>
      <c r="E1257" s="26" t="s">
        <v>2</v>
      </c>
      <c r="F1257" s="27">
        <v>12.5</v>
      </c>
      <c r="G1257" s="28">
        <v>1.99</v>
      </c>
      <c r="H1257" s="27">
        <v>12</v>
      </c>
      <c r="I1257" s="28">
        <v>1.53</v>
      </c>
      <c r="J1257" s="26" t="s">
        <v>3</v>
      </c>
      <c r="K1257" s="26" t="s">
        <v>4</v>
      </c>
      <c r="L1257" s="26" t="s">
        <v>4</v>
      </c>
      <c r="M1257" s="29">
        <f>IF(Tabelle9[[#This Row],[Heizleistung (55°C)]]=0,Tabelle9[[#This Row],[Heizleistung (35°C)]],(Tabelle9[[#This Row],[Heizleistung (35°C)]]+Tabelle9[[#This Row],[Heizleistung (55°C)]])/2)</f>
        <v>12.25</v>
      </c>
      <c r="N1257" s="30">
        <f>IF(Tabelle9[[#This Row],[Etas 55°C]]=0,0,(Tabelle9[[#This Row],[Etas 35°C]]*0.8+Tabelle9[[#This Row],[Etas 55°C]]*0.2))*2.5</f>
        <v>4.7450000000000001</v>
      </c>
      <c r="O1257" s="31">
        <f>-(Tabelle9[[#This Row],[80%/20% SCOP]]-5.7165)/5.7165</f>
        <v>0.16994664567480097</v>
      </c>
    </row>
    <row r="1258" spans="1:15" ht="20.100000000000001" customHeight="1" x14ac:dyDescent="0.25">
      <c r="A1258" s="61"/>
      <c r="B1258" s="32">
        <v>16017296</v>
      </c>
      <c r="C1258" s="25" t="s">
        <v>3116</v>
      </c>
      <c r="D1258" s="25" t="s">
        <v>3127</v>
      </c>
      <c r="E1258" s="26" t="s">
        <v>2</v>
      </c>
      <c r="F1258" s="27">
        <v>13.8</v>
      </c>
      <c r="G1258" s="28">
        <v>1.99</v>
      </c>
      <c r="H1258" s="27">
        <v>13.8</v>
      </c>
      <c r="I1258" s="28">
        <v>1.52</v>
      </c>
      <c r="J1258" s="26" t="s">
        <v>40</v>
      </c>
      <c r="K1258" s="26" t="s">
        <v>4</v>
      </c>
      <c r="L1258" s="26" t="s">
        <v>4</v>
      </c>
      <c r="M1258" s="27">
        <f>IF(Tabelle9[[#This Row],[Heizleistung (55°C)]]=0,Tabelle9[[#This Row],[Heizleistung (35°C)]],(Tabelle9[[#This Row],[Heizleistung (35°C)]]+Tabelle9[[#This Row],[Heizleistung (55°C)]])/2)</f>
        <v>13.8</v>
      </c>
      <c r="N1258" s="30">
        <f>IF(Tabelle9[[#This Row],[Etas 55°C]]=0,0,(Tabelle9[[#This Row],[Etas 35°C]]*0.8+Tabelle9[[#This Row],[Etas 55°C]]*0.2))*2.5</f>
        <v>4.74</v>
      </c>
      <c r="O1258" s="31">
        <f>-(Tabelle9[[#This Row],[80%/20% SCOP]]-5.7165)/5.7165</f>
        <v>0.1708213067436368</v>
      </c>
    </row>
    <row r="1259" spans="1:15" ht="20.100000000000001" customHeight="1" x14ac:dyDescent="0.25">
      <c r="A1259" s="61"/>
      <c r="B1259" s="32">
        <v>16010949</v>
      </c>
      <c r="C1259" s="25" t="s">
        <v>2070</v>
      </c>
      <c r="D1259" s="25" t="s">
        <v>2087</v>
      </c>
      <c r="E1259" s="26" t="s">
        <v>2</v>
      </c>
      <c r="F1259" s="27">
        <v>12.2</v>
      </c>
      <c r="G1259" s="28">
        <v>2.0099999999999998</v>
      </c>
      <c r="H1259" s="27">
        <v>12.5</v>
      </c>
      <c r="I1259" s="28">
        <v>1.43</v>
      </c>
      <c r="J1259" s="26" t="s">
        <v>40</v>
      </c>
      <c r="K1259" s="26" t="s">
        <v>4</v>
      </c>
      <c r="L1259" s="26" t="s">
        <v>4</v>
      </c>
      <c r="M1259" s="27">
        <f>IF(Tabelle9[[#This Row],[Heizleistung (55°C)]]=0,Tabelle9[[#This Row],[Heizleistung (35°C)]],(Tabelle9[[#This Row],[Heizleistung (35°C)]]+Tabelle9[[#This Row],[Heizleistung (55°C)]])/2)</f>
        <v>12.35</v>
      </c>
      <c r="N1259" s="30">
        <f>IF(Tabelle9[[#This Row],[Etas 55°C]]=0,0,(Tabelle9[[#This Row],[Etas 35°C]]*0.8+Tabelle9[[#This Row],[Etas 55°C]]*0.2))*2.5</f>
        <v>4.7349999999999994</v>
      </c>
      <c r="O1259" s="31">
        <f>-(Tabelle9[[#This Row],[80%/20% SCOP]]-5.7165)/5.7165</f>
        <v>0.17169596781247276</v>
      </c>
    </row>
    <row r="1260" spans="1:15" ht="20.100000000000001" customHeight="1" x14ac:dyDescent="0.25">
      <c r="A1260" s="61"/>
      <c r="B1260" s="32">
        <v>16015637</v>
      </c>
      <c r="C1260" s="25" t="s">
        <v>2231</v>
      </c>
      <c r="D1260" s="25" t="s">
        <v>2239</v>
      </c>
      <c r="E1260" s="26" t="s">
        <v>2</v>
      </c>
      <c r="F1260" s="27">
        <v>12.87</v>
      </c>
      <c r="G1260" s="28">
        <v>1.998</v>
      </c>
      <c r="H1260" s="27">
        <v>12.55</v>
      </c>
      <c r="I1260" s="28">
        <v>1.448</v>
      </c>
      <c r="J1260" s="26" t="s">
        <v>3</v>
      </c>
      <c r="K1260" s="26" t="s">
        <v>4</v>
      </c>
      <c r="L1260" s="26" t="s">
        <v>4</v>
      </c>
      <c r="M1260" s="27">
        <f>IF(Tabelle9[[#This Row],[Heizleistung (55°C)]]=0,Tabelle9[[#This Row],[Heizleistung (35°C)]],(Tabelle9[[#This Row],[Heizleistung (35°C)]]+Tabelle9[[#This Row],[Heizleistung (55°C)]])/2)</f>
        <v>12.71</v>
      </c>
      <c r="N1260" s="30">
        <f>IF(Tabelle9[[#This Row],[Etas 55°C]]=0,0,(Tabelle9[[#This Row],[Etas 35°C]]*0.8+Tabelle9[[#This Row],[Etas 55°C]]*0.2))*2.5</f>
        <v>4.7200000000000006</v>
      </c>
      <c r="O1260" s="31">
        <f>-(Tabelle9[[#This Row],[80%/20% SCOP]]-5.7165)/5.7165</f>
        <v>0.17431995101898001</v>
      </c>
    </row>
    <row r="1261" spans="1:15" ht="20.100000000000001" customHeight="1" x14ac:dyDescent="0.25">
      <c r="A1261" s="61"/>
      <c r="B1261" s="32">
        <v>16017727</v>
      </c>
      <c r="C1261" s="25" t="s">
        <v>6650</v>
      </c>
      <c r="D1261" s="25" t="s">
        <v>6652</v>
      </c>
      <c r="E1261" s="26" t="s">
        <v>2</v>
      </c>
      <c r="F1261" s="27">
        <v>12.9</v>
      </c>
      <c r="G1261" s="28">
        <v>1.998</v>
      </c>
      <c r="H1261" s="27">
        <v>12.6</v>
      </c>
      <c r="I1261" s="28">
        <v>1.448</v>
      </c>
      <c r="J1261" s="26" t="s">
        <v>3</v>
      </c>
      <c r="K1261" s="26" t="s">
        <v>4</v>
      </c>
      <c r="L1261" s="26" t="s">
        <v>4</v>
      </c>
      <c r="M1261" s="29">
        <f>IF(Tabelle9[[#This Row],[Heizleistung (55°C)]]=0,Tabelle9[[#This Row],[Heizleistung (35°C)]],(Tabelle9[[#This Row],[Heizleistung (35°C)]]+Tabelle9[[#This Row],[Heizleistung (55°C)]])/2)</f>
        <v>12.75</v>
      </c>
      <c r="N1261" s="30">
        <f>IF(Tabelle9[[#This Row],[Etas 55°C]]=0,0,(Tabelle9[[#This Row],[Etas 35°C]]*0.8+Tabelle9[[#This Row],[Etas 55°C]]*0.2))*2.5</f>
        <v>4.7200000000000006</v>
      </c>
      <c r="O1261" s="31">
        <f>-(Tabelle9[[#This Row],[80%/20% SCOP]]-5.7165)/5.7165</f>
        <v>0.17431995101898001</v>
      </c>
    </row>
    <row r="1262" spans="1:15" ht="20.100000000000001" customHeight="1" x14ac:dyDescent="0.25">
      <c r="A1262" s="61"/>
      <c r="B1262" s="32">
        <v>16012596</v>
      </c>
      <c r="C1262" s="25" t="s">
        <v>2688</v>
      </c>
      <c r="D1262" s="25" t="s">
        <v>2706</v>
      </c>
      <c r="E1262" s="26" t="s">
        <v>2</v>
      </c>
      <c r="F1262" s="27">
        <v>12.3</v>
      </c>
      <c r="G1262" s="28">
        <v>2.0019999999999998</v>
      </c>
      <c r="H1262" s="27">
        <v>12.5</v>
      </c>
      <c r="I1262" s="28">
        <v>1.4159999999999999</v>
      </c>
      <c r="J1262" s="26" t="s">
        <v>40</v>
      </c>
      <c r="K1262" s="26" t="s">
        <v>4</v>
      </c>
      <c r="L1262" s="26" t="s">
        <v>4</v>
      </c>
      <c r="M1262" s="27">
        <f>IF(Tabelle9[[#This Row],[Heizleistung (55°C)]]=0,Tabelle9[[#This Row],[Heizleistung (35°C)]],(Tabelle9[[#This Row],[Heizleistung (35°C)]]+Tabelle9[[#This Row],[Heizleistung (55°C)]])/2)</f>
        <v>12.4</v>
      </c>
      <c r="N1262" s="30">
        <f>IF(Tabelle9[[#This Row],[Etas 55°C]]=0,0,(Tabelle9[[#This Row],[Etas 35°C]]*0.8+Tabelle9[[#This Row],[Etas 55°C]]*0.2))*2.5</f>
        <v>4.7119999999999997</v>
      </c>
      <c r="O1262" s="31">
        <f>-(Tabelle9[[#This Row],[80%/20% SCOP]]-5.7165)/5.7165</f>
        <v>0.17571940872911751</v>
      </c>
    </row>
    <row r="1263" spans="1:15" ht="20.100000000000001" customHeight="1" x14ac:dyDescent="0.25">
      <c r="A1263" s="61"/>
      <c r="B1263" s="32">
        <v>16011923</v>
      </c>
      <c r="C1263" s="25" t="s">
        <v>4677</v>
      </c>
      <c r="D1263" s="25" t="s">
        <v>4683</v>
      </c>
      <c r="E1263" s="26" t="s">
        <v>2</v>
      </c>
      <c r="F1263" s="27">
        <v>12.3</v>
      </c>
      <c r="G1263" s="28">
        <v>2.0019999999999998</v>
      </c>
      <c r="H1263" s="27">
        <v>12.5</v>
      </c>
      <c r="I1263" s="28">
        <v>1.4159999999999999</v>
      </c>
      <c r="J1263" s="26" t="s">
        <v>40</v>
      </c>
      <c r="K1263" s="26" t="s">
        <v>4</v>
      </c>
      <c r="L1263" s="26" t="s">
        <v>15</v>
      </c>
      <c r="M1263" s="27">
        <f>IF(Tabelle9[[#This Row],[Heizleistung (55°C)]]=0,Tabelle9[[#This Row],[Heizleistung (35°C)]],(Tabelle9[[#This Row],[Heizleistung (35°C)]]+Tabelle9[[#This Row],[Heizleistung (55°C)]])/2)</f>
        <v>12.4</v>
      </c>
      <c r="N1263" s="30">
        <f>IF(Tabelle9[[#This Row],[Etas 55°C]]=0,0,(Tabelle9[[#This Row],[Etas 35°C]]*0.8+Tabelle9[[#This Row],[Etas 55°C]]*0.2))*2.5</f>
        <v>4.7119999999999997</v>
      </c>
      <c r="O1263" s="31">
        <f>-(Tabelle9[[#This Row],[80%/20% SCOP]]-5.7165)/5.7165</f>
        <v>0.17571940872911751</v>
      </c>
    </row>
    <row r="1264" spans="1:15" ht="20.100000000000001" customHeight="1" x14ac:dyDescent="0.25">
      <c r="A1264" s="61"/>
      <c r="B1264" s="32">
        <v>16012595</v>
      </c>
      <c r="C1264" s="25" t="s">
        <v>2688</v>
      </c>
      <c r="D1264" s="25" t="s">
        <v>2695</v>
      </c>
      <c r="E1264" s="26" t="s">
        <v>2</v>
      </c>
      <c r="F1264" s="27">
        <v>12.3</v>
      </c>
      <c r="G1264" s="28">
        <v>2.0009999999999999</v>
      </c>
      <c r="H1264" s="27">
        <v>12.5</v>
      </c>
      <c r="I1264" s="28">
        <v>1.4159999999999999</v>
      </c>
      <c r="J1264" s="26" t="s">
        <v>40</v>
      </c>
      <c r="K1264" s="26" t="s">
        <v>4</v>
      </c>
      <c r="L1264" s="26" t="s">
        <v>4</v>
      </c>
      <c r="M1264" s="27">
        <f>IF(Tabelle9[[#This Row],[Heizleistung (55°C)]]=0,Tabelle9[[#This Row],[Heizleistung (35°C)]],(Tabelle9[[#This Row],[Heizleistung (35°C)]]+Tabelle9[[#This Row],[Heizleistung (55°C)]])/2)</f>
        <v>12.4</v>
      </c>
      <c r="N1264" s="30">
        <f>IF(Tabelle9[[#This Row],[Etas 55°C]]=0,0,(Tabelle9[[#This Row],[Etas 35°C]]*0.8+Tabelle9[[#This Row],[Etas 55°C]]*0.2))*2.5</f>
        <v>4.71</v>
      </c>
      <c r="O1264" s="31">
        <f>-(Tabelle9[[#This Row],[80%/20% SCOP]]-5.7165)/5.7165</f>
        <v>0.1760692731566518</v>
      </c>
    </row>
    <row r="1265" spans="1:15" ht="20.100000000000001" customHeight="1" x14ac:dyDescent="0.25">
      <c r="A1265" s="61"/>
      <c r="B1265" s="32">
        <v>16011920</v>
      </c>
      <c r="C1265" s="25" t="s">
        <v>4677</v>
      </c>
      <c r="D1265" s="25" t="s">
        <v>4716</v>
      </c>
      <c r="E1265" s="26" t="s">
        <v>2</v>
      </c>
      <c r="F1265" s="27">
        <v>12.3</v>
      </c>
      <c r="G1265" s="28">
        <v>2.0009999999999999</v>
      </c>
      <c r="H1265" s="27">
        <v>12.5</v>
      </c>
      <c r="I1265" s="28">
        <v>1.4159999999999999</v>
      </c>
      <c r="J1265" s="26" t="s">
        <v>40</v>
      </c>
      <c r="K1265" s="26" t="s">
        <v>4</v>
      </c>
      <c r="L1265" s="26" t="s">
        <v>15</v>
      </c>
      <c r="M1265" s="27">
        <f>IF(Tabelle9[[#This Row],[Heizleistung (55°C)]]=0,Tabelle9[[#This Row],[Heizleistung (35°C)]],(Tabelle9[[#This Row],[Heizleistung (35°C)]]+Tabelle9[[#This Row],[Heizleistung (55°C)]])/2)</f>
        <v>12.4</v>
      </c>
      <c r="N1265" s="30">
        <f>IF(Tabelle9[[#This Row],[Etas 55°C]]=0,0,(Tabelle9[[#This Row],[Etas 35°C]]*0.8+Tabelle9[[#This Row],[Etas 55°C]]*0.2))*2.5</f>
        <v>4.71</v>
      </c>
      <c r="O1265" s="31">
        <f>-(Tabelle9[[#This Row],[80%/20% SCOP]]-5.7165)/5.7165</f>
        <v>0.1760692731566518</v>
      </c>
    </row>
    <row r="1266" spans="1:15" ht="20.100000000000001" customHeight="1" x14ac:dyDescent="0.25">
      <c r="A1266" s="61"/>
      <c r="B1266" s="32">
        <v>16017640</v>
      </c>
      <c r="C1266" s="25" t="s">
        <v>4997</v>
      </c>
      <c r="D1266" s="25" t="s">
        <v>5014</v>
      </c>
      <c r="E1266" s="26" t="s">
        <v>2</v>
      </c>
      <c r="F1266" s="27">
        <v>12.07</v>
      </c>
      <c r="G1266" s="28">
        <v>1.9650000000000001</v>
      </c>
      <c r="H1266" s="27">
        <v>11.9</v>
      </c>
      <c r="I1266" s="28">
        <v>1.5349999999999999</v>
      </c>
      <c r="J1266" s="26" t="s">
        <v>3</v>
      </c>
      <c r="K1266" s="26" t="s">
        <v>15</v>
      </c>
      <c r="L1266" s="26" t="s">
        <v>15</v>
      </c>
      <c r="M1266" s="27">
        <f>IF(Tabelle9[[#This Row],[Heizleistung (55°C)]]=0,Tabelle9[[#This Row],[Heizleistung (35°C)]],(Tabelle9[[#This Row],[Heizleistung (35°C)]]+Tabelle9[[#This Row],[Heizleistung (55°C)]])/2)</f>
        <v>11.984999999999999</v>
      </c>
      <c r="N1266" s="30">
        <f>IF(Tabelle9[[#This Row],[Etas 55°C]]=0,0,(Tabelle9[[#This Row],[Etas 35°C]]*0.8+Tabelle9[[#This Row],[Etas 55°C]]*0.2))*2.5</f>
        <v>4.6974999999999998</v>
      </c>
      <c r="O1266" s="31">
        <f>-(Tabelle9[[#This Row],[80%/20% SCOP]]-5.7165)/5.7165</f>
        <v>0.17825592582874139</v>
      </c>
    </row>
    <row r="1267" spans="1:15" ht="20.100000000000001" customHeight="1" x14ac:dyDescent="0.25">
      <c r="A1267" s="61"/>
      <c r="B1267" s="32">
        <v>16018379</v>
      </c>
      <c r="C1267" s="25" t="s">
        <v>2165</v>
      </c>
      <c r="D1267" s="25" t="s">
        <v>2170</v>
      </c>
      <c r="E1267" s="26" t="s">
        <v>2</v>
      </c>
      <c r="F1267" s="27">
        <v>12</v>
      </c>
      <c r="G1267" s="28">
        <v>1.9650000000000001</v>
      </c>
      <c r="H1267" s="27">
        <v>12</v>
      </c>
      <c r="I1267" s="28">
        <v>1.5349999999999999</v>
      </c>
      <c r="J1267" s="26" t="s">
        <v>3</v>
      </c>
      <c r="K1267" s="26" t="s">
        <v>4</v>
      </c>
      <c r="L1267" s="26" t="s">
        <v>4</v>
      </c>
      <c r="M1267" s="27">
        <f>IF(Tabelle9[[#This Row],[Heizleistung (55°C)]]=0,Tabelle9[[#This Row],[Heizleistung (35°C)]],(Tabelle9[[#This Row],[Heizleistung (35°C)]]+Tabelle9[[#This Row],[Heizleistung (55°C)]])/2)</f>
        <v>12</v>
      </c>
      <c r="N1267" s="30">
        <f>IF(Tabelle9[[#This Row],[Etas 55°C]]=0,0,(Tabelle9[[#This Row],[Etas 35°C]]*0.8+Tabelle9[[#This Row],[Etas 55°C]]*0.2))*2.5</f>
        <v>4.6974999999999998</v>
      </c>
      <c r="O1267" s="31">
        <f>-(Tabelle9[[#This Row],[80%/20% SCOP]]-5.7165)/5.7165</f>
        <v>0.17825592582874139</v>
      </c>
    </row>
    <row r="1268" spans="1:15" ht="20.100000000000001" customHeight="1" x14ac:dyDescent="0.25">
      <c r="A1268" s="61"/>
      <c r="B1268" s="32">
        <v>16005702</v>
      </c>
      <c r="C1268" s="25" t="s">
        <v>1657</v>
      </c>
      <c r="D1268" s="25" t="s">
        <v>1658</v>
      </c>
      <c r="E1268" s="26" t="s">
        <v>2</v>
      </c>
      <c r="F1268" s="27">
        <v>12.5</v>
      </c>
      <c r="G1268" s="28">
        <v>1.97</v>
      </c>
      <c r="H1268" s="27">
        <v>12.43</v>
      </c>
      <c r="I1268" s="28">
        <v>1.51</v>
      </c>
      <c r="J1268" s="26" t="s">
        <v>109</v>
      </c>
      <c r="K1268" s="26" t="s">
        <v>4</v>
      </c>
      <c r="L1268" s="26" t="s">
        <v>4</v>
      </c>
      <c r="M1268" s="27">
        <f>IF(Tabelle9[[#This Row],[Heizleistung (55°C)]]=0,Tabelle9[[#This Row],[Heizleistung (35°C)]],(Tabelle9[[#This Row],[Heizleistung (35°C)]]+Tabelle9[[#This Row],[Heizleistung (55°C)]])/2)</f>
        <v>12.465</v>
      </c>
      <c r="N1268" s="30">
        <f>IF(Tabelle9[[#This Row],[Etas 55°C]]=0,0,(Tabelle9[[#This Row],[Etas 35°C]]*0.8+Tabelle9[[#This Row],[Etas 55°C]]*0.2))*2.5</f>
        <v>4.6950000000000003</v>
      </c>
      <c r="O1268" s="31">
        <f>-(Tabelle9[[#This Row],[80%/20% SCOP]]-5.7165)/5.7165</f>
        <v>0.17869325636315922</v>
      </c>
    </row>
    <row r="1269" spans="1:15" ht="20.100000000000001" customHeight="1" x14ac:dyDescent="0.25">
      <c r="A1269" s="61"/>
      <c r="B1269" s="32">
        <v>16014698</v>
      </c>
      <c r="C1269" s="25" t="s">
        <v>4760</v>
      </c>
      <c r="D1269" s="25" t="s">
        <v>4765</v>
      </c>
      <c r="E1269" s="26" t="s">
        <v>2</v>
      </c>
      <c r="F1269" s="27">
        <v>12</v>
      </c>
      <c r="G1269" s="28">
        <v>1.97</v>
      </c>
      <c r="H1269" s="27">
        <v>12</v>
      </c>
      <c r="I1269" s="28">
        <v>1.49</v>
      </c>
      <c r="J1269" s="26" t="s">
        <v>3</v>
      </c>
      <c r="K1269" s="26" t="s">
        <v>4</v>
      </c>
      <c r="L1269" s="26" t="s">
        <v>25</v>
      </c>
      <c r="M1269" s="27">
        <f>IF(Tabelle9[[#This Row],[Heizleistung (55°C)]]=0,Tabelle9[[#This Row],[Heizleistung (35°C)]],(Tabelle9[[#This Row],[Heizleistung (35°C)]]+Tabelle9[[#This Row],[Heizleistung (55°C)]])/2)</f>
        <v>12</v>
      </c>
      <c r="N1269" s="30">
        <f>IF(Tabelle9[[#This Row],[Etas 55°C]]=0,0,(Tabelle9[[#This Row],[Etas 35°C]]*0.8+Tabelle9[[#This Row],[Etas 55°C]]*0.2))*2.5</f>
        <v>4.6850000000000005</v>
      </c>
      <c r="O1269" s="31">
        <f>-(Tabelle9[[#This Row],[80%/20% SCOP]]-5.7165)/5.7165</f>
        <v>0.18044257850083084</v>
      </c>
    </row>
    <row r="1270" spans="1:15" ht="20.100000000000001" customHeight="1" x14ac:dyDescent="0.25">
      <c r="A1270" s="61"/>
      <c r="B1270" s="32">
        <v>16017364</v>
      </c>
      <c r="C1270" s="25" t="s">
        <v>5531</v>
      </c>
      <c r="D1270" s="25" t="s">
        <v>5533</v>
      </c>
      <c r="E1270" s="26" t="s">
        <v>2</v>
      </c>
      <c r="F1270" s="27">
        <v>12</v>
      </c>
      <c r="G1270" s="28">
        <v>1.95</v>
      </c>
      <c r="H1270" s="27">
        <v>12</v>
      </c>
      <c r="I1270" s="28">
        <v>1.57</v>
      </c>
      <c r="J1270" s="26" t="s">
        <v>3</v>
      </c>
      <c r="K1270" s="26" t="s">
        <v>4</v>
      </c>
      <c r="L1270" s="26" t="s">
        <v>4</v>
      </c>
      <c r="M1270" s="29">
        <f>IF(Tabelle9[[#This Row],[Heizleistung (55°C)]]=0,Tabelle9[[#This Row],[Heizleistung (35°C)]],(Tabelle9[[#This Row],[Heizleistung (35°C)]]+Tabelle9[[#This Row],[Heizleistung (55°C)]])/2)</f>
        <v>12</v>
      </c>
      <c r="N1270" s="30">
        <f>IF(Tabelle9[[#This Row],[Etas 55°C]]=0,0,(Tabelle9[[#This Row],[Etas 35°C]]*0.8+Tabelle9[[#This Row],[Etas 55°C]]*0.2))*2.5</f>
        <v>4.6850000000000005</v>
      </c>
      <c r="O1270" s="31">
        <f>-(Tabelle9[[#This Row],[80%/20% SCOP]]-5.7165)/5.7165</f>
        <v>0.18044257850083084</v>
      </c>
    </row>
    <row r="1271" spans="1:15" ht="20.100000000000001" customHeight="1" x14ac:dyDescent="0.25">
      <c r="A1271" s="61"/>
      <c r="B1271" s="32">
        <v>16017399</v>
      </c>
      <c r="C1271" s="25" t="s">
        <v>6686</v>
      </c>
      <c r="D1271" s="25" t="s">
        <v>6688</v>
      </c>
      <c r="E1271" s="26" t="s">
        <v>2</v>
      </c>
      <c r="F1271" s="27">
        <v>12.14</v>
      </c>
      <c r="G1271" s="28">
        <v>1.9670000000000001</v>
      </c>
      <c r="H1271" s="27">
        <v>12.31</v>
      </c>
      <c r="I1271" s="28">
        <v>1.498</v>
      </c>
      <c r="J1271" s="26" t="s">
        <v>3</v>
      </c>
      <c r="K1271" s="26" t="s">
        <v>4</v>
      </c>
      <c r="L1271" s="26" t="s">
        <v>4</v>
      </c>
      <c r="M1271" s="29">
        <f>IF(Tabelle9[[#This Row],[Heizleistung (55°C)]]=0,Tabelle9[[#This Row],[Heizleistung (35°C)]],(Tabelle9[[#This Row],[Heizleistung (35°C)]]+Tabelle9[[#This Row],[Heizleistung (55°C)]])/2)</f>
        <v>12.225000000000001</v>
      </c>
      <c r="N1271" s="30">
        <f>IF(Tabelle9[[#This Row],[Etas 55°C]]=0,0,(Tabelle9[[#This Row],[Etas 35°C]]*0.8+Tabelle9[[#This Row],[Etas 55°C]]*0.2))*2.5</f>
        <v>4.6830000000000007</v>
      </c>
      <c r="O1271" s="31">
        <f>-(Tabelle9[[#This Row],[80%/20% SCOP]]-5.7165)/5.7165</f>
        <v>0.18079244292836513</v>
      </c>
    </row>
    <row r="1272" spans="1:15" ht="20.100000000000001" customHeight="1" x14ac:dyDescent="0.25">
      <c r="A1272" s="61"/>
      <c r="B1272" s="32">
        <v>16017575</v>
      </c>
      <c r="C1272" s="25" t="s">
        <v>909</v>
      </c>
      <c r="D1272" s="25" t="s">
        <v>911</v>
      </c>
      <c r="E1272" s="26" t="s">
        <v>2</v>
      </c>
      <c r="F1272" s="27">
        <v>12.1</v>
      </c>
      <c r="G1272" s="28">
        <v>1.95</v>
      </c>
      <c r="H1272" s="27">
        <v>11.9</v>
      </c>
      <c r="I1272" s="28">
        <v>1.55</v>
      </c>
      <c r="J1272" s="26" t="s">
        <v>3</v>
      </c>
      <c r="K1272" s="26" t="s">
        <v>4</v>
      </c>
      <c r="L1272" s="26" t="s">
        <v>4</v>
      </c>
      <c r="M1272" s="27">
        <f>IF(Tabelle9[[#This Row],[Heizleistung (55°C)]]=0,Tabelle9[[#This Row],[Heizleistung (35°C)]],(Tabelle9[[#This Row],[Heizleistung (35°C)]]+Tabelle9[[#This Row],[Heizleistung (55°C)]])/2)</f>
        <v>12</v>
      </c>
      <c r="N1272" s="30">
        <f>IF(Tabelle9[[#This Row],[Etas 55°C]]=0,0,(Tabelle9[[#This Row],[Etas 35°C]]*0.8+Tabelle9[[#This Row],[Etas 55°C]]*0.2))*2.5</f>
        <v>4.6750000000000007</v>
      </c>
      <c r="O1272" s="31">
        <f>-(Tabelle9[[#This Row],[80%/20% SCOP]]-5.7165)/5.7165</f>
        <v>0.18219190063850244</v>
      </c>
    </row>
    <row r="1273" spans="1:15" ht="20.100000000000001" customHeight="1" x14ac:dyDescent="0.25">
      <c r="A1273" s="61"/>
      <c r="B1273" s="32">
        <v>16017876</v>
      </c>
      <c r="C1273" s="25" t="s">
        <v>6201</v>
      </c>
      <c r="D1273" s="25" t="s">
        <v>6217</v>
      </c>
      <c r="E1273" s="26" t="s">
        <v>2</v>
      </c>
      <c r="F1273" s="27">
        <v>12.42</v>
      </c>
      <c r="G1273" s="28">
        <v>1.95</v>
      </c>
      <c r="H1273" s="27">
        <v>12.1</v>
      </c>
      <c r="I1273" s="28">
        <v>1.54</v>
      </c>
      <c r="J1273" s="26" t="s">
        <v>3</v>
      </c>
      <c r="K1273" s="26" t="s">
        <v>4</v>
      </c>
      <c r="L1273" s="26" t="s">
        <v>4</v>
      </c>
      <c r="M1273" s="29">
        <f>IF(Tabelle9[[#This Row],[Heizleistung (55°C)]]=0,Tabelle9[[#This Row],[Heizleistung (35°C)]],(Tabelle9[[#This Row],[Heizleistung (35°C)]]+Tabelle9[[#This Row],[Heizleistung (55°C)]])/2)</f>
        <v>12.26</v>
      </c>
      <c r="N1273" s="30">
        <f>IF(Tabelle9[[#This Row],[Etas 55°C]]=0,0,(Tabelle9[[#This Row],[Etas 35°C]]*0.8+Tabelle9[[#This Row],[Etas 55°C]]*0.2))*2.5</f>
        <v>4.67</v>
      </c>
      <c r="O1273" s="31">
        <f>-(Tabelle9[[#This Row],[80%/20% SCOP]]-5.7165)/5.7165</f>
        <v>0.1830665617073384</v>
      </c>
    </row>
    <row r="1274" spans="1:15" ht="20.100000000000001" customHeight="1" x14ac:dyDescent="0.25">
      <c r="A1274" s="61"/>
      <c r="B1274" s="32">
        <v>16002917</v>
      </c>
      <c r="C1274" s="25" t="s">
        <v>6201</v>
      </c>
      <c r="D1274" s="25" t="s">
        <v>6434</v>
      </c>
      <c r="E1274" s="26" t="s">
        <v>2</v>
      </c>
      <c r="F1274" s="27">
        <v>12.5</v>
      </c>
      <c r="G1274" s="28">
        <v>1.95</v>
      </c>
      <c r="H1274" s="27">
        <v>12.2</v>
      </c>
      <c r="I1274" s="28">
        <v>1.54</v>
      </c>
      <c r="J1274" s="26" t="s">
        <v>3</v>
      </c>
      <c r="K1274" s="26" t="s">
        <v>4</v>
      </c>
      <c r="L1274" s="26" t="s">
        <v>4</v>
      </c>
      <c r="M1274" s="29">
        <f>IF(Tabelle9[[#This Row],[Heizleistung (55°C)]]=0,Tabelle9[[#This Row],[Heizleistung (35°C)]],(Tabelle9[[#This Row],[Heizleistung (35°C)]]+Tabelle9[[#This Row],[Heizleistung (55°C)]])/2)</f>
        <v>12.35</v>
      </c>
      <c r="N1274" s="30">
        <f>IF(Tabelle9[[#This Row],[Etas 55°C]]=0,0,(Tabelle9[[#This Row],[Etas 35°C]]*0.8+Tabelle9[[#This Row],[Etas 55°C]]*0.2))*2.5</f>
        <v>4.67</v>
      </c>
      <c r="O1274" s="31">
        <f>-(Tabelle9[[#This Row],[80%/20% SCOP]]-5.7165)/5.7165</f>
        <v>0.1830665617073384</v>
      </c>
    </row>
    <row r="1275" spans="1:15" ht="20.100000000000001" customHeight="1" x14ac:dyDescent="0.25">
      <c r="A1275" s="61"/>
      <c r="B1275" s="32">
        <v>16017289</v>
      </c>
      <c r="C1275" s="25" t="s">
        <v>1230</v>
      </c>
      <c r="D1275" s="25" t="s">
        <v>1250</v>
      </c>
      <c r="E1275" s="26" t="s">
        <v>2</v>
      </c>
      <c r="F1275" s="27">
        <v>12.1</v>
      </c>
      <c r="G1275" s="28">
        <v>1.9450000000000001</v>
      </c>
      <c r="H1275" s="27">
        <v>12.1</v>
      </c>
      <c r="I1275" s="28">
        <v>1.55</v>
      </c>
      <c r="J1275" s="26" t="s">
        <v>3</v>
      </c>
      <c r="K1275" s="26" t="s">
        <v>4</v>
      </c>
      <c r="L1275" s="26" t="s">
        <v>15</v>
      </c>
      <c r="M1275" s="27">
        <f>IF(Tabelle9[[#This Row],[Heizleistung (55°C)]]=0,Tabelle9[[#This Row],[Heizleistung (35°C)]],(Tabelle9[[#This Row],[Heizleistung (35°C)]]+Tabelle9[[#This Row],[Heizleistung (55°C)]])/2)</f>
        <v>12.1</v>
      </c>
      <c r="N1275" s="30">
        <f>IF(Tabelle9[[#This Row],[Etas 55°C]]=0,0,(Tabelle9[[#This Row],[Etas 35°C]]*0.8+Tabelle9[[#This Row],[Etas 55°C]]*0.2))*2.5</f>
        <v>4.665</v>
      </c>
      <c r="O1275" s="31">
        <f>-(Tabelle9[[#This Row],[80%/20% SCOP]]-5.7165)/5.7165</f>
        <v>0.18394122277617422</v>
      </c>
    </row>
    <row r="1276" spans="1:15" ht="20.100000000000001" customHeight="1" x14ac:dyDescent="0.25">
      <c r="A1276" s="61"/>
      <c r="B1276" s="32">
        <v>16011169</v>
      </c>
      <c r="C1276" s="25" t="s">
        <v>2070</v>
      </c>
      <c r="D1276" s="25" t="s">
        <v>2073</v>
      </c>
      <c r="E1276" s="26" t="s">
        <v>2</v>
      </c>
      <c r="F1276" s="27">
        <v>12.2</v>
      </c>
      <c r="G1276" s="28">
        <v>1.98</v>
      </c>
      <c r="H1276" s="27">
        <v>12.5</v>
      </c>
      <c r="I1276" s="28">
        <v>1.41</v>
      </c>
      <c r="J1276" s="26" t="s">
        <v>40</v>
      </c>
      <c r="K1276" s="26" t="s">
        <v>4</v>
      </c>
      <c r="L1276" s="26" t="s">
        <v>4</v>
      </c>
      <c r="M1276" s="27">
        <f>IF(Tabelle9[[#This Row],[Heizleistung (55°C)]]=0,Tabelle9[[#This Row],[Heizleistung (35°C)]],(Tabelle9[[#This Row],[Heizleistung (35°C)]]+Tabelle9[[#This Row],[Heizleistung (55°C)]])/2)</f>
        <v>12.35</v>
      </c>
      <c r="N1276" s="30">
        <f>IF(Tabelle9[[#This Row],[Etas 55°C]]=0,0,(Tabelle9[[#This Row],[Etas 35°C]]*0.8+Tabelle9[[#This Row],[Etas 55°C]]*0.2))*2.5</f>
        <v>4.665</v>
      </c>
      <c r="O1276" s="31">
        <f>-(Tabelle9[[#This Row],[80%/20% SCOP]]-5.7165)/5.7165</f>
        <v>0.18394122277617422</v>
      </c>
    </row>
    <row r="1277" spans="1:15" ht="20.100000000000001" customHeight="1" x14ac:dyDescent="0.25">
      <c r="A1277" s="61"/>
      <c r="B1277" s="32">
        <v>16018670</v>
      </c>
      <c r="C1277" s="25" t="s">
        <v>1756</v>
      </c>
      <c r="D1277" s="25" t="s">
        <v>1763</v>
      </c>
      <c r="E1277" s="26" t="s">
        <v>2</v>
      </c>
      <c r="F1277" s="27">
        <v>12.1</v>
      </c>
      <c r="G1277" s="28">
        <v>1.94</v>
      </c>
      <c r="H1277" s="27">
        <v>11.9</v>
      </c>
      <c r="I1277" s="28">
        <v>1.55</v>
      </c>
      <c r="J1277" s="26" t="s">
        <v>3</v>
      </c>
      <c r="K1277" s="26" t="s">
        <v>4</v>
      </c>
      <c r="L1277" s="26" t="s">
        <v>4</v>
      </c>
      <c r="M1277" s="27">
        <f>IF(Tabelle9[[#This Row],[Heizleistung (55°C)]]=0,Tabelle9[[#This Row],[Heizleistung (35°C)]],(Tabelle9[[#This Row],[Heizleistung (35°C)]]+Tabelle9[[#This Row],[Heizleistung (55°C)]])/2)</f>
        <v>12</v>
      </c>
      <c r="N1277" s="30">
        <f>IF(Tabelle9[[#This Row],[Etas 55°C]]=0,0,(Tabelle9[[#This Row],[Etas 35°C]]*0.8+Tabelle9[[#This Row],[Etas 55°C]]*0.2))*2.5</f>
        <v>4.6550000000000002</v>
      </c>
      <c r="O1277" s="31">
        <f>-(Tabelle9[[#This Row],[80%/20% SCOP]]-5.7165)/5.7165</f>
        <v>0.18569054491384582</v>
      </c>
    </row>
    <row r="1278" spans="1:15" ht="20.100000000000001" customHeight="1" x14ac:dyDescent="0.25">
      <c r="A1278" s="61"/>
      <c r="B1278" s="32">
        <v>16018350</v>
      </c>
      <c r="C1278" s="25" t="s">
        <v>1560</v>
      </c>
      <c r="D1278" s="25" t="s">
        <v>1595</v>
      </c>
      <c r="E1278" s="26" t="s">
        <v>2</v>
      </c>
      <c r="F1278" s="27">
        <v>12.1</v>
      </c>
      <c r="G1278" s="28">
        <v>1.94</v>
      </c>
      <c r="H1278" s="27">
        <v>12.1</v>
      </c>
      <c r="I1278" s="28">
        <v>1.55</v>
      </c>
      <c r="J1278" s="26" t="s">
        <v>3</v>
      </c>
      <c r="K1278" s="26" t="s">
        <v>4</v>
      </c>
      <c r="L1278" s="26" t="s">
        <v>4</v>
      </c>
      <c r="M1278" s="27">
        <f>IF(Tabelle9[[#This Row],[Heizleistung (55°C)]]=0,Tabelle9[[#This Row],[Heizleistung (35°C)]],(Tabelle9[[#This Row],[Heizleistung (35°C)]]+Tabelle9[[#This Row],[Heizleistung (55°C)]])/2)</f>
        <v>12.1</v>
      </c>
      <c r="N1278" s="30">
        <f>IF(Tabelle9[[#This Row],[Etas 55°C]]=0,0,(Tabelle9[[#This Row],[Etas 35°C]]*0.8+Tabelle9[[#This Row],[Etas 55°C]]*0.2))*2.5</f>
        <v>4.6550000000000002</v>
      </c>
      <c r="O1278" s="31">
        <f>-(Tabelle9[[#This Row],[80%/20% SCOP]]-5.7165)/5.7165</f>
        <v>0.18569054491384582</v>
      </c>
    </row>
    <row r="1279" spans="1:15" ht="20.100000000000001" customHeight="1" x14ac:dyDescent="0.25">
      <c r="A1279" s="61"/>
      <c r="B1279" s="32">
        <v>16016312</v>
      </c>
      <c r="C1279" s="25" t="s">
        <v>1756</v>
      </c>
      <c r="D1279" s="25" t="s">
        <v>1765</v>
      </c>
      <c r="E1279" s="26" t="s">
        <v>2</v>
      </c>
      <c r="F1279" s="27">
        <v>12.1</v>
      </c>
      <c r="G1279" s="28">
        <v>1.94</v>
      </c>
      <c r="H1279" s="27">
        <v>12.1</v>
      </c>
      <c r="I1279" s="28">
        <v>1.55</v>
      </c>
      <c r="J1279" s="26" t="s">
        <v>3</v>
      </c>
      <c r="K1279" s="26" t="s">
        <v>4</v>
      </c>
      <c r="L1279" s="26" t="s">
        <v>4</v>
      </c>
      <c r="M1279" s="27">
        <f>IF(Tabelle9[[#This Row],[Heizleistung (55°C)]]=0,Tabelle9[[#This Row],[Heizleistung (35°C)]],(Tabelle9[[#This Row],[Heizleistung (35°C)]]+Tabelle9[[#This Row],[Heizleistung (55°C)]])/2)</f>
        <v>12.1</v>
      </c>
      <c r="N1279" s="30">
        <f>IF(Tabelle9[[#This Row],[Etas 55°C]]=0,0,(Tabelle9[[#This Row],[Etas 35°C]]*0.8+Tabelle9[[#This Row],[Etas 55°C]]*0.2))*2.5</f>
        <v>4.6550000000000002</v>
      </c>
      <c r="O1279" s="31">
        <f>-(Tabelle9[[#This Row],[80%/20% SCOP]]-5.7165)/5.7165</f>
        <v>0.18569054491384582</v>
      </c>
    </row>
    <row r="1280" spans="1:15" ht="20.100000000000001" customHeight="1" x14ac:dyDescent="0.25">
      <c r="A1280" s="61"/>
      <c r="B1280" s="32">
        <v>16015166</v>
      </c>
      <c r="C1280" s="25" t="s">
        <v>3116</v>
      </c>
      <c r="D1280" s="25" t="s">
        <v>3124</v>
      </c>
      <c r="E1280" s="26" t="s">
        <v>2</v>
      </c>
      <c r="F1280" s="27">
        <v>12.1</v>
      </c>
      <c r="G1280" s="28">
        <v>1.94</v>
      </c>
      <c r="H1280" s="27">
        <v>12.1</v>
      </c>
      <c r="I1280" s="28">
        <v>1.55</v>
      </c>
      <c r="J1280" s="26" t="s">
        <v>3</v>
      </c>
      <c r="K1280" s="26" t="s">
        <v>4</v>
      </c>
      <c r="L1280" s="26" t="s">
        <v>4</v>
      </c>
      <c r="M1280" s="27">
        <f>IF(Tabelle9[[#This Row],[Heizleistung (55°C)]]=0,Tabelle9[[#This Row],[Heizleistung (35°C)]],(Tabelle9[[#This Row],[Heizleistung (35°C)]]+Tabelle9[[#This Row],[Heizleistung (55°C)]])/2)</f>
        <v>12.1</v>
      </c>
      <c r="N1280" s="30">
        <f>IF(Tabelle9[[#This Row],[Etas 55°C]]=0,0,(Tabelle9[[#This Row],[Etas 35°C]]*0.8+Tabelle9[[#This Row],[Etas 55°C]]*0.2))*2.5</f>
        <v>4.6550000000000002</v>
      </c>
      <c r="O1280" s="31">
        <f>-(Tabelle9[[#This Row],[80%/20% SCOP]]-5.7165)/5.7165</f>
        <v>0.18569054491384582</v>
      </c>
    </row>
    <row r="1281" spans="1:15" ht="20.100000000000001" customHeight="1" x14ac:dyDescent="0.25">
      <c r="A1281" s="61"/>
      <c r="B1281" s="32">
        <v>16017938</v>
      </c>
      <c r="C1281" s="25" t="s">
        <v>6201</v>
      </c>
      <c r="D1281" s="25" t="s">
        <v>6229</v>
      </c>
      <c r="E1281" s="26" t="s">
        <v>2</v>
      </c>
      <c r="F1281" s="27">
        <v>12.42</v>
      </c>
      <c r="G1281" s="28">
        <v>1.94</v>
      </c>
      <c r="H1281" s="27">
        <v>12.1</v>
      </c>
      <c r="I1281" s="28">
        <v>1.55</v>
      </c>
      <c r="J1281" s="26" t="s">
        <v>3</v>
      </c>
      <c r="K1281" s="26" t="s">
        <v>4</v>
      </c>
      <c r="L1281" s="26" t="s">
        <v>4</v>
      </c>
      <c r="M1281" s="29">
        <f>IF(Tabelle9[[#This Row],[Heizleistung (55°C)]]=0,Tabelle9[[#This Row],[Heizleistung (35°C)]],(Tabelle9[[#This Row],[Heizleistung (35°C)]]+Tabelle9[[#This Row],[Heizleistung (55°C)]])/2)</f>
        <v>12.26</v>
      </c>
      <c r="N1281" s="30">
        <f>IF(Tabelle9[[#This Row],[Etas 55°C]]=0,0,(Tabelle9[[#This Row],[Etas 35°C]]*0.8+Tabelle9[[#This Row],[Etas 55°C]]*0.2))*2.5</f>
        <v>4.6550000000000002</v>
      </c>
      <c r="O1281" s="31">
        <f>-(Tabelle9[[#This Row],[80%/20% SCOP]]-5.7165)/5.7165</f>
        <v>0.18569054491384582</v>
      </c>
    </row>
    <row r="1282" spans="1:15" ht="20.100000000000001" customHeight="1" x14ac:dyDescent="0.25">
      <c r="A1282" s="61"/>
      <c r="B1282" s="32">
        <v>16016041</v>
      </c>
      <c r="C1282" s="25" t="s">
        <v>1299</v>
      </c>
      <c r="D1282" s="25" t="s">
        <v>6745</v>
      </c>
      <c r="E1282" s="26" t="s">
        <v>2</v>
      </c>
      <c r="F1282" s="27">
        <v>12</v>
      </c>
      <c r="G1282" s="28">
        <v>1.95</v>
      </c>
      <c r="H1282" s="27">
        <v>14</v>
      </c>
      <c r="I1282" s="28">
        <v>1.5</v>
      </c>
      <c r="J1282" s="26" t="s">
        <v>3</v>
      </c>
      <c r="K1282" s="26" t="s">
        <v>4</v>
      </c>
      <c r="L1282" s="26" t="s">
        <v>4</v>
      </c>
      <c r="M1282" s="27">
        <f>IF(Tabelle9[[#This Row],[Heizleistung (55°C)]]=0,Tabelle9[[#This Row],[Heizleistung (35°C)]],(Tabelle9[[#This Row],[Heizleistung (35°C)]]+Tabelle9[[#This Row],[Heizleistung (55°C)]])/2)</f>
        <v>13</v>
      </c>
      <c r="N1282" s="30">
        <f>IF(Tabelle9[[#This Row],[Etas 55°C]]=0,0,(Tabelle9[[#This Row],[Etas 35°C]]*0.8+Tabelle9[[#This Row],[Etas 55°C]]*0.2))*2.5</f>
        <v>4.6500000000000004</v>
      </c>
      <c r="O1282" s="31">
        <f>-(Tabelle9[[#This Row],[80%/20% SCOP]]-5.7165)/5.7165</f>
        <v>0.18656520598268164</v>
      </c>
    </row>
    <row r="1283" spans="1:15" ht="20.100000000000001" customHeight="1" x14ac:dyDescent="0.25">
      <c r="A1283" s="61"/>
      <c r="B1283" s="32">
        <v>16018486</v>
      </c>
      <c r="C1283" s="25" t="s">
        <v>2443</v>
      </c>
      <c r="D1283" s="25" t="s">
        <v>2448</v>
      </c>
      <c r="E1283" s="26" t="s">
        <v>2</v>
      </c>
      <c r="F1283" s="27">
        <v>14.67</v>
      </c>
      <c r="G1283" s="28">
        <v>1.9179999999999999</v>
      </c>
      <c r="H1283" s="27">
        <v>12.71</v>
      </c>
      <c r="I1283" s="28">
        <v>1.6259999999999999</v>
      </c>
      <c r="J1283" s="26" t="s">
        <v>3</v>
      </c>
      <c r="K1283" s="26" t="s">
        <v>4</v>
      </c>
      <c r="L1283" s="26" t="s">
        <v>25</v>
      </c>
      <c r="M1283" s="27">
        <f>IF(Tabelle9[[#This Row],[Heizleistung (55°C)]]=0,Tabelle9[[#This Row],[Heizleistung (35°C)]],(Tabelle9[[#This Row],[Heizleistung (35°C)]]+Tabelle9[[#This Row],[Heizleistung (55°C)]])/2)</f>
        <v>13.690000000000001</v>
      </c>
      <c r="N1283" s="30">
        <f>IF(Tabelle9[[#This Row],[Etas 55°C]]=0,0,(Tabelle9[[#This Row],[Etas 35°C]]*0.8+Tabelle9[[#This Row],[Etas 55°C]]*0.2))*2.5</f>
        <v>4.649</v>
      </c>
      <c r="O1283" s="31">
        <f>-(Tabelle9[[#This Row],[80%/20% SCOP]]-5.7165)/5.7165</f>
        <v>0.18674013819644886</v>
      </c>
    </row>
    <row r="1284" spans="1:15" ht="20.100000000000001" customHeight="1" x14ac:dyDescent="0.25">
      <c r="A1284" s="61"/>
      <c r="B1284" s="32">
        <v>16017826</v>
      </c>
      <c r="C1284" s="25" t="s">
        <v>5782</v>
      </c>
      <c r="D1284" s="25" t="s">
        <v>5786</v>
      </c>
      <c r="E1284" s="26" t="s">
        <v>2</v>
      </c>
      <c r="F1284" s="27">
        <v>14.76</v>
      </c>
      <c r="G1284" s="28">
        <v>1.9179999999999999</v>
      </c>
      <c r="H1284" s="27">
        <v>12.71</v>
      </c>
      <c r="I1284" s="28">
        <v>1.6259999999999999</v>
      </c>
      <c r="J1284" s="26" t="s">
        <v>3</v>
      </c>
      <c r="K1284" s="26" t="s">
        <v>4</v>
      </c>
      <c r="L1284" s="26" t="s">
        <v>4</v>
      </c>
      <c r="M1284" s="29">
        <f>IF(Tabelle9[[#This Row],[Heizleistung (55°C)]]=0,Tabelle9[[#This Row],[Heizleistung (35°C)]],(Tabelle9[[#This Row],[Heizleistung (35°C)]]+Tabelle9[[#This Row],[Heizleistung (55°C)]])/2)</f>
        <v>13.734999999999999</v>
      </c>
      <c r="N1284" s="30">
        <f>IF(Tabelle9[[#This Row],[Etas 55°C]]=0,0,(Tabelle9[[#This Row],[Etas 35°C]]*0.8+Tabelle9[[#This Row],[Etas 55°C]]*0.2))*2.5</f>
        <v>4.649</v>
      </c>
      <c r="O1284" s="31">
        <f>-(Tabelle9[[#This Row],[80%/20% SCOP]]-5.7165)/5.7165</f>
        <v>0.18674013819644886</v>
      </c>
    </row>
    <row r="1285" spans="1:15" ht="20.100000000000001" customHeight="1" x14ac:dyDescent="0.25">
      <c r="A1285" s="61"/>
      <c r="B1285" s="32">
        <v>16004600</v>
      </c>
      <c r="C1285" s="25" t="s">
        <v>909</v>
      </c>
      <c r="D1285" s="25" t="s">
        <v>938</v>
      </c>
      <c r="E1285" s="26" t="s">
        <v>2</v>
      </c>
      <c r="F1285" s="27">
        <v>12</v>
      </c>
      <c r="G1285" s="28">
        <v>1.97</v>
      </c>
      <c r="H1285" s="27">
        <v>12</v>
      </c>
      <c r="I1285" s="28">
        <v>1.4</v>
      </c>
      <c r="J1285" s="26" t="s">
        <v>40</v>
      </c>
      <c r="K1285" s="26" t="s">
        <v>4</v>
      </c>
      <c r="L1285" s="26" t="s">
        <v>4</v>
      </c>
      <c r="M1285" s="27">
        <f>IF(Tabelle9[[#This Row],[Heizleistung (55°C)]]=0,Tabelle9[[#This Row],[Heizleistung (35°C)]],(Tabelle9[[#This Row],[Heizleistung (35°C)]]+Tabelle9[[#This Row],[Heizleistung (55°C)]])/2)</f>
        <v>12</v>
      </c>
      <c r="N1285" s="30">
        <f>IF(Tabelle9[[#This Row],[Etas 55°C]]=0,0,(Tabelle9[[#This Row],[Etas 35°C]]*0.8+Tabelle9[[#This Row],[Etas 55°C]]*0.2))*2.5</f>
        <v>4.6400000000000006</v>
      </c>
      <c r="O1285" s="31">
        <f>-(Tabelle9[[#This Row],[80%/20% SCOP]]-5.7165)/5.7165</f>
        <v>0.18831452812035326</v>
      </c>
    </row>
    <row r="1286" spans="1:15" ht="20.100000000000001" customHeight="1" x14ac:dyDescent="0.25">
      <c r="A1286" s="61"/>
      <c r="B1286" s="32">
        <v>16014818</v>
      </c>
      <c r="C1286" s="25" t="s">
        <v>5603</v>
      </c>
      <c r="D1286" s="25" t="s">
        <v>5613</v>
      </c>
      <c r="E1286" s="26" t="s">
        <v>2</v>
      </c>
      <c r="F1286" s="27">
        <v>12</v>
      </c>
      <c r="G1286" s="28">
        <v>1.97</v>
      </c>
      <c r="H1286" s="27">
        <v>12</v>
      </c>
      <c r="I1286" s="28">
        <v>1.4</v>
      </c>
      <c r="J1286" s="26" t="s">
        <v>40</v>
      </c>
      <c r="K1286" s="26" t="s">
        <v>4</v>
      </c>
      <c r="L1286" s="26" t="s">
        <v>4</v>
      </c>
      <c r="M1286" s="29">
        <f>IF(Tabelle9[[#This Row],[Heizleistung (55°C)]]=0,Tabelle9[[#This Row],[Heizleistung (35°C)]],(Tabelle9[[#This Row],[Heizleistung (35°C)]]+Tabelle9[[#This Row],[Heizleistung (55°C)]])/2)</f>
        <v>12</v>
      </c>
      <c r="N1286" s="30">
        <f>IF(Tabelle9[[#This Row],[Etas 55°C]]=0,0,(Tabelle9[[#This Row],[Etas 35°C]]*0.8+Tabelle9[[#This Row],[Etas 55°C]]*0.2))*2.5</f>
        <v>4.6400000000000006</v>
      </c>
      <c r="O1286" s="31">
        <f>-(Tabelle9[[#This Row],[80%/20% SCOP]]-5.7165)/5.7165</f>
        <v>0.18831452812035326</v>
      </c>
    </row>
    <row r="1287" spans="1:15" ht="20.100000000000001" customHeight="1" x14ac:dyDescent="0.25">
      <c r="A1287" s="61"/>
      <c r="B1287" s="32">
        <v>16017465</v>
      </c>
      <c r="C1287" s="25" t="s">
        <v>2950</v>
      </c>
      <c r="D1287" s="25" t="s">
        <v>2955</v>
      </c>
      <c r="E1287" s="26" t="s">
        <v>2</v>
      </c>
      <c r="F1287" s="27">
        <v>12.9</v>
      </c>
      <c r="G1287" s="28">
        <v>1.966</v>
      </c>
      <c r="H1287" s="27">
        <v>11.3</v>
      </c>
      <c r="I1287" s="28">
        <v>1.409</v>
      </c>
      <c r="J1287" s="26" t="s">
        <v>3</v>
      </c>
      <c r="K1287" s="26" t="s">
        <v>4</v>
      </c>
      <c r="L1287" s="26" t="s">
        <v>4</v>
      </c>
      <c r="M1287" s="27">
        <f>IF(Tabelle9[[#This Row],[Heizleistung (55°C)]]=0,Tabelle9[[#This Row],[Heizleistung (35°C)]],(Tabelle9[[#This Row],[Heizleistung (35°C)]]+Tabelle9[[#This Row],[Heizleistung (55°C)]])/2)</f>
        <v>12.100000000000001</v>
      </c>
      <c r="N1287" s="30">
        <f>IF(Tabelle9[[#This Row],[Etas 55°C]]=0,0,(Tabelle9[[#This Row],[Etas 35°C]]*0.8+Tabelle9[[#This Row],[Etas 55°C]]*0.2))*2.5</f>
        <v>4.6364999999999998</v>
      </c>
      <c r="O1287" s="31">
        <f>-(Tabelle9[[#This Row],[80%/20% SCOP]]-5.7165)/5.7165</f>
        <v>0.18892679086853845</v>
      </c>
    </row>
    <row r="1288" spans="1:15" ht="20.100000000000001" customHeight="1" x14ac:dyDescent="0.25">
      <c r="A1288" s="61"/>
      <c r="B1288" s="32">
        <v>16015830</v>
      </c>
      <c r="C1288" s="25" t="s">
        <v>1987</v>
      </c>
      <c r="D1288" s="25" t="s">
        <v>6757</v>
      </c>
      <c r="E1288" s="26" t="s">
        <v>2</v>
      </c>
      <c r="F1288" s="27">
        <v>13.8</v>
      </c>
      <c r="G1288" s="28">
        <v>1.956</v>
      </c>
      <c r="H1288" s="27">
        <v>12.9</v>
      </c>
      <c r="I1288" s="28">
        <v>1.41</v>
      </c>
      <c r="J1288" s="26" t="s">
        <v>3</v>
      </c>
      <c r="K1288" s="26" t="s">
        <v>15</v>
      </c>
      <c r="L1288" s="26" t="s">
        <v>15</v>
      </c>
      <c r="M1288" s="27">
        <f>IF(Tabelle9[[#This Row],[Heizleistung (55°C)]]=0,Tabelle9[[#This Row],[Heizleistung (35°C)]],(Tabelle9[[#This Row],[Heizleistung (35°C)]]+Tabelle9[[#This Row],[Heizleistung (55°C)]])/2)</f>
        <v>13.350000000000001</v>
      </c>
      <c r="N1288" s="30">
        <f>IF(Tabelle9[[#This Row],[Etas 55°C]]=0,0,(Tabelle9[[#This Row],[Etas 35°C]]*0.8+Tabelle9[[#This Row],[Etas 55°C]]*0.2))*2.5</f>
        <v>4.617</v>
      </c>
      <c r="O1288" s="31">
        <f>-(Tabelle9[[#This Row],[80%/20% SCOP]]-5.7165)/5.7165</f>
        <v>0.19233796903699815</v>
      </c>
    </row>
    <row r="1289" spans="1:15" ht="20.100000000000001" customHeight="1" x14ac:dyDescent="0.25">
      <c r="A1289" s="61"/>
      <c r="B1289" s="32">
        <v>16014584</v>
      </c>
      <c r="C1289" s="25" t="s">
        <v>5531</v>
      </c>
      <c r="D1289" s="25" t="s">
        <v>5535</v>
      </c>
      <c r="E1289" s="26" t="s">
        <v>2</v>
      </c>
      <c r="F1289" s="27">
        <v>13</v>
      </c>
      <c r="G1289" s="28">
        <v>1.917</v>
      </c>
      <c r="H1289" s="27">
        <v>12</v>
      </c>
      <c r="I1289" s="28">
        <v>1.5589999999999999</v>
      </c>
      <c r="J1289" s="26" t="s">
        <v>3</v>
      </c>
      <c r="K1289" s="26" t="s">
        <v>4</v>
      </c>
      <c r="L1289" s="26" t="s">
        <v>4</v>
      </c>
      <c r="M1289" s="29">
        <f>IF(Tabelle9[[#This Row],[Heizleistung (55°C)]]=0,Tabelle9[[#This Row],[Heizleistung (35°C)]],(Tabelle9[[#This Row],[Heizleistung (35°C)]]+Tabelle9[[#This Row],[Heizleistung (55°C)]])/2)</f>
        <v>12.5</v>
      </c>
      <c r="N1289" s="30">
        <f>IF(Tabelle9[[#This Row],[Etas 55°C]]=0,0,(Tabelle9[[#This Row],[Etas 35°C]]*0.8+Tabelle9[[#This Row],[Etas 55°C]]*0.2))*2.5</f>
        <v>4.6135000000000002</v>
      </c>
      <c r="O1289" s="31">
        <f>-(Tabelle9[[#This Row],[80%/20% SCOP]]-5.7165)/5.7165</f>
        <v>0.1929502317851832</v>
      </c>
    </row>
    <row r="1290" spans="1:15" ht="20.100000000000001" customHeight="1" x14ac:dyDescent="0.25">
      <c r="A1290" s="61"/>
      <c r="B1290" s="32">
        <v>16014121</v>
      </c>
      <c r="C1290" s="25" t="s">
        <v>2255</v>
      </c>
      <c r="D1290" s="25" t="s">
        <v>2271</v>
      </c>
      <c r="E1290" s="26" t="s">
        <v>2</v>
      </c>
      <c r="F1290" s="27">
        <v>12.03</v>
      </c>
      <c r="G1290" s="28">
        <v>1.9419999999999999</v>
      </c>
      <c r="H1290" s="27">
        <v>12.3</v>
      </c>
      <c r="I1290" s="28">
        <v>1.448</v>
      </c>
      <c r="J1290" s="26" t="s">
        <v>3</v>
      </c>
      <c r="K1290" s="26" t="s">
        <v>4</v>
      </c>
      <c r="L1290" s="26" t="s">
        <v>4</v>
      </c>
      <c r="M1290" s="27">
        <f>IF(Tabelle9[[#This Row],[Heizleistung (55°C)]]=0,Tabelle9[[#This Row],[Heizleistung (35°C)]],(Tabelle9[[#This Row],[Heizleistung (35°C)]]+Tabelle9[[#This Row],[Heizleistung (55°C)]])/2)</f>
        <v>12.164999999999999</v>
      </c>
      <c r="N1290" s="30">
        <f>IF(Tabelle9[[#This Row],[Etas 55°C]]=0,0,(Tabelle9[[#This Row],[Etas 35°C]]*0.8+Tabelle9[[#This Row],[Etas 55°C]]*0.2))*2.5</f>
        <v>4.6080000000000005</v>
      </c>
      <c r="O1290" s="31">
        <f>-(Tabelle9[[#This Row],[80%/20% SCOP]]-5.7165)/5.7165</f>
        <v>0.19391235896090253</v>
      </c>
    </row>
    <row r="1291" spans="1:15" ht="20.100000000000001" customHeight="1" x14ac:dyDescent="0.25">
      <c r="A1291" s="61"/>
      <c r="B1291" s="32">
        <v>16011172</v>
      </c>
      <c r="C1291" s="25" t="s">
        <v>2070</v>
      </c>
      <c r="D1291" s="25" t="s">
        <v>2091</v>
      </c>
      <c r="E1291" s="26" t="s">
        <v>2</v>
      </c>
      <c r="F1291" s="27">
        <v>12.2</v>
      </c>
      <c r="G1291" s="28">
        <v>1.95</v>
      </c>
      <c r="H1291" s="27">
        <v>12.5</v>
      </c>
      <c r="I1291" s="28">
        <v>1.41</v>
      </c>
      <c r="J1291" s="26" t="s">
        <v>40</v>
      </c>
      <c r="K1291" s="26" t="s">
        <v>4</v>
      </c>
      <c r="L1291" s="26" t="s">
        <v>4</v>
      </c>
      <c r="M1291" s="27">
        <f>IF(Tabelle9[[#This Row],[Heizleistung (55°C)]]=0,Tabelle9[[#This Row],[Heizleistung (35°C)]],(Tabelle9[[#This Row],[Heizleistung (35°C)]]+Tabelle9[[#This Row],[Heizleistung (55°C)]])/2)</f>
        <v>12.35</v>
      </c>
      <c r="N1291" s="30">
        <f>IF(Tabelle9[[#This Row],[Etas 55°C]]=0,0,(Tabelle9[[#This Row],[Etas 35°C]]*0.8+Tabelle9[[#This Row],[Etas 55°C]]*0.2))*2.5</f>
        <v>4.6050000000000004</v>
      </c>
      <c r="O1291" s="31">
        <f>-(Tabelle9[[#This Row],[80%/20% SCOP]]-5.7165)/5.7165</f>
        <v>0.19443715560220406</v>
      </c>
    </row>
    <row r="1292" spans="1:15" ht="20.100000000000001" customHeight="1" x14ac:dyDescent="0.25">
      <c r="A1292" s="61"/>
      <c r="B1292" s="32">
        <v>16010930</v>
      </c>
      <c r="C1292" s="25" t="s">
        <v>4814</v>
      </c>
      <c r="D1292" s="25" t="s">
        <v>4833</v>
      </c>
      <c r="E1292" s="26" t="s">
        <v>2</v>
      </c>
      <c r="F1292" s="27">
        <v>12.1</v>
      </c>
      <c r="G1292" s="28">
        <v>1.95</v>
      </c>
      <c r="H1292" s="27">
        <v>12.1</v>
      </c>
      <c r="I1292" s="28">
        <v>1.4</v>
      </c>
      <c r="J1292" s="26" t="s">
        <v>40</v>
      </c>
      <c r="K1292" s="26" t="s">
        <v>4</v>
      </c>
      <c r="L1292" s="26" t="s">
        <v>4</v>
      </c>
      <c r="M1292" s="27">
        <f>IF(Tabelle9[[#This Row],[Heizleistung (55°C)]]=0,Tabelle9[[#This Row],[Heizleistung (35°C)]],(Tabelle9[[#This Row],[Heizleistung (35°C)]]+Tabelle9[[#This Row],[Heizleistung (55°C)]])/2)</f>
        <v>12.1</v>
      </c>
      <c r="N1292" s="30">
        <f>IF(Tabelle9[[#This Row],[Etas 55°C]]=0,0,(Tabelle9[[#This Row],[Etas 35°C]]*0.8+Tabelle9[[#This Row],[Etas 55°C]]*0.2))*2.5</f>
        <v>4.6000000000000005</v>
      </c>
      <c r="O1292" s="31">
        <f>-(Tabelle9[[#This Row],[80%/20% SCOP]]-5.7165)/5.7165</f>
        <v>0.19531181667103986</v>
      </c>
    </row>
    <row r="1293" spans="1:15" ht="20.100000000000001" customHeight="1" x14ac:dyDescent="0.25">
      <c r="A1293" s="61"/>
      <c r="B1293" s="32">
        <v>16013854</v>
      </c>
      <c r="C1293" s="25" t="s">
        <v>2070</v>
      </c>
      <c r="D1293" s="25" t="s">
        <v>2081</v>
      </c>
      <c r="E1293" s="26" t="s">
        <v>2</v>
      </c>
      <c r="F1293" s="27">
        <v>12.2</v>
      </c>
      <c r="G1293" s="28">
        <v>1.93</v>
      </c>
      <c r="H1293" s="27">
        <v>12.1</v>
      </c>
      <c r="I1293" s="28">
        <v>1.48</v>
      </c>
      <c r="J1293" s="26" t="s">
        <v>3</v>
      </c>
      <c r="K1293" s="26" t="s">
        <v>4</v>
      </c>
      <c r="L1293" s="26" t="s">
        <v>4</v>
      </c>
      <c r="M1293" s="27">
        <f>IF(Tabelle9[[#This Row],[Heizleistung (55°C)]]=0,Tabelle9[[#This Row],[Heizleistung (35°C)]],(Tabelle9[[#This Row],[Heizleistung (35°C)]]+Tabelle9[[#This Row],[Heizleistung (55°C)]])/2)</f>
        <v>12.149999999999999</v>
      </c>
      <c r="N1293" s="30">
        <f>IF(Tabelle9[[#This Row],[Etas 55°C]]=0,0,(Tabelle9[[#This Row],[Etas 35°C]]*0.8+Tabelle9[[#This Row],[Etas 55°C]]*0.2))*2.5</f>
        <v>4.6000000000000005</v>
      </c>
      <c r="O1293" s="31">
        <f>-(Tabelle9[[#This Row],[80%/20% SCOP]]-5.7165)/5.7165</f>
        <v>0.19531181667103986</v>
      </c>
    </row>
    <row r="1294" spans="1:15" ht="20.100000000000001" customHeight="1" x14ac:dyDescent="0.25">
      <c r="A1294" s="61"/>
      <c r="B1294" s="32">
        <v>16016736</v>
      </c>
      <c r="C1294" s="25" t="s">
        <v>5340</v>
      </c>
      <c r="D1294" s="25" t="s">
        <v>5342</v>
      </c>
      <c r="E1294" s="26" t="s">
        <v>2</v>
      </c>
      <c r="F1294" s="27">
        <v>12.6</v>
      </c>
      <c r="G1294" s="28">
        <v>1.93</v>
      </c>
      <c r="H1294" s="27">
        <v>12.6</v>
      </c>
      <c r="I1294" s="28">
        <v>1.48</v>
      </c>
      <c r="J1294" s="26" t="s">
        <v>40</v>
      </c>
      <c r="K1294" s="26" t="s">
        <v>4</v>
      </c>
      <c r="L1294" s="26" t="s">
        <v>4</v>
      </c>
      <c r="M1294" s="27">
        <f>IF(Tabelle9[[#This Row],[Heizleistung (55°C)]]=0,Tabelle9[[#This Row],[Heizleistung (35°C)]],(Tabelle9[[#This Row],[Heizleistung (35°C)]]+Tabelle9[[#This Row],[Heizleistung (55°C)]])/2)</f>
        <v>12.6</v>
      </c>
      <c r="N1294" s="30">
        <f>IF(Tabelle9[[#This Row],[Etas 55°C]]=0,0,(Tabelle9[[#This Row],[Etas 35°C]]*0.8+Tabelle9[[#This Row],[Etas 55°C]]*0.2))*2.5</f>
        <v>4.6000000000000005</v>
      </c>
      <c r="O1294" s="31">
        <f>-(Tabelle9[[#This Row],[80%/20% SCOP]]-5.7165)/5.7165</f>
        <v>0.19531181667103986</v>
      </c>
    </row>
    <row r="1295" spans="1:15" ht="20.100000000000001" customHeight="1" x14ac:dyDescent="0.25">
      <c r="A1295" s="61"/>
      <c r="B1295" s="32">
        <v>16014747</v>
      </c>
      <c r="C1295" s="25" t="s">
        <v>5832</v>
      </c>
      <c r="D1295" s="25" t="s">
        <v>5845</v>
      </c>
      <c r="E1295" s="26" t="s">
        <v>2</v>
      </c>
      <c r="F1295" s="27">
        <v>13</v>
      </c>
      <c r="G1295" s="28">
        <v>1.93</v>
      </c>
      <c r="H1295" s="27">
        <v>13</v>
      </c>
      <c r="I1295" s="28">
        <v>1.48</v>
      </c>
      <c r="J1295" s="26" t="s">
        <v>40</v>
      </c>
      <c r="K1295" s="26" t="s">
        <v>4</v>
      </c>
      <c r="L1295" s="26" t="s">
        <v>15</v>
      </c>
      <c r="M1295" s="29">
        <f>IF(Tabelle9[[#This Row],[Heizleistung (55°C)]]=0,Tabelle9[[#This Row],[Heizleistung (35°C)]],(Tabelle9[[#This Row],[Heizleistung (35°C)]]+Tabelle9[[#This Row],[Heizleistung (55°C)]])/2)</f>
        <v>13</v>
      </c>
      <c r="N1295" s="30">
        <f>IF(Tabelle9[[#This Row],[Etas 55°C]]=0,0,(Tabelle9[[#This Row],[Etas 35°C]]*0.8+Tabelle9[[#This Row],[Etas 55°C]]*0.2))*2.5</f>
        <v>4.6000000000000005</v>
      </c>
      <c r="O1295" s="31">
        <f>-(Tabelle9[[#This Row],[80%/20% SCOP]]-5.7165)/5.7165</f>
        <v>0.19531181667103986</v>
      </c>
    </row>
    <row r="1296" spans="1:15" ht="20.100000000000001" customHeight="1" x14ac:dyDescent="0.25">
      <c r="A1296" s="61"/>
      <c r="B1296" s="32">
        <v>16012654</v>
      </c>
      <c r="C1296" s="25" t="s">
        <v>5866</v>
      </c>
      <c r="D1296" s="25" t="s">
        <v>5869</v>
      </c>
      <c r="E1296" s="26" t="s">
        <v>2</v>
      </c>
      <c r="F1296" s="27">
        <v>12.53</v>
      </c>
      <c r="G1296" s="28">
        <v>1.9339999999999999</v>
      </c>
      <c r="H1296" s="27">
        <v>12.34</v>
      </c>
      <c r="I1296" s="28">
        <v>1.4490000000000001</v>
      </c>
      <c r="J1296" s="26" t="s">
        <v>3</v>
      </c>
      <c r="K1296" s="26" t="s">
        <v>4</v>
      </c>
      <c r="L1296" s="26" t="s">
        <v>15</v>
      </c>
      <c r="M1296" s="29">
        <f>IF(Tabelle9[[#This Row],[Heizleistung (55°C)]]=0,Tabelle9[[#This Row],[Heizleistung (35°C)]],(Tabelle9[[#This Row],[Heizleistung (35°C)]]+Tabelle9[[#This Row],[Heizleistung (55°C)]])/2)</f>
        <v>12.434999999999999</v>
      </c>
      <c r="N1296" s="30">
        <f>IF(Tabelle9[[#This Row],[Etas 55°C]]=0,0,(Tabelle9[[#This Row],[Etas 35°C]]*0.8+Tabelle9[[#This Row],[Etas 55°C]]*0.2))*2.5</f>
        <v>4.5925000000000002</v>
      </c>
      <c r="O1296" s="31">
        <f>-(Tabelle9[[#This Row],[80%/20% SCOP]]-5.7165)/5.7165</f>
        <v>0.19662380827429365</v>
      </c>
    </row>
    <row r="1297" spans="1:15" ht="20.100000000000001" customHeight="1" x14ac:dyDescent="0.25">
      <c r="A1297" s="61"/>
      <c r="B1297" s="32">
        <v>16011159</v>
      </c>
      <c r="C1297" s="25" t="s">
        <v>1256</v>
      </c>
      <c r="D1297" s="25" t="s">
        <v>1260</v>
      </c>
      <c r="E1297" s="26" t="s">
        <v>2</v>
      </c>
      <c r="F1297" s="27">
        <v>12.55</v>
      </c>
      <c r="G1297" s="28">
        <v>1.9339999999999999</v>
      </c>
      <c r="H1297" s="27">
        <v>12.34</v>
      </c>
      <c r="I1297" s="28">
        <v>1.4490000000000001</v>
      </c>
      <c r="J1297" s="26" t="s">
        <v>3</v>
      </c>
      <c r="K1297" s="26" t="s">
        <v>4</v>
      </c>
      <c r="L1297" s="26" t="s">
        <v>4</v>
      </c>
      <c r="M1297" s="27">
        <f>IF(Tabelle9[[#This Row],[Heizleistung (55°C)]]=0,Tabelle9[[#This Row],[Heizleistung (35°C)]],(Tabelle9[[#This Row],[Heizleistung (35°C)]]+Tabelle9[[#This Row],[Heizleistung (55°C)]])/2)</f>
        <v>12.445</v>
      </c>
      <c r="N1297" s="30">
        <f>IF(Tabelle9[[#This Row],[Etas 55°C]]=0,0,(Tabelle9[[#This Row],[Etas 35°C]]*0.8+Tabelle9[[#This Row],[Etas 55°C]]*0.2))*2.5</f>
        <v>4.5925000000000002</v>
      </c>
      <c r="O1297" s="31">
        <f>-(Tabelle9[[#This Row],[80%/20% SCOP]]-5.7165)/5.7165</f>
        <v>0.19662380827429365</v>
      </c>
    </row>
    <row r="1298" spans="1:15" ht="20.100000000000001" customHeight="1" x14ac:dyDescent="0.25">
      <c r="A1298" s="61"/>
      <c r="B1298" s="32">
        <v>16011030</v>
      </c>
      <c r="C1298" s="25" t="s">
        <v>2255</v>
      </c>
      <c r="D1298" s="25" t="s">
        <v>2256</v>
      </c>
      <c r="E1298" s="26" t="s">
        <v>2</v>
      </c>
      <c r="F1298" s="27">
        <v>12.55</v>
      </c>
      <c r="G1298" s="28">
        <v>1.9339999999999999</v>
      </c>
      <c r="H1298" s="27">
        <v>12.34</v>
      </c>
      <c r="I1298" s="28">
        <v>1.4490000000000001</v>
      </c>
      <c r="J1298" s="26" t="s">
        <v>3</v>
      </c>
      <c r="K1298" s="26" t="s">
        <v>4</v>
      </c>
      <c r="L1298" s="26" t="s">
        <v>15</v>
      </c>
      <c r="M1298" s="27">
        <f>IF(Tabelle9[[#This Row],[Heizleistung (55°C)]]=0,Tabelle9[[#This Row],[Heizleistung (35°C)]],(Tabelle9[[#This Row],[Heizleistung (35°C)]]+Tabelle9[[#This Row],[Heizleistung (55°C)]])/2)</f>
        <v>12.445</v>
      </c>
      <c r="N1298" s="30">
        <f>IF(Tabelle9[[#This Row],[Etas 55°C]]=0,0,(Tabelle9[[#This Row],[Etas 35°C]]*0.8+Tabelle9[[#This Row],[Etas 55°C]]*0.2))*2.5</f>
        <v>4.5925000000000002</v>
      </c>
      <c r="O1298" s="31">
        <f>-(Tabelle9[[#This Row],[80%/20% SCOP]]-5.7165)/5.7165</f>
        <v>0.19662380827429365</v>
      </c>
    </row>
    <row r="1299" spans="1:15" ht="20.100000000000001" customHeight="1" x14ac:dyDescent="0.25">
      <c r="A1299" s="61"/>
      <c r="B1299" s="32">
        <v>16003183</v>
      </c>
      <c r="C1299" s="25" t="s">
        <v>6137</v>
      </c>
      <c r="D1299" s="25" t="s">
        <v>6151</v>
      </c>
      <c r="E1299" s="26" t="s">
        <v>2</v>
      </c>
      <c r="F1299" s="27">
        <v>12.73</v>
      </c>
      <c r="G1299" s="28">
        <v>1.93</v>
      </c>
      <c r="H1299" s="27">
        <v>11.81</v>
      </c>
      <c r="I1299" s="28">
        <v>1.46</v>
      </c>
      <c r="J1299" s="26" t="s">
        <v>3</v>
      </c>
      <c r="K1299" s="26" t="s">
        <v>4</v>
      </c>
      <c r="L1299" s="26" t="s">
        <v>4</v>
      </c>
      <c r="M1299" s="29">
        <f>IF(Tabelle9[[#This Row],[Heizleistung (55°C)]]=0,Tabelle9[[#This Row],[Heizleistung (35°C)]],(Tabelle9[[#This Row],[Heizleistung (35°C)]]+Tabelle9[[#This Row],[Heizleistung (55°C)]])/2)</f>
        <v>12.27</v>
      </c>
      <c r="N1299" s="30">
        <f>IF(Tabelle9[[#This Row],[Etas 55°C]]=0,0,(Tabelle9[[#This Row],[Etas 35°C]]*0.8+Tabelle9[[#This Row],[Etas 55°C]]*0.2))*2.5</f>
        <v>4.59</v>
      </c>
      <c r="O1299" s="31">
        <f>-(Tabelle9[[#This Row],[80%/20% SCOP]]-5.7165)/5.7165</f>
        <v>0.19706113880871165</v>
      </c>
    </row>
    <row r="1300" spans="1:15" ht="20.100000000000001" customHeight="1" x14ac:dyDescent="0.25">
      <c r="A1300" s="61"/>
      <c r="B1300" s="32">
        <v>16016590</v>
      </c>
      <c r="C1300" s="25" t="s">
        <v>5072</v>
      </c>
      <c r="D1300" s="25" t="s">
        <v>5073</v>
      </c>
      <c r="E1300" s="26" t="s">
        <v>2</v>
      </c>
      <c r="F1300" s="27">
        <v>12.55</v>
      </c>
      <c r="G1300" s="28">
        <v>1.93</v>
      </c>
      <c r="H1300" s="27">
        <v>12.34</v>
      </c>
      <c r="I1300" s="28">
        <v>1.45</v>
      </c>
      <c r="J1300" s="26" t="s">
        <v>3</v>
      </c>
      <c r="K1300" s="26" t="s">
        <v>15</v>
      </c>
      <c r="L1300" s="26" t="s">
        <v>4</v>
      </c>
      <c r="M1300" s="27">
        <f>IF(Tabelle9[[#This Row],[Heizleistung (55°C)]]=0,Tabelle9[[#This Row],[Heizleistung (35°C)]],(Tabelle9[[#This Row],[Heizleistung (35°C)]]+Tabelle9[[#This Row],[Heizleistung (55°C)]])/2)</f>
        <v>12.445</v>
      </c>
      <c r="N1300" s="30">
        <f>IF(Tabelle9[[#This Row],[Etas 55°C]]=0,0,(Tabelle9[[#This Row],[Etas 35°C]]*0.8+Tabelle9[[#This Row],[Etas 55°C]]*0.2))*2.5</f>
        <v>4.585</v>
      </c>
      <c r="O1300" s="31">
        <f>-(Tabelle9[[#This Row],[80%/20% SCOP]]-5.7165)/5.7165</f>
        <v>0.19793579987754745</v>
      </c>
    </row>
    <row r="1301" spans="1:15" ht="20.100000000000001" customHeight="1" x14ac:dyDescent="0.25">
      <c r="A1301" s="61"/>
      <c r="B1301" s="32">
        <v>16013856</v>
      </c>
      <c r="C1301" s="25" t="s">
        <v>2070</v>
      </c>
      <c r="D1301" s="25" t="s">
        <v>2086</v>
      </c>
      <c r="E1301" s="26" t="s">
        <v>2</v>
      </c>
      <c r="F1301" s="27">
        <v>12.2</v>
      </c>
      <c r="G1301" s="28">
        <v>1.92</v>
      </c>
      <c r="H1301" s="27">
        <v>12.1</v>
      </c>
      <c r="I1301" s="28">
        <v>1.48</v>
      </c>
      <c r="J1301" s="26" t="s">
        <v>3</v>
      </c>
      <c r="K1301" s="26" t="s">
        <v>4</v>
      </c>
      <c r="L1301" s="26" t="s">
        <v>4</v>
      </c>
      <c r="M1301" s="27">
        <f>IF(Tabelle9[[#This Row],[Heizleistung (55°C)]]=0,Tabelle9[[#This Row],[Heizleistung (35°C)]],(Tabelle9[[#This Row],[Heizleistung (35°C)]]+Tabelle9[[#This Row],[Heizleistung (55°C)]])/2)</f>
        <v>12.149999999999999</v>
      </c>
      <c r="N1301" s="30">
        <f>IF(Tabelle9[[#This Row],[Etas 55°C]]=0,0,(Tabelle9[[#This Row],[Etas 35°C]]*0.8+Tabelle9[[#This Row],[Etas 55°C]]*0.2))*2.5</f>
        <v>4.58</v>
      </c>
      <c r="O1301" s="31">
        <f>-(Tabelle9[[#This Row],[80%/20% SCOP]]-5.7165)/5.7165</f>
        <v>0.19881046094638324</v>
      </c>
    </row>
    <row r="1302" spans="1:15" ht="20.100000000000001" customHeight="1" x14ac:dyDescent="0.25">
      <c r="A1302" s="61"/>
      <c r="B1302" s="32">
        <v>16017847</v>
      </c>
      <c r="C1302" s="25" t="s">
        <v>6201</v>
      </c>
      <c r="D1302" s="25" t="s">
        <v>6236</v>
      </c>
      <c r="E1302" s="26" t="s">
        <v>2</v>
      </c>
      <c r="F1302" s="27">
        <v>13.61</v>
      </c>
      <c r="G1302" s="28">
        <v>1.91</v>
      </c>
      <c r="H1302" s="27">
        <v>13.18</v>
      </c>
      <c r="I1302" s="28">
        <v>1.52</v>
      </c>
      <c r="J1302" s="26" t="s">
        <v>3</v>
      </c>
      <c r="K1302" s="26" t="s">
        <v>4</v>
      </c>
      <c r="L1302" s="26" t="s">
        <v>4</v>
      </c>
      <c r="M1302" s="29">
        <f>IF(Tabelle9[[#This Row],[Heizleistung (55°C)]]=0,Tabelle9[[#This Row],[Heizleistung (35°C)]],(Tabelle9[[#This Row],[Heizleistung (35°C)]]+Tabelle9[[#This Row],[Heizleistung (55°C)]])/2)</f>
        <v>13.395</v>
      </c>
      <c r="N1302" s="30">
        <f>IF(Tabelle9[[#This Row],[Etas 55°C]]=0,0,(Tabelle9[[#This Row],[Etas 35°C]]*0.8+Tabelle9[[#This Row],[Etas 55°C]]*0.2))*2.5</f>
        <v>4.58</v>
      </c>
      <c r="O1302" s="31">
        <f>-(Tabelle9[[#This Row],[80%/20% SCOP]]-5.7165)/5.7165</f>
        <v>0.19881046094638324</v>
      </c>
    </row>
    <row r="1303" spans="1:15" ht="20.100000000000001" customHeight="1" x14ac:dyDescent="0.25">
      <c r="A1303" s="61"/>
      <c r="B1303" s="32">
        <v>16014385</v>
      </c>
      <c r="C1303" s="25" t="s">
        <v>6201</v>
      </c>
      <c r="D1303" s="25" t="s">
        <v>6213</v>
      </c>
      <c r="E1303" s="26" t="s">
        <v>2</v>
      </c>
      <c r="F1303" s="27">
        <v>13.6</v>
      </c>
      <c r="G1303" s="28">
        <v>1.91</v>
      </c>
      <c r="H1303" s="27">
        <v>13.2</v>
      </c>
      <c r="I1303" s="28">
        <v>1.52</v>
      </c>
      <c r="J1303" s="26" t="s">
        <v>3</v>
      </c>
      <c r="K1303" s="26" t="s">
        <v>4</v>
      </c>
      <c r="L1303" s="26" t="s">
        <v>4</v>
      </c>
      <c r="M1303" s="29">
        <f>IF(Tabelle9[[#This Row],[Heizleistung (55°C)]]=0,Tabelle9[[#This Row],[Heizleistung (35°C)]],(Tabelle9[[#This Row],[Heizleistung (35°C)]]+Tabelle9[[#This Row],[Heizleistung (55°C)]])/2)</f>
        <v>13.399999999999999</v>
      </c>
      <c r="N1303" s="30">
        <f>IF(Tabelle9[[#This Row],[Etas 55°C]]=0,0,(Tabelle9[[#This Row],[Etas 35°C]]*0.8+Tabelle9[[#This Row],[Etas 55°C]]*0.2))*2.5</f>
        <v>4.58</v>
      </c>
      <c r="O1303" s="31">
        <f>-(Tabelle9[[#This Row],[80%/20% SCOP]]-5.7165)/5.7165</f>
        <v>0.19881046094638324</v>
      </c>
    </row>
    <row r="1304" spans="1:15" ht="20.100000000000001" customHeight="1" x14ac:dyDescent="0.25">
      <c r="A1304" s="61"/>
      <c r="B1304" s="32">
        <v>16016985</v>
      </c>
      <c r="C1304" s="25" t="s">
        <v>4644</v>
      </c>
      <c r="D1304" s="25" t="s">
        <v>4659</v>
      </c>
      <c r="E1304" s="26" t="s">
        <v>2</v>
      </c>
      <c r="F1304" s="27">
        <v>12</v>
      </c>
      <c r="G1304" s="28">
        <v>1.93</v>
      </c>
      <c r="H1304" s="27">
        <v>12</v>
      </c>
      <c r="I1304" s="28">
        <v>1.43</v>
      </c>
      <c r="J1304" s="26" t="s">
        <v>3</v>
      </c>
      <c r="K1304" s="26" t="s">
        <v>4</v>
      </c>
      <c r="L1304" s="26" t="s">
        <v>4</v>
      </c>
      <c r="M1304" s="27">
        <f>IF(Tabelle9[[#This Row],[Heizleistung (55°C)]]=0,Tabelle9[[#This Row],[Heizleistung (35°C)]],(Tabelle9[[#This Row],[Heizleistung (35°C)]]+Tabelle9[[#This Row],[Heizleistung (55°C)]])/2)</f>
        <v>12</v>
      </c>
      <c r="N1304" s="30">
        <f>IF(Tabelle9[[#This Row],[Etas 55°C]]=0,0,(Tabelle9[[#This Row],[Etas 35°C]]*0.8+Tabelle9[[#This Row],[Etas 55°C]]*0.2))*2.5</f>
        <v>4.5750000000000002</v>
      </c>
      <c r="O1304" s="31">
        <f>-(Tabelle9[[#This Row],[80%/20% SCOP]]-5.7165)/5.7165</f>
        <v>0.19968512201521907</v>
      </c>
    </row>
    <row r="1305" spans="1:15" ht="20.100000000000001" customHeight="1" x14ac:dyDescent="0.25">
      <c r="A1305" s="61"/>
      <c r="B1305" s="32">
        <v>16016781</v>
      </c>
      <c r="C1305" s="25" t="s">
        <v>5340</v>
      </c>
      <c r="D1305" s="25" t="s">
        <v>5354</v>
      </c>
      <c r="E1305" s="26" t="s">
        <v>2</v>
      </c>
      <c r="F1305" s="27">
        <v>12</v>
      </c>
      <c r="G1305" s="28">
        <v>1.93</v>
      </c>
      <c r="H1305" s="27">
        <v>12</v>
      </c>
      <c r="I1305" s="28">
        <v>1.43</v>
      </c>
      <c r="J1305" s="26" t="s">
        <v>3</v>
      </c>
      <c r="K1305" s="26" t="s">
        <v>4</v>
      </c>
      <c r="L1305" s="26" t="s">
        <v>4</v>
      </c>
      <c r="M1305" s="27">
        <f>IF(Tabelle9[[#This Row],[Heizleistung (55°C)]]=0,Tabelle9[[#This Row],[Heizleistung (35°C)]],(Tabelle9[[#This Row],[Heizleistung (35°C)]]+Tabelle9[[#This Row],[Heizleistung (55°C)]])/2)</f>
        <v>12</v>
      </c>
      <c r="N1305" s="30">
        <f>IF(Tabelle9[[#This Row],[Etas 55°C]]=0,0,(Tabelle9[[#This Row],[Etas 35°C]]*0.8+Tabelle9[[#This Row],[Etas 55°C]]*0.2))*2.5</f>
        <v>4.5750000000000002</v>
      </c>
      <c r="O1305" s="31">
        <f>-(Tabelle9[[#This Row],[80%/20% SCOP]]-5.7165)/5.7165</f>
        <v>0.19968512201521907</v>
      </c>
    </row>
    <row r="1306" spans="1:15" ht="20.100000000000001" customHeight="1" x14ac:dyDescent="0.25">
      <c r="A1306" s="61"/>
      <c r="B1306" s="32">
        <v>16017825</v>
      </c>
      <c r="C1306" s="25" t="s">
        <v>5832</v>
      </c>
      <c r="D1306" s="25" t="s">
        <v>5843</v>
      </c>
      <c r="E1306" s="26" t="s">
        <v>2</v>
      </c>
      <c r="F1306" s="27">
        <v>12</v>
      </c>
      <c r="G1306" s="28">
        <v>1.93</v>
      </c>
      <c r="H1306" s="27">
        <v>12</v>
      </c>
      <c r="I1306" s="28">
        <v>1.43</v>
      </c>
      <c r="J1306" s="26" t="s">
        <v>3</v>
      </c>
      <c r="K1306" s="26" t="s">
        <v>4</v>
      </c>
      <c r="L1306" s="26" t="s">
        <v>15</v>
      </c>
      <c r="M1306" s="29">
        <f>IF(Tabelle9[[#This Row],[Heizleistung (55°C)]]=0,Tabelle9[[#This Row],[Heizleistung (35°C)]],(Tabelle9[[#This Row],[Heizleistung (35°C)]]+Tabelle9[[#This Row],[Heizleistung (55°C)]])/2)</f>
        <v>12</v>
      </c>
      <c r="N1306" s="30">
        <f>IF(Tabelle9[[#This Row],[Etas 55°C]]=0,0,(Tabelle9[[#This Row],[Etas 35°C]]*0.8+Tabelle9[[#This Row],[Etas 55°C]]*0.2))*2.5</f>
        <v>4.5750000000000002</v>
      </c>
      <c r="O1306" s="31">
        <f>-(Tabelle9[[#This Row],[80%/20% SCOP]]-5.7165)/5.7165</f>
        <v>0.19968512201521907</v>
      </c>
    </row>
    <row r="1307" spans="1:15" ht="20.100000000000001" customHeight="1" x14ac:dyDescent="0.25">
      <c r="A1307" s="61"/>
      <c r="B1307" s="32">
        <v>16018819</v>
      </c>
      <c r="C1307" s="25" t="s">
        <v>53</v>
      </c>
      <c r="D1307" s="25" t="s">
        <v>6705</v>
      </c>
      <c r="E1307" s="26" t="s">
        <v>2</v>
      </c>
      <c r="F1307" s="27">
        <v>12.1</v>
      </c>
      <c r="G1307" s="28">
        <v>1.9</v>
      </c>
      <c r="H1307" s="27">
        <v>12.1</v>
      </c>
      <c r="I1307" s="28">
        <v>1.55</v>
      </c>
      <c r="J1307" s="26" t="s">
        <v>3</v>
      </c>
      <c r="K1307" s="26" t="s">
        <v>4</v>
      </c>
      <c r="L1307" s="26" t="s">
        <v>4</v>
      </c>
      <c r="M1307" s="27">
        <f>IF(Tabelle9[[#This Row],[Heizleistung (55°C)]]=0,Tabelle9[[#This Row],[Heizleistung (35°C)]],(Tabelle9[[#This Row],[Heizleistung (35°C)]]+Tabelle9[[#This Row],[Heizleistung (55°C)]])/2)</f>
        <v>12.1</v>
      </c>
      <c r="N1307" s="30">
        <f>IF(Tabelle9[[#This Row],[Etas 55°C]]=0,0,(Tabelle9[[#This Row],[Etas 35°C]]*0.8+Tabelle9[[#This Row],[Etas 55°C]]*0.2))*2.5</f>
        <v>4.5750000000000002</v>
      </c>
      <c r="O1307" s="31">
        <f>-(Tabelle9[[#This Row],[80%/20% SCOP]]-5.7165)/5.7165</f>
        <v>0.19968512201521907</v>
      </c>
    </row>
    <row r="1308" spans="1:15" ht="20.100000000000001" customHeight="1" x14ac:dyDescent="0.25">
      <c r="A1308" s="61"/>
      <c r="B1308" s="32">
        <v>16012224</v>
      </c>
      <c r="C1308" s="25" t="s">
        <v>4563</v>
      </c>
      <c r="D1308" s="25" t="s">
        <v>4581</v>
      </c>
      <c r="E1308" s="26" t="s">
        <v>2</v>
      </c>
      <c r="F1308" s="27">
        <v>12.2</v>
      </c>
      <c r="G1308" s="28">
        <v>1.94</v>
      </c>
      <c r="H1308" s="27">
        <v>12</v>
      </c>
      <c r="I1308" s="28">
        <v>1.39</v>
      </c>
      <c r="J1308" s="26" t="s">
        <v>40</v>
      </c>
      <c r="K1308" s="26" t="s">
        <v>4</v>
      </c>
      <c r="L1308" s="26" t="s">
        <v>4</v>
      </c>
      <c r="M1308" s="27">
        <f>IF(Tabelle9[[#This Row],[Heizleistung (55°C)]]=0,Tabelle9[[#This Row],[Heizleistung (35°C)]],(Tabelle9[[#This Row],[Heizleistung (35°C)]]+Tabelle9[[#This Row],[Heizleistung (55°C)]])/2)</f>
        <v>12.1</v>
      </c>
      <c r="N1308" s="30">
        <f>IF(Tabelle9[[#This Row],[Etas 55°C]]=0,0,(Tabelle9[[#This Row],[Etas 35°C]]*0.8+Tabelle9[[#This Row],[Etas 55°C]]*0.2))*2.5</f>
        <v>4.5750000000000002</v>
      </c>
      <c r="O1308" s="31">
        <f>-(Tabelle9[[#This Row],[80%/20% SCOP]]-5.7165)/5.7165</f>
        <v>0.19968512201521907</v>
      </c>
    </row>
    <row r="1309" spans="1:15" ht="20.100000000000001" customHeight="1" x14ac:dyDescent="0.25">
      <c r="A1309" s="61"/>
      <c r="B1309" s="32">
        <v>16016428</v>
      </c>
      <c r="C1309" s="25" t="s">
        <v>2096</v>
      </c>
      <c r="D1309" s="25" t="s">
        <v>2100</v>
      </c>
      <c r="E1309" s="26" t="s">
        <v>2</v>
      </c>
      <c r="F1309" s="27">
        <v>12.2</v>
      </c>
      <c r="G1309" s="28">
        <v>1.9</v>
      </c>
      <c r="H1309" s="27">
        <v>12.7</v>
      </c>
      <c r="I1309" s="28">
        <v>1.55</v>
      </c>
      <c r="J1309" s="26" t="s">
        <v>3</v>
      </c>
      <c r="K1309" s="26" t="s">
        <v>4</v>
      </c>
      <c r="L1309" s="26" t="s">
        <v>4</v>
      </c>
      <c r="M1309" s="27">
        <f>IF(Tabelle9[[#This Row],[Heizleistung (55°C)]]=0,Tabelle9[[#This Row],[Heizleistung (35°C)]],(Tabelle9[[#This Row],[Heizleistung (35°C)]]+Tabelle9[[#This Row],[Heizleistung (55°C)]])/2)</f>
        <v>12.45</v>
      </c>
      <c r="N1309" s="30">
        <f>IF(Tabelle9[[#This Row],[Etas 55°C]]=0,0,(Tabelle9[[#This Row],[Etas 35°C]]*0.8+Tabelle9[[#This Row],[Etas 55°C]]*0.2))*2.5</f>
        <v>4.5750000000000002</v>
      </c>
      <c r="O1309" s="31">
        <f>-(Tabelle9[[#This Row],[80%/20% SCOP]]-5.7165)/5.7165</f>
        <v>0.19968512201521907</v>
      </c>
    </row>
    <row r="1310" spans="1:15" ht="20.100000000000001" customHeight="1" x14ac:dyDescent="0.25">
      <c r="A1310" s="61"/>
      <c r="B1310" s="32">
        <v>16015080</v>
      </c>
      <c r="C1310" s="25" t="s">
        <v>2298</v>
      </c>
      <c r="D1310" s="25" t="s">
        <v>2300</v>
      </c>
      <c r="E1310" s="26" t="s">
        <v>2</v>
      </c>
      <c r="F1310" s="27">
        <v>12.22</v>
      </c>
      <c r="G1310" s="28">
        <v>1.9</v>
      </c>
      <c r="H1310" s="27">
        <v>12.7</v>
      </c>
      <c r="I1310" s="28">
        <v>1.55</v>
      </c>
      <c r="J1310" s="26" t="s">
        <v>3</v>
      </c>
      <c r="K1310" s="26" t="s">
        <v>4</v>
      </c>
      <c r="L1310" s="26" t="s">
        <v>4</v>
      </c>
      <c r="M1310" s="27">
        <f>IF(Tabelle9[[#This Row],[Heizleistung (55°C)]]=0,Tabelle9[[#This Row],[Heizleistung (35°C)]],(Tabelle9[[#This Row],[Heizleistung (35°C)]]+Tabelle9[[#This Row],[Heizleistung (55°C)]])/2)</f>
        <v>12.46</v>
      </c>
      <c r="N1310" s="30">
        <f>IF(Tabelle9[[#This Row],[Etas 55°C]]=0,0,(Tabelle9[[#This Row],[Etas 35°C]]*0.8+Tabelle9[[#This Row],[Etas 55°C]]*0.2))*2.5</f>
        <v>4.5750000000000002</v>
      </c>
      <c r="O1310" s="31">
        <f>-(Tabelle9[[#This Row],[80%/20% SCOP]]-5.7165)/5.7165</f>
        <v>0.19968512201521907</v>
      </c>
    </row>
    <row r="1311" spans="1:15" ht="20.100000000000001" customHeight="1" x14ac:dyDescent="0.25">
      <c r="A1311" s="61"/>
      <c r="B1311" s="32">
        <v>16015188</v>
      </c>
      <c r="C1311" s="25" t="s">
        <v>5213</v>
      </c>
      <c r="D1311" s="25" t="s">
        <v>5239</v>
      </c>
      <c r="E1311" s="26" t="s">
        <v>2</v>
      </c>
      <c r="F1311" s="27">
        <v>14.03</v>
      </c>
      <c r="G1311" s="28">
        <v>1.95</v>
      </c>
      <c r="H1311" s="27">
        <v>11.99</v>
      </c>
      <c r="I1311" s="28">
        <v>1.34</v>
      </c>
      <c r="J1311" s="26" t="s">
        <v>40</v>
      </c>
      <c r="K1311" s="26" t="s">
        <v>15</v>
      </c>
      <c r="L1311" s="26" t="s">
        <v>15</v>
      </c>
      <c r="M1311" s="27">
        <f>IF(Tabelle9[[#This Row],[Heizleistung (55°C)]]=0,Tabelle9[[#This Row],[Heizleistung (35°C)]],(Tabelle9[[#This Row],[Heizleistung (35°C)]]+Tabelle9[[#This Row],[Heizleistung (55°C)]])/2)</f>
        <v>13.01</v>
      </c>
      <c r="N1311" s="30">
        <f>IF(Tabelle9[[#This Row],[Etas 55°C]]=0,0,(Tabelle9[[#This Row],[Etas 35°C]]*0.8+Tabelle9[[#This Row],[Etas 55°C]]*0.2))*2.5</f>
        <v>4.57</v>
      </c>
      <c r="O1311" s="31">
        <f>-(Tabelle9[[#This Row],[80%/20% SCOP]]-5.7165)/5.7165</f>
        <v>0.20055978308405487</v>
      </c>
    </row>
    <row r="1312" spans="1:15" ht="20.100000000000001" customHeight="1" x14ac:dyDescent="0.25">
      <c r="A1312" s="61"/>
      <c r="B1312" s="32">
        <v>16017834</v>
      </c>
      <c r="C1312" s="25" t="s">
        <v>6201</v>
      </c>
      <c r="D1312" s="25" t="s">
        <v>6255</v>
      </c>
      <c r="E1312" s="26" t="s">
        <v>2</v>
      </c>
      <c r="F1312" s="27">
        <v>13.29</v>
      </c>
      <c r="G1312" s="28">
        <v>1.9</v>
      </c>
      <c r="H1312" s="27">
        <v>12.09</v>
      </c>
      <c r="I1312" s="28">
        <v>1.53</v>
      </c>
      <c r="J1312" s="26" t="s">
        <v>3</v>
      </c>
      <c r="K1312" s="26" t="s">
        <v>4</v>
      </c>
      <c r="L1312" s="26" t="s">
        <v>4</v>
      </c>
      <c r="M1312" s="29">
        <f>IF(Tabelle9[[#This Row],[Heizleistung (55°C)]]=0,Tabelle9[[#This Row],[Heizleistung (35°C)]],(Tabelle9[[#This Row],[Heizleistung (35°C)]]+Tabelle9[[#This Row],[Heizleistung (55°C)]])/2)</f>
        <v>12.69</v>
      </c>
      <c r="N1312" s="30">
        <f>IF(Tabelle9[[#This Row],[Etas 55°C]]=0,0,(Tabelle9[[#This Row],[Etas 35°C]]*0.8+Tabelle9[[#This Row],[Etas 55°C]]*0.2))*2.5</f>
        <v>4.5650000000000004</v>
      </c>
      <c r="O1312" s="31">
        <f>-(Tabelle9[[#This Row],[80%/20% SCOP]]-5.7165)/5.7165</f>
        <v>0.20143444415289066</v>
      </c>
    </row>
    <row r="1313" spans="1:15" ht="20.100000000000001" customHeight="1" x14ac:dyDescent="0.25">
      <c r="A1313" s="61"/>
      <c r="B1313" s="32">
        <v>16014382</v>
      </c>
      <c r="C1313" s="25" t="s">
        <v>6201</v>
      </c>
      <c r="D1313" s="25" t="s">
        <v>6204</v>
      </c>
      <c r="E1313" s="26" t="s">
        <v>2</v>
      </c>
      <c r="F1313" s="27">
        <v>13.3</v>
      </c>
      <c r="G1313" s="28">
        <v>1.9</v>
      </c>
      <c r="H1313" s="27">
        <v>12.1</v>
      </c>
      <c r="I1313" s="28">
        <v>1.53</v>
      </c>
      <c r="J1313" s="26" t="s">
        <v>3</v>
      </c>
      <c r="K1313" s="26" t="s">
        <v>4</v>
      </c>
      <c r="L1313" s="26" t="s">
        <v>4</v>
      </c>
      <c r="M1313" s="29">
        <f>IF(Tabelle9[[#This Row],[Heizleistung (55°C)]]=0,Tabelle9[[#This Row],[Heizleistung (35°C)]],(Tabelle9[[#This Row],[Heizleistung (35°C)]]+Tabelle9[[#This Row],[Heizleistung (55°C)]])/2)</f>
        <v>12.7</v>
      </c>
      <c r="N1313" s="30">
        <f>IF(Tabelle9[[#This Row],[Etas 55°C]]=0,0,(Tabelle9[[#This Row],[Etas 35°C]]*0.8+Tabelle9[[#This Row],[Etas 55°C]]*0.2))*2.5</f>
        <v>4.5650000000000004</v>
      </c>
      <c r="O1313" s="31">
        <f>-(Tabelle9[[#This Row],[80%/20% SCOP]]-5.7165)/5.7165</f>
        <v>0.20143444415289066</v>
      </c>
    </row>
    <row r="1314" spans="1:15" ht="20.100000000000001" customHeight="1" x14ac:dyDescent="0.25">
      <c r="A1314" s="61"/>
      <c r="B1314" s="32">
        <v>16016577</v>
      </c>
      <c r="C1314" s="25" t="s">
        <v>2255</v>
      </c>
      <c r="D1314" s="25" t="s">
        <v>2268</v>
      </c>
      <c r="E1314" s="26" t="s">
        <v>2</v>
      </c>
      <c r="F1314" s="27">
        <v>12.1</v>
      </c>
      <c r="G1314" s="28">
        <v>1.903</v>
      </c>
      <c r="H1314" s="27">
        <v>12.3</v>
      </c>
      <c r="I1314" s="28">
        <v>1.51</v>
      </c>
      <c r="J1314" s="26" t="s">
        <v>3</v>
      </c>
      <c r="K1314" s="26" t="s">
        <v>4</v>
      </c>
      <c r="L1314" s="26" t="s">
        <v>4</v>
      </c>
      <c r="M1314" s="27">
        <f>IF(Tabelle9[[#This Row],[Heizleistung (55°C)]]=0,Tabelle9[[#This Row],[Heizleistung (35°C)]],(Tabelle9[[#This Row],[Heizleistung (35°C)]]+Tabelle9[[#This Row],[Heizleistung (55°C)]])/2)</f>
        <v>12.2</v>
      </c>
      <c r="N1314" s="30">
        <f>IF(Tabelle9[[#This Row],[Etas 55°C]]=0,0,(Tabelle9[[#This Row],[Etas 35°C]]*0.8+Tabelle9[[#This Row],[Etas 55°C]]*0.2))*2.5</f>
        <v>4.5610000000000008</v>
      </c>
      <c r="O1314" s="31">
        <f>-(Tabelle9[[#This Row],[80%/20% SCOP]]-5.7165)/5.7165</f>
        <v>0.20213417300795924</v>
      </c>
    </row>
    <row r="1315" spans="1:15" ht="20.100000000000001" customHeight="1" x14ac:dyDescent="0.25">
      <c r="A1315" s="61"/>
      <c r="B1315" s="32">
        <v>16001001</v>
      </c>
      <c r="C1315" s="25" t="s">
        <v>4799</v>
      </c>
      <c r="D1315" s="25" t="s">
        <v>4807</v>
      </c>
      <c r="E1315" s="26" t="s">
        <v>2</v>
      </c>
      <c r="F1315" s="27">
        <v>13.2</v>
      </c>
      <c r="G1315" s="28">
        <v>1.94</v>
      </c>
      <c r="H1315" s="27">
        <v>11.5</v>
      </c>
      <c r="I1315" s="28">
        <v>1.36</v>
      </c>
      <c r="J1315" s="26" t="s">
        <v>109</v>
      </c>
      <c r="K1315" s="26" t="s">
        <v>4</v>
      </c>
      <c r="L1315" s="26" t="s">
        <v>4</v>
      </c>
      <c r="M1315" s="27">
        <f>IF(Tabelle9[[#This Row],[Heizleistung (55°C)]]=0,Tabelle9[[#This Row],[Heizleistung (35°C)]],(Tabelle9[[#This Row],[Heizleistung (35°C)]]+Tabelle9[[#This Row],[Heizleistung (55°C)]])/2)</f>
        <v>12.35</v>
      </c>
      <c r="N1315" s="30">
        <f>IF(Tabelle9[[#This Row],[Etas 55°C]]=0,0,(Tabelle9[[#This Row],[Etas 35°C]]*0.8+Tabelle9[[#This Row],[Etas 55°C]]*0.2))*2.5</f>
        <v>4.5600000000000005</v>
      </c>
      <c r="O1315" s="31">
        <f>-(Tabelle9[[#This Row],[80%/20% SCOP]]-5.7165)/5.7165</f>
        <v>0.20230910522172649</v>
      </c>
    </row>
    <row r="1316" spans="1:15" ht="20.100000000000001" customHeight="1" x14ac:dyDescent="0.25">
      <c r="A1316" s="61"/>
      <c r="B1316" s="32">
        <v>16012035</v>
      </c>
      <c r="C1316" s="25" t="s">
        <v>5436</v>
      </c>
      <c r="D1316" s="25" t="s">
        <v>5444</v>
      </c>
      <c r="E1316" s="26" t="s">
        <v>2</v>
      </c>
      <c r="F1316" s="27">
        <v>12.9</v>
      </c>
      <c r="G1316" s="28">
        <v>1.9019999999999999</v>
      </c>
      <c r="H1316" s="27">
        <v>12.8</v>
      </c>
      <c r="I1316" s="28">
        <v>1.5029999999999999</v>
      </c>
      <c r="J1316" s="26" t="s">
        <v>3</v>
      </c>
      <c r="K1316" s="26" t="s">
        <v>4</v>
      </c>
      <c r="L1316" s="26" t="s">
        <v>4</v>
      </c>
      <c r="M1316" s="29">
        <f>IF(Tabelle9[[#This Row],[Heizleistung (55°C)]]=0,Tabelle9[[#This Row],[Heizleistung (35°C)]],(Tabelle9[[#This Row],[Heizleistung (35°C)]]+Tabelle9[[#This Row],[Heizleistung (55°C)]])/2)</f>
        <v>12.850000000000001</v>
      </c>
      <c r="N1316" s="30">
        <f>IF(Tabelle9[[#This Row],[Etas 55°C]]=0,0,(Tabelle9[[#This Row],[Etas 35°C]]*0.8+Tabelle9[[#This Row],[Etas 55°C]]*0.2))*2.5</f>
        <v>4.5555000000000003</v>
      </c>
      <c r="O1316" s="31">
        <f>-(Tabelle9[[#This Row],[80%/20% SCOP]]-5.7165)/5.7165</f>
        <v>0.20309630018367875</v>
      </c>
    </row>
    <row r="1317" spans="1:15" ht="20.100000000000001" customHeight="1" x14ac:dyDescent="0.25">
      <c r="A1317" s="61"/>
      <c r="B1317" s="32">
        <v>16006736</v>
      </c>
      <c r="C1317" s="25" t="s">
        <v>2533</v>
      </c>
      <c r="D1317" s="25" t="s">
        <v>2591</v>
      </c>
      <c r="E1317" s="26" t="s">
        <v>2</v>
      </c>
      <c r="F1317" s="27">
        <v>14.9</v>
      </c>
      <c r="G1317" s="28">
        <v>1.92</v>
      </c>
      <c r="H1317" s="27">
        <v>12.8</v>
      </c>
      <c r="I1317" s="28">
        <v>1.43</v>
      </c>
      <c r="J1317" s="26" t="s">
        <v>40</v>
      </c>
      <c r="K1317" s="26" t="s">
        <v>4</v>
      </c>
      <c r="L1317" s="26" t="s">
        <v>4</v>
      </c>
      <c r="M1317" s="27">
        <f>IF(Tabelle9[[#This Row],[Heizleistung (55°C)]]=0,Tabelle9[[#This Row],[Heizleistung (35°C)]],(Tabelle9[[#This Row],[Heizleistung (35°C)]]+Tabelle9[[#This Row],[Heizleistung (55°C)]])/2)</f>
        <v>13.850000000000001</v>
      </c>
      <c r="N1317" s="30">
        <f>IF(Tabelle9[[#This Row],[Etas 55°C]]=0,0,(Tabelle9[[#This Row],[Etas 35°C]]*0.8+Tabelle9[[#This Row],[Etas 55°C]]*0.2))*2.5</f>
        <v>4.5549999999999997</v>
      </c>
      <c r="O1317" s="31">
        <f>-(Tabelle9[[#This Row],[80%/20% SCOP]]-5.7165)/5.7165</f>
        <v>0.20318376629056245</v>
      </c>
    </row>
    <row r="1318" spans="1:15" ht="20.100000000000001" customHeight="1" x14ac:dyDescent="0.25">
      <c r="A1318" s="61"/>
      <c r="B1318" s="32">
        <v>16016576</v>
      </c>
      <c r="C1318" s="25" t="s">
        <v>2255</v>
      </c>
      <c r="D1318" s="25" t="s">
        <v>2274</v>
      </c>
      <c r="E1318" s="26" t="s">
        <v>2</v>
      </c>
      <c r="F1318" s="27">
        <v>12.21</v>
      </c>
      <c r="G1318" s="28">
        <v>1.8979999999999999</v>
      </c>
      <c r="H1318" s="27">
        <v>12.09</v>
      </c>
      <c r="I1318" s="28">
        <v>1.51</v>
      </c>
      <c r="J1318" s="26" t="s">
        <v>3</v>
      </c>
      <c r="K1318" s="26" t="s">
        <v>4</v>
      </c>
      <c r="L1318" s="26" t="s">
        <v>4</v>
      </c>
      <c r="M1318" s="27">
        <f>IF(Tabelle9[[#This Row],[Heizleistung (55°C)]]=0,Tabelle9[[#This Row],[Heizleistung (35°C)]],(Tabelle9[[#This Row],[Heizleistung (35°C)]]+Tabelle9[[#This Row],[Heizleistung (55°C)]])/2)</f>
        <v>12.15</v>
      </c>
      <c r="N1318" s="30">
        <f>IF(Tabelle9[[#This Row],[Etas 55°C]]=0,0,(Tabelle9[[#This Row],[Etas 35°C]]*0.8+Tabelle9[[#This Row],[Etas 55°C]]*0.2))*2.5</f>
        <v>4.5510000000000002</v>
      </c>
      <c r="O1318" s="31">
        <f>-(Tabelle9[[#This Row],[80%/20% SCOP]]-5.7165)/5.7165</f>
        <v>0.20388349514563103</v>
      </c>
    </row>
    <row r="1319" spans="1:15" ht="20.100000000000001" customHeight="1" x14ac:dyDescent="0.25">
      <c r="A1319" s="61"/>
      <c r="B1319" s="32">
        <v>16004595</v>
      </c>
      <c r="C1319" s="25" t="s">
        <v>909</v>
      </c>
      <c r="D1319" s="25" t="s">
        <v>1074</v>
      </c>
      <c r="E1319" s="26" t="s">
        <v>2</v>
      </c>
      <c r="F1319" s="27">
        <v>14</v>
      </c>
      <c r="G1319" s="28">
        <v>1.93</v>
      </c>
      <c r="H1319" s="27">
        <v>13</v>
      </c>
      <c r="I1319" s="28">
        <v>1.38</v>
      </c>
      <c r="J1319" s="26" t="s">
        <v>40</v>
      </c>
      <c r="K1319" s="26" t="s">
        <v>4</v>
      </c>
      <c r="L1319" s="26" t="s">
        <v>4</v>
      </c>
      <c r="M1319" s="27">
        <f>IF(Tabelle9[[#This Row],[Heizleistung (55°C)]]=0,Tabelle9[[#This Row],[Heizleistung (35°C)]],(Tabelle9[[#This Row],[Heizleistung (35°C)]]+Tabelle9[[#This Row],[Heizleistung (55°C)]])/2)</f>
        <v>13.5</v>
      </c>
      <c r="N1319" s="30">
        <f>IF(Tabelle9[[#This Row],[Etas 55°C]]=0,0,(Tabelle9[[#This Row],[Etas 35°C]]*0.8+Tabelle9[[#This Row],[Etas 55°C]]*0.2))*2.5</f>
        <v>4.55</v>
      </c>
      <c r="O1319" s="31">
        <f>-(Tabelle9[[#This Row],[80%/20% SCOP]]-5.7165)/5.7165</f>
        <v>0.20405842735939825</v>
      </c>
    </row>
    <row r="1320" spans="1:15" ht="20.100000000000001" customHeight="1" x14ac:dyDescent="0.25">
      <c r="A1320" s="61"/>
      <c r="B1320" s="32">
        <v>16014819</v>
      </c>
      <c r="C1320" s="25" t="s">
        <v>5603</v>
      </c>
      <c r="D1320" s="25" t="s">
        <v>5612</v>
      </c>
      <c r="E1320" s="26" t="s">
        <v>2</v>
      </c>
      <c r="F1320" s="27">
        <v>14</v>
      </c>
      <c r="G1320" s="28">
        <v>1.93</v>
      </c>
      <c r="H1320" s="27">
        <v>13</v>
      </c>
      <c r="I1320" s="28">
        <v>1.38</v>
      </c>
      <c r="J1320" s="26" t="s">
        <v>40</v>
      </c>
      <c r="K1320" s="26" t="s">
        <v>4</v>
      </c>
      <c r="L1320" s="26" t="s">
        <v>4</v>
      </c>
      <c r="M1320" s="29">
        <f>IF(Tabelle9[[#This Row],[Heizleistung (55°C)]]=0,Tabelle9[[#This Row],[Heizleistung (35°C)]],(Tabelle9[[#This Row],[Heizleistung (35°C)]]+Tabelle9[[#This Row],[Heizleistung (55°C)]])/2)</f>
        <v>13.5</v>
      </c>
      <c r="N1320" s="30">
        <f>IF(Tabelle9[[#This Row],[Etas 55°C]]=0,0,(Tabelle9[[#This Row],[Etas 35°C]]*0.8+Tabelle9[[#This Row],[Etas 55°C]]*0.2))*2.5</f>
        <v>4.55</v>
      </c>
      <c r="O1320" s="31">
        <f>-(Tabelle9[[#This Row],[80%/20% SCOP]]-5.7165)/5.7165</f>
        <v>0.20405842735939825</v>
      </c>
    </row>
    <row r="1321" spans="1:15" ht="20.100000000000001" customHeight="1" x14ac:dyDescent="0.25">
      <c r="A1321" s="61"/>
      <c r="B1321" s="32">
        <v>16010544</v>
      </c>
      <c r="C1321" s="25" t="s">
        <v>4760</v>
      </c>
      <c r="D1321" s="25" t="s">
        <v>4770</v>
      </c>
      <c r="E1321" s="26" t="s">
        <v>2</v>
      </c>
      <c r="F1321" s="27">
        <v>13.6</v>
      </c>
      <c r="G1321" s="28">
        <v>1.93</v>
      </c>
      <c r="H1321" s="27">
        <v>12</v>
      </c>
      <c r="I1321" s="28">
        <v>1.37</v>
      </c>
      <c r="J1321" s="26" t="s">
        <v>40</v>
      </c>
      <c r="K1321" s="26" t="s">
        <v>15</v>
      </c>
      <c r="L1321" s="26" t="s">
        <v>15</v>
      </c>
      <c r="M1321" s="27">
        <f>IF(Tabelle9[[#This Row],[Heizleistung (55°C)]]=0,Tabelle9[[#This Row],[Heizleistung (35°C)]],(Tabelle9[[#This Row],[Heizleistung (35°C)]]+Tabelle9[[#This Row],[Heizleistung (55°C)]])/2)</f>
        <v>12.8</v>
      </c>
      <c r="N1321" s="30">
        <f>IF(Tabelle9[[#This Row],[Etas 55°C]]=0,0,(Tabelle9[[#This Row],[Etas 35°C]]*0.8+Tabelle9[[#This Row],[Etas 55°C]]*0.2))*2.5</f>
        <v>4.5449999999999999</v>
      </c>
      <c r="O1321" s="31">
        <f>-(Tabelle9[[#This Row],[80%/20% SCOP]]-5.7165)/5.7165</f>
        <v>0.20493308842823407</v>
      </c>
    </row>
    <row r="1322" spans="1:15" ht="20.100000000000001" customHeight="1" x14ac:dyDescent="0.25">
      <c r="A1322" s="61"/>
      <c r="B1322" s="32">
        <v>16015686</v>
      </c>
      <c r="C1322" s="25" t="s">
        <v>5635</v>
      </c>
      <c r="D1322" s="25" t="s">
        <v>5640</v>
      </c>
      <c r="E1322" s="26" t="s">
        <v>2</v>
      </c>
      <c r="F1322" s="27">
        <v>13.2</v>
      </c>
      <c r="G1322" s="28">
        <v>1.8959999999999999</v>
      </c>
      <c r="H1322" s="27">
        <v>12.85</v>
      </c>
      <c r="I1322" s="28">
        <v>1.502</v>
      </c>
      <c r="J1322" s="26" t="s">
        <v>3</v>
      </c>
      <c r="K1322" s="26" t="s">
        <v>15</v>
      </c>
      <c r="L1322" s="26" t="s">
        <v>25</v>
      </c>
      <c r="M1322" s="29">
        <f>IF(Tabelle9[[#This Row],[Heizleistung (55°C)]]=0,Tabelle9[[#This Row],[Heizleistung (35°C)]],(Tabelle9[[#This Row],[Heizleistung (35°C)]]+Tabelle9[[#This Row],[Heizleistung (55°C)]])/2)</f>
        <v>13.024999999999999</v>
      </c>
      <c r="N1322" s="30">
        <f>IF(Tabelle9[[#This Row],[Etas 55°C]]=0,0,(Tabelle9[[#This Row],[Etas 35°C]]*0.8+Tabelle9[[#This Row],[Etas 55°C]]*0.2))*2.5</f>
        <v>4.5430000000000001</v>
      </c>
      <c r="O1322" s="31">
        <f>-(Tabelle9[[#This Row],[80%/20% SCOP]]-5.7165)/5.7165</f>
        <v>0.20528295285576836</v>
      </c>
    </row>
    <row r="1323" spans="1:15" ht="20.100000000000001" customHeight="1" x14ac:dyDescent="0.25">
      <c r="A1323" s="61"/>
      <c r="B1323" s="32">
        <v>16017400</v>
      </c>
      <c r="C1323" s="25" t="s">
        <v>6686</v>
      </c>
      <c r="D1323" s="25" t="s">
        <v>6687</v>
      </c>
      <c r="E1323" s="26" t="s">
        <v>2</v>
      </c>
      <c r="F1323" s="27">
        <v>13.24</v>
      </c>
      <c r="G1323" s="28">
        <v>1.903</v>
      </c>
      <c r="H1323" s="27">
        <v>13.39</v>
      </c>
      <c r="I1323" s="28">
        <v>1.472</v>
      </c>
      <c r="J1323" s="26" t="s">
        <v>3</v>
      </c>
      <c r="K1323" s="26" t="s">
        <v>4</v>
      </c>
      <c r="L1323" s="26" t="s">
        <v>4</v>
      </c>
      <c r="M1323" s="29">
        <f>IF(Tabelle9[[#This Row],[Heizleistung (55°C)]]=0,Tabelle9[[#This Row],[Heizleistung (35°C)]],(Tabelle9[[#This Row],[Heizleistung (35°C)]]+Tabelle9[[#This Row],[Heizleistung (55°C)]])/2)</f>
        <v>13.315000000000001</v>
      </c>
      <c r="N1323" s="30">
        <f>IF(Tabelle9[[#This Row],[Etas 55°C]]=0,0,(Tabelle9[[#This Row],[Etas 35°C]]*0.8+Tabelle9[[#This Row],[Etas 55°C]]*0.2))*2.5</f>
        <v>4.5420000000000007</v>
      </c>
      <c r="O1323" s="31">
        <f>-(Tabelle9[[#This Row],[80%/20% SCOP]]-5.7165)/5.7165</f>
        <v>0.20545788506953541</v>
      </c>
    </row>
    <row r="1324" spans="1:15" ht="20.100000000000001" customHeight="1" x14ac:dyDescent="0.25">
      <c r="A1324" s="61"/>
      <c r="B1324" s="32">
        <v>16018380</v>
      </c>
      <c r="C1324" s="25" t="s">
        <v>2165</v>
      </c>
      <c r="D1324" s="25" t="s">
        <v>2166</v>
      </c>
      <c r="E1324" s="26" t="s">
        <v>2</v>
      </c>
      <c r="F1324" s="27">
        <v>14.3</v>
      </c>
      <c r="G1324" s="28">
        <v>1.889</v>
      </c>
      <c r="H1324" s="27">
        <v>12.9</v>
      </c>
      <c r="I1324" s="28">
        <v>1.526</v>
      </c>
      <c r="J1324" s="26" t="s">
        <v>3</v>
      </c>
      <c r="K1324" s="26" t="s">
        <v>4</v>
      </c>
      <c r="L1324" s="26" t="s">
        <v>4</v>
      </c>
      <c r="M1324" s="27">
        <f>IF(Tabelle9[[#This Row],[Heizleistung (55°C)]]=0,Tabelle9[[#This Row],[Heizleistung (35°C)]],(Tabelle9[[#This Row],[Heizleistung (35°C)]]+Tabelle9[[#This Row],[Heizleistung (55°C)]])/2)</f>
        <v>13.600000000000001</v>
      </c>
      <c r="N1324" s="30">
        <f>IF(Tabelle9[[#This Row],[Etas 55°C]]=0,0,(Tabelle9[[#This Row],[Etas 35°C]]*0.8+Tabelle9[[#This Row],[Etas 55°C]]*0.2))*2.5</f>
        <v>4.5410000000000004</v>
      </c>
      <c r="O1324" s="31">
        <f>-(Tabelle9[[#This Row],[80%/20% SCOP]]-5.7165)/5.7165</f>
        <v>0.20563281728330265</v>
      </c>
    </row>
    <row r="1325" spans="1:15" ht="20.100000000000001" customHeight="1" x14ac:dyDescent="0.25">
      <c r="A1325" s="61"/>
      <c r="B1325" s="32">
        <v>16017641</v>
      </c>
      <c r="C1325" s="25" t="s">
        <v>4997</v>
      </c>
      <c r="D1325" s="25" t="s">
        <v>5020</v>
      </c>
      <c r="E1325" s="26" t="s">
        <v>2</v>
      </c>
      <c r="F1325" s="27">
        <v>14.28</v>
      </c>
      <c r="G1325" s="28">
        <v>1.889</v>
      </c>
      <c r="H1325" s="27">
        <v>12.93</v>
      </c>
      <c r="I1325" s="28">
        <v>1.526</v>
      </c>
      <c r="J1325" s="26" t="s">
        <v>3</v>
      </c>
      <c r="K1325" s="26" t="s">
        <v>15</v>
      </c>
      <c r="L1325" s="26" t="s">
        <v>15</v>
      </c>
      <c r="M1325" s="27">
        <f>IF(Tabelle9[[#This Row],[Heizleistung (55°C)]]=0,Tabelle9[[#This Row],[Heizleistung (35°C)]],(Tabelle9[[#This Row],[Heizleistung (35°C)]]+Tabelle9[[#This Row],[Heizleistung (55°C)]])/2)</f>
        <v>13.605</v>
      </c>
      <c r="N1325" s="30">
        <f>IF(Tabelle9[[#This Row],[Etas 55°C]]=0,0,(Tabelle9[[#This Row],[Etas 35°C]]*0.8+Tabelle9[[#This Row],[Etas 55°C]]*0.2))*2.5</f>
        <v>4.5410000000000004</v>
      </c>
      <c r="O1325" s="31">
        <f>-(Tabelle9[[#This Row],[80%/20% SCOP]]-5.7165)/5.7165</f>
        <v>0.20563281728330265</v>
      </c>
    </row>
    <row r="1326" spans="1:15" ht="20.100000000000001" customHeight="1" x14ac:dyDescent="0.25">
      <c r="A1326" s="61"/>
      <c r="B1326" s="32">
        <v>16016750</v>
      </c>
      <c r="C1326" s="25" t="s">
        <v>5340</v>
      </c>
      <c r="D1326" s="25" t="s">
        <v>5352</v>
      </c>
      <c r="E1326" s="26" t="s">
        <v>2</v>
      </c>
      <c r="F1326" s="27">
        <v>13.6</v>
      </c>
      <c r="G1326" s="28">
        <v>1.9</v>
      </c>
      <c r="H1326" s="27">
        <v>13.6</v>
      </c>
      <c r="I1326" s="28">
        <v>1.47</v>
      </c>
      <c r="J1326" s="26" t="s">
        <v>40</v>
      </c>
      <c r="K1326" s="26" t="s">
        <v>4</v>
      </c>
      <c r="L1326" s="26" t="s">
        <v>4</v>
      </c>
      <c r="M1326" s="27">
        <f>IF(Tabelle9[[#This Row],[Heizleistung (55°C)]]=0,Tabelle9[[#This Row],[Heizleistung (35°C)]],(Tabelle9[[#This Row],[Heizleistung (35°C)]]+Tabelle9[[#This Row],[Heizleistung (55°C)]])/2)</f>
        <v>13.6</v>
      </c>
      <c r="N1326" s="30">
        <f>IF(Tabelle9[[#This Row],[Etas 55°C]]=0,0,(Tabelle9[[#This Row],[Etas 35°C]]*0.8+Tabelle9[[#This Row],[Etas 55°C]]*0.2))*2.5</f>
        <v>4.5350000000000001</v>
      </c>
      <c r="O1326" s="31">
        <f>-(Tabelle9[[#This Row],[80%/20% SCOP]]-5.7165)/5.7165</f>
        <v>0.20668241056590567</v>
      </c>
    </row>
    <row r="1327" spans="1:15" ht="20.100000000000001" customHeight="1" x14ac:dyDescent="0.25">
      <c r="A1327" s="61"/>
      <c r="B1327" s="32">
        <v>16017577</v>
      </c>
      <c r="C1327" s="25" t="s">
        <v>909</v>
      </c>
      <c r="D1327" s="25" t="s">
        <v>920</v>
      </c>
      <c r="E1327" s="26" t="s">
        <v>2</v>
      </c>
      <c r="F1327" s="27">
        <v>14</v>
      </c>
      <c r="G1327" s="28">
        <v>1.88</v>
      </c>
      <c r="H1327" s="27">
        <v>13.8</v>
      </c>
      <c r="I1327" s="28">
        <v>1.52</v>
      </c>
      <c r="J1327" s="26" t="s">
        <v>3</v>
      </c>
      <c r="K1327" s="26" t="s">
        <v>4</v>
      </c>
      <c r="L1327" s="26" t="s">
        <v>4</v>
      </c>
      <c r="M1327" s="27">
        <f>IF(Tabelle9[[#This Row],[Heizleistung (55°C)]]=0,Tabelle9[[#This Row],[Heizleistung (35°C)]],(Tabelle9[[#This Row],[Heizleistung (35°C)]]+Tabelle9[[#This Row],[Heizleistung (55°C)]])/2)</f>
        <v>13.9</v>
      </c>
      <c r="N1327" s="30">
        <f>IF(Tabelle9[[#This Row],[Etas 55°C]]=0,0,(Tabelle9[[#This Row],[Etas 35°C]]*0.8+Tabelle9[[#This Row],[Etas 55°C]]*0.2))*2.5</f>
        <v>4.5200000000000005</v>
      </c>
      <c r="O1327" s="31">
        <f>-(Tabelle9[[#This Row],[80%/20% SCOP]]-5.7165)/5.7165</f>
        <v>0.20930639377241309</v>
      </c>
    </row>
    <row r="1328" spans="1:15" ht="20.100000000000001" customHeight="1" x14ac:dyDescent="0.25">
      <c r="A1328" s="61"/>
      <c r="B1328" s="32">
        <v>16017290</v>
      </c>
      <c r="C1328" s="25" t="s">
        <v>1230</v>
      </c>
      <c r="D1328" s="25" t="s">
        <v>1251</v>
      </c>
      <c r="E1328" s="26" t="s">
        <v>2</v>
      </c>
      <c r="F1328" s="27">
        <v>14.1</v>
      </c>
      <c r="G1328" s="28">
        <v>1.88</v>
      </c>
      <c r="H1328" s="27">
        <v>13.8</v>
      </c>
      <c r="I1328" s="28">
        <v>1.51</v>
      </c>
      <c r="J1328" s="26" t="s">
        <v>3</v>
      </c>
      <c r="K1328" s="26" t="s">
        <v>4</v>
      </c>
      <c r="L1328" s="26" t="s">
        <v>15</v>
      </c>
      <c r="M1328" s="27">
        <f>IF(Tabelle9[[#This Row],[Heizleistung (55°C)]]=0,Tabelle9[[#This Row],[Heizleistung (35°C)]],(Tabelle9[[#This Row],[Heizleistung (35°C)]]+Tabelle9[[#This Row],[Heizleistung (55°C)]])/2)</f>
        <v>13.95</v>
      </c>
      <c r="N1328" s="30">
        <f>IF(Tabelle9[[#This Row],[Etas 55°C]]=0,0,(Tabelle9[[#This Row],[Etas 35°C]]*0.8+Tabelle9[[#This Row],[Etas 55°C]]*0.2))*2.5</f>
        <v>4.5150000000000006</v>
      </c>
      <c r="O1328" s="31">
        <f>-(Tabelle9[[#This Row],[80%/20% SCOP]]-5.7165)/5.7165</f>
        <v>0.21018105484124891</v>
      </c>
    </row>
    <row r="1329" spans="1:15" ht="20.100000000000001" customHeight="1" x14ac:dyDescent="0.25">
      <c r="A1329" s="61"/>
      <c r="B1329" s="32">
        <v>16010465</v>
      </c>
      <c r="C1329" s="25" t="s">
        <v>1299</v>
      </c>
      <c r="D1329" s="25" t="s">
        <v>1391</v>
      </c>
      <c r="E1329" s="26" t="s">
        <v>2</v>
      </c>
      <c r="F1329" s="27">
        <v>12.5</v>
      </c>
      <c r="G1329" s="28">
        <v>1.9</v>
      </c>
      <c r="H1329" s="27">
        <v>12.5</v>
      </c>
      <c r="I1329" s="28">
        <v>1.42</v>
      </c>
      <c r="J1329" s="26" t="s">
        <v>40</v>
      </c>
      <c r="K1329" s="26" t="s">
        <v>4</v>
      </c>
      <c r="L1329" s="26" t="s">
        <v>4</v>
      </c>
      <c r="M1329" s="27">
        <f>IF(Tabelle9[[#This Row],[Heizleistung (55°C)]]=0,Tabelle9[[#This Row],[Heizleistung (35°C)]],(Tabelle9[[#This Row],[Heizleistung (35°C)]]+Tabelle9[[#This Row],[Heizleistung (55°C)]])/2)</f>
        <v>12.5</v>
      </c>
      <c r="N1329" s="30">
        <f>IF(Tabelle9[[#This Row],[Etas 55°C]]=0,0,(Tabelle9[[#This Row],[Etas 35°C]]*0.8+Tabelle9[[#This Row],[Etas 55°C]]*0.2))*2.5</f>
        <v>4.51</v>
      </c>
      <c r="O1329" s="31">
        <f>-(Tabelle9[[#This Row],[80%/20% SCOP]]-5.7165)/5.7165</f>
        <v>0.21105571591008487</v>
      </c>
    </row>
    <row r="1330" spans="1:15" ht="20.100000000000001" customHeight="1" x14ac:dyDescent="0.25">
      <c r="A1330" s="61"/>
      <c r="B1330" s="32">
        <v>16015746</v>
      </c>
      <c r="C1330" s="25" t="s">
        <v>4563</v>
      </c>
      <c r="D1330" s="25" t="s">
        <v>4566</v>
      </c>
      <c r="E1330" s="26" t="s">
        <v>2</v>
      </c>
      <c r="F1330" s="27">
        <v>13.2</v>
      </c>
      <c r="G1330" s="28">
        <v>1.88</v>
      </c>
      <c r="H1330" s="27">
        <v>12</v>
      </c>
      <c r="I1330" s="28">
        <v>1.5</v>
      </c>
      <c r="J1330" s="26" t="s">
        <v>3</v>
      </c>
      <c r="K1330" s="26" t="s">
        <v>4</v>
      </c>
      <c r="L1330" s="26" t="s">
        <v>4</v>
      </c>
      <c r="M1330" s="27">
        <f>IF(Tabelle9[[#This Row],[Heizleistung (55°C)]]=0,Tabelle9[[#This Row],[Heizleistung (35°C)]],(Tabelle9[[#This Row],[Heizleistung (35°C)]]+Tabelle9[[#This Row],[Heizleistung (55°C)]])/2)</f>
        <v>12.6</v>
      </c>
      <c r="N1330" s="30">
        <f>IF(Tabelle9[[#This Row],[Etas 55°C]]=0,0,(Tabelle9[[#This Row],[Etas 35°C]]*0.8+Tabelle9[[#This Row],[Etas 55°C]]*0.2))*2.5</f>
        <v>4.51</v>
      </c>
      <c r="O1330" s="31">
        <f>-(Tabelle9[[#This Row],[80%/20% SCOP]]-5.7165)/5.7165</f>
        <v>0.21105571591008487</v>
      </c>
    </row>
    <row r="1331" spans="1:15" ht="20.100000000000001" customHeight="1" x14ac:dyDescent="0.25">
      <c r="A1331" s="61"/>
      <c r="B1331" s="32">
        <v>16014407</v>
      </c>
      <c r="C1331" s="25" t="s">
        <v>2830</v>
      </c>
      <c r="D1331" s="25" t="s">
        <v>2852</v>
      </c>
      <c r="E1331" s="26" t="s">
        <v>2</v>
      </c>
      <c r="F1331" s="27">
        <v>13.7</v>
      </c>
      <c r="G1331" s="28">
        <v>1.91</v>
      </c>
      <c r="H1331" s="27">
        <v>12.1</v>
      </c>
      <c r="I1331" s="28">
        <v>1.38</v>
      </c>
      <c r="J1331" s="26" t="s">
        <v>40</v>
      </c>
      <c r="K1331" s="26" t="s">
        <v>4</v>
      </c>
      <c r="L1331" s="26" t="s">
        <v>15</v>
      </c>
      <c r="M1331" s="27">
        <f>IF(Tabelle9[[#This Row],[Heizleistung (55°C)]]=0,Tabelle9[[#This Row],[Heizleistung (35°C)]],(Tabelle9[[#This Row],[Heizleistung (35°C)]]+Tabelle9[[#This Row],[Heizleistung (55°C)]])/2)</f>
        <v>12.899999999999999</v>
      </c>
      <c r="N1331" s="30">
        <f>IF(Tabelle9[[#This Row],[Etas 55°C]]=0,0,(Tabelle9[[#This Row],[Etas 35°C]]*0.8+Tabelle9[[#This Row],[Etas 55°C]]*0.2))*2.5</f>
        <v>4.51</v>
      </c>
      <c r="O1331" s="31">
        <f>-(Tabelle9[[#This Row],[80%/20% SCOP]]-5.7165)/5.7165</f>
        <v>0.21105571591008487</v>
      </c>
    </row>
    <row r="1332" spans="1:15" ht="20.100000000000001" customHeight="1" x14ac:dyDescent="0.25">
      <c r="A1332" s="61"/>
      <c r="B1332" s="32">
        <v>16002995</v>
      </c>
      <c r="C1332" s="25" t="s">
        <v>5787</v>
      </c>
      <c r="D1332" s="25" t="s">
        <v>5810</v>
      </c>
      <c r="E1332" s="26" t="s">
        <v>2</v>
      </c>
      <c r="F1332" s="27">
        <v>12</v>
      </c>
      <c r="G1332" s="28">
        <v>1.9</v>
      </c>
      <c r="H1332" s="27">
        <v>14</v>
      </c>
      <c r="I1332" s="28">
        <v>1.42</v>
      </c>
      <c r="J1332" s="26" t="s">
        <v>109</v>
      </c>
      <c r="K1332" s="26" t="s">
        <v>15</v>
      </c>
      <c r="L1332" s="26" t="s">
        <v>4</v>
      </c>
      <c r="M1332" s="29">
        <f>IF(Tabelle9[[#This Row],[Heizleistung (55°C)]]=0,Tabelle9[[#This Row],[Heizleistung (35°C)]],(Tabelle9[[#This Row],[Heizleistung (35°C)]]+Tabelle9[[#This Row],[Heizleistung (55°C)]])/2)</f>
        <v>13</v>
      </c>
      <c r="N1332" s="30">
        <f>IF(Tabelle9[[#This Row],[Etas 55°C]]=0,0,(Tabelle9[[#This Row],[Etas 35°C]]*0.8+Tabelle9[[#This Row],[Etas 55°C]]*0.2))*2.5</f>
        <v>4.51</v>
      </c>
      <c r="O1332" s="31">
        <f>-(Tabelle9[[#This Row],[80%/20% SCOP]]-5.7165)/5.7165</f>
        <v>0.21105571591008487</v>
      </c>
    </row>
    <row r="1333" spans="1:15" ht="20.100000000000001" customHeight="1" x14ac:dyDescent="0.25">
      <c r="A1333" s="61"/>
      <c r="B1333" s="32">
        <v>16017946</v>
      </c>
      <c r="C1333" s="25" t="s">
        <v>6201</v>
      </c>
      <c r="D1333" s="25" t="s">
        <v>6257</v>
      </c>
      <c r="E1333" s="26" t="s">
        <v>2</v>
      </c>
      <c r="F1333" s="27">
        <v>13.67</v>
      </c>
      <c r="G1333" s="28">
        <v>1.88</v>
      </c>
      <c r="H1333" s="27">
        <v>13.37</v>
      </c>
      <c r="I1333" s="28">
        <v>1.5</v>
      </c>
      <c r="J1333" s="26" t="s">
        <v>3</v>
      </c>
      <c r="K1333" s="26" t="s">
        <v>4</v>
      </c>
      <c r="L1333" s="26" t="s">
        <v>4</v>
      </c>
      <c r="M1333" s="29">
        <f>IF(Tabelle9[[#This Row],[Heizleistung (55°C)]]=0,Tabelle9[[#This Row],[Heizleistung (35°C)]],(Tabelle9[[#This Row],[Heizleistung (35°C)]]+Tabelle9[[#This Row],[Heizleistung (55°C)]])/2)</f>
        <v>13.52</v>
      </c>
      <c r="N1333" s="30">
        <f>IF(Tabelle9[[#This Row],[Etas 55°C]]=0,0,(Tabelle9[[#This Row],[Etas 35°C]]*0.8+Tabelle9[[#This Row],[Etas 55°C]]*0.2))*2.5</f>
        <v>4.51</v>
      </c>
      <c r="O1333" s="31">
        <f>-(Tabelle9[[#This Row],[80%/20% SCOP]]-5.7165)/5.7165</f>
        <v>0.21105571591008487</v>
      </c>
    </row>
    <row r="1334" spans="1:15" ht="20.100000000000001" customHeight="1" x14ac:dyDescent="0.25">
      <c r="A1334" s="61"/>
      <c r="B1334" s="32">
        <v>16018047</v>
      </c>
      <c r="C1334" s="25" t="s">
        <v>4563</v>
      </c>
      <c r="D1334" s="25" t="s">
        <v>4572</v>
      </c>
      <c r="E1334" s="26" t="s">
        <v>2</v>
      </c>
      <c r="F1334" s="27">
        <v>14.5</v>
      </c>
      <c r="G1334" s="28">
        <v>1.88</v>
      </c>
      <c r="H1334" s="27">
        <v>13</v>
      </c>
      <c r="I1334" s="28">
        <v>1.5</v>
      </c>
      <c r="J1334" s="26" t="s">
        <v>3</v>
      </c>
      <c r="K1334" s="26" t="s">
        <v>4</v>
      </c>
      <c r="L1334" s="26" t="s">
        <v>4</v>
      </c>
      <c r="M1334" s="27">
        <f>IF(Tabelle9[[#This Row],[Heizleistung (55°C)]]=0,Tabelle9[[#This Row],[Heizleistung (35°C)]],(Tabelle9[[#This Row],[Heizleistung (35°C)]]+Tabelle9[[#This Row],[Heizleistung (55°C)]])/2)</f>
        <v>13.75</v>
      </c>
      <c r="N1334" s="30">
        <f>IF(Tabelle9[[#This Row],[Etas 55°C]]=0,0,(Tabelle9[[#This Row],[Etas 35°C]]*0.8+Tabelle9[[#This Row],[Etas 55°C]]*0.2))*2.5</f>
        <v>4.51</v>
      </c>
      <c r="O1334" s="31">
        <f>-(Tabelle9[[#This Row],[80%/20% SCOP]]-5.7165)/5.7165</f>
        <v>0.21105571591008487</v>
      </c>
    </row>
    <row r="1335" spans="1:15" ht="20.100000000000001" customHeight="1" x14ac:dyDescent="0.25">
      <c r="A1335" s="61"/>
      <c r="B1335" s="32">
        <v>16017677</v>
      </c>
      <c r="C1335" s="25" t="s">
        <v>904</v>
      </c>
      <c r="D1335" s="25" t="s">
        <v>6722</v>
      </c>
      <c r="E1335" s="26" t="s">
        <v>2</v>
      </c>
      <c r="F1335" s="27">
        <v>12.37</v>
      </c>
      <c r="G1335" s="28">
        <v>1.879</v>
      </c>
      <c r="H1335" s="27">
        <v>12.4</v>
      </c>
      <c r="I1335" s="28">
        <v>1.476</v>
      </c>
      <c r="J1335" s="26" t="s">
        <v>3</v>
      </c>
      <c r="K1335" s="26" t="s">
        <v>4</v>
      </c>
      <c r="L1335" s="26" t="s">
        <v>4</v>
      </c>
      <c r="M1335" s="27">
        <f>IF(Tabelle9[[#This Row],[Heizleistung (55°C)]]=0,Tabelle9[[#This Row],[Heizleistung (35°C)]],(Tabelle9[[#This Row],[Heizleistung (35°C)]]+Tabelle9[[#This Row],[Heizleistung (55°C)]])/2)</f>
        <v>12.385</v>
      </c>
      <c r="N1335" s="30">
        <f>IF(Tabelle9[[#This Row],[Etas 55°C]]=0,0,(Tabelle9[[#This Row],[Etas 35°C]]*0.8+Tabelle9[[#This Row],[Etas 55°C]]*0.2))*2.5</f>
        <v>4.4960000000000004</v>
      </c>
      <c r="O1335" s="31">
        <f>-(Tabelle9[[#This Row],[80%/20% SCOP]]-5.7165)/5.7165</f>
        <v>0.21350476690282508</v>
      </c>
    </row>
    <row r="1336" spans="1:15" ht="20.100000000000001" customHeight="1" x14ac:dyDescent="0.25">
      <c r="A1336" s="61"/>
      <c r="B1336" s="32">
        <v>16012080</v>
      </c>
      <c r="C1336" s="25" t="s">
        <v>2988</v>
      </c>
      <c r="D1336" s="25" t="s">
        <v>3006</v>
      </c>
      <c r="E1336" s="26" t="s">
        <v>2</v>
      </c>
      <c r="F1336" s="27">
        <v>12.38</v>
      </c>
      <c r="G1336" s="28">
        <v>1.879</v>
      </c>
      <c r="H1336" s="27">
        <v>12.4</v>
      </c>
      <c r="I1336" s="28">
        <v>1.476</v>
      </c>
      <c r="J1336" s="26" t="s">
        <v>3</v>
      </c>
      <c r="K1336" s="26" t="s">
        <v>4</v>
      </c>
      <c r="L1336" s="26" t="s">
        <v>15</v>
      </c>
      <c r="M1336" s="27">
        <f>IF(Tabelle9[[#This Row],[Heizleistung (55°C)]]=0,Tabelle9[[#This Row],[Heizleistung (35°C)]],(Tabelle9[[#This Row],[Heizleistung (35°C)]]+Tabelle9[[#This Row],[Heizleistung (55°C)]])/2)</f>
        <v>12.39</v>
      </c>
      <c r="N1336" s="30">
        <f>IF(Tabelle9[[#This Row],[Etas 55°C]]=0,0,(Tabelle9[[#This Row],[Etas 35°C]]*0.8+Tabelle9[[#This Row],[Etas 55°C]]*0.2))*2.5</f>
        <v>4.4960000000000004</v>
      </c>
      <c r="O1336" s="31">
        <f>-(Tabelle9[[#This Row],[80%/20% SCOP]]-5.7165)/5.7165</f>
        <v>0.21350476690282508</v>
      </c>
    </row>
    <row r="1337" spans="1:15" ht="20.100000000000001" customHeight="1" x14ac:dyDescent="0.25">
      <c r="A1337" s="61"/>
      <c r="B1337" s="32">
        <v>16013610</v>
      </c>
      <c r="C1337" s="25" t="s">
        <v>2988</v>
      </c>
      <c r="D1337" s="25" t="s">
        <v>3004</v>
      </c>
      <c r="E1337" s="26" t="s">
        <v>2</v>
      </c>
      <c r="F1337" s="27">
        <v>12.4</v>
      </c>
      <c r="G1337" s="28">
        <v>1.879</v>
      </c>
      <c r="H1337" s="27">
        <v>12.4</v>
      </c>
      <c r="I1337" s="28">
        <v>1.476</v>
      </c>
      <c r="J1337" s="26" t="s">
        <v>3</v>
      </c>
      <c r="K1337" s="26" t="s">
        <v>4</v>
      </c>
      <c r="L1337" s="26" t="s">
        <v>4</v>
      </c>
      <c r="M1337" s="27">
        <f>IF(Tabelle9[[#This Row],[Heizleistung (55°C)]]=0,Tabelle9[[#This Row],[Heizleistung (35°C)]],(Tabelle9[[#This Row],[Heizleistung (35°C)]]+Tabelle9[[#This Row],[Heizleistung (55°C)]])/2)</f>
        <v>12.4</v>
      </c>
      <c r="N1337" s="30">
        <f>IF(Tabelle9[[#This Row],[Etas 55°C]]=0,0,(Tabelle9[[#This Row],[Etas 35°C]]*0.8+Tabelle9[[#This Row],[Etas 55°C]]*0.2))*2.5</f>
        <v>4.4960000000000004</v>
      </c>
      <c r="O1337" s="31">
        <f>-(Tabelle9[[#This Row],[80%/20% SCOP]]-5.7165)/5.7165</f>
        <v>0.21350476690282508</v>
      </c>
    </row>
    <row r="1338" spans="1:15" ht="20.100000000000001" customHeight="1" x14ac:dyDescent="0.25">
      <c r="A1338" s="61"/>
      <c r="B1338" s="32">
        <v>16010722</v>
      </c>
      <c r="C1338" s="25" t="s">
        <v>1657</v>
      </c>
      <c r="D1338" s="25" t="s">
        <v>1735</v>
      </c>
      <c r="E1338" s="26" t="s">
        <v>2</v>
      </c>
      <c r="F1338" s="27">
        <v>14.18</v>
      </c>
      <c r="G1338" s="28">
        <v>1.87</v>
      </c>
      <c r="H1338" s="27">
        <v>13.53</v>
      </c>
      <c r="I1338" s="28">
        <v>1.51</v>
      </c>
      <c r="J1338" s="26" t="s">
        <v>40</v>
      </c>
      <c r="K1338" s="26" t="s">
        <v>4</v>
      </c>
      <c r="L1338" s="26" t="s">
        <v>4</v>
      </c>
      <c r="M1338" s="27">
        <f>IF(Tabelle9[[#This Row],[Heizleistung (55°C)]]=0,Tabelle9[[#This Row],[Heizleistung (35°C)]],(Tabelle9[[#This Row],[Heizleistung (35°C)]]+Tabelle9[[#This Row],[Heizleistung (55°C)]])/2)</f>
        <v>13.855</v>
      </c>
      <c r="N1338" s="30">
        <f>IF(Tabelle9[[#This Row],[Etas 55°C]]=0,0,(Tabelle9[[#This Row],[Etas 35°C]]*0.8+Tabelle9[[#This Row],[Etas 55°C]]*0.2))*2.5</f>
        <v>4.495000000000001</v>
      </c>
      <c r="O1338" s="31">
        <f>-(Tabelle9[[#This Row],[80%/20% SCOP]]-5.7165)/5.7165</f>
        <v>0.21367969911659213</v>
      </c>
    </row>
    <row r="1339" spans="1:15" ht="20.100000000000001" customHeight="1" x14ac:dyDescent="0.25">
      <c r="A1339" s="61"/>
      <c r="B1339" s="32">
        <v>16016313</v>
      </c>
      <c r="C1339" s="25" t="s">
        <v>1756</v>
      </c>
      <c r="D1339" s="25" t="s">
        <v>1759</v>
      </c>
      <c r="E1339" s="26" t="s">
        <v>2</v>
      </c>
      <c r="F1339" s="27">
        <v>14.1</v>
      </c>
      <c r="G1339" s="28">
        <v>1.87</v>
      </c>
      <c r="H1339" s="27">
        <v>13.8</v>
      </c>
      <c r="I1339" s="28">
        <v>1.51</v>
      </c>
      <c r="J1339" s="26" t="s">
        <v>3</v>
      </c>
      <c r="K1339" s="26" t="s">
        <v>4</v>
      </c>
      <c r="L1339" s="26" t="s">
        <v>4</v>
      </c>
      <c r="M1339" s="27">
        <f>IF(Tabelle9[[#This Row],[Heizleistung (55°C)]]=0,Tabelle9[[#This Row],[Heizleistung (35°C)]],(Tabelle9[[#This Row],[Heizleistung (35°C)]]+Tabelle9[[#This Row],[Heizleistung (55°C)]])/2)</f>
        <v>13.95</v>
      </c>
      <c r="N1339" s="30">
        <f>IF(Tabelle9[[#This Row],[Etas 55°C]]=0,0,(Tabelle9[[#This Row],[Etas 35°C]]*0.8+Tabelle9[[#This Row],[Etas 55°C]]*0.2))*2.5</f>
        <v>4.495000000000001</v>
      </c>
      <c r="O1339" s="31">
        <f>-(Tabelle9[[#This Row],[80%/20% SCOP]]-5.7165)/5.7165</f>
        <v>0.21367969911659213</v>
      </c>
    </row>
    <row r="1340" spans="1:15" ht="20.100000000000001" customHeight="1" x14ac:dyDescent="0.25">
      <c r="A1340" s="61"/>
      <c r="B1340" s="32">
        <v>16015167</v>
      </c>
      <c r="C1340" s="25" t="s">
        <v>3116</v>
      </c>
      <c r="D1340" s="25" t="s">
        <v>3138</v>
      </c>
      <c r="E1340" s="26" t="s">
        <v>2</v>
      </c>
      <c r="F1340" s="27">
        <v>14.1</v>
      </c>
      <c r="G1340" s="28">
        <v>1.87</v>
      </c>
      <c r="H1340" s="27">
        <v>13.8</v>
      </c>
      <c r="I1340" s="28">
        <v>1.51</v>
      </c>
      <c r="J1340" s="26" t="s">
        <v>3</v>
      </c>
      <c r="K1340" s="26" t="s">
        <v>4</v>
      </c>
      <c r="L1340" s="26" t="s">
        <v>4</v>
      </c>
      <c r="M1340" s="27">
        <f>IF(Tabelle9[[#This Row],[Heizleistung (55°C)]]=0,Tabelle9[[#This Row],[Heizleistung (35°C)]],(Tabelle9[[#This Row],[Heizleistung (35°C)]]+Tabelle9[[#This Row],[Heizleistung (55°C)]])/2)</f>
        <v>13.95</v>
      </c>
      <c r="N1340" s="30">
        <f>IF(Tabelle9[[#This Row],[Etas 55°C]]=0,0,(Tabelle9[[#This Row],[Etas 35°C]]*0.8+Tabelle9[[#This Row],[Etas 55°C]]*0.2))*2.5</f>
        <v>4.495000000000001</v>
      </c>
      <c r="O1340" s="31">
        <f>-(Tabelle9[[#This Row],[80%/20% SCOP]]-5.7165)/5.7165</f>
        <v>0.21367969911659213</v>
      </c>
    </row>
    <row r="1341" spans="1:15" ht="20.100000000000001" customHeight="1" x14ac:dyDescent="0.25">
      <c r="A1341" s="61"/>
      <c r="B1341" s="32">
        <v>16010547</v>
      </c>
      <c r="C1341" s="25" t="s">
        <v>4760</v>
      </c>
      <c r="D1341" s="25" t="s">
        <v>4768</v>
      </c>
      <c r="E1341" s="26" t="s">
        <v>2</v>
      </c>
      <c r="F1341" s="27">
        <v>13.6</v>
      </c>
      <c r="G1341" s="28">
        <v>1.9</v>
      </c>
      <c r="H1341" s="27">
        <v>12</v>
      </c>
      <c r="I1341" s="28">
        <v>1.39</v>
      </c>
      <c r="J1341" s="26" t="s">
        <v>40</v>
      </c>
      <c r="K1341" s="26" t="s">
        <v>15</v>
      </c>
      <c r="L1341" s="26" t="s">
        <v>15</v>
      </c>
      <c r="M1341" s="27">
        <f>IF(Tabelle9[[#This Row],[Heizleistung (55°C)]]=0,Tabelle9[[#This Row],[Heizleistung (35°C)]],(Tabelle9[[#This Row],[Heizleistung (35°C)]]+Tabelle9[[#This Row],[Heizleistung (55°C)]])/2)</f>
        <v>12.8</v>
      </c>
      <c r="N1341" s="30">
        <f>IF(Tabelle9[[#This Row],[Etas 55°C]]=0,0,(Tabelle9[[#This Row],[Etas 35°C]]*0.8+Tabelle9[[#This Row],[Etas 55°C]]*0.2))*2.5</f>
        <v>4.4950000000000001</v>
      </c>
      <c r="O1341" s="31">
        <f>-(Tabelle9[[#This Row],[80%/20% SCOP]]-5.7165)/5.7165</f>
        <v>0.21367969911659229</v>
      </c>
    </row>
    <row r="1342" spans="1:15" ht="20.100000000000001" customHeight="1" x14ac:dyDescent="0.25">
      <c r="A1342" s="61"/>
      <c r="B1342" s="32">
        <v>16017068</v>
      </c>
      <c r="C1342" s="25" t="s">
        <v>5091</v>
      </c>
      <c r="D1342" s="25" t="s">
        <v>5101</v>
      </c>
      <c r="E1342" s="26" t="s">
        <v>2</v>
      </c>
      <c r="F1342" s="27">
        <v>12.1</v>
      </c>
      <c r="G1342" s="28">
        <v>1.8779999999999999</v>
      </c>
      <c r="H1342" s="27">
        <v>12.1</v>
      </c>
      <c r="I1342" s="28">
        <v>1.4710000000000001</v>
      </c>
      <c r="J1342" s="26" t="s">
        <v>3</v>
      </c>
      <c r="K1342" s="26" t="s">
        <v>4</v>
      </c>
      <c r="L1342" s="26" t="s">
        <v>4</v>
      </c>
      <c r="M1342" s="27">
        <f>IF(Tabelle9[[#This Row],[Heizleistung (55°C)]]=0,Tabelle9[[#This Row],[Heizleistung (35°C)]],(Tabelle9[[#This Row],[Heizleistung (35°C)]]+Tabelle9[[#This Row],[Heizleistung (55°C)]])/2)</f>
        <v>12.1</v>
      </c>
      <c r="N1342" s="30">
        <f>IF(Tabelle9[[#This Row],[Etas 55°C]]=0,0,(Tabelle9[[#This Row],[Etas 35°C]]*0.8+Tabelle9[[#This Row],[Etas 55°C]]*0.2))*2.5</f>
        <v>4.4915000000000003</v>
      </c>
      <c r="O1342" s="31">
        <f>-(Tabelle9[[#This Row],[80%/20% SCOP]]-5.7165)/5.7165</f>
        <v>0.21429196186477734</v>
      </c>
    </row>
    <row r="1343" spans="1:15" ht="20.100000000000001" customHeight="1" x14ac:dyDescent="0.25">
      <c r="A1343" s="61"/>
      <c r="B1343" s="32">
        <v>16010956</v>
      </c>
      <c r="C1343" s="25" t="s">
        <v>5889</v>
      </c>
      <c r="D1343" s="25" t="s">
        <v>5896</v>
      </c>
      <c r="E1343" s="26" t="s">
        <v>2</v>
      </c>
      <c r="F1343" s="27">
        <v>12.44</v>
      </c>
      <c r="G1343" s="28">
        <v>1.87</v>
      </c>
      <c r="H1343" s="27">
        <v>12.02</v>
      </c>
      <c r="I1343" s="28">
        <v>1.492</v>
      </c>
      <c r="J1343" s="26" t="s">
        <v>40</v>
      </c>
      <c r="K1343" s="26" t="s">
        <v>4</v>
      </c>
      <c r="L1343" s="26" t="s">
        <v>4</v>
      </c>
      <c r="M1343" s="29">
        <f>IF(Tabelle9[[#This Row],[Heizleistung (55°C)]]=0,Tabelle9[[#This Row],[Heizleistung (35°C)]],(Tabelle9[[#This Row],[Heizleistung (35°C)]]+Tabelle9[[#This Row],[Heizleistung (55°C)]])/2)</f>
        <v>12.23</v>
      </c>
      <c r="N1343" s="30">
        <f>IF(Tabelle9[[#This Row],[Etas 55°C]]=0,0,(Tabelle9[[#This Row],[Etas 35°C]]*0.8+Tabelle9[[#This Row],[Etas 55°C]]*0.2))*2.5</f>
        <v>4.4860000000000007</v>
      </c>
      <c r="O1343" s="31">
        <f>-(Tabelle9[[#This Row],[80%/20% SCOP]]-5.7165)/5.7165</f>
        <v>0.21525408904049667</v>
      </c>
    </row>
    <row r="1344" spans="1:15" ht="20.100000000000001" customHeight="1" x14ac:dyDescent="0.25">
      <c r="A1344" s="61"/>
      <c r="B1344" s="32">
        <v>16002511</v>
      </c>
      <c r="C1344" s="25" t="s">
        <v>6533</v>
      </c>
      <c r="D1344" s="25" t="s">
        <v>6558</v>
      </c>
      <c r="E1344" s="26" t="s">
        <v>2</v>
      </c>
      <c r="F1344" s="27">
        <v>13</v>
      </c>
      <c r="G1344" s="28">
        <v>1.89</v>
      </c>
      <c r="H1344" s="27">
        <v>14</v>
      </c>
      <c r="I1344" s="28">
        <v>1.41</v>
      </c>
      <c r="J1344" s="26" t="s">
        <v>109</v>
      </c>
      <c r="K1344" s="26" t="s">
        <v>4</v>
      </c>
      <c r="L1344" s="26" t="s">
        <v>4</v>
      </c>
      <c r="M1344" s="29">
        <f>IF(Tabelle9[[#This Row],[Heizleistung (55°C)]]=0,Tabelle9[[#This Row],[Heizleistung (35°C)]],(Tabelle9[[#This Row],[Heizleistung (35°C)]]+Tabelle9[[#This Row],[Heizleistung (55°C)]])/2)</f>
        <v>13.5</v>
      </c>
      <c r="N1344" s="30">
        <f>IF(Tabelle9[[#This Row],[Etas 55°C]]=0,0,(Tabelle9[[#This Row],[Etas 35°C]]*0.8+Tabelle9[[#This Row],[Etas 55°C]]*0.2))*2.5</f>
        <v>4.4850000000000003</v>
      </c>
      <c r="O1344" s="31">
        <f>-(Tabelle9[[#This Row],[80%/20% SCOP]]-5.7165)/5.7165</f>
        <v>0.21542902125426391</v>
      </c>
    </row>
    <row r="1345" spans="1:15" ht="20.100000000000001" customHeight="1" x14ac:dyDescent="0.25">
      <c r="A1345" s="61"/>
      <c r="B1345" s="32">
        <v>16018226</v>
      </c>
      <c r="C1345" s="25" t="s">
        <v>2529</v>
      </c>
      <c r="D1345" s="25" t="s">
        <v>2531</v>
      </c>
      <c r="E1345" s="26" t="s">
        <v>2</v>
      </c>
      <c r="F1345" s="27">
        <v>12.19</v>
      </c>
      <c r="G1345" s="28">
        <v>1.8759999999999999</v>
      </c>
      <c r="H1345" s="27">
        <v>12.2</v>
      </c>
      <c r="I1345" s="28">
        <v>1.462</v>
      </c>
      <c r="J1345" s="26" t="s">
        <v>3</v>
      </c>
      <c r="K1345" s="26" t="s">
        <v>4</v>
      </c>
      <c r="L1345" s="26" t="s">
        <v>15</v>
      </c>
      <c r="M1345" s="27">
        <f>IF(Tabelle9[[#This Row],[Heizleistung (55°C)]]=0,Tabelle9[[#This Row],[Heizleistung (35°C)]],(Tabelle9[[#This Row],[Heizleistung (35°C)]]+Tabelle9[[#This Row],[Heizleistung (55°C)]])/2)</f>
        <v>12.195</v>
      </c>
      <c r="N1345" s="30">
        <f>IF(Tabelle9[[#This Row],[Etas 55°C]]=0,0,(Tabelle9[[#This Row],[Etas 35°C]]*0.8+Tabelle9[[#This Row],[Etas 55°C]]*0.2))*2.5</f>
        <v>4.4829999999999997</v>
      </c>
      <c r="O1345" s="31">
        <f>-(Tabelle9[[#This Row],[80%/20% SCOP]]-5.7165)/5.7165</f>
        <v>0.21577888568179834</v>
      </c>
    </row>
    <row r="1346" spans="1:15" ht="20.100000000000001" customHeight="1" x14ac:dyDescent="0.25">
      <c r="A1346" s="61"/>
      <c r="B1346" s="32">
        <v>16010560</v>
      </c>
      <c r="C1346" s="25" t="s">
        <v>2988</v>
      </c>
      <c r="D1346" s="25" t="s">
        <v>3013</v>
      </c>
      <c r="E1346" s="26" t="s">
        <v>2</v>
      </c>
      <c r="F1346" s="27">
        <v>12</v>
      </c>
      <c r="G1346" s="28">
        <v>1.88</v>
      </c>
      <c r="H1346" s="27">
        <v>12</v>
      </c>
      <c r="I1346" s="28">
        <v>1.44</v>
      </c>
      <c r="J1346" s="26" t="s">
        <v>40</v>
      </c>
      <c r="K1346" s="26" t="s">
        <v>4</v>
      </c>
      <c r="L1346" s="26" t="s">
        <v>4</v>
      </c>
      <c r="M1346" s="27">
        <f>IF(Tabelle9[[#This Row],[Heizleistung (55°C)]]=0,Tabelle9[[#This Row],[Heizleistung (35°C)]],(Tabelle9[[#This Row],[Heizleistung (35°C)]]+Tabelle9[[#This Row],[Heizleistung (55°C)]])/2)</f>
        <v>12</v>
      </c>
      <c r="N1346" s="30">
        <f>IF(Tabelle9[[#This Row],[Etas 55°C]]=0,0,(Tabelle9[[#This Row],[Etas 35°C]]*0.8+Tabelle9[[#This Row],[Etas 55°C]]*0.2))*2.5</f>
        <v>4.4800000000000004</v>
      </c>
      <c r="O1346" s="31">
        <f>-(Tabelle9[[#This Row],[80%/20% SCOP]]-5.7165)/5.7165</f>
        <v>0.21630368232309971</v>
      </c>
    </row>
    <row r="1347" spans="1:15" ht="20.100000000000001" customHeight="1" x14ac:dyDescent="0.25">
      <c r="A1347" s="61"/>
      <c r="B1347" s="32">
        <v>16003273</v>
      </c>
      <c r="C1347" s="25" t="s">
        <v>6638</v>
      </c>
      <c r="D1347" s="25" t="s">
        <v>6642</v>
      </c>
      <c r="E1347" s="26" t="s">
        <v>2</v>
      </c>
      <c r="F1347" s="27">
        <v>13.4</v>
      </c>
      <c r="G1347" s="28">
        <v>1.8959999999999999</v>
      </c>
      <c r="H1347" s="27">
        <v>12.9</v>
      </c>
      <c r="I1347" s="28">
        <v>1.3759999999999999</v>
      </c>
      <c r="J1347" s="26" t="s">
        <v>40</v>
      </c>
      <c r="K1347" s="26" t="s">
        <v>4</v>
      </c>
      <c r="L1347" s="26" t="s">
        <v>15</v>
      </c>
      <c r="M1347" s="29">
        <f>IF(Tabelle9[[#This Row],[Heizleistung (55°C)]]=0,Tabelle9[[#This Row],[Heizleistung (35°C)]],(Tabelle9[[#This Row],[Heizleistung (35°C)]]+Tabelle9[[#This Row],[Heizleistung (55°C)]])/2)</f>
        <v>13.15</v>
      </c>
      <c r="N1347" s="30">
        <f>IF(Tabelle9[[#This Row],[Etas 55°C]]=0,0,(Tabelle9[[#This Row],[Etas 35°C]]*0.8+Tabelle9[[#This Row],[Etas 55°C]]*0.2))*2.5</f>
        <v>4.4799999999999995</v>
      </c>
      <c r="O1347" s="31">
        <f>-(Tabelle9[[#This Row],[80%/20% SCOP]]-5.7165)/5.7165</f>
        <v>0.21630368232309988</v>
      </c>
    </row>
    <row r="1348" spans="1:15" ht="20.100000000000001" customHeight="1" x14ac:dyDescent="0.25">
      <c r="A1348" s="61"/>
      <c r="B1348" s="32">
        <v>16012239</v>
      </c>
      <c r="C1348" s="25" t="s">
        <v>4563</v>
      </c>
      <c r="D1348" s="25" t="s">
        <v>4567</v>
      </c>
      <c r="E1348" s="26" t="s">
        <v>2</v>
      </c>
      <c r="F1348" s="27">
        <v>12.2</v>
      </c>
      <c r="G1348" s="28">
        <v>1.8979999999999999</v>
      </c>
      <c r="H1348" s="27">
        <v>12</v>
      </c>
      <c r="I1348" s="28">
        <v>1.361</v>
      </c>
      <c r="J1348" s="26" t="s">
        <v>40</v>
      </c>
      <c r="K1348" s="26" t="s">
        <v>4</v>
      </c>
      <c r="L1348" s="26" t="s">
        <v>4</v>
      </c>
      <c r="M1348" s="27">
        <f>IF(Tabelle9[[#This Row],[Heizleistung (55°C)]]=0,Tabelle9[[#This Row],[Heizleistung (35°C)]],(Tabelle9[[#This Row],[Heizleistung (35°C)]]+Tabelle9[[#This Row],[Heizleistung (55°C)]])/2)</f>
        <v>12.1</v>
      </c>
      <c r="N1348" s="30">
        <f>IF(Tabelle9[[#This Row],[Etas 55°C]]=0,0,(Tabelle9[[#This Row],[Etas 35°C]]*0.8+Tabelle9[[#This Row],[Etas 55°C]]*0.2))*2.5</f>
        <v>4.4764999999999997</v>
      </c>
      <c r="O1348" s="31">
        <f>-(Tabelle9[[#This Row],[80%/20% SCOP]]-5.7165)/5.7165</f>
        <v>0.21691594507128492</v>
      </c>
    </row>
    <row r="1349" spans="1:15" ht="20.100000000000001" customHeight="1" x14ac:dyDescent="0.25">
      <c r="A1349" s="61"/>
      <c r="B1349" s="32">
        <v>16014158</v>
      </c>
      <c r="C1349" s="25" t="s">
        <v>6638</v>
      </c>
      <c r="D1349" s="25" t="s">
        <v>6649</v>
      </c>
      <c r="E1349" s="26" t="s">
        <v>2</v>
      </c>
      <c r="F1349" s="27">
        <v>12.7</v>
      </c>
      <c r="G1349" s="28">
        <v>1.875</v>
      </c>
      <c r="H1349" s="27">
        <v>11.71</v>
      </c>
      <c r="I1349" s="28">
        <v>1.4470000000000001</v>
      </c>
      <c r="J1349" s="26" t="s">
        <v>3</v>
      </c>
      <c r="K1349" s="26" t="s">
        <v>4</v>
      </c>
      <c r="L1349" s="26" t="s">
        <v>4</v>
      </c>
      <c r="M1349" s="29">
        <f>IF(Tabelle9[[#This Row],[Heizleistung (55°C)]]=0,Tabelle9[[#This Row],[Heizleistung (35°C)]],(Tabelle9[[#This Row],[Heizleistung (35°C)]]+Tabelle9[[#This Row],[Heizleistung (55°C)]])/2)</f>
        <v>12.205</v>
      </c>
      <c r="N1349" s="30">
        <f>IF(Tabelle9[[#This Row],[Etas 55°C]]=0,0,(Tabelle9[[#This Row],[Etas 35°C]]*0.8+Tabelle9[[#This Row],[Etas 55°C]]*0.2))*2.5</f>
        <v>4.4735000000000005</v>
      </c>
      <c r="O1349" s="31">
        <f>-(Tabelle9[[#This Row],[80%/20% SCOP]]-5.7165)/5.7165</f>
        <v>0.21744074171258629</v>
      </c>
    </row>
    <row r="1350" spans="1:15" ht="20.100000000000001" customHeight="1" x14ac:dyDescent="0.25">
      <c r="A1350" s="61"/>
      <c r="B1350" s="32">
        <v>16016974</v>
      </c>
      <c r="C1350" s="25" t="s">
        <v>2958</v>
      </c>
      <c r="D1350" s="25" t="s">
        <v>2961</v>
      </c>
      <c r="E1350" s="26" t="s">
        <v>2</v>
      </c>
      <c r="F1350" s="27">
        <v>12.2</v>
      </c>
      <c r="G1350" s="28">
        <v>1.86</v>
      </c>
      <c r="H1350" s="27">
        <v>12</v>
      </c>
      <c r="I1350" s="28">
        <v>1.5</v>
      </c>
      <c r="J1350" s="26" t="s">
        <v>3</v>
      </c>
      <c r="K1350" s="26" t="s">
        <v>4</v>
      </c>
      <c r="L1350" s="26" t="s">
        <v>4</v>
      </c>
      <c r="M1350" s="27">
        <f>IF(Tabelle9[[#This Row],[Heizleistung (55°C)]]=0,Tabelle9[[#This Row],[Heizleistung (35°C)]],(Tabelle9[[#This Row],[Heizleistung (35°C)]]+Tabelle9[[#This Row],[Heizleistung (55°C)]])/2)</f>
        <v>12.1</v>
      </c>
      <c r="N1350" s="30">
        <f>IF(Tabelle9[[#This Row],[Etas 55°C]]=0,0,(Tabelle9[[#This Row],[Etas 35°C]]*0.8+Tabelle9[[#This Row],[Etas 55°C]]*0.2))*2.5</f>
        <v>4.4700000000000006</v>
      </c>
      <c r="O1350" s="31">
        <f>-(Tabelle9[[#This Row],[80%/20% SCOP]]-5.7165)/5.7165</f>
        <v>0.21805300446077133</v>
      </c>
    </row>
    <row r="1351" spans="1:15" ht="20.100000000000001" customHeight="1" x14ac:dyDescent="0.25">
      <c r="A1351" s="61"/>
      <c r="B1351" s="32">
        <v>16013844</v>
      </c>
      <c r="C1351" s="25" t="s">
        <v>4563</v>
      </c>
      <c r="D1351" s="25" t="s">
        <v>4573</v>
      </c>
      <c r="E1351" s="26" t="s">
        <v>2</v>
      </c>
      <c r="F1351" s="27">
        <v>12.2</v>
      </c>
      <c r="G1351" s="28">
        <v>1.86</v>
      </c>
      <c r="H1351" s="27">
        <v>12</v>
      </c>
      <c r="I1351" s="28">
        <v>1.5</v>
      </c>
      <c r="J1351" s="26" t="s">
        <v>3</v>
      </c>
      <c r="K1351" s="26" t="s">
        <v>4</v>
      </c>
      <c r="L1351" s="26" t="s">
        <v>4</v>
      </c>
      <c r="M1351" s="27">
        <f>IF(Tabelle9[[#This Row],[Heizleistung (55°C)]]=0,Tabelle9[[#This Row],[Heizleistung (35°C)]],(Tabelle9[[#This Row],[Heizleistung (35°C)]]+Tabelle9[[#This Row],[Heizleistung (55°C)]])/2)</f>
        <v>12.1</v>
      </c>
      <c r="N1351" s="30">
        <f>IF(Tabelle9[[#This Row],[Etas 55°C]]=0,0,(Tabelle9[[#This Row],[Etas 35°C]]*0.8+Tabelle9[[#This Row],[Etas 55°C]]*0.2))*2.5</f>
        <v>4.4700000000000006</v>
      </c>
      <c r="O1351" s="31">
        <f>-(Tabelle9[[#This Row],[80%/20% SCOP]]-5.7165)/5.7165</f>
        <v>0.21805300446077133</v>
      </c>
    </row>
    <row r="1352" spans="1:15" ht="20.100000000000001" customHeight="1" x14ac:dyDescent="0.25">
      <c r="A1352" s="61"/>
      <c r="B1352" s="32">
        <v>16016755</v>
      </c>
      <c r="C1352" s="25" t="s">
        <v>2195</v>
      </c>
      <c r="D1352" s="25" t="s">
        <v>2219</v>
      </c>
      <c r="E1352" s="26" t="s">
        <v>2</v>
      </c>
      <c r="F1352" s="27">
        <v>12.34</v>
      </c>
      <c r="G1352" s="28">
        <v>1.87</v>
      </c>
      <c r="H1352" s="27">
        <v>12.36</v>
      </c>
      <c r="I1352" s="28">
        <v>1.45</v>
      </c>
      <c r="J1352" s="26" t="s">
        <v>3</v>
      </c>
      <c r="K1352" s="26" t="s">
        <v>4</v>
      </c>
      <c r="L1352" s="26" t="s">
        <v>4</v>
      </c>
      <c r="M1352" s="27">
        <f>IF(Tabelle9[[#This Row],[Heizleistung (55°C)]]=0,Tabelle9[[#This Row],[Heizleistung (35°C)]],(Tabelle9[[#This Row],[Heizleistung (35°C)]]+Tabelle9[[#This Row],[Heizleistung (55°C)]])/2)</f>
        <v>12.35</v>
      </c>
      <c r="N1352" s="30">
        <f>IF(Tabelle9[[#This Row],[Etas 55°C]]=0,0,(Tabelle9[[#This Row],[Etas 35°C]]*0.8+Tabelle9[[#This Row],[Etas 55°C]]*0.2))*2.5</f>
        <v>4.4650000000000007</v>
      </c>
      <c r="O1352" s="31">
        <f>-(Tabelle9[[#This Row],[80%/20% SCOP]]-5.7165)/5.7165</f>
        <v>0.21892766552960713</v>
      </c>
    </row>
    <row r="1353" spans="1:15" ht="20.100000000000001" customHeight="1" x14ac:dyDescent="0.25">
      <c r="A1353" s="61"/>
      <c r="B1353" s="32">
        <v>16011276</v>
      </c>
      <c r="C1353" s="25" t="s">
        <v>6638</v>
      </c>
      <c r="D1353" s="25" t="s">
        <v>6643</v>
      </c>
      <c r="E1353" s="26" t="s">
        <v>2</v>
      </c>
      <c r="F1353" s="27">
        <v>13</v>
      </c>
      <c r="G1353" s="28">
        <v>1.887</v>
      </c>
      <c r="H1353" s="27">
        <v>13.2</v>
      </c>
      <c r="I1353" s="28">
        <v>1.3819999999999999</v>
      </c>
      <c r="J1353" s="26" t="s">
        <v>40</v>
      </c>
      <c r="K1353" s="26" t="s">
        <v>4</v>
      </c>
      <c r="L1353" s="26" t="s">
        <v>15</v>
      </c>
      <c r="M1353" s="29">
        <f>IF(Tabelle9[[#This Row],[Heizleistung (55°C)]]=0,Tabelle9[[#This Row],[Heizleistung (35°C)]],(Tabelle9[[#This Row],[Heizleistung (35°C)]]+Tabelle9[[#This Row],[Heizleistung (55°C)]])/2)</f>
        <v>13.1</v>
      </c>
      <c r="N1353" s="30">
        <f>IF(Tabelle9[[#This Row],[Etas 55°C]]=0,0,(Tabelle9[[#This Row],[Etas 35°C]]*0.8+Tabelle9[[#This Row],[Etas 55°C]]*0.2))*2.5</f>
        <v>4.4649999999999999</v>
      </c>
      <c r="O1353" s="31">
        <f>-(Tabelle9[[#This Row],[80%/20% SCOP]]-5.7165)/5.7165</f>
        <v>0.2189276655296073</v>
      </c>
    </row>
    <row r="1354" spans="1:15" ht="20.100000000000001" customHeight="1" x14ac:dyDescent="0.25">
      <c r="A1354" s="61"/>
      <c r="B1354" s="32">
        <v>16012284</v>
      </c>
      <c r="C1354" s="25" t="s">
        <v>37</v>
      </c>
      <c r="D1354" s="25" t="s">
        <v>48</v>
      </c>
      <c r="E1354" s="26" t="s">
        <v>2</v>
      </c>
      <c r="F1354" s="27">
        <v>12.05</v>
      </c>
      <c r="G1354" s="28">
        <v>1.8680000000000001</v>
      </c>
      <c r="H1354" s="27">
        <v>12.18</v>
      </c>
      <c r="I1354" s="28">
        <v>1.45</v>
      </c>
      <c r="J1354" s="26" t="s">
        <v>3</v>
      </c>
      <c r="K1354" s="26" t="s">
        <v>15</v>
      </c>
      <c r="L1354" s="26" t="s">
        <v>4</v>
      </c>
      <c r="M1354" s="27">
        <f>IF(Tabelle9[[#This Row],[Heizleistung (55°C)]]=0,Tabelle9[[#This Row],[Heizleistung (35°C)]],(Tabelle9[[#This Row],[Heizleistung (35°C)]]+Tabelle9[[#This Row],[Heizleistung (55°C)]])/2)</f>
        <v>12.115</v>
      </c>
      <c r="N1354" s="30">
        <f>IF(Tabelle9[[#This Row],[Etas 55°C]]=0,0,(Tabelle9[[#This Row],[Etas 35°C]]*0.8+Tabelle9[[#This Row],[Etas 55°C]]*0.2))*2.5</f>
        <v>4.4610000000000003</v>
      </c>
      <c r="O1354" s="31">
        <f>-(Tabelle9[[#This Row],[80%/20% SCOP]]-5.7165)/5.7165</f>
        <v>0.21962739438467588</v>
      </c>
    </row>
    <row r="1355" spans="1:15" ht="20.100000000000001" customHeight="1" x14ac:dyDescent="0.25">
      <c r="A1355" s="61"/>
      <c r="B1355" s="32">
        <v>16017678</v>
      </c>
      <c r="C1355" s="25" t="s">
        <v>904</v>
      </c>
      <c r="D1355" s="25" t="s">
        <v>6721</v>
      </c>
      <c r="E1355" s="26" t="s">
        <v>2</v>
      </c>
      <c r="F1355" s="27">
        <v>12.09</v>
      </c>
      <c r="G1355" s="28">
        <v>1.8680000000000001</v>
      </c>
      <c r="H1355" s="27">
        <v>12.49</v>
      </c>
      <c r="I1355" s="28">
        <v>1.45</v>
      </c>
      <c r="J1355" s="26" t="s">
        <v>3</v>
      </c>
      <c r="K1355" s="26" t="s">
        <v>4</v>
      </c>
      <c r="L1355" s="26" t="s">
        <v>4</v>
      </c>
      <c r="M1355" s="27">
        <f>IF(Tabelle9[[#This Row],[Heizleistung (55°C)]]=0,Tabelle9[[#This Row],[Heizleistung (35°C)]],(Tabelle9[[#This Row],[Heizleistung (35°C)]]+Tabelle9[[#This Row],[Heizleistung (55°C)]])/2)</f>
        <v>12.29</v>
      </c>
      <c r="N1355" s="30">
        <f>IF(Tabelle9[[#This Row],[Etas 55°C]]=0,0,(Tabelle9[[#This Row],[Etas 35°C]]*0.8+Tabelle9[[#This Row],[Etas 55°C]]*0.2))*2.5</f>
        <v>4.4610000000000003</v>
      </c>
      <c r="O1355" s="31">
        <f>-(Tabelle9[[#This Row],[80%/20% SCOP]]-5.7165)/5.7165</f>
        <v>0.21962739438467588</v>
      </c>
    </row>
    <row r="1356" spans="1:15" ht="20.100000000000001" customHeight="1" x14ac:dyDescent="0.25">
      <c r="A1356" s="61"/>
      <c r="B1356" s="32">
        <v>16018534</v>
      </c>
      <c r="C1356" s="25" t="s">
        <v>1256</v>
      </c>
      <c r="D1356" s="25" t="s">
        <v>1261</v>
      </c>
      <c r="E1356" s="26" t="s">
        <v>2</v>
      </c>
      <c r="F1356" s="27">
        <v>12.09</v>
      </c>
      <c r="G1356" s="28">
        <v>1.8680000000000001</v>
      </c>
      <c r="H1356" s="27">
        <v>12.49</v>
      </c>
      <c r="I1356" s="28">
        <v>1.45</v>
      </c>
      <c r="J1356" s="26" t="s">
        <v>3</v>
      </c>
      <c r="K1356" s="26" t="s">
        <v>4</v>
      </c>
      <c r="L1356" s="26" t="s">
        <v>4</v>
      </c>
      <c r="M1356" s="27">
        <f>IF(Tabelle9[[#This Row],[Heizleistung (55°C)]]=0,Tabelle9[[#This Row],[Heizleistung (35°C)]],(Tabelle9[[#This Row],[Heizleistung (35°C)]]+Tabelle9[[#This Row],[Heizleistung (55°C)]])/2)</f>
        <v>12.29</v>
      </c>
      <c r="N1356" s="30">
        <f>IF(Tabelle9[[#This Row],[Etas 55°C]]=0,0,(Tabelle9[[#This Row],[Etas 35°C]]*0.8+Tabelle9[[#This Row],[Etas 55°C]]*0.2))*2.5</f>
        <v>4.4610000000000003</v>
      </c>
      <c r="O1356" s="31">
        <f>-(Tabelle9[[#This Row],[80%/20% SCOP]]-5.7165)/5.7165</f>
        <v>0.21962739438467588</v>
      </c>
    </row>
    <row r="1357" spans="1:15" ht="20.100000000000001" customHeight="1" x14ac:dyDescent="0.25">
      <c r="A1357" s="61"/>
      <c r="B1357" s="32">
        <v>16013611</v>
      </c>
      <c r="C1357" s="25" t="s">
        <v>2988</v>
      </c>
      <c r="D1357" s="25" t="s">
        <v>2994</v>
      </c>
      <c r="E1357" s="26" t="s">
        <v>2</v>
      </c>
      <c r="F1357" s="27">
        <v>12.1</v>
      </c>
      <c r="G1357" s="28">
        <v>1.8680000000000001</v>
      </c>
      <c r="H1357" s="27">
        <v>12.5</v>
      </c>
      <c r="I1357" s="28">
        <v>1.45</v>
      </c>
      <c r="J1357" s="26" t="s">
        <v>3</v>
      </c>
      <c r="K1357" s="26" t="s">
        <v>4</v>
      </c>
      <c r="L1357" s="26" t="s">
        <v>4</v>
      </c>
      <c r="M1357" s="27">
        <f>IF(Tabelle9[[#This Row],[Heizleistung (55°C)]]=0,Tabelle9[[#This Row],[Heizleistung (35°C)]],(Tabelle9[[#This Row],[Heizleistung (35°C)]]+Tabelle9[[#This Row],[Heizleistung (55°C)]])/2)</f>
        <v>12.3</v>
      </c>
      <c r="N1357" s="30">
        <f>IF(Tabelle9[[#This Row],[Etas 55°C]]=0,0,(Tabelle9[[#This Row],[Etas 35°C]]*0.8+Tabelle9[[#This Row],[Etas 55°C]]*0.2))*2.5</f>
        <v>4.4610000000000003</v>
      </c>
      <c r="O1357" s="31">
        <f>-(Tabelle9[[#This Row],[80%/20% SCOP]]-5.7165)/5.7165</f>
        <v>0.21962739438467588</v>
      </c>
    </row>
    <row r="1358" spans="1:15" ht="20.100000000000001" customHeight="1" x14ac:dyDescent="0.25">
      <c r="A1358" s="61"/>
      <c r="B1358" s="32">
        <v>16018026</v>
      </c>
      <c r="C1358" s="25" t="s">
        <v>2195</v>
      </c>
      <c r="D1358" s="25" t="s">
        <v>2219</v>
      </c>
      <c r="E1358" s="26" t="s">
        <v>2</v>
      </c>
      <c r="F1358" s="27">
        <v>12.34</v>
      </c>
      <c r="G1358" s="28">
        <v>1.8660000000000001</v>
      </c>
      <c r="H1358" s="27">
        <v>12.36</v>
      </c>
      <c r="I1358" s="28">
        <v>1.4510000000000001</v>
      </c>
      <c r="J1358" s="26" t="s">
        <v>3</v>
      </c>
      <c r="K1358" s="26" t="s">
        <v>4</v>
      </c>
      <c r="L1358" s="26" t="s">
        <v>4</v>
      </c>
      <c r="M1358" s="27">
        <f>IF(Tabelle9[[#This Row],[Heizleistung (55°C)]]=0,Tabelle9[[#This Row],[Heizleistung (35°C)]],(Tabelle9[[#This Row],[Heizleistung (35°C)]]+Tabelle9[[#This Row],[Heizleistung (55°C)]])/2)</f>
        <v>12.35</v>
      </c>
      <c r="N1358" s="30">
        <f>IF(Tabelle9[[#This Row],[Etas 55°C]]=0,0,(Tabelle9[[#This Row],[Etas 35°C]]*0.8+Tabelle9[[#This Row],[Etas 55°C]]*0.2))*2.5</f>
        <v>4.4575000000000005</v>
      </c>
      <c r="O1358" s="31">
        <f>-(Tabelle9[[#This Row],[80%/20% SCOP]]-5.7165)/5.7165</f>
        <v>0.22023965713286092</v>
      </c>
    </row>
    <row r="1359" spans="1:15" ht="20.100000000000001" customHeight="1" x14ac:dyDescent="0.25">
      <c r="A1359" s="61"/>
      <c r="B1359" s="32">
        <v>16014152</v>
      </c>
      <c r="C1359" s="25" t="s">
        <v>4997</v>
      </c>
      <c r="D1359" s="25" t="s">
        <v>5017</v>
      </c>
      <c r="E1359" s="26" t="s">
        <v>2</v>
      </c>
      <c r="F1359" s="27">
        <v>12.01</v>
      </c>
      <c r="G1359" s="28">
        <v>1.87</v>
      </c>
      <c r="H1359" s="27">
        <v>12.97</v>
      </c>
      <c r="I1359" s="28">
        <v>1.43</v>
      </c>
      <c r="J1359" s="26" t="s">
        <v>40</v>
      </c>
      <c r="K1359" s="26" t="s">
        <v>4</v>
      </c>
      <c r="L1359" s="26" t="s">
        <v>4</v>
      </c>
      <c r="M1359" s="27">
        <f>IF(Tabelle9[[#This Row],[Heizleistung (55°C)]]=0,Tabelle9[[#This Row],[Heizleistung (35°C)]],(Tabelle9[[#This Row],[Heizleistung (35°C)]]+Tabelle9[[#This Row],[Heizleistung (55°C)]])/2)</f>
        <v>12.49</v>
      </c>
      <c r="N1359" s="30">
        <f>IF(Tabelle9[[#This Row],[Etas 55°C]]=0,0,(Tabelle9[[#This Row],[Etas 35°C]]*0.8+Tabelle9[[#This Row],[Etas 55°C]]*0.2))*2.5</f>
        <v>4.455000000000001</v>
      </c>
      <c r="O1359" s="31">
        <f>-(Tabelle9[[#This Row],[80%/20% SCOP]]-5.7165)/5.7165</f>
        <v>0.22067698766727875</v>
      </c>
    </row>
    <row r="1360" spans="1:15" ht="20.100000000000001" customHeight="1" x14ac:dyDescent="0.25">
      <c r="A1360" s="61"/>
      <c r="B1360" s="32">
        <v>16003077</v>
      </c>
      <c r="C1360" s="25" t="s">
        <v>1230</v>
      </c>
      <c r="D1360" s="25" t="s">
        <v>1235</v>
      </c>
      <c r="E1360" s="26" t="s">
        <v>2</v>
      </c>
      <c r="F1360" s="27">
        <v>12.1</v>
      </c>
      <c r="G1360" s="28">
        <v>1.89</v>
      </c>
      <c r="H1360" s="27">
        <v>11.9</v>
      </c>
      <c r="I1360" s="28">
        <v>1.35</v>
      </c>
      <c r="J1360" s="26" t="s">
        <v>40</v>
      </c>
      <c r="K1360" s="26" t="s">
        <v>4</v>
      </c>
      <c r="L1360" s="26" t="s">
        <v>4</v>
      </c>
      <c r="M1360" s="27">
        <f>IF(Tabelle9[[#This Row],[Heizleistung (55°C)]]=0,Tabelle9[[#This Row],[Heizleistung (35°C)]],(Tabelle9[[#This Row],[Heizleistung (35°C)]]+Tabelle9[[#This Row],[Heizleistung (55°C)]])/2)</f>
        <v>12</v>
      </c>
      <c r="N1360" s="30">
        <f>IF(Tabelle9[[#This Row],[Etas 55°C]]=0,0,(Tabelle9[[#This Row],[Etas 35°C]]*0.8+Tabelle9[[#This Row],[Etas 55°C]]*0.2))*2.5</f>
        <v>4.4550000000000001</v>
      </c>
      <c r="O1360" s="31">
        <f>-(Tabelle9[[#This Row],[80%/20% SCOP]]-5.7165)/5.7165</f>
        <v>0.22067698766727892</v>
      </c>
    </row>
    <row r="1361" spans="1:15" ht="20.100000000000001" customHeight="1" x14ac:dyDescent="0.25">
      <c r="A1361" s="61"/>
      <c r="B1361" s="32">
        <v>16001798</v>
      </c>
      <c r="C1361" s="25" t="s">
        <v>5272</v>
      </c>
      <c r="D1361" s="25" t="s">
        <v>5279</v>
      </c>
      <c r="E1361" s="26" t="s">
        <v>2</v>
      </c>
      <c r="F1361" s="27">
        <v>12.1</v>
      </c>
      <c r="G1361" s="28">
        <v>1.89</v>
      </c>
      <c r="H1361" s="27">
        <v>11.9</v>
      </c>
      <c r="I1361" s="28">
        <v>1.35</v>
      </c>
      <c r="J1361" s="26" t="s">
        <v>40</v>
      </c>
      <c r="K1361" s="26" t="s">
        <v>4</v>
      </c>
      <c r="L1361" s="26" t="s">
        <v>4</v>
      </c>
      <c r="M1361" s="27">
        <f>IF(Tabelle9[[#This Row],[Heizleistung (55°C)]]=0,Tabelle9[[#This Row],[Heizleistung (35°C)]],(Tabelle9[[#This Row],[Heizleistung (35°C)]]+Tabelle9[[#This Row],[Heizleistung (55°C)]])/2)</f>
        <v>12</v>
      </c>
      <c r="N1361" s="30">
        <f>IF(Tabelle9[[#This Row],[Etas 55°C]]=0,0,(Tabelle9[[#This Row],[Etas 35°C]]*0.8+Tabelle9[[#This Row],[Etas 55°C]]*0.2))*2.5</f>
        <v>4.4550000000000001</v>
      </c>
      <c r="O1361" s="31">
        <f>-(Tabelle9[[#This Row],[80%/20% SCOP]]-5.7165)/5.7165</f>
        <v>0.22067698766727892</v>
      </c>
    </row>
    <row r="1362" spans="1:15" ht="20.100000000000001" customHeight="1" x14ac:dyDescent="0.25">
      <c r="A1362" s="61"/>
      <c r="B1362" s="32">
        <v>16004834</v>
      </c>
      <c r="C1362" s="25" t="s">
        <v>909</v>
      </c>
      <c r="D1362" s="25" t="s">
        <v>1044</v>
      </c>
      <c r="E1362" s="26" t="s">
        <v>2</v>
      </c>
      <c r="F1362" s="27">
        <v>12</v>
      </c>
      <c r="G1362" s="28">
        <v>1.89</v>
      </c>
      <c r="H1362" s="27">
        <v>12.1</v>
      </c>
      <c r="I1362" s="28">
        <v>1.35</v>
      </c>
      <c r="J1362" s="26" t="s">
        <v>40</v>
      </c>
      <c r="K1362" s="26" t="s">
        <v>4</v>
      </c>
      <c r="L1362" s="26" t="s">
        <v>4</v>
      </c>
      <c r="M1362" s="27">
        <f>IF(Tabelle9[[#This Row],[Heizleistung (55°C)]]=0,Tabelle9[[#This Row],[Heizleistung (35°C)]],(Tabelle9[[#This Row],[Heizleistung (35°C)]]+Tabelle9[[#This Row],[Heizleistung (55°C)]])/2)</f>
        <v>12.05</v>
      </c>
      <c r="N1362" s="30">
        <f>IF(Tabelle9[[#This Row],[Etas 55°C]]=0,0,(Tabelle9[[#This Row],[Etas 35°C]]*0.8+Tabelle9[[#This Row],[Etas 55°C]]*0.2))*2.5</f>
        <v>4.4550000000000001</v>
      </c>
      <c r="O1362" s="31">
        <f>-(Tabelle9[[#This Row],[80%/20% SCOP]]-5.7165)/5.7165</f>
        <v>0.22067698766727892</v>
      </c>
    </row>
    <row r="1363" spans="1:15" ht="20.100000000000001" customHeight="1" x14ac:dyDescent="0.25">
      <c r="A1363" s="61"/>
      <c r="B1363" s="32">
        <v>16007065</v>
      </c>
      <c r="C1363" s="25" t="s">
        <v>2745</v>
      </c>
      <c r="D1363" s="25" t="s">
        <v>2773</v>
      </c>
      <c r="E1363" s="26" t="s">
        <v>2</v>
      </c>
      <c r="F1363" s="27">
        <v>12</v>
      </c>
      <c r="G1363" s="28">
        <v>1.89</v>
      </c>
      <c r="H1363" s="27">
        <v>12.1</v>
      </c>
      <c r="I1363" s="28">
        <v>1.35</v>
      </c>
      <c r="J1363" s="26" t="s">
        <v>40</v>
      </c>
      <c r="K1363" s="26" t="s">
        <v>4</v>
      </c>
      <c r="L1363" s="26" t="s">
        <v>4</v>
      </c>
      <c r="M1363" s="27">
        <f>IF(Tabelle9[[#This Row],[Heizleistung (55°C)]]=0,Tabelle9[[#This Row],[Heizleistung (35°C)]],(Tabelle9[[#This Row],[Heizleistung (35°C)]]+Tabelle9[[#This Row],[Heizleistung (55°C)]])/2)</f>
        <v>12.05</v>
      </c>
      <c r="N1363" s="30">
        <f>IF(Tabelle9[[#This Row],[Etas 55°C]]=0,0,(Tabelle9[[#This Row],[Etas 35°C]]*0.8+Tabelle9[[#This Row],[Etas 55°C]]*0.2))*2.5</f>
        <v>4.4550000000000001</v>
      </c>
      <c r="O1363" s="31">
        <f>-(Tabelle9[[#This Row],[80%/20% SCOP]]-5.7165)/5.7165</f>
        <v>0.22067698766727892</v>
      </c>
    </row>
    <row r="1364" spans="1:15" ht="20.100000000000001" customHeight="1" x14ac:dyDescent="0.25">
      <c r="A1364" s="61"/>
      <c r="B1364" s="32">
        <v>16001019</v>
      </c>
      <c r="C1364" s="25" t="s">
        <v>4814</v>
      </c>
      <c r="D1364" s="25" t="s">
        <v>4819</v>
      </c>
      <c r="E1364" s="26" t="s">
        <v>2</v>
      </c>
      <c r="F1364" s="27">
        <v>12</v>
      </c>
      <c r="G1364" s="28">
        <v>1.9</v>
      </c>
      <c r="H1364" s="27">
        <v>13</v>
      </c>
      <c r="I1364" s="28">
        <v>1.3</v>
      </c>
      <c r="J1364" s="26" t="s">
        <v>109</v>
      </c>
      <c r="K1364" s="26" t="s">
        <v>4</v>
      </c>
      <c r="L1364" s="26" t="s">
        <v>4</v>
      </c>
      <c r="M1364" s="27">
        <f>IF(Tabelle9[[#This Row],[Heizleistung (55°C)]]=0,Tabelle9[[#This Row],[Heizleistung (35°C)]],(Tabelle9[[#This Row],[Heizleistung (35°C)]]+Tabelle9[[#This Row],[Heizleistung (55°C)]])/2)</f>
        <v>12.5</v>
      </c>
      <c r="N1364" s="30">
        <f>IF(Tabelle9[[#This Row],[Etas 55°C]]=0,0,(Tabelle9[[#This Row],[Etas 35°C]]*0.8+Tabelle9[[#This Row],[Etas 55°C]]*0.2))*2.5</f>
        <v>4.45</v>
      </c>
      <c r="O1364" s="31">
        <f>-(Tabelle9[[#This Row],[80%/20% SCOP]]-5.7165)/5.7165</f>
        <v>0.22155164873611471</v>
      </c>
    </row>
    <row r="1365" spans="1:15" ht="20.100000000000001" customHeight="1" x14ac:dyDescent="0.25">
      <c r="A1365" s="61"/>
      <c r="B1365" s="32">
        <v>16015123</v>
      </c>
      <c r="C1365" s="25" t="s">
        <v>4997</v>
      </c>
      <c r="D1365" s="25" t="s">
        <v>5007</v>
      </c>
      <c r="E1365" s="26" t="s">
        <v>2</v>
      </c>
      <c r="F1365" s="27">
        <v>11.99</v>
      </c>
      <c r="G1365" s="28">
        <v>1.8680000000000001</v>
      </c>
      <c r="H1365" s="27">
        <v>11.99</v>
      </c>
      <c r="I1365" s="28">
        <v>1.421</v>
      </c>
      <c r="J1365" s="26" t="s">
        <v>3</v>
      </c>
      <c r="K1365" s="26" t="s">
        <v>4</v>
      </c>
      <c r="L1365" s="26" t="s">
        <v>4</v>
      </c>
      <c r="M1365" s="27">
        <f>IF(Tabelle9[[#This Row],[Heizleistung (55°C)]]=0,Tabelle9[[#This Row],[Heizleistung (35°C)]],(Tabelle9[[#This Row],[Heizleistung (35°C)]]+Tabelle9[[#This Row],[Heizleistung (55°C)]])/2)</f>
        <v>11.99</v>
      </c>
      <c r="N1365" s="30">
        <f>IF(Tabelle9[[#This Row],[Etas 55°C]]=0,0,(Tabelle9[[#This Row],[Etas 35°C]]*0.8+Tabelle9[[#This Row],[Etas 55°C]]*0.2))*2.5</f>
        <v>4.4465000000000003</v>
      </c>
      <c r="O1365" s="31">
        <f>-(Tabelle9[[#This Row],[80%/20% SCOP]]-5.7165)/5.7165</f>
        <v>0.22216391148429976</v>
      </c>
    </row>
    <row r="1366" spans="1:15" ht="20.100000000000001" customHeight="1" x14ac:dyDescent="0.25">
      <c r="A1366" s="61"/>
      <c r="B1366" s="32">
        <v>16018348</v>
      </c>
      <c r="C1366" s="25" t="s">
        <v>2866</v>
      </c>
      <c r="D1366" s="25" t="s">
        <v>2867</v>
      </c>
      <c r="E1366" s="26" t="s">
        <v>2</v>
      </c>
      <c r="F1366" s="27">
        <v>13.85</v>
      </c>
      <c r="G1366" s="28">
        <v>1.835</v>
      </c>
      <c r="H1366" s="27">
        <v>12.3</v>
      </c>
      <c r="I1366" s="28">
        <v>1.5409999999999999</v>
      </c>
      <c r="J1366" s="26" t="s">
        <v>3</v>
      </c>
      <c r="K1366" s="26" t="s">
        <v>4</v>
      </c>
      <c r="L1366" s="26" t="s">
        <v>4</v>
      </c>
      <c r="M1366" s="27">
        <f>IF(Tabelle9[[#This Row],[Heizleistung (55°C)]]=0,Tabelle9[[#This Row],[Heizleistung (35°C)]],(Tabelle9[[#This Row],[Heizleistung (35°C)]]+Tabelle9[[#This Row],[Heizleistung (55°C)]])/2)</f>
        <v>13.074999999999999</v>
      </c>
      <c r="N1366" s="30">
        <f>IF(Tabelle9[[#This Row],[Etas 55°C]]=0,0,(Tabelle9[[#This Row],[Etas 35°C]]*0.8+Tabelle9[[#This Row],[Etas 55°C]]*0.2))*2.5</f>
        <v>4.4405000000000001</v>
      </c>
      <c r="O1366" s="31">
        <f>-(Tabelle9[[#This Row],[80%/20% SCOP]]-5.7165)/5.7165</f>
        <v>0.2232135047669028</v>
      </c>
    </row>
    <row r="1367" spans="1:15" ht="20.100000000000001" customHeight="1" x14ac:dyDescent="0.25">
      <c r="A1367" s="61"/>
      <c r="B1367" s="32">
        <v>16017403</v>
      </c>
      <c r="C1367" s="25" t="s">
        <v>2111</v>
      </c>
      <c r="D1367" s="25" t="s">
        <v>2119</v>
      </c>
      <c r="E1367" s="26" t="s">
        <v>2</v>
      </c>
      <c r="F1367" s="27">
        <v>12</v>
      </c>
      <c r="G1367" s="28">
        <v>1.87</v>
      </c>
      <c r="H1367" s="27">
        <v>12</v>
      </c>
      <c r="I1367" s="28">
        <v>1.4</v>
      </c>
      <c r="J1367" s="26" t="s">
        <v>3</v>
      </c>
      <c r="K1367" s="26" t="s">
        <v>4</v>
      </c>
      <c r="L1367" s="26" t="s">
        <v>4</v>
      </c>
      <c r="M1367" s="27">
        <f>IF(Tabelle9[[#This Row],[Heizleistung (55°C)]]=0,Tabelle9[[#This Row],[Heizleistung (35°C)]],(Tabelle9[[#This Row],[Heizleistung (35°C)]]+Tabelle9[[#This Row],[Heizleistung (55°C)]])/2)</f>
        <v>12</v>
      </c>
      <c r="N1367" s="30">
        <f>IF(Tabelle9[[#This Row],[Etas 55°C]]=0,0,(Tabelle9[[#This Row],[Etas 35°C]]*0.8+Tabelle9[[#This Row],[Etas 55°C]]*0.2))*2.5</f>
        <v>4.4400000000000004</v>
      </c>
      <c r="O1367" s="31">
        <f>-(Tabelle9[[#This Row],[80%/20% SCOP]]-5.7165)/5.7165</f>
        <v>0.22330097087378634</v>
      </c>
    </row>
    <row r="1368" spans="1:15" ht="20.100000000000001" customHeight="1" x14ac:dyDescent="0.25">
      <c r="A1368" s="61"/>
      <c r="B1368" s="32">
        <v>16005494</v>
      </c>
      <c r="C1368" s="25" t="s">
        <v>1657</v>
      </c>
      <c r="D1368" s="25" t="s">
        <v>1706</v>
      </c>
      <c r="E1368" s="26" t="s">
        <v>2</v>
      </c>
      <c r="F1368" s="27">
        <v>12.56</v>
      </c>
      <c r="G1368" s="28">
        <v>1.89</v>
      </c>
      <c r="H1368" s="27">
        <v>11.55</v>
      </c>
      <c r="I1368" s="28">
        <v>1.32</v>
      </c>
      <c r="J1368" s="26" t="s">
        <v>109</v>
      </c>
      <c r="K1368" s="26" t="s">
        <v>4</v>
      </c>
      <c r="L1368" s="26" t="s">
        <v>25</v>
      </c>
      <c r="M1368" s="27">
        <f>IF(Tabelle9[[#This Row],[Heizleistung (55°C)]]=0,Tabelle9[[#This Row],[Heizleistung (35°C)]],(Tabelle9[[#This Row],[Heizleistung (35°C)]]+Tabelle9[[#This Row],[Heizleistung (55°C)]])/2)</f>
        <v>12.055</v>
      </c>
      <c r="N1368" s="30">
        <f>IF(Tabelle9[[#This Row],[Etas 55°C]]=0,0,(Tabelle9[[#This Row],[Etas 35°C]]*0.8+Tabelle9[[#This Row],[Etas 55°C]]*0.2))*2.5</f>
        <v>4.4400000000000004</v>
      </c>
      <c r="O1368" s="31">
        <f>-(Tabelle9[[#This Row],[80%/20% SCOP]]-5.7165)/5.7165</f>
        <v>0.22330097087378634</v>
      </c>
    </row>
    <row r="1369" spans="1:15" ht="20.100000000000001" customHeight="1" x14ac:dyDescent="0.25">
      <c r="A1369" s="61"/>
      <c r="B1369" s="32">
        <v>16016762</v>
      </c>
      <c r="C1369" s="25" t="s">
        <v>2195</v>
      </c>
      <c r="D1369" s="25" t="s">
        <v>2198</v>
      </c>
      <c r="E1369" s="26" t="s">
        <v>2</v>
      </c>
      <c r="F1369" s="27">
        <v>12.2</v>
      </c>
      <c r="G1369" s="28">
        <v>1.86</v>
      </c>
      <c r="H1369" s="27">
        <v>12.4</v>
      </c>
      <c r="I1369" s="28">
        <v>1.44</v>
      </c>
      <c r="J1369" s="26" t="s">
        <v>3</v>
      </c>
      <c r="K1369" s="26" t="s">
        <v>4</v>
      </c>
      <c r="L1369" s="26" t="s">
        <v>4</v>
      </c>
      <c r="M1369" s="27">
        <f>IF(Tabelle9[[#This Row],[Heizleistung (55°C)]]=0,Tabelle9[[#This Row],[Heizleistung (35°C)]],(Tabelle9[[#This Row],[Heizleistung (35°C)]]+Tabelle9[[#This Row],[Heizleistung (55°C)]])/2)</f>
        <v>12.3</v>
      </c>
      <c r="N1369" s="30">
        <f>IF(Tabelle9[[#This Row],[Etas 55°C]]=0,0,(Tabelle9[[#This Row],[Etas 35°C]]*0.8+Tabelle9[[#This Row],[Etas 55°C]]*0.2))*2.5</f>
        <v>4.4400000000000004</v>
      </c>
      <c r="O1369" s="31">
        <f>-(Tabelle9[[#This Row],[80%/20% SCOP]]-5.7165)/5.7165</f>
        <v>0.22330097087378634</v>
      </c>
    </row>
    <row r="1370" spans="1:15" ht="20.100000000000001" customHeight="1" x14ac:dyDescent="0.25">
      <c r="A1370" s="61"/>
      <c r="B1370" s="32">
        <v>16011460</v>
      </c>
      <c r="C1370" s="25" t="s">
        <v>4760</v>
      </c>
      <c r="D1370" s="25" t="s">
        <v>4773</v>
      </c>
      <c r="E1370" s="26" t="s">
        <v>2</v>
      </c>
      <c r="F1370" s="27">
        <v>13.47</v>
      </c>
      <c r="G1370" s="28">
        <v>1.87</v>
      </c>
      <c r="H1370" s="27">
        <v>11.85</v>
      </c>
      <c r="I1370" s="28">
        <v>1.4</v>
      </c>
      <c r="J1370" s="26" t="s">
        <v>40</v>
      </c>
      <c r="K1370" s="26" t="s">
        <v>4</v>
      </c>
      <c r="L1370" s="26" t="s">
        <v>25</v>
      </c>
      <c r="M1370" s="27">
        <f>IF(Tabelle9[[#This Row],[Heizleistung (55°C)]]=0,Tabelle9[[#This Row],[Heizleistung (35°C)]],(Tabelle9[[#This Row],[Heizleistung (35°C)]]+Tabelle9[[#This Row],[Heizleistung (55°C)]])/2)</f>
        <v>12.66</v>
      </c>
      <c r="N1370" s="30">
        <f>IF(Tabelle9[[#This Row],[Etas 55°C]]=0,0,(Tabelle9[[#This Row],[Etas 35°C]]*0.8+Tabelle9[[#This Row],[Etas 55°C]]*0.2))*2.5</f>
        <v>4.4400000000000004</v>
      </c>
      <c r="O1370" s="31">
        <f>-(Tabelle9[[#This Row],[80%/20% SCOP]]-5.7165)/5.7165</f>
        <v>0.22330097087378634</v>
      </c>
    </row>
    <row r="1371" spans="1:15" ht="20.100000000000001" customHeight="1" x14ac:dyDescent="0.25">
      <c r="A1371" s="61"/>
      <c r="B1371" s="32">
        <v>16018023</v>
      </c>
      <c r="C1371" s="25" t="s">
        <v>2195</v>
      </c>
      <c r="D1371" s="25" t="s">
        <v>2196</v>
      </c>
      <c r="E1371" s="26" t="s">
        <v>2</v>
      </c>
      <c r="F1371" s="27">
        <v>12.2</v>
      </c>
      <c r="G1371" s="28">
        <v>1.8580000000000001</v>
      </c>
      <c r="H1371" s="27">
        <v>12.4</v>
      </c>
      <c r="I1371" s="28">
        <v>1.4430000000000001</v>
      </c>
      <c r="J1371" s="26" t="s">
        <v>3</v>
      </c>
      <c r="K1371" s="26" t="s">
        <v>4</v>
      </c>
      <c r="L1371" s="26" t="s">
        <v>4</v>
      </c>
      <c r="M1371" s="27">
        <f>IF(Tabelle9[[#This Row],[Heizleistung (55°C)]]=0,Tabelle9[[#This Row],[Heizleistung (35°C)]],(Tabelle9[[#This Row],[Heizleistung (35°C)]]+Tabelle9[[#This Row],[Heizleistung (55°C)]])/2)</f>
        <v>12.3</v>
      </c>
      <c r="N1371" s="30">
        <f>IF(Tabelle9[[#This Row],[Etas 55°C]]=0,0,(Tabelle9[[#This Row],[Etas 35°C]]*0.8+Tabelle9[[#This Row],[Etas 55°C]]*0.2))*2.5</f>
        <v>4.4375</v>
      </c>
      <c r="O1371" s="31">
        <f>-(Tabelle9[[#This Row],[80%/20% SCOP]]-5.7165)/5.7165</f>
        <v>0.2237383014082043</v>
      </c>
    </row>
    <row r="1372" spans="1:15" ht="20.100000000000001" customHeight="1" x14ac:dyDescent="0.25">
      <c r="A1372" s="61"/>
      <c r="B1372" s="32">
        <v>16015309</v>
      </c>
      <c r="C1372" s="25" t="s">
        <v>4814</v>
      </c>
      <c r="D1372" s="25" t="s">
        <v>4820</v>
      </c>
      <c r="E1372" s="26" t="s">
        <v>2</v>
      </c>
      <c r="F1372" s="27">
        <v>12</v>
      </c>
      <c r="G1372" s="28">
        <v>1.86</v>
      </c>
      <c r="H1372" s="27">
        <v>12</v>
      </c>
      <c r="I1372" s="28">
        <v>1.43</v>
      </c>
      <c r="J1372" s="26" t="s">
        <v>3</v>
      </c>
      <c r="K1372" s="26" t="s">
        <v>15</v>
      </c>
      <c r="L1372" s="26" t="s">
        <v>4</v>
      </c>
      <c r="M1372" s="27">
        <f>IF(Tabelle9[[#This Row],[Heizleistung (55°C)]]=0,Tabelle9[[#This Row],[Heizleistung (35°C)]],(Tabelle9[[#This Row],[Heizleistung (35°C)]]+Tabelle9[[#This Row],[Heizleistung (55°C)]])/2)</f>
        <v>12</v>
      </c>
      <c r="N1372" s="30">
        <f>IF(Tabelle9[[#This Row],[Etas 55°C]]=0,0,(Tabelle9[[#This Row],[Etas 35°C]]*0.8+Tabelle9[[#This Row],[Etas 55°C]]*0.2))*2.5</f>
        <v>4.4350000000000005</v>
      </c>
      <c r="O1372" s="31">
        <f>-(Tabelle9[[#This Row],[80%/20% SCOP]]-5.7165)/5.7165</f>
        <v>0.22417563194262213</v>
      </c>
    </row>
    <row r="1373" spans="1:15" ht="20.100000000000001" customHeight="1" x14ac:dyDescent="0.25">
      <c r="A1373" s="61"/>
      <c r="B1373" s="32">
        <v>16015221</v>
      </c>
      <c r="C1373" s="25" t="s">
        <v>2111</v>
      </c>
      <c r="D1373" s="25" t="s">
        <v>2113</v>
      </c>
      <c r="E1373" s="26" t="s">
        <v>2</v>
      </c>
      <c r="F1373" s="27">
        <v>12.2</v>
      </c>
      <c r="G1373" s="28">
        <v>1.87</v>
      </c>
      <c r="H1373" s="27">
        <v>12</v>
      </c>
      <c r="I1373" s="28">
        <v>1.39</v>
      </c>
      <c r="J1373" s="26" t="s">
        <v>40</v>
      </c>
      <c r="K1373" s="26" t="s">
        <v>4</v>
      </c>
      <c r="L1373" s="26" t="s">
        <v>4</v>
      </c>
      <c r="M1373" s="27">
        <f>IF(Tabelle9[[#This Row],[Heizleistung (55°C)]]=0,Tabelle9[[#This Row],[Heizleistung (35°C)]],(Tabelle9[[#This Row],[Heizleistung (35°C)]]+Tabelle9[[#This Row],[Heizleistung (55°C)]])/2)</f>
        <v>12.1</v>
      </c>
      <c r="N1373" s="30">
        <f>IF(Tabelle9[[#This Row],[Etas 55°C]]=0,0,(Tabelle9[[#This Row],[Etas 35°C]]*0.8+Tabelle9[[#This Row],[Etas 55°C]]*0.2))*2.5</f>
        <v>4.4350000000000005</v>
      </c>
      <c r="O1373" s="31">
        <f>-(Tabelle9[[#This Row],[80%/20% SCOP]]-5.7165)/5.7165</f>
        <v>0.22417563194262213</v>
      </c>
    </row>
    <row r="1374" spans="1:15" ht="20.100000000000001" customHeight="1" x14ac:dyDescent="0.25">
      <c r="A1374" s="61"/>
      <c r="B1374" s="32">
        <v>16002572</v>
      </c>
      <c r="C1374" s="25" t="s">
        <v>6533</v>
      </c>
      <c r="D1374" s="25" t="s">
        <v>6577</v>
      </c>
      <c r="E1374" s="26" t="s">
        <v>2</v>
      </c>
      <c r="F1374" s="27">
        <v>13</v>
      </c>
      <c r="G1374" s="28">
        <v>1.87</v>
      </c>
      <c r="H1374" s="27">
        <v>14</v>
      </c>
      <c r="I1374" s="28">
        <v>1.39</v>
      </c>
      <c r="J1374" s="26" t="s">
        <v>109</v>
      </c>
      <c r="K1374" s="26" t="s">
        <v>4</v>
      </c>
      <c r="L1374" s="26" t="s">
        <v>4</v>
      </c>
      <c r="M1374" s="29">
        <f>IF(Tabelle9[[#This Row],[Heizleistung (55°C)]]=0,Tabelle9[[#This Row],[Heizleistung (35°C)]],(Tabelle9[[#This Row],[Heizleistung (35°C)]]+Tabelle9[[#This Row],[Heizleistung (55°C)]])/2)</f>
        <v>13.5</v>
      </c>
      <c r="N1374" s="30">
        <f>IF(Tabelle9[[#This Row],[Etas 55°C]]=0,0,(Tabelle9[[#This Row],[Etas 35°C]]*0.8+Tabelle9[[#This Row],[Etas 55°C]]*0.2))*2.5</f>
        <v>4.4350000000000005</v>
      </c>
      <c r="O1374" s="31">
        <f>-(Tabelle9[[#This Row],[80%/20% SCOP]]-5.7165)/5.7165</f>
        <v>0.22417563194262213</v>
      </c>
    </row>
    <row r="1375" spans="1:15" ht="20.100000000000001" customHeight="1" x14ac:dyDescent="0.25">
      <c r="A1375" s="61"/>
      <c r="B1375" s="32">
        <v>16015756</v>
      </c>
      <c r="C1375" s="25" t="s">
        <v>5436</v>
      </c>
      <c r="D1375" s="25" t="s">
        <v>5437</v>
      </c>
      <c r="E1375" s="26" t="s">
        <v>2</v>
      </c>
      <c r="F1375" s="27">
        <v>12.38</v>
      </c>
      <c r="G1375" s="28">
        <v>1.8580000000000001</v>
      </c>
      <c r="H1375" s="27">
        <v>11.91</v>
      </c>
      <c r="I1375" s="28">
        <v>1.4370000000000001</v>
      </c>
      <c r="J1375" s="26" t="s">
        <v>3</v>
      </c>
      <c r="K1375" s="26" t="s">
        <v>4</v>
      </c>
      <c r="L1375" s="26" t="s">
        <v>4</v>
      </c>
      <c r="M1375" s="29">
        <f>IF(Tabelle9[[#This Row],[Heizleistung (55°C)]]=0,Tabelle9[[#This Row],[Heizleistung (35°C)]],(Tabelle9[[#This Row],[Heizleistung (35°C)]]+Tabelle9[[#This Row],[Heizleistung (55°C)]])/2)</f>
        <v>12.145</v>
      </c>
      <c r="N1375" s="30">
        <f>IF(Tabelle9[[#This Row],[Etas 55°C]]=0,0,(Tabelle9[[#This Row],[Etas 35°C]]*0.8+Tabelle9[[#This Row],[Etas 55°C]]*0.2))*2.5</f>
        <v>4.4345000000000008</v>
      </c>
      <c r="O1375" s="31">
        <f>-(Tabelle9[[#This Row],[80%/20% SCOP]]-5.7165)/5.7165</f>
        <v>0.22426309804950567</v>
      </c>
    </row>
    <row r="1376" spans="1:15" ht="20.100000000000001" customHeight="1" x14ac:dyDescent="0.25">
      <c r="A1376" s="61"/>
      <c r="B1376" s="32">
        <v>16015200</v>
      </c>
      <c r="C1376" s="25" t="s">
        <v>2875</v>
      </c>
      <c r="D1376" s="25" t="s">
        <v>2876</v>
      </c>
      <c r="E1376" s="26" t="s">
        <v>2</v>
      </c>
      <c r="F1376" s="27">
        <v>12.4</v>
      </c>
      <c r="G1376" s="28">
        <v>1.8580000000000001</v>
      </c>
      <c r="H1376" s="27">
        <v>11.9</v>
      </c>
      <c r="I1376" s="28">
        <v>1.4370000000000001</v>
      </c>
      <c r="J1376" s="26" t="s">
        <v>3</v>
      </c>
      <c r="K1376" s="26" t="s">
        <v>4</v>
      </c>
      <c r="L1376" s="26" t="s">
        <v>4</v>
      </c>
      <c r="M1376" s="27">
        <f>IF(Tabelle9[[#This Row],[Heizleistung (55°C)]]=0,Tabelle9[[#This Row],[Heizleistung (35°C)]],(Tabelle9[[#This Row],[Heizleistung (35°C)]]+Tabelle9[[#This Row],[Heizleistung (55°C)]])/2)</f>
        <v>12.15</v>
      </c>
      <c r="N1376" s="30">
        <f>IF(Tabelle9[[#This Row],[Etas 55°C]]=0,0,(Tabelle9[[#This Row],[Etas 35°C]]*0.8+Tabelle9[[#This Row],[Etas 55°C]]*0.2))*2.5</f>
        <v>4.4345000000000008</v>
      </c>
      <c r="O1376" s="31">
        <f>-(Tabelle9[[#This Row],[80%/20% SCOP]]-5.7165)/5.7165</f>
        <v>0.22426309804950567</v>
      </c>
    </row>
    <row r="1377" spans="1:15" ht="20.100000000000001" customHeight="1" x14ac:dyDescent="0.25">
      <c r="A1377" s="61"/>
      <c r="B1377" s="32">
        <v>16018086</v>
      </c>
      <c r="C1377" s="25" t="s">
        <v>440</v>
      </c>
      <c r="D1377" s="25" t="s">
        <v>502</v>
      </c>
      <c r="E1377" s="26" t="s">
        <v>2</v>
      </c>
      <c r="F1377" s="27">
        <v>13.7</v>
      </c>
      <c r="G1377" s="28">
        <v>1.85</v>
      </c>
      <c r="H1377" s="27">
        <v>13.7</v>
      </c>
      <c r="I1377" s="28">
        <v>1.46</v>
      </c>
      <c r="J1377" s="26" t="s">
        <v>3</v>
      </c>
      <c r="K1377" s="26" t="s">
        <v>4</v>
      </c>
      <c r="L1377" s="26" t="s">
        <v>4</v>
      </c>
      <c r="M1377" s="27">
        <f>IF(Tabelle9[[#This Row],[Heizleistung (55°C)]]=0,Tabelle9[[#This Row],[Heizleistung (35°C)]],(Tabelle9[[#This Row],[Heizleistung (35°C)]]+Tabelle9[[#This Row],[Heizleistung (55°C)]])/2)</f>
        <v>13.7</v>
      </c>
      <c r="N1377" s="30">
        <f>IF(Tabelle9[[#This Row],[Etas 55°C]]=0,0,(Tabelle9[[#This Row],[Etas 35°C]]*0.8+Tabelle9[[#This Row],[Etas 55°C]]*0.2))*2.5</f>
        <v>4.4300000000000006</v>
      </c>
      <c r="O1377" s="31">
        <f>-(Tabelle9[[#This Row],[80%/20% SCOP]]-5.7165)/5.7165</f>
        <v>0.22505029301145793</v>
      </c>
    </row>
    <row r="1378" spans="1:15" ht="20.100000000000001" customHeight="1" x14ac:dyDescent="0.25">
      <c r="A1378" s="61"/>
      <c r="B1378" s="32">
        <v>16018631</v>
      </c>
      <c r="C1378" s="25" t="s">
        <v>440</v>
      </c>
      <c r="D1378" s="25" t="s">
        <v>446</v>
      </c>
      <c r="E1378" s="26" t="s">
        <v>2</v>
      </c>
      <c r="F1378" s="27">
        <v>13.5</v>
      </c>
      <c r="G1378" s="28">
        <v>1.849</v>
      </c>
      <c r="H1378" s="27">
        <v>13.5</v>
      </c>
      <c r="I1378" s="28">
        <v>1.462</v>
      </c>
      <c r="J1378" s="26" t="s">
        <v>3</v>
      </c>
      <c r="K1378" s="26" t="s">
        <v>4</v>
      </c>
      <c r="L1378" s="26" t="s">
        <v>4</v>
      </c>
      <c r="M1378" s="27">
        <f>IF(Tabelle9[[#This Row],[Heizleistung (55°C)]]=0,Tabelle9[[#This Row],[Heizleistung (35°C)]],(Tabelle9[[#This Row],[Heizleistung (35°C)]]+Tabelle9[[#This Row],[Heizleistung (55°C)]])/2)</f>
        <v>13.5</v>
      </c>
      <c r="N1378" s="30">
        <f>IF(Tabelle9[[#This Row],[Etas 55°C]]=0,0,(Tabelle9[[#This Row],[Etas 35°C]]*0.8+Tabelle9[[#This Row],[Etas 55°C]]*0.2))*2.5</f>
        <v>4.4290000000000003</v>
      </c>
      <c r="O1378" s="31">
        <f>-(Tabelle9[[#This Row],[80%/20% SCOP]]-5.7165)/5.7165</f>
        <v>0.22522522522522517</v>
      </c>
    </row>
    <row r="1379" spans="1:15" ht="20.100000000000001" customHeight="1" x14ac:dyDescent="0.25">
      <c r="A1379" s="61"/>
      <c r="B1379" s="32">
        <v>16017069</v>
      </c>
      <c r="C1379" s="25" t="s">
        <v>5091</v>
      </c>
      <c r="D1379" s="25" t="s">
        <v>5112</v>
      </c>
      <c r="E1379" s="26" t="s">
        <v>2</v>
      </c>
      <c r="F1379" s="27">
        <v>13.7</v>
      </c>
      <c r="G1379" s="28">
        <v>1.849</v>
      </c>
      <c r="H1379" s="27">
        <v>13.7</v>
      </c>
      <c r="I1379" s="28">
        <v>1.462</v>
      </c>
      <c r="J1379" s="26" t="s">
        <v>3</v>
      </c>
      <c r="K1379" s="26" t="s">
        <v>4</v>
      </c>
      <c r="L1379" s="26" t="s">
        <v>4</v>
      </c>
      <c r="M1379" s="27">
        <f>IF(Tabelle9[[#This Row],[Heizleistung (55°C)]]=0,Tabelle9[[#This Row],[Heizleistung (35°C)]],(Tabelle9[[#This Row],[Heizleistung (35°C)]]+Tabelle9[[#This Row],[Heizleistung (55°C)]])/2)</f>
        <v>13.7</v>
      </c>
      <c r="N1379" s="30">
        <f>IF(Tabelle9[[#This Row],[Etas 55°C]]=0,0,(Tabelle9[[#This Row],[Etas 35°C]]*0.8+Tabelle9[[#This Row],[Etas 55°C]]*0.2))*2.5</f>
        <v>4.4290000000000003</v>
      </c>
      <c r="O1379" s="31">
        <f>-(Tabelle9[[#This Row],[80%/20% SCOP]]-5.7165)/5.7165</f>
        <v>0.22522522522522517</v>
      </c>
    </row>
    <row r="1380" spans="1:15" ht="20.100000000000001" customHeight="1" x14ac:dyDescent="0.25">
      <c r="A1380" s="61"/>
      <c r="B1380" s="32">
        <v>16006368</v>
      </c>
      <c r="C1380" s="25" t="s">
        <v>2111</v>
      </c>
      <c r="D1380" s="25" t="s">
        <v>2115</v>
      </c>
      <c r="E1380" s="26" t="s">
        <v>2</v>
      </c>
      <c r="F1380" s="27">
        <v>13</v>
      </c>
      <c r="G1380" s="28">
        <v>1.85</v>
      </c>
      <c r="H1380" s="27">
        <v>13</v>
      </c>
      <c r="I1380" s="28">
        <v>1.45</v>
      </c>
      <c r="J1380" s="26" t="s">
        <v>40</v>
      </c>
      <c r="K1380" s="26" t="s">
        <v>4</v>
      </c>
      <c r="L1380" s="26" t="s">
        <v>4</v>
      </c>
      <c r="M1380" s="27">
        <f>IF(Tabelle9[[#This Row],[Heizleistung (55°C)]]=0,Tabelle9[[#This Row],[Heizleistung (35°C)]],(Tabelle9[[#This Row],[Heizleistung (35°C)]]+Tabelle9[[#This Row],[Heizleistung (55°C)]])/2)</f>
        <v>13</v>
      </c>
      <c r="N1380" s="30">
        <f>IF(Tabelle9[[#This Row],[Etas 55°C]]=0,0,(Tabelle9[[#This Row],[Etas 35°C]]*0.8+Tabelle9[[#This Row],[Etas 55°C]]*0.2))*2.5</f>
        <v>4.4250000000000007</v>
      </c>
      <c r="O1380" s="31">
        <f>-(Tabelle9[[#This Row],[80%/20% SCOP]]-5.7165)/5.7165</f>
        <v>0.22592495408029376</v>
      </c>
    </row>
    <row r="1381" spans="1:15" ht="20.100000000000001" customHeight="1" x14ac:dyDescent="0.25">
      <c r="A1381" s="61"/>
      <c r="B1381" s="32">
        <v>16010511</v>
      </c>
      <c r="C1381" s="25" t="s">
        <v>2988</v>
      </c>
      <c r="D1381" s="25" t="s">
        <v>3025</v>
      </c>
      <c r="E1381" s="26" t="s">
        <v>2</v>
      </c>
      <c r="F1381" s="27">
        <v>13</v>
      </c>
      <c r="G1381" s="28">
        <v>1.85</v>
      </c>
      <c r="H1381" s="27">
        <v>13</v>
      </c>
      <c r="I1381" s="28">
        <v>1.45</v>
      </c>
      <c r="J1381" s="26" t="s">
        <v>40</v>
      </c>
      <c r="K1381" s="26" t="s">
        <v>4</v>
      </c>
      <c r="L1381" s="26" t="s">
        <v>4</v>
      </c>
      <c r="M1381" s="27">
        <f>IF(Tabelle9[[#This Row],[Heizleistung (55°C)]]=0,Tabelle9[[#This Row],[Heizleistung (35°C)]],(Tabelle9[[#This Row],[Heizleistung (35°C)]]+Tabelle9[[#This Row],[Heizleistung (55°C)]])/2)</f>
        <v>13</v>
      </c>
      <c r="N1381" s="30">
        <f>IF(Tabelle9[[#This Row],[Etas 55°C]]=0,0,(Tabelle9[[#This Row],[Etas 35°C]]*0.8+Tabelle9[[#This Row],[Etas 55°C]]*0.2))*2.5</f>
        <v>4.4250000000000007</v>
      </c>
      <c r="O1381" s="31">
        <f>-(Tabelle9[[#This Row],[80%/20% SCOP]]-5.7165)/5.7165</f>
        <v>0.22592495408029376</v>
      </c>
    </row>
    <row r="1382" spans="1:15" ht="20.100000000000001" customHeight="1" x14ac:dyDescent="0.25">
      <c r="A1382" s="61"/>
      <c r="B1382" s="32">
        <v>16011562</v>
      </c>
      <c r="C1382" s="25" t="s">
        <v>1299</v>
      </c>
      <c r="D1382" s="25" t="s">
        <v>1305</v>
      </c>
      <c r="E1382" s="26" t="s">
        <v>2</v>
      </c>
      <c r="F1382" s="27">
        <v>12.5</v>
      </c>
      <c r="G1382" s="28">
        <v>1.86</v>
      </c>
      <c r="H1382" s="27">
        <v>12.5</v>
      </c>
      <c r="I1382" s="28">
        <v>1.4</v>
      </c>
      <c r="J1382" s="26" t="s">
        <v>40</v>
      </c>
      <c r="K1382" s="26" t="s">
        <v>4</v>
      </c>
      <c r="L1382" s="26" t="s">
        <v>4</v>
      </c>
      <c r="M1382" s="27">
        <f>IF(Tabelle9[[#This Row],[Heizleistung (55°C)]]=0,Tabelle9[[#This Row],[Heizleistung (35°C)]],(Tabelle9[[#This Row],[Heizleistung (35°C)]]+Tabelle9[[#This Row],[Heizleistung (55°C)]])/2)</f>
        <v>12.5</v>
      </c>
      <c r="N1382" s="30">
        <f>IF(Tabelle9[[#This Row],[Etas 55°C]]=0,0,(Tabelle9[[#This Row],[Etas 35°C]]*0.8+Tabelle9[[#This Row],[Etas 55°C]]*0.2))*2.5</f>
        <v>4.4200000000000008</v>
      </c>
      <c r="O1382" s="31">
        <f>-(Tabelle9[[#This Row],[80%/20% SCOP]]-5.7165)/5.7165</f>
        <v>0.22679961514912955</v>
      </c>
    </row>
    <row r="1383" spans="1:15" ht="20.100000000000001" customHeight="1" x14ac:dyDescent="0.25">
      <c r="A1383" s="61"/>
      <c r="B1383" s="32">
        <v>16010331</v>
      </c>
      <c r="C1383" s="25" t="s">
        <v>1299</v>
      </c>
      <c r="D1383" s="25" t="s">
        <v>6729</v>
      </c>
      <c r="E1383" s="26" t="s">
        <v>2</v>
      </c>
      <c r="F1383" s="27">
        <v>13</v>
      </c>
      <c r="G1383" s="28">
        <v>1.86</v>
      </c>
      <c r="H1383" s="27">
        <v>13</v>
      </c>
      <c r="I1383" s="28">
        <v>1.4</v>
      </c>
      <c r="J1383" s="26" t="s">
        <v>40</v>
      </c>
      <c r="K1383" s="26" t="s">
        <v>4</v>
      </c>
      <c r="L1383" s="26" t="s">
        <v>4</v>
      </c>
      <c r="M1383" s="27">
        <f>IF(Tabelle9[[#This Row],[Heizleistung (55°C)]]=0,Tabelle9[[#This Row],[Heizleistung (35°C)]],(Tabelle9[[#This Row],[Heizleistung (35°C)]]+Tabelle9[[#This Row],[Heizleistung (55°C)]])/2)</f>
        <v>13</v>
      </c>
      <c r="N1383" s="30">
        <f>IF(Tabelle9[[#This Row],[Etas 55°C]]=0,0,(Tabelle9[[#This Row],[Etas 35°C]]*0.8+Tabelle9[[#This Row],[Etas 55°C]]*0.2))*2.5</f>
        <v>4.4200000000000008</v>
      </c>
      <c r="O1383" s="31">
        <f>-(Tabelle9[[#This Row],[80%/20% SCOP]]-5.7165)/5.7165</f>
        <v>0.22679961514912955</v>
      </c>
    </row>
    <row r="1384" spans="1:15" ht="20.100000000000001" customHeight="1" x14ac:dyDescent="0.25">
      <c r="A1384" s="61"/>
      <c r="B1384" s="32">
        <v>16015225</v>
      </c>
      <c r="C1384" s="25" t="s">
        <v>2111</v>
      </c>
      <c r="D1384" s="25" t="s">
        <v>2114</v>
      </c>
      <c r="E1384" s="26" t="s">
        <v>2</v>
      </c>
      <c r="F1384" s="27">
        <v>12.2</v>
      </c>
      <c r="G1384" s="28">
        <v>1.86</v>
      </c>
      <c r="H1384" s="27">
        <v>12</v>
      </c>
      <c r="I1384" s="28">
        <v>1.39</v>
      </c>
      <c r="J1384" s="26" t="s">
        <v>40</v>
      </c>
      <c r="K1384" s="26" t="s">
        <v>4</v>
      </c>
      <c r="L1384" s="26" t="s">
        <v>4</v>
      </c>
      <c r="M1384" s="27">
        <f>IF(Tabelle9[[#This Row],[Heizleistung (55°C)]]=0,Tabelle9[[#This Row],[Heizleistung (35°C)]],(Tabelle9[[#This Row],[Heizleistung (35°C)]]+Tabelle9[[#This Row],[Heizleistung (55°C)]])/2)</f>
        <v>12.1</v>
      </c>
      <c r="N1384" s="30">
        <f>IF(Tabelle9[[#This Row],[Etas 55°C]]=0,0,(Tabelle9[[#This Row],[Etas 35°C]]*0.8+Tabelle9[[#This Row],[Etas 55°C]]*0.2))*2.5</f>
        <v>4.4150000000000009</v>
      </c>
      <c r="O1384" s="31">
        <f>-(Tabelle9[[#This Row],[80%/20% SCOP]]-5.7165)/5.7165</f>
        <v>0.22767427621796538</v>
      </c>
    </row>
    <row r="1385" spans="1:15" ht="20.100000000000001" customHeight="1" x14ac:dyDescent="0.25">
      <c r="A1385" s="61"/>
      <c r="B1385" s="32">
        <v>16017404</v>
      </c>
      <c r="C1385" s="25" t="s">
        <v>2111</v>
      </c>
      <c r="D1385" s="25" t="s">
        <v>2153</v>
      </c>
      <c r="E1385" s="26" t="s">
        <v>2</v>
      </c>
      <c r="F1385" s="27">
        <v>13</v>
      </c>
      <c r="G1385" s="28">
        <v>1.86</v>
      </c>
      <c r="H1385" s="27">
        <v>13</v>
      </c>
      <c r="I1385" s="28">
        <v>1.39</v>
      </c>
      <c r="J1385" s="26" t="s">
        <v>3</v>
      </c>
      <c r="K1385" s="26" t="s">
        <v>4</v>
      </c>
      <c r="L1385" s="26" t="s">
        <v>4</v>
      </c>
      <c r="M1385" s="27">
        <f>IF(Tabelle9[[#This Row],[Heizleistung (55°C)]]=0,Tabelle9[[#This Row],[Heizleistung (35°C)]],(Tabelle9[[#This Row],[Heizleistung (35°C)]]+Tabelle9[[#This Row],[Heizleistung (55°C)]])/2)</f>
        <v>13</v>
      </c>
      <c r="N1385" s="30">
        <f>IF(Tabelle9[[#This Row],[Etas 55°C]]=0,0,(Tabelle9[[#This Row],[Etas 35°C]]*0.8+Tabelle9[[#This Row],[Etas 55°C]]*0.2))*2.5</f>
        <v>4.4150000000000009</v>
      </c>
      <c r="O1385" s="31">
        <f>-(Tabelle9[[#This Row],[80%/20% SCOP]]-5.7165)/5.7165</f>
        <v>0.22767427621796538</v>
      </c>
    </row>
    <row r="1386" spans="1:15" ht="20.100000000000001" customHeight="1" x14ac:dyDescent="0.25">
      <c r="A1386" s="61"/>
      <c r="B1386" s="32">
        <v>16015189</v>
      </c>
      <c r="C1386" s="25" t="s">
        <v>5213</v>
      </c>
      <c r="D1386" s="25" t="s">
        <v>5235</v>
      </c>
      <c r="E1386" s="26" t="s">
        <v>2</v>
      </c>
      <c r="F1386" s="27">
        <v>14.79</v>
      </c>
      <c r="G1386" s="28">
        <v>1.88</v>
      </c>
      <c r="H1386" s="27">
        <v>13.06</v>
      </c>
      <c r="I1386" s="28">
        <v>1.31</v>
      </c>
      <c r="J1386" s="26" t="s">
        <v>40</v>
      </c>
      <c r="K1386" s="26" t="s">
        <v>15</v>
      </c>
      <c r="L1386" s="26" t="s">
        <v>15</v>
      </c>
      <c r="M1386" s="27">
        <f>IF(Tabelle9[[#This Row],[Heizleistung (55°C)]]=0,Tabelle9[[#This Row],[Heizleistung (35°C)]],(Tabelle9[[#This Row],[Heizleistung (35°C)]]+Tabelle9[[#This Row],[Heizleistung (55°C)]])/2)</f>
        <v>13.925000000000001</v>
      </c>
      <c r="N1386" s="30">
        <f>IF(Tabelle9[[#This Row],[Etas 55°C]]=0,0,(Tabelle9[[#This Row],[Etas 35°C]]*0.8+Tabelle9[[#This Row],[Etas 55°C]]*0.2))*2.5</f>
        <v>4.415</v>
      </c>
      <c r="O1386" s="31">
        <f>-(Tabelle9[[#This Row],[80%/20% SCOP]]-5.7165)/5.7165</f>
        <v>0.22767427621796552</v>
      </c>
    </row>
    <row r="1387" spans="1:15" ht="20.100000000000001" customHeight="1" x14ac:dyDescent="0.25">
      <c r="A1387" s="61"/>
      <c r="B1387" s="32">
        <v>16014131</v>
      </c>
      <c r="C1387" s="25" t="s">
        <v>5265</v>
      </c>
      <c r="D1387" s="25" t="s">
        <v>5266</v>
      </c>
      <c r="E1387" s="26" t="s">
        <v>2</v>
      </c>
      <c r="F1387" s="27">
        <v>12</v>
      </c>
      <c r="G1387" s="28">
        <v>1.851</v>
      </c>
      <c r="H1387" s="27">
        <v>12.7</v>
      </c>
      <c r="I1387" s="28">
        <v>1.411</v>
      </c>
      <c r="J1387" s="26" t="s">
        <v>3</v>
      </c>
      <c r="K1387" s="26" t="s">
        <v>4</v>
      </c>
      <c r="L1387" s="26" t="s">
        <v>4</v>
      </c>
      <c r="M1387" s="27">
        <f>IF(Tabelle9[[#This Row],[Heizleistung (55°C)]]=0,Tabelle9[[#This Row],[Heizleistung (35°C)]],(Tabelle9[[#This Row],[Heizleistung (35°C)]]+Tabelle9[[#This Row],[Heizleistung (55°C)]])/2)</f>
        <v>12.35</v>
      </c>
      <c r="N1387" s="30">
        <f>IF(Tabelle9[[#This Row],[Etas 55°C]]=0,0,(Tabelle9[[#This Row],[Etas 35°C]]*0.8+Tabelle9[[#This Row],[Etas 55°C]]*0.2))*2.5</f>
        <v>4.4075000000000006</v>
      </c>
      <c r="O1387" s="31">
        <f>-(Tabelle9[[#This Row],[80%/20% SCOP]]-5.7165)/5.7165</f>
        <v>0.22898626782121914</v>
      </c>
    </row>
    <row r="1388" spans="1:15" ht="20.100000000000001" customHeight="1" x14ac:dyDescent="0.25">
      <c r="A1388" s="61"/>
      <c r="B1388" s="32">
        <v>16001562</v>
      </c>
      <c r="C1388" s="25" t="s">
        <v>4497</v>
      </c>
      <c r="D1388" s="25" t="s">
        <v>4498</v>
      </c>
      <c r="E1388" s="26" t="s">
        <v>2</v>
      </c>
      <c r="F1388" s="27">
        <v>13</v>
      </c>
      <c r="G1388" s="28">
        <v>1.85</v>
      </c>
      <c r="H1388" s="27">
        <v>12</v>
      </c>
      <c r="I1388" s="28">
        <v>1.41</v>
      </c>
      <c r="J1388" s="26" t="s">
        <v>40</v>
      </c>
      <c r="K1388" s="26" t="s">
        <v>4</v>
      </c>
      <c r="L1388" s="26" t="s">
        <v>4</v>
      </c>
      <c r="M1388" s="27">
        <f>IF(Tabelle9[[#This Row],[Heizleistung (55°C)]]=0,Tabelle9[[#This Row],[Heizleistung (35°C)]],(Tabelle9[[#This Row],[Heizleistung (35°C)]]+Tabelle9[[#This Row],[Heizleistung (55°C)]])/2)</f>
        <v>12.5</v>
      </c>
      <c r="N1388" s="30">
        <f>IF(Tabelle9[[#This Row],[Etas 55°C]]=0,0,(Tabelle9[[#This Row],[Etas 35°C]]*0.8+Tabelle9[[#This Row],[Etas 55°C]]*0.2))*2.5</f>
        <v>4.4050000000000002</v>
      </c>
      <c r="O1388" s="31">
        <f>-(Tabelle9[[#This Row],[80%/20% SCOP]]-5.7165)/5.7165</f>
        <v>0.22942359835563714</v>
      </c>
    </row>
    <row r="1389" spans="1:15" ht="20.100000000000001" customHeight="1" x14ac:dyDescent="0.25">
      <c r="A1389" s="61"/>
      <c r="B1389" s="32">
        <v>16014129</v>
      </c>
      <c r="C1389" s="25" t="s">
        <v>5265</v>
      </c>
      <c r="D1389" s="25" t="s">
        <v>5268</v>
      </c>
      <c r="E1389" s="26" t="s">
        <v>2</v>
      </c>
      <c r="F1389" s="27">
        <v>12</v>
      </c>
      <c r="G1389" s="28">
        <v>1.8560000000000001</v>
      </c>
      <c r="H1389" s="27">
        <v>12.7</v>
      </c>
      <c r="I1389" s="28">
        <v>1.385</v>
      </c>
      <c r="J1389" s="26" t="s">
        <v>3</v>
      </c>
      <c r="K1389" s="26" t="s">
        <v>4</v>
      </c>
      <c r="L1389" s="26" t="s">
        <v>4</v>
      </c>
      <c r="M1389" s="27">
        <f>IF(Tabelle9[[#This Row],[Heizleistung (55°C)]]=0,Tabelle9[[#This Row],[Heizleistung (35°C)]],(Tabelle9[[#This Row],[Heizleistung (35°C)]]+Tabelle9[[#This Row],[Heizleistung (55°C)]])/2)</f>
        <v>12.35</v>
      </c>
      <c r="N1389" s="30">
        <f>IF(Tabelle9[[#This Row],[Etas 55°C]]=0,0,(Tabelle9[[#This Row],[Etas 35°C]]*0.8+Tabelle9[[#This Row],[Etas 55°C]]*0.2))*2.5</f>
        <v>4.4045000000000005</v>
      </c>
      <c r="O1389" s="31">
        <f>-(Tabelle9[[#This Row],[80%/20% SCOP]]-5.7165)/5.7165</f>
        <v>0.22951106446252068</v>
      </c>
    </row>
    <row r="1390" spans="1:15" ht="20.100000000000001" customHeight="1" x14ac:dyDescent="0.25">
      <c r="A1390" s="61"/>
      <c r="B1390" s="32">
        <v>16012619</v>
      </c>
      <c r="C1390" s="25" t="s">
        <v>2688</v>
      </c>
      <c r="D1390" s="25" t="s">
        <v>2716</v>
      </c>
      <c r="E1390" s="26" t="s">
        <v>2</v>
      </c>
      <c r="F1390" s="27">
        <v>13.7</v>
      </c>
      <c r="G1390" s="28">
        <v>1.86</v>
      </c>
      <c r="H1390" s="27">
        <v>12.1</v>
      </c>
      <c r="I1390" s="28">
        <v>1.36</v>
      </c>
      <c r="J1390" s="26" t="s">
        <v>40</v>
      </c>
      <c r="K1390" s="26" t="s">
        <v>4</v>
      </c>
      <c r="L1390" s="26" t="s">
        <v>4</v>
      </c>
      <c r="M1390" s="27">
        <f>IF(Tabelle9[[#This Row],[Heizleistung (55°C)]]=0,Tabelle9[[#This Row],[Heizleistung (35°C)]],(Tabelle9[[#This Row],[Heizleistung (35°C)]]+Tabelle9[[#This Row],[Heizleistung (55°C)]])/2)</f>
        <v>12.899999999999999</v>
      </c>
      <c r="N1390" s="30">
        <f>IF(Tabelle9[[#This Row],[Etas 55°C]]=0,0,(Tabelle9[[#This Row],[Etas 35°C]]*0.8+Tabelle9[[#This Row],[Etas 55°C]]*0.2))*2.5</f>
        <v>4.4000000000000004</v>
      </c>
      <c r="O1390" s="31">
        <f>-(Tabelle9[[#This Row],[80%/20% SCOP]]-5.7165)/5.7165</f>
        <v>0.23029825942447293</v>
      </c>
    </row>
    <row r="1391" spans="1:15" ht="20.100000000000001" customHeight="1" x14ac:dyDescent="0.25">
      <c r="A1391" s="61"/>
      <c r="B1391" s="32">
        <v>16007629</v>
      </c>
      <c r="C1391" s="25" t="s">
        <v>3116</v>
      </c>
      <c r="D1391" s="25" t="s">
        <v>3140</v>
      </c>
      <c r="E1391" s="26" t="s">
        <v>2</v>
      </c>
      <c r="F1391" s="27">
        <v>13.7</v>
      </c>
      <c r="G1391" s="28">
        <v>1.86</v>
      </c>
      <c r="H1391" s="27">
        <v>12.1</v>
      </c>
      <c r="I1391" s="28">
        <v>1.36</v>
      </c>
      <c r="J1391" s="26" t="s">
        <v>40</v>
      </c>
      <c r="K1391" s="26" t="s">
        <v>4</v>
      </c>
      <c r="L1391" s="26" t="s">
        <v>25</v>
      </c>
      <c r="M1391" s="27">
        <f>IF(Tabelle9[[#This Row],[Heizleistung (55°C)]]=0,Tabelle9[[#This Row],[Heizleistung (35°C)]],(Tabelle9[[#This Row],[Heizleistung (35°C)]]+Tabelle9[[#This Row],[Heizleistung (55°C)]])/2)</f>
        <v>12.899999999999999</v>
      </c>
      <c r="N1391" s="30">
        <f>IF(Tabelle9[[#This Row],[Etas 55°C]]=0,0,(Tabelle9[[#This Row],[Etas 35°C]]*0.8+Tabelle9[[#This Row],[Etas 55°C]]*0.2))*2.5</f>
        <v>4.4000000000000004</v>
      </c>
      <c r="O1391" s="31">
        <f>-(Tabelle9[[#This Row],[80%/20% SCOP]]-5.7165)/5.7165</f>
        <v>0.23029825942447293</v>
      </c>
    </row>
    <row r="1392" spans="1:15" ht="20.100000000000001" customHeight="1" x14ac:dyDescent="0.25">
      <c r="A1392" s="61"/>
      <c r="B1392" s="32">
        <v>16014028</v>
      </c>
      <c r="C1392" s="25" t="s">
        <v>808</v>
      </c>
      <c r="D1392" s="25" t="s">
        <v>833</v>
      </c>
      <c r="E1392" s="26" t="s">
        <v>2</v>
      </c>
      <c r="F1392" s="27">
        <v>13.73</v>
      </c>
      <c r="G1392" s="28">
        <v>1.86</v>
      </c>
      <c r="H1392" s="27">
        <v>12.08</v>
      </c>
      <c r="I1392" s="28">
        <v>1.36</v>
      </c>
      <c r="J1392" s="26" t="s">
        <v>40</v>
      </c>
      <c r="K1392" s="26" t="s">
        <v>4</v>
      </c>
      <c r="L1392" s="26" t="s">
        <v>4</v>
      </c>
      <c r="M1392" s="27">
        <f>IF(Tabelle9[[#This Row],[Heizleistung (55°C)]]=0,Tabelle9[[#This Row],[Heizleistung (35°C)]],(Tabelle9[[#This Row],[Heizleistung (35°C)]]+Tabelle9[[#This Row],[Heizleistung (55°C)]])/2)</f>
        <v>12.905000000000001</v>
      </c>
      <c r="N1392" s="30">
        <f>IF(Tabelle9[[#This Row],[Etas 55°C]]=0,0,(Tabelle9[[#This Row],[Etas 35°C]]*0.8+Tabelle9[[#This Row],[Etas 55°C]]*0.2))*2.5</f>
        <v>4.4000000000000004</v>
      </c>
      <c r="O1392" s="31">
        <f>-(Tabelle9[[#This Row],[80%/20% SCOP]]-5.7165)/5.7165</f>
        <v>0.23029825942447293</v>
      </c>
    </row>
    <row r="1393" spans="1:15" ht="20.100000000000001" customHeight="1" x14ac:dyDescent="0.25">
      <c r="A1393" s="61"/>
      <c r="B1393" s="32">
        <v>16018424</v>
      </c>
      <c r="C1393" s="25" t="s">
        <v>1560</v>
      </c>
      <c r="D1393" s="25" t="s">
        <v>1602</v>
      </c>
      <c r="E1393" s="26" t="s">
        <v>2</v>
      </c>
      <c r="F1393" s="27">
        <v>13.73</v>
      </c>
      <c r="G1393" s="28">
        <v>1.86</v>
      </c>
      <c r="H1393" s="27">
        <v>12.08</v>
      </c>
      <c r="I1393" s="28">
        <v>1.36</v>
      </c>
      <c r="J1393" s="26" t="s">
        <v>40</v>
      </c>
      <c r="K1393" s="26" t="s">
        <v>4</v>
      </c>
      <c r="L1393" s="26" t="s">
        <v>4</v>
      </c>
      <c r="M1393" s="27">
        <f>IF(Tabelle9[[#This Row],[Heizleistung (55°C)]]=0,Tabelle9[[#This Row],[Heizleistung (35°C)]],(Tabelle9[[#This Row],[Heizleistung (35°C)]]+Tabelle9[[#This Row],[Heizleistung (55°C)]])/2)</f>
        <v>12.905000000000001</v>
      </c>
      <c r="N1393" s="30">
        <f>IF(Tabelle9[[#This Row],[Etas 55°C]]=0,0,(Tabelle9[[#This Row],[Etas 35°C]]*0.8+Tabelle9[[#This Row],[Etas 55°C]]*0.2))*2.5</f>
        <v>4.4000000000000004</v>
      </c>
      <c r="O1393" s="31">
        <f>-(Tabelle9[[#This Row],[80%/20% SCOP]]-5.7165)/5.7165</f>
        <v>0.23029825942447293</v>
      </c>
    </row>
    <row r="1394" spans="1:15" ht="20.100000000000001" customHeight="1" x14ac:dyDescent="0.25">
      <c r="A1394" s="61"/>
      <c r="B1394" s="32">
        <v>16004196</v>
      </c>
      <c r="C1394" s="25" t="s">
        <v>2172</v>
      </c>
      <c r="D1394" s="25" t="s">
        <v>2182</v>
      </c>
      <c r="E1394" s="26" t="s">
        <v>2</v>
      </c>
      <c r="F1394" s="27">
        <v>13.73</v>
      </c>
      <c r="G1394" s="28">
        <v>1.86</v>
      </c>
      <c r="H1394" s="27">
        <v>12.08</v>
      </c>
      <c r="I1394" s="28">
        <v>1.36</v>
      </c>
      <c r="J1394" s="26" t="s">
        <v>40</v>
      </c>
      <c r="K1394" s="26" t="s">
        <v>4</v>
      </c>
      <c r="L1394" s="26" t="s">
        <v>25</v>
      </c>
      <c r="M1394" s="27">
        <f>IF(Tabelle9[[#This Row],[Heizleistung (55°C)]]=0,Tabelle9[[#This Row],[Heizleistung (35°C)]],(Tabelle9[[#This Row],[Heizleistung (35°C)]]+Tabelle9[[#This Row],[Heizleistung (55°C)]])/2)</f>
        <v>12.905000000000001</v>
      </c>
      <c r="N1394" s="30">
        <f>IF(Tabelle9[[#This Row],[Etas 55°C]]=0,0,(Tabelle9[[#This Row],[Etas 35°C]]*0.8+Tabelle9[[#This Row],[Etas 55°C]]*0.2))*2.5</f>
        <v>4.4000000000000004</v>
      </c>
      <c r="O1394" s="31">
        <f>-(Tabelle9[[#This Row],[80%/20% SCOP]]-5.7165)/5.7165</f>
        <v>0.23029825942447293</v>
      </c>
    </row>
    <row r="1395" spans="1:15" ht="20.100000000000001" customHeight="1" x14ac:dyDescent="0.25">
      <c r="A1395" s="61"/>
      <c r="B1395" s="32">
        <v>16001510</v>
      </c>
      <c r="C1395" s="25" t="s">
        <v>5300</v>
      </c>
      <c r="D1395" s="25" t="s">
        <v>5320</v>
      </c>
      <c r="E1395" s="26" t="s">
        <v>2</v>
      </c>
      <c r="F1395" s="27">
        <v>13.73</v>
      </c>
      <c r="G1395" s="28">
        <v>1.86</v>
      </c>
      <c r="H1395" s="27">
        <v>12.08</v>
      </c>
      <c r="I1395" s="28">
        <v>1.36</v>
      </c>
      <c r="J1395" s="26" t="s">
        <v>40</v>
      </c>
      <c r="K1395" s="26" t="s">
        <v>4</v>
      </c>
      <c r="L1395" s="26" t="s">
        <v>4</v>
      </c>
      <c r="M1395" s="27">
        <f>IF(Tabelle9[[#This Row],[Heizleistung (55°C)]]=0,Tabelle9[[#This Row],[Heizleistung (35°C)]],(Tabelle9[[#This Row],[Heizleistung (35°C)]]+Tabelle9[[#This Row],[Heizleistung (55°C)]])/2)</f>
        <v>12.905000000000001</v>
      </c>
      <c r="N1395" s="30">
        <f>IF(Tabelle9[[#This Row],[Etas 55°C]]=0,0,(Tabelle9[[#This Row],[Etas 35°C]]*0.8+Tabelle9[[#This Row],[Etas 55°C]]*0.2))*2.5</f>
        <v>4.4000000000000004</v>
      </c>
      <c r="O1395" s="31">
        <f>-(Tabelle9[[#This Row],[80%/20% SCOP]]-5.7165)/5.7165</f>
        <v>0.23029825942447293</v>
      </c>
    </row>
    <row r="1396" spans="1:15" ht="20.100000000000001" customHeight="1" x14ac:dyDescent="0.25">
      <c r="A1396" s="61"/>
      <c r="B1396" s="32">
        <v>16013124</v>
      </c>
      <c r="C1396" s="25" t="s">
        <v>1560</v>
      </c>
      <c r="D1396" s="25" t="s">
        <v>1564</v>
      </c>
      <c r="E1396" s="26" t="s">
        <v>2</v>
      </c>
      <c r="F1396" s="27">
        <v>14</v>
      </c>
      <c r="G1396" s="28">
        <v>1.86</v>
      </c>
      <c r="H1396" s="27">
        <v>12</v>
      </c>
      <c r="I1396" s="28">
        <v>1.36</v>
      </c>
      <c r="J1396" s="26" t="s">
        <v>40</v>
      </c>
      <c r="K1396" s="26" t="s">
        <v>4</v>
      </c>
      <c r="L1396" s="26" t="s">
        <v>4</v>
      </c>
      <c r="M1396" s="27">
        <f>IF(Tabelle9[[#This Row],[Heizleistung (55°C)]]=0,Tabelle9[[#This Row],[Heizleistung (35°C)]],(Tabelle9[[#This Row],[Heizleistung (35°C)]]+Tabelle9[[#This Row],[Heizleistung (55°C)]])/2)</f>
        <v>13</v>
      </c>
      <c r="N1396" s="30">
        <f>IF(Tabelle9[[#This Row],[Etas 55°C]]=0,0,(Tabelle9[[#This Row],[Etas 35°C]]*0.8+Tabelle9[[#This Row],[Etas 55°C]]*0.2))*2.5</f>
        <v>4.4000000000000004</v>
      </c>
      <c r="O1396" s="31">
        <f>-(Tabelle9[[#This Row],[80%/20% SCOP]]-5.7165)/5.7165</f>
        <v>0.23029825942447293</v>
      </c>
    </row>
    <row r="1397" spans="1:15" ht="20.100000000000001" customHeight="1" x14ac:dyDescent="0.25">
      <c r="A1397" s="61"/>
      <c r="B1397" s="32">
        <v>16003030</v>
      </c>
      <c r="C1397" s="25" t="s">
        <v>6583</v>
      </c>
      <c r="D1397" s="25" t="s">
        <v>6589</v>
      </c>
      <c r="E1397" s="26" t="s">
        <v>2</v>
      </c>
      <c r="F1397" s="27">
        <v>11</v>
      </c>
      <c r="G1397" s="28">
        <v>1.83</v>
      </c>
      <c r="H1397" s="27">
        <v>13</v>
      </c>
      <c r="I1397" s="28">
        <v>1.4750000000000001</v>
      </c>
      <c r="J1397" s="26" t="s">
        <v>324</v>
      </c>
      <c r="K1397" s="26" t="s">
        <v>4</v>
      </c>
      <c r="L1397" s="26" t="s">
        <v>4</v>
      </c>
      <c r="M1397" s="29">
        <f>IF(Tabelle9[[#This Row],[Heizleistung (55°C)]]=0,Tabelle9[[#This Row],[Heizleistung (35°C)]],(Tabelle9[[#This Row],[Heizleistung (35°C)]]+Tabelle9[[#This Row],[Heizleistung (55°C)]])/2)</f>
        <v>12</v>
      </c>
      <c r="N1397" s="30">
        <f>IF(Tabelle9[[#This Row],[Etas 55°C]]=0,0,(Tabelle9[[#This Row],[Etas 35°C]]*0.8+Tabelle9[[#This Row],[Etas 55°C]]*0.2))*2.5</f>
        <v>4.3975000000000009</v>
      </c>
      <c r="O1397" s="31">
        <f>-(Tabelle9[[#This Row],[80%/20% SCOP]]-5.7165)/5.7165</f>
        <v>0.23073558995889076</v>
      </c>
    </row>
    <row r="1398" spans="1:15" ht="20.100000000000001" customHeight="1" x14ac:dyDescent="0.25">
      <c r="A1398" s="61"/>
      <c r="B1398" s="32">
        <v>16017684</v>
      </c>
      <c r="C1398" s="25" t="s">
        <v>5340</v>
      </c>
      <c r="D1398" s="25" t="s">
        <v>5355</v>
      </c>
      <c r="E1398" s="26" t="s">
        <v>2</v>
      </c>
      <c r="F1398" s="27">
        <v>12.5</v>
      </c>
      <c r="G1398" s="28">
        <v>1.86</v>
      </c>
      <c r="H1398" s="27">
        <v>12.1</v>
      </c>
      <c r="I1398" s="28">
        <v>1.35</v>
      </c>
      <c r="J1398" s="26" t="s">
        <v>40</v>
      </c>
      <c r="K1398" s="26" t="s">
        <v>4</v>
      </c>
      <c r="L1398" s="26" t="s">
        <v>15</v>
      </c>
      <c r="M1398" s="27">
        <f>IF(Tabelle9[[#This Row],[Heizleistung (55°C)]]=0,Tabelle9[[#This Row],[Heizleistung (35°C)]],(Tabelle9[[#This Row],[Heizleistung (35°C)]]+Tabelle9[[#This Row],[Heizleistung (55°C)]])/2)</f>
        <v>12.3</v>
      </c>
      <c r="N1398" s="30">
        <f>IF(Tabelle9[[#This Row],[Etas 55°C]]=0,0,(Tabelle9[[#This Row],[Etas 35°C]]*0.8+Tabelle9[[#This Row],[Etas 55°C]]*0.2))*2.5</f>
        <v>4.3950000000000005</v>
      </c>
      <c r="O1398" s="31">
        <f>-(Tabelle9[[#This Row],[80%/20% SCOP]]-5.7165)/5.7165</f>
        <v>0.23117292049330876</v>
      </c>
    </row>
    <row r="1399" spans="1:15" ht="20.100000000000001" customHeight="1" x14ac:dyDescent="0.25">
      <c r="A1399" s="61"/>
      <c r="B1399" s="32">
        <v>16004832</v>
      </c>
      <c r="C1399" s="25" t="s">
        <v>909</v>
      </c>
      <c r="D1399" s="25" t="s">
        <v>1020</v>
      </c>
      <c r="E1399" s="26" t="s">
        <v>2</v>
      </c>
      <c r="F1399" s="27">
        <v>13.7</v>
      </c>
      <c r="G1399" s="28">
        <v>1.86</v>
      </c>
      <c r="H1399" s="27">
        <v>11.6</v>
      </c>
      <c r="I1399" s="28">
        <v>1.35</v>
      </c>
      <c r="J1399" s="26" t="s">
        <v>40</v>
      </c>
      <c r="K1399" s="26" t="s">
        <v>4</v>
      </c>
      <c r="L1399" s="26" t="s">
        <v>4</v>
      </c>
      <c r="M1399" s="27">
        <f>IF(Tabelle9[[#This Row],[Heizleistung (55°C)]]=0,Tabelle9[[#This Row],[Heizleistung (35°C)]],(Tabelle9[[#This Row],[Heizleistung (35°C)]]+Tabelle9[[#This Row],[Heizleistung (55°C)]])/2)</f>
        <v>12.649999999999999</v>
      </c>
      <c r="N1399" s="30">
        <f>IF(Tabelle9[[#This Row],[Etas 55°C]]=0,0,(Tabelle9[[#This Row],[Etas 35°C]]*0.8+Tabelle9[[#This Row],[Etas 55°C]]*0.2))*2.5</f>
        <v>4.3950000000000005</v>
      </c>
      <c r="O1399" s="31">
        <f>-(Tabelle9[[#This Row],[80%/20% SCOP]]-5.7165)/5.7165</f>
        <v>0.23117292049330876</v>
      </c>
    </row>
    <row r="1400" spans="1:15" ht="20.100000000000001" customHeight="1" x14ac:dyDescent="0.25">
      <c r="A1400" s="61"/>
      <c r="B1400" s="32">
        <v>16010177</v>
      </c>
      <c r="C1400" s="25" t="s">
        <v>909</v>
      </c>
      <c r="D1400" s="25" t="s">
        <v>1198</v>
      </c>
      <c r="E1400" s="26" t="s">
        <v>2</v>
      </c>
      <c r="F1400" s="27">
        <v>13.7</v>
      </c>
      <c r="G1400" s="28">
        <v>1.86</v>
      </c>
      <c r="H1400" s="27">
        <v>12.1</v>
      </c>
      <c r="I1400" s="28">
        <v>1.35</v>
      </c>
      <c r="J1400" s="26" t="s">
        <v>40</v>
      </c>
      <c r="K1400" s="26" t="s">
        <v>4</v>
      </c>
      <c r="L1400" s="26" t="s">
        <v>4</v>
      </c>
      <c r="M1400" s="27">
        <f>IF(Tabelle9[[#This Row],[Heizleistung (55°C)]]=0,Tabelle9[[#This Row],[Heizleistung (35°C)]],(Tabelle9[[#This Row],[Heizleistung (35°C)]]+Tabelle9[[#This Row],[Heizleistung (55°C)]])/2)</f>
        <v>12.899999999999999</v>
      </c>
      <c r="N1400" s="30">
        <f>IF(Tabelle9[[#This Row],[Etas 55°C]]=0,0,(Tabelle9[[#This Row],[Etas 35°C]]*0.8+Tabelle9[[#This Row],[Etas 55°C]]*0.2))*2.5</f>
        <v>4.3950000000000005</v>
      </c>
      <c r="O1400" s="31">
        <f>-(Tabelle9[[#This Row],[80%/20% SCOP]]-5.7165)/5.7165</f>
        <v>0.23117292049330876</v>
      </c>
    </row>
    <row r="1401" spans="1:15" ht="20.100000000000001" customHeight="1" x14ac:dyDescent="0.25">
      <c r="A1401" s="61"/>
      <c r="B1401" s="32">
        <v>16009659</v>
      </c>
      <c r="C1401" s="25" t="s">
        <v>2745</v>
      </c>
      <c r="D1401" s="25" t="s">
        <v>2779</v>
      </c>
      <c r="E1401" s="26" t="s">
        <v>2</v>
      </c>
      <c r="F1401" s="27">
        <v>13.7</v>
      </c>
      <c r="G1401" s="28">
        <v>1.86</v>
      </c>
      <c r="H1401" s="27">
        <v>12.1</v>
      </c>
      <c r="I1401" s="28">
        <v>1.35</v>
      </c>
      <c r="J1401" s="26" t="s">
        <v>40</v>
      </c>
      <c r="K1401" s="26" t="s">
        <v>4</v>
      </c>
      <c r="L1401" s="26" t="s">
        <v>4</v>
      </c>
      <c r="M1401" s="27">
        <f>IF(Tabelle9[[#This Row],[Heizleistung (55°C)]]=0,Tabelle9[[#This Row],[Heizleistung (35°C)]],(Tabelle9[[#This Row],[Heizleistung (35°C)]]+Tabelle9[[#This Row],[Heizleistung (55°C)]])/2)</f>
        <v>12.899999999999999</v>
      </c>
      <c r="N1401" s="30">
        <f>IF(Tabelle9[[#This Row],[Etas 55°C]]=0,0,(Tabelle9[[#This Row],[Etas 35°C]]*0.8+Tabelle9[[#This Row],[Etas 55°C]]*0.2))*2.5</f>
        <v>4.3950000000000005</v>
      </c>
      <c r="O1401" s="31">
        <f>-(Tabelle9[[#This Row],[80%/20% SCOP]]-5.7165)/5.7165</f>
        <v>0.23117292049330876</v>
      </c>
    </row>
    <row r="1402" spans="1:15" ht="20.100000000000001" customHeight="1" x14ac:dyDescent="0.25">
      <c r="A1402" s="61"/>
      <c r="B1402" s="32">
        <v>16017360</v>
      </c>
      <c r="C1402" s="25" t="s">
        <v>5436</v>
      </c>
      <c r="D1402" s="25" t="s">
        <v>5439</v>
      </c>
      <c r="E1402" s="26" t="s">
        <v>2</v>
      </c>
      <c r="F1402" s="27">
        <v>14.05</v>
      </c>
      <c r="G1402" s="28">
        <v>1.85</v>
      </c>
      <c r="H1402" s="27">
        <v>13.47</v>
      </c>
      <c r="I1402" s="28">
        <v>1.39</v>
      </c>
      <c r="J1402" s="26" t="s">
        <v>3</v>
      </c>
      <c r="K1402" s="26" t="s">
        <v>4</v>
      </c>
      <c r="L1402" s="26" t="s">
        <v>4</v>
      </c>
      <c r="M1402" s="29">
        <f>IF(Tabelle9[[#This Row],[Heizleistung (55°C)]]=0,Tabelle9[[#This Row],[Heizleistung (35°C)]],(Tabelle9[[#This Row],[Heizleistung (35°C)]]+Tabelle9[[#This Row],[Heizleistung (55°C)]])/2)</f>
        <v>13.760000000000002</v>
      </c>
      <c r="N1402" s="30">
        <f>IF(Tabelle9[[#This Row],[Etas 55°C]]=0,0,(Tabelle9[[#This Row],[Etas 35°C]]*0.8+Tabelle9[[#This Row],[Etas 55°C]]*0.2))*2.5</f>
        <v>4.3950000000000005</v>
      </c>
      <c r="O1402" s="31">
        <f>-(Tabelle9[[#This Row],[80%/20% SCOP]]-5.7165)/5.7165</f>
        <v>0.23117292049330876</v>
      </c>
    </row>
    <row r="1403" spans="1:15" ht="20.100000000000001" customHeight="1" x14ac:dyDescent="0.25">
      <c r="A1403" s="61"/>
      <c r="B1403" s="32">
        <v>16007750</v>
      </c>
      <c r="C1403" s="25" t="s">
        <v>2533</v>
      </c>
      <c r="D1403" s="25" t="s">
        <v>2549</v>
      </c>
      <c r="E1403" s="26" t="s">
        <v>2</v>
      </c>
      <c r="F1403" s="27">
        <v>13.7</v>
      </c>
      <c r="G1403" s="28">
        <v>1.857</v>
      </c>
      <c r="H1403" s="27">
        <v>12.1</v>
      </c>
      <c r="I1403" s="28">
        <v>1.3560000000000001</v>
      </c>
      <c r="J1403" s="26" t="s">
        <v>40</v>
      </c>
      <c r="K1403" s="26" t="s">
        <v>4</v>
      </c>
      <c r="L1403" s="26" t="s">
        <v>4</v>
      </c>
      <c r="M1403" s="27">
        <f>IF(Tabelle9[[#This Row],[Heizleistung (55°C)]]=0,Tabelle9[[#This Row],[Heizleistung (35°C)]],(Tabelle9[[#This Row],[Heizleistung (35°C)]]+Tabelle9[[#This Row],[Heizleistung (55°C)]])/2)</f>
        <v>12.899999999999999</v>
      </c>
      <c r="N1403" s="30">
        <f>IF(Tabelle9[[#This Row],[Etas 55°C]]=0,0,(Tabelle9[[#This Row],[Etas 35°C]]*0.8+Tabelle9[[#This Row],[Etas 55°C]]*0.2))*2.5</f>
        <v>4.3920000000000003</v>
      </c>
      <c r="O1403" s="31">
        <f>-(Tabelle9[[#This Row],[80%/20% SCOP]]-5.7165)/5.7165</f>
        <v>0.23169771713461026</v>
      </c>
    </row>
    <row r="1404" spans="1:15" ht="20.100000000000001" customHeight="1" x14ac:dyDescent="0.25">
      <c r="A1404" s="61"/>
      <c r="B1404" s="32">
        <v>16014044</v>
      </c>
      <c r="C1404" s="25" t="s">
        <v>4677</v>
      </c>
      <c r="D1404" s="25" t="s">
        <v>4690</v>
      </c>
      <c r="E1404" s="26" t="s">
        <v>2</v>
      </c>
      <c r="F1404" s="27">
        <v>13.7</v>
      </c>
      <c r="G1404" s="28">
        <v>1.857</v>
      </c>
      <c r="H1404" s="27">
        <v>12.1</v>
      </c>
      <c r="I1404" s="28">
        <v>1.3560000000000001</v>
      </c>
      <c r="J1404" s="26" t="s">
        <v>40</v>
      </c>
      <c r="K1404" s="26" t="s">
        <v>15</v>
      </c>
      <c r="L1404" s="26" t="s">
        <v>25</v>
      </c>
      <c r="M1404" s="27">
        <f>IF(Tabelle9[[#This Row],[Heizleistung (55°C)]]=0,Tabelle9[[#This Row],[Heizleistung (35°C)]],(Tabelle9[[#This Row],[Heizleistung (35°C)]]+Tabelle9[[#This Row],[Heizleistung (55°C)]])/2)</f>
        <v>12.899999999999999</v>
      </c>
      <c r="N1404" s="30">
        <f>IF(Tabelle9[[#This Row],[Etas 55°C]]=0,0,(Tabelle9[[#This Row],[Etas 35°C]]*0.8+Tabelle9[[#This Row],[Etas 55°C]]*0.2))*2.5</f>
        <v>4.3920000000000003</v>
      </c>
      <c r="O1404" s="31">
        <f>-(Tabelle9[[#This Row],[80%/20% SCOP]]-5.7165)/5.7165</f>
        <v>0.23169771713461026</v>
      </c>
    </row>
    <row r="1405" spans="1:15" ht="20.100000000000001" customHeight="1" x14ac:dyDescent="0.25">
      <c r="A1405" s="61"/>
      <c r="B1405" s="32">
        <v>16011200</v>
      </c>
      <c r="C1405" s="25" t="s">
        <v>5213</v>
      </c>
      <c r="D1405" s="25" t="s">
        <v>5217</v>
      </c>
      <c r="E1405" s="26" t="s">
        <v>2</v>
      </c>
      <c r="F1405" s="27">
        <v>13.7</v>
      </c>
      <c r="G1405" s="28">
        <v>1.857</v>
      </c>
      <c r="H1405" s="27">
        <v>12.1</v>
      </c>
      <c r="I1405" s="28">
        <v>1.3560000000000001</v>
      </c>
      <c r="J1405" s="26" t="s">
        <v>40</v>
      </c>
      <c r="K1405" s="26" t="s">
        <v>4</v>
      </c>
      <c r="L1405" s="26" t="s">
        <v>15</v>
      </c>
      <c r="M1405" s="27">
        <f>IF(Tabelle9[[#This Row],[Heizleistung (55°C)]]=0,Tabelle9[[#This Row],[Heizleistung (35°C)]],(Tabelle9[[#This Row],[Heizleistung (35°C)]]+Tabelle9[[#This Row],[Heizleistung (55°C)]])/2)</f>
        <v>12.899999999999999</v>
      </c>
      <c r="N1405" s="30">
        <f>IF(Tabelle9[[#This Row],[Etas 55°C]]=0,0,(Tabelle9[[#This Row],[Etas 35°C]]*0.8+Tabelle9[[#This Row],[Etas 55°C]]*0.2))*2.5</f>
        <v>4.3920000000000003</v>
      </c>
      <c r="O1405" s="31">
        <f>-(Tabelle9[[#This Row],[80%/20% SCOP]]-5.7165)/5.7165</f>
        <v>0.23169771713461026</v>
      </c>
    </row>
    <row r="1406" spans="1:15" ht="20.100000000000001" customHeight="1" x14ac:dyDescent="0.25">
      <c r="A1406" s="61"/>
      <c r="B1406" s="32">
        <v>16012859</v>
      </c>
      <c r="C1406" s="25" t="s">
        <v>2231</v>
      </c>
      <c r="D1406" s="25" t="s">
        <v>2233</v>
      </c>
      <c r="E1406" s="26" t="s">
        <v>2</v>
      </c>
      <c r="F1406" s="27">
        <v>13.86</v>
      </c>
      <c r="G1406" s="28">
        <v>1.8520000000000001</v>
      </c>
      <c r="H1406" s="27">
        <v>12.94</v>
      </c>
      <c r="I1406" s="28">
        <v>1.3740000000000001</v>
      </c>
      <c r="J1406" s="26" t="s">
        <v>3</v>
      </c>
      <c r="K1406" s="26" t="s">
        <v>4</v>
      </c>
      <c r="L1406" s="26" t="s">
        <v>4</v>
      </c>
      <c r="M1406" s="27">
        <f>IF(Tabelle9[[#This Row],[Heizleistung (55°C)]]=0,Tabelle9[[#This Row],[Heizleistung (35°C)]],(Tabelle9[[#This Row],[Heizleistung (35°C)]]+Tabelle9[[#This Row],[Heizleistung (55°C)]])/2)</f>
        <v>13.399999999999999</v>
      </c>
      <c r="N1406" s="30">
        <f>IF(Tabelle9[[#This Row],[Etas 55°C]]=0,0,(Tabelle9[[#This Row],[Etas 35°C]]*0.8+Tabelle9[[#This Row],[Etas 55°C]]*0.2))*2.5</f>
        <v>4.391</v>
      </c>
      <c r="O1406" s="31">
        <f>-(Tabelle9[[#This Row],[80%/20% SCOP]]-5.7165)/5.7165</f>
        <v>0.23187264934837748</v>
      </c>
    </row>
    <row r="1407" spans="1:15" ht="20.100000000000001" customHeight="1" x14ac:dyDescent="0.25">
      <c r="A1407" s="61"/>
      <c r="B1407" s="32">
        <v>16007101</v>
      </c>
      <c r="C1407" s="25" t="s">
        <v>2387</v>
      </c>
      <c r="D1407" s="25" t="s">
        <v>2390</v>
      </c>
      <c r="E1407" s="26" t="s">
        <v>2</v>
      </c>
      <c r="F1407" s="27">
        <v>13</v>
      </c>
      <c r="G1407" s="28">
        <v>1.85</v>
      </c>
      <c r="H1407" s="27">
        <v>12</v>
      </c>
      <c r="I1407" s="28">
        <v>1.38</v>
      </c>
      <c r="J1407" s="26" t="s">
        <v>40</v>
      </c>
      <c r="K1407" s="26" t="s">
        <v>4</v>
      </c>
      <c r="L1407" s="26" t="s">
        <v>4</v>
      </c>
      <c r="M1407" s="27">
        <f>IF(Tabelle9[[#This Row],[Heizleistung (55°C)]]=0,Tabelle9[[#This Row],[Heizleistung (35°C)]],(Tabelle9[[#This Row],[Heizleistung (35°C)]]+Tabelle9[[#This Row],[Heizleistung (55°C)]])/2)</f>
        <v>12.5</v>
      </c>
      <c r="N1407" s="30">
        <f>IF(Tabelle9[[#This Row],[Etas 55°C]]=0,0,(Tabelle9[[#This Row],[Etas 35°C]]*0.8+Tabelle9[[#This Row],[Etas 55°C]]*0.2))*2.5</f>
        <v>4.3900000000000006</v>
      </c>
      <c r="O1407" s="31">
        <f>-(Tabelle9[[#This Row],[80%/20% SCOP]]-5.7165)/5.7165</f>
        <v>0.23204758156214456</v>
      </c>
    </row>
    <row r="1408" spans="1:15" ht="20.100000000000001" customHeight="1" x14ac:dyDescent="0.25">
      <c r="A1408" s="61"/>
      <c r="B1408" s="32">
        <v>16003192</v>
      </c>
      <c r="C1408" s="25" t="s">
        <v>5832</v>
      </c>
      <c r="D1408" s="25" t="s">
        <v>6849</v>
      </c>
      <c r="E1408" s="26" t="s">
        <v>2</v>
      </c>
      <c r="F1408" s="27">
        <v>13</v>
      </c>
      <c r="G1408" s="28">
        <v>1.85</v>
      </c>
      <c r="H1408" s="27">
        <v>12</v>
      </c>
      <c r="I1408" s="28">
        <v>1.38</v>
      </c>
      <c r="J1408" s="26" t="s">
        <v>40</v>
      </c>
      <c r="K1408" s="26" t="s">
        <v>4</v>
      </c>
      <c r="L1408" s="26" t="s">
        <v>25</v>
      </c>
      <c r="M1408" s="29">
        <f>IF(Tabelle9[[#This Row],[Heizleistung (55°C)]]=0,Tabelle9[[#This Row],[Heizleistung (35°C)]],(Tabelle9[[#This Row],[Heizleistung (35°C)]]+Tabelle9[[#This Row],[Heizleistung (55°C)]])/2)</f>
        <v>12.5</v>
      </c>
      <c r="N1408" s="30">
        <f>IF(Tabelle9[[#This Row],[Etas 55°C]]=0,0,(Tabelle9[[#This Row],[Etas 35°C]]*0.8+Tabelle9[[#This Row],[Etas 55°C]]*0.2))*2.5</f>
        <v>4.3900000000000006</v>
      </c>
      <c r="O1408" s="31">
        <f>-(Tabelle9[[#This Row],[80%/20% SCOP]]-5.7165)/5.7165</f>
        <v>0.23204758156214456</v>
      </c>
    </row>
    <row r="1409" spans="1:15" ht="20.100000000000001" customHeight="1" x14ac:dyDescent="0.25">
      <c r="A1409" s="61"/>
      <c r="B1409" s="32">
        <v>16006735</v>
      </c>
      <c r="C1409" s="25" t="s">
        <v>2533</v>
      </c>
      <c r="D1409" s="25" t="s">
        <v>2568</v>
      </c>
      <c r="E1409" s="26" t="s">
        <v>2</v>
      </c>
      <c r="F1409" s="27">
        <v>13.2</v>
      </c>
      <c r="G1409" s="28">
        <v>1.84</v>
      </c>
      <c r="H1409" s="27">
        <v>12.4</v>
      </c>
      <c r="I1409" s="28">
        <v>1.42</v>
      </c>
      <c r="J1409" s="26" t="s">
        <v>40</v>
      </c>
      <c r="K1409" s="26" t="s">
        <v>4</v>
      </c>
      <c r="L1409" s="26" t="s">
        <v>4</v>
      </c>
      <c r="M1409" s="27">
        <f>IF(Tabelle9[[#This Row],[Heizleistung (55°C)]]=0,Tabelle9[[#This Row],[Heizleistung (35°C)]],(Tabelle9[[#This Row],[Heizleistung (35°C)]]+Tabelle9[[#This Row],[Heizleistung (55°C)]])/2)</f>
        <v>12.8</v>
      </c>
      <c r="N1409" s="30">
        <f>IF(Tabelle9[[#This Row],[Etas 55°C]]=0,0,(Tabelle9[[#This Row],[Etas 35°C]]*0.8+Tabelle9[[#This Row],[Etas 55°C]]*0.2))*2.5</f>
        <v>4.3900000000000006</v>
      </c>
      <c r="O1409" s="31">
        <f>-(Tabelle9[[#This Row],[80%/20% SCOP]]-5.7165)/5.7165</f>
        <v>0.23204758156214456</v>
      </c>
    </row>
    <row r="1410" spans="1:15" ht="20.100000000000001" customHeight="1" x14ac:dyDescent="0.25">
      <c r="A1410" s="61"/>
      <c r="B1410" s="32">
        <v>16007753</v>
      </c>
      <c r="C1410" s="25" t="s">
        <v>2533</v>
      </c>
      <c r="D1410" s="25" t="s">
        <v>2541</v>
      </c>
      <c r="E1410" s="26" t="s">
        <v>2</v>
      </c>
      <c r="F1410" s="27">
        <v>13.7</v>
      </c>
      <c r="G1410" s="28">
        <v>1.8560000000000001</v>
      </c>
      <c r="H1410" s="27">
        <v>12.1</v>
      </c>
      <c r="I1410" s="28">
        <v>1.3560000000000001</v>
      </c>
      <c r="J1410" s="26" t="s">
        <v>40</v>
      </c>
      <c r="K1410" s="26" t="s">
        <v>4</v>
      </c>
      <c r="L1410" s="26" t="s">
        <v>4</v>
      </c>
      <c r="M1410" s="27">
        <f>IF(Tabelle9[[#This Row],[Heizleistung (55°C)]]=0,Tabelle9[[#This Row],[Heizleistung (35°C)]],(Tabelle9[[#This Row],[Heizleistung (35°C)]]+Tabelle9[[#This Row],[Heizleistung (55°C)]])/2)</f>
        <v>12.899999999999999</v>
      </c>
      <c r="N1410" s="30">
        <f>IF(Tabelle9[[#This Row],[Etas 55°C]]=0,0,(Tabelle9[[#This Row],[Etas 35°C]]*0.8+Tabelle9[[#This Row],[Etas 55°C]]*0.2))*2.5</f>
        <v>4.3900000000000006</v>
      </c>
      <c r="O1410" s="31">
        <f>-(Tabelle9[[#This Row],[80%/20% SCOP]]-5.7165)/5.7165</f>
        <v>0.23204758156214456</v>
      </c>
    </row>
    <row r="1411" spans="1:15" ht="20.100000000000001" customHeight="1" x14ac:dyDescent="0.25">
      <c r="A1411" s="61"/>
      <c r="B1411" s="32">
        <v>16014057</v>
      </c>
      <c r="C1411" s="25" t="s">
        <v>4677</v>
      </c>
      <c r="D1411" s="25" t="s">
        <v>4682</v>
      </c>
      <c r="E1411" s="26" t="s">
        <v>2</v>
      </c>
      <c r="F1411" s="27">
        <v>13.7</v>
      </c>
      <c r="G1411" s="28">
        <v>1.8560000000000001</v>
      </c>
      <c r="H1411" s="27">
        <v>12.1</v>
      </c>
      <c r="I1411" s="28">
        <v>1.3560000000000001</v>
      </c>
      <c r="J1411" s="26" t="s">
        <v>40</v>
      </c>
      <c r="K1411" s="26" t="s">
        <v>15</v>
      </c>
      <c r="L1411" s="26" t="s">
        <v>25</v>
      </c>
      <c r="M1411" s="27">
        <f>IF(Tabelle9[[#This Row],[Heizleistung (55°C)]]=0,Tabelle9[[#This Row],[Heizleistung (35°C)]],(Tabelle9[[#This Row],[Heizleistung (35°C)]]+Tabelle9[[#This Row],[Heizleistung (55°C)]])/2)</f>
        <v>12.899999999999999</v>
      </c>
      <c r="N1411" s="30">
        <f>IF(Tabelle9[[#This Row],[Etas 55°C]]=0,0,(Tabelle9[[#This Row],[Etas 35°C]]*0.8+Tabelle9[[#This Row],[Etas 55°C]]*0.2))*2.5</f>
        <v>4.3900000000000006</v>
      </c>
      <c r="O1411" s="31">
        <f>-(Tabelle9[[#This Row],[80%/20% SCOP]]-5.7165)/5.7165</f>
        <v>0.23204758156214456</v>
      </c>
    </row>
    <row r="1412" spans="1:15" ht="20.100000000000001" customHeight="1" x14ac:dyDescent="0.25">
      <c r="A1412" s="61"/>
      <c r="B1412" s="32">
        <v>16013453</v>
      </c>
      <c r="C1412" s="25" t="s">
        <v>2745</v>
      </c>
      <c r="D1412" s="25" t="s">
        <v>2755</v>
      </c>
      <c r="E1412" s="26" t="s">
        <v>2</v>
      </c>
      <c r="F1412" s="27">
        <v>12.1</v>
      </c>
      <c r="G1412" s="28">
        <v>1.84</v>
      </c>
      <c r="H1412" s="27">
        <v>12</v>
      </c>
      <c r="I1412" s="28">
        <v>1.4179999999999999</v>
      </c>
      <c r="J1412" s="26" t="s">
        <v>3</v>
      </c>
      <c r="K1412" s="26" t="s">
        <v>4</v>
      </c>
      <c r="L1412" s="26" t="s">
        <v>4</v>
      </c>
      <c r="M1412" s="27">
        <f>IF(Tabelle9[[#This Row],[Heizleistung (55°C)]]=0,Tabelle9[[#This Row],[Heizleistung (35°C)]],(Tabelle9[[#This Row],[Heizleistung (35°C)]]+Tabelle9[[#This Row],[Heizleistung (55°C)]])/2)</f>
        <v>12.05</v>
      </c>
      <c r="N1412" s="30">
        <f>IF(Tabelle9[[#This Row],[Etas 55°C]]=0,0,(Tabelle9[[#This Row],[Etas 35°C]]*0.8+Tabelle9[[#This Row],[Etas 55°C]]*0.2))*2.5</f>
        <v>4.3890000000000011</v>
      </c>
      <c r="O1412" s="31">
        <f>-(Tabelle9[[#This Row],[80%/20% SCOP]]-5.7165)/5.7165</f>
        <v>0.23222251377591163</v>
      </c>
    </row>
    <row r="1413" spans="1:15" ht="20.100000000000001" customHeight="1" x14ac:dyDescent="0.25">
      <c r="A1413" s="61"/>
      <c r="B1413" s="32">
        <v>16017060</v>
      </c>
      <c r="C1413" s="25" t="s">
        <v>3089</v>
      </c>
      <c r="D1413" s="25" t="s">
        <v>3093</v>
      </c>
      <c r="E1413" s="26" t="s">
        <v>2</v>
      </c>
      <c r="F1413" s="27">
        <v>12.03</v>
      </c>
      <c r="G1413" s="28">
        <v>1.841</v>
      </c>
      <c r="H1413" s="27">
        <v>11.94</v>
      </c>
      <c r="I1413" s="28">
        <v>1.41</v>
      </c>
      <c r="J1413" s="26" t="s">
        <v>3</v>
      </c>
      <c r="K1413" s="26" t="s">
        <v>4</v>
      </c>
      <c r="L1413" s="26" t="s">
        <v>4</v>
      </c>
      <c r="M1413" s="27">
        <f>IF(Tabelle9[[#This Row],[Heizleistung (55°C)]]=0,Tabelle9[[#This Row],[Heizleistung (35°C)]],(Tabelle9[[#This Row],[Heizleistung (35°C)]]+Tabelle9[[#This Row],[Heizleistung (55°C)]])/2)</f>
        <v>11.984999999999999</v>
      </c>
      <c r="N1413" s="30">
        <f>IF(Tabelle9[[#This Row],[Etas 55°C]]=0,0,(Tabelle9[[#This Row],[Etas 35°C]]*0.8+Tabelle9[[#This Row],[Etas 55°C]]*0.2))*2.5</f>
        <v>4.3870000000000005</v>
      </c>
      <c r="O1413" s="31">
        <f>-(Tabelle9[[#This Row],[80%/20% SCOP]]-5.7165)/5.7165</f>
        <v>0.23257237820344606</v>
      </c>
    </row>
    <row r="1414" spans="1:15" ht="20.100000000000001" customHeight="1" x14ac:dyDescent="0.25">
      <c r="A1414" s="61"/>
      <c r="B1414" s="32">
        <v>16015124</v>
      </c>
      <c r="C1414" s="25" t="s">
        <v>4997</v>
      </c>
      <c r="D1414" s="25" t="s">
        <v>5001</v>
      </c>
      <c r="E1414" s="26" t="s">
        <v>2</v>
      </c>
      <c r="F1414" s="27">
        <v>12.03</v>
      </c>
      <c r="G1414" s="28">
        <v>1.841</v>
      </c>
      <c r="H1414" s="27">
        <v>11.94</v>
      </c>
      <c r="I1414" s="28">
        <v>1.41</v>
      </c>
      <c r="J1414" s="26" t="s">
        <v>3</v>
      </c>
      <c r="K1414" s="26" t="s">
        <v>4</v>
      </c>
      <c r="L1414" s="26" t="s">
        <v>4</v>
      </c>
      <c r="M1414" s="27">
        <f>IF(Tabelle9[[#This Row],[Heizleistung (55°C)]]=0,Tabelle9[[#This Row],[Heizleistung (35°C)]],(Tabelle9[[#This Row],[Heizleistung (35°C)]]+Tabelle9[[#This Row],[Heizleistung (55°C)]])/2)</f>
        <v>11.984999999999999</v>
      </c>
      <c r="N1414" s="30">
        <f>IF(Tabelle9[[#This Row],[Etas 55°C]]=0,0,(Tabelle9[[#This Row],[Etas 35°C]]*0.8+Tabelle9[[#This Row],[Etas 55°C]]*0.2))*2.5</f>
        <v>4.3870000000000005</v>
      </c>
      <c r="O1414" s="31">
        <f>-(Tabelle9[[#This Row],[80%/20% SCOP]]-5.7165)/5.7165</f>
        <v>0.23257237820344606</v>
      </c>
    </row>
    <row r="1415" spans="1:15" ht="20.100000000000001" customHeight="1" x14ac:dyDescent="0.25">
      <c r="A1415" s="61"/>
      <c r="B1415" s="32">
        <v>16016866</v>
      </c>
      <c r="C1415" s="25" t="s">
        <v>5870</v>
      </c>
      <c r="D1415" s="25" t="s">
        <v>5873</v>
      </c>
      <c r="E1415" s="26" t="s">
        <v>2</v>
      </c>
      <c r="F1415" s="27">
        <v>12.03</v>
      </c>
      <c r="G1415" s="28">
        <v>1.841</v>
      </c>
      <c r="H1415" s="27">
        <v>11.94</v>
      </c>
      <c r="I1415" s="28">
        <v>1.41</v>
      </c>
      <c r="J1415" s="26" t="s">
        <v>3</v>
      </c>
      <c r="K1415" s="26" t="s">
        <v>4</v>
      </c>
      <c r="L1415" s="26" t="s">
        <v>4</v>
      </c>
      <c r="M1415" s="29">
        <f>IF(Tabelle9[[#This Row],[Heizleistung (55°C)]]=0,Tabelle9[[#This Row],[Heizleistung (35°C)]],(Tabelle9[[#This Row],[Heizleistung (35°C)]]+Tabelle9[[#This Row],[Heizleistung (55°C)]])/2)</f>
        <v>11.984999999999999</v>
      </c>
      <c r="N1415" s="30">
        <f>IF(Tabelle9[[#This Row],[Etas 55°C]]=0,0,(Tabelle9[[#This Row],[Etas 35°C]]*0.8+Tabelle9[[#This Row],[Etas 55°C]]*0.2))*2.5</f>
        <v>4.3870000000000005</v>
      </c>
      <c r="O1415" s="31">
        <f>-(Tabelle9[[#This Row],[80%/20% SCOP]]-5.7165)/5.7165</f>
        <v>0.23257237820344606</v>
      </c>
    </row>
    <row r="1416" spans="1:15" ht="20.100000000000001" customHeight="1" x14ac:dyDescent="0.25">
      <c r="A1416" s="61"/>
      <c r="B1416" s="32">
        <v>16012738</v>
      </c>
      <c r="C1416" s="25" t="s">
        <v>1548</v>
      </c>
      <c r="D1416" s="25" t="s">
        <v>1551</v>
      </c>
      <c r="E1416" s="26" t="s">
        <v>2</v>
      </c>
      <c r="F1416" s="27">
        <v>14</v>
      </c>
      <c r="G1416" s="28">
        <v>1.8460000000000001</v>
      </c>
      <c r="H1416" s="27">
        <v>13.5</v>
      </c>
      <c r="I1416" s="28">
        <v>1.389</v>
      </c>
      <c r="J1416" s="26" t="s">
        <v>3</v>
      </c>
      <c r="K1416" s="26" t="s">
        <v>4</v>
      </c>
      <c r="L1416" s="26" t="s">
        <v>4</v>
      </c>
      <c r="M1416" s="27">
        <f>IF(Tabelle9[[#This Row],[Heizleistung (55°C)]]=0,Tabelle9[[#This Row],[Heizleistung (35°C)]],(Tabelle9[[#This Row],[Heizleistung (35°C)]]+Tabelle9[[#This Row],[Heizleistung (55°C)]])/2)</f>
        <v>13.75</v>
      </c>
      <c r="N1416" s="30">
        <f>IF(Tabelle9[[#This Row],[Etas 55°C]]=0,0,(Tabelle9[[#This Row],[Etas 35°C]]*0.8+Tabelle9[[#This Row],[Etas 55°C]]*0.2))*2.5</f>
        <v>4.3865000000000007</v>
      </c>
      <c r="O1416" s="31">
        <f>-(Tabelle9[[#This Row],[80%/20% SCOP]]-5.7165)/5.7165</f>
        <v>0.2326598443103296</v>
      </c>
    </row>
    <row r="1417" spans="1:15" ht="20.100000000000001" customHeight="1" x14ac:dyDescent="0.25">
      <c r="A1417" s="61"/>
      <c r="B1417" s="32">
        <v>16012294</v>
      </c>
      <c r="C1417" s="25" t="s">
        <v>37</v>
      </c>
      <c r="D1417" s="25" t="s">
        <v>49</v>
      </c>
      <c r="E1417" s="26" t="s">
        <v>2</v>
      </c>
      <c r="F1417" s="27">
        <v>14.05</v>
      </c>
      <c r="G1417" s="28">
        <v>1.8460000000000001</v>
      </c>
      <c r="H1417" s="27">
        <v>13.46</v>
      </c>
      <c r="I1417" s="28">
        <v>1.389</v>
      </c>
      <c r="J1417" s="26" t="s">
        <v>3</v>
      </c>
      <c r="K1417" s="26" t="s">
        <v>4</v>
      </c>
      <c r="L1417" s="26" t="s">
        <v>4</v>
      </c>
      <c r="M1417" s="27">
        <f>IF(Tabelle9[[#This Row],[Heizleistung (55°C)]]=0,Tabelle9[[#This Row],[Heizleistung (35°C)]],(Tabelle9[[#This Row],[Heizleistung (35°C)]]+Tabelle9[[#This Row],[Heizleistung (55°C)]])/2)</f>
        <v>13.755000000000001</v>
      </c>
      <c r="N1417" s="30">
        <f>IF(Tabelle9[[#This Row],[Etas 55°C]]=0,0,(Tabelle9[[#This Row],[Etas 35°C]]*0.8+Tabelle9[[#This Row],[Etas 55°C]]*0.2))*2.5</f>
        <v>4.3865000000000007</v>
      </c>
      <c r="O1417" s="31">
        <f>-(Tabelle9[[#This Row],[80%/20% SCOP]]-5.7165)/5.7165</f>
        <v>0.2326598443103296</v>
      </c>
    </row>
    <row r="1418" spans="1:15" ht="20.100000000000001" customHeight="1" x14ac:dyDescent="0.25">
      <c r="A1418" s="61"/>
      <c r="B1418" s="32">
        <v>16012981</v>
      </c>
      <c r="C1418" s="25" t="s">
        <v>580</v>
      </c>
      <c r="D1418" s="25" t="s">
        <v>6711</v>
      </c>
      <c r="E1418" s="26" t="s">
        <v>2</v>
      </c>
      <c r="F1418" s="27">
        <v>14.05</v>
      </c>
      <c r="G1418" s="28">
        <v>1.8460000000000001</v>
      </c>
      <c r="H1418" s="27">
        <v>13.46</v>
      </c>
      <c r="I1418" s="28">
        <v>1.389</v>
      </c>
      <c r="J1418" s="26" t="s">
        <v>3</v>
      </c>
      <c r="K1418" s="26" t="s">
        <v>4</v>
      </c>
      <c r="L1418" s="26" t="s">
        <v>4</v>
      </c>
      <c r="M1418" s="27">
        <f>IF(Tabelle9[[#This Row],[Heizleistung (55°C)]]=0,Tabelle9[[#This Row],[Heizleistung (35°C)]],(Tabelle9[[#This Row],[Heizleistung (35°C)]]+Tabelle9[[#This Row],[Heizleistung (55°C)]])/2)</f>
        <v>13.755000000000001</v>
      </c>
      <c r="N1418" s="30">
        <f>IF(Tabelle9[[#This Row],[Etas 55°C]]=0,0,(Tabelle9[[#This Row],[Etas 35°C]]*0.8+Tabelle9[[#This Row],[Etas 55°C]]*0.2))*2.5</f>
        <v>4.3865000000000007</v>
      </c>
      <c r="O1418" s="31">
        <f>-(Tabelle9[[#This Row],[80%/20% SCOP]]-5.7165)/5.7165</f>
        <v>0.2326598443103296</v>
      </c>
    </row>
    <row r="1419" spans="1:15" ht="20.100000000000001" customHeight="1" x14ac:dyDescent="0.25">
      <c r="A1419" s="61"/>
      <c r="B1419" s="32">
        <v>16012303</v>
      </c>
      <c r="C1419" s="25" t="s">
        <v>2101</v>
      </c>
      <c r="D1419" s="25" t="s">
        <v>2105</v>
      </c>
      <c r="E1419" s="26" t="s">
        <v>2</v>
      </c>
      <c r="F1419" s="27">
        <v>14.05</v>
      </c>
      <c r="G1419" s="28">
        <v>1.8460000000000001</v>
      </c>
      <c r="H1419" s="27">
        <v>13.46</v>
      </c>
      <c r="I1419" s="28">
        <v>1.389</v>
      </c>
      <c r="J1419" s="26" t="s">
        <v>3</v>
      </c>
      <c r="K1419" s="26" t="s">
        <v>4</v>
      </c>
      <c r="L1419" s="26" t="s">
        <v>4</v>
      </c>
      <c r="M1419" s="27">
        <f>IF(Tabelle9[[#This Row],[Heizleistung (55°C)]]=0,Tabelle9[[#This Row],[Heizleistung (35°C)]],(Tabelle9[[#This Row],[Heizleistung (35°C)]]+Tabelle9[[#This Row],[Heizleistung (55°C)]])/2)</f>
        <v>13.755000000000001</v>
      </c>
      <c r="N1419" s="30">
        <f>IF(Tabelle9[[#This Row],[Etas 55°C]]=0,0,(Tabelle9[[#This Row],[Etas 35°C]]*0.8+Tabelle9[[#This Row],[Etas 55°C]]*0.2))*2.5</f>
        <v>4.3865000000000007</v>
      </c>
      <c r="O1419" s="31">
        <f>-(Tabelle9[[#This Row],[80%/20% SCOP]]-5.7165)/5.7165</f>
        <v>0.2326598443103296</v>
      </c>
    </row>
    <row r="1420" spans="1:15" ht="20.100000000000001" customHeight="1" x14ac:dyDescent="0.25">
      <c r="A1420" s="61"/>
      <c r="B1420" s="32">
        <v>16017061</v>
      </c>
      <c r="C1420" s="25" t="s">
        <v>3089</v>
      </c>
      <c r="D1420" s="25" t="s">
        <v>3104</v>
      </c>
      <c r="E1420" s="26" t="s">
        <v>2</v>
      </c>
      <c r="F1420" s="27">
        <v>14.05</v>
      </c>
      <c r="G1420" s="28">
        <v>1.8460000000000001</v>
      </c>
      <c r="H1420" s="27">
        <v>13.46</v>
      </c>
      <c r="I1420" s="28">
        <v>1.389</v>
      </c>
      <c r="J1420" s="26" t="s">
        <v>3</v>
      </c>
      <c r="K1420" s="26" t="s">
        <v>4</v>
      </c>
      <c r="L1420" s="26" t="s">
        <v>4</v>
      </c>
      <c r="M1420" s="27">
        <f>IF(Tabelle9[[#This Row],[Heizleistung (55°C)]]=0,Tabelle9[[#This Row],[Heizleistung (35°C)]],(Tabelle9[[#This Row],[Heizleistung (35°C)]]+Tabelle9[[#This Row],[Heizleistung (55°C)]])/2)</f>
        <v>13.755000000000001</v>
      </c>
      <c r="N1420" s="30">
        <f>IF(Tabelle9[[#This Row],[Etas 55°C]]=0,0,(Tabelle9[[#This Row],[Etas 35°C]]*0.8+Tabelle9[[#This Row],[Etas 55°C]]*0.2))*2.5</f>
        <v>4.3865000000000007</v>
      </c>
      <c r="O1420" s="31">
        <f>-(Tabelle9[[#This Row],[80%/20% SCOP]]-5.7165)/5.7165</f>
        <v>0.2326598443103296</v>
      </c>
    </row>
    <row r="1421" spans="1:15" ht="20.100000000000001" customHeight="1" x14ac:dyDescent="0.25">
      <c r="A1421" s="61"/>
      <c r="B1421" s="32">
        <v>16013765</v>
      </c>
      <c r="C1421" s="25" t="s">
        <v>4622</v>
      </c>
      <c r="D1421" s="25" t="s">
        <v>4630</v>
      </c>
      <c r="E1421" s="26" t="s">
        <v>2</v>
      </c>
      <c r="F1421" s="27">
        <v>14.05</v>
      </c>
      <c r="G1421" s="28">
        <v>1.8460000000000001</v>
      </c>
      <c r="H1421" s="27">
        <v>13.46</v>
      </c>
      <c r="I1421" s="28">
        <v>1.389</v>
      </c>
      <c r="J1421" s="26" t="s">
        <v>3</v>
      </c>
      <c r="K1421" s="26" t="s">
        <v>4</v>
      </c>
      <c r="L1421" s="26" t="s">
        <v>4</v>
      </c>
      <c r="M1421" s="27">
        <f>IF(Tabelle9[[#This Row],[Heizleistung (55°C)]]=0,Tabelle9[[#This Row],[Heizleistung (35°C)]],(Tabelle9[[#This Row],[Heizleistung (35°C)]]+Tabelle9[[#This Row],[Heizleistung (55°C)]])/2)</f>
        <v>13.755000000000001</v>
      </c>
      <c r="N1421" s="30">
        <f>IF(Tabelle9[[#This Row],[Etas 55°C]]=0,0,(Tabelle9[[#This Row],[Etas 35°C]]*0.8+Tabelle9[[#This Row],[Etas 55°C]]*0.2))*2.5</f>
        <v>4.3865000000000007</v>
      </c>
      <c r="O1421" s="31">
        <f>-(Tabelle9[[#This Row],[80%/20% SCOP]]-5.7165)/5.7165</f>
        <v>0.2326598443103296</v>
      </c>
    </row>
    <row r="1422" spans="1:15" ht="20.100000000000001" customHeight="1" x14ac:dyDescent="0.25">
      <c r="A1422" s="61"/>
      <c r="B1422" s="32">
        <v>16012087</v>
      </c>
      <c r="C1422" s="25" t="s">
        <v>4997</v>
      </c>
      <c r="D1422" s="25" t="s">
        <v>5011</v>
      </c>
      <c r="E1422" s="26" t="s">
        <v>2</v>
      </c>
      <c r="F1422" s="27">
        <v>14.05</v>
      </c>
      <c r="G1422" s="28">
        <v>1.8460000000000001</v>
      </c>
      <c r="H1422" s="27">
        <v>13.46</v>
      </c>
      <c r="I1422" s="28">
        <v>1.389</v>
      </c>
      <c r="J1422" s="26" t="s">
        <v>3</v>
      </c>
      <c r="K1422" s="26" t="s">
        <v>4</v>
      </c>
      <c r="L1422" s="26" t="s">
        <v>4</v>
      </c>
      <c r="M1422" s="27">
        <f>IF(Tabelle9[[#This Row],[Heizleistung (55°C)]]=0,Tabelle9[[#This Row],[Heizleistung (35°C)]],(Tabelle9[[#This Row],[Heizleistung (35°C)]]+Tabelle9[[#This Row],[Heizleistung (55°C)]])/2)</f>
        <v>13.755000000000001</v>
      </c>
      <c r="N1422" s="30">
        <f>IF(Tabelle9[[#This Row],[Etas 55°C]]=0,0,(Tabelle9[[#This Row],[Etas 35°C]]*0.8+Tabelle9[[#This Row],[Etas 55°C]]*0.2))*2.5</f>
        <v>4.3865000000000007</v>
      </c>
      <c r="O1422" s="31">
        <f>-(Tabelle9[[#This Row],[80%/20% SCOP]]-5.7165)/5.7165</f>
        <v>0.2326598443103296</v>
      </c>
    </row>
    <row r="1423" spans="1:15" ht="20.100000000000001" customHeight="1" x14ac:dyDescent="0.25">
      <c r="A1423" s="61"/>
      <c r="B1423" s="32">
        <v>16010575</v>
      </c>
      <c r="C1423" s="25" t="s">
        <v>6183</v>
      </c>
      <c r="D1423" s="25" t="s">
        <v>6186</v>
      </c>
      <c r="E1423" s="26" t="s">
        <v>2</v>
      </c>
      <c r="F1423" s="27">
        <v>14.05</v>
      </c>
      <c r="G1423" s="28">
        <v>1.8460000000000001</v>
      </c>
      <c r="H1423" s="27">
        <v>13.46</v>
      </c>
      <c r="I1423" s="28">
        <v>1.389</v>
      </c>
      <c r="J1423" s="26" t="s">
        <v>3</v>
      </c>
      <c r="K1423" s="26" t="s">
        <v>4</v>
      </c>
      <c r="L1423" s="26" t="s">
        <v>4</v>
      </c>
      <c r="M1423" s="29">
        <f>IF(Tabelle9[[#This Row],[Heizleistung (55°C)]]=0,Tabelle9[[#This Row],[Heizleistung (35°C)]],(Tabelle9[[#This Row],[Heizleistung (35°C)]]+Tabelle9[[#This Row],[Heizleistung (55°C)]])/2)</f>
        <v>13.755000000000001</v>
      </c>
      <c r="N1423" s="30">
        <f>IF(Tabelle9[[#This Row],[Etas 55°C]]=0,0,(Tabelle9[[#This Row],[Etas 35°C]]*0.8+Tabelle9[[#This Row],[Etas 55°C]]*0.2))*2.5</f>
        <v>4.3865000000000007</v>
      </c>
      <c r="O1423" s="31">
        <f>-(Tabelle9[[#This Row],[80%/20% SCOP]]-5.7165)/5.7165</f>
        <v>0.2326598443103296</v>
      </c>
    </row>
    <row r="1424" spans="1:15" ht="20.100000000000001" customHeight="1" x14ac:dyDescent="0.25">
      <c r="A1424" s="61"/>
      <c r="B1424" s="32">
        <v>16015743</v>
      </c>
      <c r="C1424" s="25" t="s">
        <v>6197</v>
      </c>
      <c r="D1424" s="25" t="s">
        <v>5011</v>
      </c>
      <c r="E1424" s="26" t="s">
        <v>2</v>
      </c>
      <c r="F1424" s="27">
        <v>14.05</v>
      </c>
      <c r="G1424" s="28">
        <v>1.8460000000000001</v>
      </c>
      <c r="H1424" s="27">
        <v>13.46</v>
      </c>
      <c r="I1424" s="28">
        <v>1.389</v>
      </c>
      <c r="J1424" s="26" t="s">
        <v>3</v>
      </c>
      <c r="K1424" s="26" t="s">
        <v>4</v>
      </c>
      <c r="L1424" s="26" t="s">
        <v>4</v>
      </c>
      <c r="M1424" s="29">
        <f>IF(Tabelle9[[#This Row],[Heizleistung (55°C)]]=0,Tabelle9[[#This Row],[Heizleistung (35°C)]],(Tabelle9[[#This Row],[Heizleistung (35°C)]]+Tabelle9[[#This Row],[Heizleistung (55°C)]])/2)</f>
        <v>13.755000000000001</v>
      </c>
      <c r="N1424" s="30">
        <f>IF(Tabelle9[[#This Row],[Etas 55°C]]=0,0,(Tabelle9[[#This Row],[Etas 35°C]]*0.8+Tabelle9[[#This Row],[Etas 55°C]]*0.2))*2.5</f>
        <v>4.3865000000000007</v>
      </c>
      <c r="O1424" s="31">
        <f>-(Tabelle9[[#This Row],[80%/20% SCOP]]-5.7165)/5.7165</f>
        <v>0.2326598443103296</v>
      </c>
    </row>
    <row r="1425" spans="1:15" ht="20.100000000000001" customHeight="1" x14ac:dyDescent="0.25">
      <c r="A1425" s="61"/>
      <c r="B1425" s="32">
        <v>16017648</v>
      </c>
      <c r="C1425" s="25" t="s">
        <v>6528</v>
      </c>
      <c r="D1425" s="25" t="s">
        <v>6532</v>
      </c>
      <c r="E1425" s="26" t="s">
        <v>2</v>
      </c>
      <c r="F1425" s="27">
        <v>14.05</v>
      </c>
      <c r="G1425" s="28">
        <v>1.8460000000000001</v>
      </c>
      <c r="H1425" s="27">
        <v>13.46</v>
      </c>
      <c r="I1425" s="28">
        <v>1.389</v>
      </c>
      <c r="J1425" s="26" t="s">
        <v>3</v>
      </c>
      <c r="K1425" s="26" t="s">
        <v>4</v>
      </c>
      <c r="L1425" s="26" t="s">
        <v>4</v>
      </c>
      <c r="M1425" s="29">
        <f>IF(Tabelle9[[#This Row],[Heizleistung (55°C)]]=0,Tabelle9[[#This Row],[Heizleistung (35°C)]],(Tabelle9[[#This Row],[Heizleistung (35°C)]]+Tabelle9[[#This Row],[Heizleistung (55°C)]])/2)</f>
        <v>13.755000000000001</v>
      </c>
      <c r="N1425" s="30">
        <f>IF(Tabelle9[[#This Row],[Etas 55°C]]=0,0,(Tabelle9[[#This Row],[Etas 35°C]]*0.8+Tabelle9[[#This Row],[Etas 55°C]]*0.2))*2.5</f>
        <v>4.3865000000000007</v>
      </c>
      <c r="O1425" s="31">
        <f>-(Tabelle9[[#This Row],[80%/20% SCOP]]-5.7165)/5.7165</f>
        <v>0.2326598443103296</v>
      </c>
    </row>
    <row r="1426" spans="1:15" ht="20.100000000000001" customHeight="1" x14ac:dyDescent="0.25">
      <c r="A1426" s="61"/>
      <c r="B1426" s="32">
        <v>16011029</v>
      </c>
      <c r="C1426" s="25" t="s">
        <v>2255</v>
      </c>
      <c r="D1426" s="25" t="s">
        <v>2270</v>
      </c>
      <c r="E1426" s="26" t="s">
        <v>2</v>
      </c>
      <c r="F1426" s="27">
        <v>12.57</v>
      </c>
      <c r="G1426" s="28">
        <v>1.83</v>
      </c>
      <c r="H1426" s="27">
        <v>11.81</v>
      </c>
      <c r="I1426" s="28">
        <v>1.452</v>
      </c>
      <c r="J1426" s="26" t="s">
        <v>3</v>
      </c>
      <c r="K1426" s="26" t="s">
        <v>4</v>
      </c>
      <c r="L1426" s="26" t="s">
        <v>15</v>
      </c>
      <c r="M1426" s="27">
        <f>IF(Tabelle9[[#This Row],[Heizleistung (55°C)]]=0,Tabelle9[[#This Row],[Heizleistung (35°C)]],(Tabelle9[[#This Row],[Heizleistung (35°C)]]+Tabelle9[[#This Row],[Heizleistung (55°C)]])/2)</f>
        <v>12.190000000000001</v>
      </c>
      <c r="N1426" s="30">
        <f>IF(Tabelle9[[#This Row],[Etas 55°C]]=0,0,(Tabelle9[[#This Row],[Etas 35°C]]*0.8+Tabelle9[[#This Row],[Etas 55°C]]*0.2))*2.5</f>
        <v>4.3860000000000001</v>
      </c>
      <c r="O1426" s="31">
        <f>-(Tabelle9[[#This Row],[80%/20% SCOP]]-5.7165)/5.7165</f>
        <v>0.2327473104172133</v>
      </c>
    </row>
    <row r="1427" spans="1:15" ht="20.100000000000001" customHeight="1" x14ac:dyDescent="0.25">
      <c r="A1427" s="61"/>
      <c r="B1427" s="32">
        <v>16018791</v>
      </c>
      <c r="C1427" s="25" t="s">
        <v>1997</v>
      </c>
      <c r="D1427" s="25" t="s">
        <v>1998</v>
      </c>
      <c r="E1427" s="26" t="s">
        <v>2</v>
      </c>
      <c r="F1427" s="27">
        <v>14.47</v>
      </c>
      <c r="G1427" s="28">
        <v>1.85</v>
      </c>
      <c r="H1427" s="27">
        <v>10.09</v>
      </c>
      <c r="I1427" s="28">
        <v>1.37</v>
      </c>
      <c r="J1427" s="26" t="s">
        <v>40</v>
      </c>
      <c r="K1427" s="26" t="s">
        <v>4</v>
      </c>
      <c r="L1427" s="26" t="s">
        <v>15</v>
      </c>
      <c r="M1427" s="27">
        <f>IF(Tabelle9[[#This Row],[Heizleistung (55°C)]]=0,Tabelle9[[#This Row],[Heizleistung (35°C)]],(Tabelle9[[#This Row],[Heizleistung (35°C)]]+Tabelle9[[#This Row],[Heizleistung (55°C)]])/2)</f>
        <v>12.280000000000001</v>
      </c>
      <c r="N1427" s="30">
        <f>IF(Tabelle9[[#This Row],[Etas 55°C]]=0,0,(Tabelle9[[#This Row],[Etas 35°C]]*0.8+Tabelle9[[#This Row],[Etas 55°C]]*0.2))*2.5</f>
        <v>4.3850000000000007</v>
      </c>
      <c r="O1427" s="31">
        <f>-(Tabelle9[[#This Row],[80%/20% SCOP]]-5.7165)/5.7165</f>
        <v>0.23292224263098035</v>
      </c>
    </row>
    <row r="1428" spans="1:15" ht="20.100000000000001" customHeight="1" x14ac:dyDescent="0.25">
      <c r="A1428" s="61"/>
      <c r="B1428" s="32">
        <v>16013867</v>
      </c>
      <c r="C1428" s="25" t="s">
        <v>4497</v>
      </c>
      <c r="D1428" s="25" t="s">
        <v>4504</v>
      </c>
      <c r="E1428" s="26" t="s">
        <v>2</v>
      </c>
      <c r="F1428" s="27">
        <v>13</v>
      </c>
      <c r="G1428" s="28">
        <v>1.85</v>
      </c>
      <c r="H1428" s="27">
        <v>12</v>
      </c>
      <c r="I1428" s="28">
        <v>1.37</v>
      </c>
      <c r="J1428" s="26" t="s">
        <v>40</v>
      </c>
      <c r="K1428" s="26" t="s">
        <v>4</v>
      </c>
      <c r="L1428" s="26" t="s">
        <v>4</v>
      </c>
      <c r="M1428" s="27">
        <f>IF(Tabelle9[[#This Row],[Heizleistung (55°C)]]=0,Tabelle9[[#This Row],[Heizleistung (35°C)]],(Tabelle9[[#This Row],[Heizleistung (35°C)]]+Tabelle9[[#This Row],[Heizleistung (55°C)]])/2)</f>
        <v>12.5</v>
      </c>
      <c r="N1428" s="30">
        <f>IF(Tabelle9[[#This Row],[Etas 55°C]]=0,0,(Tabelle9[[#This Row],[Etas 35°C]]*0.8+Tabelle9[[#This Row],[Etas 55°C]]*0.2))*2.5</f>
        <v>4.3850000000000007</v>
      </c>
      <c r="O1428" s="31">
        <f>-(Tabelle9[[#This Row],[80%/20% SCOP]]-5.7165)/5.7165</f>
        <v>0.23292224263098035</v>
      </c>
    </row>
    <row r="1429" spans="1:15" ht="20.100000000000001" customHeight="1" x14ac:dyDescent="0.25">
      <c r="A1429" s="61"/>
      <c r="B1429" s="32">
        <v>16007492</v>
      </c>
      <c r="C1429" s="25" t="s">
        <v>59</v>
      </c>
      <c r="D1429" s="25" t="s">
        <v>63</v>
      </c>
      <c r="E1429" s="26" t="s">
        <v>2</v>
      </c>
      <c r="F1429" s="27">
        <v>13</v>
      </c>
      <c r="G1429" s="28">
        <v>1.86</v>
      </c>
      <c r="H1429" s="27">
        <v>13</v>
      </c>
      <c r="I1429" s="28">
        <v>1.33</v>
      </c>
      <c r="J1429" s="26" t="s">
        <v>40</v>
      </c>
      <c r="K1429" s="26" t="s">
        <v>15</v>
      </c>
      <c r="L1429" s="26" t="s">
        <v>25</v>
      </c>
      <c r="M1429" s="27">
        <f>IF(Tabelle9[[#This Row],[Heizleistung (55°C)]]=0,Tabelle9[[#This Row],[Heizleistung (35°C)]],(Tabelle9[[#This Row],[Heizleistung (35°C)]]+Tabelle9[[#This Row],[Heizleistung (55°C)]])/2)</f>
        <v>13</v>
      </c>
      <c r="N1429" s="30">
        <f>IF(Tabelle9[[#This Row],[Etas 55°C]]=0,0,(Tabelle9[[#This Row],[Etas 35°C]]*0.8+Tabelle9[[#This Row],[Etas 55°C]]*0.2))*2.5</f>
        <v>4.3850000000000007</v>
      </c>
      <c r="O1429" s="31">
        <f>-(Tabelle9[[#This Row],[80%/20% SCOP]]-5.7165)/5.7165</f>
        <v>0.23292224263098035</v>
      </c>
    </row>
    <row r="1430" spans="1:15" ht="20.100000000000001" customHeight="1" x14ac:dyDescent="0.25">
      <c r="A1430" s="61"/>
      <c r="B1430" s="32">
        <v>16016687</v>
      </c>
      <c r="C1430" s="25" t="s">
        <v>909</v>
      </c>
      <c r="D1430" s="25" t="s">
        <v>966</v>
      </c>
      <c r="E1430" s="26" t="s">
        <v>2</v>
      </c>
      <c r="F1430" s="27">
        <v>12</v>
      </c>
      <c r="G1430" s="28">
        <v>1.837</v>
      </c>
      <c r="H1430" s="27">
        <v>12</v>
      </c>
      <c r="I1430" s="28">
        <v>1.4179999999999999</v>
      </c>
      <c r="J1430" s="26" t="s">
        <v>3</v>
      </c>
      <c r="K1430" s="26" t="s">
        <v>4</v>
      </c>
      <c r="L1430" s="26" t="s">
        <v>4</v>
      </c>
      <c r="M1430" s="27">
        <f>IF(Tabelle9[[#This Row],[Heizleistung (55°C)]]=0,Tabelle9[[#This Row],[Heizleistung (35°C)]],(Tabelle9[[#This Row],[Heizleistung (35°C)]]+Tabelle9[[#This Row],[Heizleistung (55°C)]])/2)</f>
        <v>12</v>
      </c>
      <c r="N1430" s="30">
        <f>IF(Tabelle9[[#This Row],[Etas 55°C]]=0,0,(Tabelle9[[#This Row],[Etas 35°C]]*0.8+Tabelle9[[#This Row],[Etas 55°C]]*0.2))*2.5</f>
        <v>4.383</v>
      </c>
      <c r="O1430" s="31">
        <f>-(Tabelle9[[#This Row],[80%/20% SCOP]]-5.7165)/5.7165</f>
        <v>0.23327210705851481</v>
      </c>
    </row>
    <row r="1431" spans="1:15" ht="20.100000000000001" customHeight="1" x14ac:dyDescent="0.25">
      <c r="A1431" s="61"/>
      <c r="B1431" s="32">
        <v>16015602</v>
      </c>
      <c r="C1431" s="25" t="s">
        <v>2049</v>
      </c>
      <c r="D1431" s="25" t="s">
        <v>2056</v>
      </c>
      <c r="E1431" s="26" t="s">
        <v>2</v>
      </c>
      <c r="F1431" s="27">
        <v>12.1</v>
      </c>
      <c r="G1431" s="28">
        <v>1.837</v>
      </c>
      <c r="H1431" s="27">
        <v>12</v>
      </c>
      <c r="I1431" s="28">
        <v>1.4179999999999999</v>
      </c>
      <c r="J1431" s="26" t="s">
        <v>3</v>
      </c>
      <c r="K1431" s="26" t="s">
        <v>4</v>
      </c>
      <c r="L1431" s="26" t="s">
        <v>25</v>
      </c>
      <c r="M1431" s="27">
        <f>IF(Tabelle9[[#This Row],[Heizleistung (55°C)]]=0,Tabelle9[[#This Row],[Heizleistung (35°C)]],(Tabelle9[[#This Row],[Heizleistung (35°C)]]+Tabelle9[[#This Row],[Heizleistung (55°C)]])/2)</f>
        <v>12.05</v>
      </c>
      <c r="N1431" s="30">
        <f>IF(Tabelle9[[#This Row],[Etas 55°C]]=0,0,(Tabelle9[[#This Row],[Etas 35°C]]*0.8+Tabelle9[[#This Row],[Etas 55°C]]*0.2))*2.5</f>
        <v>4.383</v>
      </c>
      <c r="O1431" s="31">
        <f>-(Tabelle9[[#This Row],[80%/20% SCOP]]-5.7165)/5.7165</f>
        <v>0.23327210705851481</v>
      </c>
    </row>
    <row r="1432" spans="1:15" ht="20.100000000000001" customHeight="1" x14ac:dyDescent="0.25">
      <c r="A1432" s="61"/>
      <c r="B1432" s="32">
        <v>16016724</v>
      </c>
      <c r="C1432" s="25" t="s">
        <v>2326</v>
      </c>
      <c r="D1432" s="25" t="s">
        <v>2327</v>
      </c>
      <c r="E1432" s="26" t="s">
        <v>2</v>
      </c>
      <c r="F1432" s="27">
        <v>12.1</v>
      </c>
      <c r="G1432" s="28">
        <v>1.837</v>
      </c>
      <c r="H1432" s="27">
        <v>12</v>
      </c>
      <c r="I1432" s="28">
        <v>1.4179999999999999</v>
      </c>
      <c r="J1432" s="26" t="s">
        <v>3</v>
      </c>
      <c r="K1432" s="26" t="s">
        <v>4</v>
      </c>
      <c r="L1432" s="26" t="s">
        <v>4</v>
      </c>
      <c r="M1432" s="27">
        <f>IF(Tabelle9[[#This Row],[Heizleistung (55°C)]]=0,Tabelle9[[#This Row],[Heizleistung (35°C)]],(Tabelle9[[#This Row],[Heizleistung (35°C)]]+Tabelle9[[#This Row],[Heizleistung (55°C)]])/2)</f>
        <v>12.05</v>
      </c>
      <c r="N1432" s="30">
        <f>IF(Tabelle9[[#This Row],[Etas 55°C]]=0,0,(Tabelle9[[#This Row],[Etas 35°C]]*0.8+Tabelle9[[#This Row],[Etas 55°C]]*0.2))*2.5</f>
        <v>4.383</v>
      </c>
      <c r="O1432" s="31">
        <f>-(Tabelle9[[#This Row],[80%/20% SCOP]]-5.7165)/5.7165</f>
        <v>0.23327210705851481</v>
      </c>
    </row>
    <row r="1433" spans="1:15" ht="20.100000000000001" customHeight="1" x14ac:dyDescent="0.25">
      <c r="A1433" s="61"/>
      <c r="B1433" s="32">
        <v>16000839</v>
      </c>
      <c r="C1433" s="25" t="s">
        <v>4644</v>
      </c>
      <c r="D1433" s="25" t="s">
        <v>4664</v>
      </c>
      <c r="E1433" s="26" t="s">
        <v>2</v>
      </c>
      <c r="F1433" s="27">
        <v>12</v>
      </c>
      <c r="G1433" s="28">
        <v>1.85</v>
      </c>
      <c r="H1433" s="27">
        <v>13</v>
      </c>
      <c r="I1433" s="28">
        <v>1.36</v>
      </c>
      <c r="J1433" s="26" t="s">
        <v>324</v>
      </c>
      <c r="K1433" s="26" t="s">
        <v>4</v>
      </c>
      <c r="L1433" s="26" t="s">
        <v>4</v>
      </c>
      <c r="M1433" s="27">
        <f>IF(Tabelle9[[#This Row],[Heizleistung (55°C)]]=0,Tabelle9[[#This Row],[Heizleistung (35°C)]],(Tabelle9[[#This Row],[Heizleistung (35°C)]]+Tabelle9[[#This Row],[Heizleistung (55°C)]])/2)</f>
        <v>12.5</v>
      </c>
      <c r="N1433" s="30">
        <f>IF(Tabelle9[[#This Row],[Etas 55°C]]=0,0,(Tabelle9[[#This Row],[Etas 35°C]]*0.8+Tabelle9[[#This Row],[Etas 55°C]]*0.2))*2.5</f>
        <v>4.3800000000000008</v>
      </c>
      <c r="O1433" s="31">
        <f>-(Tabelle9[[#This Row],[80%/20% SCOP]]-5.7165)/5.7165</f>
        <v>0.23379690369981618</v>
      </c>
    </row>
    <row r="1434" spans="1:15" ht="20.100000000000001" customHeight="1" x14ac:dyDescent="0.25">
      <c r="A1434" s="61"/>
      <c r="B1434" s="32">
        <v>16011441</v>
      </c>
      <c r="C1434" s="25" t="s">
        <v>4760</v>
      </c>
      <c r="D1434" s="25" t="s">
        <v>4769</v>
      </c>
      <c r="E1434" s="26" t="s">
        <v>2</v>
      </c>
      <c r="F1434" s="27">
        <v>13.47</v>
      </c>
      <c r="G1434" s="28">
        <v>1.85</v>
      </c>
      <c r="H1434" s="27">
        <v>11.85</v>
      </c>
      <c r="I1434" s="28">
        <v>1.36</v>
      </c>
      <c r="J1434" s="26" t="s">
        <v>40</v>
      </c>
      <c r="K1434" s="26" t="s">
        <v>4</v>
      </c>
      <c r="L1434" s="26" t="s">
        <v>25</v>
      </c>
      <c r="M1434" s="27">
        <f>IF(Tabelle9[[#This Row],[Heizleistung (55°C)]]=0,Tabelle9[[#This Row],[Heizleistung (35°C)]],(Tabelle9[[#This Row],[Heizleistung (35°C)]]+Tabelle9[[#This Row],[Heizleistung (55°C)]])/2)</f>
        <v>12.66</v>
      </c>
      <c r="N1434" s="30">
        <f>IF(Tabelle9[[#This Row],[Etas 55°C]]=0,0,(Tabelle9[[#This Row],[Etas 35°C]]*0.8+Tabelle9[[#This Row],[Etas 55°C]]*0.2))*2.5</f>
        <v>4.3800000000000008</v>
      </c>
      <c r="O1434" s="31">
        <f>-(Tabelle9[[#This Row],[80%/20% SCOP]]-5.7165)/5.7165</f>
        <v>0.23379690369981618</v>
      </c>
    </row>
    <row r="1435" spans="1:15" ht="20.100000000000001" customHeight="1" x14ac:dyDescent="0.25">
      <c r="A1435" s="61"/>
      <c r="B1435" s="32">
        <v>16017688</v>
      </c>
      <c r="C1435" s="25" t="s">
        <v>5340</v>
      </c>
      <c r="D1435" s="25" t="s">
        <v>5341</v>
      </c>
      <c r="E1435" s="26" t="s">
        <v>2</v>
      </c>
      <c r="F1435" s="27">
        <v>13.5</v>
      </c>
      <c r="G1435" s="28">
        <v>1.85</v>
      </c>
      <c r="H1435" s="27">
        <v>12.5</v>
      </c>
      <c r="I1435" s="28">
        <v>1.35</v>
      </c>
      <c r="J1435" s="26" t="s">
        <v>40</v>
      </c>
      <c r="K1435" s="26" t="s">
        <v>4</v>
      </c>
      <c r="L1435" s="26" t="s">
        <v>15</v>
      </c>
      <c r="M1435" s="27">
        <f>IF(Tabelle9[[#This Row],[Heizleistung (55°C)]]=0,Tabelle9[[#This Row],[Heizleistung (35°C)]],(Tabelle9[[#This Row],[Heizleistung (35°C)]]+Tabelle9[[#This Row],[Heizleistung (55°C)]])/2)</f>
        <v>13</v>
      </c>
      <c r="N1435" s="30">
        <f>IF(Tabelle9[[#This Row],[Etas 55°C]]=0,0,(Tabelle9[[#This Row],[Etas 35°C]]*0.8+Tabelle9[[#This Row],[Etas 55°C]]*0.2))*2.5</f>
        <v>4.3750000000000009</v>
      </c>
      <c r="O1435" s="31">
        <f>-(Tabelle9[[#This Row],[80%/20% SCOP]]-5.7165)/5.7165</f>
        <v>0.23467156476865197</v>
      </c>
    </row>
    <row r="1436" spans="1:15" ht="20.100000000000001" customHeight="1" x14ac:dyDescent="0.25">
      <c r="A1436" s="61"/>
      <c r="B1436" s="32">
        <v>16018175</v>
      </c>
      <c r="C1436" s="25" t="s">
        <v>2533</v>
      </c>
      <c r="D1436" s="25" t="s">
        <v>2546</v>
      </c>
      <c r="E1436" s="26" t="s">
        <v>2</v>
      </c>
      <c r="F1436" s="27">
        <v>12.1</v>
      </c>
      <c r="G1436" s="28">
        <v>1.83</v>
      </c>
      <c r="H1436" s="27">
        <v>12</v>
      </c>
      <c r="I1436" s="28">
        <v>1.41</v>
      </c>
      <c r="J1436" s="26" t="s">
        <v>3</v>
      </c>
      <c r="K1436" s="26" t="s">
        <v>4</v>
      </c>
      <c r="L1436" s="26" t="s">
        <v>4</v>
      </c>
      <c r="M1436" s="27">
        <f>IF(Tabelle9[[#This Row],[Heizleistung (55°C)]]=0,Tabelle9[[#This Row],[Heizleistung (35°C)]],(Tabelle9[[#This Row],[Heizleistung (35°C)]]+Tabelle9[[#This Row],[Heizleistung (55°C)]])/2)</f>
        <v>12.05</v>
      </c>
      <c r="N1436" s="30">
        <f>IF(Tabelle9[[#This Row],[Etas 55°C]]=0,0,(Tabelle9[[#This Row],[Etas 35°C]]*0.8+Tabelle9[[#This Row],[Etas 55°C]]*0.2))*2.5</f>
        <v>4.3650000000000002</v>
      </c>
      <c r="O1436" s="31">
        <f>-(Tabelle9[[#This Row],[80%/20% SCOP]]-5.7165)/5.7165</f>
        <v>0.23642088690632376</v>
      </c>
    </row>
    <row r="1437" spans="1:15" ht="20.100000000000001" customHeight="1" x14ac:dyDescent="0.25">
      <c r="A1437" s="61"/>
      <c r="B1437" s="32">
        <v>16012867</v>
      </c>
      <c r="C1437" s="25" t="s">
        <v>589</v>
      </c>
      <c r="D1437" s="25" t="s">
        <v>645</v>
      </c>
      <c r="E1437" s="26" t="s">
        <v>2</v>
      </c>
      <c r="F1437" s="27">
        <v>12.2</v>
      </c>
      <c r="G1437" s="28">
        <v>1.84</v>
      </c>
      <c r="H1437" s="27">
        <v>12</v>
      </c>
      <c r="I1437" s="28">
        <v>1.37</v>
      </c>
      <c r="J1437" s="26" t="s">
        <v>3</v>
      </c>
      <c r="K1437" s="26" t="s">
        <v>4</v>
      </c>
      <c r="L1437" s="26" t="s">
        <v>4</v>
      </c>
      <c r="M1437" s="27">
        <f>IF(Tabelle9[[#This Row],[Heizleistung (55°C)]]=0,Tabelle9[[#This Row],[Heizleistung (35°C)]],(Tabelle9[[#This Row],[Heizleistung (35°C)]]+Tabelle9[[#This Row],[Heizleistung (55°C)]])/2)</f>
        <v>12.1</v>
      </c>
      <c r="N1437" s="30">
        <f>IF(Tabelle9[[#This Row],[Etas 55°C]]=0,0,(Tabelle9[[#This Row],[Etas 35°C]]*0.8+Tabelle9[[#This Row],[Etas 55°C]]*0.2))*2.5</f>
        <v>4.3650000000000002</v>
      </c>
      <c r="O1437" s="31">
        <f>-(Tabelle9[[#This Row],[80%/20% SCOP]]-5.7165)/5.7165</f>
        <v>0.23642088690632376</v>
      </c>
    </row>
    <row r="1438" spans="1:15" ht="20.100000000000001" customHeight="1" x14ac:dyDescent="0.25">
      <c r="A1438" s="61"/>
      <c r="B1438" s="32">
        <v>16012891</v>
      </c>
      <c r="C1438" s="25" t="s">
        <v>669</v>
      </c>
      <c r="D1438" s="25" t="s">
        <v>770</v>
      </c>
      <c r="E1438" s="26" t="s">
        <v>2</v>
      </c>
      <c r="F1438" s="27">
        <v>12.2</v>
      </c>
      <c r="G1438" s="28">
        <v>1.84</v>
      </c>
      <c r="H1438" s="27">
        <v>12</v>
      </c>
      <c r="I1438" s="28">
        <v>1.37</v>
      </c>
      <c r="J1438" s="26" t="s">
        <v>3</v>
      </c>
      <c r="K1438" s="26" t="s">
        <v>4</v>
      </c>
      <c r="L1438" s="26" t="s">
        <v>4</v>
      </c>
      <c r="M1438" s="27">
        <f>IF(Tabelle9[[#This Row],[Heizleistung (55°C)]]=0,Tabelle9[[#This Row],[Heizleistung (35°C)]],(Tabelle9[[#This Row],[Heizleistung (35°C)]]+Tabelle9[[#This Row],[Heizleistung (55°C)]])/2)</f>
        <v>12.1</v>
      </c>
      <c r="N1438" s="30">
        <f>IF(Tabelle9[[#This Row],[Etas 55°C]]=0,0,(Tabelle9[[#This Row],[Etas 35°C]]*0.8+Tabelle9[[#This Row],[Etas 55°C]]*0.2))*2.5</f>
        <v>4.3650000000000002</v>
      </c>
      <c r="O1438" s="31">
        <f>-(Tabelle9[[#This Row],[80%/20% SCOP]]-5.7165)/5.7165</f>
        <v>0.23642088690632376</v>
      </c>
    </row>
    <row r="1439" spans="1:15" ht="20.100000000000001" customHeight="1" x14ac:dyDescent="0.25">
      <c r="A1439" s="61"/>
      <c r="B1439" s="32">
        <v>16004415</v>
      </c>
      <c r="C1439" s="25" t="s">
        <v>1299</v>
      </c>
      <c r="D1439" s="25" t="s">
        <v>6738</v>
      </c>
      <c r="E1439" s="26" t="s">
        <v>2</v>
      </c>
      <c r="F1439" s="27">
        <v>12</v>
      </c>
      <c r="G1439" s="28">
        <v>1.85</v>
      </c>
      <c r="H1439" s="27">
        <v>12</v>
      </c>
      <c r="I1439" s="28">
        <v>1.32</v>
      </c>
      <c r="J1439" s="26" t="s">
        <v>40</v>
      </c>
      <c r="K1439" s="26" t="s">
        <v>4</v>
      </c>
      <c r="L1439" s="26" t="s">
        <v>4</v>
      </c>
      <c r="M1439" s="27">
        <f>IF(Tabelle9[[#This Row],[Heizleistung (55°C)]]=0,Tabelle9[[#This Row],[Heizleistung (35°C)]],(Tabelle9[[#This Row],[Heizleistung (35°C)]]+Tabelle9[[#This Row],[Heizleistung (55°C)]])/2)</f>
        <v>12</v>
      </c>
      <c r="N1439" s="30">
        <f>IF(Tabelle9[[#This Row],[Etas 55°C]]=0,0,(Tabelle9[[#This Row],[Etas 35°C]]*0.8+Tabelle9[[#This Row],[Etas 55°C]]*0.2))*2.5</f>
        <v>4.3600000000000003</v>
      </c>
      <c r="O1439" s="31">
        <f>-(Tabelle9[[#This Row],[80%/20% SCOP]]-5.7165)/5.7165</f>
        <v>0.23729554797515956</v>
      </c>
    </row>
    <row r="1440" spans="1:15" ht="20.100000000000001" customHeight="1" x14ac:dyDescent="0.25">
      <c r="A1440" s="61"/>
      <c r="B1440" s="32">
        <v>16007304</v>
      </c>
      <c r="C1440" s="25" t="s">
        <v>2893</v>
      </c>
      <c r="D1440" s="25" t="s">
        <v>2928</v>
      </c>
      <c r="E1440" s="26" t="s">
        <v>2</v>
      </c>
      <c r="F1440" s="27">
        <v>12</v>
      </c>
      <c r="G1440" s="28">
        <v>1.84</v>
      </c>
      <c r="H1440" s="27">
        <v>12</v>
      </c>
      <c r="I1440" s="28">
        <v>1.36</v>
      </c>
      <c r="J1440" s="26" t="s">
        <v>40</v>
      </c>
      <c r="K1440" s="26" t="s">
        <v>4</v>
      </c>
      <c r="L1440" s="26" t="s">
        <v>4</v>
      </c>
      <c r="M1440" s="27">
        <f>IF(Tabelle9[[#This Row],[Heizleistung (55°C)]]=0,Tabelle9[[#This Row],[Heizleistung (35°C)]],(Tabelle9[[#This Row],[Heizleistung (35°C)]]+Tabelle9[[#This Row],[Heizleistung (55°C)]])/2)</f>
        <v>12</v>
      </c>
      <c r="N1440" s="30">
        <f>IF(Tabelle9[[#This Row],[Etas 55°C]]=0,0,(Tabelle9[[#This Row],[Etas 35°C]]*0.8+Tabelle9[[#This Row],[Etas 55°C]]*0.2))*2.5</f>
        <v>4.3600000000000003</v>
      </c>
      <c r="O1440" s="31">
        <f>-(Tabelle9[[#This Row],[80%/20% SCOP]]-5.7165)/5.7165</f>
        <v>0.23729554797515956</v>
      </c>
    </row>
    <row r="1441" spans="1:15" ht="20.100000000000001" customHeight="1" x14ac:dyDescent="0.25">
      <c r="A1441" s="61"/>
      <c r="B1441" s="32">
        <v>16013133</v>
      </c>
      <c r="C1441" s="25" t="s">
        <v>1945</v>
      </c>
      <c r="D1441" s="25" t="s">
        <v>1949</v>
      </c>
      <c r="E1441" s="26" t="s">
        <v>2</v>
      </c>
      <c r="F1441" s="27">
        <v>12.05</v>
      </c>
      <c r="G1441" s="28">
        <v>1.85</v>
      </c>
      <c r="H1441" s="27">
        <v>12.25</v>
      </c>
      <c r="I1441" s="28">
        <v>1.32</v>
      </c>
      <c r="J1441" s="26" t="s">
        <v>40</v>
      </c>
      <c r="K1441" s="26" t="s">
        <v>4</v>
      </c>
      <c r="L1441" s="26" t="s">
        <v>4</v>
      </c>
      <c r="M1441" s="27">
        <f>IF(Tabelle9[[#This Row],[Heizleistung (55°C)]]=0,Tabelle9[[#This Row],[Heizleistung (35°C)]],(Tabelle9[[#This Row],[Heizleistung (35°C)]]+Tabelle9[[#This Row],[Heizleistung (55°C)]])/2)</f>
        <v>12.15</v>
      </c>
      <c r="N1441" s="30">
        <f>IF(Tabelle9[[#This Row],[Etas 55°C]]=0,0,(Tabelle9[[#This Row],[Etas 35°C]]*0.8+Tabelle9[[#This Row],[Etas 55°C]]*0.2))*2.5</f>
        <v>4.3600000000000003</v>
      </c>
      <c r="O1441" s="31">
        <f>-(Tabelle9[[#This Row],[80%/20% SCOP]]-5.7165)/5.7165</f>
        <v>0.23729554797515956</v>
      </c>
    </row>
    <row r="1442" spans="1:15" ht="20.100000000000001" customHeight="1" x14ac:dyDescent="0.25">
      <c r="A1442" s="61"/>
      <c r="B1442" s="32">
        <v>16013454</v>
      </c>
      <c r="C1442" s="25" t="s">
        <v>2745</v>
      </c>
      <c r="D1442" s="25" t="s">
        <v>2797</v>
      </c>
      <c r="E1442" s="26" t="s">
        <v>2</v>
      </c>
      <c r="F1442" s="27">
        <v>13.7</v>
      </c>
      <c r="G1442" s="28">
        <v>1.8240000000000001</v>
      </c>
      <c r="H1442" s="27">
        <v>13</v>
      </c>
      <c r="I1442" s="28">
        <v>1.419</v>
      </c>
      <c r="J1442" s="26" t="s">
        <v>3</v>
      </c>
      <c r="K1442" s="26" t="s">
        <v>4</v>
      </c>
      <c r="L1442" s="26" t="s">
        <v>4</v>
      </c>
      <c r="M1442" s="27">
        <f>IF(Tabelle9[[#This Row],[Heizleistung (55°C)]]=0,Tabelle9[[#This Row],[Heizleistung (35°C)]],(Tabelle9[[#This Row],[Heizleistung (35°C)]]+Tabelle9[[#This Row],[Heizleistung (55°C)]])/2)</f>
        <v>13.35</v>
      </c>
      <c r="N1442" s="30">
        <f>IF(Tabelle9[[#This Row],[Etas 55°C]]=0,0,(Tabelle9[[#This Row],[Etas 35°C]]*0.8+Tabelle9[[#This Row],[Etas 55°C]]*0.2))*2.5</f>
        <v>4.3574999999999999</v>
      </c>
      <c r="O1442" s="31">
        <f>-(Tabelle9[[#This Row],[80%/20% SCOP]]-5.7165)/5.7165</f>
        <v>0.23773287850957753</v>
      </c>
    </row>
    <row r="1443" spans="1:15" ht="20.100000000000001" customHeight="1" x14ac:dyDescent="0.25">
      <c r="A1443" s="61"/>
      <c r="B1443" s="32">
        <v>16002832</v>
      </c>
      <c r="C1443" s="25" t="s">
        <v>6201</v>
      </c>
      <c r="D1443" s="25" t="s">
        <v>6850</v>
      </c>
      <c r="E1443" s="26" t="s">
        <v>2</v>
      </c>
      <c r="F1443" s="27">
        <v>12.4</v>
      </c>
      <c r="G1443" s="28">
        <v>1.81</v>
      </c>
      <c r="H1443" s="27">
        <v>12.1</v>
      </c>
      <c r="I1443" s="28">
        <v>1.47</v>
      </c>
      <c r="J1443" s="26" t="s">
        <v>3</v>
      </c>
      <c r="K1443" s="26" t="s">
        <v>4</v>
      </c>
      <c r="L1443" s="26" t="s">
        <v>4</v>
      </c>
      <c r="M1443" s="29">
        <f>IF(Tabelle9[[#This Row],[Heizleistung (55°C)]]=0,Tabelle9[[#This Row],[Heizleistung (35°C)]],(Tabelle9[[#This Row],[Heizleistung (35°C)]]+Tabelle9[[#This Row],[Heizleistung (55°C)]])/2)</f>
        <v>12.25</v>
      </c>
      <c r="N1443" s="30">
        <f>IF(Tabelle9[[#This Row],[Etas 55°C]]=0,0,(Tabelle9[[#This Row],[Etas 35°C]]*0.8+Tabelle9[[#This Row],[Etas 55°C]]*0.2))*2.5</f>
        <v>4.3550000000000004</v>
      </c>
      <c r="O1443" s="31">
        <f>-(Tabelle9[[#This Row],[80%/20% SCOP]]-5.7165)/5.7165</f>
        <v>0.23817020904399536</v>
      </c>
    </row>
    <row r="1444" spans="1:15" ht="20.100000000000001" customHeight="1" x14ac:dyDescent="0.25">
      <c r="A1444" s="61"/>
      <c r="B1444" s="32">
        <v>16011444</v>
      </c>
      <c r="C1444" s="25" t="s">
        <v>4760</v>
      </c>
      <c r="D1444" s="25" t="s">
        <v>4794</v>
      </c>
      <c r="E1444" s="26" t="s">
        <v>2</v>
      </c>
      <c r="F1444" s="27">
        <v>13.47</v>
      </c>
      <c r="G1444" s="28">
        <v>1.83</v>
      </c>
      <c r="H1444" s="27">
        <v>11.85</v>
      </c>
      <c r="I1444" s="28">
        <v>1.39</v>
      </c>
      <c r="J1444" s="26" t="s">
        <v>40</v>
      </c>
      <c r="K1444" s="26" t="s">
        <v>4</v>
      </c>
      <c r="L1444" s="26" t="s">
        <v>25</v>
      </c>
      <c r="M1444" s="27">
        <f>IF(Tabelle9[[#This Row],[Heizleistung (55°C)]]=0,Tabelle9[[#This Row],[Heizleistung (35°C)]],(Tabelle9[[#This Row],[Heizleistung (35°C)]]+Tabelle9[[#This Row],[Heizleistung (55°C)]])/2)</f>
        <v>12.66</v>
      </c>
      <c r="N1444" s="30">
        <f>IF(Tabelle9[[#This Row],[Etas 55°C]]=0,0,(Tabelle9[[#This Row],[Etas 35°C]]*0.8+Tabelle9[[#This Row],[Etas 55°C]]*0.2))*2.5</f>
        <v>4.3550000000000004</v>
      </c>
      <c r="O1444" s="31">
        <f>-(Tabelle9[[#This Row],[80%/20% SCOP]]-5.7165)/5.7165</f>
        <v>0.23817020904399536</v>
      </c>
    </row>
    <row r="1445" spans="1:15" ht="20.100000000000001" customHeight="1" x14ac:dyDescent="0.25">
      <c r="A1445" s="61"/>
      <c r="B1445" s="32">
        <v>16016722</v>
      </c>
      <c r="C1445" s="25" t="s">
        <v>2326</v>
      </c>
      <c r="D1445" s="25" t="s">
        <v>2331</v>
      </c>
      <c r="E1445" s="26" t="s">
        <v>2</v>
      </c>
      <c r="F1445" s="27">
        <v>13.7</v>
      </c>
      <c r="G1445" s="28">
        <v>1.8220000000000001</v>
      </c>
      <c r="H1445" s="27">
        <v>13</v>
      </c>
      <c r="I1445" s="28">
        <v>1.4139999999999999</v>
      </c>
      <c r="J1445" s="26" t="s">
        <v>3</v>
      </c>
      <c r="K1445" s="26" t="s">
        <v>4</v>
      </c>
      <c r="L1445" s="26" t="s">
        <v>4</v>
      </c>
      <c r="M1445" s="27">
        <f>IF(Tabelle9[[#This Row],[Heizleistung (55°C)]]=0,Tabelle9[[#This Row],[Heizleistung (35°C)]],(Tabelle9[[#This Row],[Heizleistung (35°C)]]+Tabelle9[[#This Row],[Heizleistung (55°C)]])/2)</f>
        <v>13.35</v>
      </c>
      <c r="N1445" s="30">
        <f>IF(Tabelle9[[#This Row],[Etas 55°C]]=0,0,(Tabelle9[[#This Row],[Etas 35°C]]*0.8+Tabelle9[[#This Row],[Etas 55°C]]*0.2))*2.5</f>
        <v>4.3510000000000009</v>
      </c>
      <c r="O1445" s="31">
        <f>-(Tabelle9[[#This Row],[80%/20% SCOP]]-5.7165)/5.7165</f>
        <v>0.23886993789906394</v>
      </c>
    </row>
    <row r="1446" spans="1:15" ht="20.100000000000001" customHeight="1" x14ac:dyDescent="0.25">
      <c r="A1446" s="61"/>
      <c r="B1446" s="32">
        <v>16016964</v>
      </c>
      <c r="C1446" s="25" t="s">
        <v>1974</v>
      </c>
      <c r="D1446" s="25" t="s">
        <v>1978</v>
      </c>
      <c r="E1446" s="26" t="s">
        <v>2</v>
      </c>
      <c r="F1446" s="27">
        <v>12.02</v>
      </c>
      <c r="G1446" s="28">
        <v>1.82</v>
      </c>
      <c r="H1446" s="27">
        <v>12.15</v>
      </c>
      <c r="I1446" s="28">
        <v>1.42</v>
      </c>
      <c r="J1446" s="26" t="s">
        <v>3</v>
      </c>
      <c r="K1446" s="26" t="s">
        <v>4</v>
      </c>
      <c r="L1446" s="26" t="s">
        <v>4</v>
      </c>
      <c r="M1446" s="27">
        <f>IF(Tabelle9[[#This Row],[Heizleistung (55°C)]]=0,Tabelle9[[#This Row],[Heizleistung (35°C)]],(Tabelle9[[#This Row],[Heizleistung (35°C)]]+Tabelle9[[#This Row],[Heizleistung (55°C)]])/2)</f>
        <v>12.085000000000001</v>
      </c>
      <c r="N1446" s="30">
        <f>IF(Tabelle9[[#This Row],[Etas 55°C]]=0,0,(Tabelle9[[#This Row],[Etas 35°C]]*0.8+Tabelle9[[#This Row],[Etas 55°C]]*0.2))*2.5</f>
        <v>4.3500000000000005</v>
      </c>
      <c r="O1446" s="31">
        <f>-(Tabelle9[[#This Row],[80%/20% SCOP]]-5.7165)/5.7165</f>
        <v>0.23904487011283118</v>
      </c>
    </row>
    <row r="1447" spans="1:15" ht="20.100000000000001" customHeight="1" x14ac:dyDescent="0.25">
      <c r="A1447" s="61"/>
      <c r="B1447" s="32">
        <v>16006380</v>
      </c>
      <c r="C1447" s="25" t="s">
        <v>2111</v>
      </c>
      <c r="D1447" s="25" t="s">
        <v>2124</v>
      </c>
      <c r="E1447" s="26" t="s">
        <v>2</v>
      </c>
      <c r="F1447" s="27">
        <v>12</v>
      </c>
      <c r="G1447" s="28">
        <v>1.83</v>
      </c>
      <c r="H1447" s="27">
        <v>12</v>
      </c>
      <c r="I1447" s="28">
        <v>1.37</v>
      </c>
      <c r="J1447" s="26" t="s">
        <v>40</v>
      </c>
      <c r="K1447" s="26" t="s">
        <v>15</v>
      </c>
      <c r="L1447" s="26" t="s">
        <v>4</v>
      </c>
      <c r="M1447" s="27">
        <f>IF(Tabelle9[[#This Row],[Heizleistung (55°C)]]=0,Tabelle9[[#This Row],[Heizleistung (35°C)]],(Tabelle9[[#This Row],[Heizleistung (35°C)]]+Tabelle9[[#This Row],[Heizleistung (55°C)]])/2)</f>
        <v>12</v>
      </c>
      <c r="N1447" s="30">
        <f>IF(Tabelle9[[#This Row],[Etas 55°C]]=0,0,(Tabelle9[[#This Row],[Etas 35°C]]*0.8+Tabelle9[[#This Row],[Etas 55°C]]*0.2))*2.5</f>
        <v>4.3450000000000006</v>
      </c>
      <c r="O1447" s="31">
        <f>-(Tabelle9[[#This Row],[80%/20% SCOP]]-5.7165)/5.7165</f>
        <v>0.23991953118166698</v>
      </c>
    </row>
    <row r="1448" spans="1:15" ht="20.100000000000001" customHeight="1" x14ac:dyDescent="0.25">
      <c r="A1448" s="61"/>
      <c r="B1448" s="32">
        <v>16012532</v>
      </c>
      <c r="C1448" s="25" t="s">
        <v>3089</v>
      </c>
      <c r="D1448" s="25" t="s">
        <v>3102</v>
      </c>
      <c r="E1448" s="26" t="s">
        <v>2</v>
      </c>
      <c r="F1448" s="27">
        <v>12</v>
      </c>
      <c r="G1448" s="28">
        <v>1.83</v>
      </c>
      <c r="H1448" s="27">
        <v>12</v>
      </c>
      <c r="I1448" s="28">
        <v>1.37</v>
      </c>
      <c r="J1448" s="26" t="s">
        <v>40</v>
      </c>
      <c r="K1448" s="26" t="s">
        <v>15</v>
      </c>
      <c r="L1448" s="26" t="s">
        <v>15</v>
      </c>
      <c r="M1448" s="27">
        <f>IF(Tabelle9[[#This Row],[Heizleistung (55°C)]]=0,Tabelle9[[#This Row],[Heizleistung (35°C)]],(Tabelle9[[#This Row],[Heizleistung (35°C)]]+Tabelle9[[#This Row],[Heizleistung (55°C)]])/2)</f>
        <v>12</v>
      </c>
      <c r="N1448" s="30">
        <f>IF(Tabelle9[[#This Row],[Etas 55°C]]=0,0,(Tabelle9[[#This Row],[Etas 35°C]]*0.8+Tabelle9[[#This Row],[Etas 55°C]]*0.2))*2.5</f>
        <v>4.3450000000000006</v>
      </c>
      <c r="O1448" s="31">
        <f>-(Tabelle9[[#This Row],[80%/20% SCOP]]-5.7165)/5.7165</f>
        <v>0.23991953118166698</v>
      </c>
    </row>
    <row r="1449" spans="1:15" ht="20.100000000000001" customHeight="1" x14ac:dyDescent="0.25">
      <c r="A1449" s="61"/>
      <c r="B1449" s="32">
        <v>16010506</v>
      </c>
      <c r="C1449" s="25" t="s">
        <v>2988</v>
      </c>
      <c r="D1449" s="25" t="s">
        <v>3008</v>
      </c>
      <c r="E1449" s="26" t="s">
        <v>2</v>
      </c>
      <c r="F1449" s="27">
        <v>12</v>
      </c>
      <c r="G1449" s="28">
        <v>1.83</v>
      </c>
      <c r="H1449" s="27">
        <v>13</v>
      </c>
      <c r="I1449" s="28">
        <v>1.37</v>
      </c>
      <c r="J1449" s="26" t="s">
        <v>40</v>
      </c>
      <c r="K1449" s="26" t="s">
        <v>15</v>
      </c>
      <c r="L1449" s="26" t="s">
        <v>4</v>
      </c>
      <c r="M1449" s="27">
        <f>IF(Tabelle9[[#This Row],[Heizleistung (55°C)]]=0,Tabelle9[[#This Row],[Heizleistung (35°C)]],(Tabelle9[[#This Row],[Heizleistung (35°C)]]+Tabelle9[[#This Row],[Heizleistung (55°C)]])/2)</f>
        <v>12.5</v>
      </c>
      <c r="N1449" s="30">
        <f>IF(Tabelle9[[#This Row],[Etas 55°C]]=0,0,(Tabelle9[[#This Row],[Etas 35°C]]*0.8+Tabelle9[[#This Row],[Etas 55°C]]*0.2))*2.5</f>
        <v>4.3450000000000006</v>
      </c>
      <c r="O1449" s="31">
        <f>-(Tabelle9[[#This Row],[80%/20% SCOP]]-5.7165)/5.7165</f>
        <v>0.23991953118166698</v>
      </c>
    </row>
    <row r="1450" spans="1:15" ht="20.100000000000001" customHeight="1" x14ac:dyDescent="0.25">
      <c r="A1450" s="61"/>
      <c r="B1450" s="32">
        <v>16005700</v>
      </c>
      <c r="C1450" s="25" t="s">
        <v>1657</v>
      </c>
      <c r="D1450" s="25" t="s">
        <v>1746</v>
      </c>
      <c r="E1450" s="26" t="s">
        <v>2</v>
      </c>
      <c r="F1450" s="27">
        <v>13.31</v>
      </c>
      <c r="G1450" s="28">
        <v>1.84</v>
      </c>
      <c r="H1450" s="27">
        <v>12.62</v>
      </c>
      <c r="I1450" s="28">
        <v>1.33</v>
      </c>
      <c r="J1450" s="26" t="s">
        <v>109</v>
      </c>
      <c r="K1450" s="26" t="s">
        <v>4</v>
      </c>
      <c r="L1450" s="26" t="s">
        <v>4</v>
      </c>
      <c r="M1450" s="27">
        <f>IF(Tabelle9[[#This Row],[Heizleistung (55°C)]]=0,Tabelle9[[#This Row],[Heizleistung (35°C)]],(Tabelle9[[#This Row],[Heizleistung (35°C)]]+Tabelle9[[#This Row],[Heizleistung (55°C)]])/2)</f>
        <v>12.965</v>
      </c>
      <c r="N1450" s="30">
        <f>IF(Tabelle9[[#This Row],[Etas 55°C]]=0,0,(Tabelle9[[#This Row],[Etas 35°C]]*0.8+Tabelle9[[#This Row],[Etas 55°C]]*0.2))*2.5</f>
        <v>4.3450000000000006</v>
      </c>
      <c r="O1450" s="31">
        <f>-(Tabelle9[[#This Row],[80%/20% SCOP]]-5.7165)/5.7165</f>
        <v>0.23991953118166698</v>
      </c>
    </row>
    <row r="1451" spans="1:15" ht="20.100000000000001" customHeight="1" x14ac:dyDescent="0.25">
      <c r="A1451" s="61"/>
      <c r="B1451" s="32">
        <v>16007405</v>
      </c>
      <c r="C1451" s="25" t="s">
        <v>2472</v>
      </c>
      <c r="D1451" s="25" t="s">
        <v>2477</v>
      </c>
      <c r="E1451" s="26" t="s">
        <v>2</v>
      </c>
      <c r="F1451" s="27">
        <v>13.4</v>
      </c>
      <c r="G1451" s="28">
        <v>1.82</v>
      </c>
      <c r="H1451" s="27">
        <v>13.2</v>
      </c>
      <c r="I1451" s="28">
        <v>1.41</v>
      </c>
      <c r="J1451" s="26" t="s">
        <v>109</v>
      </c>
      <c r="K1451" s="26" t="s">
        <v>4</v>
      </c>
      <c r="L1451" s="26" t="s">
        <v>4</v>
      </c>
      <c r="M1451" s="27">
        <f>IF(Tabelle9[[#This Row],[Heizleistung (55°C)]]=0,Tabelle9[[#This Row],[Heizleistung (35°C)]],(Tabelle9[[#This Row],[Heizleistung (35°C)]]+Tabelle9[[#This Row],[Heizleistung (55°C)]])/2)</f>
        <v>13.3</v>
      </c>
      <c r="N1451" s="30">
        <f>IF(Tabelle9[[#This Row],[Etas 55°C]]=0,0,(Tabelle9[[#This Row],[Etas 35°C]]*0.8+Tabelle9[[#This Row],[Etas 55°C]]*0.2))*2.5</f>
        <v>4.3450000000000006</v>
      </c>
      <c r="O1451" s="31">
        <f>-(Tabelle9[[#This Row],[80%/20% SCOP]]-5.7165)/5.7165</f>
        <v>0.23991953118166698</v>
      </c>
    </row>
    <row r="1452" spans="1:15" ht="20.100000000000001" customHeight="1" x14ac:dyDescent="0.25">
      <c r="A1452" s="61"/>
      <c r="B1452" s="32">
        <v>16014138</v>
      </c>
      <c r="C1452" s="25" t="s">
        <v>3116</v>
      </c>
      <c r="D1452" s="25" t="s">
        <v>3156</v>
      </c>
      <c r="E1452" s="26" t="s">
        <v>2</v>
      </c>
      <c r="F1452" s="27">
        <v>13.7</v>
      </c>
      <c r="G1452" s="28">
        <v>1.82</v>
      </c>
      <c r="H1452" s="27">
        <v>13</v>
      </c>
      <c r="I1452" s="28">
        <v>1.41</v>
      </c>
      <c r="J1452" s="26" t="s">
        <v>3</v>
      </c>
      <c r="K1452" s="26" t="s">
        <v>4</v>
      </c>
      <c r="L1452" s="26" t="s">
        <v>4</v>
      </c>
      <c r="M1452" s="27">
        <f>IF(Tabelle9[[#This Row],[Heizleistung (55°C)]]=0,Tabelle9[[#This Row],[Heizleistung (35°C)]],(Tabelle9[[#This Row],[Heizleistung (35°C)]]+Tabelle9[[#This Row],[Heizleistung (55°C)]])/2)</f>
        <v>13.35</v>
      </c>
      <c r="N1452" s="30">
        <f>IF(Tabelle9[[#This Row],[Etas 55°C]]=0,0,(Tabelle9[[#This Row],[Etas 35°C]]*0.8+Tabelle9[[#This Row],[Etas 55°C]]*0.2))*2.5</f>
        <v>4.3450000000000006</v>
      </c>
      <c r="O1452" s="31">
        <f>-(Tabelle9[[#This Row],[80%/20% SCOP]]-5.7165)/5.7165</f>
        <v>0.23991953118166698</v>
      </c>
    </row>
    <row r="1453" spans="1:15" ht="20.100000000000001" customHeight="1" x14ac:dyDescent="0.25">
      <c r="A1453" s="61"/>
      <c r="B1453" s="32">
        <v>16010858</v>
      </c>
      <c r="C1453" s="25" t="s">
        <v>589</v>
      </c>
      <c r="D1453" s="25" t="s">
        <v>624</v>
      </c>
      <c r="E1453" s="26" t="s">
        <v>2</v>
      </c>
      <c r="F1453" s="27">
        <v>12</v>
      </c>
      <c r="G1453" s="28">
        <v>1.83</v>
      </c>
      <c r="H1453" s="27">
        <v>12</v>
      </c>
      <c r="I1453" s="28">
        <v>1.36</v>
      </c>
      <c r="J1453" s="26" t="s">
        <v>3</v>
      </c>
      <c r="K1453" s="26" t="s">
        <v>4</v>
      </c>
      <c r="L1453" s="26" t="s">
        <v>4</v>
      </c>
      <c r="M1453" s="27">
        <f>IF(Tabelle9[[#This Row],[Heizleistung (55°C)]]=0,Tabelle9[[#This Row],[Heizleistung (35°C)]],(Tabelle9[[#This Row],[Heizleistung (35°C)]]+Tabelle9[[#This Row],[Heizleistung (55°C)]])/2)</f>
        <v>12</v>
      </c>
      <c r="N1453" s="30">
        <f>IF(Tabelle9[[#This Row],[Etas 55°C]]=0,0,(Tabelle9[[#This Row],[Etas 35°C]]*0.8+Tabelle9[[#This Row],[Etas 55°C]]*0.2))*2.5</f>
        <v>4.3400000000000007</v>
      </c>
      <c r="O1453" s="31">
        <f>-(Tabelle9[[#This Row],[80%/20% SCOP]]-5.7165)/5.7165</f>
        <v>0.24079419225050278</v>
      </c>
    </row>
    <row r="1454" spans="1:15" ht="20.100000000000001" customHeight="1" x14ac:dyDescent="0.25">
      <c r="A1454" s="61"/>
      <c r="B1454" s="32">
        <v>16012870</v>
      </c>
      <c r="C1454" s="25" t="s">
        <v>669</v>
      </c>
      <c r="D1454" s="25" t="s">
        <v>670</v>
      </c>
      <c r="E1454" s="26" t="s">
        <v>2</v>
      </c>
      <c r="F1454" s="27">
        <v>12.2</v>
      </c>
      <c r="G1454" s="28">
        <v>1.83</v>
      </c>
      <c r="H1454" s="27">
        <v>12</v>
      </c>
      <c r="I1454" s="28">
        <v>1.36</v>
      </c>
      <c r="J1454" s="26" t="s">
        <v>3</v>
      </c>
      <c r="K1454" s="26" t="s">
        <v>4</v>
      </c>
      <c r="L1454" s="26" t="s">
        <v>4</v>
      </c>
      <c r="M1454" s="27">
        <f>IF(Tabelle9[[#This Row],[Heizleistung (55°C)]]=0,Tabelle9[[#This Row],[Heizleistung (35°C)]],(Tabelle9[[#This Row],[Heizleistung (35°C)]]+Tabelle9[[#This Row],[Heizleistung (55°C)]])/2)</f>
        <v>12.1</v>
      </c>
      <c r="N1454" s="30">
        <f>IF(Tabelle9[[#This Row],[Etas 55°C]]=0,0,(Tabelle9[[#This Row],[Etas 35°C]]*0.8+Tabelle9[[#This Row],[Etas 55°C]]*0.2))*2.5</f>
        <v>4.3400000000000007</v>
      </c>
      <c r="O1454" s="31">
        <f>-(Tabelle9[[#This Row],[80%/20% SCOP]]-5.7165)/5.7165</f>
        <v>0.24079419225050278</v>
      </c>
    </row>
    <row r="1455" spans="1:15" ht="20.100000000000001" customHeight="1" x14ac:dyDescent="0.25">
      <c r="A1455" s="61"/>
      <c r="B1455" s="32">
        <v>16010474</v>
      </c>
      <c r="C1455" s="25" t="s">
        <v>1299</v>
      </c>
      <c r="D1455" s="25" t="s">
        <v>6742</v>
      </c>
      <c r="E1455" s="26" t="s">
        <v>2</v>
      </c>
      <c r="F1455" s="27">
        <v>12</v>
      </c>
      <c r="G1455" s="28">
        <v>1.84</v>
      </c>
      <c r="H1455" s="27">
        <v>12</v>
      </c>
      <c r="I1455" s="28">
        <v>1.31</v>
      </c>
      <c r="J1455" s="26" t="s">
        <v>40</v>
      </c>
      <c r="K1455" s="26" t="s">
        <v>4</v>
      </c>
      <c r="L1455" s="26" t="s">
        <v>4</v>
      </c>
      <c r="M1455" s="27">
        <f>IF(Tabelle9[[#This Row],[Heizleistung (55°C)]]=0,Tabelle9[[#This Row],[Heizleistung (35°C)]],(Tabelle9[[#This Row],[Heizleistung (35°C)]]+Tabelle9[[#This Row],[Heizleistung (55°C)]])/2)</f>
        <v>12</v>
      </c>
      <c r="N1455" s="30">
        <f>IF(Tabelle9[[#This Row],[Etas 55°C]]=0,0,(Tabelle9[[#This Row],[Etas 35°C]]*0.8+Tabelle9[[#This Row],[Etas 55°C]]*0.2))*2.5</f>
        <v>4.3350000000000009</v>
      </c>
      <c r="O1455" s="31">
        <f>-(Tabelle9[[#This Row],[80%/20% SCOP]]-5.7165)/5.7165</f>
        <v>0.2416688533193386</v>
      </c>
    </row>
    <row r="1456" spans="1:15" ht="20.100000000000001" customHeight="1" x14ac:dyDescent="0.25">
      <c r="A1456" s="61"/>
      <c r="B1456" s="32">
        <v>16014359</v>
      </c>
      <c r="C1456" s="25" t="s">
        <v>3161</v>
      </c>
      <c r="D1456" s="25" t="s">
        <v>3493</v>
      </c>
      <c r="E1456" s="26" t="s">
        <v>2</v>
      </c>
      <c r="F1456" s="27">
        <v>12.1</v>
      </c>
      <c r="G1456" s="28">
        <v>1.82</v>
      </c>
      <c r="H1456" s="27">
        <v>12.1</v>
      </c>
      <c r="I1456" s="28">
        <v>1.38</v>
      </c>
      <c r="J1456" s="26" t="s">
        <v>40</v>
      </c>
      <c r="K1456" s="26" t="s">
        <v>4</v>
      </c>
      <c r="L1456" s="26" t="s">
        <v>4</v>
      </c>
      <c r="M1456" s="27">
        <f>IF(Tabelle9[[#This Row],[Heizleistung (55°C)]]=0,Tabelle9[[#This Row],[Heizleistung (35°C)]],(Tabelle9[[#This Row],[Heizleistung (35°C)]]+Tabelle9[[#This Row],[Heizleistung (55°C)]])/2)</f>
        <v>12.1</v>
      </c>
      <c r="N1456" s="30">
        <f>IF(Tabelle9[[#This Row],[Etas 55°C]]=0,0,(Tabelle9[[#This Row],[Etas 35°C]]*0.8+Tabelle9[[#This Row],[Etas 55°C]]*0.2))*2.5</f>
        <v>4.33</v>
      </c>
      <c r="O1456" s="31">
        <f>-(Tabelle9[[#This Row],[80%/20% SCOP]]-5.7165)/5.7165</f>
        <v>0.24254351438817456</v>
      </c>
    </row>
    <row r="1457" spans="1:15" ht="20.100000000000001" customHeight="1" x14ac:dyDescent="0.25">
      <c r="A1457" s="61"/>
      <c r="B1457" s="32">
        <v>16015621</v>
      </c>
      <c r="C1457" s="25" t="s">
        <v>5902</v>
      </c>
      <c r="D1457" s="25" t="s">
        <v>5904</v>
      </c>
      <c r="E1457" s="26" t="s">
        <v>2</v>
      </c>
      <c r="F1457" s="27">
        <v>13</v>
      </c>
      <c r="G1457" s="28">
        <v>1.79</v>
      </c>
      <c r="H1457" s="27">
        <v>14</v>
      </c>
      <c r="I1457" s="28">
        <v>1.5</v>
      </c>
      <c r="J1457" s="26" t="s">
        <v>40</v>
      </c>
      <c r="K1457" s="26" t="s">
        <v>4</v>
      </c>
      <c r="L1457" s="26" t="s">
        <v>4</v>
      </c>
      <c r="M1457" s="29">
        <f>IF(Tabelle9[[#This Row],[Heizleistung (55°C)]]=0,Tabelle9[[#This Row],[Heizleistung (35°C)]],(Tabelle9[[#This Row],[Heizleistung (35°C)]]+Tabelle9[[#This Row],[Heizleistung (55°C)]])/2)</f>
        <v>13.5</v>
      </c>
      <c r="N1457" s="30">
        <f>IF(Tabelle9[[#This Row],[Etas 55°C]]=0,0,(Tabelle9[[#This Row],[Etas 35°C]]*0.8+Tabelle9[[#This Row],[Etas 55°C]]*0.2))*2.5</f>
        <v>4.33</v>
      </c>
      <c r="O1457" s="31">
        <f>-(Tabelle9[[#This Row],[80%/20% SCOP]]-5.7165)/5.7165</f>
        <v>0.24254351438817456</v>
      </c>
    </row>
    <row r="1458" spans="1:15" ht="20.100000000000001" customHeight="1" x14ac:dyDescent="0.25">
      <c r="A1458" s="61"/>
      <c r="B1458" s="32">
        <v>16007472</v>
      </c>
      <c r="C1458" s="25" t="s">
        <v>2855</v>
      </c>
      <c r="D1458" s="25" t="s">
        <v>2861</v>
      </c>
      <c r="E1458" s="26" t="s">
        <v>2</v>
      </c>
      <c r="F1458" s="27">
        <v>11.9</v>
      </c>
      <c r="G1458" s="28">
        <v>1.79</v>
      </c>
      <c r="H1458" s="27">
        <v>12.6</v>
      </c>
      <c r="I1458" s="28">
        <v>1.49</v>
      </c>
      <c r="J1458" s="26" t="s">
        <v>324</v>
      </c>
      <c r="K1458" s="26" t="s">
        <v>4</v>
      </c>
      <c r="L1458" s="26" t="s">
        <v>4</v>
      </c>
      <c r="M1458" s="27">
        <f>IF(Tabelle9[[#This Row],[Heizleistung (55°C)]]=0,Tabelle9[[#This Row],[Heizleistung (35°C)]],(Tabelle9[[#This Row],[Heizleistung (35°C)]]+Tabelle9[[#This Row],[Heizleistung (55°C)]])/2)</f>
        <v>12.25</v>
      </c>
      <c r="N1458" s="30">
        <f>IF(Tabelle9[[#This Row],[Etas 55°C]]=0,0,(Tabelle9[[#This Row],[Etas 35°C]]*0.8+Tabelle9[[#This Row],[Etas 55°C]]*0.2))*2.5</f>
        <v>4.3250000000000002</v>
      </c>
      <c r="O1458" s="31">
        <f>-(Tabelle9[[#This Row],[80%/20% SCOP]]-5.7165)/5.7165</f>
        <v>0.24341817545701036</v>
      </c>
    </row>
    <row r="1459" spans="1:15" ht="20.100000000000001" customHeight="1" x14ac:dyDescent="0.25">
      <c r="A1459" s="61"/>
      <c r="B1459" s="32">
        <v>16012128</v>
      </c>
      <c r="C1459" s="25" t="s">
        <v>2231</v>
      </c>
      <c r="D1459" s="25" t="s">
        <v>2245</v>
      </c>
      <c r="E1459" s="26" t="s">
        <v>2</v>
      </c>
      <c r="F1459" s="27">
        <v>12.74</v>
      </c>
      <c r="G1459" s="28">
        <v>1.8240000000000001</v>
      </c>
      <c r="H1459" s="27">
        <v>12.09</v>
      </c>
      <c r="I1459" s="28">
        <v>1.3540000000000001</v>
      </c>
      <c r="J1459" s="26" t="s">
        <v>3</v>
      </c>
      <c r="K1459" s="26" t="s">
        <v>4</v>
      </c>
      <c r="L1459" s="26" t="s">
        <v>4</v>
      </c>
      <c r="M1459" s="27">
        <f>IF(Tabelle9[[#This Row],[Heizleistung (55°C)]]=0,Tabelle9[[#This Row],[Heizleistung (35°C)]],(Tabelle9[[#This Row],[Heizleistung (35°C)]]+Tabelle9[[#This Row],[Heizleistung (55°C)]])/2)</f>
        <v>12.414999999999999</v>
      </c>
      <c r="N1459" s="30">
        <f>IF(Tabelle9[[#This Row],[Etas 55°C]]=0,0,(Tabelle9[[#This Row],[Etas 35°C]]*0.8+Tabelle9[[#This Row],[Etas 55°C]]*0.2))*2.5</f>
        <v>4.3250000000000002</v>
      </c>
      <c r="O1459" s="31">
        <f>-(Tabelle9[[#This Row],[80%/20% SCOP]]-5.7165)/5.7165</f>
        <v>0.24341817545701036</v>
      </c>
    </row>
    <row r="1460" spans="1:15" ht="20.100000000000001" customHeight="1" x14ac:dyDescent="0.25">
      <c r="A1460" s="61"/>
      <c r="B1460" s="32">
        <v>16016430</v>
      </c>
      <c r="C1460" s="25" t="s">
        <v>1646</v>
      </c>
      <c r="D1460" s="25" t="s">
        <v>1654</v>
      </c>
      <c r="E1460" s="26" t="s">
        <v>2</v>
      </c>
      <c r="F1460" s="27">
        <v>12</v>
      </c>
      <c r="G1460" s="28">
        <v>1.7849999999999999</v>
      </c>
      <c r="H1460" s="27">
        <v>13.88</v>
      </c>
      <c r="I1460" s="28">
        <v>1.51</v>
      </c>
      <c r="J1460" s="26" t="s">
        <v>109</v>
      </c>
      <c r="K1460" s="26" t="s">
        <v>4</v>
      </c>
      <c r="L1460" s="26" t="s">
        <v>4</v>
      </c>
      <c r="M1460" s="27">
        <f>IF(Tabelle9[[#This Row],[Heizleistung (55°C)]]=0,Tabelle9[[#This Row],[Heizleistung (35°C)]],(Tabelle9[[#This Row],[Heizleistung (35°C)]]+Tabelle9[[#This Row],[Heizleistung (55°C)]])/2)</f>
        <v>12.940000000000001</v>
      </c>
      <c r="N1460" s="30">
        <f>IF(Tabelle9[[#This Row],[Etas 55°C]]=0,0,(Tabelle9[[#This Row],[Etas 35°C]]*0.8+Tabelle9[[#This Row],[Etas 55°C]]*0.2))*2.5</f>
        <v>4.3250000000000002</v>
      </c>
      <c r="O1460" s="31">
        <f>-(Tabelle9[[#This Row],[80%/20% SCOP]]-5.7165)/5.7165</f>
        <v>0.24341817545701036</v>
      </c>
    </row>
    <row r="1461" spans="1:15" ht="20.100000000000001" customHeight="1" x14ac:dyDescent="0.25">
      <c r="A1461" s="61"/>
      <c r="B1461" s="32">
        <v>16007737</v>
      </c>
      <c r="C1461" s="25" t="s">
        <v>2592</v>
      </c>
      <c r="D1461" s="25" t="s">
        <v>2629</v>
      </c>
      <c r="E1461" s="26" t="s">
        <v>2</v>
      </c>
      <c r="F1461" s="27">
        <v>14</v>
      </c>
      <c r="G1461" s="28">
        <v>1.83</v>
      </c>
      <c r="H1461" s="27">
        <v>12</v>
      </c>
      <c r="I1461" s="28">
        <v>1.33</v>
      </c>
      <c r="J1461" s="26" t="s">
        <v>109</v>
      </c>
      <c r="K1461" s="26" t="s">
        <v>4</v>
      </c>
      <c r="L1461" s="26" t="s">
        <v>15</v>
      </c>
      <c r="M1461" s="27">
        <f>IF(Tabelle9[[#This Row],[Heizleistung (55°C)]]=0,Tabelle9[[#This Row],[Heizleistung (35°C)]],(Tabelle9[[#This Row],[Heizleistung (35°C)]]+Tabelle9[[#This Row],[Heizleistung (55°C)]])/2)</f>
        <v>13</v>
      </c>
      <c r="N1461" s="30">
        <f>IF(Tabelle9[[#This Row],[Etas 55°C]]=0,0,(Tabelle9[[#This Row],[Etas 35°C]]*0.8+Tabelle9[[#This Row],[Etas 55°C]]*0.2))*2.5</f>
        <v>4.3250000000000002</v>
      </c>
      <c r="O1461" s="31">
        <f>-(Tabelle9[[#This Row],[80%/20% SCOP]]-5.7165)/5.7165</f>
        <v>0.24341817545701036</v>
      </c>
    </row>
    <row r="1462" spans="1:15" ht="20.100000000000001" customHeight="1" x14ac:dyDescent="0.25">
      <c r="A1462" s="61"/>
      <c r="B1462" s="32">
        <v>16017276</v>
      </c>
      <c r="C1462" s="25" t="s">
        <v>2893</v>
      </c>
      <c r="D1462" s="25" t="s">
        <v>2913</v>
      </c>
      <c r="E1462" s="26" t="s">
        <v>2</v>
      </c>
      <c r="F1462" s="27">
        <v>14</v>
      </c>
      <c r="G1462" s="28">
        <v>1.82</v>
      </c>
      <c r="H1462" s="27">
        <v>11.5</v>
      </c>
      <c r="I1462" s="28">
        <v>1.35</v>
      </c>
      <c r="J1462" s="26" t="s">
        <v>40</v>
      </c>
      <c r="K1462" s="26" t="s">
        <v>4</v>
      </c>
      <c r="L1462" s="26" t="s">
        <v>4</v>
      </c>
      <c r="M1462" s="27">
        <f>IF(Tabelle9[[#This Row],[Heizleistung (55°C)]]=0,Tabelle9[[#This Row],[Heizleistung (35°C)]],(Tabelle9[[#This Row],[Heizleistung (35°C)]]+Tabelle9[[#This Row],[Heizleistung (55°C)]])/2)</f>
        <v>12.75</v>
      </c>
      <c r="N1462" s="30">
        <f>IF(Tabelle9[[#This Row],[Etas 55°C]]=0,0,(Tabelle9[[#This Row],[Etas 35°C]]*0.8+Tabelle9[[#This Row],[Etas 55°C]]*0.2))*2.5</f>
        <v>4.3150000000000004</v>
      </c>
      <c r="O1462" s="31">
        <f>-(Tabelle9[[#This Row],[80%/20% SCOP]]-5.7165)/5.7165</f>
        <v>0.24516749759468198</v>
      </c>
    </row>
    <row r="1463" spans="1:15" ht="20.100000000000001" customHeight="1" x14ac:dyDescent="0.25">
      <c r="A1463" s="61"/>
      <c r="B1463" s="32">
        <v>16007305</v>
      </c>
      <c r="C1463" s="25" t="s">
        <v>2893</v>
      </c>
      <c r="D1463" s="25" t="s">
        <v>2907</v>
      </c>
      <c r="E1463" s="26" t="s">
        <v>2</v>
      </c>
      <c r="F1463" s="27">
        <v>13</v>
      </c>
      <c r="G1463" s="28">
        <v>1.82</v>
      </c>
      <c r="H1463" s="27">
        <v>14</v>
      </c>
      <c r="I1463" s="28">
        <v>1.35</v>
      </c>
      <c r="J1463" s="26" t="s">
        <v>40</v>
      </c>
      <c r="K1463" s="26" t="s">
        <v>4</v>
      </c>
      <c r="L1463" s="26" t="s">
        <v>4</v>
      </c>
      <c r="M1463" s="27">
        <f>IF(Tabelle9[[#This Row],[Heizleistung (55°C)]]=0,Tabelle9[[#This Row],[Heizleistung (35°C)]],(Tabelle9[[#This Row],[Heizleistung (35°C)]]+Tabelle9[[#This Row],[Heizleistung (55°C)]])/2)</f>
        <v>13.5</v>
      </c>
      <c r="N1463" s="30">
        <f>IF(Tabelle9[[#This Row],[Etas 55°C]]=0,0,(Tabelle9[[#This Row],[Etas 35°C]]*0.8+Tabelle9[[#This Row],[Etas 55°C]]*0.2))*2.5</f>
        <v>4.3150000000000004</v>
      </c>
      <c r="O1463" s="31">
        <f>-(Tabelle9[[#This Row],[80%/20% SCOP]]-5.7165)/5.7165</f>
        <v>0.24516749759468198</v>
      </c>
    </row>
    <row r="1464" spans="1:15" ht="20.100000000000001" customHeight="1" x14ac:dyDescent="0.25">
      <c r="A1464" s="61"/>
      <c r="B1464" s="32">
        <v>16016584</v>
      </c>
      <c r="C1464" s="25" t="s">
        <v>2255</v>
      </c>
      <c r="D1464" s="25" t="s">
        <v>2261</v>
      </c>
      <c r="E1464" s="26" t="s">
        <v>2</v>
      </c>
      <c r="F1464" s="27">
        <v>13.76</v>
      </c>
      <c r="G1464" s="28">
        <v>1.8029999999999999</v>
      </c>
      <c r="H1464" s="27">
        <v>13.78</v>
      </c>
      <c r="I1464" s="28">
        <v>1.4059999999999999</v>
      </c>
      <c r="J1464" s="26" t="s">
        <v>3</v>
      </c>
      <c r="K1464" s="26" t="s">
        <v>4</v>
      </c>
      <c r="L1464" s="26" t="s">
        <v>4</v>
      </c>
      <c r="M1464" s="27">
        <f>IF(Tabelle9[[#This Row],[Heizleistung (55°C)]]=0,Tabelle9[[#This Row],[Heizleistung (35°C)]],(Tabelle9[[#This Row],[Heizleistung (35°C)]]+Tabelle9[[#This Row],[Heizleistung (55°C)]])/2)</f>
        <v>13.77</v>
      </c>
      <c r="N1464" s="30">
        <f>IF(Tabelle9[[#This Row],[Etas 55°C]]=0,0,(Tabelle9[[#This Row],[Etas 35°C]]*0.8+Tabelle9[[#This Row],[Etas 55°C]]*0.2))*2.5</f>
        <v>4.3090000000000011</v>
      </c>
      <c r="O1464" s="31">
        <f>-(Tabelle9[[#This Row],[80%/20% SCOP]]-5.7165)/5.7165</f>
        <v>0.24621709087728486</v>
      </c>
    </row>
    <row r="1465" spans="1:15" ht="20.100000000000001" customHeight="1" x14ac:dyDescent="0.25">
      <c r="A1465" s="61"/>
      <c r="B1465" s="32">
        <v>16007314</v>
      </c>
      <c r="C1465" s="25" t="s">
        <v>2893</v>
      </c>
      <c r="D1465" s="25" t="s">
        <v>2898</v>
      </c>
      <c r="E1465" s="26" t="s">
        <v>2</v>
      </c>
      <c r="F1465" s="27">
        <v>12</v>
      </c>
      <c r="G1465" s="28">
        <v>1.81</v>
      </c>
      <c r="H1465" s="27">
        <v>12</v>
      </c>
      <c r="I1465" s="28">
        <v>1.37</v>
      </c>
      <c r="J1465" s="26" t="s">
        <v>40</v>
      </c>
      <c r="K1465" s="26" t="s">
        <v>15</v>
      </c>
      <c r="L1465" s="26" t="s">
        <v>4</v>
      </c>
      <c r="M1465" s="27">
        <f>IF(Tabelle9[[#This Row],[Heizleistung (55°C)]]=0,Tabelle9[[#This Row],[Heizleistung (35°C)]],(Tabelle9[[#This Row],[Heizleistung (35°C)]]+Tabelle9[[#This Row],[Heizleistung (55°C)]])/2)</f>
        <v>12</v>
      </c>
      <c r="N1465" s="30">
        <f>IF(Tabelle9[[#This Row],[Etas 55°C]]=0,0,(Tabelle9[[#This Row],[Etas 35°C]]*0.8+Tabelle9[[#This Row],[Etas 55°C]]*0.2))*2.5</f>
        <v>4.3050000000000006</v>
      </c>
      <c r="O1465" s="31">
        <f>-(Tabelle9[[#This Row],[80%/20% SCOP]]-5.7165)/5.7165</f>
        <v>0.2469168197323536</v>
      </c>
    </row>
    <row r="1466" spans="1:15" ht="20.100000000000001" customHeight="1" x14ac:dyDescent="0.25">
      <c r="A1466" s="61"/>
      <c r="B1466" s="32">
        <v>16006290</v>
      </c>
      <c r="C1466" s="25" t="s">
        <v>2111</v>
      </c>
      <c r="D1466" s="25" t="s">
        <v>2128</v>
      </c>
      <c r="E1466" s="26" t="s">
        <v>2</v>
      </c>
      <c r="F1466" s="27">
        <v>13</v>
      </c>
      <c r="G1466" s="28">
        <v>1.81</v>
      </c>
      <c r="H1466" s="27">
        <v>13</v>
      </c>
      <c r="I1466" s="28">
        <v>1.37</v>
      </c>
      <c r="J1466" s="26" t="s">
        <v>40</v>
      </c>
      <c r="K1466" s="26" t="s">
        <v>15</v>
      </c>
      <c r="L1466" s="26" t="s">
        <v>4</v>
      </c>
      <c r="M1466" s="27">
        <f>IF(Tabelle9[[#This Row],[Heizleistung (55°C)]]=0,Tabelle9[[#This Row],[Heizleistung (35°C)]],(Tabelle9[[#This Row],[Heizleistung (35°C)]]+Tabelle9[[#This Row],[Heizleistung (55°C)]])/2)</f>
        <v>13</v>
      </c>
      <c r="N1466" s="30">
        <f>IF(Tabelle9[[#This Row],[Etas 55°C]]=0,0,(Tabelle9[[#This Row],[Etas 35°C]]*0.8+Tabelle9[[#This Row],[Etas 55°C]]*0.2))*2.5</f>
        <v>4.3050000000000006</v>
      </c>
      <c r="O1466" s="31">
        <f>-(Tabelle9[[#This Row],[80%/20% SCOP]]-5.7165)/5.7165</f>
        <v>0.2469168197323536</v>
      </c>
    </row>
    <row r="1467" spans="1:15" ht="20.100000000000001" customHeight="1" x14ac:dyDescent="0.25">
      <c r="A1467" s="61"/>
      <c r="B1467" s="32">
        <v>16010513</v>
      </c>
      <c r="C1467" s="25" t="s">
        <v>2988</v>
      </c>
      <c r="D1467" s="25" t="s">
        <v>3018</v>
      </c>
      <c r="E1467" s="26" t="s">
        <v>2</v>
      </c>
      <c r="F1467" s="27">
        <v>13</v>
      </c>
      <c r="G1467" s="28">
        <v>1.81</v>
      </c>
      <c r="H1467" s="27">
        <v>13</v>
      </c>
      <c r="I1467" s="28">
        <v>1.37</v>
      </c>
      <c r="J1467" s="26" t="s">
        <v>40</v>
      </c>
      <c r="K1467" s="26" t="s">
        <v>15</v>
      </c>
      <c r="L1467" s="26" t="s">
        <v>4</v>
      </c>
      <c r="M1467" s="27">
        <f>IF(Tabelle9[[#This Row],[Heizleistung (55°C)]]=0,Tabelle9[[#This Row],[Heizleistung (35°C)]],(Tabelle9[[#This Row],[Heizleistung (35°C)]]+Tabelle9[[#This Row],[Heizleistung (55°C)]])/2)</f>
        <v>13</v>
      </c>
      <c r="N1467" s="30">
        <f>IF(Tabelle9[[#This Row],[Etas 55°C]]=0,0,(Tabelle9[[#This Row],[Etas 35°C]]*0.8+Tabelle9[[#This Row],[Etas 55°C]]*0.2))*2.5</f>
        <v>4.3050000000000006</v>
      </c>
      <c r="O1467" s="31">
        <f>-(Tabelle9[[#This Row],[80%/20% SCOP]]-5.7165)/5.7165</f>
        <v>0.2469168197323536</v>
      </c>
    </row>
    <row r="1468" spans="1:15" ht="20.100000000000001" customHeight="1" x14ac:dyDescent="0.25">
      <c r="A1468" s="61"/>
      <c r="B1468" s="32">
        <v>16012528</v>
      </c>
      <c r="C1468" s="25" t="s">
        <v>3089</v>
      </c>
      <c r="D1468" s="25" t="s">
        <v>3090</v>
      </c>
      <c r="E1468" s="26" t="s">
        <v>2</v>
      </c>
      <c r="F1468" s="27">
        <v>13</v>
      </c>
      <c r="G1468" s="28">
        <v>1.81</v>
      </c>
      <c r="H1468" s="27">
        <v>13</v>
      </c>
      <c r="I1468" s="28">
        <v>1.37</v>
      </c>
      <c r="J1468" s="26" t="s">
        <v>40</v>
      </c>
      <c r="K1468" s="26" t="s">
        <v>15</v>
      </c>
      <c r="L1468" s="26" t="s">
        <v>15</v>
      </c>
      <c r="M1468" s="27">
        <f>IF(Tabelle9[[#This Row],[Heizleistung (55°C)]]=0,Tabelle9[[#This Row],[Heizleistung (35°C)]],(Tabelle9[[#This Row],[Heizleistung (35°C)]]+Tabelle9[[#This Row],[Heizleistung (55°C)]])/2)</f>
        <v>13</v>
      </c>
      <c r="N1468" s="30">
        <f>IF(Tabelle9[[#This Row],[Etas 55°C]]=0,0,(Tabelle9[[#This Row],[Etas 35°C]]*0.8+Tabelle9[[#This Row],[Etas 55°C]]*0.2))*2.5</f>
        <v>4.3050000000000006</v>
      </c>
      <c r="O1468" s="31">
        <f>-(Tabelle9[[#This Row],[80%/20% SCOP]]-5.7165)/5.7165</f>
        <v>0.2469168197323536</v>
      </c>
    </row>
    <row r="1469" spans="1:15" ht="20.100000000000001" customHeight="1" x14ac:dyDescent="0.25">
      <c r="A1469" s="61"/>
      <c r="B1469" s="32">
        <v>16006682</v>
      </c>
      <c r="C1469" s="25" t="s">
        <v>2533</v>
      </c>
      <c r="D1469" s="25" t="s">
        <v>2585</v>
      </c>
      <c r="E1469" s="26" t="s">
        <v>2</v>
      </c>
      <c r="F1469" s="27">
        <v>13.5</v>
      </c>
      <c r="G1469" s="28">
        <v>1.81</v>
      </c>
      <c r="H1469" s="27">
        <v>12.7</v>
      </c>
      <c r="I1469" s="28">
        <v>1.37</v>
      </c>
      <c r="J1469" s="26" t="s">
        <v>40</v>
      </c>
      <c r="K1469" s="26" t="s">
        <v>4</v>
      </c>
      <c r="L1469" s="26" t="s">
        <v>4</v>
      </c>
      <c r="M1469" s="27">
        <f>IF(Tabelle9[[#This Row],[Heizleistung (55°C)]]=0,Tabelle9[[#This Row],[Heizleistung (35°C)]],(Tabelle9[[#This Row],[Heizleistung (35°C)]]+Tabelle9[[#This Row],[Heizleistung (55°C)]])/2)</f>
        <v>13.1</v>
      </c>
      <c r="N1469" s="30">
        <f>IF(Tabelle9[[#This Row],[Etas 55°C]]=0,0,(Tabelle9[[#This Row],[Etas 35°C]]*0.8+Tabelle9[[#This Row],[Etas 55°C]]*0.2))*2.5</f>
        <v>4.3050000000000006</v>
      </c>
      <c r="O1469" s="31">
        <f>-(Tabelle9[[#This Row],[80%/20% SCOP]]-5.7165)/5.7165</f>
        <v>0.2469168197323536</v>
      </c>
    </row>
    <row r="1470" spans="1:15" ht="20.100000000000001" customHeight="1" x14ac:dyDescent="0.25">
      <c r="A1470" s="61"/>
      <c r="B1470" s="32">
        <v>16006646</v>
      </c>
      <c r="C1470" s="25" t="s">
        <v>2592</v>
      </c>
      <c r="D1470" s="25" t="s">
        <v>2593</v>
      </c>
      <c r="E1470" s="26" t="s">
        <v>2</v>
      </c>
      <c r="F1470" s="27">
        <v>14</v>
      </c>
      <c r="G1470" s="28">
        <v>1.82</v>
      </c>
      <c r="H1470" s="27">
        <v>12</v>
      </c>
      <c r="I1470" s="28">
        <v>1.32</v>
      </c>
      <c r="J1470" s="26" t="s">
        <v>109</v>
      </c>
      <c r="K1470" s="26" t="s">
        <v>4</v>
      </c>
      <c r="L1470" s="26" t="s">
        <v>15</v>
      </c>
      <c r="M1470" s="27">
        <f>IF(Tabelle9[[#This Row],[Heizleistung (55°C)]]=0,Tabelle9[[#This Row],[Heizleistung (35°C)]],(Tabelle9[[#This Row],[Heizleistung (35°C)]]+Tabelle9[[#This Row],[Heizleistung (55°C)]])/2)</f>
        <v>13</v>
      </c>
      <c r="N1470" s="30">
        <f>IF(Tabelle9[[#This Row],[Etas 55°C]]=0,0,(Tabelle9[[#This Row],[Etas 35°C]]*0.8+Tabelle9[[#This Row],[Etas 55°C]]*0.2))*2.5</f>
        <v>4.3000000000000007</v>
      </c>
      <c r="O1470" s="31">
        <f>-(Tabelle9[[#This Row],[80%/20% SCOP]]-5.7165)/5.7165</f>
        <v>0.2477914808011894</v>
      </c>
    </row>
    <row r="1471" spans="1:15" ht="20.100000000000001" customHeight="1" x14ac:dyDescent="0.25">
      <c r="A1471" s="61"/>
      <c r="B1471" s="32">
        <v>16015106</v>
      </c>
      <c r="C1471" s="25" t="s">
        <v>1615</v>
      </c>
      <c r="D1471" s="25" t="s">
        <v>6748</v>
      </c>
      <c r="E1471" s="26" t="s">
        <v>2</v>
      </c>
      <c r="F1471" s="27">
        <v>12.06</v>
      </c>
      <c r="G1471" s="28">
        <v>1.796</v>
      </c>
      <c r="H1471" s="27">
        <v>11.91</v>
      </c>
      <c r="I1471" s="28">
        <v>1.4019999999999999</v>
      </c>
      <c r="J1471" s="26" t="s">
        <v>3</v>
      </c>
      <c r="K1471" s="26" t="s">
        <v>4</v>
      </c>
      <c r="L1471" s="26" t="s">
        <v>4</v>
      </c>
      <c r="M1471" s="27">
        <f>IF(Tabelle9[[#This Row],[Heizleistung (55°C)]]=0,Tabelle9[[#This Row],[Heizleistung (35°C)]],(Tabelle9[[#This Row],[Heizleistung (35°C)]]+Tabelle9[[#This Row],[Heizleistung (55°C)]])/2)</f>
        <v>11.984999999999999</v>
      </c>
      <c r="N1471" s="30">
        <f>IF(Tabelle9[[#This Row],[Etas 55°C]]=0,0,(Tabelle9[[#This Row],[Etas 35°C]]*0.8+Tabelle9[[#This Row],[Etas 55°C]]*0.2))*2.5</f>
        <v>4.2930000000000001</v>
      </c>
      <c r="O1471" s="31">
        <f>-(Tabelle9[[#This Row],[80%/20% SCOP]]-5.7165)/5.7165</f>
        <v>0.24901600629755966</v>
      </c>
    </row>
    <row r="1472" spans="1:15" ht="20.100000000000001" customHeight="1" x14ac:dyDescent="0.25">
      <c r="A1472" s="61"/>
      <c r="B1472" s="32">
        <v>16017542</v>
      </c>
      <c r="C1472" s="25" t="s">
        <v>1771</v>
      </c>
      <c r="D1472" s="25" t="s">
        <v>1772</v>
      </c>
      <c r="E1472" s="26" t="s">
        <v>2</v>
      </c>
      <c r="F1472" s="27">
        <v>12.89</v>
      </c>
      <c r="G1472" s="28">
        <v>1.79</v>
      </c>
      <c r="H1472" s="27">
        <v>11.1</v>
      </c>
      <c r="I1472" s="28">
        <v>1.41</v>
      </c>
      <c r="J1472" s="26" t="s">
        <v>3</v>
      </c>
      <c r="K1472" s="26" t="s">
        <v>15</v>
      </c>
      <c r="L1472" s="26" t="s">
        <v>4</v>
      </c>
      <c r="M1472" s="27">
        <f>IF(Tabelle9[[#This Row],[Heizleistung (55°C)]]=0,Tabelle9[[#This Row],[Heizleistung (35°C)]],(Tabelle9[[#This Row],[Heizleistung (35°C)]]+Tabelle9[[#This Row],[Heizleistung (55°C)]])/2)</f>
        <v>11.995000000000001</v>
      </c>
      <c r="N1472" s="30">
        <f>IF(Tabelle9[[#This Row],[Etas 55°C]]=0,0,(Tabelle9[[#This Row],[Etas 35°C]]*0.8+Tabelle9[[#This Row],[Etas 55°C]]*0.2))*2.5</f>
        <v>4.2850000000000001</v>
      </c>
      <c r="O1472" s="31">
        <f>-(Tabelle9[[#This Row],[80%/20% SCOP]]-5.7165)/5.7165</f>
        <v>0.25041546400769699</v>
      </c>
    </row>
    <row r="1473" spans="1:15" ht="20.100000000000001" customHeight="1" x14ac:dyDescent="0.25">
      <c r="A1473" s="61"/>
      <c r="B1473" s="32">
        <v>16010505</v>
      </c>
      <c r="C1473" s="25" t="s">
        <v>2988</v>
      </c>
      <c r="D1473" s="25" t="s">
        <v>3002</v>
      </c>
      <c r="E1473" s="26" t="s">
        <v>2</v>
      </c>
      <c r="F1473" s="27">
        <v>12</v>
      </c>
      <c r="G1473" s="28">
        <v>1.8</v>
      </c>
      <c r="H1473" s="27">
        <v>12</v>
      </c>
      <c r="I1473" s="28">
        <v>1.37</v>
      </c>
      <c r="J1473" s="26" t="s">
        <v>40</v>
      </c>
      <c r="K1473" s="26" t="s">
        <v>4</v>
      </c>
      <c r="L1473" s="26" t="s">
        <v>4</v>
      </c>
      <c r="M1473" s="27">
        <f>IF(Tabelle9[[#This Row],[Heizleistung (55°C)]]=0,Tabelle9[[#This Row],[Heizleistung (35°C)]],(Tabelle9[[#This Row],[Heizleistung (35°C)]]+Tabelle9[[#This Row],[Heizleistung (55°C)]])/2)</f>
        <v>12</v>
      </c>
      <c r="N1473" s="30">
        <f>IF(Tabelle9[[#This Row],[Etas 55°C]]=0,0,(Tabelle9[[#This Row],[Etas 35°C]]*0.8+Tabelle9[[#This Row],[Etas 55°C]]*0.2))*2.5</f>
        <v>4.2850000000000001</v>
      </c>
      <c r="O1473" s="31">
        <f>-(Tabelle9[[#This Row],[80%/20% SCOP]]-5.7165)/5.7165</f>
        <v>0.25041546400769699</v>
      </c>
    </row>
    <row r="1474" spans="1:15" ht="20.100000000000001" customHeight="1" x14ac:dyDescent="0.25">
      <c r="A1474" s="61"/>
      <c r="B1474" s="32">
        <v>16012538</v>
      </c>
      <c r="C1474" s="25" t="s">
        <v>3089</v>
      </c>
      <c r="D1474" s="25" t="s">
        <v>3091</v>
      </c>
      <c r="E1474" s="26" t="s">
        <v>2</v>
      </c>
      <c r="F1474" s="27">
        <v>12</v>
      </c>
      <c r="G1474" s="28">
        <v>1.8</v>
      </c>
      <c r="H1474" s="27">
        <v>12</v>
      </c>
      <c r="I1474" s="28">
        <v>1.37</v>
      </c>
      <c r="J1474" s="26" t="s">
        <v>40</v>
      </c>
      <c r="K1474" s="26" t="s">
        <v>4</v>
      </c>
      <c r="L1474" s="26" t="s">
        <v>15</v>
      </c>
      <c r="M1474" s="27">
        <f>IF(Tabelle9[[#This Row],[Heizleistung (55°C)]]=0,Tabelle9[[#This Row],[Heizleistung (35°C)]],(Tabelle9[[#This Row],[Heizleistung (35°C)]]+Tabelle9[[#This Row],[Heizleistung (55°C)]])/2)</f>
        <v>12</v>
      </c>
      <c r="N1474" s="30">
        <f>IF(Tabelle9[[#This Row],[Etas 55°C]]=0,0,(Tabelle9[[#This Row],[Etas 35°C]]*0.8+Tabelle9[[#This Row],[Etas 55°C]]*0.2))*2.5</f>
        <v>4.2850000000000001</v>
      </c>
      <c r="O1474" s="31">
        <f>-(Tabelle9[[#This Row],[80%/20% SCOP]]-5.7165)/5.7165</f>
        <v>0.25041546400769699</v>
      </c>
    </row>
    <row r="1475" spans="1:15" ht="20.100000000000001" customHeight="1" x14ac:dyDescent="0.25">
      <c r="A1475" s="61"/>
      <c r="B1475" s="32">
        <v>16016955</v>
      </c>
      <c r="C1475" s="25" t="s">
        <v>1974</v>
      </c>
      <c r="D1475" s="25" t="s">
        <v>1976</v>
      </c>
      <c r="E1475" s="26" t="s">
        <v>2</v>
      </c>
      <c r="F1475" s="27">
        <v>12.05</v>
      </c>
      <c r="G1475" s="28">
        <v>1.79</v>
      </c>
      <c r="H1475" s="27">
        <v>12.17</v>
      </c>
      <c r="I1475" s="28">
        <v>1.4</v>
      </c>
      <c r="J1475" s="26" t="s">
        <v>3</v>
      </c>
      <c r="K1475" s="26" t="s">
        <v>4</v>
      </c>
      <c r="L1475" s="26" t="s">
        <v>4</v>
      </c>
      <c r="M1475" s="27">
        <f>IF(Tabelle9[[#This Row],[Heizleistung (55°C)]]=0,Tabelle9[[#This Row],[Heizleistung (35°C)]],(Tabelle9[[#This Row],[Heizleistung (35°C)]]+Tabelle9[[#This Row],[Heizleistung (55°C)]])/2)</f>
        <v>12.11</v>
      </c>
      <c r="N1475" s="30">
        <f>IF(Tabelle9[[#This Row],[Etas 55°C]]=0,0,(Tabelle9[[#This Row],[Etas 35°C]]*0.8+Tabelle9[[#This Row],[Etas 55°C]]*0.2))*2.5</f>
        <v>4.28</v>
      </c>
      <c r="O1475" s="31">
        <f>-(Tabelle9[[#This Row],[80%/20% SCOP]]-5.7165)/5.7165</f>
        <v>0.25129012507653281</v>
      </c>
    </row>
    <row r="1476" spans="1:15" ht="20.100000000000001" customHeight="1" x14ac:dyDescent="0.25">
      <c r="A1476" s="61"/>
      <c r="B1476" s="32">
        <v>16007308</v>
      </c>
      <c r="C1476" s="25" t="s">
        <v>2893</v>
      </c>
      <c r="D1476" s="25" t="s">
        <v>2902</v>
      </c>
      <c r="E1476" s="26" t="s">
        <v>2</v>
      </c>
      <c r="F1476" s="27">
        <v>13</v>
      </c>
      <c r="G1476" s="28">
        <v>1.8</v>
      </c>
      <c r="H1476" s="27">
        <v>14</v>
      </c>
      <c r="I1476" s="28">
        <v>1.36</v>
      </c>
      <c r="J1476" s="26" t="s">
        <v>40</v>
      </c>
      <c r="K1476" s="26" t="s">
        <v>15</v>
      </c>
      <c r="L1476" s="26" t="s">
        <v>4</v>
      </c>
      <c r="M1476" s="27">
        <f>IF(Tabelle9[[#This Row],[Heizleistung (55°C)]]=0,Tabelle9[[#This Row],[Heizleistung (35°C)]],(Tabelle9[[#This Row],[Heizleistung (35°C)]]+Tabelle9[[#This Row],[Heizleistung (55°C)]])/2)</f>
        <v>13.5</v>
      </c>
      <c r="N1476" s="30">
        <f>IF(Tabelle9[[#This Row],[Etas 55°C]]=0,0,(Tabelle9[[#This Row],[Etas 35°C]]*0.8+Tabelle9[[#This Row],[Etas 55°C]]*0.2))*2.5</f>
        <v>4.28</v>
      </c>
      <c r="O1476" s="31">
        <f>-(Tabelle9[[#This Row],[80%/20% SCOP]]-5.7165)/5.7165</f>
        <v>0.25129012507653281</v>
      </c>
    </row>
    <row r="1477" spans="1:15" ht="20.100000000000001" customHeight="1" x14ac:dyDescent="0.25">
      <c r="A1477" s="61"/>
      <c r="B1477" s="32">
        <v>16011501</v>
      </c>
      <c r="C1477" s="25" t="s">
        <v>4814</v>
      </c>
      <c r="D1477" s="25" t="s">
        <v>4883</v>
      </c>
      <c r="E1477" s="26" t="s">
        <v>2</v>
      </c>
      <c r="F1477" s="27">
        <v>12</v>
      </c>
      <c r="G1477" s="28">
        <v>1.8</v>
      </c>
      <c r="H1477" s="27">
        <v>12</v>
      </c>
      <c r="I1477" s="28">
        <v>1.35</v>
      </c>
      <c r="J1477" s="26" t="s">
        <v>40</v>
      </c>
      <c r="K1477" s="26" t="s">
        <v>15</v>
      </c>
      <c r="L1477" s="26" t="s">
        <v>4</v>
      </c>
      <c r="M1477" s="27">
        <f>IF(Tabelle9[[#This Row],[Heizleistung (55°C)]]=0,Tabelle9[[#This Row],[Heizleistung (35°C)]],(Tabelle9[[#This Row],[Heizleistung (35°C)]]+Tabelle9[[#This Row],[Heizleistung (55°C)]])/2)</f>
        <v>12</v>
      </c>
      <c r="N1477" s="30">
        <f>IF(Tabelle9[[#This Row],[Etas 55°C]]=0,0,(Tabelle9[[#This Row],[Etas 35°C]]*0.8+Tabelle9[[#This Row],[Etas 55°C]]*0.2))*2.5</f>
        <v>4.2750000000000004</v>
      </c>
      <c r="O1477" s="31">
        <f>-(Tabelle9[[#This Row],[80%/20% SCOP]]-5.7165)/5.7165</f>
        <v>0.25216478614536858</v>
      </c>
    </row>
    <row r="1478" spans="1:15" ht="20.100000000000001" customHeight="1" x14ac:dyDescent="0.25">
      <c r="A1478" s="61"/>
      <c r="B1478" s="32">
        <v>16011024</v>
      </c>
      <c r="C1478" s="25" t="s">
        <v>2255</v>
      </c>
      <c r="D1478" s="25" t="s">
        <v>2286</v>
      </c>
      <c r="E1478" s="26" t="s">
        <v>2</v>
      </c>
      <c r="F1478" s="27">
        <v>12.5</v>
      </c>
      <c r="G1478" s="28">
        <v>1.8109999999999999</v>
      </c>
      <c r="H1478" s="27">
        <v>14.58</v>
      </c>
      <c r="I1478" s="28">
        <v>1.3029999999999999</v>
      </c>
      <c r="J1478" s="26" t="s">
        <v>40</v>
      </c>
      <c r="K1478" s="26" t="s">
        <v>4</v>
      </c>
      <c r="L1478" s="26" t="s">
        <v>15</v>
      </c>
      <c r="M1478" s="27">
        <f>IF(Tabelle9[[#This Row],[Heizleistung (55°C)]]=0,Tabelle9[[#This Row],[Heizleistung (35°C)]],(Tabelle9[[#This Row],[Heizleistung (35°C)]]+Tabelle9[[#This Row],[Heizleistung (55°C)]])/2)</f>
        <v>13.54</v>
      </c>
      <c r="N1478" s="30">
        <f>IF(Tabelle9[[#This Row],[Etas 55°C]]=0,0,(Tabelle9[[#This Row],[Etas 35°C]]*0.8+Tabelle9[[#This Row],[Etas 55°C]]*0.2))*2.5</f>
        <v>4.2735000000000003</v>
      </c>
      <c r="O1478" s="31">
        <f>-(Tabelle9[[#This Row],[80%/20% SCOP]]-5.7165)/5.7165</f>
        <v>0.25242718446601936</v>
      </c>
    </row>
    <row r="1479" spans="1:15" ht="20.100000000000001" customHeight="1" x14ac:dyDescent="0.25">
      <c r="A1479" s="61"/>
      <c r="B1479" s="32">
        <v>16010471</v>
      </c>
      <c r="C1479" s="25" t="s">
        <v>1299</v>
      </c>
      <c r="D1479" s="25" t="s">
        <v>6746</v>
      </c>
      <c r="E1479" s="26" t="s">
        <v>2</v>
      </c>
      <c r="F1479" s="27">
        <v>12</v>
      </c>
      <c r="G1479" s="28">
        <v>1.81</v>
      </c>
      <c r="H1479" s="27">
        <v>12</v>
      </c>
      <c r="I1479" s="28">
        <v>1.3</v>
      </c>
      <c r="J1479" s="26" t="s">
        <v>40</v>
      </c>
      <c r="K1479" s="26" t="s">
        <v>4</v>
      </c>
      <c r="L1479" s="26" t="s">
        <v>4</v>
      </c>
      <c r="M1479" s="27">
        <f>IF(Tabelle9[[#This Row],[Heizleistung (55°C)]]=0,Tabelle9[[#This Row],[Heizleistung (35°C)]],(Tabelle9[[#This Row],[Heizleistung (35°C)]]+Tabelle9[[#This Row],[Heizleistung (55°C)]])/2)</f>
        <v>12</v>
      </c>
      <c r="N1479" s="30">
        <f>IF(Tabelle9[[#This Row],[Etas 55°C]]=0,0,(Tabelle9[[#This Row],[Etas 35°C]]*0.8+Tabelle9[[#This Row],[Etas 55°C]]*0.2))*2.5</f>
        <v>4.2700000000000005</v>
      </c>
      <c r="O1479" s="31">
        <f>-(Tabelle9[[#This Row],[80%/20% SCOP]]-5.7165)/5.7165</f>
        <v>0.2530394472142044</v>
      </c>
    </row>
    <row r="1480" spans="1:15" ht="20.100000000000001" customHeight="1" x14ac:dyDescent="0.25">
      <c r="A1480" s="61"/>
      <c r="B1480" s="32">
        <v>16006372</v>
      </c>
      <c r="C1480" s="25" t="s">
        <v>2111</v>
      </c>
      <c r="D1480" s="25" t="s">
        <v>2123</v>
      </c>
      <c r="E1480" s="26" t="s">
        <v>2</v>
      </c>
      <c r="F1480" s="27">
        <v>13</v>
      </c>
      <c r="G1480" s="28">
        <v>1.79</v>
      </c>
      <c r="H1480" s="27">
        <v>13</v>
      </c>
      <c r="I1480" s="28">
        <v>1.38</v>
      </c>
      <c r="J1480" s="26" t="s">
        <v>40</v>
      </c>
      <c r="K1480" s="26" t="s">
        <v>4</v>
      </c>
      <c r="L1480" s="26" t="s">
        <v>4</v>
      </c>
      <c r="M1480" s="27">
        <f>IF(Tabelle9[[#This Row],[Heizleistung (55°C)]]=0,Tabelle9[[#This Row],[Heizleistung (35°C)]],(Tabelle9[[#This Row],[Heizleistung (35°C)]]+Tabelle9[[#This Row],[Heizleistung (55°C)]])/2)</f>
        <v>13</v>
      </c>
      <c r="N1480" s="30">
        <f>IF(Tabelle9[[#This Row],[Etas 55°C]]=0,0,(Tabelle9[[#This Row],[Etas 35°C]]*0.8+Tabelle9[[#This Row],[Etas 55°C]]*0.2))*2.5</f>
        <v>4.2700000000000005</v>
      </c>
      <c r="O1480" s="31">
        <f>-(Tabelle9[[#This Row],[80%/20% SCOP]]-5.7165)/5.7165</f>
        <v>0.2530394472142044</v>
      </c>
    </row>
    <row r="1481" spans="1:15" ht="20.100000000000001" customHeight="1" x14ac:dyDescent="0.25">
      <c r="A1481" s="61"/>
      <c r="B1481" s="32">
        <v>16010510</v>
      </c>
      <c r="C1481" s="25" t="s">
        <v>2988</v>
      </c>
      <c r="D1481" s="25" t="s">
        <v>3032</v>
      </c>
      <c r="E1481" s="26" t="s">
        <v>2</v>
      </c>
      <c r="F1481" s="27">
        <v>13</v>
      </c>
      <c r="G1481" s="28">
        <v>1.79</v>
      </c>
      <c r="H1481" s="27">
        <v>13</v>
      </c>
      <c r="I1481" s="28">
        <v>1.38</v>
      </c>
      <c r="J1481" s="26" t="s">
        <v>40</v>
      </c>
      <c r="K1481" s="26" t="s">
        <v>4</v>
      </c>
      <c r="L1481" s="26" t="s">
        <v>4</v>
      </c>
      <c r="M1481" s="27">
        <f>IF(Tabelle9[[#This Row],[Heizleistung (55°C)]]=0,Tabelle9[[#This Row],[Heizleistung (35°C)]],(Tabelle9[[#This Row],[Heizleistung (35°C)]]+Tabelle9[[#This Row],[Heizleistung (55°C)]])/2)</f>
        <v>13</v>
      </c>
      <c r="N1481" s="30">
        <f>IF(Tabelle9[[#This Row],[Etas 55°C]]=0,0,(Tabelle9[[#This Row],[Etas 35°C]]*0.8+Tabelle9[[#This Row],[Etas 55°C]]*0.2))*2.5</f>
        <v>4.2700000000000005</v>
      </c>
      <c r="O1481" s="31">
        <f>-(Tabelle9[[#This Row],[80%/20% SCOP]]-5.7165)/5.7165</f>
        <v>0.2530394472142044</v>
      </c>
    </row>
    <row r="1482" spans="1:15" ht="20.100000000000001" customHeight="1" x14ac:dyDescent="0.25">
      <c r="A1482" s="61"/>
      <c r="B1482" s="32">
        <v>16012539</v>
      </c>
      <c r="C1482" s="25" t="s">
        <v>3089</v>
      </c>
      <c r="D1482" s="25" t="s">
        <v>3107</v>
      </c>
      <c r="E1482" s="26" t="s">
        <v>2</v>
      </c>
      <c r="F1482" s="27">
        <v>13</v>
      </c>
      <c r="G1482" s="28">
        <v>1.79</v>
      </c>
      <c r="H1482" s="27">
        <v>13</v>
      </c>
      <c r="I1482" s="28">
        <v>1.38</v>
      </c>
      <c r="J1482" s="26" t="s">
        <v>40</v>
      </c>
      <c r="K1482" s="26" t="s">
        <v>4</v>
      </c>
      <c r="L1482" s="26" t="s">
        <v>15</v>
      </c>
      <c r="M1482" s="27">
        <f>IF(Tabelle9[[#This Row],[Heizleistung (55°C)]]=0,Tabelle9[[#This Row],[Heizleistung (35°C)]],(Tabelle9[[#This Row],[Heizleistung (35°C)]]+Tabelle9[[#This Row],[Heizleistung (55°C)]])/2)</f>
        <v>13</v>
      </c>
      <c r="N1482" s="30">
        <f>IF(Tabelle9[[#This Row],[Etas 55°C]]=0,0,(Tabelle9[[#This Row],[Etas 35°C]]*0.8+Tabelle9[[#This Row],[Etas 55°C]]*0.2))*2.5</f>
        <v>4.2700000000000005</v>
      </c>
      <c r="O1482" s="31">
        <f>-(Tabelle9[[#This Row],[80%/20% SCOP]]-5.7165)/5.7165</f>
        <v>0.2530394472142044</v>
      </c>
    </row>
    <row r="1483" spans="1:15" ht="20.100000000000001" customHeight="1" x14ac:dyDescent="0.25">
      <c r="A1483" s="61"/>
      <c r="B1483" s="32">
        <v>16006439</v>
      </c>
      <c r="C1483" s="25" t="s">
        <v>2111</v>
      </c>
      <c r="D1483" s="25" t="s">
        <v>2112</v>
      </c>
      <c r="E1483" s="26" t="s">
        <v>2</v>
      </c>
      <c r="F1483" s="27">
        <v>13</v>
      </c>
      <c r="G1483" s="28">
        <v>1.79</v>
      </c>
      <c r="H1483" s="27">
        <v>14</v>
      </c>
      <c r="I1483" s="28">
        <v>1.38</v>
      </c>
      <c r="J1483" s="26" t="s">
        <v>40</v>
      </c>
      <c r="K1483" s="26" t="s">
        <v>4</v>
      </c>
      <c r="L1483" s="26" t="s">
        <v>4</v>
      </c>
      <c r="M1483" s="27">
        <f>IF(Tabelle9[[#This Row],[Heizleistung (55°C)]]=0,Tabelle9[[#This Row],[Heizleistung (35°C)]],(Tabelle9[[#This Row],[Heizleistung (35°C)]]+Tabelle9[[#This Row],[Heizleistung (55°C)]])/2)</f>
        <v>13.5</v>
      </c>
      <c r="N1483" s="30">
        <f>IF(Tabelle9[[#This Row],[Etas 55°C]]=0,0,(Tabelle9[[#This Row],[Etas 35°C]]*0.8+Tabelle9[[#This Row],[Etas 55°C]]*0.2))*2.5</f>
        <v>4.2700000000000005</v>
      </c>
      <c r="O1483" s="31">
        <f>-(Tabelle9[[#This Row],[80%/20% SCOP]]-5.7165)/5.7165</f>
        <v>0.2530394472142044</v>
      </c>
    </row>
    <row r="1484" spans="1:15" ht="20.100000000000001" customHeight="1" x14ac:dyDescent="0.25">
      <c r="A1484" s="61"/>
      <c r="B1484" s="32">
        <v>16010518</v>
      </c>
      <c r="C1484" s="25" t="s">
        <v>2988</v>
      </c>
      <c r="D1484" s="25" t="s">
        <v>2992</v>
      </c>
      <c r="E1484" s="26" t="s">
        <v>2</v>
      </c>
      <c r="F1484" s="27">
        <v>13</v>
      </c>
      <c r="G1484" s="28">
        <v>1.79</v>
      </c>
      <c r="H1484" s="27">
        <v>14</v>
      </c>
      <c r="I1484" s="28">
        <v>1.38</v>
      </c>
      <c r="J1484" s="26" t="s">
        <v>40</v>
      </c>
      <c r="K1484" s="26" t="s">
        <v>4</v>
      </c>
      <c r="L1484" s="26" t="s">
        <v>4</v>
      </c>
      <c r="M1484" s="27">
        <f>IF(Tabelle9[[#This Row],[Heizleistung (55°C)]]=0,Tabelle9[[#This Row],[Heizleistung (35°C)]],(Tabelle9[[#This Row],[Heizleistung (35°C)]]+Tabelle9[[#This Row],[Heizleistung (55°C)]])/2)</f>
        <v>13.5</v>
      </c>
      <c r="N1484" s="30">
        <f>IF(Tabelle9[[#This Row],[Etas 55°C]]=0,0,(Tabelle9[[#This Row],[Etas 35°C]]*0.8+Tabelle9[[#This Row],[Etas 55°C]]*0.2))*2.5</f>
        <v>4.2700000000000005</v>
      </c>
      <c r="O1484" s="31">
        <f>-(Tabelle9[[#This Row],[80%/20% SCOP]]-5.7165)/5.7165</f>
        <v>0.2530394472142044</v>
      </c>
    </row>
    <row r="1485" spans="1:15" ht="20.100000000000001" customHeight="1" x14ac:dyDescent="0.25">
      <c r="A1485" s="61"/>
      <c r="B1485" s="32">
        <v>16012540</v>
      </c>
      <c r="C1485" s="25" t="s">
        <v>3089</v>
      </c>
      <c r="D1485" s="25" t="s">
        <v>3112</v>
      </c>
      <c r="E1485" s="26" t="s">
        <v>2</v>
      </c>
      <c r="F1485" s="27">
        <v>13</v>
      </c>
      <c r="G1485" s="28">
        <v>1.79</v>
      </c>
      <c r="H1485" s="27">
        <v>14</v>
      </c>
      <c r="I1485" s="28">
        <v>1.38</v>
      </c>
      <c r="J1485" s="26" t="s">
        <v>40</v>
      </c>
      <c r="K1485" s="26" t="s">
        <v>4</v>
      </c>
      <c r="L1485" s="26" t="s">
        <v>15</v>
      </c>
      <c r="M1485" s="27">
        <f>IF(Tabelle9[[#This Row],[Heizleistung (55°C)]]=0,Tabelle9[[#This Row],[Heizleistung (35°C)]],(Tabelle9[[#This Row],[Heizleistung (35°C)]]+Tabelle9[[#This Row],[Heizleistung (55°C)]])/2)</f>
        <v>13.5</v>
      </c>
      <c r="N1485" s="30">
        <f>IF(Tabelle9[[#This Row],[Etas 55°C]]=0,0,(Tabelle9[[#This Row],[Etas 35°C]]*0.8+Tabelle9[[#This Row],[Etas 55°C]]*0.2))*2.5</f>
        <v>4.2700000000000005</v>
      </c>
      <c r="O1485" s="31">
        <f>-(Tabelle9[[#This Row],[80%/20% SCOP]]-5.7165)/5.7165</f>
        <v>0.2530394472142044</v>
      </c>
    </row>
    <row r="1486" spans="1:15" ht="20.100000000000001" customHeight="1" x14ac:dyDescent="0.25">
      <c r="A1486" s="61"/>
      <c r="B1486" s="32">
        <v>16018408</v>
      </c>
      <c r="C1486" s="25" t="s">
        <v>6597</v>
      </c>
      <c r="D1486" s="25" t="s">
        <v>6603</v>
      </c>
      <c r="E1486" s="26" t="s">
        <v>2</v>
      </c>
      <c r="F1486" s="27">
        <v>14.2</v>
      </c>
      <c r="G1486" s="28">
        <v>1.8</v>
      </c>
      <c r="H1486" s="27">
        <v>13.08</v>
      </c>
      <c r="I1486" s="28">
        <v>1.34</v>
      </c>
      <c r="J1486" s="26" t="s">
        <v>3</v>
      </c>
      <c r="K1486" s="26" t="s">
        <v>4</v>
      </c>
      <c r="L1486" s="26" t="s">
        <v>4</v>
      </c>
      <c r="M1486" s="29">
        <f>IF(Tabelle9[[#This Row],[Heizleistung (55°C)]]=0,Tabelle9[[#This Row],[Heizleistung (35°C)]],(Tabelle9[[#This Row],[Heizleistung (35°C)]]+Tabelle9[[#This Row],[Heizleistung (55°C)]])/2)</f>
        <v>13.64</v>
      </c>
      <c r="N1486" s="30">
        <f>IF(Tabelle9[[#This Row],[Etas 55°C]]=0,0,(Tabelle9[[#This Row],[Etas 35°C]]*0.8+Tabelle9[[#This Row],[Etas 55°C]]*0.2))*2.5</f>
        <v>4.2700000000000005</v>
      </c>
      <c r="O1486" s="31">
        <f>-(Tabelle9[[#This Row],[80%/20% SCOP]]-5.7165)/5.7165</f>
        <v>0.2530394472142044</v>
      </c>
    </row>
    <row r="1487" spans="1:15" ht="20.100000000000001" customHeight="1" x14ac:dyDescent="0.25">
      <c r="A1487" s="61"/>
      <c r="B1487" s="32">
        <v>16017411</v>
      </c>
      <c r="C1487" s="25" t="s">
        <v>808</v>
      </c>
      <c r="D1487" s="25" t="s">
        <v>890</v>
      </c>
      <c r="E1487" s="26" t="s">
        <v>2</v>
      </c>
      <c r="F1487" s="27">
        <v>12.4</v>
      </c>
      <c r="G1487" s="28">
        <v>1.78</v>
      </c>
      <c r="H1487" s="27">
        <v>12.1</v>
      </c>
      <c r="I1487" s="28">
        <v>1.41</v>
      </c>
      <c r="J1487" s="26" t="s">
        <v>3</v>
      </c>
      <c r="K1487" s="26" t="s">
        <v>4</v>
      </c>
      <c r="L1487" s="26" t="s">
        <v>4</v>
      </c>
      <c r="M1487" s="27">
        <f>IF(Tabelle9[[#This Row],[Heizleistung (55°C)]]=0,Tabelle9[[#This Row],[Heizleistung (35°C)]],(Tabelle9[[#This Row],[Heizleistung (35°C)]]+Tabelle9[[#This Row],[Heizleistung (55°C)]])/2)</f>
        <v>12.25</v>
      </c>
      <c r="N1487" s="30">
        <f>IF(Tabelle9[[#This Row],[Etas 55°C]]=0,0,(Tabelle9[[#This Row],[Etas 35°C]]*0.8+Tabelle9[[#This Row],[Etas 55°C]]*0.2))*2.5</f>
        <v>4.2650000000000006</v>
      </c>
      <c r="O1487" s="31">
        <f>-(Tabelle9[[#This Row],[80%/20% SCOP]]-5.7165)/5.7165</f>
        <v>0.25391410828304023</v>
      </c>
    </row>
    <row r="1488" spans="1:15" ht="20.100000000000001" customHeight="1" x14ac:dyDescent="0.25">
      <c r="A1488" s="61"/>
      <c r="B1488" s="32">
        <v>16014006</v>
      </c>
      <c r="C1488" s="25" t="s">
        <v>6201</v>
      </c>
      <c r="D1488" s="25" t="s">
        <v>6268</v>
      </c>
      <c r="E1488" s="26" t="s">
        <v>2</v>
      </c>
      <c r="F1488" s="27">
        <v>12.4</v>
      </c>
      <c r="G1488" s="28">
        <v>1.78</v>
      </c>
      <c r="H1488" s="27">
        <v>12.1</v>
      </c>
      <c r="I1488" s="28">
        <v>1.41</v>
      </c>
      <c r="J1488" s="26" t="s">
        <v>3</v>
      </c>
      <c r="K1488" s="26" t="s">
        <v>4</v>
      </c>
      <c r="L1488" s="26" t="s">
        <v>4</v>
      </c>
      <c r="M1488" s="29">
        <f>IF(Tabelle9[[#This Row],[Heizleistung (55°C)]]=0,Tabelle9[[#This Row],[Heizleistung (35°C)]],(Tabelle9[[#This Row],[Heizleistung (35°C)]]+Tabelle9[[#This Row],[Heizleistung (55°C)]])/2)</f>
        <v>12.25</v>
      </c>
      <c r="N1488" s="30">
        <f>IF(Tabelle9[[#This Row],[Etas 55°C]]=0,0,(Tabelle9[[#This Row],[Etas 35°C]]*0.8+Tabelle9[[#This Row],[Etas 55°C]]*0.2))*2.5</f>
        <v>4.2650000000000006</v>
      </c>
      <c r="O1488" s="31">
        <f>-(Tabelle9[[#This Row],[80%/20% SCOP]]-5.7165)/5.7165</f>
        <v>0.25391410828304023</v>
      </c>
    </row>
    <row r="1489" spans="1:15" ht="20.100000000000001" customHeight="1" x14ac:dyDescent="0.25">
      <c r="A1489" s="61"/>
      <c r="B1489" s="32">
        <v>16017912</v>
      </c>
      <c r="C1489" s="25" t="s">
        <v>6201</v>
      </c>
      <c r="D1489" s="25" t="s">
        <v>6228</v>
      </c>
      <c r="E1489" s="26" t="s">
        <v>2</v>
      </c>
      <c r="F1489" s="27">
        <v>12.42</v>
      </c>
      <c r="G1489" s="28">
        <v>1.78</v>
      </c>
      <c r="H1489" s="27">
        <v>12.1</v>
      </c>
      <c r="I1489" s="28">
        <v>1.41</v>
      </c>
      <c r="J1489" s="26" t="s">
        <v>3</v>
      </c>
      <c r="K1489" s="26" t="s">
        <v>4</v>
      </c>
      <c r="L1489" s="26" t="s">
        <v>4</v>
      </c>
      <c r="M1489" s="29">
        <f>IF(Tabelle9[[#This Row],[Heizleistung (55°C)]]=0,Tabelle9[[#This Row],[Heizleistung (35°C)]],(Tabelle9[[#This Row],[Heizleistung (35°C)]]+Tabelle9[[#This Row],[Heizleistung (55°C)]])/2)</f>
        <v>12.26</v>
      </c>
      <c r="N1489" s="30">
        <f>IF(Tabelle9[[#This Row],[Etas 55°C]]=0,0,(Tabelle9[[#This Row],[Etas 35°C]]*0.8+Tabelle9[[#This Row],[Etas 55°C]]*0.2))*2.5</f>
        <v>4.2650000000000006</v>
      </c>
      <c r="O1489" s="31">
        <f>-(Tabelle9[[#This Row],[80%/20% SCOP]]-5.7165)/5.7165</f>
        <v>0.25391410828304023</v>
      </c>
    </row>
    <row r="1490" spans="1:15" ht="20.100000000000001" customHeight="1" x14ac:dyDescent="0.25">
      <c r="A1490" s="61"/>
      <c r="B1490" s="32">
        <v>16017911</v>
      </c>
      <c r="C1490" s="25" t="s">
        <v>6201</v>
      </c>
      <c r="D1490" s="25" t="s">
        <v>6246</v>
      </c>
      <c r="E1490" s="26" t="s">
        <v>2</v>
      </c>
      <c r="F1490" s="27">
        <v>12.42</v>
      </c>
      <c r="G1490" s="28">
        <v>1.78</v>
      </c>
      <c r="H1490" s="27">
        <v>12.1</v>
      </c>
      <c r="I1490" s="28">
        <v>1.41</v>
      </c>
      <c r="J1490" s="26" t="s">
        <v>3</v>
      </c>
      <c r="K1490" s="26" t="s">
        <v>4</v>
      </c>
      <c r="L1490" s="26" t="s">
        <v>4</v>
      </c>
      <c r="M1490" s="29">
        <f>IF(Tabelle9[[#This Row],[Heizleistung (55°C)]]=0,Tabelle9[[#This Row],[Heizleistung (35°C)]],(Tabelle9[[#This Row],[Heizleistung (35°C)]]+Tabelle9[[#This Row],[Heizleistung (55°C)]])/2)</f>
        <v>12.26</v>
      </c>
      <c r="N1490" s="30">
        <f>IF(Tabelle9[[#This Row],[Etas 55°C]]=0,0,(Tabelle9[[#This Row],[Etas 35°C]]*0.8+Tabelle9[[#This Row],[Etas 55°C]]*0.2))*2.5</f>
        <v>4.2650000000000006</v>
      </c>
      <c r="O1490" s="31">
        <f>-(Tabelle9[[#This Row],[80%/20% SCOP]]-5.7165)/5.7165</f>
        <v>0.25391410828304023</v>
      </c>
    </row>
    <row r="1491" spans="1:15" ht="20.100000000000001" customHeight="1" x14ac:dyDescent="0.25">
      <c r="A1491" s="61"/>
      <c r="B1491" s="32">
        <v>16017919</v>
      </c>
      <c r="C1491" s="25" t="s">
        <v>6201</v>
      </c>
      <c r="D1491" s="25" t="s">
        <v>6212</v>
      </c>
      <c r="E1491" s="26" t="s">
        <v>2</v>
      </c>
      <c r="F1491" s="27">
        <v>13.67</v>
      </c>
      <c r="G1491" s="28">
        <v>1.78</v>
      </c>
      <c r="H1491" s="27">
        <v>13.37</v>
      </c>
      <c r="I1491" s="28">
        <v>1.41</v>
      </c>
      <c r="J1491" s="26" t="s">
        <v>3</v>
      </c>
      <c r="K1491" s="26" t="s">
        <v>4</v>
      </c>
      <c r="L1491" s="26" t="s">
        <v>4</v>
      </c>
      <c r="M1491" s="29">
        <f>IF(Tabelle9[[#This Row],[Heizleistung (55°C)]]=0,Tabelle9[[#This Row],[Heizleistung (35°C)]],(Tabelle9[[#This Row],[Heizleistung (35°C)]]+Tabelle9[[#This Row],[Heizleistung (55°C)]])/2)</f>
        <v>13.52</v>
      </c>
      <c r="N1491" s="30">
        <f>IF(Tabelle9[[#This Row],[Etas 55°C]]=0,0,(Tabelle9[[#This Row],[Etas 35°C]]*0.8+Tabelle9[[#This Row],[Etas 55°C]]*0.2))*2.5</f>
        <v>4.2650000000000006</v>
      </c>
      <c r="O1491" s="31">
        <f>-(Tabelle9[[#This Row],[80%/20% SCOP]]-5.7165)/5.7165</f>
        <v>0.25391410828304023</v>
      </c>
    </row>
    <row r="1492" spans="1:15" ht="20.100000000000001" customHeight="1" x14ac:dyDescent="0.25">
      <c r="A1492" s="61"/>
      <c r="B1492" s="32">
        <v>16017412</v>
      </c>
      <c r="C1492" s="25" t="s">
        <v>808</v>
      </c>
      <c r="D1492" s="25" t="s">
        <v>831</v>
      </c>
      <c r="E1492" s="26" t="s">
        <v>2</v>
      </c>
      <c r="F1492" s="27">
        <v>13.7</v>
      </c>
      <c r="G1492" s="28">
        <v>1.78</v>
      </c>
      <c r="H1492" s="27">
        <v>13.4</v>
      </c>
      <c r="I1492" s="28">
        <v>1.41</v>
      </c>
      <c r="J1492" s="26" t="s">
        <v>3</v>
      </c>
      <c r="K1492" s="26" t="s">
        <v>4</v>
      </c>
      <c r="L1492" s="26" t="s">
        <v>4</v>
      </c>
      <c r="M1492" s="27">
        <f>IF(Tabelle9[[#This Row],[Heizleistung (55°C)]]=0,Tabelle9[[#This Row],[Heizleistung (35°C)]],(Tabelle9[[#This Row],[Heizleistung (35°C)]]+Tabelle9[[#This Row],[Heizleistung (55°C)]])/2)</f>
        <v>13.55</v>
      </c>
      <c r="N1492" s="30">
        <f>IF(Tabelle9[[#This Row],[Etas 55°C]]=0,0,(Tabelle9[[#This Row],[Etas 35°C]]*0.8+Tabelle9[[#This Row],[Etas 55°C]]*0.2))*2.5</f>
        <v>4.2650000000000006</v>
      </c>
      <c r="O1492" s="31">
        <f>-(Tabelle9[[#This Row],[80%/20% SCOP]]-5.7165)/5.7165</f>
        <v>0.25391410828304023</v>
      </c>
    </row>
    <row r="1493" spans="1:15" ht="20.100000000000001" customHeight="1" x14ac:dyDescent="0.25">
      <c r="A1493" s="61"/>
      <c r="B1493" s="32">
        <v>16017494</v>
      </c>
      <c r="C1493" s="25" t="s">
        <v>6201</v>
      </c>
      <c r="D1493" s="25" t="s">
        <v>6316</v>
      </c>
      <c r="E1493" s="26" t="s">
        <v>2</v>
      </c>
      <c r="F1493" s="27">
        <v>13.7</v>
      </c>
      <c r="G1493" s="28">
        <v>1.78</v>
      </c>
      <c r="H1493" s="27">
        <v>13.4</v>
      </c>
      <c r="I1493" s="28">
        <v>1.41</v>
      </c>
      <c r="J1493" s="26" t="s">
        <v>3</v>
      </c>
      <c r="K1493" s="26" t="s">
        <v>4</v>
      </c>
      <c r="L1493" s="26" t="s">
        <v>4</v>
      </c>
      <c r="M1493" s="29">
        <f>IF(Tabelle9[[#This Row],[Heizleistung (55°C)]]=0,Tabelle9[[#This Row],[Heizleistung (35°C)]],(Tabelle9[[#This Row],[Heizleistung (35°C)]]+Tabelle9[[#This Row],[Heizleistung (55°C)]])/2)</f>
        <v>13.55</v>
      </c>
      <c r="N1493" s="30">
        <f>IF(Tabelle9[[#This Row],[Etas 55°C]]=0,0,(Tabelle9[[#This Row],[Etas 35°C]]*0.8+Tabelle9[[#This Row],[Etas 55°C]]*0.2))*2.5</f>
        <v>4.2650000000000006</v>
      </c>
      <c r="O1493" s="31">
        <f>-(Tabelle9[[#This Row],[80%/20% SCOP]]-5.7165)/5.7165</f>
        <v>0.25391410828304023</v>
      </c>
    </row>
    <row r="1494" spans="1:15" ht="20.100000000000001" customHeight="1" x14ac:dyDescent="0.25">
      <c r="A1494" s="61"/>
      <c r="B1494" s="32">
        <v>16011663</v>
      </c>
      <c r="C1494" s="25" t="s">
        <v>2465</v>
      </c>
      <c r="D1494" s="25" t="s">
        <v>2467</v>
      </c>
      <c r="E1494" s="26" t="s">
        <v>2</v>
      </c>
      <c r="F1494" s="27">
        <v>14</v>
      </c>
      <c r="G1494" s="28">
        <v>1.78</v>
      </c>
      <c r="H1494" s="27">
        <v>10</v>
      </c>
      <c r="I1494" s="28">
        <v>1.4</v>
      </c>
      <c r="J1494" s="26" t="s">
        <v>508</v>
      </c>
      <c r="K1494" s="26" t="s">
        <v>4</v>
      </c>
      <c r="L1494" s="26" t="s">
        <v>25</v>
      </c>
      <c r="M1494" s="27">
        <f>IF(Tabelle9[[#This Row],[Heizleistung (55°C)]]=0,Tabelle9[[#This Row],[Heizleistung (35°C)]],(Tabelle9[[#This Row],[Heizleistung (35°C)]]+Tabelle9[[#This Row],[Heizleistung (55°C)]])/2)</f>
        <v>12</v>
      </c>
      <c r="N1494" s="30">
        <f>IF(Tabelle9[[#This Row],[Etas 55°C]]=0,0,(Tabelle9[[#This Row],[Etas 35°C]]*0.8+Tabelle9[[#This Row],[Etas 55°C]]*0.2))*2.5</f>
        <v>4.2600000000000007</v>
      </c>
      <c r="O1494" s="31">
        <f>-(Tabelle9[[#This Row],[80%/20% SCOP]]-5.7165)/5.7165</f>
        <v>0.254788769351876</v>
      </c>
    </row>
    <row r="1495" spans="1:15" ht="20.100000000000001" customHeight="1" x14ac:dyDescent="0.25">
      <c r="A1495" s="61"/>
      <c r="B1495" s="32">
        <v>16017778</v>
      </c>
      <c r="C1495" s="25" t="s">
        <v>2592</v>
      </c>
      <c r="D1495" s="25" t="s">
        <v>2600</v>
      </c>
      <c r="E1495" s="26" t="s">
        <v>2</v>
      </c>
      <c r="F1495" s="27">
        <v>12</v>
      </c>
      <c r="G1495" s="28">
        <v>1.78</v>
      </c>
      <c r="H1495" s="27">
        <v>12</v>
      </c>
      <c r="I1495" s="28">
        <v>1.39</v>
      </c>
      <c r="J1495" s="26" t="s">
        <v>3</v>
      </c>
      <c r="K1495" s="26" t="s">
        <v>4</v>
      </c>
      <c r="L1495" s="26" t="s">
        <v>4</v>
      </c>
      <c r="M1495" s="27">
        <f>IF(Tabelle9[[#This Row],[Heizleistung (55°C)]]=0,Tabelle9[[#This Row],[Heizleistung (35°C)]],(Tabelle9[[#This Row],[Heizleistung (35°C)]]+Tabelle9[[#This Row],[Heizleistung (55°C)]])/2)</f>
        <v>12</v>
      </c>
      <c r="N1495" s="30">
        <f>IF(Tabelle9[[#This Row],[Etas 55°C]]=0,0,(Tabelle9[[#This Row],[Etas 35°C]]*0.8+Tabelle9[[#This Row],[Etas 55°C]]*0.2))*2.5</f>
        <v>4.2550000000000008</v>
      </c>
      <c r="O1495" s="31">
        <f>-(Tabelle9[[#This Row],[80%/20% SCOP]]-5.7165)/5.7165</f>
        <v>0.25566343042071182</v>
      </c>
    </row>
    <row r="1496" spans="1:15" ht="20.100000000000001" customHeight="1" x14ac:dyDescent="0.25">
      <c r="A1496" s="61"/>
      <c r="B1496" s="32">
        <v>16011281</v>
      </c>
      <c r="C1496" s="25" t="s">
        <v>1560</v>
      </c>
      <c r="D1496" s="25" t="s">
        <v>1601</v>
      </c>
      <c r="E1496" s="26" t="s">
        <v>2</v>
      </c>
      <c r="F1496" s="27">
        <v>13</v>
      </c>
      <c r="G1496" s="28">
        <v>1.79</v>
      </c>
      <c r="H1496" s="27">
        <v>12</v>
      </c>
      <c r="I1496" s="28">
        <v>1.35</v>
      </c>
      <c r="J1496" s="26" t="s">
        <v>109</v>
      </c>
      <c r="K1496" s="26" t="s">
        <v>4</v>
      </c>
      <c r="L1496" s="26" t="s">
        <v>4</v>
      </c>
      <c r="M1496" s="27">
        <f>IF(Tabelle9[[#This Row],[Heizleistung (55°C)]]=0,Tabelle9[[#This Row],[Heizleistung (35°C)]],(Tabelle9[[#This Row],[Heizleistung (35°C)]]+Tabelle9[[#This Row],[Heizleistung (55°C)]])/2)</f>
        <v>12.5</v>
      </c>
      <c r="N1496" s="30">
        <f>IF(Tabelle9[[#This Row],[Etas 55°C]]=0,0,(Tabelle9[[#This Row],[Etas 35°C]]*0.8+Tabelle9[[#This Row],[Etas 55°C]]*0.2))*2.5</f>
        <v>4.2550000000000008</v>
      </c>
      <c r="O1496" s="31">
        <f>-(Tabelle9[[#This Row],[80%/20% SCOP]]-5.7165)/5.7165</f>
        <v>0.25566343042071182</v>
      </c>
    </row>
    <row r="1497" spans="1:15" ht="20.100000000000001" customHeight="1" x14ac:dyDescent="0.25">
      <c r="A1497" s="61"/>
      <c r="B1497" s="32">
        <v>16017772</v>
      </c>
      <c r="C1497" s="25" t="s">
        <v>2592</v>
      </c>
      <c r="D1497" s="25" t="s">
        <v>2618</v>
      </c>
      <c r="E1497" s="26" t="s">
        <v>2</v>
      </c>
      <c r="F1497" s="27">
        <v>14</v>
      </c>
      <c r="G1497" s="28">
        <v>1.78</v>
      </c>
      <c r="H1497" s="27">
        <v>12</v>
      </c>
      <c r="I1497" s="28">
        <v>1.39</v>
      </c>
      <c r="J1497" s="26" t="s">
        <v>3</v>
      </c>
      <c r="K1497" s="26" t="s">
        <v>4</v>
      </c>
      <c r="L1497" s="26" t="s">
        <v>4</v>
      </c>
      <c r="M1497" s="27">
        <f>IF(Tabelle9[[#This Row],[Heizleistung (55°C)]]=0,Tabelle9[[#This Row],[Heizleistung (35°C)]],(Tabelle9[[#This Row],[Heizleistung (35°C)]]+Tabelle9[[#This Row],[Heizleistung (55°C)]])/2)</f>
        <v>13</v>
      </c>
      <c r="N1497" s="30">
        <f>IF(Tabelle9[[#This Row],[Etas 55°C]]=0,0,(Tabelle9[[#This Row],[Etas 35°C]]*0.8+Tabelle9[[#This Row],[Etas 55°C]]*0.2))*2.5</f>
        <v>4.2550000000000008</v>
      </c>
      <c r="O1497" s="31">
        <f>-(Tabelle9[[#This Row],[80%/20% SCOP]]-5.7165)/5.7165</f>
        <v>0.25566343042071182</v>
      </c>
    </row>
    <row r="1498" spans="1:15" ht="20.100000000000001" customHeight="1" x14ac:dyDescent="0.25">
      <c r="A1498" s="61"/>
      <c r="B1498" s="32">
        <v>16012775</v>
      </c>
      <c r="C1498" s="25" t="s">
        <v>2231</v>
      </c>
      <c r="D1498" s="25" t="s">
        <v>2244</v>
      </c>
      <c r="E1498" s="26" t="s">
        <v>2</v>
      </c>
      <c r="F1498" s="27">
        <v>13.95</v>
      </c>
      <c r="G1498" s="28">
        <v>1.7949999999999999</v>
      </c>
      <c r="H1498" s="27">
        <v>13.43</v>
      </c>
      <c r="I1498" s="28">
        <v>1.33</v>
      </c>
      <c r="J1498" s="26" t="s">
        <v>40</v>
      </c>
      <c r="K1498" s="26" t="s">
        <v>4</v>
      </c>
      <c r="L1498" s="26" t="s">
        <v>4</v>
      </c>
      <c r="M1498" s="27">
        <f>IF(Tabelle9[[#This Row],[Heizleistung (55°C)]]=0,Tabelle9[[#This Row],[Heizleistung (35°C)]],(Tabelle9[[#This Row],[Heizleistung (35°C)]]+Tabelle9[[#This Row],[Heizleistung (55°C)]])/2)</f>
        <v>13.69</v>
      </c>
      <c r="N1498" s="30">
        <f>IF(Tabelle9[[#This Row],[Etas 55°C]]=0,0,(Tabelle9[[#This Row],[Etas 35°C]]*0.8+Tabelle9[[#This Row],[Etas 55°C]]*0.2))*2.5</f>
        <v>4.2549999999999999</v>
      </c>
      <c r="O1498" s="31">
        <f>-(Tabelle9[[#This Row],[80%/20% SCOP]]-5.7165)/5.7165</f>
        <v>0.25566343042071199</v>
      </c>
    </row>
    <row r="1499" spans="1:15" ht="20.100000000000001" customHeight="1" x14ac:dyDescent="0.25">
      <c r="A1499" s="61"/>
      <c r="B1499" s="32">
        <v>16012925</v>
      </c>
      <c r="C1499" s="25" t="s">
        <v>5870</v>
      </c>
      <c r="D1499" s="25" t="s">
        <v>5872</v>
      </c>
      <c r="E1499" s="26" t="s">
        <v>2</v>
      </c>
      <c r="F1499" s="27">
        <v>13.95</v>
      </c>
      <c r="G1499" s="28">
        <v>1.7949999999999999</v>
      </c>
      <c r="H1499" s="27">
        <v>13.43</v>
      </c>
      <c r="I1499" s="28">
        <v>1.33</v>
      </c>
      <c r="J1499" s="26" t="s">
        <v>40</v>
      </c>
      <c r="K1499" s="26" t="s">
        <v>15</v>
      </c>
      <c r="L1499" s="26" t="s">
        <v>15</v>
      </c>
      <c r="M1499" s="29">
        <f>IF(Tabelle9[[#This Row],[Heizleistung (55°C)]]=0,Tabelle9[[#This Row],[Heizleistung (35°C)]],(Tabelle9[[#This Row],[Heizleistung (35°C)]]+Tabelle9[[#This Row],[Heizleistung (55°C)]])/2)</f>
        <v>13.69</v>
      </c>
      <c r="N1499" s="30">
        <f>IF(Tabelle9[[#This Row],[Etas 55°C]]=0,0,(Tabelle9[[#This Row],[Etas 35°C]]*0.8+Tabelle9[[#This Row],[Etas 55°C]]*0.2))*2.5</f>
        <v>4.2549999999999999</v>
      </c>
      <c r="O1499" s="31">
        <f>-(Tabelle9[[#This Row],[80%/20% SCOP]]-5.7165)/5.7165</f>
        <v>0.25566343042071199</v>
      </c>
    </row>
    <row r="1500" spans="1:15" ht="20.100000000000001" customHeight="1" x14ac:dyDescent="0.25">
      <c r="A1500" s="61"/>
      <c r="B1500" s="32">
        <v>16017680</v>
      </c>
      <c r="C1500" s="25" t="s">
        <v>3044</v>
      </c>
      <c r="D1500" s="25" t="s">
        <v>3054</v>
      </c>
      <c r="E1500" s="26" t="s">
        <v>2</v>
      </c>
      <c r="F1500" s="27">
        <v>13</v>
      </c>
      <c r="G1500" s="28">
        <v>1.79</v>
      </c>
      <c r="H1500" s="27">
        <v>12</v>
      </c>
      <c r="I1500" s="28">
        <v>1.349</v>
      </c>
      <c r="J1500" s="26" t="s">
        <v>109</v>
      </c>
      <c r="K1500" s="26" t="s">
        <v>15</v>
      </c>
      <c r="L1500" s="26" t="s">
        <v>4</v>
      </c>
      <c r="M1500" s="27">
        <f>IF(Tabelle9[[#This Row],[Heizleistung (55°C)]]=0,Tabelle9[[#This Row],[Heizleistung (35°C)]],(Tabelle9[[#This Row],[Heizleistung (35°C)]]+Tabelle9[[#This Row],[Heizleistung (55°C)]])/2)</f>
        <v>12.5</v>
      </c>
      <c r="N1500" s="30">
        <f>IF(Tabelle9[[#This Row],[Etas 55°C]]=0,0,(Tabelle9[[#This Row],[Etas 35°C]]*0.8+Tabelle9[[#This Row],[Etas 55°C]]*0.2))*2.5</f>
        <v>4.2545000000000002</v>
      </c>
      <c r="O1500" s="31">
        <f>-(Tabelle9[[#This Row],[80%/20% SCOP]]-5.7165)/5.7165</f>
        <v>0.25575089652759553</v>
      </c>
    </row>
    <row r="1501" spans="1:15" ht="20.100000000000001" customHeight="1" x14ac:dyDescent="0.25">
      <c r="A1501" s="61"/>
      <c r="B1501" s="32">
        <v>16011025</v>
      </c>
      <c r="C1501" s="25" t="s">
        <v>2255</v>
      </c>
      <c r="D1501" s="25" t="s">
        <v>2284</v>
      </c>
      <c r="E1501" s="26" t="s">
        <v>2</v>
      </c>
      <c r="F1501" s="27">
        <v>12.74</v>
      </c>
      <c r="G1501" s="28">
        <v>1.7989999999999999</v>
      </c>
      <c r="H1501" s="27">
        <v>14.43</v>
      </c>
      <c r="I1501" s="28">
        <v>1.306</v>
      </c>
      <c r="J1501" s="26" t="s">
        <v>40</v>
      </c>
      <c r="K1501" s="26" t="s">
        <v>4</v>
      </c>
      <c r="L1501" s="26" t="s">
        <v>15</v>
      </c>
      <c r="M1501" s="27">
        <f>IF(Tabelle9[[#This Row],[Heizleistung (55°C)]]=0,Tabelle9[[#This Row],[Heizleistung (35°C)]],(Tabelle9[[#This Row],[Heizleistung (35°C)]]+Tabelle9[[#This Row],[Heizleistung (55°C)]])/2)</f>
        <v>13.585000000000001</v>
      </c>
      <c r="N1501" s="30">
        <f>IF(Tabelle9[[#This Row],[Etas 55°C]]=0,0,(Tabelle9[[#This Row],[Etas 35°C]]*0.8+Tabelle9[[#This Row],[Etas 55°C]]*0.2))*2.5</f>
        <v>4.2510000000000003</v>
      </c>
      <c r="O1501" s="31">
        <f>-(Tabelle9[[#This Row],[80%/20% SCOP]]-5.7165)/5.7165</f>
        <v>0.25636315927578057</v>
      </c>
    </row>
    <row r="1502" spans="1:15" ht="20.100000000000001" customHeight="1" x14ac:dyDescent="0.25">
      <c r="A1502" s="61"/>
      <c r="B1502" s="32">
        <v>16003869</v>
      </c>
      <c r="C1502" s="25" t="s">
        <v>651</v>
      </c>
      <c r="D1502" s="25" t="s">
        <v>656</v>
      </c>
      <c r="E1502" s="26" t="s">
        <v>2</v>
      </c>
      <c r="F1502" s="27">
        <v>12</v>
      </c>
      <c r="G1502" s="28">
        <v>1.78</v>
      </c>
      <c r="H1502" s="27">
        <v>12</v>
      </c>
      <c r="I1502" s="28">
        <v>1.38</v>
      </c>
      <c r="J1502" s="26" t="s">
        <v>109</v>
      </c>
      <c r="K1502" s="26" t="s">
        <v>4</v>
      </c>
      <c r="L1502" s="26" t="s">
        <v>4</v>
      </c>
      <c r="M1502" s="27">
        <f>IF(Tabelle9[[#This Row],[Heizleistung (55°C)]]=0,Tabelle9[[#This Row],[Heizleistung (35°C)]],(Tabelle9[[#This Row],[Heizleistung (35°C)]]+Tabelle9[[#This Row],[Heizleistung (55°C)]])/2)</f>
        <v>12</v>
      </c>
      <c r="N1502" s="30">
        <f>IF(Tabelle9[[#This Row],[Etas 55°C]]=0,0,(Tabelle9[[#This Row],[Etas 35°C]]*0.8+Tabelle9[[#This Row],[Etas 55°C]]*0.2))*2.5</f>
        <v>4.25</v>
      </c>
      <c r="O1502" s="31">
        <f>-(Tabelle9[[#This Row],[80%/20% SCOP]]-5.7165)/5.7165</f>
        <v>0.25653809148954781</v>
      </c>
    </row>
    <row r="1503" spans="1:15" ht="20.100000000000001" customHeight="1" x14ac:dyDescent="0.25">
      <c r="A1503" s="61"/>
      <c r="B1503" s="32">
        <v>16004824</v>
      </c>
      <c r="C1503" s="25" t="s">
        <v>669</v>
      </c>
      <c r="D1503" s="25" t="s">
        <v>769</v>
      </c>
      <c r="E1503" s="26" t="s">
        <v>2</v>
      </c>
      <c r="F1503" s="27">
        <v>12</v>
      </c>
      <c r="G1503" s="28">
        <v>1.78</v>
      </c>
      <c r="H1503" s="27">
        <v>12</v>
      </c>
      <c r="I1503" s="28">
        <v>1.38</v>
      </c>
      <c r="J1503" s="26" t="s">
        <v>109</v>
      </c>
      <c r="K1503" s="26" t="s">
        <v>4</v>
      </c>
      <c r="L1503" s="26" t="s">
        <v>4</v>
      </c>
      <c r="M1503" s="27">
        <f>IF(Tabelle9[[#This Row],[Heizleistung (55°C)]]=0,Tabelle9[[#This Row],[Heizleistung (35°C)]],(Tabelle9[[#This Row],[Heizleistung (35°C)]]+Tabelle9[[#This Row],[Heizleistung (55°C)]])/2)</f>
        <v>12</v>
      </c>
      <c r="N1503" s="30">
        <f>IF(Tabelle9[[#This Row],[Etas 55°C]]=0,0,(Tabelle9[[#This Row],[Etas 35°C]]*0.8+Tabelle9[[#This Row],[Etas 55°C]]*0.2))*2.5</f>
        <v>4.25</v>
      </c>
      <c r="O1503" s="31">
        <f>-(Tabelle9[[#This Row],[80%/20% SCOP]]-5.7165)/5.7165</f>
        <v>0.25653809148954781</v>
      </c>
    </row>
    <row r="1504" spans="1:15" ht="20.100000000000001" customHeight="1" x14ac:dyDescent="0.25">
      <c r="A1504" s="61"/>
      <c r="B1504" s="32">
        <v>16017075</v>
      </c>
      <c r="C1504" s="25" t="s">
        <v>505</v>
      </c>
      <c r="D1504" s="25" t="s">
        <v>506</v>
      </c>
      <c r="E1504" s="26" t="s">
        <v>2</v>
      </c>
      <c r="F1504" s="27">
        <v>11.9</v>
      </c>
      <c r="G1504" s="28">
        <v>1.77</v>
      </c>
      <c r="H1504" s="27">
        <v>12.6</v>
      </c>
      <c r="I1504" s="28">
        <v>1.42</v>
      </c>
      <c r="J1504" s="26" t="s">
        <v>3</v>
      </c>
      <c r="K1504" s="26" t="s">
        <v>4</v>
      </c>
      <c r="L1504" s="26" t="s">
        <v>15</v>
      </c>
      <c r="M1504" s="27">
        <f>IF(Tabelle9[[#This Row],[Heizleistung (55°C)]]=0,Tabelle9[[#This Row],[Heizleistung (35°C)]],(Tabelle9[[#This Row],[Heizleistung (35°C)]]+Tabelle9[[#This Row],[Heizleistung (55°C)]])/2)</f>
        <v>12.25</v>
      </c>
      <c r="N1504" s="30">
        <f>IF(Tabelle9[[#This Row],[Etas 55°C]]=0,0,(Tabelle9[[#This Row],[Etas 35°C]]*0.8+Tabelle9[[#This Row],[Etas 55°C]]*0.2))*2.5</f>
        <v>4.25</v>
      </c>
      <c r="O1504" s="31">
        <f>-(Tabelle9[[#This Row],[80%/20% SCOP]]-5.7165)/5.7165</f>
        <v>0.25653809148954781</v>
      </c>
    </row>
    <row r="1505" spans="1:15" ht="20.100000000000001" customHeight="1" x14ac:dyDescent="0.25">
      <c r="A1505" s="61"/>
      <c r="B1505" s="32">
        <v>16015223</v>
      </c>
      <c r="C1505" s="25" t="s">
        <v>2111</v>
      </c>
      <c r="D1505" s="25" t="s">
        <v>2154</v>
      </c>
      <c r="E1505" s="26" t="s">
        <v>2</v>
      </c>
      <c r="F1505" s="27">
        <v>12.2</v>
      </c>
      <c r="G1505" s="28">
        <v>1.79</v>
      </c>
      <c r="H1505" s="27">
        <v>12</v>
      </c>
      <c r="I1505" s="28">
        <v>1.33</v>
      </c>
      <c r="J1505" s="26" t="s">
        <v>40</v>
      </c>
      <c r="K1505" s="26" t="s">
        <v>4</v>
      </c>
      <c r="L1505" s="26" t="s">
        <v>4</v>
      </c>
      <c r="M1505" s="27">
        <f>IF(Tabelle9[[#This Row],[Heizleistung (55°C)]]=0,Tabelle9[[#This Row],[Heizleistung (35°C)]],(Tabelle9[[#This Row],[Heizleistung (35°C)]]+Tabelle9[[#This Row],[Heizleistung (55°C)]])/2)</f>
        <v>12.1</v>
      </c>
      <c r="N1505" s="30">
        <f>IF(Tabelle9[[#This Row],[Etas 55°C]]=0,0,(Tabelle9[[#This Row],[Etas 35°C]]*0.8+Tabelle9[[#This Row],[Etas 55°C]]*0.2))*2.5</f>
        <v>4.2450000000000001</v>
      </c>
      <c r="O1505" s="31">
        <f>-(Tabelle9[[#This Row],[80%/20% SCOP]]-5.7165)/5.7165</f>
        <v>0.25741275255838358</v>
      </c>
    </row>
    <row r="1506" spans="1:15" ht="20.100000000000001" customHeight="1" x14ac:dyDescent="0.25">
      <c r="A1506" s="61"/>
      <c r="B1506" s="32">
        <v>16014585</v>
      </c>
      <c r="C1506" s="25" t="s">
        <v>5531</v>
      </c>
      <c r="D1506" s="25" t="s">
        <v>5537</v>
      </c>
      <c r="E1506" s="26" t="s">
        <v>2</v>
      </c>
      <c r="F1506" s="27">
        <v>12.6</v>
      </c>
      <c r="G1506" s="28">
        <v>1.77</v>
      </c>
      <c r="H1506" s="27">
        <v>12</v>
      </c>
      <c r="I1506" s="28">
        <v>1.409</v>
      </c>
      <c r="J1506" s="26" t="s">
        <v>3</v>
      </c>
      <c r="K1506" s="26" t="s">
        <v>4</v>
      </c>
      <c r="L1506" s="26" t="s">
        <v>4</v>
      </c>
      <c r="M1506" s="29">
        <f>IF(Tabelle9[[#This Row],[Heizleistung (55°C)]]=0,Tabelle9[[#This Row],[Heizleistung (35°C)]],(Tabelle9[[#This Row],[Heizleistung (35°C)]]+Tabelle9[[#This Row],[Heizleistung (55°C)]])/2)</f>
        <v>12.3</v>
      </c>
      <c r="N1506" s="30">
        <f>IF(Tabelle9[[#This Row],[Etas 55°C]]=0,0,(Tabelle9[[#This Row],[Etas 35°C]]*0.8+Tabelle9[[#This Row],[Etas 55°C]]*0.2))*2.5</f>
        <v>4.2445000000000004</v>
      </c>
      <c r="O1506" s="31">
        <f>-(Tabelle9[[#This Row],[80%/20% SCOP]]-5.7165)/5.7165</f>
        <v>0.25750021866526712</v>
      </c>
    </row>
    <row r="1507" spans="1:15" ht="20.100000000000001" customHeight="1" x14ac:dyDescent="0.25">
      <c r="A1507" s="61"/>
      <c r="B1507" s="32">
        <v>16015613</v>
      </c>
      <c r="C1507" s="25" t="s">
        <v>4632</v>
      </c>
      <c r="D1507" s="25" t="s">
        <v>4639</v>
      </c>
      <c r="E1507" s="26" t="s">
        <v>2</v>
      </c>
      <c r="F1507" s="27">
        <v>12.44</v>
      </c>
      <c r="G1507" s="28">
        <v>1.786</v>
      </c>
      <c r="H1507" s="27">
        <v>12.02</v>
      </c>
      <c r="I1507" s="28">
        <v>1.3440000000000001</v>
      </c>
      <c r="J1507" s="26" t="s">
        <v>40</v>
      </c>
      <c r="K1507" s="26" t="s">
        <v>15</v>
      </c>
      <c r="L1507" s="26" t="s">
        <v>15</v>
      </c>
      <c r="M1507" s="27">
        <f>IF(Tabelle9[[#This Row],[Heizleistung (55°C)]]=0,Tabelle9[[#This Row],[Heizleistung (35°C)]],(Tabelle9[[#This Row],[Heizleistung (35°C)]]+Tabelle9[[#This Row],[Heizleistung (55°C)]])/2)</f>
        <v>12.23</v>
      </c>
      <c r="N1507" s="30">
        <f>IF(Tabelle9[[#This Row],[Etas 55°C]]=0,0,(Tabelle9[[#This Row],[Etas 35°C]]*0.8+Tabelle9[[#This Row],[Etas 55°C]]*0.2))*2.5</f>
        <v>4.2439999999999998</v>
      </c>
      <c r="O1507" s="31">
        <f>-(Tabelle9[[#This Row],[80%/20% SCOP]]-5.7165)/5.7165</f>
        <v>0.25758768477215083</v>
      </c>
    </row>
    <row r="1508" spans="1:15" ht="20.100000000000001" customHeight="1" x14ac:dyDescent="0.25">
      <c r="A1508" s="61"/>
      <c r="B1508" s="32">
        <v>16010114</v>
      </c>
      <c r="C1508" s="25" t="s">
        <v>5889</v>
      </c>
      <c r="D1508" s="25" t="s">
        <v>5891</v>
      </c>
      <c r="E1508" s="26" t="s">
        <v>2</v>
      </c>
      <c r="F1508" s="27">
        <v>12.9</v>
      </c>
      <c r="G1508" s="28">
        <v>1.786</v>
      </c>
      <c r="H1508" s="27">
        <v>14.82</v>
      </c>
      <c r="I1508" s="28">
        <v>1.3440000000000001</v>
      </c>
      <c r="J1508" s="26" t="s">
        <v>40</v>
      </c>
      <c r="K1508" s="26" t="s">
        <v>4</v>
      </c>
      <c r="L1508" s="26" t="s">
        <v>4</v>
      </c>
      <c r="M1508" s="29">
        <f>IF(Tabelle9[[#This Row],[Heizleistung (55°C)]]=0,Tabelle9[[#This Row],[Heizleistung (35°C)]],(Tabelle9[[#This Row],[Heizleistung (35°C)]]+Tabelle9[[#This Row],[Heizleistung (55°C)]])/2)</f>
        <v>13.86</v>
      </c>
      <c r="N1508" s="30">
        <f>IF(Tabelle9[[#This Row],[Etas 55°C]]=0,0,(Tabelle9[[#This Row],[Etas 35°C]]*0.8+Tabelle9[[#This Row],[Etas 55°C]]*0.2))*2.5</f>
        <v>4.2439999999999998</v>
      </c>
      <c r="O1508" s="31">
        <f>-(Tabelle9[[#This Row],[80%/20% SCOP]]-5.7165)/5.7165</f>
        <v>0.25758768477215083</v>
      </c>
    </row>
    <row r="1509" spans="1:15" ht="20.100000000000001" customHeight="1" x14ac:dyDescent="0.25">
      <c r="A1509" s="61"/>
      <c r="B1509" s="32">
        <v>16011660</v>
      </c>
      <c r="C1509" s="25" t="s">
        <v>6197</v>
      </c>
      <c r="D1509" s="25" t="s">
        <v>6199</v>
      </c>
      <c r="E1509" s="26" t="s">
        <v>2</v>
      </c>
      <c r="F1509" s="27">
        <v>12.9</v>
      </c>
      <c r="G1509" s="28">
        <v>1.786</v>
      </c>
      <c r="H1509" s="27">
        <v>14.82</v>
      </c>
      <c r="I1509" s="28">
        <v>1.3440000000000001</v>
      </c>
      <c r="J1509" s="26" t="s">
        <v>40</v>
      </c>
      <c r="K1509" s="26" t="s">
        <v>4</v>
      </c>
      <c r="L1509" s="26" t="s">
        <v>4</v>
      </c>
      <c r="M1509" s="29">
        <f>IF(Tabelle9[[#This Row],[Heizleistung (55°C)]]=0,Tabelle9[[#This Row],[Heizleistung (35°C)]],(Tabelle9[[#This Row],[Heizleistung (35°C)]]+Tabelle9[[#This Row],[Heizleistung (55°C)]])/2)</f>
        <v>13.86</v>
      </c>
      <c r="N1509" s="30">
        <f>IF(Tabelle9[[#This Row],[Etas 55°C]]=0,0,(Tabelle9[[#This Row],[Etas 35°C]]*0.8+Tabelle9[[#This Row],[Etas 55°C]]*0.2))*2.5</f>
        <v>4.2439999999999998</v>
      </c>
      <c r="O1509" s="31">
        <f>-(Tabelle9[[#This Row],[80%/20% SCOP]]-5.7165)/5.7165</f>
        <v>0.25758768477215083</v>
      </c>
    </row>
    <row r="1510" spans="1:15" ht="20.100000000000001" customHeight="1" x14ac:dyDescent="0.25">
      <c r="A1510" s="61"/>
      <c r="B1510" s="32">
        <v>16014302</v>
      </c>
      <c r="C1510" s="25" t="s">
        <v>3161</v>
      </c>
      <c r="D1510" s="25" t="s">
        <v>3246</v>
      </c>
      <c r="E1510" s="26" t="s">
        <v>2</v>
      </c>
      <c r="F1510" s="27">
        <v>12.1</v>
      </c>
      <c r="G1510" s="28">
        <v>1.79</v>
      </c>
      <c r="H1510" s="27">
        <v>12.1</v>
      </c>
      <c r="I1510" s="28">
        <v>1.32</v>
      </c>
      <c r="J1510" s="26" t="s">
        <v>40</v>
      </c>
      <c r="K1510" s="26" t="s">
        <v>4</v>
      </c>
      <c r="L1510" s="26" t="s">
        <v>4</v>
      </c>
      <c r="M1510" s="27">
        <f>IF(Tabelle9[[#This Row],[Heizleistung (55°C)]]=0,Tabelle9[[#This Row],[Heizleistung (35°C)]],(Tabelle9[[#This Row],[Heizleistung (35°C)]]+Tabelle9[[#This Row],[Heizleistung (55°C)]])/2)</f>
        <v>12.1</v>
      </c>
      <c r="N1510" s="30">
        <f>IF(Tabelle9[[#This Row],[Etas 55°C]]=0,0,(Tabelle9[[#This Row],[Etas 35°C]]*0.8+Tabelle9[[#This Row],[Etas 55°C]]*0.2))*2.5</f>
        <v>4.24</v>
      </c>
      <c r="O1510" s="31">
        <f>-(Tabelle9[[#This Row],[80%/20% SCOP]]-5.7165)/5.7165</f>
        <v>0.25828741362721941</v>
      </c>
    </row>
    <row r="1511" spans="1:15" ht="20.100000000000001" customHeight="1" x14ac:dyDescent="0.25">
      <c r="A1511" s="61"/>
      <c r="B1511" s="32">
        <v>16013142</v>
      </c>
      <c r="C1511" s="25" t="s">
        <v>808</v>
      </c>
      <c r="D1511" s="25" t="s">
        <v>870</v>
      </c>
      <c r="E1511" s="26" t="s">
        <v>2</v>
      </c>
      <c r="F1511" s="27">
        <v>13.8</v>
      </c>
      <c r="G1511" s="28">
        <v>1.76</v>
      </c>
      <c r="H1511" s="27">
        <v>13.25</v>
      </c>
      <c r="I1511" s="28">
        <v>1.44</v>
      </c>
      <c r="J1511" s="26" t="s">
        <v>3</v>
      </c>
      <c r="K1511" s="26" t="s">
        <v>4</v>
      </c>
      <c r="L1511" s="26" t="s">
        <v>4</v>
      </c>
      <c r="M1511" s="27">
        <f>IF(Tabelle9[[#This Row],[Heizleistung (55°C)]]=0,Tabelle9[[#This Row],[Heizleistung (35°C)]],(Tabelle9[[#This Row],[Heizleistung (35°C)]]+Tabelle9[[#This Row],[Heizleistung (55°C)]])/2)</f>
        <v>13.525</v>
      </c>
      <c r="N1511" s="30">
        <f>IF(Tabelle9[[#This Row],[Etas 55°C]]=0,0,(Tabelle9[[#This Row],[Etas 35°C]]*0.8+Tabelle9[[#This Row],[Etas 55°C]]*0.2))*2.5</f>
        <v>4.24</v>
      </c>
      <c r="O1511" s="31">
        <f>-(Tabelle9[[#This Row],[80%/20% SCOP]]-5.7165)/5.7165</f>
        <v>0.25828741362721941</v>
      </c>
    </row>
    <row r="1512" spans="1:15" ht="20.100000000000001" customHeight="1" x14ac:dyDescent="0.25">
      <c r="A1512" s="61"/>
      <c r="B1512" s="32">
        <v>16012776</v>
      </c>
      <c r="C1512" s="25" t="s">
        <v>2231</v>
      </c>
      <c r="D1512" s="25" t="s">
        <v>2242</v>
      </c>
      <c r="E1512" s="26" t="s">
        <v>2</v>
      </c>
      <c r="F1512" s="27">
        <v>12.39</v>
      </c>
      <c r="G1512" s="28">
        <v>1.7829999999999999</v>
      </c>
      <c r="H1512" s="27">
        <v>13.42</v>
      </c>
      <c r="I1512" s="28">
        <v>1.32</v>
      </c>
      <c r="J1512" s="26" t="s">
        <v>40</v>
      </c>
      <c r="K1512" s="26" t="s">
        <v>4</v>
      </c>
      <c r="L1512" s="26" t="s">
        <v>4</v>
      </c>
      <c r="M1512" s="27">
        <f>IF(Tabelle9[[#This Row],[Heizleistung (55°C)]]=0,Tabelle9[[#This Row],[Heizleistung (35°C)]],(Tabelle9[[#This Row],[Heizleistung (35°C)]]+Tabelle9[[#This Row],[Heizleistung (55°C)]])/2)</f>
        <v>12.905000000000001</v>
      </c>
      <c r="N1512" s="30">
        <f>IF(Tabelle9[[#This Row],[Etas 55°C]]=0,0,(Tabelle9[[#This Row],[Etas 35°C]]*0.8+Tabelle9[[#This Row],[Etas 55°C]]*0.2))*2.5</f>
        <v>4.226</v>
      </c>
      <c r="O1512" s="31">
        <f>-(Tabelle9[[#This Row],[80%/20% SCOP]]-5.7165)/5.7165</f>
        <v>0.26073646461995975</v>
      </c>
    </row>
    <row r="1513" spans="1:15" ht="20.100000000000001" customHeight="1" x14ac:dyDescent="0.25">
      <c r="A1513" s="61"/>
      <c r="B1513" s="32">
        <v>16012926</v>
      </c>
      <c r="C1513" s="25" t="s">
        <v>5870</v>
      </c>
      <c r="D1513" s="25" t="s">
        <v>5883</v>
      </c>
      <c r="E1513" s="26" t="s">
        <v>2</v>
      </c>
      <c r="F1513" s="27">
        <v>12.39</v>
      </c>
      <c r="G1513" s="28">
        <v>1.7829999999999999</v>
      </c>
      <c r="H1513" s="27">
        <v>13.42</v>
      </c>
      <c r="I1513" s="28">
        <v>1.32</v>
      </c>
      <c r="J1513" s="26" t="s">
        <v>40</v>
      </c>
      <c r="K1513" s="26" t="s">
        <v>15</v>
      </c>
      <c r="L1513" s="26" t="s">
        <v>15</v>
      </c>
      <c r="M1513" s="29">
        <f>IF(Tabelle9[[#This Row],[Heizleistung (55°C)]]=0,Tabelle9[[#This Row],[Heizleistung (35°C)]],(Tabelle9[[#This Row],[Heizleistung (35°C)]]+Tabelle9[[#This Row],[Heizleistung (55°C)]])/2)</f>
        <v>12.905000000000001</v>
      </c>
      <c r="N1513" s="30">
        <f>IF(Tabelle9[[#This Row],[Etas 55°C]]=0,0,(Tabelle9[[#This Row],[Etas 35°C]]*0.8+Tabelle9[[#This Row],[Etas 55°C]]*0.2))*2.5</f>
        <v>4.226</v>
      </c>
      <c r="O1513" s="31">
        <f>-(Tabelle9[[#This Row],[80%/20% SCOP]]-5.7165)/5.7165</f>
        <v>0.26073646461995975</v>
      </c>
    </row>
    <row r="1514" spans="1:15" ht="20.100000000000001" customHeight="1" x14ac:dyDescent="0.25">
      <c r="A1514" s="61"/>
      <c r="B1514" s="32">
        <v>16011179</v>
      </c>
      <c r="C1514" s="25" t="s">
        <v>1945</v>
      </c>
      <c r="D1514" s="25" t="s">
        <v>1960</v>
      </c>
      <c r="E1514" s="26" t="s">
        <v>2</v>
      </c>
      <c r="F1514" s="27">
        <v>12.05</v>
      </c>
      <c r="G1514" s="28">
        <v>1.79</v>
      </c>
      <c r="H1514" s="27">
        <v>12.47</v>
      </c>
      <c r="I1514" s="28">
        <v>1.29</v>
      </c>
      <c r="J1514" s="26" t="s">
        <v>40</v>
      </c>
      <c r="K1514" s="26" t="s">
        <v>4</v>
      </c>
      <c r="L1514" s="26" t="s">
        <v>4</v>
      </c>
      <c r="M1514" s="27">
        <f>IF(Tabelle9[[#This Row],[Heizleistung (55°C)]]=0,Tabelle9[[#This Row],[Heizleistung (35°C)]],(Tabelle9[[#This Row],[Heizleistung (35°C)]]+Tabelle9[[#This Row],[Heizleistung (55°C)]])/2)</f>
        <v>12.260000000000002</v>
      </c>
      <c r="N1514" s="30">
        <f>IF(Tabelle9[[#This Row],[Etas 55°C]]=0,0,(Tabelle9[[#This Row],[Etas 35°C]]*0.8+Tabelle9[[#This Row],[Etas 55°C]]*0.2))*2.5</f>
        <v>4.2250000000000005</v>
      </c>
      <c r="O1514" s="31">
        <f>-(Tabelle9[[#This Row],[80%/20% SCOP]]-5.7165)/5.7165</f>
        <v>0.26091139683372683</v>
      </c>
    </row>
    <row r="1515" spans="1:15" ht="20.100000000000001" customHeight="1" x14ac:dyDescent="0.25">
      <c r="A1515" s="61"/>
      <c r="B1515" s="32">
        <v>16009457</v>
      </c>
      <c r="C1515" s="25" t="s">
        <v>3161</v>
      </c>
      <c r="D1515" s="25" t="s">
        <v>3249</v>
      </c>
      <c r="E1515" s="26" t="s">
        <v>2</v>
      </c>
      <c r="F1515" s="27">
        <v>12</v>
      </c>
      <c r="G1515" s="28">
        <v>1.77</v>
      </c>
      <c r="H1515" s="27">
        <v>12</v>
      </c>
      <c r="I1515" s="28">
        <v>1.34</v>
      </c>
      <c r="J1515" s="26" t="s">
        <v>40</v>
      </c>
      <c r="K1515" s="26" t="s">
        <v>4</v>
      </c>
      <c r="L1515" s="26" t="s">
        <v>4</v>
      </c>
      <c r="M1515" s="27">
        <f>IF(Tabelle9[[#This Row],[Heizleistung (55°C)]]=0,Tabelle9[[#This Row],[Heizleistung (35°C)]],(Tabelle9[[#This Row],[Heizleistung (35°C)]]+Tabelle9[[#This Row],[Heizleistung (55°C)]])/2)</f>
        <v>12</v>
      </c>
      <c r="N1515" s="30">
        <f>IF(Tabelle9[[#This Row],[Etas 55°C]]=0,0,(Tabelle9[[#This Row],[Etas 35°C]]*0.8+Tabelle9[[#This Row],[Etas 55°C]]*0.2))*2.5</f>
        <v>4.2100000000000009</v>
      </c>
      <c r="O1515" s="31">
        <f>-(Tabelle9[[#This Row],[80%/20% SCOP]]-5.7165)/5.7165</f>
        <v>0.26353538004023425</v>
      </c>
    </row>
    <row r="1516" spans="1:15" ht="20.100000000000001" customHeight="1" x14ac:dyDescent="0.25">
      <c r="A1516" s="61"/>
      <c r="B1516" s="32">
        <v>16012263</v>
      </c>
      <c r="C1516" s="25" t="s">
        <v>5060</v>
      </c>
      <c r="D1516" s="25" t="s">
        <v>5062</v>
      </c>
      <c r="E1516" s="26" t="s">
        <v>2</v>
      </c>
      <c r="F1516" s="27">
        <v>14.04</v>
      </c>
      <c r="G1516" s="28">
        <v>1.78</v>
      </c>
      <c r="H1516" s="27">
        <v>13.47</v>
      </c>
      <c r="I1516" s="28">
        <v>1.29</v>
      </c>
      <c r="J1516" s="26" t="s">
        <v>40</v>
      </c>
      <c r="K1516" s="26" t="s">
        <v>4</v>
      </c>
      <c r="L1516" s="26" t="s">
        <v>4</v>
      </c>
      <c r="M1516" s="27">
        <f>IF(Tabelle9[[#This Row],[Heizleistung (55°C)]]=0,Tabelle9[[#This Row],[Heizleistung (35°C)]],(Tabelle9[[#This Row],[Heizleistung (35°C)]]+Tabelle9[[#This Row],[Heizleistung (55°C)]])/2)</f>
        <v>13.754999999999999</v>
      </c>
      <c r="N1516" s="30">
        <f>IF(Tabelle9[[#This Row],[Etas 55°C]]=0,0,(Tabelle9[[#This Row],[Etas 35°C]]*0.8+Tabelle9[[#This Row],[Etas 55°C]]*0.2))*2.5</f>
        <v>4.2050000000000001</v>
      </c>
      <c r="O1516" s="31">
        <f>-(Tabelle9[[#This Row],[80%/20% SCOP]]-5.7165)/5.7165</f>
        <v>0.26441004110907024</v>
      </c>
    </row>
    <row r="1517" spans="1:15" ht="20.100000000000001" customHeight="1" x14ac:dyDescent="0.25">
      <c r="A1517" s="61"/>
      <c r="B1517" s="32">
        <v>16011949</v>
      </c>
      <c r="C1517" s="25" t="s">
        <v>5468</v>
      </c>
      <c r="D1517" s="25" t="s">
        <v>5474</v>
      </c>
      <c r="E1517" s="26" t="s">
        <v>2</v>
      </c>
      <c r="F1517" s="27">
        <v>14.04</v>
      </c>
      <c r="G1517" s="28">
        <v>1.78</v>
      </c>
      <c r="H1517" s="27">
        <v>13.47</v>
      </c>
      <c r="I1517" s="28">
        <v>1.29</v>
      </c>
      <c r="J1517" s="26" t="s">
        <v>40</v>
      </c>
      <c r="K1517" s="26" t="s">
        <v>4</v>
      </c>
      <c r="L1517" s="26" t="s">
        <v>4</v>
      </c>
      <c r="M1517" s="29">
        <f>IF(Tabelle9[[#This Row],[Heizleistung (55°C)]]=0,Tabelle9[[#This Row],[Heizleistung (35°C)]],(Tabelle9[[#This Row],[Heizleistung (35°C)]]+Tabelle9[[#This Row],[Heizleistung (55°C)]])/2)</f>
        <v>13.754999999999999</v>
      </c>
      <c r="N1517" s="30">
        <f>IF(Tabelle9[[#This Row],[Etas 55°C]]=0,0,(Tabelle9[[#This Row],[Etas 35°C]]*0.8+Tabelle9[[#This Row],[Etas 55°C]]*0.2))*2.5</f>
        <v>4.2050000000000001</v>
      </c>
      <c r="O1517" s="31">
        <f>-(Tabelle9[[#This Row],[80%/20% SCOP]]-5.7165)/5.7165</f>
        <v>0.26441004110907024</v>
      </c>
    </row>
    <row r="1518" spans="1:15" ht="20.100000000000001" customHeight="1" x14ac:dyDescent="0.25">
      <c r="A1518" s="61"/>
      <c r="B1518" s="32">
        <v>16012264</v>
      </c>
      <c r="C1518" s="25" t="s">
        <v>5060</v>
      </c>
      <c r="D1518" s="25" t="s">
        <v>5061</v>
      </c>
      <c r="E1518" s="26" t="s">
        <v>2</v>
      </c>
      <c r="F1518" s="27">
        <v>13.75</v>
      </c>
      <c r="G1518" s="28">
        <v>1.78</v>
      </c>
      <c r="H1518" s="27">
        <v>13.73</v>
      </c>
      <c r="I1518" s="28">
        <v>1.28</v>
      </c>
      <c r="J1518" s="26" t="s">
        <v>40</v>
      </c>
      <c r="K1518" s="26" t="s">
        <v>4</v>
      </c>
      <c r="L1518" s="26" t="s">
        <v>4</v>
      </c>
      <c r="M1518" s="27">
        <f>IF(Tabelle9[[#This Row],[Heizleistung (55°C)]]=0,Tabelle9[[#This Row],[Heizleistung (35°C)]],(Tabelle9[[#This Row],[Heizleistung (35°C)]]+Tabelle9[[#This Row],[Heizleistung (55°C)]])/2)</f>
        <v>13.74</v>
      </c>
      <c r="N1518" s="30">
        <f>IF(Tabelle9[[#This Row],[Etas 55°C]]=0,0,(Tabelle9[[#This Row],[Etas 35°C]]*0.8+Tabelle9[[#This Row],[Etas 55°C]]*0.2))*2.5</f>
        <v>4.2</v>
      </c>
      <c r="O1518" s="31">
        <f>-(Tabelle9[[#This Row],[80%/20% SCOP]]-5.7165)/5.7165</f>
        <v>0.26528470217790601</v>
      </c>
    </row>
    <row r="1519" spans="1:15" ht="20.100000000000001" customHeight="1" x14ac:dyDescent="0.25">
      <c r="A1519" s="61"/>
      <c r="B1519" s="32">
        <v>16011951</v>
      </c>
      <c r="C1519" s="25" t="s">
        <v>5468</v>
      </c>
      <c r="D1519" s="25" t="s">
        <v>5476</v>
      </c>
      <c r="E1519" s="26" t="s">
        <v>2</v>
      </c>
      <c r="F1519" s="27">
        <v>13.75</v>
      </c>
      <c r="G1519" s="28">
        <v>1.78</v>
      </c>
      <c r="H1519" s="27">
        <v>13.73</v>
      </c>
      <c r="I1519" s="28">
        <v>1.28</v>
      </c>
      <c r="J1519" s="26" t="s">
        <v>40</v>
      </c>
      <c r="K1519" s="26" t="s">
        <v>4</v>
      </c>
      <c r="L1519" s="26" t="s">
        <v>4</v>
      </c>
      <c r="M1519" s="29">
        <f>IF(Tabelle9[[#This Row],[Heizleistung (55°C)]]=0,Tabelle9[[#This Row],[Heizleistung (35°C)]],(Tabelle9[[#This Row],[Heizleistung (35°C)]]+Tabelle9[[#This Row],[Heizleistung (55°C)]])/2)</f>
        <v>13.74</v>
      </c>
      <c r="N1519" s="30">
        <f>IF(Tabelle9[[#This Row],[Etas 55°C]]=0,0,(Tabelle9[[#This Row],[Etas 35°C]]*0.8+Tabelle9[[#This Row],[Etas 55°C]]*0.2))*2.5</f>
        <v>4.2</v>
      </c>
      <c r="O1519" s="31">
        <f>-(Tabelle9[[#This Row],[80%/20% SCOP]]-5.7165)/5.7165</f>
        <v>0.26528470217790601</v>
      </c>
    </row>
    <row r="1520" spans="1:15" ht="20.100000000000001" customHeight="1" x14ac:dyDescent="0.25">
      <c r="A1520" s="61"/>
      <c r="B1520" s="32">
        <v>16015226</v>
      </c>
      <c r="C1520" s="25" t="s">
        <v>2111</v>
      </c>
      <c r="D1520" s="25" t="s">
        <v>2148</v>
      </c>
      <c r="E1520" s="26" t="s">
        <v>2</v>
      </c>
      <c r="F1520" s="27">
        <v>12.2</v>
      </c>
      <c r="G1520" s="28">
        <v>1.77</v>
      </c>
      <c r="H1520" s="27">
        <v>12</v>
      </c>
      <c r="I1520" s="28">
        <v>1.29</v>
      </c>
      <c r="J1520" s="26" t="s">
        <v>40</v>
      </c>
      <c r="K1520" s="26" t="s">
        <v>4</v>
      </c>
      <c r="L1520" s="26" t="s">
        <v>4</v>
      </c>
      <c r="M1520" s="27">
        <f>IF(Tabelle9[[#This Row],[Heizleistung (55°C)]]=0,Tabelle9[[#This Row],[Heizleistung (35°C)]],(Tabelle9[[#This Row],[Heizleistung (35°C)]]+Tabelle9[[#This Row],[Heizleistung (55°C)]])/2)</f>
        <v>12.1</v>
      </c>
      <c r="N1520" s="30">
        <f>IF(Tabelle9[[#This Row],[Etas 55°C]]=0,0,(Tabelle9[[#This Row],[Etas 35°C]]*0.8+Tabelle9[[#This Row],[Etas 55°C]]*0.2))*2.5</f>
        <v>4.1850000000000005</v>
      </c>
      <c r="O1520" s="31">
        <f>-(Tabelle9[[#This Row],[80%/20% SCOP]]-5.7165)/5.7165</f>
        <v>0.26790868538441343</v>
      </c>
    </row>
    <row r="1521" spans="1:15" ht="20.100000000000001" customHeight="1" x14ac:dyDescent="0.25">
      <c r="A1521" s="61"/>
      <c r="B1521" s="32">
        <v>16016282</v>
      </c>
      <c r="C1521" s="25" t="s">
        <v>1945</v>
      </c>
      <c r="D1521" s="25" t="s">
        <v>1963</v>
      </c>
      <c r="E1521" s="26" t="s">
        <v>2</v>
      </c>
      <c r="F1521" s="27">
        <v>12.2</v>
      </c>
      <c r="G1521" s="28">
        <v>1.75</v>
      </c>
      <c r="H1521" s="27">
        <v>12.66</v>
      </c>
      <c r="I1521" s="28">
        <v>1.36</v>
      </c>
      <c r="J1521" s="26" t="s">
        <v>3</v>
      </c>
      <c r="K1521" s="26" t="s">
        <v>4</v>
      </c>
      <c r="L1521" s="26" t="s">
        <v>4</v>
      </c>
      <c r="M1521" s="27">
        <f>IF(Tabelle9[[#This Row],[Heizleistung (55°C)]]=0,Tabelle9[[#This Row],[Heizleistung (35°C)]],(Tabelle9[[#This Row],[Heizleistung (35°C)]]+Tabelle9[[#This Row],[Heizleistung (55°C)]])/2)</f>
        <v>12.43</v>
      </c>
      <c r="N1521" s="30">
        <f>IF(Tabelle9[[#This Row],[Etas 55°C]]=0,0,(Tabelle9[[#This Row],[Etas 35°C]]*0.8+Tabelle9[[#This Row],[Etas 55°C]]*0.2))*2.5</f>
        <v>4.1800000000000006</v>
      </c>
      <c r="O1521" s="31">
        <f>-(Tabelle9[[#This Row],[80%/20% SCOP]]-5.7165)/5.7165</f>
        <v>0.26878334645324925</v>
      </c>
    </row>
    <row r="1522" spans="1:15" ht="20.100000000000001" customHeight="1" x14ac:dyDescent="0.25">
      <c r="A1522" s="61"/>
      <c r="B1522" s="32">
        <v>16014013</v>
      </c>
      <c r="C1522" s="25" t="s">
        <v>2402</v>
      </c>
      <c r="D1522" s="25" t="s">
        <v>2416</v>
      </c>
      <c r="E1522" s="26" t="s">
        <v>2</v>
      </c>
      <c r="F1522" s="27">
        <v>13</v>
      </c>
      <c r="G1522" s="28">
        <v>1.77</v>
      </c>
      <c r="H1522" s="27">
        <v>12.5</v>
      </c>
      <c r="I1522" s="28">
        <v>1.28</v>
      </c>
      <c r="J1522" s="26" t="s">
        <v>40</v>
      </c>
      <c r="K1522" s="26" t="s">
        <v>4</v>
      </c>
      <c r="L1522" s="26" t="s">
        <v>4</v>
      </c>
      <c r="M1522" s="27">
        <f>IF(Tabelle9[[#This Row],[Heizleistung (55°C)]]=0,Tabelle9[[#This Row],[Heizleistung (35°C)]],(Tabelle9[[#This Row],[Heizleistung (35°C)]]+Tabelle9[[#This Row],[Heizleistung (55°C)]])/2)</f>
        <v>12.75</v>
      </c>
      <c r="N1522" s="30">
        <f>IF(Tabelle9[[#This Row],[Etas 55°C]]=0,0,(Tabelle9[[#This Row],[Etas 35°C]]*0.8+Tabelle9[[#This Row],[Etas 55°C]]*0.2))*2.5</f>
        <v>4.1800000000000006</v>
      </c>
      <c r="O1522" s="31">
        <f>-(Tabelle9[[#This Row],[80%/20% SCOP]]-5.7165)/5.7165</f>
        <v>0.26878334645324925</v>
      </c>
    </row>
    <row r="1523" spans="1:15" ht="20.100000000000001" customHeight="1" x14ac:dyDescent="0.25">
      <c r="A1523" s="61"/>
      <c r="B1523" s="32">
        <v>16007432</v>
      </c>
      <c r="C1523" s="25" t="s">
        <v>59</v>
      </c>
      <c r="D1523" s="25" t="s">
        <v>80</v>
      </c>
      <c r="E1523" s="26" t="s">
        <v>2</v>
      </c>
      <c r="F1523" s="27">
        <v>14</v>
      </c>
      <c r="G1523" s="28">
        <v>1.77</v>
      </c>
      <c r="H1523" s="27">
        <v>13</v>
      </c>
      <c r="I1523" s="28">
        <v>1.26</v>
      </c>
      <c r="J1523" s="26" t="s">
        <v>40</v>
      </c>
      <c r="K1523" s="26" t="s">
        <v>15</v>
      </c>
      <c r="L1523" s="26" t="s">
        <v>25</v>
      </c>
      <c r="M1523" s="27">
        <f>IF(Tabelle9[[#This Row],[Heizleistung (55°C)]]=0,Tabelle9[[#This Row],[Heizleistung (35°C)]],(Tabelle9[[#This Row],[Heizleistung (35°C)]]+Tabelle9[[#This Row],[Heizleistung (55°C)]])/2)</f>
        <v>13.5</v>
      </c>
      <c r="N1523" s="30">
        <f>IF(Tabelle9[[#This Row],[Etas 55°C]]=0,0,(Tabelle9[[#This Row],[Etas 35°C]]*0.8+Tabelle9[[#This Row],[Etas 55°C]]*0.2))*2.5</f>
        <v>4.17</v>
      </c>
      <c r="O1523" s="31">
        <f>-(Tabelle9[[#This Row],[80%/20% SCOP]]-5.7165)/5.7165</f>
        <v>0.27053266859092101</v>
      </c>
    </row>
    <row r="1524" spans="1:15" ht="20.100000000000001" customHeight="1" x14ac:dyDescent="0.25">
      <c r="A1524" s="61"/>
      <c r="B1524" s="32">
        <v>16006726</v>
      </c>
      <c r="C1524" s="25" t="s">
        <v>2592</v>
      </c>
      <c r="D1524" s="25" t="s">
        <v>2605</v>
      </c>
      <c r="E1524" s="26" t="s">
        <v>2</v>
      </c>
      <c r="F1524" s="27">
        <v>13</v>
      </c>
      <c r="G1524" s="28">
        <v>1.75</v>
      </c>
      <c r="H1524" s="27">
        <v>13</v>
      </c>
      <c r="I1524" s="28">
        <v>1.33</v>
      </c>
      <c r="J1524" s="26" t="s">
        <v>40</v>
      </c>
      <c r="K1524" s="26" t="s">
        <v>4</v>
      </c>
      <c r="L1524" s="26" t="s">
        <v>15</v>
      </c>
      <c r="M1524" s="27">
        <f>IF(Tabelle9[[#This Row],[Heizleistung (55°C)]]=0,Tabelle9[[#This Row],[Heizleistung (35°C)]],(Tabelle9[[#This Row],[Heizleistung (35°C)]]+Tabelle9[[#This Row],[Heizleistung (55°C)]])/2)</f>
        <v>13</v>
      </c>
      <c r="N1524" s="30">
        <f>IF(Tabelle9[[#This Row],[Etas 55°C]]=0,0,(Tabelle9[[#This Row],[Etas 35°C]]*0.8+Tabelle9[[#This Row],[Etas 55°C]]*0.2))*2.5</f>
        <v>4.165</v>
      </c>
      <c r="O1524" s="31">
        <f>-(Tabelle9[[#This Row],[80%/20% SCOP]]-5.7165)/5.7165</f>
        <v>0.27140732965975684</v>
      </c>
    </row>
    <row r="1525" spans="1:15" ht="20.100000000000001" customHeight="1" x14ac:dyDescent="0.25">
      <c r="A1525" s="61"/>
      <c r="B1525" s="32">
        <v>16009481</v>
      </c>
      <c r="C1525" s="25" t="s">
        <v>3161</v>
      </c>
      <c r="D1525" s="25" t="s">
        <v>3168</v>
      </c>
      <c r="E1525" s="26" t="s">
        <v>2</v>
      </c>
      <c r="F1525" s="27">
        <v>12</v>
      </c>
      <c r="G1525" s="28">
        <v>1.76</v>
      </c>
      <c r="H1525" s="27">
        <v>12</v>
      </c>
      <c r="I1525" s="28">
        <v>1.28</v>
      </c>
      <c r="J1525" s="26" t="s">
        <v>40</v>
      </c>
      <c r="K1525" s="26" t="s">
        <v>4</v>
      </c>
      <c r="L1525" s="26" t="s">
        <v>4</v>
      </c>
      <c r="M1525" s="27">
        <f>IF(Tabelle9[[#This Row],[Heizleistung (55°C)]]=0,Tabelle9[[#This Row],[Heizleistung (35°C)]],(Tabelle9[[#This Row],[Heizleistung (35°C)]]+Tabelle9[[#This Row],[Heizleistung (55°C)]])/2)</f>
        <v>12</v>
      </c>
      <c r="N1525" s="30">
        <f>IF(Tabelle9[[#This Row],[Etas 55°C]]=0,0,(Tabelle9[[#This Row],[Etas 35°C]]*0.8+Tabelle9[[#This Row],[Etas 55°C]]*0.2))*2.5</f>
        <v>4.16</v>
      </c>
      <c r="O1525" s="31">
        <f>-(Tabelle9[[#This Row],[80%/20% SCOP]]-5.7165)/5.7165</f>
        <v>0.27228199072859266</v>
      </c>
    </row>
    <row r="1526" spans="1:15" ht="20.100000000000001" customHeight="1" x14ac:dyDescent="0.25">
      <c r="A1526" s="61"/>
      <c r="B1526" s="32">
        <v>16010509</v>
      </c>
      <c r="C1526" s="25" t="s">
        <v>2988</v>
      </c>
      <c r="D1526" s="25" t="s">
        <v>3029</v>
      </c>
      <c r="E1526" s="26" t="s">
        <v>2</v>
      </c>
      <c r="F1526" s="27">
        <v>12</v>
      </c>
      <c r="G1526" s="28">
        <v>1.75</v>
      </c>
      <c r="H1526" s="27">
        <v>13</v>
      </c>
      <c r="I1526" s="28">
        <v>1.32</v>
      </c>
      <c r="J1526" s="26" t="s">
        <v>40</v>
      </c>
      <c r="K1526" s="26" t="s">
        <v>15</v>
      </c>
      <c r="L1526" s="26" t="s">
        <v>4</v>
      </c>
      <c r="M1526" s="27">
        <f>IF(Tabelle9[[#This Row],[Heizleistung (55°C)]]=0,Tabelle9[[#This Row],[Heizleistung (35°C)]],(Tabelle9[[#This Row],[Heizleistung (35°C)]]+Tabelle9[[#This Row],[Heizleistung (55°C)]])/2)</f>
        <v>12.5</v>
      </c>
      <c r="N1526" s="30">
        <f>IF(Tabelle9[[#This Row],[Etas 55°C]]=0,0,(Tabelle9[[#This Row],[Etas 35°C]]*0.8+Tabelle9[[#This Row],[Etas 55°C]]*0.2))*2.5</f>
        <v>4.16</v>
      </c>
      <c r="O1526" s="31">
        <f>-(Tabelle9[[#This Row],[80%/20% SCOP]]-5.7165)/5.7165</f>
        <v>0.27228199072859266</v>
      </c>
    </row>
    <row r="1527" spans="1:15" ht="20.100000000000001" customHeight="1" x14ac:dyDescent="0.25">
      <c r="A1527" s="61"/>
      <c r="B1527" s="32">
        <v>16003172</v>
      </c>
      <c r="C1527" s="25" t="s">
        <v>3044</v>
      </c>
      <c r="D1527" s="25" t="s">
        <v>3075</v>
      </c>
      <c r="E1527" s="26" t="s">
        <v>2</v>
      </c>
      <c r="F1527" s="27">
        <v>12</v>
      </c>
      <c r="G1527" s="28">
        <v>1.76</v>
      </c>
      <c r="H1527" s="27">
        <v>13</v>
      </c>
      <c r="I1527" s="28">
        <v>1.28</v>
      </c>
      <c r="J1527" s="26" t="s">
        <v>109</v>
      </c>
      <c r="K1527" s="26" t="s">
        <v>4</v>
      </c>
      <c r="L1527" s="26" t="s">
        <v>4</v>
      </c>
      <c r="M1527" s="27">
        <f>IF(Tabelle9[[#This Row],[Heizleistung (55°C)]]=0,Tabelle9[[#This Row],[Heizleistung (35°C)]],(Tabelle9[[#This Row],[Heizleistung (35°C)]]+Tabelle9[[#This Row],[Heizleistung (55°C)]])/2)</f>
        <v>12.5</v>
      </c>
      <c r="N1527" s="30">
        <f>IF(Tabelle9[[#This Row],[Etas 55°C]]=0,0,(Tabelle9[[#This Row],[Etas 35°C]]*0.8+Tabelle9[[#This Row],[Etas 55°C]]*0.2))*2.5</f>
        <v>4.16</v>
      </c>
      <c r="O1527" s="31">
        <f>-(Tabelle9[[#This Row],[80%/20% SCOP]]-5.7165)/5.7165</f>
        <v>0.27228199072859266</v>
      </c>
    </row>
    <row r="1528" spans="1:15" ht="20.100000000000001" customHeight="1" x14ac:dyDescent="0.25">
      <c r="A1528" s="61"/>
      <c r="B1528" s="32">
        <v>16010516</v>
      </c>
      <c r="C1528" s="25" t="s">
        <v>2988</v>
      </c>
      <c r="D1528" s="25" t="s">
        <v>2996</v>
      </c>
      <c r="E1528" s="26" t="s">
        <v>2</v>
      </c>
      <c r="F1528" s="27">
        <v>13</v>
      </c>
      <c r="G1528" s="28">
        <v>1.75</v>
      </c>
      <c r="H1528" s="27">
        <v>13</v>
      </c>
      <c r="I1528" s="28">
        <v>1.32</v>
      </c>
      <c r="J1528" s="26" t="s">
        <v>40</v>
      </c>
      <c r="K1528" s="26" t="s">
        <v>15</v>
      </c>
      <c r="L1528" s="26" t="s">
        <v>4</v>
      </c>
      <c r="M1528" s="27">
        <f>IF(Tabelle9[[#This Row],[Heizleistung (55°C)]]=0,Tabelle9[[#This Row],[Heizleistung (35°C)]],(Tabelle9[[#This Row],[Heizleistung (35°C)]]+Tabelle9[[#This Row],[Heizleistung (55°C)]])/2)</f>
        <v>13</v>
      </c>
      <c r="N1528" s="30">
        <f>IF(Tabelle9[[#This Row],[Etas 55°C]]=0,0,(Tabelle9[[#This Row],[Etas 35°C]]*0.8+Tabelle9[[#This Row],[Etas 55°C]]*0.2))*2.5</f>
        <v>4.16</v>
      </c>
      <c r="O1528" s="31">
        <f>-(Tabelle9[[#This Row],[80%/20% SCOP]]-5.7165)/5.7165</f>
        <v>0.27228199072859266</v>
      </c>
    </row>
    <row r="1529" spans="1:15" ht="20.100000000000001" customHeight="1" x14ac:dyDescent="0.25">
      <c r="A1529" s="61"/>
      <c r="B1529" s="32">
        <v>16017745</v>
      </c>
      <c r="C1529" s="25" t="s">
        <v>2592</v>
      </c>
      <c r="D1529" s="25" t="s">
        <v>2626</v>
      </c>
      <c r="E1529" s="26" t="s">
        <v>2</v>
      </c>
      <c r="F1529" s="27">
        <v>12</v>
      </c>
      <c r="G1529" s="28">
        <v>1.76</v>
      </c>
      <c r="H1529" s="27">
        <v>12</v>
      </c>
      <c r="I1529" s="28">
        <v>1.27</v>
      </c>
      <c r="J1529" s="26" t="s">
        <v>40</v>
      </c>
      <c r="K1529" s="26" t="s">
        <v>4</v>
      </c>
      <c r="L1529" s="26" t="s">
        <v>4</v>
      </c>
      <c r="M1529" s="27">
        <f>IF(Tabelle9[[#This Row],[Heizleistung (55°C)]]=0,Tabelle9[[#This Row],[Heizleistung (35°C)]],(Tabelle9[[#This Row],[Heizleistung (35°C)]]+Tabelle9[[#This Row],[Heizleistung (55°C)]])/2)</f>
        <v>12</v>
      </c>
      <c r="N1529" s="30">
        <f>IF(Tabelle9[[#This Row],[Etas 55°C]]=0,0,(Tabelle9[[#This Row],[Etas 35°C]]*0.8+Tabelle9[[#This Row],[Etas 55°C]]*0.2))*2.5</f>
        <v>4.1550000000000002</v>
      </c>
      <c r="O1529" s="31">
        <f>-(Tabelle9[[#This Row],[80%/20% SCOP]]-5.7165)/5.7165</f>
        <v>0.27315665179742843</v>
      </c>
    </row>
    <row r="1530" spans="1:15" ht="20.100000000000001" customHeight="1" x14ac:dyDescent="0.25">
      <c r="A1530" s="61"/>
      <c r="B1530" s="32">
        <v>16010507</v>
      </c>
      <c r="C1530" s="25" t="s">
        <v>2988</v>
      </c>
      <c r="D1530" s="25" t="s">
        <v>2993</v>
      </c>
      <c r="E1530" s="26" t="s">
        <v>2</v>
      </c>
      <c r="F1530" s="27">
        <v>12</v>
      </c>
      <c r="G1530" s="28">
        <v>1.75</v>
      </c>
      <c r="H1530" s="27">
        <v>13</v>
      </c>
      <c r="I1530" s="28">
        <v>1.31</v>
      </c>
      <c r="J1530" s="26" t="s">
        <v>40</v>
      </c>
      <c r="K1530" s="26" t="s">
        <v>15</v>
      </c>
      <c r="L1530" s="26" t="s">
        <v>4</v>
      </c>
      <c r="M1530" s="27">
        <f>IF(Tabelle9[[#This Row],[Heizleistung (55°C)]]=0,Tabelle9[[#This Row],[Heizleistung (35°C)]],(Tabelle9[[#This Row],[Heizleistung (35°C)]]+Tabelle9[[#This Row],[Heizleistung (55°C)]])/2)</f>
        <v>12.5</v>
      </c>
      <c r="N1530" s="30">
        <f>IF(Tabelle9[[#This Row],[Etas 55°C]]=0,0,(Tabelle9[[#This Row],[Etas 35°C]]*0.8+Tabelle9[[#This Row],[Etas 55°C]]*0.2))*2.5</f>
        <v>4.1550000000000002</v>
      </c>
      <c r="O1530" s="31">
        <f>-(Tabelle9[[#This Row],[80%/20% SCOP]]-5.7165)/5.7165</f>
        <v>0.27315665179742843</v>
      </c>
    </row>
    <row r="1531" spans="1:15" ht="20.100000000000001" customHeight="1" x14ac:dyDescent="0.25">
      <c r="A1531" s="61"/>
      <c r="B1531" s="32">
        <v>16010514</v>
      </c>
      <c r="C1531" s="25" t="s">
        <v>2988</v>
      </c>
      <c r="D1531" s="25" t="s">
        <v>2995</v>
      </c>
      <c r="E1531" s="26" t="s">
        <v>2</v>
      </c>
      <c r="F1531" s="27">
        <v>13</v>
      </c>
      <c r="G1531" s="28">
        <v>1.75</v>
      </c>
      <c r="H1531" s="27">
        <v>13</v>
      </c>
      <c r="I1531" s="28">
        <v>1.31</v>
      </c>
      <c r="J1531" s="26" t="s">
        <v>40</v>
      </c>
      <c r="K1531" s="26" t="s">
        <v>15</v>
      </c>
      <c r="L1531" s="26" t="s">
        <v>4</v>
      </c>
      <c r="M1531" s="27">
        <f>IF(Tabelle9[[#This Row],[Heizleistung (55°C)]]=0,Tabelle9[[#This Row],[Heizleistung (35°C)]],(Tabelle9[[#This Row],[Heizleistung (35°C)]]+Tabelle9[[#This Row],[Heizleistung (55°C)]])/2)</f>
        <v>13</v>
      </c>
      <c r="N1531" s="30">
        <f>IF(Tabelle9[[#This Row],[Etas 55°C]]=0,0,(Tabelle9[[#This Row],[Etas 35°C]]*0.8+Tabelle9[[#This Row],[Etas 55°C]]*0.2))*2.5</f>
        <v>4.1550000000000002</v>
      </c>
      <c r="O1531" s="31">
        <f>-(Tabelle9[[#This Row],[80%/20% SCOP]]-5.7165)/5.7165</f>
        <v>0.27315665179742843</v>
      </c>
    </row>
    <row r="1532" spans="1:15" ht="20.100000000000001" customHeight="1" x14ac:dyDescent="0.25">
      <c r="A1532" s="61"/>
      <c r="B1532" s="32">
        <v>16018642</v>
      </c>
      <c r="C1532" s="25" t="s">
        <v>4814</v>
      </c>
      <c r="D1532" s="25" t="s">
        <v>4835</v>
      </c>
      <c r="E1532" s="26" t="s">
        <v>2</v>
      </c>
      <c r="F1532" s="27">
        <v>13</v>
      </c>
      <c r="G1532" s="28">
        <v>1.75</v>
      </c>
      <c r="H1532" s="27">
        <v>13</v>
      </c>
      <c r="I1532" s="28">
        <v>1.31</v>
      </c>
      <c r="J1532" s="26" t="s">
        <v>40</v>
      </c>
      <c r="K1532" s="26" t="s">
        <v>4</v>
      </c>
      <c r="L1532" s="26" t="s">
        <v>4</v>
      </c>
      <c r="M1532" s="27">
        <f>IF(Tabelle9[[#This Row],[Heizleistung (55°C)]]=0,Tabelle9[[#This Row],[Heizleistung (35°C)]],(Tabelle9[[#This Row],[Heizleistung (35°C)]]+Tabelle9[[#This Row],[Heizleistung (55°C)]])/2)</f>
        <v>13</v>
      </c>
      <c r="N1532" s="30">
        <f>IF(Tabelle9[[#This Row],[Etas 55°C]]=0,0,(Tabelle9[[#This Row],[Etas 35°C]]*0.8+Tabelle9[[#This Row],[Etas 55°C]]*0.2))*2.5</f>
        <v>4.1550000000000002</v>
      </c>
      <c r="O1532" s="31">
        <f>-(Tabelle9[[#This Row],[80%/20% SCOP]]-5.7165)/5.7165</f>
        <v>0.27315665179742843</v>
      </c>
    </row>
    <row r="1533" spans="1:15" ht="20.100000000000001" customHeight="1" x14ac:dyDescent="0.25">
      <c r="A1533" s="61"/>
      <c r="B1533" s="32">
        <v>16011452</v>
      </c>
      <c r="C1533" s="25" t="s">
        <v>3044</v>
      </c>
      <c r="D1533" s="25" t="s">
        <v>3053</v>
      </c>
      <c r="E1533" s="26" t="s">
        <v>2</v>
      </c>
      <c r="F1533" s="27">
        <v>12</v>
      </c>
      <c r="G1533" s="28">
        <v>1.76</v>
      </c>
      <c r="H1533" s="27">
        <v>13</v>
      </c>
      <c r="I1533" s="28">
        <v>1.26</v>
      </c>
      <c r="J1533" s="26" t="s">
        <v>109</v>
      </c>
      <c r="K1533" s="26" t="s">
        <v>4</v>
      </c>
      <c r="L1533" s="26" t="s">
        <v>4</v>
      </c>
      <c r="M1533" s="27">
        <f>IF(Tabelle9[[#This Row],[Heizleistung (55°C)]]=0,Tabelle9[[#This Row],[Heizleistung (35°C)]],(Tabelle9[[#This Row],[Heizleistung (35°C)]]+Tabelle9[[#This Row],[Heizleistung (55°C)]])/2)</f>
        <v>12.5</v>
      </c>
      <c r="N1533" s="30">
        <f>IF(Tabelle9[[#This Row],[Etas 55°C]]=0,0,(Tabelle9[[#This Row],[Etas 35°C]]*0.8+Tabelle9[[#This Row],[Etas 55°C]]*0.2))*2.5</f>
        <v>4.1500000000000004</v>
      </c>
      <c r="O1533" s="31">
        <f>-(Tabelle9[[#This Row],[80%/20% SCOP]]-5.7165)/5.7165</f>
        <v>0.27403131286626425</v>
      </c>
    </row>
    <row r="1534" spans="1:15" ht="20.100000000000001" customHeight="1" x14ac:dyDescent="0.25">
      <c r="A1534" s="61"/>
      <c r="B1534" s="32">
        <v>16017309</v>
      </c>
      <c r="C1534" s="25" t="s">
        <v>127</v>
      </c>
      <c r="D1534" s="25" t="s">
        <v>197</v>
      </c>
      <c r="E1534" s="26" t="s">
        <v>2</v>
      </c>
      <c r="F1534" s="27">
        <v>14.1</v>
      </c>
      <c r="G1534" s="28">
        <v>1.7</v>
      </c>
      <c r="H1534" s="27">
        <v>13</v>
      </c>
      <c r="I1534" s="28">
        <v>1.5</v>
      </c>
      <c r="J1534" s="26" t="s">
        <v>40</v>
      </c>
      <c r="K1534" s="26" t="s">
        <v>15</v>
      </c>
      <c r="L1534" s="26" t="s">
        <v>25</v>
      </c>
      <c r="M1534" s="27">
        <f>IF(Tabelle9[[#This Row],[Heizleistung (55°C)]]=0,Tabelle9[[#This Row],[Heizleistung (35°C)]],(Tabelle9[[#This Row],[Heizleistung (35°C)]]+Tabelle9[[#This Row],[Heizleistung (55°C)]])/2)</f>
        <v>13.55</v>
      </c>
      <c r="N1534" s="30">
        <f>IF(Tabelle9[[#This Row],[Etas 55°C]]=0,0,(Tabelle9[[#This Row],[Etas 35°C]]*0.8+Tabelle9[[#This Row],[Etas 55°C]]*0.2))*2.5</f>
        <v>4.1500000000000004</v>
      </c>
      <c r="O1534" s="31">
        <f>-(Tabelle9[[#This Row],[80%/20% SCOP]]-5.7165)/5.7165</f>
        <v>0.27403131286626425</v>
      </c>
    </row>
    <row r="1535" spans="1:15" ht="20.100000000000001" customHeight="1" x14ac:dyDescent="0.25">
      <c r="A1535" s="61"/>
      <c r="B1535" s="32">
        <v>16006704</v>
      </c>
      <c r="C1535" s="25" t="s">
        <v>3161</v>
      </c>
      <c r="D1535" s="25" t="s">
        <v>3546</v>
      </c>
      <c r="E1535" s="26" t="s">
        <v>2</v>
      </c>
      <c r="F1535" s="27">
        <v>13.9</v>
      </c>
      <c r="G1535" s="28">
        <v>1.73</v>
      </c>
      <c r="H1535" s="27">
        <v>12.7</v>
      </c>
      <c r="I1535" s="28">
        <v>1.37</v>
      </c>
      <c r="J1535" s="26" t="s">
        <v>109</v>
      </c>
      <c r="K1535" s="26" t="s">
        <v>4</v>
      </c>
      <c r="L1535" s="26" t="s">
        <v>4</v>
      </c>
      <c r="M1535" s="27">
        <f>IF(Tabelle9[[#This Row],[Heizleistung (55°C)]]=0,Tabelle9[[#This Row],[Heizleistung (35°C)]],(Tabelle9[[#This Row],[Heizleistung (35°C)]]+Tabelle9[[#This Row],[Heizleistung (55°C)]])/2)</f>
        <v>13.3</v>
      </c>
      <c r="N1535" s="30">
        <f>IF(Tabelle9[[#This Row],[Etas 55°C]]=0,0,(Tabelle9[[#This Row],[Etas 35°C]]*0.8+Tabelle9[[#This Row],[Etas 55°C]]*0.2))*2.5</f>
        <v>4.1450000000000005</v>
      </c>
      <c r="O1535" s="31">
        <f>-(Tabelle9[[#This Row],[80%/20% SCOP]]-5.7165)/5.7165</f>
        <v>0.27490597393510008</v>
      </c>
    </row>
    <row r="1536" spans="1:15" ht="20.100000000000001" customHeight="1" x14ac:dyDescent="0.25">
      <c r="A1536" s="61"/>
      <c r="B1536" s="32">
        <v>16018638</v>
      </c>
      <c r="C1536" s="25" t="s">
        <v>4814</v>
      </c>
      <c r="D1536" s="25" t="s">
        <v>4913</v>
      </c>
      <c r="E1536" s="26" t="s">
        <v>2</v>
      </c>
      <c r="F1536" s="27">
        <v>13</v>
      </c>
      <c r="G1536" s="28">
        <v>1.75</v>
      </c>
      <c r="H1536" s="27">
        <v>13</v>
      </c>
      <c r="I1536" s="28">
        <v>1.25</v>
      </c>
      <c r="J1536" s="26" t="s">
        <v>40</v>
      </c>
      <c r="K1536" s="26" t="s">
        <v>4</v>
      </c>
      <c r="L1536" s="26" t="s">
        <v>4</v>
      </c>
      <c r="M1536" s="27">
        <f>IF(Tabelle9[[#This Row],[Heizleistung (55°C)]]=0,Tabelle9[[#This Row],[Heizleistung (35°C)]],(Tabelle9[[#This Row],[Heizleistung (35°C)]]+Tabelle9[[#This Row],[Heizleistung (55°C)]])/2)</f>
        <v>13</v>
      </c>
      <c r="N1536" s="30">
        <f>IF(Tabelle9[[#This Row],[Etas 55°C]]=0,0,(Tabelle9[[#This Row],[Etas 35°C]]*0.8+Tabelle9[[#This Row],[Etas 55°C]]*0.2))*2.5</f>
        <v>4.125</v>
      </c>
      <c r="O1536" s="31">
        <f>-(Tabelle9[[#This Row],[80%/20% SCOP]]-5.7165)/5.7165</f>
        <v>0.27840461821044343</v>
      </c>
    </row>
    <row r="1537" spans="1:15" ht="20.100000000000001" customHeight="1" x14ac:dyDescent="0.25">
      <c r="A1537" s="61"/>
      <c r="B1537" s="32">
        <v>16003438</v>
      </c>
      <c r="C1537" s="25" t="s">
        <v>108</v>
      </c>
      <c r="D1537" s="25" t="s">
        <v>113</v>
      </c>
      <c r="E1537" s="26" t="s">
        <v>2</v>
      </c>
      <c r="F1537" s="27">
        <v>14</v>
      </c>
      <c r="G1537" s="28">
        <v>1.72</v>
      </c>
      <c r="H1537" s="27">
        <v>13</v>
      </c>
      <c r="I1537" s="28">
        <v>1.37</v>
      </c>
      <c r="J1537" s="26" t="s">
        <v>111</v>
      </c>
      <c r="K1537" s="26" t="s">
        <v>4</v>
      </c>
      <c r="L1537" s="26" t="s">
        <v>4</v>
      </c>
      <c r="M1537" s="27">
        <f>IF(Tabelle9[[#This Row],[Heizleistung (55°C)]]=0,Tabelle9[[#This Row],[Heizleistung (35°C)]],(Tabelle9[[#This Row],[Heizleistung (35°C)]]+Tabelle9[[#This Row],[Heizleistung (55°C)]])/2)</f>
        <v>13.5</v>
      </c>
      <c r="N1537" s="30">
        <f>IF(Tabelle9[[#This Row],[Etas 55°C]]=0,0,(Tabelle9[[#This Row],[Etas 35°C]]*0.8+Tabelle9[[#This Row],[Etas 55°C]]*0.2))*2.5</f>
        <v>4.125</v>
      </c>
      <c r="O1537" s="31">
        <f>-(Tabelle9[[#This Row],[80%/20% SCOP]]-5.7165)/5.7165</f>
        <v>0.27840461821044343</v>
      </c>
    </row>
    <row r="1538" spans="1:15" ht="20.100000000000001" customHeight="1" x14ac:dyDescent="0.25">
      <c r="A1538" s="61"/>
      <c r="B1538" s="32">
        <v>16003239</v>
      </c>
      <c r="C1538" s="25" t="s">
        <v>6137</v>
      </c>
      <c r="D1538" s="25" t="s">
        <v>6156</v>
      </c>
      <c r="E1538" s="26" t="s">
        <v>2</v>
      </c>
      <c r="F1538" s="27">
        <v>13.57</v>
      </c>
      <c r="G1538" s="28">
        <v>1.73</v>
      </c>
      <c r="H1538" s="27">
        <v>10.97</v>
      </c>
      <c r="I1538" s="28">
        <v>1.31</v>
      </c>
      <c r="J1538" s="26" t="s">
        <v>109</v>
      </c>
      <c r="K1538" s="26" t="s">
        <v>4</v>
      </c>
      <c r="L1538" s="26" t="s">
        <v>4</v>
      </c>
      <c r="M1538" s="29">
        <f>IF(Tabelle9[[#This Row],[Heizleistung (55°C)]]=0,Tabelle9[[#This Row],[Heizleistung (35°C)]],(Tabelle9[[#This Row],[Heizleistung (35°C)]]+Tabelle9[[#This Row],[Heizleistung (55°C)]])/2)</f>
        <v>12.27</v>
      </c>
      <c r="N1538" s="30">
        <f>IF(Tabelle9[[#This Row],[Etas 55°C]]=0,0,(Tabelle9[[#This Row],[Etas 35°C]]*0.8+Tabelle9[[#This Row],[Etas 55°C]]*0.2))*2.5</f>
        <v>4.1150000000000002</v>
      </c>
      <c r="O1538" s="31">
        <f>-(Tabelle9[[#This Row],[80%/20% SCOP]]-5.7165)/5.7165</f>
        <v>0.28015394034811508</v>
      </c>
    </row>
    <row r="1539" spans="1:15" ht="20.100000000000001" customHeight="1" x14ac:dyDescent="0.25">
      <c r="A1539" s="61"/>
      <c r="B1539" s="32">
        <v>16003460</v>
      </c>
      <c r="C1539" s="25" t="s">
        <v>651</v>
      </c>
      <c r="D1539" s="25" t="s">
        <v>654</v>
      </c>
      <c r="E1539" s="26" t="s">
        <v>2</v>
      </c>
      <c r="F1539" s="27">
        <v>13</v>
      </c>
      <c r="G1539" s="28">
        <v>1.71</v>
      </c>
      <c r="H1539" s="27">
        <v>12</v>
      </c>
      <c r="I1539" s="28">
        <v>1.34</v>
      </c>
      <c r="J1539" s="26" t="s">
        <v>109</v>
      </c>
      <c r="K1539" s="26" t="s">
        <v>4</v>
      </c>
      <c r="L1539" s="26" t="s">
        <v>4</v>
      </c>
      <c r="M1539" s="27">
        <f>IF(Tabelle9[[#This Row],[Heizleistung (55°C)]]=0,Tabelle9[[#This Row],[Heizleistung (35°C)]],(Tabelle9[[#This Row],[Heizleistung (35°C)]]+Tabelle9[[#This Row],[Heizleistung (55°C)]])/2)</f>
        <v>12.5</v>
      </c>
      <c r="N1539" s="30">
        <f>IF(Tabelle9[[#This Row],[Etas 55°C]]=0,0,(Tabelle9[[#This Row],[Etas 35°C]]*0.8+Tabelle9[[#This Row],[Etas 55°C]]*0.2))*2.5</f>
        <v>4.09</v>
      </c>
      <c r="O1539" s="31">
        <f>-(Tabelle9[[#This Row],[80%/20% SCOP]]-5.7165)/5.7165</f>
        <v>0.28452724569229426</v>
      </c>
    </row>
    <row r="1540" spans="1:15" ht="20.100000000000001" customHeight="1" x14ac:dyDescent="0.25">
      <c r="A1540" s="61"/>
      <c r="B1540" s="32">
        <v>16004325</v>
      </c>
      <c r="C1540" s="25" t="s">
        <v>669</v>
      </c>
      <c r="D1540" s="25" t="s">
        <v>757</v>
      </c>
      <c r="E1540" s="26" t="s">
        <v>2</v>
      </c>
      <c r="F1540" s="27">
        <v>13</v>
      </c>
      <c r="G1540" s="28">
        <v>1.71</v>
      </c>
      <c r="H1540" s="27">
        <v>12</v>
      </c>
      <c r="I1540" s="28">
        <v>1.34</v>
      </c>
      <c r="J1540" s="26" t="s">
        <v>109</v>
      </c>
      <c r="K1540" s="26" t="s">
        <v>4</v>
      </c>
      <c r="L1540" s="26" t="s">
        <v>4</v>
      </c>
      <c r="M1540" s="27">
        <f>IF(Tabelle9[[#This Row],[Heizleistung (55°C)]]=0,Tabelle9[[#This Row],[Heizleistung (35°C)]],(Tabelle9[[#This Row],[Heizleistung (35°C)]]+Tabelle9[[#This Row],[Heizleistung (55°C)]])/2)</f>
        <v>12.5</v>
      </c>
      <c r="N1540" s="30">
        <f>IF(Tabelle9[[#This Row],[Etas 55°C]]=0,0,(Tabelle9[[#This Row],[Etas 35°C]]*0.8+Tabelle9[[#This Row],[Etas 55°C]]*0.2))*2.5</f>
        <v>4.09</v>
      </c>
      <c r="O1540" s="31">
        <f>-(Tabelle9[[#This Row],[80%/20% SCOP]]-5.7165)/5.7165</f>
        <v>0.28452724569229426</v>
      </c>
    </row>
    <row r="1541" spans="1:15" ht="20.100000000000001" customHeight="1" x14ac:dyDescent="0.25">
      <c r="A1541" s="61"/>
      <c r="B1541" s="32">
        <v>16003565</v>
      </c>
      <c r="C1541" s="25" t="s">
        <v>108</v>
      </c>
      <c r="D1541" s="25" t="s">
        <v>121</v>
      </c>
      <c r="E1541" s="26" t="s">
        <v>2</v>
      </c>
      <c r="F1541" s="27">
        <v>13</v>
      </c>
      <c r="G1541" s="28">
        <v>1.71</v>
      </c>
      <c r="H1541" s="27">
        <v>13</v>
      </c>
      <c r="I1541" s="28">
        <v>1.34</v>
      </c>
      <c r="J1541" s="26" t="s">
        <v>111</v>
      </c>
      <c r="K1541" s="26" t="s">
        <v>4</v>
      </c>
      <c r="L1541" s="26" t="s">
        <v>4</v>
      </c>
      <c r="M1541" s="27">
        <f>IF(Tabelle9[[#This Row],[Heizleistung (55°C)]]=0,Tabelle9[[#This Row],[Heizleistung (35°C)]],(Tabelle9[[#This Row],[Heizleistung (35°C)]]+Tabelle9[[#This Row],[Heizleistung (55°C)]])/2)</f>
        <v>13</v>
      </c>
      <c r="N1541" s="30">
        <f>IF(Tabelle9[[#This Row],[Etas 55°C]]=0,0,(Tabelle9[[#This Row],[Etas 35°C]]*0.8+Tabelle9[[#This Row],[Etas 55°C]]*0.2))*2.5</f>
        <v>4.09</v>
      </c>
      <c r="O1541" s="31">
        <f>-(Tabelle9[[#This Row],[80%/20% SCOP]]-5.7165)/5.7165</f>
        <v>0.28452724569229426</v>
      </c>
    </row>
    <row r="1542" spans="1:15" ht="20.100000000000001" customHeight="1" x14ac:dyDescent="0.25">
      <c r="A1542" s="61"/>
      <c r="B1542" s="32">
        <v>16004902</v>
      </c>
      <c r="C1542" s="25" t="s">
        <v>669</v>
      </c>
      <c r="D1542" s="25" t="s">
        <v>706</v>
      </c>
      <c r="E1542" s="26" t="s">
        <v>2</v>
      </c>
      <c r="F1542" s="27">
        <v>13</v>
      </c>
      <c r="G1542" s="28">
        <v>1.71</v>
      </c>
      <c r="H1542" s="27">
        <v>12</v>
      </c>
      <c r="I1542" s="28">
        <v>1.3</v>
      </c>
      <c r="J1542" s="26" t="s">
        <v>109</v>
      </c>
      <c r="K1542" s="26" t="s">
        <v>4</v>
      </c>
      <c r="L1542" s="26" t="s">
        <v>4</v>
      </c>
      <c r="M1542" s="27">
        <f>IF(Tabelle9[[#This Row],[Heizleistung (55°C)]]=0,Tabelle9[[#This Row],[Heizleistung (35°C)]],(Tabelle9[[#This Row],[Heizleistung (35°C)]]+Tabelle9[[#This Row],[Heizleistung (55°C)]])/2)</f>
        <v>12.5</v>
      </c>
      <c r="N1542" s="30">
        <f>IF(Tabelle9[[#This Row],[Etas 55°C]]=0,0,(Tabelle9[[#This Row],[Etas 35°C]]*0.8+Tabelle9[[#This Row],[Etas 55°C]]*0.2))*2.5</f>
        <v>4.07</v>
      </c>
      <c r="O1542" s="31">
        <f>-(Tabelle9[[#This Row],[80%/20% SCOP]]-5.7165)/5.7165</f>
        <v>0.28802588996763751</v>
      </c>
    </row>
    <row r="1543" spans="1:15" ht="20.100000000000001" customHeight="1" x14ac:dyDescent="0.25">
      <c r="A1543" s="61"/>
      <c r="B1543" s="32">
        <v>16001029</v>
      </c>
      <c r="C1543" s="25" t="s">
        <v>4814</v>
      </c>
      <c r="D1543" s="25" t="s">
        <v>4843</v>
      </c>
      <c r="E1543" s="26" t="s">
        <v>2</v>
      </c>
      <c r="F1543" s="27">
        <v>12</v>
      </c>
      <c r="G1543" s="28">
        <v>1.7</v>
      </c>
      <c r="H1543" s="27">
        <v>12</v>
      </c>
      <c r="I1543" s="28">
        <v>1.3</v>
      </c>
      <c r="J1543" s="26" t="s">
        <v>109</v>
      </c>
      <c r="K1543" s="26" t="s">
        <v>4</v>
      </c>
      <c r="L1543" s="26" t="s">
        <v>4</v>
      </c>
      <c r="M1543" s="27">
        <f>IF(Tabelle9[[#This Row],[Heizleistung (55°C)]]=0,Tabelle9[[#This Row],[Heizleistung (35°C)]],(Tabelle9[[#This Row],[Heizleistung (35°C)]]+Tabelle9[[#This Row],[Heizleistung (55°C)]])/2)</f>
        <v>12</v>
      </c>
      <c r="N1543" s="30">
        <f>IF(Tabelle9[[#This Row],[Etas 55°C]]=0,0,(Tabelle9[[#This Row],[Etas 35°C]]*0.8+Tabelle9[[#This Row],[Etas 55°C]]*0.2))*2.5</f>
        <v>4.0500000000000007</v>
      </c>
      <c r="O1543" s="31">
        <f>-(Tabelle9[[#This Row],[80%/20% SCOP]]-5.7165)/5.7165</f>
        <v>0.29152453424298069</v>
      </c>
    </row>
    <row r="1544" spans="1:15" ht="20.100000000000001" customHeight="1" x14ac:dyDescent="0.25">
      <c r="A1544" s="61"/>
      <c r="B1544" s="32">
        <v>16017315</v>
      </c>
      <c r="C1544" s="25" t="s">
        <v>651</v>
      </c>
      <c r="D1544" s="25" t="s">
        <v>662</v>
      </c>
      <c r="E1544" s="26" t="s">
        <v>2</v>
      </c>
      <c r="F1544" s="27">
        <v>12.2</v>
      </c>
      <c r="G1544" s="28">
        <v>1.7</v>
      </c>
      <c r="H1544" s="27">
        <v>12</v>
      </c>
      <c r="I1544" s="28">
        <v>1.28</v>
      </c>
      <c r="J1544" s="26" t="s">
        <v>3</v>
      </c>
      <c r="K1544" s="26" t="s">
        <v>4</v>
      </c>
      <c r="L1544" s="26" t="s">
        <v>4</v>
      </c>
      <c r="M1544" s="27">
        <f>IF(Tabelle9[[#This Row],[Heizleistung (55°C)]]=0,Tabelle9[[#This Row],[Heizleistung (35°C)]],(Tabelle9[[#This Row],[Heizleistung (35°C)]]+Tabelle9[[#This Row],[Heizleistung (55°C)]])/2)</f>
        <v>12.1</v>
      </c>
      <c r="N1544" s="30">
        <f>IF(Tabelle9[[#This Row],[Etas 55°C]]=0,0,(Tabelle9[[#This Row],[Etas 35°C]]*0.8+Tabelle9[[#This Row],[Etas 55°C]]*0.2))*2.5</f>
        <v>4.04</v>
      </c>
      <c r="O1544" s="31">
        <f>-(Tabelle9[[#This Row],[80%/20% SCOP]]-5.7165)/5.7165</f>
        <v>0.29327385638065245</v>
      </c>
    </row>
    <row r="1545" spans="1:15" ht="20.100000000000001" customHeight="1" x14ac:dyDescent="0.25">
      <c r="A1545" s="61"/>
      <c r="B1545" s="32">
        <v>16017319</v>
      </c>
      <c r="C1545" s="25" t="s">
        <v>669</v>
      </c>
      <c r="D1545" s="25" t="s">
        <v>779</v>
      </c>
      <c r="E1545" s="26" t="s">
        <v>2</v>
      </c>
      <c r="F1545" s="27">
        <v>12.2</v>
      </c>
      <c r="G1545" s="28">
        <v>1.7</v>
      </c>
      <c r="H1545" s="27">
        <v>12</v>
      </c>
      <c r="I1545" s="28">
        <v>1.28</v>
      </c>
      <c r="J1545" s="26" t="s">
        <v>3</v>
      </c>
      <c r="K1545" s="26" t="s">
        <v>4</v>
      </c>
      <c r="L1545" s="26" t="s">
        <v>4</v>
      </c>
      <c r="M1545" s="27">
        <f>IF(Tabelle9[[#This Row],[Heizleistung (55°C)]]=0,Tabelle9[[#This Row],[Heizleistung (35°C)]],(Tabelle9[[#This Row],[Heizleistung (35°C)]]+Tabelle9[[#This Row],[Heizleistung (55°C)]])/2)</f>
        <v>12.1</v>
      </c>
      <c r="N1545" s="30">
        <f>IF(Tabelle9[[#This Row],[Etas 55°C]]=0,0,(Tabelle9[[#This Row],[Etas 35°C]]*0.8+Tabelle9[[#This Row],[Etas 55°C]]*0.2))*2.5</f>
        <v>4.04</v>
      </c>
      <c r="O1545" s="31">
        <f>-(Tabelle9[[#This Row],[80%/20% SCOP]]-5.7165)/5.7165</f>
        <v>0.29327385638065245</v>
      </c>
    </row>
    <row r="1546" spans="1:15" ht="20.100000000000001" customHeight="1" x14ac:dyDescent="0.25">
      <c r="A1546" s="61"/>
      <c r="B1546" s="32">
        <v>16007713</v>
      </c>
      <c r="C1546" s="25" t="s">
        <v>3161</v>
      </c>
      <c r="D1546" s="25" t="s">
        <v>4261</v>
      </c>
      <c r="E1546" s="26" t="s">
        <v>2</v>
      </c>
      <c r="F1546" s="27">
        <v>13.9</v>
      </c>
      <c r="G1546" s="28">
        <v>1.69</v>
      </c>
      <c r="H1546" s="27">
        <v>12.7</v>
      </c>
      <c r="I1546" s="28">
        <v>1.3</v>
      </c>
      <c r="J1546" s="26" t="s">
        <v>109</v>
      </c>
      <c r="K1546" s="26" t="s">
        <v>4</v>
      </c>
      <c r="L1546" s="26" t="s">
        <v>4</v>
      </c>
      <c r="M1546" s="27">
        <f>IF(Tabelle9[[#This Row],[Heizleistung (55°C)]]=0,Tabelle9[[#This Row],[Heizleistung (35°C)]],(Tabelle9[[#This Row],[Heizleistung (35°C)]]+Tabelle9[[#This Row],[Heizleistung (55°C)]])/2)</f>
        <v>13.3</v>
      </c>
      <c r="N1546" s="30">
        <f>IF(Tabelle9[[#This Row],[Etas 55°C]]=0,0,(Tabelle9[[#This Row],[Etas 35°C]]*0.8+Tabelle9[[#This Row],[Etas 55°C]]*0.2))*2.5</f>
        <v>4.03</v>
      </c>
      <c r="O1546" s="31">
        <f>-(Tabelle9[[#This Row],[80%/20% SCOP]]-5.7165)/5.7165</f>
        <v>0.2950231785183241</v>
      </c>
    </row>
    <row r="1547" spans="1:15" ht="20.100000000000001" customHeight="1" x14ac:dyDescent="0.25">
      <c r="A1547" s="61"/>
      <c r="B1547" s="32">
        <v>16015364</v>
      </c>
      <c r="C1547" s="25" t="s">
        <v>1624</v>
      </c>
      <c r="D1547" s="25" t="s">
        <v>1633</v>
      </c>
      <c r="E1547" s="26" t="s">
        <v>2</v>
      </c>
      <c r="F1547" s="27">
        <v>12.23</v>
      </c>
      <c r="G1547" s="28">
        <v>1.66</v>
      </c>
      <c r="H1547" s="27">
        <v>13.02</v>
      </c>
      <c r="I1547" s="28">
        <v>1.4</v>
      </c>
      <c r="J1547" s="26" t="s">
        <v>324</v>
      </c>
      <c r="K1547" s="26" t="s">
        <v>15</v>
      </c>
      <c r="L1547" s="26" t="s">
        <v>4</v>
      </c>
      <c r="M1547" s="27">
        <f>IF(Tabelle9[[#This Row],[Heizleistung (55°C)]]=0,Tabelle9[[#This Row],[Heizleistung (35°C)]],(Tabelle9[[#This Row],[Heizleistung (35°C)]]+Tabelle9[[#This Row],[Heizleistung (55°C)]])/2)</f>
        <v>12.625</v>
      </c>
      <c r="N1547" s="30">
        <f>IF(Tabelle9[[#This Row],[Etas 55°C]]=0,0,(Tabelle9[[#This Row],[Etas 35°C]]*0.8+Tabelle9[[#This Row],[Etas 55°C]]*0.2))*2.5</f>
        <v>4.0200000000000005</v>
      </c>
      <c r="O1547" s="31">
        <f>-(Tabelle9[[#This Row],[80%/20% SCOP]]-5.7165)/5.7165</f>
        <v>0.2967725006559957</v>
      </c>
    </row>
    <row r="1548" spans="1:15" ht="20.100000000000001" customHeight="1" x14ac:dyDescent="0.25">
      <c r="A1548" s="61"/>
      <c r="B1548" s="32">
        <v>16000981</v>
      </c>
      <c r="C1548" s="25" t="s">
        <v>4739</v>
      </c>
      <c r="D1548" s="25" t="s">
        <v>4743</v>
      </c>
      <c r="E1548" s="26" t="s">
        <v>2</v>
      </c>
      <c r="F1548" s="27">
        <v>13.8</v>
      </c>
      <c r="G1548" s="28">
        <v>1.6679999999999999</v>
      </c>
      <c r="H1548" s="27">
        <v>13.74</v>
      </c>
      <c r="I1548" s="28">
        <v>1.3160000000000001</v>
      </c>
      <c r="J1548" s="26" t="s">
        <v>109</v>
      </c>
      <c r="K1548" s="26" t="s">
        <v>4</v>
      </c>
      <c r="L1548" s="26" t="s">
        <v>4</v>
      </c>
      <c r="M1548" s="27">
        <f>IF(Tabelle9[[#This Row],[Heizleistung (55°C)]]=0,Tabelle9[[#This Row],[Heizleistung (35°C)]],(Tabelle9[[#This Row],[Heizleistung (35°C)]]+Tabelle9[[#This Row],[Heizleistung (55°C)]])/2)</f>
        <v>13.77</v>
      </c>
      <c r="N1548" s="30">
        <f>IF(Tabelle9[[#This Row],[Etas 55°C]]=0,0,(Tabelle9[[#This Row],[Etas 35°C]]*0.8+Tabelle9[[#This Row],[Etas 55°C]]*0.2))*2.5</f>
        <v>3.9940000000000002</v>
      </c>
      <c r="O1548" s="31">
        <f>-(Tabelle9[[#This Row],[80%/20% SCOP]]-5.7165)/5.7165</f>
        <v>0.30132073821394206</v>
      </c>
    </row>
    <row r="1549" spans="1:15" ht="20.100000000000001" customHeight="1" x14ac:dyDescent="0.25">
      <c r="A1549" s="61"/>
      <c r="B1549" s="32">
        <v>16015043</v>
      </c>
      <c r="C1549" s="25" t="s">
        <v>505</v>
      </c>
      <c r="D1549" s="25" t="s">
        <v>510</v>
      </c>
      <c r="E1549" s="26" t="s">
        <v>2</v>
      </c>
      <c r="F1549" s="27">
        <v>8.3000000000000007</v>
      </c>
      <c r="G1549" s="28">
        <v>1.65</v>
      </c>
      <c r="H1549" s="27">
        <v>16.8</v>
      </c>
      <c r="I1549" s="28">
        <v>1.26</v>
      </c>
      <c r="J1549" s="26" t="s">
        <v>508</v>
      </c>
      <c r="K1549" s="26" t="s">
        <v>4</v>
      </c>
      <c r="L1549" s="26" t="s">
        <v>4</v>
      </c>
      <c r="M1549" s="27">
        <f>IF(Tabelle9[[#This Row],[Heizleistung (55°C)]]=0,Tabelle9[[#This Row],[Heizleistung (35°C)]],(Tabelle9[[#This Row],[Heizleistung (35°C)]]+Tabelle9[[#This Row],[Heizleistung (55°C)]])/2)</f>
        <v>12.55</v>
      </c>
      <c r="N1549" s="30">
        <f>IF(Tabelle9[[#This Row],[Etas 55°C]]=0,0,(Tabelle9[[#This Row],[Etas 35°C]]*0.8+Tabelle9[[#This Row],[Etas 55°C]]*0.2))*2.5</f>
        <v>3.93</v>
      </c>
      <c r="O1549" s="31">
        <f>-(Tabelle9[[#This Row],[80%/20% SCOP]]-5.7165)/5.7165</f>
        <v>0.31251639989504065</v>
      </c>
    </row>
    <row r="1550" spans="1:15" ht="20.100000000000001" customHeight="1" x14ac:dyDescent="0.25">
      <c r="A1550" s="61"/>
      <c r="B1550" s="32">
        <v>16006699</v>
      </c>
      <c r="C1550" s="25" t="s">
        <v>3161</v>
      </c>
      <c r="D1550" s="25" t="s">
        <v>4341</v>
      </c>
      <c r="E1550" s="26" t="s">
        <v>2</v>
      </c>
      <c r="F1550" s="27">
        <v>12.9</v>
      </c>
      <c r="G1550" s="28">
        <v>1.64</v>
      </c>
      <c r="H1550" s="27">
        <v>12</v>
      </c>
      <c r="I1550" s="28">
        <v>1.27</v>
      </c>
      <c r="J1550" s="26" t="s">
        <v>109</v>
      </c>
      <c r="K1550" s="26" t="s">
        <v>4</v>
      </c>
      <c r="L1550" s="26" t="s">
        <v>4</v>
      </c>
      <c r="M1550" s="27">
        <f>IF(Tabelle9[[#This Row],[Heizleistung (55°C)]]=0,Tabelle9[[#This Row],[Heizleistung (35°C)]],(Tabelle9[[#This Row],[Heizleistung (35°C)]]+Tabelle9[[#This Row],[Heizleistung (55°C)]])/2)</f>
        <v>12.45</v>
      </c>
      <c r="N1550" s="30">
        <f>IF(Tabelle9[[#This Row],[Etas 55°C]]=0,0,(Tabelle9[[#This Row],[Etas 35°C]]*0.8+Tabelle9[[#This Row],[Etas 55°C]]*0.2))*2.5</f>
        <v>3.915</v>
      </c>
      <c r="O1550" s="31">
        <f>-(Tabelle9[[#This Row],[80%/20% SCOP]]-5.7165)/5.7165</f>
        <v>0.31514038310154813</v>
      </c>
    </row>
    <row r="1551" spans="1:15" ht="20.100000000000001" customHeight="1" x14ac:dyDescent="0.25">
      <c r="A1551" s="61"/>
      <c r="B1551" s="32">
        <v>16003469</v>
      </c>
      <c r="C1551" s="25" t="s">
        <v>127</v>
      </c>
      <c r="D1551" s="25" t="s">
        <v>204</v>
      </c>
      <c r="E1551" s="26" t="s">
        <v>2</v>
      </c>
      <c r="F1551" s="27">
        <v>13</v>
      </c>
      <c r="G1551" s="28">
        <v>1.64</v>
      </c>
      <c r="H1551" s="27">
        <v>13</v>
      </c>
      <c r="I1551" s="28">
        <v>1.25</v>
      </c>
      <c r="J1551" s="26" t="s">
        <v>40</v>
      </c>
      <c r="K1551" s="26" t="s">
        <v>15</v>
      </c>
      <c r="L1551" s="26" t="s">
        <v>4</v>
      </c>
      <c r="M1551" s="27">
        <f>IF(Tabelle9[[#This Row],[Heizleistung (55°C)]]=0,Tabelle9[[#This Row],[Heizleistung (35°C)]],(Tabelle9[[#This Row],[Heizleistung (35°C)]]+Tabelle9[[#This Row],[Heizleistung (55°C)]])/2)</f>
        <v>13</v>
      </c>
      <c r="N1551" s="30">
        <f>IF(Tabelle9[[#This Row],[Etas 55°C]]=0,0,(Tabelle9[[#This Row],[Etas 35°C]]*0.8+Tabelle9[[#This Row],[Etas 55°C]]*0.2))*2.5</f>
        <v>3.9050000000000002</v>
      </c>
      <c r="O1551" s="31">
        <f>-(Tabelle9[[#This Row],[80%/20% SCOP]]-5.7165)/5.7165</f>
        <v>0.31688970523921972</v>
      </c>
    </row>
    <row r="1552" spans="1:15" ht="20.100000000000001" customHeight="1" x14ac:dyDescent="0.25">
      <c r="A1552" s="61"/>
      <c r="B1552" s="32">
        <v>16009249</v>
      </c>
      <c r="C1552" s="25" t="s">
        <v>2592</v>
      </c>
      <c r="D1552" s="25" t="s">
        <v>2602</v>
      </c>
      <c r="E1552" s="26" t="s">
        <v>2</v>
      </c>
      <c r="F1552" s="27">
        <v>13</v>
      </c>
      <c r="G1552" s="28">
        <v>1.63</v>
      </c>
      <c r="H1552" s="27">
        <v>13</v>
      </c>
      <c r="I1552" s="28">
        <v>1.28</v>
      </c>
      <c r="J1552" s="26" t="s">
        <v>40</v>
      </c>
      <c r="K1552" s="26" t="s">
        <v>4</v>
      </c>
      <c r="L1552" s="26" t="s">
        <v>15</v>
      </c>
      <c r="M1552" s="27">
        <f>IF(Tabelle9[[#This Row],[Heizleistung (55°C)]]=0,Tabelle9[[#This Row],[Heizleistung (35°C)]],(Tabelle9[[#This Row],[Heizleistung (35°C)]]+Tabelle9[[#This Row],[Heizleistung (55°C)]])/2)</f>
        <v>13</v>
      </c>
      <c r="N1552" s="30">
        <f>IF(Tabelle9[[#This Row],[Etas 55°C]]=0,0,(Tabelle9[[#This Row],[Etas 35°C]]*0.8+Tabelle9[[#This Row],[Etas 55°C]]*0.2))*2.5</f>
        <v>3.9000000000000004</v>
      </c>
      <c r="O1552" s="31">
        <f>-(Tabelle9[[#This Row],[80%/20% SCOP]]-5.7165)/5.7165</f>
        <v>0.31776436630805555</v>
      </c>
    </row>
    <row r="1553" spans="1:15" ht="20.100000000000001" customHeight="1" x14ac:dyDescent="0.25">
      <c r="A1553" s="61"/>
      <c r="B1553" s="32">
        <v>16014376</v>
      </c>
      <c r="C1553" s="25" t="s">
        <v>2830</v>
      </c>
      <c r="D1553" s="25" t="s">
        <v>2854</v>
      </c>
      <c r="E1553" s="26" t="s">
        <v>2</v>
      </c>
      <c r="F1553" s="27">
        <v>12.6</v>
      </c>
      <c r="G1553" s="28">
        <v>1.6080000000000001</v>
      </c>
      <c r="H1553" s="27">
        <v>12.38</v>
      </c>
      <c r="I1553" s="28">
        <v>1.302</v>
      </c>
      <c r="J1553" s="26" t="s">
        <v>3</v>
      </c>
      <c r="K1553" s="26" t="s">
        <v>4</v>
      </c>
      <c r="L1553" s="26" t="s">
        <v>15</v>
      </c>
      <c r="M1553" s="27">
        <f>IF(Tabelle9[[#This Row],[Heizleistung (55°C)]]=0,Tabelle9[[#This Row],[Heizleistung (35°C)]],(Tabelle9[[#This Row],[Heizleistung (35°C)]]+Tabelle9[[#This Row],[Heizleistung (55°C)]])/2)</f>
        <v>12.49</v>
      </c>
      <c r="N1553" s="30">
        <f>IF(Tabelle9[[#This Row],[Etas 55°C]]=0,0,(Tabelle9[[#This Row],[Etas 35°C]]*0.8+Tabelle9[[#This Row],[Etas 55°C]]*0.2))*2.5</f>
        <v>3.8670000000000004</v>
      </c>
      <c r="O1553" s="31">
        <f>-(Tabelle9[[#This Row],[80%/20% SCOP]]-5.7165)/5.7165</f>
        <v>0.323537129362372</v>
      </c>
    </row>
    <row r="1554" spans="1:15" ht="20.100000000000001" customHeight="1" x14ac:dyDescent="0.25">
      <c r="A1554" s="61"/>
      <c r="B1554" s="32">
        <v>16006882</v>
      </c>
      <c r="C1554" s="25" t="s">
        <v>2426</v>
      </c>
      <c r="D1554" s="25" t="s">
        <v>2427</v>
      </c>
      <c r="E1554" s="26" t="s">
        <v>2</v>
      </c>
      <c r="F1554" s="27">
        <v>13.6</v>
      </c>
      <c r="G1554" s="28">
        <v>1.61</v>
      </c>
      <c r="H1554" s="27">
        <v>11.7</v>
      </c>
      <c r="I1554" s="28">
        <v>1.27</v>
      </c>
      <c r="J1554" s="26" t="s">
        <v>109</v>
      </c>
      <c r="K1554" s="26" t="s">
        <v>4</v>
      </c>
      <c r="L1554" s="26" t="s">
        <v>4</v>
      </c>
      <c r="M1554" s="27">
        <f>IF(Tabelle9[[#This Row],[Heizleistung (55°C)]]=0,Tabelle9[[#This Row],[Heizleistung (35°C)]],(Tabelle9[[#This Row],[Heizleistung (35°C)]]+Tabelle9[[#This Row],[Heizleistung (55°C)]])/2)</f>
        <v>12.649999999999999</v>
      </c>
      <c r="N1554" s="30">
        <f>IF(Tabelle9[[#This Row],[Etas 55°C]]=0,0,(Tabelle9[[#This Row],[Etas 35°C]]*0.8+Tabelle9[[#This Row],[Etas 55°C]]*0.2))*2.5</f>
        <v>3.8550000000000004</v>
      </c>
      <c r="O1554" s="31">
        <f>-(Tabelle9[[#This Row],[80%/20% SCOP]]-5.7165)/5.7165</f>
        <v>0.32563631592757797</v>
      </c>
    </row>
    <row r="1555" spans="1:15" ht="20.100000000000001" customHeight="1" x14ac:dyDescent="0.25">
      <c r="A1555" s="61"/>
      <c r="B1555" s="32">
        <v>16002502</v>
      </c>
      <c r="C1555" s="25" t="s">
        <v>6201</v>
      </c>
      <c r="D1555" s="25" t="s">
        <v>6509</v>
      </c>
      <c r="E1555" s="26" t="s">
        <v>2</v>
      </c>
      <c r="F1555" s="27">
        <v>12</v>
      </c>
      <c r="G1555" s="28">
        <v>1.58</v>
      </c>
      <c r="H1555" s="27">
        <v>12</v>
      </c>
      <c r="I1555" s="28">
        <v>1.34</v>
      </c>
      <c r="J1555" s="26" t="s">
        <v>109</v>
      </c>
      <c r="K1555" s="26" t="s">
        <v>4</v>
      </c>
      <c r="L1555" s="26" t="s">
        <v>4</v>
      </c>
      <c r="M1555" s="29">
        <f>IF(Tabelle9[[#This Row],[Heizleistung (55°C)]]=0,Tabelle9[[#This Row],[Heizleistung (35°C)]],(Tabelle9[[#This Row],[Heizleistung (35°C)]]+Tabelle9[[#This Row],[Heizleistung (55°C)]])/2)</f>
        <v>12</v>
      </c>
      <c r="N1555" s="30">
        <f>IF(Tabelle9[[#This Row],[Etas 55°C]]=0,0,(Tabelle9[[#This Row],[Etas 35°C]]*0.8+Tabelle9[[#This Row],[Etas 55°C]]*0.2))*2.5</f>
        <v>3.8300000000000005</v>
      </c>
      <c r="O1555" s="31">
        <f>-(Tabelle9[[#This Row],[80%/20% SCOP]]-5.7165)/5.7165</f>
        <v>0.33000962127175709</v>
      </c>
    </row>
    <row r="1556" spans="1:15" ht="20.100000000000001" customHeight="1" x14ac:dyDescent="0.25">
      <c r="A1556" s="61"/>
      <c r="B1556" s="32">
        <v>16001939</v>
      </c>
      <c r="C1556" s="25" t="s">
        <v>5546</v>
      </c>
      <c r="D1556" s="25" t="s">
        <v>5601</v>
      </c>
      <c r="E1556" s="26" t="s">
        <v>2</v>
      </c>
      <c r="F1556" s="27">
        <v>13</v>
      </c>
      <c r="G1556" s="28">
        <v>1.59</v>
      </c>
      <c r="H1556" s="27">
        <v>13</v>
      </c>
      <c r="I1556" s="28">
        <v>1.3</v>
      </c>
      <c r="J1556" s="26" t="s">
        <v>109</v>
      </c>
      <c r="K1556" s="26" t="s">
        <v>4</v>
      </c>
      <c r="L1556" s="26" t="s">
        <v>4</v>
      </c>
      <c r="M1556" s="29">
        <f>IF(Tabelle9[[#This Row],[Heizleistung (55°C)]]=0,Tabelle9[[#This Row],[Heizleistung (35°C)]],(Tabelle9[[#This Row],[Heizleistung (35°C)]]+Tabelle9[[#This Row],[Heizleistung (55°C)]])/2)</f>
        <v>13</v>
      </c>
      <c r="N1556" s="30">
        <f>IF(Tabelle9[[#This Row],[Etas 55°C]]=0,0,(Tabelle9[[#This Row],[Etas 35°C]]*0.8+Tabelle9[[#This Row],[Etas 55°C]]*0.2))*2.5</f>
        <v>3.8300000000000005</v>
      </c>
      <c r="O1556" s="31">
        <f>-(Tabelle9[[#This Row],[80%/20% SCOP]]-5.7165)/5.7165</f>
        <v>0.33000962127175709</v>
      </c>
    </row>
    <row r="1557" spans="1:15" ht="20.100000000000001" customHeight="1" x14ac:dyDescent="0.25">
      <c r="A1557" s="61"/>
      <c r="B1557" s="32">
        <v>16011367</v>
      </c>
      <c r="C1557" s="25" t="s">
        <v>4810</v>
      </c>
      <c r="D1557" s="25" t="s">
        <v>4813</v>
      </c>
      <c r="E1557" s="26" t="s">
        <v>2</v>
      </c>
      <c r="F1557" s="27">
        <v>12.89</v>
      </c>
      <c r="G1557" s="28">
        <v>1.5760000000000001</v>
      </c>
      <c r="H1557" s="27">
        <v>12.92</v>
      </c>
      <c r="I1557" s="28">
        <v>1.2509999999999999</v>
      </c>
      <c r="J1557" s="26" t="s">
        <v>40</v>
      </c>
      <c r="K1557" s="26" t="s">
        <v>4</v>
      </c>
      <c r="L1557" s="26" t="s">
        <v>4</v>
      </c>
      <c r="M1557" s="27">
        <f>IF(Tabelle9[[#This Row],[Heizleistung (55°C)]]=0,Tabelle9[[#This Row],[Heizleistung (35°C)]],(Tabelle9[[#This Row],[Heizleistung (35°C)]]+Tabelle9[[#This Row],[Heizleistung (55°C)]])/2)</f>
        <v>12.905000000000001</v>
      </c>
      <c r="N1557" s="30">
        <f>IF(Tabelle9[[#This Row],[Etas 55°C]]=0,0,(Tabelle9[[#This Row],[Etas 35°C]]*0.8+Tabelle9[[#This Row],[Etas 55°C]]*0.2))*2.5</f>
        <v>3.7775000000000003</v>
      </c>
      <c r="O1557" s="31">
        <f>-(Tabelle9[[#This Row],[80%/20% SCOP]]-5.7165)/5.7165</f>
        <v>0.33919356249453331</v>
      </c>
    </row>
    <row r="1558" spans="1:15" ht="20.100000000000001" customHeight="1" x14ac:dyDescent="0.25">
      <c r="A1558" s="61"/>
      <c r="B1558" s="32">
        <v>16009689</v>
      </c>
      <c r="C1558" s="25" t="s">
        <v>2426</v>
      </c>
      <c r="D1558" s="25" t="s">
        <v>2435</v>
      </c>
      <c r="E1558" s="26" t="s">
        <v>2</v>
      </c>
      <c r="F1558" s="27">
        <v>13</v>
      </c>
      <c r="G1558" s="28">
        <v>1.51</v>
      </c>
      <c r="H1558" s="27">
        <v>11.7</v>
      </c>
      <c r="I1558" s="28">
        <v>1.38</v>
      </c>
      <c r="J1558" s="26" t="s">
        <v>109</v>
      </c>
      <c r="K1558" s="26" t="s">
        <v>4</v>
      </c>
      <c r="L1558" s="26" t="s">
        <v>4</v>
      </c>
      <c r="M1558" s="27">
        <f>IF(Tabelle9[[#This Row],[Heizleistung (55°C)]]=0,Tabelle9[[#This Row],[Heizleistung (35°C)]],(Tabelle9[[#This Row],[Heizleistung (35°C)]]+Tabelle9[[#This Row],[Heizleistung (55°C)]])/2)</f>
        <v>12.35</v>
      </c>
      <c r="N1558" s="30">
        <f>IF(Tabelle9[[#This Row],[Etas 55°C]]=0,0,(Tabelle9[[#This Row],[Etas 35°C]]*0.8+Tabelle9[[#This Row],[Etas 55°C]]*0.2))*2.5</f>
        <v>3.7100000000000004</v>
      </c>
      <c r="O1558" s="31">
        <f>-(Tabelle9[[#This Row],[80%/20% SCOP]]-5.7165)/5.7165</f>
        <v>0.35100148692381694</v>
      </c>
    </row>
    <row r="1559" spans="1:15" ht="20.100000000000001" customHeight="1" x14ac:dyDescent="0.25">
      <c r="A1559" s="61"/>
      <c r="B1559" s="32">
        <v>16006804</v>
      </c>
      <c r="C1559" s="25" t="s">
        <v>2426</v>
      </c>
      <c r="D1559" s="25" t="s">
        <v>2429</v>
      </c>
      <c r="E1559" s="26" t="s">
        <v>2</v>
      </c>
      <c r="F1559" s="27">
        <v>14</v>
      </c>
      <c r="G1559" s="28">
        <v>1.51</v>
      </c>
      <c r="H1559" s="27">
        <v>12.6</v>
      </c>
      <c r="I1559" s="28">
        <v>1.38</v>
      </c>
      <c r="J1559" s="26" t="s">
        <v>109</v>
      </c>
      <c r="K1559" s="26" t="s">
        <v>4</v>
      </c>
      <c r="L1559" s="26" t="s">
        <v>4</v>
      </c>
      <c r="M1559" s="27">
        <f>IF(Tabelle9[[#This Row],[Heizleistung (55°C)]]=0,Tabelle9[[#This Row],[Heizleistung (35°C)]],(Tabelle9[[#This Row],[Heizleistung (35°C)]]+Tabelle9[[#This Row],[Heizleistung (55°C)]])/2)</f>
        <v>13.3</v>
      </c>
      <c r="N1559" s="30">
        <f>IF(Tabelle9[[#This Row],[Etas 55°C]]=0,0,(Tabelle9[[#This Row],[Etas 35°C]]*0.8+Tabelle9[[#This Row],[Etas 55°C]]*0.2))*2.5</f>
        <v>3.7100000000000004</v>
      </c>
      <c r="O1559" s="31">
        <f>-(Tabelle9[[#This Row],[80%/20% SCOP]]-5.7165)/5.7165</f>
        <v>0.35100148692381694</v>
      </c>
    </row>
    <row r="1560" spans="1:15" ht="20.100000000000001" customHeight="1" x14ac:dyDescent="0.25">
      <c r="A1560" s="61"/>
      <c r="B1560" s="32">
        <v>16006877</v>
      </c>
      <c r="C1560" s="25" t="s">
        <v>2426</v>
      </c>
      <c r="D1560" s="25" t="s">
        <v>2432</v>
      </c>
      <c r="E1560" s="26" t="s">
        <v>2</v>
      </c>
      <c r="F1560" s="27">
        <v>14.5</v>
      </c>
      <c r="G1560" s="28">
        <v>1.51</v>
      </c>
      <c r="H1560" s="27">
        <v>13.1</v>
      </c>
      <c r="I1560" s="28">
        <v>1.38</v>
      </c>
      <c r="J1560" s="26" t="s">
        <v>109</v>
      </c>
      <c r="K1560" s="26" t="s">
        <v>4</v>
      </c>
      <c r="L1560" s="26" t="s">
        <v>4</v>
      </c>
      <c r="M1560" s="27">
        <f>IF(Tabelle9[[#This Row],[Heizleistung (55°C)]]=0,Tabelle9[[#This Row],[Heizleistung (35°C)]],(Tabelle9[[#This Row],[Heizleistung (35°C)]]+Tabelle9[[#This Row],[Heizleistung (55°C)]])/2)</f>
        <v>13.8</v>
      </c>
      <c r="N1560" s="30">
        <f>IF(Tabelle9[[#This Row],[Etas 55°C]]=0,0,(Tabelle9[[#This Row],[Etas 35°C]]*0.8+Tabelle9[[#This Row],[Etas 55°C]]*0.2))*2.5</f>
        <v>3.7100000000000004</v>
      </c>
      <c r="O1560" s="31">
        <f>-(Tabelle9[[#This Row],[80%/20% SCOP]]-5.7165)/5.7165</f>
        <v>0.35100148692381694</v>
      </c>
    </row>
    <row r="1561" spans="1:15" ht="20.100000000000001" customHeight="1" thickBot="1" x14ac:dyDescent="0.3">
      <c r="B1561" s="1"/>
      <c r="C1561" s="1"/>
      <c r="D1561" s="1"/>
      <c r="E1561" s="10"/>
      <c r="F1561" s="11"/>
      <c r="G1561" s="12"/>
      <c r="H1561" s="11"/>
      <c r="I1561" s="12"/>
      <c r="J1561" s="10"/>
      <c r="K1561" s="10"/>
      <c r="L1561" s="10"/>
      <c r="M1561" s="11"/>
      <c r="N1561" s="14"/>
    </row>
    <row r="1562" spans="1:15" ht="20.100000000000001" customHeight="1" thickBot="1" x14ac:dyDescent="0.3">
      <c r="B1562" s="1"/>
      <c r="C1562" s="1"/>
      <c r="D1562" s="1"/>
      <c r="E1562" s="10"/>
      <c r="F1562" s="11"/>
      <c r="G1562" s="12"/>
      <c r="H1562" s="11"/>
      <c r="I1562" s="12"/>
      <c r="J1562" s="10"/>
      <c r="K1562" s="10"/>
      <c r="L1562" s="10"/>
      <c r="M1562" s="11"/>
      <c r="N1562" s="14"/>
    </row>
    <row r="1563" spans="1:15" ht="20.100000000000001" customHeight="1" thickBot="1" x14ac:dyDescent="0.3">
      <c r="B1563" s="1"/>
      <c r="C1563" s="1"/>
      <c r="D1563" s="1"/>
      <c r="E1563" s="10"/>
      <c r="F1563" s="11"/>
      <c r="G1563" s="12"/>
      <c r="H1563" s="11"/>
      <c r="I1563" s="12"/>
      <c r="J1563" s="10"/>
      <c r="K1563" s="10"/>
      <c r="L1563" s="10"/>
      <c r="M1563" s="11"/>
      <c r="N1563" s="14"/>
    </row>
    <row r="1564" spans="1:15" ht="35.1" customHeight="1" x14ac:dyDescent="0.25">
      <c r="A1564" s="56" t="s">
        <v>7958</v>
      </c>
      <c r="B1564" s="35" t="s">
        <v>35</v>
      </c>
      <c r="C1564" s="36" t="s">
        <v>7957</v>
      </c>
      <c r="D1564" s="36" t="s">
        <v>27</v>
      </c>
      <c r="E1564" s="36" t="s">
        <v>28</v>
      </c>
      <c r="F1564" s="37" t="s">
        <v>29</v>
      </c>
      <c r="G1564" s="36" t="s">
        <v>30</v>
      </c>
      <c r="H1564" s="37" t="s">
        <v>31</v>
      </c>
      <c r="I1564" s="36" t="s">
        <v>32</v>
      </c>
      <c r="J1564" s="36" t="s">
        <v>33</v>
      </c>
      <c r="K1564" s="37" t="s">
        <v>36</v>
      </c>
      <c r="L1564" s="37" t="s">
        <v>34</v>
      </c>
      <c r="M1564" s="37" t="s">
        <v>6791</v>
      </c>
      <c r="N1564" s="38" t="s">
        <v>6792</v>
      </c>
      <c r="O1564" s="37" t="s">
        <v>6816</v>
      </c>
    </row>
    <row r="1565" spans="1:15" ht="20.100000000000001" customHeight="1" x14ac:dyDescent="0.25">
      <c r="A1565" s="56"/>
      <c r="B1565" s="32">
        <v>16014617</v>
      </c>
      <c r="C1565" s="25" t="s">
        <v>4799</v>
      </c>
      <c r="D1565" s="25" t="s">
        <v>4802</v>
      </c>
      <c r="E1565" s="26" t="s">
        <v>2</v>
      </c>
      <c r="F1565" s="27">
        <v>15.32</v>
      </c>
      <c r="G1565" s="28">
        <v>2.34</v>
      </c>
      <c r="H1565" s="27">
        <v>18.75</v>
      </c>
      <c r="I1565" s="28">
        <v>1.71</v>
      </c>
      <c r="J1565" s="26" t="s">
        <v>3</v>
      </c>
      <c r="K1565" s="26" t="s">
        <v>4</v>
      </c>
      <c r="L1565" s="26" t="s">
        <v>4</v>
      </c>
      <c r="M1565" s="27">
        <f>IF(Tabelle8[[#This Row],[Heizleistung (55°C)]]=0,Tabelle8[[#This Row],[Heizleistung (35°C)]],(Tabelle8[[#This Row],[Heizleistung (35°C)]]+Tabelle8[[#This Row],[Heizleistung (55°C)]])/2)</f>
        <v>17.035</v>
      </c>
      <c r="N1565" s="30">
        <f>IF(Tabelle8[[#This Row],[Etas 55°C]]=0,0,(Tabelle8[[#This Row],[Etas 35°C]]*0.8+Tabelle8[[#This Row],[Etas 55°C]]*0.2))*2.5</f>
        <v>5.5350000000000001</v>
      </c>
      <c r="O1565" s="31">
        <f>-(Tabelle8[[#This Row],[80%/20% SCOP]]-5.535)/5.535</f>
        <v>0</v>
      </c>
    </row>
    <row r="1566" spans="1:15" ht="20.100000000000001" customHeight="1" x14ac:dyDescent="0.25">
      <c r="A1566" s="56"/>
      <c r="B1566" s="32">
        <v>16009639</v>
      </c>
      <c r="C1566" s="25" t="s">
        <v>2886</v>
      </c>
      <c r="D1566" s="25" t="s">
        <v>2892</v>
      </c>
      <c r="E1566" s="26" t="s">
        <v>2</v>
      </c>
      <c r="F1566" s="27">
        <v>15</v>
      </c>
      <c r="G1566" s="28">
        <v>2.2599999999999998</v>
      </c>
      <c r="H1566" s="27">
        <v>15</v>
      </c>
      <c r="I1566" s="28">
        <v>1.76</v>
      </c>
      <c r="J1566" s="26" t="s">
        <v>3</v>
      </c>
      <c r="K1566" s="26" t="s">
        <v>4</v>
      </c>
      <c r="L1566" s="26" t="s">
        <v>4</v>
      </c>
      <c r="M1566" s="27">
        <f>IF(Tabelle8[[#This Row],[Heizleistung (55°C)]]=0,Tabelle8[[#This Row],[Heizleistung (35°C)]],(Tabelle8[[#This Row],[Heizleistung (35°C)]]+Tabelle8[[#This Row],[Heizleistung (55°C)]])/2)</f>
        <v>15</v>
      </c>
      <c r="N1566" s="30">
        <f>IF(Tabelle8[[#This Row],[Etas 55°C]]=0,0,(Tabelle8[[#This Row],[Etas 35°C]]*0.8+Tabelle8[[#This Row],[Etas 55°C]]*0.2))*2.5</f>
        <v>5.3999999999999995</v>
      </c>
      <c r="O1566" s="31">
        <f>-(Tabelle8[[#This Row],[80%/20% SCOP]]-5.535)/5.535</f>
        <v>2.4390243902439147E-2</v>
      </c>
    </row>
    <row r="1567" spans="1:15" ht="20.100000000000001" customHeight="1" x14ac:dyDescent="0.25">
      <c r="A1567" s="56"/>
      <c r="B1567" s="32">
        <v>16014090</v>
      </c>
      <c r="C1567" s="25" t="s">
        <v>5190</v>
      </c>
      <c r="D1567" s="25" t="s">
        <v>5201</v>
      </c>
      <c r="E1567" s="26" t="s">
        <v>2</v>
      </c>
      <c r="F1567" s="27">
        <v>15</v>
      </c>
      <c r="G1567" s="28">
        <v>2.2599999999999998</v>
      </c>
      <c r="H1567" s="27">
        <v>15</v>
      </c>
      <c r="I1567" s="28">
        <v>1.76</v>
      </c>
      <c r="J1567" s="26" t="s">
        <v>3</v>
      </c>
      <c r="K1567" s="26" t="s">
        <v>4</v>
      </c>
      <c r="L1567" s="26" t="s">
        <v>4</v>
      </c>
      <c r="M1567" s="27">
        <f>IF(Tabelle8[[#This Row],[Heizleistung (55°C)]]=0,Tabelle8[[#This Row],[Heizleistung (35°C)]],(Tabelle8[[#This Row],[Heizleistung (35°C)]]+Tabelle8[[#This Row],[Heizleistung (55°C)]])/2)</f>
        <v>15</v>
      </c>
      <c r="N1567" s="30">
        <f>IF(Tabelle8[[#This Row],[Etas 55°C]]=0,0,(Tabelle8[[#This Row],[Etas 35°C]]*0.8+Tabelle8[[#This Row],[Etas 55°C]]*0.2))*2.5</f>
        <v>5.3999999999999995</v>
      </c>
      <c r="O1567" s="31">
        <f>-(Tabelle8[[#This Row],[80%/20% SCOP]]-5.535)/5.535</f>
        <v>2.4390243902439147E-2</v>
      </c>
    </row>
    <row r="1568" spans="1:15" ht="20.100000000000001" customHeight="1" x14ac:dyDescent="0.25">
      <c r="A1568" s="56"/>
      <c r="B1568" s="32">
        <v>16013895</v>
      </c>
      <c r="C1568" s="25" t="s">
        <v>6678</v>
      </c>
      <c r="D1568" s="25" t="s">
        <v>6682</v>
      </c>
      <c r="E1568" s="26" t="s">
        <v>2</v>
      </c>
      <c r="F1568" s="27">
        <v>15</v>
      </c>
      <c r="G1568" s="28">
        <v>2.2599999999999998</v>
      </c>
      <c r="H1568" s="27">
        <v>15</v>
      </c>
      <c r="I1568" s="28">
        <v>1.76</v>
      </c>
      <c r="J1568" s="26" t="s">
        <v>3</v>
      </c>
      <c r="K1568" s="26" t="s">
        <v>4</v>
      </c>
      <c r="L1568" s="26" t="s">
        <v>4</v>
      </c>
      <c r="M1568" s="29">
        <f>IF(Tabelle8[[#This Row],[Heizleistung (55°C)]]=0,Tabelle8[[#This Row],[Heizleistung (35°C)]],(Tabelle8[[#This Row],[Heizleistung (35°C)]]+Tabelle8[[#This Row],[Heizleistung (55°C)]])/2)</f>
        <v>15</v>
      </c>
      <c r="N1568" s="30">
        <f>IF(Tabelle8[[#This Row],[Etas 55°C]]=0,0,(Tabelle8[[#This Row],[Etas 35°C]]*0.8+Tabelle8[[#This Row],[Etas 55°C]]*0.2))*2.5</f>
        <v>5.3999999999999995</v>
      </c>
      <c r="O1568" s="31">
        <f>-(Tabelle8[[#This Row],[80%/20% SCOP]]-5.535)/5.535</f>
        <v>2.4390243902439147E-2</v>
      </c>
    </row>
    <row r="1569" spans="1:15" ht="20.100000000000001" customHeight="1" x14ac:dyDescent="0.25">
      <c r="A1569" s="56"/>
      <c r="B1569" s="32">
        <v>16013093</v>
      </c>
      <c r="C1569" s="25" t="s">
        <v>2363</v>
      </c>
      <c r="D1569" s="25" t="s">
        <v>2381</v>
      </c>
      <c r="E1569" s="26" t="s">
        <v>2</v>
      </c>
      <c r="F1569" s="27">
        <v>15</v>
      </c>
      <c r="G1569" s="28">
        <v>2.2589999999999999</v>
      </c>
      <c r="H1569" s="27">
        <v>15</v>
      </c>
      <c r="I1569" s="28">
        <v>1.6619999999999999</v>
      </c>
      <c r="J1569" s="26" t="s">
        <v>3</v>
      </c>
      <c r="K1569" s="26" t="s">
        <v>4</v>
      </c>
      <c r="L1569" s="26" t="s">
        <v>4</v>
      </c>
      <c r="M1569" s="27">
        <f>IF(Tabelle8[[#This Row],[Heizleistung (55°C)]]=0,Tabelle8[[#This Row],[Heizleistung (35°C)]],(Tabelle8[[#This Row],[Heizleistung (35°C)]]+Tabelle8[[#This Row],[Heizleistung (55°C)]])/2)</f>
        <v>15</v>
      </c>
      <c r="N1569" s="30">
        <f>IF(Tabelle8[[#This Row],[Etas 55°C]]=0,0,(Tabelle8[[#This Row],[Etas 35°C]]*0.8+Tabelle8[[#This Row],[Etas 55°C]]*0.2))*2.5</f>
        <v>5.3489999999999993</v>
      </c>
      <c r="O1569" s="31">
        <f>-(Tabelle8[[#This Row],[80%/20% SCOP]]-5.535)/5.535</f>
        <v>3.3604336043360584E-2</v>
      </c>
    </row>
    <row r="1570" spans="1:15" ht="20.100000000000001" customHeight="1" x14ac:dyDescent="0.25">
      <c r="A1570" s="56"/>
      <c r="B1570" s="32">
        <v>16011304</v>
      </c>
      <c r="C1570" s="25" t="s">
        <v>5489</v>
      </c>
      <c r="D1570" s="25" t="s">
        <v>5498</v>
      </c>
      <c r="E1570" s="26" t="s">
        <v>2</v>
      </c>
      <c r="F1570" s="27">
        <v>14</v>
      </c>
      <c r="G1570" s="28">
        <v>2.1779999999999999</v>
      </c>
      <c r="H1570" s="27">
        <v>14</v>
      </c>
      <c r="I1570" s="28">
        <v>1.6890000000000001</v>
      </c>
      <c r="J1570" s="26" t="s">
        <v>3</v>
      </c>
      <c r="K1570" s="26" t="s">
        <v>4</v>
      </c>
      <c r="L1570" s="26" t="s">
        <v>4</v>
      </c>
      <c r="M1570" s="29">
        <f>IF(Tabelle8[[#This Row],[Heizleistung (55°C)]]=0,Tabelle8[[#This Row],[Heizleistung (35°C)]],(Tabelle8[[#This Row],[Heizleistung (35°C)]]+Tabelle8[[#This Row],[Heizleistung (55°C)]])/2)</f>
        <v>14</v>
      </c>
      <c r="N1570" s="30">
        <f>IF(Tabelle8[[#This Row],[Etas 55°C]]=0,0,(Tabelle8[[#This Row],[Etas 35°C]]*0.8+Tabelle8[[#This Row],[Etas 55°C]]*0.2))*2.5</f>
        <v>5.2004999999999999</v>
      </c>
      <c r="O1570" s="31">
        <f>-(Tabelle8[[#This Row],[80%/20% SCOP]]-5.535)/5.535</f>
        <v>6.0433604336043403E-2</v>
      </c>
    </row>
    <row r="1571" spans="1:15" ht="20.100000000000001" customHeight="1" x14ac:dyDescent="0.25">
      <c r="A1571" s="56"/>
      <c r="B1571" s="32">
        <v>16015157</v>
      </c>
      <c r="C1571" s="25" t="s">
        <v>5128</v>
      </c>
      <c r="D1571" s="25" t="s">
        <v>5170</v>
      </c>
      <c r="E1571" s="26" t="s">
        <v>2</v>
      </c>
      <c r="F1571" s="27">
        <v>18.02</v>
      </c>
      <c r="G1571" s="28">
        <v>2.214</v>
      </c>
      <c r="H1571" s="27">
        <v>16.29</v>
      </c>
      <c r="I1571" s="28">
        <v>1.506</v>
      </c>
      <c r="J1571" s="26" t="s">
        <v>40</v>
      </c>
      <c r="K1571" s="26" t="s">
        <v>4</v>
      </c>
      <c r="L1571" s="26" t="s">
        <v>15</v>
      </c>
      <c r="M1571" s="27">
        <f>IF(Tabelle8[[#This Row],[Heizleistung (55°C)]]=0,Tabelle8[[#This Row],[Heizleistung (35°C)]],(Tabelle8[[#This Row],[Heizleistung (35°C)]]+Tabelle8[[#This Row],[Heizleistung (55°C)]])/2)</f>
        <v>17.155000000000001</v>
      </c>
      <c r="N1571" s="30">
        <f>IF(Tabelle8[[#This Row],[Etas 55°C]]=0,0,(Tabelle8[[#This Row],[Etas 35°C]]*0.8+Tabelle8[[#This Row],[Etas 55°C]]*0.2))*2.5</f>
        <v>5.181</v>
      </c>
      <c r="O1571" s="31">
        <f>-(Tabelle8[[#This Row],[80%/20% SCOP]]-5.535)/5.535</f>
        <v>6.3956639566395676E-2</v>
      </c>
    </row>
    <row r="1572" spans="1:15" ht="20.100000000000001" customHeight="1" x14ac:dyDescent="0.25">
      <c r="A1572" s="56"/>
      <c r="B1572" s="32">
        <v>16015574</v>
      </c>
      <c r="C1572" s="25" t="s">
        <v>2816</v>
      </c>
      <c r="D1572" s="25" t="s">
        <v>2817</v>
      </c>
      <c r="E1572" s="26" t="s">
        <v>2</v>
      </c>
      <c r="F1572" s="27">
        <v>15.21</v>
      </c>
      <c r="G1572" s="28">
        <v>2.1659999999999999</v>
      </c>
      <c r="H1572" s="27">
        <v>16.2</v>
      </c>
      <c r="I1572" s="28">
        <v>1.6220000000000001</v>
      </c>
      <c r="J1572" s="26" t="s">
        <v>3</v>
      </c>
      <c r="K1572" s="26" t="s">
        <v>4</v>
      </c>
      <c r="L1572" s="26" t="s">
        <v>4</v>
      </c>
      <c r="M1572" s="27">
        <f>IF(Tabelle8[[#This Row],[Heizleistung (55°C)]]=0,Tabelle8[[#This Row],[Heizleistung (35°C)]],(Tabelle8[[#This Row],[Heizleistung (35°C)]]+Tabelle8[[#This Row],[Heizleistung (55°C)]])/2)</f>
        <v>15.705</v>
      </c>
      <c r="N1572" s="30">
        <f>IF(Tabelle8[[#This Row],[Etas 55°C]]=0,0,(Tabelle8[[#This Row],[Etas 35°C]]*0.8+Tabelle8[[#This Row],[Etas 55°C]]*0.2))*2.5</f>
        <v>5.1429999999999998</v>
      </c>
      <c r="O1572" s="31">
        <f>-(Tabelle8[[#This Row],[80%/20% SCOP]]-5.535)/5.535</f>
        <v>7.0822041553748938E-2</v>
      </c>
    </row>
    <row r="1573" spans="1:15" ht="20.100000000000001" customHeight="1" x14ac:dyDescent="0.25">
      <c r="A1573" s="56"/>
      <c r="B1573" s="32">
        <v>16017195</v>
      </c>
      <c r="C1573" s="25" t="s">
        <v>5</v>
      </c>
      <c r="D1573" s="25" t="s">
        <v>6</v>
      </c>
      <c r="E1573" s="26" t="s">
        <v>2</v>
      </c>
      <c r="F1573" s="27">
        <v>15.5</v>
      </c>
      <c r="G1573" s="28">
        <v>2.17</v>
      </c>
      <c r="H1573" s="27">
        <v>16</v>
      </c>
      <c r="I1573" s="28">
        <v>1.58</v>
      </c>
      <c r="J1573" s="26" t="s">
        <v>3</v>
      </c>
      <c r="K1573" s="26" t="s">
        <v>4</v>
      </c>
      <c r="L1573" s="26" t="s">
        <v>4</v>
      </c>
      <c r="M1573" s="29">
        <f>IF(Tabelle8[[#This Row],[Heizleistung (55°C)]]=0,Tabelle8[[#This Row],[Heizleistung (35°C)]],(Tabelle8[[#This Row],[Heizleistung (35°C)]]+Tabelle8[[#This Row],[Heizleistung (55°C)]])/2)</f>
        <v>15.75</v>
      </c>
      <c r="N1573" s="30">
        <f>IF(Tabelle8[[#This Row],[Etas 55°C]]=0,0,(Tabelle8[[#This Row],[Etas 35°C]]*0.8+Tabelle8[[#This Row],[Etas 55°C]]*0.2))*2.5</f>
        <v>5.13</v>
      </c>
      <c r="O1573" s="31">
        <f>-(Tabelle8[[#This Row],[80%/20% SCOP]]-5.535)/5.535</f>
        <v>7.317073170731711E-2</v>
      </c>
    </row>
    <row r="1574" spans="1:15" ht="20.100000000000001" customHeight="1" x14ac:dyDescent="0.25">
      <c r="A1574" s="56"/>
      <c r="B1574" s="32">
        <v>16016945</v>
      </c>
      <c r="C1574" s="25" t="s">
        <v>64</v>
      </c>
      <c r="D1574" s="25" t="s">
        <v>65</v>
      </c>
      <c r="E1574" s="26" t="s">
        <v>2</v>
      </c>
      <c r="F1574" s="27">
        <v>15.5</v>
      </c>
      <c r="G1574" s="28">
        <v>2.17</v>
      </c>
      <c r="H1574" s="27">
        <v>16</v>
      </c>
      <c r="I1574" s="28">
        <v>1.58</v>
      </c>
      <c r="J1574" s="26" t="s">
        <v>3</v>
      </c>
      <c r="K1574" s="26" t="s">
        <v>4</v>
      </c>
      <c r="L1574" s="26" t="s">
        <v>4</v>
      </c>
      <c r="M1574" s="27">
        <f>IF(Tabelle8[[#This Row],[Heizleistung (55°C)]]=0,Tabelle8[[#This Row],[Heizleistung (35°C)]],(Tabelle8[[#This Row],[Heizleistung (35°C)]]+Tabelle8[[#This Row],[Heizleistung (55°C)]])/2)</f>
        <v>15.75</v>
      </c>
      <c r="N1574" s="30">
        <f>IF(Tabelle8[[#This Row],[Etas 55°C]]=0,0,(Tabelle8[[#This Row],[Etas 35°C]]*0.8+Tabelle8[[#This Row],[Etas 55°C]]*0.2))*2.5</f>
        <v>5.13</v>
      </c>
      <c r="O1574" s="31">
        <f>-(Tabelle8[[#This Row],[80%/20% SCOP]]-5.535)/5.535</f>
        <v>7.317073170731711E-2</v>
      </c>
    </row>
    <row r="1575" spans="1:15" ht="20.100000000000001" customHeight="1" x14ac:dyDescent="0.25">
      <c r="A1575" s="56"/>
      <c r="B1575" s="32">
        <v>16017466</v>
      </c>
      <c r="C1575" s="25" t="s">
        <v>2950</v>
      </c>
      <c r="D1575" s="25" t="s">
        <v>2952</v>
      </c>
      <c r="E1575" s="26" t="s">
        <v>2</v>
      </c>
      <c r="F1575" s="27">
        <v>16.5</v>
      </c>
      <c r="G1575" s="28">
        <v>2.1640000000000001</v>
      </c>
      <c r="H1575" s="27">
        <v>15.85</v>
      </c>
      <c r="I1575" s="28">
        <v>1.5860000000000001</v>
      </c>
      <c r="J1575" s="26" t="s">
        <v>3</v>
      </c>
      <c r="K1575" s="26" t="s">
        <v>4</v>
      </c>
      <c r="L1575" s="26" t="s">
        <v>4</v>
      </c>
      <c r="M1575" s="27">
        <f>IF(Tabelle8[[#This Row],[Heizleistung (55°C)]]=0,Tabelle8[[#This Row],[Heizleistung (35°C)]],(Tabelle8[[#This Row],[Heizleistung (35°C)]]+Tabelle8[[#This Row],[Heizleistung (55°C)]])/2)</f>
        <v>16.175000000000001</v>
      </c>
      <c r="N1575" s="30">
        <f>IF(Tabelle8[[#This Row],[Etas 55°C]]=0,0,(Tabelle8[[#This Row],[Etas 35°C]]*0.8+Tabelle8[[#This Row],[Etas 55°C]]*0.2))*2.5</f>
        <v>5.1210000000000013</v>
      </c>
      <c r="O1575" s="31">
        <f>-(Tabelle8[[#This Row],[80%/20% SCOP]]-5.535)/5.535</f>
        <v>7.4796747967479454E-2</v>
      </c>
    </row>
    <row r="1576" spans="1:15" ht="20.100000000000001" customHeight="1" x14ac:dyDescent="0.25">
      <c r="A1576" s="56"/>
      <c r="B1576" s="32">
        <v>16017180</v>
      </c>
      <c r="C1576" s="25" t="s">
        <v>5034</v>
      </c>
      <c r="D1576" s="25" t="s">
        <v>5027</v>
      </c>
      <c r="E1576" s="26" t="s">
        <v>2</v>
      </c>
      <c r="F1576" s="27">
        <v>14.05</v>
      </c>
      <c r="G1576" s="28">
        <v>2.15</v>
      </c>
      <c r="H1576" s="27">
        <v>14.07</v>
      </c>
      <c r="I1576" s="28">
        <v>1.64</v>
      </c>
      <c r="J1576" s="26" t="s">
        <v>3</v>
      </c>
      <c r="K1576" s="26" t="s">
        <v>4</v>
      </c>
      <c r="L1576" s="26" t="s">
        <v>4</v>
      </c>
      <c r="M1576" s="27">
        <f>IF(Tabelle8[[#This Row],[Heizleistung (55°C)]]=0,Tabelle8[[#This Row],[Heizleistung (35°C)]],(Tabelle8[[#This Row],[Heizleistung (35°C)]]+Tabelle8[[#This Row],[Heizleistung (55°C)]])/2)</f>
        <v>14.06</v>
      </c>
      <c r="N1576" s="30">
        <f>IF(Tabelle8[[#This Row],[Etas 55°C]]=0,0,(Tabelle8[[#This Row],[Etas 35°C]]*0.8+Tabelle8[[#This Row],[Etas 55°C]]*0.2))*2.5</f>
        <v>5.12</v>
      </c>
      <c r="O1576" s="31">
        <f>-(Tabelle8[[#This Row],[80%/20% SCOP]]-5.535)/5.535</f>
        <v>7.4977416440831085E-2</v>
      </c>
    </row>
    <row r="1577" spans="1:15" ht="20.100000000000001" customHeight="1" x14ac:dyDescent="0.25">
      <c r="A1577" s="56"/>
      <c r="B1577" s="32">
        <v>16017173</v>
      </c>
      <c r="C1577" s="25" t="s">
        <v>5034</v>
      </c>
      <c r="D1577" s="25" t="s">
        <v>5035</v>
      </c>
      <c r="E1577" s="26" t="s">
        <v>2</v>
      </c>
      <c r="F1577" s="27">
        <v>15.91</v>
      </c>
      <c r="G1577" s="28">
        <v>2.13</v>
      </c>
      <c r="H1577" s="27">
        <v>16.170000000000002</v>
      </c>
      <c r="I1577" s="28">
        <v>1.65</v>
      </c>
      <c r="J1577" s="26" t="s">
        <v>3</v>
      </c>
      <c r="K1577" s="26" t="s">
        <v>4</v>
      </c>
      <c r="L1577" s="26" t="s">
        <v>4</v>
      </c>
      <c r="M1577" s="27">
        <f>IF(Tabelle8[[#This Row],[Heizleistung (55°C)]]=0,Tabelle8[[#This Row],[Heizleistung (35°C)]],(Tabelle8[[#This Row],[Heizleistung (35°C)]]+Tabelle8[[#This Row],[Heizleistung (55°C)]])/2)</f>
        <v>16.04</v>
      </c>
      <c r="N1577" s="30">
        <f>IF(Tabelle8[[#This Row],[Etas 55°C]]=0,0,(Tabelle8[[#This Row],[Etas 35°C]]*0.8+Tabelle8[[#This Row],[Etas 55°C]]*0.2))*2.5</f>
        <v>5.0849999999999991</v>
      </c>
      <c r="O1577" s="31">
        <f>-(Tabelle8[[#This Row],[80%/20% SCOP]]-5.535)/5.535</f>
        <v>8.1300813008130274E-2</v>
      </c>
    </row>
    <row r="1578" spans="1:15" ht="20.100000000000001" customHeight="1" x14ac:dyDescent="0.25">
      <c r="A1578" s="56"/>
      <c r="B1578" s="32">
        <v>16018193</v>
      </c>
      <c r="C1578" s="25" t="s">
        <v>6522</v>
      </c>
      <c r="D1578" s="25" t="s">
        <v>6527</v>
      </c>
      <c r="E1578" s="26" t="s">
        <v>2</v>
      </c>
      <c r="F1578" s="27">
        <v>16</v>
      </c>
      <c r="G1578" s="28">
        <v>2.13</v>
      </c>
      <c r="H1578" s="27">
        <v>15.3</v>
      </c>
      <c r="I1578" s="28">
        <v>1.64</v>
      </c>
      <c r="J1578" s="26" t="s">
        <v>3</v>
      </c>
      <c r="K1578" s="26" t="s">
        <v>4</v>
      </c>
      <c r="L1578" s="26" t="s">
        <v>4</v>
      </c>
      <c r="M1578" s="29">
        <f>IF(Tabelle8[[#This Row],[Heizleistung (55°C)]]=0,Tabelle8[[#This Row],[Heizleistung (35°C)]],(Tabelle8[[#This Row],[Heizleistung (35°C)]]+Tabelle8[[#This Row],[Heizleistung (55°C)]])/2)</f>
        <v>15.65</v>
      </c>
      <c r="N1578" s="30">
        <f>IF(Tabelle8[[#This Row],[Etas 55°C]]=0,0,(Tabelle8[[#This Row],[Etas 35°C]]*0.8+Tabelle8[[#This Row],[Etas 55°C]]*0.2))*2.5</f>
        <v>5.08</v>
      </c>
      <c r="O1578" s="31">
        <f>-(Tabelle8[[#This Row],[80%/20% SCOP]]-5.535)/5.535</f>
        <v>8.2204155374887095E-2</v>
      </c>
    </row>
    <row r="1579" spans="1:15" ht="20.100000000000001" customHeight="1" x14ac:dyDescent="0.25">
      <c r="A1579" s="56"/>
      <c r="B1579" s="32">
        <v>16015253</v>
      </c>
      <c r="C1579" s="25" t="s">
        <v>5034</v>
      </c>
      <c r="D1579" s="25" t="s">
        <v>5029</v>
      </c>
      <c r="E1579" s="26" t="s">
        <v>2</v>
      </c>
      <c r="F1579" s="27">
        <v>14.29</v>
      </c>
      <c r="G1579" s="28">
        <v>2.137</v>
      </c>
      <c r="H1579" s="27">
        <v>14.17</v>
      </c>
      <c r="I1579" s="28">
        <v>1.607</v>
      </c>
      <c r="J1579" s="26" t="s">
        <v>3</v>
      </c>
      <c r="K1579" s="26" t="s">
        <v>4</v>
      </c>
      <c r="L1579" s="26" t="s">
        <v>4</v>
      </c>
      <c r="M1579" s="27">
        <f>IF(Tabelle8[[#This Row],[Heizleistung (55°C)]]=0,Tabelle8[[#This Row],[Heizleistung (35°C)]],(Tabelle8[[#This Row],[Heizleistung (35°C)]]+Tabelle8[[#This Row],[Heizleistung (55°C)]])/2)</f>
        <v>14.23</v>
      </c>
      <c r="N1579" s="30">
        <f>IF(Tabelle8[[#This Row],[Etas 55°C]]=0,0,(Tabelle8[[#This Row],[Etas 35°C]]*0.8+Tabelle8[[#This Row],[Etas 55°C]]*0.2))*2.5</f>
        <v>5.0775000000000006</v>
      </c>
      <c r="O1579" s="31">
        <f>-(Tabelle8[[#This Row],[80%/20% SCOP]]-5.535)/5.535</f>
        <v>8.2655826558265505E-2</v>
      </c>
    </row>
    <row r="1580" spans="1:15" ht="20.100000000000001" customHeight="1" x14ac:dyDescent="0.25">
      <c r="A1580" s="56"/>
      <c r="B1580" s="32">
        <v>16015880</v>
      </c>
      <c r="C1580" s="25" t="s">
        <v>1657</v>
      </c>
      <c r="D1580" s="25" t="s">
        <v>1668</v>
      </c>
      <c r="E1580" s="26" t="s">
        <v>2</v>
      </c>
      <c r="F1580" s="27">
        <v>14</v>
      </c>
      <c r="G1580" s="28">
        <v>2.15</v>
      </c>
      <c r="H1580" s="27">
        <v>15</v>
      </c>
      <c r="I1580" s="28">
        <v>1.54</v>
      </c>
      <c r="J1580" s="26" t="s">
        <v>3</v>
      </c>
      <c r="K1580" s="26" t="s">
        <v>4</v>
      </c>
      <c r="L1580" s="26" t="s">
        <v>4</v>
      </c>
      <c r="M1580" s="27">
        <f>IF(Tabelle8[[#This Row],[Heizleistung (55°C)]]=0,Tabelle8[[#This Row],[Heizleistung (35°C)]],(Tabelle8[[#This Row],[Heizleistung (35°C)]]+Tabelle8[[#This Row],[Heizleistung (55°C)]])/2)</f>
        <v>14.5</v>
      </c>
      <c r="N1580" s="30">
        <f>IF(Tabelle8[[#This Row],[Etas 55°C]]=0,0,(Tabelle8[[#This Row],[Etas 35°C]]*0.8+Tabelle8[[#This Row],[Etas 55°C]]*0.2))*2.5</f>
        <v>5.07</v>
      </c>
      <c r="O1580" s="31">
        <f>-(Tabelle8[[#This Row],[80%/20% SCOP]]-5.535)/5.535</f>
        <v>8.4010840108401055E-2</v>
      </c>
    </row>
    <row r="1581" spans="1:15" ht="20.100000000000001" customHeight="1" x14ac:dyDescent="0.25">
      <c r="A1581" s="56"/>
      <c r="B1581" s="32">
        <v>16002359</v>
      </c>
      <c r="C1581" s="25" t="s">
        <v>6604</v>
      </c>
      <c r="D1581" s="25" t="s">
        <v>6631</v>
      </c>
      <c r="E1581" s="26" t="s">
        <v>2</v>
      </c>
      <c r="F1581" s="27">
        <v>14</v>
      </c>
      <c r="G1581" s="28">
        <v>2.15</v>
      </c>
      <c r="H1581" s="27">
        <v>15</v>
      </c>
      <c r="I1581" s="28">
        <v>1.536</v>
      </c>
      <c r="J1581" s="26" t="s">
        <v>3</v>
      </c>
      <c r="K1581" s="26" t="s">
        <v>4</v>
      </c>
      <c r="L1581" s="26" t="s">
        <v>4</v>
      </c>
      <c r="M1581" s="29">
        <f>IF(Tabelle8[[#This Row],[Heizleistung (55°C)]]=0,Tabelle8[[#This Row],[Heizleistung (35°C)]],(Tabelle8[[#This Row],[Heizleistung (35°C)]]+Tabelle8[[#This Row],[Heizleistung (55°C)]])/2)</f>
        <v>14.5</v>
      </c>
      <c r="N1581" s="30">
        <f>IF(Tabelle8[[#This Row],[Etas 55°C]]=0,0,(Tabelle8[[#This Row],[Etas 35°C]]*0.8+Tabelle8[[#This Row],[Etas 55°C]]*0.2))*2.5</f>
        <v>5.0680000000000005</v>
      </c>
      <c r="O1581" s="31">
        <f>-(Tabelle8[[#This Row],[80%/20% SCOP]]-5.535)/5.535</f>
        <v>8.4372177055103817E-2</v>
      </c>
    </row>
    <row r="1582" spans="1:15" ht="20.100000000000001" customHeight="1" x14ac:dyDescent="0.25">
      <c r="A1582" s="56"/>
      <c r="B1582" s="32">
        <v>16013378</v>
      </c>
      <c r="C1582" s="25" t="s">
        <v>5787</v>
      </c>
      <c r="D1582" s="25" t="s">
        <v>5799</v>
      </c>
      <c r="E1582" s="26" t="s">
        <v>2</v>
      </c>
      <c r="F1582" s="27">
        <v>15</v>
      </c>
      <c r="G1582" s="28">
        <v>2.12</v>
      </c>
      <c r="H1582" s="27">
        <v>14.32</v>
      </c>
      <c r="I1582" s="28">
        <v>1.64</v>
      </c>
      <c r="J1582" s="26" t="s">
        <v>3</v>
      </c>
      <c r="K1582" s="26" t="s">
        <v>4</v>
      </c>
      <c r="L1582" s="26" t="s">
        <v>4</v>
      </c>
      <c r="M1582" s="29">
        <f>IF(Tabelle8[[#This Row],[Heizleistung (55°C)]]=0,Tabelle8[[#This Row],[Heizleistung (35°C)]],(Tabelle8[[#This Row],[Heizleistung (35°C)]]+Tabelle8[[#This Row],[Heizleistung (55°C)]])/2)</f>
        <v>14.66</v>
      </c>
      <c r="N1582" s="30">
        <f>IF(Tabelle8[[#This Row],[Etas 55°C]]=0,0,(Tabelle8[[#This Row],[Etas 35°C]]*0.8+Tabelle8[[#This Row],[Etas 55°C]]*0.2))*2.5</f>
        <v>5.0600000000000005</v>
      </c>
      <c r="O1582" s="31">
        <f>-(Tabelle8[[#This Row],[80%/20% SCOP]]-5.535)/5.535</f>
        <v>8.5817524841915016E-2</v>
      </c>
    </row>
    <row r="1583" spans="1:15" ht="20.100000000000001" customHeight="1" x14ac:dyDescent="0.25">
      <c r="A1583" s="56"/>
      <c r="B1583" s="32">
        <v>16007294</v>
      </c>
      <c r="C1583" s="25" t="s">
        <v>2816</v>
      </c>
      <c r="D1583" s="25" t="s">
        <v>2825</v>
      </c>
      <c r="E1583" s="26" t="s">
        <v>2</v>
      </c>
      <c r="F1583" s="27">
        <v>15.89</v>
      </c>
      <c r="G1583" s="28">
        <v>2.1219999999999999</v>
      </c>
      <c r="H1583" s="27">
        <v>14.73</v>
      </c>
      <c r="I1583" s="28">
        <v>1.5189999999999999</v>
      </c>
      <c r="J1583" s="26" t="s">
        <v>40</v>
      </c>
      <c r="K1583" s="26" t="s">
        <v>4</v>
      </c>
      <c r="L1583" s="26" t="s">
        <v>4</v>
      </c>
      <c r="M1583" s="27">
        <f>IF(Tabelle8[[#This Row],[Heizleistung (55°C)]]=0,Tabelle8[[#This Row],[Heizleistung (35°C)]],(Tabelle8[[#This Row],[Heizleistung (35°C)]]+Tabelle8[[#This Row],[Heizleistung (55°C)]])/2)</f>
        <v>15.31</v>
      </c>
      <c r="N1583" s="30">
        <f>IF(Tabelle8[[#This Row],[Etas 55°C]]=0,0,(Tabelle8[[#This Row],[Etas 35°C]]*0.8+Tabelle8[[#This Row],[Etas 55°C]]*0.2))*2.5</f>
        <v>5.0034999999999998</v>
      </c>
      <c r="O1583" s="31">
        <f>-(Tabelle8[[#This Row],[80%/20% SCOP]]-5.535)/5.535</f>
        <v>9.6025293586269253E-2</v>
      </c>
    </row>
    <row r="1584" spans="1:15" ht="20.100000000000001" customHeight="1" x14ac:dyDescent="0.25">
      <c r="A1584" s="56"/>
      <c r="B1584" s="32">
        <v>16015254</v>
      </c>
      <c r="C1584" s="25" t="s">
        <v>5034</v>
      </c>
      <c r="D1584" s="25" t="s">
        <v>5039</v>
      </c>
      <c r="E1584" s="26" t="s">
        <v>2</v>
      </c>
      <c r="F1584" s="27">
        <v>16.350000000000001</v>
      </c>
      <c r="G1584" s="28">
        <v>2.1</v>
      </c>
      <c r="H1584" s="27">
        <v>16.57</v>
      </c>
      <c r="I1584" s="28">
        <v>1.5960000000000001</v>
      </c>
      <c r="J1584" s="26" t="s">
        <v>3</v>
      </c>
      <c r="K1584" s="26" t="s">
        <v>4</v>
      </c>
      <c r="L1584" s="26" t="s">
        <v>4</v>
      </c>
      <c r="M1584" s="27">
        <f>IF(Tabelle8[[#This Row],[Heizleistung (55°C)]]=0,Tabelle8[[#This Row],[Heizleistung (35°C)]],(Tabelle8[[#This Row],[Heizleistung (35°C)]]+Tabelle8[[#This Row],[Heizleistung (55°C)]])/2)</f>
        <v>16.46</v>
      </c>
      <c r="N1584" s="30">
        <f>IF(Tabelle8[[#This Row],[Etas 55°C]]=0,0,(Tabelle8[[#This Row],[Etas 35°C]]*0.8+Tabelle8[[#This Row],[Etas 55°C]]*0.2))*2.5</f>
        <v>4.9980000000000002</v>
      </c>
      <c r="O1584" s="31">
        <f>-(Tabelle8[[#This Row],[80%/20% SCOP]]-5.535)/5.535</f>
        <v>9.7018970189701875E-2</v>
      </c>
    </row>
    <row r="1585" spans="1:15" ht="20.100000000000001" customHeight="1" x14ac:dyDescent="0.25">
      <c r="A1585" s="56"/>
      <c r="B1585" s="32">
        <v>16015182</v>
      </c>
      <c r="C1585" s="25" t="s">
        <v>2337</v>
      </c>
      <c r="D1585" s="25" t="s">
        <v>2338</v>
      </c>
      <c r="E1585" s="26" t="s">
        <v>2</v>
      </c>
      <c r="F1585" s="27">
        <v>14</v>
      </c>
      <c r="G1585" s="28">
        <v>2.1</v>
      </c>
      <c r="H1585" s="27">
        <v>14</v>
      </c>
      <c r="I1585" s="28">
        <v>1.59</v>
      </c>
      <c r="J1585" s="26" t="s">
        <v>3</v>
      </c>
      <c r="K1585" s="26" t="s">
        <v>4</v>
      </c>
      <c r="L1585" s="26" t="s">
        <v>4</v>
      </c>
      <c r="M1585" s="27">
        <f>IF(Tabelle8[[#This Row],[Heizleistung (55°C)]]=0,Tabelle8[[#This Row],[Heizleistung (35°C)]],(Tabelle8[[#This Row],[Heizleistung (35°C)]]+Tabelle8[[#This Row],[Heizleistung (55°C)]])/2)</f>
        <v>14</v>
      </c>
      <c r="N1585" s="30">
        <f>IF(Tabelle8[[#This Row],[Etas 55°C]]=0,0,(Tabelle8[[#This Row],[Etas 35°C]]*0.8+Tabelle8[[#This Row],[Etas 55°C]]*0.2))*2.5</f>
        <v>4.995000000000001</v>
      </c>
      <c r="O1585" s="31">
        <f>-(Tabelle8[[#This Row],[80%/20% SCOP]]-5.535)/5.535</f>
        <v>9.7560975609755934E-2</v>
      </c>
    </row>
    <row r="1586" spans="1:15" ht="20.100000000000001" customHeight="1" x14ac:dyDescent="0.25">
      <c r="A1586" s="56"/>
      <c r="B1586" s="32">
        <v>16015869</v>
      </c>
      <c r="C1586" s="25" t="s">
        <v>2526</v>
      </c>
      <c r="D1586" s="25" t="s">
        <v>2528</v>
      </c>
      <c r="E1586" s="26" t="s">
        <v>2</v>
      </c>
      <c r="F1586" s="27">
        <v>14</v>
      </c>
      <c r="G1586" s="28">
        <v>2.1</v>
      </c>
      <c r="H1586" s="27">
        <v>14</v>
      </c>
      <c r="I1586" s="28">
        <v>1.59</v>
      </c>
      <c r="J1586" s="26" t="s">
        <v>3</v>
      </c>
      <c r="K1586" s="26" t="s">
        <v>4</v>
      </c>
      <c r="L1586" s="26" t="s">
        <v>4</v>
      </c>
      <c r="M1586" s="27">
        <f>IF(Tabelle8[[#This Row],[Heizleistung (55°C)]]=0,Tabelle8[[#This Row],[Heizleistung (35°C)]],(Tabelle8[[#This Row],[Heizleistung (35°C)]]+Tabelle8[[#This Row],[Heizleistung (55°C)]])/2)</f>
        <v>14</v>
      </c>
      <c r="N1586" s="30">
        <f>IF(Tabelle8[[#This Row],[Etas 55°C]]=0,0,(Tabelle8[[#This Row],[Etas 35°C]]*0.8+Tabelle8[[#This Row],[Etas 55°C]]*0.2))*2.5</f>
        <v>4.995000000000001</v>
      </c>
      <c r="O1586" s="31">
        <f>-(Tabelle8[[#This Row],[80%/20% SCOP]]-5.535)/5.535</f>
        <v>9.7560975609755934E-2</v>
      </c>
    </row>
    <row r="1587" spans="1:15" ht="20.100000000000001" customHeight="1" x14ac:dyDescent="0.25">
      <c r="A1587" s="56"/>
      <c r="B1587" s="32">
        <v>16018288</v>
      </c>
      <c r="C1587" s="25" t="s">
        <v>5084</v>
      </c>
      <c r="D1587" s="25" t="s">
        <v>5089</v>
      </c>
      <c r="E1587" s="26" t="s">
        <v>2</v>
      </c>
      <c r="F1587" s="27">
        <v>15.64</v>
      </c>
      <c r="G1587" s="28">
        <v>2.09</v>
      </c>
      <c r="H1587" s="27">
        <v>14.42</v>
      </c>
      <c r="I1587" s="28">
        <v>1.61</v>
      </c>
      <c r="J1587" s="26" t="s">
        <v>3</v>
      </c>
      <c r="K1587" s="26" t="s">
        <v>4</v>
      </c>
      <c r="L1587" s="26" t="s">
        <v>4</v>
      </c>
      <c r="M1587" s="27">
        <f>IF(Tabelle8[[#This Row],[Heizleistung (55°C)]]=0,Tabelle8[[#This Row],[Heizleistung (35°C)]],(Tabelle8[[#This Row],[Heizleistung (35°C)]]+Tabelle8[[#This Row],[Heizleistung (55°C)]])/2)</f>
        <v>15.030000000000001</v>
      </c>
      <c r="N1587" s="30">
        <f>IF(Tabelle8[[#This Row],[Etas 55°C]]=0,0,(Tabelle8[[#This Row],[Etas 35°C]]*0.8+Tabelle8[[#This Row],[Etas 55°C]]*0.2))*2.5</f>
        <v>4.9850000000000003</v>
      </c>
      <c r="O1587" s="31">
        <f>-(Tabelle8[[#This Row],[80%/20% SCOP]]-5.535)/5.535</f>
        <v>9.9367660343270062E-2</v>
      </c>
    </row>
    <row r="1588" spans="1:15" ht="20.100000000000001" customHeight="1" x14ac:dyDescent="0.25">
      <c r="A1588" s="56"/>
      <c r="B1588" s="32">
        <v>16018857</v>
      </c>
      <c r="C1588" s="25" t="s">
        <v>526</v>
      </c>
      <c r="D1588" s="25" t="s">
        <v>546</v>
      </c>
      <c r="E1588" s="26" t="s">
        <v>2</v>
      </c>
      <c r="F1588" s="27">
        <v>15.65</v>
      </c>
      <c r="G1588" s="28">
        <v>2.09</v>
      </c>
      <c r="H1588" s="27">
        <v>14.43</v>
      </c>
      <c r="I1588" s="28">
        <v>1.61</v>
      </c>
      <c r="J1588" s="26" t="s">
        <v>3</v>
      </c>
      <c r="K1588" s="26" t="s">
        <v>4</v>
      </c>
      <c r="L1588" s="26" t="s">
        <v>4</v>
      </c>
      <c r="M1588" s="27">
        <f>IF(Tabelle8[[#This Row],[Heizleistung (55°C)]]=0,Tabelle8[[#This Row],[Heizleistung (35°C)]],(Tabelle8[[#This Row],[Heizleistung (35°C)]]+Tabelle8[[#This Row],[Heizleistung (55°C)]])/2)</f>
        <v>15.04</v>
      </c>
      <c r="N1588" s="30">
        <f>IF(Tabelle8[[#This Row],[Etas 55°C]]=0,0,(Tabelle8[[#This Row],[Etas 35°C]]*0.8+Tabelle8[[#This Row],[Etas 55°C]]*0.2))*2.5</f>
        <v>4.9850000000000003</v>
      </c>
      <c r="O1588" s="31">
        <f>-(Tabelle8[[#This Row],[80%/20% SCOP]]-5.535)/5.535</f>
        <v>9.9367660343270062E-2</v>
      </c>
    </row>
    <row r="1589" spans="1:15" ht="20.100000000000001" customHeight="1" x14ac:dyDescent="0.25">
      <c r="A1589" s="56"/>
      <c r="B1589" s="32">
        <v>16017524</v>
      </c>
      <c r="C1589" s="25" t="s">
        <v>1637</v>
      </c>
      <c r="D1589" s="25" t="s">
        <v>1640</v>
      </c>
      <c r="E1589" s="26" t="s">
        <v>2</v>
      </c>
      <c r="F1589" s="27">
        <v>15.65</v>
      </c>
      <c r="G1589" s="28">
        <v>2.09</v>
      </c>
      <c r="H1589" s="27">
        <v>14.43</v>
      </c>
      <c r="I1589" s="28">
        <v>1.61</v>
      </c>
      <c r="J1589" s="26" t="s">
        <v>3</v>
      </c>
      <c r="K1589" s="26" t="s">
        <v>15</v>
      </c>
      <c r="L1589" s="26" t="s">
        <v>4</v>
      </c>
      <c r="M1589" s="27">
        <f>IF(Tabelle8[[#This Row],[Heizleistung (55°C)]]=0,Tabelle8[[#This Row],[Heizleistung (35°C)]],(Tabelle8[[#This Row],[Heizleistung (35°C)]]+Tabelle8[[#This Row],[Heizleistung (55°C)]])/2)</f>
        <v>15.04</v>
      </c>
      <c r="N1589" s="30">
        <f>IF(Tabelle8[[#This Row],[Etas 55°C]]=0,0,(Tabelle8[[#This Row],[Etas 35°C]]*0.8+Tabelle8[[#This Row],[Etas 55°C]]*0.2))*2.5</f>
        <v>4.9850000000000003</v>
      </c>
      <c r="O1589" s="31">
        <f>-(Tabelle8[[#This Row],[80%/20% SCOP]]-5.535)/5.535</f>
        <v>9.9367660343270062E-2</v>
      </c>
    </row>
    <row r="1590" spans="1:15" ht="20.100000000000001" customHeight="1" x14ac:dyDescent="0.25">
      <c r="A1590" s="56"/>
      <c r="B1590" s="32">
        <v>16006949</v>
      </c>
      <c r="C1590" s="25" t="s">
        <v>2363</v>
      </c>
      <c r="D1590" s="25" t="s">
        <v>2379</v>
      </c>
      <c r="E1590" s="26" t="s">
        <v>2</v>
      </c>
      <c r="F1590" s="27">
        <v>14</v>
      </c>
      <c r="G1590" s="28">
        <v>2.12</v>
      </c>
      <c r="H1590" s="27">
        <v>14</v>
      </c>
      <c r="I1590" s="28">
        <v>1.48</v>
      </c>
      <c r="J1590" s="26" t="s">
        <v>109</v>
      </c>
      <c r="K1590" s="26" t="s">
        <v>4</v>
      </c>
      <c r="L1590" s="26" t="s">
        <v>4</v>
      </c>
      <c r="M1590" s="27">
        <f>IF(Tabelle8[[#This Row],[Heizleistung (55°C)]]=0,Tabelle8[[#This Row],[Heizleistung (35°C)]],(Tabelle8[[#This Row],[Heizleistung (35°C)]]+Tabelle8[[#This Row],[Heizleistung (55°C)]])/2)</f>
        <v>14</v>
      </c>
      <c r="N1590" s="30">
        <f>IF(Tabelle8[[#This Row],[Etas 55°C]]=0,0,(Tabelle8[[#This Row],[Etas 35°C]]*0.8+Tabelle8[[#This Row],[Etas 55°C]]*0.2))*2.5</f>
        <v>4.9800000000000004</v>
      </c>
      <c r="O1590" s="31">
        <f>-(Tabelle8[[#This Row],[80%/20% SCOP]]-5.535)/5.535</f>
        <v>0.10027100271002705</v>
      </c>
    </row>
    <row r="1591" spans="1:15" ht="20.100000000000001" customHeight="1" x14ac:dyDescent="0.25">
      <c r="A1591" s="56"/>
      <c r="B1591" s="32">
        <v>16005578</v>
      </c>
      <c r="C1591" s="25" t="s">
        <v>2363</v>
      </c>
      <c r="D1591" s="25" t="s">
        <v>2385</v>
      </c>
      <c r="E1591" s="26" t="s">
        <v>2</v>
      </c>
      <c r="F1591" s="27">
        <v>18</v>
      </c>
      <c r="G1591" s="28">
        <v>2.08</v>
      </c>
      <c r="H1591" s="27">
        <v>16</v>
      </c>
      <c r="I1591" s="28">
        <v>1.44</v>
      </c>
      <c r="J1591" s="26" t="s">
        <v>109</v>
      </c>
      <c r="K1591" s="26" t="s">
        <v>15</v>
      </c>
      <c r="L1591" s="26" t="s">
        <v>4</v>
      </c>
      <c r="M1591" s="27">
        <f>IF(Tabelle8[[#This Row],[Heizleistung (55°C)]]=0,Tabelle8[[#This Row],[Heizleistung (35°C)]],(Tabelle8[[#This Row],[Heizleistung (35°C)]]+Tabelle8[[#This Row],[Heizleistung (55°C)]])/2)</f>
        <v>17</v>
      </c>
      <c r="N1591" s="30">
        <f>IF(Tabelle8[[#This Row],[Etas 55°C]]=0,0,(Tabelle8[[#This Row],[Etas 35°C]]*0.8+Tabelle8[[#This Row],[Etas 55°C]]*0.2))*2.5</f>
        <v>4.8800000000000008</v>
      </c>
      <c r="O1591" s="31">
        <f>-(Tabelle8[[#This Row],[80%/20% SCOP]]-5.535)/5.535</f>
        <v>0.118337850045167</v>
      </c>
    </row>
    <row r="1592" spans="1:15" ht="20.100000000000001" customHeight="1" x14ac:dyDescent="0.25">
      <c r="A1592" s="56"/>
      <c r="B1592" s="32">
        <v>16013128</v>
      </c>
      <c r="C1592" s="25" t="s">
        <v>5034</v>
      </c>
      <c r="D1592" s="25" t="s">
        <v>5042</v>
      </c>
      <c r="E1592" s="26" t="s">
        <v>2</v>
      </c>
      <c r="F1592" s="27">
        <v>14.29</v>
      </c>
      <c r="G1592" s="28">
        <v>2.0499999999999998</v>
      </c>
      <c r="H1592" s="27">
        <v>14.17</v>
      </c>
      <c r="I1592" s="28">
        <v>1.53</v>
      </c>
      <c r="J1592" s="26" t="s">
        <v>3</v>
      </c>
      <c r="K1592" s="26" t="s">
        <v>4</v>
      </c>
      <c r="L1592" s="26" t="s">
        <v>15</v>
      </c>
      <c r="M1592" s="27">
        <f>IF(Tabelle8[[#This Row],[Heizleistung (55°C)]]=0,Tabelle8[[#This Row],[Heizleistung (35°C)]],(Tabelle8[[#This Row],[Heizleistung (35°C)]]+Tabelle8[[#This Row],[Heizleistung (55°C)]])/2)</f>
        <v>14.23</v>
      </c>
      <c r="N1592" s="30">
        <f>IF(Tabelle8[[#This Row],[Etas 55°C]]=0,0,(Tabelle8[[#This Row],[Etas 35°C]]*0.8+Tabelle8[[#This Row],[Etas 55°C]]*0.2))*2.5</f>
        <v>4.8650000000000002</v>
      </c>
      <c r="O1592" s="31">
        <f>-(Tabelle8[[#This Row],[80%/20% SCOP]]-5.535)/5.535</f>
        <v>0.1210478771454381</v>
      </c>
    </row>
    <row r="1593" spans="1:15" ht="20.100000000000001" customHeight="1" x14ac:dyDescent="0.25">
      <c r="A1593" s="56"/>
      <c r="B1593" s="32">
        <v>16016578</v>
      </c>
      <c r="C1593" s="25" t="s">
        <v>2255</v>
      </c>
      <c r="D1593" s="25" t="s">
        <v>2288</v>
      </c>
      <c r="E1593" s="26" t="s">
        <v>2</v>
      </c>
      <c r="F1593" s="27">
        <v>17.34</v>
      </c>
      <c r="G1593" s="28">
        <v>2.0299999999999998</v>
      </c>
      <c r="H1593" s="27">
        <v>17.21</v>
      </c>
      <c r="I1593" s="28">
        <v>1.5740000000000001</v>
      </c>
      <c r="J1593" s="26" t="s">
        <v>3</v>
      </c>
      <c r="K1593" s="26" t="s">
        <v>4</v>
      </c>
      <c r="L1593" s="26" t="s">
        <v>4</v>
      </c>
      <c r="M1593" s="27">
        <f>IF(Tabelle8[[#This Row],[Heizleistung (55°C)]]=0,Tabelle8[[#This Row],[Heizleistung (35°C)]],(Tabelle8[[#This Row],[Heizleistung (35°C)]]+Tabelle8[[#This Row],[Heizleistung (55°C)]])/2)</f>
        <v>17.274999999999999</v>
      </c>
      <c r="N1593" s="30">
        <f>IF(Tabelle8[[#This Row],[Etas 55°C]]=0,0,(Tabelle8[[#This Row],[Etas 35°C]]*0.8+Tabelle8[[#This Row],[Etas 55°C]]*0.2))*2.5</f>
        <v>4.8469999999999995</v>
      </c>
      <c r="O1593" s="31">
        <f>-(Tabelle8[[#This Row],[80%/20% SCOP]]-5.535)/5.535</f>
        <v>0.12429990966576343</v>
      </c>
    </row>
    <row r="1594" spans="1:15" ht="20.100000000000001" customHeight="1" x14ac:dyDescent="0.25">
      <c r="A1594" s="56"/>
      <c r="B1594" s="32">
        <v>16015036</v>
      </c>
      <c r="C1594" s="25" t="s">
        <v>1766</v>
      </c>
      <c r="D1594" s="25" t="s">
        <v>1770</v>
      </c>
      <c r="E1594" s="26" t="s">
        <v>2</v>
      </c>
      <c r="F1594" s="27">
        <v>16</v>
      </c>
      <c r="G1594" s="28">
        <v>2.0339999999999998</v>
      </c>
      <c r="H1594" s="27">
        <v>15.4</v>
      </c>
      <c r="I1594" s="28">
        <v>1.546</v>
      </c>
      <c r="J1594" s="26" t="s">
        <v>3</v>
      </c>
      <c r="K1594" s="26" t="s">
        <v>4</v>
      </c>
      <c r="L1594" s="26" t="s">
        <v>15</v>
      </c>
      <c r="M1594" s="27">
        <f>IF(Tabelle8[[#This Row],[Heizleistung (55°C)]]=0,Tabelle8[[#This Row],[Heizleistung (35°C)]],(Tabelle8[[#This Row],[Heizleistung (35°C)]]+Tabelle8[[#This Row],[Heizleistung (55°C)]])/2)</f>
        <v>15.7</v>
      </c>
      <c r="N1594" s="30">
        <f>IF(Tabelle8[[#This Row],[Etas 55°C]]=0,0,(Tabelle8[[#This Row],[Etas 35°C]]*0.8+Tabelle8[[#This Row],[Etas 55°C]]*0.2))*2.5</f>
        <v>4.8409999999999993</v>
      </c>
      <c r="O1594" s="31">
        <f>-(Tabelle8[[#This Row],[80%/20% SCOP]]-5.535)/5.535</f>
        <v>0.12538392050587188</v>
      </c>
    </row>
    <row r="1595" spans="1:15" ht="20.100000000000001" customHeight="1" x14ac:dyDescent="0.25">
      <c r="A1595" s="56"/>
      <c r="B1595" s="32">
        <v>16014151</v>
      </c>
      <c r="C1595" s="25" t="s">
        <v>2971</v>
      </c>
      <c r="D1595" s="25" t="s">
        <v>2973</v>
      </c>
      <c r="E1595" s="26" t="s">
        <v>2</v>
      </c>
      <c r="F1595" s="27">
        <v>16</v>
      </c>
      <c r="G1595" s="28">
        <v>2.0339999999999998</v>
      </c>
      <c r="H1595" s="27">
        <v>15.4</v>
      </c>
      <c r="I1595" s="28">
        <v>1.546</v>
      </c>
      <c r="J1595" s="26" t="s">
        <v>3</v>
      </c>
      <c r="K1595" s="26" t="s">
        <v>4</v>
      </c>
      <c r="L1595" s="26" t="s">
        <v>15</v>
      </c>
      <c r="M1595" s="27">
        <f>IF(Tabelle8[[#This Row],[Heizleistung (55°C)]]=0,Tabelle8[[#This Row],[Heizleistung (35°C)]],(Tabelle8[[#This Row],[Heizleistung (35°C)]]+Tabelle8[[#This Row],[Heizleistung (55°C)]])/2)</f>
        <v>15.7</v>
      </c>
      <c r="N1595" s="30">
        <f>IF(Tabelle8[[#This Row],[Etas 55°C]]=0,0,(Tabelle8[[#This Row],[Etas 35°C]]*0.8+Tabelle8[[#This Row],[Etas 55°C]]*0.2))*2.5</f>
        <v>4.8409999999999993</v>
      </c>
      <c r="O1595" s="31">
        <f>-(Tabelle8[[#This Row],[80%/20% SCOP]]-5.535)/5.535</f>
        <v>0.12538392050587188</v>
      </c>
    </row>
    <row r="1596" spans="1:15" ht="20.100000000000001" customHeight="1" x14ac:dyDescent="0.25">
      <c r="A1596" s="56"/>
      <c r="B1596" s="32">
        <v>16018342</v>
      </c>
      <c r="C1596" s="25" t="s">
        <v>6583</v>
      </c>
      <c r="D1596" s="25" t="s">
        <v>6584</v>
      </c>
      <c r="E1596" s="26" t="s">
        <v>2</v>
      </c>
      <c r="F1596" s="27">
        <v>18.079999999999998</v>
      </c>
      <c r="G1596" s="28">
        <v>2</v>
      </c>
      <c r="H1596" s="27">
        <v>16.23</v>
      </c>
      <c r="I1596" s="28">
        <v>1.59</v>
      </c>
      <c r="J1596" s="26" t="s">
        <v>3</v>
      </c>
      <c r="K1596" s="26" t="s">
        <v>4</v>
      </c>
      <c r="L1596" s="26" t="s">
        <v>4</v>
      </c>
      <c r="M1596" s="29">
        <f>IF(Tabelle8[[#This Row],[Heizleistung (55°C)]]=0,Tabelle8[[#This Row],[Heizleistung (35°C)]],(Tabelle8[[#This Row],[Heizleistung (35°C)]]+Tabelle8[[#This Row],[Heizleistung (55°C)]])/2)</f>
        <v>17.155000000000001</v>
      </c>
      <c r="N1596" s="30">
        <f>IF(Tabelle8[[#This Row],[Etas 55°C]]=0,0,(Tabelle8[[#This Row],[Etas 35°C]]*0.8+Tabelle8[[#This Row],[Etas 55°C]]*0.2))*2.5</f>
        <v>4.7949999999999999</v>
      </c>
      <c r="O1596" s="31">
        <f>-(Tabelle8[[#This Row],[80%/20% SCOP]]-5.535)/5.535</f>
        <v>0.13369467028003618</v>
      </c>
    </row>
    <row r="1597" spans="1:15" ht="20.100000000000001" customHeight="1" x14ac:dyDescent="0.25">
      <c r="A1597" s="56"/>
      <c r="B1597" s="32">
        <v>16013129</v>
      </c>
      <c r="C1597" s="25" t="s">
        <v>5034</v>
      </c>
      <c r="D1597" s="25" t="s">
        <v>5049</v>
      </c>
      <c r="E1597" s="26" t="s">
        <v>2</v>
      </c>
      <c r="F1597" s="27">
        <v>16.079999999999998</v>
      </c>
      <c r="G1597" s="28">
        <v>2.0099999999999998</v>
      </c>
      <c r="H1597" s="27">
        <v>16.309999999999999</v>
      </c>
      <c r="I1597" s="28">
        <v>1.53</v>
      </c>
      <c r="J1597" s="26" t="s">
        <v>3</v>
      </c>
      <c r="K1597" s="26" t="s">
        <v>4</v>
      </c>
      <c r="L1597" s="26" t="s">
        <v>15</v>
      </c>
      <c r="M1597" s="27">
        <f>IF(Tabelle8[[#This Row],[Heizleistung (55°C)]]=0,Tabelle8[[#This Row],[Heizleistung (35°C)]],(Tabelle8[[#This Row],[Heizleistung (35°C)]]+Tabelle8[[#This Row],[Heizleistung (55°C)]])/2)</f>
        <v>16.195</v>
      </c>
      <c r="N1597" s="30">
        <f>IF(Tabelle8[[#This Row],[Etas 55°C]]=0,0,(Tabelle8[[#This Row],[Etas 35°C]]*0.8+Tabelle8[[#This Row],[Etas 55°C]]*0.2))*2.5</f>
        <v>4.7850000000000001</v>
      </c>
      <c r="O1597" s="31">
        <f>-(Tabelle8[[#This Row],[80%/20% SCOP]]-5.535)/5.535</f>
        <v>0.13550135501355012</v>
      </c>
    </row>
    <row r="1598" spans="1:15" ht="20.100000000000001" customHeight="1" x14ac:dyDescent="0.25">
      <c r="A1598" s="56"/>
      <c r="B1598" s="32">
        <v>16005765</v>
      </c>
      <c r="C1598" s="25" t="s">
        <v>1657</v>
      </c>
      <c r="D1598" s="25" t="s">
        <v>1749</v>
      </c>
      <c r="E1598" s="26" t="s">
        <v>2</v>
      </c>
      <c r="F1598" s="27">
        <v>16</v>
      </c>
      <c r="G1598" s="28">
        <v>2</v>
      </c>
      <c r="H1598" s="27">
        <v>14</v>
      </c>
      <c r="I1598" s="28">
        <v>1.52</v>
      </c>
      <c r="J1598" s="26" t="s">
        <v>40</v>
      </c>
      <c r="K1598" s="26" t="s">
        <v>4</v>
      </c>
      <c r="L1598" s="26" t="s">
        <v>4</v>
      </c>
      <c r="M1598" s="27">
        <f>IF(Tabelle8[[#This Row],[Heizleistung (55°C)]]=0,Tabelle8[[#This Row],[Heizleistung (35°C)]],(Tabelle8[[#This Row],[Heizleistung (35°C)]]+Tabelle8[[#This Row],[Heizleistung (55°C)]])/2)</f>
        <v>15</v>
      </c>
      <c r="N1598" s="30">
        <f>IF(Tabelle8[[#This Row],[Etas 55°C]]=0,0,(Tabelle8[[#This Row],[Etas 35°C]]*0.8+Tabelle8[[#This Row],[Etas 55°C]]*0.2))*2.5</f>
        <v>4.7600000000000007</v>
      </c>
      <c r="O1598" s="31">
        <f>-(Tabelle8[[#This Row],[80%/20% SCOP]]-5.535)/5.535</f>
        <v>0.14001806684733503</v>
      </c>
    </row>
    <row r="1599" spans="1:15" ht="20.100000000000001" customHeight="1" x14ac:dyDescent="0.25">
      <c r="A1599" s="56"/>
      <c r="B1599" s="32">
        <v>16007348</v>
      </c>
      <c r="C1599" s="25" t="s">
        <v>2472</v>
      </c>
      <c r="D1599" s="25" t="s">
        <v>2482</v>
      </c>
      <c r="E1599" s="26" t="s">
        <v>2</v>
      </c>
      <c r="F1599" s="27">
        <v>16.600000000000001</v>
      </c>
      <c r="G1599" s="28">
        <v>1.98</v>
      </c>
      <c r="H1599" s="27">
        <v>15.1</v>
      </c>
      <c r="I1599" s="28">
        <v>1.58</v>
      </c>
      <c r="J1599" s="26" t="s">
        <v>109</v>
      </c>
      <c r="K1599" s="26" t="s">
        <v>4</v>
      </c>
      <c r="L1599" s="26" t="s">
        <v>4</v>
      </c>
      <c r="M1599" s="27">
        <f>IF(Tabelle8[[#This Row],[Heizleistung (55°C)]]=0,Tabelle8[[#This Row],[Heizleistung (35°C)]],(Tabelle8[[#This Row],[Heizleistung (35°C)]]+Tabelle8[[#This Row],[Heizleistung (55°C)]])/2)</f>
        <v>15.850000000000001</v>
      </c>
      <c r="N1599" s="30">
        <f>IF(Tabelle8[[#This Row],[Etas 55°C]]=0,0,(Tabelle8[[#This Row],[Etas 35°C]]*0.8+Tabelle8[[#This Row],[Etas 55°C]]*0.2))*2.5</f>
        <v>4.75</v>
      </c>
      <c r="O1599" s="31">
        <f>-(Tabelle8[[#This Row],[80%/20% SCOP]]-5.535)/5.535</f>
        <v>0.14182475158084917</v>
      </c>
    </row>
    <row r="1600" spans="1:15" ht="20.100000000000001" customHeight="1" x14ac:dyDescent="0.25">
      <c r="A1600" s="56"/>
      <c r="B1600" s="32">
        <v>16014778</v>
      </c>
      <c r="C1600" s="25" t="s">
        <v>4644</v>
      </c>
      <c r="D1600" s="25" t="s">
        <v>4654</v>
      </c>
      <c r="E1600" s="26" t="s">
        <v>2</v>
      </c>
      <c r="F1600" s="27">
        <v>17</v>
      </c>
      <c r="G1600" s="28">
        <v>1.986</v>
      </c>
      <c r="H1600" s="27">
        <v>15</v>
      </c>
      <c r="I1600" s="28">
        <v>1.4319999999999999</v>
      </c>
      <c r="J1600" s="26" t="s">
        <v>40</v>
      </c>
      <c r="K1600" s="26" t="s">
        <v>4</v>
      </c>
      <c r="L1600" s="26" t="s">
        <v>4</v>
      </c>
      <c r="M1600" s="27">
        <f>IF(Tabelle8[[#This Row],[Heizleistung (55°C)]]=0,Tabelle8[[#This Row],[Heizleistung (35°C)]],(Tabelle8[[#This Row],[Heizleistung (35°C)]]+Tabelle8[[#This Row],[Heizleistung (55°C)]])/2)</f>
        <v>16</v>
      </c>
      <c r="N1600" s="30">
        <f>IF(Tabelle8[[#This Row],[Etas 55°C]]=0,0,(Tabelle8[[#This Row],[Etas 35°C]]*0.8+Tabelle8[[#This Row],[Etas 55°C]]*0.2))*2.5</f>
        <v>4.6879999999999997</v>
      </c>
      <c r="O1600" s="31">
        <f>-(Tabelle8[[#This Row],[80%/20% SCOP]]-5.535)/5.535</f>
        <v>0.15302619692863603</v>
      </c>
    </row>
    <row r="1601" spans="1:15" ht="20.100000000000001" customHeight="1" x14ac:dyDescent="0.25">
      <c r="A1601" s="56"/>
      <c r="B1601" s="32">
        <v>16016575</v>
      </c>
      <c r="C1601" s="25" t="s">
        <v>2255</v>
      </c>
      <c r="D1601" s="25" t="s">
        <v>2294</v>
      </c>
      <c r="E1601" s="26" t="s">
        <v>2</v>
      </c>
      <c r="F1601" s="27">
        <v>14.81</v>
      </c>
      <c r="G1601" s="28">
        <v>1.966</v>
      </c>
      <c r="H1601" s="27">
        <v>14.83</v>
      </c>
      <c r="I1601" s="28">
        <v>1.472</v>
      </c>
      <c r="J1601" s="26" t="s">
        <v>3</v>
      </c>
      <c r="K1601" s="26" t="s">
        <v>4</v>
      </c>
      <c r="L1601" s="26" t="s">
        <v>4</v>
      </c>
      <c r="M1601" s="27">
        <f>IF(Tabelle8[[#This Row],[Heizleistung (55°C)]]=0,Tabelle8[[#This Row],[Heizleistung (35°C)]],(Tabelle8[[#This Row],[Heizleistung (35°C)]]+Tabelle8[[#This Row],[Heizleistung (55°C)]])/2)</f>
        <v>14.82</v>
      </c>
      <c r="N1601" s="30">
        <f>IF(Tabelle8[[#This Row],[Etas 55°C]]=0,0,(Tabelle8[[#This Row],[Etas 35°C]]*0.8+Tabelle8[[#This Row],[Etas 55°C]]*0.2))*2.5</f>
        <v>4.6680000000000001</v>
      </c>
      <c r="O1601" s="31">
        <f>-(Tabelle8[[#This Row],[80%/20% SCOP]]-5.535)/5.535</f>
        <v>0.15663956639566395</v>
      </c>
    </row>
    <row r="1602" spans="1:15" ht="20.100000000000001" customHeight="1" x14ac:dyDescent="0.25">
      <c r="A1602" s="56"/>
      <c r="B1602" s="32">
        <v>16013750</v>
      </c>
      <c r="C1602" s="25" t="s">
        <v>305</v>
      </c>
      <c r="D1602" s="25" t="s">
        <v>417</v>
      </c>
      <c r="E1602" s="26" t="s">
        <v>2</v>
      </c>
      <c r="F1602" s="27">
        <v>15.6</v>
      </c>
      <c r="G1602" s="28">
        <v>1.952</v>
      </c>
      <c r="H1602" s="27">
        <v>15.25</v>
      </c>
      <c r="I1602" s="28">
        <v>1.528</v>
      </c>
      <c r="J1602" s="26" t="s">
        <v>3</v>
      </c>
      <c r="K1602" s="26" t="s">
        <v>4</v>
      </c>
      <c r="L1602" s="26" t="s">
        <v>4</v>
      </c>
      <c r="M1602" s="27">
        <f>IF(Tabelle8[[#This Row],[Heizleistung (55°C)]]=0,Tabelle8[[#This Row],[Heizleistung (35°C)]],(Tabelle8[[#This Row],[Heizleistung (35°C)]]+Tabelle8[[#This Row],[Heizleistung (55°C)]])/2)</f>
        <v>15.425000000000001</v>
      </c>
      <c r="N1602" s="30">
        <f>IF(Tabelle8[[#This Row],[Etas 55°C]]=0,0,(Tabelle8[[#This Row],[Etas 35°C]]*0.8+Tabelle8[[#This Row],[Etas 55°C]]*0.2))*2.5</f>
        <v>4.6680000000000001</v>
      </c>
      <c r="O1602" s="31">
        <f>-(Tabelle8[[#This Row],[80%/20% SCOP]]-5.535)/5.535</f>
        <v>0.15663956639566395</v>
      </c>
    </row>
    <row r="1603" spans="1:15" ht="20.100000000000001" customHeight="1" x14ac:dyDescent="0.25">
      <c r="A1603" s="56"/>
      <c r="B1603" s="32">
        <v>16013749</v>
      </c>
      <c r="C1603" s="25" t="s">
        <v>305</v>
      </c>
      <c r="D1603" s="25" t="s">
        <v>419</v>
      </c>
      <c r="E1603" s="26" t="s">
        <v>2</v>
      </c>
      <c r="F1603" s="27">
        <v>15.6</v>
      </c>
      <c r="G1603" s="28">
        <v>1.952</v>
      </c>
      <c r="H1603" s="27">
        <v>15.25</v>
      </c>
      <c r="I1603" s="28">
        <v>1.528</v>
      </c>
      <c r="J1603" s="26" t="s">
        <v>3</v>
      </c>
      <c r="K1603" s="26" t="s">
        <v>4</v>
      </c>
      <c r="L1603" s="26" t="s">
        <v>4</v>
      </c>
      <c r="M1603" s="27">
        <f>IF(Tabelle8[[#This Row],[Heizleistung (55°C)]]=0,Tabelle8[[#This Row],[Heizleistung (35°C)]],(Tabelle8[[#This Row],[Heizleistung (35°C)]]+Tabelle8[[#This Row],[Heizleistung (55°C)]])/2)</f>
        <v>15.425000000000001</v>
      </c>
      <c r="N1603" s="30">
        <f>IF(Tabelle8[[#This Row],[Etas 55°C]]=0,0,(Tabelle8[[#This Row],[Etas 35°C]]*0.8+Tabelle8[[#This Row],[Etas 55°C]]*0.2))*2.5</f>
        <v>4.6680000000000001</v>
      </c>
      <c r="O1603" s="31">
        <f>-(Tabelle8[[#This Row],[80%/20% SCOP]]-5.535)/5.535</f>
        <v>0.15663956639566395</v>
      </c>
    </row>
    <row r="1604" spans="1:15" ht="20.100000000000001" customHeight="1" x14ac:dyDescent="0.25">
      <c r="A1604" s="56"/>
      <c r="B1604" s="32">
        <v>16016294</v>
      </c>
      <c r="C1604" s="25" t="s">
        <v>5249</v>
      </c>
      <c r="D1604" s="25" t="s">
        <v>6777</v>
      </c>
      <c r="E1604" s="26" t="s">
        <v>2</v>
      </c>
      <c r="F1604" s="27">
        <v>15.6</v>
      </c>
      <c r="G1604" s="28">
        <v>1.952</v>
      </c>
      <c r="H1604" s="27">
        <v>15.25</v>
      </c>
      <c r="I1604" s="28">
        <v>1.528</v>
      </c>
      <c r="J1604" s="26" t="s">
        <v>3</v>
      </c>
      <c r="K1604" s="26" t="s">
        <v>4</v>
      </c>
      <c r="L1604" s="26" t="s">
        <v>4</v>
      </c>
      <c r="M1604" s="27">
        <f>IF(Tabelle8[[#This Row],[Heizleistung (55°C)]]=0,Tabelle8[[#This Row],[Heizleistung (35°C)]],(Tabelle8[[#This Row],[Heizleistung (35°C)]]+Tabelle8[[#This Row],[Heizleistung (55°C)]])/2)</f>
        <v>15.425000000000001</v>
      </c>
      <c r="N1604" s="30">
        <f>IF(Tabelle8[[#This Row],[Etas 55°C]]=0,0,(Tabelle8[[#This Row],[Etas 35°C]]*0.8+Tabelle8[[#This Row],[Etas 55°C]]*0.2))*2.5</f>
        <v>4.6680000000000001</v>
      </c>
      <c r="O1604" s="31">
        <f>-(Tabelle8[[#This Row],[80%/20% SCOP]]-5.535)/5.535</f>
        <v>0.15663956639566395</v>
      </c>
    </row>
    <row r="1605" spans="1:15" ht="20.100000000000001" customHeight="1" x14ac:dyDescent="0.25">
      <c r="A1605" s="56"/>
      <c r="B1605" s="32">
        <v>16016646</v>
      </c>
      <c r="C1605" s="25" t="s">
        <v>1266</v>
      </c>
      <c r="D1605" s="25" t="s">
        <v>1272</v>
      </c>
      <c r="E1605" s="26" t="s">
        <v>2</v>
      </c>
      <c r="F1605" s="27">
        <v>15.6</v>
      </c>
      <c r="G1605" s="28">
        <v>1.952</v>
      </c>
      <c r="H1605" s="27">
        <v>15.3</v>
      </c>
      <c r="I1605" s="28">
        <v>1.528</v>
      </c>
      <c r="J1605" s="26" t="s">
        <v>3</v>
      </c>
      <c r="K1605" s="26" t="s">
        <v>4</v>
      </c>
      <c r="L1605" s="26" t="s">
        <v>4</v>
      </c>
      <c r="M1605" s="27">
        <f>IF(Tabelle8[[#This Row],[Heizleistung (55°C)]]=0,Tabelle8[[#This Row],[Heizleistung (35°C)]],(Tabelle8[[#This Row],[Heizleistung (35°C)]]+Tabelle8[[#This Row],[Heizleistung (55°C)]])/2)</f>
        <v>15.45</v>
      </c>
      <c r="N1605" s="30">
        <f>IF(Tabelle8[[#This Row],[Etas 55°C]]=0,0,(Tabelle8[[#This Row],[Etas 35°C]]*0.8+Tabelle8[[#This Row],[Etas 55°C]]*0.2))*2.5</f>
        <v>4.6680000000000001</v>
      </c>
      <c r="O1605" s="31">
        <f>-(Tabelle8[[#This Row],[80%/20% SCOP]]-5.535)/5.535</f>
        <v>0.15663956639566395</v>
      </c>
    </row>
    <row r="1606" spans="1:15" ht="20.100000000000001" customHeight="1" x14ac:dyDescent="0.25">
      <c r="A1606" s="56"/>
      <c r="B1606" s="32">
        <v>16014700</v>
      </c>
      <c r="C1606" s="25" t="s">
        <v>4760</v>
      </c>
      <c r="D1606" s="25" t="s">
        <v>4764</v>
      </c>
      <c r="E1606" s="26" t="s">
        <v>2</v>
      </c>
      <c r="F1606" s="27">
        <v>13.83</v>
      </c>
      <c r="G1606" s="28">
        <v>1.97</v>
      </c>
      <c r="H1606" s="27">
        <v>14.21</v>
      </c>
      <c r="I1606" s="28">
        <v>1.45</v>
      </c>
      <c r="J1606" s="26" t="s">
        <v>3</v>
      </c>
      <c r="K1606" s="26" t="s">
        <v>4</v>
      </c>
      <c r="L1606" s="26" t="s">
        <v>25</v>
      </c>
      <c r="M1606" s="27">
        <f>IF(Tabelle8[[#This Row],[Heizleistung (55°C)]]=0,Tabelle8[[#This Row],[Heizleistung (35°C)]],(Tabelle8[[#This Row],[Heizleistung (35°C)]]+Tabelle8[[#This Row],[Heizleistung (55°C)]])/2)</f>
        <v>14.02</v>
      </c>
      <c r="N1606" s="30">
        <f>IF(Tabelle8[[#This Row],[Etas 55°C]]=0,0,(Tabelle8[[#This Row],[Etas 35°C]]*0.8+Tabelle8[[#This Row],[Etas 55°C]]*0.2))*2.5</f>
        <v>4.665</v>
      </c>
      <c r="O1606" s="31">
        <f>-(Tabelle8[[#This Row],[80%/20% SCOP]]-5.535)/5.535</f>
        <v>0.15718157181571818</v>
      </c>
    </row>
    <row r="1607" spans="1:15" ht="20.100000000000001" customHeight="1" x14ac:dyDescent="0.25">
      <c r="A1607" s="56"/>
      <c r="B1607" s="32">
        <v>16016574</v>
      </c>
      <c r="C1607" s="25" t="s">
        <v>2255</v>
      </c>
      <c r="D1607" s="25" t="s">
        <v>2291</v>
      </c>
      <c r="E1607" s="26" t="s">
        <v>2</v>
      </c>
      <c r="F1607" s="27">
        <v>14.87</v>
      </c>
      <c r="G1607" s="28">
        <v>1.968</v>
      </c>
      <c r="H1607" s="27">
        <v>14.99</v>
      </c>
      <c r="I1607" s="28">
        <v>1.4450000000000001</v>
      </c>
      <c r="J1607" s="26" t="s">
        <v>3</v>
      </c>
      <c r="K1607" s="26" t="s">
        <v>4</v>
      </c>
      <c r="L1607" s="26" t="s">
        <v>4</v>
      </c>
      <c r="M1607" s="27">
        <f>IF(Tabelle8[[#This Row],[Heizleistung (55°C)]]=0,Tabelle8[[#This Row],[Heizleistung (35°C)]],(Tabelle8[[#This Row],[Heizleistung (35°C)]]+Tabelle8[[#This Row],[Heizleistung (55°C)]])/2)</f>
        <v>14.93</v>
      </c>
      <c r="N1607" s="30">
        <f>IF(Tabelle8[[#This Row],[Etas 55°C]]=0,0,(Tabelle8[[#This Row],[Etas 35°C]]*0.8+Tabelle8[[#This Row],[Etas 55°C]]*0.2))*2.5</f>
        <v>4.6585000000000001</v>
      </c>
      <c r="O1607" s="31">
        <f>-(Tabelle8[[#This Row],[80%/20% SCOP]]-5.535)/5.535</f>
        <v>0.15835591689250225</v>
      </c>
    </row>
    <row r="1608" spans="1:15" ht="20.100000000000001" customHeight="1" x14ac:dyDescent="0.25">
      <c r="A1608" s="56"/>
      <c r="B1608" s="32">
        <v>16018470</v>
      </c>
      <c r="C1608" s="25" t="s">
        <v>5502</v>
      </c>
      <c r="D1608" s="25" t="s">
        <v>5513</v>
      </c>
      <c r="E1608" s="26" t="s">
        <v>2</v>
      </c>
      <c r="F1608" s="27">
        <v>14</v>
      </c>
      <c r="G1608" s="28">
        <v>1.95</v>
      </c>
      <c r="H1608" s="27">
        <v>14</v>
      </c>
      <c r="I1608" s="28">
        <v>1.51</v>
      </c>
      <c r="J1608" s="26" t="s">
        <v>3</v>
      </c>
      <c r="K1608" s="26" t="s">
        <v>4</v>
      </c>
      <c r="L1608" s="26" t="s">
        <v>4</v>
      </c>
      <c r="M1608" s="29">
        <f>IF(Tabelle8[[#This Row],[Heizleistung (55°C)]]=0,Tabelle8[[#This Row],[Heizleistung (35°C)]],(Tabelle8[[#This Row],[Heizleistung (35°C)]]+Tabelle8[[#This Row],[Heizleistung (55°C)]])/2)</f>
        <v>14</v>
      </c>
      <c r="N1608" s="30">
        <f>IF(Tabelle8[[#This Row],[Etas 55°C]]=0,0,(Tabelle8[[#This Row],[Etas 35°C]]*0.8+Tabelle8[[#This Row],[Etas 55°C]]*0.2))*2.5</f>
        <v>4.6550000000000002</v>
      </c>
      <c r="O1608" s="31">
        <f>-(Tabelle8[[#This Row],[80%/20% SCOP]]-5.535)/5.535</f>
        <v>0.15898825654923213</v>
      </c>
    </row>
    <row r="1609" spans="1:15" ht="20.100000000000001" customHeight="1" x14ac:dyDescent="0.25">
      <c r="A1609" s="56"/>
      <c r="B1609" s="32">
        <v>16001842</v>
      </c>
      <c r="C1609" s="25" t="s">
        <v>5489</v>
      </c>
      <c r="D1609" s="25" t="s">
        <v>5492</v>
      </c>
      <c r="E1609" s="26" t="s">
        <v>2</v>
      </c>
      <c r="F1609" s="27">
        <v>14.5</v>
      </c>
      <c r="G1609" s="28">
        <v>1.95</v>
      </c>
      <c r="H1609" s="27">
        <v>14.9</v>
      </c>
      <c r="I1609" s="28">
        <v>1.51</v>
      </c>
      <c r="J1609" s="26" t="s">
        <v>109</v>
      </c>
      <c r="K1609" s="26" t="s">
        <v>4</v>
      </c>
      <c r="L1609" s="26" t="s">
        <v>4</v>
      </c>
      <c r="M1609" s="29">
        <f>IF(Tabelle8[[#This Row],[Heizleistung (55°C)]]=0,Tabelle8[[#This Row],[Heizleistung (35°C)]],(Tabelle8[[#This Row],[Heizleistung (35°C)]]+Tabelle8[[#This Row],[Heizleistung (55°C)]])/2)</f>
        <v>14.7</v>
      </c>
      <c r="N1609" s="30">
        <f>IF(Tabelle8[[#This Row],[Etas 55°C]]=0,0,(Tabelle8[[#This Row],[Etas 35°C]]*0.8+Tabelle8[[#This Row],[Etas 55°C]]*0.2))*2.5</f>
        <v>4.6550000000000002</v>
      </c>
      <c r="O1609" s="31">
        <f>-(Tabelle8[[#This Row],[80%/20% SCOP]]-5.535)/5.535</f>
        <v>0.15898825654923213</v>
      </c>
    </row>
    <row r="1610" spans="1:15" ht="20.100000000000001" customHeight="1" x14ac:dyDescent="0.25">
      <c r="A1610" s="56"/>
      <c r="B1610" s="32">
        <v>16012726</v>
      </c>
      <c r="C1610" s="25" t="s">
        <v>5190</v>
      </c>
      <c r="D1610" s="25" t="s">
        <v>5197</v>
      </c>
      <c r="E1610" s="26" t="s">
        <v>2</v>
      </c>
      <c r="F1610" s="27">
        <v>15.6</v>
      </c>
      <c r="G1610" s="28">
        <v>1.9510000000000001</v>
      </c>
      <c r="H1610" s="27">
        <v>15.5</v>
      </c>
      <c r="I1610" s="28">
        <v>1.504</v>
      </c>
      <c r="J1610" s="26" t="s">
        <v>508</v>
      </c>
      <c r="K1610" s="26" t="s">
        <v>4</v>
      </c>
      <c r="L1610" s="26" t="s">
        <v>4</v>
      </c>
      <c r="M1610" s="27">
        <f>IF(Tabelle8[[#This Row],[Heizleistung (55°C)]]=0,Tabelle8[[#This Row],[Heizleistung (35°C)]],(Tabelle8[[#This Row],[Heizleistung (35°C)]]+Tabelle8[[#This Row],[Heizleistung (55°C)]])/2)</f>
        <v>15.55</v>
      </c>
      <c r="N1610" s="30">
        <f>IF(Tabelle8[[#This Row],[Etas 55°C]]=0,0,(Tabelle8[[#This Row],[Etas 35°C]]*0.8+Tabelle8[[#This Row],[Etas 55°C]]*0.2))*2.5</f>
        <v>4.6539999999999999</v>
      </c>
      <c r="O1610" s="31">
        <f>-(Tabelle8[[#This Row],[80%/20% SCOP]]-5.535)/5.535</f>
        <v>0.15916892502258359</v>
      </c>
    </row>
    <row r="1611" spans="1:15" ht="20.100000000000001" customHeight="1" x14ac:dyDescent="0.25">
      <c r="A1611" s="56"/>
      <c r="B1611" s="32">
        <v>16016525</v>
      </c>
      <c r="C1611" s="25" t="s">
        <v>5546</v>
      </c>
      <c r="D1611" s="25" t="s">
        <v>5547</v>
      </c>
      <c r="E1611" s="26" t="s">
        <v>2</v>
      </c>
      <c r="F1611" s="27">
        <v>14.58</v>
      </c>
      <c r="G1611" s="28">
        <v>1.93</v>
      </c>
      <c r="H1611" s="27">
        <v>14.84</v>
      </c>
      <c r="I1611" s="28">
        <v>1.57</v>
      </c>
      <c r="J1611" s="26" t="s">
        <v>3</v>
      </c>
      <c r="K1611" s="26" t="s">
        <v>4</v>
      </c>
      <c r="L1611" s="26" t="s">
        <v>4</v>
      </c>
      <c r="M1611" s="29">
        <f>IF(Tabelle8[[#This Row],[Heizleistung (55°C)]]=0,Tabelle8[[#This Row],[Heizleistung (35°C)]],(Tabelle8[[#This Row],[Heizleistung (35°C)]]+Tabelle8[[#This Row],[Heizleistung (55°C)]])/2)</f>
        <v>14.71</v>
      </c>
      <c r="N1611" s="30">
        <f>IF(Tabelle8[[#This Row],[Etas 55°C]]=0,0,(Tabelle8[[#This Row],[Etas 35°C]]*0.8+Tabelle8[[#This Row],[Etas 55°C]]*0.2))*2.5</f>
        <v>4.6450000000000005</v>
      </c>
      <c r="O1611" s="31">
        <f>-(Tabelle8[[#This Row],[80%/20% SCOP]]-5.535)/5.535</f>
        <v>0.1607949412827461</v>
      </c>
    </row>
    <row r="1612" spans="1:15" ht="20.100000000000001" customHeight="1" x14ac:dyDescent="0.25">
      <c r="A1612" s="56"/>
      <c r="B1612" s="32">
        <v>16016530</v>
      </c>
      <c r="C1612" s="25" t="s">
        <v>5749</v>
      </c>
      <c r="D1612" s="25" t="s">
        <v>5761</v>
      </c>
      <c r="E1612" s="26" t="s">
        <v>2</v>
      </c>
      <c r="F1612" s="27">
        <v>14.58</v>
      </c>
      <c r="G1612" s="28">
        <v>1.93</v>
      </c>
      <c r="H1612" s="27">
        <v>14.84</v>
      </c>
      <c r="I1612" s="28">
        <v>1.57</v>
      </c>
      <c r="J1612" s="26" t="s">
        <v>3</v>
      </c>
      <c r="K1612" s="26" t="s">
        <v>4</v>
      </c>
      <c r="L1612" s="26" t="s">
        <v>4</v>
      </c>
      <c r="M1612" s="29">
        <f>IF(Tabelle8[[#This Row],[Heizleistung (55°C)]]=0,Tabelle8[[#This Row],[Heizleistung (35°C)]],(Tabelle8[[#This Row],[Heizleistung (35°C)]]+Tabelle8[[#This Row],[Heizleistung (55°C)]])/2)</f>
        <v>14.71</v>
      </c>
      <c r="N1612" s="30">
        <f>IF(Tabelle8[[#This Row],[Etas 55°C]]=0,0,(Tabelle8[[#This Row],[Etas 35°C]]*0.8+Tabelle8[[#This Row],[Etas 55°C]]*0.2))*2.5</f>
        <v>4.6450000000000005</v>
      </c>
      <c r="O1612" s="31">
        <f>-(Tabelle8[[#This Row],[80%/20% SCOP]]-5.535)/5.535</f>
        <v>0.1607949412827461</v>
      </c>
    </row>
    <row r="1613" spans="1:15" ht="20.100000000000001" customHeight="1" x14ac:dyDescent="0.25">
      <c r="A1613" s="56"/>
      <c r="B1613" s="32">
        <v>16017200</v>
      </c>
      <c r="C1613" s="25" t="s">
        <v>5</v>
      </c>
      <c r="D1613" s="25" t="s">
        <v>13</v>
      </c>
      <c r="E1613" s="26" t="s">
        <v>2</v>
      </c>
      <c r="F1613" s="27">
        <v>15.4</v>
      </c>
      <c r="G1613" s="28">
        <v>1.94</v>
      </c>
      <c r="H1613" s="27">
        <v>14.15</v>
      </c>
      <c r="I1613" s="28">
        <v>1.52</v>
      </c>
      <c r="J1613" s="26" t="s">
        <v>3</v>
      </c>
      <c r="K1613" s="26" t="s">
        <v>4</v>
      </c>
      <c r="L1613" s="26" t="s">
        <v>4</v>
      </c>
      <c r="M1613" s="29">
        <f>IF(Tabelle8[[#This Row],[Heizleistung (55°C)]]=0,Tabelle8[[#This Row],[Heizleistung (35°C)]],(Tabelle8[[#This Row],[Heizleistung (35°C)]]+Tabelle8[[#This Row],[Heizleistung (55°C)]])/2)</f>
        <v>14.775</v>
      </c>
      <c r="N1613" s="30">
        <f>IF(Tabelle8[[#This Row],[Etas 55°C]]=0,0,(Tabelle8[[#This Row],[Etas 35°C]]*0.8+Tabelle8[[#This Row],[Etas 55°C]]*0.2))*2.5</f>
        <v>4.6400000000000006</v>
      </c>
      <c r="O1613" s="31">
        <f>-(Tabelle8[[#This Row],[80%/20% SCOP]]-5.535)/5.535</f>
        <v>0.16169828364950309</v>
      </c>
    </row>
    <row r="1614" spans="1:15" ht="20.100000000000001" customHeight="1" x14ac:dyDescent="0.25">
      <c r="A1614" s="56"/>
      <c r="B1614" s="32">
        <v>16016949</v>
      </c>
      <c r="C1614" s="25" t="s">
        <v>64</v>
      </c>
      <c r="D1614" s="25" t="s">
        <v>74</v>
      </c>
      <c r="E1614" s="26" t="s">
        <v>2</v>
      </c>
      <c r="F1614" s="27">
        <v>15.4</v>
      </c>
      <c r="G1614" s="28">
        <v>1.94</v>
      </c>
      <c r="H1614" s="27">
        <v>14.15</v>
      </c>
      <c r="I1614" s="28">
        <v>1.52</v>
      </c>
      <c r="J1614" s="26" t="s">
        <v>3</v>
      </c>
      <c r="K1614" s="26" t="s">
        <v>4</v>
      </c>
      <c r="L1614" s="26" t="s">
        <v>4</v>
      </c>
      <c r="M1614" s="27">
        <f>IF(Tabelle8[[#This Row],[Heizleistung (55°C)]]=0,Tabelle8[[#This Row],[Heizleistung (35°C)]],(Tabelle8[[#This Row],[Heizleistung (35°C)]]+Tabelle8[[#This Row],[Heizleistung (55°C)]])/2)</f>
        <v>14.775</v>
      </c>
      <c r="N1614" s="30">
        <f>IF(Tabelle8[[#This Row],[Etas 55°C]]=0,0,(Tabelle8[[#This Row],[Etas 35°C]]*0.8+Tabelle8[[#This Row],[Etas 55°C]]*0.2))*2.5</f>
        <v>4.6400000000000006</v>
      </c>
      <c r="O1614" s="31">
        <f>-(Tabelle8[[#This Row],[80%/20% SCOP]]-5.535)/5.535</f>
        <v>0.16169828364950309</v>
      </c>
    </row>
    <row r="1615" spans="1:15" ht="20.100000000000001" customHeight="1" x14ac:dyDescent="0.25">
      <c r="A1615" s="56"/>
      <c r="B1615" s="32">
        <v>16017297</v>
      </c>
      <c r="C1615" s="25" t="s">
        <v>3116</v>
      </c>
      <c r="D1615" s="25" t="s">
        <v>3160</v>
      </c>
      <c r="E1615" s="26" t="s">
        <v>2</v>
      </c>
      <c r="F1615" s="27">
        <v>15.5</v>
      </c>
      <c r="G1615" s="28">
        <v>1.94</v>
      </c>
      <c r="H1615" s="27">
        <v>15</v>
      </c>
      <c r="I1615" s="28">
        <v>1.51</v>
      </c>
      <c r="J1615" s="26" t="s">
        <v>40</v>
      </c>
      <c r="K1615" s="26" t="s">
        <v>4</v>
      </c>
      <c r="L1615" s="26" t="s">
        <v>4</v>
      </c>
      <c r="M1615" s="27">
        <f>IF(Tabelle8[[#This Row],[Heizleistung (55°C)]]=0,Tabelle8[[#This Row],[Heizleistung (35°C)]],(Tabelle8[[#This Row],[Heizleistung (35°C)]]+Tabelle8[[#This Row],[Heizleistung (55°C)]])/2)</f>
        <v>15.25</v>
      </c>
      <c r="N1615" s="30">
        <f>IF(Tabelle8[[#This Row],[Etas 55°C]]=0,0,(Tabelle8[[#This Row],[Etas 35°C]]*0.8+Tabelle8[[#This Row],[Etas 55°C]]*0.2))*2.5</f>
        <v>4.6349999999999998</v>
      </c>
      <c r="O1615" s="31">
        <f>-(Tabelle8[[#This Row],[80%/20% SCOP]]-5.535)/5.535</f>
        <v>0.16260162601626021</v>
      </c>
    </row>
    <row r="1616" spans="1:15" ht="20.100000000000001" customHeight="1" x14ac:dyDescent="0.25">
      <c r="A1616" s="56"/>
      <c r="B1616" s="32">
        <v>16010947</v>
      </c>
      <c r="C1616" s="25" t="s">
        <v>2070</v>
      </c>
      <c r="D1616" s="25" t="s">
        <v>2083</v>
      </c>
      <c r="E1616" s="26" t="s">
        <v>2</v>
      </c>
      <c r="F1616" s="27">
        <v>14</v>
      </c>
      <c r="G1616" s="28">
        <v>1.95</v>
      </c>
      <c r="H1616" s="27">
        <v>14.1</v>
      </c>
      <c r="I1616" s="28">
        <v>1.45</v>
      </c>
      <c r="J1616" s="26" t="s">
        <v>40</v>
      </c>
      <c r="K1616" s="26" t="s">
        <v>4</v>
      </c>
      <c r="L1616" s="26" t="s">
        <v>4</v>
      </c>
      <c r="M1616" s="27">
        <f>IF(Tabelle8[[#This Row],[Heizleistung (55°C)]]=0,Tabelle8[[#This Row],[Heizleistung (35°C)]],(Tabelle8[[#This Row],[Heizleistung (35°C)]]+Tabelle8[[#This Row],[Heizleistung (55°C)]])/2)</f>
        <v>14.05</v>
      </c>
      <c r="N1616" s="30">
        <f>IF(Tabelle8[[#This Row],[Etas 55°C]]=0,0,(Tabelle8[[#This Row],[Etas 35°C]]*0.8+Tabelle8[[#This Row],[Etas 55°C]]*0.2))*2.5</f>
        <v>4.625</v>
      </c>
      <c r="O1616" s="31">
        <f>-(Tabelle8[[#This Row],[80%/20% SCOP]]-5.535)/5.535</f>
        <v>0.16440831074977419</v>
      </c>
    </row>
    <row r="1617" spans="1:15" ht="20.100000000000001" customHeight="1" x14ac:dyDescent="0.25">
      <c r="A1617" s="56"/>
      <c r="B1617" s="32">
        <v>16018067</v>
      </c>
      <c r="C1617" s="25" t="s">
        <v>1936</v>
      </c>
      <c r="D1617" s="25" t="s">
        <v>1942</v>
      </c>
      <c r="E1617" s="26" t="s">
        <v>2</v>
      </c>
      <c r="F1617" s="27">
        <v>16.2</v>
      </c>
      <c r="G1617" s="28">
        <v>1.94</v>
      </c>
      <c r="H1617" s="27">
        <v>15.89</v>
      </c>
      <c r="I1617" s="28">
        <v>1.47</v>
      </c>
      <c r="J1617" s="26" t="s">
        <v>3</v>
      </c>
      <c r="K1617" s="26" t="s">
        <v>4</v>
      </c>
      <c r="L1617" s="26" t="s">
        <v>4</v>
      </c>
      <c r="M1617" s="27">
        <f>IF(Tabelle8[[#This Row],[Heizleistung (55°C)]]=0,Tabelle8[[#This Row],[Heizleistung (35°C)]],(Tabelle8[[#This Row],[Heizleistung (35°C)]]+Tabelle8[[#This Row],[Heizleistung (55°C)]])/2)</f>
        <v>16.045000000000002</v>
      </c>
      <c r="N1617" s="30">
        <f>IF(Tabelle8[[#This Row],[Etas 55°C]]=0,0,(Tabelle8[[#This Row],[Etas 35°C]]*0.8+Tabelle8[[#This Row],[Etas 55°C]]*0.2))*2.5</f>
        <v>4.6150000000000002</v>
      </c>
      <c r="O1617" s="31">
        <f>-(Tabelle8[[#This Row],[80%/20% SCOP]]-5.535)/5.535</f>
        <v>0.16621499548328814</v>
      </c>
    </row>
    <row r="1618" spans="1:15" ht="20.100000000000001" customHeight="1" x14ac:dyDescent="0.25">
      <c r="A1618" s="56"/>
      <c r="B1618" s="32">
        <v>16007234</v>
      </c>
      <c r="C1618" s="25" t="s">
        <v>2816</v>
      </c>
      <c r="D1618" s="25" t="s">
        <v>2822</v>
      </c>
      <c r="E1618" s="26" t="s">
        <v>2</v>
      </c>
      <c r="F1618" s="27">
        <v>16</v>
      </c>
      <c r="G1618" s="28">
        <v>1.946</v>
      </c>
      <c r="H1618" s="27">
        <v>16</v>
      </c>
      <c r="I1618" s="28">
        <v>1.4379999999999999</v>
      </c>
      <c r="J1618" s="26" t="s">
        <v>109</v>
      </c>
      <c r="K1618" s="26" t="s">
        <v>4</v>
      </c>
      <c r="L1618" s="26" t="s">
        <v>4</v>
      </c>
      <c r="M1618" s="27">
        <f>IF(Tabelle8[[#This Row],[Heizleistung (55°C)]]=0,Tabelle8[[#This Row],[Heizleistung (35°C)]],(Tabelle8[[#This Row],[Heizleistung (35°C)]]+Tabelle8[[#This Row],[Heizleistung (55°C)]])/2)</f>
        <v>16</v>
      </c>
      <c r="N1618" s="30">
        <f>IF(Tabelle8[[#This Row],[Etas 55°C]]=0,0,(Tabelle8[[#This Row],[Etas 35°C]]*0.8+Tabelle8[[#This Row],[Etas 55°C]]*0.2))*2.5</f>
        <v>4.6109999999999998</v>
      </c>
      <c r="O1618" s="31">
        <f>-(Tabelle8[[#This Row],[80%/20% SCOP]]-5.535)/5.535</f>
        <v>0.16693766937669383</v>
      </c>
    </row>
    <row r="1619" spans="1:15" ht="20.100000000000001" customHeight="1" x14ac:dyDescent="0.25">
      <c r="A1619" s="56"/>
      <c r="B1619" s="32">
        <v>16018477</v>
      </c>
      <c r="C1619" s="25" t="s">
        <v>5502</v>
      </c>
      <c r="D1619" s="25" t="s">
        <v>5506</v>
      </c>
      <c r="E1619" s="26" t="s">
        <v>2</v>
      </c>
      <c r="F1619" s="27">
        <v>15.5</v>
      </c>
      <c r="G1619" s="28">
        <v>1.93</v>
      </c>
      <c r="H1619" s="27">
        <v>16</v>
      </c>
      <c r="I1619" s="28">
        <v>1.5</v>
      </c>
      <c r="J1619" s="26" t="s">
        <v>3</v>
      </c>
      <c r="K1619" s="26" t="s">
        <v>4</v>
      </c>
      <c r="L1619" s="26" t="s">
        <v>4</v>
      </c>
      <c r="M1619" s="29">
        <f>IF(Tabelle8[[#This Row],[Heizleistung (55°C)]]=0,Tabelle8[[#This Row],[Heizleistung (35°C)]],(Tabelle8[[#This Row],[Heizleistung (35°C)]]+Tabelle8[[#This Row],[Heizleistung (55°C)]])/2)</f>
        <v>15.75</v>
      </c>
      <c r="N1619" s="30">
        <f>IF(Tabelle8[[#This Row],[Etas 55°C]]=0,0,(Tabelle8[[#This Row],[Etas 35°C]]*0.8+Tabelle8[[#This Row],[Etas 55°C]]*0.2))*2.5</f>
        <v>4.6100000000000003</v>
      </c>
      <c r="O1619" s="31">
        <f>-(Tabelle8[[#This Row],[80%/20% SCOP]]-5.535)/5.535</f>
        <v>0.16711833785004512</v>
      </c>
    </row>
    <row r="1620" spans="1:15" ht="20.100000000000001" customHeight="1" x14ac:dyDescent="0.25">
      <c r="A1620" s="56"/>
      <c r="B1620" s="32">
        <v>16010950</v>
      </c>
      <c r="C1620" s="25" t="s">
        <v>2070</v>
      </c>
      <c r="D1620" s="25" t="s">
        <v>2076</v>
      </c>
      <c r="E1620" s="26" t="s">
        <v>2</v>
      </c>
      <c r="F1620" s="27">
        <v>14</v>
      </c>
      <c r="G1620" s="28">
        <v>1.94</v>
      </c>
      <c r="H1620" s="27">
        <v>14.1</v>
      </c>
      <c r="I1620" s="28">
        <v>1.44</v>
      </c>
      <c r="J1620" s="26" t="s">
        <v>40</v>
      </c>
      <c r="K1620" s="26" t="s">
        <v>4</v>
      </c>
      <c r="L1620" s="26" t="s">
        <v>4</v>
      </c>
      <c r="M1620" s="27">
        <f>IF(Tabelle8[[#This Row],[Heizleistung (55°C)]]=0,Tabelle8[[#This Row],[Heizleistung (35°C)]],(Tabelle8[[#This Row],[Heizleistung (35°C)]]+Tabelle8[[#This Row],[Heizleistung (55°C)]])/2)</f>
        <v>14.05</v>
      </c>
      <c r="N1620" s="30">
        <f>IF(Tabelle8[[#This Row],[Etas 55°C]]=0,0,(Tabelle8[[#This Row],[Etas 35°C]]*0.8+Tabelle8[[#This Row],[Etas 55°C]]*0.2))*2.5</f>
        <v>4.6000000000000005</v>
      </c>
      <c r="O1620" s="31">
        <f>-(Tabelle8[[#This Row],[80%/20% SCOP]]-5.535)/5.535</f>
        <v>0.1689250225835591</v>
      </c>
    </row>
    <row r="1621" spans="1:15" ht="20.100000000000001" customHeight="1" x14ac:dyDescent="0.25">
      <c r="A1621" s="56"/>
      <c r="B1621" s="32">
        <v>16010951</v>
      </c>
      <c r="C1621" s="25" t="s">
        <v>2070</v>
      </c>
      <c r="D1621" s="25" t="s">
        <v>2078</v>
      </c>
      <c r="E1621" s="26" t="s">
        <v>2</v>
      </c>
      <c r="F1621" s="27">
        <v>15.2</v>
      </c>
      <c r="G1621" s="28">
        <v>1.94</v>
      </c>
      <c r="H1621" s="27">
        <v>14.7</v>
      </c>
      <c r="I1621" s="28">
        <v>1.44</v>
      </c>
      <c r="J1621" s="26" t="s">
        <v>40</v>
      </c>
      <c r="K1621" s="26" t="s">
        <v>4</v>
      </c>
      <c r="L1621" s="26" t="s">
        <v>4</v>
      </c>
      <c r="M1621" s="27">
        <f>IF(Tabelle8[[#This Row],[Heizleistung (55°C)]]=0,Tabelle8[[#This Row],[Heizleistung (35°C)]],(Tabelle8[[#This Row],[Heizleistung (35°C)]]+Tabelle8[[#This Row],[Heizleistung (55°C)]])/2)</f>
        <v>14.95</v>
      </c>
      <c r="N1621" s="30">
        <f>IF(Tabelle8[[#This Row],[Etas 55°C]]=0,0,(Tabelle8[[#This Row],[Etas 35°C]]*0.8+Tabelle8[[#This Row],[Etas 55°C]]*0.2))*2.5</f>
        <v>4.6000000000000005</v>
      </c>
      <c r="O1621" s="31">
        <f>-(Tabelle8[[#This Row],[80%/20% SCOP]]-5.535)/5.535</f>
        <v>0.1689250225835591</v>
      </c>
    </row>
    <row r="1622" spans="1:15" ht="20.100000000000001" customHeight="1" x14ac:dyDescent="0.25">
      <c r="A1622" s="56"/>
      <c r="B1622" s="32">
        <v>16018196</v>
      </c>
      <c r="C1622" s="25" t="s">
        <v>2816</v>
      </c>
      <c r="D1622" s="25" t="s">
        <v>2820</v>
      </c>
      <c r="E1622" s="26" t="s">
        <v>2</v>
      </c>
      <c r="F1622" s="27">
        <v>14.1</v>
      </c>
      <c r="G1622" s="28">
        <v>1.92</v>
      </c>
      <c r="H1622" s="27">
        <v>14.1</v>
      </c>
      <c r="I1622" s="28">
        <v>1.51</v>
      </c>
      <c r="J1622" s="26" t="s">
        <v>3</v>
      </c>
      <c r="K1622" s="26" t="s">
        <v>4</v>
      </c>
      <c r="L1622" s="26" t="s">
        <v>4</v>
      </c>
      <c r="M1622" s="27">
        <f>IF(Tabelle8[[#This Row],[Heizleistung (55°C)]]=0,Tabelle8[[#This Row],[Heizleistung (35°C)]],(Tabelle8[[#This Row],[Heizleistung (35°C)]]+Tabelle8[[#This Row],[Heizleistung (55°C)]])/2)</f>
        <v>14.1</v>
      </c>
      <c r="N1622" s="30">
        <f>IF(Tabelle8[[#This Row],[Etas 55°C]]=0,0,(Tabelle8[[#This Row],[Etas 35°C]]*0.8+Tabelle8[[#This Row],[Etas 55°C]]*0.2))*2.5</f>
        <v>4.5950000000000006</v>
      </c>
      <c r="O1622" s="31">
        <f>-(Tabelle8[[#This Row],[80%/20% SCOP]]-5.535)/5.535</f>
        <v>0.16982836495031609</v>
      </c>
    </row>
    <row r="1623" spans="1:15" ht="20.100000000000001" customHeight="1" x14ac:dyDescent="0.25">
      <c r="A1623" s="56"/>
      <c r="B1623" s="32">
        <v>16018066</v>
      </c>
      <c r="C1623" s="25" t="s">
        <v>1936</v>
      </c>
      <c r="D1623" s="25" t="s">
        <v>1944</v>
      </c>
      <c r="E1623" s="26" t="s">
        <v>2</v>
      </c>
      <c r="F1623" s="27">
        <v>16.2</v>
      </c>
      <c r="G1623" s="28">
        <v>1.94</v>
      </c>
      <c r="H1623" s="27">
        <v>15.89</v>
      </c>
      <c r="I1623" s="28">
        <v>1.42</v>
      </c>
      <c r="J1623" s="26" t="s">
        <v>3</v>
      </c>
      <c r="K1623" s="26" t="s">
        <v>4</v>
      </c>
      <c r="L1623" s="26" t="s">
        <v>4</v>
      </c>
      <c r="M1623" s="27">
        <f>IF(Tabelle8[[#This Row],[Heizleistung (55°C)]]=0,Tabelle8[[#This Row],[Heizleistung (35°C)]],(Tabelle8[[#This Row],[Heizleistung (35°C)]]+Tabelle8[[#This Row],[Heizleistung (55°C)]])/2)</f>
        <v>16.045000000000002</v>
      </c>
      <c r="N1623" s="30">
        <f>IF(Tabelle8[[#This Row],[Etas 55°C]]=0,0,(Tabelle8[[#This Row],[Etas 35°C]]*0.8+Tabelle8[[#This Row],[Etas 55°C]]*0.2))*2.5</f>
        <v>4.59</v>
      </c>
      <c r="O1623" s="31">
        <f>-(Tabelle8[[#This Row],[80%/20% SCOP]]-5.535)/5.535</f>
        <v>0.17073170731707321</v>
      </c>
    </row>
    <row r="1624" spans="1:15" ht="20.100000000000001" customHeight="1" x14ac:dyDescent="0.25">
      <c r="A1624" s="56"/>
      <c r="B1624" s="32">
        <v>16011173</v>
      </c>
      <c r="C1624" s="25" t="s">
        <v>2070</v>
      </c>
      <c r="D1624" s="25" t="s">
        <v>2072</v>
      </c>
      <c r="E1624" s="26" t="s">
        <v>2</v>
      </c>
      <c r="F1624" s="27">
        <v>14</v>
      </c>
      <c r="G1624" s="28">
        <v>1.94</v>
      </c>
      <c r="H1624" s="27">
        <v>14.1</v>
      </c>
      <c r="I1624" s="28">
        <v>1.41</v>
      </c>
      <c r="J1624" s="26" t="s">
        <v>40</v>
      </c>
      <c r="K1624" s="26" t="s">
        <v>4</v>
      </c>
      <c r="L1624" s="26" t="s">
        <v>4</v>
      </c>
      <c r="M1624" s="27">
        <f>IF(Tabelle8[[#This Row],[Heizleistung (55°C)]]=0,Tabelle8[[#This Row],[Heizleistung (35°C)]],(Tabelle8[[#This Row],[Heizleistung (35°C)]]+Tabelle8[[#This Row],[Heizleistung (55°C)]])/2)</f>
        <v>14.05</v>
      </c>
      <c r="N1624" s="30">
        <f>IF(Tabelle8[[#This Row],[Etas 55°C]]=0,0,(Tabelle8[[#This Row],[Etas 35°C]]*0.8+Tabelle8[[#This Row],[Etas 55°C]]*0.2))*2.5</f>
        <v>4.585</v>
      </c>
      <c r="O1624" s="31">
        <f>-(Tabelle8[[#This Row],[80%/20% SCOP]]-5.535)/5.535</f>
        <v>0.1716350496838302</v>
      </c>
    </row>
    <row r="1625" spans="1:15" ht="20.100000000000001" customHeight="1" x14ac:dyDescent="0.25">
      <c r="A1625" s="56"/>
      <c r="B1625" s="32">
        <v>16018444</v>
      </c>
      <c r="C1625" s="25" t="s">
        <v>2224</v>
      </c>
      <c r="D1625" s="25" t="s">
        <v>2226</v>
      </c>
      <c r="E1625" s="26" t="s">
        <v>2</v>
      </c>
      <c r="F1625" s="27">
        <v>14.99</v>
      </c>
      <c r="G1625" s="28">
        <v>1.9259999999999999</v>
      </c>
      <c r="H1625" s="27">
        <v>14.01</v>
      </c>
      <c r="I1625" s="28">
        <v>1.4590000000000001</v>
      </c>
      <c r="J1625" s="26" t="s">
        <v>3</v>
      </c>
      <c r="K1625" s="26" t="s">
        <v>4</v>
      </c>
      <c r="L1625" s="26" t="s">
        <v>4</v>
      </c>
      <c r="M1625" s="27">
        <f>IF(Tabelle8[[#This Row],[Heizleistung (55°C)]]=0,Tabelle8[[#This Row],[Heizleistung (35°C)]],(Tabelle8[[#This Row],[Heizleistung (35°C)]]+Tabelle8[[#This Row],[Heizleistung (55°C)]])/2)</f>
        <v>14.5</v>
      </c>
      <c r="N1625" s="30">
        <f>IF(Tabelle8[[#This Row],[Etas 55°C]]=0,0,(Tabelle8[[#This Row],[Etas 35°C]]*0.8+Tabelle8[[#This Row],[Etas 55°C]]*0.2))*2.5</f>
        <v>4.5815000000000001</v>
      </c>
      <c r="O1625" s="31">
        <f>-(Tabelle8[[#This Row],[80%/20% SCOP]]-5.535)/5.535</f>
        <v>0.17226738934056007</v>
      </c>
    </row>
    <row r="1626" spans="1:15" ht="20.100000000000001" customHeight="1" x14ac:dyDescent="0.25">
      <c r="A1626" s="56"/>
      <c r="B1626" s="32">
        <v>16014120</v>
      </c>
      <c r="C1626" s="25" t="s">
        <v>2255</v>
      </c>
      <c r="D1626" s="25" t="s">
        <v>2287</v>
      </c>
      <c r="E1626" s="26" t="s">
        <v>2</v>
      </c>
      <c r="F1626" s="27">
        <v>14.55</v>
      </c>
      <c r="G1626" s="28">
        <v>1.93</v>
      </c>
      <c r="H1626" s="27">
        <v>14.72</v>
      </c>
      <c r="I1626" s="28">
        <v>1.4319999999999999</v>
      </c>
      <c r="J1626" s="26" t="s">
        <v>3</v>
      </c>
      <c r="K1626" s="26" t="s">
        <v>4</v>
      </c>
      <c r="L1626" s="26" t="s">
        <v>4</v>
      </c>
      <c r="M1626" s="27">
        <f>IF(Tabelle8[[#This Row],[Heizleistung (55°C)]]=0,Tabelle8[[#This Row],[Heizleistung (35°C)]],(Tabelle8[[#This Row],[Heizleistung (35°C)]]+Tabelle8[[#This Row],[Heizleistung (55°C)]])/2)</f>
        <v>14.635000000000002</v>
      </c>
      <c r="N1626" s="30">
        <f>IF(Tabelle8[[#This Row],[Etas 55°C]]=0,0,(Tabelle8[[#This Row],[Etas 35°C]]*0.8+Tabelle8[[#This Row],[Etas 55°C]]*0.2))*2.5</f>
        <v>4.5760000000000005</v>
      </c>
      <c r="O1626" s="31">
        <f>-(Tabelle8[[#This Row],[80%/20% SCOP]]-5.535)/5.535</f>
        <v>0.17326106594399271</v>
      </c>
    </row>
    <row r="1627" spans="1:15" ht="20.100000000000001" customHeight="1" x14ac:dyDescent="0.25">
      <c r="A1627" s="56"/>
      <c r="B1627" s="32">
        <v>16016790</v>
      </c>
      <c r="C1627" s="25" t="s">
        <v>5340</v>
      </c>
      <c r="D1627" s="25" t="s">
        <v>5420</v>
      </c>
      <c r="E1627" s="26" t="s">
        <v>2</v>
      </c>
      <c r="F1627" s="27">
        <v>15.5</v>
      </c>
      <c r="G1627" s="28">
        <v>1.93</v>
      </c>
      <c r="H1627" s="27">
        <v>14.5</v>
      </c>
      <c r="I1627" s="28">
        <v>1.43</v>
      </c>
      <c r="J1627" s="26" t="s">
        <v>3</v>
      </c>
      <c r="K1627" s="26" t="s">
        <v>4</v>
      </c>
      <c r="L1627" s="26" t="s">
        <v>4</v>
      </c>
      <c r="M1627" s="29">
        <f>IF(Tabelle8[[#This Row],[Heizleistung (55°C)]]=0,Tabelle8[[#This Row],[Heizleistung (35°C)]],(Tabelle8[[#This Row],[Heizleistung (35°C)]]+Tabelle8[[#This Row],[Heizleistung (55°C)]])/2)</f>
        <v>15</v>
      </c>
      <c r="N1627" s="30">
        <f>IF(Tabelle8[[#This Row],[Etas 55°C]]=0,0,(Tabelle8[[#This Row],[Etas 35°C]]*0.8+Tabelle8[[#This Row],[Etas 55°C]]*0.2))*2.5</f>
        <v>4.5750000000000002</v>
      </c>
      <c r="O1627" s="31">
        <f>-(Tabelle8[[#This Row],[80%/20% SCOP]]-5.535)/5.535</f>
        <v>0.17344173441734417</v>
      </c>
    </row>
    <row r="1628" spans="1:15" ht="20.100000000000001" customHeight="1" x14ac:dyDescent="0.25">
      <c r="A1628" s="56"/>
      <c r="B1628" s="32">
        <v>16016782</v>
      </c>
      <c r="C1628" s="25" t="s">
        <v>5340</v>
      </c>
      <c r="D1628" s="25" t="s">
        <v>5428</v>
      </c>
      <c r="E1628" s="26" t="s">
        <v>2</v>
      </c>
      <c r="F1628" s="27">
        <v>15.5</v>
      </c>
      <c r="G1628" s="28">
        <v>1.93</v>
      </c>
      <c r="H1628" s="27">
        <v>15.5</v>
      </c>
      <c r="I1628" s="28">
        <v>1.43</v>
      </c>
      <c r="J1628" s="26" t="s">
        <v>3</v>
      </c>
      <c r="K1628" s="26" t="s">
        <v>4</v>
      </c>
      <c r="L1628" s="26" t="s">
        <v>4</v>
      </c>
      <c r="M1628" s="29">
        <f>IF(Tabelle8[[#This Row],[Heizleistung (55°C)]]=0,Tabelle8[[#This Row],[Heizleistung (35°C)]],(Tabelle8[[#This Row],[Heizleistung (35°C)]]+Tabelle8[[#This Row],[Heizleistung (55°C)]])/2)</f>
        <v>15.5</v>
      </c>
      <c r="N1628" s="30">
        <f>IF(Tabelle8[[#This Row],[Etas 55°C]]=0,0,(Tabelle8[[#This Row],[Etas 35°C]]*0.8+Tabelle8[[#This Row],[Etas 55°C]]*0.2))*2.5</f>
        <v>4.5750000000000002</v>
      </c>
      <c r="O1628" s="31">
        <f>-(Tabelle8[[#This Row],[80%/20% SCOP]]-5.535)/5.535</f>
        <v>0.17344173441734417</v>
      </c>
    </row>
    <row r="1629" spans="1:15" ht="20.100000000000001" customHeight="1" x14ac:dyDescent="0.25">
      <c r="A1629" s="56"/>
      <c r="B1629" s="32">
        <v>16018443</v>
      </c>
      <c r="C1629" s="25" t="s">
        <v>2224</v>
      </c>
      <c r="D1629" s="25" t="s">
        <v>2227</v>
      </c>
      <c r="E1629" s="26" t="s">
        <v>2</v>
      </c>
      <c r="F1629" s="27">
        <v>14.81</v>
      </c>
      <c r="G1629" s="28">
        <v>1.9239999999999999</v>
      </c>
      <c r="H1629" s="27">
        <v>13.83</v>
      </c>
      <c r="I1629" s="28">
        <v>1.4530000000000001</v>
      </c>
      <c r="J1629" s="26" t="s">
        <v>3</v>
      </c>
      <c r="K1629" s="26" t="s">
        <v>4</v>
      </c>
      <c r="L1629" s="26" t="s">
        <v>4</v>
      </c>
      <c r="M1629" s="27">
        <f>IF(Tabelle8[[#This Row],[Heizleistung (55°C)]]=0,Tabelle8[[#This Row],[Heizleistung (35°C)]],(Tabelle8[[#This Row],[Heizleistung (35°C)]]+Tabelle8[[#This Row],[Heizleistung (55°C)]])/2)</f>
        <v>14.32</v>
      </c>
      <c r="N1629" s="30">
        <f>IF(Tabelle8[[#This Row],[Etas 55°C]]=0,0,(Tabelle8[[#This Row],[Etas 35°C]]*0.8+Tabelle8[[#This Row],[Etas 55°C]]*0.2))*2.5</f>
        <v>4.5745000000000005</v>
      </c>
      <c r="O1629" s="31">
        <f>-(Tabelle8[[#This Row],[80%/20% SCOP]]-5.535)/5.535</f>
        <v>0.17353206865401982</v>
      </c>
    </row>
    <row r="1630" spans="1:15" ht="20.100000000000001" customHeight="1" x14ac:dyDescent="0.25">
      <c r="A1630" s="56"/>
      <c r="B1630" s="32">
        <v>16011170</v>
      </c>
      <c r="C1630" s="25" t="s">
        <v>2070</v>
      </c>
      <c r="D1630" s="25" t="s">
        <v>2074</v>
      </c>
      <c r="E1630" s="26" t="s">
        <v>2</v>
      </c>
      <c r="F1630" s="27">
        <v>14</v>
      </c>
      <c r="G1630" s="28">
        <v>1.93</v>
      </c>
      <c r="H1630" s="27">
        <v>14.1</v>
      </c>
      <c r="I1630" s="28">
        <v>1.42</v>
      </c>
      <c r="J1630" s="26" t="s">
        <v>40</v>
      </c>
      <c r="K1630" s="26" t="s">
        <v>4</v>
      </c>
      <c r="L1630" s="26" t="s">
        <v>4</v>
      </c>
      <c r="M1630" s="27">
        <f>IF(Tabelle8[[#This Row],[Heizleistung (55°C)]]=0,Tabelle8[[#This Row],[Heizleistung (35°C)]],(Tabelle8[[#This Row],[Heizleistung (35°C)]]+Tabelle8[[#This Row],[Heizleistung (55°C)]])/2)</f>
        <v>14.05</v>
      </c>
      <c r="N1630" s="30">
        <f>IF(Tabelle8[[#This Row],[Etas 55°C]]=0,0,(Tabelle8[[#This Row],[Etas 35°C]]*0.8+Tabelle8[[#This Row],[Etas 55°C]]*0.2))*2.5</f>
        <v>4.57</v>
      </c>
      <c r="O1630" s="31">
        <f>-(Tabelle8[[#This Row],[80%/20% SCOP]]-5.535)/5.535</f>
        <v>0.17434507678410113</v>
      </c>
    </row>
    <row r="1631" spans="1:15" ht="20.100000000000001" customHeight="1" x14ac:dyDescent="0.25">
      <c r="A1631" s="56"/>
      <c r="B1631" s="32">
        <v>16012805</v>
      </c>
      <c r="C1631" s="25" t="s">
        <v>59</v>
      </c>
      <c r="D1631" s="25" t="s">
        <v>87</v>
      </c>
      <c r="E1631" s="26" t="s">
        <v>2</v>
      </c>
      <c r="F1631" s="27">
        <v>14.6</v>
      </c>
      <c r="G1631" s="28">
        <v>1.91</v>
      </c>
      <c r="H1631" s="27">
        <v>13.5</v>
      </c>
      <c r="I1631" s="28">
        <v>1.49</v>
      </c>
      <c r="J1631" s="26" t="s">
        <v>3</v>
      </c>
      <c r="K1631" s="26" t="s">
        <v>15</v>
      </c>
      <c r="L1631" s="26" t="s">
        <v>25</v>
      </c>
      <c r="M1631" s="27">
        <f>IF(Tabelle8[[#This Row],[Heizleistung (55°C)]]=0,Tabelle8[[#This Row],[Heizleistung (35°C)]],(Tabelle8[[#This Row],[Heizleistung (35°C)]]+Tabelle8[[#This Row],[Heizleistung (55°C)]])/2)</f>
        <v>14.05</v>
      </c>
      <c r="N1631" s="30">
        <f>IF(Tabelle8[[#This Row],[Etas 55°C]]=0,0,(Tabelle8[[#This Row],[Etas 35°C]]*0.8+Tabelle8[[#This Row],[Etas 55°C]]*0.2))*2.5</f>
        <v>4.5650000000000004</v>
      </c>
      <c r="O1631" s="31">
        <f>-(Tabelle8[[#This Row],[80%/20% SCOP]]-5.535)/5.535</f>
        <v>0.17524841915085812</v>
      </c>
    </row>
    <row r="1632" spans="1:15" ht="20.100000000000001" customHeight="1" x14ac:dyDescent="0.25">
      <c r="A1632" s="56"/>
      <c r="B1632" s="32">
        <v>16003279</v>
      </c>
      <c r="C1632" s="25" t="s">
        <v>583</v>
      </c>
      <c r="D1632" s="25" t="s">
        <v>587</v>
      </c>
      <c r="E1632" s="26" t="s">
        <v>2</v>
      </c>
      <c r="F1632" s="27">
        <v>15</v>
      </c>
      <c r="G1632" s="28">
        <v>1.91</v>
      </c>
      <c r="H1632" s="27">
        <v>15</v>
      </c>
      <c r="I1632" s="28">
        <v>1.48</v>
      </c>
      <c r="J1632" s="26" t="s">
        <v>109</v>
      </c>
      <c r="K1632" s="26" t="s">
        <v>4</v>
      </c>
      <c r="L1632" s="26" t="s">
        <v>4</v>
      </c>
      <c r="M1632" s="27">
        <f>IF(Tabelle8[[#This Row],[Heizleistung (55°C)]]=0,Tabelle8[[#This Row],[Heizleistung (35°C)]],(Tabelle8[[#This Row],[Heizleistung (35°C)]]+Tabelle8[[#This Row],[Heizleistung (55°C)]])/2)</f>
        <v>15</v>
      </c>
      <c r="N1632" s="30">
        <f>IF(Tabelle8[[#This Row],[Etas 55°C]]=0,0,(Tabelle8[[#This Row],[Etas 35°C]]*0.8+Tabelle8[[#This Row],[Etas 55°C]]*0.2))*2.5</f>
        <v>4.5600000000000005</v>
      </c>
      <c r="O1632" s="31">
        <f>-(Tabelle8[[#This Row],[80%/20% SCOP]]-5.535)/5.535</f>
        <v>0.17615176151761511</v>
      </c>
    </row>
    <row r="1633" spans="1:15" ht="20.100000000000001" customHeight="1" x14ac:dyDescent="0.25">
      <c r="A1633" s="56"/>
      <c r="B1633" s="32">
        <v>16011921</v>
      </c>
      <c r="C1633" s="25" t="s">
        <v>4677</v>
      </c>
      <c r="D1633" s="25" t="s">
        <v>4680</v>
      </c>
      <c r="E1633" s="26" t="s">
        <v>2</v>
      </c>
      <c r="F1633" s="27">
        <v>14.15</v>
      </c>
      <c r="G1633" s="28">
        <v>1.925</v>
      </c>
      <c r="H1633" s="27">
        <v>14.15</v>
      </c>
      <c r="I1633" s="28">
        <v>1.4179999999999999</v>
      </c>
      <c r="J1633" s="26" t="s">
        <v>40</v>
      </c>
      <c r="K1633" s="26" t="s">
        <v>4</v>
      </c>
      <c r="L1633" s="26" t="s">
        <v>15</v>
      </c>
      <c r="M1633" s="27">
        <f>IF(Tabelle8[[#This Row],[Heizleistung (55°C)]]=0,Tabelle8[[#This Row],[Heizleistung (35°C)]],(Tabelle8[[#This Row],[Heizleistung (35°C)]]+Tabelle8[[#This Row],[Heizleistung (55°C)]])/2)</f>
        <v>14.15</v>
      </c>
      <c r="N1633" s="30">
        <f>IF(Tabelle8[[#This Row],[Etas 55°C]]=0,0,(Tabelle8[[#This Row],[Etas 35°C]]*0.8+Tabelle8[[#This Row],[Etas 55°C]]*0.2))*2.5</f>
        <v>4.5590000000000002</v>
      </c>
      <c r="O1633" s="31">
        <f>-(Tabelle8[[#This Row],[80%/20% SCOP]]-5.535)/5.535</f>
        <v>0.17633242999096657</v>
      </c>
    </row>
    <row r="1634" spans="1:15" ht="20.100000000000001" customHeight="1" x14ac:dyDescent="0.25">
      <c r="A1634" s="56"/>
      <c r="B1634" s="32">
        <v>16012597</v>
      </c>
      <c r="C1634" s="25" t="s">
        <v>2688</v>
      </c>
      <c r="D1634" s="25" t="s">
        <v>2720</v>
      </c>
      <c r="E1634" s="26" t="s">
        <v>2</v>
      </c>
      <c r="F1634" s="27">
        <v>14.2</v>
      </c>
      <c r="G1634" s="28">
        <v>1.925</v>
      </c>
      <c r="H1634" s="27">
        <v>14.2</v>
      </c>
      <c r="I1634" s="28">
        <v>1.4179999999999999</v>
      </c>
      <c r="J1634" s="26" t="s">
        <v>40</v>
      </c>
      <c r="K1634" s="26" t="s">
        <v>4</v>
      </c>
      <c r="L1634" s="26" t="s">
        <v>4</v>
      </c>
      <c r="M1634" s="27">
        <f>IF(Tabelle8[[#This Row],[Heizleistung (55°C)]]=0,Tabelle8[[#This Row],[Heizleistung (35°C)]],(Tabelle8[[#This Row],[Heizleistung (35°C)]]+Tabelle8[[#This Row],[Heizleistung (55°C)]])/2)</f>
        <v>14.2</v>
      </c>
      <c r="N1634" s="30">
        <f>IF(Tabelle8[[#This Row],[Etas 55°C]]=0,0,(Tabelle8[[#This Row],[Etas 35°C]]*0.8+Tabelle8[[#This Row],[Etas 55°C]]*0.2))*2.5</f>
        <v>4.5590000000000002</v>
      </c>
      <c r="O1634" s="31">
        <f>-(Tabelle8[[#This Row],[80%/20% SCOP]]-5.535)/5.535</f>
        <v>0.17633242999096657</v>
      </c>
    </row>
    <row r="1635" spans="1:15" ht="20.100000000000001" customHeight="1" x14ac:dyDescent="0.25">
      <c r="A1635" s="56"/>
      <c r="B1635" s="32">
        <v>16011924</v>
      </c>
      <c r="C1635" s="25" t="s">
        <v>4677</v>
      </c>
      <c r="D1635" s="25" t="s">
        <v>4713</v>
      </c>
      <c r="E1635" s="26" t="s">
        <v>2</v>
      </c>
      <c r="F1635" s="27">
        <v>14.2</v>
      </c>
      <c r="G1635" s="28">
        <v>1.925</v>
      </c>
      <c r="H1635" s="27">
        <v>14.2</v>
      </c>
      <c r="I1635" s="28">
        <v>1.4179999999999999</v>
      </c>
      <c r="J1635" s="26" t="s">
        <v>40</v>
      </c>
      <c r="K1635" s="26" t="s">
        <v>4</v>
      </c>
      <c r="L1635" s="26" t="s">
        <v>15</v>
      </c>
      <c r="M1635" s="27">
        <f>IF(Tabelle8[[#This Row],[Heizleistung (55°C)]]=0,Tabelle8[[#This Row],[Heizleistung (35°C)]],(Tabelle8[[#This Row],[Heizleistung (35°C)]]+Tabelle8[[#This Row],[Heizleistung (55°C)]])/2)</f>
        <v>14.2</v>
      </c>
      <c r="N1635" s="30">
        <f>IF(Tabelle8[[#This Row],[Etas 55°C]]=0,0,(Tabelle8[[#This Row],[Etas 35°C]]*0.8+Tabelle8[[#This Row],[Etas 55°C]]*0.2))*2.5</f>
        <v>4.5590000000000002</v>
      </c>
      <c r="O1635" s="31">
        <f>-(Tabelle8[[#This Row],[80%/20% SCOP]]-5.535)/5.535</f>
        <v>0.17633242999096657</v>
      </c>
    </row>
    <row r="1636" spans="1:15" ht="20.100000000000001" customHeight="1" x14ac:dyDescent="0.25">
      <c r="A1636" s="56"/>
      <c r="B1636" s="32">
        <v>16011174</v>
      </c>
      <c r="C1636" s="25" t="s">
        <v>2070</v>
      </c>
      <c r="D1636" s="25" t="s">
        <v>2089</v>
      </c>
      <c r="E1636" s="26" t="s">
        <v>2</v>
      </c>
      <c r="F1636" s="27">
        <v>15.2</v>
      </c>
      <c r="G1636" s="28">
        <v>1.92</v>
      </c>
      <c r="H1636" s="27">
        <v>14.7</v>
      </c>
      <c r="I1636" s="28">
        <v>1.41</v>
      </c>
      <c r="J1636" s="26" t="s">
        <v>40</v>
      </c>
      <c r="K1636" s="26" t="s">
        <v>4</v>
      </c>
      <c r="L1636" s="26" t="s">
        <v>4</v>
      </c>
      <c r="M1636" s="27">
        <f>IF(Tabelle8[[#This Row],[Heizleistung (55°C)]]=0,Tabelle8[[#This Row],[Heizleistung (35°C)]],(Tabelle8[[#This Row],[Heizleistung (35°C)]]+Tabelle8[[#This Row],[Heizleistung (55°C)]])/2)</f>
        <v>14.95</v>
      </c>
      <c r="N1636" s="30">
        <f>IF(Tabelle8[[#This Row],[Etas 55°C]]=0,0,(Tabelle8[[#This Row],[Etas 35°C]]*0.8+Tabelle8[[#This Row],[Etas 55°C]]*0.2))*2.5</f>
        <v>4.5449999999999999</v>
      </c>
      <c r="O1636" s="31">
        <f>-(Tabelle8[[#This Row],[80%/20% SCOP]]-5.535)/5.535</f>
        <v>0.17886178861788621</v>
      </c>
    </row>
    <row r="1637" spans="1:15" ht="20.100000000000001" customHeight="1" x14ac:dyDescent="0.25">
      <c r="A1637" s="56"/>
      <c r="B1637" s="32">
        <v>16012226</v>
      </c>
      <c r="C1637" s="25" t="s">
        <v>4563</v>
      </c>
      <c r="D1637" s="25" t="s">
        <v>4591</v>
      </c>
      <c r="E1637" s="26" t="s">
        <v>2</v>
      </c>
      <c r="F1637" s="27">
        <v>16.100000000000001</v>
      </c>
      <c r="G1637" s="28">
        <v>1.93</v>
      </c>
      <c r="H1637" s="27">
        <v>14</v>
      </c>
      <c r="I1637" s="28">
        <v>1.37</v>
      </c>
      <c r="J1637" s="26" t="s">
        <v>40</v>
      </c>
      <c r="K1637" s="26" t="s">
        <v>4</v>
      </c>
      <c r="L1637" s="26" t="s">
        <v>4</v>
      </c>
      <c r="M1637" s="27">
        <f>IF(Tabelle8[[#This Row],[Heizleistung (55°C)]]=0,Tabelle8[[#This Row],[Heizleistung (35°C)]],(Tabelle8[[#This Row],[Heizleistung (35°C)]]+Tabelle8[[#This Row],[Heizleistung (55°C)]])/2)</f>
        <v>15.05</v>
      </c>
      <c r="N1637" s="30">
        <f>IF(Tabelle8[[#This Row],[Etas 55°C]]=0,0,(Tabelle8[[#This Row],[Etas 35°C]]*0.8+Tabelle8[[#This Row],[Etas 55°C]]*0.2))*2.5</f>
        <v>4.5449999999999999</v>
      </c>
      <c r="O1637" s="31">
        <f>-(Tabelle8[[#This Row],[80%/20% SCOP]]-5.535)/5.535</f>
        <v>0.17886178861788621</v>
      </c>
    </row>
    <row r="1638" spans="1:15" ht="20.100000000000001" customHeight="1" x14ac:dyDescent="0.25">
      <c r="A1638" s="56"/>
      <c r="B1638" s="32">
        <v>16004607</v>
      </c>
      <c r="C1638" s="25" t="s">
        <v>909</v>
      </c>
      <c r="D1638" s="25" t="s">
        <v>991</v>
      </c>
      <c r="E1638" s="26" t="s">
        <v>2</v>
      </c>
      <c r="F1638" s="27">
        <v>16</v>
      </c>
      <c r="G1638" s="28">
        <v>1.93</v>
      </c>
      <c r="H1638" s="27">
        <v>13</v>
      </c>
      <c r="I1638" s="28">
        <v>1.36</v>
      </c>
      <c r="J1638" s="26" t="s">
        <v>40</v>
      </c>
      <c r="K1638" s="26" t="s">
        <v>4</v>
      </c>
      <c r="L1638" s="26" t="s">
        <v>4</v>
      </c>
      <c r="M1638" s="27">
        <f>IF(Tabelle8[[#This Row],[Heizleistung (55°C)]]=0,Tabelle8[[#This Row],[Heizleistung (35°C)]],(Tabelle8[[#This Row],[Heizleistung (35°C)]]+Tabelle8[[#This Row],[Heizleistung (55°C)]])/2)</f>
        <v>14.5</v>
      </c>
      <c r="N1638" s="30">
        <f>IF(Tabelle8[[#This Row],[Etas 55°C]]=0,0,(Tabelle8[[#This Row],[Etas 35°C]]*0.8+Tabelle8[[#This Row],[Etas 55°C]]*0.2))*2.5</f>
        <v>4.54</v>
      </c>
      <c r="O1638" s="31">
        <f>-(Tabelle8[[#This Row],[80%/20% SCOP]]-5.535)/5.535</f>
        <v>0.1797651309846432</v>
      </c>
    </row>
    <row r="1639" spans="1:15" ht="20.100000000000001" customHeight="1" x14ac:dyDescent="0.25">
      <c r="A1639" s="56"/>
      <c r="B1639" s="32">
        <v>16014820</v>
      </c>
      <c r="C1639" s="25" t="s">
        <v>5603</v>
      </c>
      <c r="D1639" s="25" t="s">
        <v>5634</v>
      </c>
      <c r="E1639" s="26" t="s">
        <v>2</v>
      </c>
      <c r="F1639" s="27">
        <v>16</v>
      </c>
      <c r="G1639" s="28">
        <v>1.93</v>
      </c>
      <c r="H1639" s="27">
        <v>13</v>
      </c>
      <c r="I1639" s="28">
        <v>1.36</v>
      </c>
      <c r="J1639" s="26" t="s">
        <v>40</v>
      </c>
      <c r="K1639" s="26" t="s">
        <v>4</v>
      </c>
      <c r="L1639" s="26" t="s">
        <v>4</v>
      </c>
      <c r="M1639" s="29">
        <f>IF(Tabelle8[[#This Row],[Heizleistung (55°C)]]=0,Tabelle8[[#This Row],[Heizleistung (35°C)]],(Tabelle8[[#This Row],[Heizleistung (35°C)]]+Tabelle8[[#This Row],[Heizleistung (55°C)]])/2)</f>
        <v>14.5</v>
      </c>
      <c r="N1639" s="30">
        <f>IF(Tabelle8[[#This Row],[Etas 55°C]]=0,0,(Tabelle8[[#This Row],[Etas 35°C]]*0.8+Tabelle8[[#This Row],[Etas 55°C]]*0.2))*2.5</f>
        <v>4.54</v>
      </c>
      <c r="O1639" s="31">
        <f>-(Tabelle8[[#This Row],[80%/20% SCOP]]-5.535)/5.535</f>
        <v>0.1797651309846432</v>
      </c>
    </row>
    <row r="1640" spans="1:15" ht="20.100000000000001" customHeight="1" x14ac:dyDescent="0.25">
      <c r="A1640" s="56"/>
      <c r="B1640" s="32">
        <v>16014119</v>
      </c>
      <c r="C1640" s="25" t="s">
        <v>2255</v>
      </c>
      <c r="D1640" s="25" t="s">
        <v>2285</v>
      </c>
      <c r="E1640" s="26" t="s">
        <v>2</v>
      </c>
      <c r="F1640" s="27">
        <v>14.7</v>
      </c>
      <c r="G1640" s="28">
        <v>1.9159999999999999</v>
      </c>
      <c r="H1640" s="27">
        <v>14.85</v>
      </c>
      <c r="I1640" s="28">
        <v>1.4139999999999999</v>
      </c>
      <c r="J1640" s="26" t="s">
        <v>3</v>
      </c>
      <c r="K1640" s="26" t="s">
        <v>4</v>
      </c>
      <c r="L1640" s="26" t="s">
        <v>4</v>
      </c>
      <c r="M1640" s="27">
        <f>IF(Tabelle8[[#This Row],[Heizleistung (55°C)]]=0,Tabelle8[[#This Row],[Heizleistung (35°C)]],(Tabelle8[[#This Row],[Heizleistung (35°C)]]+Tabelle8[[#This Row],[Heizleistung (55°C)]])/2)</f>
        <v>14.774999999999999</v>
      </c>
      <c r="N1640" s="30">
        <f>IF(Tabelle8[[#This Row],[Etas 55°C]]=0,0,(Tabelle8[[#This Row],[Etas 35°C]]*0.8+Tabelle8[[#This Row],[Etas 55°C]]*0.2))*2.5</f>
        <v>4.5389999999999997</v>
      </c>
      <c r="O1640" s="31">
        <f>-(Tabelle8[[#This Row],[80%/20% SCOP]]-5.535)/5.535</f>
        <v>0.17994579945799466</v>
      </c>
    </row>
    <row r="1641" spans="1:15" ht="20.100000000000001" customHeight="1" x14ac:dyDescent="0.25">
      <c r="A1641" s="56"/>
      <c r="B1641" s="32">
        <v>16014748</v>
      </c>
      <c r="C1641" s="25" t="s">
        <v>5832</v>
      </c>
      <c r="D1641" s="25" t="s">
        <v>5844</v>
      </c>
      <c r="E1641" s="26" t="s">
        <v>2</v>
      </c>
      <c r="F1641" s="27">
        <v>14</v>
      </c>
      <c r="G1641" s="28">
        <v>1.9</v>
      </c>
      <c r="H1641" s="27">
        <v>14</v>
      </c>
      <c r="I1641" s="28">
        <v>1.47</v>
      </c>
      <c r="J1641" s="26" t="s">
        <v>40</v>
      </c>
      <c r="K1641" s="26" t="s">
        <v>4</v>
      </c>
      <c r="L1641" s="26" t="s">
        <v>15</v>
      </c>
      <c r="M1641" s="29">
        <f>IF(Tabelle8[[#This Row],[Heizleistung (55°C)]]=0,Tabelle8[[#This Row],[Heizleistung (35°C)]],(Tabelle8[[#This Row],[Heizleistung (35°C)]]+Tabelle8[[#This Row],[Heizleistung (55°C)]])/2)</f>
        <v>14</v>
      </c>
      <c r="N1641" s="30">
        <f>IF(Tabelle8[[#This Row],[Etas 55°C]]=0,0,(Tabelle8[[#This Row],[Etas 35°C]]*0.8+Tabelle8[[#This Row],[Etas 55°C]]*0.2))*2.5</f>
        <v>4.5350000000000001</v>
      </c>
      <c r="O1641" s="31">
        <f>-(Tabelle8[[#This Row],[80%/20% SCOP]]-5.535)/5.535</f>
        <v>0.18066847335140018</v>
      </c>
    </row>
    <row r="1642" spans="1:15" ht="20.100000000000001" customHeight="1" x14ac:dyDescent="0.25">
      <c r="A1642" s="56"/>
      <c r="B1642" s="32">
        <v>16010948</v>
      </c>
      <c r="C1642" s="25" t="s">
        <v>2070</v>
      </c>
      <c r="D1642" s="25" t="s">
        <v>2071</v>
      </c>
      <c r="E1642" s="26" t="s">
        <v>2</v>
      </c>
      <c r="F1642" s="27">
        <v>15.2</v>
      </c>
      <c r="G1642" s="28">
        <v>1.91</v>
      </c>
      <c r="H1642" s="27">
        <v>14.7</v>
      </c>
      <c r="I1642" s="28">
        <v>1.43</v>
      </c>
      <c r="J1642" s="26" t="s">
        <v>40</v>
      </c>
      <c r="K1642" s="26" t="s">
        <v>4</v>
      </c>
      <c r="L1642" s="26" t="s">
        <v>4</v>
      </c>
      <c r="M1642" s="27">
        <f>IF(Tabelle8[[#This Row],[Heizleistung (55°C)]]=0,Tabelle8[[#This Row],[Heizleistung (35°C)]],(Tabelle8[[#This Row],[Heizleistung (35°C)]]+Tabelle8[[#This Row],[Heizleistung (55°C)]])/2)</f>
        <v>14.95</v>
      </c>
      <c r="N1642" s="30">
        <f>IF(Tabelle8[[#This Row],[Etas 55°C]]=0,0,(Tabelle8[[#This Row],[Etas 35°C]]*0.8+Tabelle8[[#This Row],[Etas 55°C]]*0.2))*2.5</f>
        <v>4.5350000000000001</v>
      </c>
      <c r="O1642" s="31">
        <f>-(Tabelle8[[#This Row],[80%/20% SCOP]]-5.535)/5.535</f>
        <v>0.18066847335140018</v>
      </c>
    </row>
    <row r="1643" spans="1:15" ht="20.100000000000001" customHeight="1" x14ac:dyDescent="0.25">
      <c r="A1643" s="56"/>
      <c r="B1643" s="32">
        <v>16013286</v>
      </c>
      <c r="C1643" s="25" t="s">
        <v>2387</v>
      </c>
      <c r="D1643" s="25" t="s">
        <v>2398</v>
      </c>
      <c r="E1643" s="26" t="s">
        <v>2</v>
      </c>
      <c r="F1643" s="27">
        <v>15.95</v>
      </c>
      <c r="G1643" s="28">
        <v>1.8939999999999999</v>
      </c>
      <c r="H1643" s="27">
        <v>15.16</v>
      </c>
      <c r="I1643" s="28">
        <v>1.474</v>
      </c>
      <c r="J1643" s="26" t="s">
        <v>40</v>
      </c>
      <c r="K1643" s="26" t="s">
        <v>4</v>
      </c>
      <c r="L1643" s="26" t="s">
        <v>4</v>
      </c>
      <c r="M1643" s="27">
        <f>IF(Tabelle8[[#This Row],[Heizleistung (55°C)]]=0,Tabelle8[[#This Row],[Heizleistung (35°C)]],(Tabelle8[[#This Row],[Heizleistung (35°C)]]+Tabelle8[[#This Row],[Heizleistung (55°C)]])/2)</f>
        <v>15.555</v>
      </c>
      <c r="N1643" s="30">
        <f>IF(Tabelle8[[#This Row],[Etas 55°C]]=0,0,(Tabelle8[[#This Row],[Etas 35°C]]*0.8+Tabelle8[[#This Row],[Etas 55°C]]*0.2))*2.5</f>
        <v>4.5250000000000004</v>
      </c>
      <c r="O1643" s="31">
        <f>-(Tabelle8[[#This Row],[80%/20% SCOP]]-5.535)/5.535</f>
        <v>0.18247515808491413</v>
      </c>
    </row>
    <row r="1644" spans="1:15" ht="20.100000000000001" customHeight="1" x14ac:dyDescent="0.25">
      <c r="A1644" s="56"/>
      <c r="B1644" s="32">
        <v>16007291</v>
      </c>
      <c r="C1644" s="25" t="s">
        <v>2816</v>
      </c>
      <c r="D1644" s="25" t="s">
        <v>2829</v>
      </c>
      <c r="E1644" s="26" t="s">
        <v>2</v>
      </c>
      <c r="F1644" s="27">
        <v>16</v>
      </c>
      <c r="G1644" s="28">
        <v>1.911</v>
      </c>
      <c r="H1644" s="27">
        <v>16</v>
      </c>
      <c r="I1644" s="28">
        <v>1.399</v>
      </c>
      <c r="J1644" s="26" t="s">
        <v>109</v>
      </c>
      <c r="K1644" s="26" t="s">
        <v>4</v>
      </c>
      <c r="L1644" s="26" t="s">
        <v>4</v>
      </c>
      <c r="M1644" s="27">
        <f>IF(Tabelle8[[#This Row],[Heizleistung (55°C)]]=0,Tabelle8[[#This Row],[Heizleistung (35°C)]],(Tabelle8[[#This Row],[Heizleistung (35°C)]]+Tabelle8[[#This Row],[Heizleistung (55°C)]])/2)</f>
        <v>16</v>
      </c>
      <c r="N1644" s="30">
        <f>IF(Tabelle8[[#This Row],[Etas 55°C]]=0,0,(Tabelle8[[#This Row],[Etas 35°C]]*0.8+Tabelle8[[#This Row],[Etas 55°C]]*0.2))*2.5</f>
        <v>4.5215000000000005</v>
      </c>
      <c r="O1644" s="31">
        <f>-(Tabelle8[[#This Row],[80%/20% SCOP]]-5.535)/5.535</f>
        <v>0.183107497741644</v>
      </c>
    </row>
    <row r="1645" spans="1:15" ht="20.100000000000001" customHeight="1" x14ac:dyDescent="0.25">
      <c r="A1645" s="56"/>
      <c r="B1645" s="32">
        <v>16011171</v>
      </c>
      <c r="C1645" s="25" t="s">
        <v>2070</v>
      </c>
      <c r="D1645" s="25" t="s">
        <v>2084</v>
      </c>
      <c r="E1645" s="26" t="s">
        <v>2</v>
      </c>
      <c r="F1645" s="27">
        <v>15.2</v>
      </c>
      <c r="G1645" s="28">
        <v>1.91</v>
      </c>
      <c r="H1645" s="27">
        <v>14.7</v>
      </c>
      <c r="I1645" s="28">
        <v>1.4</v>
      </c>
      <c r="J1645" s="26" t="s">
        <v>40</v>
      </c>
      <c r="K1645" s="26" t="s">
        <v>4</v>
      </c>
      <c r="L1645" s="26" t="s">
        <v>4</v>
      </c>
      <c r="M1645" s="27">
        <f>IF(Tabelle8[[#This Row],[Heizleistung (55°C)]]=0,Tabelle8[[#This Row],[Heizleistung (35°C)]],(Tabelle8[[#This Row],[Heizleistung (35°C)]]+Tabelle8[[#This Row],[Heizleistung (55°C)]])/2)</f>
        <v>14.95</v>
      </c>
      <c r="N1645" s="30">
        <f>IF(Tabelle8[[#This Row],[Etas 55°C]]=0,0,(Tabelle8[[#This Row],[Etas 35°C]]*0.8+Tabelle8[[#This Row],[Etas 55°C]]*0.2))*2.5</f>
        <v>4.5200000000000005</v>
      </c>
      <c r="O1645" s="31">
        <f>-(Tabelle8[[#This Row],[80%/20% SCOP]]-5.535)/5.535</f>
        <v>0.18337850045167112</v>
      </c>
    </row>
    <row r="1646" spans="1:15" ht="20.100000000000001" customHeight="1" x14ac:dyDescent="0.25">
      <c r="A1646" s="56"/>
      <c r="B1646" s="32">
        <v>16002997</v>
      </c>
      <c r="C1646" s="25" t="s">
        <v>5787</v>
      </c>
      <c r="D1646" s="25" t="s">
        <v>5803</v>
      </c>
      <c r="E1646" s="26" t="s">
        <v>2</v>
      </c>
      <c r="F1646" s="27">
        <v>17</v>
      </c>
      <c r="G1646" s="28">
        <v>1.91</v>
      </c>
      <c r="H1646" s="27">
        <v>17</v>
      </c>
      <c r="I1646" s="28">
        <v>1.4</v>
      </c>
      <c r="J1646" s="26" t="s">
        <v>109</v>
      </c>
      <c r="K1646" s="26" t="s">
        <v>15</v>
      </c>
      <c r="L1646" s="26" t="s">
        <v>4</v>
      </c>
      <c r="M1646" s="29">
        <f>IF(Tabelle8[[#This Row],[Heizleistung (55°C)]]=0,Tabelle8[[#This Row],[Heizleistung (35°C)]],(Tabelle8[[#This Row],[Heizleistung (35°C)]]+Tabelle8[[#This Row],[Heizleistung (55°C)]])/2)</f>
        <v>17</v>
      </c>
      <c r="N1646" s="30">
        <f>IF(Tabelle8[[#This Row],[Etas 55°C]]=0,0,(Tabelle8[[#This Row],[Etas 35°C]]*0.8+Tabelle8[[#This Row],[Etas 55°C]]*0.2))*2.5</f>
        <v>4.5200000000000005</v>
      </c>
      <c r="O1646" s="31">
        <f>-(Tabelle8[[#This Row],[80%/20% SCOP]]-5.535)/5.535</f>
        <v>0.18337850045167112</v>
      </c>
    </row>
    <row r="1647" spans="1:15" ht="20.100000000000001" customHeight="1" x14ac:dyDescent="0.25">
      <c r="A1647" s="56"/>
      <c r="B1647" s="32">
        <v>16014949</v>
      </c>
      <c r="C1647" s="25" t="s">
        <v>2343</v>
      </c>
      <c r="D1647" s="25" t="s">
        <v>2346</v>
      </c>
      <c r="E1647" s="26" t="s">
        <v>2</v>
      </c>
      <c r="F1647" s="27">
        <v>16.260000000000002</v>
      </c>
      <c r="G1647" s="28">
        <v>1.8939999999999999</v>
      </c>
      <c r="H1647" s="27">
        <v>16.440000000000001</v>
      </c>
      <c r="I1647" s="28">
        <v>1.456</v>
      </c>
      <c r="J1647" s="26" t="s">
        <v>3</v>
      </c>
      <c r="K1647" s="26" t="s">
        <v>4</v>
      </c>
      <c r="L1647" s="26" t="s">
        <v>15</v>
      </c>
      <c r="M1647" s="27">
        <f>IF(Tabelle8[[#This Row],[Heizleistung (55°C)]]=0,Tabelle8[[#This Row],[Heizleistung (35°C)]],(Tabelle8[[#This Row],[Heizleistung (35°C)]]+Tabelle8[[#This Row],[Heizleistung (55°C)]])/2)</f>
        <v>16.350000000000001</v>
      </c>
      <c r="N1647" s="30">
        <f>IF(Tabelle8[[#This Row],[Etas 55°C]]=0,0,(Tabelle8[[#This Row],[Etas 35°C]]*0.8+Tabelle8[[#This Row],[Etas 55°C]]*0.2))*2.5</f>
        <v>4.516</v>
      </c>
      <c r="O1647" s="31">
        <f>-(Tabelle8[[#This Row],[80%/20% SCOP]]-5.535)/5.535</f>
        <v>0.18410117434507681</v>
      </c>
    </row>
    <row r="1648" spans="1:15" ht="20.100000000000001" customHeight="1" x14ac:dyDescent="0.25">
      <c r="A1648" s="56"/>
      <c r="B1648" s="32">
        <v>16012258</v>
      </c>
      <c r="C1648" s="25" t="s">
        <v>5060</v>
      </c>
      <c r="D1648" s="25" t="s">
        <v>5067</v>
      </c>
      <c r="E1648" s="26" t="s">
        <v>2</v>
      </c>
      <c r="F1648" s="27">
        <v>16.260000000000002</v>
      </c>
      <c r="G1648" s="28">
        <v>1.8939999999999999</v>
      </c>
      <c r="H1648" s="27">
        <v>16.440000000000001</v>
      </c>
      <c r="I1648" s="28">
        <v>1.456</v>
      </c>
      <c r="J1648" s="26" t="s">
        <v>3</v>
      </c>
      <c r="K1648" s="26" t="s">
        <v>4</v>
      </c>
      <c r="L1648" s="26" t="s">
        <v>4</v>
      </c>
      <c r="M1648" s="27">
        <f>IF(Tabelle8[[#This Row],[Heizleistung (55°C)]]=0,Tabelle8[[#This Row],[Heizleistung (35°C)]],(Tabelle8[[#This Row],[Heizleistung (35°C)]]+Tabelle8[[#This Row],[Heizleistung (55°C)]])/2)</f>
        <v>16.350000000000001</v>
      </c>
      <c r="N1648" s="30">
        <f>IF(Tabelle8[[#This Row],[Etas 55°C]]=0,0,(Tabelle8[[#This Row],[Etas 35°C]]*0.8+Tabelle8[[#This Row],[Etas 55°C]]*0.2))*2.5</f>
        <v>4.516</v>
      </c>
      <c r="O1648" s="31">
        <f>-(Tabelle8[[#This Row],[80%/20% SCOP]]-5.535)/5.535</f>
        <v>0.18410117434507681</v>
      </c>
    </row>
    <row r="1649" spans="1:15" ht="20.100000000000001" customHeight="1" x14ac:dyDescent="0.25">
      <c r="A1649" s="56"/>
      <c r="B1649" s="32">
        <v>16011942</v>
      </c>
      <c r="C1649" s="25" t="s">
        <v>5468</v>
      </c>
      <c r="D1649" s="25" t="s">
        <v>5484</v>
      </c>
      <c r="E1649" s="26" t="s">
        <v>2</v>
      </c>
      <c r="F1649" s="27">
        <v>16.260000000000002</v>
      </c>
      <c r="G1649" s="28">
        <v>1.8939999999999999</v>
      </c>
      <c r="H1649" s="27">
        <v>16.440000000000001</v>
      </c>
      <c r="I1649" s="28">
        <v>1.456</v>
      </c>
      <c r="J1649" s="26" t="s">
        <v>3</v>
      </c>
      <c r="K1649" s="26" t="s">
        <v>4</v>
      </c>
      <c r="L1649" s="26" t="s">
        <v>4</v>
      </c>
      <c r="M1649" s="29">
        <f>IF(Tabelle8[[#This Row],[Heizleistung (55°C)]]=0,Tabelle8[[#This Row],[Heizleistung (35°C)]],(Tabelle8[[#This Row],[Heizleistung (35°C)]]+Tabelle8[[#This Row],[Heizleistung (55°C)]])/2)</f>
        <v>16.350000000000001</v>
      </c>
      <c r="N1649" s="30">
        <f>IF(Tabelle8[[#This Row],[Etas 55°C]]=0,0,(Tabelle8[[#This Row],[Etas 35°C]]*0.8+Tabelle8[[#This Row],[Etas 55°C]]*0.2))*2.5</f>
        <v>4.516</v>
      </c>
      <c r="O1649" s="31">
        <f>-(Tabelle8[[#This Row],[80%/20% SCOP]]-5.535)/5.535</f>
        <v>0.18410117434507681</v>
      </c>
    </row>
    <row r="1650" spans="1:15" ht="20.100000000000001" customHeight="1" x14ac:dyDescent="0.25">
      <c r="A1650" s="56"/>
      <c r="B1650" s="32">
        <v>16016483</v>
      </c>
      <c r="C1650" s="25" t="s">
        <v>6591</v>
      </c>
      <c r="D1650" s="25" t="s">
        <v>6594</v>
      </c>
      <c r="E1650" s="26" t="s">
        <v>2</v>
      </c>
      <c r="F1650" s="27">
        <v>16.260000000000002</v>
      </c>
      <c r="G1650" s="28">
        <v>1.8939999999999999</v>
      </c>
      <c r="H1650" s="27">
        <v>16.440000000000001</v>
      </c>
      <c r="I1650" s="28">
        <v>1.456</v>
      </c>
      <c r="J1650" s="26" t="s">
        <v>3</v>
      </c>
      <c r="K1650" s="26" t="s">
        <v>4</v>
      </c>
      <c r="L1650" s="26" t="s">
        <v>15</v>
      </c>
      <c r="M1650" s="29">
        <f>IF(Tabelle8[[#This Row],[Heizleistung (55°C)]]=0,Tabelle8[[#This Row],[Heizleistung (35°C)]],(Tabelle8[[#This Row],[Heizleistung (35°C)]]+Tabelle8[[#This Row],[Heizleistung (55°C)]])/2)</f>
        <v>16.350000000000001</v>
      </c>
      <c r="N1650" s="30">
        <f>IF(Tabelle8[[#This Row],[Etas 55°C]]=0,0,(Tabelle8[[#This Row],[Etas 35°C]]*0.8+Tabelle8[[#This Row],[Etas 55°C]]*0.2))*2.5</f>
        <v>4.516</v>
      </c>
      <c r="O1650" s="31">
        <f>-(Tabelle8[[#This Row],[80%/20% SCOP]]-5.535)/5.535</f>
        <v>0.18410117434507681</v>
      </c>
    </row>
    <row r="1651" spans="1:15" ht="20.100000000000001" customHeight="1" x14ac:dyDescent="0.25">
      <c r="A1651" s="56"/>
      <c r="B1651" s="32">
        <v>16012289</v>
      </c>
      <c r="C1651" s="25" t="s">
        <v>37</v>
      </c>
      <c r="D1651" s="25" t="s">
        <v>44</v>
      </c>
      <c r="E1651" s="26" t="s">
        <v>2</v>
      </c>
      <c r="F1651" s="27">
        <v>16.27</v>
      </c>
      <c r="G1651" s="28">
        <v>1.8939999999999999</v>
      </c>
      <c r="H1651" s="27">
        <v>16.440000000000001</v>
      </c>
      <c r="I1651" s="28">
        <v>1.456</v>
      </c>
      <c r="J1651" s="26" t="s">
        <v>3</v>
      </c>
      <c r="K1651" s="26" t="s">
        <v>15</v>
      </c>
      <c r="L1651" s="26" t="s">
        <v>4</v>
      </c>
      <c r="M1651" s="27">
        <f>IF(Tabelle8[[#This Row],[Heizleistung (55°C)]]=0,Tabelle8[[#This Row],[Heizleistung (35°C)]],(Tabelle8[[#This Row],[Heizleistung (35°C)]]+Tabelle8[[#This Row],[Heizleistung (55°C)]])/2)</f>
        <v>16.355</v>
      </c>
      <c r="N1651" s="30">
        <f>IF(Tabelle8[[#This Row],[Etas 55°C]]=0,0,(Tabelle8[[#This Row],[Etas 35°C]]*0.8+Tabelle8[[#This Row],[Etas 55°C]]*0.2))*2.5</f>
        <v>4.516</v>
      </c>
      <c r="O1651" s="31">
        <f>-(Tabelle8[[#This Row],[80%/20% SCOP]]-5.535)/5.535</f>
        <v>0.18410117434507681</v>
      </c>
    </row>
    <row r="1652" spans="1:15" ht="20.100000000000001" customHeight="1" x14ac:dyDescent="0.25">
      <c r="A1652" s="56"/>
      <c r="B1652" s="32">
        <v>16012600</v>
      </c>
      <c r="C1652" s="25" t="s">
        <v>2688</v>
      </c>
      <c r="D1652" s="25" t="s">
        <v>2699</v>
      </c>
      <c r="E1652" s="26" t="s">
        <v>2</v>
      </c>
      <c r="F1652" s="27">
        <v>15.2</v>
      </c>
      <c r="G1652" s="28">
        <v>1.905</v>
      </c>
      <c r="H1652" s="27">
        <v>14.7</v>
      </c>
      <c r="I1652" s="28">
        <v>1.407</v>
      </c>
      <c r="J1652" s="26" t="s">
        <v>40</v>
      </c>
      <c r="K1652" s="26" t="s">
        <v>4</v>
      </c>
      <c r="L1652" s="26" t="s">
        <v>4</v>
      </c>
      <c r="M1652" s="27">
        <f>IF(Tabelle8[[#This Row],[Heizleistung (55°C)]]=0,Tabelle8[[#This Row],[Heizleistung (35°C)]],(Tabelle8[[#This Row],[Heizleistung (35°C)]]+Tabelle8[[#This Row],[Heizleistung (55°C)]])/2)</f>
        <v>14.95</v>
      </c>
      <c r="N1652" s="30">
        <f>IF(Tabelle8[[#This Row],[Etas 55°C]]=0,0,(Tabelle8[[#This Row],[Etas 35°C]]*0.8+Tabelle8[[#This Row],[Etas 55°C]]*0.2))*2.5</f>
        <v>4.5135000000000005</v>
      </c>
      <c r="O1652" s="31">
        <f>-(Tabelle8[[#This Row],[80%/20% SCOP]]-5.535)/5.535</f>
        <v>0.18455284552845522</v>
      </c>
    </row>
    <row r="1653" spans="1:15" ht="20.100000000000001" customHeight="1" x14ac:dyDescent="0.25">
      <c r="A1653" s="56"/>
      <c r="B1653" s="32">
        <v>16011925</v>
      </c>
      <c r="C1653" s="25" t="s">
        <v>4677</v>
      </c>
      <c r="D1653" s="25" t="s">
        <v>4719</v>
      </c>
      <c r="E1653" s="26" t="s">
        <v>2</v>
      </c>
      <c r="F1653" s="27">
        <v>15.2</v>
      </c>
      <c r="G1653" s="28">
        <v>1.905</v>
      </c>
      <c r="H1653" s="27">
        <v>14.7</v>
      </c>
      <c r="I1653" s="28">
        <v>1.407</v>
      </c>
      <c r="J1653" s="26" t="s">
        <v>40</v>
      </c>
      <c r="K1653" s="26" t="s">
        <v>4</v>
      </c>
      <c r="L1653" s="26" t="s">
        <v>15</v>
      </c>
      <c r="M1653" s="27">
        <f>IF(Tabelle8[[#This Row],[Heizleistung (55°C)]]=0,Tabelle8[[#This Row],[Heizleistung (35°C)]],(Tabelle8[[#This Row],[Heizleistung (35°C)]]+Tabelle8[[#This Row],[Heizleistung (55°C)]])/2)</f>
        <v>14.95</v>
      </c>
      <c r="N1653" s="30">
        <f>IF(Tabelle8[[#This Row],[Etas 55°C]]=0,0,(Tabelle8[[#This Row],[Etas 35°C]]*0.8+Tabelle8[[#This Row],[Etas 55°C]]*0.2))*2.5</f>
        <v>4.5135000000000005</v>
      </c>
      <c r="O1653" s="31">
        <f>-(Tabelle8[[#This Row],[80%/20% SCOP]]-5.535)/5.535</f>
        <v>0.18455284552845522</v>
      </c>
    </row>
    <row r="1654" spans="1:15" ht="20.100000000000001" customHeight="1" x14ac:dyDescent="0.25">
      <c r="A1654" s="56"/>
      <c r="B1654" s="32">
        <v>16015748</v>
      </c>
      <c r="C1654" s="25" t="s">
        <v>4563</v>
      </c>
      <c r="D1654" s="25" t="s">
        <v>4578</v>
      </c>
      <c r="E1654" s="26" t="s">
        <v>2</v>
      </c>
      <c r="F1654" s="27">
        <v>15</v>
      </c>
      <c r="G1654" s="28">
        <v>1.88</v>
      </c>
      <c r="H1654" s="27">
        <v>13</v>
      </c>
      <c r="I1654" s="28">
        <v>1.5</v>
      </c>
      <c r="J1654" s="26" t="s">
        <v>3</v>
      </c>
      <c r="K1654" s="26" t="s">
        <v>4</v>
      </c>
      <c r="L1654" s="26" t="s">
        <v>4</v>
      </c>
      <c r="M1654" s="27">
        <f>IF(Tabelle8[[#This Row],[Heizleistung (55°C)]]=0,Tabelle8[[#This Row],[Heizleistung (35°C)]],(Tabelle8[[#This Row],[Heizleistung (35°C)]]+Tabelle8[[#This Row],[Heizleistung (55°C)]])/2)</f>
        <v>14</v>
      </c>
      <c r="N1654" s="30">
        <f>IF(Tabelle8[[#This Row],[Etas 55°C]]=0,0,(Tabelle8[[#This Row],[Etas 35°C]]*0.8+Tabelle8[[#This Row],[Etas 55°C]]*0.2))*2.5</f>
        <v>4.51</v>
      </c>
      <c r="O1654" s="31">
        <f>-(Tabelle8[[#This Row],[80%/20% SCOP]]-5.535)/5.535</f>
        <v>0.18518518518518526</v>
      </c>
    </row>
    <row r="1655" spans="1:15" ht="20.100000000000001" customHeight="1" x14ac:dyDescent="0.25">
      <c r="A1655" s="56"/>
      <c r="B1655" s="32">
        <v>16016971</v>
      </c>
      <c r="C1655" s="25" t="s">
        <v>2958</v>
      </c>
      <c r="D1655" s="25" t="s">
        <v>2965</v>
      </c>
      <c r="E1655" s="26" t="s">
        <v>2</v>
      </c>
      <c r="F1655" s="27">
        <v>15.5</v>
      </c>
      <c r="G1655" s="28">
        <v>1.88</v>
      </c>
      <c r="H1655" s="27">
        <v>14</v>
      </c>
      <c r="I1655" s="28">
        <v>1.5</v>
      </c>
      <c r="J1655" s="26" t="s">
        <v>3</v>
      </c>
      <c r="K1655" s="26" t="s">
        <v>4</v>
      </c>
      <c r="L1655" s="26" t="s">
        <v>4</v>
      </c>
      <c r="M1655" s="27">
        <f>IF(Tabelle8[[#This Row],[Heizleistung (55°C)]]=0,Tabelle8[[#This Row],[Heizleistung (35°C)]],(Tabelle8[[#This Row],[Heizleistung (35°C)]]+Tabelle8[[#This Row],[Heizleistung (55°C)]])/2)</f>
        <v>14.75</v>
      </c>
      <c r="N1655" s="30">
        <f>IF(Tabelle8[[#This Row],[Etas 55°C]]=0,0,(Tabelle8[[#This Row],[Etas 35°C]]*0.8+Tabelle8[[#This Row],[Etas 55°C]]*0.2))*2.5</f>
        <v>4.51</v>
      </c>
      <c r="O1655" s="31">
        <f>-(Tabelle8[[#This Row],[80%/20% SCOP]]-5.535)/5.535</f>
        <v>0.18518518518518526</v>
      </c>
    </row>
    <row r="1656" spans="1:15" ht="20.100000000000001" customHeight="1" x14ac:dyDescent="0.25">
      <c r="A1656" s="56"/>
      <c r="B1656" s="32">
        <v>16014759</v>
      </c>
      <c r="C1656" s="25" t="s">
        <v>4563</v>
      </c>
      <c r="D1656" s="25" t="s">
        <v>4571</v>
      </c>
      <c r="E1656" s="26" t="s">
        <v>2</v>
      </c>
      <c r="F1656" s="27">
        <v>15.5</v>
      </c>
      <c r="G1656" s="28">
        <v>1.88</v>
      </c>
      <c r="H1656" s="27">
        <v>14</v>
      </c>
      <c r="I1656" s="28">
        <v>1.5</v>
      </c>
      <c r="J1656" s="26" t="s">
        <v>3</v>
      </c>
      <c r="K1656" s="26" t="s">
        <v>4</v>
      </c>
      <c r="L1656" s="26" t="s">
        <v>4</v>
      </c>
      <c r="M1656" s="27">
        <f>IF(Tabelle8[[#This Row],[Heizleistung (55°C)]]=0,Tabelle8[[#This Row],[Heizleistung (35°C)]],(Tabelle8[[#This Row],[Heizleistung (35°C)]]+Tabelle8[[#This Row],[Heizleistung (55°C)]])/2)</f>
        <v>14.75</v>
      </c>
      <c r="N1656" s="30">
        <f>IF(Tabelle8[[#This Row],[Etas 55°C]]=0,0,(Tabelle8[[#This Row],[Etas 35°C]]*0.8+Tabelle8[[#This Row],[Etas 55°C]]*0.2))*2.5</f>
        <v>4.51</v>
      </c>
      <c r="O1656" s="31">
        <f>-(Tabelle8[[#This Row],[80%/20% SCOP]]-5.535)/5.535</f>
        <v>0.18518518518518526</v>
      </c>
    </row>
    <row r="1657" spans="1:15" ht="20.100000000000001" customHeight="1" x14ac:dyDescent="0.25">
      <c r="A1657" s="56"/>
      <c r="B1657" s="32">
        <v>16014701</v>
      </c>
      <c r="C1657" s="25" t="s">
        <v>4760</v>
      </c>
      <c r="D1657" s="25" t="s">
        <v>4775</v>
      </c>
      <c r="E1657" s="26" t="s">
        <v>2</v>
      </c>
      <c r="F1657" s="27">
        <v>15.57</v>
      </c>
      <c r="G1657" s="28">
        <v>1.89</v>
      </c>
      <c r="H1657" s="27">
        <v>15.58</v>
      </c>
      <c r="I1657" s="28">
        <v>1.45</v>
      </c>
      <c r="J1657" s="26" t="s">
        <v>3</v>
      </c>
      <c r="K1657" s="26" t="s">
        <v>4</v>
      </c>
      <c r="L1657" s="26" t="s">
        <v>25</v>
      </c>
      <c r="M1657" s="27">
        <f>IF(Tabelle8[[#This Row],[Heizleistung (55°C)]]=0,Tabelle8[[#This Row],[Heizleistung (35°C)]],(Tabelle8[[#This Row],[Heizleistung (35°C)]]+Tabelle8[[#This Row],[Heizleistung (55°C)]])/2)</f>
        <v>15.574999999999999</v>
      </c>
      <c r="N1657" s="30">
        <f>IF(Tabelle8[[#This Row],[Etas 55°C]]=0,0,(Tabelle8[[#This Row],[Etas 35°C]]*0.8+Tabelle8[[#This Row],[Etas 55°C]]*0.2))*2.5</f>
        <v>4.5049999999999999</v>
      </c>
      <c r="O1657" s="31">
        <f>-(Tabelle8[[#This Row],[80%/20% SCOP]]-5.535)/5.535</f>
        <v>0.18608852755194222</v>
      </c>
    </row>
    <row r="1658" spans="1:15" ht="20.100000000000001" customHeight="1" x14ac:dyDescent="0.25">
      <c r="A1658" s="56"/>
      <c r="B1658" s="32">
        <v>16016767</v>
      </c>
      <c r="C1658" s="25" t="s">
        <v>2195</v>
      </c>
      <c r="D1658" s="25" t="s">
        <v>2199</v>
      </c>
      <c r="E1658" s="26" t="s">
        <v>2</v>
      </c>
      <c r="F1658" s="27">
        <v>14.29</v>
      </c>
      <c r="G1658" s="28">
        <v>1.89</v>
      </c>
      <c r="H1658" s="27">
        <v>14.48</v>
      </c>
      <c r="I1658" s="28">
        <v>1.44</v>
      </c>
      <c r="J1658" s="26" t="s">
        <v>3</v>
      </c>
      <c r="K1658" s="26" t="s">
        <v>4</v>
      </c>
      <c r="L1658" s="26" t="s">
        <v>4</v>
      </c>
      <c r="M1658" s="27">
        <f>IF(Tabelle8[[#This Row],[Heizleistung (55°C)]]=0,Tabelle8[[#This Row],[Heizleistung (35°C)]],(Tabelle8[[#This Row],[Heizleistung (35°C)]]+Tabelle8[[#This Row],[Heizleistung (55°C)]])/2)</f>
        <v>14.385</v>
      </c>
      <c r="N1658" s="30">
        <f>IF(Tabelle8[[#This Row],[Etas 55°C]]=0,0,(Tabelle8[[#This Row],[Etas 35°C]]*0.8+Tabelle8[[#This Row],[Etas 55°C]]*0.2))*2.5</f>
        <v>4.5</v>
      </c>
      <c r="O1658" s="31">
        <f>-(Tabelle8[[#This Row],[80%/20% SCOP]]-5.535)/5.535</f>
        <v>0.18699186991869921</v>
      </c>
    </row>
    <row r="1659" spans="1:15" ht="20.100000000000001" customHeight="1" x14ac:dyDescent="0.25">
      <c r="A1659" s="56"/>
      <c r="B1659" s="32">
        <v>16015126</v>
      </c>
      <c r="C1659" s="25" t="s">
        <v>4997</v>
      </c>
      <c r="D1659" s="25" t="s">
        <v>5015</v>
      </c>
      <c r="E1659" s="26" t="s">
        <v>2</v>
      </c>
      <c r="F1659" s="27">
        <v>15.88</v>
      </c>
      <c r="G1659" s="28">
        <v>1.899</v>
      </c>
      <c r="H1659" s="27">
        <v>15.67</v>
      </c>
      <c r="I1659" s="28">
        <v>1.4</v>
      </c>
      <c r="J1659" s="26" t="s">
        <v>3</v>
      </c>
      <c r="K1659" s="26" t="s">
        <v>4</v>
      </c>
      <c r="L1659" s="26" t="s">
        <v>4</v>
      </c>
      <c r="M1659" s="27">
        <f>IF(Tabelle8[[#This Row],[Heizleistung (55°C)]]=0,Tabelle8[[#This Row],[Heizleistung (35°C)]],(Tabelle8[[#This Row],[Heizleistung (35°C)]]+Tabelle8[[#This Row],[Heizleistung (55°C)]])/2)</f>
        <v>15.775</v>
      </c>
      <c r="N1659" s="30">
        <f>IF(Tabelle8[[#This Row],[Etas 55°C]]=0,0,(Tabelle8[[#This Row],[Etas 35°C]]*0.8+Tabelle8[[#This Row],[Etas 55°C]]*0.2))*2.5</f>
        <v>4.4980000000000002</v>
      </c>
      <c r="O1659" s="31">
        <f>-(Tabelle8[[#This Row],[80%/20% SCOP]]-5.535)/5.535</f>
        <v>0.18735320686540197</v>
      </c>
    </row>
    <row r="1660" spans="1:15" ht="20.100000000000001" customHeight="1" x14ac:dyDescent="0.25">
      <c r="A1660" s="56"/>
      <c r="B1660" s="32">
        <v>16015890</v>
      </c>
      <c r="C1660" s="25" t="s">
        <v>5076</v>
      </c>
      <c r="D1660" s="25" t="s">
        <v>5078</v>
      </c>
      <c r="E1660" s="26" t="s">
        <v>2</v>
      </c>
      <c r="F1660" s="27">
        <v>16.3</v>
      </c>
      <c r="G1660" s="28">
        <v>1.885</v>
      </c>
      <c r="H1660" s="27">
        <v>16.399999999999999</v>
      </c>
      <c r="I1660" s="28">
        <v>1.452</v>
      </c>
      <c r="J1660" s="26" t="s">
        <v>3</v>
      </c>
      <c r="K1660" s="26" t="s">
        <v>4</v>
      </c>
      <c r="L1660" s="26" t="s">
        <v>15</v>
      </c>
      <c r="M1660" s="27">
        <f>IF(Tabelle8[[#This Row],[Heizleistung (55°C)]]=0,Tabelle8[[#This Row],[Heizleistung (35°C)]],(Tabelle8[[#This Row],[Heizleistung (35°C)]]+Tabelle8[[#This Row],[Heizleistung (55°C)]])/2)</f>
        <v>16.350000000000001</v>
      </c>
      <c r="N1660" s="30">
        <f>IF(Tabelle8[[#This Row],[Etas 55°C]]=0,0,(Tabelle8[[#This Row],[Etas 35°C]]*0.8+Tabelle8[[#This Row],[Etas 55°C]]*0.2))*2.5</f>
        <v>4.4960000000000004</v>
      </c>
      <c r="O1660" s="31">
        <f>-(Tabelle8[[#This Row],[80%/20% SCOP]]-5.535)/5.535</f>
        <v>0.18771454381210473</v>
      </c>
    </row>
    <row r="1661" spans="1:15" ht="20.100000000000001" customHeight="1" x14ac:dyDescent="0.25">
      <c r="A1661" s="56"/>
      <c r="B1661" s="32">
        <v>16014950</v>
      </c>
      <c r="C1661" s="25" t="s">
        <v>2343</v>
      </c>
      <c r="D1661" s="25" t="s">
        <v>2344</v>
      </c>
      <c r="E1661" s="26" t="s">
        <v>2</v>
      </c>
      <c r="F1661" s="27">
        <v>16.34</v>
      </c>
      <c r="G1661" s="28">
        <v>1.885</v>
      </c>
      <c r="H1661" s="27">
        <v>16.399999999999999</v>
      </c>
      <c r="I1661" s="28">
        <v>1.452</v>
      </c>
      <c r="J1661" s="26" t="s">
        <v>3</v>
      </c>
      <c r="K1661" s="26" t="s">
        <v>4</v>
      </c>
      <c r="L1661" s="26" t="s">
        <v>15</v>
      </c>
      <c r="M1661" s="27">
        <f>IF(Tabelle8[[#This Row],[Heizleistung (55°C)]]=0,Tabelle8[[#This Row],[Heizleistung (35°C)]],(Tabelle8[[#This Row],[Heizleistung (35°C)]]+Tabelle8[[#This Row],[Heizleistung (55°C)]])/2)</f>
        <v>16.369999999999997</v>
      </c>
      <c r="N1661" s="30">
        <f>IF(Tabelle8[[#This Row],[Etas 55°C]]=0,0,(Tabelle8[[#This Row],[Etas 35°C]]*0.8+Tabelle8[[#This Row],[Etas 55°C]]*0.2))*2.5</f>
        <v>4.4960000000000004</v>
      </c>
      <c r="O1661" s="31">
        <f>-(Tabelle8[[#This Row],[80%/20% SCOP]]-5.535)/5.535</f>
        <v>0.18771454381210473</v>
      </c>
    </row>
    <row r="1662" spans="1:15" ht="18.75" customHeight="1" x14ac:dyDescent="0.25">
      <c r="A1662" s="56"/>
      <c r="B1662" s="32">
        <v>16012267</v>
      </c>
      <c r="C1662" s="25" t="s">
        <v>5060</v>
      </c>
      <c r="D1662" s="25" t="s">
        <v>5065</v>
      </c>
      <c r="E1662" s="26" t="s">
        <v>2</v>
      </c>
      <c r="F1662" s="27">
        <v>16.34</v>
      </c>
      <c r="G1662" s="28">
        <v>1.885</v>
      </c>
      <c r="H1662" s="27">
        <v>16.399999999999999</v>
      </c>
      <c r="I1662" s="28">
        <v>1.452</v>
      </c>
      <c r="J1662" s="26" t="s">
        <v>3</v>
      </c>
      <c r="K1662" s="26" t="s">
        <v>4</v>
      </c>
      <c r="L1662" s="26" t="s">
        <v>4</v>
      </c>
      <c r="M1662" s="27">
        <f>IF(Tabelle8[[#This Row],[Heizleistung (55°C)]]=0,Tabelle8[[#This Row],[Heizleistung (35°C)]],(Tabelle8[[#This Row],[Heizleistung (35°C)]]+Tabelle8[[#This Row],[Heizleistung (55°C)]])/2)</f>
        <v>16.369999999999997</v>
      </c>
      <c r="N1662" s="30">
        <f>IF(Tabelle8[[#This Row],[Etas 55°C]]=0,0,(Tabelle8[[#This Row],[Etas 35°C]]*0.8+Tabelle8[[#This Row],[Etas 55°C]]*0.2))*2.5</f>
        <v>4.4960000000000004</v>
      </c>
      <c r="O1662" s="31">
        <f>-(Tabelle8[[#This Row],[80%/20% SCOP]]-5.535)/5.535</f>
        <v>0.18771454381210473</v>
      </c>
    </row>
    <row r="1663" spans="1:15" ht="20.100000000000001" customHeight="1" x14ac:dyDescent="0.25">
      <c r="A1663" s="56"/>
      <c r="B1663" s="32">
        <v>16011943</v>
      </c>
      <c r="C1663" s="25" t="s">
        <v>5468</v>
      </c>
      <c r="D1663" s="25" t="s">
        <v>5473</v>
      </c>
      <c r="E1663" s="26" t="s">
        <v>2</v>
      </c>
      <c r="F1663" s="27">
        <v>16.34</v>
      </c>
      <c r="G1663" s="28">
        <v>1.885</v>
      </c>
      <c r="H1663" s="27">
        <v>16.399999999999999</v>
      </c>
      <c r="I1663" s="28">
        <v>1.452</v>
      </c>
      <c r="J1663" s="26" t="s">
        <v>3</v>
      </c>
      <c r="K1663" s="26" t="s">
        <v>4</v>
      </c>
      <c r="L1663" s="26" t="s">
        <v>4</v>
      </c>
      <c r="M1663" s="29">
        <f>IF(Tabelle8[[#This Row],[Heizleistung (55°C)]]=0,Tabelle8[[#This Row],[Heizleistung (35°C)]],(Tabelle8[[#This Row],[Heizleistung (35°C)]]+Tabelle8[[#This Row],[Heizleistung (55°C)]])/2)</f>
        <v>16.369999999999997</v>
      </c>
      <c r="N1663" s="30">
        <f>IF(Tabelle8[[#This Row],[Etas 55°C]]=0,0,(Tabelle8[[#This Row],[Etas 35°C]]*0.8+Tabelle8[[#This Row],[Etas 55°C]]*0.2))*2.5</f>
        <v>4.4960000000000004</v>
      </c>
      <c r="O1663" s="31">
        <f>-(Tabelle8[[#This Row],[80%/20% SCOP]]-5.535)/5.535</f>
        <v>0.18771454381210473</v>
      </c>
    </row>
    <row r="1664" spans="1:15" ht="20.100000000000001" customHeight="1" x14ac:dyDescent="0.25">
      <c r="A1664" s="56"/>
      <c r="B1664" s="32">
        <v>16016484</v>
      </c>
      <c r="C1664" s="25" t="s">
        <v>6591</v>
      </c>
      <c r="D1664" s="25" t="s">
        <v>6593</v>
      </c>
      <c r="E1664" s="26" t="s">
        <v>2</v>
      </c>
      <c r="F1664" s="27">
        <v>16.34</v>
      </c>
      <c r="G1664" s="28">
        <v>1.885</v>
      </c>
      <c r="H1664" s="27">
        <v>16.399999999999999</v>
      </c>
      <c r="I1664" s="28">
        <v>1.452</v>
      </c>
      <c r="J1664" s="26" t="s">
        <v>3</v>
      </c>
      <c r="K1664" s="26" t="s">
        <v>4</v>
      </c>
      <c r="L1664" s="26" t="s">
        <v>15</v>
      </c>
      <c r="M1664" s="29">
        <f>IF(Tabelle8[[#This Row],[Heizleistung (55°C)]]=0,Tabelle8[[#This Row],[Heizleistung (35°C)]],(Tabelle8[[#This Row],[Heizleistung (35°C)]]+Tabelle8[[#This Row],[Heizleistung (55°C)]])/2)</f>
        <v>16.369999999999997</v>
      </c>
      <c r="N1664" s="30">
        <f>IF(Tabelle8[[#This Row],[Etas 55°C]]=0,0,(Tabelle8[[#This Row],[Etas 35°C]]*0.8+Tabelle8[[#This Row],[Etas 55°C]]*0.2))*2.5</f>
        <v>4.4960000000000004</v>
      </c>
      <c r="O1664" s="31">
        <f>-(Tabelle8[[#This Row],[80%/20% SCOP]]-5.535)/5.535</f>
        <v>0.18771454381210473</v>
      </c>
    </row>
    <row r="1665" spans="1:15" ht="20.100000000000001" customHeight="1" x14ac:dyDescent="0.25">
      <c r="A1665" s="56"/>
      <c r="B1665" s="32">
        <v>16018019</v>
      </c>
      <c r="C1665" s="25" t="s">
        <v>2195</v>
      </c>
      <c r="D1665" s="25" t="s">
        <v>2201</v>
      </c>
      <c r="E1665" s="26" t="s">
        <v>2</v>
      </c>
      <c r="F1665" s="27">
        <v>14.29</v>
      </c>
      <c r="G1665" s="28">
        <v>1.8859999999999999</v>
      </c>
      <c r="H1665" s="27">
        <v>14.48</v>
      </c>
      <c r="I1665" s="28">
        <v>1.444</v>
      </c>
      <c r="J1665" s="26" t="s">
        <v>3</v>
      </c>
      <c r="K1665" s="26" t="s">
        <v>4</v>
      </c>
      <c r="L1665" s="26" t="s">
        <v>4</v>
      </c>
      <c r="M1665" s="27">
        <f>IF(Tabelle8[[#This Row],[Heizleistung (55°C)]]=0,Tabelle8[[#This Row],[Heizleistung (35°C)]],(Tabelle8[[#This Row],[Heizleistung (35°C)]]+Tabelle8[[#This Row],[Heizleistung (55°C)]])/2)</f>
        <v>14.385</v>
      </c>
      <c r="N1665" s="30">
        <f>IF(Tabelle8[[#This Row],[Etas 55°C]]=0,0,(Tabelle8[[#This Row],[Etas 35°C]]*0.8+Tabelle8[[#This Row],[Etas 55°C]]*0.2))*2.5</f>
        <v>4.4939999999999998</v>
      </c>
      <c r="O1665" s="31">
        <f>-(Tabelle8[[#This Row],[80%/20% SCOP]]-5.535)/5.535</f>
        <v>0.18807588075880766</v>
      </c>
    </row>
    <row r="1666" spans="1:15" ht="20.100000000000001" customHeight="1" x14ac:dyDescent="0.25">
      <c r="A1666" s="56"/>
      <c r="B1666" s="32">
        <v>16012797</v>
      </c>
      <c r="C1666" s="25" t="s">
        <v>59</v>
      </c>
      <c r="D1666" s="25" t="s">
        <v>79</v>
      </c>
      <c r="E1666" s="26" t="s">
        <v>2</v>
      </c>
      <c r="F1666" s="27">
        <v>15</v>
      </c>
      <c r="G1666" s="28">
        <v>1.88</v>
      </c>
      <c r="H1666" s="27">
        <v>14</v>
      </c>
      <c r="I1666" s="28">
        <v>1.46</v>
      </c>
      <c r="J1666" s="26" t="s">
        <v>3</v>
      </c>
      <c r="K1666" s="26" t="s">
        <v>15</v>
      </c>
      <c r="L1666" s="26" t="s">
        <v>25</v>
      </c>
      <c r="M1666" s="27">
        <f>IF(Tabelle8[[#This Row],[Heizleistung (55°C)]]=0,Tabelle8[[#This Row],[Heizleistung (35°C)]],(Tabelle8[[#This Row],[Heizleistung (35°C)]]+Tabelle8[[#This Row],[Heizleistung (55°C)]])/2)</f>
        <v>14.5</v>
      </c>
      <c r="N1666" s="30">
        <f>IF(Tabelle8[[#This Row],[Etas 55°C]]=0,0,(Tabelle8[[#This Row],[Etas 35°C]]*0.8+Tabelle8[[#This Row],[Etas 55°C]]*0.2))*2.5</f>
        <v>4.49</v>
      </c>
      <c r="O1666" s="31">
        <f>-(Tabelle8[[#This Row],[80%/20% SCOP]]-5.535)/5.535</f>
        <v>0.18879855465221318</v>
      </c>
    </row>
    <row r="1667" spans="1:15" ht="20.100000000000001" customHeight="1" x14ac:dyDescent="0.25">
      <c r="A1667" s="56"/>
      <c r="B1667" s="32">
        <v>16017291</v>
      </c>
      <c r="C1667" s="25" t="s">
        <v>1230</v>
      </c>
      <c r="D1667" s="25" t="s">
        <v>1249</v>
      </c>
      <c r="E1667" s="26" t="s">
        <v>2</v>
      </c>
      <c r="F1667" s="27">
        <v>15.9</v>
      </c>
      <c r="G1667" s="28">
        <v>1.86</v>
      </c>
      <c r="H1667" s="27">
        <v>14.7</v>
      </c>
      <c r="I1667" s="28">
        <v>1.52</v>
      </c>
      <c r="J1667" s="26" t="s">
        <v>3</v>
      </c>
      <c r="K1667" s="26" t="s">
        <v>4</v>
      </c>
      <c r="L1667" s="26" t="s">
        <v>15</v>
      </c>
      <c r="M1667" s="27">
        <f>IF(Tabelle8[[#This Row],[Heizleistung (55°C)]]=0,Tabelle8[[#This Row],[Heizleistung (35°C)]],(Tabelle8[[#This Row],[Heizleistung (35°C)]]+Tabelle8[[#This Row],[Heizleistung (55°C)]])/2)</f>
        <v>15.3</v>
      </c>
      <c r="N1667" s="30">
        <f>IF(Tabelle8[[#This Row],[Etas 55°C]]=0,0,(Tabelle8[[#This Row],[Etas 35°C]]*0.8+Tabelle8[[#This Row],[Etas 55°C]]*0.2))*2.5</f>
        <v>4.4800000000000004</v>
      </c>
      <c r="O1667" s="31">
        <f>-(Tabelle8[[#This Row],[80%/20% SCOP]]-5.535)/5.535</f>
        <v>0.19060523938572713</v>
      </c>
    </row>
    <row r="1668" spans="1:15" ht="20.100000000000001" customHeight="1" x14ac:dyDescent="0.25">
      <c r="A1668" s="56"/>
      <c r="B1668" s="32">
        <v>16017621</v>
      </c>
      <c r="C1668" s="25" t="s">
        <v>909</v>
      </c>
      <c r="D1668" s="25" t="s">
        <v>918</v>
      </c>
      <c r="E1668" s="26" t="s">
        <v>2</v>
      </c>
      <c r="F1668" s="27">
        <v>15.5</v>
      </c>
      <c r="G1668" s="28">
        <v>1.86</v>
      </c>
      <c r="H1668" s="27">
        <v>16</v>
      </c>
      <c r="I1668" s="28">
        <v>1.52</v>
      </c>
      <c r="J1668" s="26" t="s">
        <v>3</v>
      </c>
      <c r="K1668" s="26" t="s">
        <v>4</v>
      </c>
      <c r="L1668" s="26" t="s">
        <v>4</v>
      </c>
      <c r="M1668" s="27">
        <f>IF(Tabelle8[[#This Row],[Heizleistung (55°C)]]=0,Tabelle8[[#This Row],[Heizleistung (35°C)]],(Tabelle8[[#This Row],[Heizleistung (35°C)]]+Tabelle8[[#This Row],[Heizleistung (55°C)]])/2)</f>
        <v>15.75</v>
      </c>
      <c r="N1668" s="30">
        <f>IF(Tabelle8[[#This Row],[Etas 55°C]]=0,0,(Tabelle8[[#This Row],[Etas 35°C]]*0.8+Tabelle8[[#This Row],[Etas 55°C]]*0.2))*2.5</f>
        <v>4.4800000000000004</v>
      </c>
      <c r="O1668" s="31">
        <f>-(Tabelle8[[#This Row],[80%/20% SCOP]]-5.535)/5.535</f>
        <v>0.19060523938572713</v>
      </c>
    </row>
    <row r="1669" spans="1:15" ht="20.100000000000001" customHeight="1" x14ac:dyDescent="0.25">
      <c r="A1669" s="56"/>
      <c r="B1669" s="32">
        <v>16018020</v>
      </c>
      <c r="C1669" s="25" t="s">
        <v>2195</v>
      </c>
      <c r="D1669" s="25" t="s">
        <v>2203</v>
      </c>
      <c r="E1669" s="26" t="s">
        <v>2</v>
      </c>
      <c r="F1669" s="27">
        <v>14.24</v>
      </c>
      <c r="G1669" s="28">
        <v>1.873</v>
      </c>
      <c r="H1669" s="27">
        <v>14.33</v>
      </c>
      <c r="I1669" s="28">
        <v>1.4610000000000001</v>
      </c>
      <c r="J1669" s="26" t="s">
        <v>3</v>
      </c>
      <c r="K1669" s="26" t="s">
        <v>4</v>
      </c>
      <c r="L1669" s="26" t="s">
        <v>4</v>
      </c>
      <c r="M1669" s="27">
        <f>IF(Tabelle8[[#This Row],[Heizleistung (55°C)]]=0,Tabelle8[[#This Row],[Heizleistung (35°C)]],(Tabelle8[[#This Row],[Heizleistung (35°C)]]+Tabelle8[[#This Row],[Heizleistung (55°C)]])/2)</f>
        <v>14.285</v>
      </c>
      <c r="N1669" s="30">
        <f>IF(Tabelle8[[#This Row],[Etas 55°C]]=0,0,(Tabelle8[[#This Row],[Etas 35°C]]*0.8+Tabelle8[[#This Row],[Etas 55°C]]*0.2))*2.5</f>
        <v>4.4765000000000006</v>
      </c>
      <c r="O1669" s="31">
        <f>-(Tabelle8[[#This Row],[80%/20% SCOP]]-5.535)/5.535</f>
        <v>0.191237579042457</v>
      </c>
    </row>
    <row r="1670" spans="1:15" ht="20.100000000000001" customHeight="1" x14ac:dyDescent="0.25">
      <c r="A1670" s="56"/>
      <c r="B1670" s="32">
        <v>16012236</v>
      </c>
      <c r="C1670" s="25" t="s">
        <v>4563</v>
      </c>
      <c r="D1670" s="25" t="s">
        <v>4579</v>
      </c>
      <c r="E1670" s="26" t="s">
        <v>2</v>
      </c>
      <c r="F1670" s="27">
        <v>16.100000000000001</v>
      </c>
      <c r="G1670" s="28">
        <v>1.9</v>
      </c>
      <c r="H1670" s="27">
        <v>14</v>
      </c>
      <c r="I1670" s="28">
        <v>1.351</v>
      </c>
      <c r="J1670" s="26" t="s">
        <v>40</v>
      </c>
      <c r="K1670" s="26" t="s">
        <v>4</v>
      </c>
      <c r="L1670" s="26" t="s">
        <v>4</v>
      </c>
      <c r="M1670" s="27">
        <f>IF(Tabelle8[[#This Row],[Heizleistung (55°C)]]=0,Tabelle8[[#This Row],[Heizleistung (35°C)]],(Tabelle8[[#This Row],[Heizleistung (35°C)]]+Tabelle8[[#This Row],[Heizleistung (55°C)]])/2)</f>
        <v>15.05</v>
      </c>
      <c r="N1670" s="30">
        <f>IF(Tabelle8[[#This Row],[Etas 55°C]]=0,0,(Tabelle8[[#This Row],[Etas 35°C]]*0.8+Tabelle8[[#This Row],[Etas 55°C]]*0.2))*2.5</f>
        <v>4.4755000000000003</v>
      </c>
      <c r="O1670" s="31">
        <f>-(Tabelle8[[#This Row],[80%/20% SCOP]]-5.535)/5.535</f>
        <v>0.19141824751580847</v>
      </c>
    </row>
    <row r="1671" spans="1:15" ht="20.100000000000001" customHeight="1" x14ac:dyDescent="0.25">
      <c r="A1671" s="56"/>
      <c r="B1671" s="32">
        <v>16018016</v>
      </c>
      <c r="C1671" s="25" t="s">
        <v>2195</v>
      </c>
      <c r="D1671" s="25" t="s">
        <v>2197</v>
      </c>
      <c r="E1671" s="26" t="s">
        <v>2</v>
      </c>
      <c r="F1671" s="27">
        <v>15.3</v>
      </c>
      <c r="G1671" s="28">
        <v>1.871</v>
      </c>
      <c r="H1671" s="27">
        <v>15.53</v>
      </c>
      <c r="I1671" s="28">
        <v>1.4590000000000001</v>
      </c>
      <c r="J1671" s="26" t="s">
        <v>3</v>
      </c>
      <c r="K1671" s="26" t="s">
        <v>4</v>
      </c>
      <c r="L1671" s="26" t="s">
        <v>4</v>
      </c>
      <c r="M1671" s="27">
        <f>IF(Tabelle8[[#This Row],[Heizleistung (55°C)]]=0,Tabelle8[[#This Row],[Heizleistung (35°C)]],(Tabelle8[[#This Row],[Heizleistung (35°C)]]+Tabelle8[[#This Row],[Heizleistung (55°C)]])/2)</f>
        <v>15.414999999999999</v>
      </c>
      <c r="N1671" s="30">
        <f>IF(Tabelle8[[#This Row],[Etas 55°C]]=0,0,(Tabelle8[[#This Row],[Etas 35°C]]*0.8+Tabelle8[[#This Row],[Etas 55°C]]*0.2))*2.5</f>
        <v>4.4715000000000007</v>
      </c>
      <c r="O1671" s="31">
        <f>-(Tabelle8[[#This Row],[80%/20% SCOP]]-5.535)/5.535</f>
        <v>0.19214092140921399</v>
      </c>
    </row>
    <row r="1672" spans="1:15" ht="20.100000000000001" customHeight="1" x14ac:dyDescent="0.25">
      <c r="A1672" s="56"/>
      <c r="B1672" s="32">
        <v>16016975</v>
      </c>
      <c r="C1672" s="25" t="s">
        <v>2958</v>
      </c>
      <c r="D1672" s="25" t="s">
        <v>2960</v>
      </c>
      <c r="E1672" s="26" t="s">
        <v>2</v>
      </c>
      <c r="F1672" s="27">
        <v>14.5</v>
      </c>
      <c r="G1672" s="28">
        <v>1.86</v>
      </c>
      <c r="H1672" s="27">
        <v>14</v>
      </c>
      <c r="I1672" s="28">
        <v>1.5</v>
      </c>
      <c r="J1672" s="26" t="s">
        <v>3</v>
      </c>
      <c r="K1672" s="26" t="s">
        <v>4</v>
      </c>
      <c r="L1672" s="26" t="s">
        <v>4</v>
      </c>
      <c r="M1672" s="27">
        <f>IF(Tabelle8[[#This Row],[Heizleistung (55°C)]]=0,Tabelle8[[#This Row],[Heizleistung (35°C)]],(Tabelle8[[#This Row],[Heizleistung (35°C)]]+Tabelle8[[#This Row],[Heizleistung (55°C)]])/2)</f>
        <v>14.25</v>
      </c>
      <c r="N1672" s="30">
        <f>IF(Tabelle8[[#This Row],[Etas 55°C]]=0,0,(Tabelle8[[#This Row],[Etas 35°C]]*0.8+Tabelle8[[#This Row],[Etas 55°C]]*0.2))*2.5</f>
        <v>4.4700000000000006</v>
      </c>
      <c r="O1672" s="31">
        <f>-(Tabelle8[[#This Row],[80%/20% SCOP]]-5.535)/5.535</f>
        <v>0.1924119241192411</v>
      </c>
    </row>
    <row r="1673" spans="1:15" ht="20.100000000000001" customHeight="1" x14ac:dyDescent="0.25">
      <c r="A1673" s="56"/>
      <c r="B1673" s="32">
        <v>16014758</v>
      </c>
      <c r="C1673" s="25" t="s">
        <v>4563</v>
      </c>
      <c r="D1673" s="25" t="s">
        <v>4585</v>
      </c>
      <c r="E1673" s="26" t="s">
        <v>2</v>
      </c>
      <c r="F1673" s="27">
        <v>14.5</v>
      </c>
      <c r="G1673" s="28">
        <v>1.86</v>
      </c>
      <c r="H1673" s="27">
        <v>14</v>
      </c>
      <c r="I1673" s="28">
        <v>1.5</v>
      </c>
      <c r="J1673" s="26" t="s">
        <v>3</v>
      </c>
      <c r="K1673" s="26" t="s">
        <v>4</v>
      </c>
      <c r="L1673" s="26" t="s">
        <v>4</v>
      </c>
      <c r="M1673" s="27">
        <f>IF(Tabelle8[[#This Row],[Heizleistung (55°C)]]=0,Tabelle8[[#This Row],[Heizleistung (35°C)]],(Tabelle8[[#This Row],[Heizleistung (35°C)]]+Tabelle8[[#This Row],[Heizleistung (55°C)]])/2)</f>
        <v>14.25</v>
      </c>
      <c r="N1673" s="30">
        <f>IF(Tabelle8[[#This Row],[Etas 55°C]]=0,0,(Tabelle8[[#This Row],[Etas 35°C]]*0.8+Tabelle8[[#This Row],[Etas 55°C]]*0.2))*2.5</f>
        <v>4.4700000000000006</v>
      </c>
      <c r="O1673" s="31">
        <f>-(Tabelle8[[#This Row],[80%/20% SCOP]]-5.535)/5.535</f>
        <v>0.1924119241192411</v>
      </c>
    </row>
    <row r="1674" spans="1:15" ht="20.100000000000001" customHeight="1" x14ac:dyDescent="0.25">
      <c r="A1674" s="56"/>
      <c r="B1674" s="32">
        <v>16016759</v>
      </c>
      <c r="C1674" s="25" t="s">
        <v>2195</v>
      </c>
      <c r="D1674" s="25" t="s">
        <v>2197</v>
      </c>
      <c r="E1674" s="26" t="s">
        <v>2</v>
      </c>
      <c r="F1674" s="27">
        <v>15.3</v>
      </c>
      <c r="G1674" s="28">
        <v>1.87</v>
      </c>
      <c r="H1674" s="27">
        <v>15.53</v>
      </c>
      <c r="I1674" s="28">
        <v>1.46</v>
      </c>
      <c r="J1674" s="26" t="s">
        <v>3</v>
      </c>
      <c r="K1674" s="26" t="s">
        <v>4</v>
      </c>
      <c r="L1674" s="26" t="s">
        <v>4</v>
      </c>
      <c r="M1674" s="27">
        <f>IF(Tabelle8[[#This Row],[Heizleistung (55°C)]]=0,Tabelle8[[#This Row],[Heizleistung (35°C)]],(Tabelle8[[#This Row],[Heizleistung (35°C)]]+Tabelle8[[#This Row],[Heizleistung (55°C)]])/2)</f>
        <v>15.414999999999999</v>
      </c>
      <c r="N1674" s="30">
        <f>IF(Tabelle8[[#This Row],[Etas 55°C]]=0,0,(Tabelle8[[#This Row],[Etas 35°C]]*0.8+Tabelle8[[#This Row],[Etas 55°C]]*0.2))*2.5</f>
        <v>4.4700000000000006</v>
      </c>
      <c r="O1674" s="31">
        <f>-(Tabelle8[[#This Row],[80%/20% SCOP]]-5.535)/5.535</f>
        <v>0.1924119241192411</v>
      </c>
    </row>
    <row r="1675" spans="1:15" ht="20.100000000000001" customHeight="1" x14ac:dyDescent="0.25">
      <c r="A1675" s="56"/>
      <c r="B1675" s="32">
        <v>16011464</v>
      </c>
      <c r="C1675" s="25" t="s">
        <v>4760</v>
      </c>
      <c r="D1675" s="25" t="s">
        <v>4789</v>
      </c>
      <c r="E1675" s="26" t="s">
        <v>2</v>
      </c>
      <c r="F1675" s="27">
        <v>15.62</v>
      </c>
      <c r="G1675" s="28">
        <v>1.88</v>
      </c>
      <c r="H1675" s="27">
        <v>15.18</v>
      </c>
      <c r="I1675" s="28">
        <v>1.42</v>
      </c>
      <c r="J1675" s="26" t="s">
        <v>40</v>
      </c>
      <c r="K1675" s="26" t="s">
        <v>4</v>
      </c>
      <c r="L1675" s="26" t="s">
        <v>25</v>
      </c>
      <c r="M1675" s="27">
        <f>IF(Tabelle8[[#This Row],[Heizleistung (55°C)]]=0,Tabelle8[[#This Row],[Heizleistung (35°C)]],(Tabelle8[[#This Row],[Heizleistung (35°C)]]+Tabelle8[[#This Row],[Heizleistung (55°C)]])/2)</f>
        <v>15.399999999999999</v>
      </c>
      <c r="N1675" s="30">
        <f>IF(Tabelle8[[#This Row],[Etas 55°C]]=0,0,(Tabelle8[[#This Row],[Etas 35°C]]*0.8+Tabelle8[[#This Row],[Etas 55°C]]*0.2))*2.5</f>
        <v>4.47</v>
      </c>
      <c r="O1675" s="31">
        <f>-(Tabelle8[[#This Row],[80%/20% SCOP]]-5.535)/5.535</f>
        <v>0.19241192411924127</v>
      </c>
    </row>
    <row r="1676" spans="1:15" ht="20.100000000000001" customHeight="1" x14ac:dyDescent="0.25">
      <c r="A1676" s="56"/>
      <c r="B1676" s="32">
        <v>16001944</v>
      </c>
      <c r="C1676" s="25" t="s">
        <v>5635</v>
      </c>
      <c r="D1676" s="25" t="s">
        <v>5641</v>
      </c>
      <c r="E1676" s="26" t="s">
        <v>2</v>
      </c>
      <c r="F1676" s="27">
        <v>15.22</v>
      </c>
      <c r="G1676" s="28">
        <v>1.877</v>
      </c>
      <c r="H1676" s="27">
        <v>17.29</v>
      </c>
      <c r="I1676" s="28">
        <v>1.4319999999999999</v>
      </c>
      <c r="J1676" s="26" t="s">
        <v>109</v>
      </c>
      <c r="K1676" s="26" t="s">
        <v>15</v>
      </c>
      <c r="L1676" s="26" t="s">
        <v>25</v>
      </c>
      <c r="M1676" s="29">
        <f>IF(Tabelle8[[#This Row],[Heizleistung (55°C)]]=0,Tabelle8[[#This Row],[Heizleistung (35°C)]],(Tabelle8[[#This Row],[Heizleistung (35°C)]]+Tabelle8[[#This Row],[Heizleistung (55°C)]])/2)</f>
        <v>16.254999999999999</v>
      </c>
      <c r="N1676" s="30">
        <f>IF(Tabelle8[[#This Row],[Etas 55°C]]=0,0,(Tabelle8[[#This Row],[Etas 35°C]]*0.8+Tabelle8[[#This Row],[Etas 55°C]]*0.2))*2.5</f>
        <v>4.47</v>
      </c>
      <c r="O1676" s="31">
        <f>-(Tabelle8[[#This Row],[80%/20% SCOP]]-5.535)/5.535</f>
        <v>0.19241192411924127</v>
      </c>
    </row>
    <row r="1677" spans="1:15" ht="20.100000000000001" customHeight="1" x14ac:dyDescent="0.25">
      <c r="A1677" s="56"/>
      <c r="B1677" s="32">
        <v>16014439</v>
      </c>
      <c r="C1677" s="25" t="s">
        <v>6533</v>
      </c>
      <c r="D1677" s="25" t="s">
        <v>6554</v>
      </c>
      <c r="E1677" s="26" t="s">
        <v>2</v>
      </c>
      <c r="F1677" s="27">
        <v>14.4</v>
      </c>
      <c r="G1677" s="28">
        <v>1.893</v>
      </c>
      <c r="H1677" s="27">
        <v>14.5</v>
      </c>
      <c r="I1677" s="28">
        <v>1.365</v>
      </c>
      <c r="J1677" s="26" t="s">
        <v>40</v>
      </c>
      <c r="K1677" s="26" t="s">
        <v>4</v>
      </c>
      <c r="L1677" s="26" t="s">
        <v>4</v>
      </c>
      <c r="M1677" s="29">
        <f>IF(Tabelle8[[#This Row],[Heizleistung (55°C)]]=0,Tabelle8[[#This Row],[Heizleistung (35°C)]],(Tabelle8[[#This Row],[Heizleistung (35°C)]]+Tabelle8[[#This Row],[Heizleistung (55°C)]])/2)</f>
        <v>14.45</v>
      </c>
      <c r="N1677" s="30">
        <f>IF(Tabelle8[[#This Row],[Etas 55°C]]=0,0,(Tabelle8[[#This Row],[Etas 35°C]]*0.8+Tabelle8[[#This Row],[Etas 55°C]]*0.2))*2.5</f>
        <v>4.4685000000000006</v>
      </c>
      <c r="O1677" s="31">
        <f>-(Tabelle8[[#This Row],[80%/20% SCOP]]-5.535)/5.535</f>
        <v>0.19268292682926821</v>
      </c>
    </row>
    <row r="1678" spans="1:15" ht="20.100000000000001" customHeight="1" x14ac:dyDescent="0.25">
      <c r="A1678" s="56"/>
      <c r="B1678" s="32">
        <v>16013857</v>
      </c>
      <c r="C1678" s="25" t="s">
        <v>2070</v>
      </c>
      <c r="D1678" s="25" t="s">
        <v>2080</v>
      </c>
      <c r="E1678" s="26" t="s">
        <v>2</v>
      </c>
      <c r="F1678" s="27">
        <v>14</v>
      </c>
      <c r="G1678" s="28">
        <v>1.87</v>
      </c>
      <c r="H1678" s="27">
        <v>14</v>
      </c>
      <c r="I1678" s="28">
        <v>1.45</v>
      </c>
      <c r="J1678" s="26" t="s">
        <v>3</v>
      </c>
      <c r="K1678" s="26" t="s">
        <v>4</v>
      </c>
      <c r="L1678" s="26" t="s">
        <v>4</v>
      </c>
      <c r="M1678" s="27">
        <f>IF(Tabelle8[[#This Row],[Heizleistung (55°C)]]=0,Tabelle8[[#This Row],[Heizleistung (35°C)]],(Tabelle8[[#This Row],[Heizleistung (35°C)]]+Tabelle8[[#This Row],[Heizleistung (55°C)]])/2)</f>
        <v>14</v>
      </c>
      <c r="N1678" s="30">
        <f>IF(Tabelle8[[#This Row],[Etas 55°C]]=0,0,(Tabelle8[[#This Row],[Etas 35°C]]*0.8+Tabelle8[[#This Row],[Etas 55°C]]*0.2))*2.5</f>
        <v>4.4650000000000007</v>
      </c>
      <c r="O1678" s="31">
        <f>-(Tabelle8[[#This Row],[80%/20% SCOP]]-5.535)/5.535</f>
        <v>0.19331526648599809</v>
      </c>
    </row>
    <row r="1679" spans="1:15" ht="20.100000000000001" customHeight="1" x14ac:dyDescent="0.25">
      <c r="A1679" s="56"/>
      <c r="B1679" s="32">
        <v>16016478</v>
      </c>
      <c r="C1679" s="25" t="s">
        <v>4814</v>
      </c>
      <c r="D1679" s="25" t="s">
        <v>4836</v>
      </c>
      <c r="E1679" s="26" t="s">
        <v>2</v>
      </c>
      <c r="F1679" s="27">
        <v>16</v>
      </c>
      <c r="G1679" s="28">
        <v>1.87</v>
      </c>
      <c r="H1679" s="27">
        <v>16</v>
      </c>
      <c r="I1679" s="28">
        <v>1.45</v>
      </c>
      <c r="J1679" s="26" t="s">
        <v>3</v>
      </c>
      <c r="K1679" s="26" t="s">
        <v>15</v>
      </c>
      <c r="L1679" s="26" t="s">
        <v>4</v>
      </c>
      <c r="M1679" s="27">
        <f>IF(Tabelle8[[#This Row],[Heizleistung (55°C)]]=0,Tabelle8[[#This Row],[Heizleistung (35°C)]],(Tabelle8[[#This Row],[Heizleistung (35°C)]]+Tabelle8[[#This Row],[Heizleistung (55°C)]])/2)</f>
        <v>16</v>
      </c>
      <c r="N1679" s="30">
        <f>IF(Tabelle8[[#This Row],[Etas 55°C]]=0,0,(Tabelle8[[#This Row],[Etas 35°C]]*0.8+Tabelle8[[#This Row],[Etas 55°C]]*0.2))*2.5</f>
        <v>4.4650000000000007</v>
      </c>
      <c r="O1679" s="31">
        <f>-(Tabelle8[[#This Row],[80%/20% SCOP]]-5.535)/5.535</f>
        <v>0.19331526648599809</v>
      </c>
    </row>
    <row r="1680" spans="1:15" ht="20.100000000000001" customHeight="1" x14ac:dyDescent="0.25">
      <c r="A1680" s="56"/>
      <c r="B1680" s="32">
        <v>16001849</v>
      </c>
      <c r="C1680" s="25" t="s">
        <v>5531</v>
      </c>
      <c r="D1680" s="25" t="s">
        <v>6785</v>
      </c>
      <c r="E1680" s="26" t="s">
        <v>2</v>
      </c>
      <c r="F1680" s="27">
        <v>15</v>
      </c>
      <c r="G1680" s="28">
        <v>1.87</v>
      </c>
      <c r="H1680" s="27">
        <v>15</v>
      </c>
      <c r="I1680" s="28">
        <v>1.44</v>
      </c>
      <c r="J1680" s="26" t="s">
        <v>109</v>
      </c>
      <c r="K1680" s="26" t="s">
        <v>4</v>
      </c>
      <c r="L1680" s="26" t="s">
        <v>4</v>
      </c>
      <c r="M1680" s="29">
        <f>IF(Tabelle8[[#This Row],[Heizleistung (55°C)]]=0,Tabelle8[[#This Row],[Heizleistung (35°C)]],(Tabelle8[[#This Row],[Heizleistung (35°C)]]+Tabelle8[[#This Row],[Heizleistung (55°C)]])/2)</f>
        <v>15</v>
      </c>
      <c r="N1680" s="30">
        <f>IF(Tabelle8[[#This Row],[Etas 55°C]]=0,0,(Tabelle8[[#This Row],[Etas 35°C]]*0.8+Tabelle8[[#This Row],[Etas 55°C]]*0.2))*2.5</f>
        <v>4.4600000000000009</v>
      </c>
      <c r="O1680" s="31">
        <f>-(Tabelle8[[#This Row],[80%/20% SCOP]]-5.535)/5.535</f>
        <v>0.19421860885275505</v>
      </c>
    </row>
    <row r="1681" spans="1:15" ht="20.100000000000001" customHeight="1" x14ac:dyDescent="0.25">
      <c r="A1681" s="56"/>
      <c r="B1681" s="32">
        <v>16001900</v>
      </c>
      <c r="C1681" s="25" t="s">
        <v>5546</v>
      </c>
      <c r="D1681" s="25" t="s">
        <v>5571</v>
      </c>
      <c r="E1681" s="26" t="s">
        <v>2</v>
      </c>
      <c r="F1681" s="27">
        <v>15</v>
      </c>
      <c r="G1681" s="28">
        <v>1.87</v>
      </c>
      <c r="H1681" s="27">
        <v>15</v>
      </c>
      <c r="I1681" s="28">
        <v>1.44</v>
      </c>
      <c r="J1681" s="26" t="s">
        <v>109</v>
      </c>
      <c r="K1681" s="26" t="s">
        <v>4</v>
      </c>
      <c r="L1681" s="26" t="s">
        <v>4</v>
      </c>
      <c r="M1681" s="29">
        <f>IF(Tabelle8[[#This Row],[Heizleistung (55°C)]]=0,Tabelle8[[#This Row],[Heizleistung (35°C)]],(Tabelle8[[#This Row],[Heizleistung (35°C)]]+Tabelle8[[#This Row],[Heizleistung (55°C)]])/2)</f>
        <v>15</v>
      </c>
      <c r="N1681" s="30">
        <f>IF(Tabelle8[[#This Row],[Etas 55°C]]=0,0,(Tabelle8[[#This Row],[Etas 35°C]]*0.8+Tabelle8[[#This Row],[Etas 55°C]]*0.2))*2.5</f>
        <v>4.4600000000000009</v>
      </c>
      <c r="O1681" s="31">
        <f>-(Tabelle8[[#This Row],[80%/20% SCOP]]-5.535)/5.535</f>
        <v>0.19421860885275505</v>
      </c>
    </row>
    <row r="1682" spans="1:15" ht="20.100000000000001" customHeight="1" x14ac:dyDescent="0.25">
      <c r="A1682" s="56"/>
      <c r="B1682" s="32">
        <v>16002739</v>
      </c>
      <c r="C1682" s="25" t="s">
        <v>5749</v>
      </c>
      <c r="D1682" s="25" t="s">
        <v>5781</v>
      </c>
      <c r="E1682" s="26" t="s">
        <v>2</v>
      </c>
      <c r="F1682" s="27">
        <v>15</v>
      </c>
      <c r="G1682" s="28">
        <v>1.87</v>
      </c>
      <c r="H1682" s="27">
        <v>15</v>
      </c>
      <c r="I1682" s="28">
        <v>1.44</v>
      </c>
      <c r="J1682" s="26" t="s">
        <v>109</v>
      </c>
      <c r="K1682" s="26" t="s">
        <v>4</v>
      </c>
      <c r="L1682" s="26" t="s">
        <v>4</v>
      </c>
      <c r="M1682" s="29">
        <f>IF(Tabelle8[[#This Row],[Heizleistung (55°C)]]=0,Tabelle8[[#This Row],[Heizleistung (35°C)]],(Tabelle8[[#This Row],[Heizleistung (35°C)]]+Tabelle8[[#This Row],[Heizleistung (55°C)]])/2)</f>
        <v>15</v>
      </c>
      <c r="N1682" s="30">
        <f>IF(Tabelle8[[#This Row],[Etas 55°C]]=0,0,(Tabelle8[[#This Row],[Etas 35°C]]*0.8+Tabelle8[[#This Row],[Etas 55°C]]*0.2))*2.5</f>
        <v>4.4600000000000009</v>
      </c>
      <c r="O1682" s="31">
        <f>-(Tabelle8[[#This Row],[80%/20% SCOP]]-5.535)/5.535</f>
        <v>0.19421860885275505</v>
      </c>
    </row>
    <row r="1683" spans="1:15" ht="20.100000000000001" customHeight="1" x14ac:dyDescent="0.25">
      <c r="A1683" s="56"/>
      <c r="B1683" s="32">
        <v>16010357</v>
      </c>
      <c r="C1683" s="25" t="s">
        <v>5832</v>
      </c>
      <c r="D1683" s="25" t="s">
        <v>5838</v>
      </c>
      <c r="E1683" s="26" t="s">
        <v>2</v>
      </c>
      <c r="F1683" s="27">
        <v>15</v>
      </c>
      <c r="G1683" s="28">
        <v>1.87</v>
      </c>
      <c r="H1683" s="27">
        <v>15</v>
      </c>
      <c r="I1683" s="28">
        <v>1.44</v>
      </c>
      <c r="J1683" s="26" t="s">
        <v>109</v>
      </c>
      <c r="K1683" s="26" t="s">
        <v>4</v>
      </c>
      <c r="L1683" s="26" t="s">
        <v>4</v>
      </c>
      <c r="M1683" s="29">
        <f>IF(Tabelle8[[#This Row],[Heizleistung (55°C)]]=0,Tabelle8[[#This Row],[Heizleistung (35°C)]],(Tabelle8[[#This Row],[Heizleistung (35°C)]]+Tabelle8[[#This Row],[Heizleistung (55°C)]])/2)</f>
        <v>15</v>
      </c>
      <c r="N1683" s="30">
        <f>IF(Tabelle8[[#This Row],[Etas 55°C]]=0,0,(Tabelle8[[#This Row],[Etas 35°C]]*0.8+Tabelle8[[#This Row],[Etas 55°C]]*0.2))*2.5</f>
        <v>4.4600000000000009</v>
      </c>
      <c r="O1683" s="31">
        <f>-(Tabelle8[[#This Row],[80%/20% SCOP]]-5.535)/5.535</f>
        <v>0.19421860885275505</v>
      </c>
    </row>
    <row r="1684" spans="1:15" ht="20.100000000000001" customHeight="1" x14ac:dyDescent="0.25">
      <c r="A1684" s="56"/>
      <c r="B1684" s="32">
        <v>16015073</v>
      </c>
      <c r="C1684" s="25" t="s">
        <v>3044</v>
      </c>
      <c r="D1684" s="25" t="s">
        <v>3064</v>
      </c>
      <c r="E1684" s="26" t="s">
        <v>2</v>
      </c>
      <c r="F1684" s="27">
        <v>16</v>
      </c>
      <c r="G1684" s="28">
        <v>1.86</v>
      </c>
      <c r="H1684" s="27">
        <v>17</v>
      </c>
      <c r="I1684" s="28">
        <v>1.48</v>
      </c>
      <c r="J1684" s="26" t="s">
        <v>109</v>
      </c>
      <c r="K1684" s="26" t="s">
        <v>4</v>
      </c>
      <c r="L1684" s="26" t="s">
        <v>4</v>
      </c>
      <c r="M1684" s="27">
        <f>IF(Tabelle8[[#This Row],[Heizleistung (55°C)]]=0,Tabelle8[[#This Row],[Heizleistung (35°C)]],(Tabelle8[[#This Row],[Heizleistung (35°C)]]+Tabelle8[[#This Row],[Heizleistung (55°C)]])/2)</f>
        <v>16.5</v>
      </c>
      <c r="N1684" s="30">
        <f>IF(Tabelle8[[#This Row],[Etas 55°C]]=0,0,(Tabelle8[[#This Row],[Etas 35°C]]*0.8+Tabelle8[[#This Row],[Etas 55°C]]*0.2))*2.5</f>
        <v>4.4600000000000009</v>
      </c>
      <c r="O1684" s="31">
        <f>-(Tabelle8[[#This Row],[80%/20% SCOP]]-5.535)/5.535</f>
        <v>0.19421860885275505</v>
      </c>
    </row>
    <row r="1685" spans="1:15" ht="20.100000000000001" customHeight="1" x14ac:dyDescent="0.25">
      <c r="A1685" s="56"/>
      <c r="B1685" s="32">
        <v>16016314</v>
      </c>
      <c r="C1685" s="25" t="s">
        <v>1756</v>
      </c>
      <c r="D1685" s="25" t="s">
        <v>1762</v>
      </c>
      <c r="E1685" s="26" t="s">
        <v>2</v>
      </c>
      <c r="F1685" s="27">
        <v>15.9</v>
      </c>
      <c r="G1685" s="28">
        <v>1.85</v>
      </c>
      <c r="H1685" s="27">
        <v>14.7</v>
      </c>
      <c r="I1685" s="28">
        <v>1.51</v>
      </c>
      <c r="J1685" s="26" t="s">
        <v>3</v>
      </c>
      <c r="K1685" s="26" t="s">
        <v>4</v>
      </c>
      <c r="L1685" s="26" t="s">
        <v>4</v>
      </c>
      <c r="M1685" s="27">
        <f>IF(Tabelle8[[#This Row],[Heizleistung (55°C)]]=0,Tabelle8[[#This Row],[Heizleistung (35°C)]],(Tabelle8[[#This Row],[Heizleistung (35°C)]]+Tabelle8[[#This Row],[Heizleistung (55°C)]])/2)</f>
        <v>15.3</v>
      </c>
      <c r="N1685" s="30">
        <f>IF(Tabelle8[[#This Row],[Etas 55°C]]=0,0,(Tabelle8[[#This Row],[Etas 35°C]]*0.8+Tabelle8[[#This Row],[Etas 55°C]]*0.2))*2.5</f>
        <v>4.455000000000001</v>
      </c>
      <c r="O1685" s="31">
        <f>-(Tabelle8[[#This Row],[80%/20% SCOP]]-5.535)/5.535</f>
        <v>0.19512195121951204</v>
      </c>
    </row>
    <row r="1686" spans="1:15" ht="20.100000000000001" customHeight="1" x14ac:dyDescent="0.25">
      <c r="A1686" s="56"/>
      <c r="B1686" s="32">
        <v>16015168</v>
      </c>
      <c r="C1686" s="25" t="s">
        <v>3116</v>
      </c>
      <c r="D1686" s="25" t="s">
        <v>3139</v>
      </c>
      <c r="E1686" s="26" t="s">
        <v>2</v>
      </c>
      <c r="F1686" s="27">
        <v>15.9</v>
      </c>
      <c r="G1686" s="28">
        <v>1.85</v>
      </c>
      <c r="H1686" s="27">
        <v>14.7</v>
      </c>
      <c r="I1686" s="28">
        <v>1.51</v>
      </c>
      <c r="J1686" s="26" t="s">
        <v>3</v>
      </c>
      <c r="K1686" s="26" t="s">
        <v>4</v>
      </c>
      <c r="L1686" s="26" t="s">
        <v>4</v>
      </c>
      <c r="M1686" s="27">
        <f>IF(Tabelle8[[#This Row],[Heizleistung (55°C)]]=0,Tabelle8[[#This Row],[Heizleistung (35°C)]],(Tabelle8[[#This Row],[Heizleistung (35°C)]]+Tabelle8[[#This Row],[Heizleistung (55°C)]])/2)</f>
        <v>15.3</v>
      </c>
      <c r="N1686" s="30">
        <f>IF(Tabelle8[[#This Row],[Etas 55°C]]=0,0,(Tabelle8[[#This Row],[Etas 35°C]]*0.8+Tabelle8[[#This Row],[Etas 55°C]]*0.2))*2.5</f>
        <v>4.455000000000001</v>
      </c>
      <c r="O1686" s="31">
        <f>-(Tabelle8[[#This Row],[80%/20% SCOP]]-5.535)/5.535</f>
        <v>0.19512195121951204</v>
      </c>
    </row>
    <row r="1687" spans="1:15" ht="20.100000000000001" customHeight="1" x14ac:dyDescent="0.25">
      <c r="A1687" s="56"/>
      <c r="B1687" s="32">
        <v>16018671</v>
      </c>
      <c r="C1687" s="25" t="s">
        <v>1756</v>
      </c>
      <c r="D1687" s="25" t="s">
        <v>1760</v>
      </c>
      <c r="E1687" s="26" t="s">
        <v>2</v>
      </c>
      <c r="F1687" s="27">
        <v>15.5</v>
      </c>
      <c r="G1687" s="28">
        <v>1.85</v>
      </c>
      <c r="H1687" s="27">
        <v>16</v>
      </c>
      <c r="I1687" s="28">
        <v>1.51</v>
      </c>
      <c r="J1687" s="26" t="s">
        <v>3</v>
      </c>
      <c r="K1687" s="26" t="s">
        <v>4</v>
      </c>
      <c r="L1687" s="26" t="s">
        <v>4</v>
      </c>
      <c r="M1687" s="27">
        <f>IF(Tabelle8[[#This Row],[Heizleistung (55°C)]]=0,Tabelle8[[#This Row],[Heizleistung (35°C)]],(Tabelle8[[#This Row],[Heizleistung (35°C)]]+Tabelle8[[#This Row],[Heizleistung (55°C)]])/2)</f>
        <v>15.75</v>
      </c>
      <c r="N1687" s="30">
        <f>IF(Tabelle8[[#This Row],[Etas 55°C]]=0,0,(Tabelle8[[#This Row],[Etas 35°C]]*0.8+Tabelle8[[#This Row],[Etas 55°C]]*0.2))*2.5</f>
        <v>4.455000000000001</v>
      </c>
      <c r="O1687" s="31">
        <f>-(Tabelle8[[#This Row],[80%/20% SCOP]]-5.535)/5.535</f>
        <v>0.19512195121951204</v>
      </c>
    </row>
    <row r="1688" spans="1:15" ht="20.100000000000001" customHeight="1" x14ac:dyDescent="0.25">
      <c r="A1688" s="56"/>
      <c r="B1688" s="32">
        <v>16013855</v>
      </c>
      <c r="C1688" s="25" t="s">
        <v>2070</v>
      </c>
      <c r="D1688" s="25" t="s">
        <v>2094</v>
      </c>
      <c r="E1688" s="26" t="s">
        <v>2</v>
      </c>
      <c r="F1688" s="27">
        <v>14</v>
      </c>
      <c r="G1688" s="28">
        <v>1.86</v>
      </c>
      <c r="H1688" s="27">
        <v>14</v>
      </c>
      <c r="I1688" s="28">
        <v>1.46</v>
      </c>
      <c r="J1688" s="26" t="s">
        <v>3</v>
      </c>
      <c r="K1688" s="26" t="s">
        <v>4</v>
      </c>
      <c r="L1688" s="26" t="s">
        <v>4</v>
      </c>
      <c r="M1688" s="27">
        <f>IF(Tabelle8[[#This Row],[Heizleistung (55°C)]]=0,Tabelle8[[#This Row],[Heizleistung (35°C)]],(Tabelle8[[#This Row],[Heizleistung (35°C)]]+Tabelle8[[#This Row],[Heizleistung (55°C)]])/2)</f>
        <v>14</v>
      </c>
      <c r="N1688" s="30">
        <f>IF(Tabelle8[[#This Row],[Etas 55°C]]=0,0,(Tabelle8[[#This Row],[Etas 35°C]]*0.8+Tabelle8[[#This Row],[Etas 55°C]]*0.2))*2.5</f>
        <v>4.4500000000000011</v>
      </c>
      <c r="O1688" s="31">
        <f>-(Tabelle8[[#This Row],[80%/20% SCOP]]-5.535)/5.535</f>
        <v>0.19602529358626902</v>
      </c>
    </row>
    <row r="1689" spans="1:15" ht="20.100000000000001" customHeight="1" x14ac:dyDescent="0.25">
      <c r="A1689" s="56"/>
      <c r="B1689" s="32">
        <v>16011454</v>
      </c>
      <c r="C1689" s="25" t="s">
        <v>4760</v>
      </c>
      <c r="D1689" s="25" t="s">
        <v>4796</v>
      </c>
      <c r="E1689" s="26" t="s">
        <v>2</v>
      </c>
      <c r="F1689" s="27">
        <v>15.62</v>
      </c>
      <c r="G1689" s="28">
        <v>1.87</v>
      </c>
      <c r="H1689" s="27">
        <v>15.18</v>
      </c>
      <c r="I1689" s="28">
        <v>1.42</v>
      </c>
      <c r="J1689" s="26" t="s">
        <v>40</v>
      </c>
      <c r="K1689" s="26" t="s">
        <v>4</v>
      </c>
      <c r="L1689" s="26" t="s">
        <v>25</v>
      </c>
      <c r="M1689" s="27">
        <f>IF(Tabelle8[[#This Row],[Heizleistung (55°C)]]=0,Tabelle8[[#This Row],[Heizleistung (35°C)]],(Tabelle8[[#This Row],[Heizleistung (35°C)]]+Tabelle8[[#This Row],[Heizleistung (55°C)]])/2)</f>
        <v>15.399999999999999</v>
      </c>
      <c r="N1689" s="30">
        <f>IF(Tabelle8[[#This Row],[Etas 55°C]]=0,0,(Tabelle8[[#This Row],[Etas 35°C]]*0.8+Tabelle8[[#This Row],[Etas 55°C]]*0.2))*2.5</f>
        <v>4.4500000000000011</v>
      </c>
      <c r="O1689" s="31">
        <f>-(Tabelle8[[#This Row],[80%/20% SCOP]]-5.535)/5.535</f>
        <v>0.19602529358626902</v>
      </c>
    </row>
    <row r="1690" spans="1:15" ht="20.100000000000001" customHeight="1" x14ac:dyDescent="0.25">
      <c r="A1690" s="56"/>
      <c r="B1690" s="32">
        <v>16012225</v>
      </c>
      <c r="C1690" s="25" t="s">
        <v>4563</v>
      </c>
      <c r="D1690" s="25" t="s">
        <v>4580</v>
      </c>
      <c r="E1690" s="26" t="s">
        <v>2</v>
      </c>
      <c r="F1690" s="27">
        <v>14.5</v>
      </c>
      <c r="G1690" s="28">
        <v>1.88</v>
      </c>
      <c r="H1690" s="27">
        <v>14</v>
      </c>
      <c r="I1690" s="28">
        <v>1.37</v>
      </c>
      <c r="J1690" s="26" t="s">
        <v>40</v>
      </c>
      <c r="K1690" s="26" t="s">
        <v>4</v>
      </c>
      <c r="L1690" s="26" t="s">
        <v>4</v>
      </c>
      <c r="M1690" s="27">
        <f>IF(Tabelle8[[#This Row],[Heizleistung (55°C)]]=0,Tabelle8[[#This Row],[Heizleistung (35°C)]],(Tabelle8[[#This Row],[Heizleistung (35°C)]]+Tabelle8[[#This Row],[Heizleistung (55°C)]])/2)</f>
        <v>14.25</v>
      </c>
      <c r="N1690" s="30">
        <f>IF(Tabelle8[[#This Row],[Etas 55°C]]=0,0,(Tabelle8[[#This Row],[Etas 35°C]]*0.8+Tabelle8[[#This Row],[Etas 55°C]]*0.2))*2.5</f>
        <v>4.4450000000000003</v>
      </c>
      <c r="O1690" s="31">
        <f>-(Tabelle8[[#This Row],[80%/20% SCOP]]-5.535)/5.535</f>
        <v>0.19692863595302618</v>
      </c>
    </row>
    <row r="1691" spans="1:15" ht="20.100000000000001" customHeight="1" x14ac:dyDescent="0.25">
      <c r="A1691" s="56"/>
      <c r="B1691" s="32">
        <v>16011461</v>
      </c>
      <c r="C1691" s="25" t="s">
        <v>4760</v>
      </c>
      <c r="D1691" s="25" t="s">
        <v>4788</v>
      </c>
      <c r="E1691" s="26" t="s">
        <v>2</v>
      </c>
      <c r="F1691" s="27">
        <v>15.62</v>
      </c>
      <c r="G1691" s="28">
        <v>1.87</v>
      </c>
      <c r="H1691" s="27">
        <v>15.18</v>
      </c>
      <c r="I1691" s="28">
        <v>1.41</v>
      </c>
      <c r="J1691" s="26" t="s">
        <v>40</v>
      </c>
      <c r="K1691" s="26" t="s">
        <v>4</v>
      </c>
      <c r="L1691" s="26" t="s">
        <v>25</v>
      </c>
      <c r="M1691" s="27">
        <f>IF(Tabelle8[[#This Row],[Heizleistung (55°C)]]=0,Tabelle8[[#This Row],[Heizleistung (35°C)]],(Tabelle8[[#This Row],[Heizleistung (35°C)]]+Tabelle8[[#This Row],[Heizleistung (55°C)]])/2)</f>
        <v>15.399999999999999</v>
      </c>
      <c r="N1691" s="30">
        <f>IF(Tabelle8[[#This Row],[Etas 55°C]]=0,0,(Tabelle8[[#This Row],[Etas 35°C]]*0.8+Tabelle8[[#This Row],[Etas 55°C]]*0.2))*2.5</f>
        <v>4.4450000000000003</v>
      </c>
      <c r="O1691" s="31">
        <f>-(Tabelle8[[#This Row],[80%/20% SCOP]]-5.535)/5.535</f>
        <v>0.19692863595302618</v>
      </c>
    </row>
    <row r="1692" spans="1:15" ht="20.100000000000001" customHeight="1" x14ac:dyDescent="0.25">
      <c r="A1692" s="56"/>
      <c r="B1692" s="32">
        <v>16010653</v>
      </c>
      <c r="C1692" s="25" t="s">
        <v>2439</v>
      </c>
      <c r="D1692" s="25" t="s">
        <v>2441</v>
      </c>
      <c r="E1692" s="26" t="s">
        <v>2</v>
      </c>
      <c r="F1692" s="27">
        <v>16.48</v>
      </c>
      <c r="G1692" s="28">
        <v>1.857</v>
      </c>
      <c r="H1692" s="27">
        <v>16.5</v>
      </c>
      <c r="I1692" s="28">
        <v>1.431</v>
      </c>
      <c r="J1692" s="26" t="s">
        <v>3</v>
      </c>
      <c r="K1692" s="26" t="s">
        <v>4</v>
      </c>
      <c r="L1692" s="26" t="s">
        <v>15</v>
      </c>
      <c r="M1692" s="27">
        <f>IF(Tabelle8[[#This Row],[Heizleistung (55°C)]]=0,Tabelle8[[#This Row],[Heizleistung (35°C)]],(Tabelle8[[#This Row],[Heizleistung (35°C)]]+Tabelle8[[#This Row],[Heizleistung (55°C)]])/2)</f>
        <v>16.490000000000002</v>
      </c>
      <c r="N1692" s="30">
        <f>IF(Tabelle8[[#This Row],[Etas 55°C]]=0,0,(Tabelle8[[#This Row],[Etas 35°C]]*0.8+Tabelle8[[#This Row],[Etas 55°C]]*0.2))*2.5</f>
        <v>4.4295</v>
      </c>
      <c r="O1692" s="31">
        <f>-(Tabelle8[[#This Row],[80%/20% SCOP]]-5.535)/5.535</f>
        <v>0.19972899728997293</v>
      </c>
    </row>
    <row r="1693" spans="1:15" ht="20.100000000000001" customHeight="1" x14ac:dyDescent="0.25">
      <c r="A1693" s="56"/>
      <c r="B1693" s="32">
        <v>16015222</v>
      </c>
      <c r="C1693" s="25" t="s">
        <v>2111</v>
      </c>
      <c r="D1693" s="25" t="s">
        <v>2133</v>
      </c>
      <c r="E1693" s="26" t="s">
        <v>2</v>
      </c>
      <c r="F1693" s="27">
        <v>14.5</v>
      </c>
      <c r="G1693" s="28">
        <v>1.85</v>
      </c>
      <c r="H1693" s="27">
        <v>14</v>
      </c>
      <c r="I1693" s="28">
        <v>1.44</v>
      </c>
      <c r="J1693" s="26" t="s">
        <v>40</v>
      </c>
      <c r="K1693" s="26" t="s">
        <v>4</v>
      </c>
      <c r="L1693" s="26" t="s">
        <v>4</v>
      </c>
      <c r="M1693" s="27">
        <f>IF(Tabelle8[[#This Row],[Heizleistung (55°C)]]=0,Tabelle8[[#This Row],[Heizleistung (35°C)]],(Tabelle8[[#This Row],[Heizleistung (35°C)]]+Tabelle8[[#This Row],[Heizleistung (55°C)]])/2)</f>
        <v>14.25</v>
      </c>
      <c r="N1693" s="30">
        <f>IF(Tabelle8[[#This Row],[Etas 55°C]]=0,0,(Tabelle8[[#This Row],[Etas 35°C]]*0.8+Tabelle8[[#This Row],[Etas 55°C]]*0.2))*2.5</f>
        <v>4.4200000000000008</v>
      </c>
      <c r="O1693" s="31">
        <f>-(Tabelle8[[#This Row],[80%/20% SCOP]]-5.535)/5.535</f>
        <v>0.20144534778681109</v>
      </c>
    </row>
    <row r="1694" spans="1:15" ht="20.100000000000001" customHeight="1" x14ac:dyDescent="0.25">
      <c r="A1694" s="56"/>
      <c r="B1694" s="32">
        <v>16015227</v>
      </c>
      <c r="C1694" s="25" t="s">
        <v>2111</v>
      </c>
      <c r="D1694" s="25" t="s">
        <v>2158</v>
      </c>
      <c r="E1694" s="26" t="s">
        <v>2</v>
      </c>
      <c r="F1694" s="27">
        <v>14.6</v>
      </c>
      <c r="G1694" s="28">
        <v>1.86</v>
      </c>
      <c r="H1694" s="27">
        <v>14</v>
      </c>
      <c r="I1694" s="28">
        <v>1.4</v>
      </c>
      <c r="J1694" s="26" t="s">
        <v>40</v>
      </c>
      <c r="K1694" s="26" t="s">
        <v>4</v>
      </c>
      <c r="L1694" s="26" t="s">
        <v>4</v>
      </c>
      <c r="M1694" s="27">
        <f>IF(Tabelle8[[#This Row],[Heizleistung (55°C)]]=0,Tabelle8[[#This Row],[Heizleistung (35°C)]],(Tabelle8[[#This Row],[Heizleistung (35°C)]]+Tabelle8[[#This Row],[Heizleistung (55°C)]])/2)</f>
        <v>14.3</v>
      </c>
      <c r="N1694" s="30">
        <f>IF(Tabelle8[[#This Row],[Etas 55°C]]=0,0,(Tabelle8[[#This Row],[Etas 35°C]]*0.8+Tabelle8[[#This Row],[Etas 55°C]]*0.2))*2.5</f>
        <v>4.4200000000000008</v>
      </c>
      <c r="O1694" s="31">
        <f>-(Tabelle8[[#This Row],[80%/20% SCOP]]-5.535)/5.535</f>
        <v>0.20144534778681109</v>
      </c>
    </row>
    <row r="1695" spans="1:15" ht="20.100000000000001" customHeight="1" x14ac:dyDescent="0.25">
      <c r="A1695" s="56"/>
      <c r="B1695" s="32">
        <v>16016527</v>
      </c>
      <c r="C1695" s="25" t="s">
        <v>5546</v>
      </c>
      <c r="D1695" s="25" t="s">
        <v>5551</v>
      </c>
      <c r="E1695" s="26" t="s">
        <v>2</v>
      </c>
      <c r="F1695" s="27">
        <v>14.25</v>
      </c>
      <c r="G1695" s="28">
        <v>1.83</v>
      </c>
      <c r="H1695" s="27">
        <v>14.09</v>
      </c>
      <c r="I1695" s="28">
        <v>1.51</v>
      </c>
      <c r="J1695" s="26" t="s">
        <v>3</v>
      </c>
      <c r="K1695" s="26" t="s">
        <v>4</v>
      </c>
      <c r="L1695" s="26" t="s">
        <v>4</v>
      </c>
      <c r="M1695" s="29">
        <f>IF(Tabelle8[[#This Row],[Heizleistung (55°C)]]=0,Tabelle8[[#This Row],[Heizleistung (35°C)]],(Tabelle8[[#This Row],[Heizleistung (35°C)]]+Tabelle8[[#This Row],[Heizleistung (55°C)]])/2)</f>
        <v>14.17</v>
      </c>
      <c r="N1695" s="30">
        <f>IF(Tabelle8[[#This Row],[Etas 55°C]]=0,0,(Tabelle8[[#This Row],[Etas 35°C]]*0.8+Tabelle8[[#This Row],[Etas 55°C]]*0.2))*2.5</f>
        <v>4.4150000000000009</v>
      </c>
      <c r="O1695" s="31">
        <f>-(Tabelle8[[#This Row],[80%/20% SCOP]]-5.535)/5.535</f>
        <v>0.20234869015356804</v>
      </c>
    </row>
    <row r="1696" spans="1:15" ht="20.100000000000001" customHeight="1" x14ac:dyDescent="0.25">
      <c r="A1696" s="56"/>
      <c r="B1696" s="32">
        <v>16016532</v>
      </c>
      <c r="C1696" s="25" t="s">
        <v>5749</v>
      </c>
      <c r="D1696" s="25" t="s">
        <v>5768</v>
      </c>
      <c r="E1696" s="26" t="s">
        <v>2</v>
      </c>
      <c r="F1696" s="27">
        <v>14.25</v>
      </c>
      <c r="G1696" s="28">
        <v>1.83</v>
      </c>
      <c r="H1696" s="27">
        <v>14.09</v>
      </c>
      <c r="I1696" s="28">
        <v>1.51</v>
      </c>
      <c r="J1696" s="26" t="s">
        <v>3</v>
      </c>
      <c r="K1696" s="26" t="s">
        <v>4</v>
      </c>
      <c r="L1696" s="26" t="s">
        <v>4</v>
      </c>
      <c r="M1696" s="29">
        <f>IF(Tabelle8[[#This Row],[Heizleistung (55°C)]]=0,Tabelle8[[#This Row],[Heizleistung (35°C)]],(Tabelle8[[#This Row],[Heizleistung (35°C)]]+Tabelle8[[#This Row],[Heizleistung (55°C)]])/2)</f>
        <v>14.17</v>
      </c>
      <c r="N1696" s="30">
        <f>IF(Tabelle8[[#This Row],[Etas 55°C]]=0,0,(Tabelle8[[#This Row],[Etas 35°C]]*0.8+Tabelle8[[#This Row],[Etas 55°C]]*0.2))*2.5</f>
        <v>4.4150000000000009</v>
      </c>
      <c r="O1696" s="31">
        <f>-(Tabelle8[[#This Row],[80%/20% SCOP]]-5.535)/5.535</f>
        <v>0.20234869015356804</v>
      </c>
    </row>
    <row r="1697" spans="1:15" ht="20.100000000000001" customHeight="1" x14ac:dyDescent="0.25">
      <c r="A1697" s="56"/>
      <c r="B1697" s="32">
        <v>16005764</v>
      </c>
      <c r="C1697" s="25" t="s">
        <v>1657</v>
      </c>
      <c r="D1697" s="25" t="s">
        <v>1682</v>
      </c>
      <c r="E1697" s="26" t="s">
        <v>2</v>
      </c>
      <c r="F1697" s="27">
        <v>15.7</v>
      </c>
      <c r="G1697" s="28">
        <v>1.83</v>
      </c>
      <c r="H1697" s="27">
        <v>15.15</v>
      </c>
      <c r="I1697" s="28">
        <v>1.51</v>
      </c>
      <c r="J1697" s="26" t="s">
        <v>109</v>
      </c>
      <c r="K1697" s="26" t="s">
        <v>4</v>
      </c>
      <c r="L1697" s="26" t="s">
        <v>4</v>
      </c>
      <c r="M1697" s="27">
        <f>IF(Tabelle8[[#This Row],[Heizleistung (55°C)]]=0,Tabelle8[[#This Row],[Heizleistung (35°C)]],(Tabelle8[[#This Row],[Heizleistung (35°C)]]+Tabelle8[[#This Row],[Heizleistung (55°C)]])/2)</f>
        <v>15.425000000000001</v>
      </c>
      <c r="N1697" s="30">
        <f>IF(Tabelle8[[#This Row],[Etas 55°C]]=0,0,(Tabelle8[[#This Row],[Etas 35°C]]*0.8+Tabelle8[[#This Row],[Etas 55°C]]*0.2))*2.5</f>
        <v>4.4150000000000009</v>
      </c>
      <c r="O1697" s="31">
        <f>-(Tabelle8[[#This Row],[80%/20% SCOP]]-5.535)/5.535</f>
        <v>0.20234869015356804</v>
      </c>
    </row>
    <row r="1698" spans="1:15" ht="20.100000000000001" customHeight="1" x14ac:dyDescent="0.25">
      <c r="A1698" s="56"/>
      <c r="B1698" s="32">
        <v>16015125</v>
      </c>
      <c r="C1698" s="25" t="s">
        <v>4997</v>
      </c>
      <c r="D1698" s="25" t="s">
        <v>4998</v>
      </c>
      <c r="E1698" s="26" t="s">
        <v>2</v>
      </c>
      <c r="F1698" s="27">
        <v>13.97</v>
      </c>
      <c r="G1698" s="28">
        <v>1.857</v>
      </c>
      <c r="H1698" s="27">
        <v>13.99</v>
      </c>
      <c r="I1698" s="28">
        <v>1.395</v>
      </c>
      <c r="J1698" s="26" t="s">
        <v>3</v>
      </c>
      <c r="K1698" s="26" t="s">
        <v>4</v>
      </c>
      <c r="L1698" s="26" t="s">
        <v>4</v>
      </c>
      <c r="M1698" s="27">
        <f>IF(Tabelle8[[#This Row],[Heizleistung (55°C)]]=0,Tabelle8[[#This Row],[Heizleistung (35°C)]],(Tabelle8[[#This Row],[Heizleistung (35°C)]]+Tabelle8[[#This Row],[Heizleistung (55°C)]])/2)</f>
        <v>13.98</v>
      </c>
      <c r="N1698" s="30">
        <f>IF(Tabelle8[[#This Row],[Etas 55°C]]=0,0,(Tabelle8[[#This Row],[Etas 35°C]]*0.8+Tabelle8[[#This Row],[Etas 55°C]]*0.2))*2.5</f>
        <v>4.4115000000000002</v>
      </c>
      <c r="O1698" s="31">
        <f>-(Tabelle8[[#This Row],[80%/20% SCOP]]-5.535)/5.535</f>
        <v>0.20298102981029809</v>
      </c>
    </row>
    <row r="1699" spans="1:15" ht="20.100000000000001" customHeight="1" x14ac:dyDescent="0.25">
      <c r="A1699" s="56"/>
      <c r="B1699" s="32">
        <v>16017192</v>
      </c>
      <c r="C1699" s="25" t="s">
        <v>5858</v>
      </c>
      <c r="D1699" s="25" t="s">
        <v>5862</v>
      </c>
      <c r="E1699" s="26" t="s">
        <v>2</v>
      </c>
      <c r="F1699" s="27">
        <v>13.97</v>
      </c>
      <c r="G1699" s="28">
        <v>1.857</v>
      </c>
      <c r="H1699" s="27">
        <v>13.99</v>
      </c>
      <c r="I1699" s="28">
        <v>1.395</v>
      </c>
      <c r="J1699" s="26" t="s">
        <v>3</v>
      </c>
      <c r="K1699" s="26" t="s">
        <v>15</v>
      </c>
      <c r="L1699" s="26" t="s">
        <v>15</v>
      </c>
      <c r="M1699" s="29">
        <f>IF(Tabelle8[[#This Row],[Heizleistung (55°C)]]=0,Tabelle8[[#This Row],[Heizleistung (35°C)]],(Tabelle8[[#This Row],[Heizleistung (35°C)]]+Tabelle8[[#This Row],[Heizleistung (55°C)]])/2)</f>
        <v>13.98</v>
      </c>
      <c r="N1699" s="30">
        <f>IF(Tabelle8[[#This Row],[Etas 55°C]]=0,0,(Tabelle8[[#This Row],[Etas 35°C]]*0.8+Tabelle8[[#This Row],[Etas 55°C]]*0.2))*2.5</f>
        <v>4.4115000000000002</v>
      </c>
      <c r="O1699" s="31">
        <f>-(Tabelle8[[#This Row],[80%/20% SCOP]]-5.535)/5.535</f>
        <v>0.20298102981029809</v>
      </c>
    </row>
    <row r="1700" spans="1:15" ht="20.100000000000001" customHeight="1" x14ac:dyDescent="0.25">
      <c r="A1700" s="56"/>
      <c r="B1700" s="32">
        <v>16015022</v>
      </c>
      <c r="C1700" s="25" t="s">
        <v>2309</v>
      </c>
      <c r="D1700" s="25" t="s">
        <v>2310</v>
      </c>
      <c r="E1700" s="26" t="s">
        <v>2</v>
      </c>
      <c r="F1700" s="27">
        <v>13</v>
      </c>
      <c r="G1700" s="28">
        <v>1.8720000000000001</v>
      </c>
      <c r="H1700" s="27">
        <v>15</v>
      </c>
      <c r="I1700" s="28">
        <v>1.335</v>
      </c>
      <c r="J1700" s="26" t="s">
        <v>508</v>
      </c>
      <c r="K1700" s="26" t="s">
        <v>15</v>
      </c>
      <c r="L1700" s="26" t="s">
        <v>15</v>
      </c>
      <c r="M1700" s="27">
        <f>IF(Tabelle8[[#This Row],[Heizleistung (55°C)]]=0,Tabelle8[[#This Row],[Heizleistung (35°C)]],(Tabelle8[[#This Row],[Heizleistung (35°C)]]+Tabelle8[[#This Row],[Heizleistung (55°C)]])/2)</f>
        <v>14</v>
      </c>
      <c r="N1700" s="30">
        <f>IF(Tabelle8[[#This Row],[Etas 55°C]]=0,0,(Tabelle8[[#This Row],[Etas 35°C]]*0.8+Tabelle8[[#This Row],[Etas 55°C]]*0.2))*2.5</f>
        <v>4.4115000000000002</v>
      </c>
      <c r="O1700" s="31">
        <f>-(Tabelle8[[#This Row],[80%/20% SCOP]]-5.535)/5.535</f>
        <v>0.20298102981029809</v>
      </c>
    </row>
    <row r="1701" spans="1:15" ht="20.100000000000001" customHeight="1" x14ac:dyDescent="0.25">
      <c r="A1701" s="56"/>
      <c r="B1701" s="32">
        <v>16014364</v>
      </c>
      <c r="C1701" s="25" t="s">
        <v>3161</v>
      </c>
      <c r="D1701" s="25" t="s">
        <v>3175</v>
      </c>
      <c r="E1701" s="26" t="s">
        <v>2</v>
      </c>
      <c r="F1701" s="27">
        <v>14</v>
      </c>
      <c r="G1701" s="28">
        <v>1.85</v>
      </c>
      <c r="H1701" s="27">
        <v>14</v>
      </c>
      <c r="I1701" s="28">
        <v>1.42</v>
      </c>
      <c r="J1701" s="26" t="s">
        <v>40</v>
      </c>
      <c r="K1701" s="26" t="s">
        <v>4</v>
      </c>
      <c r="L1701" s="26" t="s">
        <v>4</v>
      </c>
      <c r="M1701" s="27">
        <f>IF(Tabelle8[[#This Row],[Heizleistung (55°C)]]=0,Tabelle8[[#This Row],[Heizleistung (35°C)]],(Tabelle8[[#This Row],[Heizleistung (35°C)]]+Tabelle8[[#This Row],[Heizleistung (55°C)]])/2)</f>
        <v>14</v>
      </c>
      <c r="N1701" s="30">
        <f>IF(Tabelle8[[#This Row],[Etas 55°C]]=0,0,(Tabelle8[[#This Row],[Etas 35°C]]*0.8+Tabelle8[[#This Row],[Etas 55°C]]*0.2))*2.5</f>
        <v>4.41</v>
      </c>
      <c r="O1701" s="31">
        <f>-(Tabelle8[[#This Row],[80%/20% SCOP]]-5.535)/5.535</f>
        <v>0.2032520325203252</v>
      </c>
    </row>
    <row r="1702" spans="1:15" ht="20.100000000000001" customHeight="1" x14ac:dyDescent="0.25">
      <c r="A1702" s="56"/>
      <c r="B1702" s="32">
        <v>16012722</v>
      </c>
      <c r="C1702" s="25" t="s">
        <v>4668</v>
      </c>
      <c r="D1702" s="25">
        <v>650001333</v>
      </c>
      <c r="E1702" s="26" t="s">
        <v>2</v>
      </c>
      <c r="F1702" s="27">
        <v>15.92</v>
      </c>
      <c r="G1702" s="28">
        <v>1.851</v>
      </c>
      <c r="H1702" s="27">
        <v>13.56</v>
      </c>
      <c r="I1702" s="28">
        <v>1.411</v>
      </c>
      <c r="J1702" s="26" t="s">
        <v>3</v>
      </c>
      <c r="K1702" s="26" t="s">
        <v>4</v>
      </c>
      <c r="L1702" s="26" t="s">
        <v>4</v>
      </c>
      <c r="M1702" s="27">
        <f>IF(Tabelle8[[#This Row],[Heizleistung (55°C)]]=0,Tabelle8[[#This Row],[Heizleistung (35°C)]],(Tabelle8[[#This Row],[Heizleistung (35°C)]]+Tabelle8[[#This Row],[Heizleistung (55°C)]])/2)</f>
        <v>14.74</v>
      </c>
      <c r="N1702" s="30">
        <f>IF(Tabelle8[[#This Row],[Etas 55°C]]=0,0,(Tabelle8[[#This Row],[Etas 35°C]]*0.8+Tabelle8[[#This Row],[Etas 55°C]]*0.2))*2.5</f>
        <v>4.4075000000000006</v>
      </c>
      <c r="O1702" s="31">
        <f>-(Tabelle8[[#This Row],[80%/20% SCOP]]-5.535)/5.535</f>
        <v>0.20370370370370361</v>
      </c>
    </row>
    <row r="1703" spans="1:15" ht="20.100000000000001" customHeight="1" x14ac:dyDescent="0.25">
      <c r="A1703" s="56"/>
      <c r="B1703" s="32">
        <v>16006369</v>
      </c>
      <c r="C1703" s="25" t="s">
        <v>2111</v>
      </c>
      <c r="D1703" s="25" t="s">
        <v>2118</v>
      </c>
      <c r="E1703" s="26" t="s">
        <v>2</v>
      </c>
      <c r="F1703" s="27">
        <v>14</v>
      </c>
      <c r="G1703" s="28">
        <v>1.84</v>
      </c>
      <c r="H1703" s="27">
        <v>14</v>
      </c>
      <c r="I1703" s="28">
        <v>1.45</v>
      </c>
      <c r="J1703" s="26" t="s">
        <v>40</v>
      </c>
      <c r="K1703" s="26" t="s">
        <v>4</v>
      </c>
      <c r="L1703" s="26" t="s">
        <v>4</v>
      </c>
      <c r="M1703" s="27">
        <f>IF(Tabelle8[[#This Row],[Heizleistung (55°C)]]=0,Tabelle8[[#This Row],[Heizleistung (35°C)]],(Tabelle8[[#This Row],[Heizleistung (35°C)]]+Tabelle8[[#This Row],[Heizleistung (55°C)]])/2)</f>
        <v>14</v>
      </c>
      <c r="N1703" s="30">
        <f>IF(Tabelle8[[#This Row],[Etas 55°C]]=0,0,(Tabelle8[[#This Row],[Etas 35°C]]*0.8+Tabelle8[[#This Row],[Etas 55°C]]*0.2))*2.5</f>
        <v>4.4050000000000002</v>
      </c>
      <c r="O1703" s="31">
        <f>-(Tabelle8[[#This Row],[80%/20% SCOP]]-5.535)/5.535</f>
        <v>0.20415537488708219</v>
      </c>
    </row>
    <row r="1704" spans="1:15" ht="20.100000000000001" customHeight="1" x14ac:dyDescent="0.25">
      <c r="A1704" s="56"/>
      <c r="B1704" s="32">
        <v>16010519</v>
      </c>
      <c r="C1704" s="25" t="s">
        <v>2988</v>
      </c>
      <c r="D1704" s="25" t="s">
        <v>3024</v>
      </c>
      <c r="E1704" s="26" t="s">
        <v>2</v>
      </c>
      <c r="F1704" s="27">
        <v>14</v>
      </c>
      <c r="G1704" s="28">
        <v>1.84</v>
      </c>
      <c r="H1704" s="27">
        <v>14</v>
      </c>
      <c r="I1704" s="28">
        <v>1.45</v>
      </c>
      <c r="J1704" s="26" t="s">
        <v>40</v>
      </c>
      <c r="K1704" s="26" t="s">
        <v>4</v>
      </c>
      <c r="L1704" s="26" t="s">
        <v>4</v>
      </c>
      <c r="M1704" s="27">
        <f>IF(Tabelle8[[#This Row],[Heizleistung (55°C)]]=0,Tabelle8[[#This Row],[Heizleistung (35°C)]],(Tabelle8[[#This Row],[Heizleistung (35°C)]]+Tabelle8[[#This Row],[Heizleistung (55°C)]])/2)</f>
        <v>14</v>
      </c>
      <c r="N1704" s="30">
        <f>IF(Tabelle8[[#This Row],[Etas 55°C]]=0,0,(Tabelle8[[#This Row],[Etas 35°C]]*0.8+Tabelle8[[#This Row],[Etas 55°C]]*0.2))*2.5</f>
        <v>4.4050000000000002</v>
      </c>
      <c r="O1704" s="31">
        <f>-(Tabelle8[[#This Row],[80%/20% SCOP]]-5.535)/5.535</f>
        <v>0.20415537488708219</v>
      </c>
    </row>
    <row r="1705" spans="1:15" ht="20.100000000000001" customHeight="1" x14ac:dyDescent="0.25">
      <c r="A1705" s="56"/>
      <c r="B1705" s="32">
        <v>16016772</v>
      </c>
      <c r="C1705" s="25" t="s">
        <v>2195</v>
      </c>
      <c r="D1705" s="25" t="s">
        <v>2200</v>
      </c>
      <c r="E1705" s="26" t="s">
        <v>2</v>
      </c>
      <c r="F1705" s="27">
        <v>14.97</v>
      </c>
      <c r="G1705" s="28">
        <v>1.84</v>
      </c>
      <c r="H1705" s="27">
        <v>14.44</v>
      </c>
      <c r="I1705" s="28">
        <v>1.45</v>
      </c>
      <c r="J1705" s="26" t="s">
        <v>3</v>
      </c>
      <c r="K1705" s="26" t="s">
        <v>4</v>
      </c>
      <c r="L1705" s="26" t="s">
        <v>4</v>
      </c>
      <c r="M1705" s="27">
        <f>IF(Tabelle8[[#This Row],[Heizleistung (55°C)]]=0,Tabelle8[[#This Row],[Heizleistung (35°C)]],(Tabelle8[[#This Row],[Heizleistung (35°C)]]+Tabelle8[[#This Row],[Heizleistung (55°C)]])/2)</f>
        <v>14.705</v>
      </c>
      <c r="N1705" s="30">
        <f>IF(Tabelle8[[#This Row],[Etas 55°C]]=0,0,(Tabelle8[[#This Row],[Etas 35°C]]*0.8+Tabelle8[[#This Row],[Etas 55°C]]*0.2))*2.5</f>
        <v>4.4050000000000002</v>
      </c>
      <c r="O1705" s="31">
        <f>-(Tabelle8[[#This Row],[80%/20% SCOP]]-5.535)/5.535</f>
        <v>0.20415537488708219</v>
      </c>
    </row>
    <row r="1706" spans="1:15" ht="20.100000000000001" customHeight="1" x14ac:dyDescent="0.25">
      <c r="A1706" s="56"/>
      <c r="B1706" s="32">
        <v>16016770</v>
      </c>
      <c r="C1706" s="25" t="s">
        <v>2195</v>
      </c>
      <c r="D1706" s="25" t="s">
        <v>2212</v>
      </c>
      <c r="E1706" s="26" t="s">
        <v>2</v>
      </c>
      <c r="F1706" s="27">
        <v>15.44</v>
      </c>
      <c r="G1706" s="28">
        <v>1.84</v>
      </c>
      <c r="H1706" s="27">
        <v>15.7</v>
      </c>
      <c r="I1706" s="28">
        <v>1.45</v>
      </c>
      <c r="J1706" s="26" t="s">
        <v>3</v>
      </c>
      <c r="K1706" s="26" t="s">
        <v>4</v>
      </c>
      <c r="L1706" s="26" t="s">
        <v>4</v>
      </c>
      <c r="M1706" s="27">
        <f>IF(Tabelle8[[#This Row],[Heizleistung (55°C)]]=0,Tabelle8[[#This Row],[Heizleistung (35°C)]],(Tabelle8[[#This Row],[Heizleistung (35°C)]]+Tabelle8[[#This Row],[Heizleistung (55°C)]])/2)</f>
        <v>15.57</v>
      </c>
      <c r="N1706" s="30">
        <f>IF(Tabelle8[[#This Row],[Etas 55°C]]=0,0,(Tabelle8[[#This Row],[Etas 35°C]]*0.8+Tabelle8[[#This Row],[Etas 55°C]]*0.2))*2.5</f>
        <v>4.4050000000000002</v>
      </c>
      <c r="O1706" s="31">
        <f>-(Tabelle8[[#This Row],[80%/20% SCOP]]-5.535)/5.535</f>
        <v>0.20415537488708219</v>
      </c>
    </row>
    <row r="1707" spans="1:15" ht="20.100000000000001" customHeight="1" x14ac:dyDescent="0.25">
      <c r="A1707" s="56"/>
      <c r="B1707" s="32">
        <v>16004119</v>
      </c>
      <c r="C1707" s="25" t="s">
        <v>440</v>
      </c>
      <c r="D1707" s="25" t="s">
        <v>447</v>
      </c>
      <c r="E1707" s="26" t="s">
        <v>2</v>
      </c>
      <c r="F1707" s="27">
        <v>16</v>
      </c>
      <c r="G1707" s="28">
        <v>1.86</v>
      </c>
      <c r="H1707" s="27">
        <v>16</v>
      </c>
      <c r="I1707" s="28">
        <v>1.37</v>
      </c>
      <c r="J1707" s="26" t="s">
        <v>109</v>
      </c>
      <c r="K1707" s="26" t="s">
        <v>15</v>
      </c>
      <c r="L1707" s="26" t="s">
        <v>4</v>
      </c>
      <c r="M1707" s="27">
        <f>IF(Tabelle8[[#This Row],[Heizleistung (55°C)]]=0,Tabelle8[[#This Row],[Heizleistung (35°C)]],(Tabelle8[[#This Row],[Heizleistung (35°C)]]+Tabelle8[[#This Row],[Heizleistung (55°C)]])/2)</f>
        <v>16</v>
      </c>
      <c r="N1707" s="30">
        <f>IF(Tabelle8[[#This Row],[Etas 55°C]]=0,0,(Tabelle8[[#This Row],[Etas 35°C]]*0.8+Tabelle8[[#This Row],[Etas 55°C]]*0.2))*2.5</f>
        <v>4.4050000000000002</v>
      </c>
      <c r="O1707" s="31">
        <f>-(Tabelle8[[#This Row],[80%/20% SCOP]]-5.535)/5.535</f>
        <v>0.20415537488708219</v>
      </c>
    </row>
    <row r="1708" spans="1:15" ht="20.100000000000001" customHeight="1" x14ac:dyDescent="0.25">
      <c r="A1708" s="56"/>
      <c r="B1708" s="32">
        <v>16003227</v>
      </c>
      <c r="C1708" s="25" t="s">
        <v>3044</v>
      </c>
      <c r="D1708" s="25" t="s">
        <v>3048</v>
      </c>
      <c r="E1708" s="26" t="s">
        <v>2</v>
      </c>
      <c r="F1708" s="27">
        <v>17</v>
      </c>
      <c r="G1708" s="28">
        <v>1.82</v>
      </c>
      <c r="H1708" s="27">
        <v>17</v>
      </c>
      <c r="I1708" s="28">
        <v>1.53</v>
      </c>
      <c r="J1708" s="26" t="s">
        <v>109</v>
      </c>
      <c r="K1708" s="26" t="s">
        <v>4</v>
      </c>
      <c r="L1708" s="26" t="s">
        <v>4</v>
      </c>
      <c r="M1708" s="27">
        <f>IF(Tabelle8[[#This Row],[Heizleistung (55°C)]]=0,Tabelle8[[#This Row],[Heizleistung (35°C)]],(Tabelle8[[#This Row],[Heizleistung (35°C)]]+Tabelle8[[#This Row],[Heizleistung (55°C)]])/2)</f>
        <v>17</v>
      </c>
      <c r="N1708" s="30">
        <f>IF(Tabelle8[[#This Row],[Etas 55°C]]=0,0,(Tabelle8[[#This Row],[Etas 35°C]]*0.8+Tabelle8[[#This Row],[Etas 55°C]]*0.2))*2.5</f>
        <v>4.4050000000000002</v>
      </c>
      <c r="O1708" s="31">
        <f>-(Tabelle8[[#This Row],[80%/20% SCOP]]-5.535)/5.535</f>
        <v>0.20415537488708219</v>
      </c>
    </row>
    <row r="1709" spans="1:15" ht="20.100000000000001" customHeight="1" x14ac:dyDescent="0.25">
      <c r="A1709" s="56"/>
      <c r="B1709" s="32">
        <v>16017726</v>
      </c>
      <c r="C1709" s="25" t="s">
        <v>5855</v>
      </c>
      <c r="D1709" s="25" t="s">
        <v>5856</v>
      </c>
      <c r="E1709" s="26" t="s">
        <v>2</v>
      </c>
      <c r="F1709" s="27">
        <v>14.64</v>
      </c>
      <c r="G1709" s="28">
        <v>1.847</v>
      </c>
      <c r="H1709" s="27">
        <v>13.84</v>
      </c>
      <c r="I1709" s="28">
        <v>1.421</v>
      </c>
      <c r="J1709" s="26" t="s">
        <v>3</v>
      </c>
      <c r="K1709" s="26" t="s">
        <v>4</v>
      </c>
      <c r="L1709" s="26" t="s">
        <v>4</v>
      </c>
      <c r="M1709" s="29">
        <f>IF(Tabelle8[[#This Row],[Heizleistung (55°C)]]=0,Tabelle8[[#This Row],[Heizleistung (35°C)]],(Tabelle8[[#This Row],[Heizleistung (35°C)]]+Tabelle8[[#This Row],[Heizleistung (55°C)]])/2)</f>
        <v>14.24</v>
      </c>
      <c r="N1709" s="30">
        <f>IF(Tabelle8[[#This Row],[Etas 55°C]]=0,0,(Tabelle8[[#This Row],[Etas 35°C]]*0.8+Tabelle8[[#This Row],[Etas 55°C]]*0.2))*2.5</f>
        <v>4.4045000000000005</v>
      </c>
      <c r="O1709" s="31">
        <f>-(Tabelle8[[#This Row],[80%/20% SCOP]]-5.535)/5.535</f>
        <v>0.20424570912375783</v>
      </c>
    </row>
    <row r="1710" spans="1:15" ht="20.100000000000001" customHeight="1" x14ac:dyDescent="0.25">
      <c r="A1710" s="56"/>
      <c r="B1710" s="32">
        <v>16015757</v>
      </c>
      <c r="C1710" s="25" t="s">
        <v>5436</v>
      </c>
      <c r="D1710" s="25" t="s">
        <v>5443</v>
      </c>
      <c r="E1710" s="26" t="s">
        <v>2</v>
      </c>
      <c r="F1710" s="27">
        <v>14.6</v>
      </c>
      <c r="G1710" s="28">
        <v>1.847</v>
      </c>
      <c r="H1710" s="27">
        <v>16.559999999999999</v>
      </c>
      <c r="I1710" s="28">
        <v>1.421</v>
      </c>
      <c r="J1710" s="26" t="s">
        <v>3</v>
      </c>
      <c r="K1710" s="26" t="s">
        <v>4</v>
      </c>
      <c r="L1710" s="26" t="s">
        <v>4</v>
      </c>
      <c r="M1710" s="29">
        <f>IF(Tabelle8[[#This Row],[Heizleistung (55°C)]]=0,Tabelle8[[#This Row],[Heizleistung (35°C)]],(Tabelle8[[#This Row],[Heizleistung (35°C)]]+Tabelle8[[#This Row],[Heizleistung (55°C)]])/2)</f>
        <v>15.579999999999998</v>
      </c>
      <c r="N1710" s="30">
        <f>IF(Tabelle8[[#This Row],[Etas 55°C]]=0,0,(Tabelle8[[#This Row],[Etas 35°C]]*0.8+Tabelle8[[#This Row],[Etas 55°C]]*0.2))*2.5</f>
        <v>4.4045000000000005</v>
      </c>
      <c r="O1710" s="31">
        <f>-(Tabelle8[[#This Row],[80%/20% SCOP]]-5.535)/5.535</f>
        <v>0.20424570912375783</v>
      </c>
    </row>
    <row r="1711" spans="1:15" ht="20.100000000000001" customHeight="1" x14ac:dyDescent="0.25">
      <c r="A1711" s="56"/>
      <c r="B1711" s="32">
        <v>16015201</v>
      </c>
      <c r="C1711" s="25" t="s">
        <v>2875</v>
      </c>
      <c r="D1711" s="25" t="s">
        <v>2878</v>
      </c>
      <c r="E1711" s="26" t="s">
        <v>2</v>
      </c>
      <c r="F1711" s="27">
        <v>14.6</v>
      </c>
      <c r="G1711" s="28">
        <v>1.847</v>
      </c>
      <c r="H1711" s="27">
        <v>16.600000000000001</v>
      </c>
      <c r="I1711" s="28">
        <v>1.421</v>
      </c>
      <c r="J1711" s="26" t="s">
        <v>3</v>
      </c>
      <c r="K1711" s="26" t="s">
        <v>4</v>
      </c>
      <c r="L1711" s="26" t="s">
        <v>4</v>
      </c>
      <c r="M1711" s="27">
        <f>IF(Tabelle8[[#This Row],[Heizleistung (55°C)]]=0,Tabelle8[[#This Row],[Heizleistung (35°C)]],(Tabelle8[[#This Row],[Heizleistung (35°C)]]+Tabelle8[[#This Row],[Heizleistung (55°C)]])/2)</f>
        <v>15.600000000000001</v>
      </c>
      <c r="N1711" s="30">
        <f>IF(Tabelle8[[#This Row],[Etas 55°C]]=0,0,(Tabelle8[[#This Row],[Etas 35°C]]*0.8+Tabelle8[[#This Row],[Etas 55°C]]*0.2))*2.5</f>
        <v>4.4045000000000005</v>
      </c>
      <c r="O1711" s="31">
        <f>-(Tabelle8[[#This Row],[80%/20% SCOP]]-5.535)/5.535</f>
        <v>0.20424570912375783</v>
      </c>
    </row>
    <row r="1712" spans="1:15" ht="20.100000000000001" customHeight="1" x14ac:dyDescent="0.25">
      <c r="A1712" s="56"/>
      <c r="B1712" s="32">
        <v>16014425</v>
      </c>
      <c r="C1712" s="25" t="s">
        <v>2830</v>
      </c>
      <c r="D1712" s="25" t="s">
        <v>2832</v>
      </c>
      <c r="E1712" s="26" t="s">
        <v>2</v>
      </c>
      <c r="F1712" s="27">
        <v>15.2</v>
      </c>
      <c r="G1712" s="28">
        <v>1.86</v>
      </c>
      <c r="H1712" s="27">
        <v>13</v>
      </c>
      <c r="I1712" s="28">
        <v>1.36</v>
      </c>
      <c r="J1712" s="26" t="s">
        <v>40</v>
      </c>
      <c r="K1712" s="26" t="s">
        <v>4</v>
      </c>
      <c r="L1712" s="26" t="s">
        <v>15</v>
      </c>
      <c r="M1712" s="27">
        <f>IF(Tabelle8[[#This Row],[Heizleistung (55°C)]]=0,Tabelle8[[#This Row],[Heizleistung (35°C)]],(Tabelle8[[#This Row],[Heizleistung (35°C)]]+Tabelle8[[#This Row],[Heizleistung (55°C)]])/2)</f>
        <v>14.1</v>
      </c>
      <c r="N1712" s="30">
        <f>IF(Tabelle8[[#This Row],[Etas 55°C]]=0,0,(Tabelle8[[#This Row],[Etas 35°C]]*0.8+Tabelle8[[#This Row],[Etas 55°C]]*0.2))*2.5</f>
        <v>4.4000000000000004</v>
      </c>
      <c r="O1712" s="31">
        <f>-(Tabelle8[[#This Row],[80%/20% SCOP]]-5.535)/5.535</f>
        <v>0.20505871725383917</v>
      </c>
    </row>
    <row r="1713" spans="1:15" ht="20.100000000000001" customHeight="1" x14ac:dyDescent="0.25">
      <c r="A1713" s="56"/>
      <c r="B1713" s="32">
        <v>16010369</v>
      </c>
      <c r="C1713" s="25" t="s">
        <v>4979</v>
      </c>
      <c r="D1713" s="25" t="s">
        <v>4993</v>
      </c>
      <c r="E1713" s="26" t="s">
        <v>2</v>
      </c>
      <c r="F1713" s="27">
        <v>15.2</v>
      </c>
      <c r="G1713" s="28">
        <v>1.86</v>
      </c>
      <c r="H1713" s="27">
        <v>13</v>
      </c>
      <c r="I1713" s="28">
        <v>1.36</v>
      </c>
      <c r="J1713" s="26" t="s">
        <v>40</v>
      </c>
      <c r="K1713" s="26" t="s">
        <v>4</v>
      </c>
      <c r="L1713" s="26" t="s">
        <v>4</v>
      </c>
      <c r="M1713" s="27">
        <f>IF(Tabelle8[[#This Row],[Heizleistung (55°C)]]=0,Tabelle8[[#This Row],[Heizleistung (35°C)]],(Tabelle8[[#This Row],[Heizleistung (35°C)]]+Tabelle8[[#This Row],[Heizleistung (55°C)]])/2)</f>
        <v>14.1</v>
      </c>
      <c r="N1713" s="30">
        <f>IF(Tabelle8[[#This Row],[Etas 55°C]]=0,0,(Tabelle8[[#This Row],[Etas 35°C]]*0.8+Tabelle8[[#This Row],[Etas 55°C]]*0.2))*2.5</f>
        <v>4.4000000000000004</v>
      </c>
      <c r="O1713" s="31">
        <f>-(Tabelle8[[#This Row],[80%/20% SCOP]]-5.535)/5.535</f>
        <v>0.20505871725383917</v>
      </c>
    </row>
    <row r="1714" spans="1:15" ht="20.100000000000001" customHeight="1" x14ac:dyDescent="0.25">
      <c r="A1714" s="56"/>
      <c r="B1714" s="32">
        <v>16010356</v>
      </c>
      <c r="C1714" s="25" t="s">
        <v>5272</v>
      </c>
      <c r="D1714" s="25" t="s">
        <v>5274</v>
      </c>
      <c r="E1714" s="26" t="s">
        <v>2</v>
      </c>
      <c r="F1714" s="27">
        <v>14.5</v>
      </c>
      <c r="G1714" s="28">
        <v>1.86</v>
      </c>
      <c r="H1714" s="27">
        <v>13.8</v>
      </c>
      <c r="I1714" s="28">
        <v>1.36</v>
      </c>
      <c r="J1714" s="26" t="s">
        <v>40</v>
      </c>
      <c r="K1714" s="26" t="s">
        <v>4</v>
      </c>
      <c r="L1714" s="26" t="s">
        <v>4</v>
      </c>
      <c r="M1714" s="27">
        <f>IF(Tabelle8[[#This Row],[Heizleistung (55°C)]]=0,Tabelle8[[#This Row],[Heizleistung (35°C)]],(Tabelle8[[#This Row],[Heizleistung (35°C)]]+Tabelle8[[#This Row],[Heizleistung (55°C)]])/2)</f>
        <v>14.15</v>
      </c>
      <c r="N1714" s="30">
        <f>IF(Tabelle8[[#This Row],[Etas 55°C]]=0,0,(Tabelle8[[#This Row],[Etas 35°C]]*0.8+Tabelle8[[#This Row],[Etas 55°C]]*0.2))*2.5</f>
        <v>4.4000000000000004</v>
      </c>
      <c r="O1714" s="31">
        <f>-(Tabelle8[[#This Row],[80%/20% SCOP]]-5.535)/5.535</f>
        <v>0.20505871725383917</v>
      </c>
    </row>
    <row r="1715" spans="1:15" ht="20.100000000000001" customHeight="1" x14ac:dyDescent="0.25">
      <c r="A1715" s="56"/>
      <c r="B1715" s="32">
        <v>16006733</v>
      </c>
      <c r="C1715" s="25" t="s">
        <v>2533</v>
      </c>
      <c r="D1715" s="25" t="s">
        <v>2572</v>
      </c>
      <c r="E1715" s="26" t="s">
        <v>2</v>
      </c>
      <c r="F1715" s="27">
        <v>15</v>
      </c>
      <c r="G1715" s="28">
        <v>1.83</v>
      </c>
      <c r="H1715" s="27">
        <v>14.1</v>
      </c>
      <c r="I1715" s="28">
        <v>1.48</v>
      </c>
      <c r="J1715" s="26" t="s">
        <v>40</v>
      </c>
      <c r="K1715" s="26" t="s">
        <v>4</v>
      </c>
      <c r="L1715" s="26" t="s">
        <v>4</v>
      </c>
      <c r="M1715" s="27">
        <f>IF(Tabelle8[[#This Row],[Heizleistung (55°C)]]=0,Tabelle8[[#This Row],[Heizleistung (35°C)]],(Tabelle8[[#This Row],[Heizleistung (35°C)]]+Tabelle8[[#This Row],[Heizleistung (55°C)]])/2)</f>
        <v>14.55</v>
      </c>
      <c r="N1715" s="30">
        <f>IF(Tabelle8[[#This Row],[Etas 55°C]]=0,0,(Tabelle8[[#This Row],[Etas 35°C]]*0.8+Tabelle8[[#This Row],[Etas 55°C]]*0.2))*2.5</f>
        <v>4.4000000000000004</v>
      </c>
      <c r="O1715" s="31">
        <f>-(Tabelle8[[#This Row],[80%/20% SCOP]]-5.535)/5.535</f>
        <v>0.20505871725383917</v>
      </c>
    </row>
    <row r="1716" spans="1:15" ht="20.100000000000001" customHeight="1" x14ac:dyDescent="0.25">
      <c r="A1716" s="56"/>
      <c r="B1716" s="32">
        <v>16003055</v>
      </c>
      <c r="C1716" s="25" t="s">
        <v>5787</v>
      </c>
      <c r="D1716" s="25" t="s">
        <v>5817</v>
      </c>
      <c r="E1716" s="26" t="s">
        <v>2</v>
      </c>
      <c r="F1716" s="27">
        <v>17</v>
      </c>
      <c r="G1716" s="28">
        <v>1.85</v>
      </c>
      <c r="H1716" s="27">
        <v>16</v>
      </c>
      <c r="I1716" s="28">
        <v>1.4</v>
      </c>
      <c r="J1716" s="26" t="s">
        <v>109</v>
      </c>
      <c r="K1716" s="26" t="s">
        <v>15</v>
      </c>
      <c r="L1716" s="26" t="s">
        <v>4</v>
      </c>
      <c r="M1716" s="29">
        <f>IF(Tabelle8[[#This Row],[Heizleistung (55°C)]]=0,Tabelle8[[#This Row],[Heizleistung (35°C)]],(Tabelle8[[#This Row],[Heizleistung (35°C)]]+Tabelle8[[#This Row],[Heizleistung (55°C)]])/2)</f>
        <v>16.5</v>
      </c>
      <c r="N1716" s="30">
        <f>IF(Tabelle8[[#This Row],[Etas 55°C]]=0,0,(Tabelle8[[#This Row],[Etas 35°C]]*0.8+Tabelle8[[#This Row],[Etas 55°C]]*0.2))*2.5</f>
        <v>4.4000000000000004</v>
      </c>
      <c r="O1716" s="31">
        <f>-(Tabelle8[[#This Row],[80%/20% SCOP]]-5.535)/5.535</f>
        <v>0.20505871725383917</v>
      </c>
    </row>
    <row r="1717" spans="1:15" ht="20.100000000000001" customHeight="1" x14ac:dyDescent="0.25">
      <c r="A1717" s="56"/>
      <c r="B1717" s="32">
        <v>16017062</v>
      </c>
      <c r="C1717" s="25" t="s">
        <v>3089</v>
      </c>
      <c r="D1717" s="25" t="s">
        <v>3106</v>
      </c>
      <c r="E1717" s="26" t="s">
        <v>2</v>
      </c>
      <c r="F1717" s="27">
        <v>15.51</v>
      </c>
      <c r="G1717" s="28">
        <v>1.86</v>
      </c>
      <c r="H1717" s="27">
        <v>15.87</v>
      </c>
      <c r="I1717" s="28">
        <v>1.3540000000000001</v>
      </c>
      <c r="J1717" s="26" t="s">
        <v>3</v>
      </c>
      <c r="K1717" s="26" t="s">
        <v>4</v>
      </c>
      <c r="L1717" s="26" t="s">
        <v>4</v>
      </c>
      <c r="M1717" s="27">
        <f>IF(Tabelle8[[#This Row],[Heizleistung (55°C)]]=0,Tabelle8[[#This Row],[Heizleistung (35°C)]],(Tabelle8[[#This Row],[Heizleistung (35°C)]]+Tabelle8[[#This Row],[Heizleistung (55°C)]])/2)</f>
        <v>15.69</v>
      </c>
      <c r="N1717" s="30">
        <f>IF(Tabelle8[[#This Row],[Etas 55°C]]=0,0,(Tabelle8[[#This Row],[Etas 35°C]]*0.8+Tabelle8[[#This Row],[Etas 55°C]]*0.2))*2.5</f>
        <v>4.3970000000000011</v>
      </c>
      <c r="O1717" s="31">
        <f>-(Tabelle8[[#This Row],[80%/20% SCOP]]-5.535)/5.535</f>
        <v>0.20560072267389323</v>
      </c>
    </row>
    <row r="1718" spans="1:15" ht="20.100000000000001" customHeight="1" x14ac:dyDescent="0.25">
      <c r="A1718" s="56"/>
      <c r="B1718" s="32">
        <v>16015127</v>
      </c>
      <c r="C1718" s="25" t="s">
        <v>4997</v>
      </c>
      <c r="D1718" s="25" t="s">
        <v>5019</v>
      </c>
      <c r="E1718" s="26" t="s">
        <v>2</v>
      </c>
      <c r="F1718" s="27">
        <v>15.51</v>
      </c>
      <c r="G1718" s="28">
        <v>1.86</v>
      </c>
      <c r="H1718" s="27">
        <v>15.87</v>
      </c>
      <c r="I1718" s="28">
        <v>1.3540000000000001</v>
      </c>
      <c r="J1718" s="26" t="s">
        <v>3</v>
      </c>
      <c r="K1718" s="26" t="s">
        <v>4</v>
      </c>
      <c r="L1718" s="26" t="s">
        <v>4</v>
      </c>
      <c r="M1718" s="27">
        <f>IF(Tabelle8[[#This Row],[Heizleistung (55°C)]]=0,Tabelle8[[#This Row],[Heizleistung (35°C)]],(Tabelle8[[#This Row],[Heizleistung (35°C)]]+Tabelle8[[#This Row],[Heizleistung (55°C)]])/2)</f>
        <v>15.69</v>
      </c>
      <c r="N1718" s="30">
        <f>IF(Tabelle8[[#This Row],[Etas 55°C]]=0,0,(Tabelle8[[#This Row],[Etas 35°C]]*0.8+Tabelle8[[#This Row],[Etas 55°C]]*0.2))*2.5</f>
        <v>4.3970000000000011</v>
      </c>
      <c r="O1718" s="31">
        <f>-(Tabelle8[[#This Row],[80%/20% SCOP]]-5.535)/5.535</f>
        <v>0.20560072267389323</v>
      </c>
    </row>
    <row r="1719" spans="1:15" ht="20.100000000000001" customHeight="1" x14ac:dyDescent="0.25">
      <c r="A1719" s="56"/>
      <c r="B1719" s="32">
        <v>16016867</v>
      </c>
      <c r="C1719" s="25" t="s">
        <v>5870</v>
      </c>
      <c r="D1719" s="25" t="s">
        <v>5886</v>
      </c>
      <c r="E1719" s="26" t="s">
        <v>2</v>
      </c>
      <c r="F1719" s="27">
        <v>15.51</v>
      </c>
      <c r="G1719" s="28">
        <v>1.86</v>
      </c>
      <c r="H1719" s="27">
        <v>15.87</v>
      </c>
      <c r="I1719" s="28">
        <v>1.3540000000000001</v>
      </c>
      <c r="J1719" s="26" t="s">
        <v>3</v>
      </c>
      <c r="K1719" s="26" t="s">
        <v>4</v>
      </c>
      <c r="L1719" s="26" t="s">
        <v>4</v>
      </c>
      <c r="M1719" s="29">
        <f>IF(Tabelle8[[#This Row],[Heizleistung (55°C)]]=0,Tabelle8[[#This Row],[Heizleistung (35°C)]],(Tabelle8[[#This Row],[Heizleistung (35°C)]]+Tabelle8[[#This Row],[Heizleistung (55°C)]])/2)</f>
        <v>15.69</v>
      </c>
      <c r="N1719" s="30">
        <f>IF(Tabelle8[[#This Row],[Etas 55°C]]=0,0,(Tabelle8[[#This Row],[Etas 35°C]]*0.8+Tabelle8[[#This Row],[Etas 55°C]]*0.2))*2.5</f>
        <v>4.3970000000000011</v>
      </c>
      <c r="O1719" s="31">
        <f>-(Tabelle8[[#This Row],[80%/20% SCOP]]-5.535)/5.535</f>
        <v>0.20560072267389323</v>
      </c>
    </row>
    <row r="1720" spans="1:15" ht="20.100000000000001" customHeight="1" x14ac:dyDescent="0.25">
      <c r="A1720" s="56"/>
      <c r="B1720" s="32">
        <v>16018014</v>
      </c>
      <c r="C1720" s="25" t="s">
        <v>2195</v>
      </c>
      <c r="D1720" s="25" t="s">
        <v>2221</v>
      </c>
      <c r="E1720" s="26" t="s">
        <v>2</v>
      </c>
      <c r="F1720" s="27">
        <v>15.44</v>
      </c>
      <c r="G1720" s="28">
        <v>1.837</v>
      </c>
      <c r="H1720" s="27">
        <v>15.7</v>
      </c>
      <c r="I1720" s="28">
        <v>1.4450000000000001</v>
      </c>
      <c r="J1720" s="26" t="s">
        <v>3</v>
      </c>
      <c r="K1720" s="26" t="s">
        <v>4</v>
      </c>
      <c r="L1720" s="26" t="s">
        <v>4</v>
      </c>
      <c r="M1720" s="27">
        <f>IF(Tabelle8[[#This Row],[Heizleistung (55°C)]]=0,Tabelle8[[#This Row],[Heizleistung (35°C)]],(Tabelle8[[#This Row],[Heizleistung (35°C)]]+Tabelle8[[#This Row],[Heizleistung (55°C)]])/2)</f>
        <v>15.57</v>
      </c>
      <c r="N1720" s="30">
        <f>IF(Tabelle8[[#This Row],[Etas 55°C]]=0,0,(Tabelle8[[#This Row],[Etas 35°C]]*0.8+Tabelle8[[#This Row],[Etas 55°C]]*0.2))*2.5</f>
        <v>4.3964999999999996</v>
      </c>
      <c r="O1720" s="31">
        <f>-(Tabelle8[[#This Row],[80%/20% SCOP]]-5.535)/5.535</f>
        <v>0.20569105691056919</v>
      </c>
    </row>
    <row r="1721" spans="1:15" ht="20.100000000000001" customHeight="1" x14ac:dyDescent="0.25">
      <c r="A1721" s="56"/>
      <c r="B1721" s="32">
        <v>16016807</v>
      </c>
      <c r="C1721" s="25" t="s">
        <v>5340</v>
      </c>
      <c r="D1721" s="25" t="s">
        <v>5349</v>
      </c>
      <c r="E1721" s="26" t="s">
        <v>2</v>
      </c>
      <c r="F1721" s="27">
        <v>15.5</v>
      </c>
      <c r="G1721" s="28">
        <v>1.85</v>
      </c>
      <c r="H1721" s="27">
        <v>15.5</v>
      </c>
      <c r="I1721" s="28">
        <v>1.39</v>
      </c>
      <c r="J1721" s="26" t="s">
        <v>3</v>
      </c>
      <c r="K1721" s="26" t="s">
        <v>4</v>
      </c>
      <c r="L1721" s="26" t="s">
        <v>4</v>
      </c>
      <c r="M1721" s="27">
        <f>IF(Tabelle8[[#This Row],[Heizleistung (55°C)]]=0,Tabelle8[[#This Row],[Heizleistung (35°C)]],(Tabelle8[[#This Row],[Heizleistung (35°C)]]+Tabelle8[[#This Row],[Heizleistung (55°C)]])/2)</f>
        <v>15.5</v>
      </c>
      <c r="N1721" s="30">
        <f>IF(Tabelle8[[#This Row],[Etas 55°C]]=0,0,(Tabelle8[[#This Row],[Etas 35°C]]*0.8+Tabelle8[[#This Row],[Etas 55°C]]*0.2))*2.5</f>
        <v>4.3950000000000005</v>
      </c>
      <c r="O1721" s="31">
        <f>-(Tabelle8[[#This Row],[80%/20% SCOP]]-5.535)/5.535</f>
        <v>0.20596205962059613</v>
      </c>
    </row>
    <row r="1722" spans="1:15" ht="20.100000000000001" customHeight="1" x14ac:dyDescent="0.25">
      <c r="A1722" s="56"/>
      <c r="B1722" s="32">
        <v>16001891</v>
      </c>
      <c r="C1722" s="25" t="s">
        <v>5546</v>
      </c>
      <c r="D1722" s="25" t="s">
        <v>5593</v>
      </c>
      <c r="E1722" s="26" t="s">
        <v>2</v>
      </c>
      <c r="F1722" s="27">
        <v>15</v>
      </c>
      <c r="G1722" s="28">
        <v>1.84</v>
      </c>
      <c r="H1722" s="27">
        <v>16</v>
      </c>
      <c r="I1722" s="28">
        <v>1.43</v>
      </c>
      <c r="J1722" s="26" t="s">
        <v>109</v>
      </c>
      <c r="K1722" s="26" t="s">
        <v>4</v>
      </c>
      <c r="L1722" s="26" t="s">
        <v>4</v>
      </c>
      <c r="M1722" s="29">
        <f>IF(Tabelle8[[#This Row],[Heizleistung (55°C)]]=0,Tabelle8[[#This Row],[Heizleistung (35°C)]],(Tabelle8[[#This Row],[Heizleistung (35°C)]]+Tabelle8[[#This Row],[Heizleistung (55°C)]])/2)</f>
        <v>15.5</v>
      </c>
      <c r="N1722" s="30">
        <f>IF(Tabelle8[[#This Row],[Etas 55°C]]=0,0,(Tabelle8[[#This Row],[Etas 35°C]]*0.8+Tabelle8[[#This Row],[Etas 55°C]]*0.2))*2.5</f>
        <v>4.3950000000000005</v>
      </c>
      <c r="O1722" s="31">
        <f>-(Tabelle8[[#This Row],[80%/20% SCOP]]-5.535)/5.535</f>
        <v>0.20596205962059613</v>
      </c>
    </row>
    <row r="1723" spans="1:15" ht="20.100000000000001" customHeight="1" x14ac:dyDescent="0.25">
      <c r="A1723" s="56"/>
      <c r="B1723" s="32">
        <v>16017828</v>
      </c>
      <c r="C1723" s="25" t="s">
        <v>5832</v>
      </c>
      <c r="D1723" s="25" t="s">
        <v>5835</v>
      </c>
      <c r="E1723" s="26" t="s">
        <v>2</v>
      </c>
      <c r="F1723" s="27">
        <v>16</v>
      </c>
      <c r="G1723" s="28">
        <v>1.85</v>
      </c>
      <c r="H1723" s="27">
        <v>16</v>
      </c>
      <c r="I1723" s="28">
        <v>1.39</v>
      </c>
      <c r="J1723" s="26" t="s">
        <v>3</v>
      </c>
      <c r="K1723" s="26" t="s">
        <v>4</v>
      </c>
      <c r="L1723" s="26" t="s">
        <v>15</v>
      </c>
      <c r="M1723" s="29">
        <f>IF(Tabelle8[[#This Row],[Heizleistung (55°C)]]=0,Tabelle8[[#This Row],[Heizleistung (35°C)]],(Tabelle8[[#This Row],[Heizleistung (35°C)]]+Tabelle8[[#This Row],[Heizleistung (55°C)]])/2)</f>
        <v>16</v>
      </c>
      <c r="N1723" s="30">
        <f>IF(Tabelle8[[#This Row],[Etas 55°C]]=0,0,(Tabelle8[[#This Row],[Etas 35°C]]*0.8+Tabelle8[[#This Row],[Etas 55°C]]*0.2))*2.5</f>
        <v>4.3950000000000005</v>
      </c>
      <c r="O1723" s="31">
        <f>-(Tabelle8[[#This Row],[80%/20% SCOP]]-5.535)/5.535</f>
        <v>0.20596205962059613</v>
      </c>
    </row>
    <row r="1724" spans="1:15" ht="20.100000000000001" customHeight="1" x14ac:dyDescent="0.25">
      <c r="A1724" s="56"/>
      <c r="B1724" s="32">
        <v>16001955</v>
      </c>
      <c r="C1724" s="25" t="s">
        <v>5635</v>
      </c>
      <c r="D1724" s="25" t="s">
        <v>5638</v>
      </c>
      <c r="E1724" s="26" t="s">
        <v>2</v>
      </c>
      <c r="F1724" s="27">
        <v>11.36</v>
      </c>
      <c r="G1724" s="28">
        <v>1.857</v>
      </c>
      <c r="H1724" s="27">
        <v>17.28</v>
      </c>
      <c r="I1724" s="28">
        <v>1.357</v>
      </c>
      <c r="J1724" s="26" t="s">
        <v>40</v>
      </c>
      <c r="K1724" s="26" t="s">
        <v>15</v>
      </c>
      <c r="L1724" s="26" t="s">
        <v>25</v>
      </c>
      <c r="M1724" s="29">
        <f>IF(Tabelle8[[#This Row],[Heizleistung (55°C)]]=0,Tabelle8[[#This Row],[Heizleistung (35°C)]],(Tabelle8[[#This Row],[Heizleistung (35°C)]]+Tabelle8[[#This Row],[Heizleistung (55°C)]])/2)</f>
        <v>14.32</v>
      </c>
      <c r="N1724" s="30">
        <f>IF(Tabelle8[[#This Row],[Etas 55°C]]=0,0,(Tabelle8[[#This Row],[Etas 35°C]]*0.8+Tabelle8[[#This Row],[Etas 55°C]]*0.2))*2.5</f>
        <v>4.3925000000000001</v>
      </c>
      <c r="O1724" s="31">
        <f>-(Tabelle8[[#This Row],[80%/20% SCOP]]-5.535)/5.535</f>
        <v>0.20641373080397471</v>
      </c>
    </row>
    <row r="1725" spans="1:15" ht="20.100000000000001" customHeight="1" x14ac:dyDescent="0.25">
      <c r="A1725" s="56"/>
      <c r="B1725" s="32">
        <v>16011442</v>
      </c>
      <c r="C1725" s="25" t="s">
        <v>4760</v>
      </c>
      <c r="D1725" s="25" t="s">
        <v>4786</v>
      </c>
      <c r="E1725" s="26" t="s">
        <v>2</v>
      </c>
      <c r="F1725" s="27">
        <v>15.62</v>
      </c>
      <c r="G1725" s="28">
        <v>1.85</v>
      </c>
      <c r="H1725" s="27">
        <v>15.18</v>
      </c>
      <c r="I1725" s="28">
        <v>1.38</v>
      </c>
      <c r="J1725" s="26" t="s">
        <v>40</v>
      </c>
      <c r="K1725" s="26" t="s">
        <v>4</v>
      </c>
      <c r="L1725" s="26" t="s">
        <v>25</v>
      </c>
      <c r="M1725" s="27">
        <f>IF(Tabelle8[[#This Row],[Heizleistung (55°C)]]=0,Tabelle8[[#This Row],[Heizleistung (35°C)]],(Tabelle8[[#This Row],[Heizleistung (35°C)]]+Tabelle8[[#This Row],[Heizleistung (55°C)]])/2)</f>
        <v>15.399999999999999</v>
      </c>
      <c r="N1725" s="30">
        <f>IF(Tabelle8[[#This Row],[Etas 55°C]]=0,0,(Tabelle8[[#This Row],[Etas 35°C]]*0.8+Tabelle8[[#This Row],[Etas 55°C]]*0.2))*2.5</f>
        <v>4.3900000000000006</v>
      </c>
      <c r="O1725" s="31">
        <f>-(Tabelle8[[#This Row],[80%/20% SCOP]]-5.535)/5.535</f>
        <v>0.20686540198735312</v>
      </c>
    </row>
    <row r="1726" spans="1:15" ht="20.100000000000001" customHeight="1" x14ac:dyDescent="0.25">
      <c r="A1726" s="56"/>
      <c r="B1726" s="32">
        <v>16017191</v>
      </c>
      <c r="C1726" s="25" t="s">
        <v>5858</v>
      </c>
      <c r="D1726" s="25" t="s">
        <v>5859</v>
      </c>
      <c r="E1726" s="26" t="s">
        <v>2</v>
      </c>
      <c r="F1726" s="27">
        <v>15</v>
      </c>
      <c r="G1726" s="28">
        <v>1.8460000000000001</v>
      </c>
      <c r="H1726" s="27">
        <v>13.5</v>
      </c>
      <c r="I1726" s="28">
        <v>1.389</v>
      </c>
      <c r="J1726" s="26" t="s">
        <v>3</v>
      </c>
      <c r="K1726" s="26" t="s">
        <v>15</v>
      </c>
      <c r="L1726" s="26" t="s">
        <v>15</v>
      </c>
      <c r="M1726" s="29">
        <f>IF(Tabelle8[[#This Row],[Heizleistung (55°C)]]=0,Tabelle8[[#This Row],[Heizleistung (35°C)]],(Tabelle8[[#This Row],[Heizleistung (35°C)]]+Tabelle8[[#This Row],[Heizleistung (55°C)]])/2)</f>
        <v>14.25</v>
      </c>
      <c r="N1726" s="30">
        <f>IF(Tabelle8[[#This Row],[Etas 55°C]]=0,0,(Tabelle8[[#This Row],[Etas 35°C]]*0.8+Tabelle8[[#This Row],[Etas 55°C]]*0.2))*2.5</f>
        <v>4.3865000000000007</v>
      </c>
      <c r="O1726" s="31">
        <f>-(Tabelle8[[#This Row],[80%/20% SCOP]]-5.535)/5.535</f>
        <v>0.20749774164408299</v>
      </c>
    </row>
    <row r="1727" spans="1:15" ht="20.100000000000001" customHeight="1" x14ac:dyDescent="0.25">
      <c r="A1727" s="56"/>
      <c r="B1727" s="32">
        <v>16010348</v>
      </c>
      <c r="C1727" s="25" t="s">
        <v>5128</v>
      </c>
      <c r="D1727" s="25" t="s">
        <v>5147</v>
      </c>
      <c r="E1727" s="26" t="s">
        <v>2</v>
      </c>
      <c r="F1727" s="27">
        <v>18</v>
      </c>
      <c r="G1727" s="28">
        <v>1.86</v>
      </c>
      <c r="H1727" s="27">
        <v>13.6</v>
      </c>
      <c r="I1727" s="28">
        <v>1.33</v>
      </c>
      <c r="J1727" s="26" t="s">
        <v>40</v>
      </c>
      <c r="K1727" s="26" t="s">
        <v>4</v>
      </c>
      <c r="L1727" s="26" t="s">
        <v>4</v>
      </c>
      <c r="M1727" s="27">
        <f>IF(Tabelle8[[#This Row],[Heizleistung (55°C)]]=0,Tabelle8[[#This Row],[Heizleistung (35°C)]],(Tabelle8[[#This Row],[Heizleistung (35°C)]]+Tabelle8[[#This Row],[Heizleistung (55°C)]])/2)</f>
        <v>15.8</v>
      </c>
      <c r="N1727" s="30">
        <f>IF(Tabelle8[[#This Row],[Etas 55°C]]=0,0,(Tabelle8[[#This Row],[Etas 35°C]]*0.8+Tabelle8[[#This Row],[Etas 55°C]]*0.2))*2.5</f>
        <v>4.3850000000000007</v>
      </c>
      <c r="O1727" s="31">
        <f>-(Tabelle8[[#This Row],[80%/20% SCOP]]-5.535)/5.535</f>
        <v>0.20776874435411011</v>
      </c>
    </row>
    <row r="1728" spans="1:15" ht="20.100000000000001" customHeight="1" x14ac:dyDescent="0.25">
      <c r="A1728" s="56"/>
      <c r="B1728" s="32">
        <v>16016881</v>
      </c>
      <c r="C1728" s="25" t="s">
        <v>2971</v>
      </c>
      <c r="D1728" s="25" t="s">
        <v>2975</v>
      </c>
      <c r="E1728" s="26" t="s">
        <v>2</v>
      </c>
      <c r="F1728" s="27">
        <v>15.9</v>
      </c>
      <c r="G1728" s="28">
        <v>1.8420000000000001</v>
      </c>
      <c r="H1728" s="27">
        <v>15.8</v>
      </c>
      <c r="I1728" s="28">
        <v>1.4019999999999999</v>
      </c>
      <c r="J1728" s="26" t="s">
        <v>3</v>
      </c>
      <c r="K1728" s="26" t="s">
        <v>4</v>
      </c>
      <c r="L1728" s="26" t="s">
        <v>15</v>
      </c>
      <c r="M1728" s="27">
        <f>IF(Tabelle8[[#This Row],[Heizleistung (55°C)]]=0,Tabelle8[[#This Row],[Heizleistung (35°C)]],(Tabelle8[[#This Row],[Heizleistung (35°C)]]+Tabelle8[[#This Row],[Heizleistung (55°C)]])/2)</f>
        <v>15.850000000000001</v>
      </c>
      <c r="N1728" s="30">
        <f>IF(Tabelle8[[#This Row],[Etas 55°C]]=0,0,(Tabelle8[[#This Row],[Etas 35°C]]*0.8+Tabelle8[[#This Row],[Etas 55°C]]*0.2))*2.5</f>
        <v>4.3850000000000007</v>
      </c>
      <c r="O1728" s="31">
        <f>-(Tabelle8[[#This Row],[80%/20% SCOP]]-5.535)/5.535</f>
        <v>0.20776874435411011</v>
      </c>
    </row>
    <row r="1729" spans="1:15" ht="20.100000000000001" customHeight="1" x14ac:dyDescent="0.25">
      <c r="A1729" s="56"/>
      <c r="B1729" s="32">
        <v>16003078</v>
      </c>
      <c r="C1729" s="25" t="s">
        <v>1230</v>
      </c>
      <c r="D1729" s="25" t="s">
        <v>1234</v>
      </c>
      <c r="E1729" s="26" t="s">
        <v>2</v>
      </c>
      <c r="F1729" s="27">
        <v>14.5</v>
      </c>
      <c r="G1729" s="28">
        <v>1.85</v>
      </c>
      <c r="H1729" s="27">
        <v>13.8</v>
      </c>
      <c r="I1729" s="28">
        <v>1.35</v>
      </c>
      <c r="J1729" s="26" t="s">
        <v>40</v>
      </c>
      <c r="K1729" s="26" t="s">
        <v>4</v>
      </c>
      <c r="L1729" s="26" t="s">
        <v>4</v>
      </c>
      <c r="M1729" s="27">
        <f>IF(Tabelle8[[#This Row],[Heizleistung (55°C)]]=0,Tabelle8[[#This Row],[Heizleistung (35°C)]],(Tabelle8[[#This Row],[Heizleistung (35°C)]]+Tabelle8[[#This Row],[Heizleistung (55°C)]])/2)</f>
        <v>14.15</v>
      </c>
      <c r="N1729" s="30">
        <f>IF(Tabelle8[[#This Row],[Etas 55°C]]=0,0,(Tabelle8[[#This Row],[Etas 35°C]]*0.8+Tabelle8[[#This Row],[Etas 55°C]]*0.2))*2.5</f>
        <v>4.3750000000000009</v>
      </c>
      <c r="O1729" s="31">
        <f>-(Tabelle8[[#This Row],[80%/20% SCOP]]-5.535)/5.535</f>
        <v>0.20957542908762408</v>
      </c>
    </row>
    <row r="1730" spans="1:15" ht="20.100000000000001" customHeight="1" x14ac:dyDescent="0.25">
      <c r="A1730" s="56"/>
      <c r="B1730" s="32">
        <v>16012063</v>
      </c>
      <c r="C1730" s="25" t="s">
        <v>1987</v>
      </c>
      <c r="D1730" s="25" t="s">
        <v>1993</v>
      </c>
      <c r="E1730" s="26" t="s">
        <v>2</v>
      </c>
      <c r="F1730" s="27">
        <v>16.3</v>
      </c>
      <c r="G1730" s="28">
        <v>1.8340000000000001</v>
      </c>
      <c r="H1730" s="27">
        <v>16.100000000000001</v>
      </c>
      <c r="I1730" s="28">
        <v>1.407</v>
      </c>
      <c r="J1730" s="26" t="s">
        <v>40</v>
      </c>
      <c r="K1730" s="26" t="s">
        <v>4</v>
      </c>
      <c r="L1730" s="26" t="s">
        <v>4</v>
      </c>
      <c r="M1730" s="27">
        <f>IF(Tabelle8[[#This Row],[Heizleistung (55°C)]]=0,Tabelle8[[#This Row],[Heizleistung (35°C)]],(Tabelle8[[#This Row],[Heizleistung (35°C)]]+Tabelle8[[#This Row],[Heizleistung (55°C)]])/2)</f>
        <v>16.200000000000003</v>
      </c>
      <c r="N1730" s="30">
        <f>IF(Tabelle8[[#This Row],[Etas 55°C]]=0,0,(Tabelle8[[#This Row],[Etas 35°C]]*0.8+Tabelle8[[#This Row],[Etas 55°C]]*0.2))*2.5</f>
        <v>4.3715000000000002</v>
      </c>
      <c r="O1730" s="31">
        <f>-(Tabelle8[[#This Row],[80%/20% SCOP]]-5.535)/5.535</f>
        <v>0.2102077687443541</v>
      </c>
    </row>
    <row r="1731" spans="1:15" ht="20.100000000000001" customHeight="1" x14ac:dyDescent="0.25">
      <c r="A1731" s="56"/>
      <c r="B1731" s="32">
        <v>16015614</v>
      </c>
      <c r="C1731" s="25" t="s">
        <v>4632</v>
      </c>
      <c r="D1731" s="25" t="s">
        <v>4640</v>
      </c>
      <c r="E1731" s="26" t="s">
        <v>2</v>
      </c>
      <c r="F1731" s="27">
        <v>16.3</v>
      </c>
      <c r="G1731" s="28">
        <v>1.8340000000000001</v>
      </c>
      <c r="H1731" s="27">
        <v>16.100000000000001</v>
      </c>
      <c r="I1731" s="28">
        <v>1.407</v>
      </c>
      <c r="J1731" s="26" t="s">
        <v>40</v>
      </c>
      <c r="K1731" s="26" t="s">
        <v>15</v>
      </c>
      <c r="L1731" s="26" t="s">
        <v>15</v>
      </c>
      <c r="M1731" s="27">
        <f>IF(Tabelle8[[#This Row],[Heizleistung (55°C)]]=0,Tabelle8[[#This Row],[Heizleistung (35°C)]],(Tabelle8[[#This Row],[Heizleistung (35°C)]]+Tabelle8[[#This Row],[Heizleistung (55°C)]])/2)</f>
        <v>16.200000000000003</v>
      </c>
      <c r="N1731" s="30">
        <f>IF(Tabelle8[[#This Row],[Etas 55°C]]=0,0,(Tabelle8[[#This Row],[Etas 35°C]]*0.8+Tabelle8[[#This Row],[Etas 55°C]]*0.2))*2.5</f>
        <v>4.3715000000000002</v>
      </c>
      <c r="O1731" s="31">
        <f>-(Tabelle8[[#This Row],[80%/20% SCOP]]-5.535)/5.535</f>
        <v>0.2102077687443541</v>
      </c>
    </row>
    <row r="1732" spans="1:15" ht="20.100000000000001" customHeight="1" x14ac:dyDescent="0.25">
      <c r="A1732" s="56"/>
      <c r="B1732" s="32">
        <v>16010957</v>
      </c>
      <c r="C1732" s="25" t="s">
        <v>5889</v>
      </c>
      <c r="D1732" s="25" t="s">
        <v>5897</v>
      </c>
      <c r="E1732" s="26" t="s">
        <v>2</v>
      </c>
      <c r="F1732" s="27">
        <v>16.3</v>
      </c>
      <c r="G1732" s="28">
        <v>1.8340000000000001</v>
      </c>
      <c r="H1732" s="27">
        <v>16.100000000000001</v>
      </c>
      <c r="I1732" s="28">
        <v>1.407</v>
      </c>
      <c r="J1732" s="26" t="s">
        <v>40</v>
      </c>
      <c r="K1732" s="26" t="s">
        <v>4</v>
      </c>
      <c r="L1732" s="26" t="s">
        <v>4</v>
      </c>
      <c r="M1732" s="29">
        <f>IF(Tabelle8[[#This Row],[Heizleistung (55°C)]]=0,Tabelle8[[#This Row],[Heizleistung (35°C)]],(Tabelle8[[#This Row],[Heizleistung (35°C)]]+Tabelle8[[#This Row],[Heizleistung (55°C)]])/2)</f>
        <v>16.200000000000003</v>
      </c>
      <c r="N1732" s="30">
        <f>IF(Tabelle8[[#This Row],[Etas 55°C]]=0,0,(Tabelle8[[#This Row],[Etas 35°C]]*0.8+Tabelle8[[#This Row],[Etas 55°C]]*0.2))*2.5</f>
        <v>4.3715000000000002</v>
      </c>
      <c r="O1732" s="31">
        <f>-(Tabelle8[[#This Row],[80%/20% SCOP]]-5.535)/5.535</f>
        <v>0.2102077687443541</v>
      </c>
    </row>
    <row r="1733" spans="1:15" ht="20.100000000000001" customHeight="1" x14ac:dyDescent="0.25">
      <c r="A1733" s="56"/>
      <c r="B1733" s="32">
        <v>16010545</v>
      </c>
      <c r="C1733" s="25" t="s">
        <v>4760</v>
      </c>
      <c r="D1733" s="25" t="s">
        <v>4781</v>
      </c>
      <c r="E1733" s="26" t="s">
        <v>2</v>
      </c>
      <c r="F1733" s="27">
        <v>15.1</v>
      </c>
      <c r="G1733" s="28">
        <v>1.85</v>
      </c>
      <c r="H1733" s="27">
        <v>13.1</v>
      </c>
      <c r="I1733" s="28">
        <v>1.34</v>
      </c>
      <c r="J1733" s="26" t="s">
        <v>40</v>
      </c>
      <c r="K1733" s="26" t="s">
        <v>15</v>
      </c>
      <c r="L1733" s="26" t="s">
        <v>15</v>
      </c>
      <c r="M1733" s="27">
        <f>IF(Tabelle8[[#This Row],[Heizleistung (55°C)]]=0,Tabelle8[[#This Row],[Heizleistung (35°C)]],(Tabelle8[[#This Row],[Heizleistung (35°C)]]+Tabelle8[[#This Row],[Heizleistung (55°C)]])/2)</f>
        <v>14.1</v>
      </c>
      <c r="N1733" s="30">
        <f>IF(Tabelle8[[#This Row],[Etas 55°C]]=0,0,(Tabelle8[[#This Row],[Etas 35°C]]*0.8+Tabelle8[[#This Row],[Etas 55°C]]*0.2))*2.5</f>
        <v>4.370000000000001</v>
      </c>
      <c r="O1733" s="31">
        <f>-(Tabelle8[[#This Row],[80%/20% SCOP]]-5.535)/5.535</f>
        <v>0.21047877145438104</v>
      </c>
    </row>
    <row r="1734" spans="1:15" ht="20.100000000000001" customHeight="1" x14ac:dyDescent="0.25">
      <c r="A1734" s="56"/>
      <c r="B1734" s="32">
        <v>16012752</v>
      </c>
      <c r="C1734" s="25" t="s">
        <v>5190</v>
      </c>
      <c r="D1734" s="25" t="s">
        <v>5192</v>
      </c>
      <c r="E1734" s="26" t="s">
        <v>2</v>
      </c>
      <c r="F1734" s="27">
        <v>14.9</v>
      </c>
      <c r="G1734" s="28">
        <v>1.8440000000000001</v>
      </c>
      <c r="H1734" s="27">
        <v>14.6</v>
      </c>
      <c r="I1734" s="28">
        <v>1.3540000000000001</v>
      </c>
      <c r="J1734" s="26" t="s">
        <v>109</v>
      </c>
      <c r="K1734" s="26" t="s">
        <v>15</v>
      </c>
      <c r="L1734" s="26" t="s">
        <v>4</v>
      </c>
      <c r="M1734" s="27">
        <f>IF(Tabelle8[[#This Row],[Heizleistung (55°C)]]=0,Tabelle8[[#This Row],[Heizleistung (35°C)]],(Tabelle8[[#This Row],[Heizleistung (35°C)]]+Tabelle8[[#This Row],[Heizleistung (55°C)]])/2)</f>
        <v>14.75</v>
      </c>
      <c r="N1734" s="30">
        <f>IF(Tabelle8[[#This Row],[Etas 55°C]]=0,0,(Tabelle8[[#This Row],[Etas 35°C]]*0.8+Tabelle8[[#This Row],[Etas 55°C]]*0.2))*2.5</f>
        <v>4.3650000000000002</v>
      </c>
      <c r="O1734" s="31">
        <f>-(Tabelle8[[#This Row],[80%/20% SCOP]]-5.535)/5.535</f>
        <v>0.2113821138211382</v>
      </c>
    </row>
    <row r="1735" spans="1:15" ht="20.100000000000001" customHeight="1" x14ac:dyDescent="0.25">
      <c r="A1735" s="56"/>
      <c r="B1735" s="32">
        <v>16014112</v>
      </c>
      <c r="C1735" s="25" t="s">
        <v>2255</v>
      </c>
      <c r="D1735" s="25" t="s">
        <v>2278</v>
      </c>
      <c r="E1735" s="26" t="s">
        <v>2</v>
      </c>
      <c r="F1735" s="27">
        <v>16.649999999999999</v>
      </c>
      <c r="G1735" s="28">
        <v>1.829</v>
      </c>
      <c r="H1735" s="27">
        <v>17.059999999999999</v>
      </c>
      <c r="I1735" s="28">
        <v>1.4119999999999999</v>
      </c>
      <c r="J1735" s="26" t="s">
        <v>3</v>
      </c>
      <c r="K1735" s="26" t="s">
        <v>4</v>
      </c>
      <c r="L1735" s="26" t="s">
        <v>4</v>
      </c>
      <c r="M1735" s="27">
        <f>IF(Tabelle8[[#This Row],[Heizleistung (55°C)]]=0,Tabelle8[[#This Row],[Heizleistung (35°C)]],(Tabelle8[[#This Row],[Heizleistung (35°C)]]+Tabelle8[[#This Row],[Heizleistung (55°C)]])/2)</f>
        <v>16.854999999999997</v>
      </c>
      <c r="N1735" s="30">
        <f>IF(Tabelle8[[#This Row],[Etas 55°C]]=0,0,(Tabelle8[[#This Row],[Etas 35°C]]*0.8+Tabelle8[[#This Row],[Etas 55°C]]*0.2))*2.5</f>
        <v>4.3639999999999999</v>
      </c>
      <c r="O1735" s="31">
        <f>-(Tabelle8[[#This Row],[80%/20% SCOP]]-5.535)/5.535</f>
        <v>0.21156278229448966</v>
      </c>
    </row>
    <row r="1736" spans="1:15" ht="20.100000000000001" customHeight="1" x14ac:dyDescent="0.25">
      <c r="A1736" s="56"/>
      <c r="B1736" s="32">
        <v>16016861</v>
      </c>
      <c r="C1736" s="25" t="s">
        <v>1295</v>
      </c>
      <c r="D1736" s="25" t="s">
        <v>1298</v>
      </c>
      <c r="E1736" s="26" t="s">
        <v>2</v>
      </c>
      <c r="F1736" s="27">
        <v>16.7</v>
      </c>
      <c r="G1736" s="28">
        <v>1.8260000000000001</v>
      </c>
      <c r="H1736" s="27">
        <v>16.600000000000001</v>
      </c>
      <c r="I1736" s="28">
        <v>1.4179999999999999</v>
      </c>
      <c r="J1736" s="26" t="s">
        <v>3</v>
      </c>
      <c r="K1736" s="26" t="s">
        <v>4</v>
      </c>
      <c r="L1736" s="26" t="s">
        <v>4</v>
      </c>
      <c r="M1736" s="27">
        <f>IF(Tabelle8[[#This Row],[Heizleistung (55°C)]]=0,Tabelle8[[#This Row],[Heizleistung (35°C)]],(Tabelle8[[#This Row],[Heizleistung (35°C)]]+Tabelle8[[#This Row],[Heizleistung (55°C)]])/2)</f>
        <v>16.649999999999999</v>
      </c>
      <c r="N1736" s="30">
        <f>IF(Tabelle8[[#This Row],[Etas 55°C]]=0,0,(Tabelle8[[#This Row],[Etas 35°C]]*0.8+Tabelle8[[#This Row],[Etas 55°C]]*0.2))*2.5</f>
        <v>4.3610000000000007</v>
      </c>
      <c r="O1736" s="31">
        <f>-(Tabelle8[[#This Row],[80%/20% SCOP]]-5.535)/5.535</f>
        <v>0.21210478771454372</v>
      </c>
    </row>
    <row r="1737" spans="1:15" ht="20.100000000000001" customHeight="1" x14ac:dyDescent="0.25">
      <c r="A1737" s="56"/>
      <c r="B1737" s="32">
        <v>16014113</v>
      </c>
      <c r="C1737" s="25" t="s">
        <v>2255</v>
      </c>
      <c r="D1737" s="25" t="s">
        <v>2279</v>
      </c>
      <c r="E1737" s="26" t="s">
        <v>2</v>
      </c>
      <c r="F1737" s="27">
        <v>16.71</v>
      </c>
      <c r="G1737" s="28">
        <v>1.8260000000000001</v>
      </c>
      <c r="H1737" s="27">
        <v>16.61</v>
      </c>
      <c r="I1737" s="28">
        <v>1.4179999999999999</v>
      </c>
      <c r="J1737" s="26" t="s">
        <v>3</v>
      </c>
      <c r="K1737" s="26" t="s">
        <v>4</v>
      </c>
      <c r="L1737" s="26" t="s">
        <v>4</v>
      </c>
      <c r="M1737" s="27">
        <f>IF(Tabelle8[[#This Row],[Heizleistung (55°C)]]=0,Tabelle8[[#This Row],[Heizleistung (35°C)]],(Tabelle8[[#This Row],[Heizleistung (35°C)]]+Tabelle8[[#This Row],[Heizleistung (55°C)]])/2)</f>
        <v>16.66</v>
      </c>
      <c r="N1737" s="30">
        <f>IF(Tabelle8[[#This Row],[Etas 55°C]]=0,0,(Tabelle8[[#This Row],[Etas 35°C]]*0.8+Tabelle8[[#This Row],[Etas 55°C]]*0.2))*2.5</f>
        <v>4.3610000000000007</v>
      </c>
      <c r="O1737" s="31">
        <f>-(Tabelle8[[#This Row],[80%/20% SCOP]]-5.535)/5.535</f>
        <v>0.21210478771454372</v>
      </c>
    </row>
    <row r="1738" spans="1:15" ht="20.100000000000001" customHeight="1" x14ac:dyDescent="0.25">
      <c r="A1738" s="56"/>
      <c r="B1738" s="32">
        <v>16018244</v>
      </c>
      <c r="C1738" s="25" t="s">
        <v>4979</v>
      </c>
      <c r="D1738" s="25" t="s">
        <v>4980</v>
      </c>
      <c r="E1738" s="26" t="s">
        <v>2</v>
      </c>
      <c r="F1738" s="27">
        <v>14.7</v>
      </c>
      <c r="G1738" s="28">
        <v>1.8260000000000001</v>
      </c>
      <c r="H1738" s="27">
        <v>14.4</v>
      </c>
      <c r="I1738" s="28">
        <v>1.4159999999999999</v>
      </c>
      <c r="J1738" s="26" t="s">
        <v>3</v>
      </c>
      <c r="K1738" s="26" t="s">
        <v>4</v>
      </c>
      <c r="L1738" s="26" t="s">
        <v>4</v>
      </c>
      <c r="M1738" s="27">
        <f>IF(Tabelle8[[#This Row],[Heizleistung (55°C)]]=0,Tabelle8[[#This Row],[Heizleistung (35°C)]],(Tabelle8[[#This Row],[Heizleistung (35°C)]]+Tabelle8[[#This Row],[Heizleistung (55°C)]])/2)</f>
        <v>14.55</v>
      </c>
      <c r="N1738" s="30">
        <f>IF(Tabelle8[[#This Row],[Etas 55°C]]=0,0,(Tabelle8[[#This Row],[Etas 35°C]]*0.8+Tabelle8[[#This Row],[Etas 55°C]]*0.2))*2.5</f>
        <v>4.3600000000000003</v>
      </c>
      <c r="O1738" s="31">
        <f>-(Tabelle8[[#This Row],[80%/20% SCOP]]-5.535)/5.535</f>
        <v>0.21228545618789518</v>
      </c>
    </row>
    <row r="1739" spans="1:15" ht="20.100000000000001" customHeight="1" x14ac:dyDescent="0.25">
      <c r="A1739" s="56"/>
      <c r="B1739" s="32">
        <v>16015031</v>
      </c>
      <c r="C1739" s="25" t="s">
        <v>2309</v>
      </c>
      <c r="D1739" s="25" t="s">
        <v>2312</v>
      </c>
      <c r="E1739" s="26" t="s">
        <v>2</v>
      </c>
      <c r="F1739" s="27">
        <v>12.6</v>
      </c>
      <c r="G1739" s="28">
        <v>1.8520000000000001</v>
      </c>
      <c r="H1739" s="27">
        <v>16</v>
      </c>
      <c r="I1739" s="28">
        <v>1.31</v>
      </c>
      <c r="J1739" s="26" t="s">
        <v>508</v>
      </c>
      <c r="K1739" s="26" t="s">
        <v>15</v>
      </c>
      <c r="L1739" s="26" t="s">
        <v>15</v>
      </c>
      <c r="M1739" s="27">
        <f>IF(Tabelle8[[#This Row],[Heizleistung (55°C)]]=0,Tabelle8[[#This Row],[Heizleistung (35°C)]],(Tabelle8[[#This Row],[Heizleistung (35°C)]]+Tabelle8[[#This Row],[Heizleistung (55°C)]])/2)</f>
        <v>14.3</v>
      </c>
      <c r="N1739" s="30">
        <f>IF(Tabelle8[[#This Row],[Etas 55°C]]=0,0,(Tabelle8[[#This Row],[Etas 35°C]]*0.8+Tabelle8[[#This Row],[Etas 55°C]]*0.2))*2.5</f>
        <v>4.3590000000000009</v>
      </c>
      <c r="O1739" s="31">
        <f>-(Tabelle8[[#This Row],[80%/20% SCOP]]-5.535)/5.535</f>
        <v>0.21246612466124648</v>
      </c>
    </row>
    <row r="1740" spans="1:15" ht="20.100000000000001" customHeight="1" x14ac:dyDescent="0.25">
      <c r="A1740" s="56"/>
      <c r="B1740" s="32">
        <v>16015023</v>
      </c>
      <c r="C1740" s="25" t="s">
        <v>2309</v>
      </c>
      <c r="D1740" s="25" t="s">
        <v>2319</v>
      </c>
      <c r="E1740" s="26" t="s">
        <v>2</v>
      </c>
      <c r="F1740" s="27">
        <v>12.6</v>
      </c>
      <c r="G1740" s="28">
        <v>1.8520000000000001</v>
      </c>
      <c r="H1740" s="27">
        <v>16</v>
      </c>
      <c r="I1740" s="28">
        <v>1.31</v>
      </c>
      <c r="J1740" s="26" t="s">
        <v>508</v>
      </c>
      <c r="K1740" s="26" t="s">
        <v>15</v>
      </c>
      <c r="L1740" s="26" t="s">
        <v>15</v>
      </c>
      <c r="M1740" s="27">
        <f>IF(Tabelle8[[#This Row],[Heizleistung (55°C)]]=0,Tabelle8[[#This Row],[Heizleistung (35°C)]],(Tabelle8[[#This Row],[Heizleistung (35°C)]]+Tabelle8[[#This Row],[Heizleistung (55°C)]])/2)</f>
        <v>14.3</v>
      </c>
      <c r="N1740" s="30">
        <f>IF(Tabelle8[[#This Row],[Etas 55°C]]=0,0,(Tabelle8[[#This Row],[Etas 35°C]]*0.8+Tabelle8[[#This Row],[Etas 55°C]]*0.2))*2.5</f>
        <v>4.3590000000000009</v>
      </c>
      <c r="O1740" s="31">
        <f>-(Tabelle8[[#This Row],[80%/20% SCOP]]-5.535)/5.535</f>
        <v>0.21246612466124648</v>
      </c>
    </row>
    <row r="1741" spans="1:15" ht="20.100000000000001" customHeight="1" x14ac:dyDescent="0.25">
      <c r="A1741" s="56"/>
      <c r="B1741" s="32">
        <v>16014837</v>
      </c>
      <c r="C1741" s="25" t="s">
        <v>5272</v>
      </c>
      <c r="D1741" s="25" t="s">
        <v>5281</v>
      </c>
      <c r="E1741" s="26" t="s">
        <v>2</v>
      </c>
      <c r="F1741" s="27">
        <v>14</v>
      </c>
      <c r="G1741" s="28">
        <v>1.8240000000000001</v>
      </c>
      <c r="H1741" s="27">
        <v>14</v>
      </c>
      <c r="I1741" s="28">
        <v>1.419</v>
      </c>
      <c r="J1741" s="26" t="s">
        <v>3</v>
      </c>
      <c r="K1741" s="26" t="s">
        <v>4</v>
      </c>
      <c r="L1741" s="26" t="s">
        <v>4</v>
      </c>
      <c r="M1741" s="27">
        <f>IF(Tabelle8[[#This Row],[Heizleistung (55°C)]]=0,Tabelle8[[#This Row],[Heizleistung (35°C)]],(Tabelle8[[#This Row],[Heizleistung (35°C)]]+Tabelle8[[#This Row],[Heizleistung (55°C)]])/2)</f>
        <v>14</v>
      </c>
      <c r="N1741" s="30">
        <f>IF(Tabelle8[[#This Row],[Etas 55°C]]=0,0,(Tabelle8[[#This Row],[Etas 35°C]]*0.8+Tabelle8[[#This Row],[Etas 55°C]]*0.2))*2.5</f>
        <v>4.3574999999999999</v>
      </c>
      <c r="O1741" s="31">
        <f>-(Tabelle8[[#This Row],[80%/20% SCOP]]-5.535)/5.535</f>
        <v>0.21273712737127373</v>
      </c>
    </row>
    <row r="1742" spans="1:15" ht="20.100000000000001" customHeight="1" x14ac:dyDescent="0.25">
      <c r="A1742" s="56"/>
      <c r="B1742" s="32">
        <v>16018202</v>
      </c>
      <c r="C1742" s="25" t="s">
        <v>1560</v>
      </c>
      <c r="D1742" s="25" t="s">
        <v>1562</v>
      </c>
      <c r="E1742" s="26" t="s">
        <v>2</v>
      </c>
      <c r="F1742" s="27">
        <v>14.3</v>
      </c>
      <c r="G1742" s="28">
        <v>1.83</v>
      </c>
      <c r="H1742" s="27">
        <v>14.4</v>
      </c>
      <c r="I1742" s="28">
        <v>1.39</v>
      </c>
      <c r="J1742" s="26" t="s">
        <v>3</v>
      </c>
      <c r="K1742" s="26" t="s">
        <v>4</v>
      </c>
      <c r="L1742" s="26" t="s">
        <v>4</v>
      </c>
      <c r="M1742" s="27">
        <f>IF(Tabelle8[[#This Row],[Heizleistung (55°C)]]=0,Tabelle8[[#This Row],[Heizleistung (35°C)]],(Tabelle8[[#This Row],[Heizleistung (35°C)]]+Tabelle8[[#This Row],[Heizleistung (55°C)]])/2)</f>
        <v>14.350000000000001</v>
      </c>
      <c r="N1742" s="30">
        <f>IF(Tabelle8[[#This Row],[Etas 55°C]]=0,0,(Tabelle8[[#This Row],[Etas 35°C]]*0.8+Tabelle8[[#This Row],[Etas 55°C]]*0.2))*2.5</f>
        <v>4.3550000000000004</v>
      </c>
      <c r="O1742" s="31">
        <f>-(Tabelle8[[#This Row],[80%/20% SCOP]]-5.535)/5.535</f>
        <v>0.21318879855465217</v>
      </c>
    </row>
    <row r="1743" spans="1:15" ht="20.100000000000001" customHeight="1" x14ac:dyDescent="0.25">
      <c r="A1743" s="56"/>
      <c r="B1743" s="32">
        <v>16005581</v>
      </c>
      <c r="C1743" s="25" t="s">
        <v>2363</v>
      </c>
      <c r="D1743" s="25" t="s">
        <v>2386</v>
      </c>
      <c r="E1743" s="26" t="s">
        <v>2</v>
      </c>
      <c r="F1743" s="27">
        <v>15</v>
      </c>
      <c r="G1743" s="28">
        <v>1.84</v>
      </c>
      <c r="H1743" s="27">
        <v>15</v>
      </c>
      <c r="I1743" s="28">
        <v>1.35</v>
      </c>
      <c r="J1743" s="26" t="s">
        <v>109</v>
      </c>
      <c r="K1743" s="26" t="s">
        <v>4</v>
      </c>
      <c r="L1743" s="26" t="s">
        <v>4</v>
      </c>
      <c r="M1743" s="27">
        <f>IF(Tabelle8[[#This Row],[Heizleistung (55°C)]]=0,Tabelle8[[#This Row],[Heizleistung (35°C)]],(Tabelle8[[#This Row],[Heizleistung (35°C)]]+Tabelle8[[#This Row],[Heizleistung (55°C)]])/2)</f>
        <v>15</v>
      </c>
      <c r="N1743" s="30">
        <f>IF(Tabelle8[[#This Row],[Etas 55°C]]=0,0,(Tabelle8[[#This Row],[Etas 35°C]]*0.8+Tabelle8[[#This Row],[Etas 55°C]]*0.2))*2.5</f>
        <v>4.3550000000000004</v>
      </c>
      <c r="O1743" s="31">
        <f>-(Tabelle8[[#This Row],[80%/20% SCOP]]-5.535)/5.535</f>
        <v>0.21318879855465217</v>
      </c>
    </row>
    <row r="1744" spans="1:15" ht="20.100000000000001" customHeight="1" x14ac:dyDescent="0.25">
      <c r="A1744" s="56"/>
      <c r="B1744" s="32">
        <v>16013605</v>
      </c>
      <c r="C1744" s="25" t="s">
        <v>909</v>
      </c>
      <c r="D1744" s="25" t="s">
        <v>1112</v>
      </c>
      <c r="E1744" s="26" t="s">
        <v>2</v>
      </c>
      <c r="F1744" s="27">
        <v>14</v>
      </c>
      <c r="G1744" s="28">
        <v>1.8220000000000001</v>
      </c>
      <c r="H1744" s="27">
        <v>14</v>
      </c>
      <c r="I1744" s="28">
        <v>1.419</v>
      </c>
      <c r="J1744" s="26" t="s">
        <v>3</v>
      </c>
      <c r="K1744" s="26" t="s">
        <v>4</v>
      </c>
      <c r="L1744" s="26" t="s">
        <v>4</v>
      </c>
      <c r="M1744" s="27">
        <f>IF(Tabelle8[[#This Row],[Heizleistung (55°C)]]=0,Tabelle8[[#This Row],[Heizleistung (35°C)]],(Tabelle8[[#This Row],[Heizleistung (35°C)]]+Tabelle8[[#This Row],[Heizleistung (55°C)]])/2)</f>
        <v>14</v>
      </c>
      <c r="N1744" s="30">
        <f>IF(Tabelle8[[#This Row],[Etas 55°C]]=0,0,(Tabelle8[[#This Row],[Etas 35°C]]*0.8+Tabelle8[[#This Row],[Etas 55°C]]*0.2))*2.5</f>
        <v>4.3535000000000004</v>
      </c>
      <c r="O1744" s="31">
        <f>-(Tabelle8[[#This Row],[80%/20% SCOP]]-5.535)/5.535</f>
        <v>0.21345980126467926</v>
      </c>
    </row>
    <row r="1745" spans="1:15" ht="20.100000000000001" customHeight="1" x14ac:dyDescent="0.25">
      <c r="A1745" s="56"/>
      <c r="B1745" s="32">
        <v>16003281</v>
      </c>
      <c r="C1745" s="25" t="s">
        <v>583</v>
      </c>
      <c r="D1745" s="25" t="s">
        <v>586</v>
      </c>
      <c r="E1745" s="26" t="s">
        <v>2</v>
      </c>
      <c r="F1745" s="27">
        <v>17</v>
      </c>
      <c r="G1745" s="28">
        <v>1.8</v>
      </c>
      <c r="H1745" s="27">
        <v>16</v>
      </c>
      <c r="I1745" s="28">
        <v>1.5</v>
      </c>
      <c r="J1745" s="26" t="s">
        <v>508</v>
      </c>
      <c r="K1745" s="26" t="s">
        <v>4</v>
      </c>
      <c r="L1745" s="26" t="s">
        <v>4</v>
      </c>
      <c r="M1745" s="27">
        <f>IF(Tabelle8[[#This Row],[Heizleistung (55°C)]]=0,Tabelle8[[#This Row],[Heizleistung (35°C)]],(Tabelle8[[#This Row],[Heizleistung (35°C)]]+Tabelle8[[#This Row],[Heizleistung (55°C)]])/2)</f>
        <v>16.5</v>
      </c>
      <c r="N1745" s="30">
        <f>IF(Tabelle8[[#This Row],[Etas 55°C]]=0,0,(Tabelle8[[#This Row],[Etas 35°C]]*0.8+Tabelle8[[#This Row],[Etas 55°C]]*0.2))*2.5</f>
        <v>4.3500000000000005</v>
      </c>
      <c r="O1745" s="31">
        <f>-(Tabelle8[[#This Row],[80%/20% SCOP]]-5.535)/5.535</f>
        <v>0.21409214092140913</v>
      </c>
    </row>
    <row r="1746" spans="1:15" ht="20.100000000000001" customHeight="1" x14ac:dyDescent="0.25">
      <c r="A1746" s="56"/>
      <c r="B1746" s="32">
        <v>16000439</v>
      </c>
      <c r="C1746" s="25" t="s">
        <v>2971</v>
      </c>
      <c r="D1746" s="25" t="s">
        <v>2976</v>
      </c>
      <c r="E1746" s="26" t="s">
        <v>2</v>
      </c>
      <c r="F1746" s="27">
        <v>17</v>
      </c>
      <c r="G1746" s="28">
        <v>1.7989999999999999</v>
      </c>
      <c r="H1746" s="27">
        <v>16</v>
      </c>
      <c r="I1746" s="28">
        <v>1.5</v>
      </c>
      <c r="J1746" s="26" t="s">
        <v>508</v>
      </c>
      <c r="K1746" s="26" t="s">
        <v>4</v>
      </c>
      <c r="L1746" s="26" t="s">
        <v>4</v>
      </c>
      <c r="M1746" s="27">
        <f>IF(Tabelle8[[#This Row],[Heizleistung (55°C)]]=0,Tabelle8[[#This Row],[Heizleistung (35°C)]],(Tabelle8[[#This Row],[Heizleistung (35°C)]]+Tabelle8[[#This Row],[Heizleistung (55°C)]])/2)</f>
        <v>16.5</v>
      </c>
      <c r="N1746" s="30">
        <f>IF(Tabelle8[[#This Row],[Etas 55°C]]=0,0,(Tabelle8[[#This Row],[Etas 35°C]]*0.8+Tabelle8[[#This Row],[Etas 55°C]]*0.2))*2.5</f>
        <v>4.3479999999999999</v>
      </c>
      <c r="O1746" s="31">
        <f>-(Tabelle8[[#This Row],[80%/20% SCOP]]-5.535)/5.535</f>
        <v>0.21445347786811206</v>
      </c>
    </row>
    <row r="1747" spans="1:15" ht="20.100000000000001" customHeight="1" x14ac:dyDescent="0.25">
      <c r="A1747" s="56"/>
      <c r="B1747" s="32">
        <v>16018176</v>
      </c>
      <c r="C1747" s="25" t="s">
        <v>2533</v>
      </c>
      <c r="D1747" s="25" t="s">
        <v>2545</v>
      </c>
      <c r="E1747" s="26" t="s">
        <v>2</v>
      </c>
      <c r="F1747" s="27">
        <v>14</v>
      </c>
      <c r="G1747" s="28">
        <v>1.82</v>
      </c>
      <c r="H1747" s="27">
        <v>14</v>
      </c>
      <c r="I1747" s="28">
        <v>1.41</v>
      </c>
      <c r="J1747" s="26" t="s">
        <v>3</v>
      </c>
      <c r="K1747" s="26" t="s">
        <v>4</v>
      </c>
      <c r="L1747" s="26" t="s">
        <v>4</v>
      </c>
      <c r="M1747" s="27">
        <f>IF(Tabelle8[[#This Row],[Heizleistung (55°C)]]=0,Tabelle8[[#This Row],[Heizleistung (35°C)]],(Tabelle8[[#This Row],[Heizleistung (35°C)]]+Tabelle8[[#This Row],[Heizleistung (55°C)]])/2)</f>
        <v>14</v>
      </c>
      <c r="N1747" s="30">
        <f>IF(Tabelle8[[#This Row],[Etas 55°C]]=0,0,(Tabelle8[[#This Row],[Etas 35°C]]*0.8+Tabelle8[[#This Row],[Etas 55°C]]*0.2))*2.5</f>
        <v>4.3450000000000006</v>
      </c>
      <c r="O1747" s="31">
        <f>-(Tabelle8[[#This Row],[80%/20% SCOP]]-5.535)/5.535</f>
        <v>0.21499548328816612</v>
      </c>
    </row>
    <row r="1748" spans="1:15" ht="20.100000000000001" customHeight="1" x14ac:dyDescent="0.25">
      <c r="A1748" s="56"/>
      <c r="B1748" s="32">
        <v>16014834</v>
      </c>
      <c r="C1748" s="25" t="s">
        <v>5272</v>
      </c>
      <c r="D1748" s="25" t="s">
        <v>5273</v>
      </c>
      <c r="E1748" s="26" t="s">
        <v>2</v>
      </c>
      <c r="F1748" s="27">
        <v>14</v>
      </c>
      <c r="G1748" s="28">
        <v>1.82</v>
      </c>
      <c r="H1748" s="27">
        <v>14</v>
      </c>
      <c r="I1748" s="28">
        <v>1.41</v>
      </c>
      <c r="J1748" s="26" t="s">
        <v>3</v>
      </c>
      <c r="K1748" s="26" t="s">
        <v>4</v>
      </c>
      <c r="L1748" s="26" t="s">
        <v>4</v>
      </c>
      <c r="M1748" s="27">
        <f>IF(Tabelle8[[#This Row],[Heizleistung (55°C)]]=0,Tabelle8[[#This Row],[Heizleistung (35°C)]],(Tabelle8[[#This Row],[Heizleistung (35°C)]]+Tabelle8[[#This Row],[Heizleistung (55°C)]])/2)</f>
        <v>14</v>
      </c>
      <c r="N1748" s="30">
        <f>IF(Tabelle8[[#This Row],[Etas 55°C]]=0,0,(Tabelle8[[#This Row],[Etas 35°C]]*0.8+Tabelle8[[#This Row],[Etas 55°C]]*0.2))*2.5</f>
        <v>4.3450000000000006</v>
      </c>
      <c r="O1748" s="31">
        <f>-(Tabelle8[[#This Row],[80%/20% SCOP]]-5.535)/5.535</f>
        <v>0.21499548328816612</v>
      </c>
    </row>
    <row r="1749" spans="1:15" ht="20.100000000000001" customHeight="1" x14ac:dyDescent="0.25">
      <c r="A1749" s="56"/>
      <c r="B1749" s="32">
        <v>16018704</v>
      </c>
      <c r="C1749" s="25" t="s">
        <v>5300</v>
      </c>
      <c r="D1749" s="25" t="s">
        <v>5339</v>
      </c>
      <c r="E1749" s="26" t="s">
        <v>2</v>
      </c>
      <c r="F1749" s="27">
        <v>14</v>
      </c>
      <c r="G1749" s="28">
        <v>1.82</v>
      </c>
      <c r="H1749" s="27">
        <v>14</v>
      </c>
      <c r="I1749" s="28">
        <v>1.41</v>
      </c>
      <c r="J1749" s="26" t="s">
        <v>3</v>
      </c>
      <c r="K1749" s="26" t="s">
        <v>4</v>
      </c>
      <c r="L1749" s="26" t="s">
        <v>4</v>
      </c>
      <c r="M1749" s="27">
        <f>IF(Tabelle8[[#This Row],[Heizleistung (55°C)]]=0,Tabelle8[[#This Row],[Heizleistung (35°C)]],(Tabelle8[[#This Row],[Heizleistung (35°C)]]+Tabelle8[[#This Row],[Heizleistung (55°C)]])/2)</f>
        <v>14</v>
      </c>
      <c r="N1749" s="30">
        <f>IF(Tabelle8[[#This Row],[Etas 55°C]]=0,0,(Tabelle8[[#This Row],[Etas 35°C]]*0.8+Tabelle8[[#This Row],[Etas 55°C]]*0.2))*2.5</f>
        <v>4.3450000000000006</v>
      </c>
      <c r="O1749" s="31">
        <f>-(Tabelle8[[#This Row],[80%/20% SCOP]]-5.535)/5.535</f>
        <v>0.21499548328816612</v>
      </c>
    </row>
    <row r="1750" spans="1:15" ht="20.100000000000001" customHeight="1" x14ac:dyDescent="0.25">
      <c r="A1750" s="56"/>
      <c r="B1750" s="32">
        <v>16001884</v>
      </c>
      <c r="C1750" s="25" t="s">
        <v>5546</v>
      </c>
      <c r="D1750" s="25" t="s">
        <v>5602</v>
      </c>
      <c r="E1750" s="26" t="s">
        <v>2</v>
      </c>
      <c r="F1750" s="27">
        <v>15</v>
      </c>
      <c r="G1750" s="28">
        <v>1.82</v>
      </c>
      <c r="H1750" s="27">
        <v>15</v>
      </c>
      <c r="I1750" s="28">
        <v>1.41</v>
      </c>
      <c r="J1750" s="26" t="s">
        <v>109</v>
      </c>
      <c r="K1750" s="26" t="s">
        <v>4</v>
      </c>
      <c r="L1750" s="26" t="s">
        <v>4</v>
      </c>
      <c r="M1750" s="29">
        <f>IF(Tabelle8[[#This Row],[Heizleistung (55°C)]]=0,Tabelle8[[#This Row],[Heizleistung (35°C)]],(Tabelle8[[#This Row],[Heizleistung (35°C)]]+Tabelle8[[#This Row],[Heizleistung (55°C)]])/2)</f>
        <v>15</v>
      </c>
      <c r="N1750" s="30">
        <f>IF(Tabelle8[[#This Row],[Etas 55°C]]=0,0,(Tabelle8[[#This Row],[Etas 35°C]]*0.8+Tabelle8[[#This Row],[Etas 55°C]]*0.2))*2.5</f>
        <v>4.3450000000000006</v>
      </c>
      <c r="O1750" s="31">
        <f>-(Tabelle8[[#This Row],[80%/20% SCOP]]-5.535)/5.535</f>
        <v>0.21499548328816612</v>
      </c>
    </row>
    <row r="1751" spans="1:15" ht="20.100000000000001" customHeight="1" x14ac:dyDescent="0.25">
      <c r="A1751" s="56"/>
      <c r="B1751" s="32">
        <v>16002809</v>
      </c>
      <c r="C1751" s="25" t="s">
        <v>5749</v>
      </c>
      <c r="D1751" s="25" t="s">
        <v>5753</v>
      </c>
      <c r="E1751" s="26" t="s">
        <v>2</v>
      </c>
      <c r="F1751" s="27">
        <v>15</v>
      </c>
      <c r="G1751" s="28">
        <v>1.82</v>
      </c>
      <c r="H1751" s="27">
        <v>15</v>
      </c>
      <c r="I1751" s="28">
        <v>1.41</v>
      </c>
      <c r="J1751" s="26" t="s">
        <v>109</v>
      </c>
      <c r="K1751" s="26" t="s">
        <v>4</v>
      </c>
      <c r="L1751" s="26" t="s">
        <v>4</v>
      </c>
      <c r="M1751" s="29">
        <f>IF(Tabelle8[[#This Row],[Heizleistung (55°C)]]=0,Tabelle8[[#This Row],[Heizleistung (35°C)]],(Tabelle8[[#This Row],[Heizleistung (35°C)]]+Tabelle8[[#This Row],[Heizleistung (55°C)]])/2)</f>
        <v>15</v>
      </c>
      <c r="N1751" s="30">
        <f>IF(Tabelle8[[#This Row],[Etas 55°C]]=0,0,(Tabelle8[[#This Row],[Etas 35°C]]*0.8+Tabelle8[[#This Row],[Etas 55°C]]*0.2))*2.5</f>
        <v>4.3450000000000006</v>
      </c>
      <c r="O1751" s="31">
        <f>-(Tabelle8[[#This Row],[80%/20% SCOP]]-5.535)/5.535</f>
        <v>0.21499548328816612</v>
      </c>
    </row>
    <row r="1752" spans="1:15" ht="20.100000000000001" customHeight="1" x14ac:dyDescent="0.25">
      <c r="A1752" s="56"/>
      <c r="B1752" s="32">
        <v>16002209</v>
      </c>
      <c r="C1752" s="25" t="s">
        <v>5832</v>
      </c>
      <c r="D1752" s="25" t="s">
        <v>5837</v>
      </c>
      <c r="E1752" s="26" t="s">
        <v>2</v>
      </c>
      <c r="F1752" s="27">
        <v>15</v>
      </c>
      <c r="G1752" s="28">
        <v>1.82</v>
      </c>
      <c r="H1752" s="27">
        <v>15</v>
      </c>
      <c r="I1752" s="28">
        <v>1.41</v>
      </c>
      <c r="J1752" s="26" t="s">
        <v>109</v>
      </c>
      <c r="K1752" s="26" t="s">
        <v>4</v>
      </c>
      <c r="L1752" s="26" t="s">
        <v>4</v>
      </c>
      <c r="M1752" s="29">
        <f>IF(Tabelle8[[#This Row],[Heizleistung (55°C)]]=0,Tabelle8[[#This Row],[Heizleistung (35°C)]],(Tabelle8[[#This Row],[Heizleistung (35°C)]]+Tabelle8[[#This Row],[Heizleistung (55°C)]])/2)</f>
        <v>15</v>
      </c>
      <c r="N1752" s="30">
        <f>IF(Tabelle8[[#This Row],[Etas 55°C]]=0,0,(Tabelle8[[#This Row],[Etas 35°C]]*0.8+Tabelle8[[#This Row],[Etas 55°C]]*0.2))*2.5</f>
        <v>4.3450000000000006</v>
      </c>
      <c r="O1752" s="31">
        <f>-(Tabelle8[[#This Row],[80%/20% SCOP]]-5.535)/5.535</f>
        <v>0.21499548328816612</v>
      </c>
    </row>
    <row r="1753" spans="1:15" ht="20.100000000000001" customHeight="1" x14ac:dyDescent="0.25">
      <c r="A1753" s="56"/>
      <c r="B1753" s="32">
        <v>16013662</v>
      </c>
      <c r="C1753" s="25" t="s">
        <v>1771</v>
      </c>
      <c r="D1753" s="25" t="s">
        <v>1781</v>
      </c>
      <c r="E1753" s="26" t="s">
        <v>2</v>
      </c>
      <c r="F1753" s="27">
        <v>16.190000000000001</v>
      </c>
      <c r="G1753" s="28">
        <v>1.85</v>
      </c>
      <c r="H1753" s="27">
        <v>12.28</v>
      </c>
      <c r="I1753" s="28">
        <v>1.2809999999999999</v>
      </c>
      <c r="J1753" s="26" t="s">
        <v>40</v>
      </c>
      <c r="K1753" s="26" t="s">
        <v>4</v>
      </c>
      <c r="L1753" s="26" t="s">
        <v>4</v>
      </c>
      <c r="M1753" s="27">
        <f>IF(Tabelle8[[#This Row],[Heizleistung (55°C)]]=0,Tabelle8[[#This Row],[Heizleistung (35°C)]],(Tabelle8[[#This Row],[Heizleistung (35°C)]]+Tabelle8[[#This Row],[Heizleistung (55°C)]])/2)</f>
        <v>14.234999999999999</v>
      </c>
      <c r="N1753" s="30">
        <f>IF(Tabelle8[[#This Row],[Etas 55°C]]=0,0,(Tabelle8[[#This Row],[Etas 35°C]]*0.8+Tabelle8[[#This Row],[Etas 55°C]]*0.2))*2.5</f>
        <v>4.3405000000000005</v>
      </c>
      <c r="O1753" s="31">
        <f>-(Tabelle8[[#This Row],[80%/20% SCOP]]-5.535)/5.535</f>
        <v>0.21580849141824746</v>
      </c>
    </row>
    <row r="1754" spans="1:15" ht="20.100000000000001" customHeight="1" x14ac:dyDescent="0.25">
      <c r="A1754" s="56"/>
      <c r="B1754" s="32">
        <v>16015229</v>
      </c>
      <c r="C1754" s="25" t="s">
        <v>2111</v>
      </c>
      <c r="D1754" s="25" t="s">
        <v>2149</v>
      </c>
      <c r="E1754" s="26" t="s">
        <v>2</v>
      </c>
      <c r="F1754" s="27">
        <v>16</v>
      </c>
      <c r="G1754" s="28">
        <v>1.82</v>
      </c>
      <c r="H1754" s="27">
        <v>15.7</v>
      </c>
      <c r="I1754" s="28">
        <v>1.4</v>
      </c>
      <c r="J1754" s="26" t="s">
        <v>40</v>
      </c>
      <c r="K1754" s="26" t="s">
        <v>4</v>
      </c>
      <c r="L1754" s="26" t="s">
        <v>4</v>
      </c>
      <c r="M1754" s="27">
        <f>IF(Tabelle8[[#This Row],[Heizleistung (55°C)]]=0,Tabelle8[[#This Row],[Heizleistung (35°C)]],(Tabelle8[[#This Row],[Heizleistung (35°C)]]+Tabelle8[[#This Row],[Heizleistung (55°C)]])/2)</f>
        <v>15.85</v>
      </c>
      <c r="N1754" s="30">
        <f>IF(Tabelle8[[#This Row],[Etas 55°C]]=0,0,(Tabelle8[[#This Row],[Etas 35°C]]*0.8+Tabelle8[[#This Row],[Etas 55°C]]*0.2))*2.5</f>
        <v>4.3400000000000007</v>
      </c>
      <c r="O1754" s="31">
        <f>-(Tabelle8[[#This Row],[80%/20% SCOP]]-5.535)/5.535</f>
        <v>0.2158988256549231</v>
      </c>
    </row>
    <row r="1755" spans="1:15" ht="20.100000000000001" customHeight="1" x14ac:dyDescent="0.25">
      <c r="A1755" s="56"/>
      <c r="B1755" s="32">
        <v>16016288</v>
      </c>
      <c r="C1755" s="25" t="s">
        <v>1945</v>
      </c>
      <c r="D1755" s="25" t="s">
        <v>1970</v>
      </c>
      <c r="E1755" s="26" t="s">
        <v>2</v>
      </c>
      <c r="F1755" s="27">
        <v>15.24</v>
      </c>
      <c r="G1755" s="28">
        <v>1.84</v>
      </c>
      <c r="H1755" s="27">
        <v>14.58</v>
      </c>
      <c r="I1755" s="28">
        <v>1.31</v>
      </c>
      <c r="J1755" s="26" t="s">
        <v>40</v>
      </c>
      <c r="K1755" s="26" t="s">
        <v>4</v>
      </c>
      <c r="L1755" s="26" t="s">
        <v>4</v>
      </c>
      <c r="M1755" s="27">
        <f>IF(Tabelle8[[#This Row],[Heizleistung (55°C)]]=0,Tabelle8[[#This Row],[Heizleistung (35°C)]],(Tabelle8[[#This Row],[Heizleistung (35°C)]]+Tabelle8[[#This Row],[Heizleistung (55°C)]])/2)</f>
        <v>14.91</v>
      </c>
      <c r="N1755" s="30">
        <f>IF(Tabelle8[[#This Row],[Etas 55°C]]=0,0,(Tabelle8[[#This Row],[Etas 35°C]]*0.8+Tabelle8[[#This Row],[Etas 55°C]]*0.2))*2.5</f>
        <v>4.3350000000000009</v>
      </c>
      <c r="O1755" s="31">
        <f>-(Tabelle8[[#This Row],[80%/20% SCOP]]-5.535)/5.535</f>
        <v>0.21680216802168009</v>
      </c>
    </row>
    <row r="1756" spans="1:15" ht="20.100000000000001" customHeight="1" x14ac:dyDescent="0.25">
      <c r="A1756" s="56"/>
      <c r="B1756" s="32">
        <v>16016289</v>
      </c>
      <c r="C1756" s="25" t="s">
        <v>1945</v>
      </c>
      <c r="D1756" s="25" t="s">
        <v>1972</v>
      </c>
      <c r="E1756" s="26" t="s">
        <v>2</v>
      </c>
      <c r="F1756" s="27">
        <v>15.24</v>
      </c>
      <c r="G1756" s="28">
        <v>1.84</v>
      </c>
      <c r="H1756" s="27">
        <v>14.58</v>
      </c>
      <c r="I1756" s="28">
        <v>1.31</v>
      </c>
      <c r="J1756" s="26" t="s">
        <v>40</v>
      </c>
      <c r="K1756" s="26" t="s">
        <v>4</v>
      </c>
      <c r="L1756" s="26" t="s">
        <v>4</v>
      </c>
      <c r="M1756" s="27">
        <f>IF(Tabelle8[[#This Row],[Heizleistung (55°C)]]=0,Tabelle8[[#This Row],[Heizleistung (35°C)]],(Tabelle8[[#This Row],[Heizleistung (35°C)]]+Tabelle8[[#This Row],[Heizleistung (55°C)]])/2)</f>
        <v>14.91</v>
      </c>
      <c r="N1756" s="30">
        <f>IF(Tabelle8[[#This Row],[Etas 55°C]]=0,0,(Tabelle8[[#This Row],[Etas 35°C]]*0.8+Tabelle8[[#This Row],[Etas 55°C]]*0.2))*2.5</f>
        <v>4.3350000000000009</v>
      </c>
      <c r="O1756" s="31">
        <f>-(Tabelle8[[#This Row],[80%/20% SCOP]]-5.535)/5.535</f>
        <v>0.21680216802168009</v>
      </c>
    </row>
    <row r="1757" spans="1:15" ht="20.100000000000001" customHeight="1" x14ac:dyDescent="0.25">
      <c r="A1757" s="56"/>
      <c r="B1757" s="32">
        <v>16010548</v>
      </c>
      <c r="C1757" s="25" t="s">
        <v>4760</v>
      </c>
      <c r="D1757" s="25" t="s">
        <v>4778</v>
      </c>
      <c r="E1757" s="26" t="s">
        <v>2</v>
      </c>
      <c r="F1757" s="27">
        <v>15.1</v>
      </c>
      <c r="G1757" s="28">
        <v>1.82</v>
      </c>
      <c r="H1757" s="27">
        <v>12.9</v>
      </c>
      <c r="I1757" s="28">
        <v>1.38</v>
      </c>
      <c r="J1757" s="26" t="s">
        <v>40</v>
      </c>
      <c r="K1757" s="26" t="s">
        <v>15</v>
      </c>
      <c r="L1757" s="26" t="s">
        <v>15</v>
      </c>
      <c r="M1757" s="27">
        <f>IF(Tabelle8[[#This Row],[Heizleistung (55°C)]]=0,Tabelle8[[#This Row],[Heizleistung (35°C)]],(Tabelle8[[#This Row],[Heizleistung (35°C)]]+Tabelle8[[#This Row],[Heizleistung (55°C)]])/2)</f>
        <v>14</v>
      </c>
      <c r="N1757" s="30">
        <f>IF(Tabelle8[[#This Row],[Etas 55°C]]=0,0,(Tabelle8[[#This Row],[Etas 35°C]]*0.8+Tabelle8[[#This Row],[Etas 55°C]]*0.2))*2.5</f>
        <v>4.33</v>
      </c>
      <c r="O1757" s="31">
        <f>-(Tabelle8[[#This Row],[80%/20% SCOP]]-5.535)/5.535</f>
        <v>0.21770551038843722</v>
      </c>
    </row>
    <row r="1758" spans="1:15" ht="20.100000000000001" customHeight="1" x14ac:dyDescent="0.25">
      <c r="A1758" s="56"/>
      <c r="B1758" s="32">
        <v>16012129</v>
      </c>
      <c r="C1758" s="25" t="s">
        <v>2231</v>
      </c>
      <c r="D1758" s="25" t="s">
        <v>2249</v>
      </c>
      <c r="E1758" s="26" t="s">
        <v>2</v>
      </c>
      <c r="F1758" s="27">
        <v>14.68</v>
      </c>
      <c r="G1758" s="28">
        <v>1.823</v>
      </c>
      <c r="H1758" s="27">
        <v>13.93</v>
      </c>
      <c r="I1758" s="28">
        <v>1.365</v>
      </c>
      <c r="J1758" s="26" t="s">
        <v>3</v>
      </c>
      <c r="K1758" s="26" t="s">
        <v>4</v>
      </c>
      <c r="L1758" s="26" t="s">
        <v>4</v>
      </c>
      <c r="M1758" s="27">
        <f>IF(Tabelle8[[#This Row],[Heizleistung (55°C)]]=0,Tabelle8[[#This Row],[Heizleistung (35°C)]],(Tabelle8[[#This Row],[Heizleistung (35°C)]]+Tabelle8[[#This Row],[Heizleistung (55°C)]])/2)</f>
        <v>14.305</v>
      </c>
      <c r="N1758" s="30">
        <f>IF(Tabelle8[[#This Row],[Etas 55°C]]=0,0,(Tabelle8[[#This Row],[Etas 35°C]]*0.8+Tabelle8[[#This Row],[Etas 55°C]]*0.2))*2.5</f>
        <v>4.3285000000000009</v>
      </c>
      <c r="O1758" s="31">
        <f>-(Tabelle8[[#This Row],[80%/20% SCOP]]-5.535)/5.535</f>
        <v>0.21797651309846416</v>
      </c>
    </row>
    <row r="1759" spans="1:15" ht="20.100000000000001" customHeight="1" x14ac:dyDescent="0.25">
      <c r="A1759" s="56"/>
      <c r="B1759" s="32">
        <v>16015032</v>
      </c>
      <c r="C1759" s="25" t="s">
        <v>2309</v>
      </c>
      <c r="D1759" s="25" t="s">
        <v>2311</v>
      </c>
      <c r="E1759" s="26" t="s">
        <v>2</v>
      </c>
      <c r="F1759" s="27">
        <v>15.4</v>
      </c>
      <c r="G1759" s="28">
        <v>1.8440000000000001</v>
      </c>
      <c r="H1759" s="27">
        <v>17</v>
      </c>
      <c r="I1759" s="28">
        <v>1.2629999999999999</v>
      </c>
      <c r="J1759" s="26" t="s">
        <v>508</v>
      </c>
      <c r="K1759" s="26" t="s">
        <v>15</v>
      </c>
      <c r="L1759" s="26" t="s">
        <v>15</v>
      </c>
      <c r="M1759" s="27">
        <f>IF(Tabelle8[[#This Row],[Heizleistung (55°C)]]=0,Tabelle8[[#This Row],[Heizleistung (35°C)]],(Tabelle8[[#This Row],[Heizleistung (35°C)]]+Tabelle8[[#This Row],[Heizleistung (55°C)]])/2)</f>
        <v>16.2</v>
      </c>
      <c r="N1759" s="30">
        <f>IF(Tabelle8[[#This Row],[Etas 55°C]]=0,0,(Tabelle8[[#This Row],[Etas 35°C]]*0.8+Tabelle8[[#This Row],[Etas 55°C]]*0.2))*2.5</f>
        <v>4.3194999999999997</v>
      </c>
      <c r="O1759" s="31">
        <f>-(Tabelle8[[#This Row],[80%/20% SCOP]]-5.535)/5.535</f>
        <v>0.21960252935862701</v>
      </c>
    </row>
    <row r="1760" spans="1:15" ht="20.100000000000001" customHeight="1" x14ac:dyDescent="0.25">
      <c r="A1760" s="56"/>
      <c r="B1760" s="32">
        <v>16015024</v>
      </c>
      <c r="C1760" s="25" t="s">
        <v>2309</v>
      </c>
      <c r="D1760" s="25" t="s">
        <v>2324</v>
      </c>
      <c r="E1760" s="26" t="s">
        <v>2</v>
      </c>
      <c r="F1760" s="27">
        <v>15.4</v>
      </c>
      <c r="G1760" s="28">
        <v>1.8440000000000001</v>
      </c>
      <c r="H1760" s="27">
        <v>17</v>
      </c>
      <c r="I1760" s="28">
        <v>1.2629999999999999</v>
      </c>
      <c r="J1760" s="26" t="s">
        <v>508</v>
      </c>
      <c r="K1760" s="26" t="s">
        <v>15</v>
      </c>
      <c r="L1760" s="26" t="s">
        <v>15</v>
      </c>
      <c r="M1760" s="27">
        <f>IF(Tabelle8[[#This Row],[Heizleistung (55°C)]]=0,Tabelle8[[#This Row],[Heizleistung (35°C)]],(Tabelle8[[#This Row],[Heizleistung (35°C)]]+Tabelle8[[#This Row],[Heizleistung (55°C)]])/2)</f>
        <v>16.2</v>
      </c>
      <c r="N1760" s="30">
        <f>IF(Tabelle8[[#This Row],[Etas 55°C]]=0,0,(Tabelle8[[#This Row],[Etas 35°C]]*0.8+Tabelle8[[#This Row],[Etas 55°C]]*0.2))*2.5</f>
        <v>4.3194999999999997</v>
      </c>
      <c r="O1760" s="31">
        <f>-(Tabelle8[[#This Row],[80%/20% SCOP]]-5.535)/5.535</f>
        <v>0.21960252935862701</v>
      </c>
    </row>
    <row r="1761" spans="1:15" ht="20.100000000000001" customHeight="1" x14ac:dyDescent="0.25">
      <c r="A1761" s="56"/>
      <c r="B1761" s="32">
        <v>16013455</v>
      </c>
      <c r="C1761" s="25" t="s">
        <v>2745</v>
      </c>
      <c r="D1761" s="25" t="s">
        <v>2794</v>
      </c>
      <c r="E1761" s="26" t="s">
        <v>2</v>
      </c>
      <c r="F1761" s="27">
        <v>14.7</v>
      </c>
      <c r="G1761" s="28">
        <v>1.806</v>
      </c>
      <c r="H1761" s="27">
        <v>14.4</v>
      </c>
      <c r="I1761" s="28">
        <v>1.399</v>
      </c>
      <c r="J1761" s="26" t="s">
        <v>3</v>
      </c>
      <c r="K1761" s="26" t="s">
        <v>4</v>
      </c>
      <c r="L1761" s="26" t="s">
        <v>4</v>
      </c>
      <c r="M1761" s="27">
        <f>IF(Tabelle8[[#This Row],[Heizleistung (55°C)]]=0,Tabelle8[[#This Row],[Heizleistung (35°C)]],(Tabelle8[[#This Row],[Heizleistung (35°C)]]+Tabelle8[[#This Row],[Heizleistung (55°C)]])/2)</f>
        <v>14.55</v>
      </c>
      <c r="N1761" s="30">
        <f>IF(Tabelle8[[#This Row],[Etas 55°C]]=0,0,(Tabelle8[[#This Row],[Etas 35°C]]*0.8+Tabelle8[[#This Row],[Etas 55°C]]*0.2))*2.5</f>
        <v>4.3115000000000006</v>
      </c>
      <c r="O1761" s="31">
        <f>-(Tabelle8[[#This Row],[80%/20% SCOP]]-5.535)/5.535</f>
        <v>0.22104787714543805</v>
      </c>
    </row>
    <row r="1762" spans="1:15" ht="20.100000000000001" customHeight="1" x14ac:dyDescent="0.25">
      <c r="A1762" s="56"/>
      <c r="B1762" s="32">
        <v>16014835</v>
      </c>
      <c r="C1762" s="25" t="s">
        <v>5603</v>
      </c>
      <c r="D1762" s="25" t="s">
        <v>5621</v>
      </c>
      <c r="E1762" s="26" t="s">
        <v>2</v>
      </c>
      <c r="F1762" s="27">
        <v>15</v>
      </c>
      <c r="G1762" s="28">
        <v>1.806</v>
      </c>
      <c r="H1762" s="27">
        <v>15</v>
      </c>
      <c r="I1762" s="28">
        <v>1.399</v>
      </c>
      <c r="J1762" s="26" t="s">
        <v>3</v>
      </c>
      <c r="K1762" s="26" t="s">
        <v>4</v>
      </c>
      <c r="L1762" s="26" t="s">
        <v>4</v>
      </c>
      <c r="M1762" s="29">
        <f>IF(Tabelle8[[#This Row],[Heizleistung (55°C)]]=0,Tabelle8[[#This Row],[Heizleistung (35°C)]],(Tabelle8[[#This Row],[Heizleistung (35°C)]]+Tabelle8[[#This Row],[Heizleistung (55°C)]])/2)</f>
        <v>15</v>
      </c>
      <c r="N1762" s="30">
        <f>IF(Tabelle8[[#This Row],[Etas 55°C]]=0,0,(Tabelle8[[#This Row],[Etas 35°C]]*0.8+Tabelle8[[#This Row],[Etas 55°C]]*0.2))*2.5</f>
        <v>4.3115000000000006</v>
      </c>
      <c r="O1762" s="31">
        <f>-(Tabelle8[[#This Row],[80%/20% SCOP]]-5.535)/5.535</f>
        <v>0.22104787714543805</v>
      </c>
    </row>
    <row r="1763" spans="1:15" ht="20.100000000000001" customHeight="1" x14ac:dyDescent="0.25">
      <c r="A1763" s="56"/>
      <c r="B1763" s="32">
        <v>16015605</v>
      </c>
      <c r="C1763" s="25" t="s">
        <v>2049</v>
      </c>
      <c r="D1763" s="25" t="s">
        <v>2059</v>
      </c>
      <c r="E1763" s="26" t="s">
        <v>2</v>
      </c>
      <c r="F1763" s="27">
        <v>14.7</v>
      </c>
      <c r="G1763" s="28">
        <v>1.8049999999999999</v>
      </c>
      <c r="H1763" s="27">
        <v>14.4</v>
      </c>
      <c r="I1763" s="28">
        <v>1.399</v>
      </c>
      <c r="J1763" s="26" t="s">
        <v>3</v>
      </c>
      <c r="K1763" s="26" t="s">
        <v>4</v>
      </c>
      <c r="L1763" s="26" t="s">
        <v>25</v>
      </c>
      <c r="M1763" s="27">
        <f>IF(Tabelle8[[#This Row],[Heizleistung (55°C)]]=0,Tabelle8[[#This Row],[Heizleistung (35°C)]],(Tabelle8[[#This Row],[Heizleistung (35°C)]]+Tabelle8[[#This Row],[Heizleistung (55°C)]])/2)</f>
        <v>14.55</v>
      </c>
      <c r="N1763" s="30">
        <f>IF(Tabelle8[[#This Row],[Etas 55°C]]=0,0,(Tabelle8[[#This Row],[Etas 35°C]]*0.8+Tabelle8[[#This Row],[Etas 55°C]]*0.2))*2.5</f>
        <v>4.3094999999999999</v>
      </c>
      <c r="O1763" s="31">
        <f>-(Tabelle8[[#This Row],[80%/20% SCOP]]-5.535)/5.535</f>
        <v>0.22140921409214095</v>
      </c>
    </row>
    <row r="1764" spans="1:15" ht="20.100000000000001" customHeight="1" x14ac:dyDescent="0.25">
      <c r="A1764" s="56"/>
      <c r="B1764" s="32">
        <v>16016726</v>
      </c>
      <c r="C1764" s="25" t="s">
        <v>2326</v>
      </c>
      <c r="D1764" s="25" t="s">
        <v>2329</v>
      </c>
      <c r="E1764" s="26" t="s">
        <v>2</v>
      </c>
      <c r="F1764" s="27">
        <v>14.7</v>
      </c>
      <c r="G1764" s="28">
        <v>1.8049999999999999</v>
      </c>
      <c r="H1764" s="27">
        <v>14.4</v>
      </c>
      <c r="I1764" s="28">
        <v>1.399</v>
      </c>
      <c r="J1764" s="26" t="s">
        <v>3</v>
      </c>
      <c r="K1764" s="26" t="s">
        <v>4</v>
      </c>
      <c r="L1764" s="26" t="s">
        <v>4</v>
      </c>
      <c r="M1764" s="27">
        <f>IF(Tabelle8[[#This Row],[Heizleistung (55°C)]]=0,Tabelle8[[#This Row],[Heizleistung (35°C)]],(Tabelle8[[#This Row],[Heizleistung (35°C)]]+Tabelle8[[#This Row],[Heizleistung (55°C)]])/2)</f>
        <v>14.55</v>
      </c>
      <c r="N1764" s="30">
        <f>IF(Tabelle8[[#This Row],[Etas 55°C]]=0,0,(Tabelle8[[#This Row],[Etas 35°C]]*0.8+Tabelle8[[#This Row],[Etas 55°C]]*0.2))*2.5</f>
        <v>4.3094999999999999</v>
      </c>
      <c r="O1764" s="31">
        <f>-(Tabelle8[[#This Row],[80%/20% SCOP]]-5.535)/5.535</f>
        <v>0.22140921409214095</v>
      </c>
    </row>
    <row r="1765" spans="1:15" ht="20.100000000000001" customHeight="1" x14ac:dyDescent="0.25">
      <c r="A1765" s="56"/>
      <c r="B1765" s="32">
        <v>16013607</v>
      </c>
      <c r="C1765" s="25" t="s">
        <v>909</v>
      </c>
      <c r="D1765" s="25" t="s">
        <v>930</v>
      </c>
      <c r="E1765" s="26" t="s">
        <v>2</v>
      </c>
      <c r="F1765" s="27">
        <v>15</v>
      </c>
      <c r="G1765" s="28">
        <v>1.8049999999999999</v>
      </c>
      <c r="H1765" s="27">
        <v>15</v>
      </c>
      <c r="I1765" s="28">
        <v>1.399</v>
      </c>
      <c r="J1765" s="26" t="s">
        <v>3</v>
      </c>
      <c r="K1765" s="26" t="s">
        <v>4</v>
      </c>
      <c r="L1765" s="26" t="s">
        <v>4</v>
      </c>
      <c r="M1765" s="27">
        <f>IF(Tabelle8[[#This Row],[Heizleistung (55°C)]]=0,Tabelle8[[#This Row],[Heizleistung (35°C)]],(Tabelle8[[#This Row],[Heizleistung (35°C)]]+Tabelle8[[#This Row],[Heizleistung (55°C)]])/2)</f>
        <v>15</v>
      </c>
      <c r="N1765" s="30">
        <f>IF(Tabelle8[[#This Row],[Etas 55°C]]=0,0,(Tabelle8[[#This Row],[Etas 35°C]]*0.8+Tabelle8[[#This Row],[Etas 55°C]]*0.2))*2.5</f>
        <v>4.3094999999999999</v>
      </c>
      <c r="O1765" s="31">
        <f>-(Tabelle8[[#This Row],[80%/20% SCOP]]-5.535)/5.535</f>
        <v>0.22140921409214095</v>
      </c>
    </row>
    <row r="1766" spans="1:15" ht="20.100000000000001" customHeight="1" x14ac:dyDescent="0.25">
      <c r="A1766" s="56"/>
      <c r="B1766" s="32">
        <v>16004835</v>
      </c>
      <c r="C1766" s="25" t="s">
        <v>909</v>
      </c>
      <c r="D1766" s="25" t="s">
        <v>968</v>
      </c>
      <c r="E1766" s="26" t="s">
        <v>2</v>
      </c>
      <c r="F1766" s="27">
        <v>15.2</v>
      </c>
      <c r="G1766" s="28">
        <v>1.82</v>
      </c>
      <c r="H1766" s="27">
        <v>13</v>
      </c>
      <c r="I1766" s="28">
        <v>1.33</v>
      </c>
      <c r="J1766" s="26" t="s">
        <v>40</v>
      </c>
      <c r="K1766" s="26" t="s">
        <v>4</v>
      </c>
      <c r="L1766" s="26" t="s">
        <v>4</v>
      </c>
      <c r="M1766" s="27">
        <f>IF(Tabelle8[[#This Row],[Heizleistung (55°C)]]=0,Tabelle8[[#This Row],[Heizleistung (35°C)]],(Tabelle8[[#This Row],[Heizleistung (35°C)]]+Tabelle8[[#This Row],[Heizleistung (55°C)]])/2)</f>
        <v>14.1</v>
      </c>
      <c r="N1766" s="30">
        <f>IF(Tabelle8[[#This Row],[Etas 55°C]]=0,0,(Tabelle8[[#This Row],[Etas 35°C]]*0.8+Tabelle8[[#This Row],[Etas 55°C]]*0.2))*2.5</f>
        <v>4.3050000000000006</v>
      </c>
      <c r="O1766" s="31">
        <f>-(Tabelle8[[#This Row],[80%/20% SCOP]]-5.535)/5.535</f>
        <v>0.22222222222222213</v>
      </c>
    </row>
    <row r="1767" spans="1:15" ht="20.100000000000001" customHeight="1" x14ac:dyDescent="0.25">
      <c r="A1767" s="56"/>
      <c r="B1767" s="32">
        <v>16012621</v>
      </c>
      <c r="C1767" s="25" t="s">
        <v>2688</v>
      </c>
      <c r="D1767" s="25" t="s">
        <v>2709</v>
      </c>
      <c r="E1767" s="26" t="s">
        <v>2</v>
      </c>
      <c r="F1767" s="27">
        <v>15.2</v>
      </c>
      <c r="G1767" s="28">
        <v>1.82</v>
      </c>
      <c r="H1767" s="27">
        <v>13</v>
      </c>
      <c r="I1767" s="28">
        <v>1.33</v>
      </c>
      <c r="J1767" s="26" t="s">
        <v>40</v>
      </c>
      <c r="K1767" s="26" t="s">
        <v>4</v>
      </c>
      <c r="L1767" s="26" t="s">
        <v>4</v>
      </c>
      <c r="M1767" s="27">
        <f>IF(Tabelle8[[#This Row],[Heizleistung (55°C)]]=0,Tabelle8[[#This Row],[Heizleistung (35°C)]],(Tabelle8[[#This Row],[Heizleistung (35°C)]]+Tabelle8[[#This Row],[Heizleistung (55°C)]])/2)</f>
        <v>14.1</v>
      </c>
      <c r="N1767" s="30">
        <f>IF(Tabelle8[[#This Row],[Etas 55°C]]=0,0,(Tabelle8[[#This Row],[Etas 35°C]]*0.8+Tabelle8[[#This Row],[Etas 55°C]]*0.2))*2.5</f>
        <v>4.3050000000000006</v>
      </c>
      <c r="O1767" s="31">
        <f>-(Tabelle8[[#This Row],[80%/20% SCOP]]-5.535)/5.535</f>
        <v>0.22222222222222213</v>
      </c>
    </row>
    <row r="1768" spans="1:15" ht="20.100000000000001" customHeight="1" x14ac:dyDescent="0.25">
      <c r="A1768" s="56"/>
      <c r="B1768" s="32">
        <v>16010143</v>
      </c>
      <c r="C1768" s="25" t="s">
        <v>2745</v>
      </c>
      <c r="D1768" s="25" t="s">
        <v>2747</v>
      </c>
      <c r="E1768" s="26" t="s">
        <v>2</v>
      </c>
      <c r="F1768" s="27">
        <v>15.2</v>
      </c>
      <c r="G1768" s="28">
        <v>1.82</v>
      </c>
      <c r="H1768" s="27">
        <v>13</v>
      </c>
      <c r="I1768" s="28">
        <v>1.33</v>
      </c>
      <c r="J1768" s="26" t="s">
        <v>40</v>
      </c>
      <c r="K1768" s="26" t="s">
        <v>4</v>
      </c>
      <c r="L1768" s="26" t="s">
        <v>4</v>
      </c>
      <c r="M1768" s="27">
        <f>IF(Tabelle8[[#This Row],[Heizleistung (55°C)]]=0,Tabelle8[[#This Row],[Heizleistung (35°C)]],(Tabelle8[[#This Row],[Heizleistung (35°C)]]+Tabelle8[[#This Row],[Heizleistung (55°C)]])/2)</f>
        <v>14.1</v>
      </c>
      <c r="N1768" s="30">
        <f>IF(Tabelle8[[#This Row],[Etas 55°C]]=0,0,(Tabelle8[[#This Row],[Etas 35°C]]*0.8+Tabelle8[[#This Row],[Etas 55°C]]*0.2))*2.5</f>
        <v>4.3050000000000006</v>
      </c>
      <c r="O1768" s="31">
        <f>-(Tabelle8[[#This Row],[80%/20% SCOP]]-5.535)/5.535</f>
        <v>0.22222222222222213</v>
      </c>
    </row>
    <row r="1769" spans="1:15" ht="20.100000000000001" customHeight="1" x14ac:dyDescent="0.25">
      <c r="A1769" s="56"/>
      <c r="B1769" s="32">
        <v>16007630</v>
      </c>
      <c r="C1769" s="25" t="s">
        <v>3116</v>
      </c>
      <c r="D1769" s="25" t="s">
        <v>3149</v>
      </c>
      <c r="E1769" s="26" t="s">
        <v>2</v>
      </c>
      <c r="F1769" s="27">
        <v>15.2</v>
      </c>
      <c r="G1769" s="28">
        <v>1.82</v>
      </c>
      <c r="H1769" s="27">
        <v>13</v>
      </c>
      <c r="I1769" s="28">
        <v>1.33</v>
      </c>
      <c r="J1769" s="26" t="s">
        <v>40</v>
      </c>
      <c r="K1769" s="26" t="s">
        <v>4</v>
      </c>
      <c r="L1769" s="26" t="s">
        <v>25</v>
      </c>
      <c r="M1769" s="27">
        <f>IF(Tabelle8[[#This Row],[Heizleistung (55°C)]]=0,Tabelle8[[#This Row],[Heizleistung (35°C)]],(Tabelle8[[#This Row],[Heizleistung (35°C)]]+Tabelle8[[#This Row],[Heizleistung (55°C)]])/2)</f>
        <v>14.1</v>
      </c>
      <c r="N1769" s="30">
        <f>IF(Tabelle8[[#This Row],[Etas 55°C]]=0,0,(Tabelle8[[#This Row],[Etas 35°C]]*0.8+Tabelle8[[#This Row],[Etas 55°C]]*0.2))*2.5</f>
        <v>4.3050000000000006</v>
      </c>
      <c r="O1769" s="31">
        <f>-(Tabelle8[[#This Row],[80%/20% SCOP]]-5.535)/5.535</f>
        <v>0.22222222222222213</v>
      </c>
    </row>
    <row r="1770" spans="1:15" ht="20.100000000000001" customHeight="1" x14ac:dyDescent="0.25">
      <c r="A1770" s="56"/>
      <c r="B1770" s="32">
        <v>16014030</v>
      </c>
      <c r="C1770" s="25" t="s">
        <v>808</v>
      </c>
      <c r="D1770" s="25" t="s">
        <v>813</v>
      </c>
      <c r="E1770" s="26" t="s">
        <v>2</v>
      </c>
      <c r="F1770" s="27">
        <v>15.21</v>
      </c>
      <c r="G1770" s="28">
        <v>1.82</v>
      </c>
      <c r="H1770" s="27">
        <v>13.02</v>
      </c>
      <c r="I1770" s="28">
        <v>1.33</v>
      </c>
      <c r="J1770" s="26" t="s">
        <v>40</v>
      </c>
      <c r="K1770" s="26" t="s">
        <v>4</v>
      </c>
      <c r="L1770" s="26" t="s">
        <v>4</v>
      </c>
      <c r="M1770" s="27">
        <f>IF(Tabelle8[[#This Row],[Heizleistung (55°C)]]=0,Tabelle8[[#This Row],[Heizleistung (35°C)]],(Tabelle8[[#This Row],[Heizleistung (35°C)]]+Tabelle8[[#This Row],[Heizleistung (55°C)]])/2)</f>
        <v>14.115</v>
      </c>
      <c r="N1770" s="30">
        <f>IF(Tabelle8[[#This Row],[Etas 55°C]]=0,0,(Tabelle8[[#This Row],[Etas 35°C]]*0.8+Tabelle8[[#This Row],[Etas 55°C]]*0.2))*2.5</f>
        <v>4.3050000000000006</v>
      </c>
      <c r="O1770" s="31">
        <f>-(Tabelle8[[#This Row],[80%/20% SCOP]]-5.535)/5.535</f>
        <v>0.22222222222222213</v>
      </c>
    </row>
    <row r="1771" spans="1:15" ht="20.100000000000001" customHeight="1" x14ac:dyDescent="0.25">
      <c r="A1771" s="56"/>
      <c r="B1771" s="32">
        <v>16004197</v>
      </c>
      <c r="C1771" s="25" t="s">
        <v>2172</v>
      </c>
      <c r="D1771" s="25" t="s">
        <v>2175</v>
      </c>
      <c r="E1771" s="26" t="s">
        <v>2</v>
      </c>
      <c r="F1771" s="27">
        <v>15.21</v>
      </c>
      <c r="G1771" s="28">
        <v>1.82</v>
      </c>
      <c r="H1771" s="27">
        <v>13.02</v>
      </c>
      <c r="I1771" s="28">
        <v>1.33</v>
      </c>
      <c r="J1771" s="26" t="s">
        <v>40</v>
      </c>
      <c r="K1771" s="26" t="s">
        <v>4</v>
      </c>
      <c r="L1771" s="26" t="s">
        <v>25</v>
      </c>
      <c r="M1771" s="27">
        <f>IF(Tabelle8[[#This Row],[Heizleistung (55°C)]]=0,Tabelle8[[#This Row],[Heizleistung (35°C)]],(Tabelle8[[#This Row],[Heizleistung (35°C)]]+Tabelle8[[#This Row],[Heizleistung (55°C)]])/2)</f>
        <v>14.115</v>
      </c>
      <c r="N1771" s="30">
        <f>IF(Tabelle8[[#This Row],[Etas 55°C]]=0,0,(Tabelle8[[#This Row],[Etas 35°C]]*0.8+Tabelle8[[#This Row],[Etas 55°C]]*0.2))*2.5</f>
        <v>4.3050000000000006</v>
      </c>
      <c r="O1771" s="31">
        <f>-(Tabelle8[[#This Row],[80%/20% SCOP]]-5.535)/5.535</f>
        <v>0.22222222222222213</v>
      </c>
    </row>
    <row r="1772" spans="1:15" ht="20.100000000000001" customHeight="1" x14ac:dyDescent="0.25">
      <c r="A1772" s="56"/>
      <c r="B1772" s="32">
        <v>16010102</v>
      </c>
      <c r="C1772" s="25" t="s">
        <v>5300</v>
      </c>
      <c r="D1772" s="25" t="s">
        <v>5324</v>
      </c>
      <c r="E1772" s="26" t="s">
        <v>2</v>
      </c>
      <c r="F1772" s="27">
        <v>15.21</v>
      </c>
      <c r="G1772" s="28">
        <v>1.82</v>
      </c>
      <c r="H1772" s="27">
        <v>13.02</v>
      </c>
      <c r="I1772" s="28">
        <v>1.33</v>
      </c>
      <c r="J1772" s="26" t="s">
        <v>40</v>
      </c>
      <c r="K1772" s="26" t="s">
        <v>4</v>
      </c>
      <c r="L1772" s="26" t="s">
        <v>4</v>
      </c>
      <c r="M1772" s="27">
        <f>IF(Tabelle8[[#This Row],[Heizleistung (55°C)]]=0,Tabelle8[[#This Row],[Heizleistung (35°C)]],(Tabelle8[[#This Row],[Heizleistung (35°C)]]+Tabelle8[[#This Row],[Heizleistung (55°C)]])/2)</f>
        <v>14.115</v>
      </c>
      <c r="N1772" s="30">
        <f>IF(Tabelle8[[#This Row],[Etas 55°C]]=0,0,(Tabelle8[[#This Row],[Etas 35°C]]*0.8+Tabelle8[[#This Row],[Etas 55°C]]*0.2))*2.5</f>
        <v>4.3050000000000006</v>
      </c>
      <c r="O1772" s="31">
        <f>-(Tabelle8[[#This Row],[80%/20% SCOP]]-5.535)/5.535</f>
        <v>0.22222222222222213</v>
      </c>
    </row>
    <row r="1773" spans="1:15" ht="20.100000000000001" customHeight="1" x14ac:dyDescent="0.25">
      <c r="A1773" s="56"/>
      <c r="B1773" s="32">
        <v>16016429</v>
      </c>
      <c r="C1773" s="25" t="s">
        <v>2096</v>
      </c>
      <c r="D1773" s="25" t="s">
        <v>2098</v>
      </c>
      <c r="E1773" s="26" t="s">
        <v>2</v>
      </c>
      <c r="F1773" s="27">
        <v>14.9</v>
      </c>
      <c r="G1773" s="28">
        <v>1.82</v>
      </c>
      <c r="H1773" s="27">
        <v>14</v>
      </c>
      <c r="I1773" s="28">
        <v>1.33</v>
      </c>
      <c r="J1773" s="26" t="s">
        <v>3</v>
      </c>
      <c r="K1773" s="26" t="s">
        <v>4</v>
      </c>
      <c r="L1773" s="26" t="s">
        <v>4</v>
      </c>
      <c r="M1773" s="27">
        <f>IF(Tabelle8[[#This Row],[Heizleistung (55°C)]]=0,Tabelle8[[#This Row],[Heizleistung (35°C)]],(Tabelle8[[#This Row],[Heizleistung (35°C)]]+Tabelle8[[#This Row],[Heizleistung (55°C)]])/2)</f>
        <v>14.45</v>
      </c>
      <c r="N1773" s="30">
        <f>IF(Tabelle8[[#This Row],[Etas 55°C]]=0,0,(Tabelle8[[#This Row],[Etas 35°C]]*0.8+Tabelle8[[#This Row],[Etas 55°C]]*0.2))*2.5</f>
        <v>4.3050000000000006</v>
      </c>
      <c r="O1773" s="31">
        <f>-(Tabelle8[[#This Row],[80%/20% SCOP]]-5.535)/5.535</f>
        <v>0.22222222222222213</v>
      </c>
    </row>
    <row r="1774" spans="1:15" ht="20.100000000000001" customHeight="1" x14ac:dyDescent="0.25">
      <c r="A1774" s="56"/>
      <c r="B1774" s="32">
        <v>16010110</v>
      </c>
      <c r="C1774" s="25" t="s">
        <v>5272</v>
      </c>
      <c r="D1774" s="25" t="s">
        <v>5291</v>
      </c>
      <c r="E1774" s="26" t="s">
        <v>2</v>
      </c>
      <c r="F1774" s="27">
        <v>15.9</v>
      </c>
      <c r="G1774" s="28">
        <v>1.82</v>
      </c>
      <c r="H1774" s="27">
        <v>16</v>
      </c>
      <c r="I1774" s="28">
        <v>1.33</v>
      </c>
      <c r="J1774" s="26" t="s">
        <v>40</v>
      </c>
      <c r="K1774" s="26" t="s">
        <v>4</v>
      </c>
      <c r="L1774" s="26" t="s">
        <v>4</v>
      </c>
      <c r="M1774" s="27">
        <f>IF(Tabelle8[[#This Row],[Heizleistung (55°C)]]=0,Tabelle8[[#This Row],[Heizleistung (35°C)]],(Tabelle8[[#This Row],[Heizleistung (35°C)]]+Tabelle8[[#This Row],[Heizleistung (55°C)]])/2)</f>
        <v>15.95</v>
      </c>
      <c r="N1774" s="30">
        <f>IF(Tabelle8[[#This Row],[Etas 55°C]]=0,0,(Tabelle8[[#This Row],[Etas 35°C]]*0.8+Tabelle8[[#This Row],[Etas 55°C]]*0.2))*2.5</f>
        <v>4.3050000000000006</v>
      </c>
      <c r="O1774" s="31">
        <f>-(Tabelle8[[#This Row],[80%/20% SCOP]]-5.535)/5.535</f>
        <v>0.22222222222222213</v>
      </c>
    </row>
    <row r="1775" spans="1:15" ht="20.100000000000001" customHeight="1" x14ac:dyDescent="0.25">
      <c r="A1775" s="56"/>
      <c r="B1775" s="32">
        <v>16001799</v>
      </c>
      <c r="C1775" s="25" t="s">
        <v>5272</v>
      </c>
      <c r="D1775" s="25" t="s">
        <v>5293</v>
      </c>
      <c r="E1775" s="26" t="s">
        <v>2</v>
      </c>
      <c r="F1775" s="27">
        <v>15.9</v>
      </c>
      <c r="G1775" s="28">
        <v>1.82</v>
      </c>
      <c r="H1775" s="27">
        <v>16</v>
      </c>
      <c r="I1775" s="28">
        <v>1.33</v>
      </c>
      <c r="J1775" s="26" t="s">
        <v>40</v>
      </c>
      <c r="K1775" s="26" t="s">
        <v>4</v>
      </c>
      <c r="L1775" s="26" t="s">
        <v>4</v>
      </c>
      <c r="M1775" s="27">
        <f>IF(Tabelle8[[#This Row],[Heizleistung (55°C)]]=0,Tabelle8[[#This Row],[Heizleistung (35°C)]],(Tabelle8[[#This Row],[Heizleistung (35°C)]]+Tabelle8[[#This Row],[Heizleistung (55°C)]])/2)</f>
        <v>15.95</v>
      </c>
      <c r="N1775" s="30">
        <f>IF(Tabelle8[[#This Row],[Etas 55°C]]=0,0,(Tabelle8[[#This Row],[Etas 35°C]]*0.8+Tabelle8[[#This Row],[Etas 55°C]]*0.2))*2.5</f>
        <v>4.3050000000000006</v>
      </c>
      <c r="O1775" s="31">
        <f>-(Tabelle8[[#This Row],[80%/20% SCOP]]-5.535)/5.535</f>
        <v>0.22222222222222213</v>
      </c>
    </row>
    <row r="1776" spans="1:15" ht="20.100000000000001" customHeight="1" x14ac:dyDescent="0.25">
      <c r="A1776" s="56"/>
      <c r="B1776" s="32">
        <v>16016583</v>
      </c>
      <c r="C1776" s="25" t="s">
        <v>2255</v>
      </c>
      <c r="D1776" s="25" t="s">
        <v>2292</v>
      </c>
      <c r="E1776" s="26" t="s">
        <v>2</v>
      </c>
      <c r="F1776" s="27">
        <v>14.7</v>
      </c>
      <c r="G1776" s="28">
        <v>1.786</v>
      </c>
      <c r="H1776" s="27">
        <v>14.68</v>
      </c>
      <c r="I1776" s="28">
        <v>1.4630000000000001</v>
      </c>
      <c r="J1776" s="26" t="s">
        <v>3</v>
      </c>
      <c r="K1776" s="26" t="s">
        <v>4</v>
      </c>
      <c r="L1776" s="26" t="s">
        <v>4</v>
      </c>
      <c r="M1776" s="27">
        <f>IF(Tabelle8[[#This Row],[Heizleistung (55°C)]]=0,Tabelle8[[#This Row],[Heizleistung (35°C)]],(Tabelle8[[#This Row],[Heizleistung (35°C)]]+Tabelle8[[#This Row],[Heizleistung (55°C)]])/2)</f>
        <v>14.69</v>
      </c>
      <c r="N1776" s="30">
        <f>IF(Tabelle8[[#This Row],[Etas 55°C]]=0,0,(Tabelle8[[#This Row],[Etas 35°C]]*0.8+Tabelle8[[#This Row],[Etas 55°C]]*0.2))*2.5</f>
        <v>4.3034999999999997</v>
      </c>
      <c r="O1776" s="31">
        <f>-(Tabelle8[[#This Row],[80%/20% SCOP]]-5.535)/5.535</f>
        <v>0.22249322493224941</v>
      </c>
    </row>
    <row r="1777" spans="1:15" ht="20.100000000000001" customHeight="1" x14ac:dyDescent="0.25">
      <c r="A1777" s="56"/>
      <c r="B1777" s="32">
        <v>16015103</v>
      </c>
      <c r="C1777" s="25" t="s">
        <v>1615</v>
      </c>
      <c r="D1777" s="25" t="s">
        <v>6750</v>
      </c>
      <c r="E1777" s="26" t="s">
        <v>2</v>
      </c>
      <c r="F1777" s="27">
        <v>16.760000000000002</v>
      </c>
      <c r="G1777" s="28">
        <v>1.8109999999999999</v>
      </c>
      <c r="H1777" s="27">
        <v>15.55</v>
      </c>
      <c r="I1777" s="28">
        <v>1.3580000000000001</v>
      </c>
      <c r="J1777" s="26" t="s">
        <v>3</v>
      </c>
      <c r="K1777" s="26" t="s">
        <v>4</v>
      </c>
      <c r="L1777" s="26" t="s">
        <v>4</v>
      </c>
      <c r="M1777" s="27">
        <f>IF(Tabelle8[[#This Row],[Heizleistung (55°C)]]=0,Tabelle8[[#This Row],[Heizleistung (35°C)]],(Tabelle8[[#This Row],[Heizleistung (35°C)]]+Tabelle8[[#This Row],[Heizleistung (55°C)]])/2)</f>
        <v>16.155000000000001</v>
      </c>
      <c r="N1777" s="30">
        <f>IF(Tabelle8[[#This Row],[Etas 55°C]]=0,0,(Tabelle8[[#This Row],[Etas 35°C]]*0.8+Tabelle8[[#This Row],[Etas 55°C]]*0.2))*2.5</f>
        <v>4.3010000000000002</v>
      </c>
      <c r="O1777" s="31">
        <f>-(Tabelle8[[#This Row],[80%/20% SCOP]]-5.535)/5.535</f>
        <v>0.22294489611562782</v>
      </c>
    </row>
    <row r="1778" spans="1:15" ht="20.100000000000001" customHeight="1" x14ac:dyDescent="0.25">
      <c r="A1778" s="56"/>
      <c r="B1778" s="32">
        <v>16007738</v>
      </c>
      <c r="C1778" s="25" t="s">
        <v>2533</v>
      </c>
      <c r="D1778" s="25" t="s">
        <v>2551</v>
      </c>
      <c r="E1778" s="26" t="s">
        <v>2</v>
      </c>
      <c r="F1778" s="27">
        <v>15.2</v>
      </c>
      <c r="G1778" s="28">
        <v>1.8169999999999999</v>
      </c>
      <c r="H1778" s="27">
        <v>13</v>
      </c>
      <c r="I1778" s="28">
        <v>1.333</v>
      </c>
      <c r="J1778" s="26" t="s">
        <v>40</v>
      </c>
      <c r="K1778" s="26" t="s">
        <v>4</v>
      </c>
      <c r="L1778" s="26" t="s">
        <v>4</v>
      </c>
      <c r="M1778" s="27">
        <f>IF(Tabelle8[[#This Row],[Heizleistung (55°C)]]=0,Tabelle8[[#This Row],[Heizleistung (35°C)]],(Tabelle8[[#This Row],[Heizleistung (35°C)]]+Tabelle8[[#This Row],[Heizleistung (55°C)]])/2)</f>
        <v>14.1</v>
      </c>
      <c r="N1778" s="30">
        <f>IF(Tabelle8[[#This Row],[Etas 55°C]]=0,0,(Tabelle8[[#This Row],[Etas 35°C]]*0.8+Tabelle8[[#This Row],[Etas 55°C]]*0.2))*2.5</f>
        <v>4.3004999999999995</v>
      </c>
      <c r="O1778" s="31">
        <f>-(Tabelle8[[#This Row],[80%/20% SCOP]]-5.535)/5.535</f>
        <v>0.22303523035230363</v>
      </c>
    </row>
    <row r="1779" spans="1:15" ht="20.100000000000001" customHeight="1" x14ac:dyDescent="0.25">
      <c r="A1779" s="56"/>
      <c r="B1779" s="32">
        <v>16014035</v>
      </c>
      <c r="C1779" s="25" t="s">
        <v>4677</v>
      </c>
      <c r="D1779" s="25" t="s">
        <v>4699</v>
      </c>
      <c r="E1779" s="26" t="s">
        <v>2</v>
      </c>
      <c r="F1779" s="27">
        <v>15.2</v>
      </c>
      <c r="G1779" s="28">
        <v>1.8169999999999999</v>
      </c>
      <c r="H1779" s="27">
        <v>13</v>
      </c>
      <c r="I1779" s="28">
        <v>1.333</v>
      </c>
      <c r="J1779" s="26" t="s">
        <v>40</v>
      </c>
      <c r="K1779" s="26" t="s">
        <v>15</v>
      </c>
      <c r="L1779" s="26" t="s">
        <v>25</v>
      </c>
      <c r="M1779" s="27">
        <f>IF(Tabelle8[[#This Row],[Heizleistung (55°C)]]=0,Tabelle8[[#This Row],[Heizleistung (35°C)]],(Tabelle8[[#This Row],[Heizleistung (35°C)]]+Tabelle8[[#This Row],[Heizleistung (55°C)]])/2)</f>
        <v>14.1</v>
      </c>
      <c r="N1779" s="30">
        <f>IF(Tabelle8[[#This Row],[Etas 55°C]]=0,0,(Tabelle8[[#This Row],[Etas 35°C]]*0.8+Tabelle8[[#This Row],[Etas 55°C]]*0.2))*2.5</f>
        <v>4.3004999999999995</v>
      </c>
      <c r="O1779" s="31">
        <f>-(Tabelle8[[#This Row],[80%/20% SCOP]]-5.535)/5.535</f>
        <v>0.22303523035230363</v>
      </c>
    </row>
    <row r="1780" spans="1:15" ht="20.100000000000001" customHeight="1" x14ac:dyDescent="0.25">
      <c r="A1780" s="56"/>
      <c r="B1780" s="32">
        <v>16011201</v>
      </c>
      <c r="C1780" s="25" t="s">
        <v>5213</v>
      </c>
      <c r="D1780" s="25" t="s">
        <v>5246</v>
      </c>
      <c r="E1780" s="26" t="s">
        <v>2</v>
      </c>
      <c r="F1780" s="27">
        <v>15.2</v>
      </c>
      <c r="G1780" s="28">
        <v>1.8169999999999999</v>
      </c>
      <c r="H1780" s="27">
        <v>13</v>
      </c>
      <c r="I1780" s="28">
        <v>1.333</v>
      </c>
      <c r="J1780" s="26" t="s">
        <v>40</v>
      </c>
      <c r="K1780" s="26" t="s">
        <v>4</v>
      </c>
      <c r="L1780" s="26" t="s">
        <v>15</v>
      </c>
      <c r="M1780" s="27">
        <f>IF(Tabelle8[[#This Row],[Heizleistung (55°C)]]=0,Tabelle8[[#This Row],[Heizleistung (35°C)]],(Tabelle8[[#This Row],[Heizleistung (35°C)]]+Tabelle8[[#This Row],[Heizleistung (55°C)]])/2)</f>
        <v>14.1</v>
      </c>
      <c r="N1780" s="30">
        <f>IF(Tabelle8[[#This Row],[Etas 55°C]]=0,0,(Tabelle8[[#This Row],[Etas 35°C]]*0.8+Tabelle8[[#This Row],[Etas 55°C]]*0.2))*2.5</f>
        <v>4.3004999999999995</v>
      </c>
      <c r="O1780" s="31">
        <f>-(Tabelle8[[#This Row],[80%/20% SCOP]]-5.535)/5.535</f>
        <v>0.22303523035230363</v>
      </c>
    </row>
    <row r="1781" spans="1:15" ht="20.100000000000001" customHeight="1" x14ac:dyDescent="0.25">
      <c r="A1781" s="56"/>
      <c r="B1781" s="32">
        <v>16003079</v>
      </c>
      <c r="C1781" s="25" t="s">
        <v>1230</v>
      </c>
      <c r="D1781" s="25" t="s">
        <v>1247</v>
      </c>
      <c r="E1781" s="26" t="s">
        <v>2</v>
      </c>
      <c r="F1781" s="27">
        <v>15.9</v>
      </c>
      <c r="G1781" s="28">
        <v>1.8169999999999999</v>
      </c>
      <c r="H1781" s="27">
        <v>16</v>
      </c>
      <c r="I1781" s="28">
        <v>1.333</v>
      </c>
      <c r="J1781" s="26" t="s">
        <v>40</v>
      </c>
      <c r="K1781" s="26" t="s">
        <v>4</v>
      </c>
      <c r="L1781" s="26" t="s">
        <v>4</v>
      </c>
      <c r="M1781" s="27">
        <f>IF(Tabelle8[[#This Row],[Heizleistung (55°C)]]=0,Tabelle8[[#This Row],[Heizleistung (35°C)]],(Tabelle8[[#This Row],[Heizleistung (35°C)]]+Tabelle8[[#This Row],[Heizleistung (55°C)]])/2)</f>
        <v>15.95</v>
      </c>
      <c r="N1781" s="30">
        <f>IF(Tabelle8[[#This Row],[Etas 55°C]]=0,0,(Tabelle8[[#This Row],[Etas 35°C]]*0.8+Tabelle8[[#This Row],[Etas 55°C]]*0.2))*2.5</f>
        <v>4.3004999999999995</v>
      </c>
      <c r="O1781" s="31">
        <f>-(Tabelle8[[#This Row],[80%/20% SCOP]]-5.535)/5.535</f>
        <v>0.22303523035230363</v>
      </c>
    </row>
    <row r="1782" spans="1:15" ht="20.100000000000001" customHeight="1" x14ac:dyDescent="0.25">
      <c r="A1782" s="56"/>
      <c r="B1782" s="32">
        <v>16014058</v>
      </c>
      <c r="C1782" s="25" t="s">
        <v>4677</v>
      </c>
      <c r="D1782" s="25" t="s">
        <v>4684</v>
      </c>
      <c r="E1782" s="26" t="s">
        <v>2</v>
      </c>
      <c r="F1782" s="27">
        <v>15.2</v>
      </c>
      <c r="G1782" s="28">
        <v>1.8160000000000001</v>
      </c>
      <c r="H1782" s="27">
        <v>13</v>
      </c>
      <c r="I1782" s="28">
        <v>1.3320000000000001</v>
      </c>
      <c r="J1782" s="26" t="s">
        <v>40</v>
      </c>
      <c r="K1782" s="26" t="s">
        <v>15</v>
      </c>
      <c r="L1782" s="26" t="s">
        <v>25</v>
      </c>
      <c r="M1782" s="27">
        <f>IF(Tabelle8[[#This Row],[Heizleistung (55°C)]]=0,Tabelle8[[#This Row],[Heizleistung (35°C)]],(Tabelle8[[#This Row],[Heizleistung (35°C)]]+Tabelle8[[#This Row],[Heizleistung (55°C)]])/2)</f>
        <v>14.1</v>
      </c>
      <c r="N1782" s="30">
        <f>IF(Tabelle8[[#This Row],[Etas 55°C]]=0,0,(Tabelle8[[#This Row],[Etas 35°C]]*0.8+Tabelle8[[#This Row],[Etas 55°C]]*0.2))*2.5</f>
        <v>4.298</v>
      </c>
      <c r="O1782" s="31">
        <f>-(Tabelle8[[#This Row],[80%/20% SCOP]]-5.535)/5.535</f>
        <v>0.22348690153568204</v>
      </c>
    </row>
    <row r="1783" spans="1:15" ht="20.100000000000001" customHeight="1" x14ac:dyDescent="0.25">
      <c r="A1783" s="56"/>
      <c r="B1783" s="32">
        <v>16001297</v>
      </c>
      <c r="C1783" s="25" t="s">
        <v>5091</v>
      </c>
      <c r="D1783" s="25" t="s">
        <v>5098</v>
      </c>
      <c r="E1783" s="26" t="s">
        <v>2</v>
      </c>
      <c r="F1783" s="27">
        <v>15.2</v>
      </c>
      <c r="G1783" s="28">
        <v>1.8160000000000001</v>
      </c>
      <c r="H1783" s="27">
        <v>13</v>
      </c>
      <c r="I1783" s="28">
        <v>1.3320000000000001</v>
      </c>
      <c r="J1783" s="26" t="s">
        <v>40</v>
      </c>
      <c r="K1783" s="26" t="s">
        <v>4</v>
      </c>
      <c r="L1783" s="26" t="s">
        <v>4</v>
      </c>
      <c r="M1783" s="27">
        <f>IF(Tabelle8[[#This Row],[Heizleistung (55°C)]]=0,Tabelle8[[#This Row],[Heizleistung (35°C)]],(Tabelle8[[#This Row],[Heizleistung (35°C)]]+Tabelle8[[#This Row],[Heizleistung (55°C)]])/2)</f>
        <v>14.1</v>
      </c>
      <c r="N1783" s="30">
        <f>IF(Tabelle8[[#This Row],[Etas 55°C]]=0,0,(Tabelle8[[#This Row],[Etas 35°C]]*0.8+Tabelle8[[#This Row],[Etas 55°C]]*0.2))*2.5</f>
        <v>4.298</v>
      </c>
      <c r="O1783" s="31">
        <f>-(Tabelle8[[#This Row],[80%/20% SCOP]]-5.535)/5.535</f>
        <v>0.22348690153568204</v>
      </c>
    </row>
    <row r="1784" spans="1:15" ht="20.100000000000001" customHeight="1" x14ac:dyDescent="0.25">
      <c r="A1784" s="56"/>
      <c r="B1784" s="32">
        <v>16001835</v>
      </c>
      <c r="C1784" s="25" t="s">
        <v>5459</v>
      </c>
      <c r="D1784" s="25" t="s">
        <v>5462</v>
      </c>
      <c r="E1784" s="26" t="s">
        <v>2</v>
      </c>
      <c r="F1784" s="27">
        <v>15.2</v>
      </c>
      <c r="G1784" s="28">
        <v>1.8160000000000001</v>
      </c>
      <c r="H1784" s="27">
        <v>13</v>
      </c>
      <c r="I1784" s="28">
        <v>1.3320000000000001</v>
      </c>
      <c r="J1784" s="26" t="s">
        <v>40</v>
      </c>
      <c r="K1784" s="26" t="s">
        <v>4</v>
      </c>
      <c r="L1784" s="26" t="s">
        <v>4</v>
      </c>
      <c r="M1784" s="29">
        <f>IF(Tabelle8[[#This Row],[Heizleistung (55°C)]]=0,Tabelle8[[#This Row],[Heizleistung (35°C)]],(Tabelle8[[#This Row],[Heizleistung (35°C)]]+Tabelle8[[#This Row],[Heizleistung (55°C)]])/2)</f>
        <v>14.1</v>
      </c>
      <c r="N1784" s="30">
        <f>IF(Tabelle8[[#This Row],[Etas 55°C]]=0,0,(Tabelle8[[#This Row],[Etas 35°C]]*0.8+Tabelle8[[#This Row],[Etas 55°C]]*0.2))*2.5</f>
        <v>4.298</v>
      </c>
      <c r="O1784" s="31">
        <f>-(Tabelle8[[#This Row],[80%/20% SCOP]]-5.535)/5.535</f>
        <v>0.22348690153568204</v>
      </c>
    </row>
    <row r="1785" spans="1:15" ht="20.100000000000001" customHeight="1" x14ac:dyDescent="0.25">
      <c r="A1785" s="56"/>
      <c r="B1785" s="32">
        <v>16003082</v>
      </c>
      <c r="C1785" s="25" t="s">
        <v>1230</v>
      </c>
      <c r="D1785" s="25" t="s">
        <v>1239</v>
      </c>
      <c r="E1785" s="26" t="s">
        <v>2</v>
      </c>
      <c r="F1785" s="27">
        <v>15.9</v>
      </c>
      <c r="G1785" s="28">
        <v>1.8160000000000001</v>
      </c>
      <c r="H1785" s="27">
        <v>16</v>
      </c>
      <c r="I1785" s="28">
        <v>1.33</v>
      </c>
      <c r="J1785" s="26" t="s">
        <v>40</v>
      </c>
      <c r="K1785" s="26" t="s">
        <v>4</v>
      </c>
      <c r="L1785" s="26" t="s">
        <v>4</v>
      </c>
      <c r="M1785" s="27">
        <f>IF(Tabelle8[[#This Row],[Heizleistung (55°C)]]=0,Tabelle8[[#This Row],[Heizleistung (35°C)]],(Tabelle8[[#This Row],[Heizleistung (35°C)]]+Tabelle8[[#This Row],[Heizleistung (55°C)]])/2)</f>
        <v>15.95</v>
      </c>
      <c r="N1785" s="30">
        <f>IF(Tabelle8[[#This Row],[Etas 55°C]]=0,0,(Tabelle8[[#This Row],[Etas 35°C]]*0.8+Tabelle8[[#This Row],[Etas 55°C]]*0.2))*2.5</f>
        <v>4.2970000000000006</v>
      </c>
      <c r="O1785" s="31">
        <f>-(Tabelle8[[#This Row],[80%/20% SCOP]]-5.535)/5.535</f>
        <v>0.22366757000903334</v>
      </c>
    </row>
    <row r="1786" spans="1:15" ht="20.100000000000001" customHeight="1" x14ac:dyDescent="0.25">
      <c r="A1786" s="56"/>
      <c r="B1786" s="32">
        <v>16011435</v>
      </c>
      <c r="C1786" s="25" t="s">
        <v>440</v>
      </c>
      <c r="D1786" s="25" t="s">
        <v>490</v>
      </c>
      <c r="E1786" s="26" t="s">
        <v>2</v>
      </c>
      <c r="F1786" s="27">
        <v>15.2</v>
      </c>
      <c r="G1786" s="28">
        <v>1.81</v>
      </c>
      <c r="H1786" s="27">
        <v>13</v>
      </c>
      <c r="I1786" s="28">
        <v>1.35</v>
      </c>
      <c r="J1786" s="26" t="s">
        <v>40</v>
      </c>
      <c r="K1786" s="26" t="s">
        <v>15</v>
      </c>
      <c r="L1786" s="26" t="s">
        <v>4</v>
      </c>
      <c r="M1786" s="27">
        <f>IF(Tabelle8[[#This Row],[Heizleistung (55°C)]]=0,Tabelle8[[#This Row],[Heizleistung (35°C)]],(Tabelle8[[#This Row],[Heizleistung (35°C)]]+Tabelle8[[#This Row],[Heizleistung (55°C)]])/2)</f>
        <v>14.1</v>
      </c>
      <c r="N1786" s="30">
        <f>IF(Tabelle8[[#This Row],[Etas 55°C]]=0,0,(Tabelle8[[#This Row],[Etas 35°C]]*0.8+Tabelle8[[#This Row],[Etas 55°C]]*0.2))*2.5</f>
        <v>4.2950000000000008</v>
      </c>
      <c r="O1786" s="31">
        <f>-(Tabelle8[[#This Row],[80%/20% SCOP]]-5.535)/5.535</f>
        <v>0.2240289069557361</v>
      </c>
    </row>
    <row r="1787" spans="1:15" ht="20.100000000000001" customHeight="1" x14ac:dyDescent="0.25">
      <c r="A1787" s="56"/>
      <c r="B1787" s="32">
        <v>16014139</v>
      </c>
      <c r="C1787" s="25" t="s">
        <v>3116</v>
      </c>
      <c r="D1787" s="25" t="s">
        <v>3129</v>
      </c>
      <c r="E1787" s="26" t="s">
        <v>2</v>
      </c>
      <c r="F1787" s="27">
        <v>14.7</v>
      </c>
      <c r="G1787" s="28">
        <v>1.8</v>
      </c>
      <c r="H1787" s="27">
        <v>14.4</v>
      </c>
      <c r="I1787" s="28">
        <v>1.39</v>
      </c>
      <c r="J1787" s="26" t="s">
        <v>3</v>
      </c>
      <c r="K1787" s="26" t="s">
        <v>4</v>
      </c>
      <c r="L1787" s="26" t="s">
        <v>4</v>
      </c>
      <c r="M1787" s="27">
        <f>IF(Tabelle8[[#This Row],[Heizleistung (55°C)]]=0,Tabelle8[[#This Row],[Heizleistung (35°C)]],(Tabelle8[[#This Row],[Heizleistung (35°C)]]+Tabelle8[[#This Row],[Heizleistung (55°C)]])/2)</f>
        <v>14.55</v>
      </c>
      <c r="N1787" s="30">
        <f>IF(Tabelle8[[#This Row],[Etas 55°C]]=0,0,(Tabelle8[[#This Row],[Etas 35°C]]*0.8+Tabelle8[[#This Row],[Etas 55°C]]*0.2))*2.5</f>
        <v>4.2950000000000008</v>
      </c>
      <c r="O1787" s="31">
        <f>-(Tabelle8[[#This Row],[80%/20% SCOP]]-5.535)/5.535</f>
        <v>0.2240289069557361</v>
      </c>
    </row>
    <row r="1788" spans="1:15" ht="20.100000000000001" customHeight="1" x14ac:dyDescent="0.25">
      <c r="A1788" s="56"/>
      <c r="B1788" s="32">
        <v>16006117</v>
      </c>
      <c r="C1788" s="25" t="s">
        <v>2049</v>
      </c>
      <c r="D1788" s="25" t="s">
        <v>2050</v>
      </c>
      <c r="E1788" s="26" t="s">
        <v>2</v>
      </c>
      <c r="F1788" s="27">
        <v>15.2</v>
      </c>
      <c r="G1788" s="28">
        <v>1.81</v>
      </c>
      <c r="H1788" s="27">
        <v>13</v>
      </c>
      <c r="I1788" s="28">
        <v>1.33</v>
      </c>
      <c r="J1788" s="26" t="s">
        <v>40</v>
      </c>
      <c r="K1788" s="26" t="s">
        <v>4</v>
      </c>
      <c r="L1788" s="26" t="s">
        <v>25</v>
      </c>
      <c r="M1788" s="27">
        <f>IF(Tabelle8[[#This Row],[Heizleistung (55°C)]]=0,Tabelle8[[#This Row],[Heizleistung (35°C)]],(Tabelle8[[#This Row],[Heizleistung (35°C)]]+Tabelle8[[#This Row],[Heizleistung (55°C)]])/2)</f>
        <v>14.1</v>
      </c>
      <c r="N1788" s="30">
        <f>IF(Tabelle8[[#This Row],[Etas 55°C]]=0,0,(Tabelle8[[#This Row],[Etas 35°C]]*0.8+Tabelle8[[#This Row],[Etas 55°C]]*0.2))*2.5</f>
        <v>4.2850000000000001</v>
      </c>
      <c r="O1788" s="31">
        <f>-(Tabelle8[[#This Row],[80%/20% SCOP]]-5.535)/5.535</f>
        <v>0.22583559168925021</v>
      </c>
    </row>
    <row r="1789" spans="1:15" ht="20.100000000000001" customHeight="1" x14ac:dyDescent="0.25">
      <c r="A1789" s="56"/>
      <c r="B1789" s="32">
        <v>16015082</v>
      </c>
      <c r="C1789" s="25" t="s">
        <v>2298</v>
      </c>
      <c r="D1789" s="25" t="s">
        <v>2299</v>
      </c>
      <c r="E1789" s="26" t="s">
        <v>2</v>
      </c>
      <c r="F1789" s="27">
        <v>14.9</v>
      </c>
      <c r="G1789" s="28">
        <v>1.81</v>
      </c>
      <c r="H1789" s="27">
        <v>14</v>
      </c>
      <c r="I1789" s="28">
        <v>1.33</v>
      </c>
      <c r="J1789" s="26" t="s">
        <v>3</v>
      </c>
      <c r="K1789" s="26" t="s">
        <v>4</v>
      </c>
      <c r="L1789" s="26" t="s">
        <v>4</v>
      </c>
      <c r="M1789" s="27">
        <f>IF(Tabelle8[[#This Row],[Heizleistung (55°C)]]=0,Tabelle8[[#This Row],[Heizleistung (35°C)]],(Tabelle8[[#This Row],[Heizleistung (35°C)]]+Tabelle8[[#This Row],[Heizleistung (55°C)]])/2)</f>
        <v>14.45</v>
      </c>
      <c r="N1789" s="30">
        <f>IF(Tabelle8[[#This Row],[Etas 55°C]]=0,0,(Tabelle8[[#This Row],[Etas 35°C]]*0.8+Tabelle8[[#This Row],[Etas 55°C]]*0.2))*2.5</f>
        <v>4.2850000000000001</v>
      </c>
      <c r="O1789" s="31">
        <f>-(Tabelle8[[#This Row],[80%/20% SCOP]]-5.535)/5.535</f>
        <v>0.22583559168925021</v>
      </c>
    </row>
    <row r="1790" spans="1:15" ht="20.100000000000001" customHeight="1" x14ac:dyDescent="0.25">
      <c r="A1790" s="56"/>
      <c r="B1790" s="32">
        <v>16000432</v>
      </c>
      <c r="C1790" s="25" t="s">
        <v>2971</v>
      </c>
      <c r="D1790" s="25" t="s">
        <v>2985</v>
      </c>
      <c r="E1790" s="26" t="s">
        <v>2</v>
      </c>
      <c r="F1790" s="27">
        <v>15</v>
      </c>
      <c r="G1790" s="28">
        <v>1.79</v>
      </c>
      <c r="H1790" s="27">
        <v>14</v>
      </c>
      <c r="I1790" s="28">
        <v>1.41</v>
      </c>
      <c r="J1790" s="26" t="s">
        <v>109</v>
      </c>
      <c r="K1790" s="26" t="s">
        <v>4</v>
      </c>
      <c r="L1790" s="26" t="s">
        <v>4</v>
      </c>
      <c r="M1790" s="27">
        <f>IF(Tabelle8[[#This Row],[Heizleistung (55°C)]]=0,Tabelle8[[#This Row],[Heizleistung (35°C)]],(Tabelle8[[#This Row],[Heizleistung (35°C)]]+Tabelle8[[#This Row],[Heizleistung (55°C)]])/2)</f>
        <v>14.5</v>
      </c>
      <c r="N1790" s="30">
        <f>IF(Tabelle8[[#This Row],[Etas 55°C]]=0,0,(Tabelle8[[#This Row],[Etas 35°C]]*0.8+Tabelle8[[#This Row],[Etas 55°C]]*0.2))*2.5</f>
        <v>4.2850000000000001</v>
      </c>
      <c r="O1790" s="31">
        <f>-(Tabelle8[[#This Row],[80%/20% SCOP]]-5.535)/5.535</f>
        <v>0.22583559168925021</v>
      </c>
    </row>
    <row r="1791" spans="1:15" ht="20.100000000000001" customHeight="1" x14ac:dyDescent="0.25">
      <c r="A1791" s="56"/>
      <c r="B1791" s="32">
        <v>16003439</v>
      </c>
      <c r="C1791" s="25" t="s">
        <v>108</v>
      </c>
      <c r="D1791" s="25" t="s">
        <v>122</v>
      </c>
      <c r="E1791" s="26" t="s">
        <v>2</v>
      </c>
      <c r="F1791" s="27">
        <v>17</v>
      </c>
      <c r="G1791" s="28">
        <v>1.79</v>
      </c>
      <c r="H1791" s="27">
        <v>16</v>
      </c>
      <c r="I1791" s="28">
        <v>1.41</v>
      </c>
      <c r="J1791" s="26" t="s">
        <v>111</v>
      </c>
      <c r="K1791" s="26" t="s">
        <v>4</v>
      </c>
      <c r="L1791" s="26" t="s">
        <v>4</v>
      </c>
      <c r="M1791" s="27">
        <f>IF(Tabelle8[[#This Row],[Heizleistung (55°C)]]=0,Tabelle8[[#This Row],[Heizleistung (35°C)]],(Tabelle8[[#This Row],[Heizleistung (35°C)]]+Tabelle8[[#This Row],[Heizleistung (55°C)]])/2)</f>
        <v>16.5</v>
      </c>
      <c r="N1791" s="30">
        <f>IF(Tabelle8[[#This Row],[Etas 55°C]]=0,0,(Tabelle8[[#This Row],[Etas 35°C]]*0.8+Tabelle8[[#This Row],[Etas 55°C]]*0.2))*2.5</f>
        <v>4.2850000000000001</v>
      </c>
      <c r="O1791" s="31">
        <f>-(Tabelle8[[#This Row],[80%/20% SCOP]]-5.535)/5.535</f>
        <v>0.22583559168925021</v>
      </c>
    </row>
    <row r="1792" spans="1:15" ht="20.100000000000001" customHeight="1" x14ac:dyDescent="0.25">
      <c r="A1792" s="56"/>
      <c r="B1792" s="32">
        <v>16007315</v>
      </c>
      <c r="C1792" s="25" t="s">
        <v>2893</v>
      </c>
      <c r="D1792" s="25" t="s">
        <v>2948</v>
      </c>
      <c r="E1792" s="26" t="s">
        <v>2</v>
      </c>
      <c r="F1792" s="27">
        <v>14</v>
      </c>
      <c r="G1792" s="28">
        <v>1.8</v>
      </c>
      <c r="H1792" s="27">
        <v>14</v>
      </c>
      <c r="I1792" s="28">
        <v>1.36</v>
      </c>
      <c r="J1792" s="26" t="s">
        <v>40</v>
      </c>
      <c r="K1792" s="26" t="s">
        <v>15</v>
      </c>
      <c r="L1792" s="26" t="s">
        <v>4</v>
      </c>
      <c r="M1792" s="27">
        <f>IF(Tabelle8[[#This Row],[Heizleistung (55°C)]]=0,Tabelle8[[#This Row],[Heizleistung (35°C)]],(Tabelle8[[#This Row],[Heizleistung (35°C)]]+Tabelle8[[#This Row],[Heizleistung (55°C)]])/2)</f>
        <v>14</v>
      </c>
      <c r="N1792" s="30">
        <f>IF(Tabelle8[[#This Row],[Etas 55°C]]=0,0,(Tabelle8[[#This Row],[Etas 35°C]]*0.8+Tabelle8[[#This Row],[Etas 55°C]]*0.2))*2.5</f>
        <v>4.28</v>
      </c>
      <c r="O1792" s="31">
        <f>-(Tabelle8[[#This Row],[80%/20% SCOP]]-5.535)/5.535</f>
        <v>0.2267389340560072</v>
      </c>
    </row>
    <row r="1793" spans="1:15" ht="20.100000000000001" customHeight="1" x14ac:dyDescent="0.25">
      <c r="A1793" s="56"/>
      <c r="B1793" s="32">
        <v>16011664</v>
      </c>
      <c r="C1793" s="25" t="s">
        <v>2465</v>
      </c>
      <c r="D1793" s="25" t="s">
        <v>2471</v>
      </c>
      <c r="E1793" s="26" t="s">
        <v>2</v>
      </c>
      <c r="F1793" s="27">
        <v>16</v>
      </c>
      <c r="G1793" s="28">
        <v>1.79</v>
      </c>
      <c r="H1793" s="27">
        <v>13</v>
      </c>
      <c r="I1793" s="28">
        <v>1.39</v>
      </c>
      <c r="J1793" s="26" t="s">
        <v>508</v>
      </c>
      <c r="K1793" s="26" t="s">
        <v>4</v>
      </c>
      <c r="L1793" s="26" t="s">
        <v>25</v>
      </c>
      <c r="M1793" s="27">
        <f>IF(Tabelle8[[#This Row],[Heizleistung (55°C)]]=0,Tabelle8[[#This Row],[Heizleistung (35°C)]],(Tabelle8[[#This Row],[Heizleistung (35°C)]]+Tabelle8[[#This Row],[Heizleistung (55°C)]])/2)</f>
        <v>14.5</v>
      </c>
      <c r="N1793" s="30">
        <f>IF(Tabelle8[[#This Row],[Etas 55°C]]=0,0,(Tabelle8[[#This Row],[Etas 35°C]]*0.8+Tabelle8[[#This Row],[Etas 55°C]]*0.2))*2.5</f>
        <v>4.2750000000000004</v>
      </c>
      <c r="O1793" s="31">
        <f>-(Tabelle8[[#This Row],[80%/20% SCOP]]-5.535)/5.535</f>
        <v>0.22764227642276419</v>
      </c>
    </row>
    <row r="1794" spans="1:15" ht="20.100000000000001" customHeight="1" x14ac:dyDescent="0.25">
      <c r="A1794" s="56"/>
      <c r="B1794" s="32">
        <v>16007365</v>
      </c>
      <c r="C1794" s="25" t="s">
        <v>2950</v>
      </c>
      <c r="D1794" s="25" t="s">
        <v>2954</v>
      </c>
      <c r="E1794" s="26" t="s">
        <v>2</v>
      </c>
      <c r="F1794" s="27">
        <v>16.3</v>
      </c>
      <c r="G1794" s="28">
        <v>1.79</v>
      </c>
      <c r="H1794" s="27">
        <v>15.6</v>
      </c>
      <c r="I1794" s="28">
        <v>1.39</v>
      </c>
      <c r="J1794" s="26" t="s">
        <v>40</v>
      </c>
      <c r="K1794" s="26" t="s">
        <v>4</v>
      </c>
      <c r="L1794" s="26" t="s">
        <v>4</v>
      </c>
      <c r="M1794" s="27">
        <f>IF(Tabelle8[[#This Row],[Heizleistung (55°C)]]=0,Tabelle8[[#This Row],[Heizleistung (35°C)]],(Tabelle8[[#This Row],[Heizleistung (35°C)]]+Tabelle8[[#This Row],[Heizleistung (55°C)]])/2)</f>
        <v>15.95</v>
      </c>
      <c r="N1794" s="30">
        <f>IF(Tabelle8[[#This Row],[Etas 55°C]]=0,0,(Tabelle8[[#This Row],[Etas 35°C]]*0.8+Tabelle8[[#This Row],[Etas 55°C]]*0.2))*2.5</f>
        <v>4.2750000000000004</v>
      </c>
      <c r="O1794" s="31">
        <f>-(Tabelle8[[#This Row],[80%/20% SCOP]]-5.535)/5.535</f>
        <v>0.22764227642276419</v>
      </c>
    </row>
    <row r="1795" spans="1:15" ht="20.100000000000001" customHeight="1" x14ac:dyDescent="0.25">
      <c r="A1795" s="56"/>
      <c r="B1795" s="32">
        <v>16017056</v>
      </c>
      <c r="C1795" s="25" t="s">
        <v>6690</v>
      </c>
      <c r="D1795" s="25" t="s">
        <v>6695</v>
      </c>
      <c r="E1795" s="26" t="s">
        <v>2</v>
      </c>
      <c r="F1795" s="27">
        <v>15.2</v>
      </c>
      <c r="G1795" s="28">
        <v>1.8029999999999999</v>
      </c>
      <c r="H1795" s="27">
        <v>13</v>
      </c>
      <c r="I1795" s="28">
        <v>1.337</v>
      </c>
      <c r="J1795" s="26" t="s">
        <v>40</v>
      </c>
      <c r="K1795" s="26" t="s">
        <v>15</v>
      </c>
      <c r="L1795" s="26" t="s">
        <v>4</v>
      </c>
      <c r="M1795" s="29">
        <f>IF(Tabelle8[[#This Row],[Heizleistung (55°C)]]=0,Tabelle8[[#This Row],[Heizleistung (35°C)]],(Tabelle8[[#This Row],[Heizleistung (35°C)]]+Tabelle8[[#This Row],[Heizleistung (55°C)]])/2)</f>
        <v>14.1</v>
      </c>
      <c r="N1795" s="30">
        <f>IF(Tabelle8[[#This Row],[Etas 55°C]]=0,0,(Tabelle8[[#This Row],[Etas 35°C]]*0.8+Tabelle8[[#This Row],[Etas 55°C]]*0.2))*2.5</f>
        <v>4.2745000000000006</v>
      </c>
      <c r="O1795" s="31">
        <f>-(Tabelle8[[#This Row],[80%/20% SCOP]]-5.535)/5.535</f>
        <v>0.22773261065943984</v>
      </c>
    </row>
    <row r="1796" spans="1:15" ht="20.100000000000001" customHeight="1" x14ac:dyDescent="0.25">
      <c r="A1796" s="56"/>
      <c r="B1796" s="32">
        <v>16012081</v>
      </c>
      <c r="C1796" s="25" t="s">
        <v>2988</v>
      </c>
      <c r="D1796" s="25" t="s">
        <v>2989</v>
      </c>
      <c r="E1796" s="26" t="s">
        <v>2</v>
      </c>
      <c r="F1796" s="27">
        <v>14.6</v>
      </c>
      <c r="G1796" s="28">
        <v>1.8029999999999999</v>
      </c>
      <c r="H1796" s="27">
        <v>14.9</v>
      </c>
      <c r="I1796" s="28">
        <v>1.3280000000000001</v>
      </c>
      <c r="J1796" s="26" t="s">
        <v>40</v>
      </c>
      <c r="K1796" s="26" t="s">
        <v>4</v>
      </c>
      <c r="L1796" s="26" t="s">
        <v>15</v>
      </c>
      <c r="M1796" s="27">
        <f>IF(Tabelle8[[#This Row],[Heizleistung (55°C)]]=0,Tabelle8[[#This Row],[Heizleistung (35°C)]],(Tabelle8[[#This Row],[Heizleistung (35°C)]]+Tabelle8[[#This Row],[Heizleistung (55°C)]])/2)</f>
        <v>14.75</v>
      </c>
      <c r="N1796" s="30">
        <f>IF(Tabelle8[[#This Row],[Etas 55°C]]=0,0,(Tabelle8[[#This Row],[Etas 35°C]]*0.8+Tabelle8[[#This Row],[Etas 55°C]]*0.2))*2.5</f>
        <v>4.2700000000000005</v>
      </c>
      <c r="O1796" s="31">
        <f>-(Tabelle8[[#This Row],[80%/20% SCOP]]-5.535)/5.535</f>
        <v>0.22854561878952118</v>
      </c>
    </row>
    <row r="1797" spans="1:15" ht="20.100000000000001" customHeight="1" x14ac:dyDescent="0.25">
      <c r="A1797" s="56"/>
      <c r="B1797" s="32">
        <v>16010097</v>
      </c>
      <c r="C1797" s="25" t="s">
        <v>4997</v>
      </c>
      <c r="D1797" s="25" t="s">
        <v>5013</v>
      </c>
      <c r="E1797" s="26" t="s">
        <v>2</v>
      </c>
      <c r="F1797" s="27">
        <v>14</v>
      </c>
      <c r="G1797" s="28">
        <v>1.796</v>
      </c>
      <c r="H1797" s="27">
        <v>14.7</v>
      </c>
      <c r="I1797" s="28">
        <v>1.35</v>
      </c>
      <c r="J1797" s="26" t="s">
        <v>40</v>
      </c>
      <c r="K1797" s="26" t="s">
        <v>4</v>
      </c>
      <c r="L1797" s="26" t="s">
        <v>25</v>
      </c>
      <c r="M1797" s="27">
        <f>IF(Tabelle8[[#This Row],[Heizleistung (55°C)]]=0,Tabelle8[[#This Row],[Heizleistung (35°C)]],(Tabelle8[[#This Row],[Heizleistung (35°C)]]+Tabelle8[[#This Row],[Heizleistung (55°C)]])/2)</f>
        <v>14.35</v>
      </c>
      <c r="N1797" s="30">
        <f>IF(Tabelle8[[#This Row],[Etas 55°C]]=0,0,(Tabelle8[[#This Row],[Etas 35°C]]*0.8+Tabelle8[[#This Row],[Etas 55°C]]*0.2))*2.5</f>
        <v>4.2670000000000003</v>
      </c>
      <c r="O1797" s="31">
        <f>-(Tabelle8[[#This Row],[80%/20% SCOP]]-5.535)/5.535</f>
        <v>0.22908762420957537</v>
      </c>
    </row>
    <row r="1798" spans="1:15" ht="20.100000000000001" customHeight="1" x14ac:dyDescent="0.25">
      <c r="A1798" s="56"/>
      <c r="B1798" s="32">
        <v>16013014</v>
      </c>
      <c r="C1798" s="25" t="s">
        <v>2101</v>
      </c>
      <c r="D1798" s="25" t="s">
        <v>2102</v>
      </c>
      <c r="E1798" s="26" t="s">
        <v>2</v>
      </c>
      <c r="F1798" s="27">
        <v>15.5</v>
      </c>
      <c r="G1798" s="28">
        <v>1.796</v>
      </c>
      <c r="H1798" s="27">
        <v>14.6</v>
      </c>
      <c r="I1798" s="28">
        <v>1.35</v>
      </c>
      <c r="J1798" s="26" t="s">
        <v>40</v>
      </c>
      <c r="K1798" s="26" t="s">
        <v>4</v>
      </c>
      <c r="L1798" s="26" t="s">
        <v>4</v>
      </c>
      <c r="M1798" s="27">
        <f>IF(Tabelle8[[#This Row],[Heizleistung (55°C)]]=0,Tabelle8[[#This Row],[Heizleistung (35°C)]],(Tabelle8[[#This Row],[Heizleistung (35°C)]]+Tabelle8[[#This Row],[Heizleistung (55°C)]])/2)</f>
        <v>15.05</v>
      </c>
      <c r="N1798" s="30">
        <f>IF(Tabelle8[[#This Row],[Etas 55°C]]=0,0,(Tabelle8[[#This Row],[Etas 35°C]]*0.8+Tabelle8[[#This Row],[Etas 55°C]]*0.2))*2.5</f>
        <v>4.2670000000000003</v>
      </c>
      <c r="O1798" s="31">
        <f>-(Tabelle8[[#This Row],[80%/20% SCOP]]-5.535)/5.535</f>
        <v>0.22908762420957537</v>
      </c>
    </row>
    <row r="1799" spans="1:15" ht="20.100000000000001" customHeight="1" x14ac:dyDescent="0.25">
      <c r="A1799" s="56"/>
      <c r="B1799" s="32">
        <v>16016870</v>
      </c>
      <c r="C1799" s="25" t="s">
        <v>5870</v>
      </c>
      <c r="D1799" s="25" t="s">
        <v>5882</v>
      </c>
      <c r="E1799" s="26" t="s">
        <v>2</v>
      </c>
      <c r="F1799" s="27">
        <v>15.5</v>
      </c>
      <c r="G1799" s="28">
        <v>1.796</v>
      </c>
      <c r="H1799" s="27">
        <v>14.66</v>
      </c>
      <c r="I1799" s="28">
        <v>1.35</v>
      </c>
      <c r="J1799" s="26" t="s">
        <v>40</v>
      </c>
      <c r="K1799" s="26" t="s">
        <v>4</v>
      </c>
      <c r="L1799" s="26" t="s">
        <v>4</v>
      </c>
      <c r="M1799" s="29">
        <f>IF(Tabelle8[[#This Row],[Heizleistung (55°C)]]=0,Tabelle8[[#This Row],[Heizleistung (35°C)]],(Tabelle8[[#This Row],[Heizleistung (35°C)]]+Tabelle8[[#This Row],[Heizleistung (55°C)]])/2)</f>
        <v>15.08</v>
      </c>
      <c r="N1799" s="30">
        <f>IF(Tabelle8[[#This Row],[Etas 55°C]]=0,0,(Tabelle8[[#This Row],[Etas 35°C]]*0.8+Tabelle8[[#This Row],[Etas 55°C]]*0.2))*2.5</f>
        <v>4.2670000000000003</v>
      </c>
      <c r="O1799" s="31">
        <f>-(Tabelle8[[#This Row],[80%/20% SCOP]]-5.535)/5.535</f>
        <v>0.22908762420957537</v>
      </c>
    </row>
    <row r="1800" spans="1:15" ht="20.100000000000001" customHeight="1" x14ac:dyDescent="0.25">
      <c r="A1800" s="56"/>
      <c r="B1800" s="32">
        <v>16010577</v>
      </c>
      <c r="C1800" s="25" t="s">
        <v>6183</v>
      </c>
      <c r="D1800" s="25" t="s">
        <v>6191</v>
      </c>
      <c r="E1800" s="26" t="s">
        <v>2</v>
      </c>
      <c r="F1800" s="27">
        <v>15.5</v>
      </c>
      <c r="G1800" s="28">
        <v>1.796</v>
      </c>
      <c r="H1800" s="27">
        <v>14.66</v>
      </c>
      <c r="I1800" s="28">
        <v>1.35</v>
      </c>
      <c r="J1800" s="26" t="s">
        <v>40</v>
      </c>
      <c r="K1800" s="26" t="s">
        <v>4</v>
      </c>
      <c r="L1800" s="26" t="s">
        <v>4</v>
      </c>
      <c r="M1800" s="29">
        <f>IF(Tabelle8[[#This Row],[Heizleistung (55°C)]]=0,Tabelle8[[#This Row],[Heizleistung (35°C)]],(Tabelle8[[#This Row],[Heizleistung (35°C)]]+Tabelle8[[#This Row],[Heizleistung (55°C)]])/2)</f>
        <v>15.08</v>
      </c>
      <c r="N1800" s="30">
        <f>IF(Tabelle8[[#This Row],[Etas 55°C]]=0,0,(Tabelle8[[#This Row],[Etas 35°C]]*0.8+Tabelle8[[#This Row],[Etas 55°C]]*0.2))*2.5</f>
        <v>4.2670000000000003</v>
      </c>
      <c r="O1800" s="31">
        <f>-(Tabelle8[[#This Row],[80%/20% SCOP]]-5.535)/5.535</f>
        <v>0.22908762420957537</v>
      </c>
    </row>
    <row r="1801" spans="1:15" ht="20.100000000000001" customHeight="1" x14ac:dyDescent="0.25">
      <c r="A1801" s="56"/>
      <c r="B1801" s="32">
        <v>16001229</v>
      </c>
      <c r="C1801" s="25" t="s">
        <v>4997</v>
      </c>
      <c r="D1801" s="25" t="s">
        <v>4999</v>
      </c>
      <c r="E1801" s="26" t="s">
        <v>2</v>
      </c>
      <c r="F1801" s="27">
        <v>16.2</v>
      </c>
      <c r="G1801" s="28">
        <v>1.796</v>
      </c>
      <c r="H1801" s="27">
        <v>17</v>
      </c>
      <c r="I1801" s="28">
        <v>1.3360000000000001</v>
      </c>
      <c r="J1801" s="26" t="s">
        <v>40</v>
      </c>
      <c r="K1801" s="26" t="s">
        <v>4</v>
      </c>
      <c r="L1801" s="26" t="s">
        <v>25</v>
      </c>
      <c r="M1801" s="27">
        <f>IF(Tabelle8[[#This Row],[Heizleistung (55°C)]]=0,Tabelle8[[#This Row],[Heizleistung (35°C)]],(Tabelle8[[#This Row],[Heizleistung (35°C)]]+Tabelle8[[#This Row],[Heizleistung (55°C)]])/2)</f>
        <v>16.600000000000001</v>
      </c>
      <c r="N1801" s="30">
        <f>IF(Tabelle8[[#This Row],[Etas 55°C]]=0,0,(Tabelle8[[#This Row],[Etas 35°C]]*0.8+Tabelle8[[#This Row],[Etas 55°C]]*0.2))*2.5</f>
        <v>4.2600000000000007</v>
      </c>
      <c r="O1801" s="31">
        <f>-(Tabelle8[[#This Row],[80%/20% SCOP]]-5.535)/5.535</f>
        <v>0.23035230352303512</v>
      </c>
    </row>
    <row r="1802" spans="1:15" ht="20.100000000000001" customHeight="1" x14ac:dyDescent="0.25">
      <c r="A1802" s="56"/>
      <c r="B1802" s="32">
        <v>16015871</v>
      </c>
      <c r="C1802" s="25" t="s">
        <v>3080</v>
      </c>
      <c r="D1802" s="25" t="s">
        <v>3084</v>
      </c>
      <c r="E1802" s="26" t="s">
        <v>2</v>
      </c>
      <c r="F1802" s="27">
        <v>16</v>
      </c>
      <c r="G1802" s="28">
        <v>1.7869999999999999</v>
      </c>
      <c r="H1802" s="27">
        <v>16.3</v>
      </c>
      <c r="I1802" s="28">
        <v>1.37</v>
      </c>
      <c r="J1802" s="26" t="s">
        <v>3</v>
      </c>
      <c r="K1802" s="26" t="s">
        <v>4</v>
      </c>
      <c r="L1802" s="26" t="s">
        <v>4</v>
      </c>
      <c r="M1802" s="27">
        <f>IF(Tabelle8[[#This Row],[Heizleistung (55°C)]]=0,Tabelle8[[#This Row],[Heizleistung (35°C)]],(Tabelle8[[#This Row],[Heizleistung (35°C)]]+Tabelle8[[#This Row],[Heizleistung (55°C)]])/2)</f>
        <v>16.149999999999999</v>
      </c>
      <c r="N1802" s="30">
        <f>IF(Tabelle8[[#This Row],[Etas 55°C]]=0,0,(Tabelle8[[#This Row],[Etas 35°C]]*0.8+Tabelle8[[#This Row],[Etas 55°C]]*0.2))*2.5</f>
        <v>4.2590000000000003</v>
      </c>
      <c r="O1802" s="31">
        <f>-(Tabelle8[[#This Row],[80%/20% SCOP]]-5.535)/5.535</f>
        <v>0.23053297199638659</v>
      </c>
    </row>
    <row r="1803" spans="1:15" ht="20.100000000000001" customHeight="1" x14ac:dyDescent="0.25">
      <c r="A1803" s="56"/>
      <c r="B1803" s="32">
        <v>16007309</v>
      </c>
      <c r="C1803" s="25" t="s">
        <v>2893</v>
      </c>
      <c r="D1803" s="25" t="s">
        <v>2942</v>
      </c>
      <c r="E1803" s="26" t="s">
        <v>2</v>
      </c>
      <c r="F1803" s="27">
        <v>15</v>
      </c>
      <c r="G1803" s="28">
        <v>1.79</v>
      </c>
      <c r="H1803" s="27">
        <v>16</v>
      </c>
      <c r="I1803" s="28">
        <v>1.35</v>
      </c>
      <c r="J1803" s="26" t="s">
        <v>40</v>
      </c>
      <c r="K1803" s="26" t="s">
        <v>15</v>
      </c>
      <c r="L1803" s="26" t="s">
        <v>4</v>
      </c>
      <c r="M1803" s="27">
        <f>IF(Tabelle8[[#This Row],[Heizleistung (55°C)]]=0,Tabelle8[[#This Row],[Heizleistung (35°C)]],(Tabelle8[[#This Row],[Heizleistung (35°C)]]+Tabelle8[[#This Row],[Heizleistung (55°C)]])/2)</f>
        <v>15.5</v>
      </c>
      <c r="N1803" s="30">
        <f>IF(Tabelle8[[#This Row],[Etas 55°C]]=0,0,(Tabelle8[[#This Row],[Etas 35°C]]*0.8+Tabelle8[[#This Row],[Etas 55°C]]*0.2))*2.5</f>
        <v>4.2550000000000008</v>
      </c>
      <c r="O1803" s="31">
        <f>-(Tabelle8[[#This Row],[80%/20% SCOP]]-5.535)/5.535</f>
        <v>0.23125564588979211</v>
      </c>
    </row>
    <row r="1804" spans="1:15" ht="20.100000000000001" customHeight="1" x14ac:dyDescent="0.25">
      <c r="A1804" s="56"/>
      <c r="B1804" s="32">
        <v>16011665</v>
      </c>
      <c r="C1804" s="25" t="s">
        <v>2465</v>
      </c>
      <c r="D1804" s="25" t="s">
        <v>2466</v>
      </c>
      <c r="E1804" s="26" t="s">
        <v>2</v>
      </c>
      <c r="F1804" s="27">
        <v>18</v>
      </c>
      <c r="G1804" s="28">
        <v>1.78</v>
      </c>
      <c r="H1804" s="27">
        <v>14</v>
      </c>
      <c r="I1804" s="28">
        <v>1.39</v>
      </c>
      <c r="J1804" s="26" t="s">
        <v>508</v>
      </c>
      <c r="K1804" s="26" t="s">
        <v>4</v>
      </c>
      <c r="L1804" s="26" t="s">
        <v>25</v>
      </c>
      <c r="M1804" s="27">
        <f>IF(Tabelle8[[#This Row],[Heizleistung (55°C)]]=0,Tabelle8[[#This Row],[Heizleistung (35°C)]],(Tabelle8[[#This Row],[Heizleistung (35°C)]]+Tabelle8[[#This Row],[Heizleistung (55°C)]])/2)</f>
        <v>16</v>
      </c>
      <c r="N1804" s="30">
        <f>IF(Tabelle8[[#This Row],[Etas 55°C]]=0,0,(Tabelle8[[#This Row],[Etas 35°C]]*0.8+Tabelle8[[#This Row],[Etas 55°C]]*0.2))*2.5</f>
        <v>4.2550000000000008</v>
      </c>
      <c r="O1804" s="31">
        <f>-(Tabelle8[[#This Row],[80%/20% SCOP]]-5.535)/5.535</f>
        <v>0.23125564588979211</v>
      </c>
    </row>
    <row r="1805" spans="1:15" ht="20.100000000000001" customHeight="1" x14ac:dyDescent="0.25">
      <c r="A1805" s="56"/>
      <c r="B1805" s="32">
        <v>16007316</v>
      </c>
      <c r="C1805" s="25" t="s">
        <v>2893</v>
      </c>
      <c r="D1805" s="25" t="s">
        <v>2926</v>
      </c>
      <c r="E1805" s="26" t="s">
        <v>2</v>
      </c>
      <c r="F1805" s="27">
        <v>16</v>
      </c>
      <c r="G1805" s="28">
        <v>1.79</v>
      </c>
      <c r="H1805" s="27">
        <v>16</v>
      </c>
      <c r="I1805" s="28">
        <v>1.35</v>
      </c>
      <c r="J1805" s="26" t="s">
        <v>40</v>
      </c>
      <c r="K1805" s="26" t="s">
        <v>15</v>
      </c>
      <c r="L1805" s="26" t="s">
        <v>4</v>
      </c>
      <c r="M1805" s="27">
        <f>IF(Tabelle8[[#This Row],[Heizleistung (55°C)]]=0,Tabelle8[[#This Row],[Heizleistung (35°C)]],(Tabelle8[[#This Row],[Heizleistung (35°C)]]+Tabelle8[[#This Row],[Heizleistung (55°C)]])/2)</f>
        <v>16</v>
      </c>
      <c r="N1805" s="30">
        <f>IF(Tabelle8[[#This Row],[Etas 55°C]]=0,0,(Tabelle8[[#This Row],[Etas 35°C]]*0.8+Tabelle8[[#This Row],[Etas 55°C]]*0.2))*2.5</f>
        <v>4.2550000000000008</v>
      </c>
      <c r="O1805" s="31">
        <f>-(Tabelle8[[#This Row],[80%/20% SCOP]]-5.535)/5.535</f>
        <v>0.23125564588979211</v>
      </c>
    </row>
    <row r="1806" spans="1:15" ht="20.100000000000001" customHeight="1" x14ac:dyDescent="0.25">
      <c r="A1806" s="56"/>
      <c r="B1806" s="32">
        <v>16016155</v>
      </c>
      <c r="C1806" s="25" t="s">
        <v>5907</v>
      </c>
      <c r="D1806" s="25" t="s">
        <v>6060</v>
      </c>
      <c r="E1806" s="26" t="s">
        <v>2</v>
      </c>
      <c r="F1806" s="27">
        <v>14.71</v>
      </c>
      <c r="G1806" s="28">
        <v>1.7649999999999999</v>
      </c>
      <c r="H1806" s="27">
        <v>14.52</v>
      </c>
      <c r="I1806" s="28">
        <v>1.4390000000000001</v>
      </c>
      <c r="J1806" s="26" t="s">
        <v>3</v>
      </c>
      <c r="K1806" s="26" t="s">
        <v>15</v>
      </c>
      <c r="L1806" s="26" t="s">
        <v>4</v>
      </c>
      <c r="M1806" s="29">
        <f>IF(Tabelle8[[#This Row],[Heizleistung (55°C)]]=0,Tabelle8[[#This Row],[Heizleistung (35°C)]],(Tabelle8[[#This Row],[Heizleistung (35°C)]]+Tabelle8[[#This Row],[Heizleistung (55°C)]])/2)</f>
        <v>14.615</v>
      </c>
      <c r="N1806" s="30">
        <f>IF(Tabelle8[[#This Row],[Etas 55°C]]=0,0,(Tabelle8[[#This Row],[Etas 35°C]]*0.8+Tabelle8[[#This Row],[Etas 55°C]]*0.2))*2.5</f>
        <v>4.2495000000000003</v>
      </c>
      <c r="O1806" s="31">
        <f>-(Tabelle8[[#This Row],[80%/20% SCOP]]-5.535)/5.535</f>
        <v>0.23224932249322491</v>
      </c>
    </row>
    <row r="1807" spans="1:15" ht="20.100000000000001" customHeight="1" x14ac:dyDescent="0.25">
      <c r="A1807" s="56"/>
      <c r="B1807" s="32">
        <v>16017779</v>
      </c>
      <c r="C1807" s="25" t="s">
        <v>2592</v>
      </c>
      <c r="D1807" s="25" t="s">
        <v>2595</v>
      </c>
      <c r="E1807" s="26" t="s">
        <v>2</v>
      </c>
      <c r="F1807" s="27">
        <v>14</v>
      </c>
      <c r="G1807" s="28">
        <v>1.79</v>
      </c>
      <c r="H1807" s="27">
        <v>14</v>
      </c>
      <c r="I1807" s="28">
        <v>1.31</v>
      </c>
      <c r="J1807" s="26" t="s">
        <v>3</v>
      </c>
      <c r="K1807" s="26" t="s">
        <v>4</v>
      </c>
      <c r="L1807" s="26" t="s">
        <v>4</v>
      </c>
      <c r="M1807" s="27">
        <f>IF(Tabelle8[[#This Row],[Heizleistung (55°C)]]=0,Tabelle8[[#This Row],[Heizleistung (35°C)]],(Tabelle8[[#This Row],[Heizleistung (35°C)]]+Tabelle8[[#This Row],[Heizleistung (55°C)]])/2)</f>
        <v>14</v>
      </c>
      <c r="N1807" s="30">
        <f>IF(Tabelle8[[#This Row],[Etas 55°C]]=0,0,(Tabelle8[[#This Row],[Etas 35°C]]*0.8+Tabelle8[[#This Row],[Etas 55°C]]*0.2))*2.5</f>
        <v>4.2350000000000003</v>
      </c>
      <c r="O1807" s="31">
        <f>-(Tabelle8[[#This Row],[80%/20% SCOP]]-5.535)/5.535</f>
        <v>0.2348690153568202</v>
      </c>
    </row>
    <row r="1808" spans="1:15" ht="20.100000000000001" customHeight="1" x14ac:dyDescent="0.25">
      <c r="A1808" s="56"/>
      <c r="B1808" s="32">
        <v>16017277</v>
      </c>
      <c r="C1808" s="25" t="s">
        <v>2893</v>
      </c>
      <c r="D1808" s="25" t="s">
        <v>2941</v>
      </c>
      <c r="E1808" s="26" t="s">
        <v>2</v>
      </c>
      <c r="F1808" s="27">
        <v>16</v>
      </c>
      <c r="G1808" s="28">
        <v>1.78</v>
      </c>
      <c r="H1808" s="27">
        <v>12</v>
      </c>
      <c r="I1808" s="28">
        <v>1.35</v>
      </c>
      <c r="J1808" s="26" t="s">
        <v>40</v>
      </c>
      <c r="K1808" s="26" t="s">
        <v>4</v>
      </c>
      <c r="L1808" s="26" t="s">
        <v>4</v>
      </c>
      <c r="M1808" s="27">
        <f>IF(Tabelle8[[#This Row],[Heizleistung (55°C)]]=0,Tabelle8[[#This Row],[Heizleistung (35°C)]],(Tabelle8[[#This Row],[Heizleistung (35°C)]]+Tabelle8[[#This Row],[Heizleistung (55°C)]])/2)</f>
        <v>14</v>
      </c>
      <c r="N1808" s="30">
        <f>IF(Tabelle8[[#This Row],[Etas 55°C]]=0,0,(Tabelle8[[#This Row],[Etas 35°C]]*0.8+Tabelle8[[#This Row],[Etas 55°C]]*0.2))*2.5</f>
        <v>4.2350000000000003</v>
      </c>
      <c r="O1808" s="31">
        <f>-(Tabelle8[[#This Row],[80%/20% SCOP]]-5.535)/5.535</f>
        <v>0.2348690153568202</v>
      </c>
    </row>
    <row r="1809" spans="1:15" ht="20.100000000000001" customHeight="1" x14ac:dyDescent="0.25">
      <c r="A1809" s="56"/>
      <c r="B1809" s="32">
        <v>16007306</v>
      </c>
      <c r="C1809" s="25" t="s">
        <v>2893</v>
      </c>
      <c r="D1809" s="25" t="s">
        <v>2894</v>
      </c>
      <c r="E1809" s="26" t="s">
        <v>2</v>
      </c>
      <c r="F1809" s="27">
        <v>15</v>
      </c>
      <c r="G1809" s="28">
        <v>1.78</v>
      </c>
      <c r="H1809" s="27">
        <v>16</v>
      </c>
      <c r="I1809" s="28">
        <v>1.35</v>
      </c>
      <c r="J1809" s="26" t="s">
        <v>40</v>
      </c>
      <c r="K1809" s="26" t="s">
        <v>4</v>
      </c>
      <c r="L1809" s="26" t="s">
        <v>4</v>
      </c>
      <c r="M1809" s="27">
        <f>IF(Tabelle8[[#This Row],[Heizleistung (55°C)]]=0,Tabelle8[[#This Row],[Heizleistung (35°C)]],(Tabelle8[[#This Row],[Heizleistung (35°C)]]+Tabelle8[[#This Row],[Heizleistung (55°C)]])/2)</f>
        <v>15.5</v>
      </c>
      <c r="N1809" s="30">
        <f>IF(Tabelle8[[#This Row],[Etas 55°C]]=0,0,(Tabelle8[[#This Row],[Etas 35°C]]*0.8+Tabelle8[[#This Row],[Etas 55°C]]*0.2))*2.5</f>
        <v>4.2350000000000003</v>
      </c>
      <c r="O1809" s="31">
        <f>-(Tabelle8[[#This Row],[80%/20% SCOP]]-5.535)/5.535</f>
        <v>0.2348690153568202</v>
      </c>
    </row>
    <row r="1810" spans="1:15" ht="20.100000000000001" customHeight="1" x14ac:dyDescent="0.25">
      <c r="A1810" s="56"/>
      <c r="B1810" s="32">
        <v>16011105</v>
      </c>
      <c r="C1810" s="25" t="s">
        <v>3161</v>
      </c>
      <c r="D1810" s="25" t="s">
        <v>3293</v>
      </c>
      <c r="E1810" s="26" t="s">
        <v>2</v>
      </c>
      <c r="F1810" s="27">
        <v>14</v>
      </c>
      <c r="G1810" s="28">
        <v>1.78</v>
      </c>
      <c r="H1810" s="27">
        <v>14</v>
      </c>
      <c r="I1810" s="28">
        <v>1.33</v>
      </c>
      <c r="J1810" s="26" t="s">
        <v>40</v>
      </c>
      <c r="K1810" s="26" t="s">
        <v>4</v>
      </c>
      <c r="L1810" s="26" t="s">
        <v>4</v>
      </c>
      <c r="M1810" s="27">
        <f>IF(Tabelle8[[#This Row],[Heizleistung (55°C)]]=0,Tabelle8[[#This Row],[Heizleistung (35°C)]],(Tabelle8[[#This Row],[Heizleistung (35°C)]]+Tabelle8[[#This Row],[Heizleistung (55°C)]])/2)</f>
        <v>14</v>
      </c>
      <c r="N1810" s="30">
        <f>IF(Tabelle8[[#This Row],[Etas 55°C]]=0,0,(Tabelle8[[#This Row],[Etas 35°C]]*0.8+Tabelle8[[#This Row],[Etas 55°C]]*0.2))*2.5</f>
        <v>4.2250000000000005</v>
      </c>
      <c r="O1810" s="31">
        <f>-(Tabelle8[[#This Row],[80%/20% SCOP]]-5.535)/5.535</f>
        <v>0.23667570009033417</v>
      </c>
    </row>
    <row r="1811" spans="1:15" ht="20.100000000000001" customHeight="1" x14ac:dyDescent="0.25">
      <c r="A1811" s="56"/>
      <c r="B1811" s="32">
        <v>16001563</v>
      </c>
      <c r="C1811" s="25" t="s">
        <v>4497</v>
      </c>
      <c r="D1811" s="25" t="s">
        <v>4502</v>
      </c>
      <c r="E1811" s="26" t="s">
        <v>2</v>
      </c>
      <c r="F1811" s="27">
        <v>16</v>
      </c>
      <c r="G1811" s="28">
        <v>1.76</v>
      </c>
      <c r="H1811" s="27">
        <v>16</v>
      </c>
      <c r="I1811" s="28">
        <v>1.41</v>
      </c>
      <c r="J1811" s="26" t="s">
        <v>40</v>
      </c>
      <c r="K1811" s="26" t="s">
        <v>4</v>
      </c>
      <c r="L1811" s="26" t="s">
        <v>4</v>
      </c>
      <c r="M1811" s="27">
        <f>IF(Tabelle8[[#This Row],[Heizleistung (55°C)]]=0,Tabelle8[[#This Row],[Heizleistung (35°C)]],(Tabelle8[[#This Row],[Heizleistung (35°C)]]+Tabelle8[[#This Row],[Heizleistung (55°C)]])/2)</f>
        <v>16</v>
      </c>
      <c r="N1811" s="30">
        <f>IF(Tabelle8[[#This Row],[Etas 55°C]]=0,0,(Tabelle8[[#This Row],[Etas 35°C]]*0.8+Tabelle8[[#This Row],[Etas 55°C]]*0.2))*2.5</f>
        <v>4.2250000000000005</v>
      </c>
      <c r="O1811" s="31">
        <f>-(Tabelle8[[#This Row],[80%/20% SCOP]]-5.535)/5.535</f>
        <v>0.23667570009033417</v>
      </c>
    </row>
    <row r="1812" spans="1:15" ht="20.100000000000001" customHeight="1" x14ac:dyDescent="0.25">
      <c r="A1812" s="56"/>
      <c r="B1812" s="32">
        <v>16014316</v>
      </c>
      <c r="C1812" s="25" t="s">
        <v>3161</v>
      </c>
      <c r="D1812" s="25" t="s">
        <v>3183</v>
      </c>
      <c r="E1812" s="26" t="s">
        <v>2</v>
      </c>
      <c r="F1812" s="27">
        <v>14</v>
      </c>
      <c r="G1812" s="28">
        <v>1.77</v>
      </c>
      <c r="H1812" s="27">
        <v>14</v>
      </c>
      <c r="I1812" s="28">
        <v>1.35</v>
      </c>
      <c r="J1812" s="26" t="s">
        <v>40</v>
      </c>
      <c r="K1812" s="26" t="s">
        <v>4</v>
      </c>
      <c r="L1812" s="26" t="s">
        <v>4</v>
      </c>
      <c r="M1812" s="27">
        <f>IF(Tabelle8[[#This Row],[Heizleistung (55°C)]]=0,Tabelle8[[#This Row],[Heizleistung (35°C)]],(Tabelle8[[#This Row],[Heizleistung (35°C)]]+Tabelle8[[#This Row],[Heizleistung (55°C)]])/2)</f>
        <v>14</v>
      </c>
      <c r="N1812" s="30">
        <f>IF(Tabelle8[[#This Row],[Etas 55°C]]=0,0,(Tabelle8[[#This Row],[Etas 35°C]]*0.8+Tabelle8[[#This Row],[Etas 55°C]]*0.2))*2.5</f>
        <v>4.2150000000000007</v>
      </c>
      <c r="O1812" s="31">
        <f>-(Tabelle8[[#This Row],[80%/20% SCOP]]-5.535)/5.535</f>
        <v>0.23848238482384812</v>
      </c>
    </row>
    <row r="1813" spans="1:15" ht="20.100000000000001" customHeight="1" x14ac:dyDescent="0.25">
      <c r="A1813" s="56"/>
      <c r="B1813" s="32">
        <v>16013015</v>
      </c>
      <c r="C1813" s="25" t="s">
        <v>2101</v>
      </c>
      <c r="D1813" s="25" t="s">
        <v>2107</v>
      </c>
      <c r="E1813" s="26" t="s">
        <v>2</v>
      </c>
      <c r="F1813" s="27">
        <v>16.2</v>
      </c>
      <c r="G1813" s="28">
        <v>1.7809999999999999</v>
      </c>
      <c r="H1813" s="27">
        <v>16.5</v>
      </c>
      <c r="I1813" s="28">
        <v>1.3009999999999999</v>
      </c>
      <c r="J1813" s="26" t="s">
        <v>40</v>
      </c>
      <c r="K1813" s="26" t="s">
        <v>4</v>
      </c>
      <c r="L1813" s="26" t="s">
        <v>4</v>
      </c>
      <c r="M1813" s="27">
        <f>IF(Tabelle8[[#This Row],[Heizleistung (55°C)]]=0,Tabelle8[[#This Row],[Heizleistung (35°C)]],(Tabelle8[[#This Row],[Heizleistung (35°C)]]+Tabelle8[[#This Row],[Heizleistung (55°C)]])/2)</f>
        <v>16.350000000000001</v>
      </c>
      <c r="N1813" s="30">
        <f>IF(Tabelle8[[#This Row],[Etas 55°C]]=0,0,(Tabelle8[[#This Row],[Etas 35°C]]*0.8+Tabelle8[[#This Row],[Etas 55°C]]*0.2))*2.5</f>
        <v>4.2125000000000004</v>
      </c>
      <c r="O1813" s="31">
        <f>-(Tabelle8[[#This Row],[80%/20% SCOP]]-5.535)/5.535</f>
        <v>0.2389340560072267</v>
      </c>
    </row>
    <row r="1814" spans="1:15" ht="20.100000000000001" customHeight="1" x14ac:dyDescent="0.25">
      <c r="A1814" s="56"/>
      <c r="B1814" s="32">
        <v>16016871</v>
      </c>
      <c r="C1814" s="25" t="s">
        <v>5870</v>
      </c>
      <c r="D1814" s="25" t="s">
        <v>5874</v>
      </c>
      <c r="E1814" s="26" t="s">
        <v>2</v>
      </c>
      <c r="F1814" s="27">
        <v>16.22</v>
      </c>
      <c r="G1814" s="28">
        <v>1.7809999999999999</v>
      </c>
      <c r="H1814" s="27">
        <v>16.510000000000002</v>
      </c>
      <c r="I1814" s="28">
        <v>1.3009999999999999</v>
      </c>
      <c r="J1814" s="26" t="s">
        <v>40</v>
      </c>
      <c r="K1814" s="26" t="s">
        <v>4</v>
      </c>
      <c r="L1814" s="26" t="s">
        <v>4</v>
      </c>
      <c r="M1814" s="29">
        <f>IF(Tabelle8[[#This Row],[Heizleistung (55°C)]]=0,Tabelle8[[#This Row],[Heizleistung (35°C)]],(Tabelle8[[#This Row],[Heizleistung (35°C)]]+Tabelle8[[#This Row],[Heizleistung (55°C)]])/2)</f>
        <v>16.365000000000002</v>
      </c>
      <c r="N1814" s="30">
        <f>IF(Tabelle8[[#This Row],[Etas 55°C]]=0,0,(Tabelle8[[#This Row],[Etas 35°C]]*0.8+Tabelle8[[#This Row],[Etas 55°C]]*0.2))*2.5</f>
        <v>4.2125000000000004</v>
      </c>
      <c r="O1814" s="31">
        <f>-(Tabelle8[[#This Row],[80%/20% SCOP]]-5.535)/5.535</f>
        <v>0.2389340560072267</v>
      </c>
    </row>
    <row r="1815" spans="1:15" ht="20.100000000000001" customHeight="1" x14ac:dyDescent="0.25">
      <c r="A1815" s="56"/>
      <c r="B1815" s="32">
        <v>16010578</v>
      </c>
      <c r="C1815" s="25" t="s">
        <v>6183</v>
      </c>
      <c r="D1815" s="25" t="s">
        <v>6190</v>
      </c>
      <c r="E1815" s="26" t="s">
        <v>2</v>
      </c>
      <c r="F1815" s="27">
        <v>16.22</v>
      </c>
      <c r="G1815" s="28">
        <v>1.7809999999999999</v>
      </c>
      <c r="H1815" s="27">
        <v>16.510000000000002</v>
      </c>
      <c r="I1815" s="28">
        <v>1.3009999999999999</v>
      </c>
      <c r="J1815" s="26" t="s">
        <v>40</v>
      </c>
      <c r="K1815" s="26" t="s">
        <v>4</v>
      </c>
      <c r="L1815" s="26" t="s">
        <v>4</v>
      </c>
      <c r="M1815" s="29">
        <f>IF(Tabelle8[[#This Row],[Heizleistung (55°C)]]=0,Tabelle8[[#This Row],[Heizleistung (35°C)]],(Tabelle8[[#This Row],[Heizleistung (35°C)]]+Tabelle8[[#This Row],[Heizleistung (55°C)]])/2)</f>
        <v>16.365000000000002</v>
      </c>
      <c r="N1815" s="30">
        <f>IF(Tabelle8[[#This Row],[Etas 55°C]]=0,0,(Tabelle8[[#This Row],[Etas 35°C]]*0.8+Tabelle8[[#This Row],[Etas 55°C]]*0.2))*2.5</f>
        <v>4.2125000000000004</v>
      </c>
      <c r="O1815" s="31">
        <f>-(Tabelle8[[#This Row],[80%/20% SCOP]]-5.535)/5.535</f>
        <v>0.2389340560072267</v>
      </c>
    </row>
    <row r="1816" spans="1:15" ht="20.100000000000001" customHeight="1" x14ac:dyDescent="0.25">
      <c r="A1816" s="56"/>
      <c r="B1816" s="32">
        <v>16009513</v>
      </c>
      <c r="C1816" s="25" t="s">
        <v>3161</v>
      </c>
      <c r="D1816" s="25" t="s">
        <v>3265</v>
      </c>
      <c r="E1816" s="26" t="s">
        <v>2</v>
      </c>
      <c r="F1816" s="27">
        <v>14</v>
      </c>
      <c r="G1816" s="28">
        <v>1.77</v>
      </c>
      <c r="H1816" s="27">
        <v>14</v>
      </c>
      <c r="I1816" s="28">
        <v>1.34</v>
      </c>
      <c r="J1816" s="26" t="s">
        <v>40</v>
      </c>
      <c r="K1816" s="26" t="s">
        <v>4</v>
      </c>
      <c r="L1816" s="26" t="s">
        <v>4</v>
      </c>
      <c r="M1816" s="27">
        <f>IF(Tabelle8[[#This Row],[Heizleistung (55°C)]]=0,Tabelle8[[#This Row],[Heizleistung (35°C)]],(Tabelle8[[#This Row],[Heizleistung (35°C)]]+Tabelle8[[#This Row],[Heizleistung (55°C)]])/2)</f>
        <v>14</v>
      </c>
      <c r="N1816" s="30">
        <f>IF(Tabelle8[[#This Row],[Etas 55°C]]=0,0,(Tabelle8[[#This Row],[Etas 35°C]]*0.8+Tabelle8[[#This Row],[Etas 55°C]]*0.2))*2.5</f>
        <v>4.2100000000000009</v>
      </c>
      <c r="O1816" s="31">
        <f>-(Tabelle8[[#This Row],[80%/20% SCOP]]-5.535)/5.535</f>
        <v>0.23938572719060511</v>
      </c>
    </row>
    <row r="1817" spans="1:15" ht="20.100000000000001" customHeight="1" x14ac:dyDescent="0.25">
      <c r="A1817" s="56"/>
      <c r="B1817" s="32">
        <v>16007102</v>
      </c>
      <c r="C1817" s="25" t="s">
        <v>2387</v>
      </c>
      <c r="D1817" s="25" t="s">
        <v>2399</v>
      </c>
      <c r="E1817" s="26" t="s">
        <v>2</v>
      </c>
      <c r="F1817" s="27">
        <v>16</v>
      </c>
      <c r="G1817" s="28">
        <v>1.76</v>
      </c>
      <c r="H1817" s="27">
        <v>16</v>
      </c>
      <c r="I1817" s="28">
        <v>1.38</v>
      </c>
      <c r="J1817" s="26" t="s">
        <v>40</v>
      </c>
      <c r="K1817" s="26" t="s">
        <v>4</v>
      </c>
      <c r="L1817" s="26" t="s">
        <v>4</v>
      </c>
      <c r="M1817" s="27">
        <f>IF(Tabelle8[[#This Row],[Heizleistung (55°C)]]=0,Tabelle8[[#This Row],[Heizleistung (35°C)]],(Tabelle8[[#This Row],[Heizleistung (35°C)]]+Tabelle8[[#This Row],[Heizleistung (55°C)]])/2)</f>
        <v>16</v>
      </c>
      <c r="N1817" s="30">
        <f>IF(Tabelle8[[#This Row],[Etas 55°C]]=0,0,(Tabelle8[[#This Row],[Etas 35°C]]*0.8+Tabelle8[[#This Row],[Etas 55°C]]*0.2))*2.5</f>
        <v>4.2100000000000009</v>
      </c>
      <c r="O1817" s="31">
        <f>-(Tabelle8[[#This Row],[80%/20% SCOP]]-5.535)/5.535</f>
        <v>0.23938572719060511</v>
      </c>
    </row>
    <row r="1818" spans="1:15" ht="20.100000000000001" customHeight="1" x14ac:dyDescent="0.25">
      <c r="A1818" s="56"/>
      <c r="B1818" s="32">
        <v>16007099</v>
      </c>
      <c r="C1818" s="25" t="s">
        <v>2387</v>
      </c>
      <c r="D1818" s="25" t="s">
        <v>2400</v>
      </c>
      <c r="E1818" s="26" t="s">
        <v>2</v>
      </c>
      <c r="F1818" s="27">
        <v>16</v>
      </c>
      <c r="G1818" s="28">
        <v>1.76</v>
      </c>
      <c r="H1818" s="27">
        <v>16</v>
      </c>
      <c r="I1818" s="28">
        <v>1.38</v>
      </c>
      <c r="J1818" s="26" t="s">
        <v>40</v>
      </c>
      <c r="K1818" s="26" t="s">
        <v>4</v>
      </c>
      <c r="L1818" s="26" t="s">
        <v>4</v>
      </c>
      <c r="M1818" s="27">
        <f>IF(Tabelle8[[#This Row],[Heizleistung (55°C)]]=0,Tabelle8[[#This Row],[Heizleistung (35°C)]],(Tabelle8[[#This Row],[Heizleistung (35°C)]]+Tabelle8[[#This Row],[Heizleistung (55°C)]])/2)</f>
        <v>16</v>
      </c>
      <c r="N1818" s="30">
        <f>IF(Tabelle8[[#This Row],[Etas 55°C]]=0,0,(Tabelle8[[#This Row],[Etas 35°C]]*0.8+Tabelle8[[#This Row],[Etas 55°C]]*0.2))*2.5</f>
        <v>4.2100000000000009</v>
      </c>
      <c r="O1818" s="31">
        <f>-(Tabelle8[[#This Row],[80%/20% SCOP]]-5.535)/5.535</f>
        <v>0.23938572719060511</v>
      </c>
    </row>
    <row r="1819" spans="1:15" ht="20.100000000000001" customHeight="1" x14ac:dyDescent="0.25">
      <c r="A1819" s="56"/>
      <c r="B1819" s="32">
        <v>16013868</v>
      </c>
      <c r="C1819" s="25" t="s">
        <v>4497</v>
      </c>
      <c r="D1819" s="25" t="s">
        <v>4518</v>
      </c>
      <c r="E1819" s="26" t="s">
        <v>2</v>
      </c>
      <c r="F1819" s="27">
        <v>16</v>
      </c>
      <c r="G1819" s="28">
        <v>1.76</v>
      </c>
      <c r="H1819" s="27">
        <v>16</v>
      </c>
      <c r="I1819" s="28">
        <v>1.38</v>
      </c>
      <c r="J1819" s="26" t="s">
        <v>40</v>
      </c>
      <c r="K1819" s="26" t="s">
        <v>4</v>
      </c>
      <c r="L1819" s="26" t="s">
        <v>4</v>
      </c>
      <c r="M1819" s="27">
        <f>IF(Tabelle8[[#This Row],[Heizleistung (55°C)]]=0,Tabelle8[[#This Row],[Heizleistung (35°C)]],(Tabelle8[[#This Row],[Heizleistung (35°C)]]+Tabelle8[[#This Row],[Heizleistung (55°C)]])/2)</f>
        <v>16</v>
      </c>
      <c r="N1819" s="30">
        <f>IF(Tabelle8[[#This Row],[Etas 55°C]]=0,0,(Tabelle8[[#This Row],[Etas 35°C]]*0.8+Tabelle8[[#This Row],[Etas 55°C]]*0.2))*2.5</f>
        <v>4.2100000000000009</v>
      </c>
      <c r="O1819" s="31">
        <f>-(Tabelle8[[#This Row],[80%/20% SCOP]]-5.535)/5.535</f>
        <v>0.23938572719060511</v>
      </c>
    </row>
    <row r="1820" spans="1:15" ht="20.100000000000001" customHeight="1" x14ac:dyDescent="0.25">
      <c r="A1820" s="56"/>
      <c r="B1820" s="32">
        <v>16003194</v>
      </c>
      <c r="C1820" s="25" t="s">
        <v>5832</v>
      </c>
      <c r="D1820" s="25" t="s">
        <v>5849</v>
      </c>
      <c r="E1820" s="26" t="s">
        <v>2</v>
      </c>
      <c r="F1820" s="27">
        <v>16</v>
      </c>
      <c r="G1820" s="28">
        <v>1.76</v>
      </c>
      <c r="H1820" s="27">
        <v>16</v>
      </c>
      <c r="I1820" s="28">
        <v>1.38</v>
      </c>
      <c r="J1820" s="26" t="s">
        <v>40</v>
      </c>
      <c r="K1820" s="26" t="s">
        <v>4</v>
      </c>
      <c r="L1820" s="26" t="s">
        <v>25</v>
      </c>
      <c r="M1820" s="29">
        <f>IF(Tabelle8[[#This Row],[Heizleistung (55°C)]]=0,Tabelle8[[#This Row],[Heizleistung (35°C)]],(Tabelle8[[#This Row],[Heizleistung (35°C)]]+Tabelle8[[#This Row],[Heizleistung (55°C)]])/2)</f>
        <v>16</v>
      </c>
      <c r="N1820" s="30">
        <f>IF(Tabelle8[[#This Row],[Etas 55°C]]=0,0,(Tabelle8[[#This Row],[Etas 35°C]]*0.8+Tabelle8[[#This Row],[Etas 55°C]]*0.2))*2.5</f>
        <v>4.2100000000000009</v>
      </c>
      <c r="O1820" s="31">
        <f>-(Tabelle8[[#This Row],[80%/20% SCOP]]-5.535)/5.535</f>
        <v>0.23938572719060511</v>
      </c>
    </row>
    <row r="1821" spans="1:15" ht="20.100000000000001" customHeight="1" x14ac:dyDescent="0.25">
      <c r="A1821" s="56"/>
      <c r="B1821" s="32">
        <v>16001233</v>
      </c>
      <c r="C1821" s="25" t="s">
        <v>4997</v>
      </c>
      <c r="D1821" s="25" t="s">
        <v>5010</v>
      </c>
      <c r="E1821" s="26" t="s">
        <v>2</v>
      </c>
      <c r="F1821" s="27">
        <v>16</v>
      </c>
      <c r="G1821" s="28">
        <v>1.78</v>
      </c>
      <c r="H1821" s="27">
        <v>16.5</v>
      </c>
      <c r="I1821" s="28">
        <v>1.3</v>
      </c>
      <c r="J1821" s="26" t="s">
        <v>40</v>
      </c>
      <c r="K1821" s="26" t="s">
        <v>4</v>
      </c>
      <c r="L1821" s="26" t="s">
        <v>25</v>
      </c>
      <c r="M1821" s="27">
        <f>IF(Tabelle8[[#This Row],[Heizleistung (55°C)]]=0,Tabelle8[[#This Row],[Heizleistung (35°C)]],(Tabelle8[[#This Row],[Heizleistung (35°C)]]+Tabelle8[[#This Row],[Heizleistung (55°C)]])/2)</f>
        <v>16.25</v>
      </c>
      <c r="N1821" s="30">
        <f>IF(Tabelle8[[#This Row],[Etas 55°C]]=0,0,(Tabelle8[[#This Row],[Etas 35°C]]*0.8+Tabelle8[[#This Row],[Etas 55°C]]*0.2))*2.5</f>
        <v>4.2100000000000009</v>
      </c>
      <c r="O1821" s="31">
        <f>-(Tabelle8[[#This Row],[80%/20% SCOP]]-5.535)/5.535</f>
        <v>0.23938572719060511</v>
      </c>
    </row>
    <row r="1822" spans="1:15" ht="20.100000000000001" customHeight="1" x14ac:dyDescent="0.25">
      <c r="A1822" s="56"/>
      <c r="B1822" s="32">
        <v>16001505</v>
      </c>
      <c r="C1822" s="25" t="s">
        <v>5249</v>
      </c>
      <c r="D1822" s="25" t="s">
        <v>6779</v>
      </c>
      <c r="E1822" s="26" t="s">
        <v>2</v>
      </c>
      <c r="F1822" s="27">
        <v>13</v>
      </c>
      <c r="G1822" s="28">
        <v>1.76</v>
      </c>
      <c r="H1822" s="27">
        <v>16</v>
      </c>
      <c r="I1822" s="28">
        <v>1.37</v>
      </c>
      <c r="J1822" s="26" t="s">
        <v>109</v>
      </c>
      <c r="K1822" s="26" t="s">
        <v>4</v>
      </c>
      <c r="L1822" s="26" t="s">
        <v>4</v>
      </c>
      <c r="M1822" s="27">
        <f>IF(Tabelle8[[#This Row],[Heizleistung (55°C)]]=0,Tabelle8[[#This Row],[Heizleistung (35°C)]],(Tabelle8[[#This Row],[Heizleistung (35°C)]]+Tabelle8[[#This Row],[Heizleistung (55°C)]])/2)</f>
        <v>14.5</v>
      </c>
      <c r="N1822" s="30">
        <f>IF(Tabelle8[[#This Row],[Etas 55°C]]=0,0,(Tabelle8[[#This Row],[Etas 35°C]]*0.8+Tabelle8[[#This Row],[Etas 55°C]]*0.2))*2.5</f>
        <v>4.2050000000000001</v>
      </c>
      <c r="O1822" s="31">
        <f>-(Tabelle8[[#This Row],[80%/20% SCOP]]-5.535)/5.535</f>
        <v>0.24028906955736223</v>
      </c>
    </row>
    <row r="1823" spans="1:15" ht="20.100000000000001" customHeight="1" x14ac:dyDescent="0.25">
      <c r="A1823" s="56"/>
      <c r="B1823" s="32">
        <v>16012778</v>
      </c>
      <c r="C1823" s="25" t="s">
        <v>2231</v>
      </c>
      <c r="D1823" s="25" t="s">
        <v>2248</v>
      </c>
      <c r="E1823" s="26" t="s">
        <v>2</v>
      </c>
      <c r="F1823" s="27">
        <v>16.64</v>
      </c>
      <c r="G1823" s="28">
        <v>1.774</v>
      </c>
      <c r="H1823" s="27">
        <v>16.18</v>
      </c>
      <c r="I1823" s="28">
        <v>1.3109999999999999</v>
      </c>
      <c r="J1823" s="26" t="s">
        <v>40</v>
      </c>
      <c r="K1823" s="26" t="s">
        <v>4</v>
      </c>
      <c r="L1823" s="26" t="s">
        <v>4</v>
      </c>
      <c r="M1823" s="27">
        <f>IF(Tabelle8[[#This Row],[Heizleistung (55°C)]]=0,Tabelle8[[#This Row],[Heizleistung (35°C)]],(Tabelle8[[#This Row],[Heizleistung (35°C)]]+Tabelle8[[#This Row],[Heizleistung (55°C)]])/2)</f>
        <v>16.41</v>
      </c>
      <c r="N1823" s="30">
        <f>IF(Tabelle8[[#This Row],[Etas 55°C]]=0,0,(Tabelle8[[#This Row],[Etas 35°C]]*0.8+Tabelle8[[#This Row],[Etas 55°C]]*0.2))*2.5</f>
        <v>4.2035</v>
      </c>
      <c r="O1823" s="31">
        <f>-(Tabelle8[[#This Row],[80%/20% SCOP]]-5.535)/5.535</f>
        <v>0.24056007226738935</v>
      </c>
    </row>
    <row r="1824" spans="1:15" ht="20.100000000000001" customHeight="1" x14ac:dyDescent="0.25">
      <c r="A1824" s="56"/>
      <c r="B1824" s="32">
        <v>16012928</v>
      </c>
      <c r="C1824" s="25" t="s">
        <v>5870</v>
      </c>
      <c r="D1824" s="25" t="s">
        <v>5878</v>
      </c>
      <c r="E1824" s="26" t="s">
        <v>2</v>
      </c>
      <c r="F1824" s="27">
        <v>16.64</v>
      </c>
      <c r="G1824" s="28">
        <v>1.774</v>
      </c>
      <c r="H1824" s="27">
        <v>16.18</v>
      </c>
      <c r="I1824" s="28">
        <v>1.3109999999999999</v>
      </c>
      <c r="J1824" s="26" t="s">
        <v>40</v>
      </c>
      <c r="K1824" s="26" t="s">
        <v>15</v>
      </c>
      <c r="L1824" s="26" t="s">
        <v>15</v>
      </c>
      <c r="M1824" s="29">
        <f>IF(Tabelle8[[#This Row],[Heizleistung (55°C)]]=0,Tabelle8[[#This Row],[Heizleistung (35°C)]],(Tabelle8[[#This Row],[Heizleistung (35°C)]]+Tabelle8[[#This Row],[Heizleistung (55°C)]])/2)</f>
        <v>16.41</v>
      </c>
      <c r="N1824" s="30">
        <f>IF(Tabelle8[[#This Row],[Etas 55°C]]=0,0,(Tabelle8[[#This Row],[Etas 35°C]]*0.8+Tabelle8[[#This Row],[Etas 55°C]]*0.2))*2.5</f>
        <v>4.2035</v>
      </c>
      <c r="O1824" s="31">
        <f>-(Tabelle8[[#This Row],[80%/20% SCOP]]-5.535)/5.535</f>
        <v>0.24056007226738935</v>
      </c>
    </row>
    <row r="1825" spans="1:15" ht="20.100000000000001" customHeight="1" x14ac:dyDescent="0.25">
      <c r="A1825" s="56"/>
      <c r="B1825" s="32">
        <v>16015369</v>
      </c>
      <c r="C1825" s="25" t="s">
        <v>1624</v>
      </c>
      <c r="D1825" s="25" t="s">
        <v>1634</v>
      </c>
      <c r="E1825" s="26" t="s">
        <v>2</v>
      </c>
      <c r="F1825" s="27">
        <v>15.08</v>
      </c>
      <c r="G1825" s="28">
        <v>1.77</v>
      </c>
      <c r="H1825" s="27">
        <v>13.51</v>
      </c>
      <c r="I1825" s="28">
        <v>1.32</v>
      </c>
      <c r="J1825" s="26" t="s">
        <v>3</v>
      </c>
      <c r="K1825" s="26" t="s">
        <v>15</v>
      </c>
      <c r="L1825" s="26" t="s">
        <v>4</v>
      </c>
      <c r="M1825" s="27">
        <f>IF(Tabelle8[[#This Row],[Heizleistung (55°C)]]=0,Tabelle8[[#This Row],[Heizleistung (35°C)]],(Tabelle8[[#This Row],[Heizleistung (35°C)]]+Tabelle8[[#This Row],[Heizleistung (55°C)]])/2)</f>
        <v>14.295</v>
      </c>
      <c r="N1825" s="30">
        <f>IF(Tabelle8[[#This Row],[Etas 55°C]]=0,0,(Tabelle8[[#This Row],[Etas 35°C]]*0.8+Tabelle8[[#This Row],[Etas 55°C]]*0.2))*2.5</f>
        <v>4.2</v>
      </c>
      <c r="O1825" s="31">
        <f>-(Tabelle8[[#This Row],[80%/20% SCOP]]-5.535)/5.535</f>
        <v>0.24119241192411922</v>
      </c>
    </row>
    <row r="1826" spans="1:15" ht="20.100000000000001" customHeight="1" x14ac:dyDescent="0.25">
      <c r="A1826" s="56"/>
      <c r="B1826" s="32">
        <v>16012777</v>
      </c>
      <c r="C1826" s="25" t="s">
        <v>2231</v>
      </c>
      <c r="D1826" s="25" t="s">
        <v>2234</v>
      </c>
      <c r="E1826" s="26" t="s">
        <v>2</v>
      </c>
      <c r="F1826" s="27">
        <v>16.55</v>
      </c>
      <c r="G1826" s="28">
        <v>1.77</v>
      </c>
      <c r="H1826" s="27">
        <v>16.190000000000001</v>
      </c>
      <c r="I1826" s="28">
        <v>1.3120000000000001</v>
      </c>
      <c r="J1826" s="26" t="s">
        <v>40</v>
      </c>
      <c r="K1826" s="26" t="s">
        <v>4</v>
      </c>
      <c r="L1826" s="26" t="s">
        <v>4</v>
      </c>
      <c r="M1826" s="27">
        <f>IF(Tabelle8[[#This Row],[Heizleistung (55°C)]]=0,Tabelle8[[#This Row],[Heizleistung (35°C)]],(Tabelle8[[#This Row],[Heizleistung (35°C)]]+Tabelle8[[#This Row],[Heizleistung (55°C)]])/2)</f>
        <v>16.37</v>
      </c>
      <c r="N1826" s="30">
        <f>IF(Tabelle8[[#This Row],[Etas 55°C]]=0,0,(Tabelle8[[#This Row],[Etas 35°C]]*0.8+Tabelle8[[#This Row],[Etas 55°C]]*0.2))*2.5</f>
        <v>4.1960000000000006</v>
      </c>
      <c r="O1826" s="31">
        <f>-(Tabelle8[[#This Row],[80%/20% SCOP]]-5.535)/5.535</f>
        <v>0.24191508581752474</v>
      </c>
    </row>
    <row r="1827" spans="1:15" ht="20.100000000000001" customHeight="1" x14ac:dyDescent="0.25">
      <c r="A1827" s="56"/>
      <c r="B1827" s="32">
        <v>16012927</v>
      </c>
      <c r="C1827" s="25" t="s">
        <v>5870</v>
      </c>
      <c r="D1827" s="25" t="s">
        <v>5888</v>
      </c>
      <c r="E1827" s="26" t="s">
        <v>2</v>
      </c>
      <c r="F1827" s="27">
        <v>16.55</v>
      </c>
      <c r="G1827" s="28">
        <v>1.77</v>
      </c>
      <c r="H1827" s="27">
        <v>16.190000000000001</v>
      </c>
      <c r="I1827" s="28">
        <v>1.3120000000000001</v>
      </c>
      <c r="J1827" s="26" t="s">
        <v>40</v>
      </c>
      <c r="K1827" s="26" t="s">
        <v>15</v>
      </c>
      <c r="L1827" s="26" t="s">
        <v>15</v>
      </c>
      <c r="M1827" s="29">
        <f>IF(Tabelle8[[#This Row],[Heizleistung (55°C)]]=0,Tabelle8[[#This Row],[Heizleistung (35°C)]],(Tabelle8[[#This Row],[Heizleistung (35°C)]]+Tabelle8[[#This Row],[Heizleistung (55°C)]])/2)</f>
        <v>16.37</v>
      </c>
      <c r="N1827" s="30">
        <f>IF(Tabelle8[[#This Row],[Etas 55°C]]=0,0,(Tabelle8[[#This Row],[Etas 35°C]]*0.8+Tabelle8[[#This Row],[Etas 55°C]]*0.2))*2.5</f>
        <v>4.1960000000000006</v>
      </c>
      <c r="O1827" s="31">
        <f>-(Tabelle8[[#This Row],[80%/20% SCOP]]-5.535)/5.535</f>
        <v>0.24191508581752474</v>
      </c>
    </row>
    <row r="1828" spans="1:15" ht="20.100000000000001" customHeight="1" x14ac:dyDescent="0.25">
      <c r="A1828" s="56"/>
      <c r="B1828" s="32">
        <v>16015224</v>
      </c>
      <c r="C1828" s="25" t="s">
        <v>2111</v>
      </c>
      <c r="D1828" s="25" t="s">
        <v>2127</v>
      </c>
      <c r="E1828" s="26" t="s">
        <v>2</v>
      </c>
      <c r="F1828" s="27">
        <v>14.5</v>
      </c>
      <c r="G1828" s="28">
        <v>1.77</v>
      </c>
      <c r="H1828" s="27">
        <v>14</v>
      </c>
      <c r="I1828" s="28">
        <v>1.31</v>
      </c>
      <c r="J1828" s="26" t="s">
        <v>40</v>
      </c>
      <c r="K1828" s="26" t="s">
        <v>4</v>
      </c>
      <c r="L1828" s="26" t="s">
        <v>4</v>
      </c>
      <c r="M1828" s="27">
        <f>IF(Tabelle8[[#This Row],[Heizleistung (55°C)]]=0,Tabelle8[[#This Row],[Heizleistung (35°C)]],(Tabelle8[[#This Row],[Heizleistung (35°C)]]+Tabelle8[[#This Row],[Heizleistung (55°C)]])/2)</f>
        <v>14.25</v>
      </c>
      <c r="N1828" s="30">
        <f>IF(Tabelle8[[#This Row],[Etas 55°C]]=0,0,(Tabelle8[[#This Row],[Etas 35°C]]*0.8+Tabelle8[[#This Row],[Etas 55°C]]*0.2))*2.5</f>
        <v>4.1950000000000003</v>
      </c>
      <c r="O1828" s="31">
        <f>-(Tabelle8[[#This Row],[80%/20% SCOP]]-5.535)/5.535</f>
        <v>0.24209575429087621</v>
      </c>
    </row>
    <row r="1829" spans="1:15" ht="20.100000000000001" customHeight="1" x14ac:dyDescent="0.25">
      <c r="A1829" s="56"/>
      <c r="B1829" s="32">
        <v>16009507</v>
      </c>
      <c r="C1829" s="25" t="s">
        <v>1548</v>
      </c>
      <c r="D1829" s="25" t="s">
        <v>1549</v>
      </c>
      <c r="E1829" s="26" t="s">
        <v>2</v>
      </c>
      <c r="F1829" s="27">
        <v>16</v>
      </c>
      <c r="G1829" s="28">
        <v>1.7529999999999999</v>
      </c>
      <c r="H1829" s="27">
        <v>17</v>
      </c>
      <c r="I1829" s="28">
        <v>1.3740000000000001</v>
      </c>
      <c r="J1829" s="26" t="s">
        <v>40</v>
      </c>
      <c r="K1829" s="26" t="s">
        <v>4</v>
      </c>
      <c r="L1829" s="26" t="s">
        <v>4</v>
      </c>
      <c r="M1829" s="27">
        <f>IF(Tabelle8[[#This Row],[Heizleistung (55°C)]]=0,Tabelle8[[#This Row],[Heizleistung (35°C)]],(Tabelle8[[#This Row],[Heizleistung (35°C)]]+Tabelle8[[#This Row],[Heizleistung (55°C)]])/2)</f>
        <v>16.5</v>
      </c>
      <c r="N1829" s="30">
        <f>IF(Tabelle8[[#This Row],[Etas 55°C]]=0,0,(Tabelle8[[#This Row],[Etas 35°C]]*0.8+Tabelle8[[#This Row],[Etas 55°C]]*0.2))*2.5</f>
        <v>4.1929999999999996</v>
      </c>
      <c r="O1829" s="31">
        <f>-(Tabelle8[[#This Row],[80%/20% SCOP]]-5.535)/5.535</f>
        <v>0.24245709123757914</v>
      </c>
    </row>
    <row r="1830" spans="1:15" ht="20.100000000000001" customHeight="1" x14ac:dyDescent="0.25">
      <c r="A1830" s="56"/>
      <c r="B1830" s="32">
        <v>16000500</v>
      </c>
      <c r="C1830" s="25" t="s">
        <v>4534</v>
      </c>
      <c r="D1830" s="25" t="s">
        <v>4553</v>
      </c>
      <c r="E1830" s="26" t="s">
        <v>2</v>
      </c>
      <c r="F1830" s="27">
        <v>14.5</v>
      </c>
      <c r="G1830" s="28">
        <v>1.76</v>
      </c>
      <c r="H1830" s="27">
        <v>14</v>
      </c>
      <c r="I1830" s="28">
        <v>1.34</v>
      </c>
      <c r="J1830" s="26" t="s">
        <v>109</v>
      </c>
      <c r="K1830" s="26" t="s">
        <v>4</v>
      </c>
      <c r="L1830" s="26" t="s">
        <v>4</v>
      </c>
      <c r="M1830" s="27">
        <f>IF(Tabelle8[[#This Row],[Heizleistung (55°C)]]=0,Tabelle8[[#This Row],[Heizleistung (35°C)]],(Tabelle8[[#This Row],[Heizleistung (35°C)]]+Tabelle8[[#This Row],[Heizleistung (55°C)]])/2)</f>
        <v>14.25</v>
      </c>
      <c r="N1830" s="30">
        <f>IF(Tabelle8[[#This Row],[Etas 55°C]]=0,0,(Tabelle8[[#This Row],[Etas 35°C]]*0.8+Tabelle8[[#This Row],[Etas 55°C]]*0.2))*2.5</f>
        <v>4.1900000000000004</v>
      </c>
      <c r="O1830" s="31">
        <f>-(Tabelle8[[#This Row],[80%/20% SCOP]]-5.535)/5.535</f>
        <v>0.2429990966576332</v>
      </c>
    </row>
    <row r="1831" spans="1:15" ht="20.100000000000001" customHeight="1" x14ac:dyDescent="0.25">
      <c r="A1831" s="56"/>
      <c r="B1831" s="32">
        <v>16009196</v>
      </c>
      <c r="C1831" s="25" t="s">
        <v>2802</v>
      </c>
      <c r="D1831" s="25" t="s">
        <v>2809</v>
      </c>
      <c r="E1831" s="26" t="s">
        <v>2</v>
      </c>
      <c r="F1831" s="27">
        <v>15</v>
      </c>
      <c r="G1831" s="28">
        <v>1.76</v>
      </c>
      <c r="H1831" s="27">
        <v>14</v>
      </c>
      <c r="I1831" s="28">
        <v>1.34</v>
      </c>
      <c r="J1831" s="26" t="s">
        <v>109</v>
      </c>
      <c r="K1831" s="26" t="s">
        <v>4</v>
      </c>
      <c r="L1831" s="26" t="s">
        <v>15</v>
      </c>
      <c r="M1831" s="27">
        <f>IF(Tabelle8[[#This Row],[Heizleistung (55°C)]]=0,Tabelle8[[#This Row],[Heizleistung (35°C)]],(Tabelle8[[#This Row],[Heizleistung (35°C)]]+Tabelle8[[#This Row],[Heizleistung (55°C)]])/2)</f>
        <v>14.5</v>
      </c>
      <c r="N1831" s="30">
        <f>IF(Tabelle8[[#This Row],[Etas 55°C]]=0,0,(Tabelle8[[#This Row],[Etas 35°C]]*0.8+Tabelle8[[#This Row],[Etas 55°C]]*0.2))*2.5</f>
        <v>4.1900000000000004</v>
      </c>
      <c r="O1831" s="31">
        <f>-(Tabelle8[[#This Row],[80%/20% SCOP]]-5.535)/5.535</f>
        <v>0.2429990966576332</v>
      </c>
    </row>
    <row r="1832" spans="1:15" ht="20.100000000000001" customHeight="1" x14ac:dyDescent="0.25">
      <c r="A1832" s="56"/>
      <c r="B1832" s="32">
        <v>16000558</v>
      </c>
      <c r="C1832" s="25" t="s">
        <v>4534</v>
      </c>
      <c r="D1832" s="25" t="s">
        <v>4542</v>
      </c>
      <c r="E1832" s="26" t="s">
        <v>2</v>
      </c>
      <c r="F1832" s="27">
        <v>15</v>
      </c>
      <c r="G1832" s="28">
        <v>1.76</v>
      </c>
      <c r="H1832" s="27">
        <v>14</v>
      </c>
      <c r="I1832" s="28">
        <v>1.34</v>
      </c>
      <c r="J1832" s="26" t="s">
        <v>109</v>
      </c>
      <c r="K1832" s="26" t="s">
        <v>4</v>
      </c>
      <c r="L1832" s="26" t="s">
        <v>4</v>
      </c>
      <c r="M1832" s="27">
        <f>IF(Tabelle8[[#This Row],[Heizleistung (55°C)]]=0,Tabelle8[[#This Row],[Heizleistung (35°C)]],(Tabelle8[[#This Row],[Heizleistung (35°C)]]+Tabelle8[[#This Row],[Heizleistung (55°C)]])/2)</f>
        <v>14.5</v>
      </c>
      <c r="N1832" s="30">
        <f>IF(Tabelle8[[#This Row],[Etas 55°C]]=0,0,(Tabelle8[[#This Row],[Etas 35°C]]*0.8+Tabelle8[[#This Row],[Etas 55°C]]*0.2))*2.5</f>
        <v>4.1900000000000004</v>
      </c>
      <c r="O1832" s="31">
        <f>-(Tabelle8[[#This Row],[80%/20% SCOP]]-5.535)/5.535</f>
        <v>0.2429990966576332</v>
      </c>
    </row>
    <row r="1833" spans="1:15" ht="20.100000000000001" customHeight="1" x14ac:dyDescent="0.25">
      <c r="A1833" s="56"/>
      <c r="B1833" s="32">
        <v>16001232</v>
      </c>
      <c r="C1833" s="25" t="s">
        <v>4997</v>
      </c>
      <c r="D1833" s="25" t="s">
        <v>5005</v>
      </c>
      <c r="E1833" s="26" t="s">
        <v>2</v>
      </c>
      <c r="F1833" s="27">
        <v>15.5</v>
      </c>
      <c r="G1833" s="28">
        <v>1.77</v>
      </c>
      <c r="H1833" s="27">
        <v>13.8</v>
      </c>
      <c r="I1833" s="28">
        <v>1.3</v>
      </c>
      <c r="J1833" s="26" t="s">
        <v>40</v>
      </c>
      <c r="K1833" s="26" t="s">
        <v>4</v>
      </c>
      <c r="L1833" s="26" t="s">
        <v>25</v>
      </c>
      <c r="M1833" s="27">
        <f>IF(Tabelle8[[#This Row],[Heizleistung (55°C)]]=0,Tabelle8[[#This Row],[Heizleistung (35°C)]],(Tabelle8[[#This Row],[Heizleistung (35°C)]]+Tabelle8[[#This Row],[Heizleistung (55°C)]])/2)</f>
        <v>14.65</v>
      </c>
      <c r="N1833" s="30">
        <f>IF(Tabelle8[[#This Row],[Etas 55°C]]=0,0,(Tabelle8[[#This Row],[Etas 35°C]]*0.8+Tabelle8[[#This Row],[Etas 55°C]]*0.2))*2.5</f>
        <v>4.1900000000000004</v>
      </c>
      <c r="O1833" s="31">
        <f>-(Tabelle8[[#This Row],[80%/20% SCOP]]-5.535)/5.535</f>
        <v>0.2429990966576332</v>
      </c>
    </row>
    <row r="1834" spans="1:15" ht="20.100000000000001" customHeight="1" x14ac:dyDescent="0.25">
      <c r="A1834" s="56"/>
      <c r="B1834" s="32">
        <v>16012265</v>
      </c>
      <c r="C1834" s="25" t="s">
        <v>5060</v>
      </c>
      <c r="D1834" s="25" t="s">
        <v>5066</v>
      </c>
      <c r="E1834" s="26" t="s">
        <v>2</v>
      </c>
      <c r="F1834" s="27">
        <v>16.04</v>
      </c>
      <c r="G1834" s="28">
        <v>1.77</v>
      </c>
      <c r="H1834" s="27">
        <v>16.75</v>
      </c>
      <c r="I1834" s="28">
        <v>1.3</v>
      </c>
      <c r="J1834" s="26" t="s">
        <v>40</v>
      </c>
      <c r="K1834" s="26" t="s">
        <v>4</v>
      </c>
      <c r="L1834" s="26" t="s">
        <v>4</v>
      </c>
      <c r="M1834" s="27">
        <f>IF(Tabelle8[[#This Row],[Heizleistung (55°C)]]=0,Tabelle8[[#This Row],[Heizleistung (35°C)]],(Tabelle8[[#This Row],[Heizleistung (35°C)]]+Tabelle8[[#This Row],[Heizleistung (55°C)]])/2)</f>
        <v>16.395</v>
      </c>
      <c r="N1834" s="30">
        <f>IF(Tabelle8[[#This Row],[Etas 55°C]]=0,0,(Tabelle8[[#This Row],[Etas 35°C]]*0.8+Tabelle8[[#This Row],[Etas 55°C]]*0.2))*2.5</f>
        <v>4.1900000000000004</v>
      </c>
      <c r="O1834" s="31">
        <f>-(Tabelle8[[#This Row],[80%/20% SCOP]]-5.535)/5.535</f>
        <v>0.2429990966576332</v>
      </c>
    </row>
    <row r="1835" spans="1:15" ht="20.100000000000001" customHeight="1" x14ac:dyDescent="0.25">
      <c r="A1835" s="56"/>
      <c r="B1835" s="32">
        <v>16011952</v>
      </c>
      <c r="C1835" s="25" t="s">
        <v>5468</v>
      </c>
      <c r="D1835" s="25" t="s">
        <v>5472</v>
      </c>
      <c r="E1835" s="26" t="s">
        <v>2</v>
      </c>
      <c r="F1835" s="27">
        <v>16.04</v>
      </c>
      <c r="G1835" s="28">
        <v>1.77</v>
      </c>
      <c r="H1835" s="27">
        <v>16.75</v>
      </c>
      <c r="I1835" s="28">
        <v>1.3</v>
      </c>
      <c r="J1835" s="26" t="s">
        <v>40</v>
      </c>
      <c r="K1835" s="26" t="s">
        <v>4</v>
      </c>
      <c r="L1835" s="26" t="s">
        <v>4</v>
      </c>
      <c r="M1835" s="29">
        <f>IF(Tabelle8[[#This Row],[Heizleistung (55°C)]]=0,Tabelle8[[#This Row],[Heizleistung (35°C)]],(Tabelle8[[#This Row],[Heizleistung (35°C)]]+Tabelle8[[#This Row],[Heizleistung (55°C)]])/2)</f>
        <v>16.395</v>
      </c>
      <c r="N1835" s="30">
        <f>IF(Tabelle8[[#This Row],[Etas 55°C]]=0,0,(Tabelle8[[#This Row],[Etas 35°C]]*0.8+Tabelle8[[#This Row],[Etas 55°C]]*0.2))*2.5</f>
        <v>4.1900000000000004</v>
      </c>
      <c r="O1835" s="31">
        <f>-(Tabelle8[[#This Row],[80%/20% SCOP]]-5.535)/5.535</f>
        <v>0.2429990966576332</v>
      </c>
    </row>
    <row r="1836" spans="1:15" ht="20.100000000000001" customHeight="1" x14ac:dyDescent="0.25">
      <c r="A1836" s="56"/>
      <c r="B1836" s="32">
        <v>16010091</v>
      </c>
      <c r="C1836" s="25" t="s">
        <v>4622</v>
      </c>
      <c r="D1836" s="25" t="s">
        <v>4627</v>
      </c>
      <c r="E1836" s="26" t="s">
        <v>2</v>
      </c>
      <c r="F1836" s="27">
        <v>16</v>
      </c>
      <c r="G1836" s="28">
        <v>1.75</v>
      </c>
      <c r="H1836" s="27">
        <v>17</v>
      </c>
      <c r="I1836" s="28">
        <v>1.3740000000000001</v>
      </c>
      <c r="J1836" s="26" t="s">
        <v>40</v>
      </c>
      <c r="K1836" s="26" t="s">
        <v>4</v>
      </c>
      <c r="L1836" s="26" t="s">
        <v>25</v>
      </c>
      <c r="M1836" s="27">
        <f>IF(Tabelle8[[#This Row],[Heizleistung (55°C)]]=0,Tabelle8[[#This Row],[Heizleistung (35°C)]],(Tabelle8[[#This Row],[Heizleistung (35°C)]]+Tabelle8[[#This Row],[Heizleistung (55°C)]])/2)</f>
        <v>16.5</v>
      </c>
      <c r="N1836" s="30">
        <f>IF(Tabelle8[[#This Row],[Etas 55°C]]=0,0,(Tabelle8[[#This Row],[Etas 35°C]]*0.8+Tabelle8[[#This Row],[Etas 55°C]]*0.2))*2.5</f>
        <v>4.1870000000000012</v>
      </c>
      <c r="O1836" s="31">
        <f>-(Tabelle8[[#This Row],[80%/20% SCOP]]-5.535)/5.535</f>
        <v>0.24354110207768725</v>
      </c>
    </row>
    <row r="1837" spans="1:15" ht="20.100000000000001" customHeight="1" x14ac:dyDescent="0.25">
      <c r="A1837" s="56"/>
      <c r="B1837" s="32">
        <v>16018518</v>
      </c>
      <c r="C1837" s="25" t="s">
        <v>4814</v>
      </c>
      <c r="D1837" s="25" t="s">
        <v>4906</v>
      </c>
      <c r="E1837" s="26" t="s">
        <v>2</v>
      </c>
      <c r="F1837" s="27">
        <v>16</v>
      </c>
      <c r="G1837" s="28">
        <v>1.76</v>
      </c>
      <c r="H1837" s="27">
        <v>14.7</v>
      </c>
      <c r="I1837" s="28">
        <v>1.33</v>
      </c>
      <c r="J1837" s="26" t="s">
        <v>40</v>
      </c>
      <c r="K1837" s="26" t="s">
        <v>4</v>
      </c>
      <c r="L1837" s="26" t="s">
        <v>4</v>
      </c>
      <c r="M1837" s="27">
        <f>IF(Tabelle8[[#This Row],[Heizleistung (55°C)]]=0,Tabelle8[[#This Row],[Heizleistung (35°C)]],(Tabelle8[[#This Row],[Heizleistung (35°C)]]+Tabelle8[[#This Row],[Heizleistung (55°C)]])/2)</f>
        <v>15.35</v>
      </c>
      <c r="N1837" s="30">
        <f>IF(Tabelle8[[#This Row],[Etas 55°C]]=0,0,(Tabelle8[[#This Row],[Etas 35°C]]*0.8+Tabelle8[[#This Row],[Etas 55°C]]*0.2))*2.5</f>
        <v>4.1850000000000005</v>
      </c>
      <c r="O1837" s="31">
        <f>-(Tabelle8[[#This Row],[80%/20% SCOP]]-5.535)/5.535</f>
        <v>0.24390243902439018</v>
      </c>
    </row>
    <row r="1838" spans="1:15" ht="20.100000000000001" customHeight="1" x14ac:dyDescent="0.25">
      <c r="A1838" s="56"/>
      <c r="B1838" s="32">
        <v>16001666</v>
      </c>
      <c r="C1838" s="25" t="s">
        <v>5436</v>
      </c>
      <c r="D1838" s="25" t="s">
        <v>5442</v>
      </c>
      <c r="E1838" s="26" t="s">
        <v>2</v>
      </c>
      <c r="F1838" s="27">
        <v>16.45</v>
      </c>
      <c r="G1838" s="28">
        <v>1.75</v>
      </c>
      <c r="H1838" s="27">
        <v>17.04</v>
      </c>
      <c r="I1838" s="28">
        <v>1.37</v>
      </c>
      <c r="J1838" s="26" t="s">
        <v>40</v>
      </c>
      <c r="K1838" s="26" t="s">
        <v>4</v>
      </c>
      <c r="L1838" s="26" t="s">
        <v>4</v>
      </c>
      <c r="M1838" s="29">
        <f>IF(Tabelle8[[#This Row],[Heizleistung (55°C)]]=0,Tabelle8[[#This Row],[Heizleistung (35°C)]],(Tabelle8[[#This Row],[Heizleistung (35°C)]]+Tabelle8[[#This Row],[Heizleistung (55°C)]])/2)</f>
        <v>16.744999999999997</v>
      </c>
      <c r="N1838" s="30">
        <f>IF(Tabelle8[[#This Row],[Etas 55°C]]=0,0,(Tabelle8[[#This Row],[Etas 35°C]]*0.8+Tabelle8[[#This Row],[Etas 55°C]]*0.2))*2.5</f>
        <v>4.1850000000000005</v>
      </c>
      <c r="O1838" s="31">
        <f>-(Tabelle8[[#This Row],[80%/20% SCOP]]-5.535)/5.535</f>
        <v>0.24390243902439018</v>
      </c>
    </row>
    <row r="1839" spans="1:15" ht="20.100000000000001" customHeight="1" x14ac:dyDescent="0.25">
      <c r="A1839" s="56"/>
      <c r="B1839" s="32">
        <v>16000861</v>
      </c>
      <c r="C1839" s="25" t="s">
        <v>4644</v>
      </c>
      <c r="D1839" s="25" t="s">
        <v>4665</v>
      </c>
      <c r="E1839" s="26" t="s">
        <v>2</v>
      </c>
      <c r="F1839" s="27">
        <v>17</v>
      </c>
      <c r="G1839" s="28">
        <v>1.74</v>
      </c>
      <c r="H1839" s="27">
        <v>17</v>
      </c>
      <c r="I1839" s="28">
        <v>1.41</v>
      </c>
      <c r="J1839" s="26" t="s">
        <v>109</v>
      </c>
      <c r="K1839" s="26" t="s">
        <v>4</v>
      </c>
      <c r="L1839" s="26" t="s">
        <v>4</v>
      </c>
      <c r="M1839" s="27">
        <f>IF(Tabelle8[[#This Row],[Heizleistung (55°C)]]=0,Tabelle8[[#This Row],[Heizleistung (35°C)]],(Tabelle8[[#This Row],[Heizleistung (35°C)]]+Tabelle8[[#This Row],[Heizleistung (55°C)]])/2)</f>
        <v>17</v>
      </c>
      <c r="N1839" s="30">
        <f>IF(Tabelle8[[#This Row],[Etas 55°C]]=0,0,(Tabelle8[[#This Row],[Etas 35°C]]*0.8+Tabelle8[[#This Row],[Etas 55°C]]*0.2))*2.5</f>
        <v>4.1850000000000005</v>
      </c>
      <c r="O1839" s="31">
        <f>-(Tabelle8[[#This Row],[80%/20% SCOP]]-5.535)/5.535</f>
        <v>0.24390243902439018</v>
      </c>
    </row>
    <row r="1840" spans="1:15" ht="20.100000000000001" customHeight="1" x14ac:dyDescent="0.25">
      <c r="A1840" s="56"/>
      <c r="B1840" s="32">
        <v>16003032</v>
      </c>
      <c r="C1840" s="25" t="s">
        <v>6583</v>
      </c>
      <c r="D1840" s="25" t="s">
        <v>6590</v>
      </c>
      <c r="E1840" s="26" t="s">
        <v>2</v>
      </c>
      <c r="F1840" s="27">
        <v>16</v>
      </c>
      <c r="G1840" s="28">
        <v>1.75</v>
      </c>
      <c r="H1840" s="27">
        <v>17</v>
      </c>
      <c r="I1840" s="28">
        <v>1.365</v>
      </c>
      <c r="J1840" s="26" t="s">
        <v>324</v>
      </c>
      <c r="K1840" s="26" t="s">
        <v>4</v>
      </c>
      <c r="L1840" s="26" t="s">
        <v>4</v>
      </c>
      <c r="M1840" s="29">
        <f>IF(Tabelle8[[#This Row],[Heizleistung (55°C)]]=0,Tabelle8[[#This Row],[Heizleistung (35°C)]],(Tabelle8[[#This Row],[Heizleistung (35°C)]]+Tabelle8[[#This Row],[Heizleistung (55°C)]])/2)</f>
        <v>16.5</v>
      </c>
      <c r="N1840" s="30">
        <f>IF(Tabelle8[[#This Row],[Etas 55°C]]=0,0,(Tabelle8[[#This Row],[Etas 35°C]]*0.8+Tabelle8[[#This Row],[Etas 55°C]]*0.2))*2.5</f>
        <v>4.1825000000000001</v>
      </c>
      <c r="O1840" s="31">
        <f>-(Tabelle8[[#This Row],[80%/20% SCOP]]-5.535)/5.535</f>
        <v>0.24435411020776873</v>
      </c>
    </row>
    <row r="1841" spans="1:15" ht="20.100000000000001" customHeight="1" x14ac:dyDescent="0.25">
      <c r="A1841" s="56"/>
      <c r="B1841" s="32">
        <v>16012326</v>
      </c>
      <c r="C1841" s="25" t="s">
        <v>2402</v>
      </c>
      <c r="D1841" s="25" t="s">
        <v>2418</v>
      </c>
      <c r="E1841" s="26" t="s">
        <v>2</v>
      </c>
      <c r="F1841" s="27">
        <v>16.149999999999999</v>
      </c>
      <c r="G1841" s="28">
        <v>1.77</v>
      </c>
      <c r="H1841" s="27">
        <v>15.16</v>
      </c>
      <c r="I1841" s="28">
        <v>1.28</v>
      </c>
      <c r="J1841" s="26" t="s">
        <v>40</v>
      </c>
      <c r="K1841" s="26" t="s">
        <v>4</v>
      </c>
      <c r="L1841" s="26" t="s">
        <v>4</v>
      </c>
      <c r="M1841" s="27">
        <f>IF(Tabelle8[[#This Row],[Heizleistung (55°C)]]=0,Tabelle8[[#This Row],[Heizleistung (35°C)]],(Tabelle8[[#This Row],[Heizleistung (35°C)]]+Tabelle8[[#This Row],[Heizleistung (55°C)]])/2)</f>
        <v>15.654999999999999</v>
      </c>
      <c r="N1841" s="30">
        <f>IF(Tabelle8[[#This Row],[Etas 55°C]]=0,0,(Tabelle8[[#This Row],[Etas 35°C]]*0.8+Tabelle8[[#This Row],[Etas 55°C]]*0.2))*2.5</f>
        <v>4.1800000000000006</v>
      </c>
      <c r="O1841" s="31">
        <f>-(Tabelle8[[#This Row],[80%/20% SCOP]]-5.535)/5.535</f>
        <v>0.24480578139114714</v>
      </c>
    </row>
    <row r="1842" spans="1:15" ht="20.100000000000001" customHeight="1" x14ac:dyDescent="0.25">
      <c r="A1842" s="56"/>
      <c r="B1842" s="32">
        <v>16011927</v>
      </c>
      <c r="C1842" s="25" t="s">
        <v>1560</v>
      </c>
      <c r="D1842" s="25" t="s">
        <v>1574</v>
      </c>
      <c r="E1842" s="26" t="s">
        <v>2</v>
      </c>
      <c r="F1842" s="27">
        <v>17</v>
      </c>
      <c r="G1842" s="28">
        <v>1.75</v>
      </c>
      <c r="H1842" s="27">
        <v>17</v>
      </c>
      <c r="I1842" s="28">
        <v>1.35</v>
      </c>
      <c r="J1842" s="26" t="s">
        <v>109</v>
      </c>
      <c r="K1842" s="26" t="s">
        <v>4</v>
      </c>
      <c r="L1842" s="26" t="s">
        <v>4</v>
      </c>
      <c r="M1842" s="27">
        <f>IF(Tabelle8[[#This Row],[Heizleistung (55°C)]]=0,Tabelle8[[#This Row],[Heizleistung (35°C)]],(Tabelle8[[#This Row],[Heizleistung (35°C)]]+Tabelle8[[#This Row],[Heizleistung (55°C)]])/2)</f>
        <v>17</v>
      </c>
      <c r="N1842" s="30">
        <f>IF(Tabelle8[[#This Row],[Etas 55°C]]=0,0,(Tabelle8[[#This Row],[Etas 35°C]]*0.8+Tabelle8[[#This Row],[Etas 55°C]]*0.2))*2.5</f>
        <v>4.1750000000000007</v>
      </c>
      <c r="O1842" s="31">
        <f>-(Tabelle8[[#This Row],[80%/20% SCOP]]-5.535)/5.535</f>
        <v>0.24570912375790413</v>
      </c>
    </row>
    <row r="1843" spans="1:15" ht="20.100000000000001" customHeight="1" x14ac:dyDescent="0.25">
      <c r="A1843" s="56"/>
      <c r="B1843" s="32">
        <v>16015228</v>
      </c>
      <c r="C1843" s="25" t="s">
        <v>2111</v>
      </c>
      <c r="D1843" s="25" t="s">
        <v>2146</v>
      </c>
      <c r="E1843" s="26" t="s">
        <v>2</v>
      </c>
      <c r="F1843" s="27">
        <v>14.6</v>
      </c>
      <c r="G1843" s="28">
        <v>1.75</v>
      </c>
      <c r="H1843" s="27">
        <v>14</v>
      </c>
      <c r="I1843" s="28">
        <v>1.34</v>
      </c>
      <c r="J1843" s="26" t="s">
        <v>40</v>
      </c>
      <c r="K1843" s="26" t="s">
        <v>4</v>
      </c>
      <c r="L1843" s="26" t="s">
        <v>4</v>
      </c>
      <c r="M1843" s="27">
        <f>IF(Tabelle8[[#This Row],[Heizleistung (55°C)]]=0,Tabelle8[[#This Row],[Heizleistung (35°C)]],(Tabelle8[[#This Row],[Heizleistung (35°C)]]+Tabelle8[[#This Row],[Heizleistung (55°C)]])/2)</f>
        <v>14.3</v>
      </c>
      <c r="N1843" s="30">
        <f>IF(Tabelle8[[#This Row],[Etas 55°C]]=0,0,(Tabelle8[[#This Row],[Etas 35°C]]*0.8+Tabelle8[[#This Row],[Etas 55°C]]*0.2))*2.5</f>
        <v>4.17</v>
      </c>
      <c r="O1843" s="31">
        <f>-(Tabelle8[[#This Row],[80%/20% SCOP]]-5.535)/5.535</f>
        <v>0.24661246612466128</v>
      </c>
    </row>
    <row r="1844" spans="1:15" ht="20.100000000000001" customHeight="1" x14ac:dyDescent="0.25">
      <c r="A1844" s="56"/>
      <c r="B1844" s="32">
        <v>16005701</v>
      </c>
      <c r="C1844" s="25" t="s">
        <v>1657</v>
      </c>
      <c r="D1844" s="25" t="s">
        <v>1744</v>
      </c>
      <c r="E1844" s="26" t="s">
        <v>2</v>
      </c>
      <c r="F1844" s="27">
        <v>15.65</v>
      </c>
      <c r="G1844" s="28">
        <v>1.75</v>
      </c>
      <c r="H1844" s="27">
        <v>15.03</v>
      </c>
      <c r="I1844" s="28">
        <v>1.34</v>
      </c>
      <c r="J1844" s="26" t="s">
        <v>109</v>
      </c>
      <c r="K1844" s="26" t="s">
        <v>4</v>
      </c>
      <c r="L1844" s="26" t="s">
        <v>4</v>
      </c>
      <c r="M1844" s="27">
        <f>IF(Tabelle8[[#This Row],[Heizleistung (55°C)]]=0,Tabelle8[[#This Row],[Heizleistung (35°C)]],(Tabelle8[[#This Row],[Heizleistung (35°C)]]+Tabelle8[[#This Row],[Heizleistung (55°C)]])/2)</f>
        <v>15.34</v>
      </c>
      <c r="N1844" s="30">
        <f>IF(Tabelle8[[#This Row],[Etas 55°C]]=0,0,(Tabelle8[[#This Row],[Etas 35°C]]*0.8+Tabelle8[[#This Row],[Etas 55°C]]*0.2))*2.5</f>
        <v>4.17</v>
      </c>
      <c r="O1844" s="31">
        <f>-(Tabelle8[[#This Row],[80%/20% SCOP]]-5.535)/5.535</f>
        <v>0.24661246612466128</v>
      </c>
    </row>
    <row r="1845" spans="1:15" ht="20.100000000000001" customHeight="1" x14ac:dyDescent="0.25">
      <c r="A1845" s="56"/>
      <c r="B1845" s="32">
        <v>16015230</v>
      </c>
      <c r="C1845" s="25" t="s">
        <v>2111</v>
      </c>
      <c r="D1845" s="25" t="s">
        <v>2140</v>
      </c>
      <c r="E1845" s="26" t="s">
        <v>2</v>
      </c>
      <c r="F1845" s="27">
        <v>16</v>
      </c>
      <c r="G1845" s="28">
        <v>1.75</v>
      </c>
      <c r="H1845" s="27">
        <v>16</v>
      </c>
      <c r="I1845" s="28">
        <v>1.34</v>
      </c>
      <c r="J1845" s="26" t="s">
        <v>40</v>
      </c>
      <c r="K1845" s="26" t="s">
        <v>4</v>
      </c>
      <c r="L1845" s="26" t="s">
        <v>4</v>
      </c>
      <c r="M1845" s="27">
        <f>IF(Tabelle8[[#This Row],[Heizleistung (55°C)]]=0,Tabelle8[[#This Row],[Heizleistung (35°C)]],(Tabelle8[[#This Row],[Heizleistung (35°C)]]+Tabelle8[[#This Row],[Heizleistung (55°C)]])/2)</f>
        <v>16</v>
      </c>
      <c r="N1845" s="30">
        <f>IF(Tabelle8[[#This Row],[Etas 55°C]]=0,0,(Tabelle8[[#This Row],[Etas 35°C]]*0.8+Tabelle8[[#This Row],[Etas 55°C]]*0.2))*2.5</f>
        <v>4.17</v>
      </c>
      <c r="O1845" s="31">
        <f>-(Tabelle8[[#This Row],[80%/20% SCOP]]-5.535)/5.535</f>
        <v>0.24661246612466128</v>
      </c>
    </row>
    <row r="1846" spans="1:15" ht="20.100000000000001" customHeight="1" x14ac:dyDescent="0.25">
      <c r="A1846" s="56"/>
      <c r="B1846" s="32">
        <v>16010745</v>
      </c>
      <c r="C1846" s="25" t="s">
        <v>6183</v>
      </c>
      <c r="D1846" s="25" t="s">
        <v>6194</v>
      </c>
      <c r="E1846" s="26" t="s">
        <v>2</v>
      </c>
      <c r="F1846" s="27">
        <v>16</v>
      </c>
      <c r="G1846" s="28">
        <v>1.7509999999999999</v>
      </c>
      <c r="H1846" s="27">
        <v>17</v>
      </c>
      <c r="I1846" s="28">
        <v>1.3360000000000001</v>
      </c>
      <c r="J1846" s="26" t="s">
        <v>40</v>
      </c>
      <c r="K1846" s="26" t="s">
        <v>4</v>
      </c>
      <c r="L1846" s="26" t="s">
        <v>4</v>
      </c>
      <c r="M1846" s="29">
        <f>IF(Tabelle8[[#This Row],[Heizleistung (55°C)]]=0,Tabelle8[[#This Row],[Heizleistung (35°C)]],(Tabelle8[[#This Row],[Heizleistung (35°C)]]+Tabelle8[[#This Row],[Heizleistung (55°C)]])/2)</f>
        <v>16.5</v>
      </c>
      <c r="N1846" s="30">
        <f>IF(Tabelle8[[#This Row],[Etas 55°C]]=0,0,(Tabelle8[[#This Row],[Etas 35°C]]*0.8+Tabelle8[[#This Row],[Etas 55°C]]*0.2))*2.5</f>
        <v>4.17</v>
      </c>
      <c r="O1846" s="31">
        <f>-(Tabelle8[[#This Row],[80%/20% SCOP]]-5.535)/5.535</f>
        <v>0.24661246612466128</v>
      </c>
    </row>
    <row r="1847" spans="1:15" ht="20.100000000000001" customHeight="1" x14ac:dyDescent="0.25">
      <c r="A1847" s="56"/>
      <c r="B1847" s="32">
        <v>16017681</v>
      </c>
      <c r="C1847" s="25" t="s">
        <v>3044</v>
      </c>
      <c r="D1847" s="25" t="s">
        <v>3047</v>
      </c>
      <c r="E1847" s="26" t="s">
        <v>2</v>
      </c>
      <c r="F1847" s="27">
        <v>17</v>
      </c>
      <c r="G1847" s="28">
        <v>1.7470000000000001</v>
      </c>
      <c r="H1847" s="27">
        <v>17</v>
      </c>
      <c r="I1847" s="28">
        <v>1.3460000000000001</v>
      </c>
      <c r="J1847" s="26" t="s">
        <v>109</v>
      </c>
      <c r="K1847" s="26" t="s">
        <v>15</v>
      </c>
      <c r="L1847" s="26" t="s">
        <v>4</v>
      </c>
      <c r="M1847" s="27">
        <f>IF(Tabelle8[[#This Row],[Heizleistung (55°C)]]=0,Tabelle8[[#This Row],[Heizleistung (35°C)]],(Tabelle8[[#This Row],[Heizleistung (35°C)]]+Tabelle8[[#This Row],[Heizleistung (55°C)]])/2)</f>
        <v>17</v>
      </c>
      <c r="N1847" s="30">
        <f>IF(Tabelle8[[#This Row],[Etas 55°C]]=0,0,(Tabelle8[[#This Row],[Etas 35°C]]*0.8+Tabelle8[[#This Row],[Etas 55°C]]*0.2))*2.5</f>
        <v>4.1670000000000007</v>
      </c>
      <c r="O1847" s="31">
        <f>-(Tabelle8[[#This Row],[80%/20% SCOP]]-5.535)/5.535</f>
        <v>0.24715447154471534</v>
      </c>
    </row>
    <row r="1848" spans="1:15" ht="20.100000000000001" customHeight="1" x14ac:dyDescent="0.25">
      <c r="A1848" s="56"/>
      <c r="B1848" s="32">
        <v>16001173</v>
      </c>
      <c r="C1848" s="25" t="s">
        <v>4814</v>
      </c>
      <c r="D1848" s="25" t="s">
        <v>4838</v>
      </c>
      <c r="E1848" s="26" t="s">
        <v>2</v>
      </c>
      <c r="F1848" s="27">
        <v>13</v>
      </c>
      <c r="G1848" s="28">
        <v>1.76</v>
      </c>
      <c r="H1848" s="27">
        <v>16</v>
      </c>
      <c r="I1848" s="28">
        <v>1.29</v>
      </c>
      <c r="J1848" s="26" t="s">
        <v>40</v>
      </c>
      <c r="K1848" s="26" t="s">
        <v>4</v>
      </c>
      <c r="L1848" s="26" t="s">
        <v>4</v>
      </c>
      <c r="M1848" s="27">
        <f>IF(Tabelle8[[#This Row],[Heizleistung (55°C)]]=0,Tabelle8[[#This Row],[Heizleistung (35°C)]],(Tabelle8[[#This Row],[Heizleistung (35°C)]]+Tabelle8[[#This Row],[Heizleistung (55°C)]])/2)</f>
        <v>14.5</v>
      </c>
      <c r="N1848" s="30">
        <f>IF(Tabelle8[[#This Row],[Etas 55°C]]=0,0,(Tabelle8[[#This Row],[Etas 35°C]]*0.8+Tabelle8[[#This Row],[Etas 55°C]]*0.2))*2.5</f>
        <v>4.165</v>
      </c>
      <c r="O1848" s="31">
        <f>-(Tabelle8[[#This Row],[80%/20% SCOP]]-5.535)/5.535</f>
        <v>0.24751580849141827</v>
      </c>
    </row>
    <row r="1849" spans="1:15" ht="20.100000000000001" customHeight="1" x14ac:dyDescent="0.25">
      <c r="A1849" s="56"/>
      <c r="B1849" s="32">
        <v>16009806</v>
      </c>
      <c r="C1849" s="25" t="s">
        <v>5546</v>
      </c>
      <c r="D1849" s="25" t="s">
        <v>5567</v>
      </c>
      <c r="E1849" s="26" t="s">
        <v>2</v>
      </c>
      <c r="F1849" s="27">
        <v>15.2</v>
      </c>
      <c r="G1849" s="28">
        <v>1.74</v>
      </c>
      <c r="H1849" s="27">
        <v>17.48</v>
      </c>
      <c r="I1849" s="28">
        <v>1.367</v>
      </c>
      <c r="J1849" s="26" t="s">
        <v>109</v>
      </c>
      <c r="K1849" s="26" t="s">
        <v>4</v>
      </c>
      <c r="L1849" s="26" t="s">
        <v>4</v>
      </c>
      <c r="M1849" s="29">
        <f>IF(Tabelle8[[#This Row],[Heizleistung (55°C)]]=0,Tabelle8[[#This Row],[Heizleistung (35°C)]],(Tabelle8[[#This Row],[Heizleistung (35°C)]]+Tabelle8[[#This Row],[Heizleistung (55°C)]])/2)</f>
        <v>16.34</v>
      </c>
      <c r="N1849" s="30">
        <f>IF(Tabelle8[[#This Row],[Etas 55°C]]=0,0,(Tabelle8[[#This Row],[Etas 35°C]]*0.8+Tabelle8[[#This Row],[Etas 55°C]]*0.2))*2.5</f>
        <v>4.1635000000000009</v>
      </c>
      <c r="O1849" s="31">
        <f>-(Tabelle8[[#This Row],[80%/20% SCOP]]-5.535)/5.535</f>
        <v>0.24778681120144522</v>
      </c>
    </row>
    <row r="1850" spans="1:15" ht="20.100000000000001" customHeight="1" x14ac:dyDescent="0.25">
      <c r="A1850" s="56"/>
      <c r="B1850" s="32">
        <v>16010117</v>
      </c>
      <c r="C1850" s="25" t="s">
        <v>5749</v>
      </c>
      <c r="D1850" s="25" t="s">
        <v>5777</v>
      </c>
      <c r="E1850" s="26" t="s">
        <v>2</v>
      </c>
      <c r="F1850" s="27">
        <v>15.2</v>
      </c>
      <c r="G1850" s="28">
        <v>1.74</v>
      </c>
      <c r="H1850" s="27">
        <v>17.48</v>
      </c>
      <c r="I1850" s="28">
        <v>1.367</v>
      </c>
      <c r="J1850" s="26" t="s">
        <v>109</v>
      </c>
      <c r="K1850" s="26" t="s">
        <v>4</v>
      </c>
      <c r="L1850" s="26" t="s">
        <v>4</v>
      </c>
      <c r="M1850" s="29">
        <f>IF(Tabelle8[[#This Row],[Heizleistung (55°C)]]=0,Tabelle8[[#This Row],[Heizleistung (35°C)]],(Tabelle8[[#This Row],[Heizleistung (35°C)]]+Tabelle8[[#This Row],[Heizleistung (55°C)]])/2)</f>
        <v>16.34</v>
      </c>
      <c r="N1850" s="30">
        <f>IF(Tabelle8[[#This Row],[Etas 55°C]]=0,0,(Tabelle8[[#This Row],[Etas 35°C]]*0.8+Tabelle8[[#This Row],[Etas 55°C]]*0.2))*2.5</f>
        <v>4.1635000000000009</v>
      </c>
      <c r="O1850" s="31">
        <f>-(Tabelle8[[#This Row],[80%/20% SCOP]]-5.535)/5.535</f>
        <v>0.24778681120144522</v>
      </c>
    </row>
    <row r="1851" spans="1:15" ht="20.100000000000001" customHeight="1" x14ac:dyDescent="0.25">
      <c r="A1851" s="56"/>
      <c r="B1851" s="32">
        <v>16000840</v>
      </c>
      <c r="C1851" s="25" t="s">
        <v>4644</v>
      </c>
      <c r="D1851" s="25" t="s">
        <v>4645</v>
      </c>
      <c r="E1851" s="26" t="s">
        <v>2</v>
      </c>
      <c r="F1851" s="27">
        <v>16</v>
      </c>
      <c r="G1851" s="28">
        <v>1.74</v>
      </c>
      <c r="H1851" s="27">
        <v>16</v>
      </c>
      <c r="I1851" s="28">
        <v>1.36</v>
      </c>
      <c r="J1851" s="26" t="s">
        <v>324</v>
      </c>
      <c r="K1851" s="26" t="s">
        <v>4</v>
      </c>
      <c r="L1851" s="26" t="s">
        <v>4</v>
      </c>
      <c r="M1851" s="27">
        <f>IF(Tabelle8[[#This Row],[Heizleistung (55°C)]]=0,Tabelle8[[#This Row],[Heizleistung (35°C)]],(Tabelle8[[#This Row],[Heizleistung (35°C)]]+Tabelle8[[#This Row],[Heizleistung (55°C)]])/2)</f>
        <v>16</v>
      </c>
      <c r="N1851" s="30">
        <f>IF(Tabelle8[[#This Row],[Etas 55°C]]=0,0,(Tabelle8[[#This Row],[Etas 35°C]]*0.8+Tabelle8[[#This Row],[Etas 55°C]]*0.2))*2.5</f>
        <v>4.16</v>
      </c>
      <c r="O1851" s="31">
        <f>-(Tabelle8[[#This Row],[80%/20% SCOP]]-5.535)/5.535</f>
        <v>0.24841915085817523</v>
      </c>
    </row>
    <row r="1852" spans="1:15" ht="20.100000000000001" customHeight="1" x14ac:dyDescent="0.25">
      <c r="A1852" s="56"/>
      <c r="B1852" s="32">
        <v>16017741</v>
      </c>
      <c r="C1852" s="25" t="s">
        <v>2592</v>
      </c>
      <c r="D1852" s="25" t="s">
        <v>2659</v>
      </c>
      <c r="E1852" s="26" t="s">
        <v>2</v>
      </c>
      <c r="F1852" s="27">
        <v>14</v>
      </c>
      <c r="G1852" s="28">
        <v>1.76</v>
      </c>
      <c r="H1852" s="27">
        <v>14</v>
      </c>
      <c r="I1852" s="28">
        <v>1.27</v>
      </c>
      <c r="J1852" s="26" t="s">
        <v>40</v>
      </c>
      <c r="K1852" s="26" t="s">
        <v>4</v>
      </c>
      <c r="L1852" s="26" t="s">
        <v>4</v>
      </c>
      <c r="M1852" s="27">
        <f>IF(Tabelle8[[#This Row],[Heizleistung (55°C)]]=0,Tabelle8[[#This Row],[Heizleistung (35°C)]],(Tabelle8[[#This Row],[Heizleistung (35°C)]]+Tabelle8[[#This Row],[Heizleistung (55°C)]])/2)</f>
        <v>14</v>
      </c>
      <c r="N1852" s="30">
        <f>IF(Tabelle8[[#This Row],[Etas 55°C]]=0,0,(Tabelle8[[#This Row],[Etas 35°C]]*0.8+Tabelle8[[#This Row],[Etas 55°C]]*0.2))*2.5</f>
        <v>4.1550000000000002</v>
      </c>
      <c r="O1852" s="31">
        <f>-(Tabelle8[[#This Row],[80%/20% SCOP]]-5.535)/5.535</f>
        <v>0.24932249322493222</v>
      </c>
    </row>
    <row r="1853" spans="1:15" ht="20.100000000000001" customHeight="1" x14ac:dyDescent="0.25">
      <c r="A1853" s="56"/>
      <c r="B1853" s="32">
        <v>16018658</v>
      </c>
      <c r="C1853" s="25" t="s">
        <v>3161</v>
      </c>
      <c r="D1853" s="25" t="s">
        <v>3258</v>
      </c>
      <c r="E1853" s="26" t="s">
        <v>2</v>
      </c>
      <c r="F1853" s="27">
        <v>14</v>
      </c>
      <c r="G1853" s="28">
        <v>1.75</v>
      </c>
      <c r="H1853" s="27">
        <v>14</v>
      </c>
      <c r="I1853" s="28">
        <v>1.31</v>
      </c>
      <c r="J1853" s="26" t="s">
        <v>40</v>
      </c>
      <c r="K1853" s="26" t="s">
        <v>4</v>
      </c>
      <c r="L1853" s="26" t="s">
        <v>4</v>
      </c>
      <c r="M1853" s="27">
        <f>IF(Tabelle8[[#This Row],[Heizleistung (55°C)]]=0,Tabelle8[[#This Row],[Heizleistung (35°C)]],(Tabelle8[[#This Row],[Heizleistung (35°C)]]+Tabelle8[[#This Row],[Heizleistung (55°C)]])/2)</f>
        <v>14</v>
      </c>
      <c r="N1853" s="30">
        <f>IF(Tabelle8[[#This Row],[Etas 55°C]]=0,0,(Tabelle8[[#This Row],[Etas 35°C]]*0.8+Tabelle8[[#This Row],[Etas 55°C]]*0.2))*2.5</f>
        <v>4.1550000000000002</v>
      </c>
      <c r="O1853" s="31">
        <f>-(Tabelle8[[#This Row],[80%/20% SCOP]]-5.535)/5.535</f>
        <v>0.24932249322493222</v>
      </c>
    </row>
    <row r="1854" spans="1:15" ht="20.100000000000001" customHeight="1" x14ac:dyDescent="0.25">
      <c r="A1854" s="56"/>
      <c r="B1854" s="32">
        <v>16009231</v>
      </c>
      <c r="C1854" s="25" t="s">
        <v>59</v>
      </c>
      <c r="D1854" s="25" t="s">
        <v>97</v>
      </c>
      <c r="E1854" s="26" t="s">
        <v>2</v>
      </c>
      <c r="F1854" s="27">
        <v>15</v>
      </c>
      <c r="G1854" s="28">
        <v>1.75</v>
      </c>
      <c r="H1854" s="27">
        <v>14</v>
      </c>
      <c r="I1854" s="28">
        <v>1.31</v>
      </c>
      <c r="J1854" s="26" t="s">
        <v>40</v>
      </c>
      <c r="K1854" s="26" t="s">
        <v>15</v>
      </c>
      <c r="L1854" s="26" t="s">
        <v>25</v>
      </c>
      <c r="M1854" s="27">
        <f>IF(Tabelle8[[#This Row],[Heizleistung (55°C)]]=0,Tabelle8[[#This Row],[Heizleistung (35°C)]],(Tabelle8[[#This Row],[Heizleistung (35°C)]]+Tabelle8[[#This Row],[Heizleistung (55°C)]])/2)</f>
        <v>14.5</v>
      </c>
      <c r="N1854" s="30">
        <f>IF(Tabelle8[[#This Row],[Etas 55°C]]=0,0,(Tabelle8[[#This Row],[Etas 35°C]]*0.8+Tabelle8[[#This Row],[Etas 55°C]]*0.2))*2.5</f>
        <v>4.1550000000000002</v>
      </c>
      <c r="O1854" s="31">
        <f>-(Tabelle8[[#This Row],[80%/20% SCOP]]-5.535)/5.535</f>
        <v>0.24932249322493222</v>
      </c>
    </row>
    <row r="1855" spans="1:15" ht="20.100000000000001" customHeight="1" x14ac:dyDescent="0.25">
      <c r="A1855" s="56"/>
      <c r="B1855" s="32">
        <v>16007473</v>
      </c>
      <c r="C1855" s="25" t="s">
        <v>2855</v>
      </c>
      <c r="D1855" s="25" t="s">
        <v>2862</v>
      </c>
      <c r="E1855" s="26" t="s">
        <v>2</v>
      </c>
      <c r="F1855" s="27">
        <v>16.100000000000001</v>
      </c>
      <c r="G1855" s="28">
        <v>1.72</v>
      </c>
      <c r="H1855" s="27">
        <v>17</v>
      </c>
      <c r="I1855" s="28">
        <v>1.43</v>
      </c>
      <c r="J1855" s="26" t="s">
        <v>324</v>
      </c>
      <c r="K1855" s="26" t="s">
        <v>4</v>
      </c>
      <c r="L1855" s="26" t="s">
        <v>4</v>
      </c>
      <c r="M1855" s="27">
        <f>IF(Tabelle8[[#This Row],[Heizleistung (55°C)]]=0,Tabelle8[[#This Row],[Heizleistung (35°C)]],(Tabelle8[[#This Row],[Heizleistung (35°C)]]+Tabelle8[[#This Row],[Heizleistung (55°C)]])/2)</f>
        <v>16.55</v>
      </c>
      <c r="N1855" s="30">
        <f>IF(Tabelle8[[#This Row],[Etas 55°C]]=0,0,(Tabelle8[[#This Row],[Etas 35°C]]*0.8+Tabelle8[[#This Row],[Etas 55°C]]*0.2))*2.5</f>
        <v>4.1550000000000002</v>
      </c>
      <c r="O1855" s="31">
        <f>-(Tabelle8[[#This Row],[80%/20% SCOP]]-5.535)/5.535</f>
        <v>0.24932249322493222</v>
      </c>
    </row>
    <row r="1856" spans="1:15" ht="20.100000000000001" customHeight="1" x14ac:dyDescent="0.25">
      <c r="A1856" s="56"/>
      <c r="B1856" s="32">
        <v>16010828</v>
      </c>
      <c r="C1856" s="25" t="s">
        <v>2592</v>
      </c>
      <c r="D1856" s="25" t="s">
        <v>2604</v>
      </c>
      <c r="E1856" s="26" t="s">
        <v>2</v>
      </c>
      <c r="F1856" s="27">
        <v>14</v>
      </c>
      <c r="G1856" s="28">
        <v>1.74</v>
      </c>
      <c r="H1856" s="27">
        <v>14</v>
      </c>
      <c r="I1856" s="28">
        <v>1.31</v>
      </c>
      <c r="J1856" s="26" t="s">
        <v>109</v>
      </c>
      <c r="K1856" s="26" t="s">
        <v>4</v>
      </c>
      <c r="L1856" s="26" t="s">
        <v>15</v>
      </c>
      <c r="M1856" s="27">
        <f>IF(Tabelle8[[#This Row],[Heizleistung (55°C)]]=0,Tabelle8[[#This Row],[Heizleistung (35°C)]],(Tabelle8[[#This Row],[Heizleistung (35°C)]]+Tabelle8[[#This Row],[Heizleistung (55°C)]])/2)</f>
        <v>14</v>
      </c>
      <c r="N1856" s="30">
        <f>IF(Tabelle8[[#This Row],[Etas 55°C]]=0,0,(Tabelle8[[#This Row],[Etas 35°C]]*0.8+Tabelle8[[#This Row],[Etas 55°C]]*0.2))*2.5</f>
        <v>4.1350000000000007</v>
      </c>
      <c r="O1856" s="31">
        <f>-(Tabelle8[[#This Row],[80%/20% SCOP]]-5.535)/5.535</f>
        <v>0.25293586269196017</v>
      </c>
    </row>
    <row r="1857" spans="1:15" ht="20.100000000000001" customHeight="1" x14ac:dyDescent="0.25">
      <c r="A1857" s="56"/>
      <c r="B1857" s="32">
        <v>16010816</v>
      </c>
      <c r="C1857" s="25" t="s">
        <v>5091</v>
      </c>
      <c r="D1857" s="25" t="s">
        <v>5119</v>
      </c>
      <c r="E1857" s="26" t="s">
        <v>2</v>
      </c>
      <c r="F1857" s="27">
        <v>16.8</v>
      </c>
      <c r="G1857" s="28">
        <v>1.74</v>
      </c>
      <c r="H1857" s="27">
        <v>13.8</v>
      </c>
      <c r="I1857" s="28">
        <v>1.3</v>
      </c>
      <c r="J1857" s="26" t="s">
        <v>40</v>
      </c>
      <c r="K1857" s="26" t="s">
        <v>4</v>
      </c>
      <c r="L1857" s="26" t="s">
        <v>4</v>
      </c>
      <c r="M1857" s="27">
        <f>IF(Tabelle8[[#This Row],[Heizleistung (55°C)]]=0,Tabelle8[[#This Row],[Heizleistung (35°C)]],(Tabelle8[[#This Row],[Heizleistung (35°C)]]+Tabelle8[[#This Row],[Heizleistung (55°C)]])/2)</f>
        <v>15.3</v>
      </c>
      <c r="N1857" s="30">
        <f>IF(Tabelle8[[#This Row],[Etas 55°C]]=0,0,(Tabelle8[[#This Row],[Etas 35°C]]*0.8+Tabelle8[[#This Row],[Etas 55°C]]*0.2))*2.5</f>
        <v>4.1300000000000008</v>
      </c>
      <c r="O1857" s="31">
        <f>-(Tabelle8[[#This Row],[80%/20% SCOP]]-5.535)/5.535</f>
        <v>0.25383920505871715</v>
      </c>
    </row>
    <row r="1858" spans="1:15" ht="20.100000000000001" customHeight="1" x14ac:dyDescent="0.25">
      <c r="A1858" s="56"/>
      <c r="B1858" s="32">
        <v>16012662</v>
      </c>
      <c r="C1858" s="25" t="s">
        <v>5749</v>
      </c>
      <c r="D1858" s="25" t="s">
        <v>5778</v>
      </c>
      <c r="E1858" s="26" t="s">
        <v>2</v>
      </c>
      <c r="F1858" s="27">
        <v>14</v>
      </c>
      <c r="G1858" s="28">
        <v>1.71</v>
      </c>
      <c r="H1858" s="27">
        <v>14.8</v>
      </c>
      <c r="I1858" s="28">
        <v>1.39</v>
      </c>
      <c r="J1858" s="26" t="s">
        <v>508</v>
      </c>
      <c r="K1858" s="26" t="s">
        <v>4</v>
      </c>
      <c r="L1858" s="26" t="s">
        <v>4</v>
      </c>
      <c r="M1858" s="29">
        <f>IF(Tabelle8[[#This Row],[Heizleistung (55°C)]]=0,Tabelle8[[#This Row],[Heizleistung (35°C)]],(Tabelle8[[#This Row],[Heizleistung (35°C)]]+Tabelle8[[#This Row],[Heizleistung (55°C)]])/2)</f>
        <v>14.4</v>
      </c>
      <c r="N1858" s="30">
        <f>IF(Tabelle8[[#This Row],[Etas 55°C]]=0,0,(Tabelle8[[#This Row],[Etas 35°C]]*0.8+Tabelle8[[#This Row],[Etas 55°C]]*0.2))*2.5</f>
        <v>4.1150000000000002</v>
      </c>
      <c r="O1858" s="31">
        <f>-(Tabelle8[[#This Row],[80%/20% SCOP]]-5.535)/5.535</f>
        <v>0.25654923215898823</v>
      </c>
    </row>
    <row r="1859" spans="1:15" ht="20.100000000000001" customHeight="1" x14ac:dyDescent="0.25">
      <c r="A1859" s="56"/>
      <c r="B1859" s="32">
        <v>16012664</v>
      </c>
      <c r="C1859" s="25" t="s">
        <v>5546</v>
      </c>
      <c r="D1859" s="25" t="s">
        <v>5549</v>
      </c>
      <c r="E1859" s="26" t="s">
        <v>2</v>
      </c>
      <c r="F1859" s="27">
        <v>14</v>
      </c>
      <c r="G1859" s="28">
        <v>1.71</v>
      </c>
      <c r="H1859" s="27">
        <v>15</v>
      </c>
      <c r="I1859" s="28">
        <v>1.39</v>
      </c>
      <c r="J1859" s="26" t="s">
        <v>508</v>
      </c>
      <c r="K1859" s="26" t="s">
        <v>4</v>
      </c>
      <c r="L1859" s="26" t="s">
        <v>4</v>
      </c>
      <c r="M1859" s="29">
        <f>IF(Tabelle8[[#This Row],[Heizleistung (55°C)]]=0,Tabelle8[[#This Row],[Heizleistung (35°C)]],(Tabelle8[[#This Row],[Heizleistung (35°C)]]+Tabelle8[[#This Row],[Heizleistung (55°C)]])/2)</f>
        <v>14.5</v>
      </c>
      <c r="N1859" s="30">
        <f>IF(Tabelle8[[#This Row],[Etas 55°C]]=0,0,(Tabelle8[[#This Row],[Etas 35°C]]*0.8+Tabelle8[[#This Row],[Etas 55°C]]*0.2))*2.5</f>
        <v>4.1150000000000002</v>
      </c>
      <c r="O1859" s="31">
        <f>-(Tabelle8[[#This Row],[80%/20% SCOP]]-5.535)/5.535</f>
        <v>0.25654923215898823</v>
      </c>
    </row>
    <row r="1860" spans="1:15" ht="20.100000000000001" customHeight="1" x14ac:dyDescent="0.25">
      <c r="A1860" s="56"/>
      <c r="B1860" s="32">
        <v>16003115</v>
      </c>
      <c r="C1860" s="25" t="s">
        <v>6137</v>
      </c>
      <c r="D1860" s="25" t="s">
        <v>6161</v>
      </c>
      <c r="E1860" s="26" t="s">
        <v>2</v>
      </c>
      <c r="F1860" s="27">
        <v>15.19</v>
      </c>
      <c r="G1860" s="28">
        <v>1.73</v>
      </c>
      <c r="H1860" s="27">
        <v>15.88</v>
      </c>
      <c r="I1860" s="28">
        <v>1.31</v>
      </c>
      <c r="J1860" s="26" t="s">
        <v>109</v>
      </c>
      <c r="K1860" s="26" t="s">
        <v>4</v>
      </c>
      <c r="L1860" s="26" t="s">
        <v>4</v>
      </c>
      <c r="M1860" s="29">
        <f>IF(Tabelle8[[#This Row],[Heizleistung (55°C)]]=0,Tabelle8[[#This Row],[Heizleistung (35°C)]],(Tabelle8[[#This Row],[Heizleistung (35°C)]]+Tabelle8[[#This Row],[Heizleistung (55°C)]])/2)</f>
        <v>15.535</v>
      </c>
      <c r="N1860" s="30">
        <f>IF(Tabelle8[[#This Row],[Etas 55°C]]=0,0,(Tabelle8[[#This Row],[Etas 35°C]]*0.8+Tabelle8[[#This Row],[Etas 55°C]]*0.2))*2.5</f>
        <v>4.1150000000000002</v>
      </c>
      <c r="O1860" s="31">
        <f>-(Tabelle8[[#This Row],[80%/20% SCOP]]-5.535)/5.535</f>
        <v>0.25654923215898823</v>
      </c>
    </row>
    <row r="1861" spans="1:15" ht="20.100000000000001" customHeight="1" x14ac:dyDescent="0.25">
      <c r="A1861" s="56"/>
      <c r="B1861" s="32">
        <v>16014937</v>
      </c>
      <c r="C1861" s="25" t="s">
        <v>1657</v>
      </c>
      <c r="D1861" s="25" t="s">
        <v>1683</v>
      </c>
      <c r="E1861" s="26" t="s">
        <v>2</v>
      </c>
      <c r="F1861" s="27">
        <v>14</v>
      </c>
      <c r="G1861" s="28">
        <v>1.74</v>
      </c>
      <c r="H1861" s="27">
        <v>14</v>
      </c>
      <c r="I1861" s="28">
        <v>1.26</v>
      </c>
      <c r="J1861" s="26" t="s">
        <v>40</v>
      </c>
      <c r="K1861" s="26" t="s">
        <v>4</v>
      </c>
      <c r="L1861" s="26" t="s">
        <v>4</v>
      </c>
      <c r="M1861" s="27">
        <f>IF(Tabelle8[[#This Row],[Heizleistung (55°C)]]=0,Tabelle8[[#This Row],[Heizleistung (35°C)]],(Tabelle8[[#This Row],[Heizleistung (35°C)]]+Tabelle8[[#This Row],[Heizleistung (55°C)]])/2)</f>
        <v>14</v>
      </c>
      <c r="N1861" s="30">
        <f>IF(Tabelle8[[#This Row],[Etas 55°C]]=0,0,(Tabelle8[[#This Row],[Etas 35°C]]*0.8+Tabelle8[[#This Row],[Etas 55°C]]*0.2))*2.5</f>
        <v>4.1100000000000003</v>
      </c>
      <c r="O1861" s="31">
        <f>-(Tabelle8[[#This Row],[80%/20% SCOP]]-5.535)/5.535</f>
        <v>0.25745257452574521</v>
      </c>
    </row>
    <row r="1862" spans="1:15" ht="20.100000000000001" customHeight="1" x14ac:dyDescent="0.25">
      <c r="A1862" s="56"/>
      <c r="B1862" s="32">
        <v>16003455</v>
      </c>
      <c r="C1862" s="25" t="s">
        <v>305</v>
      </c>
      <c r="D1862" s="25" t="s">
        <v>312</v>
      </c>
      <c r="E1862" s="26" t="s">
        <v>2</v>
      </c>
      <c r="F1862" s="27">
        <v>13</v>
      </c>
      <c r="G1862" s="28">
        <v>1.72</v>
      </c>
      <c r="H1862" s="27">
        <v>16</v>
      </c>
      <c r="I1862" s="28">
        <v>1.33</v>
      </c>
      <c r="J1862" s="26" t="s">
        <v>109</v>
      </c>
      <c r="K1862" s="26" t="s">
        <v>4</v>
      </c>
      <c r="L1862" s="26" t="s">
        <v>4</v>
      </c>
      <c r="M1862" s="27">
        <f>IF(Tabelle8[[#This Row],[Heizleistung (55°C)]]=0,Tabelle8[[#This Row],[Heizleistung (35°C)]],(Tabelle8[[#This Row],[Heizleistung (35°C)]]+Tabelle8[[#This Row],[Heizleistung (55°C)]])/2)</f>
        <v>14.5</v>
      </c>
      <c r="N1862" s="30">
        <f>IF(Tabelle8[[#This Row],[Etas 55°C]]=0,0,(Tabelle8[[#This Row],[Etas 35°C]]*0.8+Tabelle8[[#This Row],[Etas 55°C]]*0.2))*2.5</f>
        <v>4.1050000000000004</v>
      </c>
      <c r="O1862" s="31">
        <f>-(Tabelle8[[#This Row],[80%/20% SCOP]]-5.535)/5.535</f>
        <v>0.2583559168925022</v>
      </c>
    </row>
    <row r="1863" spans="1:15" ht="20.100000000000001" customHeight="1" x14ac:dyDescent="0.25">
      <c r="A1863" s="56"/>
      <c r="B1863" s="32">
        <v>16000668</v>
      </c>
      <c r="C1863" s="25" t="s">
        <v>305</v>
      </c>
      <c r="D1863" s="25" t="s">
        <v>348</v>
      </c>
      <c r="E1863" s="26" t="s">
        <v>2</v>
      </c>
      <c r="F1863" s="27">
        <v>13</v>
      </c>
      <c r="G1863" s="28">
        <v>1.72</v>
      </c>
      <c r="H1863" s="27">
        <v>16</v>
      </c>
      <c r="I1863" s="28">
        <v>1.33</v>
      </c>
      <c r="J1863" s="26" t="s">
        <v>109</v>
      </c>
      <c r="K1863" s="26" t="s">
        <v>4</v>
      </c>
      <c r="L1863" s="26" t="s">
        <v>4</v>
      </c>
      <c r="M1863" s="27">
        <f>IF(Tabelle8[[#This Row],[Heizleistung (55°C)]]=0,Tabelle8[[#This Row],[Heizleistung (35°C)]],(Tabelle8[[#This Row],[Heizleistung (35°C)]]+Tabelle8[[#This Row],[Heizleistung (55°C)]])/2)</f>
        <v>14.5</v>
      </c>
      <c r="N1863" s="30">
        <f>IF(Tabelle8[[#This Row],[Etas 55°C]]=0,0,(Tabelle8[[#This Row],[Etas 35°C]]*0.8+Tabelle8[[#This Row],[Etas 55°C]]*0.2))*2.5</f>
        <v>4.1050000000000004</v>
      </c>
      <c r="O1863" s="31">
        <f>-(Tabelle8[[#This Row],[80%/20% SCOP]]-5.535)/5.535</f>
        <v>0.2583559168925022</v>
      </c>
    </row>
    <row r="1864" spans="1:15" ht="20.100000000000001" customHeight="1" x14ac:dyDescent="0.25">
      <c r="A1864" s="56"/>
      <c r="B1864" s="32">
        <v>16012217</v>
      </c>
      <c r="C1864" s="25" t="s">
        <v>1266</v>
      </c>
      <c r="D1864" s="25" t="s">
        <v>1284</v>
      </c>
      <c r="E1864" s="26" t="s">
        <v>2</v>
      </c>
      <c r="F1864" s="27">
        <v>13</v>
      </c>
      <c r="G1864" s="28">
        <v>1.72</v>
      </c>
      <c r="H1864" s="27">
        <v>16</v>
      </c>
      <c r="I1864" s="28">
        <v>1.33</v>
      </c>
      <c r="J1864" s="26" t="s">
        <v>109</v>
      </c>
      <c r="K1864" s="26" t="s">
        <v>4</v>
      </c>
      <c r="L1864" s="26" t="s">
        <v>4</v>
      </c>
      <c r="M1864" s="27">
        <f>IF(Tabelle8[[#This Row],[Heizleistung (55°C)]]=0,Tabelle8[[#This Row],[Heizleistung (35°C)]],(Tabelle8[[#This Row],[Heizleistung (35°C)]]+Tabelle8[[#This Row],[Heizleistung (55°C)]])/2)</f>
        <v>14.5</v>
      </c>
      <c r="N1864" s="30">
        <f>IF(Tabelle8[[#This Row],[Etas 55°C]]=0,0,(Tabelle8[[#This Row],[Etas 35°C]]*0.8+Tabelle8[[#This Row],[Etas 55°C]]*0.2))*2.5</f>
        <v>4.1050000000000004</v>
      </c>
      <c r="O1864" s="31">
        <f>-(Tabelle8[[#This Row],[80%/20% SCOP]]-5.535)/5.535</f>
        <v>0.2583559168925022</v>
      </c>
    </row>
    <row r="1865" spans="1:15" ht="20.100000000000001" customHeight="1" x14ac:dyDescent="0.25">
      <c r="A1865" s="56"/>
      <c r="B1865" s="32">
        <v>16017636</v>
      </c>
      <c r="C1865" s="25" t="s">
        <v>2426</v>
      </c>
      <c r="D1865" s="25" t="s">
        <v>2428</v>
      </c>
      <c r="E1865" s="26" t="s">
        <v>2</v>
      </c>
      <c r="F1865" s="27">
        <v>18</v>
      </c>
      <c r="G1865" s="28">
        <v>1.732</v>
      </c>
      <c r="H1865" s="27">
        <v>16</v>
      </c>
      <c r="I1865" s="28">
        <v>1.2589999999999999</v>
      </c>
      <c r="J1865" s="26" t="s">
        <v>40</v>
      </c>
      <c r="K1865" s="26" t="s">
        <v>4</v>
      </c>
      <c r="L1865" s="26" t="s">
        <v>4</v>
      </c>
      <c r="M1865" s="27">
        <f>IF(Tabelle8[[#This Row],[Heizleistung (55°C)]]=0,Tabelle8[[#This Row],[Heizleistung (35°C)]],(Tabelle8[[#This Row],[Heizleistung (35°C)]]+Tabelle8[[#This Row],[Heizleistung (55°C)]])/2)</f>
        <v>17</v>
      </c>
      <c r="N1865" s="30">
        <f>IF(Tabelle8[[#This Row],[Etas 55°C]]=0,0,(Tabelle8[[#This Row],[Etas 35°C]]*0.8+Tabelle8[[#This Row],[Etas 55°C]]*0.2))*2.5</f>
        <v>4.0935000000000006</v>
      </c>
      <c r="O1865" s="31">
        <f>-(Tabelle8[[#This Row],[80%/20% SCOP]]-5.535)/5.535</f>
        <v>0.26043360433604329</v>
      </c>
    </row>
    <row r="1866" spans="1:15" ht="20.100000000000001" customHeight="1" x14ac:dyDescent="0.25">
      <c r="A1866" s="56"/>
      <c r="B1866" s="32">
        <v>16014783</v>
      </c>
      <c r="C1866" s="25" t="s">
        <v>589</v>
      </c>
      <c r="D1866" s="25" t="s">
        <v>626</v>
      </c>
      <c r="E1866" s="26" t="s">
        <v>2</v>
      </c>
      <c r="F1866" s="27">
        <v>14.57</v>
      </c>
      <c r="G1866" s="28">
        <v>1.7210000000000001</v>
      </c>
      <c r="H1866" s="27">
        <v>13.71</v>
      </c>
      <c r="I1866" s="28">
        <v>1.2989999999999999</v>
      </c>
      <c r="J1866" s="26" t="s">
        <v>109</v>
      </c>
      <c r="K1866" s="26" t="s">
        <v>4</v>
      </c>
      <c r="L1866" s="26" t="s">
        <v>4</v>
      </c>
      <c r="M1866" s="27">
        <f>IF(Tabelle8[[#This Row],[Heizleistung (55°C)]]=0,Tabelle8[[#This Row],[Heizleistung (35°C)]],(Tabelle8[[#This Row],[Heizleistung (35°C)]]+Tabelle8[[#This Row],[Heizleistung (55°C)]])/2)</f>
        <v>14.14</v>
      </c>
      <c r="N1866" s="30">
        <f>IF(Tabelle8[[#This Row],[Etas 55°C]]=0,0,(Tabelle8[[#This Row],[Etas 35°C]]*0.8+Tabelle8[[#This Row],[Etas 55°C]]*0.2))*2.5</f>
        <v>4.0915000000000008</v>
      </c>
      <c r="O1866" s="31">
        <f>-(Tabelle8[[#This Row],[80%/20% SCOP]]-5.535)/5.535</f>
        <v>0.26079494128274605</v>
      </c>
    </row>
    <row r="1867" spans="1:15" ht="20.100000000000001" customHeight="1" x14ac:dyDescent="0.25">
      <c r="A1867" s="56"/>
      <c r="B1867" s="32">
        <v>16001852</v>
      </c>
      <c r="C1867" s="25" t="s">
        <v>5531</v>
      </c>
      <c r="D1867" s="25" t="s">
        <v>6786</v>
      </c>
      <c r="E1867" s="26" t="s">
        <v>2</v>
      </c>
      <c r="F1867" s="27">
        <v>14.3</v>
      </c>
      <c r="G1867" s="28">
        <v>1.72</v>
      </c>
      <c r="H1867" s="27">
        <v>16.399999999999999</v>
      </c>
      <c r="I1867" s="28">
        <v>1.29</v>
      </c>
      <c r="J1867" s="26" t="s">
        <v>355</v>
      </c>
      <c r="K1867" s="26" t="s">
        <v>4</v>
      </c>
      <c r="L1867" s="26" t="s">
        <v>4</v>
      </c>
      <c r="M1867" s="29">
        <f>IF(Tabelle8[[#This Row],[Heizleistung (55°C)]]=0,Tabelle8[[#This Row],[Heizleistung (35°C)]],(Tabelle8[[#This Row],[Heizleistung (35°C)]]+Tabelle8[[#This Row],[Heizleistung (55°C)]])/2)</f>
        <v>15.35</v>
      </c>
      <c r="N1867" s="30">
        <f>IF(Tabelle8[[#This Row],[Etas 55°C]]=0,0,(Tabelle8[[#This Row],[Etas 35°C]]*0.8+Tabelle8[[#This Row],[Etas 55°C]]*0.2))*2.5</f>
        <v>4.085</v>
      </c>
      <c r="O1867" s="31">
        <f>-(Tabelle8[[#This Row],[80%/20% SCOP]]-5.535)/5.535</f>
        <v>0.26196928635953026</v>
      </c>
    </row>
    <row r="1868" spans="1:15" ht="20.100000000000001" customHeight="1" x14ac:dyDescent="0.25">
      <c r="A1868" s="56"/>
      <c r="B1868" s="32">
        <v>16000982</v>
      </c>
      <c r="C1868" s="25" t="s">
        <v>4739</v>
      </c>
      <c r="D1868" s="25" t="s">
        <v>4757</v>
      </c>
      <c r="E1868" s="26" t="s">
        <v>2</v>
      </c>
      <c r="F1868" s="27">
        <v>13.2</v>
      </c>
      <c r="G1868" s="28">
        <v>1.704</v>
      </c>
      <c r="H1868" s="27">
        <v>17.7</v>
      </c>
      <c r="I1868" s="28">
        <v>1.3440000000000001</v>
      </c>
      <c r="J1868" s="26" t="s">
        <v>109</v>
      </c>
      <c r="K1868" s="26" t="s">
        <v>4</v>
      </c>
      <c r="L1868" s="26" t="s">
        <v>15</v>
      </c>
      <c r="M1868" s="27">
        <f>IF(Tabelle8[[#This Row],[Heizleistung (55°C)]]=0,Tabelle8[[#This Row],[Heizleistung (35°C)]],(Tabelle8[[#This Row],[Heizleistung (35°C)]]+Tabelle8[[#This Row],[Heizleistung (55°C)]])/2)</f>
        <v>15.45</v>
      </c>
      <c r="N1868" s="30">
        <f>IF(Tabelle8[[#This Row],[Etas 55°C]]=0,0,(Tabelle8[[#This Row],[Etas 35°C]]*0.8+Tabelle8[[#This Row],[Etas 55°C]]*0.2))*2.5</f>
        <v>4.08</v>
      </c>
      <c r="O1868" s="31">
        <f>-(Tabelle8[[#This Row],[80%/20% SCOP]]-5.535)/5.535</f>
        <v>0.26287262872628725</v>
      </c>
    </row>
    <row r="1869" spans="1:15" ht="20.100000000000001" customHeight="1" x14ac:dyDescent="0.25">
      <c r="A1869" s="56"/>
      <c r="B1869" s="32">
        <v>16011681</v>
      </c>
      <c r="C1869" s="25" t="s">
        <v>3080</v>
      </c>
      <c r="D1869" s="25" t="s">
        <v>3087</v>
      </c>
      <c r="E1869" s="26" t="s">
        <v>2</v>
      </c>
      <c r="F1869" s="27">
        <v>14.29</v>
      </c>
      <c r="G1869" s="28">
        <v>1.718</v>
      </c>
      <c r="H1869" s="27">
        <v>16.350000000000001</v>
      </c>
      <c r="I1869" s="28">
        <v>1.286</v>
      </c>
      <c r="J1869" s="26" t="s">
        <v>355</v>
      </c>
      <c r="K1869" s="26" t="s">
        <v>4</v>
      </c>
      <c r="L1869" s="26" t="s">
        <v>4</v>
      </c>
      <c r="M1869" s="27">
        <f>IF(Tabelle8[[#This Row],[Heizleistung (55°C)]]=0,Tabelle8[[#This Row],[Heizleistung (35°C)]],(Tabelle8[[#This Row],[Heizleistung (35°C)]]+Tabelle8[[#This Row],[Heizleistung (55°C)]])/2)</f>
        <v>15.32</v>
      </c>
      <c r="N1869" s="30">
        <f>IF(Tabelle8[[#This Row],[Etas 55°C]]=0,0,(Tabelle8[[#This Row],[Etas 35°C]]*0.8+Tabelle8[[#This Row],[Etas 55°C]]*0.2))*2.5</f>
        <v>4.0790000000000006</v>
      </c>
      <c r="O1869" s="31">
        <f>-(Tabelle8[[#This Row],[80%/20% SCOP]]-5.535)/5.535</f>
        <v>0.26305329719963855</v>
      </c>
    </row>
    <row r="1870" spans="1:15" ht="20.100000000000001" customHeight="1" x14ac:dyDescent="0.25">
      <c r="A1870" s="56"/>
      <c r="B1870" s="32">
        <v>16000923</v>
      </c>
      <c r="C1870" s="25" t="s">
        <v>4727</v>
      </c>
      <c r="D1870" s="25" t="s">
        <v>4730</v>
      </c>
      <c r="E1870" s="26" t="s">
        <v>2</v>
      </c>
      <c r="F1870" s="27">
        <v>14.29</v>
      </c>
      <c r="G1870" s="28">
        <v>1.718</v>
      </c>
      <c r="H1870" s="27">
        <v>16.350000000000001</v>
      </c>
      <c r="I1870" s="28">
        <v>1.286</v>
      </c>
      <c r="J1870" s="26" t="s">
        <v>355</v>
      </c>
      <c r="K1870" s="26" t="s">
        <v>4</v>
      </c>
      <c r="L1870" s="26" t="s">
        <v>4</v>
      </c>
      <c r="M1870" s="27">
        <f>IF(Tabelle8[[#This Row],[Heizleistung (55°C)]]=0,Tabelle8[[#This Row],[Heizleistung (35°C)]],(Tabelle8[[#This Row],[Heizleistung (35°C)]]+Tabelle8[[#This Row],[Heizleistung (55°C)]])/2)</f>
        <v>15.32</v>
      </c>
      <c r="N1870" s="30">
        <f>IF(Tabelle8[[#This Row],[Etas 55°C]]=0,0,(Tabelle8[[#This Row],[Etas 35°C]]*0.8+Tabelle8[[#This Row],[Etas 55°C]]*0.2))*2.5</f>
        <v>4.0790000000000006</v>
      </c>
      <c r="O1870" s="31">
        <f>-(Tabelle8[[#This Row],[80%/20% SCOP]]-5.535)/5.535</f>
        <v>0.26305329719963855</v>
      </c>
    </row>
    <row r="1871" spans="1:15" ht="20.100000000000001" customHeight="1" x14ac:dyDescent="0.25">
      <c r="A1871" s="56"/>
      <c r="B1871" s="32">
        <v>16010353</v>
      </c>
      <c r="C1871" s="25" t="s">
        <v>4979</v>
      </c>
      <c r="D1871" s="25" t="s">
        <v>4992</v>
      </c>
      <c r="E1871" s="26" t="s">
        <v>2</v>
      </c>
      <c r="F1871" s="27">
        <v>14.29</v>
      </c>
      <c r="G1871" s="28">
        <v>1.718</v>
      </c>
      <c r="H1871" s="27">
        <v>16.350000000000001</v>
      </c>
      <c r="I1871" s="28">
        <v>1.286</v>
      </c>
      <c r="J1871" s="26" t="s">
        <v>355</v>
      </c>
      <c r="K1871" s="26" t="s">
        <v>4</v>
      </c>
      <c r="L1871" s="26" t="s">
        <v>4</v>
      </c>
      <c r="M1871" s="27">
        <f>IF(Tabelle8[[#This Row],[Heizleistung (55°C)]]=0,Tabelle8[[#This Row],[Heizleistung (35°C)]],(Tabelle8[[#This Row],[Heizleistung (35°C)]]+Tabelle8[[#This Row],[Heizleistung (55°C)]])/2)</f>
        <v>15.32</v>
      </c>
      <c r="N1871" s="30">
        <f>IF(Tabelle8[[#This Row],[Etas 55°C]]=0,0,(Tabelle8[[#This Row],[Etas 35°C]]*0.8+Tabelle8[[#This Row],[Etas 55°C]]*0.2))*2.5</f>
        <v>4.0790000000000006</v>
      </c>
      <c r="O1871" s="31">
        <f>-(Tabelle8[[#This Row],[80%/20% SCOP]]-5.535)/5.535</f>
        <v>0.26305329719963855</v>
      </c>
    </row>
    <row r="1872" spans="1:15" ht="20.100000000000001" customHeight="1" x14ac:dyDescent="0.25">
      <c r="A1872" s="56"/>
      <c r="B1872" s="32">
        <v>16014938</v>
      </c>
      <c r="C1872" s="25" t="s">
        <v>1657</v>
      </c>
      <c r="D1872" s="25" t="s">
        <v>1710</v>
      </c>
      <c r="E1872" s="26" t="s">
        <v>2</v>
      </c>
      <c r="F1872" s="27">
        <v>17</v>
      </c>
      <c r="G1872" s="28">
        <v>1.72</v>
      </c>
      <c r="H1872" s="27">
        <v>16</v>
      </c>
      <c r="I1872" s="28">
        <v>1.26</v>
      </c>
      <c r="J1872" s="26" t="s">
        <v>40</v>
      </c>
      <c r="K1872" s="26" t="s">
        <v>4</v>
      </c>
      <c r="L1872" s="26" t="s">
        <v>4</v>
      </c>
      <c r="M1872" s="27">
        <f>IF(Tabelle8[[#This Row],[Heizleistung (55°C)]]=0,Tabelle8[[#This Row],[Heizleistung (35°C)]],(Tabelle8[[#This Row],[Heizleistung (35°C)]]+Tabelle8[[#This Row],[Heizleistung (55°C)]])/2)</f>
        <v>16.5</v>
      </c>
      <c r="N1872" s="30">
        <f>IF(Tabelle8[[#This Row],[Etas 55°C]]=0,0,(Tabelle8[[#This Row],[Etas 35°C]]*0.8+Tabelle8[[#This Row],[Etas 55°C]]*0.2))*2.5</f>
        <v>4.07</v>
      </c>
      <c r="O1872" s="31">
        <f>-(Tabelle8[[#This Row],[80%/20% SCOP]]-5.535)/5.535</f>
        <v>0.26467931345980122</v>
      </c>
    </row>
    <row r="1873" spans="1:15" ht="20.100000000000001" customHeight="1" x14ac:dyDescent="0.25">
      <c r="A1873" s="56"/>
      <c r="B1873" s="32">
        <v>16010882</v>
      </c>
      <c r="C1873" s="25" t="s">
        <v>2592</v>
      </c>
      <c r="D1873" s="25" t="s">
        <v>2643</v>
      </c>
      <c r="E1873" s="26" t="s">
        <v>2</v>
      </c>
      <c r="F1873" s="27">
        <v>14</v>
      </c>
      <c r="G1873" s="28">
        <v>1.71</v>
      </c>
      <c r="H1873" s="27">
        <v>14</v>
      </c>
      <c r="I1873" s="28">
        <v>1.29</v>
      </c>
      <c r="J1873" s="26" t="s">
        <v>109</v>
      </c>
      <c r="K1873" s="26" t="s">
        <v>4</v>
      </c>
      <c r="L1873" s="26" t="s">
        <v>15</v>
      </c>
      <c r="M1873" s="27">
        <f>IF(Tabelle8[[#This Row],[Heizleistung (55°C)]]=0,Tabelle8[[#This Row],[Heizleistung (35°C)]],(Tabelle8[[#This Row],[Heizleistung (35°C)]]+Tabelle8[[#This Row],[Heizleistung (55°C)]])/2)</f>
        <v>14</v>
      </c>
      <c r="N1873" s="30">
        <f>IF(Tabelle8[[#This Row],[Etas 55°C]]=0,0,(Tabelle8[[#This Row],[Etas 35°C]]*0.8+Tabelle8[[#This Row],[Etas 55°C]]*0.2))*2.5</f>
        <v>4.0650000000000004</v>
      </c>
      <c r="O1873" s="31">
        <f>-(Tabelle8[[#This Row],[80%/20% SCOP]]-5.535)/5.535</f>
        <v>0.26558265582655821</v>
      </c>
    </row>
    <row r="1874" spans="1:15" ht="20.100000000000001" customHeight="1" x14ac:dyDescent="0.25">
      <c r="A1874" s="56"/>
      <c r="B1874" s="32">
        <v>16004674</v>
      </c>
      <c r="C1874" s="25" t="s">
        <v>909</v>
      </c>
      <c r="D1874" s="25" t="s">
        <v>951</v>
      </c>
      <c r="E1874" s="26" t="s">
        <v>2</v>
      </c>
      <c r="F1874" s="27">
        <v>14</v>
      </c>
      <c r="G1874" s="28">
        <v>1.71</v>
      </c>
      <c r="H1874" s="27">
        <v>14</v>
      </c>
      <c r="I1874" s="28">
        <v>1.28</v>
      </c>
      <c r="J1874" s="26" t="s">
        <v>40</v>
      </c>
      <c r="K1874" s="26" t="s">
        <v>4</v>
      </c>
      <c r="L1874" s="26" t="s">
        <v>4</v>
      </c>
      <c r="M1874" s="27">
        <f>IF(Tabelle8[[#This Row],[Heizleistung (55°C)]]=0,Tabelle8[[#This Row],[Heizleistung (35°C)]],(Tabelle8[[#This Row],[Heizleistung (35°C)]]+Tabelle8[[#This Row],[Heizleistung (55°C)]])/2)</f>
        <v>14</v>
      </c>
      <c r="N1874" s="30">
        <f>IF(Tabelle8[[#This Row],[Etas 55°C]]=0,0,(Tabelle8[[#This Row],[Etas 35°C]]*0.8+Tabelle8[[#This Row],[Etas 55°C]]*0.2))*2.5</f>
        <v>4.0600000000000005</v>
      </c>
      <c r="O1874" s="31">
        <f>-(Tabelle8[[#This Row],[80%/20% SCOP]]-5.535)/5.535</f>
        <v>0.2664859981933152</v>
      </c>
    </row>
    <row r="1875" spans="1:15" ht="20.100000000000001" customHeight="1" x14ac:dyDescent="0.25">
      <c r="A1875" s="56"/>
      <c r="B1875" s="32">
        <v>16002127</v>
      </c>
      <c r="C1875" s="25" t="s">
        <v>5746</v>
      </c>
      <c r="D1875" s="25" t="s">
        <v>5747</v>
      </c>
      <c r="E1875" s="26" t="s">
        <v>2</v>
      </c>
      <c r="F1875" s="27">
        <v>16</v>
      </c>
      <c r="G1875" s="28">
        <v>1.69</v>
      </c>
      <c r="H1875" s="27">
        <v>14.59</v>
      </c>
      <c r="I1875" s="28">
        <v>1.28</v>
      </c>
      <c r="J1875" s="26" t="s">
        <v>40</v>
      </c>
      <c r="K1875" s="26" t="s">
        <v>4</v>
      </c>
      <c r="L1875" s="26" t="s">
        <v>25</v>
      </c>
      <c r="M1875" s="29">
        <f>IF(Tabelle8[[#This Row],[Heizleistung (55°C)]]=0,Tabelle8[[#This Row],[Heizleistung (35°C)]],(Tabelle8[[#This Row],[Heizleistung (35°C)]]+Tabelle8[[#This Row],[Heizleistung (55°C)]])/2)</f>
        <v>15.295</v>
      </c>
      <c r="N1875" s="30">
        <f>IF(Tabelle8[[#This Row],[Etas 55°C]]=0,0,(Tabelle8[[#This Row],[Etas 35°C]]*0.8+Tabelle8[[#This Row],[Etas 55°C]]*0.2))*2.5</f>
        <v>4.0200000000000005</v>
      </c>
      <c r="O1875" s="31">
        <f>-(Tabelle8[[#This Row],[80%/20% SCOP]]-5.535)/5.535</f>
        <v>0.27371273712737121</v>
      </c>
    </row>
    <row r="1876" spans="1:15" ht="20.100000000000001" customHeight="1" x14ac:dyDescent="0.25">
      <c r="A1876" s="56"/>
      <c r="B1876" s="32">
        <v>16004675</v>
      </c>
      <c r="C1876" s="25" t="s">
        <v>909</v>
      </c>
      <c r="D1876" s="25" t="s">
        <v>1191</v>
      </c>
      <c r="E1876" s="26" t="s">
        <v>2</v>
      </c>
      <c r="F1876" s="27">
        <v>16</v>
      </c>
      <c r="G1876" s="28">
        <v>1.69</v>
      </c>
      <c r="H1876" s="27">
        <v>15</v>
      </c>
      <c r="I1876" s="28">
        <v>1.28</v>
      </c>
      <c r="J1876" s="26" t="s">
        <v>40</v>
      </c>
      <c r="K1876" s="26" t="s">
        <v>4</v>
      </c>
      <c r="L1876" s="26" t="s">
        <v>4</v>
      </c>
      <c r="M1876" s="27">
        <f>IF(Tabelle8[[#This Row],[Heizleistung (55°C)]]=0,Tabelle8[[#This Row],[Heizleistung (35°C)]],(Tabelle8[[#This Row],[Heizleistung (35°C)]]+Tabelle8[[#This Row],[Heizleistung (55°C)]])/2)</f>
        <v>15.5</v>
      </c>
      <c r="N1876" s="30">
        <f>IF(Tabelle8[[#This Row],[Etas 55°C]]=0,0,(Tabelle8[[#This Row],[Etas 35°C]]*0.8+Tabelle8[[#This Row],[Etas 55°C]]*0.2))*2.5</f>
        <v>4.0200000000000005</v>
      </c>
      <c r="O1876" s="31">
        <f>-(Tabelle8[[#This Row],[80%/20% SCOP]]-5.535)/5.535</f>
        <v>0.27371273712737121</v>
      </c>
    </row>
    <row r="1877" spans="1:15" ht="20.100000000000001" customHeight="1" x14ac:dyDescent="0.25">
      <c r="A1877" s="56"/>
      <c r="B1877" s="32">
        <v>16001785</v>
      </c>
      <c r="C1877" s="25" t="s">
        <v>5603</v>
      </c>
      <c r="D1877" s="25" t="s">
        <v>5627</v>
      </c>
      <c r="E1877" s="26" t="s">
        <v>2</v>
      </c>
      <c r="F1877" s="27">
        <v>16</v>
      </c>
      <c r="G1877" s="28">
        <v>1.69</v>
      </c>
      <c r="H1877" s="27">
        <v>15</v>
      </c>
      <c r="I1877" s="28">
        <v>1.28</v>
      </c>
      <c r="J1877" s="26" t="s">
        <v>40</v>
      </c>
      <c r="K1877" s="26" t="s">
        <v>4</v>
      </c>
      <c r="L1877" s="26" t="s">
        <v>4</v>
      </c>
      <c r="M1877" s="29">
        <f>IF(Tabelle8[[#This Row],[Heizleistung (55°C)]]=0,Tabelle8[[#This Row],[Heizleistung (35°C)]],(Tabelle8[[#This Row],[Heizleistung (35°C)]]+Tabelle8[[#This Row],[Heizleistung (55°C)]])/2)</f>
        <v>15.5</v>
      </c>
      <c r="N1877" s="30">
        <f>IF(Tabelle8[[#This Row],[Etas 55°C]]=0,0,(Tabelle8[[#This Row],[Etas 35°C]]*0.8+Tabelle8[[#This Row],[Etas 55°C]]*0.2))*2.5</f>
        <v>4.0200000000000005</v>
      </c>
      <c r="O1877" s="31">
        <f>-(Tabelle8[[#This Row],[80%/20% SCOP]]-5.535)/5.535</f>
        <v>0.27371273712737121</v>
      </c>
    </row>
    <row r="1878" spans="1:15" ht="20.100000000000001" customHeight="1" x14ac:dyDescent="0.25">
      <c r="A1878" s="56"/>
      <c r="B1878" s="32">
        <v>16001788</v>
      </c>
      <c r="C1878" s="25" t="s">
        <v>5603</v>
      </c>
      <c r="D1878" s="25" t="s">
        <v>5632</v>
      </c>
      <c r="E1878" s="26" t="s">
        <v>2</v>
      </c>
      <c r="F1878" s="27">
        <v>16</v>
      </c>
      <c r="G1878" s="28">
        <v>1.69</v>
      </c>
      <c r="H1878" s="27">
        <v>15</v>
      </c>
      <c r="I1878" s="28">
        <v>1.28</v>
      </c>
      <c r="J1878" s="26" t="s">
        <v>40</v>
      </c>
      <c r="K1878" s="26" t="s">
        <v>4</v>
      </c>
      <c r="L1878" s="26" t="s">
        <v>4</v>
      </c>
      <c r="M1878" s="29">
        <f>IF(Tabelle8[[#This Row],[Heizleistung (55°C)]]=0,Tabelle8[[#This Row],[Heizleistung (35°C)]],(Tabelle8[[#This Row],[Heizleistung (35°C)]]+Tabelle8[[#This Row],[Heizleistung (55°C)]])/2)</f>
        <v>15.5</v>
      </c>
      <c r="N1878" s="30">
        <f>IF(Tabelle8[[#This Row],[Etas 55°C]]=0,0,(Tabelle8[[#This Row],[Etas 35°C]]*0.8+Tabelle8[[#This Row],[Etas 55°C]]*0.2))*2.5</f>
        <v>4.0200000000000005</v>
      </c>
      <c r="O1878" s="31">
        <f>-(Tabelle8[[#This Row],[80%/20% SCOP]]-5.535)/5.535</f>
        <v>0.27371273712737121</v>
      </c>
    </row>
    <row r="1879" spans="1:15" ht="20.100000000000001" customHeight="1" x14ac:dyDescent="0.25">
      <c r="A1879" s="56"/>
      <c r="B1879" s="32">
        <v>16017637</v>
      </c>
      <c r="C1879" s="25" t="s">
        <v>2426</v>
      </c>
      <c r="D1879" s="25" t="s">
        <v>2436</v>
      </c>
      <c r="E1879" s="26" t="s">
        <v>2</v>
      </c>
      <c r="F1879" s="27">
        <v>18</v>
      </c>
      <c r="G1879" s="28">
        <v>1.6870000000000001</v>
      </c>
      <c r="H1879" s="27">
        <v>16</v>
      </c>
      <c r="I1879" s="28">
        <v>1.2629999999999999</v>
      </c>
      <c r="J1879" s="26" t="s">
        <v>40</v>
      </c>
      <c r="K1879" s="26" t="s">
        <v>4</v>
      </c>
      <c r="L1879" s="26" t="s">
        <v>4</v>
      </c>
      <c r="M1879" s="27">
        <f>IF(Tabelle8[[#This Row],[Heizleistung (55°C)]]=0,Tabelle8[[#This Row],[Heizleistung (35°C)]],(Tabelle8[[#This Row],[Heizleistung (35°C)]]+Tabelle8[[#This Row],[Heizleistung (55°C)]])/2)</f>
        <v>17</v>
      </c>
      <c r="N1879" s="30">
        <f>IF(Tabelle8[[#This Row],[Etas 55°C]]=0,0,(Tabelle8[[#This Row],[Etas 35°C]]*0.8+Tabelle8[[#This Row],[Etas 55°C]]*0.2))*2.5</f>
        <v>4.0055000000000005</v>
      </c>
      <c r="O1879" s="31">
        <f>-(Tabelle8[[#This Row],[80%/20% SCOP]]-5.535)/5.535</f>
        <v>0.27633242999096652</v>
      </c>
    </row>
    <row r="1880" spans="1:15" ht="20.100000000000001" customHeight="1" x14ac:dyDescent="0.25">
      <c r="A1880" s="56"/>
      <c r="B1880" s="32">
        <v>16001784</v>
      </c>
      <c r="C1880" s="25" t="s">
        <v>5603</v>
      </c>
      <c r="D1880" s="25" t="s">
        <v>5606</v>
      </c>
      <c r="E1880" s="26" t="s">
        <v>2</v>
      </c>
      <c r="F1880" s="27">
        <v>14</v>
      </c>
      <c r="G1880" s="28">
        <v>1.68</v>
      </c>
      <c r="H1880" s="27">
        <v>14</v>
      </c>
      <c r="I1880" s="28">
        <v>1.27</v>
      </c>
      <c r="J1880" s="26" t="s">
        <v>40</v>
      </c>
      <c r="K1880" s="26" t="s">
        <v>4</v>
      </c>
      <c r="L1880" s="26" t="s">
        <v>4</v>
      </c>
      <c r="M1880" s="29">
        <f>IF(Tabelle8[[#This Row],[Heizleistung (55°C)]]=0,Tabelle8[[#This Row],[Heizleistung (35°C)]],(Tabelle8[[#This Row],[Heizleistung (35°C)]]+Tabelle8[[#This Row],[Heizleistung (55°C)]])/2)</f>
        <v>14</v>
      </c>
      <c r="N1880" s="30">
        <f>IF(Tabelle8[[#This Row],[Etas 55°C]]=0,0,(Tabelle8[[#This Row],[Etas 35°C]]*0.8+Tabelle8[[#This Row],[Etas 55°C]]*0.2))*2.5</f>
        <v>3.9950000000000001</v>
      </c>
      <c r="O1880" s="31">
        <f>-(Tabelle8[[#This Row],[80%/20% SCOP]]-5.535)/5.535</f>
        <v>0.27822944896115626</v>
      </c>
    </row>
    <row r="1881" spans="1:15" ht="20.100000000000001" customHeight="1" x14ac:dyDescent="0.25">
      <c r="A1881" s="56"/>
      <c r="B1881" s="32">
        <v>16017427</v>
      </c>
      <c r="C1881" s="25" t="s">
        <v>4461</v>
      </c>
      <c r="D1881" s="25" t="s">
        <v>4493</v>
      </c>
      <c r="E1881" s="26" t="s">
        <v>2</v>
      </c>
      <c r="F1881" s="27">
        <v>15.7</v>
      </c>
      <c r="G1881" s="28">
        <v>1.67</v>
      </c>
      <c r="H1881" s="27">
        <v>14</v>
      </c>
      <c r="I1881" s="28">
        <v>1.256</v>
      </c>
      <c r="J1881" s="26" t="s">
        <v>3</v>
      </c>
      <c r="K1881" s="26" t="s">
        <v>4</v>
      </c>
      <c r="L1881" s="26" t="s">
        <v>15</v>
      </c>
      <c r="M1881" s="27">
        <f>IF(Tabelle8[[#This Row],[Heizleistung (55°C)]]=0,Tabelle8[[#This Row],[Heizleistung (35°C)]],(Tabelle8[[#This Row],[Heizleistung (35°C)]]+Tabelle8[[#This Row],[Heizleistung (55°C)]])/2)</f>
        <v>14.85</v>
      </c>
      <c r="N1881" s="30">
        <f>IF(Tabelle8[[#This Row],[Etas 55°C]]=0,0,(Tabelle8[[#This Row],[Etas 35°C]]*0.8+Tabelle8[[#This Row],[Etas 55°C]]*0.2))*2.5</f>
        <v>3.9680000000000004</v>
      </c>
      <c r="O1881" s="31">
        <f>-(Tabelle8[[#This Row],[80%/20% SCOP]]-5.535)/5.535</f>
        <v>0.28310749774164401</v>
      </c>
    </row>
    <row r="1882" spans="1:15" ht="20.100000000000001" customHeight="1" x14ac:dyDescent="0.25">
      <c r="A1882" s="56"/>
      <c r="B1882" s="32">
        <v>16003173</v>
      </c>
      <c r="C1882" s="25" t="s">
        <v>3044</v>
      </c>
      <c r="D1882" s="25" t="s">
        <v>3068</v>
      </c>
      <c r="E1882" s="26" t="s">
        <v>2</v>
      </c>
      <c r="F1882" s="27">
        <v>15</v>
      </c>
      <c r="G1882" s="28">
        <v>1.65</v>
      </c>
      <c r="H1882" s="27">
        <v>13</v>
      </c>
      <c r="I1882" s="28">
        <v>1.32</v>
      </c>
      <c r="J1882" s="26" t="s">
        <v>109</v>
      </c>
      <c r="K1882" s="26" t="s">
        <v>4</v>
      </c>
      <c r="L1882" s="26" t="s">
        <v>4</v>
      </c>
      <c r="M1882" s="27">
        <f>IF(Tabelle8[[#This Row],[Heizleistung (55°C)]]=0,Tabelle8[[#This Row],[Heizleistung (35°C)]],(Tabelle8[[#This Row],[Heizleistung (35°C)]]+Tabelle8[[#This Row],[Heizleistung (55°C)]])/2)</f>
        <v>14</v>
      </c>
      <c r="N1882" s="30">
        <f>IF(Tabelle8[[#This Row],[Etas 55°C]]=0,0,(Tabelle8[[#This Row],[Etas 35°C]]*0.8+Tabelle8[[#This Row],[Etas 55°C]]*0.2))*2.5</f>
        <v>3.96</v>
      </c>
      <c r="O1882" s="31">
        <f>-(Tabelle8[[#This Row],[80%/20% SCOP]]-5.535)/5.535</f>
        <v>0.28455284552845533</v>
      </c>
    </row>
    <row r="1883" spans="1:15" ht="20.100000000000001" customHeight="1" x14ac:dyDescent="0.25">
      <c r="A1883" s="56"/>
      <c r="B1883" s="32">
        <v>16001337</v>
      </c>
      <c r="C1883" s="25" t="s">
        <v>5128</v>
      </c>
      <c r="D1883" s="25" t="s">
        <v>5133</v>
      </c>
      <c r="E1883" s="26" t="s">
        <v>2</v>
      </c>
      <c r="F1883" s="27">
        <v>13</v>
      </c>
      <c r="G1883" s="28">
        <v>1.61</v>
      </c>
      <c r="H1883" s="27">
        <v>16</v>
      </c>
      <c r="I1883" s="28">
        <v>1.46</v>
      </c>
      <c r="J1883" s="26" t="s">
        <v>355</v>
      </c>
      <c r="K1883" s="26" t="s">
        <v>4</v>
      </c>
      <c r="L1883" s="26" t="s">
        <v>4</v>
      </c>
      <c r="M1883" s="27">
        <f>IF(Tabelle8[[#This Row],[Heizleistung (55°C)]]=0,Tabelle8[[#This Row],[Heizleistung (35°C)]],(Tabelle8[[#This Row],[Heizleistung (35°C)]]+Tabelle8[[#This Row],[Heizleistung (55°C)]])/2)</f>
        <v>14.5</v>
      </c>
      <c r="N1883" s="30">
        <f>IF(Tabelle8[[#This Row],[Etas 55°C]]=0,0,(Tabelle8[[#This Row],[Etas 35°C]]*0.8+Tabelle8[[#This Row],[Etas 55°C]]*0.2))*2.5</f>
        <v>3.9500000000000006</v>
      </c>
      <c r="O1883" s="31">
        <f>-(Tabelle8[[#This Row],[80%/20% SCOP]]-5.535)/5.535</f>
        <v>0.2863595302619692</v>
      </c>
    </row>
    <row r="1884" spans="1:15" ht="20.100000000000001" customHeight="1" x14ac:dyDescent="0.25">
      <c r="A1884" s="56"/>
      <c r="B1884" s="32">
        <v>16011453</v>
      </c>
      <c r="C1884" s="25" t="s">
        <v>3044</v>
      </c>
      <c r="D1884" s="25" t="s">
        <v>3049</v>
      </c>
      <c r="E1884" s="26" t="s">
        <v>2</v>
      </c>
      <c r="F1884" s="27">
        <v>15</v>
      </c>
      <c r="G1884" s="28">
        <v>1.65</v>
      </c>
      <c r="H1884" s="27">
        <v>13</v>
      </c>
      <c r="I1884" s="28">
        <v>1.3</v>
      </c>
      <c r="J1884" s="26" t="s">
        <v>109</v>
      </c>
      <c r="K1884" s="26" t="s">
        <v>4</v>
      </c>
      <c r="L1884" s="26" t="s">
        <v>4</v>
      </c>
      <c r="M1884" s="27">
        <f>IF(Tabelle8[[#This Row],[Heizleistung (55°C)]]=0,Tabelle8[[#This Row],[Heizleistung (35°C)]],(Tabelle8[[#This Row],[Heizleistung (35°C)]]+Tabelle8[[#This Row],[Heizleistung (55°C)]])/2)</f>
        <v>14</v>
      </c>
      <c r="N1884" s="30">
        <f>IF(Tabelle8[[#This Row],[Etas 55°C]]=0,0,(Tabelle8[[#This Row],[Etas 35°C]]*0.8+Tabelle8[[#This Row],[Etas 55°C]]*0.2))*2.5</f>
        <v>3.95</v>
      </c>
      <c r="O1884" s="31">
        <f>-(Tabelle8[[#This Row],[80%/20% SCOP]]-5.535)/5.535</f>
        <v>0.28635953026196925</v>
      </c>
    </row>
    <row r="1885" spans="1:15" ht="20.100000000000001" customHeight="1" x14ac:dyDescent="0.25">
      <c r="A1885" s="56"/>
      <c r="B1885" s="32">
        <v>16008948</v>
      </c>
      <c r="C1885" s="25" t="s">
        <v>3161</v>
      </c>
      <c r="D1885" s="25" t="s">
        <v>3194</v>
      </c>
      <c r="E1885" s="26" t="s">
        <v>2</v>
      </c>
      <c r="F1885" s="27">
        <v>17</v>
      </c>
      <c r="G1885" s="28">
        <v>1.65</v>
      </c>
      <c r="H1885" s="27">
        <v>15.8</v>
      </c>
      <c r="I1885" s="28">
        <v>1.28</v>
      </c>
      <c r="J1885" s="26" t="s">
        <v>109</v>
      </c>
      <c r="K1885" s="26" t="s">
        <v>4</v>
      </c>
      <c r="L1885" s="26" t="s">
        <v>4</v>
      </c>
      <c r="M1885" s="27">
        <f>IF(Tabelle8[[#This Row],[Heizleistung (55°C)]]=0,Tabelle8[[#This Row],[Heizleistung (35°C)]],(Tabelle8[[#This Row],[Heizleistung (35°C)]]+Tabelle8[[#This Row],[Heizleistung (55°C)]])/2)</f>
        <v>16.399999999999999</v>
      </c>
      <c r="N1885" s="30">
        <f>IF(Tabelle8[[#This Row],[Etas 55°C]]=0,0,(Tabelle8[[#This Row],[Etas 35°C]]*0.8+Tabelle8[[#This Row],[Etas 55°C]]*0.2))*2.5</f>
        <v>3.9400000000000004</v>
      </c>
      <c r="O1885" s="31">
        <f>-(Tabelle8[[#This Row],[80%/20% SCOP]]-5.535)/5.535</f>
        <v>0.28816621499548323</v>
      </c>
    </row>
    <row r="1886" spans="1:15" ht="20.100000000000001" customHeight="1" x14ac:dyDescent="0.25">
      <c r="A1886" s="56"/>
      <c r="B1886" s="32">
        <v>16004015</v>
      </c>
      <c r="C1886" s="25" t="s">
        <v>505</v>
      </c>
      <c r="D1886" s="25" t="s">
        <v>509</v>
      </c>
      <c r="E1886" s="26" t="s">
        <v>2</v>
      </c>
      <c r="F1886" s="27">
        <v>15.1</v>
      </c>
      <c r="G1886" s="28">
        <v>1.64</v>
      </c>
      <c r="H1886" s="27">
        <v>13.46</v>
      </c>
      <c r="I1886" s="28">
        <v>1.3</v>
      </c>
      <c r="J1886" s="26" t="s">
        <v>109</v>
      </c>
      <c r="K1886" s="26" t="s">
        <v>4</v>
      </c>
      <c r="L1886" s="26" t="s">
        <v>4</v>
      </c>
      <c r="M1886" s="27">
        <f>IF(Tabelle8[[#This Row],[Heizleistung (55°C)]]=0,Tabelle8[[#This Row],[Heizleistung (35°C)]],(Tabelle8[[#This Row],[Heizleistung (35°C)]]+Tabelle8[[#This Row],[Heizleistung (55°C)]])/2)</f>
        <v>14.280000000000001</v>
      </c>
      <c r="N1886" s="30">
        <f>IF(Tabelle8[[#This Row],[Etas 55°C]]=0,0,(Tabelle8[[#This Row],[Etas 35°C]]*0.8+Tabelle8[[#This Row],[Etas 55°C]]*0.2))*2.5</f>
        <v>3.93</v>
      </c>
      <c r="O1886" s="31">
        <f>-(Tabelle8[[#This Row],[80%/20% SCOP]]-5.535)/5.535</f>
        <v>0.28997289972899726</v>
      </c>
    </row>
    <row r="1887" spans="1:15" ht="20.100000000000001" customHeight="1" x14ac:dyDescent="0.25">
      <c r="A1887" s="56"/>
      <c r="B1887" s="32">
        <v>16006581</v>
      </c>
      <c r="C1887" s="25" t="s">
        <v>1997</v>
      </c>
      <c r="D1887" s="25" t="s">
        <v>6764</v>
      </c>
      <c r="E1887" s="26" t="s">
        <v>2</v>
      </c>
      <c r="F1887" s="27">
        <v>17</v>
      </c>
      <c r="G1887" s="28">
        <v>1.64</v>
      </c>
      <c r="H1887" s="27">
        <v>16</v>
      </c>
      <c r="I1887" s="28">
        <v>1.3</v>
      </c>
      <c r="J1887" s="26" t="s">
        <v>109</v>
      </c>
      <c r="K1887" s="26" t="s">
        <v>4</v>
      </c>
      <c r="L1887" s="26" t="s">
        <v>4</v>
      </c>
      <c r="M1887" s="27">
        <f>IF(Tabelle8[[#This Row],[Heizleistung (55°C)]]=0,Tabelle8[[#This Row],[Heizleistung (35°C)]],(Tabelle8[[#This Row],[Heizleistung (35°C)]]+Tabelle8[[#This Row],[Heizleistung (55°C)]])/2)</f>
        <v>16.5</v>
      </c>
      <c r="N1887" s="30">
        <f>IF(Tabelle8[[#This Row],[Etas 55°C]]=0,0,(Tabelle8[[#This Row],[Etas 35°C]]*0.8+Tabelle8[[#This Row],[Etas 55°C]]*0.2))*2.5</f>
        <v>3.93</v>
      </c>
      <c r="O1887" s="31">
        <f>-(Tabelle8[[#This Row],[80%/20% SCOP]]-5.535)/5.535</f>
        <v>0.28997289972899726</v>
      </c>
    </row>
    <row r="1888" spans="1:15" ht="20.100000000000001" customHeight="1" x14ac:dyDescent="0.25">
      <c r="A1888" s="56"/>
      <c r="B1888" s="32">
        <v>16000918</v>
      </c>
      <c r="C1888" s="25" t="s">
        <v>4727</v>
      </c>
      <c r="D1888" s="25" t="s">
        <v>4735</v>
      </c>
      <c r="E1888" s="26" t="s">
        <v>2</v>
      </c>
      <c r="F1888" s="27">
        <v>17.100000000000001</v>
      </c>
      <c r="G1888" s="28">
        <v>1.64</v>
      </c>
      <c r="H1888" s="27">
        <v>15.6</v>
      </c>
      <c r="I1888" s="28">
        <v>1.28</v>
      </c>
      <c r="J1888" s="26" t="s">
        <v>324</v>
      </c>
      <c r="K1888" s="26" t="s">
        <v>4</v>
      </c>
      <c r="L1888" s="26" t="s">
        <v>4</v>
      </c>
      <c r="M1888" s="27">
        <f>IF(Tabelle8[[#This Row],[Heizleistung (55°C)]]=0,Tabelle8[[#This Row],[Heizleistung (35°C)]],(Tabelle8[[#This Row],[Heizleistung (35°C)]]+Tabelle8[[#This Row],[Heizleistung (55°C)]])/2)</f>
        <v>16.350000000000001</v>
      </c>
      <c r="N1888" s="30">
        <f>IF(Tabelle8[[#This Row],[Etas 55°C]]=0,0,(Tabelle8[[#This Row],[Etas 35°C]]*0.8+Tabelle8[[#This Row],[Etas 55°C]]*0.2))*2.5</f>
        <v>3.92</v>
      </c>
      <c r="O1888" s="31">
        <f>-(Tabelle8[[#This Row],[80%/20% SCOP]]-5.535)/5.535</f>
        <v>0.29177958446251134</v>
      </c>
    </row>
    <row r="1889" spans="1:15" ht="20.100000000000001" customHeight="1" x14ac:dyDescent="0.25">
      <c r="A1889" s="56"/>
      <c r="B1889" s="32">
        <v>16006644</v>
      </c>
      <c r="C1889" s="25" t="s">
        <v>2592</v>
      </c>
      <c r="D1889" s="25" t="s">
        <v>2617</v>
      </c>
      <c r="E1889" s="26" t="s">
        <v>2</v>
      </c>
      <c r="F1889" s="27">
        <v>16</v>
      </c>
      <c r="G1889" s="28">
        <v>1.62</v>
      </c>
      <c r="H1889" s="27">
        <v>14</v>
      </c>
      <c r="I1889" s="28">
        <v>1.34</v>
      </c>
      <c r="J1889" s="26" t="s">
        <v>109</v>
      </c>
      <c r="K1889" s="26" t="s">
        <v>4</v>
      </c>
      <c r="L1889" s="26" t="s">
        <v>15</v>
      </c>
      <c r="M1889" s="27">
        <f>IF(Tabelle8[[#This Row],[Heizleistung (55°C)]]=0,Tabelle8[[#This Row],[Heizleistung (35°C)]],(Tabelle8[[#This Row],[Heizleistung (35°C)]]+Tabelle8[[#This Row],[Heizleistung (55°C)]])/2)</f>
        <v>15</v>
      </c>
      <c r="N1889" s="30">
        <f>IF(Tabelle8[[#This Row],[Etas 55°C]]=0,0,(Tabelle8[[#This Row],[Etas 35°C]]*0.8+Tabelle8[[#This Row],[Etas 55°C]]*0.2))*2.5</f>
        <v>3.9100000000000006</v>
      </c>
      <c r="O1889" s="31">
        <f>-(Tabelle8[[#This Row],[80%/20% SCOP]]-5.535)/5.535</f>
        <v>0.29358626919602521</v>
      </c>
    </row>
    <row r="1890" spans="1:15" ht="20.100000000000001" customHeight="1" x14ac:dyDescent="0.25">
      <c r="A1890" s="56"/>
      <c r="B1890" s="32">
        <v>16001307</v>
      </c>
      <c r="C1890" s="25" t="s">
        <v>5128</v>
      </c>
      <c r="D1890" s="25" t="s">
        <v>5164</v>
      </c>
      <c r="E1890" s="26" t="s">
        <v>2</v>
      </c>
      <c r="F1890" s="27">
        <v>15</v>
      </c>
      <c r="G1890" s="28">
        <v>1.64</v>
      </c>
      <c r="H1890" s="27">
        <v>18</v>
      </c>
      <c r="I1890" s="28">
        <v>1.26</v>
      </c>
      <c r="J1890" s="26" t="s">
        <v>109</v>
      </c>
      <c r="K1890" s="26" t="s">
        <v>4</v>
      </c>
      <c r="L1890" s="26" t="s">
        <v>4</v>
      </c>
      <c r="M1890" s="27">
        <f>IF(Tabelle8[[#This Row],[Heizleistung (55°C)]]=0,Tabelle8[[#This Row],[Heizleistung (35°C)]],(Tabelle8[[#This Row],[Heizleistung (35°C)]]+Tabelle8[[#This Row],[Heizleistung (55°C)]])/2)</f>
        <v>16.5</v>
      </c>
      <c r="N1890" s="30">
        <f>IF(Tabelle8[[#This Row],[Etas 55°C]]=0,0,(Tabelle8[[#This Row],[Etas 35°C]]*0.8+Tabelle8[[#This Row],[Etas 55°C]]*0.2))*2.5</f>
        <v>3.91</v>
      </c>
      <c r="O1890" s="31">
        <f>-(Tabelle8[[#This Row],[80%/20% SCOP]]-5.535)/5.535</f>
        <v>0.29358626919602526</v>
      </c>
    </row>
    <row r="1891" spans="1:15" ht="20.100000000000001" customHeight="1" x14ac:dyDescent="0.25">
      <c r="A1891" s="56"/>
      <c r="B1891" s="32">
        <v>16002619</v>
      </c>
      <c r="C1891" s="25" t="s">
        <v>6201</v>
      </c>
      <c r="D1891" s="25" t="s">
        <v>6441</v>
      </c>
      <c r="E1891" s="26" t="s">
        <v>2</v>
      </c>
      <c r="F1891" s="27">
        <v>15</v>
      </c>
      <c r="G1891" s="28">
        <v>1.61</v>
      </c>
      <c r="H1891" s="27">
        <v>13</v>
      </c>
      <c r="I1891" s="28">
        <v>1.34</v>
      </c>
      <c r="J1891" s="26" t="s">
        <v>109</v>
      </c>
      <c r="K1891" s="26" t="s">
        <v>4</v>
      </c>
      <c r="L1891" s="26" t="s">
        <v>4</v>
      </c>
      <c r="M1891" s="29">
        <f>IF(Tabelle8[[#This Row],[Heizleistung (55°C)]]=0,Tabelle8[[#This Row],[Heizleistung (35°C)]],(Tabelle8[[#This Row],[Heizleistung (35°C)]]+Tabelle8[[#This Row],[Heizleistung (55°C)]])/2)</f>
        <v>14</v>
      </c>
      <c r="N1891" s="30">
        <f>IF(Tabelle8[[#This Row],[Etas 55°C]]=0,0,(Tabelle8[[#This Row],[Etas 35°C]]*0.8+Tabelle8[[#This Row],[Etas 55°C]]*0.2))*2.5</f>
        <v>3.8900000000000006</v>
      </c>
      <c r="O1891" s="31">
        <f>-(Tabelle8[[#This Row],[80%/20% SCOP]]-5.535)/5.535</f>
        <v>0.29719963866305321</v>
      </c>
    </row>
    <row r="1892" spans="1:15" ht="20.100000000000001" customHeight="1" x14ac:dyDescent="0.25">
      <c r="A1892" s="56"/>
      <c r="B1892" s="32">
        <v>16009247</v>
      </c>
      <c r="C1892" s="25" t="s">
        <v>2592</v>
      </c>
      <c r="D1892" s="25" t="s">
        <v>2642</v>
      </c>
      <c r="E1892" s="26" t="s">
        <v>2</v>
      </c>
      <c r="F1892" s="27">
        <v>16</v>
      </c>
      <c r="G1892" s="28">
        <v>1.61</v>
      </c>
      <c r="H1892" s="27">
        <v>14</v>
      </c>
      <c r="I1892" s="28">
        <v>1.34</v>
      </c>
      <c r="J1892" s="26" t="s">
        <v>109</v>
      </c>
      <c r="K1892" s="26" t="s">
        <v>4</v>
      </c>
      <c r="L1892" s="26" t="s">
        <v>15</v>
      </c>
      <c r="M1892" s="27">
        <f>IF(Tabelle8[[#This Row],[Heizleistung (55°C)]]=0,Tabelle8[[#This Row],[Heizleistung (35°C)]],(Tabelle8[[#This Row],[Heizleistung (35°C)]]+Tabelle8[[#This Row],[Heizleistung (55°C)]])/2)</f>
        <v>15</v>
      </c>
      <c r="N1892" s="30">
        <f>IF(Tabelle8[[#This Row],[Etas 55°C]]=0,0,(Tabelle8[[#This Row],[Etas 35°C]]*0.8+Tabelle8[[#This Row],[Etas 55°C]]*0.2))*2.5</f>
        <v>3.8900000000000006</v>
      </c>
      <c r="O1892" s="31">
        <f>-(Tabelle8[[#This Row],[80%/20% SCOP]]-5.535)/5.535</f>
        <v>0.29719963866305321</v>
      </c>
    </row>
    <row r="1893" spans="1:15" ht="20.100000000000001" customHeight="1" x14ac:dyDescent="0.25">
      <c r="A1893" s="56"/>
      <c r="B1893" s="32">
        <v>16006582</v>
      </c>
      <c r="C1893" s="25" t="s">
        <v>1997</v>
      </c>
      <c r="D1893" s="25" t="s">
        <v>6762</v>
      </c>
      <c r="E1893" s="26" t="s">
        <v>2</v>
      </c>
      <c r="F1893" s="27">
        <v>16</v>
      </c>
      <c r="G1893" s="28">
        <v>1.63</v>
      </c>
      <c r="H1893" s="27">
        <v>14</v>
      </c>
      <c r="I1893" s="28">
        <v>1.25</v>
      </c>
      <c r="J1893" s="26" t="s">
        <v>109</v>
      </c>
      <c r="K1893" s="26" t="s">
        <v>4</v>
      </c>
      <c r="L1893" s="26" t="s">
        <v>4</v>
      </c>
      <c r="M1893" s="27">
        <f>IF(Tabelle8[[#This Row],[Heizleistung (55°C)]]=0,Tabelle8[[#This Row],[Heizleistung (35°C)]],(Tabelle8[[#This Row],[Heizleistung (35°C)]]+Tabelle8[[#This Row],[Heizleistung (55°C)]])/2)</f>
        <v>15</v>
      </c>
      <c r="N1893" s="30">
        <f>IF(Tabelle8[[#This Row],[Etas 55°C]]=0,0,(Tabelle8[[#This Row],[Etas 35°C]]*0.8+Tabelle8[[#This Row],[Etas 55°C]]*0.2))*2.5</f>
        <v>3.8850000000000002</v>
      </c>
      <c r="O1893" s="31">
        <f>-(Tabelle8[[#This Row],[80%/20% SCOP]]-5.535)/5.535</f>
        <v>0.29810298102981025</v>
      </c>
    </row>
    <row r="1894" spans="1:15" ht="20.100000000000001" customHeight="1" x14ac:dyDescent="0.25">
      <c r="A1894" s="56"/>
      <c r="B1894" s="32">
        <v>16005750</v>
      </c>
      <c r="C1894" s="25" t="s">
        <v>1997</v>
      </c>
      <c r="D1894" s="25" t="s">
        <v>6765</v>
      </c>
      <c r="E1894" s="26" t="s">
        <v>2</v>
      </c>
      <c r="F1894" s="27">
        <v>16.46</v>
      </c>
      <c r="G1894" s="28">
        <v>1.63</v>
      </c>
      <c r="H1894" s="27">
        <v>14.86</v>
      </c>
      <c r="I1894" s="28">
        <v>1.25</v>
      </c>
      <c r="J1894" s="26" t="s">
        <v>109</v>
      </c>
      <c r="K1894" s="26" t="s">
        <v>4</v>
      </c>
      <c r="L1894" s="26" t="s">
        <v>4</v>
      </c>
      <c r="M1894" s="27">
        <f>IF(Tabelle8[[#This Row],[Heizleistung (55°C)]]=0,Tabelle8[[#This Row],[Heizleistung (35°C)]],(Tabelle8[[#This Row],[Heizleistung (35°C)]]+Tabelle8[[#This Row],[Heizleistung (55°C)]])/2)</f>
        <v>15.66</v>
      </c>
      <c r="N1894" s="30">
        <f>IF(Tabelle8[[#This Row],[Etas 55°C]]=0,0,(Tabelle8[[#This Row],[Etas 35°C]]*0.8+Tabelle8[[#This Row],[Etas 55°C]]*0.2))*2.5</f>
        <v>3.8850000000000002</v>
      </c>
      <c r="O1894" s="31">
        <f>-(Tabelle8[[#This Row],[80%/20% SCOP]]-5.535)/5.535</f>
        <v>0.29810298102981025</v>
      </c>
    </row>
    <row r="1895" spans="1:15" ht="20.100000000000001" customHeight="1" x14ac:dyDescent="0.25">
      <c r="A1895" s="56"/>
      <c r="B1895" s="32">
        <v>16017426</v>
      </c>
      <c r="C1895" s="25" t="s">
        <v>4461</v>
      </c>
      <c r="D1895" s="25" t="s">
        <v>4478</v>
      </c>
      <c r="E1895" s="26" t="s">
        <v>2</v>
      </c>
      <c r="F1895" s="27">
        <v>16.100000000000001</v>
      </c>
      <c r="G1895" s="28">
        <v>1.62</v>
      </c>
      <c r="H1895" s="27">
        <v>14.3</v>
      </c>
      <c r="I1895" s="28">
        <v>1.2709999999999999</v>
      </c>
      <c r="J1895" s="26" t="s">
        <v>3</v>
      </c>
      <c r="K1895" s="26" t="s">
        <v>4</v>
      </c>
      <c r="L1895" s="26" t="s">
        <v>15</v>
      </c>
      <c r="M1895" s="27">
        <f>IF(Tabelle8[[#This Row],[Heizleistung (55°C)]]=0,Tabelle8[[#This Row],[Heizleistung (35°C)]],(Tabelle8[[#This Row],[Heizleistung (35°C)]]+Tabelle8[[#This Row],[Heizleistung (55°C)]])/2)</f>
        <v>15.200000000000001</v>
      </c>
      <c r="N1895" s="30">
        <f>IF(Tabelle8[[#This Row],[Etas 55°C]]=0,0,(Tabelle8[[#This Row],[Etas 35°C]]*0.8+Tabelle8[[#This Row],[Etas 55°C]]*0.2))*2.5</f>
        <v>3.8755000000000006</v>
      </c>
      <c r="O1895" s="31">
        <f>-(Tabelle8[[#This Row],[80%/20% SCOP]]-5.535)/5.535</f>
        <v>0.29981933152664852</v>
      </c>
    </row>
    <row r="1896" spans="1:15" ht="20.100000000000001" customHeight="1" x14ac:dyDescent="0.25">
      <c r="A1896" s="56"/>
      <c r="B1896" s="32">
        <v>16005753</v>
      </c>
      <c r="C1896" s="25" t="s">
        <v>1997</v>
      </c>
      <c r="D1896" s="25" t="s">
        <v>6761</v>
      </c>
      <c r="E1896" s="26" t="s">
        <v>2</v>
      </c>
      <c r="F1896" s="27">
        <v>15.1</v>
      </c>
      <c r="G1896" s="28">
        <v>1.61</v>
      </c>
      <c r="H1896" s="27">
        <v>13.46</v>
      </c>
      <c r="I1896" s="28">
        <v>1.3</v>
      </c>
      <c r="J1896" s="26" t="s">
        <v>109</v>
      </c>
      <c r="K1896" s="26" t="s">
        <v>4</v>
      </c>
      <c r="L1896" s="26" t="s">
        <v>4</v>
      </c>
      <c r="M1896" s="27">
        <f>IF(Tabelle8[[#This Row],[Heizleistung (55°C)]]=0,Tabelle8[[#This Row],[Heizleistung (35°C)]],(Tabelle8[[#This Row],[Heizleistung (35°C)]]+Tabelle8[[#This Row],[Heizleistung (55°C)]])/2)</f>
        <v>14.280000000000001</v>
      </c>
      <c r="N1896" s="30">
        <f>IF(Tabelle8[[#This Row],[Etas 55°C]]=0,0,(Tabelle8[[#This Row],[Etas 35°C]]*0.8+Tabelle8[[#This Row],[Etas 55°C]]*0.2))*2.5</f>
        <v>3.8700000000000006</v>
      </c>
      <c r="O1896" s="31">
        <f>-(Tabelle8[[#This Row],[80%/20% SCOP]]-5.535)/5.535</f>
        <v>0.30081300813008122</v>
      </c>
    </row>
    <row r="1897" spans="1:15" ht="20.100000000000001" customHeight="1" x14ac:dyDescent="0.25">
      <c r="A1897" s="56"/>
      <c r="B1897" s="32">
        <v>16004018</v>
      </c>
      <c r="C1897" s="25" t="s">
        <v>505</v>
      </c>
      <c r="D1897" s="25" t="s">
        <v>516</v>
      </c>
      <c r="E1897" s="26" t="s">
        <v>2</v>
      </c>
      <c r="F1897" s="27">
        <v>17.11</v>
      </c>
      <c r="G1897" s="28">
        <v>1.61</v>
      </c>
      <c r="H1897" s="27">
        <v>15.53</v>
      </c>
      <c r="I1897" s="28">
        <v>1.3</v>
      </c>
      <c r="J1897" s="26" t="s">
        <v>109</v>
      </c>
      <c r="K1897" s="26" t="s">
        <v>4</v>
      </c>
      <c r="L1897" s="26" t="s">
        <v>4</v>
      </c>
      <c r="M1897" s="27">
        <f>IF(Tabelle8[[#This Row],[Heizleistung (55°C)]]=0,Tabelle8[[#This Row],[Heizleistung (35°C)]],(Tabelle8[[#This Row],[Heizleistung (35°C)]]+Tabelle8[[#This Row],[Heizleistung (55°C)]])/2)</f>
        <v>16.32</v>
      </c>
      <c r="N1897" s="30">
        <f>IF(Tabelle8[[#This Row],[Etas 55°C]]=0,0,(Tabelle8[[#This Row],[Etas 35°C]]*0.8+Tabelle8[[#This Row],[Etas 55°C]]*0.2))*2.5</f>
        <v>3.8700000000000006</v>
      </c>
      <c r="O1897" s="31">
        <f>-(Tabelle8[[#This Row],[80%/20% SCOP]]-5.535)/5.535</f>
        <v>0.30081300813008122</v>
      </c>
    </row>
    <row r="1898" spans="1:15" ht="20.100000000000001" customHeight="1" x14ac:dyDescent="0.25">
      <c r="A1898" s="56"/>
      <c r="B1898" s="32">
        <v>16005754</v>
      </c>
      <c r="C1898" s="25" t="s">
        <v>1997</v>
      </c>
      <c r="D1898" s="25" t="s">
        <v>6766</v>
      </c>
      <c r="E1898" s="26" t="s">
        <v>2</v>
      </c>
      <c r="F1898" s="27">
        <v>17.11</v>
      </c>
      <c r="G1898" s="28">
        <v>1.61</v>
      </c>
      <c r="H1898" s="27">
        <v>15.53</v>
      </c>
      <c r="I1898" s="28">
        <v>1.3</v>
      </c>
      <c r="J1898" s="26" t="s">
        <v>109</v>
      </c>
      <c r="K1898" s="26" t="s">
        <v>4</v>
      </c>
      <c r="L1898" s="26" t="s">
        <v>4</v>
      </c>
      <c r="M1898" s="27">
        <f>IF(Tabelle8[[#This Row],[Heizleistung (55°C)]]=0,Tabelle8[[#This Row],[Heizleistung (35°C)]],(Tabelle8[[#This Row],[Heizleistung (35°C)]]+Tabelle8[[#This Row],[Heizleistung (55°C)]])/2)</f>
        <v>16.32</v>
      </c>
      <c r="N1898" s="30">
        <f>IF(Tabelle8[[#This Row],[Etas 55°C]]=0,0,(Tabelle8[[#This Row],[Etas 35°C]]*0.8+Tabelle8[[#This Row],[Etas 55°C]]*0.2))*2.5</f>
        <v>3.8700000000000006</v>
      </c>
      <c r="O1898" s="31">
        <f>-(Tabelle8[[#This Row],[80%/20% SCOP]]-5.535)/5.535</f>
        <v>0.30081300813008122</v>
      </c>
    </row>
    <row r="1899" spans="1:15" ht="20.100000000000001" customHeight="1" x14ac:dyDescent="0.25">
      <c r="A1899" s="56"/>
      <c r="B1899" s="32">
        <v>16003498</v>
      </c>
      <c r="C1899" s="25" t="s">
        <v>108</v>
      </c>
      <c r="D1899" s="25" t="s">
        <v>118</v>
      </c>
      <c r="E1899" s="26" t="s">
        <v>2</v>
      </c>
      <c r="F1899" s="27">
        <v>14</v>
      </c>
      <c r="G1899" s="28">
        <v>1.61</v>
      </c>
      <c r="H1899" s="27">
        <v>14</v>
      </c>
      <c r="I1899" s="28">
        <v>1.29</v>
      </c>
      <c r="J1899" s="26" t="s">
        <v>111</v>
      </c>
      <c r="K1899" s="26" t="s">
        <v>4</v>
      </c>
      <c r="L1899" s="26" t="s">
        <v>4</v>
      </c>
      <c r="M1899" s="27">
        <f>IF(Tabelle8[[#This Row],[Heizleistung (55°C)]]=0,Tabelle8[[#This Row],[Heizleistung (35°C)]],(Tabelle8[[#This Row],[Heizleistung (35°C)]]+Tabelle8[[#This Row],[Heizleistung (55°C)]])/2)</f>
        <v>14</v>
      </c>
      <c r="N1899" s="30">
        <f>IF(Tabelle8[[#This Row],[Etas 55°C]]=0,0,(Tabelle8[[#This Row],[Etas 35°C]]*0.8+Tabelle8[[#This Row],[Etas 55°C]]*0.2))*2.5</f>
        <v>3.8650000000000007</v>
      </c>
      <c r="O1899" s="31">
        <f>-(Tabelle8[[#This Row],[80%/20% SCOP]]-5.535)/5.535</f>
        <v>0.3017163504968382</v>
      </c>
    </row>
    <row r="1900" spans="1:15" ht="20.100000000000001" customHeight="1" x14ac:dyDescent="0.25">
      <c r="A1900" s="56"/>
      <c r="B1900" s="32">
        <v>16012202</v>
      </c>
      <c r="C1900" s="25" t="s">
        <v>2871</v>
      </c>
      <c r="D1900" s="25" t="s">
        <v>2874</v>
      </c>
      <c r="E1900" s="26" t="s">
        <v>2</v>
      </c>
      <c r="F1900" s="27">
        <v>14.58</v>
      </c>
      <c r="G1900" s="28">
        <v>1.6020000000000001</v>
      </c>
      <c r="H1900" s="27">
        <v>13.9</v>
      </c>
      <c r="I1900" s="28">
        <v>1.3120000000000001</v>
      </c>
      <c r="J1900" s="26" t="s">
        <v>3</v>
      </c>
      <c r="K1900" s="26" t="s">
        <v>4</v>
      </c>
      <c r="L1900" s="26" t="s">
        <v>15</v>
      </c>
      <c r="M1900" s="27">
        <f>IF(Tabelle8[[#This Row],[Heizleistung (55°C)]]=0,Tabelle8[[#This Row],[Heizleistung (35°C)]],(Tabelle8[[#This Row],[Heizleistung (35°C)]]+Tabelle8[[#This Row],[Heizleistung (55°C)]])/2)</f>
        <v>14.24</v>
      </c>
      <c r="N1900" s="30">
        <f>IF(Tabelle8[[#This Row],[Etas 55°C]]=0,0,(Tabelle8[[#This Row],[Etas 35°C]]*0.8+Tabelle8[[#This Row],[Etas 55°C]]*0.2))*2.5</f>
        <v>3.8600000000000003</v>
      </c>
      <c r="O1900" s="31">
        <f>-(Tabelle8[[#This Row],[80%/20% SCOP]]-5.535)/5.535</f>
        <v>0.30261969286359525</v>
      </c>
    </row>
    <row r="1901" spans="1:15" ht="20.100000000000001" customHeight="1" x14ac:dyDescent="0.25">
      <c r="A1901" s="56"/>
      <c r="B1901" s="32">
        <v>16014560</v>
      </c>
      <c r="C1901" s="25" t="s">
        <v>1538</v>
      </c>
      <c r="D1901" s="25" t="s">
        <v>1544</v>
      </c>
      <c r="E1901" s="26" t="s">
        <v>2</v>
      </c>
      <c r="F1901" s="27">
        <v>16</v>
      </c>
      <c r="G1901" s="28">
        <v>1.61</v>
      </c>
      <c r="H1901" s="27">
        <v>16</v>
      </c>
      <c r="I1901" s="28">
        <v>1.26</v>
      </c>
      <c r="J1901" s="26" t="s">
        <v>3</v>
      </c>
      <c r="K1901" s="26" t="s">
        <v>4</v>
      </c>
      <c r="L1901" s="26" t="s">
        <v>4</v>
      </c>
      <c r="M1901" s="27">
        <f>IF(Tabelle8[[#This Row],[Heizleistung (55°C)]]=0,Tabelle8[[#This Row],[Heizleistung (35°C)]],(Tabelle8[[#This Row],[Heizleistung (35°C)]]+Tabelle8[[#This Row],[Heizleistung (55°C)]])/2)</f>
        <v>16</v>
      </c>
      <c r="N1901" s="30">
        <f>IF(Tabelle8[[#This Row],[Etas 55°C]]=0,0,(Tabelle8[[#This Row],[Etas 35°C]]*0.8+Tabelle8[[#This Row],[Etas 55°C]]*0.2))*2.5</f>
        <v>3.8500000000000005</v>
      </c>
      <c r="O1901" s="31">
        <f>-(Tabelle8[[#This Row],[80%/20% SCOP]]-5.535)/5.535</f>
        <v>0.30442637759710922</v>
      </c>
    </row>
    <row r="1902" spans="1:15" ht="20.100000000000001" customHeight="1" x14ac:dyDescent="0.25">
      <c r="A1902" s="56"/>
      <c r="B1902" s="32">
        <v>16001049</v>
      </c>
      <c r="C1902" s="25" t="s">
        <v>4814</v>
      </c>
      <c r="D1902" s="25" t="s">
        <v>4945</v>
      </c>
      <c r="E1902" s="26" t="s">
        <v>2</v>
      </c>
      <c r="F1902" s="27">
        <v>16</v>
      </c>
      <c r="G1902" s="28">
        <v>1.6</v>
      </c>
      <c r="H1902" s="27">
        <v>16</v>
      </c>
      <c r="I1902" s="28">
        <v>1.25</v>
      </c>
      <c r="J1902" s="26" t="s">
        <v>109</v>
      </c>
      <c r="K1902" s="26" t="s">
        <v>4</v>
      </c>
      <c r="L1902" s="26" t="s">
        <v>4</v>
      </c>
      <c r="M1902" s="27">
        <f>IF(Tabelle8[[#This Row],[Heizleistung (55°C)]]=0,Tabelle8[[#This Row],[Heizleistung (35°C)]],(Tabelle8[[#This Row],[Heizleistung (35°C)]]+Tabelle8[[#This Row],[Heizleistung (55°C)]])/2)</f>
        <v>16</v>
      </c>
      <c r="N1902" s="30">
        <f>IF(Tabelle8[[#This Row],[Etas 55°C]]=0,0,(Tabelle8[[#This Row],[Etas 35°C]]*0.8+Tabelle8[[#This Row],[Etas 55°C]]*0.2))*2.5</f>
        <v>3.8250000000000006</v>
      </c>
      <c r="O1902" s="31">
        <f>-(Tabelle8[[#This Row],[80%/20% SCOP]]-5.535)/5.535</f>
        <v>0.30894308943089421</v>
      </c>
    </row>
    <row r="1903" spans="1:15" ht="20.100000000000001" customHeight="1" x14ac:dyDescent="0.25">
      <c r="A1903" s="56"/>
      <c r="B1903" s="32">
        <v>16003397</v>
      </c>
      <c r="C1903" s="25" t="s">
        <v>305</v>
      </c>
      <c r="D1903" s="25" t="s">
        <v>392</v>
      </c>
      <c r="E1903" s="26" t="s">
        <v>2</v>
      </c>
      <c r="F1903" s="27">
        <v>14</v>
      </c>
      <c r="G1903" s="28">
        <v>1.59</v>
      </c>
      <c r="H1903" s="27">
        <v>14</v>
      </c>
      <c r="I1903" s="28">
        <v>1.27</v>
      </c>
      <c r="J1903" s="26" t="s">
        <v>324</v>
      </c>
      <c r="K1903" s="26" t="s">
        <v>4</v>
      </c>
      <c r="L1903" s="26" t="s">
        <v>25</v>
      </c>
      <c r="M1903" s="27">
        <f>IF(Tabelle8[[#This Row],[Heizleistung (55°C)]]=0,Tabelle8[[#This Row],[Heizleistung (35°C)]],(Tabelle8[[#This Row],[Heizleistung (35°C)]]+Tabelle8[[#This Row],[Heizleistung (55°C)]])/2)</f>
        <v>14</v>
      </c>
      <c r="N1903" s="30">
        <f>IF(Tabelle8[[#This Row],[Etas 55°C]]=0,0,(Tabelle8[[#This Row],[Etas 35°C]]*0.8+Tabelle8[[#This Row],[Etas 55°C]]*0.2))*2.5</f>
        <v>3.8150000000000004</v>
      </c>
      <c r="O1903" s="31">
        <f>-(Tabelle8[[#This Row],[80%/20% SCOP]]-5.535)/5.535</f>
        <v>0.31074977416440824</v>
      </c>
    </row>
    <row r="1904" spans="1:15" ht="20.100000000000001" customHeight="1" x14ac:dyDescent="0.25">
      <c r="A1904" s="56"/>
      <c r="B1904" s="32">
        <v>16005232</v>
      </c>
      <c r="C1904" s="25" t="s">
        <v>1266</v>
      </c>
      <c r="D1904" s="25" t="s">
        <v>1271</v>
      </c>
      <c r="E1904" s="26" t="s">
        <v>2</v>
      </c>
      <c r="F1904" s="27">
        <v>14</v>
      </c>
      <c r="G1904" s="28">
        <v>1.57</v>
      </c>
      <c r="H1904" s="27">
        <v>14</v>
      </c>
      <c r="I1904" s="28">
        <v>1.25</v>
      </c>
      <c r="J1904" s="26" t="s">
        <v>324</v>
      </c>
      <c r="K1904" s="26" t="s">
        <v>4</v>
      </c>
      <c r="L1904" s="26" t="s">
        <v>25</v>
      </c>
      <c r="M1904" s="27">
        <f>IF(Tabelle8[[#This Row],[Heizleistung (55°C)]]=0,Tabelle8[[#This Row],[Heizleistung (35°C)]],(Tabelle8[[#This Row],[Heizleistung (35°C)]]+Tabelle8[[#This Row],[Heizleistung (55°C)]])/2)</f>
        <v>14</v>
      </c>
      <c r="N1904" s="30">
        <f>IF(Tabelle8[[#This Row],[Etas 55°C]]=0,0,(Tabelle8[[#This Row],[Etas 35°C]]*0.8+Tabelle8[[#This Row],[Etas 55°C]]*0.2))*2.5</f>
        <v>3.7650000000000006</v>
      </c>
      <c r="O1904" s="31">
        <f>-(Tabelle8[[#This Row],[80%/20% SCOP]]-5.535)/5.535</f>
        <v>0.31978319783197823</v>
      </c>
    </row>
    <row r="1905" spans="1:15" ht="20.100000000000001" customHeight="1" x14ac:dyDescent="0.25">
      <c r="A1905" s="56"/>
      <c r="B1905" s="32">
        <v>16006731</v>
      </c>
      <c r="C1905" s="25" t="s">
        <v>2592</v>
      </c>
      <c r="D1905" s="25" t="s">
        <v>2619</v>
      </c>
      <c r="E1905" s="26" t="s">
        <v>2</v>
      </c>
      <c r="F1905" s="27">
        <v>16</v>
      </c>
      <c r="G1905" s="28">
        <v>1.56</v>
      </c>
      <c r="H1905" s="27">
        <v>16</v>
      </c>
      <c r="I1905" s="28">
        <v>1.25</v>
      </c>
      <c r="J1905" s="26" t="s">
        <v>40</v>
      </c>
      <c r="K1905" s="26" t="s">
        <v>4</v>
      </c>
      <c r="L1905" s="26" t="s">
        <v>15</v>
      </c>
      <c r="M1905" s="27">
        <f>IF(Tabelle8[[#This Row],[Heizleistung (55°C)]]=0,Tabelle8[[#This Row],[Heizleistung (35°C)]],(Tabelle8[[#This Row],[Heizleistung (35°C)]]+Tabelle8[[#This Row],[Heizleistung (55°C)]])/2)</f>
        <v>16</v>
      </c>
      <c r="N1905" s="30">
        <f>IF(Tabelle8[[#This Row],[Etas 55°C]]=0,0,(Tabelle8[[#This Row],[Etas 35°C]]*0.8+Tabelle8[[#This Row],[Etas 55°C]]*0.2))*2.5</f>
        <v>3.7450000000000006</v>
      </c>
      <c r="O1905" s="31">
        <f>-(Tabelle8[[#This Row],[80%/20% SCOP]]-5.535)/5.535</f>
        <v>0.32339656729900623</v>
      </c>
    </row>
    <row r="1906" spans="1:15" ht="20.100000000000001" customHeight="1" x14ac:dyDescent="0.25">
      <c r="A1906" s="56"/>
      <c r="B1906" s="32">
        <v>16006800</v>
      </c>
      <c r="C1906" s="25" t="s">
        <v>2420</v>
      </c>
      <c r="D1906" s="25" t="s">
        <v>2421</v>
      </c>
      <c r="E1906" s="26" t="s">
        <v>2</v>
      </c>
      <c r="F1906" s="27">
        <v>16</v>
      </c>
      <c r="G1906" s="28">
        <v>1.53</v>
      </c>
      <c r="H1906" s="27">
        <v>15</v>
      </c>
      <c r="I1906" s="28">
        <v>1.28</v>
      </c>
      <c r="J1906" s="26" t="s">
        <v>3</v>
      </c>
      <c r="K1906" s="26" t="s">
        <v>4</v>
      </c>
      <c r="L1906" s="26" t="s">
        <v>15</v>
      </c>
      <c r="M1906" s="27">
        <f>IF(Tabelle8[[#This Row],[Heizleistung (55°C)]]=0,Tabelle8[[#This Row],[Heizleistung (35°C)]],(Tabelle8[[#This Row],[Heizleistung (35°C)]]+Tabelle8[[#This Row],[Heizleistung (55°C)]])/2)</f>
        <v>15.5</v>
      </c>
      <c r="N1906" s="30">
        <f>IF(Tabelle8[[#This Row],[Etas 55°C]]=0,0,(Tabelle8[[#This Row],[Etas 35°C]]*0.8+Tabelle8[[#This Row],[Etas 55°C]]*0.2))*2.5</f>
        <v>3.7000000000000006</v>
      </c>
      <c r="O1906" s="31">
        <f>-(Tabelle8[[#This Row],[80%/20% SCOP]]-5.535)/5.535</f>
        <v>0.33152664859981923</v>
      </c>
    </row>
    <row r="1907" spans="1:15" ht="20.100000000000001" customHeight="1" x14ac:dyDescent="0.25">
      <c r="A1907" s="56"/>
      <c r="B1907" s="32">
        <v>16010826</v>
      </c>
      <c r="C1907" s="25" t="s">
        <v>2592</v>
      </c>
      <c r="D1907" s="25" t="s">
        <v>2607</v>
      </c>
      <c r="E1907" s="26" t="s">
        <v>2</v>
      </c>
      <c r="F1907" s="27">
        <v>16</v>
      </c>
      <c r="G1907" s="28">
        <v>1.52</v>
      </c>
      <c r="H1907" s="27">
        <v>16</v>
      </c>
      <c r="I1907" s="28">
        <v>1.26</v>
      </c>
      <c r="J1907" s="26" t="s">
        <v>109</v>
      </c>
      <c r="K1907" s="26" t="s">
        <v>4</v>
      </c>
      <c r="L1907" s="26" t="s">
        <v>15</v>
      </c>
      <c r="M1907" s="27">
        <f>IF(Tabelle8[[#This Row],[Heizleistung (55°C)]]=0,Tabelle8[[#This Row],[Heizleistung (35°C)]],(Tabelle8[[#This Row],[Heizleistung (35°C)]]+Tabelle8[[#This Row],[Heizleistung (55°C)]])/2)</f>
        <v>16</v>
      </c>
      <c r="N1907" s="30">
        <f>IF(Tabelle8[[#This Row],[Etas 55°C]]=0,0,(Tabelle8[[#This Row],[Etas 35°C]]*0.8+Tabelle8[[#This Row],[Etas 55°C]]*0.2))*2.5</f>
        <v>3.6700000000000004</v>
      </c>
      <c r="O1907" s="31">
        <f>-(Tabelle8[[#This Row],[80%/20% SCOP]]-5.535)/5.535</f>
        <v>0.33694670280036126</v>
      </c>
    </row>
    <row r="1908" spans="1:15" ht="20.100000000000001" customHeight="1" x14ac:dyDescent="0.25">
      <c r="A1908" s="56"/>
      <c r="B1908" s="32">
        <v>16006805</v>
      </c>
      <c r="C1908" s="25" t="s">
        <v>2426</v>
      </c>
      <c r="D1908" s="25" t="s">
        <v>2431</v>
      </c>
      <c r="E1908" s="26" t="s">
        <v>2</v>
      </c>
      <c r="F1908" s="27">
        <v>16</v>
      </c>
      <c r="G1908" s="28">
        <v>1.49</v>
      </c>
      <c r="H1908" s="27">
        <v>14.4</v>
      </c>
      <c r="I1908" s="28">
        <v>1.36</v>
      </c>
      <c r="J1908" s="26" t="s">
        <v>109</v>
      </c>
      <c r="K1908" s="26" t="s">
        <v>4</v>
      </c>
      <c r="L1908" s="26" t="s">
        <v>4</v>
      </c>
      <c r="M1908" s="27">
        <f>IF(Tabelle8[[#This Row],[Heizleistung (55°C)]]=0,Tabelle8[[#This Row],[Heizleistung (35°C)]],(Tabelle8[[#This Row],[Heizleistung (35°C)]]+Tabelle8[[#This Row],[Heizleistung (55°C)]])/2)</f>
        <v>15.2</v>
      </c>
      <c r="N1908" s="30">
        <f>IF(Tabelle8[[#This Row],[Etas 55°C]]=0,0,(Tabelle8[[#This Row],[Etas 35°C]]*0.8+Tabelle8[[#This Row],[Etas 55°C]]*0.2))*2.5</f>
        <v>3.66</v>
      </c>
      <c r="O1908" s="31">
        <f>-(Tabelle8[[#This Row],[80%/20% SCOP]]-5.535)/5.535</f>
        <v>0.33875338753387535</v>
      </c>
    </row>
    <row r="1909" spans="1:15" ht="20.100000000000001" customHeight="1" x14ac:dyDescent="0.25">
      <c r="A1909" s="56"/>
      <c r="B1909" s="32">
        <v>16010914</v>
      </c>
      <c r="C1909" s="25" t="s">
        <v>2592</v>
      </c>
      <c r="D1909" s="25" t="s">
        <v>2608</v>
      </c>
      <c r="E1909" s="26" t="s">
        <v>2</v>
      </c>
      <c r="F1909" s="27">
        <v>16</v>
      </c>
      <c r="G1909" s="28">
        <v>1.5</v>
      </c>
      <c r="H1909" s="27">
        <v>16</v>
      </c>
      <c r="I1909" s="28">
        <v>1.25</v>
      </c>
      <c r="J1909" s="26" t="s">
        <v>109</v>
      </c>
      <c r="K1909" s="26" t="s">
        <v>4</v>
      </c>
      <c r="L1909" s="26" t="s">
        <v>15</v>
      </c>
      <c r="M1909" s="27">
        <f>IF(Tabelle8[[#This Row],[Heizleistung (55°C)]]=0,Tabelle8[[#This Row],[Heizleistung (35°C)]],(Tabelle8[[#This Row],[Heizleistung (35°C)]]+Tabelle8[[#This Row],[Heizleistung (55°C)]])/2)</f>
        <v>16</v>
      </c>
      <c r="N1909" s="30">
        <f>IF(Tabelle8[[#This Row],[Etas 55°C]]=0,0,(Tabelle8[[#This Row],[Etas 35°C]]*0.8+Tabelle8[[#This Row],[Etas 55°C]]*0.2))*2.5</f>
        <v>3.6250000000000004</v>
      </c>
      <c r="O1909" s="31">
        <f>-(Tabelle8[[#This Row],[80%/20% SCOP]]-5.535)/5.535</f>
        <v>0.34507678410117426</v>
      </c>
    </row>
    <row r="1910" spans="1:15" ht="20.100000000000001" customHeight="1" thickBot="1" x14ac:dyDescent="0.3">
      <c r="B1910" s="1"/>
      <c r="C1910" s="1"/>
      <c r="D1910" s="1"/>
      <c r="E1910" s="10"/>
      <c r="F1910" s="11"/>
      <c r="G1910" s="10"/>
      <c r="H1910" s="11"/>
      <c r="I1910" s="12"/>
      <c r="J1910" s="10"/>
      <c r="K1910" s="10"/>
      <c r="L1910" s="10"/>
      <c r="M1910" s="11"/>
      <c r="N1910" s="14"/>
    </row>
    <row r="1911" spans="1:15" ht="20.100000000000001" customHeight="1" thickBot="1" x14ac:dyDescent="0.3">
      <c r="B1911" s="1"/>
      <c r="C1911" s="1"/>
      <c r="D1911" s="1"/>
      <c r="E1911" s="10"/>
      <c r="F1911" s="11"/>
      <c r="G1911" s="10"/>
      <c r="H1911" s="11"/>
      <c r="I1911" s="12"/>
      <c r="J1911" s="10"/>
      <c r="K1911" s="10"/>
      <c r="L1911" s="10"/>
      <c r="M1911" s="11"/>
      <c r="N1911" s="14"/>
    </row>
    <row r="1912" spans="1:15" ht="20.100000000000001" customHeight="1" thickBot="1" x14ac:dyDescent="0.3">
      <c r="B1912" s="1"/>
      <c r="C1912" s="1"/>
      <c r="D1912" s="1"/>
      <c r="E1912" s="10"/>
      <c r="F1912" s="11"/>
      <c r="G1912" s="10"/>
      <c r="H1912" s="11"/>
      <c r="I1912" s="12"/>
      <c r="J1912" s="10"/>
      <c r="K1912" s="10"/>
      <c r="L1912" s="10"/>
      <c r="M1912" s="11"/>
      <c r="N1912" s="14"/>
    </row>
    <row r="1913" spans="1:15" ht="35.1" customHeight="1" x14ac:dyDescent="0.25">
      <c r="A1913" s="56" t="s">
        <v>7960</v>
      </c>
      <c r="B1913" s="35" t="s">
        <v>35</v>
      </c>
      <c r="C1913" s="36" t="s">
        <v>7959</v>
      </c>
      <c r="D1913" s="36" t="s">
        <v>27</v>
      </c>
      <c r="E1913" s="36" t="s">
        <v>28</v>
      </c>
      <c r="F1913" s="37" t="s">
        <v>29</v>
      </c>
      <c r="G1913" s="36" t="s">
        <v>30</v>
      </c>
      <c r="H1913" s="37" t="s">
        <v>31</v>
      </c>
      <c r="I1913" s="36" t="s">
        <v>32</v>
      </c>
      <c r="J1913" s="36" t="s">
        <v>33</v>
      </c>
      <c r="K1913" s="37" t="s">
        <v>36</v>
      </c>
      <c r="L1913" s="37" t="s">
        <v>34</v>
      </c>
      <c r="M1913" s="37" t="s">
        <v>6791</v>
      </c>
      <c r="N1913" s="38" t="s">
        <v>6792</v>
      </c>
      <c r="O1913" s="37" t="s">
        <v>6816</v>
      </c>
    </row>
    <row r="1914" spans="1:15" ht="20.100000000000001" customHeight="1" x14ac:dyDescent="0.25">
      <c r="A1914" s="57"/>
      <c r="B1914" s="32">
        <v>16015074</v>
      </c>
      <c r="C1914" s="25" t="s">
        <v>2886</v>
      </c>
      <c r="D1914" s="25" t="s">
        <v>2890</v>
      </c>
      <c r="E1914" s="26" t="s">
        <v>2</v>
      </c>
      <c r="F1914" s="27">
        <v>20</v>
      </c>
      <c r="G1914" s="28">
        <v>2.2400000000000002</v>
      </c>
      <c r="H1914" s="27">
        <v>20</v>
      </c>
      <c r="I1914" s="28">
        <v>1.76</v>
      </c>
      <c r="J1914" s="26" t="s">
        <v>3</v>
      </c>
      <c r="K1914" s="26" t="s">
        <v>4</v>
      </c>
      <c r="L1914" s="26" t="s">
        <v>4</v>
      </c>
      <c r="M1914" s="27">
        <f>IF(Tabelle7[[#This Row],[Heizleistung (55°C)]]=0,Tabelle7[[#This Row],[Heizleistung (35°C)]],(Tabelle7[[#This Row],[Heizleistung (35°C)]]+Tabelle7[[#This Row],[Heizleistung (55°C)]])/2)</f>
        <v>20</v>
      </c>
      <c r="N1914" s="30">
        <f>IF(Tabelle7[[#This Row],[Etas 55°C]]=0,0,(Tabelle7[[#This Row],[Etas 35°C]]*0.8+Tabelle7[[#This Row],[Etas 55°C]]*0.2))*2.5</f>
        <v>5.36</v>
      </c>
      <c r="O1914" s="31">
        <f>-(Tabelle7[[#This Row],[80%/20% SCOP]]-5.36)/5.36</f>
        <v>0</v>
      </c>
    </row>
    <row r="1915" spans="1:15" ht="20.100000000000001" customHeight="1" x14ac:dyDescent="0.25">
      <c r="A1915" s="57"/>
      <c r="B1915" s="32">
        <v>16015379</v>
      </c>
      <c r="C1915" s="25" t="s">
        <v>5190</v>
      </c>
      <c r="D1915" s="25" t="s">
        <v>5199</v>
      </c>
      <c r="E1915" s="26" t="s">
        <v>2</v>
      </c>
      <c r="F1915" s="27">
        <v>20</v>
      </c>
      <c r="G1915" s="28">
        <v>2.2400000000000002</v>
      </c>
      <c r="H1915" s="27">
        <v>20</v>
      </c>
      <c r="I1915" s="28">
        <v>1.76</v>
      </c>
      <c r="J1915" s="26" t="s">
        <v>3</v>
      </c>
      <c r="K1915" s="26" t="s">
        <v>4</v>
      </c>
      <c r="L1915" s="26" t="s">
        <v>4</v>
      </c>
      <c r="M1915" s="27">
        <f>IF(Tabelle7[[#This Row],[Heizleistung (55°C)]]=0,Tabelle7[[#This Row],[Heizleistung (35°C)]],(Tabelle7[[#This Row],[Heizleistung (35°C)]]+Tabelle7[[#This Row],[Heizleistung (55°C)]])/2)</f>
        <v>20</v>
      </c>
      <c r="N1915" s="30">
        <f>IF(Tabelle7[[#This Row],[Etas 55°C]]=0,0,(Tabelle7[[#This Row],[Etas 35°C]]*0.8+Tabelle7[[#This Row],[Etas 55°C]]*0.2))*2.5</f>
        <v>5.36</v>
      </c>
      <c r="O1915" s="31">
        <f>-(Tabelle7[[#This Row],[80%/20% SCOP]]-5.36)/5.36</f>
        <v>0</v>
      </c>
    </row>
    <row r="1916" spans="1:15" ht="20.100000000000001" customHeight="1" x14ac:dyDescent="0.25">
      <c r="A1916" s="57"/>
      <c r="B1916" s="32">
        <v>16014891</v>
      </c>
      <c r="C1916" s="25" t="s">
        <v>6678</v>
      </c>
      <c r="D1916" s="25" t="s">
        <v>6680</v>
      </c>
      <c r="E1916" s="26" t="s">
        <v>2</v>
      </c>
      <c r="F1916" s="27">
        <v>20</v>
      </c>
      <c r="G1916" s="28">
        <v>2.2400000000000002</v>
      </c>
      <c r="H1916" s="27">
        <v>20</v>
      </c>
      <c r="I1916" s="28">
        <v>1.76</v>
      </c>
      <c r="J1916" s="26" t="s">
        <v>3</v>
      </c>
      <c r="K1916" s="26" t="s">
        <v>4</v>
      </c>
      <c r="L1916" s="26" t="s">
        <v>4</v>
      </c>
      <c r="M1916" s="29">
        <f>IF(Tabelle7[[#This Row],[Heizleistung (55°C)]]=0,Tabelle7[[#This Row],[Heizleistung (35°C)]],(Tabelle7[[#This Row],[Heizleistung (35°C)]]+Tabelle7[[#This Row],[Heizleistung (55°C)]])/2)</f>
        <v>20</v>
      </c>
      <c r="N1916" s="30">
        <f>IF(Tabelle7[[#This Row],[Etas 55°C]]=0,0,(Tabelle7[[#This Row],[Etas 35°C]]*0.8+Tabelle7[[#This Row],[Etas 55°C]]*0.2))*2.5</f>
        <v>5.36</v>
      </c>
      <c r="O1916" s="31">
        <f>-(Tabelle7[[#This Row],[80%/20% SCOP]]-5.36)/5.36</f>
        <v>0</v>
      </c>
    </row>
    <row r="1917" spans="1:15" ht="20.100000000000001" customHeight="1" x14ac:dyDescent="0.25">
      <c r="A1917" s="57"/>
      <c r="B1917" s="32">
        <v>16007206</v>
      </c>
      <c r="C1917" s="25" t="s">
        <v>2451</v>
      </c>
      <c r="D1917" s="25" t="s">
        <v>2455</v>
      </c>
      <c r="E1917" s="26" t="s">
        <v>2</v>
      </c>
      <c r="F1917" s="27">
        <v>21</v>
      </c>
      <c r="G1917" s="28">
        <v>2.25</v>
      </c>
      <c r="H1917" s="27">
        <v>19</v>
      </c>
      <c r="I1917" s="28">
        <v>1.65</v>
      </c>
      <c r="J1917" s="26" t="s">
        <v>3</v>
      </c>
      <c r="K1917" s="26" t="s">
        <v>4</v>
      </c>
      <c r="L1917" s="26" t="s">
        <v>4</v>
      </c>
      <c r="M1917" s="27">
        <f>IF(Tabelle7[[#This Row],[Heizleistung (55°C)]]=0,Tabelle7[[#This Row],[Heizleistung (35°C)]],(Tabelle7[[#This Row],[Heizleistung (35°C)]]+Tabelle7[[#This Row],[Heizleistung (55°C)]])/2)</f>
        <v>20</v>
      </c>
      <c r="N1917" s="30">
        <f>IF(Tabelle7[[#This Row],[Etas 55°C]]=0,0,(Tabelle7[[#This Row],[Etas 35°C]]*0.8+Tabelle7[[#This Row],[Etas 55°C]]*0.2))*2.5</f>
        <v>5.3249999999999993</v>
      </c>
      <c r="O1917" s="31">
        <f>-(Tabelle7[[#This Row],[80%/20% SCOP]]-5.36)/5.36</f>
        <v>6.5298507462688482E-3</v>
      </c>
    </row>
    <row r="1918" spans="1:15" ht="20.100000000000001" customHeight="1" x14ac:dyDescent="0.25">
      <c r="A1918" s="57"/>
      <c r="B1918" s="32">
        <v>16007592</v>
      </c>
      <c r="C1918" s="25" t="s">
        <v>2472</v>
      </c>
      <c r="D1918" s="25" t="s">
        <v>2475</v>
      </c>
      <c r="E1918" s="26" t="s">
        <v>2</v>
      </c>
      <c r="F1918" s="27">
        <v>21</v>
      </c>
      <c r="G1918" s="28">
        <v>2.25</v>
      </c>
      <c r="H1918" s="27">
        <v>19</v>
      </c>
      <c r="I1918" s="28">
        <v>1.65</v>
      </c>
      <c r="J1918" s="26" t="s">
        <v>3</v>
      </c>
      <c r="K1918" s="26" t="s">
        <v>4</v>
      </c>
      <c r="L1918" s="26" t="s">
        <v>4</v>
      </c>
      <c r="M1918" s="27">
        <f>IF(Tabelle7[[#This Row],[Heizleistung (55°C)]]=0,Tabelle7[[#This Row],[Heizleistung (35°C)]],(Tabelle7[[#This Row],[Heizleistung (35°C)]]+Tabelle7[[#This Row],[Heizleistung (55°C)]])/2)</f>
        <v>20</v>
      </c>
      <c r="N1918" s="30">
        <f>IF(Tabelle7[[#This Row],[Etas 55°C]]=0,0,(Tabelle7[[#This Row],[Etas 35°C]]*0.8+Tabelle7[[#This Row],[Etas 55°C]]*0.2))*2.5</f>
        <v>5.3249999999999993</v>
      </c>
      <c r="O1918" s="31">
        <f>-(Tabelle7[[#This Row],[80%/20% SCOP]]-5.36)/5.36</f>
        <v>6.5298507462688482E-3</v>
      </c>
    </row>
    <row r="1919" spans="1:15" ht="20.100000000000001" customHeight="1" x14ac:dyDescent="0.25">
      <c r="A1919" s="57"/>
      <c r="B1919" s="32">
        <v>16016857</v>
      </c>
      <c r="C1919" s="25" t="s">
        <v>6767</v>
      </c>
      <c r="D1919" s="25" t="s">
        <v>2882</v>
      </c>
      <c r="E1919" s="26" t="s">
        <v>2</v>
      </c>
      <c r="F1919" s="27">
        <v>21</v>
      </c>
      <c r="G1919" s="28">
        <v>2.25</v>
      </c>
      <c r="H1919" s="27">
        <v>19</v>
      </c>
      <c r="I1919" s="28">
        <v>1.65</v>
      </c>
      <c r="J1919" s="26" t="s">
        <v>3</v>
      </c>
      <c r="K1919" s="26" t="s">
        <v>4</v>
      </c>
      <c r="L1919" s="26" t="s">
        <v>4</v>
      </c>
      <c r="M1919" s="27">
        <f>IF(Tabelle7[[#This Row],[Heizleistung (55°C)]]=0,Tabelle7[[#This Row],[Heizleistung (35°C)]],(Tabelle7[[#This Row],[Heizleistung (35°C)]]+Tabelle7[[#This Row],[Heizleistung (55°C)]])/2)</f>
        <v>20</v>
      </c>
      <c r="N1919" s="30">
        <f>IF(Tabelle7[[#This Row],[Etas 55°C]]=0,0,(Tabelle7[[#This Row],[Etas 35°C]]*0.8+Tabelle7[[#This Row],[Etas 55°C]]*0.2))*2.5</f>
        <v>5.3249999999999993</v>
      </c>
      <c r="O1919" s="31">
        <f>-(Tabelle7[[#This Row],[80%/20% SCOP]]-5.36)/5.36</f>
        <v>6.5298507462688482E-3</v>
      </c>
    </row>
    <row r="1920" spans="1:15" ht="20.100000000000001" customHeight="1" x14ac:dyDescent="0.25">
      <c r="A1920" s="57"/>
      <c r="B1920" s="32">
        <v>16013090</v>
      </c>
      <c r="C1920" s="25" t="s">
        <v>2363</v>
      </c>
      <c r="D1920" s="25" t="s">
        <v>2382</v>
      </c>
      <c r="E1920" s="26" t="s">
        <v>2</v>
      </c>
      <c r="F1920" s="27">
        <v>18</v>
      </c>
      <c r="G1920" s="28">
        <v>2.2240000000000002</v>
      </c>
      <c r="H1920" s="27">
        <v>18</v>
      </c>
      <c r="I1920" s="28">
        <v>1.6990000000000001</v>
      </c>
      <c r="J1920" s="26" t="s">
        <v>3</v>
      </c>
      <c r="K1920" s="26" t="s">
        <v>4</v>
      </c>
      <c r="L1920" s="26" t="s">
        <v>4</v>
      </c>
      <c r="M1920" s="27">
        <f>IF(Tabelle7[[#This Row],[Heizleistung (55°C)]]=0,Tabelle7[[#This Row],[Heizleistung (35°C)]],(Tabelle7[[#This Row],[Heizleistung (35°C)]]+Tabelle7[[#This Row],[Heizleistung (55°C)]])/2)</f>
        <v>18</v>
      </c>
      <c r="N1920" s="30">
        <f>IF(Tabelle7[[#This Row],[Etas 55°C]]=0,0,(Tabelle7[[#This Row],[Etas 35°C]]*0.8+Tabelle7[[#This Row],[Etas 55°C]]*0.2))*2.5</f>
        <v>5.2975000000000003</v>
      </c>
      <c r="O1920" s="31">
        <f>-(Tabelle7[[#This Row],[80%/20% SCOP]]-5.36)/5.36</f>
        <v>1.1660447761194029E-2</v>
      </c>
    </row>
    <row r="1921" spans="1:15" ht="20.100000000000001" customHeight="1" x14ac:dyDescent="0.25">
      <c r="A1921" s="57"/>
      <c r="B1921" s="32">
        <v>16015378</v>
      </c>
      <c r="C1921" s="25" t="s">
        <v>5489</v>
      </c>
      <c r="D1921" s="25" t="s">
        <v>5499</v>
      </c>
      <c r="E1921" s="26" t="s">
        <v>2</v>
      </c>
      <c r="F1921" s="27">
        <v>20</v>
      </c>
      <c r="G1921" s="28">
        <v>2.2000000000000002</v>
      </c>
      <c r="H1921" s="27">
        <v>18.5</v>
      </c>
      <c r="I1921" s="28">
        <v>1.73</v>
      </c>
      <c r="J1921" s="26" t="s">
        <v>3</v>
      </c>
      <c r="K1921" s="26" t="s">
        <v>4</v>
      </c>
      <c r="L1921" s="26" t="s">
        <v>4</v>
      </c>
      <c r="M1921" s="29">
        <f>IF(Tabelle7[[#This Row],[Heizleistung (55°C)]]=0,Tabelle7[[#This Row],[Heizleistung (35°C)]],(Tabelle7[[#This Row],[Heizleistung (35°C)]]+Tabelle7[[#This Row],[Heizleistung (55°C)]])/2)</f>
        <v>19.25</v>
      </c>
      <c r="N1921" s="30">
        <f>IF(Tabelle7[[#This Row],[Etas 55°C]]=0,0,(Tabelle7[[#This Row],[Etas 35°C]]*0.8+Tabelle7[[#This Row],[Etas 55°C]]*0.2))*2.5</f>
        <v>5.2650000000000006</v>
      </c>
      <c r="O1921" s="31">
        <f>-(Tabelle7[[#This Row],[80%/20% SCOP]]-5.36)/5.36</f>
        <v>1.7723880597014879E-2</v>
      </c>
    </row>
    <row r="1922" spans="1:15" ht="20.100000000000001" customHeight="1" x14ac:dyDescent="0.25">
      <c r="A1922" s="57"/>
      <c r="B1922" s="32">
        <v>16000433</v>
      </c>
      <c r="C1922" s="25" t="s">
        <v>2971</v>
      </c>
      <c r="D1922" s="25" t="s">
        <v>2980</v>
      </c>
      <c r="E1922" s="26" t="s">
        <v>2</v>
      </c>
      <c r="F1922" s="27">
        <v>19.399999999999999</v>
      </c>
      <c r="G1922" s="28">
        <v>2.16</v>
      </c>
      <c r="H1922" s="27">
        <v>18.399999999999999</v>
      </c>
      <c r="I1922" s="28">
        <v>1.64</v>
      </c>
      <c r="J1922" s="26" t="s">
        <v>109</v>
      </c>
      <c r="K1922" s="26" t="s">
        <v>4</v>
      </c>
      <c r="L1922" s="26" t="s">
        <v>4</v>
      </c>
      <c r="M1922" s="27">
        <f>IF(Tabelle7[[#This Row],[Heizleistung (55°C)]]=0,Tabelle7[[#This Row],[Heizleistung (35°C)]],(Tabelle7[[#This Row],[Heizleistung (35°C)]]+Tabelle7[[#This Row],[Heizleistung (55°C)]])/2)</f>
        <v>18.899999999999999</v>
      </c>
      <c r="N1922" s="30">
        <f>IF(Tabelle7[[#This Row],[Etas 55°C]]=0,0,(Tabelle7[[#This Row],[Etas 35°C]]*0.8+Tabelle7[[#This Row],[Etas 55°C]]*0.2))*2.5</f>
        <v>5.1400000000000006</v>
      </c>
      <c r="O1922" s="31">
        <f>-(Tabelle7[[#This Row],[80%/20% SCOP]]-5.36)/5.36</f>
        <v>4.1044776119402937E-2</v>
      </c>
    </row>
    <row r="1923" spans="1:15" ht="20.100000000000001" customHeight="1" x14ac:dyDescent="0.25">
      <c r="A1923" s="57"/>
      <c r="B1923" s="32">
        <v>16018145</v>
      </c>
      <c r="C1923" s="25" t="s">
        <v>4644</v>
      </c>
      <c r="D1923" s="25" t="s">
        <v>4646</v>
      </c>
      <c r="E1923" s="26" t="s">
        <v>2</v>
      </c>
      <c r="F1923" s="27">
        <v>20</v>
      </c>
      <c r="G1923" s="28">
        <v>2.0939999999999999</v>
      </c>
      <c r="H1923" s="27">
        <v>20</v>
      </c>
      <c r="I1923" s="28">
        <v>1.6020000000000001</v>
      </c>
      <c r="J1923" s="26" t="s">
        <v>3</v>
      </c>
      <c r="K1923" s="26" t="s">
        <v>4</v>
      </c>
      <c r="L1923" s="26" t="s">
        <v>4</v>
      </c>
      <c r="M1923" s="27">
        <f>IF(Tabelle7[[#This Row],[Heizleistung (55°C)]]=0,Tabelle7[[#This Row],[Heizleistung (35°C)]],(Tabelle7[[#This Row],[Heizleistung (35°C)]]+Tabelle7[[#This Row],[Heizleistung (55°C)]])/2)</f>
        <v>20</v>
      </c>
      <c r="N1923" s="30">
        <f>IF(Tabelle7[[#This Row],[Etas 55°C]]=0,0,(Tabelle7[[#This Row],[Etas 35°C]]*0.8+Tabelle7[[#This Row],[Etas 55°C]]*0.2))*2.5</f>
        <v>4.9889999999999999</v>
      </c>
      <c r="O1923" s="31">
        <f>-(Tabelle7[[#This Row],[80%/20% SCOP]]-5.36)/5.36</f>
        <v>6.9216417910447844E-2</v>
      </c>
    </row>
    <row r="1924" spans="1:15" ht="20.100000000000001" customHeight="1" x14ac:dyDescent="0.25">
      <c r="A1924" s="57"/>
      <c r="B1924" s="32">
        <v>16013379</v>
      </c>
      <c r="C1924" s="25" t="s">
        <v>5787</v>
      </c>
      <c r="D1924" s="25" t="s">
        <v>5791</v>
      </c>
      <c r="E1924" s="26" t="s">
        <v>2</v>
      </c>
      <c r="F1924" s="27">
        <v>18.559999999999999</v>
      </c>
      <c r="G1924" s="28">
        <v>2.0699999999999998</v>
      </c>
      <c r="H1924" s="27">
        <v>17.649999999999999</v>
      </c>
      <c r="I1924" s="28">
        <v>1.62</v>
      </c>
      <c r="J1924" s="26" t="s">
        <v>3</v>
      </c>
      <c r="K1924" s="26" t="s">
        <v>4</v>
      </c>
      <c r="L1924" s="26" t="s">
        <v>4</v>
      </c>
      <c r="M1924" s="29">
        <f>IF(Tabelle7[[#This Row],[Heizleistung (55°C)]]=0,Tabelle7[[#This Row],[Heizleistung (35°C)]],(Tabelle7[[#This Row],[Heizleistung (35°C)]]+Tabelle7[[#This Row],[Heizleistung (55°C)]])/2)</f>
        <v>18.104999999999997</v>
      </c>
      <c r="N1924" s="30">
        <f>IF(Tabelle7[[#This Row],[Etas 55°C]]=0,0,(Tabelle7[[#This Row],[Etas 35°C]]*0.8+Tabelle7[[#This Row],[Etas 55°C]]*0.2))*2.5</f>
        <v>4.95</v>
      </c>
      <c r="O1924" s="31">
        <f>-(Tabelle7[[#This Row],[80%/20% SCOP]]-5.36)/5.36</f>
        <v>7.6492537313432862E-2</v>
      </c>
    </row>
    <row r="1925" spans="1:15" ht="20.100000000000001" customHeight="1" x14ac:dyDescent="0.25">
      <c r="A1925" s="57"/>
      <c r="B1925" s="32">
        <v>16015401</v>
      </c>
      <c r="C1925" s="25" t="s">
        <v>5128</v>
      </c>
      <c r="D1925" s="25" t="s">
        <v>5171</v>
      </c>
      <c r="E1925" s="26" t="s">
        <v>2</v>
      </c>
      <c r="F1925" s="27">
        <v>20.100000000000001</v>
      </c>
      <c r="G1925" s="28">
        <v>2.06</v>
      </c>
      <c r="H1925" s="27">
        <v>18.760000000000002</v>
      </c>
      <c r="I1925" s="28">
        <v>1.58</v>
      </c>
      <c r="J1925" s="26" t="s">
        <v>3</v>
      </c>
      <c r="K1925" s="26" t="s">
        <v>4</v>
      </c>
      <c r="L1925" s="26" t="s">
        <v>15</v>
      </c>
      <c r="M1925" s="27">
        <f>IF(Tabelle7[[#This Row],[Heizleistung (55°C)]]=0,Tabelle7[[#This Row],[Heizleistung (35°C)]],(Tabelle7[[#This Row],[Heizleistung (35°C)]]+Tabelle7[[#This Row],[Heizleistung (55°C)]])/2)</f>
        <v>19.43</v>
      </c>
      <c r="N1925" s="30">
        <f>IF(Tabelle7[[#This Row],[Etas 55°C]]=0,0,(Tabelle7[[#This Row],[Etas 35°C]]*0.8+Tabelle7[[#This Row],[Etas 55°C]]*0.2))*2.5</f>
        <v>4.91</v>
      </c>
      <c r="O1925" s="31">
        <f>-(Tabelle7[[#This Row],[80%/20% SCOP]]-5.36)/5.36</f>
        <v>8.3955223880597049E-2</v>
      </c>
    </row>
    <row r="1926" spans="1:15" ht="20.100000000000001" customHeight="1" x14ac:dyDescent="0.25">
      <c r="A1926" s="57"/>
      <c r="B1926" s="32">
        <v>16018143</v>
      </c>
      <c r="C1926" s="25" t="s">
        <v>2971</v>
      </c>
      <c r="D1926" s="25" t="s">
        <v>2987</v>
      </c>
      <c r="E1926" s="26" t="s">
        <v>2</v>
      </c>
      <c r="F1926" s="27">
        <v>19.22</v>
      </c>
      <c r="G1926" s="28">
        <v>2.069</v>
      </c>
      <c r="H1926" s="27">
        <v>18.899999999999999</v>
      </c>
      <c r="I1926" s="28">
        <v>1.542</v>
      </c>
      <c r="J1926" s="26" t="s">
        <v>3</v>
      </c>
      <c r="K1926" s="26" t="s">
        <v>4</v>
      </c>
      <c r="L1926" s="26" t="s">
        <v>4</v>
      </c>
      <c r="M1926" s="27">
        <f>IF(Tabelle7[[#This Row],[Heizleistung (55°C)]]=0,Tabelle7[[#This Row],[Heizleistung (35°C)]],(Tabelle7[[#This Row],[Heizleistung (35°C)]]+Tabelle7[[#This Row],[Heizleistung (55°C)]])/2)</f>
        <v>19.059999999999999</v>
      </c>
      <c r="N1926" s="30">
        <f>IF(Tabelle7[[#This Row],[Etas 55°C]]=0,0,(Tabelle7[[#This Row],[Etas 35°C]]*0.8+Tabelle7[[#This Row],[Etas 55°C]]*0.2))*2.5</f>
        <v>4.9089999999999998</v>
      </c>
      <c r="O1926" s="31">
        <f>-(Tabelle7[[#This Row],[80%/20% SCOP]]-5.36)/5.36</f>
        <v>8.4141791044776204E-2</v>
      </c>
    </row>
    <row r="1927" spans="1:15" ht="20.100000000000001" customHeight="1" x14ac:dyDescent="0.25">
      <c r="A1927" s="57"/>
      <c r="B1927" s="32">
        <v>16015881</v>
      </c>
      <c r="C1927" s="25" t="s">
        <v>1657</v>
      </c>
      <c r="D1927" s="25" t="s">
        <v>1709</v>
      </c>
      <c r="E1927" s="26" t="s">
        <v>2</v>
      </c>
      <c r="F1927" s="27">
        <v>18</v>
      </c>
      <c r="G1927" s="28">
        <v>2.0699999999999998</v>
      </c>
      <c r="H1927" s="27">
        <v>18</v>
      </c>
      <c r="I1927" s="28">
        <v>1.53</v>
      </c>
      <c r="J1927" s="26" t="s">
        <v>3</v>
      </c>
      <c r="K1927" s="26" t="s">
        <v>4</v>
      </c>
      <c r="L1927" s="26" t="s">
        <v>4</v>
      </c>
      <c r="M1927" s="27">
        <f>IF(Tabelle7[[#This Row],[Heizleistung (55°C)]]=0,Tabelle7[[#This Row],[Heizleistung (35°C)]],(Tabelle7[[#This Row],[Heizleistung (35°C)]]+Tabelle7[[#This Row],[Heizleistung (55°C)]])/2)</f>
        <v>18</v>
      </c>
      <c r="N1927" s="30">
        <f>IF(Tabelle7[[#This Row],[Etas 55°C]]=0,0,(Tabelle7[[#This Row],[Etas 35°C]]*0.8+Tabelle7[[#This Row],[Etas 55°C]]*0.2))*2.5</f>
        <v>4.9050000000000002</v>
      </c>
      <c r="O1927" s="31">
        <f>-(Tabelle7[[#This Row],[80%/20% SCOP]]-5.36)/5.36</f>
        <v>8.4888059701492546E-2</v>
      </c>
    </row>
    <row r="1928" spans="1:15" ht="20.100000000000001" customHeight="1" x14ac:dyDescent="0.25">
      <c r="A1928" s="57"/>
      <c r="B1928" s="32">
        <v>16018197</v>
      </c>
      <c r="C1928" s="25" t="s">
        <v>1560</v>
      </c>
      <c r="D1928" s="25" t="s">
        <v>1579</v>
      </c>
      <c r="E1928" s="26" t="s">
        <v>2</v>
      </c>
      <c r="F1928" s="27">
        <v>19.7</v>
      </c>
      <c r="G1928" s="28">
        <v>2.0499999999999998</v>
      </c>
      <c r="H1928" s="27">
        <v>19.8</v>
      </c>
      <c r="I1928" s="28">
        <v>1.554</v>
      </c>
      <c r="J1928" s="26" t="s">
        <v>3</v>
      </c>
      <c r="K1928" s="26" t="s">
        <v>4</v>
      </c>
      <c r="L1928" s="26" t="s">
        <v>4</v>
      </c>
      <c r="M1928" s="27">
        <f>IF(Tabelle7[[#This Row],[Heizleistung (55°C)]]=0,Tabelle7[[#This Row],[Heizleistung (35°C)]],(Tabelle7[[#This Row],[Heizleistung (35°C)]]+Tabelle7[[#This Row],[Heizleistung (55°C)]])/2)</f>
        <v>19.75</v>
      </c>
      <c r="N1928" s="30">
        <f>IF(Tabelle7[[#This Row],[Etas 55°C]]=0,0,(Tabelle7[[#This Row],[Etas 35°C]]*0.8+Tabelle7[[#This Row],[Etas 55°C]]*0.2))*2.5</f>
        <v>4.8769999999999998</v>
      </c>
      <c r="O1928" s="31">
        <f>-(Tabelle7[[#This Row],[80%/20% SCOP]]-5.36)/5.36</f>
        <v>9.0111940298507553E-2</v>
      </c>
    </row>
    <row r="1929" spans="1:15" ht="20.100000000000001" customHeight="1" x14ac:dyDescent="0.25">
      <c r="A1929" s="57"/>
      <c r="B1929" s="32">
        <v>16018400</v>
      </c>
      <c r="C1929" s="25" t="s">
        <v>3044</v>
      </c>
      <c r="D1929" s="25" t="s">
        <v>3071</v>
      </c>
      <c r="E1929" s="26" t="s">
        <v>2</v>
      </c>
      <c r="F1929" s="27">
        <v>19.7</v>
      </c>
      <c r="G1929" s="28">
        <v>2.0499999999999998</v>
      </c>
      <c r="H1929" s="27">
        <v>19.8</v>
      </c>
      <c r="I1929" s="28">
        <v>1.55</v>
      </c>
      <c r="J1929" s="26" t="s">
        <v>3</v>
      </c>
      <c r="K1929" s="26" t="s">
        <v>4</v>
      </c>
      <c r="L1929" s="26" t="s">
        <v>4</v>
      </c>
      <c r="M1929" s="27">
        <f>IF(Tabelle7[[#This Row],[Heizleistung (55°C)]]=0,Tabelle7[[#This Row],[Heizleistung (35°C)]],(Tabelle7[[#This Row],[Heizleistung (35°C)]]+Tabelle7[[#This Row],[Heizleistung (55°C)]])/2)</f>
        <v>19.75</v>
      </c>
      <c r="N1929" s="30">
        <f>IF(Tabelle7[[#This Row],[Etas 55°C]]=0,0,(Tabelle7[[#This Row],[Etas 35°C]]*0.8+Tabelle7[[#This Row],[Etas 55°C]]*0.2))*2.5</f>
        <v>4.875</v>
      </c>
      <c r="O1929" s="31">
        <f>-(Tabelle7[[#This Row],[80%/20% SCOP]]-5.36)/5.36</f>
        <v>9.0485074626865725E-2</v>
      </c>
    </row>
    <row r="1930" spans="1:15" ht="20.100000000000001" customHeight="1" x14ac:dyDescent="0.25">
      <c r="A1930" s="57"/>
      <c r="B1930" s="32">
        <v>16013380</v>
      </c>
      <c r="C1930" s="25" t="s">
        <v>5787</v>
      </c>
      <c r="D1930" s="25" t="s">
        <v>5801</v>
      </c>
      <c r="E1930" s="26" t="s">
        <v>2</v>
      </c>
      <c r="F1930" s="27">
        <v>18.32</v>
      </c>
      <c r="G1930" s="28">
        <v>2.04</v>
      </c>
      <c r="H1930" s="27">
        <v>17.100000000000001</v>
      </c>
      <c r="I1930" s="28">
        <v>1.55</v>
      </c>
      <c r="J1930" s="26" t="s">
        <v>3</v>
      </c>
      <c r="K1930" s="26" t="s">
        <v>4</v>
      </c>
      <c r="L1930" s="26" t="s">
        <v>4</v>
      </c>
      <c r="M1930" s="29">
        <f>IF(Tabelle7[[#This Row],[Heizleistung (55°C)]]=0,Tabelle7[[#This Row],[Heizleistung (35°C)]],(Tabelle7[[#This Row],[Heizleistung (35°C)]]+Tabelle7[[#This Row],[Heizleistung (55°C)]])/2)</f>
        <v>17.71</v>
      </c>
      <c r="N1930" s="30">
        <f>IF(Tabelle7[[#This Row],[Etas 55°C]]=0,0,(Tabelle7[[#This Row],[Etas 35°C]]*0.8+Tabelle7[[#This Row],[Etas 55°C]]*0.2))*2.5</f>
        <v>4.8550000000000004</v>
      </c>
      <c r="O1930" s="31">
        <f>-(Tabelle7[[#This Row],[80%/20% SCOP]]-5.36)/5.36</f>
        <v>9.4216417910447742E-2</v>
      </c>
    </row>
    <row r="1931" spans="1:15" ht="20.100000000000001" customHeight="1" x14ac:dyDescent="0.25">
      <c r="A1931" s="57"/>
      <c r="B1931" s="32">
        <v>16001324</v>
      </c>
      <c r="C1931" s="25" t="s">
        <v>5128</v>
      </c>
      <c r="D1931" s="25" t="s">
        <v>5144</v>
      </c>
      <c r="E1931" s="26" t="s">
        <v>2</v>
      </c>
      <c r="F1931" s="27">
        <v>20.6</v>
      </c>
      <c r="G1931" s="28">
        <v>2.0670000000000002</v>
      </c>
      <c r="H1931" s="27">
        <v>17.399999999999999</v>
      </c>
      <c r="I1931" s="28">
        <v>1.369</v>
      </c>
      <c r="J1931" s="26" t="s">
        <v>40</v>
      </c>
      <c r="K1931" s="26" t="s">
        <v>4</v>
      </c>
      <c r="L1931" s="26" t="s">
        <v>4</v>
      </c>
      <c r="M1931" s="27">
        <f>IF(Tabelle7[[#This Row],[Heizleistung (55°C)]]=0,Tabelle7[[#This Row],[Heizleistung (35°C)]],(Tabelle7[[#This Row],[Heizleistung (35°C)]]+Tabelle7[[#This Row],[Heizleistung (55°C)]])/2)</f>
        <v>19</v>
      </c>
      <c r="N1931" s="30">
        <f>IF(Tabelle7[[#This Row],[Etas 55°C]]=0,0,(Tabelle7[[#This Row],[Etas 35°C]]*0.8+Tabelle7[[#This Row],[Etas 55°C]]*0.2))*2.5</f>
        <v>4.8185000000000002</v>
      </c>
      <c r="O1931" s="31">
        <f>-(Tabelle7[[#This Row],[80%/20% SCOP]]-5.36)/5.36</f>
        <v>0.10102611940298509</v>
      </c>
    </row>
    <row r="1932" spans="1:15" ht="20.100000000000001" customHeight="1" x14ac:dyDescent="0.25">
      <c r="A1932" s="57"/>
      <c r="B1932" s="32">
        <v>16017196</v>
      </c>
      <c r="C1932" s="25" t="s">
        <v>5</v>
      </c>
      <c r="D1932" s="25" t="s">
        <v>8</v>
      </c>
      <c r="E1932" s="26" t="s">
        <v>2</v>
      </c>
      <c r="F1932" s="27">
        <v>18.8</v>
      </c>
      <c r="G1932" s="28">
        <v>2</v>
      </c>
      <c r="H1932" s="27">
        <v>18</v>
      </c>
      <c r="I1932" s="28">
        <v>1.58</v>
      </c>
      <c r="J1932" s="26" t="s">
        <v>3</v>
      </c>
      <c r="K1932" s="26" t="s">
        <v>4</v>
      </c>
      <c r="L1932" s="26" t="s">
        <v>4</v>
      </c>
      <c r="M1932" s="29">
        <f>IF(Tabelle7[[#This Row],[Heizleistung (55°C)]]=0,Tabelle7[[#This Row],[Heizleistung (35°C)]],(Tabelle7[[#This Row],[Heizleistung (35°C)]]+Tabelle7[[#This Row],[Heizleistung (55°C)]])/2)</f>
        <v>18.399999999999999</v>
      </c>
      <c r="N1932" s="30">
        <f>IF(Tabelle7[[#This Row],[Etas 55°C]]=0,0,(Tabelle7[[#This Row],[Etas 35°C]]*0.8+Tabelle7[[#This Row],[Etas 55°C]]*0.2))*2.5</f>
        <v>4.79</v>
      </c>
      <c r="O1932" s="31">
        <f>-(Tabelle7[[#This Row],[80%/20% SCOP]]-5.36)/5.36</f>
        <v>0.1063432835820896</v>
      </c>
    </row>
    <row r="1933" spans="1:15" ht="20.100000000000001" customHeight="1" x14ac:dyDescent="0.25">
      <c r="A1933" s="57"/>
      <c r="B1933" s="32">
        <v>16014916</v>
      </c>
      <c r="C1933" s="25" t="s">
        <v>64</v>
      </c>
      <c r="D1933" s="25" t="s">
        <v>72</v>
      </c>
      <c r="E1933" s="26" t="s">
        <v>2</v>
      </c>
      <c r="F1933" s="27">
        <v>18.8</v>
      </c>
      <c r="G1933" s="28">
        <v>2</v>
      </c>
      <c r="H1933" s="27">
        <v>18</v>
      </c>
      <c r="I1933" s="28">
        <v>1.58</v>
      </c>
      <c r="J1933" s="26" t="s">
        <v>3</v>
      </c>
      <c r="K1933" s="26" t="s">
        <v>4</v>
      </c>
      <c r="L1933" s="26" t="s">
        <v>4</v>
      </c>
      <c r="M1933" s="27">
        <f>IF(Tabelle7[[#This Row],[Heizleistung (55°C)]]=0,Tabelle7[[#This Row],[Heizleistung (35°C)]],(Tabelle7[[#This Row],[Heizleistung (35°C)]]+Tabelle7[[#This Row],[Heizleistung (55°C)]])/2)</f>
        <v>18.399999999999999</v>
      </c>
      <c r="N1933" s="30">
        <f>IF(Tabelle7[[#This Row],[Etas 55°C]]=0,0,(Tabelle7[[#This Row],[Etas 35°C]]*0.8+Tabelle7[[#This Row],[Etas 55°C]]*0.2))*2.5</f>
        <v>4.79</v>
      </c>
      <c r="O1933" s="31">
        <f>-(Tabelle7[[#This Row],[80%/20% SCOP]]-5.36)/5.36</f>
        <v>0.1063432835820896</v>
      </c>
    </row>
    <row r="1934" spans="1:15" ht="20.100000000000001" customHeight="1" x14ac:dyDescent="0.25">
      <c r="A1934" s="57"/>
      <c r="B1934" s="32">
        <v>16018043</v>
      </c>
      <c r="C1934" s="25" t="s">
        <v>5531</v>
      </c>
      <c r="D1934" s="25" t="s">
        <v>5534</v>
      </c>
      <c r="E1934" s="26" t="s">
        <v>2</v>
      </c>
      <c r="F1934" s="27">
        <v>19</v>
      </c>
      <c r="G1934" s="28">
        <v>2.0009999999999999</v>
      </c>
      <c r="H1934" s="27">
        <v>19</v>
      </c>
      <c r="I1934" s="28">
        <v>1.5349999999999999</v>
      </c>
      <c r="J1934" s="26" t="s">
        <v>3</v>
      </c>
      <c r="K1934" s="26" t="s">
        <v>4</v>
      </c>
      <c r="L1934" s="26" t="s">
        <v>4</v>
      </c>
      <c r="M1934" s="29">
        <f>IF(Tabelle7[[#This Row],[Heizleistung (55°C)]]=0,Tabelle7[[#This Row],[Heizleistung (35°C)]],(Tabelle7[[#This Row],[Heizleistung (35°C)]]+Tabelle7[[#This Row],[Heizleistung (55°C)]])/2)</f>
        <v>19</v>
      </c>
      <c r="N1934" s="30">
        <f>IF(Tabelle7[[#This Row],[Etas 55°C]]=0,0,(Tabelle7[[#This Row],[Etas 35°C]]*0.8+Tabelle7[[#This Row],[Etas 55°C]]*0.2))*2.5</f>
        <v>4.7694999999999999</v>
      </c>
      <c r="O1934" s="31">
        <f>-(Tabelle7[[#This Row],[80%/20% SCOP]]-5.36)/5.36</f>
        <v>0.11016791044776128</v>
      </c>
    </row>
    <row r="1935" spans="1:15" ht="20.100000000000001" customHeight="1" x14ac:dyDescent="0.25">
      <c r="A1935" s="57"/>
      <c r="B1935" s="32">
        <v>16015405</v>
      </c>
      <c r="C1935" s="25" t="s">
        <v>440</v>
      </c>
      <c r="D1935" s="25" t="s">
        <v>450</v>
      </c>
      <c r="E1935" s="26" t="s">
        <v>2</v>
      </c>
      <c r="F1935" s="27">
        <v>20</v>
      </c>
      <c r="G1935" s="28">
        <v>1.97</v>
      </c>
      <c r="H1935" s="27">
        <v>20</v>
      </c>
      <c r="I1935" s="28">
        <v>1.51</v>
      </c>
      <c r="J1935" s="26" t="s">
        <v>3</v>
      </c>
      <c r="K1935" s="26" t="s">
        <v>15</v>
      </c>
      <c r="L1935" s="26" t="s">
        <v>15</v>
      </c>
      <c r="M1935" s="27">
        <f>IF(Tabelle7[[#This Row],[Heizleistung (55°C)]]=0,Tabelle7[[#This Row],[Heizleistung (35°C)]],(Tabelle7[[#This Row],[Heizleistung (35°C)]]+Tabelle7[[#This Row],[Heizleistung (55°C)]])/2)</f>
        <v>20</v>
      </c>
      <c r="N1935" s="30">
        <f>IF(Tabelle7[[#This Row],[Etas 55°C]]=0,0,(Tabelle7[[#This Row],[Etas 35°C]]*0.8+Tabelle7[[#This Row],[Etas 55°C]]*0.2))*2.5</f>
        <v>4.6950000000000003</v>
      </c>
      <c r="O1935" s="31">
        <f>-(Tabelle7[[#This Row],[80%/20% SCOP]]-5.36)/5.36</f>
        <v>0.12406716417910447</v>
      </c>
    </row>
    <row r="1936" spans="1:15" ht="20.100000000000001" customHeight="1" x14ac:dyDescent="0.25">
      <c r="A1936" s="57"/>
      <c r="B1936" s="32">
        <v>16015355</v>
      </c>
      <c r="C1936" s="25" t="s">
        <v>5091</v>
      </c>
      <c r="D1936" s="25" t="s">
        <v>5092</v>
      </c>
      <c r="E1936" s="26" t="s">
        <v>2</v>
      </c>
      <c r="F1936" s="27">
        <v>20</v>
      </c>
      <c r="G1936" s="28">
        <v>1.97</v>
      </c>
      <c r="H1936" s="27">
        <v>20</v>
      </c>
      <c r="I1936" s="28">
        <v>1.51</v>
      </c>
      <c r="J1936" s="26" t="s">
        <v>3</v>
      </c>
      <c r="K1936" s="26" t="s">
        <v>15</v>
      </c>
      <c r="L1936" s="26" t="s">
        <v>15</v>
      </c>
      <c r="M1936" s="27">
        <f>IF(Tabelle7[[#This Row],[Heizleistung (55°C)]]=0,Tabelle7[[#This Row],[Heizleistung (35°C)]],(Tabelle7[[#This Row],[Heizleistung (35°C)]]+Tabelle7[[#This Row],[Heizleistung (55°C)]])/2)</f>
        <v>20</v>
      </c>
      <c r="N1936" s="30">
        <f>IF(Tabelle7[[#This Row],[Etas 55°C]]=0,0,(Tabelle7[[#This Row],[Etas 35°C]]*0.8+Tabelle7[[#This Row],[Etas 55°C]]*0.2))*2.5</f>
        <v>4.6950000000000003</v>
      </c>
      <c r="O1936" s="31">
        <f>-(Tabelle7[[#This Row],[80%/20% SCOP]]-5.36)/5.36</f>
        <v>0.12406716417910447</v>
      </c>
    </row>
    <row r="1937" spans="1:15" ht="20.100000000000001" customHeight="1" x14ac:dyDescent="0.25">
      <c r="A1937" s="57"/>
      <c r="B1937" s="32">
        <v>16018068</v>
      </c>
      <c r="C1937" s="25" t="s">
        <v>1936</v>
      </c>
      <c r="D1937" s="25" t="s">
        <v>1937</v>
      </c>
      <c r="E1937" s="26" t="s">
        <v>2</v>
      </c>
      <c r="F1937" s="27">
        <v>17.600000000000001</v>
      </c>
      <c r="G1937" s="28">
        <v>1.93</v>
      </c>
      <c r="H1937" s="27">
        <v>17.86</v>
      </c>
      <c r="I1937" s="28">
        <v>1.55</v>
      </c>
      <c r="J1937" s="26" t="s">
        <v>3</v>
      </c>
      <c r="K1937" s="26" t="s">
        <v>4</v>
      </c>
      <c r="L1937" s="26" t="s">
        <v>4</v>
      </c>
      <c r="M1937" s="27">
        <f>IF(Tabelle7[[#This Row],[Heizleistung (55°C)]]=0,Tabelle7[[#This Row],[Heizleistung (35°C)]],(Tabelle7[[#This Row],[Heizleistung (35°C)]]+Tabelle7[[#This Row],[Heizleistung (55°C)]])/2)</f>
        <v>17.73</v>
      </c>
      <c r="N1937" s="30">
        <f>IF(Tabelle7[[#This Row],[Etas 55°C]]=0,0,(Tabelle7[[#This Row],[Etas 35°C]]*0.8+Tabelle7[[#This Row],[Etas 55°C]]*0.2))*2.5</f>
        <v>4.6349999999999998</v>
      </c>
      <c r="O1937" s="31">
        <f>-(Tabelle7[[#This Row],[80%/20% SCOP]]-5.36)/5.36</f>
        <v>0.13526119402985085</v>
      </c>
    </row>
    <row r="1938" spans="1:15" ht="20.100000000000001" customHeight="1" x14ac:dyDescent="0.25">
      <c r="A1938" s="57"/>
      <c r="B1938" s="32">
        <v>16018487</v>
      </c>
      <c r="C1938" s="25" t="s">
        <v>2443</v>
      </c>
      <c r="D1938" s="25" t="s">
        <v>2449</v>
      </c>
      <c r="E1938" s="26" t="s">
        <v>2</v>
      </c>
      <c r="F1938" s="27">
        <v>19.41</v>
      </c>
      <c r="G1938" s="28">
        <v>1.907</v>
      </c>
      <c r="H1938" s="27">
        <v>17.2</v>
      </c>
      <c r="I1938" s="28">
        <v>1.623</v>
      </c>
      <c r="J1938" s="26" t="s">
        <v>3</v>
      </c>
      <c r="K1938" s="26" t="s">
        <v>4</v>
      </c>
      <c r="L1938" s="26" t="s">
        <v>25</v>
      </c>
      <c r="M1938" s="27">
        <f>IF(Tabelle7[[#This Row],[Heizleistung (55°C)]]=0,Tabelle7[[#This Row],[Heizleistung (35°C)]],(Tabelle7[[#This Row],[Heizleistung (35°C)]]+Tabelle7[[#This Row],[Heizleistung (55°C)]])/2)</f>
        <v>18.305</v>
      </c>
      <c r="N1938" s="30">
        <f>IF(Tabelle7[[#This Row],[Etas 55°C]]=0,0,(Tabelle7[[#This Row],[Etas 35°C]]*0.8+Tabelle7[[#This Row],[Etas 55°C]]*0.2))*2.5</f>
        <v>4.6255000000000006</v>
      </c>
      <c r="O1938" s="31">
        <f>-(Tabelle7[[#This Row],[80%/20% SCOP]]-5.36)/5.36</f>
        <v>0.13703358208955219</v>
      </c>
    </row>
    <row r="1939" spans="1:15" ht="20.100000000000001" customHeight="1" x14ac:dyDescent="0.25">
      <c r="A1939" s="57"/>
      <c r="B1939" s="32">
        <v>16017473</v>
      </c>
      <c r="C1939" s="25" t="s">
        <v>4632</v>
      </c>
      <c r="D1939" s="25" t="s">
        <v>4635</v>
      </c>
      <c r="E1939" s="26" t="s">
        <v>2</v>
      </c>
      <c r="F1939" s="27">
        <v>17.91</v>
      </c>
      <c r="G1939" s="28">
        <v>1.93</v>
      </c>
      <c r="H1939" s="27">
        <v>17.32</v>
      </c>
      <c r="I1939" s="28">
        <v>1.43</v>
      </c>
      <c r="J1939" s="26" t="s">
        <v>3</v>
      </c>
      <c r="K1939" s="26" t="s">
        <v>15</v>
      </c>
      <c r="L1939" s="26" t="s">
        <v>15</v>
      </c>
      <c r="M1939" s="27">
        <f>IF(Tabelle7[[#This Row],[Heizleistung (55°C)]]=0,Tabelle7[[#This Row],[Heizleistung (35°C)]],(Tabelle7[[#This Row],[Heizleistung (35°C)]]+Tabelle7[[#This Row],[Heizleistung (55°C)]])/2)</f>
        <v>17.615000000000002</v>
      </c>
      <c r="N1939" s="30">
        <f>IF(Tabelle7[[#This Row],[Etas 55°C]]=0,0,(Tabelle7[[#This Row],[Etas 35°C]]*0.8+Tabelle7[[#This Row],[Etas 55°C]]*0.2))*2.5</f>
        <v>4.5750000000000002</v>
      </c>
      <c r="O1939" s="31">
        <f>-(Tabelle7[[#This Row],[80%/20% SCOP]]-5.36)/5.36</f>
        <v>0.14645522388059704</v>
      </c>
    </row>
    <row r="1940" spans="1:15" ht="20.100000000000001" customHeight="1" x14ac:dyDescent="0.25">
      <c r="A1940" s="57"/>
      <c r="B1940" s="32">
        <v>16016573</v>
      </c>
      <c r="C1940" s="25" t="s">
        <v>5889</v>
      </c>
      <c r="D1940" s="25" t="s">
        <v>5901</v>
      </c>
      <c r="E1940" s="26" t="s">
        <v>2</v>
      </c>
      <c r="F1940" s="27">
        <v>17.91</v>
      </c>
      <c r="G1940" s="28">
        <v>1.93</v>
      </c>
      <c r="H1940" s="27">
        <v>17.32</v>
      </c>
      <c r="I1940" s="28">
        <v>1.43</v>
      </c>
      <c r="J1940" s="26" t="s">
        <v>3</v>
      </c>
      <c r="K1940" s="26" t="s">
        <v>15</v>
      </c>
      <c r="L1940" s="26" t="s">
        <v>15</v>
      </c>
      <c r="M1940" s="29">
        <f>IF(Tabelle7[[#This Row],[Heizleistung (55°C)]]=0,Tabelle7[[#This Row],[Heizleistung (35°C)]],(Tabelle7[[#This Row],[Heizleistung (35°C)]]+Tabelle7[[#This Row],[Heizleistung (55°C)]])/2)</f>
        <v>17.615000000000002</v>
      </c>
      <c r="N1940" s="30">
        <f>IF(Tabelle7[[#This Row],[Etas 55°C]]=0,0,(Tabelle7[[#This Row],[Etas 35°C]]*0.8+Tabelle7[[#This Row],[Etas 55°C]]*0.2))*2.5</f>
        <v>4.5750000000000002</v>
      </c>
      <c r="O1940" s="31">
        <f>-(Tabelle7[[#This Row],[80%/20% SCOP]]-5.36)/5.36</f>
        <v>0.14645522388059704</v>
      </c>
    </row>
    <row r="1941" spans="1:15" ht="20.100000000000001" customHeight="1" x14ac:dyDescent="0.25">
      <c r="A1941" s="57"/>
      <c r="B1941" s="32">
        <v>16015066</v>
      </c>
      <c r="C1941" s="25" t="s">
        <v>6201</v>
      </c>
      <c r="D1941" s="25" t="s">
        <v>6253</v>
      </c>
      <c r="E1941" s="26" t="s">
        <v>2</v>
      </c>
      <c r="F1941" s="27">
        <v>21.5</v>
      </c>
      <c r="G1941" s="28">
        <v>1.91</v>
      </c>
      <c r="H1941" s="27">
        <v>20.2</v>
      </c>
      <c r="I1941" s="28">
        <v>1.51</v>
      </c>
      <c r="J1941" s="26" t="s">
        <v>3</v>
      </c>
      <c r="K1941" s="26" t="s">
        <v>4</v>
      </c>
      <c r="L1941" s="26" t="s">
        <v>4</v>
      </c>
      <c r="M1941" s="29">
        <f>IF(Tabelle7[[#This Row],[Heizleistung (55°C)]]=0,Tabelle7[[#This Row],[Heizleistung (35°C)]],(Tabelle7[[#This Row],[Heizleistung (35°C)]]+Tabelle7[[#This Row],[Heizleistung (55°C)]])/2)</f>
        <v>20.85</v>
      </c>
      <c r="N1941" s="30">
        <f>IF(Tabelle7[[#This Row],[Etas 55°C]]=0,0,(Tabelle7[[#This Row],[Etas 35°C]]*0.8+Tabelle7[[#This Row],[Etas 55°C]]*0.2))*2.5</f>
        <v>4.5750000000000002</v>
      </c>
      <c r="O1941" s="31">
        <f>-(Tabelle7[[#This Row],[80%/20% SCOP]]-5.36)/5.36</f>
        <v>0.14645522388059704</v>
      </c>
    </row>
    <row r="1942" spans="1:15" ht="20.100000000000001" customHeight="1" x14ac:dyDescent="0.25">
      <c r="A1942" s="57"/>
      <c r="B1942" s="32">
        <v>16015831</v>
      </c>
      <c r="C1942" s="25" t="s">
        <v>1987</v>
      </c>
      <c r="D1942" s="25" t="s">
        <v>6755</v>
      </c>
      <c r="E1942" s="26" t="s">
        <v>2</v>
      </c>
      <c r="F1942" s="27">
        <v>19.36</v>
      </c>
      <c r="G1942" s="28">
        <v>1.9319999999999999</v>
      </c>
      <c r="H1942" s="27">
        <v>17.100000000000001</v>
      </c>
      <c r="I1942" s="28">
        <v>1.407</v>
      </c>
      <c r="J1942" s="26" t="s">
        <v>3</v>
      </c>
      <c r="K1942" s="26" t="s">
        <v>15</v>
      </c>
      <c r="L1942" s="26" t="s">
        <v>15</v>
      </c>
      <c r="M1942" s="27">
        <f>IF(Tabelle7[[#This Row],[Heizleistung (55°C)]]=0,Tabelle7[[#This Row],[Heizleistung (35°C)]],(Tabelle7[[#This Row],[Heizleistung (35°C)]]+Tabelle7[[#This Row],[Heizleistung (55°C)]])/2)</f>
        <v>18.23</v>
      </c>
      <c r="N1942" s="30">
        <f>IF(Tabelle7[[#This Row],[Etas 55°C]]=0,0,(Tabelle7[[#This Row],[Etas 35°C]]*0.8+Tabelle7[[#This Row],[Etas 55°C]]*0.2))*2.5</f>
        <v>4.5675000000000008</v>
      </c>
      <c r="O1942" s="31">
        <f>-(Tabelle7[[#This Row],[80%/20% SCOP]]-5.36)/5.36</f>
        <v>0.1478544776119402</v>
      </c>
    </row>
    <row r="1943" spans="1:15" ht="20.100000000000001" customHeight="1" x14ac:dyDescent="0.25">
      <c r="A1943" s="57"/>
      <c r="B1943" s="32">
        <v>16018179</v>
      </c>
      <c r="C1943" s="25" t="s">
        <v>2195</v>
      </c>
      <c r="D1943" s="25" t="s">
        <v>2208</v>
      </c>
      <c r="E1943" s="26" t="s">
        <v>2</v>
      </c>
      <c r="F1943" s="27">
        <v>17.690000000000001</v>
      </c>
      <c r="G1943" s="28">
        <v>1.9</v>
      </c>
      <c r="H1943" s="27">
        <v>17.95</v>
      </c>
      <c r="I1943" s="28">
        <v>1.43</v>
      </c>
      <c r="J1943" s="26" t="s">
        <v>3</v>
      </c>
      <c r="K1943" s="26" t="s">
        <v>4</v>
      </c>
      <c r="L1943" s="26" t="s">
        <v>4</v>
      </c>
      <c r="M1943" s="27">
        <f>IF(Tabelle7[[#This Row],[Heizleistung (55°C)]]=0,Tabelle7[[#This Row],[Heizleistung (35°C)]],(Tabelle7[[#This Row],[Heizleistung (35°C)]]+Tabelle7[[#This Row],[Heizleistung (55°C)]])/2)</f>
        <v>17.82</v>
      </c>
      <c r="N1943" s="30">
        <f>IF(Tabelle7[[#This Row],[Etas 55°C]]=0,0,(Tabelle7[[#This Row],[Etas 35°C]]*0.8+Tabelle7[[#This Row],[Etas 55°C]]*0.2))*2.5</f>
        <v>4.5150000000000006</v>
      </c>
      <c r="O1943" s="31">
        <f>-(Tabelle7[[#This Row],[80%/20% SCOP]]-5.36)/5.36</f>
        <v>0.15764925373134323</v>
      </c>
    </row>
    <row r="1944" spans="1:15" ht="20.100000000000001" customHeight="1" x14ac:dyDescent="0.25">
      <c r="A1944" s="57"/>
      <c r="B1944" s="32">
        <v>16017679</v>
      </c>
      <c r="C1944" s="25" t="s">
        <v>904</v>
      </c>
      <c r="D1944" s="25" t="s">
        <v>6719</v>
      </c>
      <c r="E1944" s="26" t="s">
        <v>2</v>
      </c>
      <c r="F1944" s="27">
        <v>18.350000000000001</v>
      </c>
      <c r="G1944" s="28">
        <v>1.8939999999999999</v>
      </c>
      <c r="H1944" s="27">
        <v>18.16</v>
      </c>
      <c r="I1944" s="28">
        <v>1.452</v>
      </c>
      <c r="J1944" s="26" t="s">
        <v>3</v>
      </c>
      <c r="K1944" s="26" t="s">
        <v>4</v>
      </c>
      <c r="L1944" s="26" t="s">
        <v>4</v>
      </c>
      <c r="M1944" s="27">
        <f>IF(Tabelle7[[#This Row],[Heizleistung (55°C)]]=0,Tabelle7[[#This Row],[Heizleistung (35°C)]],(Tabelle7[[#This Row],[Heizleistung (35°C)]]+Tabelle7[[#This Row],[Heizleistung (55°C)]])/2)</f>
        <v>18.255000000000003</v>
      </c>
      <c r="N1944" s="30">
        <f>IF(Tabelle7[[#This Row],[Etas 55°C]]=0,0,(Tabelle7[[#This Row],[Etas 35°C]]*0.8+Tabelle7[[#This Row],[Etas 55°C]]*0.2))*2.5</f>
        <v>4.5140000000000002</v>
      </c>
      <c r="O1944" s="31">
        <f>-(Tabelle7[[#This Row],[80%/20% SCOP]]-5.36)/5.36</f>
        <v>0.15783582089552239</v>
      </c>
    </row>
    <row r="1945" spans="1:15" ht="20.100000000000001" customHeight="1" x14ac:dyDescent="0.25">
      <c r="A1945" s="57"/>
      <c r="B1945" s="32">
        <v>16018351</v>
      </c>
      <c r="C1945" s="25" t="s">
        <v>2866</v>
      </c>
      <c r="D1945" s="25" t="s">
        <v>2870</v>
      </c>
      <c r="E1945" s="26" t="s">
        <v>2</v>
      </c>
      <c r="F1945" s="27">
        <v>21.71</v>
      </c>
      <c r="G1945" s="28">
        <v>1.8660000000000001</v>
      </c>
      <c r="H1945" s="27">
        <v>17.25</v>
      </c>
      <c r="I1945" s="28">
        <v>1.552</v>
      </c>
      <c r="J1945" s="26" t="s">
        <v>3</v>
      </c>
      <c r="K1945" s="26" t="s">
        <v>4</v>
      </c>
      <c r="L1945" s="26" t="s">
        <v>4</v>
      </c>
      <c r="M1945" s="27">
        <f>IF(Tabelle7[[#This Row],[Heizleistung (55°C)]]=0,Tabelle7[[#This Row],[Heizleistung (35°C)]],(Tabelle7[[#This Row],[Heizleistung (35°C)]]+Tabelle7[[#This Row],[Heizleistung (55°C)]])/2)</f>
        <v>19.48</v>
      </c>
      <c r="N1945" s="30">
        <f>IF(Tabelle7[[#This Row],[Etas 55°C]]=0,0,(Tabelle7[[#This Row],[Etas 35°C]]*0.8+Tabelle7[[#This Row],[Etas 55°C]]*0.2))*2.5</f>
        <v>4.508</v>
      </c>
      <c r="O1945" s="31">
        <f>-(Tabelle7[[#This Row],[80%/20% SCOP]]-5.36)/5.36</f>
        <v>0.15895522388059707</v>
      </c>
    </row>
    <row r="1946" spans="1:15" ht="20.100000000000001" customHeight="1" x14ac:dyDescent="0.25">
      <c r="A1946" s="57"/>
      <c r="B1946" s="32">
        <v>16012285</v>
      </c>
      <c r="C1946" s="25" t="s">
        <v>37</v>
      </c>
      <c r="D1946" s="25" t="s">
        <v>46</v>
      </c>
      <c r="E1946" s="26" t="s">
        <v>2</v>
      </c>
      <c r="F1946" s="27">
        <v>18</v>
      </c>
      <c r="G1946" s="28">
        <v>1.885</v>
      </c>
      <c r="H1946" s="27">
        <v>18</v>
      </c>
      <c r="I1946" s="28">
        <v>1.452</v>
      </c>
      <c r="J1946" s="26" t="s">
        <v>3</v>
      </c>
      <c r="K1946" s="26" t="s">
        <v>15</v>
      </c>
      <c r="L1946" s="26" t="s">
        <v>4</v>
      </c>
      <c r="M1946" s="27">
        <f>IF(Tabelle7[[#This Row],[Heizleistung (55°C)]]=0,Tabelle7[[#This Row],[Heizleistung (35°C)]],(Tabelle7[[#This Row],[Heizleistung (35°C)]]+Tabelle7[[#This Row],[Heizleistung (55°C)]])/2)</f>
        <v>18</v>
      </c>
      <c r="N1946" s="30">
        <f>IF(Tabelle7[[#This Row],[Etas 55°C]]=0,0,(Tabelle7[[#This Row],[Etas 35°C]]*0.8+Tabelle7[[#This Row],[Etas 55°C]]*0.2))*2.5</f>
        <v>4.4960000000000004</v>
      </c>
      <c r="O1946" s="31">
        <f>-(Tabelle7[[#This Row],[80%/20% SCOP]]-5.36)/5.36</f>
        <v>0.16119402985074624</v>
      </c>
    </row>
    <row r="1947" spans="1:15" ht="20.100000000000001" customHeight="1" x14ac:dyDescent="0.25">
      <c r="A1947" s="57"/>
      <c r="B1947" s="32">
        <v>16013612</v>
      </c>
      <c r="C1947" s="25" t="s">
        <v>2988</v>
      </c>
      <c r="D1947" s="25" t="s">
        <v>3003</v>
      </c>
      <c r="E1947" s="26" t="s">
        <v>2</v>
      </c>
      <c r="F1947" s="27">
        <v>18.399999999999999</v>
      </c>
      <c r="G1947" s="28">
        <v>1.885</v>
      </c>
      <c r="H1947" s="27">
        <v>18.3</v>
      </c>
      <c r="I1947" s="28">
        <v>1.452</v>
      </c>
      <c r="J1947" s="26" t="s">
        <v>3</v>
      </c>
      <c r="K1947" s="26" t="s">
        <v>4</v>
      </c>
      <c r="L1947" s="26" t="s">
        <v>4</v>
      </c>
      <c r="M1947" s="27">
        <f>IF(Tabelle7[[#This Row],[Heizleistung (55°C)]]=0,Tabelle7[[#This Row],[Heizleistung (35°C)]],(Tabelle7[[#This Row],[Heizleistung (35°C)]]+Tabelle7[[#This Row],[Heizleistung (55°C)]])/2)</f>
        <v>18.350000000000001</v>
      </c>
      <c r="N1947" s="30">
        <f>IF(Tabelle7[[#This Row],[Etas 55°C]]=0,0,(Tabelle7[[#This Row],[Etas 35°C]]*0.8+Tabelle7[[#This Row],[Etas 55°C]]*0.2))*2.5</f>
        <v>4.4960000000000004</v>
      </c>
      <c r="O1947" s="31">
        <f>-(Tabelle7[[#This Row],[80%/20% SCOP]]-5.36)/5.36</f>
        <v>0.16119402985074624</v>
      </c>
    </row>
    <row r="1948" spans="1:15" ht="20.100000000000001" customHeight="1" x14ac:dyDescent="0.25">
      <c r="A1948" s="57"/>
      <c r="B1948" s="32">
        <v>16018535</v>
      </c>
      <c r="C1948" s="25" t="s">
        <v>1256</v>
      </c>
      <c r="D1948" s="25" t="s">
        <v>1258</v>
      </c>
      <c r="E1948" s="26" t="s">
        <v>2</v>
      </c>
      <c r="F1948" s="27">
        <v>18.41</v>
      </c>
      <c r="G1948" s="28">
        <v>1.885</v>
      </c>
      <c r="H1948" s="27">
        <v>18.3</v>
      </c>
      <c r="I1948" s="28">
        <v>1.452</v>
      </c>
      <c r="J1948" s="26" t="s">
        <v>3</v>
      </c>
      <c r="K1948" s="26" t="s">
        <v>4</v>
      </c>
      <c r="L1948" s="26" t="s">
        <v>4</v>
      </c>
      <c r="M1948" s="27">
        <f>IF(Tabelle7[[#This Row],[Heizleistung (55°C)]]=0,Tabelle7[[#This Row],[Heizleistung (35°C)]],(Tabelle7[[#This Row],[Heizleistung (35°C)]]+Tabelle7[[#This Row],[Heizleistung (55°C)]])/2)</f>
        <v>18.355</v>
      </c>
      <c r="N1948" s="30">
        <f>IF(Tabelle7[[#This Row],[Etas 55°C]]=0,0,(Tabelle7[[#This Row],[Etas 35°C]]*0.8+Tabelle7[[#This Row],[Etas 55°C]]*0.2))*2.5</f>
        <v>4.4960000000000004</v>
      </c>
      <c r="O1948" s="31">
        <f>-(Tabelle7[[#This Row],[80%/20% SCOP]]-5.36)/5.36</f>
        <v>0.16119402985074624</v>
      </c>
    </row>
    <row r="1949" spans="1:15" ht="20.100000000000001" customHeight="1" x14ac:dyDescent="0.25">
      <c r="A1949" s="57"/>
      <c r="B1949" s="32">
        <v>16018181</v>
      </c>
      <c r="C1949" s="25" t="s">
        <v>2195</v>
      </c>
      <c r="D1949" s="25" t="s">
        <v>2218</v>
      </c>
      <c r="E1949" s="26" t="s">
        <v>2</v>
      </c>
      <c r="F1949" s="27">
        <v>19.29</v>
      </c>
      <c r="G1949" s="28">
        <v>1.88</v>
      </c>
      <c r="H1949" s="27">
        <v>19.43</v>
      </c>
      <c r="I1949" s="28">
        <v>1.42</v>
      </c>
      <c r="J1949" s="26" t="s">
        <v>3</v>
      </c>
      <c r="K1949" s="26" t="s">
        <v>4</v>
      </c>
      <c r="L1949" s="26" t="s">
        <v>4</v>
      </c>
      <c r="M1949" s="27">
        <f>IF(Tabelle7[[#This Row],[Heizleistung (55°C)]]=0,Tabelle7[[#This Row],[Heizleistung (35°C)]],(Tabelle7[[#This Row],[Heizleistung (35°C)]]+Tabelle7[[#This Row],[Heizleistung (55°C)]])/2)</f>
        <v>19.36</v>
      </c>
      <c r="N1949" s="30">
        <f>IF(Tabelle7[[#This Row],[Etas 55°C]]=0,0,(Tabelle7[[#This Row],[Etas 35°C]]*0.8+Tabelle7[[#This Row],[Etas 55°C]]*0.2))*2.5</f>
        <v>4.47</v>
      </c>
      <c r="O1949" s="31">
        <f>-(Tabelle7[[#This Row],[80%/20% SCOP]]-5.36)/5.36</f>
        <v>0.16604477611940308</v>
      </c>
    </row>
    <row r="1950" spans="1:15" ht="20.100000000000001" customHeight="1" x14ac:dyDescent="0.25">
      <c r="A1950" s="57"/>
      <c r="B1950" s="32">
        <v>16012798</v>
      </c>
      <c r="C1950" s="25" t="s">
        <v>59</v>
      </c>
      <c r="D1950" s="25" t="s">
        <v>105</v>
      </c>
      <c r="E1950" s="26" t="s">
        <v>2</v>
      </c>
      <c r="F1950" s="27">
        <v>20</v>
      </c>
      <c r="G1950" s="28">
        <v>1.87</v>
      </c>
      <c r="H1950" s="27">
        <v>19</v>
      </c>
      <c r="I1950" s="28">
        <v>1.45</v>
      </c>
      <c r="J1950" s="26" t="s">
        <v>3</v>
      </c>
      <c r="K1950" s="26" t="s">
        <v>15</v>
      </c>
      <c r="L1950" s="26" t="s">
        <v>25</v>
      </c>
      <c r="M1950" s="27">
        <f>IF(Tabelle7[[#This Row],[Heizleistung (55°C)]]=0,Tabelle7[[#This Row],[Heizleistung (35°C)]],(Tabelle7[[#This Row],[Heizleistung (35°C)]]+Tabelle7[[#This Row],[Heizleistung (55°C)]])/2)</f>
        <v>19.5</v>
      </c>
      <c r="N1950" s="30">
        <f>IF(Tabelle7[[#This Row],[Etas 55°C]]=0,0,(Tabelle7[[#This Row],[Etas 35°C]]*0.8+Tabelle7[[#This Row],[Etas 55°C]]*0.2))*2.5</f>
        <v>4.4650000000000007</v>
      </c>
      <c r="O1950" s="31">
        <f>-(Tabelle7[[#This Row],[80%/20% SCOP]]-5.36)/5.36</f>
        <v>0.16697761194029842</v>
      </c>
    </row>
    <row r="1951" spans="1:15" ht="20.100000000000001" customHeight="1" x14ac:dyDescent="0.25">
      <c r="A1951" s="57"/>
      <c r="B1951" s="32">
        <v>16018813</v>
      </c>
      <c r="C1951" s="25" t="s">
        <v>5249</v>
      </c>
      <c r="D1951" s="25" t="s">
        <v>6780</v>
      </c>
      <c r="E1951" s="26" t="s">
        <v>2</v>
      </c>
      <c r="F1951" s="27">
        <v>21</v>
      </c>
      <c r="G1951" s="28">
        <v>1.84</v>
      </c>
      <c r="H1951" s="27">
        <v>20.65</v>
      </c>
      <c r="I1951" s="28">
        <v>1.5</v>
      </c>
      <c r="J1951" s="26" t="s">
        <v>3</v>
      </c>
      <c r="K1951" s="26" t="s">
        <v>4</v>
      </c>
      <c r="L1951" s="26" t="s">
        <v>4</v>
      </c>
      <c r="M1951" s="27">
        <f>IF(Tabelle7[[#This Row],[Heizleistung (55°C)]]=0,Tabelle7[[#This Row],[Heizleistung (35°C)]],(Tabelle7[[#This Row],[Heizleistung (35°C)]]+Tabelle7[[#This Row],[Heizleistung (55°C)]])/2)</f>
        <v>20.824999999999999</v>
      </c>
      <c r="N1951" s="30">
        <f>IF(Tabelle7[[#This Row],[Etas 55°C]]=0,0,(Tabelle7[[#This Row],[Etas 35°C]]*0.8+Tabelle7[[#This Row],[Etas 55°C]]*0.2))*2.5</f>
        <v>4.4300000000000006</v>
      </c>
      <c r="O1951" s="31">
        <f>-(Tabelle7[[#This Row],[80%/20% SCOP]]-5.36)/5.36</f>
        <v>0.17350746268656711</v>
      </c>
    </row>
    <row r="1952" spans="1:15" ht="20.100000000000001" customHeight="1" x14ac:dyDescent="0.25">
      <c r="A1952" s="57"/>
      <c r="B1952" s="32">
        <v>16017388</v>
      </c>
      <c r="C1952" s="25" t="s">
        <v>305</v>
      </c>
      <c r="D1952" s="25" t="s">
        <v>328</v>
      </c>
      <c r="E1952" s="26" t="s">
        <v>2</v>
      </c>
      <c r="F1952" s="27">
        <v>21</v>
      </c>
      <c r="G1952" s="28">
        <v>1.835</v>
      </c>
      <c r="H1952" s="27">
        <v>20.65</v>
      </c>
      <c r="I1952" s="28">
        <v>1.502</v>
      </c>
      <c r="J1952" s="26" t="s">
        <v>3</v>
      </c>
      <c r="K1952" s="26" t="s">
        <v>4</v>
      </c>
      <c r="L1952" s="26" t="s">
        <v>4</v>
      </c>
      <c r="M1952" s="27">
        <f>IF(Tabelle7[[#This Row],[Heizleistung (55°C)]]=0,Tabelle7[[#This Row],[Heizleistung (35°C)]],(Tabelle7[[#This Row],[Heizleistung (35°C)]]+Tabelle7[[#This Row],[Heizleistung (55°C)]])/2)</f>
        <v>20.824999999999999</v>
      </c>
      <c r="N1952" s="30">
        <f>IF(Tabelle7[[#This Row],[Etas 55°C]]=0,0,(Tabelle7[[#This Row],[Etas 35°C]]*0.8+Tabelle7[[#This Row],[Etas 55°C]]*0.2))*2.5</f>
        <v>4.4210000000000003</v>
      </c>
      <c r="O1952" s="31">
        <f>-(Tabelle7[[#This Row],[80%/20% SCOP]]-5.36)/5.36</f>
        <v>0.1751865671641791</v>
      </c>
    </row>
    <row r="1953" spans="1:15" ht="20.100000000000001" customHeight="1" x14ac:dyDescent="0.25">
      <c r="A1953" s="57"/>
      <c r="B1953" s="32">
        <v>16016579</v>
      </c>
      <c r="C1953" s="25" t="s">
        <v>2255</v>
      </c>
      <c r="D1953" s="25" t="s">
        <v>2265</v>
      </c>
      <c r="E1953" s="26" t="s">
        <v>2</v>
      </c>
      <c r="F1953" s="27">
        <v>19.75</v>
      </c>
      <c r="G1953" s="28">
        <v>1.855</v>
      </c>
      <c r="H1953" s="27">
        <v>17.23</v>
      </c>
      <c r="I1953" s="28">
        <v>1.3640000000000001</v>
      </c>
      <c r="J1953" s="26" t="s">
        <v>3</v>
      </c>
      <c r="K1953" s="26" t="s">
        <v>4</v>
      </c>
      <c r="L1953" s="26" t="s">
        <v>4</v>
      </c>
      <c r="M1953" s="27">
        <f>IF(Tabelle7[[#This Row],[Heizleistung (55°C)]]=0,Tabelle7[[#This Row],[Heizleistung (35°C)]],(Tabelle7[[#This Row],[Heizleistung (35°C)]]+Tabelle7[[#This Row],[Heizleistung (55°C)]])/2)</f>
        <v>18.490000000000002</v>
      </c>
      <c r="N1953" s="30">
        <f>IF(Tabelle7[[#This Row],[Etas 55°C]]=0,0,(Tabelle7[[#This Row],[Etas 35°C]]*0.8+Tabelle7[[#This Row],[Etas 55°C]]*0.2))*2.5</f>
        <v>4.3920000000000003</v>
      </c>
      <c r="O1953" s="31">
        <f>-(Tabelle7[[#This Row],[80%/20% SCOP]]-5.36)/5.36</f>
        <v>0.18059701492537311</v>
      </c>
    </row>
    <row r="1954" spans="1:15" ht="20.100000000000001" customHeight="1" x14ac:dyDescent="0.25">
      <c r="A1954" s="57"/>
      <c r="B1954" s="32">
        <v>16018729</v>
      </c>
      <c r="C1954" s="25" t="s">
        <v>5207</v>
      </c>
      <c r="D1954" s="25" t="s">
        <v>5208</v>
      </c>
      <c r="E1954" s="26" t="s">
        <v>2</v>
      </c>
      <c r="F1954" s="27">
        <v>19.670000000000002</v>
      </c>
      <c r="G1954" s="28">
        <v>1.855</v>
      </c>
      <c r="H1954" s="27">
        <v>19.96</v>
      </c>
      <c r="I1954" s="28">
        <v>1.3640000000000001</v>
      </c>
      <c r="J1954" s="26" t="s">
        <v>3</v>
      </c>
      <c r="K1954" s="26" t="s">
        <v>4</v>
      </c>
      <c r="L1954" s="26" t="s">
        <v>15</v>
      </c>
      <c r="M1954" s="27">
        <f>IF(Tabelle7[[#This Row],[Heizleistung (55°C)]]=0,Tabelle7[[#This Row],[Heizleistung (35°C)]],(Tabelle7[[#This Row],[Heizleistung (35°C)]]+Tabelle7[[#This Row],[Heizleistung (55°C)]])/2)</f>
        <v>19.815000000000001</v>
      </c>
      <c r="N1954" s="30">
        <f>IF(Tabelle7[[#This Row],[Etas 55°C]]=0,0,(Tabelle7[[#This Row],[Etas 35°C]]*0.8+Tabelle7[[#This Row],[Etas 55°C]]*0.2))*2.5</f>
        <v>4.3920000000000003</v>
      </c>
      <c r="O1954" s="31">
        <f>-(Tabelle7[[#This Row],[80%/20% SCOP]]-5.36)/5.36</f>
        <v>0.18059701492537311</v>
      </c>
    </row>
    <row r="1955" spans="1:15" ht="20.100000000000001" customHeight="1" x14ac:dyDescent="0.25">
      <c r="A1955" s="57"/>
      <c r="B1955" s="32">
        <v>16003056</v>
      </c>
      <c r="C1955" s="25" t="s">
        <v>5787</v>
      </c>
      <c r="D1955" s="25" t="s">
        <v>5831</v>
      </c>
      <c r="E1955" s="26" t="s">
        <v>2</v>
      </c>
      <c r="F1955" s="27">
        <v>20</v>
      </c>
      <c r="G1955" s="28">
        <v>1.84</v>
      </c>
      <c r="H1955" s="27">
        <v>20</v>
      </c>
      <c r="I1955" s="28">
        <v>1.39</v>
      </c>
      <c r="J1955" s="26" t="s">
        <v>109</v>
      </c>
      <c r="K1955" s="26" t="s">
        <v>15</v>
      </c>
      <c r="L1955" s="26" t="s">
        <v>4</v>
      </c>
      <c r="M1955" s="29">
        <f>IF(Tabelle7[[#This Row],[Heizleistung (55°C)]]=0,Tabelle7[[#This Row],[Heizleistung (35°C)]],(Tabelle7[[#This Row],[Heizleistung (35°C)]]+Tabelle7[[#This Row],[Heizleistung (55°C)]])/2)</f>
        <v>20</v>
      </c>
      <c r="N1955" s="30">
        <f>IF(Tabelle7[[#This Row],[Etas 55°C]]=0,0,(Tabelle7[[#This Row],[Etas 35°C]]*0.8+Tabelle7[[#This Row],[Etas 55°C]]*0.2))*2.5</f>
        <v>4.3750000000000009</v>
      </c>
      <c r="O1955" s="31">
        <f>-(Tabelle7[[#This Row],[80%/20% SCOP]]-5.36)/5.36</f>
        <v>0.18376865671641779</v>
      </c>
    </row>
    <row r="1956" spans="1:15" ht="20.100000000000001" customHeight="1" x14ac:dyDescent="0.25">
      <c r="A1956" s="57"/>
      <c r="B1956" s="32">
        <v>16012082</v>
      </c>
      <c r="C1956" s="25" t="s">
        <v>2988</v>
      </c>
      <c r="D1956" s="25" t="s">
        <v>3010</v>
      </c>
      <c r="E1956" s="26" t="s">
        <v>2</v>
      </c>
      <c r="F1956" s="27">
        <v>18.63</v>
      </c>
      <c r="G1956" s="28">
        <v>1.837</v>
      </c>
      <c r="H1956" s="27">
        <v>18.68</v>
      </c>
      <c r="I1956" s="28">
        <v>1.349</v>
      </c>
      <c r="J1956" s="26" t="s">
        <v>40</v>
      </c>
      <c r="K1956" s="26" t="s">
        <v>4</v>
      </c>
      <c r="L1956" s="26" t="s">
        <v>15</v>
      </c>
      <c r="M1956" s="27">
        <f>IF(Tabelle7[[#This Row],[Heizleistung (55°C)]]=0,Tabelle7[[#This Row],[Heizleistung (35°C)]],(Tabelle7[[#This Row],[Heizleistung (35°C)]]+Tabelle7[[#This Row],[Heizleistung (55°C)]])/2)</f>
        <v>18.655000000000001</v>
      </c>
      <c r="N1956" s="30">
        <f>IF(Tabelle7[[#This Row],[Etas 55°C]]=0,0,(Tabelle7[[#This Row],[Etas 35°C]]*0.8+Tabelle7[[#This Row],[Etas 55°C]]*0.2))*2.5</f>
        <v>4.3485000000000005</v>
      </c>
      <c r="O1956" s="31">
        <f>-(Tabelle7[[#This Row],[80%/20% SCOP]]-5.36)/5.36</f>
        <v>0.18871268656716414</v>
      </c>
    </row>
    <row r="1957" spans="1:15" ht="20.100000000000001" customHeight="1" x14ac:dyDescent="0.25">
      <c r="A1957" s="57"/>
      <c r="B1957" s="32">
        <v>16018292</v>
      </c>
      <c r="C1957" s="25" t="s">
        <v>5546</v>
      </c>
      <c r="D1957" s="25" t="s">
        <v>5588</v>
      </c>
      <c r="E1957" s="26" t="s">
        <v>2</v>
      </c>
      <c r="F1957" s="27">
        <v>20.29</v>
      </c>
      <c r="G1957" s="28">
        <v>1.79</v>
      </c>
      <c r="H1957" s="27">
        <v>20.25</v>
      </c>
      <c r="I1957" s="28">
        <v>1.5</v>
      </c>
      <c r="J1957" s="26" t="s">
        <v>3</v>
      </c>
      <c r="K1957" s="26" t="s">
        <v>4</v>
      </c>
      <c r="L1957" s="26" t="s">
        <v>4</v>
      </c>
      <c r="M1957" s="29">
        <f>IF(Tabelle7[[#This Row],[Heizleistung (55°C)]]=0,Tabelle7[[#This Row],[Heizleistung (35°C)]],(Tabelle7[[#This Row],[Heizleistung (35°C)]]+Tabelle7[[#This Row],[Heizleistung (55°C)]])/2)</f>
        <v>20.27</v>
      </c>
      <c r="N1957" s="30">
        <f>IF(Tabelle7[[#This Row],[Etas 55°C]]=0,0,(Tabelle7[[#This Row],[Etas 35°C]]*0.8+Tabelle7[[#This Row],[Etas 55°C]]*0.2))*2.5</f>
        <v>4.33</v>
      </c>
      <c r="O1957" s="31">
        <f>-(Tabelle7[[#This Row],[80%/20% SCOP]]-5.36)/5.36</f>
        <v>0.19216417910447764</v>
      </c>
    </row>
    <row r="1958" spans="1:15" ht="20.100000000000001" customHeight="1" x14ac:dyDescent="0.25">
      <c r="A1958" s="57"/>
      <c r="B1958" s="32">
        <v>16018296</v>
      </c>
      <c r="C1958" s="25" t="s">
        <v>5749</v>
      </c>
      <c r="D1958" s="25" t="s">
        <v>5772</v>
      </c>
      <c r="E1958" s="26" t="s">
        <v>2</v>
      </c>
      <c r="F1958" s="27">
        <v>20.29</v>
      </c>
      <c r="G1958" s="28">
        <v>1.79</v>
      </c>
      <c r="H1958" s="27">
        <v>20.25</v>
      </c>
      <c r="I1958" s="28">
        <v>1.5</v>
      </c>
      <c r="J1958" s="26" t="s">
        <v>3</v>
      </c>
      <c r="K1958" s="26" t="s">
        <v>4</v>
      </c>
      <c r="L1958" s="26" t="s">
        <v>4</v>
      </c>
      <c r="M1958" s="29">
        <f>IF(Tabelle7[[#This Row],[Heizleistung (55°C)]]=0,Tabelle7[[#This Row],[Heizleistung (35°C)]],(Tabelle7[[#This Row],[Heizleistung (35°C)]]+Tabelle7[[#This Row],[Heizleistung (55°C)]])/2)</f>
        <v>20.27</v>
      </c>
      <c r="N1958" s="30">
        <f>IF(Tabelle7[[#This Row],[Etas 55°C]]=0,0,(Tabelle7[[#This Row],[Etas 35°C]]*0.8+Tabelle7[[#This Row],[Etas 55°C]]*0.2))*2.5</f>
        <v>4.33</v>
      </c>
      <c r="O1958" s="31">
        <f>-(Tabelle7[[#This Row],[80%/20% SCOP]]-5.36)/5.36</f>
        <v>0.19216417910447764</v>
      </c>
    </row>
    <row r="1959" spans="1:15" ht="20.100000000000001" customHeight="1" x14ac:dyDescent="0.25">
      <c r="A1959" s="57"/>
      <c r="B1959" s="32">
        <v>16016290</v>
      </c>
      <c r="C1959" s="25" t="s">
        <v>1945</v>
      </c>
      <c r="D1959" s="25" t="s">
        <v>1955</v>
      </c>
      <c r="E1959" s="26" t="s">
        <v>2</v>
      </c>
      <c r="F1959" s="27">
        <v>19.05</v>
      </c>
      <c r="G1959" s="28">
        <v>1.82</v>
      </c>
      <c r="H1959" s="27">
        <v>19.75</v>
      </c>
      <c r="I1959" s="28">
        <v>1.37</v>
      </c>
      <c r="J1959" s="26" t="s">
        <v>40</v>
      </c>
      <c r="K1959" s="26" t="s">
        <v>4</v>
      </c>
      <c r="L1959" s="26" t="s">
        <v>4</v>
      </c>
      <c r="M1959" s="27">
        <f>IF(Tabelle7[[#This Row],[Heizleistung (55°C)]]=0,Tabelle7[[#This Row],[Heizleistung (35°C)]],(Tabelle7[[#This Row],[Heizleistung (35°C)]]+Tabelle7[[#This Row],[Heizleistung (55°C)]])/2)</f>
        <v>19.399999999999999</v>
      </c>
      <c r="N1959" s="30">
        <f>IF(Tabelle7[[#This Row],[Etas 55°C]]=0,0,(Tabelle7[[#This Row],[Etas 35°C]]*0.8+Tabelle7[[#This Row],[Etas 55°C]]*0.2))*2.5</f>
        <v>4.3250000000000002</v>
      </c>
      <c r="O1959" s="31">
        <f>-(Tabelle7[[#This Row],[80%/20% SCOP]]-5.36)/5.36</f>
        <v>0.19309701492537315</v>
      </c>
    </row>
    <row r="1960" spans="1:15" ht="20.100000000000001" customHeight="1" x14ac:dyDescent="0.25">
      <c r="A1960" s="57"/>
      <c r="B1960" s="32">
        <v>16016291</v>
      </c>
      <c r="C1960" s="25" t="s">
        <v>1945</v>
      </c>
      <c r="D1960" s="25" t="s">
        <v>1956</v>
      </c>
      <c r="E1960" s="26" t="s">
        <v>2</v>
      </c>
      <c r="F1960" s="27">
        <v>19.05</v>
      </c>
      <c r="G1960" s="28">
        <v>1.82</v>
      </c>
      <c r="H1960" s="27">
        <v>19.75</v>
      </c>
      <c r="I1960" s="28">
        <v>1.37</v>
      </c>
      <c r="J1960" s="26" t="s">
        <v>40</v>
      </c>
      <c r="K1960" s="26" t="s">
        <v>4</v>
      </c>
      <c r="L1960" s="26" t="s">
        <v>4</v>
      </c>
      <c r="M1960" s="27">
        <f>IF(Tabelle7[[#This Row],[Heizleistung (55°C)]]=0,Tabelle7[[#This Row],[Heizleistung (35°C)]],(Tabelle7[[#This Row],[Heizleistung (35°C)]]+Tabelle7[[#This Row],[Heizleistung (55°C)]])/2)</f>
        <v>19.399999999999999</v>
      </c>
      <c r="N1960" s="30">
        <f>IF(Tabelle7[[#This Row],[Etas 55°C]]=0,0,(Tabelle7[[#This Row],[Etas 35°C]]*0.8+Tabelle7[[#This Row],[Etas 55°C]]*0.2))*2.5</f>
        <v>4.3250000000000002</v>
      </c>
      <c r="O1960" s="31">
        <f>-(Tabelle7[[#This Row],[80%/20% SCOP]]-5.36)/5.36</f>
        <v>0.19309701492537315</v>
      </c>
    </row>
    <row r="1961" spans="1:15" ht="20.100000000000001" customHeight="1" x14ac:dyDescent="0.25">
      <c r="A1961" s="57"/>
      <c r="B1961" s="32">
        <v>16002814</v>
      </c>
      <c r="C1961" s="25" t="s">
        <v>5546</v>
      </c>
      <c r="D1961" s="25" t="s">
        <v>5559</v>
      </c>
      <c r="E1961" s="26" t="s">
        <v>2</v>
      </c>
      <c r="F1961" s="27">
        <v>20</v>
      </c>
      <c r="G1961" s="28">
        <v>1.8009999999999999</v>
      </c>
      <c r="H1961" s="27">
        <v>20</v>
      </c>
      <c r="I1961" s="28">
        <v>1.4279999999999999</v>
      </c>
      <c r="J1961" s="26" t="s">
        <v>324</v>
      </c>
      <c r="K1961" s="26" t="s">
        <v>4</v>
      </c>
      <c r="L1961" s="26" t="s">
        <v>4</v>
      </c>
      <c r="M1961" s="29">
        <f>IF(Tabelle7[[#This Row],[Heizleistung (55°C)]]=0,Tabelle7[[#This Row],[Heizleistung (35°C)]],(Tabelle7[[#This Row],[Heizleistung (35°C)]]+Tabelle7[[#This Row],[Heizleistung (55°C)]])/2)</f>
        <v>20</v>
      </c>
      <c r="N1961" s="30">
        <f>IF(Tabelle7[[#This Row],[Etas 55°C]]=0,0,(Tabelle7[[#This Row],[Etas 35°C]]*0.8+Tabelle7[[#This Row],[Etas 55°C]]*0.2))*2.5</f>
        <v>4.3160000000000007</v>
      </c>
      <c r="O1961" s="31">
        <f>-(Tabelle7[[#This Row],[80%/20% SCOP]]-5.36)/5.36</f>
        <v>0.19477611940298498</v>
      </c>
    </row>
    <row r="1962" spans="1:15" ht="20.100000000000001" customHeight="1" x14ac:dyDescent="0.25">
      <c r="A1962" s="57"/>
      <c r="B1962" s="32">
        <v>16015525</v>
      </c>
      <c r="C1962" s="25" t="s">
        <v>797</v>
      </c>
      <c r="D1962" s="25" t="s">
        <v>6717</v>
      </c>
      <c r="E1962" s="26" t="s">
        <v>2</v>
      </c>
      <c r="F1962" s="27">
        <v>17.64</v>
      </c>
      <c r="G1962" s="28">
        <v>1.8109999999999999</v>
      </c>
      <c r="H1962" s="27">
        <v>17.89</v>
      </c>
      <c r="I1962" s="28">
        <v>1.357</v>
      </c>
      <c r="J1962" s="26" t="s">
        <v>40</v>
      </c>
      <c r="K1962" s="26" t="s">
        <v>4</v>
      </c>
      <c r="L1962" s="26" t="s">
        <v>25</v>
      </c>
      <c r="M1962" s="27">
        <f>IF(Tabelle7[[#This Row],[Heizleistung (55°C)]]=0,Tabelle7[[#This Row],[Heizleistung (35°C)]],(Tabelle7[[#This Row],[Heizleistung (35°C)]]+Tabelle7[[#This Row],[Heizleistung (55°C)]])/2)</f>
        <v>17.765000000000001</v>
      </c>
      <c r="N1962" s="30">
        <f>IF(Tabelle7[[#This Row],[Etas 55°C]]=0,0,(Tabelle7[[#This Row],[Etas 35°C]]*0.8+Tabelle7[[#This Row],[Etas 55°C]]*0.2))*2.5</f>
        <v>4.3005000000000004</v>
      </c>
      <c r="O1962" s="31">
        <f>-(Tabelle7[[#This Row],[80%/20% SCOP]]-5.36)/5.36</f>
        <v>0.19766791044776116</v>
      </c>
    </row>
    <row r="1963" spans="1:15" ht="20.100000000000001" customHeight="1" x14ac:dyDescent="0.25">
      <c r="A1963" s="57"/>
      <c r="B1963" s="32">
        <v>16005321</v>
      </c>
      <c r="C1963" s="25" t="s">
        <v>1266</v>
      </c>
      <c r="D1963" s="25" t="s">
        <v>1270</v>
      </c>
      <c r="E1963" s="26" t="s">
        <v>2</v>
      </c>
      <c r="F1963" s="27">
        <v>20.5</v>
      </c>
      <c r="G1963" s="28">
        <v>1.81</v>
      </c>
      <c r="H1963" s="27">
        <v>20.6</v>
      </c>
      <c r="I1963" s="28">
        <v>1.35</v>
      </c>
      <c r="J1963" s="26" t="s">
        <v>40</v>
      </c>
      <c r="K1963" s="26" t="s">
        <v>4</v>
      </c>
      <c r="L1963" s="26" t="s">
        <v>4</v>
      </c>
      <c r="M1963" s="27">
        <f>IF(Tabelle7[[#This Row],[Heizleistung (55°C)]]=0,Tabelle7[[#This Row],[Heizleistung (35°C)]],(Tabelle7[[#This Row],[Heizleistung (35°C)]]+Tabelle7[[#This Row],[Heizleistung (55°C)]])/2)</f>
        <v>20.55</v>
      </c>
      <c r="N1963" s="30">
        <f>IF(Tabelle7[[#This Row],[Etas 55°C]]=0,0,(Tabelle7[[#This Row],[Etas 35°C]]*0.8+Tabelle7[[#This Row],[Etas 55°C]]*0.2))*2.5</f>
        <v>4.2950000000000008</v>
      </c>
      <c r="O1963" s="31">
        <f>-(Tabelle7[[#This Row],[80%/20% SCOP]]-5.36)/5.36</f>
        <v>0.19869402985074616</v>
      </c>
    </row>
    <row r="1964" spans="1:15" ht="20.100000000000001" customHeight="1" x14ac:dyDescent="0.25">
      <c r="A1964" s="57"/>
      <c r="B1964" s="32">
        <v>16007366</v>
      </c>
      <c r="C1964" s="25" t="s">
        <v>2950</v>
      </c>
      <c r="D1964" s="25" t="s">
        <v>2953</v>
      </c>
      <c r="E1964" s="26" t="s">
        <v>2</v>
      </c>
      <c r="F1964" s="27">
        <v>18.899999999999999</v>
      </c>
      <c r="G1964" s="28">
        <v>1.79</v>
      </c>
      <c r="H1964" s="27">
        <v>16.600000000000001</v>
      </c>
      <c r="I1964" s="28">
        <v>1.39</v>
      </c>
      <c r="J1964" s="26" t="s">
        <v>40</v>
      </c>
      <c r="K1964" s="26" t="s">
        <v>4</v>
      </c>
      <c r="L1964" s="26" t="s">
        <v>4</v>
      </c>
      <c r="M1964" s="27">
        <f>IF(Tabelle7[[#This Row],[Heizleistung (55°C)]]=0,Tabelle7[[#This Row],[Heizleistung (35°C)]],(Tabelle7[[#This Row],[Heizleistung (35°C)]]+Tabelle7[[#This Row],[Heizleistung (55°C)]])/2)</f>
        <v>17.75</v>
      </c>
      <c r="N1964" s="30">
        <f>IF(Tabelle7[[#This Row],[Etas 55°C]]=0,0,(Tabelle7[[#This Row],[Etas 35°C]]*0.8+Tabelle7[[#This Row],[Etas 55°C]]*0.2))*2.5</f>
        <v>4.2750000000000004</v>
      </c>
      <c r="O1964" s="31">
        <f>-(Tabelle7[[#This Row],[80%/20% SCOP]]-5.36)/5.36</f>
        <v>0.20242537313432835</v>
      </c>
    </row>
    <row r="1965" spans="1:15" ht="20.100000000000001" customHeight="1" x14ac:dyDescent="0.25">
      <c r="A1965" s="57"/>
      <c r="B1965" s="32">
        <v>16015615</v>
      </c>
      <c r="C1965" s="25" t="s">
        <v>4632</v>
      </c>
      <c r="D1965" s="25" t="s">
        <v>4643</v>
      </c>
      <c r="E1965" s="26" t="s">
        <v>2</v>
      </c>
      <c r="F1965" s="27">
        <v>18.2</v>
      </c>
      <c r="G1965" s="28">
        <v>1.77</v>
      </c>
      <c r="H1965" s="27">
        <v>17.8</v>
      </c>
      <c r="I1965" s="28">
        <v>1.46</v>
      </c>
      <c r="J1965" s="26" t="s">
        <v>40</v>
      </c>
      <c r="K1965" s="26" t="s">
        <v>15</v>
      </c>
      <c r="L1965" s="26" t="s">
        <v>15</v>
      </c>
      <c r="M1965" s="27">
        <f>IF(Tabelle7[[#This Row],[Heizleistung (55°C)]]=0,Tabelle7[[#This Row],[Heizleistung (35°C)]],(Tabelle7[[#This Row],[Heizleistung (35°C)]]+Tabelle7[[#This Row],[Heizleistung (55°C)]])/2)</f>
        <v>18</v>
      </c>
      <c r="N1965" s="30">
        <f>IF(Tabelle7[[#This Row],[Etas 55°C]]=0,0,(Tabelle7[[#This Row],[Etas 35°C]]*0.8+Tabelle7[[#This Row],[Etas 55°C]]*0.2))*2.5</f>
        <v>4.2700000000000005</v>
      </c>
      <c r="O1965" s="31">
        <f>-(Tabelle7[[#This Row],[80%/20% SCOP]]-5.36)/5.36</f>
        <v>0.20335820895522383</v>
      </c>
    </row>
    <row r="1966" spans="1:15" ht="20.100000000000001" customHeight="1" x14ac:dyDescent="0.25">
      <c r="A1966" s="57"/>
      <c r="B1966" s="32">
        <v>16002220</v>
      </c>
      <c r="C1966" s="25" t="s">
        <v>5889</v>
      </c>
      <c r="D1966" s="25" t="s">
        <v>5898</v>
      </c>
      <c r="E1966" s="26" t="s">
        <v>2</v>
      </c>
      <c r="F1966" s="27">
        <v>18.2</v>
      </c>
      <c r="G1966" s="28">
        <v>1.77</v>
      </c>
      <c r="H1966" s="27">
        <v>17.8</v>
      </c>
      <c r="I1966" s="28">
        <v>1.46</v>
      </c>
      <c r="J1966" s="26" t="s">
        <v>40</v>
      </c>
      <c r="K1966" s="26" t="s">
        <v>4</v>
      </c>
      <c r="L1966" s="26" t="s">
        <v>4</v>
      </c>
      <c r="M1966" s="29">
        <f>IF(Tabelle7[[#This Row],[Heizleistung (55°C)]]=0,Tabelle7[[#This Row],[Heizleistung (35°C)]],(Tabelle7[[#This Row],[Heizleistung (35°C)]]+Tabelle7[[#This Row],[Heizleistung (55°C)]])/2)</f>
        <v>18</v>
      </c>
      <c r="N1966" s="30">
        <f>IF(Tabelle7[[#This Row],[Etas 55°C]]=0,0,(Tabelle7[[#This Row],[Etas 35°C]]*0.8+Tabelle7[[#This Row],[Etas 55°C]]*0.2))*2.5</f>
        <v>4.2700000000000005</v>
      </c>
      <c r="O1966" s="31">
        <f>-(Tabelle7[[#This Row],[80%/20% SCOP]]-5.36)/5.36</f>
        <v>0.20335820895522383</v>
      </c>
    </row>
    <row r="1967" spans="1:15" ht="20.100000000000001" customHeight="1" x14ac:dyDescent="0.25">
      <c r="A1967" s="57"/>
      <c r="B1967" s="32">
        <v>16001901</v>
      </c>
      <c r="C1967" s="25" t="s">
        <v>5546</v>
      </c>
      <c r="D1967" s="25" t="s">
        <v>5576</v>
      </c>
      <c r="E1967" s="26" t="s">
        <v>2</v>
      </c>
      <c r="F1967" s="27">
        <v>20</v>
      </c>
      <c r="G1967" s="28">
        <v>1.7749999999999999</v>
      </c>
      <c r="H1967" s="27">
        <v>20</v>
      </c>
      <c r="I1967" s="28">
        <v>1.415</v>
      </c>
      <c r="J1967" s="26" t="s">
        <v>324</v>
      </c>
      <c r="K1967" s="26" t="s">
        <v>4</v>
      </c>
      <c r="L1967" s="26" t="s">
        <v>4</v>
      </c>
      <c r="M1967" s="29">
        <f>IF(Tabelle7[[#This Row],[Heizleistung (55°C)]]=0,Tabelle7[[#This Row],[Heizleistung (35°C)]],(Tabelle7[[#This Row],[Heizleistung (35°C)]]+Tabelle7[[#This Row],[Heizleistung (55°C)]])/2)</f>
        <v>20</v>
      </c>
      <c r="N1967" s="30">
        <f>IF(Tabelle7[[#This Row],[Etas 55°C]]=0,0,(Tabelle7[[#This Row],[Etas 35°C]]*0.8+Tabelle7[[#This Row],[Etas 55°C]]*0.2))*2.5</f>
        <v>4.2574999999999994</v>
      </c>
      <c r="O1967" s="31">
        <f>-(Tabelle7[[#This Row],[80%/20% SCOP]]-5.36)/5.36</f>
        <v>0.20569029850746284</v>
      </c>
    </row>
    <row r="1968" spans="1:15" ht="20.100000000000001" customHeight="1" x14ac:dyDescent="0.25">
      <c r="A1968" s="57"/>
      <c r="B1968" s="32">
        <v>16017310</v>
      </c>
      <c r="C1968" s="25" t="s">
        <v>127</v>
      </c>
      <c r="D1968" s="25" t="s">
        <v>201</v>
      </c>
      <c r="E1968" s="26" t="s">
        <v>2</v>
      </c>
      <c r="F1968" s="27">
        <v>19</v>
      </c>
      <c r="G1968" s="28">
        <v>1.81</v>
      </c>
      <c r="H1968" s="27">
        <v>18</v>
      </c>
      <c r="I1968" s="28">
        <v>1.27</v>
      </c>
      <c r="J1968" s="26" t="s">
        <v>40</v>
      </c>
      <c r="K1968" s="26" t="s">
        <v>15</v>
      </c>
      <c r="L1968" s="26" t="s">
        <v>25</v>
      </c>
      <c r="M1968" s="27">
        <f>IF(Tabelle7[[#This Row],[Heizleistung (55°C)]]=0,Tabelle7[[#This Row],[Heizleistung (35°C)]],(Tabelle7[[#This Row],[Heizleistung (35°C)]]+Tabelle7[[#This Row],[Heizleistung (55°C)]])/2)</f>
        <v>18.5</v>
      </c>
      <c r="N1968" s="30">
        <f>IF(Tabelle7[[#This Row],[Etas 55°C]]=0,0,(Tabelle7[[#This Row],[Etas 35°C]]*0.8+Tabelle7[[#This Row],[Etas 55°C]]*0.2))*2.5</f>
        <v>4.2550000000000008</v>
      </c>
      <c r="O1968" s="31">
        <f>-(Tabelle7[[#This Row],[80%/20% SCOP]]-5.36)/5.36</f>
        <v>0.20615671641791036</v>
      </c>
    </row>
    <row r="1969" spans="1:15" ht="20.100000000000001" customHeight="1" x14ac:dyDescent="0.25">
      <c r="A1969" s="57"/>
      <c r="B1969" s="32">
        <v>16004198</v>
      </c>
      <c r="C1969" s="25" t="s">
        <v>2172</v>
      </c>
      <c r="D1969" s="25" t="s">
        <v>2192</v>
      </c>
      <c r="E1969" s="26" t="s">
        <v>2</v>
      </c>
      <c r="F1969" s="27">
        <v>17.989999999999998</v>
      </c>
      <c r="G1969" s="28">
        <v>1.81</v>
      </c>
      <c r="H1969" s="27">
        <v>17.670000000000002</v>
      </c>
      <c r="I1969" s="28">
        <v>1.25</v>
      </c>
      <c r="J1969" s="26" t="s">
        <v>40</v>
      </c>
      <c r="K1969" s="26" t="s">
        <v>4</v>
      </c>
      <c r="L1969" s="26" t="s">
        <v>25</v>
      </c>
      <c r="M1969" s="27">
        <f>IF(Tabelle7[[#This Row],[Heizleistung (55°C)]]=0,Tabelle7[[#This Row],[Heizleistung (35°C)]],(Tabelle7[[#This Row],[Heizleistung (35°C)]]+Tabelle7[[#This Row],[Heizleistung (55°C)]])/2)</f>
        <v>17.829999999999998</v>
      </c>
      <c r="N1969" s="30">
        <f>IF(Tabelle7[[#This Row],[Etas 55°C]]=0,0,(Tabelle7[[#This Row],[Etas 35°C]]*0.8+Tabelle7[[#This Row],[Etas 55°C]]*0.2))*2.5</f>
        <v>4.2450000000000001</v>
      </c>
      <c r="O1969" s="31">
        <f>-(Tabelle7[[#This Row],[80%/20% SCOP]]-5.36)/5.36</f>
        <v>0.20802238805970152</v>
      </c>
    </row>
    <row r="1970" spans="1:15" ht="20.100000000000001" customHeight="1" x14ac:dyDescent="0.25">
      <c r="A1970" s="57"/>
      <c r="B1970" s="32">
        <v>16001512</v>
      </c>
      <c r="C1970" s="25" t="s">
        <v>5300</v>
      </c>
      <c r="D1970" s="25" t="s">
        <v>5306</v>
      </c>
      <c r="E1970" s="26" t="s">
        <v>2</v>
      </c>
      <c r="F1970" s="27">
        <v>17.989999999999998</v>
      </c>
      <c r="G1970" s="28">
        <v>1.81</v>
      </c>
      <c r="H1970" s="27">
        <v>17.670000000000002</v>
      </c>
      <c r="I1970" s="28">
        <v>1.25</v>
      </c>
      <c r="J1970" s="26" t="s">
        <v>40</v>
      </c>
      <c r="K1970" s="26" t="s">
        <v>4</v>
      </c>
      <c r="L1970" s="26" t="s">
        <v>4</v>
      </c>
      <c r="M1970" s="27">
        <f>IF(Tabelle7[[#This Row],[Heizleistung (55°C)]]=0,Tabelle7[[#This Row],[Heizleistung (35°C)]],(Tabelle7[[#This Row],[Heizleistung (35°C)]]+Tabelle7[[#This Row],[Heizleistung (55°C)]])/2)</f>
        <v>17.829999999999998</v>
      </c>
      <c r="N1970" s="30">
        <f>IF(Tabelle7[[#This Row],[Etas 55°C]]=0,0,(Tabelle7[[#This Row],[Etas 35°C]]*0.8+Tabelle7[[#This Row],[Etas 55°C]]*0.2))*2.5</f>
        <v>4.2450000000000001</v>
      </c>
      <c r="O1970" s="31">
        <f>-(Tabelle7[[#This Row],[80%/20% SCOP]]-5.36)/5.36</f>
        <v>0.20802238805970152</v>
      </c>
    </row>
    <row r="1971" spans="1:15" ht="20.100000000000001" customHeight="1" x14ac:dyDescent="0.25">
      <c r="A1971" s="57"/>
      <c r="B1971" s="32">
        <v>16004836</v>
      </c>
      <c r="C1971" s="25" t="s">
        <v>909</v>
      </c>
      <c r="D1971" s="25" t="s">
        <v>1121</v>
      </c>
      <c r="E1971" s="26" t="s">
        <v>2</v>
      </c>
      <c r="F1971" s="27">
        <v>18</v>
      </c>
      <c r="G1971" s="28">
        <v>1.81</v>
      </c>
      <c r="H1971" s="27">
        <v>17.7</v>
      </c>
      <c r="I1971" s="28">
        <v>1.25</v>
      </c>
      <c r="J1971" s="26" t="s">
        <v>40</v>
      </c>
      <c r="K1971" s="26" t="s">
        <v>4</v>
      </c>
      <c r="L1971" s="26" t="s">
        <v>4</v>
      </c>
      <c r="M1971" s="27">
        <f>IF(Tabelle7[[#This Row],[Heizleistung (55°C)]]=0,Tabelle7[[#This Row],[Heizleistung (35°C)]],(Tabelle7[[#This Row],[Heizleistung (35°C)]]+Tabelle7[[#This Row],[Heizleistung (55°C)]])/2)</f>
        <v>17.850000000000001</v>
      </c>
      <c r="N1971" s="30">
        <f>IF(Tabelle7[[#This Row],[Etas 55°C]]=0,0,(Tabelle7[[#This Row],[Etas 35°C]]*0.8+Tabelle7[[#This Row],[Etas 55°C]]*0.2))*2.5</f>
        <v>4.2450000000000001</v>
      </c>
      <c r="O1971" s="31">
        <f>-(Tabelle7[[#This Row],[80%/20% SCOP]]-5.36)/5.36</f>
        <v>0.20802238805970152</v>
      </c>
    </row>
    <row r="1972" spans="1:15" ht="20.100000000000001" customHeight="1" x14ac:dyDescent="0.25">
      <c r="A1972" s="57"/>
      <c r="B1972" s="32">
        <v>16006118</v>
      </c>
      <c r="C1972" s="25" t="s">
        <v>2049</v>
      </c>
      <c r="D1972" s="25" t="s">
        <v>2062</v>
      </c>
      <c r="E1972" s="26" t="s">
        <v>2</v>
      </c>
      <c r="F1972" s="27">
        <v>18</v>
      </c>
      <c r="G1972" s="28">
        <v>1.81</v>
      </c>
      <c r="H1972" s="27">
        <v>17.7</v>
      </c>
      <c r="I1972" s="28">
        <v>1.25</v>
      </c>
      <c r="J1972" s="26" t="s">
        <v>40</v>
      </c>
      <c r="K1972" s="26" t="s">
        <v>4</v>
      </c>
      <c r="L1972" s="26" t="s">
        <v>25</v>
      </c>
      <c r="M1972" s="27">
        <f>IF(Tabelle7[[#This Row],[Heizleistung (55°C)]]=0,Tabelle7[[#This Row],[Heizleistung (35°C)]],(Tabelle7[[#This Row],[Heizleistung (35°C)]]+Tabelle7[[#This Row],[Heizleistung (55°C)]])/2)</f>
        <v>17.850000000000001</v>
      </c>
      <c r="N1972" s="30">
        <f>IF(Tabelle7[[#This Row],[Etas 55°C]]=0,0,(Tabelle7[[#This Row],[Etas 35°C]]*0.8+Tabelle7[[#This Row],[Etas 55°C]]*0.2))*2.5</f>
        <v>4.2450000000000001</v>
      </c>
      <c r="O1972" s="31">
        <f>-(Tabelle7[[#This Row],[80%/20% SCOP]]-5.36)/5.36</f>
        <v>0.20802238805970152</v>
      </c>
    </row>
    <row r="1973" spans="1:15" ht="20.100000000000001" customHeight="1" x14ac:dyDescent="0.25">
      <c r="A1973" s="57"/>
      <c r="B1973" s="32">
        <v>16007742</v>
      </c>
      <c r="C1973" s="25" t="s">
        <v>2533</v>
      </c>
      <c r="D1973" s="25" t="s">
        <v>2538</v>
      </c>
      <c r="E1973" s="26" t="s">
        <v>2</v>
      </c>
      <c r="F1973" s="27">
        <v>18</v>
      </c>
      <c r="G1973" s="28">
        <v>1.81</v>
      </c>
      <c r="H1973" s="27">
        <v>17.7</v>
      </c>
      <c r="I1973" s="28">
        <v>1.25</v>
      </c>
      <c r="J1973" s="26" t="s">
        <v>40</v>
      </c>
      <c r="K1973" s="26" t="s">
        <v>4</v>
      </c>
      <c r="L1973" s="26" t="s">
        <v>4</v>
      </c>
      <c r="M1973" s="27">
        <f>IF(Tabelle7[[#This Row],[Heizleistung (55°C)]]=0,Tabelle7[[#This Row],[Heizleistung (35°C)]],(Tabelle7[[#This Row],[Heizleistung (35°C)]]+Tabelle7[[#This Row],[Heizleistung (55°C)]])/2)</f>
        <v>17.850000000000001</v>
      </c>
      <c r="N1973" s="30">
        <f>IF(Tabelle7[[#This Row],[Etas 55°C]]=0,0,(Tabelle7[[#This Row],[Etas 35°C]]*0.8+Tabelle7[[#This Row],[Etas 55°C]]*0.2))*2.5</f>
        <v>4.2450000000000001</v>
      </c>
      <c r="O1973" s="31">
        <f>-(Tabelle7[[#This Row],[80%/20% SCOP]]-5.36)/5.36</f>
        <v>0.20802238805970152</v>
      </c>
    </row>
    <row r="1974" spans="1:15" ht="20.100000000000001" customHeight="1" x14ac:dyDescent="0.25">
      <c r="A1974" s="57"/>
      <c r="B1974" s="32">
        <v>16012601</v>
      </c>
      <c r="C1974" s="25" t="s">
        <v>2688</v>
      </c>
      <c r="D1974" s="25" t="s">
        <v>2698</v>
      </c>
      <c r="E1974" s="26" t="s">
        <v>2</v>
      </c>
      <c r="F1974" s="27">
        <v>18</v>
      </c>
      <c r="G1974" s="28">
        <v>1.81</v>
      </c>
      <c r="H1974" s="27">
        <v>17.7</v>
      </c>
      <c r="I1974" s="28">
        <v>1.25</v>
      </c>
      <c r="J1974" s="26" t="s">
        <v>40</v>
      </c>
      <c r="K1974" s="26" t="s">
        <v>4</v>
      </c>
      <c r="L1974" s="26" t="s">
        <v>4</v>
      </c>
      <c r="M1974" s="27">
        <f>IF(Tabelle7[[#This Row],[Heizleistung (55°C)]]=0,Tabelle7[[#This Row],[Heizleistung (35°C)]],(Tabelle7[[#This Row],[Heizleistung (35°C)]]+Tabelle7[[#This Row],[Heizleistung (55°C)]])/2)</f>
        <v>17.850000000000001</v>
      </c>
      <c r="N1974" s="30">
        <f>IF(Tabelle7[[#This Row],[Etas 55°C]]=0,0,(Tabelle7[[#This Row],[Etas 35°C]]*0.8+Tabelle7[[#This Row],[Etas 55°C]]*0.2))*2.5</f>
        <v>4.2450000000000001</v>
      </c>
      <c r="O1974" s="31">
        <f>-(Tabelle7[[#This Row],[80%/20% SCOP]]-5.36)/5.36</f>
        <v>0.20802238805970152</v>
      </c>
    </row>
    <row r="1975" spans="1:15" ht="20.100000000000001" customHeight="1" x14ac:dyDescent="0.25">
      <c r="A1975" s="57"/>
      <c r="B1975" s="32">
        <v>16007066</v>
      </c>
      <c r="C1975" s="25" t="s">
        <v>2745</v>
      </c>
      <c r="D1975" s="25" t="s">
        <v>2764</v>
      </c>
      <c r="E1975" s="26" t="s">
        <v>2</v>
      </c>
      <c r="F1975" s="27">
        <v>18</v>
      </c>
      <c r="G1975" s="28">
        <v>1.81</v>
      </c>
      <c r="H1975" s="27">
        <v>17.7</v>
      </c>
      <c r="I1975" s="28">
        <v>1.25</v>
      </c>
      <c r="J1975" s="26" t="s">
        <v>40</v>
      </c>
      <c r="K1975" s="26" t="s">
        <v>4</v>
      </c>
      <c r="L1975" s="26" t="s">
        <v>4</v>
      </c>
      <c r="M1975" s="27">
        <f>IF(Tabelle7[[#This Row],[Heizleistung (55°C)]]=0,Tabelle7[[#This Row],[Heizleistung (35°C)]],(Tabelle7[[#This Row],[Heizleistung (35°C)]]+Tabelle7[[#This Row],[Heizleistung (55°C)]])/2)</f>
        <v>17.850000000000001</v>
      </c>
      <c r="N1975" s="30">
        <f>IF(Tabelle7[[#This Row],[Etas 55°C]]=0,0,(Tabelle7[[#This Row],[Etas 35°C]]*0.8+Tabelle7[[#This Row],[Etas 55°C]]*0.2))*2.5</f>
        <v>4.2450000000000001</v>
      </c>
      <c r="O1975" s="31">
        <f>-(Tabelle7[[#This Row],[80%/20% SCOP]]-5.36)/5.36</f>
        <v>0.20802238805970152</v>
      </c>
    </row>
    <row r="1976" spans="1:15" ht="20.100000000000001" customHeight="1" x14ac:dyDescent="0.25">
      <c r="A1976" s="57"/>
      <c r="B1976" s="32">
        <v>16010145</v>
      </c>
      <c r="C1976" s="25" t="s">
        <v>3116</v>
      </c>
      <c r="D1976" s="25" t="s">
        <v>3133</v>
      </c>
      <c r="E1976" s="26" t="s">
        <v>2</v>
      </c>
      <c r="F1976" s="27">
        <v>18</v>
      </c>
      <c r="G1976" s="28">
        <v>1.81</v>
      </c>
      <c r="H1976" s="27">
        <v>17.7</v>
      </c>
      <c r="I1976" s="28">
        <v>1.25</v>
      </c>
      <c r="J1976" s="26" t="s">
        <v>40</v>
      </c>
      <c r="K1976" s="26" t="s">
        <v>4</v>
      </c>
      <c r="L1976" s="26" t="s">
        <v>25</v>
      </c>
      <c r="M1976" s="27">
        <f>IF(Tabelle7[[#This Row],[Heizleistung (55°C)]]=0,Tabelle7[[#This Row],[Heizleistung (35°C)]],(Tabelle7[[#This Row],[Heizleistung (35°C)]]+Tabelle7[[#This Row],[Heizleistung (55°C)]])/2)</f>
        <v>17.850000000000001</v>
      </c>
      <c r="N1976" s="30">
        <f>IF(Tabelle7[[#This Row],[Etas 55°C]]=0,0,(Tabelle7[[#This Row],[Etas 35°C]]*0.8+Tabelle7[[#This Row],[Etas 55°C]]*0.2))*2.5</f>
        <v>4.2450000000000001</v>
      </c>
      <c r="O1976" s="31">
        <f>-(Tabelle7[[#This Row],[80%/20% SCOP]]-5.36)/5.36</f>
        <v>0.20802238805970152</v>
      </c>
    </row>
    <row r="1977" spans="1:15" ht="20.100000000000001" customHeight="1" x14ac:dyDescent="0.25">
      <c r="A1977" s="57"/>
      <c r="B1977" s="32">
        <v>16004676</v>
      </c>
      <c r="C1977" s="25" t="s">
        <v>909</v>
      </c>
      <c r="D1977" s="25" t="s">
        <v>1042</v>
      </c>
      <c r="E1977" s="26" t="s">
        <v>2</v>
      </c>
      <c r="F1977" s="27">
        <v>18</v>
      </c>
      <c r="G1977" s="28">
        <v>1.81</v>
      </c>
      <c r="H1977" s="27">
        <v>18</v>
      </c>
      <c r="I1977" s="28">
        <v>1.25</v>
      </c>
      <c r="J1977" s="26" t="s">
        <v>40</v>
      </c>
      <c r="K1977" s="26" t="s">
        <v>4</v>
      </c>
      <c r="L1977" s="26" t="s">
        <v>4</v>
      </c>
      <c r="M1977" s="27">
        <f>IF(Tabelle7[[#This Row],[Heizleistung (55°C)]]=0,Tabelle7[[#This Row],[Heizleistung (35°C)]],(Tabelle7[[#This Row],[Heizleistung (35°C)]]+Tabelle7[[#This Row],[Heizleistung (55°C)]])/2)</f>
        <v>18</v>
      </c>
      <c r="N1977" s="30">
        <f>IF(Tabelle7[[#This Row],[Etas 55°C]]=0,0,(Tabelle7[[#This Row],[Etas 35°C]]*0.8+Tabelle7[[#This Row],[Etas 55°C]]*0.2))*2.5</f>
        <v>4.2450000000000001</v>
      </c>
      <c r="O1977" s="31">
        <f>-(Tabelle7[[#This Row],[80%/20% SCOP]]-5.36)/5.36</f>
        <v>0.20802238805970152</v>
      </c>
    </row>
    <row r="1978" spans="1:15" ht="20.100000000000001" customHeight="1" x14ac:dyDescent="0.25">
      <c r="A1978" s="57"/>
      <c r="B1978" s="32">
        <v>16003083</v>
      </c>
      <c r="C1978" s="25" t="s">
        <v>1230</v>
      </c>
      <c r="D1978" s="25" t="s">
        <v>1236</v>
      </c>
      <c r="E1978" s="26" t="s">
        <v>2</v>
      </c>
      <c r="F1978" s="27">
        <v>18</v>
      </c>
      <c r="G1978" s="28">
        <v>1.81</v>
      </c>
      <c r="H1978" s="27">
        <v>18</v>
      </c>
      <c r="I1978" s="28">
        <v>1.25</v>
      </c>
      <c r="J1978" s="26" t="s">
        <v>40</v>
      </c>
      <c r="K1978" s="26" t="s">
        <v>4</v>
      </c>
      <c r="L1978" s="26" t="s">
        <v>4</v>
      </c>
      <c r="M1978" s="27">
        <f>IF(Tabelle7[[#This Row],[Heizleistung (55°C)]]=0,Tabelle7[[#This Row],[Heizleistung (35°C)]],(Tabelle7[[#This Row],[Heizleistung (35°C)]]+Tabelle7[[#This Row],[Heizleistung (55°C)]])/2)</f>
        <v>18</v>
      </c>
      <c r="N1978" s="30">
        <f>IF(Tabelle7[[#This Row],[Etas 55°C]]=0,0,(Tabelle7[[#This Row],[Etas 35°C]]*0.8+Tabelle7[[#This Row],[Etas 55°C]]*0.2))*2.5</f>
        <v>4.2450000000000001</v>
      </c>
      <c r="O1978" s="31">
        <f>-(Tabelle7[[#This Row],[80%/20% SCOP]]-5.36)/5.36</f>
        <v>0.20802238805970152</v>
      </c>
    </row>
    <row r="1979" spans="1:15" ht="20.100000000000001" customHeight="1" x14ac:dyDescent="0.25">
      <c r="A1979" s="57"/>
      <c r="B1979" s="32">
        <v>16006981</v>
      </c>
      <c r="C1979" s="25" t="s">
        <v>2745</v>
      </c>
      <c r="D1979" s="25" t="s">
        <v>2756</v>
      </c>
      <c r="E1979" s="26" t="s">
        <v>2</v>
      </c>
      <c r="F1979" s="27">
        <v>18</v>
      </c>
      <c r="G1979" s="28">
        <v>1.81</v>
      </c>
      <c r="H1979" s="27">
        <v>18</v>
      </c>
      <c r="I1979" s="28">
        <v>1.25</v>
      </c>
      <c r="J1979" s="26" t="s">
        <v>40</v>
      </c>
      <c r="K1979" s="26" t="s">
        <v>4</v>
      </c>
      <c r="L1979" s="26" t="s">
        <v>4</v>
      </c>
      <c r="M1979" s="27">
        <f>IF(Tabelle7[[#This Row],[Heizleistung (55°C)]]=0,Tabelle7[[#This Row],[Heizleistung (35°C)]],(Tabelle7[[#This Row],[Heizleistung (35°C)]]+Tabelle7[[#This Row],[Heizleistung (55°C)]])/2)</f>
        <v>18</v>
      </c>
      <c r="N1979" s="30">
        <f>IF(Tabelle7[[#This Row],[Etas 55°C]]=0,0,(Tabelle7[[#This Row],[Etas 35°C]]*0.8+Tabelle7[[#This Row],[Etas 55°C]]*0.2))*2.5</f>
        <v>4.2450000000000001</v>
      </c>
      <c r="O1979" s="31">
        <f>-(Tabelle7[[#This Row],[80%/20% SCOP]]-5.36)/5.36</f>
        <v>0.20802238805970152</v>
      </c>
    </row>
    <row r="1980" spans="1:15" ht="20.100000000000001" customHeight="1" x14ac:dyDescent="0.25">
      <c r="A1980" s="57"/>
      <c r="B1980" s="32">
        <v>16001789</v>
      </c>
      <c r="C1980" s="25" t="s">
        <v>5603</v>
      </c>
      <c r="D1980" s="25" t="s">
        <v>5628</v>
      </c>
      <c r="E1980" s="26" t="s">
        <v>2</v>
      </c>
      <c r="F1980" s="27">
        <v>18</v>
      </c>
      <c r="G1980" s="28">
        <v>1.81</v>
      </c>
      <c r="H1980" s="27">
        <v>18</v>
      </c>
      <c r="I1980" s="28">
        <v>1.25</v>
      </c>
      <c r="J1980" s="26" t="s">
        <v>40</v>
      </c>
      <c r="K1980" s="26" t="s">
        <v>4</v>
      </c>
      <c r="L1980" s="26" t="s">
        <v>4</v>
      </c>
      <c r="M1980" s="29">
        <f>IF(Tabelle7[[#This Row],[Heizleistung (55°C)]]=0,Tabelle7[[#This Row],[Heizleistung (35°C)]],(Tabelle7[[#This Row],[Heizleistung (35°C)]]+Tabelle7[[#This Row],[Heizleistung (55°C)]])/2)</f>
        <v>18</v>
      </c>
      <c r="N1980" s="30">
        <f>IF(Tabelle7[[#This Row],[Etas 55°C]]=0,0,(Tabelle7[[#This Row],[Etas 35°C]]*0.8+Tabelle7[[#This Row],[Etas 55°C]]*0.2))*2.5</f>
        <v>4.2450000000000001</v>
      </c>
      <c r="O1980" s="31">
        <f>-(Tabelle7[[#This Row],[80%/20% SCOP]]-5.36)/5.36</f>
        <v>0.20802238805970152</v>
      </c>
    </row>
    <row r="1981" spans="1:15" ht="20.100000000000001" customHeight="1" x14ac:dyDescent="0.25">
      <c r="A1981" s="57"/>
      <c r="B1981" s="32">
        <v>16000589</v>
      </c>
      <c r="C1981" s="25" t="s">
        <v>4622</v>
      </c>
      <c r="D1981" s="25" t="s">
        <v>4623</v>
      </c>
      <c r="E1981" s="26" t="s">
        <v>2</v>
      </c>
      <c r="F1981" s="27">
        <v>19</v>
      </c>
      <c r="G1981" s="28">
        <v>1.784</v>
      </c>
      <c r="H1981" s="27">
        <v>22</v>
      </c>
      <c r="I1981" s="28">
        <v>1.3480000000000001</v>
      </c>
      <c r="J1981" s="26" t="s">
        <v>40</v>
      </c>
      <c r="K1981" s="26" t="s">
        <v>4</v>
      </c>
      <c r="L1981" s="26" t="s">
        <v>25</v>
      </c>
      <c r="M1981" s="27">
        <f>IF(Tabelle7[[#This Row],[Heizleistung (55°C)]]=0,Tabelle7[[#This Row],[Heizleistung (35°C)]],(Tabelle7[[#This Row],[Heizleistung (35°C)]]+Tabelle7[[#This Row],[Heizleistung (55°C)]])/2)</f>
        <v>20.5</v>
      </c>
      <c r="N1981" s="30">
        <f>IF(Tabelle7[[#This Row],[Etas 55°C]]=0,0,(Tabelle7[[#This Row],[Etas 35°C]]*0.8+Tabelle7[[#This Row],[Etas 55°C]]*0.2))*2.5</f>
        <v>4.242</v>
      </c>
      <c r="O1981" s="31">
        <f>-(Tabelle7[[#This Row],[80%/20% SCOP]]-5.36)/5.36</f>
        <v>0.20858208955223886</v>
      </c>
    </row>
    <row r="1982" spans="1:15" ht="20.100000000000001" customHeight="1" x14ac:dyDescent="0.25">
      <c r="A1982" s="57"/>
      <c r="B1982" s="32">
        <v>16011829</v>
      </c>
      <c r="C1982" s="25" t="s">
        <v>37</v>
      </c>
      <c r="D1982" s="25" t="s">
        <v>39</v>
      </c>
      <c r="E1982" s="26" t="s">
        <v>2</v>
      </c>
      <c r="F1982" s="27">
        <v>18.920000000000002</v>
      </c>
      <c r="G1982" s="28">
        <v>1.784</v>
      </c>
      <c r="H1982" s="27">
        <v>22.11</v>
      </c>
      <c r="I1982" s="28">
        <v>1.3480000000000001</v>
      </c>
      <c r="J1982" s="26" t="s">
        <v>40</v>
      </c>
      <c r="K1982" s="26" t="s">
        <v>15</v>
      </c>
      <c r="L1982" s="26" t="s">
        <v>25</v>
      </c>
      <c r="M1982" s="27">
        <f>IF(Tabelle7[[#This Row],[Heizleistung (55°C)]]=0,Tabelle7[[#This Row],[Heizleistung (35°C)]],(Tabelle7[[#This Row],[Heizleistung (35°C)]]+Tabelle7[[#This Row],[Heizleistung (55°C)]])/2)</f>
        <v>20.515000000000001</v>
      </c>
      <c r="N1982" s="30">
        <f>IF(Tabelle7[[#This Row],[Etas 55°C]]=0,0,(Tabelle7[[#This Row],[Etas 35°C]]*0.8+Tabelle7[[#This Row],[Etas 55°C]]*0.2))*2.5</f>
        <v>4.242</v>
      </c>
      <c r="O1982" s="31">
        <f>-(Tabelle7[[#This Row],[80%/20% SCOP]]-5.36)/5.36</f>
        <v>0.20858208955223886</v>
      </c>
    </row>
    <row r="1983" spans="1:15" ht="20.100000000000001" customHeight="1" x14ac:dyDescent="0.25">
      <c r="A1983" s="57"/>
      <c r="B1983" s="32">
        <v>16016156</v>
      </c>
      <c r="C1983" s="25" t="s">
        <v>5907</v>
      </c>
      <c r="D1983" s="25" t="s">
        <v>6106</v>
      </c>
      <c r="E1983" s="26" t="s">
        <v>2</v>
      </c>
      <c r="F1983" s="27">
        <v>20.190000000000001</v>
      </c>
      <c r="G1983" s="28">
        <v>1.75</v>
      </c>
      <c r="H1983" s="27">
        <v>20.03</v>
      </c>
      <c r="I1983" s="28">
        <v>1.425</v>
      </c>
      <c r="J1983" s="26" t="s">
        <v>3</v>
      </c>
      <c r="K1983" s="26" t="s">
        <v>15</v>
      </c>
      <c r="L1983" s="26" t="s">
        <v>4</v>
      </c>
      <c r="M1983" s="29">
        <f>IF(Tabelle7[[#This Row],[Heizleistung (55°C)]]=0,Tabelle7[[#This Row],[Heizleistung (35°C)]],(Tabelle7[[#This Row],[Heizleistung (35°C)]]+Tabelle7[[#This Row],[Heizleistung (55°C)]])/2)</f>
        <v>20.11</v>
      </c>
      <c r="N1983" s="30">
        <f>IF(Tabelle7[[#This Row],[Etas 55°C]]=0,0,(Tabelle7[[#This Row],[Etas 35°C]]*0.8+Tabelle7[[#This Row],[Etas 55°C]]*0.2))*2.5</f>
        <v>4.2125000000000004</v>
      </c>
      <c r="O1983" s="31">
        <f>-(Tabelle7[[#This Row],[80%/20% SCOP]]-5.36)/5.36</f>
        <v>0.21408582089552236</v>
      </c>
    </row>
    <row r="1984" spans="1:15" ht="20.100000000000001" customHeight="1" x14ac:dyDescent="0.25">
      <c r="A1984" s="57"/>
      <c r="B1984" s="32">
        <v>16011666</v>
      </c>
      <c r="C1984" s="25" t="s">
        <v>2465</v>
      </c>
      <c r="D1984" s="25" t="s">
        <v>2469</v>
      </c>
      <c r="E1984" s="26" t="s">
        <v>2</v>
      </c>
      <c r="F1984" s="27">
        <v>20</v>
      </c>
      <c r="G1984" s="28">
        <v>1.76</v>
      </c>
      <c r="H1984" s="27">
        <v>15</v>
      </c>
      <c r="I1984" s="28">
        <v>1.38</v>
      </c>
      <c r="J1984" s="26" t="s">
        <v>508</v>
      </c>
      <c r="K1984" s="26" t="s">
        <v>4</v>
      </c>
      <c r="L1984" s="26" t="s">
        <v>25</v>
      </c>
      <c r="M1984" s="27">
        <f>IF(Tabelle7[[#This Row],[Heizleistung (55°C)]]=0,Tabelle7[[#This Row],[Heizleistung (35°C)]],(Tabelle7[[#This Row],[Heizleistung (35°C)]]+Tabelle7[[#This Row],[Heizleistung (55°C)]])/2)</f>
        <v>17.5</v>
      </c>
      <c r="N1984" s="30">
        <f>IF(Tabelle7[[#This Row],[Etas 55°C]]=0,0,(Tabelle7[[#This Row],[Etas 35°C]]*0.8+Tabelle7[[#This Row],[Etas 55°C]]*0.2))*2.5</f>
        <v>4.2100000000000009</v>
      </c>
      <c r="O1984" s="31">
        <f>-(Tabelle7[[#This Row],[80%/20% SCOP]]-5.36)/5.36</f>
        <v>0.21455223880597005</v>
      </c>
    </row>
    <row r="1985" spans="1:15" ht="20.100000000000001" customHeight="1" x14ac:dyDescent="0.25">
      <c r="A1985" s="57"/>
      <c r="B1985" s="32">
        <v>16013782</v>
      </c>
      <c r="C1985" s="25" t="s">
        <v>1657</v>
      </c>
      <c r="D1985" s="25" t="s">
        <v>1699</v>
      </c>
      <c r="E1985" s="26" t="s">
        <v>2</v>
      </c>
      <c r="F1985" s="27">
        <v>19</v>
      </c>
      <c r="G1985" s="28">
        <v>1.79</v>
      </c>
      <c r="H1985" s="27">
        <v>17</v>
      </c>
      <c r="I1985" s="28">
        <v>1.26</v>
      </c>
      <c r="J1985" s="26" t="s">
        <v>40</v>
      </c>
      <c r="K1985" s="26" t="s">
        <v>4</v>
      </c>
      <c r="L1985" s="26" t="s">
        <v>4</v>
      </c>
      <c r="M1985" s="27">
        <f>IF(Tabelle7[[#This Row],[Heizleistung (55°C)]]=0,Tabelle7[[#This Row],[Heizleistung (35°C)]],(Tabelle7[[#This Row],[Heizleistung (35°C)]]+Tabelle7[[#This Row],[Heizleistung (55°C)]])/2)</f>
        <v>18</v>
      </c>
      <c r="N1985" s="30">
        <f>IF(Tabelle7[[#This Row],[Etas 55°C]]=0,0,(Tabelle7[[#This Row],[Etas 35°C]]*0.8+Tabelle7[[#This Row],[Etas 55°C]]*0.2))*2.5</f>
        <v>4.2100000000000009</v>
      </c>
      <c r="O1985" s="31">
        <f>-(Tabelle7[[#This Row],[80%/20% SCOP]]-5.36)/5.36</f>
        <v>0.21455223880597005</v>
      </c>
    </row>
    <row r="1986" spans="1:15" ht="20.100000000000001" customHeight="1" x14ac:dyDescent="0.25">
      <c r="A1986" s="57"/>
      <c r="B1986" s="32">
        <v>16010285</v>
      </c>
      <c r="C1986" s="25" t="s">
        <v>4622</v>
      </c>
      <c r="D1986" s="25" t="s">
        <v>4629</v>
      </c>
      <c r="E1986" s="26" t="s">
        <v>2</v>
      </c>
      <c r="F1986" s="27">
        <v>18</v>
      </c>
      <c r="G1986" s="28">
        <v>1.78</v>
      </c>
      <c r="H1986" s="27">
        <v>18</v>
      </c>
      <c r="I1986" s="28">
        <v>1.3</v>
      </c>
      <c r="J1986" s="26" t="s">
        <v>40</v>
      </c>
      <c r="K1986" s="26" t="s">
        <v>4</v>
      </c>
      <c r="L1986" s="26" t="s">
        <v>25</v>
      </c>
      <c r="M1986" s="27">
        <f>IF(Tabelle7[[#This Row],[Heizleistung (55°C)]]=0,Tabelle7[[#This Row],[Heizleistung (35°C)]],(Tabelle7[[#This Row],[Heizleistung (35°C)]]+Tabelle7[[#This Row],[Heizleistung (55°C)]])/2)</f>
        <v>18</v>
      </c>
      <c r="N1986" s="30">
        <f>IF(Tabelle7[[#This Row],[Etas 55°C]]=0,0,(Tabelle7[[#This Row],[Etas 35°C]]*0.8+Tabelle7[[#This Row],[Etas 55°C]]*0.2))*2.5</f>
        <v>4.2100000000000009</v>
      </c>
      <c r="O1986" s="31">
        <f>-(Tabelle7[[#This Row],[80%/20% SCOP]]-5.36)/5.36</f>
        <v>0.21455223880597005</v>
      </c>
    </row>
    <row r="1987" spans="1:15" ht="20.100000000000001" customHeight="1" x14ac:dyDescent="0.25">
      <c r="A1987" s="57"/>
      <c r="B1987" s="32">
        <v>16009508</v>
      </c>
      <c r="C1987" s="25" t="s">
        <v>1548</v>
      </c>
      <c r="D1987" s="25" t="s">
        <v>1553</v>
      </c>
      <c r="E1987" s="26" t="s">
        <v>2</v>
      </c>
      <c r="F1987" s="27">
        <v>18</v>
      </c>
      <c r="G1987" s="28">
        <v>1.754</v>
      </c>
      <c r="H1987" s="27">
        <v>18</v>
      </c>
      <c r="I1987" s="28">
        <v>1.3240000000000001</v>
      </c>
      <c r="J1987" s="26" t="s">
        <v>40</v>
      </c>
      <c r="K1987" s="26" t="s">
        <v>4</v>
      </c>
      <c r="L1987" s="26" t="s">
        <v>4</v>
      </c>
      <c r="M1987" s="27">
        <f>IF(Tabelle7[[#This Row],[Heizleistung (55°C)]]=0,Tabelle7[[#This Row],[Heizleistung (35°C)]],(Tabelle7[[#This Row],[Heizleistung (35°C)]]+Tabelle7[[#This Row],[Heizleistung (55°C)]])/2)</f>
        <v>18</v>
      </c>
      <c r="N1987" s="30">
        <f>IF(Tabelle7[[#This Row],[Etas 55°C]]=0,0,(Tabelle7[[#This Row],[Etas 35°C]]*0.8+Tabelle7[[#This Row],[Etas 55°C]]*0.2))*2.5</f>
        <v>4.17</v>
      </c>
      <c r="O1987" s="31">
        <f>-(Tabelle7[[#This Row],[80%/20% SCOP]]-5.36)/5.36</f>
        <v>0.22201492537313439</v>
      </c>
    </row>
    <row r="1988" spans="1:15" ht="20.100000000000001" customHeight="1" x14ac:dyDescent="0.25">
      <c r="A1988" s="57"/>
      <c r="B1988" s="32">
        <v>16009687</v>
      </c>
      <c r="C1988" s="25" t="s">
        <v>4997</v>
      </c>
      <c r="D1988" s="25" t="s">
        <v>5003</v>
      </c>
      <c r="E1988" s="26" t="s">
        <v>2</v>
      </c>
      <c r="F1988" s="27">
        <v>18.8</v>
      </c>
      <c r="G1988" s="28">
        <v>1.758</v>
      </c>
      <c r="H1988" s="27">
        <v>22</v>
      </c>
      <c r="I1988" s="28">
        <v>1.302</v>
      </c>
      <c r="J1988" s="26" t="s">
        <v>40</v>
      </c>
      <c r="K1988" s="26" t="s">
        <v>4</v>
      </c>
      <c r="L1988" s="26" t="s">
        <v>25</v>
      </c>
      <c r="M1988" s="27">
        <f>IF(Tabelle7[[#This Row],[Heizleistung (55°C)]]=0,Tabelle7[[#This Row],[Heizleistung (35°C)]],(Tabelle7[[#This Row],[Heizleistung (35°C)]]+Tabelle7[[#This Row],[Heizleistung (55°C)]])/2)</f>
        <v>20.399999999999999</v>
      </c>
      <c r="N1988" s="30">
        <f>IF(Tabelle7[[#This Row],[Etas 55°C]]=0,0,(Tabelle7[[#This Row],[Etas 35°C]]*0.8+Tabelle7[[#This Row],[Etas 55°C]]*0.2))*2.5</f>
        <v>4.1669999999999998</v>
      </c>
      <c r="O1988" s="31">
        <f>-(Tabelle7[[#This Row],[80%/20% SCOP]]-5.36)/5.36</f>
        <v>0.22257462686567173</v>
      </c>
    </row>
    <row r="1989" spans="1:15" ht="20.100000000000001" customHeight="1" x14ac:dyDescent="0.25">
      <c r="A1989" s="57"/>
      <c r="B1989" s="32">
        <v>16010747</v>
      </c>
      <c r="C1989" s="25" t="s">
        <v>6183</v>
      </c>
      <c r="D1989" s="25" t="s">
        <v>6195</v>
      </c>
      <c r="E1989" s="26" t="s">
        <v>2</v>
      </c>
      <c r="F1989" s="27">
        <v>19</v>
      </c>
      <c r="G1989" s="28">
        <v>1.7509999999999999</v>
      </c>
      <c r="H1989" s="27">
        <v>22</v>
      </c>
      <c r="I1989" s="28">
        <v>1.302</v>
      </c>
      <c r="J1989" s="26" t="s">
        <v>40</v>
      </c>
      <c r="K1989" s="26" t="s">
        <v>4</v>
      </c>
      <c r="L1989" s="26" t="s">
        <v>4</v>
      </c>
      <c r="M1989" s="29">
        <f>IF(Tabelle7[[#This Row],[Heizleistung (55°C)]]=0,Tabelle7[[#This Row],[Heizleistung (35°C)]],(Tabelle7[[#This Row],[Heizleistung (35°C)]]+Tabelle7[[#This Row],[Heizleistung (55°C)]])/2)</f>
        <v>20.5</v>
      </c>
      <c r="N1989" s="30">
        <f>IF(Tabelle7[[#This Row],[Etas 55°C]]=0,0,(Tabelle7[[#This Row],[Etas 35°C]]*0.8+Tabelle7[[#This Row],[Etas 55°C]]*0.2))*2.5</f>
        <v>4.1530000000000005</v>
      </c>
      <c r="O1989" s="31">
        <f>-(Tabelle7[[#This Row],[80%/20% SCOP]]-5.36)/5.36</f>
        <v>0.22518656716417906</v>
      </c>
    </row>
    <row r="1990" spans="1:15" ht="20.100000000000001" customHeight="1" x14ac:dyDescent="0.25">
      <c r="A1990" s="57"/>
      <c r="B1990" s="32">
        <v>16016480</v>
      </c>
      <c r="C1990" s="25" t="s">
        <v>4814</v>
      </c>
      <c r="D1990" s="25" t="s">
        <v>4885</v>
      </c>
      <c r="E1990" s="26" t="s">
        <v>2</v>
      </c>
      <c r="F1990" s="27">
        <v>20</v>
      </c>
      <c r="G1990" s="28">
        <v>1.71</v>
      </c>
      <c r="H1990" s="27">
        <v>20</v>
      </c>
      <c r="I1990" s="28">
        <v>1.41</v>
      </c>
      <c r="J1990" s="26" t="s">
        <v>3</v>
      </c>
      <c r="K1990" s="26" t="s">
        <v>4</v>
      </c>
      <c r="L1990" s="26" t="s">
        <v>4</v>
      </c>
      <c r="M1990" s="27">
        <f>IF(Tabelle7[[#This Row],[Heizleistung (55°C)]]=0,Tabelle7[[#This Row],[Heizleistung (35°C)]],(Tabelle7[[#This Row],[Heizleistung (35°C)]]+Tabelle7[[#This Row],[Heizleistung (55°C)]])/2)</f>
        <v>20</v>
      </c>
      <c r="N1990" s="30">
        <f>IF(Tabelle7[[#This Row],[Etas 55°C]]=0,0,(Tabelle7[[#This Row],[Etas 35°C]]*0.8+Tabelle7[[#This Row],[Etas 55°C]]*0.2))*2.5</f>
        <v>4.125</v>
      </c>
      <c r="O1990" s="31">
        <f>-(Tabelle7[[#This Row],[80%/20% SCOP]]-5.36)/5.36</f>
        <v>0.23041044776119407</v>
      </c>
    </row>
    <row r="1991" spans="1:15" ht="20.100000000000001" customHeight="1" x14ac:dyDescent="0.25">
      <c r="A1991" s="57"/>
      <c r="B1991" s="32">
        <v>16003440</v>
      </c>
      <c r="C1991" s="25" t="s">
        <v>108</v>
      </c>
      <c r="D1991" s="25" t="s">
        <v>114</v>
      </c>
      <c r="E1991" s="26" t="s">
        <v>2</v>
      </c>
      <c r="F1991" s="27">
        <v>21</v>
      </c>
      <c r="G1991" s="28">
        <v>1.71</v>
      </c>
      <c r="H1991" s="27">
        <v>20</v>
      </c>
      <c r="I1991" s="28">
        <v>1.36</v>
      </c>
      <c r="J1991" s="26" t="s">
        <v>111</v>
      </c>
      <c r="K1991" s="26" t="s">
        <v>4</v>
      </c>
      <c r="L1991" s="26" t="s">
        <v>4</v>
      </c>
      <c r="M1991" s="27">
        <f>IF(Tabelle7[[#This Row],[Heizleistung (55°C)]]=0,Tabelle7[[#This Row],[Heizleistung (35°C)]],(Tabelle7[[#This Row],[Heizleistung (35°C)]]+Tabelle7[[#This Row],[Heizleistung (55°C)]])/2)</f>
        <v>20.5</v>
      </c>
      <c r="N1991" s="30">
        <f>IF(Tabelle7[[#This Row],[Etas 55°C]]=0,0,(Tabelle7[[#This Row],[Etas 35°C]]*0.8+Tabelle7[[#This Row],[Etas 55°C]]*0.2))*2.5</f>
        <v>4.1000000000000005</v>
      </c>
      <c r="O1991" s="31">
        <f>-(Tabelle7[[#This Row],[80%/20% SCOP]]-5.36)/5.36</f>
        <v>0.2350746268656716</v>
      </c>
    </row>
    <row r="1992" spans="1:15" ht="20.100000000000001" customHeight="1" x14ac:dyDescent="0.25">
      <c r="A1992" s="57"/>
      <c r="B1992" s="32">
        <v>16010818</v>
      </c>
      <c r="C1992" s="25" t="s">
        <v>5091</v>
      </c>
      <c r="D1992" s="25" t="s">
        <v>5099</v>
      </c>
      <c r="E1992" s="26" t="s">
        <v>2</v>
      </c>
      <c r="F1992" s="27">
        <v>23</v>
      </c>
      <c r="G1992" s="28">
        <v>1.7</v>
      </c>
      <c r="H1992" s="27">
        <v>17.899999999999999</v>
      </c>
      <c r="I1992" s="28">
        <v>1.36</v>
      </c>
      <c r="J1992" s="26" t="s">
        <v>40</v>
      </c>
      <c r="K1992" s="26" t="s">
        <v>4</v>
      </c>
      <c r="L1992" s="26" t="s">
        <v>4</v>
      </c>
      <c r="M1992" s="27">
        <f>IF(Tabelle7[[#This Row],[Heizleistung (55°C)]]=0,Tabelle7[[#This Row],[Heizleistung (35°C)]],(Tabelle7[[#This Row],[Heizleistung (35°C)]]+Tabelle7[[#This Row],[Heizleistung (55°C)]])/2)</f>
        <v>20.45</v>
      </c>
      <c r="N1992" s="30">
        <f>IF(Tabelle7[[#This Row],[Etas 55°C]]=0,0,(Tabelle7[[#This Row],[Etas 35°C]]*0.8+Tabelle7[[#This Row],[Etas 55°C]]*0.2))*2.5</f>
        <v>4.08</v>
      </c>
      <c r="O1992" s="31">
        <f>-(Tabelle7[[#This Row],[80%/20% SCOP]]-5.36)/5.36</f>
        <v>0.23880597014925375</v>
      </c>
    </row>
    <row r="1993" spans="1:15" ht="20.100000000000001" customHeight="1" x14ac:dyDescent="0.25">
      <c r="A1993" s="57"/>
      <c r="B1993" s="32">
        <v>16011614</v>
      </c>
      <c r="C1993" s="25" t="s">
        <v>1560</v>
      </c>
      <c r="D1993" s="25" t="s">
        <v>1603</v>
      </c>
      <c r="E1993" s="26" t="s">
        <v>2</v>
      </c>
      <c r="F1993" s="27">
        <v>19</v>
      </c>
      <c r="G1993" s="28">
        <v>1.69</v>
      </c>
      <c r="H1993" s="27">
        <v>18</v>
      </c>
      <c r="I1993" s="28">
        <v>1.39</v>
      </c>
      <c r="J1993" s="26" t="s">
        <v>3</v>
      </c>
      <c r="K1993" s="26" t="s">
        <v>4</v>
      </c>
      <c r="L1993" s="26" t="s">
        <v>4</v>
      </c>
      <c r="M1993" s="27">
        <f>IF(Tabelle7[[#This Row],[Heizleistung (55°C)]]=0,Tabelle7[[#This Row],[Heizleistung (35°C)]],(Tabelle7[[#This Row],[Heizleistung (35°C)]]+Tabelle7[[#This Row],[Heizleistung (55°C)]])/2)</f>
        <v>18.5</v>
      </c>
      <c r="N1993" s="30">
        <f>IF(Tabelle7[[#This Row],[Etas 55°C]]=0,0,(Tabelle7[[#This Row],[Etas 35°C]]*0.8+Tabelle7[[#This Row],[Etas 55°C]]*0.2))*2.5</f>
        <v>4.0750000000000002</v>
      </c>
      <c r="O1993" s="31">
        <f>-(Tabelle7[[#This Row],[80%/20% SCOP]]-5.36)/5.36</f>
        <v>0.23973880597014927</v>
      </c>
    </row>
    <row r="1994" spans="1:15" ht="20.100000000000001" customHeight="1" x14ac:dyDescent="0.25">
      <c r="A1994" s="57"/>
      <c r="B1994" s="32">
        <v>16014939</v>
      </c>
      <c r="C1994" s="25" t="s">
        <v>1657</v>
      </c>
      <c r="D1994" s="25" t="s">
        <v>1707</v>
      </c>
      <c r="E1994" s="26" t="s">
        <v>2</v>
      </c>
      <c r="F1994" s="27">
        <v>20</v>
      </c>
      <c r="G1994" s="28">
        <v>1.71</v>
      </c>
      <c r="H1994" s="27">
        <v>17</v>
      </c>
      <c r="I1994" s="28">
        <v>1.26</v>
      </c>
      <c r="J1994" s="26" t="s">
        <v>40</v>
      </c>
      <c r="K1994" s="26" t="s">
        <v>4</v>
      </c>
      <c r="L1994" s="26" t="s">
        <v>4</v>
      </c>
      <c r="M1994" s="27">
        <f>IF(Tabelle7[[#This Row],[Heizleistung (55°C)]]=0,Tabelle7[[#This Row],[Heizleistung (35°C)]],(Tabelle7[[#This Row],[Heizleistung (35°C)]]+Tabelle7[[#This Row],[Heizleistung (55°C)]])/2)</f>
        <v>18.5</v>
      </c>
      <c r="N1994" s="30">
        <f>IF(Tabelle7[[#This Row],[Etas 55°C]]=0,0,(Tabelle7[[#This Row],[Etas 35°C]]*0.8+Tabelle7[[#This Row],[Etas 55°C]]*0.2))*2.5</f>
        <v>4.0500000000000007</v>
      </c>
      <c r="O1994" s="31">
        <f>-(Tabelle7[[#This Row],[80%/20% SCOP]]-5.36)/5.36</f>
        <v>0.24440298507462677</v>
      </c>
    </row>
    <row r="1995" spans="1:15" ht="20.100000000000001" customHeight="1" x14ac:dyDescent="0.25">
      <c r="A1995" s="57"/>
      <c r="B1995" s="32">
        <v>16003499</v>
      </c>
      <c r="C1995" s="25" t="s">
        <v>108</v>
      </c>
      <c r="D1995" s="25" t="s">
        <v>110</v>
      </c>
      <c r="E1995" s="26" t="s">
        <v>2</v>
      </c>
      <c r="F1995" s="27">
        <v>18</v>
      </c>
      <c r="G1995" s="28">
        <v>1.69</v>
      </c>
      <c r="H1995" s="27">
        <v>18</v>
      </c>
      <c r="I1995" s="28">
        <v>1.32</v>
      </c>
      <c r="J1995" s="26" t="s">
        <v>111</v>
      </c>
      <c r="K1995" s="26" t="s">
        <v>4</v>
      </c>
      <c r="L1995" s="26" t="s">
        <v>4</v>
      </c>
      <c r="M1995" s="27">
        <f>IF(Tabelle7[[#This Row],[Heizleistung (55°C)]]=0,Tabelle7[[#This Row],[Heizleistung (35°C)]],(Tabelle7[[#This Row],[Heizleistung (35°C)]]+Tabelle7[[#This Row],[Heizleistung (55°C)]])/2)</f>
        <v>18</v>
      </c>
      <c r="N1995" s="30">
        <f>IF(Tabelle7[[#This Row],[Etas 55°C]]=0,0,(Tabelle7[[#This Row],[Etas 35°C]]*0.8+Tabelle7[[#This Row],[Etas 55°C]]*0.2))*2.5</f>
        <v>4.04</v>
      </c>
      <c r="O1995" s="31">
        <f>-(Tabelle7[[#This Row],[80%/20% SCOP]]-5.36)/5.36</f>
        <v>0.24626865671641796</v>
      </c>
    </row>
    <row r="1996" spans="1:15" ht="20.100000000000001" customHeight="1" x14ac:dyDescent="0.25">
      <c r="A1996" s="57"/>
      <c r="B1996" s="32">
        <v>16007474</v>
      </c>
      <c r="C1996" s="25" t="s">
        <v>2855</v>
      </c>
      <c r="D1996" s="25" t="s">
        <v>2865</v>
      </c>
      <c r="E1996" s="26" t="s">
        <v>2</v>
      </c>
      <c r="F1996" s="27">
        <v>19.7</v>
      </c>
      <c r="G1996" s="28">
        <v>1.67</v>
      </c>
      <c r="H1996" s="27">
        <v>20.399999999999999</v>
      </c>
      <c r="I1996" s="28">
        <v>1.4</v>
      </c>
      <c r="J1996" s="26" t="s">
        <v>324</v>
      </c>
      <c r="K1996" s="26" t="s">
        <v>4</v>
      </c>
      <c r="L1996" s="26" t="s">
        <v>4</v>
      </c>
      <c r="M1996" s="27">
        <f>IF(Tabelle7[[#This Row],[Heizleistung (55°C)]]=0,Tabelle7[[#This Row],[Heizleistung (35°C)]],(Tabelle7[[#This Row],[Heizleistung (35°C)]]+Tabelle7[[#This Row],[Heizleistung (55°C)]])/2)</f>
        <v>20.049999999999997</v>
      </c>
      <c r="N1996" s="30">
        <f>IF(Tabelle7[[#This Row],[Etas 55°C]]=0,0,(Tabelle7[[#This Row],[Etas 35°C]]*0.8+Tabelle7[[#This Row],[Etas 55°C]]*0.2))*2.5</f>
        <v>4.04</v>
      </c>
      <c r="O1996" s="31">
        <f>-(Tabelle7[[#This Row],[80%/20% SCOP]]-5.36)/5.36</f>
        <v>0.24626865671641796</v>
      </c>
    </row>
    <row r="1997" spans="1:15" ht="20.100000000000001" customHeight="1" x14ac:dyDescent="0.25">
      <c r="A1997" s="57"/>
      <c r="B1997" s="32">
        <v>16000983</v>
      </c>
      <c r="C1997" s="25" t="s">
        <v>4739</v>
      </c>
      <c r="D1997" s="25" t="s">
        <v>4752</v>
      </c>
      <c r="E1997" s="26" t="s">
        <v>2</v>
      </c>
      <c r="F1997" s="27">
        <v>17.899999999999999</v>
      </c>
      <c r="G1997" s="28">
        <v>1.681</v>
      </c>
      <c r="H1997" s="27">
        <v>18.5</v>
      </c>
      <c r="I1997" s="28">
        <v>1.3240000000000001</v>
      </c>
      <c r="J1997" s="26" t="s">
        <v>109</v>
      </c>
      <c r="K1997" s="26" t="s">
        <v>4</v>
      </c>
      <c r="L1997" s="26" t="s">
        <v>15</v>
      </c>
      <c r="M1997" s="27">
        <f>IF(Tabelle7[[#This Row],[Heizleistung (55°C)]]=0,Tabelle7[[#This Row],[Heizleistung (35°C)]],(Tabelle7[[#This Row],[Heizleistung (35°C)]]+Tabelle7[[#This Row],[Heizleistung (55°C)]])/2)</f>
        <v>18.2</v>
      </c>
      <c r="N1997" s="30">
        <f>IF(Tabelle7[[#This Row],[Etas 55°C]]=0,0,(Tabelle7[[#This Row],[Etas 35°C]]*0.8+Tabelle7[[#This Row],[Etas 55°C]]*0.2))*2.5</f>
        <v>4.0240000000000009</v>
      </c>
      <c r="O1997" s="31">
        <f>-(Tabelle7[[#This Row],[80%/20% SCOP]]-5.36)/5.36</f>
        <v>0.24925373134328346</v>
      </c>
    </row>
    <row r="1998" spans="1:15" ht="20.100000000000001" customHeight="1" x14ac:dyDescent="0.25">
      <c r="A1998" s="57"/>
      <c r="B1998" s="32">
        <v>16000959</v>
      </c>
      <c r="C1998" s="25" t="s">
        <v>4739</v>
      </c>
      <c r="D1998" s="25" t="s">
        <v>4744</v>
      </c>
      <c r="E1998" s="26" t="s">
        <v>2</v>
      </c>
      <c r="F1998" s="27">
        <v>18.5</v>
      </c>
      <c r="G1998" s="28">
        <v>1.68</v>
      </c>
      <c r="H1998" s="27">
        <v>18.420000000000002</v>
      </c>
      <c r="I1998" s="28">
        <v>1.3240000000000001</v>
      </c>
      <c r="J1998" s="26" t="s">
        <v>109</v>
      </c>
      <c r="K1998" s="26" t="s">
        <v>4</v>
      </c>
      <c r="L1998" s="26" t="s">
        <v>4</v>
      </c>
      <c r="M1998" s="27">
        <f>IF(Tabelle7[[#This Row],[Heizleistung (55°C)]]=0,Tabelle7[[#This Row],[Heizleistung (35°C)]],(Tabelle7[[#This Row],[Heizleistung (35°C)]]+Tabelle7[[#This Row],[Heizleistung (55°C)]])/2)</f>
        <v>18.46</v>
      </c>
      <c r="N1998" s="30">
        <f>IF(Tabelle7[[#This Row],[Etas 55°C]]=0,0,(Tabelle7[[#This Row],[Etas 35°C]]*0.8+Tabelle7[[#This Row],[Etas 55°C]]*0.2))*2.5</f>
        <v>4.0220000000000002</v>
      </c>
      <c r="O1998" s="31">
        <f>-(Tabelle7[[#This Row],[80%/20% SCOP]]-5.36)/5.36</f>
        <v>0.2496268656716418</v>
      </c>
    </row>
    <row r="1999" spans="1:15" ht="20.100000000000001" customHeight="1" x14ac:dyDescent="0.25">
      <c r="A1999" s="57"/>
      <c r="B1999" s="32">
        <v>16003500</v>
      </c>
      <c r="C1999" s="25" t="s">
        <v>108</v>
      </c>
      <c r="D1999" s="25" t="s">
        <v>112</v>
      </c>
      <c r="E1999" s="26" t="s">
        <v>2</v>
      </c>
      <c r="F1999" s="27">
        <v>19</v>
      </c>
      <c r="G1999" s="28">
        <v>1.67</v>
      </c>
      <c r="H1999" s="27">
        <v>19</v>
      </c>
      <c r="I1999" s="28">
        <v>1.33</v>
      </c>
      <c r="J1999" s="26" t="s">
        <v>111</v>
      </c>
      <c r="K1999" s="26" t="s">
        <v>4</v>
      </c>
      <c r="L1999" s="26" t="s">
        <v>4</v>
      </c>
      <c r="M1999" s="27">
        <f>IF(Tabelle7[[#This Row],[Heizleistung (55°C)]]=0,Tabelle7[[#This Row],[Heizleistung (35°C)]],(Tabelle7[[#This Row],[Heizleistung (35°C)]]+Tabelle7[[#This Row],[Heizleistung (55°C)]])/2)</f>
        <v>19</v>
      </c>
      <c r="N1999" s="30">
        <f>IF(Tabelle7[[#This Row],[Etas 55°C]]=0,0,(Tabelle7[[#This Row],[Etas 35°C]]*0.8+Tabelle7[[#This Row],[Etas 55°C]]*0.2))*2.5</f>
        <v>4.0049999999999999</v>
      </c>
      <c r="O1999" s="31">
        <f>-(Tabelle7[[#This Row],[80%/20% SCOP]]-5.36)/5.36</f>
        <v>0.25279850746268662</v>
      </c>
    </row>
    <row r="2000" spans="1:15" ht="20.100000000000001" customHeight="1" x14ac:dyDescent="0.25">
      <c r="A2000" s="57"/>
      <c r="B2000" s="32">
        <v>16001338</v>
      </c>
      <c r="C2000" s="25" t="s">
        <v>5128</v>
      </c>
      <c r="D2000" s="25" t="s">
        <v>5132</v>
      </c>
      <c r="E2000" s="26" t="s">
        <v>2</v>
      </c>
      <c r="F2000" s="27">
        <v>19</v>
      </c>
      <c r="G2000" s="28">
        <v>1.64</v>
      </c>
      <c r="H2000" s="27">
        <v>20</v>
      </c>
      <c r="I2000" s="28">
        <v>1.42</v>
      </c>
      <c r="J2000" s="26" t="s">
        <v>355</v>
      </c>
      <c r="K2000" s="26" t="s">
        <v>4</v>
      </c>
      <c r="L2000" s="26" t="s">
        <v>4</v>
      </c>
      <c r="M2000" s="27">
        <f>IF(Tabelle7[[#This Row],[Heizleistung (55°C)]]=0,Tabelle7[[#This Row],[Heizleistung (35°C)]],(Tabelle7[[#This Row],[Heizleistung (35°C)]]+Tabelle7[[#This Row],[Heizleistung (55°C)]])/2)</f>
        <v>19.5</v>
      </c>
      <c r="N2000" s="30">
        <f>IF(Tabelle7[[#This Row],[Etas 55°C]]=0,0,(Tabelle7[[#This Row],[Etas 35°C]]*0.8+Tabelle7[[#This Row],[Etas 55°C]]*0.2))*2.5</f>
        <v>3.99</v>
      </c>
      <c r="O2000" s="31">
        <f>-(Tabelle7[[#This Row],[80%/20% SCOP]]-5.36)/5.36</f>
        <v>0.25559701492537312</v>
      </c>
    </row>
    <row r="2001" spans="1:15" ht="20.100000000000001" customHeight="1" x14ac:dyDescent="0.25">
      <c r="A2001" s="57"/>
      <c r="B2001" s="32">
        <v>16006580</v>
      </c>
      <c r="C2001" s="25" t="s">
        <v>1997</v>
      </c>
      <c r="D2001" s="25" t="s">
        <v>6760</v>
      </c>
      <c r="E2001" s="26" t="s">
        <v>2</v>
      </c>
      <c r="F2001" s="27">
        <v>18</v>
      </c>
      <c r="G2001" s="28">
        <v>1.61</v>
      </c>
      <c r="H2001" s="27">
        <v>17</v>
      </c>
      <c r="I2001" s="28">
        <v>1.3</v>
      </c>
      <c r="J2001" s="26" t="s">
        <v>109</v>
      </c>
      <c r="K2001" s="26" t="s">
        <v>4</v>
      </c>
      <c r="L2001" s="26" t="s">
        <v>4</v>
      </c>
      <c r="M2001" s="27">
        <f>IF(Tabelle7[[#This Row],[Heizleistung (55°C)]]=0,Tabelle7[[#This Row],[Heizleistung (35°C)]],(Tabelle7[[#This Row],[Heizleistung (35°C)]]+Tabelle7[[#This Row],[Heizleistung (55°C)]])/2)</f>
        <v>17.5</v>
      </c>
      <c r="N2001" s="30">
        <f>IF(Tabelle7[[#This Row],[Etas 55°C]]=0,0,(Tabelle7[[#This Row],[Etas 35°C]]*0.8+Tabelle7[[#This Row],[Etas 55°C]]*0.2))*2.5</f>
        <v>3.8700000000000006</v>
      </c>
      <c r="O2001" s="31">
        <f>-(Tabelle7[[#This Row],[80%/20% SCOP]]-5.36)/5.36</f>
        <v>0.27798507462686561</v>
      </c>
    </row>
    <row r="2002" spans="1:15" ht="20.100000000000001" customHeight="1" x14ac:dyDescent="0.25">
      <c r="A2002" s="57"/>
      <c r="B2002" s="32">
        <v>16003116</v>
      </c>
      <c r="C2002" s="25" t="s">
        <v>6137</v>
      </c>
      <c r="D2002" s="25" t="s">
        <v>6146</v>
      </c>
      <c r="E2002" s="26" t="s">
        <v>2</v>
      </c>
      <c r="F2002" s="27">
        <v>19.78</v>
      </c>
      <c r="G2002" s="28">
        <v>1.58</v>
      </c>
      <c r="H2002" s="27">
        <v>20.83</v>
      </c>
      <c r="I2002" s="28">
        <v>1.26</v>
      </c>
      <c r="J2002" s="26" t="s">
        <v>109</v>
      </c>
      <c r="K2002" s="26" t="s">
        <v>4</v>
      </c>
      <c r="L2002" s="26" t="s">
        <v>4</v>
      </c>
      <c r="M2002" s="29">
        <f>IF(Tabelle7[[#This Row],[Heizleistung (55°C)]]=0,Tabelle7[[#This Row],[Heizleistung (35°C)]],(Tabelle7[[#This Row],[Heizleistung (35°C)]]+Tabelle7[[#This Row],[Heizleistung (55°C)]])/2)</f>
        <v>20.305</v>
      </c>
      <c r="N2002" s="30">
        <f>IF(Tabelle7[[#This Row],[Etas 55°C]]=0,0,(Tabelle7[[#This Row],[Etas 35°C]]*0.8+Tabelle7[[#This Row],[Etas 55°C]]*0.2))*2.5</f>
        <v>3.7900000000000005</v>
      </c>
      <c r="O2002" s="31">
        <f>-(Tabelle7[[#This Row],[80%/20% SCOP]]-5.36)/5.36</f>
        <v>0.29291044776119396</v>
      </c>
    </row>
    <row r="2003" spans="1:15" ht="20.100000000000001" customHeight="1" x14ac:dyDescent="0.25">
      <c r="A2003" s="57"/>
      <c r="B2003" s="32">
        <v>16011366</v>
      </c>
      <c r="C2003" s="25" t="s">
        <v>4810</v>
      </c>
      <c r="D2003" s="25" t="s">
        <v>4812</v>
      </c>
      <c r="E2003" s="26" t="s">
        <v>2</v>
      </c>
      <c r="F2003" s="27">
        <v>16.899999999999999</v>
      </c>
      <c r="G2003" s="28">
        <v>1.5760000000000001</v>
      </c>
      <c r="H2003" s="27">
        <v>20.61</v>
      </c>
      <c r="I2003" s="28">
        <v>1.2509999999999999</v>
      </c>
      <c r="J2003" s="26" t="s">
        <v>40</v>
      </c>
      <c r="K2003" s="26" t="s">
        <v>4</v>
      </c>
      <c r="L2003" s="26" t="s">
        <v>4</v>
      </c>
      <c r="M2003" s="27">
        <f>IF(Tabelle7[[#This Row],[Heizleistung (55°C)]]=0,Tabelle7[[#This Row],[Heizleistung (35°C)]],(Tabelle7[[#This Row],[Heizleistung (35°C)]]+Tabelle7[[#This Row],[Heizleistung (55°C)]])/2)</f>
        <v>18.754999999999999</v>
      </c>
      <c r="N2003" s="30">
        <f>IF(Tabelle7[[#This Row],[Etas 55°C]]=0,0,(Tabelle7[[#This Row],[Etas 35°C]]*0.8+Tabelle7[[#This Row],[Etas 55°C]]*0.2))*2.5</f>
        <v>3.7775000000000003</v>
      </c>
      <c r="O2003" s="31">
        <f>-(Tabelle7[[#This Row],[80%/20% SCOP]]-5.36)/5.36</f>
        <v>0.29524253731343281</v>
      </c>
    </row>
    <row r="2004" spans="1:15" ht="20.100000000000001" customHeight="1" x14ac:dyDescent="0.25">
      <c r="A2004" s="57"/>
      <c r="B2004" s="32">
        <v>16006732</v>
      </c>
      <c r="C2004" s="25" t="s">
        <v>2592</v>
      </c>
      <c r="D2004" s="25" t="s">
        <v>2594</v>
      </c>
      <c r="E2004" s="26" t="s">
        <v>2</v>
      </c>
      <c r="F2004" s="27">
        <v>18</v>
      </c>
      <c r="G2004" s="28">
        <v>1.56</v>
      </c>
      <c r="H2004" s="27">
        <v>18</v>
      </c>
      <c r="I2004" s="28">
        <v>1.25</v>
      </c>
      <c r="J2004" s="26" t="s">
        <v>40</v>
      </c>
      <c r="K2004" s="26" t="s">
        <v>4</v>
      </c>
      <c r="L2004" s="26" t="s">
        <v>15</v>
      </c>
      <c r="M2004" s="27">
        <f>IF(Tabelle7[[#This Row],[Heizleistung (55°C)]]=0,Tabelle7[[#This Row],[Heizleistung (35°C)]],(Tabelle7[[#This Row],[Heizleistung (35°C)]]+Tabelle7[[#This Row],[Heizleistung (55°C)]])/2)</f>
        <v>18</v>
      </c>
      <c r="N2004" s="30">
        <f>IF(Tabelle7[[#This Row],[Etas 55°C]]=0,0,(Tabelle7[[#This Row],[Etas 35°C]]*0.8+Tabelle7[[#This Row],[Etas 55°C]]*0.2))*2.5</f>
        <v>3.7450000000000006</v>
      </c>
      <c r="O2004" s="31">
        <f>-(Tabelle7[[#This Row],[80%/20% SCOP]]-5.36)/5.36</f>
        <v>0.30130597014925364</v>
      </c>
    </row>
    <row r="2005" spans="1:15" ht="20.100000000000001" customHeight="1" x14ac:dyDescent="0.25">
      <c r="A2005" s="57"/>
      <c r="B2005" s="32">
        <v>16006799</v>
      </c>
      <c r="C2005" s="25" t="s">
        <v>2592</v>
      </c>
      <c r="D2005" s="25" t="s">
        <v>2651</v>
      </c>
      <c r="E2005" s="26" t="s">
        <v>2</v>
      </c>
      <c r="F2005" s="27">
        <v>18</v>
      </c>
      <c r="G2005" s="28">
        <v>1.56</v>
      </c>
      <c r="H2005" s="27">
        <v>18</v>
      </c>
      <c r="I2005" s="28">
        <v>1.25</v>
      </c>
      <c r="J2005" s="26" t="s">
        <v>40</v>
      </c>
      <c r="K2005" s="26" t="s">
        <v>4</v>
      </c>
      <c r="L2005" s="26" t="s">
        <v>15</v>
      </c>
      <c r="M2005" s="27">
        <f>IF(Tabelle7[[#This Row],[Heizleistung (55°C)]]=0,Tabelle7[[#This Row],[Heizleistung (35°C)]],(Tabelle7[[#This Row],[Heizleistung (35°C)]]+Tabelle7[[#This Row],[Heizleistung (55°C)]])/2)</f>
        <v>18</v>
      </c>
      <c r="N2005" s="30">
        <f>IF(Tabelle7[[#This Row],[Etas 55°C]]=0,0,(Tabelle7[[#This Row],[Etas 35°C]]*0.8+Tabelle7[[#This Row],[Etas 55°C]]*0.2))*2.5</f>
        <v>3.7450000000000006</v>
      </c>
      <c r="O2005" s="31">
        <f>-(Tabelle7[[#This Row],[80%/20% SCOP]]-5.36)/5.36</f>
        <v>0.30130597014925364</v>
      </c>
    </row>
    <row r="2006" spans="1:15" ht="20.100000000000001" customHeight="1" x14ac:dyDescent="0.25">
      <c r="A2006" s="57"/>
      <c r="B2006" s="32">
        <v>16003785</v>
      </c>
      <c r="C2006" s="25" t="s">
        <v>589</v>
      </c>
      <c r="D2006" s="25" t="s">
        <v>636</v>
      </c>
      <c r="E2006" s="26" t="s">
        <v>2</v>
      </c>
      <c r="F2006" s="27">
        <v>20.7</v>
      </c>
      <c r="G2006" s="28">
        <v>1.52</v>
      </c>
      <c r="H2006" s="27">
        <v>20.7</v>
      </c>
      <c r="I2006" s="28">
        <v>1.25</v>
      </c>
      <c r="J2006" s="26" t="s">
        <v>324</v>
      </c>
      <c r="K2006" s="26" t="s">
        <v>4</v>
      </c>
      <c r="L2006" s="26" t="s">
        <v>4</v>
      </c>
      <c r="M2006" s="27">
        <f>IF(Tabelle7[[#This Row],[Heizleistung (55°C)]]=0,Tabelle7[[#This Row],[Heizleistung (35°C)]],(Tabelle7[[#This Row],[Heizleistung (35°C)]]+Tabelle7[[#This Row],[Heizleistung (55°C)]])/2)</f>
        <v>20.7</v>
      </c>
      <c r="N2006" s="30">
        <f>IF(Tabelle7[[#This Row],[Etas 55°C]]=0,0,(Tabelle7[[#This Row],[Etas 35°C]]*0.8+Tabelle7[[#This Row],[Etas 55°C]]*0.2))*2.5</f>
        <v>3.6650000000000005</v>
      </c>
      <c r="O2006" s="31">
        <f>-(Tabelle7[[#This Row],[80%/20% SCOP]]-5.36)/5.36</f>
        <v>0.31623134328358204</v>
      </c>
    </row>
    <row r="2007" spans="1:15" ht="20.100000000000001" customHeight="1" x14ac:dyDescent="0.25">
      <c r="A2007" s="57"/>
      <c r="B2007" s="32">
        <v>16004581</v>
      </c>
      <c r="C2007" s="25" t="s">
        <v>669</v>
      </c>
      <c r="D2007" s="25" t="s">
        <v>737</v>
      </c>
      <c r="E2007" s="26" t="s">
        <v>2</v>
      </c>
      <c r="F2007" s="27">
        <v>20.7</v>
      </c>
      <c r="G2007" s="28">
        <v>1.52</v>
      </c>
      <c r="H2007" s="27">
        <v>20.7</v>
      </c>
      <c r="I2007" s="28">
        <v>1.25</v>
      </c>
      <c r="J2007" s="26" t="s">
        <v>324</v>
      </c>
      <c r="K2007" s="26" t="s">
        <v>4</v>
      </c>
      <c r="L2007" s="26" t="s">
        <v>4</v>
      </c>
      <c r="M2007" s="27">
        <f>IF(Tabelle7[[#This Row],[Heizleistung (55°C)]]=0,Tabelle7[[#This Row],[Heizleistung (35°C)]],(Tabelle7[[#This Row],[Heizleistung (35°C)]]+Tabelle7[[#This Row],[Heizleistung (55°C)]])/2)</f>
        <v>20.7</v>
      </c>
      <c r="N2007" s="30">
        <f>IF(Tabelle7[[#This Row],[Etas 55°C]]=0,0,(Tabelle7[[#This Row],[Etas 35°C]]*0.8+Tabelle7[[#This Row],[Etas 55°C]]*0.2))*2.5</f>
        <v>3.6650000000000005</v>
      </c>
      <c r="O2007" s="31">
        <f>-(Tabelle7[[#This Row],[80%/20% SCOP]]-5.36)/5.36</f>
        <v>0.31623134328358204</v>
      </c>
    </row>
    <row r="2008" spans="1:15" ht="20.100000000000001" customHeight="1" x14ac:dyDescent="0.25">
      <c r="A2008" s="57"/>
      <c r="B2008" s="32">
        <v>16009688</v>
      </c>
      <c r="C2008" s="25" t="s">
        <v>2426</v>
      </c>
      <c r="D2008" s="25" t="s">
        <v>2438</v>
      </c>
      <c r="E2008" s="26" t="s">
        <v>2</v>
      </c>
      <c r="F2008" s="27">
        <v>19</v>
      </c>
      <c r="G2008" s="28">
        <v>1.49</v>
      </c>
      <c r="H2008" s="27">
        <v>17.100000000000001</v>
      </c>
      <c r="I2008" s="28">
        <v>1.36</v>
      </c>
      <c r="J2008" s="26" t="s">
        <v>109</v>
      </c>
      <c r="K2008" s="26" t="s">
        <v>4</v>
      </c>
      <c r="L2008" s="26" t="s">
        <v>4</v>
      </c>
      <c r="M2008" s="27">
        <f>IF(Tabelle7[[#This Row],[Heizleistung (55°C)]]=0,Tabelle7[[#This Row],[Heizleistung (35°C)]],(Tabelle7[[#This Row],[Heizleistung (35°C)]]+Tabelle7[[#This Row],[Heizleistung (55°C)]])/2)</f>
        <v>18.05</v>
      </c>
      <c r="N2008" s="30">
        <f>IF(Tabelle7[[#This Row],[Etas 55°C]]=0,0,(Tabelle7[[#This Row],[Etas 35°C]]*0.8+Tabelle7[[#This Row],[Etas 55°C]]*0.2))*2.5</f>
        <v>3.66</v>
      </c>
      <c r="O2008" s="31">
        <f>-(Tabelle7[[#This Row],[80%/20% SCOP]]-5.36)/5.36</f>
        <v>0.31716417910447764</v>
      </c>
    </row>
    <row r="2009" spans="1:15" ht="20.100000000000001" customHeight="1" thickBot="1" x14ac:dyDescent="0.3">
      <c r="B2009" s="1"/>
      <c r="C2009" s="1"/>
      <c r="D2009" s="1"/>
      <c r="E2009" s="10"/>
      <c r="F2009" s="11"/>
      <c r="G2009" s="12"/>
      <c r="H2009" s="11"/>
      <c r="I2009" s="12"/>
      <c r="J2009" s="10"/>
      <c r="K2009" s="10"/>
      <c r="L2009" s="10"/>
      <c r="M2009" s="13"/>
      <c r="N2009" s="14"/>
    </row>
    <row r="2010" spans="1:15" ht="20.100000000000001" customHeight="1" thickBot="1" x14ac:dyDescent="0.3">
      <c r="B2010" s="1"/>
      <c r="C2010" s="1"/>
      <c r="D2010" s="1"/>
      <c r="E2010" s="10"/>
      <c r="F2010" s="11"/>
      <c r="G2010" s="12"/>
      <c r="H2010" s="11"/>
      <c r="I2010" s="12"/>
      <c r="J2010" s="10"/>
      <c r="K2010" s="10"/>
      <c r="L2010" s="10"/>
      <c r="M2010" s="13"/>
      <c r="N2010" s="14"/>
    </row>
    <row r="2011" spans="1:15" ht="20.100000000000001" customHeight="1" thickBot="1" x14ac:dyDescent="0.3">
      <c r="B2011" s="1"/>
      <c r="C2011" s="1"/>
      <c r="D2011" s="1"/>
      <c r="E2011" s="10"/>
      <c r="F2011" s="11"/>
      <c r="G2011" s="12"/>
      <c r="H2011" s="11"/>
      <c r="I2011" s="12"/>
      <c r="J2011" s="10"/>
      <c r="K2011" s="10"/>
      <c r="L2011" s="10"/>
      <c r="M2011" s="13"/>
      <c r="N2011" s="14"/>
    </row>
    <row r="2012" spans="1:15" ht="35.1" customHeight="1" x14ac:dyDescent="0.25">
      <c r="A2012" s="56" t="s">
        <v>7961</v>
      </c>
      <c r="B2012" s="35" t="s">
        <v>35</v>
      </c>
      <c r="C2012" s="36" t="s">
        <v>7962</v>
      </c>
      <c r="D2012" s="36" t="s">
        <v>27</v>
      </c>
      <c r="E2012" s="36" t="s">
        <v>28</v>
      </c>
      <c r="F2012" s="37" t="s">
        <v>29</v>
      </c>
      <c r="G2012" s="36" t="s">
        <v>30</v>
      </c>
      <c r="H2012" s="37" t="s">
        <v>31</v>
      </c>
      <c r="I2012" s="36" t="s">
        <v>32</v>
      </c>
      <c r="J2012" s="36" t="s">
        <v>33</v>
      </c>
      <c r="K2012" s="37" t="s">
        <v>36</v>
      </c>
      <c r="L2012" s="37" t="s">
        <v>34</v>
      </c>
      <c r="M2012" s="37" t="s">
        <v>6791</v>
      </c>
      <c r="N2012" s="38" t="s">
        <v>6792</v>
      </c>
      <c r="O2012" s="37" t="s">
        <v>6816</v>
      </c>
    </row>
    <row r="2013" spans="1:15" ht="20.100000000000001" customHeight="1" x14ac:dyDescent="0.25">
      <c r="A2013" s="56"/>
      <c r="B2013" s="32">
        <v>16018011</v>
      </c>
      <c r="C2013" s="25" t="s">
        <v>2886</v>
      </c>
      <c r="D2013" s="25" t="s">
        <v>2891</v>
      </c>
      <c r="E2013" s="26" t="s">
        <v>2</v>
      </c>
      <c r="F2013" s="27">
        <v>32</v>
      </c>
      <c r="G2013" s="28">
        <v>2.39</v>
      </c>
      <c r="H2013" s="27">
        <v>32</v>
      </c>
      <c r="I2013" s="28">
        <v>1.79</v>
      </c>
      <c r="J2013" s="26" t="s">
        <v>3</v>
      </c>
      <c r="K2013" s="26" t="s">
        <v>4</v>
      </c>
      <c r="L2013" s="26" t="s">
        <v>4</v>
      </c>
      <c r="M2013" s="27">
        <f>IF(Tabelle6[[#This Row],[Heizleistung (55°C)]]=0,Tabelle6[[#This Row],[Heizleistung (35°C)]],(Tabelle6[[#This Row],[Heizleistung (35°C)]]+Tabelle6[[#This Row],[Heizleistung (55°C)]])/2)</f>
        <v>32</v>
      </c>
      <c r="N2013" s="30">
        <f>IF(Tabelle6[[#This Row],[Etas 55°C]]=0,0,(Tabelle6[[#This Row],[Etas 35°C]]*0.8+Tabelle6[[#This Row],[Etas 55°C]]*0.2))*2.5</f>
        <v>5.6749999999999998</v>
      </c>
      <c r="O2013" s="31">
        <f>-(Tabelle6[[#This Row],[80%/20% SCOP]]-5.675)/5.675</f>
        <v>0</v>
      </c>
    </row>
    <row r="2014" spans="1:15" ht="20.100000000000001" customHeight="1" x14ac:dyDescent="0.25">
      <c r="A2014" s="56"/>
      <c r="B2014" s="32">
        <v>16016678</v>
      </c>
      <c r="C2014" s="25" t="s">
        <v>6671</v>
      </c>
      <c r="D2014" s="25" t="s">
        <v>6672</v>
      </c>
      <c r="E2014" s="26" t="s">
        <v>2</v>
      </c>
      <c r="F2014" s="27">
        <v>26.5</v>
      </c>
      <c r="G2014" s="28">
        <v>2.2999999999999998</v>
      </c>
      <c r="H2014" s="27">
        <v>26.5</v>
      </c>
      <c r="I2014" s="28">
        <v>1.71</v>
      </c>
      <c r="J2014" s="26" t="s">
        <v>3</v>
      </c>
      <c r="K2014" s="26" t="s">
        <v>4</v>
      </c>
      <c r="L2014" s="26" t="s">
        <v>4</v>
      </c>
      <c r="M2014" s="29">
        <f>IF(Tabelle6[[#This Row],[Heizleistung (55°C)]]=0,Tabelle6[[#This Row],[Heizleistung (35°C)]],(Tabelle6[[#This Row],[Heizleistung (35°C)]]+Tabelle6[[#This Row],[Heizleistung (55°C)]])/2)</f>
        <v>26.5</v>
      </c>
      <c r="N2014" s="30">
        <f>IF(Tabelle6[[#This Row],[Etas 55°C]]=0,0,(Tabelle6[[#This Row],[Etas 35°C]]*0.8+Tabelle6[[#This Row],[Etas 55°C]]*0.2))*2.5</f>
        <v>5.4550000000000001</v>
      </c>
      <c r="O2014" s="31">
        <f>-(Tabelle6[[#This Row],[80%/20% SCOP]]-5.675)/5.675</f>
        <v>3.8766519823788502E-2</v>
      </c>
    </row>
    <row r="2015" spans="1:15" ht="20.100000000000001" customHeight="1" x14ac:dyDescent="0.25">
      <c r="A2015" s="56"/>
      <c r="B2015" s="32">
        <v>16013385</v>
      </c>
      <c r="C2015" s="25" t="s">
        <v>5787</v>
      </c>
      <c r="D2015" s="25" t="s">
        <v>5811</v>
      </c>
      <c r="E2015" s="26" t="s">
        <v>2</v>
      </c>
      <c r="F2015" s="27">
        <v>29</v>
      </c>
      <c r="G2015" s="28">
        <v>2.2599999999999998</v>
      </c>
      <c r="H2015" s="27">
        <v>27.73</v>
      </c>
      <c r="I2015" s="28">
        <v>1.64</v>
      </c>
      <c r="J2015" s="26" t="s">
        <v>3</v>
      </c>
      <c r="K2015" s="26" t="s">
        <v>4</v>
      </c>
      <c r="L2015" s="26" t="s">
        <v>4</v>
      </c>
      <c r="M2015" s="29">
        <f>IF(Tabelle6[[#This Row],[Heizleistung (55°C)]]=0,Tabelle6[[#This Row],[Heizleistung (35°C)]],(Tabelle6[[#This Row],[Heizleistung (35°C)]]+Tabelle6[[#This Row],[Heizleistung (55°C)]])/2)</f>
        <v>28.365000000000002</v>
      </c>
      <c r="N2015" s="30">
        <f>IF(Tabelle6[[#This Row],[Etas 55°C]]=0,0,(Tabelle6[[#This Row],[Etas 35°C]]*0.8+Tabelle6[[#This Row],[Etas 55°C]]*0.2))*2.5</f>
        <v>5.339999999999999</v>
      </c>
      <c r="O2015" s="31">
        <f>-(Tabelle6[[#This Row],[80%/20% SCOP]]-5.675)/5.675</f>
        <v>5.9030837004405437E-2</v>
      </c>
    </row>
    <row r="2016" spans="1:15" ht="20.100000000000001" customHeight="1" x14ac:dyDescent="0.25">
      <c r="A2016" s="56"/>
      <c r="B2016" s="32">
        <v>16015158</v>
      </c>
      <c r="C2016" s="25" t="s">
        <v>5128</v>
      </c>
      <c r="D2016" s="25" t="s">
        <v>5135</v>
      </c>
      <c r="E2016" s="26" t="s">
        <v>2</v>
      </c>
      <c r="F2016" s="27">
        <v>27.2</v>
      </c>
      <c r="G2016" s="28">
        <v>2.2290000000000001</v>
      </c>
      <c r="H2016" s="27">
        <v>24.8</v>
      </c>
      <c r="I2016" s="28">
        <v>1.536</v>
      </c>
      <c r="J2016" s="26" t="s">
        <v>40</v>
      </c>
      <c r="K2016" s="26" t="s">
        <v>4</v>
      </c>
      <c r="L2016" s="26" t="s">
        <v>15</v>
      </c>
      <c r="M2016" s="27">
        <f>IF(Tabelle6[[#This Row],[Heizleistung (55°C)]]=0,Tabelle6[[#This Row],[Heizleistung (35°C)]],(Tabelle6[[#This Row],[Heizleistung (35°C)]]+Tabelle6[[#This Row],[Heizleistung (55°C)]])/2)</f>
        <v>26</v>
      </c>
      <c r="N2016" s="30">
        <f>IF(Tabelle6[[#This Row],[Etas 55°C]]=0,0,(Tabelle6[[#This Row],[Etas 35°C]]*0.8+Tabelle6[[#This Row],[Etas 55°C]]*0.2))*2.5</f>
        <v>5.2260000000000009</v>
      </c>
      <c r="O2016" s="31">
        <f>-(Tabelle6[[#This Row],[80%/20% SCOP]]-5.675)/5.675</f>
        <v>7.9118942731277356E-2</v>
      </c>
    </row>
    <row r="2017" spans="1:15" ht="20.100000000000001" customHeight="1" x14ac:dyDescent="0.25">
      <c r="A2017" s="56"/>
      <c r="B2017" s="32">
        <v>16013386</v>
      </c>
      <c r="C2017" s="25" t="s">
        <v>5787</v>
      </c>
      <c r="D2017" s="25" t="s">
        <v>5826</v>
      </c>
      <c r="E2017" s="26" t="s">
        <v>2</v>
      </c>
      <c r="F2017" s="27">
        <v>33.25</v>
      </c>
      <c r="G2017" s="28">
        <v>2.19</v>
      </c>
      <c r="H2017" s="27">
        <v>31.69</v>
      </c>
      <c r="I2017" s="28">
        <v>1.62</v>
      </c>
      <c r="J2017" s="26" t="s">
        <v>3</v>
      </c>
      <c r="K2017" s="26" t="s">
        <v>4</v>
      </c>
      <c r="L2017" s="26" t="s">
        <v>4</v>
      </c>
      <c r="M2017" s="29">
        <f>IF(Tabelle6[[#This Row],[Heizleistung (55°C)]]=0,Tabelle6[[#This Row],[Heizleistung (35°C)]],(Tabelle6[[#This Row],[Heizleistung (35°C)]]+Tabelle6[[#This Row],[Heizleistung (55°C)]])/2)</f>
        <v>32.47</v>
      </c>
      <c r="N2017" s="30">
        <f>IF(Tabelle6[[#This Row],[Etas 55°C]]=0,0,(Tabelle6[[#This Row],[Etas 35°C]]*0.8+Tabelle6[[#This Row],[Etas 55°C]]*0.2))*2.5</f>
        <v>5.19</v>
      </c>
      <c r="O2017" s="31">
        <f>-(Tabelle6[[#This Row],[80%/20% SCOP]]-5.675)/5.675</f>
        <v>8.5462555066079193E-2</v>
      </c>
    </row>
    <row r="2018" spans="1:15" ht="20.100000000000001" customHeight="1" x14ac:dyDescent="0.25">
      <c r="A2018" s="56"/>
      <c r="B2018" s="32">
        <v>16013381</v>
      </c>
      <c r="C2018" s="25" t="s">
        <v>5787</v>
      </c>
      <c r="D2018" s="25" t="s">
        <v>5802</v>
      </c>
      <c r="E2018" s="26" t="s">
        <v>2</v>
      </c>
      <c r="F2018" s="27">
        <v>22.02</v>
      </c>
      <c r="G2018" s="28">
        <v>2.1800000000000002</v>
      </c>
      <c r="H2018" s="27">
        <v>21.17</v>
      </c>
      <c r="I2018" s="28">
        <v>1.63</v>
      </c>
      <c r="J2018" s="26" t="s">
        <v>3</v>
      </c>
      <c r="K2018" s="26" t="s">
        <v>4</v>
      </c>
      <c r="L2018" s="26" t="s">
        <v>4</v>
      </c>
      <c r="M2018" s="29">
        <f>IF(Tabelle6[[#This Row],[Heizleistung (55°C)]]=0,Tabelle6[[#This Row],[Heizleistung (35°C)]],(Tabelle6[[#This Row],[Heizleistung (35°C)]]+Tabelle6[[#This Row],[Heizleistung (55°C)]])/2)</f>
        <v>21.594999999999999</v>
      </c>
      <c r="N2018" s="30">
        <f>IF(Tabelle6[[#This Row],[Etas 55°C]]=0,0,(Tabelle6[[#This Row],[Etas 35°C]]*0.8+Tabelle6[[#This Row],[Etas 55°C]]*0.2))*2.5</f>
        <v>5.1750000000000007</v>
      </c>
      <c r="O2018" s="31">
        <f>-(Tabelle6[[#This Row],[80%/20% SCOP]]-5.675)/5.675</f>
        <v>8.8105726872246548E-2</v>
      </c>
    </row>
    <row r="2019" spans="1:15" ht="20.100000000000001" customHeight="1" x14ac:dyDescent="0.25">
      <c r="A2019" s="56"/>
      <c r="B2019" s="32">
        <v>16013382</v>
      </c>
      <c r="C2019" s="25" t="s">
        <v>5787</v>
      </c>
      <c r="D2019" s="25" t="s">
        <v>5806</v>
      </c>
      <c r="E2019" s="26" t="s">
        <v>2</v>
      </c>
      <c r="F2019" s="27">
        <v>23.67</v>
      </c>
      <c r="G2019" s="28">
        <v>2.16</v>
      </c>
      <c r="H2019" s="27">
        <v>22.8</v>
      </c>
      <c r="I2019" s="28">
        <v>1.62</v>
      </c>
      <c r="J2019" s="26" t="s">
        <v>3</v>
      </c>
      <c r="K2019" s="26" t="s">
        <v>4</v>
      </c>
      <c r="L2019" s="26" t="s">
        <v>4</v>
      </c>
      <c r="M2019" s="29">
        <f>IF(Tabelle6[[#This Row],[Heizleistung (55°C)]]=0,Tabelle6[[#This Row],[Heizleistung (35°C)]],(Tabelle6[[#This Row],[Heizleistung (35°C)]]+Tabelle6[[#This Row],[Heizleistung (55°C)]])/2)</f>
        <v>23.234999999999999</v>
      </c>
      <c r="N2019" s="30">
        <f>IF(Tabelle6[[#This Row],[Etas 55°C]]=0,0,(Tabelle6[[#This Row],[Etas 35°C]]*0.8+Tabelle6[[#This Row],[Etas 55°C]]*0.2))*2.5</f>
        <v>5.1300000000000008</v>
      </c>
      <c r="O2019" s="31">
        <f>-(Tabelle6[[#This Row],[80%/20% SCOP]]-5.675)/5.675</f>
        <v>9.6035242290748737E-2</v>
      </c>
    </row>
    <row r="2020" spans="1:15" ht="20.100000000000001" customHeight="1" x14ac:dyDescent="0.25">
      <c r="A2020" s="56"/>
      <c r="B2020" s="32">
        <v>16015402</v>
      </c>
      <c r="C2020" s="25" t="s">
        <v>5128</v>
      </c>
      <c r="D2020" s="25" t="s">
        <v>5167</v>
      </c>
      <c r="E2020" s="26" t="s">
        <v>2</v>
      </c>
      <c r="F2020" s="27">
        <v>28.66</v>
      </c>
      <c r="G2020" s="28">
        <v>2.14</v>
      </c>
      <c r="H2020" s="27">
        <v>26.08</v>
      </c>
      <c r="I2020" s="28">
        <v>1.64</v>
      </c>
      <c r="J2020" s="26" t="s">
        <v>3</v>
      </c>
      <c r="K2020" s="26" t="s">
        <v>4</v>
      </c>
      <c r="L2020" s="26" t="s">
        <v>15</v>
      </c>
      <c r="M2020" s="27">
        <f>IF(Tabelle6[[#This Row],[Heizleistung (55°C)]]=0,Tabelle6[[#This Row],[Heizleistung (35°C)]],(Tabelle6[[#This Row],[Heizleistung (35°C)]]+Tabelle6[[#This Row],[Heizleistung (55°C)]])/2)</f>
        <v>27.369999999999997</v>
      </c>
      <c r="N2020" s="30">
        <f>IF(Tabelle6[[#This Row],[Etas 55°C]]=0,0,(Tabelle6[[#This Row],[Etas 35°C]]*0.8+Tabelle6[[#This Row],[Etas 55°C]]*0.2))*2.5</f>
        <v>5.0999999999999996</v>
      </c>
      <c r="O2020" s="31">
        <f>-(Tabelle6[[#This Row],[80%/20% SCOP]]-5.675)/5.675</f>
        <v>0.10132158590308374</v>
      </c>
    </row>
    <row r="2021" spans="1:15" ht="20.100000000000001" customHeight="1" x14ac:dyDescent="0.25">
      <c r="A2021" s="56"/>
      <c r="B2021" s="32">
        <v>16013384</v>
      </c>
      <c r="C2021" s="25" t="s">
        <v>5787</v>
      </c>
      <c r="D2021" s="25" t="s">
        <v>5825</v>
      </c>
      <c r="E2021" s="26" t="s">
        <v>2</v>
      </c>
      <c r="F2021" s="27">
        <v>29.75</v>
      </c>
      <c r="G2021" s="28">
        <v>2.0499999999999998</v>
      </c>
      <c r="H2021" s="27">
        <v>28.7</v>
      </c>
      <c r="I2021" s="28">
        <v>1.58</v>
      </c>
      <c r="J2021" s="26" t="s">
        <v>3</v>
      </c>
      <c r="K2021" s="26" t="s">
        <v>4</v>
      </c>
      <c r="L2021" s="26" t="s">
        <v>4</v>
      </c>
      <c r="M2021" s="29">
        <f>IF(Tabelle6[[#This Row],[Heizleistung (55°C)]]=0,Tabelle6[[#This Row],[Heizleistung (35°C)]],(Tabelle6[[#This Row],[Heizleistung (35°C)]]+Tabelle6[[#This Row],[Heizleistung (55°C)]])/2)</f>
        <v>29.225000000000001</v>
      </c>
      <c r="N2021" s="30">
        <f>IF(Tabelle6[[#This Row],[Etas 55°C]]=0,0,(Tabelle6[[#This Row],[Etas 35°C]]*0.8+Tabelle6[[#This Row],[Etas 55°C]]*0.2))*2.5</f>
        <v>4.8899999999999997</v>
      </c>
      <c r="O2021" s="31">
        <f>-(Tabelle6[[#This Row],[80%/20% SCOP]]-5.675)/5.675</f>
        <v>0.13832599118942734</v>
      </c>
    </row>
    <row r="2022" spans="1:15" ht="20.100000000000001" customHeight="1" x14ac:dyDescent="0.25">
      <c r="A2022" s="56"/>
      <c r="B2022" s="32">
        <v>16013383</v>
      </c>
      <c r="C2022" s="25" t="s">
        <v>5787</v>
      </c>
      <c r="D2022" s="25" t="s">
        <v>5792</v>
      </c>
      <c r="E2022" s="26" t="s">
        <v>2</v>
      </c>
      <c r="F2022" s="27">
        <v>27.26</v>
      </c>
      <c r="G2022" s="28">
        <v>2.0499999999999998</v>
      </c>
      <c r="H2022" s="27">
        <v>26.28</v>
      </c>
      <c r="I2022" s="28">
        <v>1.57</v>
      </c>
      <c r="J2022" s="26" t="s">
        <v>3</v>
      </c>
      <c r="K2022" s="26" t="s">
        <v>4</v>
      </c>
      <c r="L2022" s="26" t="s">
        <v>4</v>
      </c>
      <c r="M2022" s="29">
        <f>IF(Tabelle6[[#This Row],[Heizleistung (55°C)]]=0,Tabelle6[[#This Row],[Heizleistung (35°C)]],(Tabelle6[[#This Row],[Heizleistung (35°C)]]+Tabelle6[[#This Row],[Heizleistung (55°C)]])/2)</f>
        <v>26.770000000000003</v>
      </c>
      <c r="N2022" s="30">
        <f>IF(Tabelle6[[#This Row],[Etas 55°C]]=0,0,(Tabelle6[[#This Row],[Etas 35°C]]*0.8+Tabelle6[[#This Row],[Etas 55°C]]*0.2))*2.5</f>
        <v>4.8849999999999998</v>
      </c>
      <c r="O2022" s="31">
        <f>-(Tabelle6[[#This Row],[80%/20% SCOP]]-5.675)/5.675</f>
        <v>0.1392070484581498</v>
      </c>
    </row>
    <row r="2023" spans="1:15" ht="20.100000000000001" customHeight="1" x14ac:dyDescent="0.25">
      <c r="A2023" s="56"/>
      <c r="B2023" s="32">
        <v>16001327</v>
      </c>
      <c r="C2023" s="25" t="s">
        <v>5128</v>
      </c>
      <c r="D2023" s="25" t="s">
        <v>5148</v>
      </c>
      <c r="E2023" s="26" t="s">
        <v>2</v>
      </c>
      <c r="F2023" s="27">
        <v>27</v>
      </c>
      <c r="G2023" s="28">
        <v>2.105</v>
      </c>
      <c r="H2023" s="27">
        <v>22.6</v>
      </c>
      <c r="I2023" s="28">
        <v>1.3</v>
      </c>
      <c r="J2023" s="26" t="s">
        <v>40</v>
      </c>
      <c r="K2023" s="26" t="s">
        <v>4</v>
      </c>
      <c r="L2023" s="26" t="s">
        <v>4</v>
      </c>
      <c r="M2023" s="27">
        <f>IF(Tabelle6[[#This Row],[Heizleistung (55°C)]]=0,Tabelle6[[#This Row],[Heizleistung (35°C)]],(Tabelle6[[#This Row],[Heizleistung (35°C)]]+Tabelle6[[#This Row],[Heizleistung (55°C)]])/2)</f>
        <v>24.8</v>
      </c>
      <c r="N2023" s="30">
        <f>IF(Tabelle6[[#This Row],[Etas 55°C]]=0,0,(Tabelle6[[#This Row],[Etas 35°C]]*0.8+Tabelle6[[#This Row],[Etas 55°C]]*0.2))*2.5</f>
        <v>4.8600000000000003</v>
      </c>
      <c r="O2023" s="31">
        <f>-(Tabelle6[[#This Row],[80%/20% SCOP]]-5.675)/5.675</f>
        <v>0.14361233480176203</v>
      </c>
    </row>
    <row r="2024" spans="1:15" ht="20.100000000000001" customHeight="1" x14ac:dyDescent="0.25">
      <c r="A2024" s="56"/>
      <c r="B2024" s="32">
        <v>16014561</v>
      </c>
      <c r="C2024" s="25" t="s">
        <v>6604</v>
      </c>
      <c r="D2024" s="25" t="s">
        <v>6614</v>
      </c>
      <c r="E2024" s="26" t="s">
        <v>2</v>
      </c>
      <c r="F2024" s="27">
        <v>24.03</v>
      </c>
      <c r="G2024" s="28">
        <v>2.0499999999999998</v>
      </c>
      <c r="H2024" s="27">
        <v>24.7</v>
      </c>
      <c r="I2024" s="28">
        <v>1.52</v>
      </c>
      <c r="J2024" s="26" t="s">
        <v>3</v>
      </c>
      <c r="K2024" s="26" t="s">
        <v>4</v>
      </c>
      <c r="L2024" s="26" t="s">
        <v>4</v>
      </c>
      <c r="M2024" s="29">
        <f>IF(Tabelle6[[#This Row],[Heizleistung (55°C)]]=0,Tabelle6[[#This Row],[Heizleistung (35°C)]],(Tabelle6[[#This Row],[Heizleistung (35°C)]]+Tabelle6[[#This Row],[Heizleistung (55°C)]])/2)</f>
        <v>24.365000000000002</v>
      </c>
      <c r="N2024" s="30">
        <f>IF(Tabelle6[[#This Row],[Etas 55°C]]=0,0,(Tabelle6[[#This Row],[Etas 35°C]]*0.8+Tabelle6[[#This Row],[Etas 55°C]]*0.2))*2.5</f>
        <v>4.8599999999999994</v>
      </c>
      <c r="O2024" s="31">
        <f>-(Tabelle6[[#This Row],[80%/20% SCOP]]-5.675)/5.675</f>
        <v>0.14361233480176219</v>
      </c>
    </row>
    <row r="2025" spans="1:15" ht="20.100000000000001" customHeight="1" x14ac:dyDescent="0.25">
      <c r="A2025" s="56"/>
      <c r="B2025" s="32">
        <v>16014562</v>
      </c>
      <c r="C2025" s="25" t="s">
        <v>6604</v>
      </c>
      <c r="D2025" s="25" t="s">
        <v>6608</v>
      </c>
      <c r="E2025" s="26" t="s">
        <v>2</v>
      </c>
      <c r="F2025" s="27">
        <v>24</v>
      </c>
      <c r="G2025" s="28">
        <v>2.0499999999999998</v>
      </c>
      <c r="H2025" s="27">
        <v>27.7</v>
      </c>
      <c r="I2025" s="28">
        <v>1.52</v>
      </c>
      <c r="J2025" s="26" t="s">
        <v>3</v>
      </c>
      <c r="K2025" s="26" t="s">
        <v>4</v>
      </c>
      <c r="L2025" s="26" t="s">
        <v>4</v>
      </c>
      <c r="M2025" s="29">
        <f>IF(Tabelle6[[#This Row],[Heizleistung (55°C)]]=0,Tabelle6[[#This Row],[Heizleistung (35°C)]],(Tabelle6[[#This Row],[Heizleistung (35°C)]]+Tabelle6[[#This Row],[Heizleistung (55°C)]])/2)</f>
        <v>25.85</v>
      </c>
      <c r="N2025" s="30">
        <f>IF(Tabelle6[[#This Row],[Etas 55°C]]=0,0,(Tabelle6[[#This Row],[Etas 35°C]]*0.8+Tabelle6[[#This Row],[Etas 55°C]]*0.2))*2.5</f>
        <v>4.8599999999999994</v>
      </c>
      <c r="O2025" s="31">
        <f>-(Tabelle6[[#This Row],[80%/20% SCOP]]-5.675)/5.675</f>
        <v>0.14361233480176219</v>
      </c>
    </row>
    <row r="2026" spans="1:15" ht="20.100000000000001" customHeight="1" x14ac:dyDescent="0.25">
      <c r="A2026" s="56"/>
      <c r="B2026" s="32">
        <v>16015406</v>
      </c>
      <c r="C2026" s="25" t="s">
        <v>440</v>
      </c>
      <c r="D2026" s="25" t="s">
        <v>484</v>
      </c>
      <c r="E2026" s="26" t="s">
        <v>2</v>
      </c>
      <c r="F2026" s="27">
        <v>30</v>
      </c>
      <c r="G2026" s="28">
        <v>2.04</v>
      </c>
      <c r="H2026" s="27">
        <v>30</v>
      </c>
      <c r="I2026" s="28">
        <v>1.55</v>
      </c>
      <c r="J2026" s="26" t="s">
        <v>3</v>
      </c>
      <c r="K2026" s="26" t="s">
        <v>15</v>
      </c>
      <c r="L2026" s="26" t="s">
        <v>15</v>
      </c>
      <c r="M2026" s="27">
        <f>IF(Tabelle6[[#This Row],[Heizleistung (55°C)]]=0,Tabelle6[[#This Row],[Heizleistung (35°C)]],(Tabelle6[[#This Row],[Heizleistung (35°C)]]+Tabelle6[[#This Row],[Heizleistung (55°C)]])/2)</f>
        <v>30</v>
      </c>
      <c r="N2026" s="30">
        <f>IF(Tabelle6[[#This Row],[Etas 55°C]]=0,0,(Tabelle6[[#This Row],[Etas 35°C]]*0.8+Tabelle6[[#This Row],[Etas 55°C]]*0.2))*2.5</f>
        <v>4.8550000000000004</v>
      </c>
      <c r="O2026" s="31">
        <f>-(Tabelle6[[#This Row],[80%/20% SCOP]]-5.675)/5.675</f>
        <v>0.14449339207048448</v>
      </c>
    </row>
    <row r="2027" spans="1:15" ht="20.100000000000001" customHeight="1" x14ac:dyDescent="0.25">
      <c r="A2027" s="56"/>
      <c r="B2027" s="32">
        <v>16015358</v>
      </c>
      <c r="C2027" s="25" t="s">
        <v>5091</v>
      </c>
      <c r="D2027" s="25" t="s">
        <v>5117</v>
      </c>
      <c r="E2027" s="26" t="s">
        <v>2</v>
      </c>
      <c r="F2027" s="27">
        <v>30</v>
      </c>
      <c r="G2027" s="28">
        <v>2.04</v>
      </c>
      <c r="H2027" s="27">
        <v>30</v>
      </c>
      <c r="I2027" s="28">
        <v>1.55</v>
      </c>
      <c r="J2027" s="26" t="s">
        <v>3</v>
      </c>
      <c r="K2027" s="26" t="s">
        <v>15</v>
      </c>
      <c r="L2027" s="26" t="s">
        <v>15</v>
      </c>
      <c r="M2027" s="27">
        <f>IF(Tabelle6[[#This Row],[Heizleistung (55°C)]]=0,Tabelle6[[#This Row],[Heizleistung (35°C)]],(Tabelle6[[#This Row],[Heizleistung (35°C)]]+Tabelle6[[#This Row],[Heizleistung (55°C)]])/2)</f>
        <v>30</v>
      </c>
      <c r="N2027" s="30">
        <f>IF(Tabelle6[[#This Row],[Etas 55°C]]=0,0,(Tabelle6[[#This Row],[Etas 35°C]]*0.8+Tabelle6[[#This Row],[Etas 55°C]]*0.2))*2.5</f>
        <v>4.8550000000000004</v>
      </c>
      <c r="O2027" s="31">
        <f>-(Tabelle6[[#This Row],[80%/20% SCOP]]-5.675)/5.675</f>
        <v>0.14449339207048448</v>
      </c>
    </row>
    <row r="2028" spans="1:15" ht="20.100000000000001" customHeight="1" x14ac:dyDescent="0.25">
      <c r="A2028" s="56"/>
      <c r="B2028" s="32">
        <v>16015357</v>
      </c>
      <c r="C2028" s="25" t="s">
        <v>5091</v>
      </c>
      <c r="D2028" s="25" t="s">
        <v>5123</v>
      </c>
      <c r="E2028" s="26" t="s">
        <v>2</v>
      </c>
      <c r="F2028" s="27">
        <v>30</v>
      </c>
      <c r="G2028" s="28">
        <v>2.04</v>
      </c>
      <c r="H2028" s="27">
        <v>30</v>
      </c>
      <c r="I2028" s="28">
        <v>1.55</v>
      </c>
      <c r="J2028" s="26" t="s">
        <v>3</v>
      </c>
      <c r="K2028" s="26" t="s">
        <v>15</v>
      </c>
      <c r="L2028" s="26" t="s">
        <v>15</v>
      </c>
      <c r="M2028" s="27">
        <f>IF(Tabelle6[[#This Row],[Heizleistung (55°C)]]=0,Tabelle6[[#This Row],[Heizleistung (35°C)]],(Tabelle6[[#This Row],[Heizleistung (35°C)]]+Tabelle6[[#This Row],[Heizleistung (55°C)]])/2)</f>
        <v>30</v>
      </c>
      <c r="N2028" s="30">
        <f>IF(Tabelle6[[#This Row],[Etas 55°C]]=0,0,(Tabelle6[[#This Row],[Etas 35°C]]*0.8+Tabelle6[[#This Row],[Etas 55°C]]*0.2))*2.5</f>
        <v>4.8550000000000004</v>
      </c>
      <c r="O2028" s="31">
        <f>-(Tabelle6[[#This Row],[80%/20% SCOP]]-5.675)/5.675</f>
        <v>0.14449339207048448</v>
      </c>
    </row>
    <row r="2029" spans="1:15" ht="20.100000000000001" customHeight="1" x14ac:dyDescent="0.25">
      <c r="A2029" s="56"/>
      <c r="B2029" s="32">
        <v>16000434</v>
      </c>
      <c r="C2029" s="25" t="s">
        <v>2971</v>
      </c>
      <c r="D2029" s="25" t="s">
        <v>2972</v>
      </c>
      <c r="E2029" s="26" t="s">
        <v>2</v>
      </c>
      <c r="F2029" s="27">
        <v>27</v>
      </c>
      <c r="G2029" s="28">
        <v>2.0350000000000001</v>
      </c>
      <c r="H2029" s="27">
        <v>26.9</v>
      </c>
      <c r="I2029" s="28">
        <v>1.5329999999999999</v>
      </c>
      <c r="J2029" s="26" t="s">
        <v>109</v>
      </c>
      <c r="K2029" s="26" t="s">
        <v>4</v>
      </c>
      <c r="L2029" s="26" t="s">
        <v>4</v>
      </c>
      <c r="M2029" s="27">
        <f>IF(Tabelle6[[#This Row],[Heizleistung (55°C)]]=0,Tabelle6[[#This Row],[Heizleistung (35°C)]],(Tabelle6[[#This Row],[Heizleistung (35°C)]]+Tabelle6[[#This Row],[Heizleistung (55°C)]])/2)</f>
        <v>26.95</v>
      </c>
      <c r="N2029" s="30">
        <f>IF(Tabelle6[[#This Row],[Etas 55°C]]=0,0,(Tabelle6[[#This Row],[Etas 35°C]]*0.8+Tabelle6[[#This Row],[Etas 55°C]]*0.2))*2.5</f>
        <v>4.8365</v>
      </c>
      <c r="O2029" s="31">
        <f>-(Tabelle6[[#This Row],[80%/20% SCOP]]-5.675)/5.675</f>
        <v>0.14775330396475767</v>
      </c>
    </row>
    <row r="2030" spans="1:15" ht="20.100000000000001" customHeight="1" x14ac:dyDescent="0.25">
      <c r="A2030" s="56"/>
      <c r="B2030" s="32">
        <v>16016562</v>
      </c>
      <c r="C2030" s="25" t="s">
        <v>2451</v>
      </c>
      <c r="D2030" s="25" t="s">
        <v>2458</v>
      </c>
      <c r="E2030" s="26" t="s">
        <v>2</v>
      </c>
      <c r="F2030" s="27">
        <v>32.5</v>
      </c>
      <c r="G2030" s="28">
        <v>2.02</v>
      </c>
      <c r="H2030" s="27">
        <v>31</v>
      </c>
      <c r="I2030" s="28">
        <v>1.55</v>
      </c>
      <c r="J2030" s="26" t="s">
        <v>3</v>
      </c>
      <c r="K2030" s="26" t="s">
        <v>4</v>
      </c>
      <c r="L2030" s="26" t="s">
        <v>4</v>
      </c>
      <c r="M2030" s="27">
        <f>IF(Tabelle6[[#This Row],[Heizleistung (55°C)]]=0,Tabelle6[[#This Row],[Heizleistung (35°C)]],(Tabelle6[[#This Row],[Heizleistung (35°C)]]+Tabelle6[[#This Row],[Heizleistung (55°C)]])/2)</f>
        <v>31.75</v>
      </c>
      <c r="N2030" s="30">
        <f>IF(Tabelle6[[#This Row],[Etas 55°C]]=0,0,(Tabelle6[[#This Row],[Etas 35°C]]*0.8+Tabelle6[[#This Row],[Etas 55°C]]*0.2))*2.5</f>
        <v>4.8150000000000004</v>
      </c>
      <c r="O2030" s="31">
        <f>-(Tabelle6[[#This Row],[80%/20% SCOP]]-5.675)/5.675</f>
        <v>0.15154185022026423</v>
      </c>
    </row>
    <row r="2031" spans="1:15" ht="20.100000000000001" customHeight="1" x14ac:dyDescent="0.25">
      <c r="A2031" s="56"/>
      <c r="B2031" s="32">
        <v>16014159</v>
      </c>
      <c r="C2031" s="25" t="s">
        <v>5128</v>
      </c>
      <c r="D2031" s="25" t="s">
        <v>5139</v>
      </c>
      <c r="E2031" s="26" t="s">
        <v>2</v>
      </c>
      <c r="F2031" s="27">
        <v>24</v>
      </c>
      <c r="G2031" s="28">
        <v>2.04</v>
      </c>
      <c r="H2031" s="27">
        <v>18.399999999999999</v>
      </c>
      <c r="I2031" s="28">
        <v>1.43</v>
      </c>
      <c r="J2031" s="26" t="s">
        <v>40</v>
      </c>
      <c r="K2031" s="26" t="s">
        <v>4</v>
      </c>
      <c r="L2031" s="26" t="s">
        <v>4</v>
      </c>
      <c r="M2031" s="27">
        <f>IF(Tabelle6[[#This Row],[Heizleistung (55°C)]]=0,Tabelle6[[#This Row],[Heizleistung (35°C)]],(Tabelle6[[#This Row],[Heizleistung (35°C)]]+Tabelle6[[#This Row],[Heizleistung (55°C)]])/2)</f>
        <v>21.2</v>
      </c>
      <c r="N2031" s="30">
        <f>IF(Tabelle6[[#This Row],[Etas 55°C]]=0,0,(Tabelle6[[#This Row],[Etas 35°C]]*0.8+Tabelle6[[#This Row],[Etas 55°C]]*0.2))*2.5</f>
        <v>4.7949999999999999</v>
      </c>
      <c r="O2031" s="31">
        <f>-(Tabelle6[[#This Row],[80%/20% SCOP]]-5.675)/5.675</f>
        <v>0.15506607929515417</v>
      </c>
    </row>
    <row r="2032" spans="1:15" ht="20.100000000000001" customHeight="1" x14ac:dyDescent="0.25">
      <c r="A2032" s="56"/>
      <c r="B2032" s="32">
        <v>16006951</v>
      </c>
      <c r="C2032" s="25" t="s">
        <v>2363</v>
      </c>
      <c r="D2032" s="25" t="s">
        <v>2370</v>
      </c>
      <c r="E2032" s="26" t="s">
        <v>2</v>
      </c>
      <c r="F2032" s="27">
        <v>28</v>
      </c>
      <c r="G2032" s="28">
        <v>2.0299999999999998</v>
      </c>
      <c r="H2032" s="27">
        <v>24</v>
      </c>
      <c r="I2032" s="28">
        <v>1.35</v>
      </c>
      <c r="J2032" s="26" t="s">
        <v>109</v>
      </c>
      <c r="K2032" s="26" t="s">
        <v>4</v>
      </c>
      <c r="L2032" s="26" t="s">
        <v>4</v>
      </c>
      <c r="M2032" s="27">
        <f>IF(Tabelle6[[#This Row],[Heizleistung (55°C)]]=0,Tabelle6[[#This Row],[Heizleistung (35°C)]],(Tabelle6[[#This Row],[Heizleistung (35°C)]]+Tabelle6[[#This Row],[Heizleistung (55°C)]])/2)</f>
        <v>26</v>
      </c>
      <c r="N2032" s="30">
        <f>IF(Tabelle6[[#This Row],[Etas 55°C]]=0,0,(Tabelle6[[#This Row],[Etas 35°C]]*0.8+Tabelle6[[#This Row],[Etas 55°C]]*0.2))*2.5</f>
        <v>4.7349999999999994</v>
      </c>
      <c r="O2032" s="31">
        <f>-(Tabelle6[[#This Row],[80%/20% SCOP]]-5.675)/5.675</f>
        <v>0.16563876651982387</v>
      </c>
    </row>
    <row r="2033" spans="1:15" ht="20.100000000000001" customHeight="1" x14ac:dyDescent="0.25">
      <c r="A2033" s="56"/>
      <c r="B2033" s="32">
        <v>16007346</v>
      </c>
      <c r="C2033" s="25" t="s">
        <v>2472</v>
      </c>
      <c r="D2033" s="25" t="s">
        <v>2473</v>
      </c>
      <c r="E2033" s="26" t="s">
        <v>2</v>
      </c>
      <c r="F2033" s="27">
        <v>21.8</v>
      </c>
      <c r="G2033" s="28">
        <v>1.96</v>
      </c>
      <c r="H2033" s="27">
        <v>20.6</v>
      </c>
      <c r="I2033" s="28">
        <v>1.57</v>
      </c>
      <c r="J2033" s="26" t="s">
        <v>109</v>
      </c>
      <c r="K2033" s="26" t="s">
        <v>4</v>
      </c>
      <c r="L2033" s="26" t="s">
        <v>4</v>
      </c>
      <c r="M2033" s="27">
        <f>IF(Tabelle6[[#This Row],[Heizleistung (55°C)]]=0,Tabelle6[[#This Row],[Heizleistung (35°C)]],(Tabelle6[[#This Row],[Heizleistung (35°C)]]+Tabelle6[[#This Row],[Heizleistung (55°C)]])/2)</f>
        <v>21.200000000000003</v>
      </c>
      <c r="N2033" s="30">
        <f>IF(Tabelle6[[#This Row],[Etas 55°C]]=0,0,(Tabelle6[[#This Row],[Etas 35°C]]*0.8+Tabelle6[[#This Row],[Etas 55°C]]*0.2))*2.5</f>
        <v>4.7050000000000001</v>
      </c>
      <c r="O2033" s="31">
        <f>-(Tabelle6[[#This Row],[80%/20% SCOP]]-5.675)/5.675</f>
        <v>0.17092511013215855</v>
      </c>
    </row>
    <row r="2034" spans="1:15" ht="20.100000000000001" customHeight="1" x14ac:dyDescent="0.25">
      <c r="A2034" s="56"/>
      <c r="B2034" s="32">
        <v>16015693</v>
      </c>
      <c r="C2034" s="25" t="s">
        <v>5204</v>
      </c>
      <c r="D2034" s="25" t="s">
        <v>5206</v>
      </c>
      <c r="E2034" s="26" t="s">
        <v>2</v>
      </c>
      <c r="F2034" s="27">
        <v>32.590000000000003</v>
      </c>
      <c r="G2034" s="28">
        <v>1.98</v>
      </c>
      <c r="H2034" s="27">
        <v>31.03</v>
      </c>
      <c r="I2034" s="28">
        <v>1.49</v>
      </c>
      <c r="J2034" s="26" t="s">
        <v>40</v>
      </c>
      <c r="K2034" s="26" t="s">
        <v>4</v>
      </c>
      <c r="L2034" s="26" t="s">
        <v>15</v>
      </c>
      <c r="M2034" s="27">
        <f>IF(Tabelle6[[#This Row],[Heizleistung (55°C)]]=0,Tabelle6[[#This Row],[Heizleistung (35°C)]],(Tabelle6[[#This Row],[Heizleistung (35°C)]]+Tabelle6[[#This Row],[Heizleistung (55°C)]])/2)</f>
        <v>31.810000000000002</v>
      </c>
      <c r="N2034" s="30">
        <f>IF(Tabelle6[[#This Row],[Etas 55°C]]=0,0,(Tabelle6[[#This Row],[Etas 35°C]]*0.8+Tabelle6[[#This Row],[Etas 55°C]]*0.2))*2.5</f>
        <v>4.7050000000000001</v>
      </c>
      <c r="O2034" s="31">
        <f>-(Tabelle6[[#This Row],[80%/20% SCOP]]-5.675)/5.675</f>
        <v>0.17092511013215855</v>
      </c>
    </row>
    <row r="2035" spans="1:15" ht="20.100000000000001" customHeight="1" x14ac:dyDescent="0.25">
      <c r="A2035" s="56"/>
      <c r="B2035" s="32">
        <v>16017292</v>
      </c>
      <c r="C2035" s="25" t="s">
        <v>1230</v>
      </c>
      <c r="D2035" s="25" t="s">
        <v>1237</v>
      </c>
      <c r="E2035" s="26" t="s">
        <v>2</v>
      </c>
      <c r="F2035" s="27">
        <v>26</v>
      </c>
      <c r="G2035" s="28">
        <v>1.95</v>
      </c>
      <c r="H2035" s="27">
        <v>26</v>
      </c>
      <c r="I2035" s="28">
        <v>1.51</v>
      </c>
      <c r="J2035" s="26" t="s">
        <v>3</v>
      </c>
      <c r="K2035" s="26" t="s">
        <v>4</v>
      </c>
      <c r="L2035" s="26" t="s">
        <v>15</v>
      </c>
      <c r="M2035" s="27">
        <f>IF(Tabelle6[[#This Row],[Heizleistung (55°C)]]=0,Tabelle6[[#This Row],[Heizleistung (35°C)]],(Tabelle6[[#This Row],[Heizleistung (35°C)]]+Tabelle6[[#This Row],[Heizleistung (55°C)]])/2)</f>
        <v>26</v>
      </c>
      <c r="N2035" s="30">
        <f>IF(Tabelle6[[#This Row],[Etas 55°C]]=0,0,(Tabelle6[[#This Row],[Etas 35°C]]*0.8+Tabelle6[[#This Row],[Etas 55°C]]*0.2))*2.5</f>
        <v>4.6550000000000002</v>
      </c>
      <c r="O2035" s="31">
        <f>-(Tabelle6[[#This Row],[80%/20% SCOP]]-5.675)/5.675</f>
        <v>0.17973568281938318</v>
      </c>
    </row>
    <row r="2036" spans="1:15" ht="20.100000000000001" customHeight="1" x14ac:dyDescent="0.25">
      <c r="A2036" s="56"/>
      <c r="B2036" s="32">
        <v>16015872</v>
      </c>
      <c r="C2036" s="25" t="s">
        <v>3116</v>
      </c>
      <c r="D2036" s="25" t="s">
        <v>3125</v>
      </c>
      <c r="E2036" s="26" t="s">
        <v>2</v>
      </c>
      <c r="F2036" s="27">
        <v>26</v>
      </c>
      <c r="G2036" s="28">
        <v>1.9490000000000001</v>
      </c>
      <c r="H2036" s="27">
        <v>26</v>
      </c>
      <c r="I2036" s="28">
        <v>1.5069999999999999</v>
      </c>
      <c r="J2036" s="26" t="s">
        <v>3</v>
      </c>
      <c r="K2036" s="26" t="s">
        <v>4</v>
      </c>
      <c r="L2036" s="26" t="s">
        <v>4</v>
      </c>
      <c r="M2036" s="27">
        <f>IF(Tabelle6[[#This Row],[Heizleistung (55°C)]]=0,Tabelle6[[#This Row],[Heizleistung (35°C)]],(Tabelle6[[#This Row],[Heizleistung (35°C)]]+Tabelle6[[#This Row],[Heizleistung (55°C)]])/2)</f>
        <v>26</v>
      </c>
      <c r="N2036" s="30">
        <f>IF(Tabelle6[[#This Row],[Etas 55°C]]=0,0,(Tabelle6[[#This Row],[Etas 35°C]]*0.8+Tabelle6[[#This Row],[Etas 55°C]]*0.2))*2.5</f>
        <v>4.6515000000000004</v>
      </c>
      <c r="O2036" s="31">
        <f>-(Tabelle6[[#This Row],[80%/20% SCOP]]-5.675)/5.675</f>
        <v>0.1803524229074889</v>
      </c>
    </row>
    <row r="2037" spans="1:15" ht="20.100000000000001" customHeight="1" x14ac:dyDescent="0.25">
      <c r="A2037" s="56"/>
      <c r="B2037" s="32">
        <v>16017293</v>
      </c>
      <c r="C2037" s="25" t="s">
        <v>1230</v>
      </c>
      <c r="D2037" s="25" t="s">
        <v>1240</v>
      </c>
      <c r="E2037" s="26" t="s">
        <v>2</v>
      </c>
      <c r="F2037" s="27">
        <v>30</v>
      </c>
      <c r="G2037" s="28">
        <v>1.94</v>
      </c>
      <c r="H2037" s="27">
        <v>30</v>
      </c>
      <c r="I2037" s="28">
        <v>1.49</v>
      </c>
      <c r="J2037" s="26" t="s">
        <v>3</v>
      </c>
      <c r="K2037" s="26" t="s">
        <v>4</v>
      </c>
      <c r="L2037" s="26" t="s">
        <v>15</v>
      </c>
      <c r="M2037" s="27">
        <f>IF(Tabelle6[[#This Row],[Heizleistung (55°C)]]=0,Tabelle6[[#This Row],[Heizleistung (35°C)]],(Tabelle6[[#This Row],[Heizleistung (35°C)]]+Tabelle6[[#This Row],[Heizleistung (55°C)]])/2)</f>
        <v>30</v>
      </c>
      <c r="N2037" s="30">
        <f>IF(Tabelle6[[#This Row],[Etas 55°C]]=0,0,(Tabelle6[[#This Row],[Etas 35°C]]*0.8+Tabelle6[[#This Row],[Etas 55°C]]*0.2))*2.5</f>
        <v>4.625</v>
      </c>
      <c r="O2037" s="31">
        <f>-(Tabelle6[[#This Row],[80%/20% SCOP]]-5.675)/5.675</f>
        <v>0.18502202643171803</v>
      </c>
    </row>
    <row r="2038" spans="1:15" ht="20.100000000000001" customHeight="1" x14ac:dyDescent="0.25">
      <c r="A2038" s="56"/>
      <c r="B2038" s="32">
        <v>16002992</v>
      </c>
      <c r="C2038" s="25" t="s">
        <v>5787</v>
      </c>
      <c r="D2038" s="25" t="s">
        <v>5818</v>
      </c>
      <c r="E2038" s="26" t="s">
        <v>2</v>
      </c>
      <c r="F2038" s="27">
        <v>23</v>
      </c>
      <c r="G2038" s="28">
        <v>1.94</v>
      </c>
      <c r="H2038" s="27">
        <v>22</v>
      </c>
      <c r="I2038" s="28">
        <v>1.48</v>
      </c>
      <c r="J2038" s="26" t="s">
        <v>109</v>
      </c>
      <c r="K2038" s="26" t="s">
        <v>15</v>
      </c>
      <c r="L2038" s="26" t="s">
        <v>4</v>
      </c>
      <c r="M2038" s="29">
        <f>IF(Tabelle6[[#This Row],[Heizleistung (55°C)]]=0,Tabelle6[[#This Row],[Heizleistung (35°C)]],(Tabelle6[[#This Row],[Heizleistung (35°C)]]+Tabelle6[[#This Row],[Heizleistung (55°C)]])/2)</f>
        <v>22.5</v>
      </c>
      <c r="N2038" s="30">
        <f>IF(Tabelle6[[#This Row],[Etas 55°C]]=0,0,(Tabelle6[[#This Row],[Etas 35°C]]*0.8+Tabelle6[[#This Row],[Etas 55°C]]*0.2))*2.5</f>
        <v>4.62</v>
      </c>
      <c r="O2038" s="31">
        <f>-(Tabelle6[[#This Row],[80%/20% SCOP]]-5.675)/5.675</f>
        <v>0.18590308370044048</v>
      </c>
    </row>
    <row r="2039" spans="1:15" ht="20.100000000000001" customHeight="1" x14ac:dyDescent="0.25">
      <c r="A2039" s="56"/>
      <c r="B2039" s="32">
        <v>16015873</v>
      </c>
      <c r="C2039" s="25" t="s">
        <v>3116</v>
      </c>
      <c r="D2039" s="25" t="s">
        <v>3131</v>
      </c>
      <c r="E2039" s="26" t="s">
        <v>2</v>
      </c>
      <c r="F2039" s="27">
        <v>30</v>
      </c>
      <c r="G2039" s="28">
        <v>1.9379999999999999</v>
      </c>
      <c r="H2039" s="27">
        <v>30</v>
      </c>
      <c r="I2039" s="28">
        <v>1.4870000000000001</v>
      </c>
      <c r="J2039" s="26" t="s">
        <v>3</v>
      </c>
      <c r="K2039" s="26" t="s">
        <v>4</v>
      </c>
      <c r="L2039" s="26" t="s">
        <v>4</v>
      </c>
      <c r="M2039" s="27">
        <f>IF(Tabelle6[[#This Row],[Heizleistung (55°C)]]=0,Tabelle6[[#This Row],[Heizleistung (35°C)]],(Tabelle6[[#This Row],[Heizleistung (35°C)]]+Tabelle6[[#This Row],[Heizleistung (55°C)]])/2)</f>
        <v>30</v>
      </c>
      <c r="N2039" s="30">
        <f>IF(Tabelle6[[#This Row],[Etas 55°C]]=0,0,(Tabelle6[[#This Row],[Etas 35°C]]*0.8+Tabelle6[[#This Row],[Etas 55°C]]*0.2))*2.5</f>
        <v>4.6195000000000004</v>
      </c>
      <c r="O2039" s="31">
        <f>-(Tabelle6[[#This Row],[80%/20% SCOP]]-5.675)/5.675</f>
        <v>0.18599118942731269</v>
      </c>
    </row>
    <row r="2040" spans="1:15" ht="20.100000000000001" customHeight="1" x14ac:dyDescent="0.25">
      <c r="A2040" s="56"/>
      <c r="B2040" s="32">
        <v>16017197</v>
      </c>
      <c r="C2040" s="25" t="s">
        <v>5</v>
      </c>
      <c r="D2040" s="25" t="s">
        <v>9</v>
      </c>
      <c r="E2040" s="26" t="s">
        <v>2</v>
      </c>
      <c r="F2040" s="27">
        <v>21</v>
      </c>
      <c r="G2040" s="28">
        <v>1.95</v>
      </c>
      <c r="H2040" s="27">
        <v>22</v>
      </c>
      <c r="I2040" s="28">
        <v>1.42</v>
      </c>
      <c r="J2040" s="26" t="s">
        <v>3</v>
      </c>
      <c r="K2040" s="26" t="s">
        <v>4</v>
      </c>
      <c r="L2040" s="26" t="s">
        <v>4</v>
      </c>
      <c r="M2040" s="29">
        <f>IF(Tabelle6[[#This Row],[Heizleistung (55°C)]]=0,Tabelle6[[#This Row],[Heizleistung (35°C)]],(Tabelle6[[#This Row],[Heizleistung (35°C)]]+Tabelle6[[#This Row],[Heizleistung (55°C)]])/2)</f>
        <v>21.5</v>
      </c>
      <c r="N2040" s="30">
        <f>IF(Tabelle6[[#This Row],[Etas 55°C]]=0,0,(Tabelle6[[#This Row],[Etas 35°C]]*0.8+Tabelle6[[#This Row],[Etas 55°C]]*0.2))*2.5</f>
        <v>4.6100000000000003</v>
      </c>
      <c r="O2040" s="31">
        <f>-(Tabelle6[[#This Row],[80%/20% SCOP]]-5.675)/5.675</f>
        <v>0.18766519823788538</v>
      </c>
    </row>
    <row r="2041" spans="1:15" ht="20.100000000000001" customHeight="1" x14ac:dyDescent="0.25">
      <c r="A2041" s="56"/>
      <c r="B2041" s="32">
        <v>16016946</v>
      </c>
      <c r="C2041" s="25" t="s">
        <v>64</v>
      </c>
      <c r="D2041" s="25" t="s">
        <v>71</v>
      </c>
      <c r="E2041" s="26" t="s">
        <v>2</v>
      </c>
      <c r="F2041" s="27">
        <v>21</v>
      </c>
      <c r="G2041" s="28">
        <v>1.95</v>
      </c>
      <c r="H2041" s="27">
        <v>22</v>
      </c>
      <c r="I2041" s="28">
        <v>1.42</v>
      </c>
      <c r="J2041" s="26" t="s">
        <v>3</v>
      </c>
      <c r="K2041" s="26" t="s">
        <v>4</v>
      </c>
      <c r="L2041" s="26" t="s">
        <v>4</v>
      </c>
      <c r="M2041" s="27">
        <f>IF(Tabelle6[[#This Row],[Heizleistung (55°C)]]=0,Tabelle6[[#This Row],[Heizleistung (35°C)]],(Tabelle6[[#This Row],[Heizleistung (35°C)]]+Tabelle6[[#This Row],[Heizleistung (55°C)]])/2)</f>
        <v>21.5</v>
      </c>
      <c r="N2041" s="30">
        <f>IF(Tabelle6[[#This Row],[Etas 55°C]]=0,0,(Tabelle6[[#This Row],[Etas 35°C]]*0.8+Tabelle6[[#This Row],[Etas 55°C]]*0.2))*2.5</f>
        <v>4.6100000000000003</v>
      </c>
      <c r="O2041" s="31">
        <f>-(Tabelle6[[#This Row],[80%/20% SCOP]]-5.675)/5.675</f>
        <v>0.18766519823788538</v>
      </c>
    </row>
    <row r="2042" spans="1:15" ht="20.100000000000001" customHeight="1" x14ac:dyDescent="0.25">
      <c r="A2042" s="56"/>
      <c r="B2042" s="32">
        <v>16010931</v>
      </c>
      <c r="C2042" s="25" t="s">
        <v>440</v>
      </c>
      <c r="D2042" s="25" t="s">
        <v>487</v>
      </c>
      <c r="E2042" s="26" t="s">
        <v>2</v>
      </c>
      <c r="F2042" s="27">
        <v>24.7</v>
      </c>
      <c r="G2042" s="28">
        <v>1.9419999999999999</v>
      </c>
      <c r="H2042" s="27">
        <v>24.4</v>
      </c>
      <c r="I2042" s="28">
        <v>1.4259999999999999</v>
      </c>
      <c r="J2042" s="26" t="s">
        <v>109</v>
      </c>
      <c r="K2042" s="26" t="s">
        <v>15</v>
      </c>
      <c r="L2042" s="26" t="s">
        <v>4</v>
      </c>
      <c r="M2042" s="27">
        <f>IF(Tabelle6[[#This Row],[Heizleistung (55°C)]]=0,Tabelle6[[#This Row],[Heizleistung (35°C)]],(Tabelle6[[#This Row],[Heizleistung (35°C)]]+Tabelle6[[#This Row],[Heizleistung (55°C)]])/2)</f>
        <v>24.549999999999997</v>
      </c>
      <c r="N2042" s="30">
        <f>IF(Tabelle6[[#This Row],[Etas 55°C]]=0,0,(Tabelle6[[#This Row],[Etas 35°C]]*0.8+Tabelle6[[#This Row],[Etas 55°C]]*0.2))*2.5</f>
        <v>4.5969999999999995</v>
      </c>
      <c r="O2042" s="31">
        <f>-(Tabelle6[[#This Row],[80%/20% SCOP]]-5.675)/5.675</f>
        <v>0.18995594713656394</v>
      </c>
    </row>
    <row r="2043" spans="1:15" ht="20.100000000000001" customHeight="1" x14ac:dyDescent="0.25">
      <c r="A2043" s="56"/>
      <c r="B2043" s="32">
        <v>16015202</v>
      </c>
      <c r="C2043" s="25" t="s">
        <v>2363</v>
      </c>
      <c r="D2043" s="25" t="s">
        <v>2365</v>
      </c>
      <c r="E2043" s="26" t="s">
        <v>2</v>
      </c>
      <c r="F2043" s="27">
        <v>24.7</v>
      </c>
      <c r="G2043" s="28">
        <v>1.9419999999999999</v>
      </c>
      <c r="H2043" s="27">
        <v>24.4</v>
      </c>
      <c r="I2043" s="28">
        <v>1.4259999999999999</v>
      </c>
      <c r="J2043" s="26" t="s">
        <v>109</v>
      </c>
      <c r="K2043" s="26" t="s">
        <v>4</v>
      </c>
      <c r="L2043" s="26" t="s">
        <v>4</v>
      </c>
      <c r="M2043" s="27">
        <f>IF(Tabelle6[[#This Row],[Heizleistung (55°C)]]=0,Tabelle6[[#This Row],[Heizleistung (35°C)]],(Tabelle6[[#This Row],[Heizleistung (35°C)]]+Tabelle6[[#This Row],[Heizleistung (55°C)]])/2)</f>
        <v>24.549999999999997</v>
      </c>
      <c r="N2043" s="30">
        <f>IF(Tabelle6[[#This Row],[Etas 55°C]]=0,0,(Tabelle6[[#This Row],[Etas 35°C]]*0.8+Tabelle6[[#This Row],[Etas 55°C]]*0.2))*2.5</f>
        <v>4.5969999999999995</v>
      </c>
      <c r="O2043" s="31">
        <f>-(Tabelle6[[#This Row],[80%/20% SCOP]]-5.675)/5.675</f>
        <v>0.18995594713656394</v>
      </c>
    </row>
    <row r="2044" spans="1:15" ht="20.100000000000001" customHeight="1" x14ac:dyDescent="0.25">
      <c r="A2044" s="56"/>
      <c r="B2044" s="32">
        <v>16005766</v>
      </c>
      <c r="C2044" s="25" t="s">
        <v>1657</v>
      </c>
      <c r="D2044" s="25" t="s">
        <v>1661</v>
      </c>
      <c r="E2044" s="26" t="s">
        <v>2</v>
      </c>
      <c r="F2044" s="27">
        <v>22</v>
      </c>
      <c r="G2044" s="28">
        <v>1.9</v>
      </c>
      <c r="H2044" s="27">
        <v>22</v>
      </c>
      <c r="I2044" s="28">
        <v>1.56</v>
      </c>
      <c r="J2044" s="26" t="s">
        <v>40</v>
      </c>
      <c r="K2044" s="26" t="s">
        <v>4</v>
      </c>
      <c r="L2044" s="26" t="s">
        <v>4</v>
      </c>
      <c r="M2044" s="27">
        <f>IF(Tabelle6[[#This Row],[Heizleistung (55°C)]]=0,Tabelle6[[#This Row],[Heizleistung (35°C)]],(Tabelle6[[#This Row],[Heizleistung (35°C)]]+Tabelle6[[#This Row],[Heizleistung (55°C)]])/2)</f>
        <v>22</v>
      </c>
      <c r="N2044" s="30">
        <f>IF(Tabelle6[[#This Row],[Etas 55°C]]=0,0,(Tabelle6[[#This Row],[Etas 35°C]]*0.8+Tabelle6[[#This Row],[Etas 55°C]]*0.2))*2.5</f>
        <v>4.58</v>
      </c>
      <c r="O2044" s="31">
        <f>-(Tabelle6[[#This Row],[80%/20% SCOP]]-5.675)/5.675</f>
        <v>0.19295154185022023</v>
      </c>
    </row>
    <row r="2045" spans="1:15" ht="20.100000000000001" customHeight="1" x14ac:dyDescent="0.25">
      <c r="A2045" s="56"/>
      <c r="B2045" s="32">
        <v>16017525</v>
      </c>
      <c r="C2045" s="25" t="s">
        <v>6201</v>
      </c>
      <c r="D2045" s="25" t="s">
        <v>6417</v>
      </c>
      <c r="E2045" s="26" t="s">
        <v>2</v>
      </c>
      <c r="F2045" s="27">
        <v>24.8</v>
      </c>
      <c r="G2045" s="28">
        <v>1.91</v>
      </c>
      <c r="H2045" s="27">
        <v>25.6</v>
      </c>
      <c r="I2045" s="28">
        <v>1.51</v>
      </c>
      <c r="J2045" s="26" t="s">
        <v>3</v>
      </c>
      <c r="K2045" s="26" t="s">
        <v>4</v>
      </c>
      <c r="L2045" s="26" t="s">
        <v>4</v>
      </c>
      <c r="M2045" s="29">
        <f>IF(Tabelle6[[#This Row],[Heizleistung (55°C)]]=0,Tabelle6[[#This Row],[Heizleistung (35°C)]],(Tabelle6[[#This Row],[Heizleistung (35°C)]]+Tabelle6[[#This Row],[Heizleistung (55°C)]])/2)</f>
        <v>25.200000000000003</v>
      </c>
      <c r="N2045" s="30">
        <f>IF(Tabelle6[[#This Row],[Etas 55°C]]=0,0,(Tabelle6[[#This Row],[Etas 35°C]]*0.8+Tabelle6[[#This Row],[Etas 55°C]]*0.2))*2.5</f>
        <v>4.5750000000000002</v>
      </c>
      <c r="O2045" s="31">
        <f>-(Tabelle6[[#This Row],[80%/20% SCOP]]-5.675)/5.675</f>
        <v>0.19383259911894268</v>
      </c>
    </row>
    <row r="2046" spans="1:15" ht="20.100000000000001" customHeight="1" x14ac:dyDescent="0.25">
      <c r="A2046" s="56"/>
      <c r="B2046" s="32">
        <v>16018063</v>
      </c>
      <c r="C2046" s="25" t="s">
        <v>1771</v>
      </c>
      <c r="D2046" s="25" t="s">
        <v>1801</v>
      </c>
      <c r="E2046" s="26" t="s">
        <v>2</v>
      </c>
      <c r="F2046" s="27">
        <v>28.6</v>
      </c>
      <c r="G2046" s="28">
        <v>1.92</v>
      </c>
      <c r="H2046" s="27">
        <v>28.1</v>
      </c>
      <c r="I2046" s="28">
        <v>1.46</v>
      </c>
      <c r="J2046" s="26" t="s">
        <v>3</v>
      </c>
      <c r="K2046" s="26" t="s">
        <v>4</v>
      </c>
      <c r="L2046" s="26" t="s">
        <v>4</v>
      </c>
      <c r="M2046" s="27">
        <f>IF(Tabelle6[[#This Row],[Heizleistung (55°C)]]=0,Tabelle6[[#This Row],[Heizleistung (35°C)]],(Tabelle6[[#This Row],[Heizleistung (35°C)]]+Tabelle6[[#This Row],[Heizleistung (55°C)]])/2)</f>
        <v>28.35</v>
      </c>
      <c r="N2046" s="30">
        <f>IF(Tabelle6[[#This Row],[Etas 55°C]]=0,0,(Tabelle6[[#This Row],[Etas 35°C]]*0.8+Tabelle6[[#This Row],[Etas 55°C]]*0.2))*2.5</f>
        <v>4.57</v>
      </c>
      <c r="O2046" s="31">
        <f>-(Tabelle6[[#This Row],[80%/20% SCOP]]-5.675)/5.675</f>
        <v>0.19471365638766513</v>
      </c>
    </row>
    <row r="2047" spans="1:15" ht="20.100000000000001" customHeight="1" x14ac:dyDescent="0.25">
      <c r="A2047" s="56"/>
      <c r="B2047" s="32">
        <v>16016540</v>
      </c>
      <c r="C2047" s="25" t="s">
        <v>526</v>
      </c>
      <c r="D2047" s="25" t="s">
        <v>529</v>
      </c>
      <c r="E2047" s="26" t="s">
        <v>2</v>
      </c>
      <c r="F2047" s="27">
        <v>28.62</v>
      </c>
      <c r="G2047" s="28">
        <v>1.915</v>
      </c>
      <c r="H2047" s="27">
        <v>28.14</v>
      </c>
      <c r="I2047" s="28">
        <v>1.4670000000000001</v>
      </c>
      <c r="J2047" s="26" t="s">
        <v>3</v>
      </c>
      <c r="K2047" s="26" t="s">
        <v>4</v>
      </c>
      <c r="L2047" s="26" t="s">
        <v>4</v>
      </c>
      <c r="M2047" s="27">
        <f>IF(Tabelle6[[#This Row],[Heizleistung (55°C)]]=0,Tabelle6[[#This Row],[Heizleistung (35°C)]],(Tabelle6[[#This Row],[Heizleistung (35°C)]]+Tabelle6[[#This Row],[Heizleistung (55°C)]])/2)</f>
        <v>28.380000000000003</v>
      </c>
      <c r="N2047" s="30">
        <f>IF(Tabelle6[[#This Row],[Etas 55°C]]=0,0,(Tabelle6[[#This Row],[Etas 35°C]]*0.8+Tabelle6[[#This Row],[Etas 55°C]]*0.2))*2.5</f>
        <v>4.5635000000000003</v>
      </c>
      <c r="O2047" s="31">
        <f>-(Tabelle6[[#This Row],[80%/20% SCOP]]-5.675)/5.675</f>
        <v>0.19585903083700432</v>
      </c>
    </row>
    <row r="2048" spans="1:15" ht="20.100000000000001" customHeight="1" x14ac:dyDescent="0.25">
      <c r="A2048" s="56"/>
      <c r="B2048" s="32">
        <v>16018289</v>
      </c>
      <c r="C2048" s="25" t="s">
        <v>5084</v>
      </c>
      <c r="D2048" s="25" t="s">
        <v>5087</v>
      </c>
      <c r="E2048" s="26" t="s">
        <v>2</v>
      </c>
      <c r="F2048" s="27">
        <v>28.67</v>
      </c>
      <c r="G2048" s="28">
        <v>1.915</v>
      </c>
      <c r="H2048" s="27">
        <v>31.43</v>
      </c>
      <c r="I2048" s="28">
        <v>1.4570000000000001</v>
      </c>
      <c r="J2048" s="26" t="s">
        <v>3</v>
      </c>
      <c r="K2048" s="26" t="s">
        <v>4</v>
      </c>
      <c r="L2048" s="26" t="s">
        <v>4</v>
      </c>
      <c r="M2048" s="27">
        <f>IF(Tabelle6[[#This Row],[Heizleistung (55°C)]]=0,Tabelle6[[#This Row],[Heizleistung (35°C)]],(Tabelle6[[#This Row],[Heizleistung (35°C)]]+Tabelle6[[#This Row],[Heizleistung (55°C)]])/2)</f>
        <v>30.05</v>
      </c>
      <c r="N2048" s="30">
        <f>IF(Tabelle6[[#This Row],[Etas 55°C]]=0,0,(Tabelle6[[#This Row],[Etas 35°C]]*0.8+Tabelle6[[#This Row],[Etas 55°C]]*0.2))*2.5</f>
        <v>4.5585000000000004</v>
      </c>
      <c r="O2048" s="31">
        <f>-(Tabelle6[[#This Row],[80%/20% SCOP]]-5.675)/5.675</f>
        <v>0.19674008810572677</v>
      </c>
    </row>
    <row r="2049" spans="1:15" ht="20.100000000000001" customHeight="1" x14ac:dyDescent="0.25">
      <c r="A2049" s="56"/>
      <c r="B2049" s="32">
        <v>16010820</v>
      </c>
      <c r="C2049" s="25" t="s">
        <v>5091</v>
      </c>
      <c r="D2049" s="25" t="s">
        <v>5125</v>
      </c>
      <c r="E2049" s="26" t="s">
        <v>2</v>
      </c>
      <c r="F2049" s="27">
        <v>23.2</v>
      </c>
      <c r="G2049" s="28">
        <v>1.9</v>
      </c>
      <c r="H2049" s="27">
        <v>18.8</v>
      </c>
      <c r="I2049" s="28">
        <v>1.4</v>
      </c>
      <c r="J2049" s="26" t="s">
        <v>40</v>
      </c>
      <c r="K2049" s="26" t="s">
        <v>4</v>
      </c>
      <c r="L2049" s="26" t="s">
        <v>4</v>
      </c>
      <c r="M2049" s="27">
        <f>IF(Tabelle6[[#This Row],[Heizleistung (55°C)]]=0,Tabelle6[[#This Row],[Heizleistung (35°C)]],(Tabelle6[[#This Row],[Heizleistung (35°C)]]+Tabelle6[[#This Row],[Heizleistung (55°C)]])/2)</f>
        <v>21</v>
      </c>
      <c r="N2049" s="30">
        <f>IF(Tabelle6[[#This Row],[Etas 55°C]]=0,0,(Tabelle6[[#This Row],[Etas 35°C]]*0.8+Tabelle6[[#This Row],[Etas 55°C]]*0.2))*2.5</f>
        <v>4.5</v>
      </c>
      <c r="O2049" s="31">
        <f>-(Tabelle6[[#This Row],[80%/20% SCOP]]-5.675)/5.675</f>
        <v>0.20704845814977971</v>
      </c>
    </row>
    <row r="2050" spans="1:15" ht="20.100000000000001" customHeight="1" x14ac:dyDescent="0.25">
      <c r="A2050" s="56"/>
      <c r="B2050" s="32">
        <v>16010822</v>
      </c>
      <c r="C2050" s="25" t="s">
        <v>5091</v>
      </c>
      <c r="D2050" s="25" t="s">
        <v>5115</v>
      </c>
      <c r="E2050" s="26" t="s">
        <v>2</v>
      </c>
      <c r="F2050" s="27">
        <v>31</v>
      </c>
      <c r="G2050" s="28">
        <v>1.89</v>
      </c>
      <c r="H2050" s="27">
        <v>23.7</v>
      </c>
      <c r="I2050" s="28">
        <v>1.42</v>
      </c>
      <c r="J2050" s="26" t="s">
        <v>40</v>
      </c>
      <c r="K2050" s="26" t="s">
        <v>4</v>
      </c>
      <c r="L2050" s="26" t="s">
        <v>4</v>
      </c>
      <c r="M2050" s="27">
        <f>IF(Tabelle6[[#This Row],[Heizleistung (55°C)]]=0,Tabelle6[[#This Row],[Heizleistung (35°C)]],(Tabelle6[[#This Row],[Heizleistung (35°C)]]+Tabelle6[[#This Row],[Heizleistung (55°C)]])/2)</f>
        <v>27.35</v>
      </c>
      <c r="N2050" s="30">
        <f>IF(Tabelle6[[#This Row],[Etas 55°C]]=0,0,(Tabelle6[[#This Row],[Etas 35°C]]*0.8+Tabelle6[[#This Row],[Etas 55°C]]*0.2))*2.5</f>
        <v>4.49</v>
      </c>
      <c r="O2050" s="31">
        <f>-(Tabelle6[[#This Row],[80%/20% SCOP]]-5.675)/5.675</f>
        <v>0.20881057268722461</v>
      </c>
    </row>
    <row r="2051" spans="1:15" ht="20.100000000000001" customHeight="1" x14ac:dyDescent="0.25">
      <c r="A2051" s="56"/>
      <c r="B2051" s="32">
        <v>16002936</v>
      </c>
      <c r="C2051" s="25" t="s">
        <v>6533</v>
      </c>
      <c r="D2051" s="25" t="s">
        <v>6563</v>
      </c>
      <c r="E2051" s="26" t="s">
        <v>2</v>
      </c>
      <c r="F2051" s="27">
        <v>36</v>
      </c>
      <c r="G2051" s="28">
        <v>1.92</v>
      </c>
      <c r="H2051" s="27">
        <v>28</v>
      </c>
      <c r="I2051" s="28">
        <v>1.29</v>
      </c>
      <c r="J2051" s="26" t="s">
        <v>109</v>
      </c>
      <c r="K2051" s="26" t="s">
        <v>4</v>
      </c>
      <c r="L2051" s="26" t="s">
        <v>4</v>
      </c>
      <c r="M2051" s="29">
        <f>IF(Tabelle6[[#This Row],[Heizleistung (55°C)]]=0,Tabelle6[[#This Row],[Heizleistung (35°C)]],(Tabelle6[[#This Row],[Heizleistung (35°C)]]+Tabelle6[[#This Row],[Heizleistung (55°C)]])/2)</f>
        <v>32</v>
      </c>
      <c r="N2051" s="30">
        <f>IF(Tabelle6[[#This Row],[Etas 55°C]]=0,0,(Tabelle6[[#This Row],[Etas 35°C]]*0.8+Tabelle6[[#This Row],[Etas 55°C]]*0.2))*2.5</f>
        <v>4.4850000000000003</v>
      </c>
      <c r="O2051" s="31">
        <f>-(Tabelle6[[#This Row],[80%/20% SCOP]]-5.675)/5.675</f>
        <v>0.20969162995594706</v>
      </c>
    </row>
    <row r="2052" spans="1:15" ht="20.100000000000001" customHeight="1" x14ac:dyDescent="0.25">
      <c r="A2052" s="56"/>
      <c r="B2052" s="32">
        <v>16014440</v>
      </c>
      <c r="C2052" s="25" t="s">
        <v>6533</v>
      </c>
      <c r="D2052" s="25" t="s">
        <v>6559</v>
      </c>
      <c r="E2052" s="26" t="s">
        <v>2</v>
      </c>
      <c r="F2052" s="27">
        <v>21.6</v>
      </c>
      <c r="G2052" s="28">
        <v>1.893</v>
      </c>
      <c r="H2052" s="27">
        <v>21.75</v>
      </c>
      <c r="I2052" s="28">
        <v>1.365</v>
      </c>
      <c r="J2052" s="26" t="s">
        <v>40</v>
      </c>
      <c r="K2052" s="26" t="s">
        <v>4</v>
      </c>
      <c r="L2052" s="26" t="s">
        <v>4</v>
      </c>
      <c r="M2052" s="29">
        <f>IF(Tabelle6[[#This Row],[Heizleistung (55°C)]]=0,Tabelle6[[#This Row],[Heizleistung (35°C)]],(Tabelle6[[#This Row],[Heizleistung (35°C)]]+Tabelle6[[#This Row],[Heizleistung (55°C)]])/2)</f>
        <v>21.675000000000001</v>
      </c>
      <c r="N2052" s="30">
        <f>IF(Tabelle6[[#This Row],[Etas 55°C]]=0,0,(Tabelle6[[#This Row],[Etas 35°C]]*0.8+Tabelle6[[#This Row],[Etas 55°C]]*0.2))*2.5</f>
        <v>4.4685000000000006</v>
      </c>
      <c r="O2052" s="31">
        <f>-(Tabelle6[[#This Row],[80%/20% SCOP]]-5.675)/5.675</f>
        <v>0.21259911894273115</v>
      </c>
    </row>
    <row r="2053" spans="1:15" ht="20.100000000000001" customHeight="1" x14ac:dyDescent="0.25">
      <c r="A2053" s="56"/>
      <c r="B2053" s="32">
        <v>16014441</v>
      </c>
      <c r="C2053" s="25" t="s">
        <v>6533</v>
      </c>
      <c r="D2053" s="25" t="s">
        <v>6570</v>
      </c>
      <c r="E2053" s="26" t="s">
        <v>2</v>
      </c>
      <c r="F2053" s="27">
        <v>28.8</v>
      </c>
      <c r="G2053" s="28">
        <v>1.893</v>
      </c>
      <c r="H2053" s="27">
        <v>29</v>
      </c>
      <c r="I2053" s="28">
        <v>1.365</v>
      </c>
      <c r="J2053" s="26" t="s">
        <v>40</v>
      </c>
      <c r="K2053" s="26" t="s">
        <v>4</v>
      </c>
      <c r="L2053" s="26" t="s">
        <v>4</v>
      </c>
      <c r="M2053" s="29">
        <f>IF(Tabelle6[[#This Row],[Heizleistung (55°C)]]=0,Tabelle6[[#This Row],[Heizleistung (35°C)]],(Tabelle6[[#This Row],[Heizleistung (35°C)]]+Tabelle6[[#This Row],[Heizleistung (55°C)]])/2)</f>
        <v>28.9</v>
      </c>
      <c r="N2053" s="30">
        <f>IF(Tabelle6[[#This Row],[Etas 55°C]]=0,0,(Tabelle6[[#This Row],[Etas 35°C]]*0.8+Tabelle6[[#This Row],[Etas 55°C]]*0.2))*2.5</f>
        <v>4.4685000000000006</v>
      </c>
      <c r="O2053" s="31">
        <f>-(Tabelle6[[#This Row],[80%/20% SCOP]]-5.675)/5.675</f>
        <v>0.21259911894273115</v>
      </c>
    </row>
    <row r="2054" spans="1:15" ht="20.100000000000001" customHeight="1" x14ac:dyDescent="0.25">
      <c r="A2054" s="56"/>
      <c r="B2054" s="32">
        <v>16012799</v>
      </c>
      <c r="C2054" s="25" t="s">
        <v>59</v>
      </c>
      <c r="D2054" s="25" t="s">
        <v>88</v>
      </c>
      <c r="E2054" s="26" t="s">
        <v>2</v>
      </c>
      <c r="F2054" s="27">
        <v>21</v>
      </c>
      <c r="G2054" s="28">
        <v>1.86</v>
      </c>
      <c r="H2054" s="27">
        <v>21</v>
      </c>
      <c r="I2054" s="28">
        <v>1.47</v>
      </c>
      <c r="J2054" s="26" t="s">
        <v>3</v>
      </c>
      <c r="K2054" s="26" t="s">
        <v>15</v>
      </c>
      <c r="L2054" s="26" t="s">
        <v>25</v>
      </c>
      <c r="M2054" s="27">
        <f>IF(Tabelle6[[#This Row],[Heizleistung (55°C)]]=0,Tabelle6[[#This Row],[Heizleistung (35°C)]],(Tabelle6[[#This Row],[Heizleistung (35°C)]]+Tabelle6[[#This Row],[Heizleistung (55°C)]])/2)</f>
        <v>21</v>
      </c>
      <c r="N2054" s="30">
        <f>IF(Tabelle6[[#This Row],[Etas 55°C]]=0,0,(Tabelle6[[#This Row],[Etas 35°C]]*0.8+Tabelle6[[#This Row],[Etas 55°C]]*0.2))*2.5</f>
        <v>4.455000000000001</v>
      </c>
      <c r="O2054" s="31">
        <f>-(Tabelle6[[#This Row],[80%/20% SCOP]]-5.675)/5.675</f>
        <v>0.21497797356828174</v>
      </c>
    </row>
    <row r="2055" spans="1:15" ht="20.100000000000001" customHeight="1" x14ac:dyDescent="0.25">
      <c r="A2055" s="56"/>
      <c r="B2055" s="32">
        <v>16018573</v>
      </c>
      <c r="C2055" s="25" t="s">
        <v>2255</v>
      </c>
      <c r="D2055" s="25" t="s">
        <v>2257</v>
      </c>
      <c r="E2055" s="26" t="s">
        <v>2</v>
      </c>
      <c r="F2055" s="27">
        <v>31.03</v>
      </c>
      <c r="G2055" s="28">
        <v>1.869</v>
      </c>
      <c r="H2055" s="27">
        <v>30.04</v>
      </c>
      <c r="I2055" s="28">
        <v>1.423</v>
      </c>
      <c r="J2055" s="26" t="s">
        <v>3</v>
      </c>
      <c r="K2055" s="26" t="s">
        <v>4</v>
      </c>
      <c r="L2055" s="26" t="s">
        <v>4</v>
      </c>
      <c r="M2055" s="27">
        <f>IF(Tabelle6[[#This Row],[Heizleistung (55°C)]]=0,Tabelle6[[#This Row],[Heizleistung (35°C)]],(Tabelle6[[#This Row],[Heizleistung (35°C)]]+Tabelle6[[#This Row],[Heizleistung (55°C)]])/2)</f>
        <v>30.535</v>
      </c>
      <c r="N2055" s="30">
        <f>IF(Tabelle6[[#This Row],[Etas 55°C]]=0,0,(Tabelle6[[#This Row],[Etas 35°C]]*0.8+Tabelle6[[#This Row],[Etas 55°C]]*0.2))*2.5</f>
        <v>4.4495000000000005</v>
      </c>
      <c r="O2055" s="31">
        <f>-(Tabelle6[[#This Row],[80%/20% SCOP]]-5.675)/5.675</f>
        <v>0.21594713656387654</v>
      </c>
    </row>
    <row r="2056" spans="1:15" ht="20.100000000000001" customHeight="1" x14ac:dyDescent="0.25">
      <c r="A2056" s="56"/>
      <c r="B2056" s="32">
        <v>16002935</v>
      </c>
      <c r="C2056" s="25" t="s">
        <v>6533</v>
      </c>
      <c r="D2056" s="25" t="s">
        <v>6575</v>
      </c>
      <c r="E2056" s="26" t="s">
        <v>2</v>
      </c>
      <c r="F2056" s="27">
        <v>24</v>
      </c>
      <c r="G2056" s="28">
        <v>1.9</v>
      </c>
      <c r="H2056" s="27">
        <v>18</v>
      </c>
      <c r="I2056" s="28">
        <v>1.27</v>
      </c>
      <c r="J2056" s="26" t="s">
        <v>109</v>
      </c>
      <c r="K2056" s="26" t="s">
        <v>4</v>
      </c>
      <c r="L2056" s="26" t="s">
        <v>4</v>
      </c>
      <c r="M2056" s="29">
        <f>IF(Tabelle6[[#This Row],[Heizleistung (55°C)]]=0,Tabelle6[[#This Row],[Heizleistung (35°C)]],(Tabelle6[[#This Row],[Heizleistung (35°C)]]+Tabelle6[[#This Row],[Heizleistung (55°C)]])/2)</f>
        <v>21</v>
      </c>
      <c r="N2056" s="30">
        <f>IF(Tabelle6[[#This Row],[Etas 55°C]]=0,0,(Tabelle6[[#This Row],[Etas 35°C]]*0.8+Tabelle6[[#This Row],[Etas 55°C]]*0.2))*2.5</f>
        <v>4.4350000000000005</v>
      </c>
      <c r="O2056" s="31">
        <f>-(Tabelle6[[#This Row],[80%/20% SCOP]]-5.675)/5.675</f>
        <v>0.21850220264317169</v>
      </c>
    </row>
    <row r="2057" spans="1:15" ht="20.100000000000001" customHeight="1" x14ac:dyDescent="0.25">
      <c r="A2057" s="56"/>
      <c r="B2057" s="32">
        <v>16014160</v>
      </c>
      <c r="C2057" s="25" t="s">
        <v>5128</v>
      </c>
      <c r="D2057" s="25" t="s">
        <v>5151</v>
      </c>
      <c r="E2057" s="26" t="s">
        <v>2</v>
      </c>
      <c r="F2057" s="27">
        <v>36</v>
      </c>
      <c r="G2057" s="28">
        <v>1.86</v>
      </c>
      <c r="H2057" s="27">
        <v>27.2</v>
      </c>
      <c r="I2057" s="28">
        <v>1.33</v>
      </c>
      <c r="J2057" s="26" t="s">
        <v>40</v>
      </c>
      <c r="K2057" s="26" t="s">
        <v>4</v>
      </c>
      <c r="L2057" s="26" t="s">
        <v>4</v>
      </c>
      <c r="M2057" s="27">
        <f>IF(Tabelle6[[#This Row],[Heizleistung (55°C)]]=0,Tabelle6[[#This Row],[Heizleistung (35°C)]],(Tabelle6[[#This Row],[Heizleistung (35°C)]]+Tabelle6[[#This Row],[Heizleistung (55°C)]])/2)</f>
        <v>31.6</v>
      </c>
      <c r="N2057" s="30">
        <f>IF(Tabelle6[[#This Row],[Etas 55°C]]=0,0,(Tabelle6[[#This Row],[Etas 35°C]]*0.8+Tabelle6[[#This Row],[Etas 55°C]]*0.2))*2.5</f>
        <v>4.3850000000000007</v>
      </c>
      <c r="O2057" s="31">
        <f>-(Tabelle6[[#This Row],[80%/20% SCOP]]-5.675)/5.675</f>
        <v>0.22731277533039634</v>
      </c>
    </row>
    <row r="2058" spans="1:15" ht="20.100000000000001" customHeight="1" x14ac:dyDescent="0.25">
      <c r="A2058" s="56"/>
      <c r="B2058" s="32">
        <v>16012064</v>
      </c>
      <c r="C2058" s="25" t="s">
        <v>1987</v>
      </c>
      <c r="D2058" s="25" t="s">
        <v>1995</v>
      </c>
      <c r="E2058" s="26" t="s">
        <v>2</v>
      </c>
      <c r="F2058" s="27">
        <v>22.5</v>
      </c>
      <c r="G2058" s="28">
        <v>1.82</v>
      </c>
      <c r="H2058" s="27">
        <v>22</v>
      </c>
      <c r="I2058" s="28">
        <v>1.38</v>
      </c>
      <c r="J2058" s="26" t="s">
        <v>40</v>
      </c>
      <c r="K2058" s="26" t="s">
        <v>4</v>
      </c>
      <c r="L2058" s="26" t="s">
        <v>4</v>
      </c>
      <c r="M2058" s="27">
        <f>IF(Tabelle6[[#This Row],[Heizleistung (55°C)]]=0,Tabelle6[[#This Row],[Heizleistung (35°C)]],(Tabelle6[[#This Row],[Heizleistung (35°C)]]+Tabelle6[[#This Row],[Heizleistung (55°C)]])/2)</f>
        <v>22.25</v>
      </c>
      <c r="N2058" s="30">
        <f>IF(Tabelle6[[#This Row],[Etas 55°C]]=0,0,(Tabelle6[[#This Row],[Etas 35°C]]*0.8+Tabelle6[[#This Row],[Etas 55°C]]*0.2))*2.5</f>
        <v>4.33</v>
      </c>
      <c r="O2058" s="31">
        <f>-(Tabelle6[[#This Row],[80%/20% SCOP]]-5.675)/5.675</f>
        <v>0.23700440528634359</v>
      </c>
    </row>
    <row r="2059" spans="1:15" ht="20.100000000000001" customHeight="1" x14ac:dyDescent="0.25">
      <c r="A2059" s="56"/>
      <c r="B2059" s="32">
        <v>16015616</v>
      </c>
      <c r="C2059" s="25" t="s">
        <v>4632</v>
      </c>
      <c r="D2059" s="25" t="s">
        <v>4642</v>
      </c>
      <c r="E2059" s="26" t="s">
        <v>2</v>
      </c>
      <c r="F2059" s="27">
        <v>22.5</v>
      </c>
      <c r="G2059" s="28">
        <v>1.82</v>
      </c>
      <c r="H2059" s="27">
        <v>22</v>
      </c>
      <c r="I2059" s="28">
        <v>1.38</v>
      </c>
      <c r="J2059" s="26" t="s">
        <v>40</v>
      </c>
      <c r="K2059" s="26" t="s">
        <v>15</v>
      </c>
      <c r="L2059" s="26" t="s">
        <v>15</v>
      </c>
      <c r="M2059" s="27">
        <f>IF(Tabelle6[[#This Row],[Heizleistung (55°C)]]=0,Tabelle6[[#This Row],[Heizleistung (35°C)]],(Tabelle6[[#This Row],[Heizleistung (35°C)]]+Tabelle6[[#This Row],[Heizleistung (55°C)]])/2)</f>
        <v>22.25</v>
      </c>
      <c r="N2059" s="30">
        <f>IF(Tabelle6[[#This Row],[Etas 55°C]]=0,0,(Tabelle6[[#This Row],[Etas 35°C]]*0.8+Tabelle6[[#This Row],[Etas 55°C]]*0.2))*2.5</f>
        <v>4.33</v>
      </c>
      <c r="O2059" s="31">
        <f>-(Tabelle6[[#This Row],[80%/20% SCOP]]-5.675)/5.675</f>
        <v>0.23700440528634359</v>
      </c>
    </row>
    <row r="2060" spans="1:15" ht="20.100000000000001" customHeight="1" x14ac:dyDescent="0.25">
      <c r="A2060" s="56"/>
      <c r="B2060" s="32">
        <v>16010958</v>
      </c>
      <c r="C2060" s="25" t="s">
        <v>5889</v>
      </c>
      <c r="D2060" s="25" t="s">
        <v>5890</v>
      </c>
      <c r="E2060" s="26" t="s">
        <v>2</v>
      </c>
      <c r="F2060" s="27">
        <v>22.5</v>
      </c>
      <c r="G2060" s="28">
        <v>1.82</v>
      </c>
      <c r="H2060" s="27">
        <v>22</v>
      </c>
      <c r="I2060" s="28">
        <v>1.38</v>
      </c>
      <c r="J2060" s="26" t="s">
        <v>40</v>
      </c>
      <c r="K2060" s="26" t="s">
        <v>4</v>
      </c>
      <c r="L2060" s="26" t="s">
        <v>4</v>
      </c>
      <c r="M2060" s="29">
        <f>IF(Tabelle6[[#This Row],[Heizleistung (55°C)]]=0,Tabelle6[[#This Row],[Heizleistung (35°C)]],(Tabelle6[[#This Row],[Heizleistung (35°C)]]+Tabelle6[[#This Row],[Heizleistung (55°C)]])/2)</f>
        <v>22.25</v>
      </c>
      <c r="N2060" s="30">
        <f>IF(Tabelle6[[#This Row],[Etas 55°C]]=0,0,(Tabelle6[[#This Row],[Etas 35°C]]*0.8+Tabelle6[[#This Row],[Etas 55°C]]*0.2))*2.5</f>
        <v>4.33</v>
      </c>
      <c r="O2060" s="31">
        <f>-(Tabelle6[[#This Row],[80%/20% SCOP]]-5.675)/5.675</f>
        <v>0.23700440528634359</v>
      </c>
    </row>
    <row r="2061" spans="1:15" ht="20.100000000000001" customHeight="1" x14ac:dyDescent="0.25">
      <c r="A2061" s="56"/>
      <c r="B2061" s="32">
        <v>16017502</v>
      </c>
      <c r="C2061" s="25" t="s">
        <v>127</v>
      </c>
      <c r="D2061" s="25" t="s">
        <v>154</v>
      </c>
      <c r="E2061" s="26" t="s">
        <v>2</v>
      </c>
      <c r="F2061" s="27">
        <v>30</v>
      </c>
      <c r="G2061" s="28">
        <v>1.83</v>
      </c>
      <c r="H2061" s="27">
        <v>30</v>
      </c>
      <c r="I2061" s="28">
        <v>1.27</v>
      </c>
      <c r="J2061" s="26" t="s">
        <v>40</v>
      </c>
      <c r="K2061" s="26" t="s">
        <v>15</v>
      </c>
      <c r="L2061" s="26" t="s">
        <v>25</v>
      </c>
      <c r="M2061" s="27">
        <f>IF(Tabelle6[[#This Row],[Heizleistung (55°C)]]=0,Tabelle6[[#This Row],[Heizleistung (35°C)]],(Tabelle6[[#This Row],[Heizleistung (35°C)]]+Tabelle6[[#This Row],[Heizleistung (55°C)]])/2)</f>
        <v>30</v>
      </c>
      <c r="N2061" s="30">
        <f>IF(Tabelle6[[#This Row],[Etas 55°C]]=0,0,(Tabelle6[[#This Row],[Etas 35°C]]*0.8+Tabelle6[[#This Row],[Etas 55°C]]*0.2))*2.5</f>
        <v>4.2950000000000008</v>
      </c>
      <c r="O2061" s="31">
        <f>-(Tabelle6[[#This Row],[80%/20% SCOP]]-5.675)/5.675</f>
        <v>0.24317180616740072</v>
      </c>
    </row>
    <row r="2062" spans="1:15" ht="20.100000000000001" customHeight="1" x14ac:dyDescent="0.25">
      <c r="A2062" s="56"/>
      <c r="B2062" s="32">
        <v>16011830</v>
      </c>
      <c r="C2062" s="25" t="s">
        <v>37</v>
      </c>
      <c r="D2062" s="25" t="s">
        <v>52</v>
      </c>
      <c r="E2062" s="26" t="s">
        <v>2</v>
      </c>
      <c r="F2062" s="27">
        <v>25.99</v>
      </c>
      <c r="G2062" s="28">
        <v>1.8029999999999999</v>
      </c>
      <c r="H2062" s="27">
        <v>25.77</v>
      </c>
      <c r="I2062" s="28">
        <v>1.357</v>
      </c>
      <c r="J2062" s="26" t="s">
        <v>40</v>
      </c>
      <c r="K2062" s="26" t="s">
        <v>15</v>
      </c>
      <c r="L2062" s="26" t="s">
        <v>25</v>
      </c>
      <c r="M2062" s="27">
        <f>IF(Tabelle6[[#This Row],[Heizleistung (55°C)]]=0,Tabelle6[[#This Row],[Heizleistung (35°C)]],(Tabelle6[[#This Row],[Heizleistung (35°C)]]+Tabelle6[[#This Row],[Heizleistung (55°C)]])/2)</f>
        <v>25.88</v>
      </c>
      <c r="N2062" s="30">
        <f>IF(Tabelle6[[#This Row],[Etas 55°C]]=0,0,(Tabelle6[[#This Row],[Etas 35°C]]*0.8+Tabelle6[[#This Row],[Etas 55°C]]*0.2))*2.5</f>
        <v>4.2845000000000004</v>
      </c>
      <c r="O2062" s="31">
        <f>-(Tabelle6[[#This Row],[80%/20% SCOP]]-5.675)/5.675</f>
        <v>0.24502202643171797</v>
      </c>
    </row>
    <row r="2063" spans="1:15" ht="20.100000000000001" customHeight="1" x14ac:dyDescent="0.25">
      <c r="A2063" s="56"/>
      <c r="B2063" s="32">
        <v>16002135</v>
      </c>
      <c r="C2063" s="25" t="s">
        <v>5635</v>
      </c>
      <c r="D2063" s="25" t="s">
        <v>5636</v>
      </c>
      <c r="E2063" s="26" t="s">
        <v>2</v>
      </c>
      <c r="F2063" s="27">
        <v>31.98</v>
      </c>
      <c r="G2063" s="28">
        <v>1.8029999999999999</v>
      </c>
      <c r="H2063" s="27">
        <v>32.770000000000003</v>
      </c>
      <c r="I2063" s="28">
        <v>1.357</v>
      </c>
      <c r="J2063" s="26" t="s">
        <v>40</v>
      </c>
      <c r="K2063" s="26" t="s">
        <v>15</v>
      </c>
      <c r="L2063" s="26" t="s">
        <v>25</v>
      </c>
      <c r="M2063" s="29">
        <f>IF(Tabelle6[[#This Row],[Heizleistung (55°C)]]=0,Tabelle6[[#This Row],[Heizleistung (35°C)]],(Tabelle6[[#This Row],[Heizleistung (35°C)]]+Tabelle6[[#This Row],[Heizleistung (55°C)]])/2)</f>
        <v>32.375</v>
      </c>
      <c r="N2063" s="30">
        <f>IF(Tabelle6[[#This Row],[Etas 55°C]]=0,0,(Tabelle6[[#This Row],[Etas 35°C]]*0.8+Tabelle6[[#This Row],[Etas 55°C]]*0.2))*2.5</f>
        <v>4.2845000000000004</v>
      </c>
      <c r="O2063" s="31">
        <f>-(Tabelle6[[#This Row],[80%/20% SCOP]]-5.675)/5.675</f>
        <v>0.24502202643171797</v>
      </c>
    </row>
    <row r="2064" spans="1:15" ht="20.100000000000001" customHeight="1" x14ac:dyDescent="0.25">
      <c r="A2064" s="56"/>
      <c r="B2064" s="32">
        <v>16015878</v>
      </c>
      <c r="C2064" s="25" t="s">
        <v>1646</v>
      </c>
      <c r="D2064" s="25" t="s">
        <v>1650</v>
      </c>
      <c r="E2064" s="26" t="s">
        <v>2</v>
      </c>
      <c r="F2064" s="27">
        <v>20</v>
      </c>
      <c r="G2064" s="28">
        <v>1.8</v>
      </c>
      <c r="H2064" s="27">
        <v>22.5</v>
      </c>
      <c r="I2064" s="28">
        <v>1.36</v>
      </c>
      <c r="J2064" s="26" t="s">
        <v>3</v>
      </c>
      <c r="K2064" s="26" t="s">
        <v>4</v>
      </c>
      <c r="L2064" s="26" t="s">
        <v>4</v>
      </c>
      <c r="M2064" s="27">
        <f>IF(Tabelle6[[#This Row],[Heizleistung (55°C)]]=0,Tabelle6[[#This Row],[Heizleistung (35°C)]],(Tabelle6[[#This Row],[Heizleistung (35°C)]]+Tabelle6[[#This Row],[Heizleistung (55°C)]])/2)</f>
        <v>21.25</v>
      </c>
      <c r="N2064" s="30">
        <f>IF(Tabelle6[[#This Row],[Etas 55°C]]=0,0,(Tabelle6[[#This Row],[Etas 35°C]]*0.8+Tabelle6[[#This Row],[Etas 55°C]]*0.2))*2.5</f>
        <v>4.28</v>
      </c>
      <c r="O2064" s="31">
        <f>-(Tabelle6[[#This Row],[80%/20% SCOP]]-5.675)/5.675</f>
        <v>0.24581497797356822</v>
      </c>
    </row>
    <row r="2065" spans="1:15" ht="20.100000000000001" customHeight="1" x14ac:dyDescent="0.25">
      <c r="A2065" s="56"/>
      <c r="B2065" s="32">
        <v>16013613</v>
      </c>
      <c r="C2065" s="25" t="s">
        <v>2988</v>
      </c>
      <c r="D2065" s="25" t="s">
        <v>3038</v>
      </c>
      <c r="E2065" s="26" t="s">
        <v>2</v>
      </c>
      <c r="F2065" s="27">
        <v>23.9</v>
      </c>
      <c r="G2065" s="28">
        <v>1.8009999999999999</v>
      </c>
      <c r="H2065" s="27">
        <v>24.3</v>
      </c>
      <c r="I2065" s="28">
        <v>1.3360000000000001</v>
      </c>
      <c r="J2065" s="26" t="s">
        <v>40</v>
      </c>
      <c r="K2065" s="26" t="s">
        <v>4</v>
      </c>
      <c r="L2065" s="26" t="s">
        <v>4</v>
      </c>
      <c r="M2065" s="27">
        <f>IF(Tabelle6[[#This Row],[Heizleistung (55°C)]]=0,Tabelle6[[#This Row],[Heizleistung (35°C)]],(Tabelle6[[#This Row],[Heizleistung (35°C)]]+Tabelle6[[#This Row],[Heizleistung (55°C)]])/2)</f>
        <v>24.1</v>
      </c>
      <c r="N2065" s="30">
        <f>IF(Tabelle6[[#This Row],[Etas 55°C]]=0,0,(Tabelle6[[#This Row],[Etas 35°C]]*0.8+Tabelle6[[#This Row],[Etas 55°C]]*0.2))*2.5</f>
        <v>4.2700000000000005</v>
      </c>
      <c r="O2065" s="31">
        <f>-(Tabelle6[[#This Row],[80%/20% SCOP]]-5.675)/5.675</f>
        <v>0.24757709251101312</v>
      </c>
    </row>
    <row r="2066" spans="1:15" ht="20.100000000000001" customHeight="1" x14ac:dyDescent="0.25">
      <c r="A2066" s="56"/>
      <c r="B2066" s="32">
        <v>16017311</v>
      </c>
      <c r="C2066" s="25" t="s">
        <v>127</v>
      </c>
      <c r="D2066" s="25" t="s">
        <v>183</v>
      </c>
      <c r="E2066" s="26" t="s">
        <v>2</v>
      </c>
      <c r="F2066" s="27">
        <v>22</v>
      </c>
      <c r="G2066" s="28">
        <v>1.81</v>
      </c>
      <c r="H2066" s="27">
        <v>20</v>
      </c>
      <c r="I2066" s="28">
        <v>1.27</v>
      </c>
      <c r="J2066" s="26" t="s">
        <v>40</v>
      </c>
      <c r="K2066" s="26" t="s">
        <v>15</v>
      </c>
      <c r="L2066" s="26" t="s">
        <v>25</v>
      </c>
      <c r="M2066" s="27">
        <f>IF(Tabelle6[[#This Row],[Heizleistung (55°C)]]=0,Tabelle6[[#This Row],[Heizleistung (35°C)]],(Tabelle6[[#This Row],[Heizleistung (35°C)]]+Tabelle6[[#This Row],[Heizleistung (55°C)]])/2)</f>
        <v>21</v>
      </c>
      <c r="N2066" s="30">
        <f>IF(Tabelle6[[#This Row],[Etas 55°C]]=0,0,(Tabelle6[[#This Row],[Etas 35°C]]*0.8+Tabelle6[[#This Row],[Etas 55°C]]*0.2))*2.5</f>
        <v>4.2550000000000008</v>
      </c>
      <c r="O2066" s="31">
        <f>-(Tabelle6[[#This Row],[80%/20% SCOP]]-5.675)/5.675</f>
        <v>0.25022026431718047</v>
      </c>
    </row>
    <row r="2067" spans="1:15" ht="20.100000000000001" customHeight="1" x14ac:dyDescent="0.25">
      <c r="A2067" s="56"/>
      <c r="B2067" s="32">
        <v>16012800</v>
      </c>
      <c r="C2067" s="25" t="s">
        <v>59</v>
      </c>
      <c r="D2067" s="25" t="s">
        <v>60</v>
      </c>
      <c r="E2067" s="26" t="s">
        <v>2</v>
      </c>
      <c r="F2067" s="27">
        <v>22</v>
      </c>
      <c r="G2067" s="28">
        <v>1.77</v>
      </c>
      <c r="H2067" s="27">
        <v>22</v>
      </c>
      <c r="I2067" s="28">
        <v>1.43</v>
      </c>
      <c r="J2067" s="26" t="s">
        <v>3</v>
      </c>
      <c r="K2067" s="26" t="s">
        <v>15</v>
      </c>
      <c r="L2067" s="26" t="s">
        <v>25</v>
      </c>
      <c r="M2067" s="27">
        <f>IF(Tabelle6[[#This Row],[Heizleistung (55°C)]]=0,Tabelle6[[#This Row],[Heizleistung (35°C)]],(Tabelle6[[#This Row],[Heizleistung (35°C)]]+Tabelle6[[#This Row],[Heizleistung (55°C)]])/2)</f>
        <v>22</v>
      </c>
      <c r="N2067" s="30">
        <f>IF(Tabelle6[[#This Row],[Etas 55°C]]=0,0,(Tabelle6[[#This Row],[Etas 35°C]]*0.8+Tabelle6[[#This Row],[Etas 55°C]]*0.2))*2.5</f>
        <v>4.2550000000000008</v>
      </c>
      <c r="O2067" s="31">
        <f>-(Tabelle6[[#This Row],[80%/20% SCOP]]-5.675)/5.675</f>
        <v>0.25022026431718047</v>
      </c>
    </row>
    <row r="2068" spans="1:15" ht="20.100000000000001" customHeight="1" x14ac:dyDescent="0.25">
      <c r="A2068" s="56"/>
      <c r="B2068" s="32">
        <v>16017501</v>
      </c>
      <c r="C2068" s="25" t="s">
        <v>127</v>
      </c>
      <c r="D2068" s="25" t="s">
        <v>158</v>
      </c>
      <c r="E2068" s="26" t="s">
        <v>2</v>
      </c>
      <c r="F2068" s="27">
        <v>26</v>
      </c>
      <c r="G2068" s="28">
        <v>1.81</v>
      </c>
      <c r="H2068" s="27">
        <v>27</v>
      </c>
      <c r="I2068" s="28">
        <v>1.27</v>
      </c>
      <c r="J2068" s="26" t="s">
        <v>40</v>
      </c>
      <c r="K2068" s="26" t="s">
        <v>15</v>
      </c>
      <c r="L2068" s="26" t="s">
        <v>25</v>
      </c>
      <c r="M2068" s="27">
        <f>IF(Tabelle6[[#This Row],[Heizleistung (55°C)]]=0,Tabelle6[[#This Row],[Heizleistung (35°C)]],(Tabelle6[[#This Row],[Heizleistung (35°C)]]+Tabelle6[[#This Row],[Heizleistung (55°C)]])/2)</f>
        <v>26.5</v>
      </c>
      <c r="N2068" s="30">
        <f>IF(Tabelle6[[#This Row],[Etas 55°C]]=0,0,(Tabelle6[[#This Row],[Etas 35°C]]*0.8+Tabelle6[[#This Row],[Etas 55°C]]*0.2))*2.5</f>
        <v>4.2550000000000008</v>
      </c>
      <c r="O2068" s="31">
        <f>-(Tabelle6[[#This Row],[80%/20% SCOP]]-5.675)/5.675</f>
        <v>0.25022026431718047</v>
      </c>
    </row>
    <row r="2069" spans="1:15" ht="20.100000000000001" customHeight="1" x14ac:dyDescent="0.25">
      <c r="A2069" s="56"/>
      <c r="B2069" s="32">
        <v>16015894</v>
      </c>
      <c r="C2069" s="25" t="s">
        <v>2049</v>
      </c>
      <c r="D2069" s="25" t="s">
        <v>2060</v>
      </c>
      <c r="E2069" s="26" t="s">
        <v>2</v>
      </c>
      <c r="F2069" s="27">
        <v>30.4</v>
      </c>
      <c r="G2069" s="28">
        <v>1.77</v>
      </c>
      <c r="H2069" s="27">
        <v>29.8</v>
      </c>
      <c r="I2069" s="28">
        <v>1.4219999999999999</v>
      </c>
      <c r="J2069" s="26" t="s">
        <v>3</v>
      </c>
      <c r="K2069" s="26" t="s">
        <v>15</v>
      </c>
      <c r="L2069" s="26" t="s">
        <v>15</v>
      </c>
      <c r="M2069" s="27">
        <f>IF(Tabelle6[[#This Row],[Heizleistung (55°C)]]=0,Tabelle6[[#This Row],[Heizleistung (35°C)]],(Tabelle6[[#This Row],[Heizleistung (35°C)]]+Tabelle6[[#This Row],[Heizleistung (55°C)]])/2)</f>
        <v>30.1</v>
      </c>
      <c r="N2069" s="30">
        <f>IF(Tabelle6[[#This Row],[Etas 55°C]]=0,0,(Tabelle6[[#This Row],[Etas 35°C]]*0.8+Tabelle6[[#This Row],[Etas 55°C]]*0.2))*2.5</f>
        <v>4.2510000000000003</v>
      </c>
      <c r="O2069" s="31">
        <f>-(Tabelle6[[#This Row],[80%/20% SCOP]]-5.675)/5.675</f>
        <v>0.25092511013215851</v>
      </c>
    </row>
    <row r="2070" spans="1:15" ht="20.100000000000001" customHeight="1" x14ac:dyDescent="0.25">
      <c r="A2070" s="56"/>
      <c r="B2070" s="32">
        <v>16014409</v>
      </c>
      <c r="C2070" s="25" t="s">
        <v>2830</v>
      </c>
      <c r="D2070" s="25" t="s">
        <v>2838</v>
      </c>
      <c r="E2070" s="26" t="s">
        <v>2</v>
      </c>
      <c r="F2070" s="27">
        <v>21</v>
      </c>
      <c r="G2070" s="28">
        <v>1.8</v>
      </c>
      <c r="H2070" s="27">
        <v>22</v>
      </c>
      <c r="I2070" s="28">
        <v>1.28</v>
      </c>
      <c r="J2070" s="26" t="s">
        <v>40</v>
      </c>
      <c r="K2070" s="26" t="s">
        <v>4</v>
      </c>
      <c r="L2070" s="26" t="s">
        <v>15</v>
      </c>
      <c r="M2070" s="27">
        <f>IF(Tabelle6[[#This Row],[Heizleistung (55°C)]]=0,Tabelle6[[#This Row],[Heizleistung (35°C)]],(Tabelle6[[#This Row],[Heizleistung (35°C)]]+Tabelle6[[#This Row],[Heizleistung (55°C)]])/2)</f>
        <v>21.5</v>
      </c>
      <c r="N2070" s="30">
        <f>IF(Tabelle6[[#This Row],[Etas 55°C]]=0,0,(Tabelle6[[#This Row],[Etas 35°C]]*0.8+Tabelle6[[#This Row],[Etas 55°C]]*0.2))*2.5</f>
        <v>4.24</v>
      </c>
      <c r="O2070" s="31">
        <f>-(Tabelle6[[#This Row],[80%/20% SCOP]]-5.675)/5.675</f>
        <v>0.25286343612334794</v>
      </c>
    </row>
    <row r="2071" spans="1:15" ht="20.100000000000001" customHeight="1" x14ac:dyDescent="0.25">
      <c r="A2071" s="56"/>
      <c r="B2071" s="32">
        <v>16002988</v>
      </c>
      <c r="C2071" s="25" t="s">
        <v>5787</v>
      </c>
      <c r="D2071" s="25" t="s">
        <v>5797</v>
      </c>
      <c r="E2071" s="26" t="s">
        <v>2</v>
      </c>
      <c r="F2071" s="27">
        <v>27</v>
      </c>
      <c r="G2071" s="28">
        <v>1.77</v>
      </c>
      <c r="H2071" s="27">
        <v>25</v>
      </c>
      <c r="I2071" s="28">
        <v>1.4</v>
      </c>
      <c r="J2071" s="26" t="s">
        <v>109</v>
      </c>
      <c r="K2071" s="26" t="s">
        <v>15</v>
      </c>
      <c r="L2071" s="26" t="s">
        <v>4</v>
      </c>
      <c r="M2071" s="29">
        <f>IF(Tabelle6[[#This Row],[Heizleistung (55°C)]]=0,Tabelle6[[#This Row],[Heizleistung (35°C)]],(Tabelle6[[#This Row],[Heizleistung (35°C)]]+Tabelle6[[#This Row],[Heizleistung (55°C)]])/2)</f>
        <v>26</v>
      </c>
      <c r="N2071" s="30">
        <f>IF(Tabelle6[[#This Row],[Etas 55°C]]=0,0,(Tabelle6[[#This Row],[Etas 35°C]]*0.8+Tabelle6[[#This Row],[Etas 55°C]]*0.2))*2.5</f>
        <v>4.24</v>
      </c>
      <c r="O2071" s="31">
        <f>-(Tabelle6[[#This Row],[80%/20% SCOP]]-5.675)/5.675</f>
        <v>0.25286343612334794</v>
      </c>
    </row>
    <row r="2072" spans="1:15" ht="20.100000000000001" customHeight="1" x14ac:dyDescent="0.25">
      <c r="A2072" s="56"/>
      <c r="B2072" s="32">
        <v>16015546</v>
      </c>
      <c r="C2072" s="25" t="s">
        <v>909</v>
      </c>
      <c r="D2072" s="25" t="s">
        <v>1094</v>
      </c>
      <c r="E2072" s="26" t="s">
        <v>2</v>
      </c>
      <c r="F2072" s="27">
        <v>29.05</v>
      </c>
      <c r="G2072" s="28">
        <v>1.77</v>
      </c>
      <c r="H2072" s="27">
        <v>27.01</v>
      </c>
      <c r="I2072" s="28">
        <v>1.39</v>
      </c>
      <c r="J2072" s="26" t="s">
        <v>3</v>
      </c>
      <c r="K2072" s="26" t="s">
        <v>4</v>
      </c>
      <c r="L2072" s="26" t="s">
        <v>4</v>
      </c>
      <c r="M2072" s="27">
        <f>IF(Tabelle6[[#This Row],[Heizleistung (55°C)]]=0,Tabelle6[[#This Row],[Heizleistung (35°C)]],(Tabelle6[[#This Row],[Heizleistung (35°C)]]+Tabelle6[[#This Row],[Heizleistung (55°C)]])/2)</f>
        <v>28.03</v>
      </c>
      <c r="N2072" s="30">
        <f>IF(Tabelle6[[#This Row],[Etas 55°C]]=0,0,(Tabelle6[[#This Row],[Etas 35°C]]*0.8+Tabelle6[[#This Row],[Etas 55°C]]*0.2))*2.5</f>
        <v>4.2350000000000003</v>
      </c>
      <c r="O2072" s="31">
        <f>-(Tabelle6[[#This Row],[80%/20% SCOP]]-5.675)/5.675</f>
        <v>0.25374449339207039</v>
      </c>
    </row>
    <row r="2073" spans="1:15" ht="20.100000000000001" customHeight="1" x14ac:dyDescent="0.25">
      <c r="A2073" s="56"/>
      <c r="B2073" s="32">
        <v>16016847</v>
      </c>
      <c r="C2073" s="25" t="s">
        <v>4997</v>
      </c>
      <c r="D2073" s="25" t="s">
        <v>5016</v>
      </c>
      <c r="E2073" s="26" t="s">
        <v>2</v>
      </c>
      <c r="F2073" s="27">
        <v>28.42</v>
      </c>
      <c r="G2073" s="28">
        <v>1.8</v>
      </c>
      <c r="H2073" s="27">
        <v>27.21</v>
      </c>
      <c r="I2073" s="28">
        <v>1.254</v>
      </c>
      <c r="J2073" s="26" t="s">
        <v>3</v>
      </c>
      <c r="K2073" s="26" t="s">
        <v>4</v>
      </c>
      <c r="L2073" s="26" t="s">
        <v>4</v>
      </c>
      <c r="M2073" s="27">
        <f>IF(Tabelle6[[#This Row],[Heizleistung (55°C)]]=0,Tabelle6[[#This Row],[Heizleistung (35°C)]],(Tabelle6[[#This Row],[Heizleistung (35°C)]]+Tabelle6[[#This Row],[Heizleistung (55°C)]])/2)</f>
        <v>27.815000000000001</v>
      </c>
      <c r="N2073" s="30">
        <f>IF(Tabelle6[[#This Row],[Etas 55°C]]=0,0,(Tabelle6[[#This Row],[Etas 35°C]]*0.8+Tabelle6[[#This Row],[Etas 55°C]]*0.2))*2.5</f>
        <v>4.2270000000000003</v>
      </c>
      <c r="O2073" s="31">
        <f>-(Tabelle6[[#This Row],[80%/20% SCOP]]-5.675)/5.675</f>
        <v>0.25515418502202636</v>
      </c>
    </row>
    <row r="2074" spans="1:15" ht="20.100000000000001" customHeight="1" x14ac:dyDescent="0.25">
      <c r="A2074" s="56"/>
      <c r="B2074" s="32">
        <v>16010094</v>
      </c>
      <c r="C2074" s="25" t="s">
        <v>4739</v>
      </c>
      <c r="D2074" s="25" t="s">
        <v>4742</v>
      </c>
      <c r="E2074" s="26" t="s">
        <v>2</v>
      </c>
      <c r="F2074" s="27">
        <v>20.6</v>
      </c>
      <c r="G2074" s="28">
        <v>1.746</v>
      </c>
      <c r="H2074" s="27">
        <v>21.5</v>
      </c>
      <c r="I2074" s="28">
        <v>1.4419999999999999</v>
      </c>
      <c r="J2074" s="26" t="s">
        <v>109</v>
      </c>
      <c r="K2074" s="26" t="s">
        <v>4</v>
      </c>
      <c r="L2074" s="26" t="s">
        <v>15</v>
      </c>
      <c r="M2074" s="27">
        <f>IF(Tabelle6[[#This Row],[Heizleistung (55°C)]]=0,Tabelle6[[#This Row],[Heizleistung (35°C)]],(Tabelle6[[#This Row],[Heizleistung (35°C)]]+Tabelle6[[#This Row],[Heizleistung (55°C)]])/2)</f>
        <v>21.05</v>
      </c>
      <c r="N2074" s="30">
        <f>IF(Tabelle6[[#This Row],[Etas 55°C]]=0,0,(Tabelle6[[#This Row],[Etas 35°C]]*0.8+Tabelle6[[#This Row],[Etas 55°C]]*0.2))*2.5</f>
        <v>4.2130000000000001</v>
      </c>
      <c r="O2074" s="31">
        <f>-(Tabelle6[[#This Row],[80%/20% SCOP]]-5.675)/5.675</f>
        <v>0.2576211453744493</v>
      </c>
    </row>
    <row r="2075" spans="1:15" ht="20.100000000000001" customHeight="1" x14ac:dyDescent="0.25">
      <c r="A2075" s="56"/>
      <c r="B2075" s="32">
        <v>16001790</v>
      </c>
      <c r="C2075" s="25" t="s">
        <v>5603</v>
      </c>
      <c r="D2075" s="25" t="s">
        <v>5605</v>
      </c>
      <c r="E2075" s="26" t="s">
        <v>2</v>
      </c>
      <c r="F2075" s="27">
        <v>22</v>
      </c>
      <c r="G2075" s="28">
        <v>1.79</v>
      </c>
      <c r="H2075" s="27">
        <v>22</v>
      </c>
      <c r="I2075" s="28">
        <v>1.26</v>
      </c>
      <c r="J2075" s="26" t="s">
        <v>40</v>
      </c>
      <c r="K2075" s="26" t="s">
        <v>4</v>
      </c>
      <c r="L2075" s="26" t="s">
        <v>4</v>
      </c>
      <c r="M2075" s="29">
        <f>IF(Tabelle6[[#This Row],[Heizleistung (55°C)]]=0,Tabelle6[[#This Row],[Heizleistung (35°C)]],(Tabelle6[[#This Row],[Heizleistung (35°C)]]+Tabelle6[[#This Row],[Heizleistung (55°C)]])/2)</f>
        <v>22</v>
      </c>
      <c r="N2075" s="30">
        <f>IF(Tabelle6[[#This Row],[Etas 55°C]]=0,0,(Tabelle6[[#This Row],[Etas 35°C]]*0.8+Tabelle6[[#This Row],[Etas 55°C]]*0.2))*2.5</f>
        <v>4.2100000000000009</v>
      </c>
      <c r="O2075" s="31">
        <f>-(Tabelle6[[#This Row],[80%/20% SCOP]]-5.675)/5.675</f>
        <v>0.25814977973568265</v>
      </c>
    </row>
    <row r="2076" spans="1:15" ht="20.100000000000001" customHeight="1" x14ac:dyDescent="0.25">
      <c r="A2076" s="56"/>
      <c r="B2076" s="32">
        <v>16004837</v>
      </c>
      <c r="C2076" s="25" t="s">
        <v>909</v>
      </c>
      <c r="D2076" s="25" t="s">
        <v>1024</v>
      </c>
      <c r="E2076" s="26" t="s">
        <v>2</v>
      </c>
      <c r="F2076" s="27">
        <v>22.3</v>
      </c>
      <c r="G2076" s="28">
        <v>1.79</v>
      </c>
      <c r="H2076" s="27">
        <v>22.4</v>
      </c>
      <c r="I2076" s="28">
        <v>1.26</v>
      </c>
      <c r="J2076" s="26" t="s">
        <v>40</v>
      </c>
      <c r="K2076" s="26" t="s">
        <v>4</v>
      </c>
      <c r="L2076" s="26" t="s">
        <v>4</v>
      </c>
      <c r="M2076" s="27">
        <f>IF(Tabelle6[[#This Row],[Heizleistung (55°C)]]=0,Tabelle6[[#This Row],[Heizleistung (35°C)]],(Tabelle6[[#This Row],[Heizleistung (35°C)]]+Tabelle6[[#This Row],[Heizleistung (55°C)]])/2)</f>
        <v>22.35</v>
      </c>
      <c r="N2076" s="30">
        <f>IF(Tabelle6[[#This Row],[Etas 55°C]]=0,0,(Tabelle6[[#This Row],[Etas 35°C]]*0.8+Tabelle6[[#This Row],[Etas 55°C]]*0.2))*2.5</f>
        <v>4.2100000000000009</v>
      </c>
      <c r="O2076" s="31">
        <f>-(Tabelle6[[#This Row],[80%/20% SCOP]]-5.675)/5.675</f>
        <v>0.25814977973568265</v>
      </c>
    </row>
    <row r="2077" spans="1:15" ht="20.100000000000001" customHeight="1" x14ac:dyDescent="0.25">
      <c r="A2077" s="56"/>
      <c r="B2077" s="32">
        <v>16007067</v>
      </c>
      <c r="C2077" s="25" t="s">
        <v>2745</v>
      </c>
      <c r="D2077" s="25" t="s">
        <v>2796</v>
      </c>
      <c r="E2077" s="26" t="s">
        <v>2</v>
      </c>
      <c r="F2077" s="27">
        <v>22.3</v>
      </c>
      <c r="G2077" s="28">
        <v>1.79</v>
      </c>
      <c r="H2077" s="27">
        <v>22.4</v>
      </c>
      <c r="I2077" s="28">
        <v>1.26</v>
      </c>
      <c r="J2077" s="26" t="s">
        <v>40</v>
      </c>
      <c r="K2077" s="26" t="s">
        <v>4</v>
      </c>
      <c r="L2077" s="26" t="s">
        <v>4</v>
      </c>
      <c r="M2077" s="27">
        <f>IF(Tabelle6[[#This Row],[Heizleistung (55°C)]]=0,Tabelle6[[#This Row],[Heizleistung (35°C)]],(Tabelle6[[#This Row],[Heizleistung (35°C)]]+Tabelle6[[#This Row],[Heizleistung (55°C)]])/2)</f>
        <v>22.35</v>
      </c>
      <c r="N2077" s="30">
        <f>IF(Tabelle6[[#This Row],[Etas 55°C]]=0,0,(Tabelle6[[#This Row],[Etas 35°C]]*0.8+Tabelle6[[#This Row],[Etas 55°C]]*0.2))*2.5</f>
        <v>4.2100000000000009</v>
      </c>
      <c r="O2077" s="31">
        <f>-(Tabelle6[[#This Row],[80%/20% SCOP]]-5.675)/5.675</f>
        <v>0.25814977973568265</v>
      </c>
    </row>
    <row r="2078" spans="1:15" ht="20.100000000000001" customHeight="1" x14ac:dyDescent="0.25">
      <c r="A2078" s="56"/>
      <c r="B2078" s="32">
        <v>16003492</v>
      </c>
      <c r="C2078" s="25" t="s">
        <v>108</v>
      </c>
      <c r="D2078" s="25" t="s">
        <v>117</v>
      </c>
      <c r="E2078" s="26" t="s">
        <v>2</v>
      </c>
      <c r="F2078" s="27">
        <v>32</v>
      </c>
      <c r="G2078" s="28">
        <v>1.76</v>
      </c>
      <c r="H2078" s="27">
        <v>32</v>
      </c>
      <c r="I2078" s="28">
        <v>1.38</v>
      </c>
      <c r="J2078" s="26" t="s">
        <v>111</v>
      </c>
      <c r="K2078" s="26" t="s">
        <v>4</v>
      </c>
      <c r="L2078" s="26" t="s">
        <v>4</v>
      </c>
      <c r="M2078" s="27">
        <f>IF(Tabelle6[[#This Row],[Heizleistung (55°C)]]=0,Tabelle6[[#This Row],[Heizleistung (35°C)]],(Tabelle6[[#This Row],[Heizleistung (35°C)]]+Tabelle6[[#This Row],[Heizleistung (55°C)]])/2)</f>
        <v>32</v>
      </c>
      <c r="N2078" s="30">
        <f>IF(Tabelle6[[#This Row],[Etas 55°C]]=0,0,(Tabelle6[[#This Row],[Etas 35°C]]*0.8+Tabelle6[[#This Row],[Etas 55°C]]*0.2))*2.5</f>
        <v>4.2100000000000009</v>
      </c>
      <c r="O2078" s="31">
        <f>-(Tabelle6[[#This Row],[80%/20% SCOP]]-5.675)/5.675</f>
        <v>0.25814977973568265</v>
      </c>
    </row>
    <row r="2079" spans="1:15" ht="20.100000000000001" customHeight="1" x14ac:dyDescent="0.25">
      <c r="A2079" s="56"/>
      <c r="B2079" s="32">
        <v>16012801</v>
      </c>
      <c r="C2079" s="25" t="s">
        <v>59</v>
      </c>
      <c r="D2079" s="25" t="s">
        <v>91</v>
      </c>
      <c r="E2079" s="26" t="s">
        <v>2</v>
      </c>
      <c r="F2079" s="27">
        <v>24</v>
      </c>
      <c r="G2079" s="28">
        <v>1.75</v>
      </c>
      <c r="H2079" s="27">
        <v>23</v>
      </c>
      <c r="I2079" s="28">
        <v>1.4</v>
      </c>
      <c r="J2079" s="26" t="s">
        <v>3</v>
      </c>
      <c r="K2079" s="26" t="s">
        <v>15</v>
      </c>
      <c r="L2079" s="26" t="s">
        <v>25</v>
      </c>
      <c r="M2079" s="27">
        <f>IF(Tabelle6[[#This Row],[Heizleistung (55°C)]]=0,Tabelle6[[#This Row],[Heizleistung (35°C)]],(Tabelle6[[#This Row],[Heizleistung (35°C)]]+Tabelle6[[#This Row],[Heizleistung (55°C)]])/2)</f>
        <v>23.5</v>
      </c>
      <c r="N2079" s="30">
        <f>IF(Tabelle6[[#This Row],[Etas 55°C]]=0,0,(Tabelle6[[#This Row],[Etas 35°C]]*0.8+Tabelle6[[#This Row],[Etas 55°C]]*0.2))*2.5</f>
        <v>4.2</v>
      </c>
      <c r="O2079" s="31">
        <f>-(Tabelle6[[#This Row],[80%/20% SCOP]]-5.675)/5.675</f>
        <v>0.25991189427312772</v>
      </c>
    </row>
    <row r="2080" spans="1:15" ht="20.100000000000001" customHeight="1" x14ac:dyDescent="0.25">
      <c r="A2080" s="56"/>
      <c r="B2080" s="32">
        <v>16006982</v>
      </c>
      <c r="C2080" s="25" t="s">
        <v>2745</v>
      </c>
      <c r="D2080" s="25" t="s">
        <v>2770</v>
      </c>
      <c r="E2080" s="26" t="s">
        <v>2</v>
      </c>
      <c r="F2080" s="27">
        <v>22.3</v>
      </c>
      <c r="G2080" s="28">
        <v>1.782</v>
      </c>
      <c r="H2080" s="27">
        <v>22</v>
      </c>
      <c r="I2080" s="28">
        <v>1.26</v>
      </c>
      <c r="J2080" s="26" t="s">
        <v>40</v>
      </c>
      <c r="K2080" s="26" t="s">
        <v>4</v>
      </c>
      <c r="L2080" s="26" t="s">
        <v>4</v>
      </c>
      <c r="M2080" s="27">
        <f>IF(Tabelle6[[#This Row],[Heizleistung (55°C)]]=0,Tabelle6[[#This Row],[Heizleistung (35°C)]],(Tabelle6[[#This Row],[Heizleistung (35°C)]]+Tabelle6[[#This Row],[Heizleistung (55°C)]])/2)</f>
        <v>22.15</v>
      </c>
      <c r="N2080" s="30">
        <f>IF(Tabelle6[[#This Row],[Etas 55°C]]=0,0,(Tabelle6[[#This Row],[Etas 35°C]]*0.8+Tabelle6[[#This Row],[Etas 55°C]]*0.2))*2.5</f>
        <v>4.1940000000000008</v>
      </c>
      <c r="O2080" s="31">
        <f>-(Tabelle6[[#This Row],[80%/20% SCOP]]-5.675)/5.675</f>
        <v>0.26096916299559453</v>
      </c>
    </row>
    <row r="2081" spans="1:15" ht="20.100000000000001" customHeight="1" x14ac:dyDescent="0.25">
      <c r="A2081" s="56"/>
      <c r="B2081" s="32">
        <v>16004677</v>
      </c>
      <c r="C2081" s="25" t="s">
        <v>909</v>
      </c>
      <c r="D2081" s="25" t="s">
        <v>965</v>
      </c>
      <c r="E2081" s="26" t="s">
        <v>2</v>
      </c>
      <c r="F2081" s="27">
        <v>22</v>
      </c>
      <c r="G2081" s="28">
        <v>1.78</v>
      </c>
      <c r="H2081" s="27">
        <v>22</v>
      </c>
      <c r="I2081" s="28">
        <v>1.26</v>
      </c>
      <c r="J2081" s="26" t="s">
        <v>40</v>
      </c>
      <c r="K2081" s="26" t="s">
        <v>4</v>
      </c>
      <c r="L2081" s="26" t="s">
        <v>4</v>
      </c>
      <c r="M2081" s="27">
        <f>IF(Tabelle6[[#This Row],[Heizleistung (55°C)]]=0,Tabelle6[[#This Row],[Heizleistung (35°C)]],(Tabelle6[[#This Row],[Heizleistung (35°C)]]+Tabelle6[[#This Row],[Heizleistung (55°C)]])/2)</f>
        <v>22</v>
      </c>
      <c r="N2081" s="30">
        <f>IF(Tabelle6[[#This Row],[Etas 55°C]]=0,0,(Tabelle6[[#This Row],[Etas 35°C]]*0.8+Tabelle6[[#This Row],[Etas 55°C]]*0.2))*2.5</f>
        <v>4.1900000000000004</v>
      </c>
      <c r="O2081" s="31">
        <f>-(Tabelle6[[#This Row],[80%/20% SCOP]]-5.675)/5.675</f>
        <v>0.26167400881057262</v>
      </c>
    </row>
    <row r="2082" spans="1:15" ht="20.100000000000001" customHeight="1" x14ac:dyDescent="0.25">
      <c r="A2082" s="56"/>
      <c r="B2082" s="32">
        <v>16003084</v>
      </c>
      <c r="C2082" s="25" t="s">
        <v>1230</v>
      </c>
      <c r="D2082" s="25" t="s">
        <v>1243</v>
      </c>
      <c r="E2082" s="26" t="s">
        <v>2</v>
      </c>
      <c r="F2082" s="27">
        <v>22</v>
      </c>
      <c r="G2082" s="28">
        <v>1.78</v>
      </c>
      <c r="H2082" s="27">
        <v>22</v>
      </c>
      <c r="I2082" s="28">
        <v>1.26</v>
      </c>
      <c r="J2082" s="26" t="s">
        <v>40</v>
      </c>
      <c r="K2082" s="26" t="s">
        <v>4</v>
      </c>
      <c r="L2082" s="26" t="s">
        <v>4</v>
      </c>
      <c r="M2082" s="27">
        <f>IF(Tabelle6[[#This Row],[Heizleistung (55°C)]]=0,Tabelle6[[#This Row],[Heizleistung (35°C)]],(Tabelle6[[#This Row],[Heizleistung (35°C)]]+Tabelle6[[#This Row],[Heizleistung (55°C)]])/2)</f>
        <v>22</v>
      </c>
      <c r="N2082" s="30">
        <f>IF(Tabelle6[[#This Row],[Etas 55°C]]=0,0,(Tabelle6[[#This Row],[Etas 35°C]]*0.8+Tabelle6[[#This Row],[Etas 55°C]]*0.2))*2.5</f>
        <v>4.1900000000000004</v>
      </c>
      <c r="O2082" s="31">
        <f>-(Tabelle6[[#This Row],[80%/20% SCOP]]-5.675)/5.675</f>
        <v>0.26167400881057262</v>
      </c>
    </row>
    <row r="2083" spans="1:15" ht="20.100000000000001" customHeight="1" x14ac:dyDescent="0.25">
      <c r="A2083" s="56"/>
      <c r="B2083" s="32">
        <v>16011202</v>
      </c>
      <c r="C2083" s="25" t="s">
        <v>5213</v>
      </c>
      <c r="D2083" s="25" t="s">
        <v>5228</v>
      </c>
      <c r="E2083" s="26" t="s">
        <v>2</v>
      </c>
      <c r="F2083" s="27">
        <v>22</v>
      </c>
      <c r="G2083" s="28">
        <v>1.78</v>
      </c>
      <c r="H2083" s="27">
        <v>22</v>
      </c>
      <c r="I2083" s="28">
        <v>1.26</v>
      </c>
      <c r="J2083" s="26" t="s">
        <v>40</v>
      </c>
      <c r="K2083" s="26" t="s">
        <v>4</v>
      </c>
      <c r="L2083" s="26" t="s">
        <v>15</v>
      </c>
      <c r="M2083" s="27">
        <f>IF(Tabelle6[[#This Row],[Heizleistung (55°C)]]=0,Tabelle6[[#This Row],[Heizleistung (35°C)]],(Tabelle6[[#This Row],[Heizleistung (35°C)]]+Tabelle6[[#This Row],[Heizleistung (55°C)]])/2)</f>
        <v>22</v>
      </c>
      <c r="N2083" s="30">
        <f>IF(Tabelle6[[#This Row],[Etas 55°C]]=0,0,(Tabelle6[[#This Row],[Etas 35°C]]*0.8+Tabelle6[[#This Row],[Etas 55°C]]*0.2))*2.5</f>
        <v>4.1900000000000004</v>
      </c>
      <c r="O2083" s="31">
        <f>-(Tabelle6[[#This Row],[80%/20% SCOP]]-5.675)/5.675</f>
        <v>0.26167400881057262</v>
      </c>
    </row>
    <row r="2084" spans="1:15" ht="20.100000000000001" customHeight="1" x14ac:dyDescent="0.25">
      <c r="A2084" s="56"/>
      <c r="B2084" s="32">
        <v>16006119</v>
      </c>
      <c r="C2084" s="25" t="s">
        <v>2049</v>
      </c>
      <c r="D2084" s="25" t="s">
        <v>2069</v>
      </c>
      <c r="E2084" s="26" t="s">
        <v>2</v>
      </c>
      <c r="F2084" s="27">
        <v>22.3</v>
      </c>
      <c r="G2084" s="28">
        <v>1.78</v>
      </c>
      <c r="H2084" s="27">
        <v>22.4</v>
      </c>
      <c r="I2084" s="28">
        <v>1.26</v>
      </c>
      <c r="J2084" s="26" t="s">
        <v>40</v>
      </c>
      <c r="K2084" s="26" t="s">
        <v>4</v>
      </c>
      <c r="L2084" s="26" t="s">
        <v>25</v>
      </c>
      <c r="M2084" s="27">
        <f>IF(Tabelle6[[#This Row],[Heizleistung (55°C)]]=0,Tabelle6[[#This Row],[Heizleistung (35°C)]],(Tabelle6[[#This Row],[Heizleistung (35°C)]]+Tabelle6[[#This Row],[Heizleistung (55°C)]])/2)</f>
        <v>22.35</v>
      </c>
      <c r="N2084" s="30">
        <f>IF(Tabelle6[[#This Row],[Etas 55°C]]=0,0,(Tabelle6[[#This Row],[Etas 35°C]]*0.8+Tabelle6[[#This Row],[Etas 55°C]]*0.2))*2.5</f>
        <v>4.1900000000000004</v>
      </c>
      <c r="O2084" s="31">
        <f>-(Tabelle6[[#This Row],[80%/20% SCOP]]-5.675)/5.675</f>
        <v>0.26167400881057262</v>
      </c>
    </row>
    <row r="2085" spans="1:15" ht="20.100000000000001" customHeight="1" x14ac:dyDescent="0.25">
      <c r="A2085" s="56"/>
      <c r="B2085" s="32">
        <v>16007743</v>
      </c>
      <c r="C2085" s="25" t="s">
        <v>2533</v>
      </c>
      <c r="D2085" s="25" t="s">
        <v>2567</v>
      </c>
      <c r="E2085" s="26" t="s">
        <v>2</v>
      </c>
      <c r="F2085" s="27">
        <v>22.3</v>
      </c>
      <c r="G2085" s="28">
        <v>1.78</v>
      </c>
      <c r="H2085" s="27">
        <v>22.4</v>
      </c>
      <c r="I2085" s="28">
        <v>1.26</v>
      </c>
      <c r="J2085" s="26" t="s">
        <v>40</v>
      </c>
      <c r="K2085" s="26" t="s">
        <v>4</v>
      </c>
      <c r="L2085" s="26" t="s">
        <v>4</v>
      </c>
      <c r="M2085" s="27">
        <f>IF(Tabelle6[[#This Row],[Heizleistung (55°C)]]=0,Tabelle6[[#This Row],[Heizleistung (35°C)]],(Tabelle6[[#This Row],[Heizleistung (35°C)]]+Tabelle6[[#This Row],[Heizleistung (55°C)]])/2)</f>
        <v>22.35</v>
      </c>
      <c r="N2085" s="30">
        <f>IF(Tabelle6[[#This Row],[Etas 55°C]]=0,0,(Tabelle6[[#This Row],[Etas 35°C]]*0.8+Tabelle6[[#This Row],[Etas 55°C]]*0.2))*2.5</f>
        <v>4.1900000000000004</v>
      </c>
      <c r="O2085" s="31">
        <f>-(Tabelle6[[#This Row],[80%/20% SCOP]]-5.675)/5.675</f>
        <v>0.26167400881057262</v>
      </c>
    </row>
    <row r="2086" spans="1:15" ht="20.100000000000001" customHeight="1" x14ac:dyDescent="0.25">
      <c r="A2086" s="56"/>
      <c r="B2086" s="32">
        <v>16012602</v>
      </c>
      <c r="C2086" s="25" t="s">
        <v>2688</v>
      </c>
      <c r="D2086" s="25" t="s">
        <v>2741</v>
      </c>
      <c r="E2086" s="26" t="s">
        <v>2</v>
      </c>
      <c r="F2086" s="27">
        <v>22.3</v>
      </c>
      <c r="G2086" s="28">
        <v>1.78</v>
      </c>
      <c r="H2086" s="27">
        <v>22.4</v>
      </c>
      <c r="I2086" s="28">
        <v>1.26</v>
      </c>
      <c r="J2086" s="26" t="s">
        <v>40</v>
      </c>
      <c r="K2086" s="26" t="s">
        <v>4</v>
      </c>
      <c r="L2086" s="26" t="s">
        <v>4</v>
      </c>
      <c r="M2086" s="27">
        <f>IF(Tabelle6[[#This Row],[Heizleistung (55°C)]]=0,Tabelle6[[#This Row],[Heizleistung (35°C)]],(Tabelle6[[#This Row],[Heizleistung (35°C)]]+Tabelle6[[#This Row],[Heizleistung (55°C)]])/2)</f>
        <v>22.35</v>
      </c>
      <c r="N2086" s="30">
        <f>IF(Tabelle6[[#This Row],[Etas 55°C]]=0,0,(Tabelle6[[#This Row],[Etas 35°C]]*0.8+Tabelle6[[#This Row],[Etas 55°C]]*0.2))*2.5</f>
        <v>4.1900000000000004</v>
      </c>
      <c r="O2086" s="31">
        <f>-(Tabelle6[[#This Row],[80%/20% SCOP]]-5.675)/5.675</f>
        <v>0.26167400881057262</v>
      </c>
    </row>
    <row r="2087" spans="1:15" ht="20.100000000000001" customHeight="1" x14ac:dyDescent="0.25">
      <c r="A2087" s="56"/>
      <c r="B2087" s="32">
        <v>16010267</v>
      </c>
      <c r="C2087" s="25" t="s">
        <v>3116</v>
      </c>
      <c r="D2087" s="25" t="s">
        <v>3130</v>
      </c>
      <c r="E2087" s="26" t="s">
        <v>2</v>
      </c>
      <c r="F2087" s="27">
        <v>22.3</v>
      </c>
      <c r="G2087" s="28">
        <v>1.78</v>
      </c>
      <c r="H2087" s="27">
        <v>22.4</v>
      </c>
      <c r="I2087" s="28">
        <v>1.26</v>
      </c>
      <c r="J2087" s="26" t="s">
        <v>40</v>
      </c>
      <c r="K2087" s="26" t="s">
        <v>4</v>
      </c>
      <c r="L2087" s="26" t="s">
        <v>25</v>
      </c>
      <c r="M2087" s="27">
        <f>IF(Tabelle6[[#This Row],[Heizleistung (55°C)]]=0,Tabelle6[[#This Row],[Heizleistung (35°C)]],(Tabelle6[[#This Row],[Heizleistung (35°C)]]+Tabelle6[[#This Row],[Heizleistung (55°C)]])/2)</f>
        <v>22.35</v>
      </c>
      <c r="N2087" s="30">
        <f>IF(Tabelle6[[#This Row],[Etas 55°C]]=0,0,(Tabelle6[[#This Row],[Etas 35°C]]*0.8+Tabelle6[[#This Row],[Etas 55°C]]*0.2))*2.5</f>
        <v>4.1900000000000004</v>
      </c>
      <c r="O2087" s="31">
        <f>-(Tabelle6[[#This Row],[80%/20% SCOP]]-5.675)/5.675</f>
        <v>0.26167400881057262</v>
      </c>
    </row>
    <row r="2088" spans="1:15" ht="20.100000000000001" customHeight="1" x14ac:dyDescent="0.25">
      <c r="A2088" s="56"/>
      <c r="B2088" s="32">
        <v>16004199</v>
      </c>
      <c r="C2088" s="25" t="s">
        <v>2172</v>
      </c>
      <c r="D2088" s="25" t="s">
        <v>2180</v>
      </c>
      <c r="E2088" s="26" t="s">
        <v>2</v>
      </c>
      <c r="F2088" s="27">
        <v>22.31</v>
      </c>
      <c r="G2088" s="28">
        <v>1.78</v>
      </c>
      <c r="H2088" s="27">
        <v>22.43</v>
      </c>
      <c r="I2088" s="28">
        <v>1.26</v>
      </c>
      <c r="J2088" s="26" t="s">
        <v>40</v>
      </c>
      <c r="K2088" s="26" t="s">
        <v>4</v>
      </c>
      <c r="L2088" s="26" t="s">
        <v>25</v>
      </c>
      <c r="M2088" s="27">
        <f>IF(Tabelle6[[#This Row],[Heizleistung (55°C)]]=0,Tabelle6[[#This Row],[Heizleistung (35°C)]],(Tabelle6[[#This Row],[Heizleistung (35°C)]]+Tabelle6[[#This Row],[Heizleistung (55°C)]])/2)</f>
        <v>22.369999999999997</v>
      </c>
      <c r="N2088" s="30">
        <f>IF(Tabelle6[[#This Row],[Etas 55°C]]=0,0,(Tabelle6[[#This Row],[Etas 35°C]]*0.8+Tabelle6[[#This Row],[Etas 55°C]]*0.2))*2.5</f>
        <v>4.1900000000000004</v>
      </c>
      <c r="O2088" s="31">
        <f>-(Tabelle6[[#This Row],[80%/20% SCOP]]-5.675)/5.675</f>
        <v>0.26167400881057262</v>
      </c>
    </row>
    <row r="2089" spans="1:15" ht="20.100000000000001" customHeight="1" x14ac:dyDescent="0.25">
      <c r="A2089" s="56"/>
      <c r="B2089" s="32">
        <v>16001513</v>
      </c>
      <c r="C2089" s="25" t="s">
        <v>5300</v>
      </c>
      <c r="D2089" s="25" t="s">
        <v>5322</v>
      </c>
      <c r="E2089" s="26" t="s">
        <v>2</v>
      </c>
      <c r="F2089" s="27">
        <v>22.31</v>
      </c>
      <c r="G2089" s="28">
        <v>1.78</v>
      </c>
      <c r="H2089" s="27">
        <v>22.43</v>
      </c>
      <c r="I2089" s="28">
        <v>1.26</v>
      </c>
      <c r="J2089" s="26" t="s">
        <v>40</v>
      </c>
      <c r="K2089" s="26" t="s">
        <v>4</v>
      </c>
      <c r="L2089" s="26" t="s">
        <v>4</v>
      </c>
      <c r="M2089" s="27">
        <f>IF(Tabelle6[[#This Row],[Heizleistung (55°C)]]=0,Tabelle6[[#This Row],[Heizleistung (35°C)]],(Tabelle6[[#This Row],[Heizleistung (35°C)]]+Tabelle6[[#This Row],[Heizleistung (55°C)]])/2)</f>
        <v>22.369999999999997</v>
      </c>
      <c r="N2089" s="30">
        <f>IF(Tabelle6[[#This Row],[Etas 55°C]]=0,0,(Tabelle6[[#This Row],[Etas 35°C]]*0.8+Tabelle6[[#This Row],[Etas 55°C]]*0.2))*2.5</f>
        <v>4.1900000000000004</v>
      </c>
      <c r="O2089" s="31">
        <f>-(Tabelle6[[#This Row],[80%/20% SCOP]]-5.675)/5.675</f>
        <v>0.26167400881057262</v>
      </c>
    </row>
    <row r="2090" spans="1:15" ht="20.100000000000001" customHeight="1" x14ac:dyDescent="0.25">
      <c r="A2090" s="56"/>
      <c r="B2090" s="32">
        <v>16015561</v>
      </c>
      <c r="C2090" s="25" t="s">
        <v>909</v>
      </c>
      <c r="D2090" s="25" t="s">
        <v>1031</v>
      </c>
      <c r="E2090" s="26" t="s">
        <v>2</v>
      </c>
      <c r="F2090" s="27">
        <v>33.68</v>
      </c>
      <c r="G2090" s="28">
        <v>1.75</v>
      </c>
      <c r="H2090" s="27">
        <v>30.06</v>
      </c>
      <c r="I2090" s="28">
        <v>1.37</v>
      </c>
      <c r="J2090" s="26" t="s">
        <v>3</v>
      </c>
      <c r="K2090" s="26" t="s">
        <v>4</v>
      </c>
      <c r="L2090" s="26" t="s">
        <v>4</v>
      </c>
      <c r="M2090" s="27">
        <f>IF(Tabelle6[[#This Row],[Heizleistung (55°C)]]=0,Tabelle6[[#This Row],[Heizleistung (35°C)]],(Tabelle6[[#This Row],[Heizleistung (35°C)]]+Tabelle6[[#This Row],[Heizleistung (55°C)]])/2)</f>
        <v>31.869999999999997</v>
      </c>
      <c r="N2090" s="30">
        <f>IF(Tabelle6[[#This Row],[Etas 55°C]]=0,0,(Tabelle6[[#This Row],[Etas 35°C]]*0.8+Tabelle6[[#This Row],[Etas 55°C]]*0.2))*2.5</f>
        <v>4.1850000000000005</v>
      </c>
      <c r="O2090" s="31">
        <f>-(Tabelle6[[#This Row],[80%/20% SCOP]]-5.675)/5.675</f>
        <v>0.26255506607929502</v>
      </c>
    </row>
    <row r="2091" spans="1:15" ht="20.100000000000001" customHeight="1" x14ac:dyDescent="0.25">
      <c r="A2091" s="56"/>
      <c r="B2091" s="32">
        <v>16002815</v>
      </c>
      <c r="C2091" s="25" t="s">
        <v>5546</v>
      </c>
      <c r="D2091" s="25" t="s">
        <v>5555</v>
      </c>
      <c r="E2091" s="26" t="s">
        <v>2</v>
      </c>
      <c r="F2091" s="27">
        <v>29</v>
      </c>
      <c r="G2091" s="28">
        <v>1.74</v>
      </c>
      <c r="H2091" s="27">
        <v>25</v>
      </c>
      <c r="I2091" s="28">
        <v>1.4</v>
      </c>
      <c r="J2091" s="26" t="s">
        <v>324</v>
      </c>
      <c r="K2091" s="26" t="s">
        <v>4</v>
      </c>
      <c r="L2091" s="26" t="s">
        <v>4</v>
      </c>
      <c r="M2091" s="29">
        <f>IF(Tabelle6[[#This Row],[Heizleistung (55°C)]]=0,Tabelle6[[#This Row],[Heizleistung (35°C)]],(Tabelle6[[#This Row],[Heizleistung (35°C)]]+Tabelle6[[#This Row],[Heizleistung (55°C)]])/2)</f>
        <v>27</v>
      </c>
      <c r="N2091" s="30">
        <f>IF(Tabelle6[[#This Row],[Etas 55°C]]=0,0,(Tabelle6[[#This Row],[Etas 35°C]]*0.8+Tabelle6[[#This Row],[Etas 55°C]]*0.2))*2.5</f>
        <v>4.1800000000000006</v>
      </c>
      <c r="O2091" s="31">
        <f>-(Tabelle6[[#This Row],[80%/20% SCOP]]-5.675)/5.675</f>
        <v>0.26343612334801747</v>
      </c>
    </row>
    <row r="2092" spans="1:15" ht="20.100000000000001" customHeight="1" x14ac:dyDescent="0.25">
      <c r="A2092" s="56"/>
      <c r="B2092" s="32">
        <v>16002989</v>
      </c>
      <c r="C2092" s="25" t="s">
        <v>5787</v>
      </c>
      <c r="D2092" s="25" t="s">
        <v>5815</v>
      </c>
      <c r="E2092" s="26" t="s">
        <v>2</v>
      </c>
      <c r="F2092" s="27">
        <v>32</v>
      </c>
      <c r="G2092" s="28">
        <v>1.75</v>
      </c>
      <c r="H2092" s="27">
        <v>30</v>
      </c>
      <c r="I2092" s="28">
        <v>1.33</v>
      </c>
      <c r="J2092" s="26" t="s">
        <v>109</v>
      </c>
      <c r="K2092" s="26" t="s">
        <v>15</v>
      </c>
      <c r="L2092" s="26" t="s">
        <v>4</v>
      </c>
      <c r="M2092" s="29">
        <f>IF(Tabelle6[[#This Row],[Heizleistung (55°C)]]=0,Tabelle6[[#This Row],[Heizleistung (35°C)]],(Tabelle6[[#This Row],[Heizleistung (35°C)]]+Tabelle6[[#This Row],[Heizleistung (55°C)]])/2)</f>
        <v>31</v>
      </c>
      <c r="N2092" s="30">
        <f>IF(Tabelle6[[#This Row],[Etas 55°C]]=0,0,(Tabelle6[[#This Row],[Etas 35°C]]*0.8+Tabelle6[[#This Row],[Etas 55°C]]*0.2))*2.5</f>
        <v>4.165</v>
      </c>
      <c r="O2092" s="31">
        <f>-(Tabelle6[[#This Row],[80%/20% SCOP]]-5.675)/5.675</f>
        <v>0.26607929515418499</v>
      </c>
    </row>
    <row r="2093" spans="1:15" ht="20.100000000000001" customHeight="1" x14ac:dyDescent="0.25">
      <c r="A2093" s="56"/>
      <c r="B2093" s="32">
        <v>16010748</v>
      </c>
      <c r="C2093" s="25" t="s">
        <v>6183</v>
      </c>
      <c r="D2093" s="25" t="s">
        <v>6192</v>
      </c>
      <c r="E2093" s="26" t="s">
        <v>2</v>
      </c>
      <c r="F2093" s="27">
        <v>26</v>
      </c>
      <c r="G2093" s="28">
        <v>1.752</v>
      </c>
      <c r="H2093" s="27">
        <v>26</v>
      </c>
      <c r="I2093" s="28">
        <v>1.3069999999999999</v>
      </c>
      <c r="J2093" s="26" t="s">
        <v>40</v>
      </c>
      <c r="K2093" s="26" t="s">
        <v>4</v>
      </c>
      <c r="L2093" s="26" t="s">
        <v>4</v>
      </c>
      <c r="M2093" s="29">
        <f>IF(Tabelle6[[#This Row],[Heizleistung (55°C)]]=0,Tabelle6[[#This Row],[Heizleistung (35°C)]],(Tabelle6[[#This Row],[Heizleistung (35°C)]]+Tabelle6[[#This Row],[Heizleistung (55°C)]])/2)</f>
        <v>26</v>
      </c>
      <c r="N2093" s="30">
        <f>IF(Tabelle6[[#This Row],[Etas 55°C]]=0,0,(Tabelle6[[#This Row],[Etas 35°C]]*0.8+Tabelle6[[#This Row],[Etas 55°C]]*0.2))*2.5</f>
        <v>4.1575000000000006</v>
      </c>
      <c r="O2093" s="31">
        <f>-(Tabelle6[[#This Row],[80%/20% SCOP]]-5.675)/5.675</f>
        <v>0.26740088105726861</v>
      </c>
    </row>
    <row r="2094" spans="1:15" ht="20.100000000000001" customHeight="1" x14ac:dyDescent="0.25">
      <c r="A2094" s="56"/>
      <c r="B2094" s="32">
        <v>16014822</v>
      </c>
      <c r="C2094" s="25" t="s">
        <v>5272</v>
      </c>
      <c r="D2094" s="25" t="s">
        <v>5278</v>
      </c>
      <c r="E2094" s="26" t="s">
        <v>2</v>
      </c>
      <c r="F2094" s="27">
        <v>30.5</v>
      </c>
      <c r="G2094" s="28">
        <v>1.76</v>
      </c>
      <c r="H2094" s="27">
        <v>27.7</v>
      </c>
      <c r="I2094" s="28">
        <v>1.26</v>
      </c>
      <c r="J2094" s="26" t="s">
        <v>40</v>
      </c>
      <c r="K2094" s="26" t="s">
        <v>4</v>
      </c>
      <c r="L2094" s="26" t="s">
        <v>4</v>
      </c>
      <c r="M2094" s="27">
        <f>IF(Tabelle6[[#This Row],[Heizleistung (55°C)]]=0,Tabelle6[[#This Row],[Heizleistung (35°C)]],(Tabelle6[[#This Row],[Heizleistung (35°C)]]+Tabelle6[[#This Row],[Heizleistung (55°C)]])/2)</f>
        <v>29.1</v>
      </c>
      <c r="N2094" s="30">
        <f>IF(Tabelle6[[#This Row],[Etas 55°C]]=0,0,(Tabelle6[[#This Row],[Etas 35°C]]*0.8+Tabelle6[[#This Row],[Etas 55°C]]*0.2))*2.5</f>
        <v>4.1500000000000004</v>
      </c>
      <c r="O2094" s="31">
        <f>-(Tabelle6[[#This Row],[80%/20% SCOP]]-5.675)/5.675</f>
        <v>0.26872246696035235</v>
      </c>
    </row>
    <row r="2095" spans="1:15" ht="20.100000000000001" customHeight="1" x14ac:dyDescent="0.25">
      <c r="A2095" s="56"/>
      <c r="B2095" s="32">
        <v>16017429</v>
      </c>
      <c r="C2095" s="25" t="s">
        <v>4461</v>
      </c>
      <c r="D2095" s="25" t="s">
        <v>4477</v>
      </c>
      <c r="E2095" s="26" t="s">
        <v>2</v>
      </c>
      <c r="F2095" s="27">
        <v>22.5</v>
      </c>
      <c r="G2095" s="28">
        <v>1.74</v>
      </c>
      <c r="H2095" s="27">
        <v>20.6</v>
      </c>
      <c r="I2095" s="28">
        <v>1.3280000000000001</v>
      </c>
      <c r="J2095" s="26" t="s">
        <v>3</v>
      </c>
      <c r="K2095" s="26" t="s">
        <v>4</v>
      </c>
      <c r="L2095" s="26" t="s">
        <v>15</v>
      </c>
      <c r="M2095" s="27">
        <f>IF(Tabelle6[[#This Row],[Heizleistung (55°C)]]=0,Tabelle6[[#This Row],[Heizleistung (35°C)]],(Tabelle6[[#This Row],[Heizleistung (35°C)]]+Tabelle6[[#This Row],[Heizleistung (55°C)]])/2)</f>
        <v>21.55</v>
      </c>
      <c r="N2095" s="30">
        <f>IF(Tabelle6[[#This Row],[Etas 55°C]]=0,0,(Tabelle6[[#This Row],[Etas 35°C]]*0.8+Tabelle6[[#This Row],[Etas 55°C]]*0.2))*2.5</f>
        <v>4.1440000000000001</v>
      </c>
      <c r="O2095" s="31">
        <f>-(Tabelle6[[#This Row],[80%/20% SCOP]]-5.675)/5.675</f>
        <v>0.26977973568281932</v>
      </c>
    </row>
    <row r="2096" spans="1:15" ht="20.100000000000001" customHeight="1" x14ac:dyDescent="0.25">
      <c r="A2096" s="56"/>
      <c r="B2096" s="32">
        <v>16000962</v>
      </c>
      <c r="C2096" s="25" t="s">
        <v>4739</v>
      </c>
      <c r="D2096" s="25" t="s">
        <v>4751</v>
      </c>
      <c r="E2096" s="26" t="s">
        <v>2</v>
      </c>
      <c r="F2096" s="27">
        <v>23.5</v>
      </c>
      <c r="G2096" s="28">
        <v>1.724</v>
      </c>
      <c r="H2096" s="27">
        <v>23.39</v>
      </c>
      <c r="I2096" s="28">
        <v>1.36</v>
      </c>
      <c r="J2096" s="26" t="s">
        <v>109</v>
      </c>
      <c r="K2096" s="26" t="s">
        <v>4</v>
      </c>
      <c r="L2096" s="26" t="s">
        <v>4</v>
      </c>
      <c r="M2096" s="27">
        <f>IF(Tabelle6[[#This Row],[Heizleistung (55°C)]]=0,Tabelle6[[#This Row],[Heizleistung (35°C)]],(Tabelle6[[#This Row],[Heizleistung (35°C)]]+Tabelle6[[#This Row],[Heizleistung (55°C)]])/2)</f>
        <v>23.445</v>
      </c>
      <c r="N2096" s="30">
        <f>IF(Tabelle6[[#This Row],[Etas 55°C]]=0,0,(Tabelle6[[#This Row],[Etas 35°C]]*0.8+Tabelle6[[#This Row],[Etas 55°C]]*0.2))*2.5</f>
        <v>4.1280000000000001</v>
      </c>
      <c r="O2096" s="31">
        <f>-(Tabelle6[[#This Row],[80%/20% SCOP]]-5.675)/5.675</f>
        <v>0.27259911894273126</v>
      </c>
    </row>
    <row r="2097" spans="1:15" ht="20.100000000000001" customHeight="1" x14ac:dyDescent="0.25">
      <c r="A2097" s="56"/>
      <c r="B2097" s="32">
        <v>16017430</v>
      </c>
      <c r="C2097" s="25" t="s">
        <v>4461</v>
      </c>
      <c r="D2097" s="25" t="s">
        <v>4470</v>
      </c>
      <c r="E2097" s="26" t="s">
        <v>2</v>
      </c>
      <c r="F2097" s="27">
        <v>28.2</v>
      </c>
      <c r="G2097" s="28">
        <v>1.73</v>
      </c>
      <c r="H2097" s="27">
        <v>25.5</v>
      </c>
      <c r="I2097" s="28">
        <v>1.335</v>
      </c>
      <c r="J2097" s="26" t="s">
        <v>3</v>
      </c>
      <c r="K2097" s="26" t="s">
        <v>4</v>
      </c>
      <c r="L2097" s="26" t="s">
        <v>15</v>
      </c>
      <c r="M2097" s="27">
        <f>IF(Tabelle6[[#This Row],[Heizleistung (55°C)]]=0,Tabelle6[[#This Row],[Heizleistung (35°C)]],(Tabelle6[[#This Row],[Heizleistung (35°C)]]+Tabelle6[[#This Row],[Heizleistung (55°C)]])/2)</f>
        <v>26.85</v>
      </c>
      <c r="N2097" s="30">
        <f>IF(Tabelle6[[#This Row],[Etas 55°C]]=0,0,(Tabelle6[[#This Row],[Etas 35°C]]*0.8+Tabelle6[[#This Row],[Etas 55°C]]*0.2))*2.5</f>
        <v>4.1275000000000004</v>
      </c>
      <c r="O2097" s="31">
        <f>-(Tabelle6[[#This Row],[80%/20% SCOP]]-5.675)/5.675</f>
        <v>0.27268722466960343</v>
      </c>
    </row>
    <row r="2098" spans="1:15" ht="20.100000000000001" customHeight="1" x14ac:dyDescent="0.25">
      <c r="A2098" s="56"/>
      <c r="B2098" s="32">
        <v>16017141</v>
      </c>
      <c r="C2098" s="25" t="s">
        <v>5907</v>
      </c>
      <c r="D2098" s="25" t="s">
        <v>5937</v>
      </c>
      <c r="E2098" s="26" t="s">
        <v>2</v>
      </c>
      <c r="F2098" s="27">
        <v>28.2</v>
      </c>
      <c r="G2098" s="28">
        <v>1.73</v>
      </c>
      <c r="H2098" s="27">
        <v>25.5</v>
      </c>
      <c r="I2098" s="28">
        <v>1.335</v>
      </c>
      <c r="J2098" s="26" t="s">
        <v>3</v>
      </c>
      <c r="K2098" s="26" t="s">
        <v>15</v>
      </c>
      <c r="L2098" s="26" t="s">
        <v>4</v>
      </c>
      <c r="M2098" s="29">
        <f>IF(Tabelle6[[#This Row],[Heizleistung (55°C)]]=0,Tabelle6[[#This Row],[Heizleistung (35°C)]],(Tabelle6[[#This Row],[Heizleistung (35°C)]]+Tabelle6[[#This Row],[Heizleistung (55°C)]])/2)</f>
        <v>26.85</v>
      </c>
      <c r="N2098" s="30">
        <f>IF(Tabelle6[[#This Row],[Etas 55°C]]=0,0,(Tabelle6[[#This Row],[Etas 35°C]]*0.8+Tabelle6[[#This Row],[Etas 55°C]]*0.2))*2.5</f>
        <v>4.1275000000000004</v>
      </c>
      <c r="O2098" s="31">
        <f>-(Tabelle6[[#This Row],[80%/20% SCOP]]-5.675)/5.675</f>
        <v>0.27268722466960343</v>
      </c>
    </row>
    <row r="2099" spans="1:15" ht="20.100000000000001" customHeight="1" x14ac:dyDescent="0.25">
      <c r="A2099" s="56"/>
      <c r="B2099" s="32">
        <v>16011496</v>
      </c>
      <c r="C2099" s="25" t="s">
        <v>4739</v>
      </c>
      <c r="D2099" s="25" t="s">
        <v>4741</v>
      </c>
      <c r="E2099" s="26" t="s">
        <v>2</v>
      </c>
      <c r="F2099" s="27">
        <v>32</v>
      </c>
      <c r="G2099" s="28">
        <v>1.72</v>
      </c>
      <c r="H2099" s="27">
        <v>27</v>
      </c>
      <c r="I2099" s="28">
        <v>1.36</v>
      </c>
      <c r="J2099" s="26" t="s">
        <v>109</v>
      </c>
      <c r="K2099" s="26" t="s">
        <v>4</v>
      </c>
      <c r="L2099" s="26" t="s">
        <v>4</v>
      </c>
      <c r="M2099" s="27">
        <f>IF(Tabelle6[[#This Row],[Heizleistung (55°C)]]=0,Tabelle6[[#This Row],[Heizleistung (35°C)]],(Tabelle6[[#This Row],[Heizleistung (35°C)]]+Tabelle6[[#This Row],[Heizleistung (55°C)]])/2)</f>
        <v>29.5</v>
      </c>
      <c r="N2099" s="30">
        <f>IF(Tabelle6[[#This Row],[Etas 55°C]]=0,0,(Tabelle6[[#This Row],[Etas 35°C]]*0.8+Tabelle6[[#This Row],[Etas 55°C]]*0.2))*2.5</f>
        <v>4.12</v>
      </c>
      <c r="O2099" s="31">
        <f>-(Tabelle6[[#This Row],[80%/20% SCOP]]-5.675)/5.675</f>
        <v>0.27400881057268717</v>
      </c>
    </row>
    <row r="2100" spans="1:15" ht="20.100000000000001" customHeight="1" x14ac:dyDescent="0.25">
      <c r="A2100" s="56"/>
      <c r="B2100" s="32">
        <v>16000988</v>
      </c>
      <c r="C2100" s="25" t="s">
        <v>4739</v>
      </c>
      <c r="D2100" s="25" t="s">
        <v>4755</v>
      </c>
      <c r="E2100" s="26" t="s">
        <v>2</v>
      </c>
      <c r="F2100" s="27">
        <v>32</v>
      </c>
      <c r="G2100" s="28">
        <v>1.72</v>
      </c>
      <c r="H2100" s="27">
        <v>32</v>
      </c>
      <c r="I2100" s="28">
        <v>1.36</v>
      </c>
      <c r="J2100" s="26" t="s">
        <v>109</v>
      </c>
      <c r="K2100" s="26" t="s">
        <v>4</v>
      </c>
      <c r="L2100" s="26" t="s">
        <v>4</v>
      </c>
      <c r="M2100" s="27">
        <f>IF(Tabelle6[[#This Row],[Heizleistung (55°C)]]=0,Tabelle6[[#This Row],[Heizleistung (35°C)]],(Tabelle6[[#This Row],[Heizleistung (35°C)]]+Tabelle6[[#This Row],[Heizleistung (55°C)]])/2)</f>
        <v>32</v>
      </c>
      <c r="N2100" s="30">
        <f>IF(Tabelle6[[#This Row],[Etas 55°C]]=0,0,(Tabelle6[[#This Row],[Etas 35°C]]*0.8+Tabelle6[[#This Row],[Etas 55°C]]*0.2))*2.5</f>
        <v>4.12</v>
      </c>
      <c r="O2100" s="31">
        <f>-(Tabelle6[[#This Row],[80%/20% SCOP]]-5.675)/5.675</f>
        <v>0.27400881057268717</v>
      </c>
    </row>
    <row r="2101" spans="1:15" ht="20.100000000000001" customHeight="1" x14ac:dyDescent="0.25">
      <c r="A2101" s="56"/>
      <c r="B2101" s="32">
        <v>16011979</v>
      </c>
      <c r="C2101" s="25" t="s">
        <v>669</v>
      </c>
      <c r="D2101" s="25" t="s">
        <v>688</v>
      </c>
      <c r="E2101" s="26" t="s">
        <v>2</v>
      </c>
      <c r="F2101" s="27">
        <v>25.38</v>
      </c>
      <c r="G2101" s="28">
        <v>1.73</v>
      </c>
      <c r="H2101" s="27">
        <v>23.06</v>
      </c>
      <c r="I2101" s="28">
        <v>1.27</v>
      </c>
      <c r="J2101" s="26" t="s">
        <v>40</v>
      </c>
      <c r="K2101" s="26" t="s">
        <v>4</v>
      </c>
      <c r="L2101" s="26" t="s">
        <v>4</v>
      </c>
      <c r="M2101" s="27">
        <f>IF(Tabelle6[[#This Row],[Heizleistung (55°C)]]=0,Tabelle6[[#This Row],[Heizleistung (35°C)]],(Tabelle6[[#This Row],[Heizleistung (35°C)]]+Tabelle6[[#This Row],[Heizleistung (55°C)]])/2)</f>
        <v>24.22</v>
      </c>
      <c r="N2101" s="30">
        <f>IF(Tabelle6[[#This Row],[Etas 55°C]]=0,0,(Tabelle6[[#This Row],[Etas 35°C]]*0.8+Tabelle6[[#This Row],[Etas 55°C]]*0.2))*2.5</f>
        <v>4.0950000000000006</v>
      </c>
      <c r="O2101" s="31">
        <f>-(Tabelle6[[#This Row],[80%/20% SCOP]]-5.675)/5.675</f>
        <v>0.27841409691629943</v>
      </c>
    </row>
    <row r="2102" spans="1:15" ht="20.100000000000001" customHeight="1" x14ac:dyDescent="0.25">
      <c r="A2102" s="56"/>
      <c r="B2102" s="32">
        <v>16003501</v>
      </c>
      <c r="C2102" s="25" t="s">
        <v>108</v>
      </c>
      <c r="D2102" s="25" t="s">
        <v>126</v>
      </c>
      <c r="E2102" s="26" t="s">
        <v>2</v>
      </c>
      <c r="F2102" s="27">
        <v>25</v>
      </c>
      <c r="G2102" s="28">
        <v>1.71</v>
      </c>
      <c r="H2102" s="27">
        <v>25</v>
      </c>
      <c r="I2102" s="28">
        <v>1.35</v>
      </c>
      <c r="J2102" s="26" t="s">
        <v>111</v>
      </c>
      <c r="K2102" s="26" t="s">
        <v>4</v>
      </c>
      <c r="L2102" s="26" t="s">
        <v>4</v>
      </c>
      <c r="M2102" s="27">
        <f>IF(Tabelle6[[#This Row],[Heizleistung (55°C)]]=0,Tabelle6[[#This Row],[Heizleistung (35°C)]],(Tabelle6[[#This Row],[Heizleistung (35°C)]]+Tabelle6[[#This Row],[Heizleistung (55°C)]])/2)</f>
        <v>25</v>
      </c>
      <c r="N2102" s="30">
        <f>IF(Tabelle6[[#This Row],[Etas 55°C]]=0,0,(Tabelle6[[#This Row],[Etas 35°C]]*0.8+Tabelle6[[#This Row],[Etas 55°C]]*0.2))*2.5</f>
        <v>4.0950000000000006</v>
      </c>
      <c r="O2102" s="31">
        <f>-(Tabelle6[[#This Row],[80%/20% SCOP]]-5.675)/5.675</f>
        <v>0.27841409691629943</v>
      </c>
    </row>
    <row r="2103" spans="1:15" ht="20.100000000000001" customHeight="1" x14ac:dyDescent="0.25">
      <c r="A2103" s="56"/>
      <c r="B2103" s="32">
        <v>16000920</v>
      </c>
      <c r="C2103" s="25" t="s">
        <v>4727</v>
      </c>
      <c r="D2103" s="25" t="s">
        <v>4729</v>
      </c>
      <c r="E2103" s="26" t="s">
        <v>2</v>
      </c>
      <c r="F2103" s="27">
        <v>32.5</v>
      </c>
      <c r="G2103" s="28">
        <v>1.72</v>
      </c>
      <c r="H2103" s="27">
        <v>30</v>
      </c>
      <c r="I2103" s="28">
        <v>1.28</v>
      </c>
      <c r="J2103" s="26" t="s">
        <v>324</v>
      </c>
      <c r="K2103" s="26" t="s">
        <v>4</v>
      </c>
      <c r="L2103" s="26" t="s">
        <v>4</v>
      </c>
      <c r="M2103" s="27">
        <f>IF(Tabelle6[[#This Row],[Heizleistung (55°C)]]=0,Tabelle6[[#This Row],[Heizleistung (35°C)]],(Tabelle6[[#This Row],[Heizleistung (35°C)]]+Tabelle6[[#This Row],[Heizleistung (55°C)]])/2)</f>
        <v>31.25</v>
      </c>
      <c r="N2103" s="30">
        <f>IF(Tabelle6[[#This Row],[Etas 55°C]]=0,0,(Tabelle6[[#This Row],[Etas 35°C]]*0.8+Tabelle6[[#This Row],[Etas 55°C]]*0.2))*2.5</f>
        <v>4.08</v>
      </c>
      <c r="O2103" s="31">
        <f>-(Tabelle6[[#This Row],[80%/20% SCOP]]-5.675)/5.675</f>
        <v>0.28105726872246695</v>
      </c>
    </row>
    <row r="2104" spans="1:15" ht="20.100000000000001" customHeight="1" x14ac:dyDescent="0.25">
      <c r="A2104" s="56"/>
      <c r="B2104" s="32">
        <v>16011995</v>
      </c>
      <c r="C2104" s="25" t="s">
        <v>669</v>
      </c>
      <c r="D2104" s="25" t="s">
        <v>771</v>
      </c>
      <c r="E2104" s="26" t="s">
        <v>2</v>
      </c>
      <c r="F2104" s="27">
        <v>30</v>
      </c>
      <c r="G2104" s="28">
        <v>1.72</v>
      </c>
      <c r="H2104" s="27">
        <v>27.7</v>
      </c>
      <c r="I2104" s="28">
        <v>1.26</v>
      </c>
      <c r="J2104" s="26" t="s">
        <v>40</v>
      </c>
      <c r="K2104" s="26" t="s">
        <v>4</v>
      </c>
      <c r="L2104" s="26" t="s">
        <v>4</v>
      </c>
      <c r="M2104" s="27">
        <f>IF(Tabelle6[[#This Row],[Heizleistung (55°C)]]=0,Tabelle6[[#This Row],[Heizleistung (35°C)]],(Tabelle6[[#This Row],[Heizleistung (35°C)]]+Tabelle6[[#This Row],[Heizleistung (55°C)]])/2)</f>
        <v>28.85</v>
      </c>
      <c r="N2104" s="30">
        <f>IF(Tabelle6[[#This Row],[Etas 55°C]]=0,0,(Tabelle6[[#This Row],[Etas 35°C]]*0.8+Tabelle6[[#This Row],[Etas 55°C]]*0.2))*2.5</f>
        <v>4.07</v>
      </c>
      <c r="O2104" s="31">
        <f>-(Tabelle6[[#This Row],[80%/20% SCOP]]-5.675)/5.675</f>
        <v>0.28281938325991179</v>
      </c>
    </row>
    <row r="2105" spans="1:15" ht="20.100000000000001" customHeight="1" x14ac:dyDescent="0.25">
      <c r="A2105" s="56"/>
      <c r="B2105" s="32">
        <v>16001349</v>
      </c>
      <c r="C2105" s="25" t="s">
        <v>5128</v>
      </c>
      <c r="D2105" s="25" t="s">
        <v>5162</v>
      </c>
      <c r="E2105" s="26" t="s">
        <v>2</v>
      </c>
      <c r="F2105" s="27">
        <v>20</v>
      </c>
      <c r="G2105" s="28">
        <v>1.69</v>
      </c>
      <c r="H2105" s="27">
        <v>22</v>
      </c>
      <c r="I2105" s="28">
        <v>1.35</v>
      </c>
      <c r="J2105" s="26" t="s">
        <v>109</v>
      </c>
      <c r="K2105" s="26" t="s">
        <v>4</v>
      </c>
      <c r="L2105" s="26" t="s">
        <v>4</v>
      </c>
      <c r="M2105" s="27">
        <f>IF(Tabelle6[[#This Row],[Heizleistung (55°C)]]=0,Tabelle6[[#This Row],[Heizleistung (35°C)]],(Tabelle6[[#This Row],[Heizleistung (35°C)]]+Tabelle6[[#This Row],[Heizleistung (55°C)]])/2)</f>
        <v>21</v>
      </c>
      <c r="N2105" s="30">
        <f>IF(Tabelle6[[#This Row],[Etas 55°C]]=0,0,(Tabelle6[[#This Row],[Etas 35°C]]*0.8+Tabelle6[[#This Row],[Etas 55°C]]*0.2))*2.5</f>
        <v>4.0550000000000006</v>
      </c>
      <c r="O2105" s="31">
        <f>-(Tabelle6[[#This Row],[80%/20% SCOP]]-5.675)/5.675</f>
        <v>0.28546255506607915</v>
      </c>
    </row>
    <row r="2106" spans="1:15" ht="20.100000000000001" customHeight="1" x14ac:dyDescent="0.25">
      <c r="A2106" s="56"/>
      <c r="B2106" s="32">
        <v>16015376</v>
      </c>
      <c r="C2106" s="25" t="s">
        <v>1624</v>
      </c>
      <c r="D2106" s="25" t="s">
        <v>1636</v>
      </c>
      <c r="E2106" s="26" t="s">
        <v>2</v>
      </c>
      <c r="F2106" s="27">
        <v>23.9</v>
      </c>
      <c r="G2106" s="28">
        <v>1.67</v>
      </c>
      <c r="H2106" s="27">
        <v>23.3</v>
      </c>
      <c r="I2106" s="28">
        <v>1.42</v>
      </c>
      <c r="J2106" s="26" t="s">
        <v>3</v>
      </c>
      <c r="K2106" s="26" t="s">
        <v>15</v>
      </c>
      <c r="L2106" s="26" t="s">
        <v>4</v>
      </c>
      <c r="M2106" s="27">
        <f>IF(Tabelle6[[#This Row],[Heizleistung (55°C)]]=0,Tabelle6[[#This Row],[Heizleistung (35°C)]],(Tabelle6[[#This Row],[Heizleistung (35°C)]]+Tabelle6[[#This Row],[Heizleistung (55°C)]])/2)</f>
        <v>23.6</v>
      </c>
      <c r="N2106" s="30">
        <f>IF(Tabelle6[[#This Row],[Etas 55°C]]=0,0,(Tabelle6[[#This Row],[Etas 35°C]]*0.8+Tabelle6[[#This Row],[Etas 55°C]]*0.2))*2.5</f>
        <v>4.0500000000000007</v>
      </c>
      <c r="O2106" s="31">
        <f>-(Tabelle6[[#This Row],[80%/20% SCOP]]-5.675)/5.675</f>
        <v>0.2863436123348016</v>
      </c>
    </row>
    <row r="2107" spans="1:15" ht="20.100000000000001" customHeight="1" x14ac:dyDescent="0.25">
      <c r="A2107" s="56"/>
      <c r="B2107" s="32">
        <v>16014940</v>
      </c>
      <c r="C2107" s="25" t="s">
        <v>1657</v>
      </c>
      <c r="D2107" s="25" t="s">
        <v>1667</v>
      </c>
      <c r="E2107" s="26" t="s">
        <v>2</v>
      </c>
      <c r="F2107" s="27">
        <v>28</v>
      </c>
      <c r="G2107" s="28">
        <v>1.71</v>
      </c>
      <c r="H2107" s="27">
        <v>28</v>
      </c>
      <c r="I2107" s="28">
        <v>1.26</v>
      </c>
      <c r="J2107" s="26" t="s">
        <v>40</v>
      </c>
      <c r="K2107" s="26" t="s">
        <v>4</v>
      </c>
      <c r="L2107" s="26" t="s">
        <v>4</v>
      </c>
      <c r="M2107" s="27">
        <f>IF(Tabelle6[[#This Row],[Heizleistung (55°C)]]=0,Tabelle6[[#This Row],[Heizleistung (35°C)]],(Tabelle6[[#This Row],[Heizleistung (35°C)]]+Tabelle6[[#This Row],[Heizleistung (55°C)]])/2)</f>
        <v>28</v>
      </c>
      <c r="N2107" s="30">
        <f>IF(Tabelle6[[#This Row],[Etas 55°C]]=0,0,(Tabelle6[[#This Row],[Etas 35°C]]*0.8+Tabelle6[[#This Row],[Etas 55°C]]*0.2))*2.5</f>
        <v>4.0500000000000007</v>
      </c>
      <c r="O2107" s="31">
        <f>-(Tabelle6[[#This Row],[80%/20% SCOP]]-5.675)/5.675</f>
        <v>0.2863436123348016</v>
      </c>
    </row>
    <row r="2108" spans="1:15" ht="20.100000000000001" customHeight="1" x14ac:dyDescent="0.25">
      <c r="A2108" s="56"/>
      <c r="B2108" s="32">
        <v>16016481</v>
      </c>
      <c r="C2108" s="25" t="s">
        <v>4814</v>
      </c>
      <c r="D2108" s="25" t="s">
        <v>4915</v>
      </c>
      <c r="E2108" s="26" t="s">
        <v>2</v>
      </c>
      <c r="F2108" s="27">
        <v>25</v>
      </c>
      <c r="G2108" s="28">
        <v>1.67</v>
      </c>
      <c r="H2108" s="27">
        <v>25</v>
      </c>
      <c r="I2108" s="28">
        <v>1.4</v>
      </c>
      <c r="J2108" s="26" t="s">
        <v>3</v>
      </c>
      <c r="K2108" s="26" t="s">
        <v>4</v>
      </c>
      <c r="L2108" s="26" t="s">
        <v>4</v>
      </c>
      <c r="M2108" s="27">
        <f>IF(Tabelle6[[#This Row],[Heizleistung (55°C)]]=0,Tabelle6[[#This Row],[Heizleistung (35°C)]],(Tabelle6[[#This Row],[Heizleistung (35°C)]]+Tabelle6[[#This Row],[Heizleistung (55°C)]])/2)</f>
        <v>25</v>
      </c>
      <c r="N2108" s="30">
        <f>IF(Tabelle6[[#This Row],[Etas 55°C]]=0,0,(Tabelle6[[#This Row],[Etas 35°C]]*0.8+Tabelle6[[#This Row],[Etas 55°C]]*0.2))*2.5</f>
        <v>4.04</v>
      </c>
      <c r="O2108" s="31">
        <f>-(Tabelle6[[#This Row],[80%/20% SCOP]]-5.675)/5.675</f>
        <v>0.28810572687224667</v>
      </c>
    </row>
    <row r="2109" spans="1:15" ht="20.100000000000001" customHeight="1" x14ac:dyDescent="0.25">
      <c r="A2109" s="56"/>
      <c r="B2109" s="32">
        <v>16017434</v>
      </c>
      <c r="C2109" s="25" t="s">
        <v>4461</v>
      </c>
      <c r="D2109" s="25" t="s">
        <v>4466</v>
      </c>
      <c r="E2109" s="26" t="s">
        <v>2</v>
      </c>
      <c r="F2109" s="27">
        <v>32.700000000000003</v>
      </c>
      <c r="G2109" s="28">
        <v>1.6839999999999999</v>
      </c>
      <c r="H2109" s="27">
        <v>29.8</v>
      </c>
      <c r="I2109" s="28">
        <v>1.3180000000000001</v>
      </c>
      <c r="J2109" s="26" t="s">
        <v>3</v>
      </c>
      <c r="K2109" s="26" t="s">
        <v>4</v>
      </c>
      <c r="L2109" s="26" t="s">
        <v>15</v>
      </c>
      <c r="M2109" s="27">
        <f>IF(Tabelle6[[#This Row],[Heizleistung (55°C)]]=0,Tabelle6[[#This Row],[Heizleistung (35°C)]],(Tabelle6[[#This Row],[Heizleistung (35°C)]]+Tabelle6[[#This Row],[Heizleistung (55°C)]])/2)</f>
        <v>31.25</v>
      </c>
      <c r="N2109" s="30">
        <f>IF(Tabelle6[[#This Row],[Etas 55°C]]=0,0,(Tabelle6[[#This Row],[Etas 35°C]]*0.8+Tabelle6[[#This Row],[Etas 55°C]]*0.2))*2.5</f>
        <v>4.0270000000000001</v>
      </c>
      <c r="O2109" s="31">
        <f>-(Tabelle6[[#This Row],[80%/20% SCOP]]-5.675)/5.675</f>
        <v>0.29039647577092509</v>
      </c>
    </row>
    <row r="2110" spans="1:15" ht="20.100000000000001" customHeight="1" x14ac:dyDescent="0.25">
      <c r="A2110" s="56"/>
      <c r="B2110" s="32">
        <v>16017144</v>
      </c>
      <c r="C2110" s="25" t="s">
        <v>5907</v>
      </c>
      <c r="D2110" s="25" t="s">
        <v>6058</v>
      </c>
      <c r="E2110" s="26" t="s">
        <v>2</v>
      </c>
      <c r="F2110" s="27">
        <v>32.700000000000003</v>
      </c>
      <c r="G2110" s="28">
        <v>1.6839999999999999</v>
      </c>
      <c r="H2110" s="27">
        <v>29.8</v>
      </c>
      <c r="I2110" s="28">
        <v>1.3180000000000001</v>
      </c>
      <c r="J2110" s="26" t="s">
        <v>3</v>
      </c>
      <c r="K2110" s="26" t="s">
        <v>15</v>
      </c>
      <c r="L2110" s="26" t="s">
        <v>4</v>
      </c>
      <c r="M2110" s="29">
        <f>IF(Tabelle6[[#This Row],[Heizleistung (55°C)]]=0,Tabelle6[[#This Row],[Heizleistung (35°C)]],(Tabelle6[[#This Row],[Heizleistung (35°C)]]+Tabelle6[[#This Row],[Heizleistung (55°C)]])/2)</f>
        <v>31.25</v>
      </c>
      <c r="N2110" s="30">
        <f>IF(Tabelle6[[#This Row],[Etas 55°C]]=0,0,(Tabelle6[[#This Row],[Etas 35°C]]*0.8+Tabelle6[[#This Row],[Etas 55°C]]*0.2))*2.5</f>
        <v>4.0270000000000001</v>
      </c>
      <c r="O2110" s="31">
        <f>-(Tabelle6[[#This Row],[80%/20% SCOP]]-5.675)/5.675</f>
        <v>0.29039647577092509</v>
      </c>
    </row>
    <row r="2111" spans="1:15" ht="20.100000000000001" customHeight="1" x14ac:dyDescent="0.25">
      <c r="A2111" s="56"/>
      <c r="B2111" s="32">
        <v>16009229</v>
      </c>
      <c r="C2111" s="25" t="s">
        <v>59</v>
      </c>
      <c r="D2111" s="25" t="s">
        <v>82</v>
      </c>
      <c r="E2111" s="26" t="s">
        <v>2</v>
      </c>
      <c r="F2111" s="27">
        <v>25</v>
      </c>
      <c r="G2111" s="28">
        <v>1.69</v>
      </c>
      <c r="H2111" s="27">
        <v>24</v>
      </c>
      <c r="I2111" s="28">
        <v>1.26</v>
      </c>
      <c r="J2111" s="26" t="s">
        <v>40</v>
      </c>
      <c r="K2111" s="26" t="s">
        <v>15</v>
      </c>
      <c r="L2111" s="26" t="s">
        <v>25</v>
      </c>
      <c r="M2111" s="27">
        <f>IF(Tabelle6[[#This Row],[Heizleistung (55°C)]]=0,Tabelle6[[#This Row],[Heizleistung (35°C)]],(Tabelle6[[#This Row],[Heizleistung (35°C)]]+Tabelle6[[#This Row],[Heizleistung (55°C)]])/2)</f>
        <v>24.5</v>
      </c>
      <c r="N2111" s="30">
        <f>IF(Tabelle6[[#This Row],[Etas 55°C]]=0,0,(Tabelle6[[#This Row],[Etas 35°C]]*0.8+Tabelle6[[#This Row],[Etas 55°C]]*0.2))*2.5</f>
        <v>4.01</v>
      </c>
      <c r="O2111" s="31">
        <f>-(Tabelle6[[#This Row],[80%/20% SCOP]]-5.675)/5.675</f>
        <v>0.29339207048458149</v>
      </c>
    </row>
    <row r="2112" spans="1:15" ht="20.100000000000001" customHeight="1" x14ac:dyDescent="0.25">
      <c r="A2112" s="56"/>
      <c r="B2112" s="32">
        <v>16001208</v>
      </c>
      <c r="C2112" s="25" t="s">
        <v>4979</v>
      </c>
      <c r="D2112" s="25" t="s">
        <v>4994</v>
      </c>
      <c r="E2112" s="26" t="s">
        <v>2</v>
      </c>
      <c r="F2112" s="27">
        <v>24.26</v>
      </c>
      <c r="G2112" s="28">
        <v>1.6559999999999999</v>
      </c>
      <c r="H2112" s="27">
        <v>20.8</v>
      </c>
      <c r="I2112" s="28">
        <v>1.3759999999999999</v>
      </c>
      <c r="J2112" s="26" t="s">
        <v>324</v>
      </c>
      <c r="K2112" s="26" t="s">
        <v>4</v>
      </c>
      <c r="L2112" s="26" t="s">
        <v>4</v>
      </c>
      <c r="M2112" s="27">
        <f>IF(Tabelle6[[#This Row],[Heizleistung (55°C)]]=0,Tabelle6[[#This Row],[Heizleistung (35°C)]],(Tabelle6[[#This Row],[Heizleistung (35°C)]]+Tabelle6[[#This Row],[Heizleistung (55°C)]])/2)</f>
        <v>22.53</v>
      </c>
      <c r="N2112" s="30">
        <f>IF(Tabelle6[[#This Row],[Etas 55°C]]=0,0,(Tabelle6[[#This Row],[Etas 35°C]]*0.8+Tabelle6[[#This Row],[Etas 55°C]]*0.2))*2.5</f>
        <v>4</v>
      </c>
      <c r="O2112" s="31">
        <f>-(Tabelle6[[#This Row],[80%/20% SCOP]]-5.675)/5.675</f>
        <v>0.29515418502202639</v>
      </c>
    </row>
    <row r="2113" spans="1:15" ht="20.100000000000001" customHeight="1" x14ac:dyDescent="0.25">
      <c r="A2113" s="56"/>
      <c r="B2113" s="32">
        <v>16017428</v>
      </c>
      <c r="C2113" s="25" t="s">
        <v>4461</v>
      </c>
      <c r="D2113" s="25" t="s">
        <v>4463</v>
      </c>
      <c r="E2113" s="26" t="s">
        <v>2</v>
      </c>
      <c r="F2113" s="27">
        <v>22.5</v>
      </c>
      <c r="G2113" s="28">
        <v>1.6619999999999999</v>
      </c>
      <c r="H2113" s="27">
        <v>20.6</v>
      </c>
      <c r="I2113" s="28">
        <v>1.3320000000000001</v>
      </c>
      <c r="J2113" s="26" t="s">
        <v>3</v>
      </c>
      <c r="K2113" s="26" t="s">
        <v>4</v>
      </c>
      <c r="L2113" s="26" t="s">
        <v>15</v>
      </c>
      <c r="M2113" s="27">
        <f>IF(Tabelle6[[#This Row],[Heizleistung (55°C)]]=0,Tabelle6[[#This Row],[Heizleistung (35°C)]],(Tabelle6[[#This Row],[Heizleistung (35°C)]]+Tabelle6[[#This Row],[Heizleistung (55°C)]])/2)</f>
        <v>21.55</v>
      </c>
      <c r="N2113" s="30">
        <f>IF(Tabelle6[[#This Row],[Etas 55°C]]=0,0,(Tabelle6[[#This Row],[Etas 35°C]]*0.8+Tabelle6[[#This Row],[Etas 55°C]]*0.2))*2.5</f>
        <v>3.99</v>
      </c>
      <c r="O2113" s="31">
        <f>-(Tabelle6[[#This Row],[80%/20% SCOP]]-5.675)/5.675</f>
        <v>0.2969162995594713</v>
      </c>
    </row>
    <row r="2114" spans="1:15" ht="20.100000000000001" customHeight="1" x14ac:dyDescent="0.25">
      <c r="A2114" s="56"/>
      <c r="B2114" s="32">
        <v>16014994</v>
      </c>
      <c r="C2114" s="25" t="s">
        <v>2745</v>
      </c>
      <c r="D2114" s="25" t="s">
        <v>2780</v>
      </c>
      <c r="E2114" s="26" t="s">
        <v>2</v>
      </c>
      <c r="F2114" s="27">
        <v>55.8</v>
      </c>
      <c r="G2114" s="28">
        <v>1.66</v>
      </c>
      <c r="H2114" s="27">
        <v>1.2</v>
      </c>
      <c r="I2114" s="28">
        <v>1.32</v>
      </c>
      <c r="J2114" s="26" t="s">
        <v>3</v>
      </c>
      <c r="K2114" s="26" t="s">
        <v>4</v>
      </c>
      <c r="L2114" s="26" t="s">
        <v>4</v>
      </c>
      <c r="M2114" s="27">
        <f>IF(Tabelle6[[#This Row],[Heizleistung (55°C)]]=0,Tabelle6[[#This Row],[Heizleistung (35°C)]],(Tabelle6[[#This Row],[Heizleistung (35°C)]]+Tabelle6[[#This Row],[Heizleistung (55°C)]])/2)</f>
        <v>28.5</v>
      </c>
      <c r="N2114" s="30">
        <f>IF(Tabelle6[[#This Row],[Etas 55°C]]=0,0,(Tabelle6[[#This Row],[Etas 35°C]]*0.8+Tabelle6[[#This Row],[Etas 55°C]]*0.2))*2.5</f>
        <v>3.9800000000000004</v>
      </c>
      <c r="O2114" s="31">
        <f>-(Tabelle6[[#This Row],[80%/20% SCOP]]-5.675)/5.675</f>
        <v>0.2986784140969162</v>
      </c>
    </row>
    <row r="2115" spans="1:15" ht="20.100000000000001" customHeight="1" x14ac:dyDescent="0.25">
      <c r="A2115" s="56"/>
      <c r="B2115" s="32">
        <v>16001339</v>
      </c>
      <c r="C2115" s="25" t="s">
        <v>5128</v>
      </c>
      <c r="D2115" s="25" t="s">
        <v>5140</v>
      </c>
      <c r="E2115" s="26" t="s">
        <v>2</v>
      </c>
      <c r="F2115" s="27">
        <v>30</v>
      </c>
      <c r="G2115" s="28">
        <v>1.64</v>
      </c>
      <c r="H2115" s="27">
        <v>34</v>
      </c>
      <c r="I2115" s="28">
        <v>1.39</v>
      </c>
      <c r="J2115" s="26" t="s">
        <v>109</v>
      </c>
      <c r="K2115" s="26" t="s">
        <v>4</v>
      </c>
      <c r="L2115" s="26" t="s">
        <v>4</v>
      </c>
      <c r="M2115" s="27">
        <f>IF(Tabelle6[[#This Row],[Heizleistung (55°C)]]=0,Tabelle6[[#This Row],[Heizleistung (35°C)]],(Tabelle6[[#This Row],[Heizleistung (35°C)]]+Tabelle6[[#This Row],[Heizleistung (55°C)]])/2)</f>
        <v>32</v>
      </c>
      <c r="N2115" s="30">
        <f>IF(Tabelle6[[#This Row],[Etas 55°C]]=0,0,(Tabelle6[[#This Row],[Etas 35°C]]*0.8+Tabelle6[[#This Row],[Etas 55°C]]*0.2))*2.5</f>
        <v>3.9750000000000001</v>
      </c>
      <c r="O2115" s="31">
        <f>-(Tabelle6[[#This Row],[80%/20% SCOP]]-5.675)/5.675</f>
        <v>0.29955947136563871</v>
      </c>
    </row>
    <row r="2116" spans="1:15" ht="20.100000000000001" customHeight="1" x14ac:dyDescent="0.25">
      <c r="A2116" s="56"/>
      <c r="B2116" s="32">
        <v>16007475</v>
      </c>
      <c r="C2116" s="25" t="s">
        <v>2855</v>
      </c>
      <c r="D2116" s="25" t="s">
        <v>2856</v>
      </c>
      <c r="E2116" s="26" t="s">
        <v>2</v>
      </c>
      <c r="F2116" s="27">
        <v>25.6</v>
      </c>
      <c r="G2116" s="28">
        <v>1.64</v>
      </c>
      <c r="H2116" s="27">
        <v>27.3</v>
      </c>
      <c r="I2116" s="28">
        <v>1.38</v>
      </c>
      <c r="J2116" s="26" t="s">
        <v>324</v>
      </c>
      <c r="K2116" s="26" t="s">
        <v>4</v>
      </c>
      <c r="L2116" s="26" t="s">
        <v>4</v>
      </c>
      <c r="M2116" s="27">
        <f>IF(Tabelle6[[#This Row],[Heizleistung (55°C)]]=0,Tabelle6[[#This Row],[Heizleistung (35°C)]],(Tabelle6[[#This Row],[Heizleistung (35°C)]]+Tabelle6[[#This Row],[Heizleistung (55°C)]])/2)</f>
        <v>26.450000000000003</v>
      </c>
      <c r="N2116" s="30">
        <f>IF(Tabelle6[[#This Row],[Etas 55°C]]=0,0,(Tabelle6[[#This Row],[Etas 35°C]]*0.8+Tabelle6[[#This Row],[Etas 55°C]]*0.2))*2.5</f>
        <v>3.97</v>
      </c>
      <c r="O2116" s="31">
        <f>-(Tabelle6[[#This Row],[80%/20% SCOP]]-5.675)/5.675</f>
        <v>0.30044052863436116</v>
      </c>
    </row>
    <row r="2117" spans="1:15" ht="20.100000000000001" customHeight="1" x14ac:dyDescent="0.25">
      <c r="A2117" s="56"/>
      <c r="B2117" s="32">
        <v>16007495</v>
      </c>
      <c r="C2117" s="25" t="s">
        <v>59</v>
      </c>
      <c r="D2117" s="25" t="s">
        <v>78</v>
      </c>
      <c r="E2117" s="26" t="s">
        <v>2</v>
      </c>
      <c r="F2117" s="27">
        <v>31</v>
      </c>
      <c r="G2117" s="28">
        <v>1.67</v>
      </c>
      <c r="H2117" s="27">
        <v>29</v>
      </c>
      <c r="I2117" s="28">
        <v>1.26</v>
      </c>
      <c r="J2117" s="26" t="s">
        <v>40</v>
      </c>
      <c r="K2117" s="26" t="s">
        <v>15</v>
      </c>
      <c r="L2117" s="26" t="s">
        <v>25</v>
      </c>
      <c r="M2117" s="27">
        <f>IF(Tabelle6[[#This Row],[Heizleistung (55°C)]]=0,Tabelle6[[#This Row],[Heizleistung (35°C)]],(Tabelle6[[#This Row],[Heizleistung (35°C)]]+Tabelle6[[#This Row],[Heizleistung (55°C)]])/2)</f>
        <v>30</v>
      </c>
      <c r="N2117" s="30">
        <f>IF(Tabelle6[[#This Row],[Etas 55°C]]=0,0,(Tabelle6[[#This Row],[Etas 35°C]]*0.8+Tabelle6[[#This Row],[Etas 55°C]]*0.2))*2.5</f>
        <v>3.97</v>
      </c>
      <c r="O2117" s="31">
        <f>-(Tabelle6[[#This Row],[80%/20% SCOP]]-5.675)/5.675</f>
        <v>0.30044052863436116</v>
      </c>
    </row>
    <row r="2118" spans="1:15" ht="20.100000000000001" customHeight="1" x14ac:dyDescent="0.25">
      <c r="A2118" s="56"/>
      <c r="B2118" s="32">
        <v>16014742</v>
      </c>
      <c r="C2118" s="25" t="s">
        <v>3161</v>
      </c>
      <c r="D2118" s="25" t="s">
        <v>4125</v>
      </c>
      <c r="E2118" s="26" t="s">
        <v>2</v>
      </c>
      <c r="F2118" s="27">
        <v>25</v>
      </c>
      <c r="G2118" s="28">
        <v>1.64</v>
      </c>
      <c r="H2118" s="27">
        <v>23</v>
      </c>
      <c r="I2118" s="28">
        <v>1.27</v>
      </c>
      <c r="J2118" s="26" t="s">
        <v>109</v>
      </c>
      <c r="K2118" s="26" t="s">
        <v>4</v>
      </c>
      <c r="L2118" s="26" t="s">
        <v>4</v>
      </c>
      <c r="M2118" s="27">
        <f>IF(Tabelle6[[#This Row],[Heizleistung (55°C)]]=0,Tabelle6[[#This Row],[Heizleistung (35°C)]],(Tabelle6[[#This Row],[Heizleistung (35°C)]]+Tabelle6[[#This Row],[Heizleistung (55°C)]])/2)</f>
        <v>24</v>
      </c>
      <c r="N2118" s="30">
        <f>IF(Tabelle6[[#This Row],[Etas 55°C]]=0,0,(Tabelle6[[#This Row],[Etas 35°C]]*0.8+Tabelle6[[#This Row],[Etas 55°C]]*0.2))*2.5</f>
        <v>3.915</v>
      </c>
      <c r="O2118" s="31">
        <f>-(Tabelle6[[#This Row],[80%/20% SCOP]]-5.675)/5.675</f>
        <v>0.31013215859030835</v>
      </c>
    </row>
    <row r="2119" spans="1:15" ht="20.100000000000001" customHeight="1" x14ac:dyDescent="0.25">
      <c r="A2119" s="56"/>
      <c r="B2119" s="32">
        <v>16016909</v>
      </c>
      <c r="C2119" s="25" t="s">
        <v>5645</v>
      </c>
      <c r="D2119" s="25" t="s">
        <v>5655</v>
      </c>
      <c r="E2119" s="26" t="s">
        <v>2</v>
      </c>
      <c r="F2119" s="27">
        <v>28.3</v>
      </c>
      <c r="G2119" s="28">
        <v>1.58</v>
      </c>
      <c r="H2119" s="27">
        <v>29.2</v>
      </c>
      <c r="I2119" s="28">
        <v>1.3009999999999999</v>
      </c>
      <c r="J2119" s="26" t="s">
        <v>3</v>
      </c>
      <c r="K2119" s="26" t="s">
        <v>4</v>
      </c>
      <c r="L2119" s="26" t="s">
        <v>4</v>
      </c>
      <c r="M2119" s="29">
        <f>IF(Tabelle6[[#This Row],[Heizleistung (55°C)]]=0,Tabelle6[[#This Row],[Heizleistung (35°C)]],(Tabelle6[[#This Row],[Heizleistung (35°C)]]+Tabelle6[[#This Row],[Heizleistung (55°C)]])/2)</f>
        <v>28.75</v>
      </c>
      <c r="N2119" s="30">
        <f>IF(Tabelle6[[#This Row],[Etas 55°C]]=0,0,(Tabelle6[[#This Row],[Etas 35°C]]*0.8+Tabelle6[[#This Row],[Etas 55°C]]*0.2))*2.5</f>
        <v>3.8105000000000007</v>
      </c>
      <c r="O2119" s="31">
        <f>-(Tabelle6[[#This Row],[80%/20% SCOP]]-5.675)/5.675</f>
        <v>0.32854625550660777</v>
      </c>
    </row>
    <row r="2120" spans="1:15" ht="20.100000000000001" customHeight="1" x14ac:dyDescent="0.25">
      <c r="A2120" s="56"/>
      <c r="B2120" s="32">
        <v>16014598</v>
      </c>
      <c r="C2120" s="25" t="s">
        <v>526</v>
      </c>
      <c r="D2120" s="25" t="s">
        <v>538</v>
      </c>
      <c r="E2120" s="26" t="s">
        <v>2</v>
      </c>
      <c r="F2120" s="27">
        <v>23.46</v>
      </c>
      <c r="G2120" s="28">
        <v>1.5860000000000001</v>
      </c>
      <c r="H2120" s="27">
        <v>21.76</v>
      </c>
      <c r="I2120" s="28">
        <v>1.254</v>
      </c>
      <c r="J2120" s="26" t="s">
        <v>109</v>
      </c>
      <c r="K2120" s="26" t="s">
        <v>4</v>
      </c>
      <c r="L2120" s="26" t="s">
        <v>15</v>
      </c>
      <c r="M2120" s="27">
        <f>IF(Tabelle6[[#This Row],[Heizleistung (55°C)]]=0,Tabelle6[[#This Row],[Heizleistung (35°C)]],(Tabelle6[[#This Row],[Heizleistung (35°C)]]+Tabelle6[[#This Row],[Heizleistung (55°C)]])/2)</f>
        <v>22.61</v>
      </c>
      <c r="N2120" s="30">
        <f>IF(Tabelle6[[#This Row],[Etas 55°C]]=0,0,(Tabelle6[[#This Row],[Etas 35°C]]*0.8+Tabelle6[[#This Row],[Etas 55°C]]*0.2))*2.5</f>
        <v>3.7990000000000004</v>
      </c>
      <c r="O2120" s="31">
        <f>-(Tabelle6[[#This Row],[80%/20% SCOP]]-5.675)/5.675</f>
        <v>0.33057268722466954</v>
      </c>
    </row>
    <row r="2121" spans="1:15" ht="20.100000000000001" customHeight="1" x14ac:dyDescent="0.25">
      <c r="A2121" s="56"/>
      <c r="B2121" s="32">
        <v>16013673</v>
      </c>
      <c r="C2121" s="25" t="s">
        <v>1771</v>
      </c>
      <c r="D2121" s="25" t="s">
        <v>1791</v>
      </c>
      <c r="E2121" s="26" t="s">
        <v>2</v>
      </c>
      <c r="F2121" s="27">
        <v>26.52</v>
      </c>
      <c r="G2121" s="28">
        <v>1.5860000000000001</v>
      </c>
      <c r="H2121" s="27">
        <v>24.6</v>
      </c>
      <c r="I2121" s="28">
        <v>1.254</v>
      </c>
      <c r="J2121" s="26" t="s">
        <v>109</v>
      </c>
      <c r="K2121" s="26" t="s">
        <v>4</v>
      </c>
      <c r="L2121" s="26" t="s">
        <v>4</v>
      </c>
      <c r="M2121" s="27">
        <f>IF(Tabelle6[[#This Row],[Heizleistung (55°C)]]=0,Tabelle6[[#This Row],[Heizleistung (35°C)]],(Tabelle6[[#This Row],[Heizleistung (35°C)]]+Tabelle6[[#This Row],[Heizleistung (55°C)]])/2)</f>
        <v>25.560000000000002</v>
      </c>
      <c r="N2121" s="30">
        <f>IF(Tabelle6[[#This Row],[Etas 55°C]]=0,0,(Tabelle6[[#This Row],[Etas 35°C]]*0.8+Tabelle6[[#This Row],[Etas 55°C]]*0.2))*2.5</f>
        <v>3.7990000000000004</v>
      </c>
      <c r="O2121" s="31">
        <f>-(Tabelle6[[#This Row],[80%/20% SCOP]]-5.675)/5.675</f>
        <v>0.33057268722466954</v>
      </c>
    </row>
    <row r="2122" spans="1:15" ht="20.100000000000001" customHeight="1" x14ac:dyDescent="0.25">
      <c r="A2122" s="56"/>
      <c r="B2122" s="32">
        <v>16014599</v>
      </c>
      <c r="C2122" s="25" t="s">
        <v>526</v>
      </c>
      <c r="D2122" s="25" t="s">
        <v>545</v>
      </c>
      <c r="E2122" s="26" t="s">
        <v>2</v>
      </c>
      <c r="F2122" s="27">
        <v>28.67</v>
      </c>
      <c r="G2122" s="28">
        <v>1.5620000000000001</v>
      </c>
      <c r="H2122" s="27">
        <v>32.74</v>
      </c>
      <c r="I2122" s="28">
        <v>1.3440000000000001</v>
      </c>
      <c r="J2122" s="26" t="s">
        <v>109</v>
      </c>
      <c r="K2122" s="26" t="s">
        <v>4</v>
      </c>
      <c r="L2122" s="26" t="s">
        <v>15</v>
      </c>
      <c r="M2122" s="27">
        <f>IF(Tabelle6[[#This Row],[Heizleistung (55°C)]]=0,Tabelle6[[#This Row],[Heizleistung (35°C)]],(Tabelle6[[#This Row],[Heizleistung (35°C)]]+Tabelle6[[#This Row],[Heizleistung (55°C)]])/2)</f>
        <v>30.705000000000002</v>
      </c>
      <c r="N2122" s="30">
        <f>IF(Tabelle6[[#This Row],[Etas 55°C]]=0,0,(Tabelle6[[#This Row],[Etas 35°C]]*0.8+Tabelle6[[#This Row],[Etas 55°C]]*0.2))*2.5</f>
        <v>3.7960000000000003</v>
      </c>
      <c r="O2122" s="31">
        <f>-(Tabelle6[[#This Row],[80%/20% SCOP]]-5.675)/5.675</f>
        <v>0.331101321585903</v>
      </c>
    </row>
    <row r="2123" spans="1:15" ht="20.100000000000001" customHeight="1" x14ac:dyDescent="0.25">
      <c r="A2123" s="56"/>
      <c r="B2123" s="32">
        <v>16016908</v>
      </c>
      <c r="C2123" s="25" t="s">
        <v>5645</v>
      </c>
      <c r="D2123" s="25" t="s">
        <v>5741</v>
      </c>
      <c r="E2123" s="26" t="s">
        <v>2</v>
      </c>
      <c r="F2123" s="27">
        <v>25.2</v>
      </c>
      <c r="G2123" s="28">
        <v>1.5640000000000001</v>
      </c>
      <c r="H2123" s="27">
        <v>25.9</v>
      </c>
      <c r="I2123" s="28">
        <v>1.2989999999999999</v>
      </c>
      <c r="J2123" s="26" t="s">
        <v>3</v>
      </c>
      <c r="K2123" s="26" t="s">
        <v>4</v>
      </c>
      <c r="L2123" s="26" t="s">
        <v>4</v>
      </c>
      <c r="M2123" s="29">
        <f>IF(Tabelle6[[#This Row],[Heizleistung (55°C)]]=0,Tabelle6[[#This Row],[Heizleistung (35°C)]],(Tabelle6[[#This Row],[Heizleistung (35°C)]]+Tabelle6[[#This Row],[Heizleistung (55°C)]])/2)</f>
        <v>25.549999999999997</v>
      </c>
      <c r="N2123" s="30">
        <f>IF(Tabelle6[[#This Row],[Etas 55°C]]=0,0,(Tabelle6[[#This Row],[Etas 35°C]]*0.8+Tabelle6[[#This Row],[Etas 55°C]]*0.2))*2.5</f>
        <v>3.7775000000000003</v>
      </c>
      <c r="O2123" s="31">
        <f>-(Tabelle6[[#This Row],[80%/20% SCOP]]-5.675)/5.675</f>
        <v>0.33436123348017616</v>
      </c>
    </row>
    <row r="2124" spans="1:15" ht="20.100000000000001" customHeight="1" x14ac:dyDescent="0.25">
      <c r="A2124" s="56"/>
      <c r="B2124" s="32">
        <v>16017070</v>
      </c>
      <c r="C2124" s="25" t="s">
        <v>4814</v>
      </c>
      <c r="D2124" s="25" t="s">
        <v>4884</v>
      </c>
      <c r="E2124" s="26" t="s">
        <v>2</v>
      </c>
      <c r="F2124" s="27">
        <v>30</v>
      </c>
      <c r="G2124" s="28">
        <v>1.55</v>
      </c>
      <c r="H2124" s="27">
        <v>30</v>
      </c>
      <c r="I2124" s="28">
        <v>1.35</v>
      </c>
      <c r="J2124" s="26" t="s">
        <v>3</v>
      </c>
      <c r="K2124" s="26" t="s">
        <v>15</v>
      </c>
      <c r="L2124" s="26" t="s">
        <v>4</v>
      </c>
      <c r="M2124" s="27">
        <f>IF(Tabelle6[[#This Row],[Heizleistung (55°C)]]=0,Tabelle6[[#This Row],[Heizleistung (35°C)]],(Tabelle6[[#This Row],[Heizleistung (35°C)]]+Tabelle6[[#This Row],[Heizleistung (55°C)]])/2)</f>
        <v>30</v>
      </c>
      <c r="N2124" s="30">
        <f>IF(Tabelle6[[#This Row],[Etas 55°C]]=0,0,(Tabelle6[[#This Row],[Etas 35°C]]*0.8+Tabelle6[[#This Row],[Etas 55°C]]*0.2))*2.5</f>
        <v>3.7750000000000004</v>
      </c>
      <c r="O2124" s="31">
        <f>-(Tabelle6[[#This Row],[80%/20% SCOP]]-5.675)/5.675</f>
        <v>0.33480176211453738</v>
      </c>
    </row>
    <row r="2125" spans="1:15" ht="20.100000000000001" customHeight="1" x14ac:dyDescent="0.25">
      <c r="A2125" s="56"/>
      <c r="B2125" s="32">
        <v>16014757</v>
      </c>
      <c r="C2125" s="25" t="s">
        <v>305</v>
      </c>
      <c r="D2125" s="25" t="s">
        <v>341</v>
      </c>
      <c r="E2125" s="26" t="s">
        <v>2</v>
      </c>
      <c r="F2125" s="27">
        <v>23.2</v>
      </c>
      <c r="G2125" s="28">
        <v>1.55</v>
      </c>
      <c r="H2125" s="27">
        <v>24.3</v>
      </c>
      <c r="I2125" s="28">
        <v>1.32</v>
      </c>
      <c r="J2125" s="26" t="s">
        <v>324</v>
      </c>
      <c r="K2125" s="26" t="s">
        <v>4</v>
      </c>
      <c r="L2125" s="26" t="s">
        <v>4</v>
      </c>
      <c r="M2125" s="27">
        <f>IF(Tabelle6[[#This Row],[Heizleistung (55°C)]]=0,Tabelle6[[#This Row],[Heizleistung (35°C)]],(Tabelle6[[#This Row],[Heizleistung (35°C)]]+Tabelle6[[#This Row],[Heizleistung (55°C)]])/2)</f>
        <v>23.75</v>
      </c>
      <c r="N2125" s="30">
        <f>IF(Tabelle6[[#This Row],[Etas 55°C]]=0,0,(Tabelle6[[#This Row],[Etas 35°C]]*0.8+Tabelle6[[#This Row],[Etas 55°C]]*0.2))*2.5</f>
        <v>3.7600000000000007</v>
      </c>
      <c r="O2125" s="31">
        <f>-(Tabelle6[[#This Row],[80%/20% SCOP]]-5.675)/5.675</f>
        <v>0.33744493392070468</v>
      </c>
    </row>
    <row r="2126" spans="1:15" ht="20.100000000000001" customHeight="1" x14ac:dyDescent="0.25">
      <c r="A2126" s="56"/>
      <c r="B2126" s="32">
        <v>16014754</v>
      </c>
      <c r="C2126" s="25" t="s">
        <v>305</v>
      </c>
      <c r="D2126" s="25" t="s">
        <v>373</v>
      </c>
      <c r="E2126" s="26" t="s">
        <v>2</v>
      </c>
      <c r="F2126" s="27">
        <v>23.2</v>
      </c>
      <c r="G2126" s="28">
        <v>1.55</v>
      </c>
      <c r="H2126" s="27">
        <v>24.3</v>
      </c>
      <c r="I2126" s="28">
        <v>1.32</v>
      </c>
      <c r="J2126" s="26" t="s">
        <v>324</v>
      </c>
      <c r="K2126" s="26" t="s">
        <v>4</v>
      </c>
      <c r="L2126" s="26" t="s">
        <v>4</v>
      </c>
      <c r="M2126" s="27">
        <f>IF(Tabelle6[[#This Row],[Heizleistung (55°C)]]=0,Tabelle6[[#This Row],[Heizleistung (35°C)]],(Tabelle6[[#This Row],[Heizleistung (35°C)]]+Tabelle6[[#This Row],[Heizleistung (55°C)]])/2)</f>
        <v>23.75</v>
      </c>
      <c r="N2126" s="30">
        <f>IF(Tabelle6[[#This Row],[Etas 55°C]]=0,0,(Tabelle6[[#This Row],[Etas 35°C]]*0.8+Tabelle6[[#This Row],[Etas 55°C]]*0.2))*2.5</f>
        <v>3.7600000000000007</v>
      </c>
      <c r="O2126" s="31">
        <f>-(Tabelle6[[#This Row],[80%/20% SCOP]]-5.675)/5.675</f>
        <v>0.33744493392070468</v>
      </c>
    </row>
    <row r="2127" spans="1:15" ht="20.100000000000001" customHeight="1" x14ac:dyDescent="0.25">
      <c r="A2127" s="56"/>
      <c r="B2127" s="32">
        <v>16000842</v>
      </c>
      <c r="C2127" s="25" t="s">
        <v>4644</v>
      </c>
      <c r="D2127" s="25" t="s">
        <v>4661</v>
      </c>
      <c r="E2127" s="26" t="s">
        <v>2</v>
      </c>
      <c r="F2127" s="27">
        <v>29</v>
      </c>
      <c r="G2127" s="28">
        <v>1.53</v>
      </c>
      <c r="H2127" s="27">
        <v>29</v>
      </c>
      <c r="I2127" s="28">
        <v>1.37</v>
      </c>
      <c r="J2127" s="26" t="s">
        <v>324</v>
      </c>
      <c r="K2127" s="26" t="s">
        <v>4</v>
      </c>
      <c r="L2127" s="26" t="s">
        <v>4</v>
      </c>
      <c r="M2127" s="27">
        <f>IF(Tabelle6[[#This Row],[Heizleistung (55°C)]]=0,Tabelle6[[#This Row],[Heizleistung (35°C)]],(Tabelle6[[#This Row],[Heizleistung (35°C)]]+Tabelle6[[#This Row],[Heizleistung (55°C)]])/2)</f>
        <v>29</v>
      </c>
      <c r="N2127" s="30">
        <f>IF(Tabelle6[[#This Row],[Etas 55°C]]=0,0,(Tabelle6[[#This Row],[Etas 35°C]]*0.8+Tabelle6[[#This Row],[Etas 55°C]]*0.2))*2.5</f>
        <v>3.7450000000000006</v>
      </c>
      <c r="O2127" s="31">
        <f>-(Tabelle6[[#This Row],[80%/20% SCOP]]-5.675)/5.675</f>
        <v>0.34008810572687215</v>
      </c>
    </row>
    <row r="2128" spans="1:15" ht="20.100000000000001" customHeight="1" x14ac:dyDescent="0.25">
      <c r="A2128" s="56"/>
      <c r="B2128" s="32">
        <v>16005792</v>
      </c>
      <c r="C2128" s="25" t="s">
        <v>1560</v>
      </c>
      <c r="D2128" s="25" t="s">
        <v>1571</v>
      </c>
      <c r="E2128" s="26" t="s">
        <v>2</v>
      </c>
      <c r="F2128" s="27">
        <v>21</v>
      </c>
      <c r="G2128" s="28">
        <v>1.52</v>
      </c>
      <c r="H2128" s="27">
        <v>21</v>
      </c>
      <c r="I2128" s="28">
        <v>1.27</v>
      </c>
      <c r="J2128" s="26" t="s">
        <v>324</v>
      </c>
      <c r="K2128" s="26" t="s">
        <v>4</v>
      </c>
      <c r="L2128" s="26" t="s">
        <v>4</v>
      </c>
      <c r="M2128" s="27">
        <f>IF(Tabelle6[[#This Row],[Heizleistung (55°C)]]=0,Tabelle6[[#This Row],[Heizleistung (35°C)]],(Tabelle6[[#This Row],[Heizleistung (35°C)]]+Tabelle6[[#This Row],[Heizleistung (55°C)]])/2)</f>
        <v>21</v>
      </c>
      <c r="N2128" s="30">
        <f>IF(Tabelle6[[#This Row],[Etas 55°C]]=0,0,(Tabelle6[[#This Row],[Etas 35°C]]*0.8+Tabelle6[[#This Row],[Etas 55°C]]*0.2))*2.5</f>
        <v>3.6750000000000007</v>
      </c>
      <c r="O2128" s="31">
        <f>-(Tabelle6[[#This Row],[80%/20% SCOP]]-5.675)/5.675</f>
        <v>0.35242290748898664</v>
      </c>
    </row>
    <row r="2129" spans="1:15" ht="20.100000000000001" customHeight="1" x14ac:dyDescent="0.25">
      <c r="A2129" s="56"/>
      <c r="B2129" s="32">
        <v>16003244</v>
      </c>
      <c r="C2129" s="25" t="s">
        <v>6137</v>
      </c>
      <c r="D2129" s="25" t="s">
        <v>6173</v>
      </c>
      <c r="E2129" s="26" t="s">
        <v>2</v>
      </c>
      <c r="F2129" s="27">
        <v>29</v>
      </c>
      <c r="G2129" s="28">
        <v>1.5</v>
      </c>
      <c r="H2129" s="27">
        <v>29</v>
      </c>
      <c r="I2129" s="28">
        <v>1.34</v>
      </c>
      <c r="J2129" s="26" t="s">
        <v>324</v>
      </c>
      <c r="K2129" s="26" t="s">
        <v>4</v>
      </c>
      <c r="L2129" s="26" t="s">
        <v>4</v>
      </c>
      <c r="M2129" s="29">
        <f>IF(Tabelle6[[#This Row],[Heizleistung (55°C)]]=0,Tabelle6[[#This Row],[Heizleistung (35°C)]],(Tabelle6[[#This Row],[Heizleistung (35°C)]]+Tabelle6[[#This Row],[Heizleistung (55°C)]])/2)</f>
        <v>29</v>
      </c>
      <c r="N2129" s="30">
        <f>IF(Tabelle6[[#This Row],[Etas 55°C]]=0,0,(Tabelle6[[#This Row],[Etas 35°C]]*0.8+Tabelle6[[#This Row],[Etas 55°C]]*0.2))*2.5</f>
        <v>3.6700000000000004</v>
      </c>
      <c r="O2129" s="31">
        <f>-(Tabelle6[[#This Row],[80%/20% SCOP]]-5.675)/5.675</f>
        <v>0.35330396475770914</v>
      </c>
    </row>
    <row r="2130" spans="1:15" ht="20.100000000000001" customHeight="1" x14ac:dyDescent="0.25">
      <c r="A2130" s="56"/>
      <c r="B2130" s="32">
        <v>16000841</v>
      </c>
      <c r="C2130" s="25" t="s">
        <v>4644</v>
      </c>
      <c r="D2130" s="25" t="s">
        <v>4667</v>
      </c>
      <c r="E2130" s="26" t="s">
        <v>2</v>
      </c>
      <c r="F2130" s="27">
        <v>22</v>
      </c>
      <c r="G2130" s="28">
        <v>1.51</v>
      </c>
      <c r="H2130" s="27">
        <v>21</v>
      </c>
      <c r="I2130" s="28">
        <v>1.28</v>
      </c>
      <c r="J2130" s="26" t="s">
        <v>324</v>
      </c>
      <c r="K2130" s="26" t="s">
        <v>4</v>
      </c>
      <c r="L2130" s="26" t="s">
        <v>4</v>
      </c>
      <c r="M2130" s="27">
        <f>IF(Tabelle6[[#This Row],[Heizleistung (55°C)]]=0,Tabelle6[[#This Row],[Heizleistung (35°C)]],(Tabelle6[[#This Row],[Heizleistung (35°C)]]+Tabelle6[[#This Row],[Heizleistung (55°C)]])/2)</f>
        <v>21.5</v>
      </c>
      <c r="N2130" s="30">
        <f>IF(Tabelle6[[#This Row],[Etas 55°C]]=0,0,(Tabelle6[[#This Row],[Etas 35°C]]*0.8+Tabelle6[[#This Row],[Etas 55°C]]*0.2))*2.5</f>
        <v>3.6600000000000006</v>
      </c>
      <c r="O2130" s="31">
        <f>-(Tabelle6[[#This Row],[80%/20% SCOP]]-5.675)/5.675</f>
        <v>0.35506607929515405</v>
      </c>
    </row>
    <row r="2131" spans="1:15" ht="20.100000000000001" customHeight="1" x14ac:dyDescent="0.25">
      <c r="A2131" s="56"/>
      <c r="B2131" s="32">
        <v>16003242</v>
      </c>
      <c r="C2131" s="25" t="s">
        <v>6137</v>
      </c>
      <c r="D2131" s="25" t="s">
        <v>6163</v>
      </c>
      <c r="E2131" s="26" t="s">
        <v>2</v>
      </c>
      <c r="F2131" s="27">
        <v>22</v>
      </c>
      <c r="G2131" s="28">
        <v>1.48</v>
      </c>
      <c r="H2131" s="27">
        <v>21</v>
      </c>
      <c r="I2131" s="28">
        <v>1.25</v>
      </c>
      <c r="J2131" s="26" t="s">
        <v>324</v>
      </c>
      <c r="K2131" s="26" t="s">
        <v>4</v>
      </c>
      <c r="L2131" s="26" t="s">
        <v>4</v>
      </c>
      <c r="M2131" s="29">
        <f>IF(Tabelle6[[#This Row],[Heizleistung (55°C)]]=0,Tabelle6[[#This Row],[Heizleistung (35°C)]],(Tabelle6[[#This Row],[Heizleistung (35°C)]]+Tabelle6[[#This Row],[Heizleistung (55°C)]])/2)</f>
        <v>21.5</v>
      </c>
      <c r="N2131" s="30">
        <f>IF(Tabelle6[[#This Row],[Etas 55°C]]=0,0,(Tabelle6[[#This Row],[Etas 35°C]]*0.8+Tabelle6[[#This Row],[Etas 55°C]]*0.2))*2.5</f>
        <v>3.585</v>
      </c>
      <c r="O2131" s="31">
        <f>-(Tabelle6[[#This Row],[80%/20% SCOP]]-5.675)/5.675</f>
        <v>0.36828193832599115</v>
      </c>
    </row>
    <row r="2132" spans="1:15" ht="20.100000000000001" customHeight="1" x14ac:dyDescent="0.25">
      <c r="A2132" s="56"/>
      <c r="B2132" s="32">
        <v>16015375</v>
      </c>
      <c r="C2132" s="25" t="s">
        <v>1624</v>
      </c>
      <c r="D2132" s="25" t="s">
        <v>1629</v>
      </c>
      <c r="E2132" s="26" t="s">
        <v>2</v>
      </c>
      <c r="F2132" s="27">
        <v>31.41</v>
      </c>
      <c r="G2132" s="28">
        <v>1.46</v>
      </c>
      <c r="H2132" s="27">
        <v>30.34</v>
      </c>
      <c r="I2132" s="28">
        <v>1.26</v>
      </c>
      <c r="J2132" s="26" t="s">
        <v>109</v>
      </c>
      <c r="K2132" s="26" t="s">
        <v>15</v>
      </c>
      <c r="L2132" s="26" t="s">
        <v>4</v>
      </c>
      <c r="M2132" s="27">
        <f>IF(Tabelle6[[#This Row],[Heizleistung (55°C)]]=0,Tabelle6[[#This Row],[Heizleistung (35°C)]],(Tabelle6[[#This Row],[Heizleistung (35°C)]]+Tabelle6[[#This Row],[Heizleistung (55°C)]])/2)</f>
        <v>30.875</v>
      </c>
      <c r="N2132" s="30">
        <f>IF(Tabelle6[[#This Row],[Etas 55°C]]=0,0,(Tabelle6[[#This Row],[Etas 35°C]]*0.8+Tabelle6[[#This Row],[Etas 55°C]]*0.2))*2.5</f>
        <v>3.55</v>
      </c>
      <c r="O2132" s="31">
        <f>-(Tabelle6[[#This Row],[80%/20% SCOP]]-5.675)/5.675</f>
        <v>0.37444933920704848</v>
      </c>
    </row>
    <row r="2133" spans="1:15" ht="20.100000000000001" customHeight="1" x14ac:dyDescent="0.25"/>
    <row r="2134" spans="1:15" ht="20.100000000000001" customHeight="1" x14ac:dyDescent="0.25"/>
    <row r="2135" spans="1:15" ht="20.100000000000001" customHeight="1" x14ac:dyDescent="0.25"/>
    <row r="2136" spans="1:15" ht="20.100000000000001" customHeight="1" x14ac:dyDescent="0.25"/>
    <row r="2137" spans="1:15" ht="20.100000000000001" customHeight="1" x14ac:dyDescent="0.25"/>
    <row r="2138" spans="1:15" ht="20.100000000000001" customHeight="1" x14ac:dyDescent="0.25"/>
    <row r="2139" spans="1:15" ht="20.100000000000001" customHeight="1" x14ac:dyDescent="0.25"/>
    <row r="2140" spans="1:15" ht="20.100000000000001" customHeight="1" x14ac:dyDescent="0.25"/>
    <row r="2141" spans="1:15" ht="20.100000000000001" customHeight="1" x14ac:dyDescent="0.25"/>
    <row r="2142" spans="1:15" ht="20.100000000000001" customHeight="1" x14ac:dyDescent="0.25"/>
    <row r="2143" spans="1:15" ht="20.100000000000001" customHeight="1" x14ac:dyDescent="0.25"/>
    <row r="2144" spans="1:15" ht="20.100000000000001" customHeight="1" x14ac:dyDescent="0.25"/>
    <row r="2145" ht="20.100000000000001" customHeight="1" x14ac:dyDescent="0.25"/>
    <row r="2146" ht="20.100000000000001" customHeight="1" x14ac:dyDescent="0.25"/>
    <row r="2147" ht="20.100000000000001" customHeight="1" x14ac:dyDescent="0.25"/>
    <row r="2148" ht="20.100000000000001" customHeight="1" x14ac:dyDescent="0.25"/>
    <row r="2149" ht="20.100000000000001" customHeight="1" x14ac:dyDescent="0.25"/>
    <row r="2150" ht="20.100000000000001" customHeight="1" x14ac:dyDescent="0.25"/>
    <row r="2151" ht="20.100000000000001" customHeight="1" x14ac:dyDescent="0.25"/>
    <row r="2152" ht="20.100000000000001" customHeight="1" x14ac:dyDescent="0.25"/>
    <row r="2153" ht="20.100000000000001" customHeight="1" x14ac:dyDescent="0.25"/>
    <row r="2154" ht="20.100000000000001" customHeight="1" x14ac:dyDescent="0.25"/>
    <row r="2155" ht="20.100000000000001" customHeight="1" x14ac:dyDescent="0.25"/>
    <row r="2156" ht="20.100000000000001" customHeight="1" x14ac:dyDescent="0.25"/>
    <row r="2157" ht="20.100000000000001" customHeight="1" x14ac:dyDescent="0.25"/>
    <row r="2158" ht="20.100000000000001" customHeight="1" x14ac:dyDescent="0.25"/>
    <row r="2159" ht="20.100000000000001" customHeight="1" x14ac:dyDescent="0.25"/>
    <row r="2160" ht="20.100000000000001" customHeight="1" x14ac:dyDescent="0.25"/>
    <row r="2161" ht="20.100000000000001" customHeight="1" x14ac:dyDescent="0.25"/>
    <row r="2162" ht="20.100000000000001" customHeight="1" x14ac:dyDescent="0.25"/>
    <row r="2163" ht="20.100000000000001" customHeight="1" x14ac:dyDescent="0.25"/>
    <row r="2164" ht="20.100000000000001" customHeight="1" x14ac:dyDescent="0.25"/>
    <row r="2165" ht="20.100000000000001" customHeight="1" x14ac:dyDescent="0.25"/>
    <row r="2166" ht="20.100000000000001" customHeight="1" x14ac:dyDescent="0.25"/>
    <row r="2167" ht="20.100000000000001" customHeight="1" x14ac:dyDescent="0.25"/>
    <row r="2168" ht="20.100000000000001" customHeight="1" x14ac:dyDescent="0.25"/>
    <row r="2169" ht="20.100000000000001" customHeight="1" x14ac:dyDescent="0.25"/>
    <row r="2170" ht="20.100000000000001" customHeight="1" x14ac:dyDescent="0.25"/>
    <row r="2171" ht="20.100000000000001" customHeight="1" x14ac:dyDescent="0.25"/>
    <row r="2172" ht="20.100000000000001" customHeight="1" x14ac:dyDescent="0.25"/>
    <row r="2173" ht="20.100000000000001" customHeight="1" x14ac:dyDescent="0.25"/>
    <row r="2174" ht="20.100000000000001" customHeight="1" x14ac:dyDescent="0.25"/>
    <row r="2175" ht="20.100000000000001" customHeight="1" x14ac:dyDescent="0.25"/>
    <row r="2176" ht="20.100000000000001" customHeight="1" x14ac:dyDescent="0.25"/>
    <row r="2177" ht="20.100000000000001" customHeight="1" x14ac:dyDescent="0.25"/>
    <row r="2178" ht="20.100000000000001" customHeight="1" x14ac:dyDescent="0.25"/>
    <row r="2179" ht="20.100000000000001" customHeight="1" x14ac:dyDescent="0.25"/>
    <row r="2180" ht="20.100000000000001" customHeight="1" x14ac:dyDescent="0.25"/>
    <row r="2181" ht="20.100000000000001" customHeight="1" x14ac:dyDescent="0.25"/>
    <row r="2182" ht="20.100000000000001" customHeight="1" x14ac:dyDescent="0.25"/>
    <row r="2183" ht="20.100000000000001" customHeight="1" x14ac:dyDescent="0.25"/>
    <row r="2184" ht="20.100000000000001" customHeight="1" x14ac:dyDescent="0.25"/>
    <row r="2185" ht="20.100000000000001" customHeight="1" x14ac:dyDescent="0.25"/>
    <row r="2186" ht="20.100000000000001" customHeight="1" x14ac:dyDescent="0.25"/>
    <row r="2187" ht="20.100000000000001" customHeight="1" x14ac:dyDescent="0.25"/>
    <row r="2188" ht="20.100000000000001" customHeight="1" x14ac:dyDescent="0.25"/>
    <row r="2189" ht="20.100000000000001" customHeight="1" x14ac:dyDescent="0.25"/>
    <row r="2190" ht="20.100000000000001" customHeight="1" x14ac:dyDescent="0.25"/>
    <row r="2191" ht="20.100000000000001" customHeight="1" x14ac:dyDescent="0.25"/>
    <row r="2192" ht="20.100000000000001" customHeight="1" x14ac:dyDescent="0.25"/>
    <row r="2193" ht="20.100000000000001" customHeight="1" x14ac:dyDescent="0.25"/>
    <row r="2194" ht="20.100000000000001" customHeight="1" x14ac:dyDescent="0.25"/>
    <row r="2195" ht="20.100000000000001" customHeight="1" x14ac:dyDescent="0.25"/>
    <row r="2196" ht="20.100000000000001" customHeight="1" x14ac:dyDescent="0.25"/>
    <row r="2197" ht="20.100000000000001" customHeight="1" x14ac:dyDescent="0.25"/>
    <row r="2198" ht="20.100000000000001" customHeight="1" x14ac:dyDescent="0.25"/>
    <row r="2199" ht="20.100000000000001" customHeight="1" x14ac:dyDescent="0.25"/>
    <row r="2200" ht="20.100000000000001" customHeight="1" x14ac:dyDescent="0.25"/>
    <row r="2201" ht="20.100000000000001" customHeight="1" x14ac:dyDescent="0.25"/>
    <row r="2202" ht="20.100000000000001" customHeight="1" x14ac:dyDescent="0.25"/>
    <row r="2203" ht="20.100000000000001" customHeight="1" x14ac:dyDescent="0.25"/>
    <row r="2204" ht="20.100000000000001" customHeight="1" x14ac:dyDescent="0.25"/>
    <row r="2205" ht="20.100000000000001" customHeight="1" x14ac:dyDescent="0.25"/>
    <row r="2206" ht="20.100000000000001" customHeight="1" x14ac:dyDescent="0.25"/>
    <row r="2207" ht="20.100000000000001" customHeight="1" x14ac:dyDescent="0.25"/>
    <row r="2208" ht="20.100000000000001" customHeight="1" x14ac:dyDescent="0.25"/>
    <row r="2209" ht="20.100000000000001" customHeight="1" x14ac:dyDescent="0.25"/>
    <row r="2210" ht="20.100000000000001" customHeight="1" x14ac:dyDescent="0.25"/>
    <row r="2211" ht="20.100000000000001" customHeight="1" x14ac:dyDescent="0.25"/>
    <row r="2212" ht="20.100000000000001" customHeight="1" x14ac:dyDescent="0.25"/>
    <row r="2213" ht="20.100000000000001" customHeight="1" x14ac:dyDescent="0.25"/>
    <row r="2214" ht="20.100000000000001" customHeight="1" x14ac:dyDescent="0.25"/>
    <row r="2215" ht="20.100000000000001" customHeight="1" x14ac:dyDescent="0.25"/>
    <row r="2216" ht="20.100000000000001" customHeight="1" x14ac:dyDescent="0.25"/>
    <row r="2217" ht="20.100000000000001" customHeight="1" x14ac:dyDescent="0.25"/>
    <row r="2218" ht="20.100000000000001" customHeight="1" x14ac:dyDescent="0.25"/>
    <row r="2219" ht="20.100000000000001" customHeight="1" x14ac:dyDescent="0.25"/>
    <row r="2220" ht="20.100000000000001" customHeight="1" x14ac:dyDescent="0.25"/>
    <row r="2221" ht="20.100000000000001" customHeight="1" x14ac:dyDescent="0.25"/>
    <row r="2222" ht="20.100000000000001" customHeight="1" x14ac:dyDescent="0.25"/>
    <row r="2223" ht="20.100000000000001" customHeight="1" x14ac:dyDescent="0.25"/>
    <row r="2224" ht="20.100000000000001" customHeight="1" x14ac:dyDescent="0.25"/>
    <row r="2225" ht="20.100000000000001" customHeight="1" x14ac:dyDescent="0.25"/>
    <row r="2226" ht="20.100000000000001" customHeight="1" x14ac:dyDescent="0.25"/>
    <row r="2227" ht="20.100000000000001" customHeight="1" x14ac:dyDescent="0.25"/>
    <row r="2228" ht="20.100000000000001" customHeight="1" x14ac:dyDescent="0.25"/>
    <row r="2229" ht="20.100000000000001" customHeight="1" x14ac:dyDescent="0.25"/>
    <row r="2230" ht="20.100000000000001" customHeight="1" x14ac:dyDescent="0.25"/>
    <row r="2231" ht="20.100000000000001" customHeight="1" x14ac:dyDescent="0.25"/>
    <row r="2232" ht="20.100000000000001" customHeight="1" x14ac:dyDescent="0.25"/>
    <row r="2233" ht="20.100000000000001" customHeight="1" x14ac:dyDescent="0.25"/>
    <row r="2234" ht="20.100000000000001" customHeight="1" x14ac:dyDescent="0.25"/>
    <row r="2235" ht="20.100000000000001" customHeight="1" x14ac:dyDescent="0.25"/>
    <row r="2236" ht="20.100000000000001" customHeight="1" x14ac:dyDescent="0.25"/>
    <row r="2237" ht="20.100000000000001" customHeight="1" x14ac:dyDescent="0.25"/>
    <row r="2238" ht="20.100000000000001" customHeight="1" x14ac:dyDescent="0.25"/>
    <row r="2239" ht="20.100000000000001" customHeight="1" x14ac:dyDescent="0.25"/>
    <row r="2240" ht="20.100000000000001" customHeight="1" x14ac:dyDescent="0.25"/>
    <row r="2241" ht="20.100000000000001" customHeight="1" x14ac:dyDescent="0.25"/>
    <row r="2242" ht="20.100000000000001" customHeight="1" x14ac:dyDescent="0.25"/>
    <row r="2243" ht="20.100000000000001" customHeight="1" x14ac:dyDescent="0.25"/>
    <row r="2244" ht="20.100000000000001" customHeight="1" x14ac:dyDescent="0.25"/>
    <row r="2245" ht="20.100000000000001" customHeight="1" x14ac:dyDescent="0.25"/>
    <row r="2246" ht="20.100000000000001" customHeight="1" x14ac:dyDescent="0.25"/>
    <row r="2247" ht="20.100000000000001" customHeight="1" x14ac:dyDescent="0.25"/>
    <row r="2248" ht="20.100000000000001" customHeight="1" x14ac:dyDescent="0.25"/>
    <row r="2249" ht="20.100000000000001" customHeight="1" x14ac:dyDescent="0.25"/>
    <row r="2250" ht="20.100000000000001" customHeight="1" x14ac:dyDescent="0.25"/>
    <row r="2251" ht="20.100000000000001" customHeight="1" x14ac:dyDescent="0.25"/>
    <row r="2252" ht="20.100000000000001" customHeight="1" x14ac:dyDescent="0.25"/>
    <row r="2253" ht="20.100000000000001" customHeight="1" x14ac:dyDescent="0.25"/>
    <row r="2254" ht="20.100000000000001" customHeight="1" x14ac:dyDescent="0.25"/>
    <row r="2255" ht="20.100000000000001" customHeight="1" x14ac:dyDescent="0.25"/>
    <row r="2256" ht="20.100000000000001" customHeight="1" x14ac:dyDescent="0.25"/>
    <row r="2257" ht="20.100000000000001" customHeight="1" x14ac:dyDescent="0.25"/>
    <row r="2258" ht="20.100000000000001" customHeight="1" x14ac:dyDescent="0.25"/>
    <row r="2259" ht="20.100000000000001" customHeight="1" x14ac:dyDescent="0.25"/>
    <row r="2260" ht="20.100000000000001" customHeight="1" x14ac:dyDescent="0.25"/>
    <row r="2261" ht="20.100000000000001" customHeight="1" x14ac:dyDescent="0.25"/>
    <row r="2262" ht="20.100000000000001" customHeight="1" x14ac:dyDescent="0.25"/>
    <row r="2263" ht="20.100000000000001" customHeight="1" x14ac:dyDescent="0.25"/>
    <row r="2264" ht="20.100000000000001" customHeight="1" x14ac:dyDescent="0.25"/>
    <row r="2265" ht="20.100000000000001" customHeight="1" x14ac:dyDescent="0.25"/>
    <row r="2266" ht="20.100000000000001" customHeight="1" x14ac:dyDescent="0.25"/>
    <row r="2267" ht="20.100000000000001" customHeight="1" x14ac:dyDescent="0.25"/>
    <row r="2268" ht="20.100000000000001" customHeight="1" x14ac:dyDescent="0.25"/>
    <row r="2269" ht="20.100000000000001" customHeight="1" x14ac:dyDescent="0.25"/>
    <row r="2270" ht="20.100000000000001" customHeight="1" x14ac:dyDescent="0.25"/>
    <row r="2271" ht="20.100000000000001" customHeight="1" x14ac:dyDescent="0.25"/>
    <row r="2272" ht="20.100000000000001" customHeight="1" x14ac:dyDescent="0.25"/>
    <row r="2273" ht="20.100000000000001" customHeight="1" x14ac:dyDescent="0.25"/>
    <row r="2274" ht="20.100000000000001" customHeight="1" x14ac:dyDescent="0.25"/>
    <row r="2275" ht="20.100000000000001" customHeight="1" x14ac:dyDescent="0.25"/>
    <row r="2276" ht="20.100000000000001" customHeight="1" x14ac:dyDescent="0.25"/>
    <row r="2277" ht="20.100000000000001" customHeight="1" x14ac:dyDescent="0.25"/>
    <row r="2278" ht="20.100000000000001" customHeight="1" x14ac:dyDescent="0.25"/>
    <row r="2279" ht="20.100000000000001" customHeight="1" x14ac:dyDescent="0.25"/>
    <row r="2280" ht="20.100000000000001" customHeight="1" x14ac:dyDescent="0.25"/>
    <row r="2281" ht="20.100000000000001" customHeight="1" x14ac:dyDescent="0.25"/>
    <row r="2282" ht="20.100000000000001" customHeight="1" x14ac:dyDescent="0.25"/>
    <row r="2283" ht="20.100000000000001" customHeight="1" x14ac:dyDescent="0.25"/>
    <row r="2284" ht="20.100000000000001" customHeight="1" x14ac:dyDescent="0.25"/>
    <row r="2285" ht="20.100000000000001" customHeight="1" x14ac:dyDescent="0.25"/>
    <row r="2286" ht="20.100000000000001" customHeight="1" x14ac:dyDescent="0.25"/>
    <row r="2287" ht="20.100000000000001" customHeight="1" x14ac:dyDescent="0.25"/>
    <row r="2288" ht="20.100000000000001" customHeight="1" x14ac:dyDescent="0.25"/>
    <row r="2289" ht="20.100000000000001" customHeight="1" x14ac:dyDescent="0.25"/>
    <row r="2290" ht="20.100000000000001" customHeight="1" x14ac:dyDescent="0.25"/>
    <row r="2291" ht="20.100000000000001" customHeight="1" x14ac:dyDescent="0.25"/>
    <row r="2292" ht="20.100000000000001" customHeight="1" x14ac:dyDescent="0.25"/>
    <row r="2293" ht="20.100000000000001" customHeight="1" x14ac:dyDescent="0.25"/>
    <row r="2294" ht="20.100000000000001" customHeight="1" x14ac:dyDescent="0.25"/>
    <row r="2295" ht="20.100000000000001" customHeight="1" x14ac:dyDescent="0.25"/>
    <row r="2296" ht="20.100000000000001" customHeight="1" x14ac:dyDescent="0.25"/>
    <row r="2297" ht="20.100000000000001" customHeight="1" x14ac:dyDescent="0.25"/>
    <row r="2298" ht="20.100000000000001" customHeight="1" x14ac:dyDescent="0.25"/>
    <row r="2299" ht="20.100000000000001" customHeight="1" x14ac:dyDescent="0.25"/>
    <row r="2300" ht="20.100000000000001" customHeight="1" x14ac:dyDescent="0.25"/>
    <row r="2301" ht="20.100000000000001" customHeight="1" x14ac:dyDescent="0.25"/>
    <row r="2302" ht="20.100000000000001" customHeight="1" x14ac:dyDescent="0.25"/>
    <row r="2303" ht="20.100000000000001" customHeight="1" x14ac:dyDescent="0.25"/>
    <row r="2304" ht="20.100000000000001" customHeight="1" x14ac:dyDescent="0.25"/>
    <row r="2305" ht="20.100000000000001" customHeight="1" x14ac:dyDescent="0.25"/>
    <row r="2306" ht="20.100000000000001" customHeight="1" x14ac:dyDescent="0.25"/>
    <row r="2307" ht="20.100000000000001" customHeight="1" x14ac:dyDescent="0.25"/>
    <row r="2308" ht="20.100000000000001" customHeight="1" x14ac:dyDescent="0.25"/>
    <row r="2309" ht="20.100000000000001" customHeight="1" x14ac:dyDescent="0.25"/>
    <row r="2310" ht="20.100000000000001" customHeight="1" x14ac:dyDescent="0.25"/>
    <row r="2311" ht="20.100000000000001" customHeight="1" x14ac:dyDescent="0.25"/>
    <row r="2312" ht="20.100000000000001" customHeight="1" x14ac:dyDescent="0.25"/>
    <row r="2313" ht="20.100000000000001" customHeight="1" x14ac:dyDescent="0.25"/>
    <row r="2314" ht="20.100000000000001" customHeight="1" x14ac:dyDescent="0.25"/>
    <row r="2315" ht="20.100000000000001" customHeight="1" x14ac:dyDescent="0.25"/>
    <row r="2316" ht="20.100000000000001" customHeight="1" x14ac:dyDescent="0.25"/>
    <row r="2317" ht="20.100000000000001" customHeight="1" x14ac:dyDescent="0.25"/>
    <row r="2318" ht="20.100000000000001" customHeight="1" x14ac:dyDescent="0.25"/>
    <row r="2319" ht="20.100000000000001" customHeight="1" x14ac:dyDescent="0.25"/>
    <row r="2320" ht="20.100000000000001" customHeight="1" x14ac:dyDescent="0.25"/>
    <row r="2321" ht="20.100000000000001" customHeight="1" x14ac:dyDescent="0.25"/>
    <row r="2322" ht="20.100000000000001" customHeight="1" x14ac:dyDescent="0.25"/>
    <row r="2323" ht="20.100000000000001" customHeight="1" x14ac:dyDescent="0.25"/>
    <row r="2324" ht="20.100000000000001" customHeight="1" x14ac:dyDescent="0.25"/>
    <row r="2325" ht="20.100000000000001" customHeight="1" x14ac:dyDescent="0.25"/>
    <row r="2326" ht="20.100000000000001" customHeight="1" x14ac:dyDescent="0.25"/>
    <row r="2327" ht="20.100000000000001" customHeight="1" x14ac:dyDescent="0.25"/>
    <row r="2328" ht="20.100000000000001" customHeight="1" x14ac:dyDescent="0.25"/>
    <row r="2329" ht="20.100000000000001" customHeight="1" x14ac:dyDescent="0.25"/>
    <row r="2330" ht="20.100000000000001" customHeight="1" x14ac:dyDescent="0.25"/>
    <row r="2331" ht="20.100000000000001" customHeight="1" x14ac:dyDescent="0.25"/>
    <row r="2332" ht="20.100000000000001" customHeight="1" x14ac:dyDescent="0.25"/>
    <row r="2333" ht="20.100000000000001" customHeight="1" x14ac:dyDescent="0.25"/>
    <row r="2334" ht="20.100000000000001" customHeight="1" x14ac:dyDescent="0.25"/>
    <row r="2335" ht="20.100000000000001" customHeight="1" x14ac:dyDescent="0.25"/>
    <row r="2336" ht="20.100000000000001" customHeight="1" x14ac:dyDescent="0.25"/>
    <row r="2337" ht="20.100000000000001" customHeight="1" x14ac:dyDescent="0.25"/>
    <row r="2338" ht="20.100000000000001" customHeight="1" x14ac:dyDescent="0.25"/>
    <row r="2339" ht="20.100000000000001" customHeight="1" x14ac:dyDescent="0.25"/>
    <row r="2340" ht="20.100000000000001" customHeight="1" x14ac:dyDescent="0.25"/>
    <row r="2341" ht="20.100000000000001" customHeight="1" x14ac:dyDescent="0.25"/>
    <row r="2342" ht="20.100000000000001" customHeight="1" x14ac:dyDescent="0.25"/>
    <row r="2343" ht="20.100000000000001" customHeight="1" x14ac:dyDescent="0.25"/>
    <row r="2344" ht="20.100000000000001" customHeight="1" x14ac:dyDescent="0.25"/>
    <row r="2345" ht="20.100000000000001" customHeight="1" x14ac:dyDescent="0.25"/>
    <row r="2346" ht="20.100000000000001" customHeight="1" x14ac:dyDescent="0.25"/>
    <row r="2347" ht="20.100000000000001" customHeight="1" x14ac:dyDescent="0.25"/>
    <row r="2348" ht="20.100000000000001" customHeight="1" x14ac:dyDescent="0.25"/>
    <row r="2349" ht="20.100000000000001" customHeight="1" x14ac:dyDescent="0.25"/>
    <row r="2350" ht="20.100000000000001" customHeight="1" x14ac:dyDescent="0.25"/>
    <row r="2351" ht="20.100000000000001" customHeight="1" x14ac:dyDescent="0.25"/>
    <row r="2352" ht="20.100000000000001" customHeight="1" x14ac:dyDescent="0.25"/>
    <row r="2353" ht="20.100000000000001" customHeight="1" x14ac:dyDescent="0.25"/>
    <row r="2354" ht="20.100000000000001" customHeight="1" x14ac:dyDescent="0.25"/>
    <row r="2355" ht="20.100000000000001" customHeight="1" x14ac:dyDescent="0.25"/>
    <row r="2356" ht="20.100000000000001" customHeight="1" x14ac:dyDescent="0.25"/>
    <row r="2357" ht="20.100000000000001" customHeight="1" x14ac:dyDescent="0.25"/>
    <row r="2358" ht="20.100000000000001" customHeight="1" x14ac:dyDescent="0.25"/>
    <row r="2359" ht="20.100000000000001" customHeight="1" x14ac:dyDescent="0.25"/>
    <row r="2360" ht="20.100000000000001" customHeight="1" x14ac:dyDescent="0.25"/>
    <row r="2361" ht="20.100000000000001" customHeight="1" x14ac:dyDescent="0.25"/>
    <row r="2362" ht="20.100000000000001" customHeight="1" x14ac:dyDescent="0.25"/>
    <row r="2363" ht="20.100000000000001" customHeight="1" x14ac:dyDescent="0.25"/>
    <row r="2364" ht="20.100000000000001" customHeight="1" x14ac:dyDescent="0.25"/>
    <row r="2365" ht="20.100000000000001" customHeight="1" x14ac:dyDescent="0.25"/>
    <row r="2366" ht="20.100000000000001" customHeight="1" x14ac:dyDescent="0.25"/>
    <row r="2367" ht="20.100000000000001" customHeight="1" x14ac:dyDescent="0.25"/>
    <row r="2368" ht="20.100000000000001" customHeight="1" x14ac:dyDescent="0.25"/>
    <row r="2369" ht="20.100000000000001" customHeight="1" x14ac:dyDescent="0.25"/>
    <row r="2370" ht="20.100000000000001" customHeight="1" x14ac:dyDescent="0.25"/>
    <row r="2371" ht="20.100000000000001" customHeight="1" x14ac:dyDescent="0.25"/>
    <row r="2372" ht="20.100000000000001" customHeight="1" x14ac:dyDescent="0.25"/>
    <row r="2373" ht="20.100000000000001" customHeight="1" x14ac:dyDescent="0.25"/>
    <row r="2374" ht="20.100000000000001" customHeight="1" x14ac:dyDescent="0.25"/>
    <row r="2375" ht="20.100000000000001" customHeight="1" x14ac:dyDescent="0.25"/>
    <row r="2376" ht="20.100000000000001" customHeight="1" x14ac:dyDescent="0.25"/>
    <row r="2377" ht="20.100000000000001" customHeight="1" x14ac:dyDescent="0.25"/>
    <row r="2378" ht="20.100000000000001" customHeight="1" x14ac:dyDescent="0.25"/>
    <row r="2379" ht="20.100000000000001" customHeight="1" x14ac:dyDescent="0.25"/>
    <row r="2380" ht="20.100000000000001" customHeight="1" x14ac:dyDescent="0.25"/>
    <row r="2381" ht="20.100000000000001" customHeight="1" x14ac:dyDescent="0.25"/>
    <row r="2382" ht="20.100000000000001" customHeight="1" x14ac:dyDescent="0.25"/>
    <row r="2383" ht="20.100000000000001" customHeight="1" x14ac:dyDescent="0.25"/>
    <row r="2384" ht="20.100000000000001" customHeight="1" x14ac:dyDescent="0.25"/>
    <row r="2385" ht="20.100000000000001" customHeight="1" x14ac:dyDescent="0.25"/>
    <row r="2386" ht="20.100000000000001" customHeight="1" x14ac:dyDescent="0.25"/>
    <row r="2387" ht="20.100000000000001" customHeight="1" x14ac:dyDescent="0.25"/>
    <row r="2388" ht="20.100000000000001" customHeight="1" x14ac:dyDescent="0.25"/>
    <row r="2389" ht="20.100000000000001" customHeight="1" x14ac:dyDescent="0.25"/>
    <row r="2390" ht="20.100000000000001" customHeight="1" x14ac:dyDescent="0.25"/>
    <row r="2391" ht="20.100000000000001" customHeight="1" x14ac:dyDescent="0.25"/>
    <row r="2392" ht="20.100000000000001" customHeight="1" x14ac:dyDescent="0.25"/>
    <row r="2393" ht="20.100000000000001" customHeight="1" x14ac:dyDescent="0.25"/>
    <row r="2394" ht="20.100000000000001" customHeight="1" x14ac:dyDescent="0.25"/>
    <row r="2395" ht="20.100000000000001" customHeight="1" x14ac:dyDescent="0.25"/>
    <row r="2396" ht="20.100000000000001" customHeight="1" x14ac:dyDescent="0.25"/>
    <row r="2397" ht="20.100000000000001" customHeight="1" x14ac:dyDescent="0.25"/>
    <row r="2398" ht="20.100000000000001" customHeight="1" x14ac:dyDescent="0.25"/>
    <row r="2399" ht="20.100000000000001" customHeight="1" x14ac:dyDescent="0.25"/>
    <row r="2400" ht="20.100000000000001" customHeight="1" x14ac:dyDescent="0.25"/>
    <row r="2401" ht="20.100000000000001" customHeight="1" x14ac:dyDescent="0.25"/>
    <row r="2402" ht="20.100000000000001" customHeight="1" x14ac:dyDescent="0.25"/>
    <row r="2403" ht="20.100000000000001" customHeight="1" x14ac:dyDescent="0.25"/>
    <row r="2404" ht="20.100000000000001" customHeight="1" x14ac:dyDescent="0.25"/>
    <row r="2405" ht="20.100000000000001" customHeight="1" x14ac:dyDescent="0.25"/>
    <row r="2406" ht="20.100000000000001" customHeight="1" x14ac:dyDescent="0.25"/>
    <row r="2407" ht="20.100000000000001" customHeight="1" x14ac:dyDescent="0.25"/>
    <row r="2408" ht="20.100000000000001" customHeight="1" x14ac:dyDescent="0.25"/>
    <row r="2409" ht="20.100000000000001" customHeight="1" x14ac:dyDescent="0.25"/>
    <row r="2410" ht="20.100000000000001" customHeight="1" x14ac:dyDescent="0.25"/>
    <row r="2411" ht="20.100000000000001" customHeight="1" x14ac:dyDescent="0.25"/>
    <row r="2412" ht="20.100000000000001" customHeight="1" x14ac:dyDescent="0.25"/>
    <row r="2413" ht="20.100000000000001" customHeight="1" x14ac:dyDescent="0.25"/>
    <row r="2414" ht="20.100000000000001" customHeight="1" x14ac:dyDescent="0.25"/>
    <row r="2415" ht="20.100000000000001" customHeight="1" x14ac:dyDescent="0.25"/>
    <row r="2416" ht="20.100000000000001" customHeight="1" x14ac:dyDescent="0.25"/>
    <row r="2417" ht="20.100000000000001" customHeight="1" x14ac:dyDescent="0.25"/>
    <row r="2418" ht="20.100000000000001" customHeight="1" x14ac:dyDescent="0.25"/>
    <row r="2419" ht="20.100000000000001" customHeight="1" x14ac:dyDescent="0.25"/>
    <row r="2420" ht="20.100000000000001" customHeight="1" x14ac:dyDescent="0.25"/>
    <row r="2421" ht="20.100000000000001" customHeight="1" x14ac:dyDescent="0.25"/>
    <row r="2422" ht="20.100000000000001" customHeight="1" x14ac:dyDescent="0.25"/>
    <row r="2423" ht="20.100000000000001" customHeight="1" x14ac:dyDescent="0.25"/>
    <row r="2424" ht="20.100000000000001" customHeight="1" x14ac:dyDescent="0.25"/>
    <row r="2425" ht="20.100000000000001" customHeight="1" x14ac:dyDescent="0.25"/>
    <row r="2426" ht="20.100000000000001" customHeight="1" x14ac:dyDescent="0.25"/>
    <row r="2427" ht="20.100000000000001" customHeight="1" x14ac:dyDescent="0.25"/>
    <row r="2428" ht="20.100000000000001" customHeight="1" x14ac:dyDescent="0.25"/>
    <row r="2429" ht="20.100000000000001" customHeight="1" x14ac:dyDescent="0.25"/>
    <row r="2430" ht="20.100000000000001" customHeight="1" x14ac:dyDescent="0.25"/>
    <row r="2431" ht="20.100000000000001" customHeight="1" x14ac:dyDescent="0.25"/>
    <row r="2432" ht="20.100000000000001" customHeight="1" x14ac:dyDescent="0.25"/>
    <row r="2433" ht="20.100000000000001" customHeight="1" x14ac:dyDescent="0.25"/>
    <row r="2434" ht="20.100000000000001" customHeight="1" x14ac:dyDescent="0.25"/>
    <row r="2435" ht="20.100000000000001" customHeight="1" x14ac:dyDescent="0.25"/>
    <row r="2436" ht="20.100000000000001" customHeight="1" x14ac:dyDescent="0.25"/>
    <row r="2437" ht="20.100000000000001" customHeight="1" x14ac:dyDescent="0.25"/>
    <row r="2438" ht="20.100000000000001" customHeight="1" x14ac:dyDescent="0.25"/>
    <row r="2439" ht="20.100000000000001" customHeight="1" x14ac:dyDescent="0.25"/>
    <row r="2440" ht="20.100000000000001" customHeight="1" x14ac:dyDescent="0.25"/>
    <row r="2441" ht="20.100000000000001" customHeight="1" x14ac:dyDescent="0.25"/>
    <row r="2442" ht="20.100000000000001" customHeight="1" x14ac:dyDescent="0.25"/>
    <row r="2443" ht="20.100000000000001" customHeight="1" x14ac:dyDescent="0.25"/>
    <row r="2444" ht="20.100000000000001" customHeight="1" x14ac:dyDescent="0.25"/>
    <row r="2445" ht="20.100000000000001" customHeight="1" x14ac:dyDescent="0.25"/>
    <row r="2446" ht="20.100000000000001" customHeight="1" x14ac:dyDescent="0.25"/>
    <row r="2447" ht="20.100000000000001" customHeight="1" x14ac:dyDescent="0.25"/>
    <row r="2448" ht="20.100000000000001" customHeight="1" x14ac:dyDescent="0.25"/>
    <row r="2449" ht="20.100000000000001" customHeight="1" x14ac:dyDescent="0.25"/>
    <row r="2450" ht="20.100000000000001" customHeight="1" x14ac:dyDescent="0.25"/>
    <row r="2451" ht="20.100000000000001" customHeight="1" x14ac:dyDescent="0.25"/>
    <row r="2452" ht="20.100000000000001" customHeight="1" x14ac:dyDescent="0.25"/>
    <row r="2453" ht="20.100000000000001" customHeight="1" x14ac:dyDescent="0.25"/>
    <row r="2454" ht="20.100000000000001" customHeight="1" x14ac:dyDescent="0.25"/>
    <row r="2455" ht="20.100000000000001" customHeight="1" x14ac:dyDescent="0.25"/>
    <row r="2456" ht="20.100000000000001" customHeight="1" x14ac:dyDescent="0.25"/>
    <row r="2457" ht="20.100000000000001" customHeight="1" x14ac:dyDescent="0.25"/>
    <row r="2458" ht="20.100000000000001" customHeight="1" x14ac:dyDescent="0.25"/>
    <row r="2459" ht="20.100000000000001" customHeight="1" x14ac:dyDescent="0.25"/>
    <row r="2460" ht="20.100000000000001" customHeight="1" x14ac:dyDescent="0.25"/>
    <row r="2461" ht="20.100000000000001" customHeight="1" x14ac:dyDescent="0.25"/>
    <row r="2462" ht="20.100000000000001" customHeight="1" x14ac:dyDescent="0.25"/>
    <row r="2463" ht="20.100000000000001" customHeight="1" x14ac:dyDescent="0.25"/>
    <row r="2464" ht="20.100000000000001" customHeight="1" x14ac:dyDescent="0.25"/>
    <row r="2465" ht="20.100000000000001" customHeight="1" x14ac:dyDescent="0.25"/>
    <row r="2466" ht="20.100000000000001" customHeight="1" x14ac:dyDescent="0.25"/>
    <row r="2467" ht="20.100000000000001" customHeight="1" x14ac:dyDescent="0.25"/>
    <row r="2468" ht="20.100000000000001" customHeight="1" x14ac:dyDescent="0.25"/>
    <row r="2469" ht="20.100000000000001" customHeight="1" x14ac:dyDescent="0.25"/>
    <row r="2470" ht="20.100000000000001" customHeight="1" x14ac:dyDescent="0.25"/>
    <row r="2471" ht="20.100000000000001" customHeight="1" x14ac:dyDescent="0.25"/>
    <row r="2472" ht="20.100000000000001" customHeight="1" x14ac:dyDescent="0.25"/>
    <row r="2473" ht="20.100000000000001" customHeight="1" x14ac:dyDescent="0.25"/>
    <row r="2474" ht="20.100000000000001" customHeight="1" x14ac:dyDescent="0.25"/>
    <row r="2475" ht="20.100000000000001" customHeight="1" x14ac:dyDescent="0.25"/>
    <row r="2476" ht="20.100000000000001" customHeight="1" x14ac:dyDescent="0.25"/>
    <row r="2477" ht="20.100000000000001" customHeight="1" x14ac:dyDescent="0.25"/>
    <row r="2478" ht="20.100000000000001" customHeight="1" x14ac:dyDescent="0.25"/>
    <row r="2479" ht="20.100000000000001" customHeight="1" x14ac:dyDescent="0.25"/>
    <row r="2480" ht="20.100000000000001" customHeight="1" x14ac:dyDescent="0.25"/>
    <row r="2481" ht="20.100000000000001" customHeight="1" x14ac:dyDescent="0.25"/>
    <row r="2482" ht="20.100000000000001" customHeight="1" x14ac:dyDescent="0.25"/>
    <row r="2483" ht="20.100000000000001" customHeight="1" x14ac:dyDescent="0.25"/>
    <row r="2484" ht="20.100000000000001" customHeight="1" x14ac:dyDescent="0.25"/>
    <row r="2485" ht="20.100000000000001" customHeight="1" x14ac:dyDescent="0.25"/>
    <row r="2486" ht="20.100000000000001" customHeight="1" x14ac:dyDescent="0.25"/>
    <row r="2487" ht="20.100000000000001" customHeight="1" x14ac:dyDescent="0.25"/>
    <row r="2488" ht="20.100000000000001" customHeight="1" x14ac:dyDescent="0.25"/>
    <row r="2489" ht="20.100000000000001" customHeight="1" x14ac:dyDescent="0.25"/>
    <row r="2490" ht="20.100000000000001" customHeight="1" x14ac:dyDescent="0.25"/>
    <row r="2491" ht="20.100000000000001" customHeight="1" x14ac:dyDescent="0.25"/>
    <row r="2492" ht="20.100000000000001" customHeight="1" x14ac:dyDescent="0.25"/>
    <row r="2493" ht="20.100000000000001" customHeight="1" x14ac:dyDescent="0.25"/>
    <row r="2494" ht="20.100000000000001" customHeight="1" x14ac:dyDescent="0.25"/>
    <row r="2495" ht="20.100000000000001" customHeight="1" x14ac:dyDescent="0.25"/>
    <row r="2496" ht="20.100000000000001" customHeight="1" x14ac:dyDescent="0.25"/>
    <row r="2497" ht="20.100000000000001" customHeight="1" x14ac:dyDescent="0.25"/>
    <row r="2498" ht="20.100000000000001" customHeight="1" x14ac:dyDescent="0.25"/>
    <row r="2499" ht="20.100000000000001" customHeight="1" x14ac:dyDescent="0.25"/>
    <row r="2500" ht="20.100000000000001" customHeight="1" x14ac:dyDescent="0.25"/>
    <row r="2501" ht="20.100000000000001" customHeight="1" x14ac:dyDescent="0.25"/>
    <row r="2502" ht="20.100000000000001" customHeight="1" x14ac:dyDescent="0.25"/>
    <row r="2503" ht="20.100000000000001" customHeight="1" x14ac:dyDescent="0.25"/>
    <row r="2504" ht="20.100000000000001" customHeight="1" x14ac:dyDescent="0.25"/>
    <row r="2505" ht="20.100000000000001" customHeight="1" x14ac:dyDescent="0.25"/>
    <row r="2506" ht="20.100000000000001" customHeight="1" x14ac:dyDescent="0.25"/>
    <row r="2507" ht="20.100000000000001" customHeight="1" x14ac:dyDescent="0.25"/>
    <row r="2508" ht="20.100000000000001" customHeight="1" x14ac:dyDescent="0.25"/>
    <row r="2509" ht="20.100000000000001" customHeight="1" x14ac:dyDescent="0.25"/>
    <row r="2510" ht="20.100000000000001" customHeight="1" x14ac:dyDescent="0.25"/>
    <row r="2511" ht="20.100000000000001" customHeight="1" x14ac:dyDescent="0.25"/>
    <row r="2512" ht="20.100000000000001" customHeight="1" x14ac:dyDescent="0.25"/>
    <row r="2513" ht="20.100000000000001" customHeight="1" x14ac:dyDescent="0.25"/>
    <row r="2514" ht="20.100000000000001" customHeight="1" x14ac:dyDescent="0.25"/>
    <row r="2515" ht="20.100000000000001" customHeight="1" x14ac:dyDescent="0.25"/>
    <row r="2516" ht="20.100000000000001" customHeight="1" x14ac:dyDescent="0.25"/>
    <row r="2517" ht="20.100000000000001" customHeight="1" x14ac:dyDescent="0.25"/>
    <row r="2518" ht="20.100000000000001" customHeight="1" x14ac:dyDescent="0.25"/>
    <row r="2519" ht="20.100000000000001" customHeight="1" x14ac:dyDescent="0.25"/>
    <row r="2520" ht="20.100000000000001" customHeight="1" x14ac:dyDescent="0.25"/>
    <row r="2521" ht="20.100000000000001" customHeight="1" x14ac:dyDescent="0.25"/>
    <row r="2522" ht="20.100000000000001" customHeight="1" x14ac:dyDescent="0.25"/>
    <row r="2523" ht="20.100000000000001" customHeight="1" x14ac:dyDescent="0.25"/>
    <row r="2524" ht="20.100000000000001" customHeight="1" x14ac:dyDescent="0.25"/>
    <row r="2525" ht="20.100000000000001" customHeight="1" x14ac:dyDescent="0.25"/>
    <row r="2526" ht="20.100000000000001" customHeight="1" x14ac:dyDescent="0.25"/>
    <row r="2527" ht="20.100000000000001" customHeight="1" x14ac:dyDescent="0.25"/>
    <row r="2528" ht="20.100000000000001" customHeight="1" x14ac:dyDescent="0.25"/>
    <row r="2529" ht="20.100000000000001" customHeight="1" x14ac:dyDescent="0.25"/>
    <row r="2530" ht="20.100000000000001" customHeight="1" x14ac:dyDescent="0.25"/>
    <row r="2531" ht="20.100000000000001" customHeight="1" x14ac:dyDescent="0.25"/>
    <row r="2532" ht="20.100000000000001" customHeight="1" x14ac:dyDescent="0.25"/>
    <row r="2533" ht="20.100000000000001" customHeight="1" x14ac:dyDescent="0.25"/>
    <row r="2534" ht="20.100000000000001" customHeight="1" x14ac:dyDescent="0.25"/>
    <row r="2535" ht="20.100000000000001" customHeight="1" x14ac:dyDescent="0.25"/>
    <row r="2536" ht="20.100000000000001" customHeight="1" x14ac:dyDescent="0.25"/>
    <row r="2537" ht="20.100000000000001" customHeight="1" x14ac:dyDescent="0.25"/>
    <row r="2538" ht="20.100000000000001" customHeight="1" x14ac:dyDescent="0.25"/>
    <row r="2539" ht="20.100000000000001" customHeight="1" x14ac:dyDescent="0.25"/>
    <row r="2540" ht="20.100000000000001" customHeight="1" x14ac:dyDescent="0.25"/>
    <row r="2541" ht="20.100000000000001" customHeight="1" x14ac:dyDescent="0.25"/>
    <row r="2542" ht="20.100000000000001" customHeight="1" x14ac:dyDescent="0.25"/>
    <row r="2543" ht="20.100000000000001" customHeight="1" x14ac:dyDescent="0.25"/>
    <row r="2544" ht="20.100000000000001" customHeight="1" x14ac:dyDescent="0.25"/>
    <row r="2545" ht="20.100000000000001" customHeight="1" x14ac:dyDescent="0.25"/>
    <row r="2546" ht="20.100000000000001" customHeight="1" x14ac:dyDescent="0.25"/>
    <row r="2547" ht="20.100000000000001" customHeight="1" x14ac:dyDescent="0.25"/>
    <row r="2548" ht="20.100000000000001" customHeight="1" x14ac:dyDescent="0.25"/>
    <row r="2549" ht="20.100000000000001" customHeight="1" x14ac:dyDescent="0.25"/>
    <row r="2550" ht="20.100000000000001" customHeight="1" x14ac:dyDescent="0.25"/>
    <row r="2551" ht="20.100000000000001" customHeight="1" x14ac:dyDescent="0.25"/>
    <row r="2552" ht="20.100000000000001" customHeight="1" x14ac:dyDescent="0.25"/>
    <row r="2553" ht="20.100000000000001" customHeight="1" x14ac:dyDescent="0.25"/>
    <row r="2554" ht="20.100000000000001" customHeight="1" x14ac:dyDescent="0.25"/>
    <row r="2555" ht="20.100000000000001" customHeight="1" x14ac:dyDescent="0.25"/>
    <row r="2556" ht="20.100000000000001" customHeight="1" x14ac:dyDescent="0.25"/>
    <row r="2557" ht="20.100000000000001" customHeight="1" x14ac:dyDescent="0.25"/>
    <row r="2558" ht="20.100000000000001" customHeight="1" x14ac:dyDescent="0.25"/>
    <row r="2559" ht="20.100000000000001" customHeight="1" x14ac:dyDescent="0.25"/>
    <row r="2560" ht="20.100000000000001" customHeight="1" x14ac:dyDescent="0.25"/>
    <row r="2561" ht="20.100000000000001" customHeight="1" x14ac:dyDescent="0.25"/>
    <row r="2562" ht="20.100000000000001" customHeight="1" x14ac:dyDescent="0.25"/>
    <row r="2563" ht="20.100000000000001" customHeight="1" x14ac:dyDescent="0.25"/>
    <row r="2564" ht="20.100000000000001" customHeight="1" x14ac:dyDescent="0.25"/>
    <row r="2565" ht="20.100000000000001" customHeight="1" x14ac:dyDescent="0.25"/>
    <row r="2566" ht="20.100000000000001" customHeight="1" x14ac:dyDescent="0.25"/>
    <row r="2567" ht="20.100000000000001" customHeight="1" x14ac:dyDescent="0.25"/>
    <row r="2568" ht="20.100000000000001" customHeight="1" x14ac:dyDescent="0.25"/>
    <row r="2569" ht="20.100000000000001" customHeight="1" x14ac:dyDescent="0.25"/>
    <row r="2570" ht="20.100000000000001" customHeight="1" x14ac:dyDescent="0.25"/>
    <row r="2571" ht="20.100000000000001" customHeight="1" x14ac:dyDescent="0.25"/>
    <row r="2572" ht="20.100000000000001" customHeight="1" x14ac:dyDescent="0.25"/>
    <row r="2573" ht="20.100000000000001" customHeight="1" x14ac:dyDescent="0.25"/>
    <row r="2574" ht="20.100000000000001" customHeight="1" x14ac:dyDescent="0.25"/>
    <row r="2575" ht="20.100000000000001" customHeight="1" x14ac:dyDescent="0.25"/>
    <row r="2576" ht="20.100000000000001" customHeight="1" x14ac:dyDescent="0.25"/>
    <row r="2577" ht="20.100000000000001" customHeight="1" x14ac:dyDescent="0.25"/>
    <row r="2578" ht="20.100000000000001" customHeight="1" x14ac:dyDescent="0.25"/>
    <row r="2579" ht="20.100000000000001" customHeight="1" x14ac:dyDescent="0.25"/>
    <row r="2580" ht="19.5" customHeight="1" x14ac:dyDescent="0.25"/>
    <row r="2581" ht="20.100000000000001" customHeight="1" x14ac:dyDescent="0.25"/>
    <row r="2582" ht="20.100000000000001" customHeight="1" x14ac:dyDescent="0.25"/>
    <row r="2583" ht="20.100000000000001" customHeight="1" x14ac:dyDescent="0.25"/>
    <row r="2584" ht="20.100000000000001" customHeight="1" x14ac:dyDescent="0.25"/>
    <row r="2585" ht="20.100000000000001" customHeight="1" x14ac:dyDescent="0.25"/>
    <row r="2586" ht="20.100000000000001" customHeight="1" x14ac:dyDescent="0.25"/>
    <row r="2587" ht="20.100000000000001" customHeight="1" x14ac:dyDescent="0.25"/>
    <row r="2588" ht="20.100000000000001" customHeight="1" x14ac:dyDescent="0.25"/>
    <row r="2589" ht="20.100000000000001" customHeight="1" x14ac:dyDescent="0.25"/>
    <row r="2590" ht="20.100000000000001" customHeight="1" x14ac:dyDescent="0.25"/>
    <row r="2591" ht="20.100000000000001" customHeight="1" x14ac:dyDescent="0.25"/>
    <row r="2592" ht="20.100000000000001" customHeight="1" x14ac:dyDescent="0.25"/>
    <row r="2593" ht="20.100000000000001" customHeight="1" x14ac:dyDescent="0.25"/>
    <row r="2594" ht="20.100000000000001" customHeight="1" x14ac:dyDescent="0.25"/>
    <row r="2595" ht="20.100000000000001" customHeight="1" x14ac:dyDescent="0.25"/>
    <row r="2596" ht="20.100000000000001" customHeight="1" x14ac:dyDescent="0.25"/>
    <row r="2597" ht="20.100000000000001" customHeight="1" x14ac:dyDescent="0.25"/>
    <row r="2598" ht="20.100000000000001" customHeight="1" x14ac:dyDescent="0.25"/>
    <row r="2599" ht="20.100000000000001" customHeight="1" x14ac:dyDescent="0.25"/>
    <row r="2600" ht="20.100000000000001" customHeight="1" x14ac:dyDescent="0.25"/>
    <row r="2601" ht="20.100000000000001" customHeight="1" x14ac:dyDescent="0.25"/>
    <row r="2602" ht="20.100000000000001" customHeight="1" x14ac:dyDescent="0.25"/>
    <row r="2603" ht="20.100000000000001" customHeight="1" x14ac:dyDescent="0.25"/>
    <row r="2604" ht="20.100000000000001" customHeight="1" x14ac:dyDescent="0.25"/>
    <row r="2605" ht="20.100000000000001" customHeight="1" x14ac:dyDescent="0.25"/>
    <row r="2606" ht="20.100000000000001" customHeight="1" x14ac:dyDescent="0.25"/>
    <row r="2607" ht="20.100000000000001" customHeight="1" x14ac:dyDescent="0.25"/>
    <row r="2608" ht="20.100000000000001" customHeight="1" x14ac:dyDescent="0.25"/>
    <row r="2609" ht="20.100000000000001" customHeight="1" x14ac:dyDescent="0.25"/>
    <row r="2610" ht="20.100000000000001" customHeight="1" x14ac:dyDescent="0.25"/>
    <row r="2611" ht="20.100000000000001" customHeight="1" x14ac:dyDescent="0.25"/>
    <row r="2612" ht="20.100000000000001" customHeight="1" x14ac:dyDescent="0.25"/>
    <row r="2613" ht="20.100000000000001" customHeight="1" x14ac:dyDescent="0.25"/>
    <row r="2614" ht="20.100000000000001" customHeight="1" x14ac:dyDescent="0.25"/>
    <row r="2615" ht="20.100000000000001" customHeight="1" x14ac:dyDescent="0.25"/>
    <row r="2616" ht="20.100000000000001" customHeight="1" x14ac:dyDescent="0.25"/>
    <row r="2617" ht="20.100000000000001" customHeight="1" x14ac:dyDescent="0.25"/>
    <row r="2618" ht="20.100000000000001" customHeight="1" x14ac:dyDescent="0.25"/>
    <row r="2619" ht="20.100000000000001" customHeight="1" x14ac:dyDescent="0.25"/>
    <row r="2620" ht="20.100000000000001" customHeight="1" x14ac:dyDescent="0.25"/>
    <row r="2621" ht="20.100000000000001" customHeight="1" x14ac:dyDescent="0.25"/>
    <row r="2622" ht="20.100000000000001" customHeight="1" x14ac:dyDescent="0.25"/>
    <row r="2623" ht="20.100000000000001" customHeight="1" x14ac:dyDescent="0.25"/>
    <row r="2624" ht="20.100000000000001" customHeight="1" x14ac:dyDescent="0.25"/>
    <row r="2625" ht="20.100000000000001" customHeight="1" x14ac:dyDescent="0.25"/>
    <row r="2626" ht="20.100000000000001" customHeight="1" x14ac:dyDescent="0.25"/>
    <row r="2627" ht="20.100000000000001" customHeight="1" x14ac:dyDescent="0.25"/>
    <row r="2628" ht="20.100000000000001" customHeight="1" x14ac:dyDescent="0.25"/>
    <row r="2629" ht="20.100000000000001" customHeight="1" x14ac:dyDescent="0.25"/>
    <row r="2630" ht="20.100000000000001" customHeight="1" x14ac:dyDescent="0.25"/>
    <row r="2631" ht="20.100000000000001" customHeight="1" x14ac:dyDescent="0.25"/>
    <row r="2632" ht="20.100000000000001" customHeight="1" x14ac:dyDescent="0.25"/>
    <row r="2633" ht="20.100000000000001" customHeight="1" x14ac:dyDescent="0.25"/>
    <row r="2634" ht="20.100000000000001" customHeight="1" x14ac:dyDescent="0.25"/>
    <row r="2635" ht="20.100000000000001" customHeight="1" x14ac:dyDescent="0.25"/>
    <row r="2636" ht="20.100000000000001" customHeight="1" x14ac:dyDescent="0.25"/>
    <row r="2637" ht="20.100000000000001" customHeight="1" x14ac:dyDescent="0.25"/>
    <row r="2638" ht="20.100000000000001" customHeight="1" x14ac:dyDescent="0.25"/>
    <row r="2639" ht="20.100000000000001" customHeight="1" x14ac:dyDescent="0.25"/>
    <row r="2640" ht="20.100000000000001" customHeight="1" x14ac:dyDescent="0.25"/>
    <row r="2641" ht="20.100000000000001" customHeight="1" x14ac:dyDescent="0.25"/>
    <row r="2642" ht="20.100000000000001" customHeight="1" x14ac:dyDescent="0.25"/>
    <row r="2643" ht="20.100000000000001" customHeight="1" x14ac:dyDescent="0.25"/>
    <row r="2644" ht="20.100000000000001" customHeight="1" x14ac:dyDescent="0.25"/>
    <row r="2645" ht="20.100000000000001" customHeight="1" x14ac:dyDescent="0.25"/>
    <row r="2646" ht="20.100000000000001" customHeight="1" x14ac:dyDescent="0.25"/>
    <row r="2647" ht="20.100000000000001" customHeight="1" x14ac:dyDescent="0.25"/>
    <row r="2648" ht="20.100000000000001" customHeight="1" x14ac:dyDescent="0.25"/>
    <row r="2649" ht="20.100000000000001" customHeight="1" x14ac:dyDescent="0.25"/>
    <row r="2650" ht="20.100000000000001" customHeight="1" x14ac:dyDescent="0.25"/>
    <row r="2651" ht="20.100000000000001" customHeight="1" x14ac:dyDescent="0.25"/>
    <row r="2652" ht="20.100000000000001" customHeight="1" x14ac:dyDescent="0.25"/>
    <row r="2653" ht="20.100000000000001" customHeight="1" x14ac:dyDescent="0.25"/>
    <row r="2654" ht="20.100000000000001" customHeight="1" x14ac:dyDescent="0.25"/>
    <row r="2655" ht="20.100000000000001" customHeight="1" x14ac:dyDescent="0.25"/>
    <row r="2656" ht="20.100000000000001" customHeight="1" x14ac:dyDescent="0.25"/>
    <row r="2657" ht="20.100000000000001" customHeight="1" x14ac:dyDescent="0.25"/>
    <row r="2658" ht="20.100000000000001" customHeight="1" x14ac:dyDescent="0.25"/>
    <row r="2659" ht="20.100000000000001" customHeight="1" x14ac:dyDescent="0.25"/>
    <row r="2660" ht="20.100000000000001" customHeight="1" x14ac:dyDescent="0.25"/>
    <row r="2661" ht="20.100000000000001" customHeight="1" x14ac:dyDescent="0.25"/>
    <row r="2662" ht="20.100000000000001" customHeight="1" x14ac:dyDescent="0.25"/>
    <row r="2663" ht="20.100000000000001" customHeight="1" x14ac:dyDescent="0.25"/>
    <row r="2664" ht="20.100000000000001" customHeight="1" x14ac:dyDescent="0.25"/>
    <row r="2665" ht="20.100000000000001" customHeight="1" x14ac:dyDescent="0.25"/>
    <row r="2666" ht="20.100000000000001" customHeight="1" x14ac:dyDescent="0.25"/>
    <row r="2667" ht="20.100000000000001" customHeight="1" x14ac:dyDescent="0.25"/>
    <row r="2668" ht="20.100000000000001" customHeight="1" x14ac:dyDescent="0.25"/>
    <row r="2669" ht="20.100000000000001" customHeight="1" x14ac:dyDescent="0.25"/>
    <row r="2670" ht="20.100000000000001" customHeight="1" x14ac:dyDescent="0.25"/>
    <row r="2671" ht="20.100000000000001" customHeight="1" x14ac:dyDescent="0.25"/>
    <row r="2672" ht="20.100000000000001" customHeight="1" x14ac:dyDescent="0.25"/>
    <row r="2673" ht="20.100000000000001" customHeight="1" x14ac:dyDescent="0.25"/>
    <row r="2674" ht="20.100000000000001" customHeight="1" x14ac:dyDescent="0.25"/>
    <row r="2675" ht="20.100000000000001" customHeight="1" x14ac:dyDescent="0.25"/>
    <row r="2676" ht="20.100000000000001" customHeight="1" x14ac:dyDescent="0.25"/>
    <row r="2677" ht="20.100000000000001" customHeight="1" x14ac:dyDescent="0.25"/>
    <row r="2678" ht="20.100000000000001" customHeight="1" x14ac:dyDescent="0.25"/>
    <row r="2679" ht="20.100000000000001" customHeight="1" x14ac:dyDescent="0.25"/>
    <row r="2680" ht="20.100000000000001" customHeight="1" x14ac:dyDescent="0.25"/>
    <row r="2681" ht="20.100000000000001" customHeight="1" x14ac:dyDescent="0.25"/>
    <row r="2682" ht="20.100000000000001" customHeight="1" x14ac:dyDescent="0.25"/>
    <row r="2683" ht="20.100000000000001" customHeight="1" x14ac:dyDescent="0.25"/>
    <row r="2684" ht="20.100000000000001" customHeight="1" x14ac:dyDescent="0.25"/>
    <row r="2685" ht="20.100000000000001" customHeight="1" x14ac:dyDescent="0.25"/>
    <row r="2686" ht="20.100000000000001" customHeight="1" x14ac:dyDescent="0.25"/>
    <row r="2687" ht="20.100000000000001" customHeight="1" x14ac:dyDescent="0.25"/>
    <row r="2688" ht="20.100000000000001" customHeight="1" x14ac:dyDescent="0.25"/>
    <row r="2689" ht="20.100000000000001" customHeight="1" x14ac:dyDescent="0.25"/>
    <row r="2690" ht="20.100000000000001" customHeight="1" x14ac:dyDescent="0.25"/>
    <row r="2691" ht="20.100000000000001" customHeight="1" x14ac:dyDescent="0.25"/>
    <row r="2692" ht="20.100000000000001" customHeight="1" x14ac:dyDescent="0.25"/>
    <row r="2693" ht="20.100000000000001" customHeight="1" x14ac:dyDescent="0.25"/>
    <row r="2694" ht="20.100000000000001" customHeight="1" x14ac:dyDescent="0.25"/>
    <row r="2695" ht="20.100000000000001" customHeight="1" x14ac:dyDescent="0.25"/>
    <row r="2696" ht="20.100000000000001" customHeight="1" x14ac:dyDescent="0.25"/>
    <row r="2697" ht="20.100000000000001" customHeight="1" x14ac:dyDescent="0.25"/>
    <row r="2698" ht="20.100000000000001" customHeight="1" x14ac:dyDescent="0.25"/>
    <row r="2699" ht="20.100000000000001" customHeight="1" x14ac:dyDescent="0.25"/>
    <row r="2700" ht="20.100000000000001" customHeight="1" x14ac:dyDescent="0.25"/>
    <row r="2701" ht="20.100000000000001" customHeight="1" x14ac:dyDescent="0.25"/>
    <row r="2702" ht="20.100000000000001" customHeight="1" x14ac:dyDescent="0.25"/>
    <row r="2703" ht="20.100000000000001" customHeight="1" x14ac:dyDescent="0.25"/>
    <row r="2704" ht="20.100000000000001" customHeight="1" x14ac:dyDescent="0.25"/>
    <row r="2705" ht="20.100000000000001" customHeight="1" x14ac:dyDescent="0.25"/>
    <row r="2706" ht="20.100000000000001" customHeight="1" x14ac:dyDescent="0.25"/>
    <row r="2707" ht="20.100000000000001" customHeight="1" x14ac:dyDescent="0.25"/>
    <row r="2708" ht="20.100000000000001" customHeight="1" x14ac:dyDescent="0.25"/>
    <row r="2709" ht="20.100000000000001" customHeight="1" x14ac:dyDescent="0.25"/>
    <row r="2710" ht="20.100000000000001" customHeight="1" x14ac:dyDescent="0.25"/>
    <row r="2711" ht="20.100000000000001" customHeight="1" x14ac:dyDescent="0.25"/>
    <row r="2712" ht="20.100000000000001" customHeight="1" x14ac:dyDescent="0.25"/>
    <row r="2713" ht="20.100000000000001" customHeight="1" x14ac:dyDescent="0.25"/>
    <row r="2714" ht="20.100000000000001" customHeight="1" x14ac:dyDescent="0.25"/>
    <row r="2715" ht="20.100000000000001" customHeight="1" x14ac:dyDescent="0.25"/>
    <row r="2716" ht="20.100000000000001" customHeight="1" x14ac:dyDescent="0.25"/>
    <row r="2717" ht="20.100000000000001" customHeight="1" x14ac:dyDescent="0.25"/>
    <row r="2718" ht="20.100000000000001" customHeight="1" x14ac:dyDescent="0.25"/>
    <row r="2719" ht="20.100000000000001" customHeight="1" x14ac:dyDescent="0.25"/>
    <row r="2720" ht="20.100000000000001" customHeight="1" x14ac:dyDescent="0.25"/>
    <row r="2721" ht="20.100000000000001" customHeight="1" x14ac:dyDescent="0.25"/>
    <row r="2722" ht="20.100000000000001" customHeight="1" x14ac:dyDescent="0.25"/>
    <row r="2723" ht="20.100000000000001" customHeight="1" x14ac:dyDescent="0.25"/>
    <row r="2724" ht="20.100000000000001" customHeight="1" x14ac:dyDescent="0.25"/>
    <row r="2725" ht="20.100000000000001" customHeight="1" x14ac:dyDescent="0.25"/>
    <row r="2726" ht="20.100000000000001" customHeight="1" x14ac:dyDescent="0.25"/>
    <row r="2727" ht="20.100000000000001" customHeight="1" x14ac:dyDescent="0.25"/>
    <row r="2728" ht="20.100000000000001" customHeight="1" x14ac:dyDescent="0.25"/>
    <row r="2729" ht="20.100000000000001" customHeight="1" x14ac:dyDescent="0.25"/>
    <row r="2730" ht="20.100000000000001" customHeight="1" x14ac:dyDescent="0.25"/>
    <row r="2731" ht="20.100000000000001" customHeight="1" x14ac:dyDescent="0.25"/>
    <row r="2732" ht="20.100000000000001" customHeight="1" x14ac:dyDescent="0.25"/>
    <row r="2733" ht="20.100000000000001" customHeight="1" x14ac:dyDescent="0.25"/>
    <row r="2734" ht="20.100000000000001" customHeight="1" x14ac:dyDescent="0.25"/>
    <row r="2735" ht="20.100000000000001" customHeight="1" x14ac:dyDescent="0.25"/>
    <row r="2736" ht="20.100000000000001" customHeight="1" x14ac:dyDescent="0.25"/>
    <row r="2737" ht="20.100000000000001" customHeight="1" x14ac:dyDescent="0.25"/>
    <row r="2738" ht="20.100000000000001" customHeight="1" x14ac:dyDescent="0.25"/>
    <row r="2739" ht="20.100000000000001" customHeight="1" x14ac:dyDescent="0.25"/>
    <row r="2740" ht="20.100000000000001" customHeight="1" x14ac:dyDescent="0.25"/>
    <row r="2741" ht="20.100000000000001" customHeight="1" x14ac:dyDescent="0.25"/>
    <row r="2742" ht="20.100000000000001" customHeight="1" x14ac:dyDescent="0.25"/>
    <row r="2743" ht="20.100000000000001" customHeight="1" x14ac:dyDescent="0.25"/>
    <row r="2744" ht="20.100000000000001" customHeight="1" x14ac:dyDescent="0.25"/>
    <row r="2745" ht="20.100000000000001" customHeight="1" x14ac:dyDescent="0.25"/>
    <row r="2746" ht="20.100000000000001" customHeight="1" x14ac:dyDescent="0.25"/>
    <row r="2747" ht="20.100000000000001" customHeight="1" x14ac:dyDescent="0.25"/>
    <row r="2748" ht="20.100000000000001" customHeight="1" x14ac:dyDescent="0.25"/>
    <row r="2749" ht="20.100000000000001" customHeight="1" x14ac:dyDescent="0.25"/>
    <row r="2750" ht="20.100000000000001" customHeight="1" x14ac:dyDescent="0.25"/>
    <row r="2751" ht="20.100000000000001" customHeight="1" x14ac:dyDescent="0.25"/>
    <row r="2752" ht="20.100000000000001" customHeight="1" x14ac:dyDescent="0.25"/>
    <row r="2753" ht="20.100000000000001" customHeight="1" x14ac:dyDescent="0.25"/>
    <row r="2754" ht="20.100000000000001" customHeight="1" x14ac:dyDescent="0.25"/>
    <row r="2755" ht="20.100000000000001" customHeight="1" x14ac:dyDescent="0.25"/>
    <row r="2756" ht="20.100000000000001" customHeight="1" x14ac:dyDescent="0.25"/>
    <row r="2757" ht="20.100000000000001" customHeight="1" x14ac:dyDescent="0.25"/>
    <row r="2758" ht="20.100000000000001" customHeight="1" x14ac:dyDescent="0.25"/>
    <row r="2759" ht="20.100000000000001" customHeight="1" x14ac:dyDescent="0.25"/>
    <row r="2760" ht="20.100000000000001" customHeight="1" x14ac:dyDescent="0.25"/>
    <row r="2761" ht="20.100000000000001" customHeight="1" x14ac:dyDescent="0.25"/>
    <row r="2762" ht="20.100000000000001" customHeight="1" x14ac:dyDescent="0.25"/>
    <row r="2763" ht="20.100000000000001" customHeight="1" x14ac:dyDescent="0.25"/>
    <row r="2764" ht="20.100000000000001" customHeight="1" x14ac:dyDescent="0.25"/>
    <row r="2765" ht="20.100000000000001" customHeight="1" x14ac:dyDescent="0.25"/>
    <row r="2766" ht="20.100000000000001" customHeight="1" x14ac:dyDescent="0.25"/>
    <row r="2767" ht="20.100000000000001" customHeight="1" x14ac:dyDescent="0.25"/>
    <row r="2768" ht="20.100000000000001" customHeight="1" x14ac:dyDescent="0.25"/>
    <row r="2769" ht="20.100000000000001" customHeight="1" x14ac:dyDescent="0.25"/>
    <row r="2770" ht="20.100000000000001" customHeight="1" x14ac:dyDescent="0.25"/>
    <row r="2771" ht="20.100000000000001" customHeight="1" x14ac:dyDescent="0.25"/>
    <row r="2772" ht="20.100000000000001" customHeight="1" x14ac:dyDescent="0.25"/>
    <row r="2773" ht="20.100000000000001" customHeight="1" x14ac:dyDescent="0.25"/>
    <row r="2774" ht="20.100000000000001" customHeight="1" x14ac:dyDescent="0.25"/>
    <row r="2775" ht="20.100000000000001" customHeight="1" x14ac:dyDescent="0.25"/>
    <row r="2776" ht="20.100000000000001" customHeight="1" x14ac:dyDescent="0.25"/>
    <row r="2777" ht="20.100000000000001" customHeight="1" x14ac:dyDescent="0.25"/>
    <row r="2778" ht="20.100000000000001" customHeight="1" x14ac:dyDescent="0.25"/>
    <row r="2779" ht="20.100000000000001" customHeight="1" x14ac:dyDescent="0.25"/>
    <row r="2780" ht="20.100000000000001" customHeight="1" x14ac:dyDescent="0.25"/>
    <row r="2781" ht="20.100000000000001" customHeight="1" x14ac:dyDescent="0.25"/>
    <row r="2782" ht="20.100000000000001" customHeight="1" x14ac:dyDescent="0.25"/>
    <row r="2783" ht="20.100000000000001" customHeight="1" x14ac:dyDescent="0.25"/>
    <row r="2784" ht="20.100000000000001" customHeight="1" x14ac:dyDescent="0.25"/>
    <row r="2785" ht="20.100000000000001" customHeight="1" x14ac:dyDescent="0.25"/>
    <row r="2786" ht="20.100000000000001" customHeight="1" x14ac:dyDescent="0.25"/>
    <row r="2787" ht="20.100000000000001" customHeight="1" x14ac:dyDescent="0.25"/>
    <row r="2788" ht="20.100000000000001" customHeight="1" x14ac:dyDescent="0.25"/>
    <row r="2789" ht="20.100000000000001" customHeight="1" x14ac:dyDescent="0.25"/>
    <row r="2790" ht="20.100000000000001" customHeight="1" x14ac:dyDescent="0.25"/>
    <row r="2791" ht="20.100000000000001" customHeight="1" x14ac:dyDescent="0.25"/>
    <row r="2792" ht="20.100000000000001" customHeight="1" x14ac:dyDescent="0.25"/>
    <row r="2793" ht="20.100000000000001" customHeight="1" x14ac:dyDescent="0.25"/>
    <row r="2794" ht="20.100000000000001" customHeight="1" x14ac:dyDescent="0.25"/>
    <row r="2795" ht="20.100000000000001" customHeight="1" x14ac:dyDescent="0.25"/>
    <row r="2796" ht="20.100000000000001" customHeight="1" x14ac:dyDescent="0.25"/>
    <row r="2797" ht="20.100000000000001" customHeight="1" x14ac:dyDescent="0.25"/>
    <row r="2798" ht="20.100000000000001" customHeight="1" x14ac:dyDescent="0.25"/>
    <row r="2799" ht="20.100000000000001" customHeight="1" x14ac:dyDescent="0.25"/>
    <row r="2800" ht="20.100000000000001" customHeight="1" x14ac:dyDescent="0.25"/>
    <row r="2801" ht="20.100000000000001" customHeight="1" x14ac:dyDescent="0.25"/>
    <row r="2802" ht="20.100000000000001" customHeight="1" x14ac:dyDescent="0.25"/>
    <row r="2803" ht="20.100000000000001" customHeight="1" x14ac:dyDescent="0.25"/>
    <row r="2804" ht="20.100000000000001" customHeight="1" x14ac:dyDescent="0.25"/>
    <row r="2805" ht="20.100000000000001" customHeight="1" x14ac:dyDescent="0.25"/>
    <row r="2806" ht="20.100000000000001" customHeight="1" x14ac:dyDescent="0.25"/>
    <row r="2807" ht="20.100000000000001" customHeight="1" x14ac:dyDescent="0.25"/>
    <row r="2808" ht="20.100000000000001" customHeight="1" x14ac:dyDescent="0.25"/>
    <row r="2809" ht="20.100000000000001" customHeight="1" x14ac:dyDescent="0.25"/>
    <row r="2810" ht="20.100000000000001" customHeight="1" x14ac:dyDescent="0.25"/>
    <row r="2811" ht="20.100000000000001" customHeight="1" x14ac:dyDescent="0.25"/>
    <row r="2812" ht="20.100000000000001" customHeight="1" x14ac:dyDescent="0.25"/>
    <row r="2813" ht="20.100000000000001" customHeight="1" x14ac:dyDescent="0.25"/>
    <row r="2814" ht="20.100000000000001" customHeight="1" x14ac:dyDescent="0.25"/>
    <row r="2815" ht="20.100000000000001" customHeight="1" x14ac:dyDescent="0.25"/>
    <row r="2816" ht="20.100000000000001" customHeight="1" x14ac:dyDescent="0.25"/>
    <row r="2817" ht="20.100000000000001" customHeight="1" x14ac:dyDescent="0.25"/>
    <row r="2818" ht="20.100000000000001" customHeight="1" x14ac:dyDescent="0.25"/>
    <row r="2819" ht="20.100000000000001" customHeight="1" x14ac:dyDescent="0.25"/>
    <row r="2820" ht="20.100000000000001" customHeight="1" x14ac:dyDescent="0.25"/>
    <row r="2821" ht="20.100000000000001" customHeight="1" x14ac:dyDescent="0.25"/>
    <row r="2822" ht="20.100000000000001" customHeight="1" x14ac:dyDescent="0.25"/>
    <row r="2823" ht="20.100000000000001" customHeight="1" x14ac:dyDescent="0.25"/>
    <row r="2824" ht="20.100000000000001" customHeight="1" x14ac:dyDescent="0.25"/>
    <row r="2825" ht="20.100000000000001" customHeight="1" x14ac:dyDescent="0.25"/>
    <row r="2826" ht="20.100000000000001" customHeight="1" x14ac:dyDescent="0.25"/>
    <row r="2827" ht="20.100000000000001" customHeight="1" x14ac:dyDescent="0.25"/>
    <row r="2828" ht="20.100000000000001" customHeight="1" x14ac:dyDescent="0.25"/>
    <row r="2829" ht="20.100000000000001" customHeight="1" x14ac:dyDescent="0.25"/>
    <row r="2830" ht="20.100000000000001" customHeight="1" x14ac:dyDescent="0.25"/>
    <row r="2831" ht="20.100000000000001" customHeight="1" x14ac:dyDescent="0.25"/>
    <row r="2832" ht="20.100000000000001" customHeight="1" x14ac:dyDescent="0.25"/>
    <row r="2833" ht="20.100000000000001" customHeight="1" x14ac:dyDescent="0.25"/>
    <row r="2834" ht="20.100000000000001" customHeight="1" x14ac:dyDescent="0.25"/>
    <row r="2835" ht="20.100000000000001" customHeight="1" x14ac:dyDescent="0.25"/>
    <row r="2836" ht="20.100000000000001" customHeight="1" x14ac:dyDescent="0.25"/>
    <row r="2837" ht="20.100000000000001" customHeight="1" x14ac:dyDescent="0.25"/>
    <row r="2838" ht="20.100000000000001" customHeight="1" x14ac:dyDescent="0.25"/>
    <row r="2839" ht="20.100000000000001" customHeight="1" x14ac:dyDescent="0.25"/>
    <row r="2840" ht="20.100000000000001" customHeight="1" x14ac:dyDescent="0.25"/>
    <row r="2841" ht="20.100000000000001" customHeight="1" x14ac:dyDescent="0.25"/>
    <row r="2842" ht="20.100000000000001" customHeight="1" x14ac:dyDescent="0.25"/>
    <row r="2843" ht="20.100000000000001" customHeight="1" x14ac:dyDescent="0.25"/>
    <row r="2844" ht="20.100000000000001" customHeight="1" x14ac:dyDescent="0.25"/>
    <row r="2845" ht="20.100000000000001" customHeight="1" x14ac:dyDescent="0.25"/>
    <row r="2846" ht="20.100000000000001" customHeight="1" x14ac:dyDescent="0.25"/>
    <row r="2847" ht="20.100000000000001" customHeight="1" x14ac:dyDescent="0.25"/>
    <row r="2848" ht="20.100000000000001" customHeight="1" x14ac:dyDescent="0.25"/>
    <row r="2849" ht="20.100000000000001" customHeight="1" x14ac:dyDescent="0.25"/>
    <row r="2850" ht="20.100000000000001" customHeight="1" x14ac:dyDescent="0.25"/>
    <row r="2851" ht="20.100000000000001" customHeight="1" x14ac:dyDescent="0.25"/>
    <row r="2852" ht="20.100000000000001" customHeight="1" x14ac:dyDescent="0.25"/>
    <row r="2853" ht="20.100000000000001" customHeight="1" x14ac:dyDescent="0.25"/>
    <row r="2854" ht="20.100000000000001" customHeight="1" x14ac:dyDescent="0.25"/>
    <row r="2855" ht="20.100000000000001" customHeight="1" x14ac:dyDescent="0.25"/>
    <row r="2856" ht="20.100000000000001" customHeight="1" x14ac:dyDescent="0.25"/>
    <row r="2857" ht="20.100000000000001" customHeight="1" x14ac:dyDescent="0.25"/>
    <row r="2858" ht="20.100000000000001" customHeight="1" x14ac:dyDescent="0.25"/>
    <row r="2859" ht="20.100000000000001" customHeight="1" x14ac:dyDescent="0.25"/>
    <row r="2860" ht="20.100000000000001" customHeight="1" x14ac:dyDescent="0.25"/>
    <row r="2861" ht="20.100000000000001" customHeight="1" x14ac:dyDescent="0.25"/>
    <row r="2862" ht="20.100000000000001" customHeight="1" x14ac:dyDescent="0.25"/>
    <row r="2863" ht="20.100000000000001" customHeight="1" x14ac:dyDescent="0.25"/>
    <row r="2864" ht="20.100000000000001" customHeight="1" x14ac:dyDescent="0.25"/>
    <row r="2865" ht="20.100000000000001" customHeight="1" x14ac:dyDescent="0.25"/>
    <row r="2866" ht="20.100000000000001" customHeight="1" x14ac:dyDescent="0.25"/>
    <row r="2867" ht="20.100000000000001" customHeight="1" x14ac:dyDescent="0.25"/>
    <row r="2868" ht="20.100000000000001" customHeight="1" x14ac:dyDescent="0.25"/>
    <row r="2869" ht="20.100000000000001" customHeight="1" x14ac:dyDescent="0.25"/>
    <row r="2870" ht="20.100000000000001" customHeight="1" x14ac:dyDescent="0.25"/>
    <row r="2871" ht="20.100000000000001" customHeight="1" x14ac:dyDescent="0.25"/>
    <row r="2872" ht="20.100000000000001" customHeight="1" x14ac:dyDescent="0.25"/>
    <row r="2873" ht="20.100000000000001" customHeight="1" x14ac:dyDescent="0.25"/>
    <row r="2874" ht="20.100000000000001" customHeight="1" x14ac:dyDescent="0.25"/>
    <row r="2875" ht="20.100000000000001" customHeight="1" x14ac:dyDescent="0.25"/>
    <row r="2876" ht="20.100000000000001" customHeight="1" x14ac:dyDescent="0.25"/>
    <row r="2877" ht="20.100000000000001" customHeight="1" x14ac:dyDescent="0.25"/>
    <row r="2878" ht="20.100000000000001" customHeight="1" x14ac:dyDescent="0.25"/>
    <row r="2879" ht="20.100000000000001" customHeight="1" x14ac:dyDescent="0.25"/>
    <row r="2880" ht="20.100000000000001" customHeight="1" x14ac:dyDescent="0.25"/>
    <row r="2882" ht="20.100000000000001" customHeight="1" x14ac:dyDescent="0.25"/>
    <row r="2883" ht="20.100000000000001" customHeight="1" x14ac:dyDescent="0.25"/>
    <row r="2884" ht="20.100000000000001" customHeight="1" x14ac:dyDescent="0.25"/>
    <row r="2885" ht="20.100000000000001" customHeight="1" x14ac:dyDescent="0.25"/>
    <row r="2886" ht="20.100000000000001" customHeight="1" x14ac:dyDescent="0.25"/>
    <row r="2887" ht="20.100000000000001" customHeight="1" x14ac:dyDescent="0.25"/>
    <row r="2888" ht="20.100000000000001" customHeight="1" x14ac:dyDescent="0.25"/>
    <row r="2889" ht="20.100000000000001" customHeight="1" x14ac:dyDescent="0.25"/>
    <row r="2890" ht="20.100000000000001" customHeight="1" x14ac:dyDescent="0.25"/>
    <row r="2891" ht="20.100000000000001" customHeight="1" x14ac:dyDescent="0.25"/>
    <row r="2892" ht="20.100000000000001" customHeight="1" x14ac:dyDescent="0.25"/>
    <row r="2893" ht="20.100000000000001" customHeight="1" x14ac:dyDescent="0.25"/>
    <row r="2894" ht="20.100000000000001" customHeight="1" x14ac:dyDescent="0.25"/>
    <row r="2895" ht="20.100000000000001" customHeight="1" x14ac:dyDescent="0.25"/>
    <row r="2896" ht="20.100000000000001" customHeight="1" x14ac:dyDescent="0.25"/>
    <row r="2897" ht="20.100000000000001" customHeight="1" x14ac:dyDescent="0.25"/>
    <row r="2898" ht="20.100000000000001" customHeight="1" x14ac:dyDescent="0.25"/>
    <row r="2899" ht="20.100000000000001" customHeight="1" x14ac:dyDescent="0.25"/>
    <row r="2900" ht="20.100000000000001" customHeight="1" x14ac:dyDescent="0.25"/>
    <row r="2901" ht="20.100000000000001" customHeight="1" x14ac:dyDescent="0.25"/>
    <row r="2902" ht="20.100000000000001" customHeight="1" x14ac:dyDescent="0.25"/>
    <row r="2903" ht="20.100000000000001" customHeight="1" x14ac:dyDescent="0.25"/>
    <row r="2904" ht="20.100000000000001" customHeight="1" x14ac:dyDescent="0.25"/>
    <row r="2905" ht="20.100000000000001" customHeight="1" x14ac:dyDescent="0.25"/>
    <row r="2906" ht="20.100000000000001" customHeight="1" x14ac:dyDescent="0.25"/>
    <row r="2907" ht="20.100000000000001" customHeight="1" x14ac:dyDescent="0.25"/>
    <row r="2908" ht="20.100000000000001" customHeight="1" x14ac:dyDescent="0.25"/>
    <row r="2909" ht="20.100000000000001" customHeight="1" x14ac:dyDescent="0.25"/>
    <row r="2910" ht="20.100000000000001" customHeight="1" x14ac:dyDescent="0.25"/>
    <row r="2911" ht="20.100000000000001" customHeight="1" x14ac:dyDescent="0.25"/>
    <row r="2912" ht="20.100000000000001" customHeight="1" x14ac:dyDescent="0.25"/>
    <row r="2913" ht="20.100000000000001" customHeight="1" x14ac:dyDescent="0.25"/>
    <row r="2914" ht="20.100000000000001" customHeight="1" x14ac:dyDescent="0.25"/>
    <row r="2915" ht="20.100000000000001" customHeight="1" x14ac:dyDescent="0.25"/>
    <row r="2916" ht="20.100000000000001" customHeight="1" x14ac:dyDescent="0.25"/>
    <row r="2917" ht="20.100000000000001" customHeight="1" x14ac:dyDescent="0.25"/>
    <row r="2918" ht="20.100000000000001" customHeight="1" x14ac:dyDescent="0.25"/>
    <row r="2919" ht="20.100000000000001" customHeight="1" x14ac:dyDescent="0.25"/>
    <row r="2920" ht="20.100000000000001" customHeight="1" x14ac:dyDescent="0.25"/>
    <row r="2921" ht="20.100000000000001" customHeight="1" x14ac:dyDescent="0.25"/>
    <row r="2922" ht="20.100000000000001" customHeight="1" x14ac:dyDescent="0.25"/>
    <row r="2923" ht="20.100000000000001" customHeight="1" x14ac:dyDescent="0.25"/>
    <row r="2924" ht="20.100000000000001" customHeight="1" x14ac:dyDescent="0.25"/>
    <row r="2925" ht="20.100000000000001" customHeight="1" x14ac:dyDescent="0.25"/>
    <row r="2926" ht="20.100000000000001" customHeight="1" x14ac:dyDescent="0.25"/>
    <row r="2927" ht="20.100000000000001" customHeight="1" x14ac:dyDescent="0.25"/>
    <row r="2928" ht="20.100000000000001" customHeight="1" x14ac:dyDescent="0.25"/>
    <row r="2929" ht="20.100000000000001" customHeight="1" x14ac:dyDescent="0.25"/>
    <row r="2930" ht="20.100000000000001" customHeight="1" x14ac:dyDescent="0.25"/>
    <row r="2931" ht="20.100000000000001" customHeight="1" x14ac:dyDescent="0.25"/>
    <row r="2932" ht="20.100000000000001" customHeight="1" x14ac:dyDescent="0.25"/>
    <row r="2933" ht="20.100000000000001" customHeight="1" x14ac:dyDescent="0.25"/>
    <row r="2934" ht="20.100000000000001" customHeight="1" x14ac:dyDescent="0.25"/>
    <row r="2935" ht="20.100000000000001" customHeight="1" x14ac:dyDescent="0.25"/>
    <row r="2936" ht="20.100000000000001" customHeight="1" x14ac:dyDescent="0.25"/>
    <row r="2937" ht="20.100000000000001" customHeight="1" x14ac:dyDescent="0.25"/>
    <row r="2938" ht="20.100000000000001" customHeight="1" x14ac:dyDescent="0.25"/>
    <row r="2939" ht="20.100000000000001" customHeight="1" x14ac:dyDescent="0.25"/>
    <row r="2940" ht="20.100000000000001" customHeight="1" x14ac:dyDescent="0.25"/>
    <row r="2941" ht="20.100000000000001" customHeight="1" x14ac:dyDescent="0.25"/>
    <row r="2942" ht="20.100000000000001" customHeight="1" x14ac:dyDescent="0.25"/>
    <row r="2943" ht="20.100000000000001" customHeight="1" x14ac:dyDescent="0.25"/>
    <row r="2944" ht="20.100000000000001" customHeight="1" x14ac:dyDescent="0.25"/>
    <row r="2945" ht="20.100000000000001" customHeight="1" x14ac:dyDescent="0.25"/>
    <row r="2946" ht="20.100000000000001" customHeight="1" x14ac:dyDescent="0.25"/>
    <row r="2947" ht="20.100000000000001" customHeight="1" x14ac:dyDescent="0.25"/>
    <row r="2948" ht="20.100000000000001" customHeight="1" x14ac:dyDescent="0.25"/>
    <row r="2949" ht="20.100000000000001" customHeight="1" x14ac:dyDescent="0.25"/>
    <row r="2950" ht="20.100000000000001" customHeight="1" x14ac:dyDescent="0.25"/>
    <row r="2951" ht="20.100000000000001" customHeight="1" x14ac:dyDescent="0.25"/>
    <row r="2952" ht="20.100000000000001" customHeight="1" x14ac:dyDescent="0.25"/>
    <row r="2953" ht="20.100000000000001" customHeight="1" x14ac:dyDescent="0.25"/>
    <row r="2954" ht="20.100000000000001" customHeight="1" x14ac:dyDescent="0.25"/>
    <row r="2955" ht="20.100000000000001" customHeight="1" x14ac:dyDescent="0.25"/>
    <row r="2956" ht="20.100000000000001" customHeight="1" x14ac:dyDescent="0.25"/>
    <row r="2957" ht="20.100000000000001" customHeight="1" x14ac:dyDescent="0.25"/>
    <row r="2958" ht="20.100000000000001" customHeight="1" x14ac:dyDescent="0.25"/>
    <row r="2959" ht="20.100000000000001" customHeight="1" x14ac:dyDescent="0.25"/>
    <row r="2960" ht="20.100000000000001" customHeight="1" x14ac:dyDescent="0.25"/>
    <row r="2961" ht="20.100000000000001" customHeight="1" x14ac:dyDescent="0.25"/>
    <row r="2962" ht="20.100000000000001" customHeight="1" x14ac:dyDescent="0.25"/>
    <row r="2963" ht="20.100000000000001" customHeight="1" x14ac:dyDescent="0.25"/>
    <row r="2964" ht="20.100000000000001" customHeight="1" x14ac:dyDescent="0.25"/>
    <row r="2965" ht="20.100000000000001" customHeight="1" x14ac:dyDescent="0.25"/>
    <row r="2966" ht="20.100000000000001" customHeight="1" x14ac:dyDescent="0.25"/>
    <row r="2967" ht="20.100000000000001" customHeight="1" x14ac:dyDescent="0.25"/>
    <row r="2968" ht="20.100000000000001" customHeight="1" x14ac:dyDescent="0.25"/>
    <row r="2969" ht="20.100000000000001" customHeight="1" x14ac:dyDescent="0.25"/>
    <row r="2970" ht="20.100000000000001" customHeight="1" x14ac:dyDescent="0.25"/>
    <row r="2971" ht="20.100000000000001" customHeight="1" x14ac:dyDescent="0.25"/>
    <row r="2972" ht="20.100000000000001" customHeight="1" x14ac:dyDescent="0.25"/>
    <row r="2973" ht="20.100000000000001" customHeight="1" x14ac:dyDescent="0.25"/>
    <row r="2974" ht="20.100000000000001" customHeight="1" x14ac:dyDescent="0.25"/>
    <row r="2975" ht="20.100000000000001" customHeight="1" x14ac:dyDescent="0.25"/>
    <row r="2976" ht="20.100000000000001" customHeight="1" x14ac:dyDescent="0.25"/>
    <row r="2977" ht="20.100000000000001" customHeight="1" x14ac:dyDescent="0.25"/>
    <row r="2978" ht="20.100000000000001" customHeight="1" x14ac:dyDescent="0.25"/>
    <row r="2979" ht="20.100000000000001" customHeight="1" x14ac:dyDescent="0.25"/>
    <row r="2980" ht="20.100000000000001" customHeight="1" x14ac:dyDescent="0.25"/>
    <row r="2981" ht="20.100000000000001" customHeight="1" x14ac:dyDescent="0.25"/>
    <row r="2982" ht="20.100000000000001" customHeight="1" x14ac:dyDescent="0.25"/>
    <row r="2983" ht="20.100000000000001" customHeight="1" x14ac:dyDescent="0.25"/>
    <row r="2984" ht="20.100000000000001" customHeight="1" x14ac:dyDescent="0.25"/>
    <row r="2985" ht="20.100000000000001" customHeight="1" x14ac:dyDescent="0.25"/>
    <row r="2986" ht="20.100000000000001" customHeight="1" x14ac:dyDescent="0.25"/>
    <row r="2987" ht="20.100000000000001" customHeight="1" x14ac:dyDescent="0.25"/>
    <row r="2988" ht="20.100000000000001" customHeight="1" x14ac:dyDescent="0.25"/>
    <row r="2989" ht="20.100000000000001" customHeight="1" x14ac:dyDescent="0.25"/>
    <row r="2990" ht="20.100000000000001" customHeight="1" x14ac:dyDescent="0.25"/>
    <row r="2991" ht="20.100000000000001" customHeight="1" x14ac:dyDescent="0.25"/>
    <row r="2992" ht="20.100000000000001" customHeight="1" x14ac:dyDescent="0.25"/>
    <row r="2993" ht="20.100000000000001" customHeight="1" x14ac:dyDescent="0.25"/>
    <row r="2994" ht="20.100000000000001" customHeight="1" x14ac:dyDescent="0.25"/>
    <row r="2995" ht="20.100000000000001" customHeight="1" x14ac:dyDescent="0.25"/>
    <row r="2996" ht="20.100000000000001" customHeight="1" x14ac:dyDescent="0.25"/>
    <row r="2997" ht="20.100000000000001" customHeight="1" x14ac:dyDescent="0.25"/>
    <row r="2998" ht="20.100000000000001" customHeight="1" x14ac:dyDescent="0.25"/>
    <row r="2999" ht="20.100000000000001" customHeight="1" x14ac:dyDescent="0.25"/>
    <row r="3000" ht="20.100000000000001" customHeight="1" x14ac:dyDescent="0.25"/>
    <row r="3001" ht="20.100000000000001" customHeight="1" x14ac:dyDescent="0.25"/>
    <row r="3002" ht="20.100000000000001" customHeight="1" x14ac:dyDescent="0.25"/>
    <row r="3003" ht="20.100000000000001" customHeight="1" x14ac:dyDescent="0.25"/>
    <row r="3004" ht="20.100000000000001" customHeight="1" x14ac:dyDescent="0.25"/>
    <row r="3005" ht="20.100000000000001" customHeight="1" x14ac:dyDescent="0.25"/>
    <row r="3006" ht="20.100000000000001" customHeight="1" x14ac:dyDescent="0.25"/>
    <row r="3007" ht="20.100000000000001" customHeight="1" x14ac:dyDescent="0.25"/>
    <row r="3008" ht="20.100000000000001" customHeight="1" x14ac:dyDescent="0.25"/>
    <row r="3009" ht="20.100000000000001" customHeight="1" x14ac:dyDescent="0.25"/>
    <row r="3010" ht="20.100000000000001" customHeight="1" x14ac:dyDescent="0.25"/>
    <row r="3011" ht="20.100000000000001" customHeight="1" x14ac:dyDescent="0.25"/>
    <row r="3012" ht="20.100000000000001" customHeight="1" x14ac:dyDescent="0.25"/>
    <row r="3013" ht="20.100000000000001" customHeight="1" x14ac:dyDescent="0.25"/>
    <row r="3014" ht="20.100000000000001" customHeight="1" x14ac:dyDescent="0.25"/>
    <row r="3015" ht="20.100000000000001" customHeight="1" x14ac:dyDescent="0.25"/>
    <row r="3016" ht="20.100000000000001" customHeight="1" x14ac:dyDescent="0.25"/>
    <row r="3017" ht="20.100000000000001" customHeight="1" x14ac:dyDescent="0.25"/>
    <row r="3018" ht="20.100000000000001" customHeight="1" x14ac:dyDescent="0.25"/>
    <row r="3019" ht="20.100000000000001" customHeight="1" x14ac:dyDescent="0.25"/>
    <row r="3020" ht="20.100000000000001" customHeight="1" x14ac:dyDescent="0.25"/>
    <row r="3021" ht="20.100000000000001" customHeight="1" x14ac:dyDescent="0.25"/>
    <row r="3022" ht="20.100000000000001" customHeight="1" x14ac:dyDescent="0.25"/>
    <row r="3023" ht="20.100000000000001" customHeight="1" x14ac:dyDescent="0.25"/>
    <row r="3024" ht="20.100000000000001" customHeight="1" x14ac:dyDescent="0.25"/>
    <row r="3025" ht="20.100000000000001" customHeight="1" x14ac:dyDescent="0.25"/>
    <row r="3026" ht="20.100000000000001" customHeight="1" x14ac:dyDescent="0.25"/>
    <row r="3027" ht="20.100000000000001" customHeight="1" x14ac:dyDescent="0.25"/>
    <row r="3028" ht="20.100000000000001" customHeight="1" x14ac:dyDescent="0.25"/>
    <row r="3029" ht="20.100000000000001" customHeight="1" x14ac:dyDescent="0.25"/>
    <row r="3030" ht="20.100000000000001" customHeight="1" x14ac:dyDescent="0.25"/>
    <row r="3031" ht="20.100000000000001" customHeight="1" x14ac:dyDescent="0.25"/>
    <row r="3032" ht="20.100000000000001" customHeight="1" x14ac:dyDescent="0.25"/>
    <row r="3033" ht="20.100000000000001" customHeight="1" x14ac:dyDescent="0.25"/>
    <row r="3034" ht="20.100000000000001" customHeight="1" x14ac:dyDescent="0.25"/>
    <row r="3035" ht="20.100000000000001" customHeight="1" x14ac:dyDescent="0.25"/>
    <row r="3036" ht="20.100000000000001" customHeight="1" x14ac:dyDescent="0.25"/>
    <row r="3037" ht="20.100000000000001" customHeight="1" x14ac:dyDescent="0.25"/>
    <row r="3038" ht="20.100000000000001" customHeight="1" x14ac:dyDescent="0.25"/>
    <row r="3039" ht="20.100000000000001" customHeight="1" x14ac:dyDescent="0.25"/>
    <row r="3040" ht="20.100000000000001" customHeight="1" x14ac:dyDescent="0.25"/>
    <row r="3041" ht="20.100000000000001" customHeight="1" x14ac:dyDescent="0.25"/>
    <row r="3042" ht="20.100000000000001" customHeight="1" x14ac:dyDescent="0.25"/>
    <row r="3043" ht="20.100000000000001" customHeight="1" x14ac:dyDescent="0.25"/>
    <row r="3044" ht="20.100000000000001" customHeight="1" x14ac:dyDescent="0.25"/>
    <row r="3045" ht="20.100000000000001" customHeight="1" x14ac:dyDescent="0.25"/>
    <row r="3046" ht="20.100000000000001" customHeight="1" x14ac:dyDescent="0.25"/>
    <row r="3047" ht="20.100000000000001" customHeight="1" x14ac:dyDescent="0.25"/>
    <row r="3048" ht="20.100000000000001" customHeight="1" x14ac:dyDescent="0.25"/>
    <row r="3049" ht="20.100000000000001" customHeight="1" x14ac:dyDescent="0.25"/>
    <row r="3050" ht="20.100000000000001" customHeight="1" x14ac:dyDescent="0.25"/>
    <row r="3051" ht="20.100000000000001" customHeight="1" x14ac:dyDescent="0.25"/>
    <row r="3052" ht="20.100000000000001" customHeight="1" x14ac:dyDescent="0.25"/>
    <row r="3053" ht="20.100000000000001" customHeight="1" x14ac:dyDescent="0.25"/>
    <row r="3054" ht="20.100000000000001" customHeight="1" x14ac:dyDescent="0.25"/>
    <row r="3055" ht="20.100000000000001" customHeight="1" x14ac:dyDescent="0.25"/>
    <row r="3056" ht="20.100000000000001" customHeight="1" x14ac:dyDescent="0.25"/>
    <row r="3057" ht="20.100000000000001" customHeight="1" x14ac:dyDescent="0.25"/>
    <row r="3058" ht="20.100000000000001" customHeight="1" x14ac:dyDescent="0.25"/>
    <row r="3059" ht="20.100000000000001" customHeight="1" x14ac:dyDescent="0.25"/>
    <row r="3060" ht="20.100000000000001" customHeight="1" x14ac:dyDescent="0.25"/>
    <row r="3061" ht="20.100000000000001" customHeight="1" x14ac:dyDescent="0.25"/>
    <row r="3062" ht="20.100000000000001" customHeight="1" x14ac:dyDescent="0.25"/>
    <row r="3063" ht="20.100000000000001" customHeight="1" x14ac:dyDescent="0.25"/>
    <row r="3064" ht="20.100000000000001" customHeight="1" x14ac:dyDescent="0.25"/>
    <row r="3065" ht="20.100000000000001" customHeight="1" x14ac:dyDescent="0.25"/>
    <row r="3066" ht="20.100000000000001" customHeight="1" x14ac:dyDescent="0.25"/>
    <row r="3067" ht="20.100000000000001" customHeight="1" x14ac:dyDescent="0.25"/>
    <row r="3068" ht="20.100000000000001" customHeight="1" x14ac:dyDescent="0.25"/>
    <row r="3069" ht="20.100000000000001" customHeight="1" x14ac:dyDescent="0.25"/>
    <row r="3070" ht="20.100000000000001" customHeight="1" x14ac:dyDescent="0.25"/>
    <row r="3071" ht="20.100000000000001" customHeight="1" x14ac:dyDescent="0.25"/>
    <row r="3072" ht="20.100000000000001" customHeight="1" x14ac:dyDescent="0.25"/>
    <row r="3073" ht="20.100000000000001" customHeight="1" x14ac:dyDescent="0.25"/>
    <row r="3074" ht="20.100000000000001" customHeight="1" x14ac:dyDescent="0.25"/>
    <row r="3075" ht="20.100000000000001" customHeight="1" x14ac:dyDescent="0.25"/>
    <row r="3076" ht="20.100000000000001" customHeight="1" x14ac:dyDescent="0.25"/>
    <row r="3077" ht="20.100000000000001" customHeight="1" x14ac:dyDescent="0.25"/>
    <row r="3078" ht="20.100000000000001" customHeight="1" x14ac:dyDescent="0.25"/>
    <row r="3079" ht="20.100000000000001" customHeight="1" x14ac:dyDescent="0.25"/>
    <row r="3080" ht="20.100000000000001" customHeight="1" x14ac:dyDescent="0.25"/>
    <row r="3081" ht="20.100000000000001" customHeight="1" x14ac:dyDescent="0.25"/>
    <row r="3082" ht="20.100000000000001" customHeight="1" x14ac:dyDescent="0.25"/>
    <row r="3083" ht="20.100000000000001" customHeight="1" x14ac:dyDescent="0.25"/>
    <row r="3084" ht="20.100000000000001" customHeight="1" x14ac:dyDescent="0.25"/>
    <row r="3085" ht="20.100000000000001" customHeight="1" x14ac:dyDescent="0.25"/>
    <row r="3086" ht="20.100000000000001" customHeight="1" x14ac:dyDescent="0.25"/>
    <row r="3087" ht="20.100000000000001" customHeight="1" x14ac:dyDescent="0.25"/>
    <row r="3088" ht="20.100000000000001" customHeight="1" x14ac:dyDescent="0.25"/>
    <row r="3089" ht="20.100000000000001" customHeight="1" x14ac:dyDescent="0.25"/>
    <row r="3090" ht="20.100000000000001" customHeight="1" x14ac:dyDescent="0.25"/>
    <row r="3091" ht="20.100000000000001" customHeight="1" x14ac:dyDescent="0.25"/>
    <row r="3092" ht="20.100000000000001" customHeight="1" x14ac:dyDescent="0.25"/>
    <row r="3093" ht="20.100000000000001" customHeight="1" x14ac:dyDescent="0.25"/>
    <row r="3094" ht="20.100000000000001" customHeight="1" x14ac:dyDescent="0.25"/>
    <row r="3095" ht="20.100000000000001" customHeight="1" x14ac:dyDescent="0.25"/>
    <row r="3096" ht="20.100000000000001" customHeight="1" x14ac:dyDescent="0.25"/>
    <row r="3097" ht="20.100000000000001" customHeight="1" x14ac:dyDescent="0.25"/>
    <row r="3098" ht="20.100000000000001" customHeight="1" x14ac:dyDescent="0.25"/>
    <row r="3099" ht="20.100000000000001" customHeight="1" x14ac:dyDescent="0.25"/>
    <row r="3100" ht="20.100000000000001" customHeight="1" x14ac:dyDescent="0.25"/>
    <row r="3101" ht="20.100000000000001" customHeight="1" x14ac:dyDescent="0.25"/>
    <row r="3102" ht="20.100000000000001" customHeight="1" x14ac:dyDescent="0.25"/>
    <row r="3103" ht="20.100000000000001" customHeight="1" x14ac:dyDescent="0.25"/>
    <row r="3104" ht="20.100000000000001" customHeight="1" x14ac:dyDescent="0.25"/>
    <row r="3105" ht="20.100000000000001" customHeight="1" x14ac:dyDescent="0.25"/>
    <row r="3106" ht="20.100000000000001" customHeight="1" x14ac:dyDescent="0.25"/>
    <row r="3107" ht="20.100000000000001" customHeight="1" x14ac:dyDescent="0.25"/>
    <row r="3108" ht="20.100000000000001" customHeight="1" x14ac:dyDescent="0.25"/>
    <row r="3109" ht="20.100000000000001" customHeight="1" x14ac:dyDescent="0.25"/>
    <row r="3110" ht="20.100000000000001" customHeight="1" x14ac:dyDescent="0.25"/>
    <row r="3111" ht="20.100000000000001" customHeight="1" x14ac:dyDescent="0.25"/>
    <row r="3112" ht="20.100000000000001" customHeight="1" x14ac:dyDescent="0.25"/>
    <row r="3113" ht="20.100000000000001" customHeight="1" x14ac:dyDescent="0.25"/>
    <row r="3114" ht="20.100000000000001" customHeight="1" x14ac:dyDescent="0.25"/>
    <row r="3115" ht="20.100000000000001" customHeight="1" x14ac:dyDescent="0.25"/>
    <row r="3116" ht="20.100000000000001" customHeight="1" x14ac:dyDescent="0.25"/>
    <row r="3117" ht="20.100000000000001" customHeight="1" x14ac:dyDescent="0.25"/>
    <row r="3118" ht="20.100000000000001" customHeight="1" x14ac:dyDescent="0.25"/>
    <row r="3119" ht="20.100000000000001" customHeight="1" x14ac:dyDescent="0.25"/>
    <row r="3120" ht="20.100000000000001" customHeight="1" x14ac:dyDescent="0.25"/>
    <row r="3121" ht="20.100000000000001" customHeight="1" x14ac:dyDescent="0.25"/>
    <row r="3122" ht="20.100000000000001" customHeight="1" x14ac:dyDescent="0.25"/>
    <row r="3123" ht="20.100000000000001" customHeight="1" x14ac:dyDescent="0.25"/>
    <row r="3124" ht="20.100000000000001" customHeight="1" x14ac:dyDescent="0.25"/>
    <row r="3125" ht="20.100000000000001" customHeight="1" x14ac:dyDescent="0.25"/>
    <row r="3126" ht="20.100000000000001" customHeight="1" x14ac:dyDescent="0.25"/>
    <row r="3127" ht="20.100000000000001" customHeight="1" x14ac:dyDescent="0.25"/>
    <row r="3128" ht="20.100000000000001" customHeight="1" x14ac:dyDescent="0.25"/>
    <row r="3129" ht="20.100000000000001" customHeight="1" x14ac:dyDescent="0.25"/>
    <row r="3130" ht="20.100000000000001" customHeight="1" x14ac:dyDescent="0.25"/>
    <row r="3131" ht="20.100000000000001" customHeight="1" x14ac:dyDescent="0.25"/>
    <row r="3132" ht="20.100000000000001" customHeight="1" x14ac:dyDescent="0.25"/>
    <row r="3133" ht="20.100000000000001" customHeight="1" x14ac:dyDescent="0.25"/>
    <row r="3134" ht="20.100000000000001" customHeight="1" x14ac:dyDescent="0.25"/>
    <row r="3135" ht="20.100000000000001" customHeight="1" x14ac:dyDescent="0.25"/>
    <row r="3136" ht="20.100000000000001" customHeight="1" x14ac:dyDescent="0.25"/>
    <row r="3137" ht="20.100000000000001" customHeight="1" x14ac:dyDescent="0.25"/>
    <row r="3138" ht="20.100000000000001" customHeight="1" x14ac:dyDescent="0.25"/>
    <row r="3139" ht="20.100000000000001" customHeight="1" x14ac:dyDescent="0.25"/>
    <row r="3140" ht="20.100000000000001" customHeight="1" x14ac:dyDescent="0.25"/>
    <row r="3141" ht="20.100000000000001" customHeight="1" x14ac:dyDescent="0.25"/>
    <row r="3142" ht="20.100000000000001" customHeight="1" x14ac:dyDescent="0.25"/>
    <row r="3143" ht="20.100000000000001" customHeight="1" x14ac:dyDescent="0.25"/>
    <row r="3144" ht="20.100000000000001" customHeight="1" x14ac:dyDescent="0.25"/>
    <row r="3145" ht="20.100000000000001" customHeight="1" x14ac:dyDescent="0.25"/>
    <row r="3146" ht="20.100000000000001" customHeight="1" x14ac:dyDescent="0.25"/>
    <row r="3147" ht="20.100000000000001" customHeight="1" x14ac:dyDescent="0.25"/>
    <row r="3148" ht="20.100000000000001" customHeight="1" x14ac:dyDescent="0.25"/>
    <row r="3149" ht="20.100000000000001" customHeight="1" x14ac:dyDescent="0.25"/>
    <row r="3150" ht="20.100000000000001" customHeight="1" x14ac:dyDescent="0.25"/>
    <row r="3151" ht="20.100000000000001" customHeight="1" x14ac:dyDescent="0.25"/>
    <row r="3152" ht="20.100000000000001" customHeight="1" x14ac:dyDescent="0.25"/>
    <row r="3153" ht="20.100000000000001" customHeight="1" x14ac:dyDescent="0.25"/>
    <row r="3154" ht="20.100000000000001" customHeight="1" x14ac:dyDescent="0.25"/>
    <row r="3155" ht="20.100000000000001" customHeight="1" x14ac:dyDescent="0.25"/>
    <row r="3156" ht="20.100000000000001" customHeight="1" x14ac:dyDescent="0.25"/>
    <row r="3157" ht="20.100000000000001" customHeight="1" x14ac:dyDescent="0.25"/>
    <row r="3158" ht="20.100000000000001" customHeight="1" x14ac:dyDescent="0.25"/>
    <row r="3159" ht="20.100000000000001" customHeight="1" x14ac:dyDescent="0.25"/>
    <row r="3160" ht="20.100000000000001" customHeight="1" x14ac:dyDescent="0.25"/>
    <row r="3161" ht="20.100000000000001" customHeight="1" x14ac:dyDescent="0.25"/>
    <row r="3162" ht="20.100000000000001" customHeight="1" x14ac:dyDescent="0.25"/>
    <row r="3163" ht="20.100000000000001" customHeight="1" x14ac:dyDescent="0.25"/>
    <row r="3164" ht="20.100000000000001" customHeight="1" x14ac:dyDescent="0.25"/>
    <row r="3165" ht="20.100000000000001" customHeight="1" x14ac:dyDescent="0.25"/>
    <row r="3166" ht="20.100000000000001" customHeight="1" x14ac:dyDescent="0.25"/>
    <row r="3167" ht="20.100000000000001" customHeight="1" x14ac:dyDescent="0.25"/>
    <row r="3168" ht="20.100000000000001" customHeight="1" x14ac:dyDescent="0.25"/>
    <row r="3169" ht="20.100000000000001" customHeight="1" x14ac:dyDescent="0.25"/>
    <row r="3170" ht="20.100000000000001" customHeight="1" x14ac:dyDescent="0.25"/>
    <row r="3171" ht="20.100000000000001" customHeight="1" x14ac:dyDescent="0.25"/>
    <row r="3172" ht="20.100000000000001" customHeight="1" x14ac:dyDescent="0.25"/>
    <row r="3173" ht="20.100000000000001" customHeight="1" x14ac:dyDescent="0.25"/>
    <row r="3174" ht="20.100000000000001" customHeight="1" x14ac:dyDescent="0.25"/>
    <row r="3175" ht="20.100000000000001" customHeight="1" x14ac:dyDescent="0.25"/>
    <row r="3176" ht="20.100000000000001" customHeight="1" x14ac:dyDescent="0.25"/>
    <row r="3177" ht="20.100000000000001" customHeight="1" x14ac:dyDescent="0.25"/>
    <row r="3178" ht="20.100000000000001" customHeight="1" x14ac:dyDescent="0.25"/>
    <row r="3179" ht="20.100000000000001" customHeight="1" x14ac:dyDescent="0.25"/>
    <row r="3180" ht="20.100000000000001" customHeight="1" x14ac:dyDescent="0.25"/>
    <row r="3181" ht="20.100000000000001" customHeight="1" x14ac:dyDescent="0.25"/>
    <row r="3182" ht="20.100000000000001" customHeight="1" x14ac:dyDescent="0.25"/>
    <row r="3183" ht="20.100000000000001" customHeight="1" x14ac:dyDescent="0.25"/>
    <row r="3184" ht="20.100000000000001" customHeight="1" x14ac:dyDescent="0.25"/>
    <row r="3185" ht="20.100000000000001" customHeight="1" x14ac:dyDescent="0.25"/>
    <row r="3186" ht="20.100000000000001" customHeight="1" x14ac:dyDescent="0.25"/>
    <row r="3187" ht="20.100000000000001" customHeight="1" x14ac:dyDescent="0.25"/>
    <row r="3188" ht="20.100000000000001" customHeight="1" x14ac:dyDescent="0.25"/>
    <row r="3189" ht="20.100000000000001" customHeight="1" x14ac:dyDescent="0.25"/>
    <row r="3190" ht="20.100000000000001" customHeight="1" x14ac:dyDescent="0.25"/>
    <row r="3191" ht="20.100000000000001" customHeight="1" x14ac:dyDescent="0.25"/>
    <row r="3192" ht="20.100000000000001" customHeight="1" x14ac:dyDescent="0.25"/>
    <row r="3193" ht="20.100000000000001" customHeight="1" x14ac:dyDescent="0.25"/>
    <row r="3194" ht="20.100000000000001" customHeight="1" x14ac:dyDescent="0.25"/>
    <row r="3195" ht="20.100000000000001" customHeight="1" x14ac:dyDescent="0.25"/>
    <row r="3196" ht="20.100000000000001" customHeight="1" x14ac:dyDescent="0.25"/>
    <row r="3197" ht="20.100000000000001" customHeight="1" x14ac:dyDescent="0.25"/>
    <row r="3198" ht="20.100000000000001" customHeight="1" x14ac:dyDescent="0.25"/>
    <row r="3199" ht="20.100000000000001" customHeight="1" x14ac:dyDescent="0.25"/>
    <row r="3200" ht="20.100000000000001" customHeight="1" x14ac:dyDescent="0.25"/>
    <row r="3201" ht="20.100000000000001" customHeight="1" x14ac:dyDescent="0.25"/>
    <row r="3202" ht="20.100000000000001" customHeight="1" x14ac:dyDescent="0.25"/>
    <row r="3203" ht="20.100000000000001" customHeight="1" x14ac:dyDescent="0.25"/>
    <row r="3204" ht="20.100000000000001" customHeight="1" x14ac:dyDescent="0.25"/>
    <row r="3205" ht="20.100000000000001" customHeight="1" x14ac:dyDescent="0.25"/>
    <row r="3206" ht="20.100000000000001" customHeight="1" x14ac:dyDescent="0.25"/>
    <row r="3207" ht="20.100000000000001" customHeight="1" x14ac:dyDescent="0.25"/>
    <row r="3208" ht="20.100000000000001" customHeight="1" x14ac:dyDescent="0.25"/>
    <row r="3209" ht="20.100000000000001" customHeight="1" x14ac:dyDescent="0.25"/>
    <row r="3210" ht="20.100000000000001" customHeight="1" x14ac:dyDescent="0.25"/>
    <row r="3211" ht="20.100000000000001" customHeight="1" x14ac:dyDescent="0.25"/>
    <row r="3212" ht="20.100000000000001" customHeight="1" x14ac:dyDescent="0.25"/>
    <row r="3213" ht="20.100000000000001" customHeight="1" x14ac:dyDescent="0.25"/>
    <row r="3214" ht="20.100000000000001" customHeight="1" x14ac:dyDescent="0.25"/>
    <row r="3215" ht="20.100000000000001" customHeight="1" x14ac:dyDescent="0.25"/>
    <row r="3216" ht="20.100000000000001" customHeight="1" x14ac:dyDescent="0.25"/>
    <row r="3217" ht="20.100000000000001" customHeight="1" x14ac:dyDescent="0.25"/>
    <row r="3218" ht="20.100000000000001" customHeight="1" x14ac:dyDescent="0.25"/>
    <row r="3219" ht="20.100000000000001" customHeight="1" x14ac:dyDescent="0.25"/>
    <row r="3220" ht="20.100000000000001" customHeight="1" x14ac:dyDescent="0.25"/>
    <row r="3221" ht="20.100000000000001" customHeight="1" x14ac:dyDescent="0.25"/>
    <row r="3222" ht="20.100000000000001" customHeight="1" x14ac:dyDescent="0.25"/>
    <row r="3223" ht="20.100000000000001" customHeight="1" x14ac:dyDescent="0.25"/>
    <row r="3224" ht="20.100000000000001" customHeight="1" x14ac:dyDescent="0.25"/>
    <row r="3225" ht="20.100000000000001" customHeight="1" x14ac:dyDescent="0.25"/>
    <row r="3226" ht="20.100000000000001" customHeight="1" x14ac:dyDescent="0.25"/>
    <row r="3227" ht="20.100000000000001" customHeight="1" x14ac:dyDescent="0.25"/>
    <row r="3228" ht="20.100000000000001" customHeight="1" x14ac:dyDescent="0.25"/>
    <row r="3229" ht="20.100000000000001" customHeight="1" x14ac:dyDescent="0.25"/>
    <row r="3230" ht="20.100000000000001" customHeight="1" x14ac:dyDescent="0.25"/>
    <row r="3231" ht="20.100000000000001" customHeight="1" x14ac:dyDescent="0.25"/>
    <row r="3232" ht="20.100000000000001" customHeight="1" x14ac:dyDescent="0.25"/>
    <row r="3233" ht="20.100000000000001" customHeight="1" x14ac:dyDescent="0.25"/>
    <row r="3234" ht="20.100000000000001" customHeight="1" x14ac:dyDescent="0.25"/>
    <row r="3235" ht="20.100000000000001" customHeight="1" x14ac:dyDescent="0.25"/>
    <row r="3236" ht="20.100000000000001" customHeight="1" x14ac:dyDescent="0.25"/>
    <row r="3237" ht="20.100000000000001" customHeight="1" x14ac:dyDescent="0.25"/>
    <row r="3238" ht="20.100000000000001" customHeight="1" x14ac:dyDescent="0.25"/>
    <row r="3239" ht="20.100000000000001" customHeight="1" x14ac:dyDescent="0.25"/>
    <row r="3240" ht="20.100000000000001" customHeight="1" x14ac:dyDescent="0.25"/>
    <row r="3241" ht="20.100000000000001" customHeight="1" x14ac:dyDescent="0.25"/>
    <row r="3242" ht="20.100000000000001" customHeight="1" x14ac:dyDescent="0.25"/>
    <row r="3243" ht="20.100000000000001" customHeight="1" x14ac:dyDescent="0.25"/>
    <row r="3244" ht="20.100000000000001" customHeight="1" x14ac:dyDescent="0.25"/>
    <row r="3245" ht="20.100000000000001" customHeight="1" x14ac:dyDescent="0.25"/>
    <row r="3246" ht="20.100000000000001" customHeight="1" x14ac:dyDescent="0.25"/>
    <row r="3247" ht="20.100000000000001" customHeight="1" x14ac:dyDescent="0.25"/>
    <row r="3248" ht="20.100000000000001" customHeight="1" x14ac:dyDescent="0.25"/>
    <row r="3249" ht="20.100000000000001" customHeight="1" x14ac:dyDescent="0.25"/>
    <row r="3250" ht="20.100000000000001" customHeight="1" x14ac:dyDescent="0.25"/>
    <row r="3251" ht="20.100000000000001" customHeight="1" x14ac:dyDescent="0.25"/>
    <row r="3252" ht="20.100000000000001" customHeight="1" x14ac:dyDescent="0.25"/>
    <row r="3253" ht="20.100000000000001" customHeight="1" x14ac:dyDescent="0.25"/>
    <row r="3254" ht="20.100000000000001" customHeight="1" x14ac:dyDescent="0.25"/>
    <row r="3255" ht="20.100000000000001" customHeight="1" x14ac:dyDescent="0.25"/>
    <row r="3256" ht="20.100000000000001" customHeight="1" x14ac:dyDescent="0.25"/>
    <row r="3257" ht="20.100000000000001" customHeight="1" x14ac:dyDescent="0.25"/>
    <row r="3258" ht="20.100000000000001" customHeight="1" x14ac:dyDescent="0.25"/>
    <row r="3259" ht="20.100000000000001" customHeight="1" x14ac:dyDescent="0.25"/>
    <row r="3260" ht="20.100000000000001" customHeight="1" x14ac:dyDescent="0.25"/>
    <row r="3261" ht="20.100000000000001" customHeight="1" x14ac:dyDescent="0.25"/>
    <row r="3262" ht="20.100000000000001" customHeight="1" x14ac:dyDescent="0.25"/>
    <row r="3263" ht="20.100000000000001" customHeight="1" x14ac:dyDescent="0.25"/>
    <row r="3264" ht="20.100000000000001" customHeight="1" x14ac:dyDescent="0.25"/>
    <row r="3265" ht="20.100000000000001" customHeight="1" x14ac:dyDescent="0.25"/>
    <row r="3266" ht="20.100000000000001" customHeight="1" x14ac:dyDescent="0.25"/>
    <row r="3267" ht="20.100000000000001" customHeight="1" x14ac:dyDescent="0.25"/>
    <row r="3268" ht="20.100000000000001" customHeight="1" x14ac:dyDescent="0.25"/>
    <row r="3269" ht="20.100000000000001" customHeight="1" x14ac:dyDescent="0.25"/>
    <row r="3270" ht="20.100000000000001" customHeight="1" x14ac:dyDescent="0.25"/>
    <row r="3271" ht="20.100000000000001" customHeight="1" x14ac:dyDescent="0.25"/>
    <row r="3272" ht="20.100000000000001" customHeight="1" x14ac:dyDescent="0.25"/>
    <row r="3273" ht="20.100000000000001" customHeight="1" x14ac:dyDescent="0.25"/>
    <row r="3274" ht="20.100000000000001" customHeight="1" x14ac:dyDescent="0.25"/>
    <row r="3275" ht="20.100000000000001" customHeight="1" x14ac:dyDescent="0.25"/>
    <row r="3276" ht="20.100000000000001" customHeight="1" x14ac:dyDescent="0.25"/>
    <row r="3277" ht="20.100000000000001" customHeight="1" x14ac:dyDescent="0.25"/>
    <row r="3278" ht="20.100000000000001" customHeight="1" x14ac:dyDescent="0.25"/>
    <row r="3279" ht="20.100000000000001" customHeight="1" x14ac:dyDescent="0.25"/>
    <row r="3280" ht="20.100000000000001" customHeight="1" x14ac:dyDescent="0.25"/>
    <row r="3281" ht="20.100000000000001" customHeight="1" x14ac:dyDescent="0.25"/>
    <row r="3282" ht="20.100000000000001" customHeight="1" x14ac:dyDescent="0.25"/>
    <row r="3283" ht="20.100000000000001" customHeight="1" x14ac:dyDescent="0.25"/>
    <row r="3284" ht="20.100000000000001" customHeight="1" x14ac:dyDescent="0.25"/>
    <row r="3285" ht="20.100000000000001" customHeight="1" x14ac:dyDescent="0.25"/>
    <row r="3286" ht="20.100000000000001" customHeight="1" x14ac:dyDescent="0.25"/>
    <row r="3287" ht="20.100000000000001" customHeight="1" x14ac:dyDescent="0.25"/>
    <row r="3288" ht="20.100000000000001" customHeight="1" x14ac:dyDescent="0.25"/>
    <row r="3289" ht="20.100000000000001" customHeight="1" x14ac:dyDescent="0.25"/>
    <row r="3290" ht="20.100000000000001" customHeight="1" x14ac:dyDescent="0.25"/>
    <row r="3291" ht="20.100000000000001" customHeight="1" x14ac:dyDescent="0.25"/>
    <row r="3292" ht="20.100000000000001" customHeight="1" x14ac:dyDescent="0.25"/>
    <row r="3293" ht="20.100000000000001" customHeight="1" x14ac:dyDescent="0.25"/>
    <row r="3294" ht="20.100000000000001" customHeight="1" x14ac:dyDescent="0.25"/>
    <row r="3295" ht="20.100000000000001" customHeight="1" x14ac:dyDescent="0.25"/>
    <row r="3296" ht="20.100000000000001" customHeight="1" x14ac:dyDescent="0.25"/>
    <row r="3297" ht="20.100000000000001" customHeight="1" x14ac:dyDescent="0.25"/>
    <row r="3298" ht="20.100000000000001" customHeight="1" x14ac:dyDescent="0.25"/>
    <row r="3299" ht="20.100000000000001" customHeight="1" x14ac:dyDescent="0.25"/>
    <row r="3300" ht="20.100000000000001" customHeight="1" x14ac:dyDescent="0.25"/>
    <row r="3301" ht="20.100000000000001" customHeight="1" x14ac:dyDescent="0.25"/>
    <row r="3302" ht="20.100000000000001" customHeight="1" x14ac:dyDescent="0.25"/>
    <row r="3303" ht="20.100000000000001" customHeight="1" x14ac:dyDescent="0.25"/>
    <row r="3304" ht="20.100000000000001" customHeight="1" x14ac:dyDescent="0.25"/>
    <row r="3305" ht="20.100000000000001" customHeight="1" x14ac:dyDescent="0.25"/>
    <row r="3306" ht="20.100000000000001" customHeight="1" x14ac:dyDescent="0.25"/>
    <row r="3307" ht="20.100000000000001" customHeight="1" x14ac:dyDescent="0.25"/>
    <row r="3308" ht="20.100000000000001" customHeight="1" x14ac:dyDescent="0.25"/>
    <row r="3309" ht="20.100000000000001" customHeight="1" x14ac:dyDescent="0.25"/>
    <row r="3310" ht="20.100000000000001" customHeight="1" x14ac:dyDescent="0.25"/>
    <row r="3311" ht="20.100000000000001" customHeight="1" x14ac:dyDescent="0.25"/>
    <row r="3312" ht="20.100000000000001" customHeight="1" x14ac:dyDescent="0.25"/>
    <row r="3313" ht="20.100000000000001" customHeight="1" x14ac:dyDescent="0.25"/>
    <row r="3314" ht="20.100000000000001" customHeight="1" x14ac:dyDescent="0.25"/>
    <row r="3315" ht="20.100000000000001" customHeight="1" x14ac:dyDescent="0.25"/>
    <row r="3316" ht="20.100000000000001" customHeight="1" x14ac:dyDescent="0.25"/>
    <row r="3317" ht="20.100000000000001" customHeight="1" x14ac:dyDescent="0.25"/>
    <row r="3318" ht="20.100000000000001" customHeight="1" x14ac:dyDescent="0.25"/>
    <row r="3319" ht="20.100000000000001" customHeight="1" x14ac:dyDescent="0.25"/>
    <row r="3320" ht="20.100000000000001" customHeight="1" x14ac:dyDescent="0.25"/>
    <row r="3321" ht="20.100000000000001" customHeight="1" x14ac:dyDescent="0.25"/>
    <row r="3322" ht="20.100000000000001" customHeight="1" x14ac:dyDescent="0.25"/>
    <row r="3323" ht="20.100000000000001" customHeight="1" x14ac:dyDescent="0.25"/>
    <row r="3324" ht="20.100000000000001" customHeight="1" x14ac:dyDescent="0.25"/>
    <row r="3325" ht="20.100000000000001" customHeight="1" x14ac:dyDescent="0.25"/>
    <row r="3326" ht="20.100000000000001" customHeight="1" x14ac:dyDescent="0.25"/>
    <row r="3327" ht="20.100000000000001" customHeight="1" x14ac:dyDescent="0.25"/>
    <row r="3328" ht="20.100000000000001" customHeight="1" x14ac:dyDescent="0.25"/>
    <row r="3329" ht="20.100000000000001" customHeight="1" x14ac:dyDescent="0.25"/>
    <row r="3330" ht="20.100000000000001" customHeight="1" x14ac:dyDescent="0.25"/>
    <row r="3331" ht="20.100000000000001" customHeight="1" x14ac:dyDescent="0.25"/>
    <row r="3332" ht="20.100000000000001" customHeight="1" x14ac:dyDescent="0.25"/>
    <row r="3333" ht="20.100000000000001" customHeight="1" x14ac:dyDescent="0.25"/>
    <row r="3334" ht="20.100000000000001" customHeight="1" x14ac:dyDescent="0.25"/>
    <row r="3335" ht="20.100000000000001" customHeight="1" x14ac:dyDescent="0.25"/>
    <row r="3336" ht="20.100000000000001" customHeight="1" x14ac:dyDescent="0.25"/>
    <row r="3337" ht="20.100000000000001" customHeight="1" x14ac:dyDescent="0.25"/>
    <row r="3338" ht="20.100000000000001" customHeight="1" x14ac:dyDescent="0.25"/>
    <row r="3339" ht="20.100000000000001" customHeight="1" x14ac:dyDescent="0.25"/>
    <row r="3340" ht="20.100000000000001" customHeight="1" x14ac:dyDescent="0.25"/>
    <row r="3341" ht="20.100000000000001" customHeight="1" x14ac:dyDescent="0.25"/>
    <row r="3342" ht="20.100000000000001" customHeight="1" x14ac:dyDescent="0.25"/>
    <row r="3343" ht="20.100000000000001" customHeight="1" x14ac:dyDescent="0.25"/>
    <row r="3344" ht="20.100000000000001" customHeight="1" x14ac:dyDescent="0.25"/>
    <row r="3345" ht="20.100000000000001" customHeight="1" x14ac:dyDescent="0.25"/>
    <row r="3346" ht="20.100000000000001" customHeight="1" x14ac:dyDescent="0.25"/>
    <row r="3347" ht="20.100000000000001" customHeight="1" x14ac:dyDescent="0.25"/>
    <row r="3348" ht="20.100000000000001" customHeight="1" x14ac:dyDescent="0.25"/>
    <row r="3349" ht="20.100000000000001" customHeight="1" x14ac:dyDescent="0.25"/>
    <row r="3350" ht="20.100000000000001" customHeight="1" x14ac:dyDescent="0.25"/>
    <row r="3351" ht="20.100000000000001" customHeight="1" x14ac:dyDescent="0.25"/>
    <row r="3352" ht="20.100000000000001" customHeight="1" x14ac:dyDescent="0.25"/>
    <row r="3353" ht="20.100000000000001" customHeight="1" x14ac:dyDescent="0.25"/>
    <row r="3354" ht="20.100000000000001" customHeight="1" x14ac:dyDescent="0.25"/>
    <row r="3355" ht="20.100000000000001" customHeight="1" x14ac:dyDescent="0.25"/>
    <row r="3356" ht="20.100000000000001" customHeight="1" x14ac:dyDescent="0.25"/>
    <row r="3357" ht="20.100000000000001" customHeight="1" x14ac:dyDescent="0.25"/>
    <row r="3358" ht="20.100000000000001" customHeight="1" x14ac:dyDescent="0.25"/>
    <row r="3359" ht="20.100000000000001" customHeight="1" x14ac:dyDescent="0.25"/>
    <row r="3360" ht="20.100000000000001" customHeight="1" x14ac:dyDescent="0.25"/>
    <row r="3361" ht="20.100000000000001" customHeight="1" x14ac:dyDescent="0.25"/>
    <row r="3362" ht="20.100000000000001" customHeight="1" x14ac:dyDescent="0.25"/>
    <row r="3363" ht="20.100000000000001" customHeight="1" x14ac:dyDescent="0.25"/>
    <row r="3364" ht="20.100000000000001" customHeight="1" x14ac:dyDescent="0.25"/>
    <row r="3365" ht="20.100000000000001" customHeight="1" x14ac:dyDescent="0.25"/>
    <row r="3366" ht="20.100000000000001" customHeight="1" x14ac:dyDescent="0.25"/>
    <row r="3367" ht="20.100000000000001" customHeight="1" x14ac:dyDescent="0.25"/>
    <row r="3368" ht="20.100000000000001" customHeight="1" x14ac:dyDescent="0.25"/>
    <row r="3369" ht="20.100000000000001" customHeight="1" x14ac:dyDescent="0.25"/>
    <row r="3370" ht="20.100000000000001" customHeight="1" x14ac:dyDescent="0.25"/>
    <row r="3371" ht="20.100000000000001" customHeight="1" x14ac:dyDescent="0.25"/>
    <row r="3372" ht="20.100000000000001" customHeight="1" x14ac:dyDescent="0.25"/>
    <row r="3373" ht="20.100000000000001" customHeight="1" x14ac:dyDescent="0.25"/>
    <row r="3374" ht="20.100000000000001" customHeight="1" x14ac:dyDescent="0.25"/>
    <row r="3375" ht="20.100000000000001" customHeight="1" x14ac:dyDescent="0.25"/>
    <row r="3376" ht="20.100000000000001" customHeight="1" x14ac:dyDescent="0.25"/>
    <row r="3377" ht="20.100000000000001" customHeight="1" x14ac:dyDescent="0.25"/>
    <row r="3378" ht="20.100000000000001" customHeight="1" x14ac:dyDescent="0.25"/>
    <row r="3379" ht="20.100000000000001" customHeight="1" x14ac:dyDescent="0.25"/>
    <row r="3380" ht="20.100000000000001" customHeight="1" x14ac:dyDescent="0.25"/>
    <row r="3381" ht="20.100000000000001" customHeight="1" x14ac:dyDescent="0.25"/>
    <row r="3382" ht="20.100000000000001" customHeight="1" x14ac:dyDescent="0.25"/>
    <row r="3383" ht="20.100000000000001" customHeight="1" x14ac:dyDescent="0.25"/>
    <row r="3384" ht="20.100000000000001" customHeight="1" x14ac:dyDescent="0.25"/>
    <row r="3385" ht="20.100000000000001" customHeight="1" x14ac:dyDescent="0.25"/>
    <row r="3386" ht="20.100000000000001" customHeight="1" x14ac:dyDescent="0.25"/>
    <row r="3387" ht="20.100000000000001" customHeight="1" x14ac:dyDescent="0.25"/>
    <row r="3388" ht="20.100000000000001" customHeight="1" x14ac:dyDescent="0.25"/>
    <row r="3389" ht="20.100000000000001" customHeight="1" x14ac:dyDescent="0.25"/>
    <row r="3390" ht="20.100000000000001" customHeight="1" x14ac:dyDescent="0.25"/>
    <row r="3391" ht="20.100000000000001" customHeight="1" x14ac:dyDescent="0.25"/>
    <row r="3392" ht="20.100000000000001" customHeight="1" x14ac:dyDescent="0.25"/>
    <row r="3393" ht="20.100000000000001" customHeight="1" x14ac:dyDescent="0.25"/>
    <row r="3394" ht="20.100000000000001" customHeight="1" x14ac:dyDescent="0.25"/>
    <row r="3395" ht="20.100000000000001" customHeight="1" x14ac:dyDescent="0.25"/>
    <row r="3396" ht="20.100000000000001" customHeight="1" x14ac:dyDescent="0.25"/>
    <row r="3397" ht="20.100000000000001" customHeight="1" x14ac:dyDescent="0.25"/>
    <row r="3398" ht="20.100000000000001" customHeight="1" x14ac:dyDescent="0.25"/>
    <row r="3399" ht="20.100000000000001" customHeight="1" x14ac:dyDescent="0.25"/>
    <row r="3400" ht="20.100000000000001" customHeight="1" x14ac:dyDescent="0.25"/>
    <row r="3401" ht="20.100000000000001" customHeight="1" x14ac:dyDescent="0.25"/>
    <row r="3402" ht="20.100000000000001" customHeight="1" x14ac:dyDescent="0.25"/>
    <row r="3403" ht="20.100000000000001" customHeight="1" x14ac:dyDescent="0.25"/>
    <row r="3404" ht="20.100000000000001" customHeight="1" x14ac:dyDescent="0.25"/>
    <row r="3405" ht="20.100000000000001" customHeight="1" x14ac:dyDescent="0.25"/>
    <row r="3406" ht="20.100000000000001" customHeight="1" x14ac:dyDescent="0.25"/>
    <row r="3407" ht="20.100000000000001" customHeight="1" x14ac:dyDescent="0.25"/>
    <row r="3408" ht="20.100000000000001" customHeight="1" x14ac:dyDescent="0.25"/>
    <row r="3409" ht="20.100000000000001" customHeight="1" x14ac:dyDescent="0.25"/>
    <row r="3410" ht="20.100000000000001" customHeight="1" x14ac:dyDescent="0.25"/>
    <row r="3411" ht="20.100000000000001" customHeight="1" x14ac:dyDescent="0.25"/>
    <row r="3412" ht="20.100000000000001" customHeight="1" x14ac:dyDescent="0.25"/>
    <row r="3413" ht="20.100000000000001" customHeight="1" x14ac:dyDescent="0.25"/>
    <row r="3414" ht="20.100000000000001" customHeight="1" x14ac:dyDescent="0.25"/>
    <row r="3415" ht="20.100000000000001" customHeight="1" x14ac:dyDescent="0.25"/>
    <row r="3416" ht="20.100000000000001" customHeight="1" x14ac:dyDescent="0.25"/>
    <row r="3417" ht="20.100000000000001" customHeight="1" x14ac:dyDescent="0.25"/>
    <row r="3418" ht="20.100000000000001" customHeight="1" x14ac:dyDescent="0.25"/>
    <row r="3419" ht="20.100000000000001" customHeight="1" x14ac:dyDescent="0.25"/>
    <row r="3420" ht="20.100000000000001" customHeight="1" x14ac:dyDescent="0.25"/>
    <row r="3421" ht="20.100000000000001" customHeight="1" x14ac:dyDescent="0.25"/>
    <row r="3422" ht="20.100000000000001" customHeight="1" x14ac:dyDescent="0.25"/>
    <row r="3423" ht="20.100000000000001" customHeight="1" x14ac:dyDescent="0.25"/>
    <row r="3424" ht="20.100000000000001" customHeight="1" x14ac:dyDescent="0.25"/>
    <row r="3425" ht="20.100000000000001" customHeight="1" x14ac:dyDescent="0.25"/>
    <row r="3426" ht="20.100000000000001" customHeight="1" x14ac:dyDescent="0.25"/>
    <row r="3427" ht="20.100000000000001" customHeight="1" x14ac:dyDescent="0.25"/>
    <row r="3428" ht="20.100000000000001" customHeight="1" x14ac:dyDescent="0.25"/>
    <row r="3429" ht="20.100000000000001" customHeight="1" x14ac:dyDescent="0.25"/>
    <row r="3430" ht="20.100000000000001" customHeight="1" x14ac:dyDescent="0.25"/>
    <row r="3431" ht="20.100000000000001" customHeight="1" x14ac:dyDescent="0.25"/>
    <row r="3432" ht="20.100000000000001" customHeight="1" x14ac:dyDescent="0.25"/>
    <row r="3433" ht="20.100000000000001" customHeight="1" x14ac:dyDescent="0.25"/>
    <row r="3434" ht="20.100000000000001" customHeight="1" x14ac:dyDescent="0.25"/>
    <row r="3435" ht="20.100000000000001" customHeight="1" x14ac:dyDescent="0.25"/>
    <row r="3436" ht="20.100000000000001" customHeight="1" x14ac:dyDescent="0.25"/>
    <row r="3437" ht="20.100000000000001" customHeight="1" x14ac:dyDescent="0.25"/>
    <row r="3438" ht="20.100000000000001" customHeight="1" x14ac:dyDescent="0.25"/>
    <row r="3439" ht="20.100000000000001" customHeight="1" x14ac:dyDescent="0.25"/>
    <row r="3440" ht="20.100000000000001" customHeight="1" x14ac:dyDescent="0.25"/>
    <row r="3441" ht="20.100000000000001" customHeight="1" x14ac:dyDescent="0.25"/>
    <row r="3442" ht="20.100000000000001" customHeight="1" x14ac:dyDescent="0.25"/>
    <row r="3443" ht="20.100000000000001" customHeight="1" x14ac:dyDescent="0.25"/>
    <row r="3444" ht="20.100000000000001" customHeight="1" x14ac:dyDescent="0.25"/>
    <row r="3445" ht="20.100000000000001" customHeight="1" x14ac:dyDescent="0.25"/>
    <row r="3446" ht="20.100000000000001" customHeight="1" x14ac:dyDescent="0.25"/>
    <row r="3447" ht="20.100000000000001" customHeight="1" x14ac:dyDescent="0.25"/>
    <row r="3448" ht="20.100000000000001" customHeight="1" x14ac:dyDescent="0.25"/>
    <row r="3449" ht="20.100000000000001" customHeight="1" x14ac:dyDescent="0.25"/>
    <row r="3450" ht="20.100000000000001" customHeight="1" x14ac:dyDescent="0.25"/>
    <row r="3451" ht="20.100000000000001" customHeight="1" x14ac:dyDescent="0.25"/>
    <row r="3452" ht="20.100000000000001" customHeight="1" x14ac:dyDescent="0.25"/>
    <row r="3453" ht="20.100000000000001" customHeight="1" x14ac:dyDescent="0.25"/>
    <row r="3454" ht="20.100000000000001" customHeight="1" x14ac:dyDescent="0.25"/>
    <row r="3455" ht="20.100000000000001" customHeight="1" x14ac:dyDescent="0.25"/>
    <row r="3456" ht="20.100000000000001" customHeight="1" x14ac:dyDescent="0.25"/>
    <row r="3457" ht="20.100000000000001" customHeight="1" x14ac:dyDescent="0.25"/>
    <row r="3458" ht="20.100000000000001" customHeight="1" x14ac:dyDescent="0.25"/>
    <row r="3459" ht="20.100000000000001" customHeight="1" x14ac:dyDescent="0.25"/>
    <row r="3460" ht="20.100000000000001" customHeight="1" x14ac:dyDescent="0.25"/>
    <row r="3461" ht="20.100000000000001" customHeight="1" x14ac:dyDescent="0.25"/>
    <row r="3462" ht="20.100000000000001" customHeight="1" x14ac:dyDescent="0.25"/>
    <row r="3463" ht="20.100000000000001" customHeight="1" x14ac:dyDescent="0.25"/>
    <row r="3464" ht="20.100000000000001" customHeight="1" x14ac:dyDescent="0.25"/>
    <row r="3465" ht="20.100000000000001" customHeight="1" x14ac:dyDescent="0.25"/>
    <row r="3466" ht="20.100000000000001" customHeight="1" x14ac:dyDescent="0.25"/>
    <row r="3467" ht="20.100000000000001" customHeight="1" x14ac:dyDescent="0.25"/>
    <row r="3468" ht="20.100000000000001" customHeight="1" x14ac:dyDescent="0.25"/>
    <row r="3469" ht="20.100000000000001" customHeight="1" x14ac:dyDescent="0.25"/>
    <row r="3470" ht="20.100000000000001" customHeight="1" x14ac:dyDescent="0.25"/>
    <row r="3471" ht="20.100000000000001" customHeight="1" x14ac:dyDescent="0.25"/>
    <row r="3472" ht="20.100000000000001" customHeight="1" x14ac:dyDescent="0.25"/>
    <row r="3473" ht="20.100000000000001" customHeight="1" x14ac:dyDescent="0.25"/>
    <row r="3474" ht="20.100000000000001" customHeight="1" x14ac:dyDescent="0.25"/>
    <row r="3475" ht="20.100000000000001" customHeight="1" x14ac:dyDescent="0.25"/>
    <row r="3476" ht="20.100000000000001" customHeight="1" x14ac:dyDescent="0.25"/>
    <row r="3477" ht="20.100000000000001" customHeight="1" x14ac:dyDescent="0.25"/>
    <row r="3478" ht="20.100000000000001" customHeight="1" x14ac:dyDescent="0.25"/>
    <row r="3479" ht="20.100000000000001" customHeight="1" x14ac:dyDescent="0.25"/>
    <row r="3480" ht="20.100000000000001" customHeight="1" x14ac:dyDescent="0.25"/>
    <row r="3481" ht="20.100000000000001" customHeight="1" x14ac:dyDescent="0.25"/>
    <row r="3482" ht="20.100000000000001" customHeight="1" x14ac:dyDescent="0.25"/>
    <row r="3483" ht="20.100000000000001" customHeight="1" x14ac:dyDescent="0.25"/>
    <row r="3484" ht="20.100000000000001" customHeight="1" x14ac:dyDescent="0.25"/>
    <row r="3485" ht="20.100000000000001" customHeight="1" x14ac:dyDescent="0.25"/>
    <row r="3486" ht="20.100000000000001" customHeight="1" x14ac:dyDescent="0.25"/>
    <row r="3487" ht="20.100000000000001" customHeight="1" x14ac:dyDescent="0.25"/>
    <row r="3488" ht="20.100000000000001" customHeight="1" x14ac:dyDescent="0.25"/>
    <row r="3489" ht="20.100000000000001" customHeight="1" x14ac:dyDescent="0.25"/>
    <row r="3490" ht="20.100000000000001" customHeight="1" x14ac:dyDescent="0.25"/>
    <row r="3491" ht="20.100000000000001" customHeight="1" x14ac:dyDescent="0.25"/>
    <row r="3492" ht="20.100000000000001" customHeight="1" x14ac:dyDescent="0.25"/>
    <row r="3493" ht="20.100000000000001" customHeight="1" x14ac:dyDescent="0.25"/>
    <row r="3494" ht="20.100000000000001" customHeight="1" x14ac:dyDescent="0.25"/>
    <row r="3495" ht="20.100000000000001" customHeight="1" x14ac:dyDescent="0.25"/>
    <row r="3496" ht="20.100000000000001" customHeight="1" x14ac:dyDescent="0.25"/>
    <row r="3497" ht="20.100000000000001" customHeight="1" x14ac:dyDescent="0.25"/>
    <row r="3498" ht="20.100000000000001" customHeight="1" x14ac:dyDescent="0.25"/>
    <row r="3499" ht="20.100000000000001" customHeight="1" x14ac:dyDescent="0.25"/>
    <row r="3500" ht="20.100000000000001" customHeight="1" x14ac:dyDescent="0.25"/>
    <row r="3501" ht="20.100000000000001" customHeight="1" x14ac:dyDescent="0.25"/>
    <row r="3502" ht="20.100000000000001" customHeight="1" x14ac:dyDescent="0.25"/>
    <row r="3503" ht="20.100000000000001" customHeight="1" x14ac:dyDescent="0.25"/>
    <row r="3504" ht="20.100000000000001" customHeight="1" x14ac:dyDescent="0.25"/>
    <row r="3505" ht="20.100000000000001" customHeight="1" x14ac:dyDescent="0.25"/>
    <row r="3506" ht="20.100000000000001" customHeight="1" x14ac:dyDescent="0.25"/>
    <row r="3507" ht="20.100000000000001" customHeight="1" x14ac:dyDescent="0.25"/>
    <row r="3508" ht="20.100000000000001" customHeight="1" x14ac:dyDescent="0.25"/>
    <row r="3509" ht="20.100000000000001" customHeight="1" x14ac:dyDescent="0.25"/>
    <row r="3510" ht="20.100000000000001" customHeight="1" x14ac:dyDescent="0.25"/>
    <row r="3511" ht="20.100000000000001" customHeight="1" x14ac:dyDescent="0.25"/>
    <row r="3512" ht="20.100000000000001" customHeight="1" x14ac:dyDescent="0.25"/>
    <row r="3513" ht="20.100000000000001" customHeight="1" x14ac:dyDescent="0.25"/>
    <row r="3514" ht="20.100000000000001" customHeight="1" x14ac:dyDescent="0.25"/>
    <row r="3515" ht="20.100000000000001" customHeight="1" x14ac:dyDescent="0.25"/>
    <row r="3516" ht="20.100000000000001" customHeight="1" x14ac:dyDescent="0.25"/>
    <row r="3517" ht="20.100000000000001" customHeight="1" x14ac:dyDescent="0.25"/>
    <row r="3518" ht="20.100000000000001" customHeight="1" x14ac:dyDescent="0.25"/>
    <row r="3519" ht="20.100000000000001" customHeight="1" x14ac:dyDescent="0.25"/>
    <row r="3520" ht="20.100000000000001" customHeight="1" x14ac:dyDescent="0.25"/>
    <row r="3521" ht="20.100000000000001" customHeight="1" x14ac:dyDescent="0.25"/>
    <row r="3522" ht="20.100000000000001" customHeight="1" x14ac:dyDescent="0.25"/>
    <row r="3523" ht="20.100000000000001" customHeight="1" x14ac:dyDescent="0.25"/>
    <row r="3524" ht="20.100000000000001" customHeight="1" x14ac:dyDescent="0.25"/>
    <row r="3525" ht="20.100000000000001" customHeight="1" x14ac:dyDescent="0.25"/>
    <row r="3526" ht="20.100000000000001" customHeight="1" x14ac:dyDescent="0.25"/>
    <row r="3527" ht="20.100000000000001" customHeight="1" x14ac:dyDescent="0.25"/>
    <row r="3528" ht="20.100000000000001" customHeight="1" x14ac:dyDescent="0.25"/>
    <row r="3529" ht="20.100000000000001" customHeight="1" x14ac:dyDescent="0.25"/>
    <row r="3530" ht="20.100000000000001" customHeight="1" x14ac:dyDescent="0.25"/>
    <row r="3531" ht="20.100000000000001" customHeight="1" x14ac:dyDescent="0.25"/>
    <row r="3532" ht="20.100000000000001" customHeight="1" x14ac:dyDescent="0.25"/>
    <row r="3533" ht="20.100000000000001" customHeight="1" x14ac:dyDescent="0.25"/>
    <row r="3534" ht="20.100000000000001" customHeight="1" x14ac:dyDescent="0.25"/>
    <row r="3535" ht="20.100000000000001" customHeight="1" x14ac:dyDescent="0.25"/>
    <row r="3536" ht="20.100000000000001" customHeight="1" x14ac:dyDescent="0.25"/>
    <row r="3537" ht="20.100000000000001" customHeight="1" x14ac:dyDescent="0.25"/>
    <row r="3538" ht="20.100000000000001" customHeight="1" x14ac:dyDescent="0.25"/>
    <row r="3539" ht="20.100000000000001" customHeight="1" x14ac:dyDescent="0.25"/>
    <row r="3540" ht="20.100000000000001" customHeight="1" x14ac:dyDescent="0.25"/>
    <row r="3541" ht="20.100000000000001" customHeight="1" x14ac:dyDescent="0.25"/>
    <row r="3542" ht="20.100000000000001" customHeight="1" x14ac:dyDescent="0.25"/>
    <row r="3543" ht="20.100000000000001" customHeight="1" x14ac:dyDescent="0.25"/>
    <row r="3544" ht="20.100000000000001" customHeight="1" x14ac:dyDescent="0.25"/>
    <row r="3545" ht="20.100000000000001" customHeight="1" x14ac:dyDescent="0.25"/>
    <row r="3546" ht="20.100000000000001" customHeight="1" x14ac:dyDescent="0.25"/>
    <row r="3547" ht="20.100000000000001" customHeight="1" x14ac:dyDescent="0.25"/>
    <row r="3548" ht="20.100000000000001" customHeight="1" x14ac:dyDescent="0.25"/>
    <row r="3549" ht="20.100000000000001" customHeight="1" x14ac:dyDescent="0.25"/>
    <row r="3550" ht="20.100000000000001" customHeight="1" x14ac:dyDescent="0.25"/>
    <row r="3551" ht="20.100000000000001" customHeight="1" x14ac:dyDescent="0.25"/>
    <row r="3552" ht="20.100000000000001" customHeight="1" x14ac:dyDescent="0.25"/>
    <row r="3553" ht="20.100000000000001" customHeight="1" x14ac:dyDescent="0.25"/>
    <row r="3554" ht="20.100000000000001" customHeight="1" x14ac:dyDescent="0.25"/>
    <row r="3555" ht="20.100000000000001" customHeight="1" x14ac:dyDescent="0.25"/>
    <row r="3556" ht="20.100000000000001" customHeight="1" x14ac:dyDescent="0.25"/>
    <row r="3557" ht="20.100000000000001" customHeight="1" x14ac:dyDescent="0.25"/>
    <row r="3558" ht="20.100000000000001" customHeight="1" x14ac:dyDescent="0.25"/>
    <row r="3559" ht="20.100000000000001" customHeight="1" x14ac:dyDescent="0.25"/>
    <row r="3560" ht="20.100000000000001" customHeight="1" x14ac:dyDescent="0.25"/>
    <row r="3561" ht="20.100000000000001" customHeight="1" x14ac:dyDescent="0.25"/>
    <row r="3562" ht="20.100000000000001" customHeight="1" x14ac:dyDescent="0.25"/>
    <row r="3563" ht="20.100000000000001" customHeight="1" x14ac:dyDescent="0.25"/>
    <row r="3564" ht="20.100000000000001" customHeight="1" x14ac:dyDescent="0.25"/>
    <row r="3565" ht="20.100000000000001" customHeight="1" x14ac:dyDescent="0.25"/>
    <row r="3566" ht="20.100000000000001" customHeight="1" x14ac:dyDescent="0.25"/>
    <row r="3567" ht="20.100000000000001" customHeight="1" x14ac:dyDescent="0.25"/>
    <row r="3568" ht="20.100000000000001" customHeight="1" x14ac:dyDescent="0.25"/>
    <row r="3569" ht="20.100000000000001" customHeight="1" x14ac:dyDescent="0.25"/>
    <row r="3570" ht="20.100000000000001" customHeight="1" x14ac:dyDescent="0.25"/>
    <row r="3571" ht="20.100000000000001" customHeight="1" x14ac:dyDescent="0.25"/>
    <row r="3572" ht="20.100000000000001" customHeight="1" x14ac:dyDescent="0.25"/>
    <row r="3573" ht="20.100000000000001" customHeight="1" x14ac:dyDescent="0.25"/>
    <row r="3574" ht="20.100000000000001" customHeight="1" x14ac:dyDescent="0.25"/>
    <row r="3575" ht="20.100000000000001" customHeight="1" x14ac:dyDescent="0.25"/>
    <row r="3576" ht="20.100000000000001" customHeight="1" x14ac:dyDescent="0.25"/>
    <row r="3577" ht="20.100000000000001" customHeight="1" x14ac:dyDescent="0.25"/>
    <row r="3578" ht="20.100000000000001" customHeight="1" x14ac:dyDescent="0.25"/>
    <row r="3579" ht="20.100000000000001" customHeight="1" x14ac:dyDescent="0.25"/>
    <row r="3580" ht="20.100000000000001" customHeight="1" x14ac:dyDescent="0.25"/>
    <row r="3581" ht="20.100000000000001" customHeight="1" x14ac:dyDescent="0.25"/>
    <row r="3582" ht="20.100000000000001" customHeight="1" x14ac:dyDescent="0.25"/>
    <row r="3583" ht="20.100000000000001" customHeight="1" x14ac:dyDescent="0.25"/>
    <row r="3584" ht="20.100000000000001" customHeight="1" x14ac:dyDescent="0.25"/>
    <row r="3585" ht="20.100000000000001" customHeight="1" x14ac:dyDescent="0.25"/>
    <row r="3586" ht="20.100000000000001" customHeight="1" x14ac:dyDescent="0.25"/>
    <row r="3587" ht="20.100000000000001" customHeight="1" x14ac:dyDescent="0.25"/>
    <row r="3588" ht="20.100000000000001" customHeight="1" x14ac:dyDescent="0.25"/>
    <row r="3589" ht="20.100000000000001" customHeight="1" x14ac:dyDescent="0.25"/>
    <row r="3590" ht="20.100000000000001" customHeight="1" x14ac:dyDescent="0.25"/>
    <row r="3591" ht="20.100000000000001" customHeight="1" x14ac:dyDescent="0.25"/>
    <row r="3592" ht="20.100000000000001" customHeight="1" x14ac:dyDescent="0.25"/>
    <row r="3593" ht="20.100000000000001" customHeight="1" x14ac:dyDescent="0.25"/>
    <row r="3594" ht="20.100000000000001" customHeight="1" x14ac:dyDescent="0.25"/>
    <row r="3595" ht="20.100000000000001" customHeight="1" x14ac:dyDescent="0.25"/>
    <row r="3596" ht="20.100000000000001" customHeight="1" x14ac:dyDescent="0.25"/>
    <row r="3597" ht="20.100000000000001" customHeight="1" x14ac:dyDescent="0.25"/>
    <row r="3598" ht="20.100000000000001" customHeight="1" x14ac:dyDescent="0.25"/>
    <row r="3599" ht="20.100000000000001" customHeight="1" x14ac:dyDescent="0.25"/>
    <row r="3600" ht="20.100000000000001" customHeight="1" x14ac:dyDescent="0.25"/>
    <row r="3601" ht="20.100000000000001" customHeight="1" x14ac:dyDescent="0.25"/>
    <row r="3602" ht="20.100000000000001" customHeight="1" x14ac:dyDescent="0.25"/>
    <row r="3603" ht="20.100000000000001" customHeight="1" x14ac:dyDescent="0.25"/>
    <row r="3604" ht="20.100000000000001" customHeight="1" x14ac:dyDescent="0.25"/>
    <row r="3605" ht="20.100000000000001" customHeight="1" x14ac:dyDescent="0.25"/>
    <row r="3606" ht="20.100000000000001" customHeight="1" x14ac:dyDescent="0.25"/>
    <row r="3607" ht="20.100000000000001" customHeight="1" x14ac:dyDescent="0.25"/>
    <row r="3608" ht="20.100000000000001" customHeight="1" x14ac:dyDescent="0.25"/>
    <row r="3609" ht="20.100000000000001" customHeight="1" x14ac:dyDescent="0.25"/>
    <row r="3610" ht="20.100000000000001" customHeight="1" x14ac:dyDescent="0.25"/>
    <row r="3611" ht="20.100000000000001" customHeight="1" x14ac:dyDescent="0.25"/>
    <row r="3612" ht="20.100000000000001" customHeight="1" x14ac:dyDescent="0.25"/>
    <row r="3613" ht="20.100000000000001" customHeight="1" x14ac:dyDescent="0.25"/>
    <row r="3614" ht="20.100000000000001" customHeight="1" x14ac:dyDescent="0.25"/>
    <row r="3615" ht="20.100000000000001" customHeight="1" x14ac:dyDescent="0.25"/>
    <row r="3616" ht="20.100000000000001" customHeight="1" x14ac:dyDescent="0.25"/>
    <row r="3617" ht="20.100000000000001" customHeight="1" x14ac:dyDescent="0.25"/>
    <row r="3618" ht="20.100000000000001" customHeight="1" x14ac:dyDescent="0.25"/>
    <row r="3619" ht="20.100000000000001" customHeight="1" x14ac:dyDescent="0.25"/>
    <row r="3620" ht="20.100000000000001" customHeight="1" x14ac:dyDescent="0.25"/>
    <row r="3621" ht="20.100000000000001" customHeight="1" x14ac:dyDescent="0.25"/>
    <row r="3622" ht="20.100000000000001" customHeight="1" x14ac:dyDescent="0.25"/>
    <row r="3623" ht="20.100000000000001" customHeight="1" x14ac:dyDescent="0.25"/>
    <row r="3624" ht="20.100000000000001" customHeight="1" x14ac:dyDescent="0.25"/>
    <row r="3625" ht="20.100000000000001" customHeight="1" x14ac:dyDescent="0.25"/>
    <row r="3626" ht="20.100000000000001" customHeight="1" x14ac:dyDescent="0.25"/>
    <row r="3627" ht="20.100000000000001" customHeight="1" x14ac:dyDescent="0.25"/>
    <row r="3628" ht="20.100000000000001" customHeight="1" x14ac:dyDescent="0.25"/>
    <row r="3629" ht="20.100000000000001" customHeight="1" x14ac:dyDescent="0.25"/>
    <row r="3630" ht="20.100000000000001" customHeight="1" x14ac:dyDescent="0.25"/>
    <row r="3631" ht="20.100000000000001" customHeight="1" x14ac:dyDescent="0.25"/>
    <row r="3632" ht="20.100000000000001" customHeight="1" x14ac:dyDescent="0.25"/>
    <row r="3633" ht="20.100000000000001" customHeight="1" x14ac:dyDescent="0.25"/>
    <row r="3634" ht="20.100000000000001" customHeight="1" x14ac:dyDescent="0.25"/>
    <row r="3635" ht="20.100000000000001" customHeight="1" x14ac:dyDescent="0.25"/>
    <row r="3636" ht="20.100000000000001" customHeight="1" x14ac:dyDescent="0.25"/>
    <row r="3637" ht="20.100000000000001" customHeight="1" x14ac:dyDescent="0.25"/>
    <row r="3638" ht="20.100000000000001" customHeight="1" x14ac:dyDescent="0.25"/>
    <row r="3639" ht="20.100000000000001" customHeight="1" x14ac:dyDescent="0.25"/>
    <row r="3640" ht="20.100000000000001" customHeight="1" x14ac:dyDescent="0.25"/>
    <row r="3641" ht="20.100000000000001" customHeight="1" x14ac:dyDescent="0.25"/>
    <row r="3642" ht="20.100000000000001" customHeight="1" x14ac:dyDescent="0.25"/>
    <row r="3643" ht="20.100000000000001" customHeight="1" x14ac:dyDescent="0.25"/>
    <row r="3644" ht="20.100000000000001" customHeight="1" x14ac:dyDescent="0.25"/>
    <row r="3645" ht="20.100000000000001" customHeight="1" x14ac:dyDescent="0.25"/>
    <row r="3646" ht="20.100000000000001" customHeight="1" x14ac:dyDescent="0.25"/>
    <row r="3647" ht="20.100000000000001" customHeight="1" x14ac:dyDescent="0.25"/>
    <row r="3648" ht="20.100000000000001" customHeight="1" x14ac:dyDescent="0.25"/>
    <row r="3649" ht="20.100000000000001" customHeight="1" x14ac:dyDescent="0.25"/>
    <row r="3650" ht="20.100000000000001" customHeight="1" x14ac:dyDescent="0.25"/>
    <row r="3651" ht="20.100000000000001" customHeight="1" x14ac:dyDescent="0.25"/>
    <row r="3652" ht="20.100000000000001" customHeight="1" x14ac:dyDescent="0.25"/>
    <row r="3653" ht="20.100000000000001" customHeight="1" x14ac:dyDescent="0.25"/>
    <row r="3654" ht="20.100000000000001" customHeight="1" x14ac:dyDescent="0.25"/>
    <row r="3655" ht="20.100000000000001" customHeight="1" x14ac:dyDescent="0.25"/>
    <row r="3656" ht="20.100000000000001" customHeight="1" x14ac:dyDescent="0.25"/>
    <row r="3657" ht="20.100000000000001" customHeight="1" x14ac:dyDescent="0.25"/>
    <row r="3658" ht="20.100000000000001" customHeight="1" x14ac:dyDescent="0.25"/>
    <row r="3659" ht="20.100000000000001" customHeight="1" x14ac:dyDescent="0.25"/>
    <row r="3660" ht="20.100000000000001" customHeight="1" x14ac:dyDescent="0.25"/>
    <row r="3661" ht="20.100000000000001" customHeight="1" x14ac:dyDescent="0.25"/>
    <row r="3662" ht="20.100000000000001" customHeight="1" x14ac:dyDescent="0.25"/>
    <row r="3663" ht="20.100000000000001" customHeight="1" x14ac:dyDescent="0.25"/>
    <row r="3664" ht="20.100000000000001" customHeight="1" x14ac:dyDescent="0.25"/>
    <row r="3665" ht="20.100000000000001" customHeight="1" x14ac:dyDescent="0.25"/>
    <row r="3666" ht="20.100000000000001" customHeight="1" x14ac:dyDescent="0.25"/>
    <row r="3667" ht="20.100000000000001" customHeight="1" x14ac:dyDescent="0.25"/>
    <row r="3668" ht="20.100000000000001" customHeight="1" x14ac:dyDescent="0.25"/>
    <row r="3669" ht="20.100000000000001" customHeight="1" x14ac:dyDescent="0.25"/>
    <row r="3670" ht="20.100000000000001" customHeight="1" x14ac:dyDescent="0.25"/>
    <row r="3671" ht="20.100000000000001" customHeight="1" x14ac:dyDescent="0.25"/>
    <row r="3672" ht="20.100000000000001" customHeight="1" x14ac:dyDescent="0.25"/>
    <row r="3673" ht="20.100000000000001" customHeight="1" x14ac:dyDescent="0.25"/>
    <row r="3674" ht="20.100000000000001" customHeight="1" x14ac:dyDescent="0.25"/>
    <row r="3675" ht="20.100000000000001" customHeight="1" x14ac:dyDescent="0.25"/>
    <row r="3676" ht="20.100000000000001" customHeight="1" x14ac:dyDescent="0.25"/>
    <row r="3677" ht="20.100000000000001" customHeight="1" x14ac:dyDescent="0.25"/>
    <row r="3678" ht="20.100000000000001" customHeight="1" x14ac:dyDescent="0.25"/>
    <row r="3679" ht="20.100000000000001" customHeight="1" x14ac:dyDescent="0.25"/>
    <row r="3680" ht="20.100000000000001" customHeight="1" x14ac:dyDescent="0.25"/>
    <row r="3681" ht="20.100000000000001" customHeight="1" x14ac:dyDescent="0.25"/>
    <row r="3682" ht="20.100000000000001" customHeight="1" x14ac:dyDescent="0.25"/>
    <row r="3683" ht="20.100000000000001" customHeight="1" x14ac:dyDescent="0.25"/>
    <row r="3684" ht="20.100000000000001" customHeight="1" x14ac:dyDescent="0.25"/>
    <row r="3685" ht="20.100000000000001" customHeight="1" x14ac:dyDescent="0.25"/>
    <row r="3686" ht="20.100000000000001" customHeight="1" x14ac:dyDescent="0.25"/>
    <row r="3687" ht="20.100000000000001" customHeight="1" x14ac:dyDescent="0.25"/>
    <row r="3688" ht="20.100000000000001" customHeight="1" x14ac:dyDescent="0.25"/>
    <row r="3689" ht="20.100000000000001" customHeight="1" x14ac:dyDescent="0.25"/>
    <row r="3690" ht="20.100000000000001" customHeight="1" x14ac:dyDescent="0.25"/>
    <row r="3691" ht="20.100000000000001" customHeight="1" x14ac:dyDescent="0.25"/>
    <row r="3692" ht="20.100000000000001" customHeight="1" x14ac:dyDescent="0.25"/>
    <row r="3693" ht="20.100000000000001" customHeight="1" x14ac:dyDescent="0.25"/>
    <row r="3694" ht="20.100000000000001" customHeight="1" x14ac:dyDescent="0.25"/>
    <row r="3695" ht="20.100000000000001" customHeight="1" x14ac:dyDescent="0.25"/>
    <row r="3696" ht="20.100000000000001" customHeight="1" x14ac:dyDescent="0.25"/>
    <row r="3697" ht="20.100000000000001" customHeight="1" x14ac:dyDescent="0.25"/>
    <row r="3698" ht="20.100000000000001" customHeight="1" x14ac:dyDescent="0.25"/>
    <row r="3699" ht="20.100000000000001" customHeight="1" x14ac:dyDescent="0.25"/>
    <row r="3700" ht="20.100000000000001" customHeight="1" x14ac:dyDescent="0.25"/>
    <row r="3701" ht="20.100000000000001" customHeight="1" x14ac:dyDescent="0.25"/>
    <row r="3702" ht="20.100000000000001" customHeight="1" x14ac:dyDescent="0.25"/>
    <row r="3703" ht="20.100000000000001" customHeight="1" x14ac:dyDescent="0.25"/>
    <row r="3704" ht="20.100000000000001" customHeight="1" x14ac:dyDescent="0.25"/>
    <row r="3705" ht="20.100000000000001" customHeight="1" x14ac:dyDescent="0.25"/>
    <row r="3706" ht="20.100000000000001" customHeight="1" x14ac:dyDescent="0.25"/>
    <row r="3707" ht="20.100000000000001" customHeight="1" x14ac:dyDescent="0.25"/>
    <row r="3708" ht="20.100000000000001" customHeight="1" x14ac:dyDescent="0.25"/>
    <row r="3709" ht="20.100000000000001" customHeight="1" x14ac:dyDescent="0.25"/>
    <row r="3710" ht="20.100000000000001" customHeight="1" x14ac:dyDescent="0.25"/>
    <row r="3711" ht="20.100000000000001" customHeight="1" x14ac:dyDescent="0.25"/>
    <row r="3712" ht="20.100000000000001" customHeight="1" x14ac:dyDescent="0.25"/>
    <row r="3713" ht="20.100000000000001" customHeight="1" x14ac:dyDescent="0.25"/>
    <row r="3714" ht="20.100000000000001" customHeight="1" x14ac:dyDescent="0.25"/>
    <row r="3715" ht="20.100000000000001" customHeight="1" x14ac:dyDescent="0.25"/>
    <row r="3716" ht="20.100000000000001" customHeight="1" x14ac:dyDescent="0.25"/>
    <row r="3717" ht="20.100000000000001" customHeight="1" x14ac:dyDescent="0.25"/>
    <row r="3718" ht="20.100000000000001" customHeight="1" x14ac:dyDescent="0.25"/>
    <row r="3719" ht="20.100000000000001" customHeight="1" x14ac:dyDescent="0.25"/>
    <row r="3720" ht="20.100000000000001" customHeight="1" x14ac:dyDescent="0.25"/>
    <row r="3721" ht="20.100000000000001" customHeight="1" x14ac:dyDescent="0.25"/>
    <row r="3722" ht="20.100000000000001" customHeight="1" x14ac:dyDescent="0.25"/>
    <row r="3723" ht="20.100000000000001" customHeight="1" x14ac:dyDescent="0.25"/>
    <row r="3724" ht="20.100000000000001" customHeight="1" x14ac:dyDescent="0.25"/>
    <row r="3725" ht="20.100000000000001" customHeight="1" x14ac:dyDescent="0.25"/>
    <row r="3726" ht="20.100000000000001" customHeight="1" x14ac:dyDescent="0.25"/>
    <row r="3727" ht="20.100000000000001" customHeight="1" x14ac:dyDescent="0.25"/>
    <row r="3728" ht="20.100000000000001" customHeight="1" x14ac:dyDescent="0.25"/>
    <row r="3729" ht="20.100000000000001" customHeight="1" x14ac:dyDescent="0.25"/>
    <row r="3730" ht="20.100000000000001" customHeight="1" x14ac:dyDescent="0.25"/>
    <row r="3731" ht="20.100000000000001" customHeight="1" x14ac:dyDescent="0.25"/>
    <row r="3732" ht="20.100000000000001" customHeight="1" x14ac:dyDescent="0.25"/>
    <row r="3733" ht="20.100000000000001" customHeight="1" x14ac:dyDescent="0.25"/>
    <row r="3734" ht="20.100000000000001" customHeight="1" x14ac:dyDescent="0.25"/>
    <row r="3735" ht="20.100000000000001" customHeight="1" x14ac:dyDescent="0.25"/>
    <row r="3736" ht="20.100000000000001" customHeight="1" x14ac:dyDescent="0.25"/>
    <row r="3737" ht="20.100000000000001" customHeight="1" x14ac:dyDescent="0.25"/>
    <row r="3738" ht="20.100000000000001" customHeight="1" x14ac:dyDescent="0.25"/>
    <row r="3739" ht="20.100000000000001" customHeight="1" x14ac:dyDescent="0.25"/>
    <row r="3740" ht="20.100000000000001" customHeight="1" x14ac:dyDescent="0.25"/>
    <row r="3741" ht="20.100000000000001" customHeight="1" x14ac:dyDescent="0.25"/>
    <row r="3742" ht="20.100000000000001" customHeight="1" x14ac:dyDescent="0.25"/>
    <row r="3743" ht="20.100000000000001" customHeight="1" x14ac:dyDescent="0.25"/>
    <row r="3744" ht="20.100000000000001" customHeight="1" x14ac:dyDescent="0.25"/>
    <row r="3745" ht="20.100000000000001" customHeight="1" x14ac:dyDescent="0.25"/>
    <row r="3746" ht="20.100000000000001" customHeight="1" x14ac:dyDescent="0.25"/>
    <row r="3747" ht="20.100000000000001" customHeight="1" x14ac:dyDescent="0.25"/>
    <row r="3748" ht="20.100000000000001" customHeight="1" x14ac:dyDescent="0.25"/>
    <row r="3749" ht="20.100000000000001" customHeight="1" x14ac:dyDescent="0.25"/>
    <row r="3750" ht="20.100000000000001" customHeight="1" x14ac:dyDescent="0.25"/>
    <row r="3751" ht="20.100000000000001" customHeight="1" x14ac:dyDescent="0.25"/>
    <row r="3752" ht="20.100000000000001" customHeight="1" x14ac:dyDescent="0.25"/>
    <row r="3753" ht="20.100000000000001" customHeight="1" x14ac:dyDescent="0.25"/>
    <row r="3754" ht="20.100000000000001" customHeight="1" x14ac:dyDescent="0.25"/>
    <row r="3755" ht="20.100000000000001" customHeight="1" x14ac:dyDescent="0.25"/>
    <row r="3756" ht="20.100000000000001" customHeight="1" x14ac:dyDescent="0.25"/>
    <row r="3757" ht="20.100000000000001" customHeight="1" x14ac:dyDescent="0.25"/>
    <row r="3758" ht="20.100000000000001" customHeight="1" x14ac:dyDescent="0.25"/>
    <row r="3759" ht="20.100000000000001" customHeight="1" x14ac:dyDescent="0.25"/>
    <row r="3760" ht="20.100000000000001" customHeight="1" x14ac:dyDescent="0.25"/>
    <row r="3761" ht="20.100000000000001" customHeight="1" x14ac:dyDescent="0.25"/>
    <row r="3762" ht="20.100000000000001" customHeight="1" x14ac:dyDescent="0.25"/>
    <row r="3763" ht="20.100000000000001" customHeight="1" x14ac:dyDescent="0.25"/>
    <row r="3764" ht="20.100000000000001" customHeight="1" x14ac:dyDescent="0.25"/>
    <row r="3765" ht="20.100000000000001" customHeight="1" x14ac:dyDescent="0.25"/>
    <row r="3766" ht="20.100000000000001" customHeight="1" x14ac:dyDescent="0.25"/>
    <row r="3767" ht="20.100000000000001" customHeight="1" x14ac:dyDescent="0.25"/>
    <row r="3768" ht="20.100000000000001" customHeight="1" x14ac:dyDescent="0.25"/>
    <row r="3769" ht="20.100000000000001" customHeight="1" x14ac:dyDescent="0.25"/>
    <row r="3770" ht="20.100000000000001" customHeight="1" x14ac:dyDescent="0.25"/>
    <row r="3771" ht="20.100000000000001" customHeight="1" x14ac:dyDescent="0.25"/>
    <row r="3772" ht="20.100000000000001" customHeight="1" x14ac:dyDescent="0.25"/>
    <row r="3773" ht="20.100000000000001" customHeight="1" x14ac:dyDescent="0.25"/>
    <row r="3774" ht="20.100000000000001" customHeight="1" x14ac:dyDescent="0.25"/>
    <row r="3775" ht="20.100000000000001" customHeight="1" x14ac:dyDescent="0.25"/>
    <row r="3776" ht="20.100000000000001" customHeight="1" x14ac:dyDescent="0.25"/>
    <row r="3777" ht="20.100000000000001" customHeight="1" x14ac:dyDescent="0.25"/>
    <row r="3778" ht="20.100000000000001" customHeight="1" x14ac:dyDescent="0.25"/>
    <row r="3779" ht="20.100000000000001" customHeight="1" x14ac:dyDescent="0.25"/>
    <row r="3780" ht="20.100000000000001" customHeight="1" x14ac:dyDescent="0.25"/>
    <row r="3781" ht="20.100000000000001" customHeight="1" x14ac:dyDescent="0.25"/>
    <row r="3782" ht="20.100000000000001" customHeight="1" x14ac:dyDescent="0.25"/>
    <row r="3783" ht="20.100000000000001" customHeight="1" x14ac:dyDescent="0.25"/>
    <row r="3784" ht="20.100000000000001" customHeight="1" x14ac:dyDescent="0.25"/>
    <row r="3785" ht="20.100000000000001" customHeight="1" x14ac:dyDescent="0.25"/>
    <row r="3786" ht="20.100000000000001" customHeight="1" x14ac:dyDescent="0.25"/>
    <row r="3787" ht="20.100000000000001" customHeight="1" x14ac:dyDescent="0.25"/>
    <row r="3788" ht="20.100000000000001" customHeight="1" x14ac:dyDescent="0.25"/>
    <row r="3789" ht="20.100000000000001" customHeight="1" x14ac:dyDescent="0.25"/>
    <row r="3790" ht="20.100000000000001" customHeight="1" x14ac:dyDescent="0.25"/>
    <row r="3791" ht="20.100000000000001" customHeight="1" x14ac:dyDescent="0.25"/>
    <row r="3792" ht="20.100000000000001" customHeight="1" x14ac:dyDescent="0.25"/>
    <row r="3793" ht="20.100000000000001" customHeight="1" x14ac:dyDescent="0.25"/>
    <row r="3794" ht="20.100000000000001" customHeight="1" x14ac:dyDescent="0.25"/>
    <row r="3795" ht="20.100000000000001" customHeight="1" x14ac:dyDescent="0.25"/>
    <row r="3796" ht="20.100000000000001" customHeight="1" x14ac:dyDescent="0.25"/>
    <row r="3797" ht="20.100000000000001" customHeight="1" x14ac:dyDescent="0.25"/>
    <row r="3798" ht="20.100000000000001" customHeight="1" x14ac:dyDescent="0.25"/>
    <row r="3799" ht="20.100000000000001" customHeight="1" x14ac:dyDescent="0.25"/>
    <row r="3800" ht="20.100000000000001" customHeight="1" x14ac:dyDescent="0.25"/>
    <row r="3801" ht="20.100000000000001" customHeight="1" x14ac:dyDescent="0.25"/>
    <row r="3802" ht="20.100000000000001" customHeight="1" x14ac:dyDescent="0.25"/>
    <row r="3803" ht="20.100000000000001" customHeight="1" x14ac:dyDescent="0.25"/>
    <row r="3804" ht="20.100000000000001" customHeight="1" x14ac:dyDescent="0.25"/>
    <row r="3805" ht="20.100000000000001" customHeight="1" x14ac:dyDescent="0.25"/>
    <row r="3806" ht="20.100000000000001" customHeight="1" x14ac:dyDescent="0.25"/>
    <row r="3807" ht="20.100000000000001" customHeight="1" x14ac:dyDescent="0.25"/>
    <row r="3808" ht="20.100000000000001" customHeight="1" x14ac:dyDescent="0.25"/>
    <row r="3809" ht="20.100000000000001" customHeight="1" x14ac:dyDescent="0.25"/>
    <row r="3810" ht="20.100000000000001" customHeight="1" x14ac:dyDescent="0.25"/>
    <row r="3811" ht="20.100000000000001" customHeight="1" x14ac:dyDescent="0.25"/>
    <row r="3812" ht="20.100000000000001" customHeight="1" x14ac:dyDescent="0.25"/>
    <row r="3813" ht="20.100000000000001" customHeight="1" x14ac:dyDescent="0.25"/>
    <row r="3814" ht="20.100000000000001" customHeight="1" x14ac:dyDescent="0.25"/>
    <row r="3815" ht="20.100000000000001" customHeight="1" x14ac:dyDescent="0.25"/>
    <row r="3816" ht="20.100000000000001" customHeight="1" x14ac:dyDescent="0.25"/>
    <row r="3817" ht="20.100000000000001" customHeight="1" x14ac:dyDescent="0.25"/>
    <row r="3818" ht="20.100000000000001" customHeight="1" x14ac:dyDescent="0.25"/>
    <row r="3819" ht="20.100000000000001" customHeight="1" x14ac:dyDescent="0.25"/>
    <row r="3820" ht="20.100000000000001" customHeight="1" x14ac:dyDescent="0.25"/>
    <row r="3821" ht="20.100000000000001" customHeight="1" x14ac:dyDescent="0.25"/>
    <row r="3822" ht="20.100000000000001" customHeight="1" x14ac:dyDescent="0.25"/>
    <row r="3823" ht="20.100000000000001" customHeight="1" x14ac:dyDescent="0.25"/>
    <row r="3824" ht="20.100000000000001" customHeight="1" x14ac:dyDescent="0.25"/>
    <row r="3825" ht="20.100000000000001" customHeight="1" x14ac:dyDescent="0.25"/>
    <row r="3826" ht="20.100000000000001" customHeight="1" x14ac:dyDescent="0.25"/>
    <row r="3827" ht="20.100000000000001" customHeight="1" x14ac:dyDescent="0.25"/>
    <row r="3828" ht="20.100000000000001" customHeight="1" x14ac:dyDescent="0.25"/>
    <row r="3829" ht="20.100000000000001" customHeight="1" x14ac:dyDescent="0.25"/>
    <row r="3830" ht="20.100000000000001" customHeight="1" x14ac:dyDescent="0.25"/>
    <row r="3831" ht="20.100000000000001" customHeight="1" x14ac:dyDescent="0.25"/>
    <row r="3832" ht="20.100000000000001" customHeight="1" x14ac:dyDescent="0.25"/>
    <row r="3833" ht="20.100000000000001" customHeight="1" x14ac:dyDescent="0.25"/>
    <row r="3834" ht="20.100000000000001" customHeight="1" x14ac:dyDescent="0.25"/>
    <row r="3835" ht="20.100000000000001" customHeight="1" x14ac:dyDescent="0.25"/>
    <row r="3836" ht="20.100000000000001" customHeight="1" x14ac:dyDescent="0.25"/>
    <row r="3837" ht="20.100000000000001" customHeight="1" x14ac:dyDescent="0.25"/>
    <row r="3838" ht="20.100000000000001" customHeight="1" x14ac:dyDescent="0.25"/>
    <row r="3839" ht="20.100000000000001" customHeight="1" x14ac:dyDescent="0.25"/>
    <row r="3840" ht="20.100000000000001" customHeight="1" x14ac:dyDescent="0.25"/>
    <row r="3841" ht="20.100000000000001" customHeight="1" x14ac:dyDescent="0.25"/>
    <row r="3842" ht="20.100000000000001" customHeight="1" x14ac:dyDescent="0.25"/>
    <row r="3843" ht="20.100000000000001" customHeight="1" x14ac:dyDescent="0.25"/>
    <row r="3844" ht="20.100000000000001" customHeight="1" x14ac:dyDescent="0.25"/>
    <row r="3845" ht="20.100000000000001" customHeight="1" x14ac:dyDescent="0.25"/>
    <row r="3846" ht="20.100000000000001" customHeight="1" x14ac:dyDescent="0.25"/>
    <row r="3847" ht="20.100000000000001" customHeight="1" x14ac:dyDescent="0.25"/>
    <row r="3848" ht="20.100000000000001" customHeight="1" x14ac:dyDescent="0.25"/>
    <row r="3849" ht="20.100000000000001" customHeight="1" x14ac:dyDescent="0.25"/>
  </sheetData>
  <mergeCells count="8">
    <mergeCell ref="A1913:A2008"/>
    <mergeCell ref="A2012:A2132"/>
    <mergeCell ref="A2:A417"/>
    <mergeCell ref="A421:A600"/>
    <mergeCell ref="A604:A931"/>
    <mergeCell ref="A935:A1225"/>
    <mergeCell ref="A1229:A1560"/>
    <mergeCell ref="A1564:A1909"/>
  </mergeCells>
  <phoneticPr fontId="3" type="noConversion"/>
  <pageMargins left="0.7" right="0.7" top="0.78740157499999996" bottom="0.78740157499999996" header="0.3" footer="0.3"/>
  <tableParts count="8">
    <tablePart r:id="rId1"/>
    <tablePart r:id="rId2"/>
    <tablePart r:id="rId3"/>
    <tablePart r:id="rId4"/>
    <tablePart r:id="rId5"/>
    <tablePart r:id="rId6"/>
    <tablePart r:id="rId7"/>
    <tablePart r:id="rId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C4F5D-FB44-4E9A-9323-2766DD7F01FF}">
  <dimension ref="A1:N1089"/>
  <sheetViews>
    <sheetView tabSelected="1" workbookViewId="0">
      <selection activeCell="J1" sqref="J1:K1048576"/>
    </sheetView>
  </sheetViews>
  <sheetFormatPr baseColWidth="10" defaultRowHeight="15" x14ac:dyDescent="0.25"/>
  <cols>
    <col min="1" max="1" width="10.7109375" style="6" customWidth="1"/>
    <col min="2" max="2" width="45.28515625" customWidth="1"/>
    <col min="3" max="3" width="54.7109375" customWidth="1"/>
    <col min="4" max="4" width="14.7109375" style="6" customWidth="1"/>
    <col min="5" max="5" width="14.5703125" style="6" customWidth="1"/>
    <col min="6" max="6" width="11.42578125" style="6"/>
    <col min="7" max="7" width="14.5703125" style="6" customWidth="1"/>
    <col min="8" max="8" width="11.42578125" style="6"/>
    <col min="9" max="9" width="12.5703125" style="6" customWidth="1"/>
    <col min="10" max="11" width="11.140625" style="6" customWidth="1"/>
  </cols>
  <sheetData>
    <row r="1" spans="1:14" ht="35.1" customHeight="1" x14ac:dyDescent="0.25">
      <c r="A1" s="2" t="s">
        <v>35</v>
      </c>
      <c r="B1" s="3" t="s">
        <v>26</v>
      </c>
      <c r="C1" s="3" t="s">
        <v>27</v>
      </c>
      <c r="D1" s="3" t="s">
        <v>28</v>
      </c>
      <c r="E1" s="2" t="s">
        <v>7963</v>
      </c>
      <c r="F1" s="3" t="s">
        <v>30</v>
      </c>
      <c r="G1" s="2" t="s">
        <v>7964</v>
      </c>
      <c r="H1" s="3" t="s">
        <v>32</v>
      </c>
      <c r="I1" s="3" t="s">
        <v>33</v>
      </c>
      <c r="J1" s="2" t="s">
        <v>36</v>
      </c>
      <c r="K1" s="2" t="s">
        <v>34</v>
      </c>
      <c r="L1" s="2" t="s">
        <v>6791</v>
      </c>
      <c r="M1" s="2" t="s">
        <v>6792</v>
      </c>
      <c r="N1" s="2" t="s">
        <v>6816</v>
      </c>
    </row>
    <row r="2" spans="1:14" ht="20.100000000000001" customHeight="1" x14ac:dyDescent="0.25">
      <c r="A2" s="40">
        <v>16015007</v>
      </c>
      <c r="B2" s="41" t="s">
        <v>108</v>
      </c>
      <c r="C2" s="41" t="s">
        <v>6851</v>
      </c>
      <c r="D2" s="42" t="s">
        <v>6852</v>
      </c>
      <c r="E2" s="43">
        <v>11.43</v>
      </c>
      <c r="F2" s="44">
        <v>1.96</v>
      </c>
      <c r="G2" s="43">
        <v>10.71</v>
      </c>
      <c r="H2" s="44">
        <v>1.51</v>
      </c>
      <c r="I2" s="42" t="s">
        <v>109</v>
      </c>
      <c r="J2" s="42" t="s">
        <v>4</v>
      </c>
      <c r="K2" s="42" t="s">
        <v>4</v>
      </c>
      <c r="L2" s="43">
        <f>IF(Tabelle11[[#This Row],[Heizleistung (55° C)]]=0,Tabelle11[[#This Row],[Heizleistung (35° C)]],(Tabelle11[[#This Row],[Heizleistung (35° C)]]+Tabelle11[[#This Row],[Heizleistung (55° C)]])/2)</f>
        <v>11.07</v>
      </c>
      <c r="M2" s="46">
        <f>IF(OR(Tabelle11[[#This Row],[Etas 35°C]]=0,Tabelle11[[#This Row],[Etas 55°C]]=0),"n.a.",(Tabelle11[[#This Row],[Etas 35°C]]*0.8+Tabelle11[[#This Row],[Etas 55°C]]*0.2)*2.5)</f>
        <v>4.6750000000000007</v>
      </c>
      <c r="N2" s="53">
        <f>IF(Tabelle11[[#This Row],[Etas 55°C]]=0,"n.a.",(6-Tabelle11[[#This Row],[80%/20% SCOP]])/Tabelle11[[#This Row],[80%/20% SCOP]])</f>
        <v>0.28342245989304793</v>
      </c>
    </row>
    <row r="3" spans="1:14" ht="20.100000000000001" customHeight="1" x14ac:dyDescent="0.25">
      <c r="A3" s="40">
        <v>16003558</v>
      </c>
      <c r="B3" s="41" t="s">
        <v>108</v>
      </c>
      <c r="C3" s="41" t="s">
        <v>6853</v>
      </c>
      <c r="D3" s="42" t="s">
        <v>6852</v>
      </c>
      <c r="E3" s="43">
        <v>21</v>
      </c>
      <c r="F3" s="44">
        <v>1.98</v>
      </c>
      <c r="G3" s="43">
        <v>19.399999999999999</v>
      </c>
      <c r="H3" s="44">
        <v>1.53</v>
      </c>
      <c r="I3" s="42" t="s">
        <v>109</v>
      </c>
      <c r="J3" s="42" t="s">
        <v>4</v>
      </c>
      <c r="K3" s="42" t="s">
        <v>4</v>
      </c>
      <c r="L3" s="43">
        <f>IF(Tabelle11[[#This Row],[Heizleistung (55° C)]]=0,Tabelle11[[#This Row],[Heizleistung (35° C)]],(Tabelle11[[#This Row],[Heizleistung (35° C)]]+Tabelle11[[#This Row],[Heizleistung (55° C)]])/2)</f>
        <v>20.2</v>
      </c>
      <c r="M3" s="46">
        <f>IF(OR(Tabelle11[[#This Row],[Etas 35°C]]=0,Tabelle11[[#This Row],[Etas 55°C]]=0),"n.a.",(Tabelle11[[#This Row],[Etas 35°C]]*0.8+Tabelle11[[#This Row],[Etas 55°C]]*0.2)*2.5)</f>
        <v>4.7250000000000005</v>
      </c>
      <c r="N3" s="53">
        <f>IF(Tabelle11[[#This Row],[Etas 55°C]]=0,"n.a.",(6-Tabelle11[[#This Row],[80%/20% SCOP]])/Tabelle11[[#This Row],[80%/20% SCOP]])</f>
        <v>0.26984126984126972</v>
      </c>
    </row>
    <row r="4" spans="1:14" ht="20.100000000000001" customHeight="1" x14ac:dyDescent="0.25">
      <c r="A4" s="40">
        <v>16015008</v>
      </c>
      <c r="B4" s="41" t="s">
        <v>108</v>
      </c>
      <c r="C4" s="41" t="s">
        <v>6854</v>
      </c>
      <c r="D4" s="42" t="s">
        <v>6852</v>
      </c>
      <c r="E4" s="43">
        <v>21</v>
      </c>
      <c r="F4" s="44">
        <v>1.87</v>
      </c>
      <c r="G4" s="43">
        <v>19.399999999999999</v>
      </c>
      <c r="H4" s="44">
        <v>1.42</v>
      </c>
      <c r="I4" s="42" t="s">
        <v>109</v>
      </c>
      <c r="J4" s="42" t="s">
        <v>4</v>
      </c>
      <c r="K4" s="42" t="s">
        <v>4</v>
      </c>
      <c r="L4" s="43">
        <f>IF(Tabelle11[[#This Row],[Heizleistung (55° C)]]=0,Tabelle11[[#This Row],[Heizleistung (35° C)]],(Tabelle11[[#This Row],[Heizleistung (35° C)]]+Tabelle11[[#This Row],[Heizleistung (55° C)]])/2)</f>
        <v>20.2</v>
      </c>
      <c r="M4" s="46">
        <f>IF(OR(Tabelle11[[#This Row],[Etas 35°C]]=0,Tabelle11[[#This Row],[Etas 55°C]]=0),"n.a.",(Tabelle11[[#This Row],[Etas 35°C]]*0.8+Tabelle11[[#This Row],[Etas 55°C]]*0.2)*2.5)</f>
        <v>4.4500000000000011</v>
      </c>
      <c r="N4" s="53">
        <f>IF(Tabelle11[[#This Row],[Etas 55°C]]=0,"n.a.",(6-Tabelle11[[#This Row],[80%/20% SCOP]])/Tabelle11[[#This Row],[80%/20% SCOP]])</f>
        <v>0.34831460674157272</v>
      </c>
    </row>
    <row r="5" spans="1:14" ht="20.100000000000001" customHeight="1" x14ac:dyDescent="0.25">
      <c r="A5" s="40">
        <v>16003496</v>
      </c>
      <c r="B5" s="41" t="s">
        <v>108</v>
      </c>
      <c r="C5" s="41" t="s">
        <v>6855</v>
      </c>
      <c r="D5" s="42" t="s">
        <v>6852</v>
      </c>
      <c r="E5" s="43">
        <v>88</v>
      </c>
      <c r="F5" s="44">
        <v>2.0499999999999998</v>
      </c>
      <c r="G5" s="43">
        <v>102</v>
      </c>
      <c r="H5" s="44">
        <v>1.5</v>
      </c>
      <c r="I5" s="42" t="s">
        <v>109</v>
      </c>
      <c r="J5" s="42" t="s">
        <v>4</v>
      </c>
      <c r="K5" s="42" t="s">
        <v>25</v>
      </c>
      <c r="L5" s="43">
        <f>IF(Tabelle11[[#This Row],[Heizleistung (55° C)]]=0,Tabelle11[[#This Row],[Heizleistung (35° C)]],(Tabelle11[[#This Row],[Heizleistung (35° C)]]+Tabelle11[[#This Row],[Heizleistung (55° C)]])/2)</f>
        <v>95</v>
      </c>
      <c r="M5" s="46">
        <f>IF(OR(Tabelle11[[#This Row],[Etas 35°C]]=0,Tabelle11[[#This Row],[Etas 55°C]]=0),"n.a.",(Tabelle11[[#This Row],[Etas 35°C]]*0.8+Tabelle11[[#This Row],[Etas 55°C]]*0.2)*2.5)</f>
        <v>4.8499999999999996</v>
      </c>
      <c r="N5" s="53">
        <f>IF(Tabelle11[[#This Row],[Etas 55°C]]=0,"n.a.",(6-Tabelle11[[#This Row],[80%/20% SCOP]])/Tabelle11[[#This Row],[80%/20% SCOP]])</f>
        <v>0.23711340206185577</v>
      </c>
    </row>
    <row r="6" spans="1:14" ht="20.100000000000001" customHeight="1" x14ac:dyDescent="0.25">
      <c r="A6" s="40">
        <v>16015009</v>
      </c>
      <c r="B6" s="41" t="s">
        <v>108</v>
      </c>
      <c r="C6" s="41" t="s">
        <v>6856</v>
      </c>
      <c r="D6" s="42" t="s">
        <v>6852</v>
      </c>
      <c r="E6" s="43">
        <v>32.909999999999997</v>
      </c>
      <c r="F6" s="44">
        <v>1.96</v>
      </c>
      <c r="G6" s="43">
        <v>32.1</v>
      </c>
      <c r="H6" s="44">
        <v>1.58</v>
      </c>
      <c r="I6" s="42" t="s">
        <v>109</v>
      </c>
      <c r="J6" s="42" t="s">
        <v>4</v>
      </c>
      <c r="K6" s="42" t="s">
        <v>4</v>
      </c>
      <c r="L6" s="43">
        <f>IF(Tabelle11[[#This Row],[Heizleistung (55° C)]]=0,Tabelle11[[#This Row],[Heizleistung (35° C)]],(Tabelle11[[#This Row],[Heizleistung (35° C)]]+Tabelle11[[#This Row],[Heizleistung (55° C)]])/2)</f>
        <v>32.504999999999995</v>
      </c>
      <c r="M6" s="46">
        <f>IF(OR(Tabelle11[[#This Row],[Etas 35°C]]=0,Tabelle11[[#This Row],[Etas 55°C]]=0),"n.a.",(Tabelle11[[#This Row],[Etas 35°C]]*0.8+Tabelle11[[#This Row],[Etas 55°C]]*0.2)*2.5)</f>
        <v>4.71</v>
      </c>
      <c r="N6" s="53">
        <f>IF(Tabelle11[[#This Row],[Etas 55°C]]=0,"n.a.",(6-Tabelle11[[#This Row],[80%/20% SCOP]])/Tabelle11[[#This Row],[80%/20% SCOP]])</f>
        <v>0.27388535031847133</v>
      </c>
    </row>
    <row r="7" spans="1:14" ht="20.100000000000001" customHeight="1" x14ac:dyDescent="0.25">
      <c r="A7" s="40">
        <v>16003557</v>
      </c>
      <c r="B7" s="41" t="s">
        <v>108</v>
      </c>
      <c r="C7" s="41" t="s">
        <v>6857</v>
      </c>
      <c r="D7" s="42" t="s">
        <v>6852</v>
      </c>
      <c r="E7" s="43">
        <v>13.63</v>
      </c>
      <c r="F7" s="44">
        <v>1.91</v>
      </c>
      <c r="G7" s="43">
        <v>12.95</v>
      </c>
      <c r="H7" s="44">
        <v>1.47</v>
      </c>
      <c r="I7" s="42" t="s">
        <v>109</v>
      </c>
      <c r="J7" s="42" t="s">
        <v>4</v>
      </c>
      <c r="K7" s="42" t="s">
        <v>4</v>
      </c>
      <c r="L7" s="43">
        <f>IF(Tabelle11[[#This Row],[Heizleistung (55° C)]]=0,Tabelle11[[#This Row],[Heizleistung (35° C)]],(Tabelle11[[#This Row],[Heizleistung (35° C)]]+Tabelle11[[#This Row],[Heizleistung (55° C)]])/2)</f>
        <v>13.29</v>
      </c>
      <c r="M7" s="46">
        <f>IF(OR(Tabelle11[[#This Row],[Etas 35°C]]=0,Tabelle11[[#This Row],[Etas 55°C]]=0),"n.a.",(Tabelle11[[#This Row],[Etas 35°C]]*0.8+Tabelle11[[#This Row],[Etas 55°C]]*0.2)*2.5)</f>
        <v>4.5549999999999997</v>
      </c>
      <c r="N7" s="53">
        <f>IF(Tabelle11[[#This Row],[Etas 55°C]]=0,"n.a.",(6-Tabelle11[[#This Row],[80%/20% SCOP]])/Tabelle11[[#This Row],[80%/20% SCOP]])</f>
        <v>0.31723380900109777</v>
      </c>
    </row>
    <row r="8" spans="1:14" ht="20.100000000000001" customHeight="1" x14ac:dyDescent="0.25">
      <c r="A8" s="40">
        <v>16003447</v>
      </c>
      <c r="B8" s="41" t="s">
        <v>305</v>
      </c>
      <c r="C8" s="41" t="s">
        <v>6858</v>
      </c>
      <c r="D8" s="42" t="s">
        <v>6852</v>
      </c>
      <c r="E8" s="43">
        <v>8.5</v>
      </c>
      <c r="F8" s="44">
        <v>2.0299999999999998</v>
      </c>
      <c r="G8" s="43">
        <v>7.5</v>
      </c>
      <c r="H8" s="44">
        <v>1.48</v>
      </c>
      <c r="I8" s="42" t="s">
        <v>324</v>
      </c>
      <c r="J8" s="42" t="s">
        <v>4</v>
      </c>
      <c r="K8" s="42" t="s">
        <v>4</v>
      </c>
      <c r="L8" s="43">
        <f>IF(Tabelle11[[#This Row],[Heizleistung (55° C)]]=0,Tabelle11[[#This Row],[Heizleistung (35° C)]],(Tabelle11[[#This Row],[Heizleistung (35° C)]]+Tabelle11[[#This Row],[Heizleistung (55° C)]])/2)</f>
        <v>8</v>
      </c>
      <c r="M8" s="46">
        <f>IF(OR(Tabelle11[[#This Row],[Etas 35°C]]=0,Tabelle11[[#This Row],[Etas 55°C]]=0),"n.a.",(Tabelle11[[#This Row],[Etas 35°C]]*0.8+Tabelle11[[#This Row],[Etas 55°C]]*0.2)*2.5)</f>
        <v>4.8</v>
      </c>
      <c r="N8" s="53">
        <f>IF(Tabelle11[[#This Row],[Etas 55°C]]=0,"n.a.",(6-Tabelle11[[#This Row],[80%/20% SCOP]])/Tabelle11[[#This Row],[80%/20% SCOP]])</f>
        <v>0.25000000000000006</v>
      </c>
    </row>
    <row r="9" spans="1:14" ht="20.100000000000001" customHeight="1" x14ac:dyDescent="0.25">
      <c r="A9" s="40">
        <v>16003359</v>
      </c>
      <c r="B9" s="41" t="s">
        <v>305</v>
      </c>
      <c r="C9" s="41" t="s">
        <v>6859</v>
      </c>
      <c r="D9" s="42" t="s">
        <v>6852</v>
      </c>
      <c r="E9" s="43">
        <v>16</v>
      </c>
      <c r="F9" s="44">
        <v>2.0299999999999998</v>
      </c>
      <c r="G9" s="43">
        <v>16</v>
      </c>
      <c r="H9" s="44">
        <v>1.58</v>
      </c>
      <c r="I9" s="42" t="s">
        <v>324</v>
      </c>
      <c r="J9" s="42" t="s">
        <v>4</v>
      </c>
      <c r="K9" s="42" t="s">
        <v>4</v>
      </c>
      <c r="L9" s="43">
        <f>IF(Tabelle11[[#This Row],[Heizleistung (55° C)]]=0,Tabelle11[[#This Row],[Heizleistung (35° C)]],(Tabelle11[[#This Row],[Heizleistung (35° C)]]+Tabelle11[[#This Row],[Heizleistung (55° C)]])/2)</f>
        <v>16</v>
      </c>
      <c r="M9" s="46">
        <f>IF(OR(Tabelle11[[#This Row],[Etas 35°C]]=0,Tabelle11[[#This Row],[Etas 55°C]]=0),"n.a.",(Tabelle11[[#This Row],[Etas 35°C]]*0.8+Tabelle11[[#This Row],[Etas 55°C]]*0.2)*2.5)</f>
        <v>4.8499999999999996</v>
      </c>
      <c r="N9" s="53">
        <f>IF(Tabelle11[[#This Row],[Etas 55°C]]=0,"n.a.",(6-Tabelle11[[#This Row],[80%/20% SCOP]])/Tabelle11[[#This Row],[80%/20% SCOP]])</f>
        <v>0.23711340206185577</v>
      </c>
    </row>
    <row r="10" spans="1:14" ht="20.100000000000001" customHeight="1" x14ac:dyDescent="0.25">
      <c r="A10" s="40">
        <v>16003405</v>
      </c>
      <c r="B10" s="41" t="s">
        <v>305</v>
      </c>
      <c r="C10" s="41" t="s">
        <v>6860</v>
      </c>
      <c r="D10" s="42" t="s">
        <v>6852</v>
      </c>
      <c r="E10" s="43">
        <v>22</v>
      </c>
      <c r="F10" s="44">
        <v>2.06</v>
      </c>
      <c r="G10" s="43">
        <v>20</v>
      </c>
      <c r="H10" s="44">
        <v>1.43</v>
      </c>
      <c r="I10" s="42" t="s">
        <v>109</v>
      </c>
      <c r="J10" s="42" t="s">
        <v>4</v>
      </c>
      <c r="K10" s="42" t="s">
        <v>4</v>
      </c>
      <c r="L10" s="43">
        <f>IF(Tabelle11[[#This Row],[Heizleistung (55° C)]]=0,Tabelle11[[#This Row],[Heizleistung (35° C)]],(Tabelle11[[#This Row],[Heizleistung (35° C)]]+Tabelle11[[#This Row],[Heizleistung (55° C)]])/2)</f>
        <v>21</v>
      </c>
      <c r="M10" s="46">
        <f>IF(OR(Tabelle11[[#This Row],[Etas 35°C]]=0,Tabelle11[[#This Row],[Etas 55°C]]=0),"n.a.",(Tabelle11[[#This Row],[Etas 35°C]]*0.8+Tabelle11[[#This Row],[Etas 55°C]]*0.2)*2.5)</f>
        <v>4.8350000000000009</v>
      </c>
      <c r="N10" s="53">
        <f>IF(Tabelle11[[#This Row],[Etas 55°C]]=0,"n.a.",(6-Tabelle11[[#This Row],[80%/20% SCOP]])/Tabelle11[[#This Row],[80%/20% SCOP]])</f>
        <v>0.24095139607032037</v>
      </c>
    </row>
    <row r="11" spans="1:14" ht="20.100000000000001" customHeight="1" x14ac:dyDescent="0.25">
      <c r="A11" s="40">
        <v>16003347</v>
      </c>
      <c r="B11" s="41" t="s">
        <v>305</v>
      </c>
      <c r="C11" s="41" t="s">
        <v>6861</v>
      </c>
      <c r="D11" s="42" t="s">
        <v>6852</v>
      </c>
      <c r="E11" s="43">
        <v>14</v>
      </c>
      <c r="F11" s="44">
        <v>2.0699999999999998</v>
      </c>
      <c r="G11" s="43">
        <v>12</v>
      </c>
      <c r="H11" s="44">
        <v>1.46</v>
      </c>
      <c r="I11" s="42" t="s">
        <v>109</v>
      </c>
      <c r="J11" s="42" t="s">
        <v>4</v>
      </c>
      <c r="K11" s="42" t="s">
        <v>4</v>
      </c>
      <c r="L11" s="43">
        <f>IF(Tabelle11[[#This Row],[Heizleistung (55° C)]]=0,Tabelle11[[#This Row],[Heizleistung (35° C)]],(Tabelle11[[#This Row],[Heizleistung (35° C)]]+Tabelle11[[#This Row],[Heizleistung (55° C)]])/2)</f>
        <v>13</v>
      </c>
      <c r="M11" s="46">
        <f>IF(OR(Tabelle11[[#This Row],[Etas 35°C]]=0,Tabelle11[[#This Row],[Etas 55°C]]=0),"n.a.",(Tabelle11[[#This Row],[Etas 35°C]]*0.8+Tabelle11[[#This Row],[Etas 55°C]]*0.2)*2.5)</f>
        <v>4.87</v>
      </c>
      <c r="N11" s="53">
        <f>IF(Tabelle11[[#This Row],[Etas 55°C]]=0,"n.a.",(6-Tabelle11[[#This Row],[80%/20% SCOP]])/Tabelle11[[#This Row],[80%/20% SCOP]])</f>
        <v>0.23203285420944555</v>
      </c>
    </row>
    <row r="12" spans="1:14" ht="20.100000000000001" customHeight="1" x14ac:dyDescent="0.25">
      <c r="A12" s="40">
        <v>16003349</v>
      </c>
      <c r="B12" s="41" t="s">
        <v>305</v>
      </c>
      <c r="C12" s="41" t="s">
        <v>6862</v>
      </c>
      <c r="D12" s="42" t="s">
        <v>6852</v>
      </c>
      <c r="E12" s="43">
        <v>15.9</v>
      </c>
      <c r="F12" s="44">
        <v>1.99</v>
      </c>
      <c r="G12" s="43">
        <v>16</v>
      </c>
      <c r="H12" s="44">
        <v>1.54</v>
      </c>
      <c r="I12" s="42" t="s">
        <v>324</v>
      </c>
      <c r="J12" s="42" t="s">
        <v>4</v>
      </c>
      <c r="K12" s="42" t="s">
        <v>4</v>
      </c>
      <c r="L12" s="43">
        <f>IF(Tabelle11[[#This Row],[Heizleistung (55° C)]]=0,Tabelle11[[#This Row],[Heizleistung (35° C)]],(Tabelle11[[#This Row],[Heizleistung (35° C)]]+Tabelle11[[#This Row],[Heizleistung (55° C)]])/2)</f>
        <v>15.95</v>
      </c>
      <c r="M12" s="46">
        <f>IF(OR(Tabelle11[[#This Row],[Etas 35°C]]=0,Tabelle11[[#This Row],[Etas 55°C]]=0),"n.a.",(Tabelle11[[#This Row],[Etas 35°C]]*0.8+Tabelle11[[#This Row],[Etas 55°C]]*0.2)*2.5)</f>
        <v>4.75</v>
      </c>
      <c r="N12" s="53">
        <f>IF(Tabelle11[[#This Row],[Etas 55°C]]=0,"n.a.",(6-Tabelle11[[#This Row],[80%/20% SCOP]])/Tabelle11[[#This Row],[80%/20% SCOP]])</f>
        <v>0.26315789473684209</v>
      </c>
    </row>
    <row r="13" spans="1:14" ht="20.100000000000001" customHeight="1" x14ac:dyDescent="0.25">
      <c r="A13" s="40">
        <v>16003345</v>
      </c>
      <c r="B13" s="41" t="s">
        <v>305</v>
      </c>
      <c r="C13" s="41" t="s">
        <v>6863</v>
      </c>
      <c r="D13" s="42" t="s">
        <v>6852</v>
      </c>
      <c r="E13" s="43">
        <v>8.65</v>
      </c>
      <c r="F13" s="44">
        <v>1.98</v>
      </c>
      <c r="G13" s="43">
        <v>7.52</v>
      </c>
      <c r="H13" s="44">
        <v>1.4</v>
      </c>
      <c r="I13" s="42" t="s">
        <v>109</v>
      </c>
      <c r="J13" s="42" t="s">
        <v>4</v>
      </c>
      <c r="K13" s="42" t="s">
        <v>4</v>
      </c>
      <c r="L13" s="43">
        <f>IF(Tabelle11[[#This Row],[Heizleistung (55° C)]]=0,Tabelle11[[#This Row],[Heizleistung (35° C)]],(Tabelle11[[#This Row],[Heizleistung (35° C)]]+Tabelle11[[#This Row],[Heizleistung (55° C)]])/2)</f>
        <v>8.0850000000000009</v>
      </c>
      <c r="M13" s="46">
        <f>IF(OR(Tabelle11[[#This Row],[Etas 35°C]]=0,Tabelle11[[#This Row],[Etas 55°C]]=0),"n.a.",(Tabelle11[[#This Row],[Etas 35°C]]*0.8+Tabelle11[[#This Row],[Etas 55°C]]*0.2)*2.5)</f>
        <v>4.66</v>
      </c>
      <c r="N13" s="53">
        <f>IF(Tabelle11[[#This Row],[Etas 55°C]]=0,"n.a.",(6-Tabelle11[[#This Row],[80%/20% SCOP]])/Tabelle11[[#This Row],[80%/20% SCOP]])</f>
        <v>0.28755364806866951</v>
      </c>
    </row>
    <row r="14" spans="1:14" ht="20.100000000000001" customHeight="1" x14ac:dyDescent="0.25">
      <c r="A14" s="40">
        <v>16000615</v>
      </c>
      <c r="B14" s="41" t="s">
        <v>305</v>
      </c>
      <c r="C14" s="41" t="s">
        <v>6864</v>
      </c>
      <c r="D14" s="42" t="s">
        <v>6852</v>
      </c>
      <c r="E14" s="43">
        <v>9</v>
      </c>
      <c r="F14" s="44">
        <v>1.98</v>
      </c>
      <c r="G14" s="43">
        <v>8</v>
      </c>
      <c r="H14" s="44">
        <v>1.4</v>
      </c>
      <c r="I14" s="42" t="s">
        <v>109</v>
      </c>
      <c r="J14" s="42" t="s">
        <v>4</v>
      </c>
      <c r="K14" s="42" t="s">
        <v>4</v>
      </c>
      <c r="L14" s="43">
        <f>IF(Tabelle11[[#This Row],[Heizleistung (55° C)]]=0,Tabelle11[[#This Row],[Heizleistung (35° C)]],(Tabelle11[[#This Row],[Heizleistung (35° C)]]+Tabelle11[[#This Row],[Heizleistung (55° C)]])/2)</f>
        <v>8.5</v>
      </c>
      <c r="M14" s="46">
        <f>IF(OR(Tabelle11[[#This Row],[Etas 35°C]]=0,Tabelle11[[#This Row],[Etas 55°C]]=0),"n.a.",(Tabelle11[[#This Row],[Etas 35°C]]*0.8+Tabelle11[[#This Row],[Etas 55°C]]*0.2)*2.5)</f>
        <v>4.66</v>
      </c>
      <c r="N14" s="53">
        <f>IF(Tabelle11[[#This Row],[Etas 55°C]]=0,"n.a.",(6-Tabelle11[[#This Row],[80%/20% SCOP]])/Tabelle11[[#This Row],[80%/20% SCOP]])</f>
        <v>0.28755364806866951</v>
      </c>
    </row>
    <row r="15" spans="1:14" ht="20.100000000000001" customHeight="1" x14ac:dyDescent="0.25">
      <c r="A15" s="40">
        <v>16000639</v>
      </c>
      <c r="B15" s="41" t="s">
        <v>305</v>
      </c>
      <c r="C15" s="41" t="s">
        <v>6865</v>
      </c>
      <c r="D15" s="42" t="s">
        <v>6852</v>
      </c>
      <c r="E15" s="43">
        <v>8.5</v>
      </c>
      <c r="F15" s="44">
        <v>2.0299999999999998</v>
      </c>
      <c r="G15" s="43">
        <v>7.5</v>
      </c>
      <c r="H15" s="44">
        <v>1.48</v>
      </c>
      <c r="I15" s="42" t="s">
        <v>324</v>
      </c>
      <c r="J15" s="42" t="s">
        <v>4</v>
      </c>
      <c r="K15" s="42" t="s">
        <v>4</v>
      </c>
      <c r="L15" s="43">
        <f>IF(Tabelle11[[#This Row],[Heizleistung (55° C)]]=0,Tabelle11[[#This Row],[Heizleistung (35° C)]],(Tabelle11[[#This Row],[Heizleistung (35° C)]]+Tabelle11[[#This Row],[Heizleistung (55° C)]])/2)</f>
        <v>8</v>
      </c>
      <c r="M15" s="46">
        <f>IF(OR(Tabelle11[[#This Row],[Etas 35°C]]=0,Tabelle11[[#This Row],[Etas 55°C]]=0),"n.a.",(Tabelle11[[#This Row],[Etas 35°C]]*0.8+Tabelle11[[#This Row],[Etas 55°C]]*0.2)*2.5)</f>
        <v>4.8</v>
      </c>
      <c r="N15" s="53">
        <f>IF(Tabelle11[[#This Row],[Etas 55°C]]=0,"n.a.",(6-Tabelle11[[#This Row],[80%/20% SCOP]])/Tabelle11[[#This Row],[80%/20% SCOP]])</f>
        <v>0.25000000000000006</v>
      </c>
    </row>
    <row r="16" spans="1:14" ht="20.100000000000001" customHeight="1" x14ac:dyDescent="0.25">
      <c r="A16" s="40">
        <v>16003339</v>
      </c>
      <c r="B16" s="41" t="s">
        <v>305</v>
      </c>
      <c r="C16" s="41" t="s">
        <v>6866</v>
      </c>
      <c r="D16" s="42" t="s">
        <v>6852</v>
      </c>
      <c r="E16" s="43">
        <v>8.65</v>
      </c>
      <c r="F16" s="44">
        <v>1.98</v>
      </c>
      <c r="G16" s="43">
        <v>7.52</v>
      </c>
      <c r="H16" s="44">
        <v>1.4</v>
      </c>
      <c r="I16" s="42" t="s">
        <v>109</v>
      </c>
      <c r="J16" s="42" t="s">
        <v>4</v>
      </c>
      <c r="K16" s="42" t="s">
        <v>4</v>
      </c>
      <c r="L16" s="43">
        <f>IF(Tabelle11[[#This Row],[Heizleistung (55° C)]]=0,Tabelle11[[#This Row],[Heizleistung (35° C)]],(Tabelle11[[#This Row],[Heizleistung (35° C)]]+Tabelle11[[#This Row],[Heizleistung (55° C)]])/2)</f>
        <v>8.0850000000000009</v>
      </c>
      <c r="M16" s="46">
        <f>IF(OR(Tabelle11[[#This Row],[Etas 35°C]]=0,Tabelle11[[#This Row],[Etas 55°C]]=0),"n.a.",(Tabelle11[[#This Row],[Etas 35°C]]*0.8+Tabelle11[[#This Row],[Etas 55°C]]*0.2)*2.5)</f>
        <v>4.66</v>
      </c>
      <c r="N16" s="53">
        <f>IF(Tabelle11[[#This Row],[Etas 55°C]]=0,"n.a.",(6-Tabelle11[[#This Row],[80%/20% SCOP]])/Tabelle11[[#This Row],[80%/20% SCOP]])</f>
        <v>0.28755364806866951</v>
      </c>
    </row>
    <row r="17" spans="1:14" ht="20.100000000000001" customHeight="1" x14ac:dyDescent="0.25">
      <c r="A17" s="40">
        <v>16000602</v>
      </c>
      <c r="B17" s="41" t="s">
        <v>305</v>
      </c>
      <c r="C17" s="41" t="s">
        <v>6867</v>
      </c>
      <c r="D17" s="42" t="s">
        <v>6852</v>
      </c>
      <c r="E17" s="43">
        <v>5.5</v>
      </c>
      <c r="F17" s="44">
        <v>1.99</v>
      </c>
      <c r="G17" s="43">
        <v>5.5</v>
      </c>
      <c r="H17" s="44">
        <v>1.5</v>
      </c>
      <c r="I17" s="42" t="s">
        <v>324</v>
      </c>
      <c r="J17" s="42" t="s">
        <v>4</v>
      </c>
      <c r="K17" s="42" t="s">
        <v>4</v>
      </c>
      <c r="L17" s="43">
        <f>IF(Tabelle11[[#This Row],[Heizleistung (55° C)]]=0,Tabelle11[[#This Row],[Heizleistung (35° C)]],(Tabelle11[[#This Row],[Heizleistung (35° C)]]+Tabelle11[[#This Row],[Heizleistung (55° C)]])/2)</f>
        <v>5.5</v>
      </c>
      <c r="M17" s="46">
        <f>IF(OR(Tabelle11[[#This Row],[Etas 35°C]]=0,Tabelle11[[#This Row],[Etas 55°C]]=0),"n.a.",(Tabelle11[[#This Row],[Etas 35°C]]*0.8+Tabelle11[[#This Row],[Etas 55°C]]*0.2)*2.5)</f>
        <v>4.7300000000000004</v>
      </c>
      <c r="N17" s="53">
        <f>IF(Tabelle11[[#This Row],[Etas 55°C]]=0,"n.a.",(6-Tabelle11[[#This Row],[80%/20% SCOP]])/Tabelle11[[#This Row],[80%/20% SCOP]])</f>
        <v>0.26849894291754745</v>
      </c>
    </row>
    <row r="18" spans="1:14" ht="20.100000000000001" customHeight="1" x14ac:dyDescent="0.25">
      <c r="A18" s="40">
        <v>16003402</v>
      </c>
      <c r="B18" s="41" t="s">
        <v>305</v>
      </c>
      <c r="C18" s="41" t="s">
        <v>6868</v>
      </c>
      <c r="D18" s="42" t="s">
        <v>6852</v>
      </c>
      <c r="E18" s="43">
        <v>10.58</v>
      </c>
      <c r="F18" s="44">
        <v>2.14</v>
      </c>
      <c r="G18" s="43">
        <v>9.56</v>
      </c>
      <c r="H18" s="44">
        <v>1.43</v>
      </c>
      <c r="I18" s="42" t="s">
        <v>109</v>
      </c>
      <c r="J18" s="42" t="s">
        <v>4</v>
      </c>
      <c r="K18" s="42" t="s">
        <v>4</v>
      </c>
      <c r="L18" s="43">
        <f>IF(Tabelle11[[#This Row],[Heizleistung (55° C)]]=0,Tabelle11[[#This Row],[Heizleistung (35° C)]],(Tabelle11[[#This Row],[Heizleistung (35° C)]]+Tabelle11[[#This Row],[Heizleistung (55° C)]])/2)</f>
        <v>10.07</v>
      </c>
      <c r="M18" s="46">
        <f>IF(OR(Tabelle11[[#This Row],[Etas 35°C]]=0,Tabelle11[[#This Row],[Etas 55°C]]=0),"n.a.",(Tabelle11[[#This Row],[Etas 35°C]]*0.8+Tabelle11[[#This Row],[Etas 55°C]]*0.2)*2.5)</f>
        <v>4.995000000000001</v>
      </c>
      <c r="N18" s="53">
        <f>IF(Tabelle11[[#This Row],[Etas 55°C]]=0,"n.a.",(6-Tabelle11[[#This Row],[80%/20% SCOP]])/Tabelle11[[#This Row],[80%/20% SCOP]])</f>
        <v>0.20120120120120097</v>
      </c>
    </row>
    <row r="19" spans="1:14" ht="20.100000000000001" customHeight="1" x14ac:dyDescent="0.25">
      <c r="A19" s="40">
        <v>16000627</v>
      </c>
      <c r="B19" s="41" t="s">
        <v>305</v>
      </c>
      <c r="C19" s="41" t="s">
        <v>6869</v>
      </c>
      <c r="D19" s="42" t="s">
        <v>6852</v>
      </c>
      <c r="E19" s="43">
        <v>7.7</v>
      </c>
      <c r="F19" s="44">
        <v>1.98</v>
      </c>
      <c r="G19" s="43">
        <v>6.49</v>
      </c>
      <c r="H19" s="44">
        <v>1.4</v>
      </c>
      <c r="I19" s="42" t="s">
        <v>109</v>
      </c>
      <c r="J19" s="42" t="s">
        <v>4</v>
      </c>
      <c r="K19" s="42" t="s">
        <v>4</v>
      </c>
      <c r="L19" s="43">
        <f>IF(Tabelle11[[#This Row],[Heizleistung (55° C)]]=0,Tabelle11[[#This Row],[Heizleistung (35° C)]],(Tabelle11[[#This Row],[Heizleistung (35° C)]]+Tabelle11[[#This Row],[Heizleistung (55° C)]])/2)</f>
        <v>7.0950000000000006</v>
      </c>
      <c r="M19" s="46">
        <f>IF(OR(Tabelle11[[#This Row],[Etas 35°C]]=0,Tabelle11[[#This Row],[Etas 55°C]]=0),"n.a.",(Tabelle11[[#This Row],[Etas 35°C]]*0.8+Tabelle11[[#This Row],[Etas 55°C]]*0.2)*2.5)</f>
        <v>4.66</v>
      </c>
      <c r="N19" s="53">
        <f>IF(Tabelle11[[#This Row],[Etas 55°C]]=0,"n.a.",(6-Tabelle11[[#This Row],[80%/20% SCOP]])/Tabelle11[[#This Row],[80%/20% SCOP]])</f>
        <v>0.28755364806866951</v>
      </c>
    </row>
    <row r="20" spans="1:14" ht="20.100000000000001" customHeight="1" x14ac:dyDescent="0.25">
      <c r="A20" s="40">
        <v>16000636</v>
      </c>
      <c r="B20" s="41" t="s">
        <v>305</v>
      </c>
      <c r="C20" s="41" t="s">
        <v>6870</v>
      </c>
      <c r="D20" s="42" t="s">
        <v>6852</v>
      </c>
      <c r="E20" s="43">
        <v>11.6</v>
      </c>
      <c r="F20" s="44">
        <v>2.0099999999999998</v>
      </c>
      <c r="G20" s="43">
        <v>12.4</v>
      </c>
      <c r="H20" s="44">
        <v>1.57</v>
      </c>
      <c r="I20" s="42" t="s">
        <v>324</v>
      </c>
      <c r="J20" s="42" t="s">
        <v>4</v>
      </c>
      <c r="K20" s="42" t="s">
        <v>4</v>
      </c>
      <c r="L20" s="43">
        <f>IF(Tabelle11[[#This Row],[Heizleistung (55° C)]]=0,Tabelle11[[#This Row],[Heizleistung (35° C)]],(Tabelle11[[#This Row],[Heizleistung (35° C)]]+Tabelle11[[#This Row],[Heizleistung (55° C)]])/2)</f>
        <v>12</v>
      </c>
      <c r="M20" s="46">
        <f>IF(OR(Tabelle11[[#This Row],[Etas 35°C]]=0,Tabelle11[[#This Row],[Etas 55°C]]=0),"n.a.",(Tabelle11[[#This Row],[Etas 35°C]]*0.8+Tabelle11[[#This Row],[Etas 55°C]]*0.2)*2.5)</f>
        <v>4.8049999999999997</v>
      </c>
      <c r="N20" s="53">
        <f>IF(Tabelle11[[#This Row],[Etas 55°C]]=0,"n.a.",(6-Tabelle11[[#This Row],[80%/20% SCOP]])/Tabelle11[[#This Row],[80%/20% SCOP]])</f>
        <v>0.24869927159209165</v>
      </c>
    </row>
    <row r="21" spans="1:14" ht="20.100000000000001" customHeight="1" x14ac:dyDescent="0.25">
      <c r="A21" s="40">
        <v>16000598</v>
      </c>
      <c r="B21" s="41" t="s">
        <v>305</v>
      </c>
      <c r="C21" s="41" t="s">
        <v>6871</v>
      </c>
      <c r="D21" s="42" t="s">
        <v>6852</v>
      </c>
      <c r="E21" s="43">
        <v>45</v>
      </c>
      <c r="F21" s="44">
        <v>2</v>
      </c>
      <c r="G21" s="43">
        <v>41</v>
      </c>
      <c r="H21" s="44">
        <v>1.44</v>
      </c>
      <c r="I21" s="42" t="s">
        <v>109</v>
      </c>
      <c r="J21" s="42" t="s">
        <v>4</v>
      </c>
      <c r="K21" s="42" t="s">
        <v>4</v>
      </c>
      <c r="L21" s="43">
        <f>IF(Tabelle11[[#This Row],[Heizleistung (55° C)]]=0,Tabelle11[[#This Row],[Heizleistung (35° C)]],(Tabelle11[[#This Row],[Heizleistung (35° C)]]+Tabelle11[[#This Row],[Heizleistung (55° C)]])/2)</f>
        <v>43</v>
      </c>
      <c r="M21" s="46">
        <f>IF(OR(Tabelle11[[#This Row],[Etas 35°C]]=0,Tabelle11[[#This Row],[Etas 55°C]]=0),"n.a.",(Tabelle11[[#This Row],[Etas 35°C]]*0.8+Tabelle11[[#This Row],[Etas 55°C]]*0.2)*2.5)</f>
        <v>4.7200000000000006</v>
      </c>
      <c r="N21" s="53">
        <f>IF(Tabelle11[[#This Row],[Etas 55°C]]=0,"n.a.",(6-Tabelle11[[#This Row],[80%/20% SCOP]])/Tabelle11[[#This Row],[80%/20% SCOP]])</f>
        <v>0.27118644067796593</v>
      </c>
    </row>
    <row r="22" spans="1:14" ht="20.100000000000001" customHeight="1" x14ac:dyDescent="0.25">
      <c r="A22" s="40">
        <v>16017477</v>
      </c>
      <c r="B22" s="41" t="s">
        <v>305</v>
      </c>
      <c r="C22" s="41" t="s">
        <v>6872</v>
      </c>
      <c r="D22" s="42" t="s">
        <v>6852</v>
      </c>
      <c r="E22" s="43">
        <v>6</v>
      </c>
      <c r="F22" s="44">
        <v>1.978</v>
      </c>
      <c r="G22" s="43">
        <v>5</v>
      </c>
      <c r="H22" s="44">
        <v>1.5029999999999999</v>
      </c>
      <c r="I22" s="42" t="s">
        <v>3</v>
      </c>
      <c r="J22" s="42" t="s">
        <v>4</v>
      </c>
      <c r="K22" s="42" t="s">
        <v>4</v>
      </c>
      <c r="L22" s="43">
        <f>IF(Tabelle11[[#This Row],[Heizleistung (55° C)]]=0,Tabelle11[[#This Row],[Heizleistung (35° C)]],(Tabelle11[[#This Row],[Heizleistung (35° C)]]+Tabelle11[[#This Row],[Heizleistung (55° C)]])/2)</f>
        <v>5.5</v>
      </c>
      <c r="M22" s="46">
        <f>IF(OR(Tabelle11[[#This Row],[Etas 35°C]]=0,Tabelle11[[#This Row],[Etas 55°C]]=0),"n.a.",(Tabelle11[[#This Row],[Etas 35°C]]*0.8+Tabelle11[[#This Row],[Etas 55°C]]*0.2)*2.5)</f>
        <v>4.7074999999999996</v>
      </c>
      <c r="N22" s="53">
        <f>IF(Tabelle11[[#This Row],[Etas 55°C]]=0,"n.a.",(6-Tabelle11[[#This Row],[80%/20% SCOP]])/Tabelle11[[#This Row],[80%/20% SCOP]])</f>
        <v>0.27456186935740851</v>
      </c>
    </row>
    <row r="23" spans="1:14" ht="20.100000000000001" customHeight="1" x14ac:dyDescent="0.25">
      <c r="A23" s="40">
        <v>16000625</v>
      </c>
      <c r="B23" s="41" t="s">
        <v>305</v>
      </c>
      <c r="C23" s="41" t="s">
        <v>6873</v>
      </c>
      <c r="D23" s="42" t="s">
        <v>6852</v>
      </c>
      <c r="E23" s="43">
        <v>19</v>
      </c>
      <c r="F23" s="44">
        <v>2.06</v>
      </c>
      <c r="G23" s="43">
        <v>18</v>
      </c>
      <c r="H23" s="44">
        <v>1.49</v>
      </c>
      <c r="I23" s="42" t="s">
        <v>109</v>
      </c>
      <c r="J23" s="42" t="s">
        <v>4</v>
      </c>
      <c r="K23" s="42" t="s">
        <v>4</v>
      </c>
      <c r="L23" s="43">
        <f>IF(Tabelle11[[#This Row],[Heizleistung (55° C)]]=0,Tabelle11[[#This Row],[Heizleistung (35° C)]],(Tabelle11[[#This Row],[Heizleistung (35° C)]]+Tabelle11[[#This Row],[Heizleistung (55° C)]])/2)</f>
        <v>18.5</v>
      </c>
      <c r="M23" s="46">
        <f>IF(OR(Tabelle11[[#This Row],[Etas 35°C]]=0,Tabelle11[[#This Row],[Etas 55°C]]=0),"n.a.",(Tabelle11[[#This Row],[Etas 35°C]]*0.8+Tabelle11[[#This Row],[Etas 55°C]]*0.2)*2.5)</f>
        <v>4.8650000000000002</v>
      </c>
      <c r="N23" s="53">
        <f>IF(Tabelle11[[#This Row],[Etas 55°C]]=0,"n.a.",(6-Tabelle11[[#This Row],[80%/20% SCOP]])/Tabelle11[[#This Row],[80%/20% SCOP]])</f>
        <v>0.23329907502569366</v>
      </c>
    </row>
    <row r="24" spans="1:14" ht="20.100000000000001" customHeight="1" x14ac:dyDescent="0.25">
      <c r="A24" s="40">
        <v>16000603</v>
      </c>
      <c r="B24" s="41" t="s">
        <v>305</v>
      </c>
      <c r="C24" s="41" t="s">
        <v>6874</v>
      </c>
      <c r="D24" s="42" t="s">
        <v>6852</v>
      </c>
      <c r="E24" s="43">
        <v>15.9</v>
      </c>
      <c r="F24" s="44">
        <v>1.99</v>
      </c>
      <c r="G24" s="43">
        <v>16</v>
      </c>
      <c r="H24" s="44">
        <v>1.54</v>
      </c>
      <c r="I24" s="42" t="s">
        <v>324</v>
      </c>
      <c r="J24" s="42" t="s">
        <v>4</v>
      </c>
      <c r="K24" s="42" t="s">
        <v>4</v>
      </c>
      <c r="L24" s="43">
        <f>IF(Tabelle11[[#This Row],[Heizleistung (55° C)]]=0,Tabelle11[[#This Row],[Heizleistung (35° C)]],(Tabelle11[[#This Row],[Heizleistung (35° C)]]+Tabelle11[[#This Row],[Heizleistung (55° C)]])/2)</f>
        <v>15.95</v>
      </c>
      <c r="M24" s="46">
        <f>IF(OR(Tabelle11[[#This Row],[Etas 35°C]]=0,Tabelle11[[#This Row],[Etas 55°C]]=0),"n.a.",(Tabelle11[[#This Row],[Etas 35°C]]*0.8+Tabelle11[[#This Row],[Etas 55°C]]*0.2)*2.5)</f>
        <v>4.75</v>
      </c>
      <c r="N24" s="53">
        <f>IF(Tabelle11[[#This Row],[Etas 55°C]]=0,"n.a.",(6-Tabelle11[[#This Row],[80%/20% SCOP]])/Tabelle11[[#This Row],[80%/20% SCOP]])</f>
        <v>0.26315789473684209</v>
      </c>
    </row>
    <row r="25" spans="1:14" ht="20.100000000000001" customHeight="1" x14ac:dyDescent="0.25">
      <c r="A25" s="40">
        <v>16000619</v>
      </c>
      <c r="B25" s="41" t="s">
        <v>305</v>
      </c>
      <c r="C25" s="41" t="s">
        <v>6875</v>
      </c>
      <c r="D25" s="42" t="s">
        <v>6852</v>
      </c>
      <c r="E25" s="43">
        <v>19</v>
      </c>
      <c r="F25" s="44">
        <v>2.06</v>
      </c>
      <c r="G25" s="43">
        <v>18</v>
      </c>
      <c r="H25" s="44">
        <v>1.49</v>
      </c>
      <c r="I25" s="42" t="s">
        <v>109</v>
      </c>
      <c r="J25" s="42" t="s">
        <v>4</v>
      </c>
      <c r="K25" s="42" t="s">
        <v>4</v>
      </c>
      <c r="L25" s="43">
        <f>IF(Tabelle11[[#This Row],[Heizleistung (55° C)]]=0,Tabelle11[[#This Row],[Heizleistung (35° C)]],(Tabelle11[[#This Row],[Heizleistung (35° C)]]+Tabelle11[[#This Row],[Heizleistung (55° C)]])/2)</f>
        <v>18.5</v>
      </c>
      <c r="M25" s="46">
        <f>IF(OR(Tabelle11[[#This Row],[Etas 35°C]]=0,Tabelle11[[#This Row],[Etas 55°C]]=0),"n.a.",(Tabelle11[[#This Row],[Etas 35°C]]*0.8+Tabelle11[[#This Row],[Etas 55°C]]*0.2)*2.5)</f>
        <v>4.8650000000000002</v>
      </c>
      <c r="N25" s="53">
        <f>IF(Tabelle11[[#This Row],[Etas 55°C]]=0,"n.a.",(6-Tabelle11[[#This Row],[80%/20% SCOP]])/Tabelle11[[#This Row],[80%/20% SCOP]])</f>
        <v>0.23329907502569366</v>
      </c>
    </row>
    <row r="26" spans="1:14" ht="20.100000000000001" customHeight="1" x14ac:dyDescent="0.25">
      <c r="A26" s="40">
        <v>16000617</v>
      </c>
      <c r="B26" s="41" t="s">
        <v>305</v>
      </c>
      <c r="C26" s="41" t="s">
        <v>6876</v>
      </c>
      <c r="D26" s="42" t="s">
        <v>6852</v>
      </c>
      <c r="E26" s="43">
        <v>14</v>
      </c>
      <c r="F26" s="44">
        <v>2.0699999999999998</v>
      </c>
      <c r="G26" s="43">
        <v>12</v>
      </c>
      <c r="H26" s="44">
        <v>1.46</v>
      </c>
      <c r="I26" s="42" t="s">
        <v>109</v>
      </c>
      <c r="J26" s="42" t="s">
        <v>4</v>
      </c>
      <c r="K26" s="42" t="s">
        <v>4</v>
      </c>
      <c r="L26" s="43">
        <f>IF(Tabelle11[[#This Row],[Heizleistung (55° C)]]=0,Tabelle11[[#This Row],[Heizleistung (35° C)]],(Tabelle11[[#This Row],[Heizleistung (35° C)]]+Tabelle11[[#This Row],[Heizleistung (55° C)]])/2)</f>
        <v>13</v>
      </c>
      <c r="M26" s="46">
        <f>IF(OR(Tabelle11[[#This Row],[Etas 35°C]]=0,Tabelle11[[#This Row],[Etas 55°C]]=0),"n.a.",(Tabelle11[[#This Row],[Etas 35°C]]*0.8+Tabelle11[[#This Row],[Etas 55°C]]*0.2)*2.5)</f>
        <v>4.87</v>
      </c>
      <c r="N26" s="53">
        <f>IF(Tabelle11[[#This Row],[Etas 55°C]]=0,"n.a.",(6-Tabelle11[[#This Row],[80%/20% SCOP]])/Tabelle11[[#This Row],[80%/20% SCOP]])</f>
        <v>0.23203285420944555</v>
      </c>
    </row>
    <row r="27" spans="1:14" ht="20.100000000000001" customHeight="1" x14ac:dyDescent="0.25">
      <c r="A27" s="40">
        <v>16003400</v>
      </c>
      <c r="B27" s="41" t="s">
        <v>305</v>
      </c>
      <c r="C27" s="41" t="s">
        <v>6877</v>
      </c>
      <c r="D27" s="42" t="s">
        <v>6852</v>
      </c>
      <c r="E27" s="43">
        <v>21</v>
      </c>
      <c r="F27" s="44">
        <v>2.0499999999999998</v>
      </c>
      <c r="G27" s="43">
        <v>18.850000000000001</v>
      </c>
      <c r="H27" s="44">
        <v>1.43</v>
      </c>
      <c r="I27" s="42" t="s">
        <v>109</v>
      </c>
      <c r="J27" s="42" t="s">
        <v>4</v>
      </c>
      <c r="K27" s="42" t="s">
        <v>4</v>
      </c>
      <c r="L27" s="43">
        <f>IF(Tabelle11[[#This Row],[Heizleistung (55° C)]]=0,Tabelle11[[#This Row],[Heizleistung (35° C)]],(Tabelle11[[#This Row],[Heizleistung (35° C)]]+Tabelle11[[#This Row],[Heizleistung (55° C)]])/2)</f>
        <v>19.925000000000001</v>
      </c>
      <c r="M27" s="46">
        <f>IF(OR(Tabelle11[[#This Row],[Etas 35°C]]=0,Tabelle11[[#This Row],[Etas 55°C]]=0),"n.a.",(Tabelle11[[#This Row],[Etas 35°C]]*0.8+Tabelle11[[#This Row],[Etas 55°C]]*0.2)*2.5)</f>
        <v>4.8149999999999995</v>
      </c>
      <c r="N27" s="53">
        <f>IF(Tabelle11[[#This Row],[Etas 55°C]]=0,"n.a.",(6-Tabelle11[[#This Row],[80%/20% SCOP]])/Tabelle11[[#This Row],[80%/20% SCOP]])</f>
        <v>0.2461059190031154</v>
      </c>
    </row>
    <row r="28" spans="1:14" ht="20.100000000000001" customHeight="1" x14ac:dyDescent="0.25">
      <c r="A28" s="40">
        <v>16000622</v>
      </c>
      <c r="B28" s="41" t="s">
        <v>305</v>
      </c>
      <c r="C28" s="41" t="s">
        <v>6878</v>
      </c>
      <c r="D28" s="42" t="s">
        <v>6852</v>
      </c>
      <c r="E28" s="43">
        <v>9.35</v>
      </c>
      <c r="F28" s="44">
        <v>2.14</v>
      </c>
      <c r="G28" s="43">
        <v>8.3000000000000007</v>
      </c>
      <c r="H28" s="44">
        <v>1.43</v>
      </c>
      <c r="I28" s="42" t="s">
        <v>109</v>
      </c>
      <c r="J28" s="42" t="s">
        <v>4</v>
      </c>
      <c r="K28" s="42" t="s">
        <v>4</v>
      </c>
      <c r="L28" s="43">
        <f>IF(Tabelle11[[#This Row],[Heizleistung (55° C)]]=0,Tabelle11[[#This Row],[Heizleistung (35° C)]],(Tabelle11[[#This Row],[Heizleistung (35° C)]]+Tabelle11[[#This Row],[Heizleistung (55° C)]])/2)</f>
        <v>8.8249999999999993</v>
      </c>
      <c r="M28" s="46">
        <f>IF(OR(Tabelle11[[#This Row],[Etas 35°C]]=0,Tabelle11[[#This Row],[Etas 55°C]]=0),"n.a.",(Tabelle11[[#This Row],[Etas 35°C]]*0.8+Tabelle11[[#This Row],[Etas 55°C]]*0.2)*2.5)</f>
        <v>4.995000000000001</v>
      </c>
      <c r="N28" s="53">
        <f>IF(Tabelle11[[#This Row],[Etas 55°C]]=0,"n.a.",(6-Tabelle11[[#This Row],[80%/20% SCOP]])/Tabelle11[[#This Row],[80%/20% SCOP]])</f>
        <v>0.20120120120120097</v>
      </c>
    </row>
    <row r="29" spans="1:14" ht="20.100000000000001" customHeight="1" x14ac:dyDescent="0.25">
      <c r="A29" s="40">
        <v>16003445</v>
      </c>
      <c r="B29" s="41" t="s">
        <v>305</v>
      </c>
      <c r="C29" s="41" t="s">
        <v>6879</v>
      </c>
      <c r="D29" s="42" t="s">
        <v>6852</v>
      </c>
      <c r="E29" s="43">
        <v>11.7</v>
      </c>
      <c r="F29" s="44">
        <v>2.0099999999999998</v>
      </c>
      <c r="G29" s="43">
        <v>12.4</v>
      </c>
      <c r="H29" s="44">
        <v>1.57</v>
      </c>
      <c r="I29" s="42" t="s">
        <v>324</v>
      </c>
      <c r="J29" s="42" t="s">
        <v>4</v>
      </c>
      <c r="K29" s="42" t="s">
        <v>4</v>
      </c>
      <c r="L29" s="43">
        <f>IF(Tabelle11[[#This Row],[Heizleistung (55° C)]]=0,Tabelle11[[#This Row],[Heizleistung (35° C)]],(Tabelle11[[#This Row],[Heizleistung (35° C)]]+Tabelle11[[#This Row],[Heizleistung (55° C)]])/2)</f>
        <v>12.05</v>
      </c>
      <c r="M29" s="46">
        <f>IF(OR(Tabelle11[[#This Row],[Etas 35°C]]=0,Tabelle11[[#This Row],[Etas 55°C]]=0),"n.a.",(Tabelle11[[#This Row],[Etas 35°C]]*0.8+Tabelle11[[#This Row],[Etas 55°C]]*0.2)*2.5)</f>
        <v>4.8049999999999997</v>
      </c>
      <c r="N29" s="53">
        <f>IF(Tabelle11[[#This Row],[Etas 55°C]]=0,"n.a.",(6-Tabelle11[[#This Row],[80%/20% SCOP]])/Tabelle11[[#This Row],[80%/20% SCOP]])</f>
        <v>0.24869927159209165</v>
      </c>
    </row>
    <row r="30" spans="1:14" ht="20.100000000000001" customHeight="1" x14ac:dyDescent="0.25">
      <c r="A30" s="40">
        <v>16003342</v>
      </c>
      <c r="B30" s="41" t="s">
        <v>305</v>
      </c>
      <c r="C30" s="41" t="s">
        <v>6880</v>
      </c>
      <c r="D30" s="42" t="s">
        <v>6852</v>
      </c>
      <c r="E30" s="43">
        <v>15</v>
      </c>
      <c r="F30" s="44">
        <v>2.14</v>
      </c>
      <c r="G30" s="43">
        <v>13.55</v>
      </c>
      <c r="H30" s="44">
        <v>1.41</v>
      </c>
      <c r="I30" s="42" t="s">
        <v>109</v>
      </c>
      <c r="J30" s="42" t="s">
        <v>4</v>
      </c>
      <c r="K30" s="42" t="s">
        <v>4</v>
      </c>
      <c r="L30" s="43">
        <f>IF(Tabelle11[[#This Row],[Heizleistung (55° C)]]=0,Tabelle11[[#This Row],[Heizleistung (35° C)]],(Tabelle11[[#This Row],[Heizleistung (35° C)]]+Tabelle11[[#This Row],[Heizleistung (55° C)]])/2)</f>
        <v>14.275</v>
      </c>
      <c r="M30" s="46">
        <f>IF(OR(Tabelle11[[#This Row],[Etas 35°C]]=0,Tabelle11[[#This Row],[Etas 55°C]]=0),"n.a.",(Tabelle11[[#This Row],[Etas 35°C]]*0.8+Tabelle11[[#This Row],[Etas 55°C]]*0.2)*2.5)</f>
        <v>4.9850000000000003</v>
      </c>
      <c r="N30" s="53">
        <f>IF(Tabelle11[[#This Row],[Etas 55°C]]=0,"n.a.",(6-Tabelle11[[#This Row],[80%/20% SCOP]])/Tabelle11[[#This Row],[80%/20% SCOP]])</f>
        <v>0.2036108324974924</v>
      </c>
    </row>
    <row r="31" spans="1:14" ht="20.100000000000001" customHeight="1" x14ac:dyDescent="0.25">
      <c r="A31" s="40">
        <v>16000633</v>
      </c>
      <c r="B31" s="41" t="s">
        <v>305</v>
      </c>
      <c r="C31" s="41" t="s">
        <v>6881</v>
      </c>
      <c r="D31" s="42" t="s">
        <v>6852</v>
      </c>
      <c r="E31" s="43">
        <v>16</v>
      </c>
      <c r="F31" s="44">
        <v>2.0299999999999998</v>
      </c>
      <c r="G31" s="43">
        <v>16</v>
      </c>
      <c r="H31" s="44">
        <v>1.58</v>
      </c>
      <c r="I31" s="42" t="s">
        <v>324</v>
      </c>
      <c r="J31" s="42" t="s">
        <v>4</v>
      </c>
      <c r="K31" s="42" t="s">
        <v>4</v>
      </c>
      <c r="L31" s="43">
        <f>IF(Tabelle11[[#This Row],[Heizleistung (55° C)]]=0,Tabelle11[[#This Row],[Heizleistung (35° C)]],(Tabelle11[[#This Row],[Heizleistung (35° C)]]+Tabelle11[[#This Row],[Heizleistung (55° C)]])/2)</f>
        <v>16</v>
      </c>
      <c r="M31" s="46">
        <f>IF(OR(Tabelle11[[#This Row],[Etas 35°C]]=0,Tabelle11[[#This Row],[Etas 55°C]]=0),"n.a.",(Tabelle11[[#This Row],[Etas 35°C]]*0.8+Tabelle11[[#This Row],[Etas 55°C]]*0.2)*2.5)</f>
        <v>4.8499999999999996</v>
      </c>
      <c r="N31" s="53">
        <f>IF(Tabelle11[[#This Row],[Etas 55°C]]=0,"n.a.",(6-Tabelle11[[#This Row],[80%/20% SCOP]])/Tabelle11[[#This Row],[80%/20% SCOP]])</f>
        <v>0.23711340206185577</v>
      </c>
    </row>
    <row r="32" spans="1:14" ht="20.100000000000001" customHeight="1" x14ac:dyDescent="0.25">
      <c r="A32" s="40">
        <v>16000624</v>
      </c>
      <c r="B32" s="41" t="s">
        <v>305</v>
      </c>
      <c r="C32" s="41" t="s">
        <v>6882</v>
      </c>
      <c r="D32" s="42" t="s">
        <v>6852</v>
      </c>
      <c r="E32" s="43">
        <v>15</v>
      </c>
      <c r="F32" s="44">
        <v>2.14</v>
      </c>
      <c r="G32" s="43">
        <v>13.55</v>
      </c>
      <c r="H32" s="44">
        <v>1.41</v>
      </c>
      <c r="I32" s="42" t="s">
        <v>109</v>
      </c>
      <c r="J32" s="42" t="s">
        <v>4</v>
      </c>
      <c r="K32" s="42" t="s">
        <v>4</v>
      </c>
      <c r="L32" s="43">
        <f>IF(Tabelle11[[#This Row],[Heizleistung (55° C)]]=0,Tabelle11[[#This Row],[Heizleistung (35° C)]],(Tabelle11[[#This Row],[Heizleistung (35° C)]]+Tabelle11[[#This Row],[Heizleistung (55° C)]])/2)</f>
        <v>14.275</v>
      </c>
      <c r="M32" s="46">
        <f>IF(OR(Tabelle11[[#This Row],[Etas 35°C]]=0,Tabelle11[[#This Row],[Etas 55°C]]=0),"n.a.",(Tabelle11[[#This Row],[Etas 35°C]]*0.8+Tabelle11[[#This Row],[Etas 55°C]]*0.2)*2.5)</f>
        <v>4.9850000000000003</v>
      </c>
      <c r="N32" s="53">
        <f>IF(Tabelle11[[#This Row],[Etas 55°C]]=0,"n.a.",(6-Tabelle11[[#This Row],[80%/20% SCOP]])/Tabelle11[[#This Row],[80%/20% SCOP]])</f>
        <v>0.2036108324974924</v>
      </c>
    </row>
    <row r="33" spans="1:14" ht="20.100000000000001" customHeight="1" x14ac:dyDescent="0.25">
      <c r="A33" s="40">
        <v>16000635</v>
      </c>
      <c r="B33" s="41" t="s">
        <v>305</v>
      </c>
      <c r="C33" s="41" t="s">
        <v>6883</v>
      </c>
      <c r="D33" s="42" t="s">
        <v>6852</v>
      </c>
      <c r="E33" s="43">
        <v>11.6</v>
      </c>
      <c r="F33" s="44">
        <v>2.0099999999999998</v>
      </c>
      <c r="G33" s="43">
        <v>12.4</v>
      </c>
      <c r="H33" s="44">
        <v>1.57</v>
      </c>
      <c r="I33" s="42" t="s">
        <v>324</v>
      </c>
      <c r="J33" s="42" t="s">
        <v>4</v>
      </c>
      <c r="K33" s="42" t="s">
        <v>4</v>
      </c>
      <c r="L33" s="43">
        <f>IF(Tabelle11[[#This Row],[Heizleistung (55° C)]]=0,Tabelle11[[#This Row],[Heizleistung (35° C)]],(Tabelle11[[#This Row],[Heizleistung (35° C)]]+Tabelle11[[#This Row],[Heizleistung (55° C)]])/2)</f>
        <v>12</v>
      </c>
      <c r="M33" s="46">
        <f>IF(OR(Tabelle11[[#This Row],[Etas 35°C]]=0,Tabelle11[[#This Row],[Etas 55°C]]=0),"n.a.",(Tabelle11[[#This Row],[Etas 35°C]]*0.8+Tabelle11[[#This Row],[Etas 55°C]]*0.2)*2.5)</f>
        <v>4.8049999999999997</v>
      </c>
      <c r="N33" s="53">
        <f>IF(Tabelle11[[#This Row],[Etas 55°C]]=0,"n.a.",(6-Tabelle11[[#This Row],[80%/20% SCOP]])/Tabelle11[[#This Row],[80%/20% SCOP]])</f>
        <v>0.24869927159209165</v>
      </c>
    </row>
    <row r="34" spans="1:14" ht="20.100000000000001" customHeight="1" x14ac:dyDescent="0.25">
      <c r="A34" s="40">
        <v>16000623</v>
      </c>
      <c r="B34" s="41" t="s">
        <v>305</v>
      </c>
      <c r="C34" s="41" t="s">
        <v>6884</v>
      </c>
      <c r="D34" s="42" t="s">
        <v>6852</v>
      </c>
      <c r="E34" s="43">
        <v>14</v>
      </c>
      <c r="F34" s="44">
        <v>2.0699999999999998</v>
      </c>
      <c r="G34" s="43">
        <v>12</v>
      </c>
      <c r="H34" s="44">
        <v>1.46</v>
      </c>
      <c r="I34" s="42" t="s">
        <v>109</v>
      </c>
      <c r="J34" s="42" t="s">
        <v>4</v>
      </c>
      <c r="K34" s="42" t="s">
        <v>4</v>
      </c>
      <c r="L34" s="43">
        <f>IF(Tabelle11[[#This Row],[Heizleistung (55° C)]]=0,Tabelle11[[#This Row],[Heizleistung (35° C)]],(Tabelle11[[#This Row],[Heizleistung (35° C)]]+Tabelle11[[#This Row],[Heizleistung (55° C)]])/2)</f>
        <v>13</v>
      </c>
      <c r="M34" s="46">
        <f>IF(OR(Tabelle11[[#This Row],[Etas 35°C]]=0,Tabelle11[[#This Row],[Etas 55°C]]=0),"n.a.",(Tabelle11[[#This Row],[Etas 35°C]]*0.8+Tabelle11[[#This Row],[Etas 55°C]]*0.2)*2.5)</f>
        <v>4.87</v>
      </c>
      <c r="N34" s="53">
        <f>IF(Tabelle11[[#This Row],[Etas 55°C]]=0,"n.a.",(6-Tabelle11[[#This Row],[80%/20% SCOP]])/Tabelle11[[#This Row],[80%/20% SCOP]])</f>
        <v>0.23203285420944555</v>
      </c>
    </row>
    <row r="35" spans="1:14" ht="20.100000000000001" customHeight="1" x14ac:dyDescent="0.25">
      <c r="A35" s="40">
        <v>16003407</v>
      </c>
      <c r="B35" s="41" t="s">
        <v>305</v>
      </c>
      <c r="C35" s="41" t="s">
        <v>6885</v>
      </c>
      <c r="D35" s="42" t="s">
        <v>6852</v>
      </c>
      <c r="E35" s="43">
        <v>30</v>
      </c>
      <c r="F35" s="44">
        <v>2.04</v>
      </c>
      <c r="G35" s="43">
        <v>27</v>
      </c>
      <c r="H35" s="44">
        <v>1.4</v>
      </c>
      <c r="I35" s="42" t="s">
        <v>109</v>
      </c>
      <c r="J35" s="42" t="s">
        <v>4</v>
      </c>
      <c r="K35" s="42" t="s">
        <v>4</v>
      </c>
      <c r="L35" s="43">
        <f>IF(Tabelle11[[#This Row],[Heizleistung (55° C)]]=0,Tabelle11[[#This Row],[Heizleistung (35° C)]],(Tabelle11[[#This Row],[Heizleistung (35° C)]]+Tabelle11[[#This Row],[Heizleistung (55° C)]])/2)</f>
        <v>28.5</v>
      </c>
      <c r="M35" s="46">
        <f>IF(OR(Tabelle11[[#This Row],[Etas 35°C]]=0,Tabelle11[[#This Row],[Etas 55°C]]=0),"n.a.",(Tabelle11[[#This Row],[Etas 35°C]]*0.8+Tabelle11[[#This Row],[Etas 55°C]]*0.2)*2.5)</f>
        <v>4.78</v>
      </c>
      <c r="N35" s="53">
        <f>IF(Tabelle11[[#This Row],[Etas 55°C]]=0,"n.a.",(6-Tabelle11[[#This Row],[80%/20% SCOP]])/Tabelle11[[#This Row],[80%/20% SCOP]])</f>
        <v>0.2552301255230125</v>
      </c>
    </row>
    <row r="36" spans="1:14" ht="20.100000000000001" customHeight="1" x14ac:dyDescent="0.25">
      <c r="A36" s="40">
        <v>16000628</v>
      </c>
      <c r="B36" s="41" t="s">
        <v>305</v>
      </c>
      <c r="C36" s="41" t="s">
        <v>6886</v>
      </c>
      <c r="D36" s="42" t="s">
        <v>6852</v>
      </c>
      <c r="E36" s="43">
        <v>11</v>
      </c>
      <c r="F36" s="44">
        <v>2.14</v>
      </c>
      <c r="G36" s="43">
        <v>10</v>
      </c>
      <c r="H36" s="44">
        <v>1.43</v>
      </c>
      <c r="I36" s="42" t="s">
        <v>109</v>
      </c>
      <c r="J36" s="42" t="s">
        <v>4</v>
      </c>
      <c r="K36" s="42" t="s">
        <v>4</v>
      </c>
      <c r="L36" s="43">
        <f>IF(Tabelle11[[#This Row],[Heizleistung (55° C)]]=0,Tabelle11[[#This Row],[Heizleistung (35° C)]],(Tabelle11[[#This Row],[Heizleistung (35° C)]]+Tabelle11[[#This Row],[Heizleistung (55° C)]])/2)</f>
        <v>10.5</v>
      </c>
      <c r="M36" s="46">
        <f>IF(OR(Tabelle11[[#This Row],[Etas 35°C]]=0,Tabelle11[[#This Row],[Etas 55°C]]=0),"n.a.",(Tabelle11[[#This Row],[Etas 35°C]]*0.8+Tabelle11[[#This Row],[Etas 55°C]]*0.2)*2.5)</f>
        <v>4.995000000000001</v>
      </c>
      <c r="N36" s="53">
        <f>IF(Tabelle11[[#This Row],[Etas 55°C]]=0,"n.a.",(6-Tabelle11[[#This Row],[80%/20% SCOP]])/Tabelle11[[#This Row],[80%/20% SCOP]])</f>
        <v>0.20120120120120097</v>
      </c>
    </row>
    <row r="37" spans="1:14" ht="20.100000000000001" customHeight="1" x14ac:dyDescent="0.25">
      <c r="A37" s="40">
        <v>16003401</v>
      </c>
      <c r="B37" s="41" t="s">
        <v>305</v>
      </c>
      <c r="C37" s="41" t="s">
        <v>6887</v>
      </c>
      <c r="D37" s="42" t="s">
        <v>6852</v>
      </c>
      <c r="E37" s="43">
        <v>8.65</v>
      </c>
      <c r="F37" s="44">
        <v>1.98</v>
      </c>
      <c r="G37" s="43">
        <v>7.52</v>
      </c>
      <c r="H37" s="44">
        <v>1.4</v>
      </c>
      <c r="I37" s="42" t="s">
        <v>109</v>
      </c>
      <c r="J37" s="42" t="s">
        <v>4</v>
      </c>
      <c r="K37" s="42" t="s">
        <v>4</v>
      </c>
      <c r="L37" s="43">
        <f>IF(Tabelle11[[#This Row],[Heizleistung (55° C)]]=0,Tabelle11[[#This Row],[Heizleistung (35° C)]],(Tabelle11[[#This Row],[Heizleistung (35° C)]]+Tabelle11[[#This Row],[Heizleistung (55° C)]])/2)</f>
        <v>8.0850000000000009</v>
      </c>
      <c r="M37" s="46">
        <f>IF(OR(Tabelle11[[#This Row],[Etas 35°C]]=0,Tabelle11[[#This Row],[Etas 55°C]]=0),"n.a.",(Tabelle11[[#This Row],[Etas 35°C]]*0.8+Tabelle11[[#This Row],[Etas 55°C]]*0.2)*2.5)</f>
        <v>4.66</v>
      </c>
      <c r="N37" s="53">
        <f>IF(Tabelle11[[#This Row],[Etas 55°C]]=0,"n.a.",(6-Tabelle11[[#This Row],[80%/20% SCOP]])/Tabelle11[[#This Row],[80%/20% SCOP]])</f>
        <v>0.28755364806866951</v>
      </c>
    </row>
    <row r="38" spans="1:14" ht="20.100000000000001" customHeight="1" x14ac:dyDescent="0.25">
      <c r="A38" s="40">
        <v>16003344</v>
      </c>
      <c r="B38" s="41" t="s">
        <v>305</v>
      </c>
      <c r="C38" s="41" t="s">
        <v>6888</v>
      </c>
      <c r="D38" s="42" t="s">
        <v>6852</v>
      </c>
      <c r="E38" s="43">
        <v>21</v>
      </c>
      <c r="F38" s="44">
        <v>2.0499999999999998</v>
      </c>
      <c r="G38" s="43">
        <v>19</v>
      </c>
      <c r="H38" s="44">
        <v>1.43</v>
      </c>
      <c r="I38" s="42" t="s">
        <v>109</v>
      </c>
      <c r="J38" s="42" t="s">
        <v>4</v>
      </c>
      <c r="K38" s="42" t="s">
        <v>4</v>
      </c>
      <c r="L38" s="43">
        <f>IF(Tabelle11[[#This Row],[Heizleistung (55° C)]]=0,Tabelle11[[#This Row],[Heizleistung (35° C)]],(Tabelle11[[#This Row],[Heizleistung (35° C)]]+Tabelle11[[#This Row],[Heizleistung (55° C)]])/2)</f>
        <v>20</v>
      </c>
      <c r="M38" s="46">
        <f>IF(OR(Tabelle11[[#This Row],[Etas 35°C]]=0,Tabelle11[[#This Row],[Etas 55°C]]=0),"n.a.",(Tabelle11[[#This Row],[Etas 35°C]]*0.8+Tabelle11[[#This Row],[Etas 55°C]]*0.2)*2.5)</f>
        <v>4.8149999999999995</v>
      </c>
      <c r="N38" s="53">
        <f>IF(Tabelle11[[#This Row],[Etas 55°C]]=0,"n.a.",(6-Tabelle11[[#This Row],[80%/20% SCOP]])/Tabelle11[[#This Row],[80%/20% SCOP]])</f>
        <v>0.2461059190031154</v>
      </c>
    </row>
    <row r="39" spans="1:14" ht="20.100000000000001" customHeight="1" x14ac:dyDescent="0.25">
      <c r="A39" s="40">
        <v>16000604</v>
      </c>
      <c r="B39" s="41" t="s">
        <v>305</v>
      </c>
      <c r="C39" s="41" t="s">
        <v>6889</v>
      </c>
      <c r="D39" s="42" t="s">
        <v>6852</v>
      </c>
      <c r="E39" s="43">
        <v>5.5</v>
      </c>
      <c r="F39" s="44">
        <v>1.99</v>
      </c>
      <c r="G39" s="43">
        <v>5.5</v>
      </c>
      <c r="H39" s="44">
        <v>1.5</v>
      </c>
      <c r="I39" s="42" t="s">
        <v>324</v>
      </c>
      <c r="J39" s="42" t="s">
        <v>4</v>
      </c>
      <c r="K39" s="42" t="s">
        <v>4</v>
      </c>
      <c r="L39" s="43">
        <f>IF(Tabelle11[[#This Row],[Heizleistung (55° C)]]=0,Tabelle11[[#This Row],[Heizleistung (35° C)]],(Tabelle11[[#This Row],[Heizleistung (35° C)]]+Tabelle11[[#This Row],[Heizleistung (55° C)]])/2)</f>
        <v>5.5</v>
      </c>
      <c r="M39" s="46">
        <f>IF(OR(Tabelle11[[#This Row],[Etas 35°C]]=0,Tabelle11[[#This Row],[Etas 55°C]]=0),"n.a.",(Tabelle11[[#This Row],[Etas 35°C]]*0.8+Tabelle11[[#This Row],[Etas 55°C]]*0.2)*2.5)</f>
        <v>4.7300000000000004</v>
      </c>
      <c r="N39" s="53">
        <f>IF(Tabelle11[[#This Row],[Etas 55°C]]=0,"n.a.",(6-Tabelle11[[#This Row],[80%/20% SCOP]])/Tabelle11[[#This Row],[80%/20% SCOP]])</f>
        <v>0.26849894291754745</v>
      </c>
    </row>
    <row r="40" spans="1:14" ht="20.100000000000001" customHeight="1" x14ac:dyDescent="0.25">
      <c r="A40" s="40">
        <v>16003343</v>
      </c>
      <c r="B40" s="41" t="s">
        <v>305</v>
      </c>
      <c r="C40" s="41" t="s">
        <v>6890</v>
      </c>
      <c r="D40" s="42" t="s">
        <v>6852</v>
      </c>
      <c r="E40" s="43">
        <v>19.170000000000002</v>
      </c>
      <c r="F40" s="44">
        <v>2.06</v>
      </c>
      <c r="G40" s="43">
        <v>17.850000000000001</v>
      </c>
      <c r="H40" s="44">
        <v>1.49</v>
      </c>
      <c r="I40" s="42" t="s">
        <v>109</v>
      </c>
      <c r="J40" s="42" t="s">
        <v>4</v>
      </c>
      <c r="K40" s="42" t="s">
        <v>4</v>
      </c>
      <c r="L40" s="43">
        <f>IF(Tabelle11[[#This Row],[Heizleistung (55° C)]]=0,Tabelle11[[#This Row],[Heizleistung (35° C)]],(Tabelle11[[#This Row],[Heizleistung (35° C)]]+Tabelle11[[#This Row],[Heizleistung (55° C)]])/2)</f>
        <v>18.510000000000002</v>
      </c>
      <c r="M40" s="46">
        <f>IF(OR(Tabelle11[[#This Row],[Etas 35°C]]=0,Tabelle11[[#This Row],[Etas 55°C]]=0),"n.a.",(Tabelle11[[#This Row],[Etas 35°C]]*0.8+Tabelle11[[#This Row],[Etas 55°C]]*0.2)*2.5)</f>
        <v>4.8650000000000002</v>
      </c>
      <c r="N40" s="53">
        <f>IF(Tabelle11[[#This Row],[Etas 55°C]]=0,"n.a.",(6-Tabelle11[[#This Row],[80%/20% SCOP]])/Tabelle11[[#This Row],[80%/20% SCOP]])</f>
        <v>0.23329907502569366</v>
      </c>
    </row>
    <row r="41" spans="1:14" ht="20.100000000000001" customHeight="1" x14ac:dyDescent="0.25">
      <c r="A41" s="40">
        <v>16018058</v>
      </c>
      <c r="B41" s="41" t="s">
        <v>305</v>
      </c>
      <c r="C41" s="41" t="s">
        <v>6891</v>
      </c>
      <c r="D41" s="42" t="s">
        <v>6852</v>
      </c>
      <c r="E41" s="43">
        <v>6</v>
      </c>
      <c r="F41" s="44">
        <v>1.98</v>
      </c>
      <c r="G41" s="43">
        <v>5</v>
      </c>
      <c r="H41" s="44">
        <v>1.5</v>
      </c>
      <c r="I41" s="42" t="s">
        <v>3</v>
      </c>
      <c r="J41" s="42" t="s">
        <v>4</v>
      </c>
      <c r="K41" s="42" t="s">
        <v>4</v>
      </c>
      <c r="L41" s="43">
        <f>IF(Tabelle11[[#This Row],[Heizleistung (55° C)]]=0,Tabelle11[[#This Row],[Heizleistung (35° C)]],(Tabelle11[[#This Row],[Heizleistung (35° C)]]+Tabelle11[[#This Row],[Heizleistung (55° C)]])/2)</f>
        <v>5.5</v>
      </c>
      <c r="M41" s="46">
        <f>IF(OR(Tabelle11[[#This Row],[Etas 35°C]]=0,Tabelle11[[#This Row],[Etas 55°C]]=0),"n.a.",(Tabelle11[[#This Row],[Etas 35°C]]*0.8+Tabelle11[[#This Row],[Etas 55°C]]*0.2)*2.5)</f>
        <v>4.71</v>
      </c>
      <c r="N41" s="53">
        <f>IF(Tabelle11[[#This Row],[Etas 55°C]]=0,"n.a.",(6-Tabelle11[[#This Row],[80%/20% SCOP]])/Tabelle11[[#This Row],[80%/20% SCOP]])</f>
        <v>0.27388535031847133</v>
      </c>
    </row>
    <row r="42" spans="1:14" ht="20.100000000000001" customHeight="1" x14ac:dyDescent="0.25">
      <c r="A42" s="40">
        <v>16000630</v>
      </c>
      <c r="B42" s="41" t="s">
        <v>305</v>
      </c>
      <c r="C42" s="41" t="s">
        <v>6892</v>
      </c>
      <c r="D42" s="42" t="s">
        <v>6852</v>
      </c>
      <c r="E42" s="43">
        <v>22</v>
      </c>
      <c r="F42" s="44">
        <v>2.06</v>
      </c>
      <c r="G42" s="43">
        <v>20</v>
      </c>
      <c r="H42" s="44">
        <v>1.43</v>
      </c>
      <c r="I42" s="42" t="s">
        <v>109</v>
      </c>
      <c r="J42" s="42" t="s">
        <v>4</v>
      </c>
      <c r="K42" s="42" t="s">
        <v>4</v>
      </c>
      <c r="L42" s="43">
        <f>IF(Tabelle11[[#This Row],[Heizleistung (55° C)]]=0,Tabelle11[[#This Row],[Heizleistung (35° C)]],(Tabelle11[[#This Row],[Heizleistung (35° C)]]+Tabelle11[[#This Row],[Heizleistung (55° C)]])/2)</f>
        <v>21</v>
      </c>
      <c r="M42" s="46">
        <f>IF(OR(Tabelle11[[#This Row],[Etas 35°C]]=0,Tabelle11[[#This Row],[Etas 55°C]]=0),"n.a.",(Tabelle11[[#This Row],[Etas 35°C]]*0.8+Tabelle11[[#This Row],[Etas 55°C]]*0.2)*2.5)</f>
        <v>4.8350000000000009</v>
      </c>
      <c r="N42" s="53">
        <f>IF(Tabelle11[[#This Row],[Etas 55°C]]=0,"n.a.",(6-Tabelle11[[#This Row],[80%/20% SCOP]])/Tabelle11[[#This Row],[80%/20% SCOP]])</f>
        <v>0.24095139607032037</v>
      </c>
    </row>
    <row r="43" spans="1:14" ht="20.100000000000001" customHeight="1" x14ac:dyDescent="0.25">
      <c r="A43" s="40">
        <v>16003341</v>
      </c>
      <c r="B43" s="41" t="s">
        <v>305</v>
      </c>
      <c r="C43" s="41" t="s">
        <v>6893</v>
      </c>
      <c r="D43" s="42" t="s">
        <v>6852</v>
      </c>
      <c r="E43" s="43">
        <v>14</v>
      </c>
      <c r="F43" s="44">
        <v>2.0699999999999998</v>
      </c>
      <c r="G43" s="43">
        <v>12</v>
      </c>
      <c r="H43" s="44">
        <v>1.46</v>
      </c>
      <c r="I43" s="42" t="s">
        <v>109</v>
      </c>
      <c r="J43" s="42" t="s">
        <v>4</v>
      </c>
      <c r="K43" s="42" t="s">
        <v>4</v>
      </c>
      <c r="L43" s="43">
        <f>IF(Tabelle11[[#This Row],[Heizleistung (55° C)]]=0,Tabelle11[[#This Row],[Heizleistung (35° C)]],(Tabelle11[[#This Row],[Heizleistung (35° C)]]+Tabelle11[[#This Row],[Heizleistung (55° C)]])/2)</f>
        <v>13</v>
      </c>
      <c r="M43" s="46">
        <f>IF(OR(Tabelle11[[#This Row],[Etas 35°C]]=0,Tabelle11[[#This Row],[Etas 55°C]]=0),"n.a.",(Tabelle11[[#This Row],[Etas 35°C]]*0.8+Tabelle11[[#This Row],[Etas 55°C]]*0.2)*2.5)</f>
        <v>4.87</v>
      </c>
      <c r="N43" s="53">
        <f>IF(Tabelle11[[#This Row],[Etas 55°C]]=0,"n.a.",(6-Tabelle11[[#This Row],[80%/20% SCOP]])/Tabelle11[[#This Row],[80%/20% SCOP]])</f>
        <v>0.23203285420944555</v>
      </c>
    </row>
    <row r="44" spans="1:14" ht="20.100000000000001" customHeight="1" x14ac:dyDescent="0.25">
      <c r="A44" s="40">
        <v>16000621</v>
      </c>
      <c r="B44" s="41" t="s">
        <v>305</v>
      </c>
      <c r="C44" s="41" t="s">
        <v>6894</v>
      </c>
      <c r="D44" s="42" t="s">
        <v>6852</v>
      </c>
      <c r="E44" s="43">
        <v>8.65</v>
      </c>
      <c r="F44" s="44">
        <v>1.98</v>
      </c>
      <c r="G44" s="43">
        <v>7.52</v>
      </c>
      <c r="H44" s="44">
        <v>1.4</v>
      </c>
      <c r="I44" s="42" t="s">
        <v>109</v>
      </c>
      <c r="J44" s="42" t="s">
        <v>4</v>
      </c>
      <c r="K44" s="42" t="s">
        <v>4</v>
      </c>
      <c r="L44" s="43">
        <f>IF(Tabelle11[[#This Row],[Heizleistung (55° C)]]=0,Tabelle11[[#This Row],[Heizleistung (35° C)]],(Tabelle11[[#This Row],[Heizleistung (35° C)]]+Tabelle11[[#This Row],[Heizleistung (55° C)]])/2)</f>
        <v>8.0850000000000009</v>
      </c>
      <c r="M44" s="46">
        <f>IF(OR(Tabelle11[[#This Row],[Etas 35°C]]=0,Tabelle11[[#This Row],[Etas 55°C]]=0),"n.a.",(Tabelle11[[#This Row],[Etas 35°C]]*0.8+Tabelle11[[#This Row],[Etas 55°C]]*0.2)*2.5)</f>
        <v>4.66</v>
      </c>
      <c r="N44" s="53">
        <f>IF(Tabelle11[[#This Row],[Etas 55°C]]=0,"n.a.",(6-Tabelle11[[#This Row],[80%/20% SCOP]])/Tabelle11[[#This Row],[80%/20% SCOP]])</f>
        <v>0.28755364806866951</v>
      </c>
    </row>
    <row r="45" spans="1:14" ht="20.100000000000001" customHeight="1" x14ac:dyDescent="0.25">
      <c r="A45" s="40">
        <v>16003346</v>
      </c>
      <c r="B45" s="41" t="s">
        <v>305</v>
      </c>
      <c r="C45" s="41" t="s">
        <v>6895</v>
      </c>
      <c r="D45" s="42" t="s">
        <v>6852</v>
      </c>
      <c r="E45" s="43">
        <v>10.58</v>
      </c>
      <c r="F45" s="44">
        <v>2.14</v>
      </c>
      <c r="G45" s="43">
        <v>9.56</v>
      </c>
      <c r="H45" s="44">
        <v>1.43</v>
      </c>
      <c r="I45" s="42" t="s">
        <v>109</v>
      </c>
      <c r="J45" s="42" t="s">
        <v>4</v>
      </c>
      <c r="K45" s="42" t="s">
        <v>4</v>
      </c>
      <c r="L45" s="43">
        <f>IF(Tabelle11[[#This Row],[Heizleistung (55° C)]]=0,Tabelle11[[#This Row],[Heizleistung (35° C)]],(Tabelle11[[#This Row],[Heizleistung (35° C)]]+Tabelle11[[#This Row],[Heizleistung (55° C)]])/2)</f>
        <v>10.07</v>
      </c>
      <c r="M45" s="46">
        <f>IF(OR(Tabelle11[[#This Row],[Etas 35°C]]=0,Tabelle11[[#This Row],[Etas 55°C]]=0),"n.a.",(Tabelle11[[#This Row],[Etas 35°C]]*0.8+Tabelle11[[#This Row],[Etas 55°C]]*0.2)*2.5)</f>
        <v>4.995000000000001</v>
      </c>
      <c r="N45" s="53">
        <f>IF(Tabelle11[[#This Row],[Etas 55°C]]=0,"n.a.",(6-Tabelle11[[#This Row],[80%/20% SCOP]])/Tabelle11[[#This Row],[80%/20% SCOP]])</f>
        <v>0.20120120120120097</v>
      </c>
    </row>
    <row r="46" spans="1:14" ht="20.100000000000001" customHeight="1" x14ac:dyDescent="0.25">
      <c r="A46" s="40">
        <v>16000618</v>
      </c>
      <c r="B46" s="41" t="s">
        <v>305</v>
      </c>
      <c r="C46" s="41" t="s">
        <v>6896</v>
      </c>
      <c r="D46" s="42" t="s">
        <v>6852</v>
      </c>
      <c r="E46" s="43">
        <v>15</v>
      </c>
      <c r="F46" s="44">
        <v>2.14</v>
      </c>
      <c r="G46" s="43">
        <v>14</v>
      </c>
      <c r="H46" s="44">
        <v>1.41</v>
      </c>
      <c r="I46" s="42" t="s">
        <v>109</v>
      </c>
      <c r="J46" s="42" t="s">
        <v>4</v>
      </c>
      <c r="K46" s="42" t="s">
        <v>4</v>
      </c>
      <c r="L46" s="43">
        <f>IF(Tabelle11[[#This Row],[Heizleistung (55° C)]]=0,Tabelle11[[#This Row],[Heizleistung (35° C)]],(Tabelle11[[#This Row],[Heizleistung (35° C)]]+Tabelle11[[#This Row],[Heizleistung (55° C)]])/2)</f>
        <v>14.5</v>
      </c>
      <c r="M46" s="46">
        <f>IF(OR(Tabelle11[[#This Row],[Etas 35°C]]=0,Tabelle11[[#This Row],[Etas 55°C]]=0),"n.a.",(Tabelle11[[#This Row],[Etas 35°C]]*0.8+Tabelle11[[#This Row],[Etas 55°C]]*0.2)*2.5)</f>
        <v>4.9850000000000003</v>
      </c>
      <c r="N46" s="53">
        <f>IF(Tabelle11[[#This Row],[Etas 55°C]]=0,"n.a.",(6-Tabelle11[[#This Row],[80%/20% SCOP]])/Tabelle11[[#This Row],[80%/20% SCOP]])</f>
        <v>0.2036108324974924</v>
      </c>
    </row>
    <row r="47" spans="1:14" ht="20.100000000000001" customHeight="1" x14ac:dyDescent="0.25">
      <c r="A47" s="40">
        <v>16004345</v>
      </c>
      <c r="B47" s="41" t="s">
        <v>305</v>
      </c>
      <c r="C47" s="41" t="s">
        <v>6897</v>
      </c>
      <c r="D47" s="42" t="s">
        <v>6852</v>
      </c>
      <c r="E47" s="43">
        <v>57.56</v>
      </c>
      <c r="F47" s="44">
        <v>2</v>
      </c>
      <c r="G47" s="43">
        <v>54.14</v>
      </c>
      <c r="H47" s="44">
        <v>1.44</v>
      </c>
      <c r="I47" s="42" t="s">
        <v>109</v>
      </c>
      <c r="J47" s="42" t="s">
        <v>4</v>
      </c>
      <c r="K47" s="42" t="s">
        <v>4</v>
      </c>
      <c r="L47" s="43">
        <f>IF(Tabelle11[[#This Row],[Heizleistung (55° C)]]=0,Tabelle11[[#This Row],[Heizleistung (35° C)]],(Tabelle11[[#This Row],[Heizleistung (35° C)]]+Tabelle11[[#This Row],[Heizleistung (55° C)]])/2)</f>
        <v>55.85</v>
      </c>
      <c r="M47" s="46">
        <f>IF(OR(Tabelle11[[#This Row],[Etas 35°C]]=0,Tabelle11[[#This Row],[Etas 55°C]]=0),"n.a.",(Tabelle11[[#This Row],[Etas 35°C]]*0.8+Tabelle11[[#This Row],[Etas 55°C]]*0.2)*2.5)</f>
        <v>4.7200000000000006</v>
      </c>
      <c r="N47" s="53">
        <f>IF(Tabelle11[[#This Row],[Etas 55°C]]=0,"n.a.",(6-Tabelle11[[#This Row],[80%/20% SCOP]])/Tabelle11[[#This Row],[80%/20% SCOP]])</f>
        <v>0.27118644067796593</v>
      </c>
    </row>
    <row r="48" spans="1:14" ht="20.100000000000001" customHeight="1" x14ac:dyDescent="0.25">
      <c r="A48" s="40">
        <v>16000640</v>
      </c>
      <c r="B48" s="41" t="s">
        <v>305</v>
      </c>
      <c r="C48" s="41" t="s">
        <v>6898</v>
      </c>
      <c r="D48" s="42" t="s">
        <v>6852</v>
      </c>
      <c r="E48" s="43">
        <v>8.5</v>
      </c>
      <c r="F48" s="44">
        <v>2.0299999999999998</v>
      </c>
      <c r="G48" s="43">
        <v>7.5</v>
      </c>
      <c r="H48" s="44">
        <v>1.48</v>
      </c>
      <c r="I48" s="42" t="s">
        <v>324</v>
      </c>
      <c r="J48" s="42" t="s">
        <v>4</v>
      </c>
      <c r="K48" s="42" t="s">
        <v>4</v>
      </c>
      <c r="L48" s="43">
        <f>IF(Tabelle11[[#This Row],[Heizleistung (55° C)]]=0,Tabelle11[[#This Row],[Heizleistung (35° C)]],(Tabelle11[[#This Row],[Heizleistung (35° C)]]+Tabelle11[[#This Row],[Heizleistung (55° C)]])/2)</f>
        <v>8</v>
      </c>
      <c r="M48" s="46">
        <f>IF(OR(Tabelle11[[#This Row],[Etas 35°C]]=0,Tabelle11[[#This Row],[Etas 55°C]]=0),"n.a.",(Tabelle11[[#This Row],[Etas 35°C]]*0.8+Tabelle11[[#This Row],[Etas 55°C]]*0.2)*2.5)</f>
        <v>4.8</v>
      </c>
      <c r="N48" s="53">
        <f>IF(Tabelle11[[#This Row],[Etas 55°C]]=0,"n.a.",(6-Tabelle11[[#This Row],[80%/20% SCOP]])/Tabelle11[[#This Row],[80%/20% SCOP]])</f>
        <v>0.25000000000000006</v>
      </c>
    </row>
    <row r="49" spans="1:14" ht="20.100000000000001" customHeight="1" x14ac:dyDescent="0.25">
      <c r="A49" s="40">
        <v>16018057</v>
      </c>
      <c r="B49" s="41" t="s">
        <v>305</v>
      </c>
      <c r="C49" s="41" t="s">
        <v>6899</v>
      </c>
      <c r="D49" s="42" t="s">
        <v>6852</v>
      </c>
      <c r="E49" s="43">
        <v>6</v>
      </c>
      <c r="F49" s="44">
        <v>1.98</v>
      </c>
      <c r="G49" s="43">
        <v>5</v>
      </c>
      <c r="H49" s="44">
        <v>1.5</v>
      </c>
      <c r="I49" s="42" t="s">
        <v>3</v>
      </c>
      <c r="J49" s="42" t="s">
        <v>4</v>
      </c>
      <c r="K49" s="42" t="s">
        <v>4</v>
      </c>
      <c r="L49" s="43">
        <f>IF(Tabelle11[[#This Row],[Heizleistung (55° C)]]=0,Tabelle11[[#This Row],[Heizleistung (35° C)]],(Tabelle11[[#This Row],[Heizleistung (35° C)]]+Tabelle11[[#This Row],[Heizleistung (55° C)]])/2)</f>
        <v>5.5</v>
      </c>
      <c r="M49" s="46">
        <f>IF(OR(Tabelle11[[#This Row],[Etas 35°C]]=0,Tabelle11[[#This Row],[Etas 55°C]]=0),"n.a.",(Tabelle11[[#This Row],[Etas 35°C]]*0.8+Tabelle11[[#This Row],[Etas 55°C]]*0.2)*2.5)</f>
        <v>4.71</v>
      </c>
      <c r="N49" s="53">
        <f>IF(Tabelle11[[#This Row],[Etas 55°C]]=0,"n.a.",(6-Tabelle11[[#This Row],[80%/20% SCOP]])/Tabelle11[[#This Row],[80%/20% SCOP]])</f>
        <v>0.27388535031847133</v>
      </c>
    </row>
    <row r="50" spans="1:14" ht="20.100000000000001" customHeight="1" x14ac:dyDescent="0.25">
      <c r="A50" s="40">
        <v>16018056</v>
      </c>
      <c r="B50" s="41" t="s">
        <v>305</v>
      </c>
      <c r="C50" s="41" t="s">
        <v>6900</v>
      </c>
      <c r="D50" s="42" t="s">
        <v>6852</v>
      </c>
      <c r="E50" s="43">
        <v>6</v>
      </c>
      <c r="F50" s="44">
        <v>1.98</v>
      </c>
      <c r="G50" s="43">
        <v>5</v>
      </c>
      <c r="H50" s="44">
        <v>1.5</v>
      </c>
      <c r="I50" s="42" t="s">
        <v>3</v>
      </c>
      <c r="J50" s="42" t="s">
        <v>4</v>
      </c>
      <c r="K50" s="42" t="s">
        <v>4</v>
      </c>
      <c r="L50" s="43">
        <f>IF(Tabelle11[[#This Row],[Heizleistung (55° C)]]=0,Tabelle11[[#This Row],[Heizleistung (35° C)]],(Tabelle11[[#This Row],[Heizleistung (35° C)]]+Tabelle11[[#This Row],[Heizleistung (55° C)]])/2)</f>
        <v>5.5</v>
      </c>
      <c r="M50" s="46">
        <f>IF(OR(Tabelle11[[#This Row],[Etas 35°C]]=0,Tabelle11[[#This Row],[Etas 55°C]]=0),"n.a.",(Tabelle11[[#This Row],[Etas 35°C]]*0.8+Tabelle11[[#This Row],[Etas 55°C]]*0.2)*2.5)</f>
        <v>4.71</v>
      </c>
      <c r="N50" s="53">
        <f>IF(Tabelle11[[#This Row],[Etas 55°C]]=0,"n.a.",(6-Tabelle11[[#This Row],[80%/20% SCOP]])/Tabelle11[[#This Row],[80%/20% SCOP]])</f>
        <v>0.27388535031847133</v>
      </c>
    </row>
    <row r="51" spans="1:14" ht="20.100000000000001" customHeight="1" x14ac:dyDescent="0.25">
      <c r="A51" s="40">
        <v>16003348</v>
      </c>
      <c r="B51" s="41" t="s">
        <v>305</v>
      </c>
      <c r="C51" s="41" t="s">
        <v>6901</v>
      </c>
      <c r="D51" s="42" t="s">
        <v>6852</v>
      </c>
      <c r="E51" s="43">
        <v>15</v>
      </c>
      <c r="F51" s="44">
        <v>2.14</v>
      </c>
      <c r="G51" s="43">
        <v>14</v>
      </c>
      <c r="H51" s="44">
        <v>1.41</v>
      </c>
      <c r="I51" s="42" t="s">
        <v>109</v>
      </c>
      <c r="J51" s="42" t="s">
        <v>4</v>
      </c>
      <c r="K51" s="42" t="s">
        <v>4</v>
      </c>
      <c r="L51" s="43">
        <f>IF(Tabelle11[[#This Row],[Heizleistung (55° C)]]=0,Tabelle11[[#This Row],[Heizleistung (35° C)]],(Tabelle11[[#This Row],[Heizleistung (35° C)]]+Tabelle11[[#This Row],[Heizleistung (55° C)]])/2)</f>
        <v>14.5</v>
      </c>
      <c r="M51" s="46">
        <f>IF(OR(Tabelle11[[#This Row],[Etas 35°C]]=0,Tabelle11[[#This Row],[Etas 55°C]]=0),"n.a.",(Tabelle11[[#This Row],[Etas 35°C]]*0.8+Tabelle11[[#This Row],[Etas 55°C]]*0.2)*2.5)</f>
        <v>4.9850000000000003</v>
      </c>
      <c r="N51" s="53">
        <f>IF(Tabelle11[[#This Row],[Etas 55°C]]=0,"n.a.",(6-Tabelle11[[#This Row],[80%/20% SCOP]])/Tabelle11[[#This Row],[80%/20% SCOP]])</f>
        <v>0.2036108324974924</v>
      </c>
    </row>
    <row r="52" spans="1:14" ht="20.100000000000001" customHeight="1" x14ac:dyDescent="0.25">
      <c r="A52" s="40">
        <v>16017475</v>
      </c>
      <c r="B52" s="41" t="s">
        <v>305</v>
      </c>
      <c r="C52" s="41" t="s">
        <v>6902</v>
      </c>
      <c r="D52" s="42" t="s">
        <v>6852</v>
      </c>
      <c r="E52" s="43">
        <v>6</v>
      </c>
      <c r="F52" s="44">
        <v>1.978</v>
      </c>
      <c r="G52" s="43">
        <v>5</v>
      </c>
      <c r="H52" s="44">
        <v>1.5029999999999999</v>
      </c>
      <c r="I52" s="42" t="s">
        <v>3</v>
      </c>
      <c r="J52" s="42" t="s">
        <v>4</v>
      </c>
      <c r="K52" s="42" t="s">
        <v>4</v>
      </c>
      <c r="L52" s="43">
        <f>IF(Tabelle11[[#This Row],[Heizleistung (55° C)]]=0,Tabelle11[[#This Row],[Heizleistung (35° C)]],(Tabelle11[[#This Row],[Heizleistung (35° C)]]+Tabelle11[[#This Row],[Heizleistung (55° C)]])/2)</f>
        <v>5.5</v>
      </c>
      <c r="M52" s="46">
        <f>IF(OR(Tabelle11[[#This Row],[Etas 35°C]]=0,Tabelle11[[#This Row],[Etas 55°C]]=0),"n.a.",(Tabelle11[[#This Row],[Etas 35°C]]*0.8+Tabelle11[[#This Row],[Etas 55°C]]*0.2)*2.5)</f>
        <v>4.7074999999999996</v>
      </c>
      <c r="N52" s="53">
        <f>IF(Tabelle11[[#This Row],[Etas 55°C]]=0,"n.a.",(6-Tabelle11[[#This Row],[80%/20% SCOP]])/Tabelle11[[#This Row],[80%/20% SCOP]])</f>
        <v>0.27456186935740851</v>
      </c>
    </row>
    <row r="53" spans="1:14" ht="20.100000000000001" customHeight="1" x14ac:dyDescent="0.25">
      <c r="A53" s="40">
        <v>16000620</v>
      </c>
      <c r="B53" s="41" t="s">
        <v>305</v>
      </c>
      <c r="C53" s="41" t="s">
        <v>6903</v>
      </c>
      <c r="D53" s="42" t="s">
        <v>6852</v>
      </c>
      <c r="E53" s="43">
        <v>21</v>
      </c>
      <c r="F53" s="44">
        <v>2.0499999999999998</v>
      </c>
      <c r="G53" s="43">
        <v>19</v>
      </c>
      <c r="H53" s="44">
        <v>1.43</v>
      </c>
      <c r="I53" s="42" t="s">
        <v>109</v>
      </c>
      <c r="J53" s="42" t="s">
        <v>4</v>
      </c>
      <c r="K53" s="42" t="s">
        <v>4</v>
      </c>
      <c r="L53" s="43">
        <f>IF(Tabelle11[[#This Row],[Heizleistung (55° C)]]=0,Tabelle11[[#This Row],[Heizleistung (35° C)]],(Tabelle11[[#This Row],[Heizleistung (35° C)]]+Tabelle11[[#This Row],[Heizleistung (55° C)]])/2)</f>
        <v>20</v>
      </c>
      <c r="M53" s="46">
        <f>IF(OR(Tabelle11[[#This Row],[Etas 35°C]]=0,Tabelle11[[#This Row],[Etas 55°C]]=0),"n.a.",(Tabelle11[[#This Row],[Etas 35°C]]*0.8+Tabelle11[[#This Row],[Etas 55°C]]*0.2)*2.5)</f>
        <v>4.8149999999999995</v>
      </c>
      <c r="N53" s="53">
        <f>IF(Tabelle11[[#This Row],[Etas 55°C]]=0,"n.a.",(6-Tabelle11[[#This Row],[80%/20% SCOP]])/Tabelle11[[#This Row],[80%/20% SCOP]])</f>
        <v>0.2461059190031154</v>
      </c>
    </row>
    <row r="54" spans="1:14" ht="20.100000000000001" customHeight="1" x14ac:dyDescent="0.25">
      <c r="A54" s="40">
        <v>16000599</v>
      </c>
      <c r="B54" s="41" t="s">
        <v>305</v>
      </c>
      <c r="C54" s="41" t="s">
        <v>6904</v>
      </c>
      <c r="D54" s="42" t="s">
        <v>6852</v>
      </c>
      <c r="E54" s="43">
        <v>58</v>
      </c>
      <c r="F54" s="44">
        <v>2.02</v>
      </c>
      <c r="G54" s="43">
        <v>54</v>
      </c>
      <c r="H54" s="44">
        <v>1.42</v>
      </c>
      <c r="I54" s="42" t="s">
        <v>109</v>
      </c>
      <c r="J54" s="42" t="s">
        <v>4</v>
      </c>
      <c r="K54" s="42" t="s">
        <v>4</v>
      </c>
      <c r="L54" s="43">
        <f>IF(Tabelle11[[#This Row],[Heizleistung (55° C)]]=0,Tabelle11[[#This Row],[Heizleistung (35° C)]],(Tabelle11[[#This Row],[Heizleistung (35° C)]]+Tabelle11[[#This Row],[Heizleistung (55° C)]])/2)</f>
        <v>56</v>
      </c>
      <c r="M54" s="46">
        <f>IF(OR(Tabelle11[[#This Row],[Etas 35°C]]=0,Tabelle11[[#This Row],[Etas 55°C]]=0),"n.a.",(Tabelle11[[#This Row],[Etas 35°C]]*0.8+Tabelle11[[#This Row],[Etas 55°C]]*0.2)*2.5)</f>
        <v>4.75</v>
      </c>
      <c r="N54" s="53">
        <f>IF(Tabelle11[[#This Row],[Etas 55°C]]=0,"n.a.",(6-Tabelle11[[#This Row],[80%/20% SCOP]])/Tabelle11[[#This Row],[80%/20% SCOP]])</f>
        <v>0.26315789473684209</v>
      </c>
    </row>
    <row r="55" spans="1:14" ht="20.100000000000001" customHeight="1" x14ac:dyDescent="0.25">
      <c r="A55" s="40">
        <v>16004346</v>
      </c>
      <c r="B55" s="41" t="s">
        <v>305</v>
      </c>
      <c r="C55" s="41" t="s">
        <v>6905</v>
      </c>
      <c r="D55" s="42" t="s">
        <v>6852</v>
      </c>
      <c r="E55" s="43">
        <v>45</v>
      </c>
      <c r="F55" s="44">
        <v>2.02</v>
      </c>
      <c r="G55" s="43">
        <v>41</v>
      </c>
      <c r="H55" s="44">
        <v>1.42</v>
      </c>
      <c r="I55" s="42" t="s">
        <v>109</v>
      </c>
      <c r="J55" s="42" t="s">
        <v>4</v>
      </c>
      <c r="K55" s="42" t="s">
        <v>4</v>
      </c>
      <c r="L55" s="43">
        <f>IF(Tabelle11[[#This Row],[Heizleistung (55° C)]]=0,Tabelle11[[#This Row],[Heizleistung (35° C)]],(Tabelle11[[#This Row],[Heizleistung (35° C)]]+Tabelle11[[#This Row],[Heizleistung (55° C)]])/2)</f>
        <v>43</v>
      </c>
      <c r="M55" s="46">
        <f>IF(OR(Tabelle11[[#This Row],[Etas 35°C]]=0,Tabelle11[[#This Row],[Etas 55°C]]=0),"n.a.",(Tabelle11[[#This Row],[Etas 35°C]]*0.8+Tabelle11[[#This Row],[Etas 55°C]]*0.2)*2.5)</f>
        <v>4.75</v>
      </c>
      <c r="N55" s="53">
        <f>IF(Tabelle11[[#This Row],[Etas 55°C]]=0,"n.a.",(6-Tabelle11[[#This Row],[80%/20% SCOP]])/Tabelle11[[#This Row],[80%/20% SCOP]])</f>
        <v>0.26315789473684209</v>
      </c>
    </row>
    <row r="56" spans="1:14" ht="20.100000000000001" customHeight="1" x14ac:dyDescent="0.25">
      <c r="A56" s="40">
        <v>16000616</v>
      </c>
      <c r="B56" s="41" t="s">
        <v>305</v>
      </c>
      <c r="C56" s="41" t="s">
        <v>6906</v>
      </c>
      <c r="D56" s="42" t="s">
        <v>6852</v>
      </c>
      <c r="E56" s="43">
        <v>11</v>
      </c>
      <c r="F56" s="44">
        <v>2.14</v>
      </c>
      <c r="G56" s="43">
        <v>10</v>
      </c>
      <c r="H56" s="44">
        <v>1.43</v>
      </c>
      <c r="I56" s="42" t="s">
        <v>109</v>
      </c>
      <c r="J56" s="42" t="s">
        <v>4</v>
      </c>
      <c r="K56" s="42" t="s">
        <v>4</v>
      </c>
      <c r="L56" s="43">
        <f>IF(Tabelle11[[#This Row],[Heizleistung (55° C)]]=0,Tabelle11[[#This Row],[Heizleistung (35° C)]],(Tabelle11[[#This Row],[Heizleistung (35° C)]]+Tabelle11[[#This Row],[Heizleistung (55° C)]])/2)</f>
        <v>10.5</v>
      </c>
      <c r="M56" s="46">
        <f>IF(OR(Tabelle11[[#This Row],[Etas 35°C]]=0,Tabelle11[[#This Row],[Etas 55°C]]=0),"n.a.",(Tabelle11[[#This Row],[Etas 35°C]]*0.8+Tabelle11[[#This Row],[Etas 55°C]]*0.2)*2.5)</f>
        <v>4.995000000000001</v>
      </c>
      <c r="N56" s="53">
        <f>IF(Tabelle11[[#This Row],[Etas 55°C]]=0,"n.a.",(6-Tabelle11[[#This Row],[80%/20% SCOP]])/Tabelle11[[#This Row],[80%/20% SCOP]])</f>
        <v>0.20120120120120097</v>
      </c>
    </row>
    <row r="57" spans="1:14" ht="20.100000000000001" customHeight="1" x14ac:dyDescent="0.25">
      <c r="A57" s="40">
        <v>16003404</v>
      </c>
      <c r="B57" s="41" t="s">
        <v>305</v>
      </c>
      <c r="C57" s="41" t="s">
        <v>6907</v>
      </c>
      <c r="D57" s="42" t="s">
        <v>6852</v>
      </c>
      <c r="E57" s="43">
        <v>5.5</v>
      </c>
      <c r="F57" s="44">
        <v>1.99</v>
      </c>
      <c r="G57" s="43">
        <v>5.5</v>
      </c>
      <c r="H57" s="44">
        <v>1.5</v>
      </c>
      <c r="I57" s="42" t="s">
        <v>324</v>
      </c>
      <c r="J57" s="42" t="s">
        <v>4</v>
      </c>
      <c r="K57" s="42" t="s">
        <v>4</v>
      </c>
      <c r="L57" s="43">
        <f>IF(Tabelle11[[#This Row],[Heizleistung (55° C)]]=0,Tabelle11[[#This Row],[Heizleistung (35° C)]],(Tabelle11[[#This Row],[Heizleistung (35° C)]]+Tabelle11[[#This Row],[Heizleistung (55° C)]])/2)</f>
        <v>5.5</v>
      </c>
      <c r="M57" s="46">
        <f>IF(OR(Tabelle11[[#This Row],[Etas 35°C]]=0,Tabelle11[[#This Row],[Etas 55°C]]=0),"n.a.",(Tabelle11[[#This Row],[Etas 35°C]]*0.8+Tabelle11[[#This Row],[Etas 55°C]]*0.2)*2.5)</f>
        <v>4.7300000000000004</v>
      </c>
      <c r="N57" s="53">
        <f>IF(Tabelle11[[#This Row],[Etas 55°C]]=0,"n.a.",(6-Tabelle11[[#This Row],[80%/20% SCOP]])/Tabelle11[[#This Row],[80%/20% SCOP]])</f>
        <v>0.26849894291754745</v>
      </c>
    </row>
    <row r="58" spans="1:14" ht="20.100000000000001" customHeight="1" x14ac:dyDescent="0.25">
      <c r="A58" s="40">
        <v>16003403</v>
      </c>
      <c r="B58" s="41" t="s">
        <v>305</v>
      </c>
      <c r="C58" s="41" t="s">
        <v>6908</v>
      </c>
      <c r="D58" s="42" t="s">
        <v>6852</v>
      </c>
      <c r="E58" s="43">
        <v>14</v>
      </c>
      <c r="F58" s="44">
        <v>2.0699999999999998</v>
      </c>
      <c r="G58" s="43">
        <v>12</v>
      </c>
      <c r="H58" s="44">
        <v>1.46</v>
      </c>
      <c r="I58" s="42" t="s">
        <v>109</v>
      </c>
      <c r="J58" s="42" t="s">
        <v>4</v>
      </c>
      <c r="K58" s="42" t="s">
        <v>4</v>
      </c>
      <c r="L58" s="43">
        <f>IF(Tabelle11[[#This Row],[Heizleistung (55° C)]]=0,Tabelle11[[#This Row],[Heizleistung (35° C)]],(Tabelle11[[#This Row],[Heizleistung (35° C)]]+Tabelle11[[#This Row],[Heizleistung (55° C)]])/2)</f>
        <v>13</v>
      </c>
      <c r="M58" s="46">
        <f>IF(OR(Tabelle11[[#This Row],[Etas 35°C]]=0,Tabelle11[[#This Row],[Etas 55°C]]=0),"n.a.",(Tabelle11[[#This Row],[Etas 35°C]]*0.8+Tabelle11[[#This Row],[Etas 55°C]]*0.2)*2.5)</f>
        <v>4.87</v>
      </c>
      <c r="N58" s="53">
        <f>IF(Tabelle11[[#This Row],[Etas 55°C]]=0,"n.a.",(6-Tabelle11[[#This Row],[80%/20% SCOP]])/Tabelle11[[#This Row],[80%/20% SCOP]])</f>
        <v>0.23203285420944555</v>
      </c>
    </row>
    <row r="59" spans="1:14" ht="20.100000000000001" customHeight="1" x14ac:dyDescent="0.25">
      <c r="A59" s="40">
        <v>16003350</v>
      </c>
      <c r="B59" s="41" t="s">
        <v>305</v>
      </c>
      <c r="C59" s="41" t="s">
        <v>6909</v>
      </c>
      <c r="D59" s="42" t="s">
        <v>6852</v>
      </c>
      <c r="E59" s="43">
        <v>5.5</v>
      </c>
      <c r="F59" s="44">
        <v>1.99</v>
      </c>
      <c r="G59" s="43">
        <v>5.5</v>
      </c>
      <c r="H59" s="44">
        <v>1.5</v>
      </c>
      <c r="I59" s="42" t="s">
        <v>324</v>
      </c>
      <c r="J59" s="42" t="s">
        <v>4</v>
      </c>
      <c r="K59" s="42" t="s">
        <v>4</v>
      </c>
      <c r="L59" s="43">
        <f>IF(Tabelle11[[#This Row],[Heizleistung (55° C)]]=0,Tabelle11[[#This Row],[Heizleistung (35° C)]],(Tabelle11[[#This Row],[Heizleistung (35° C)]]+Tabelle11[[#This Row],[Heizleistung (55° C)]])/2)</f>
        <v>5.5</v>
      </c>
      <c r="M59" s="46">
        <f>IF(OR(Tabelle11[[#This Row],[Etas 35°C]]=0,Tabelle11[[#This Row],[Etas 55°C]]=0),"n.a.",(Tabelle11[[#This Row],[Etas 35°C]]*0.8+Tabelle11[[#This Row],[Etas 55°C]]*0.2)*2.5)</f>
        <v>4.7300000000000004</v>
      </c>
      <c r="N59" s="53">
        <f>IF(Tabelle11[[#This Row],[Etas 55°C]]=0,"n.a.",(6-Tabelle11[[#This Row],[80%/20% SCOP]])/Tabelle11[[#This Row],[80%/20% SCOP]])</f>
        <v>0.26849894291754745</v>
      </c>
    </row>
    <row r="60" spans="1:14" ht="20.100000000000001" customHeight="1" x14ac:dyDescent="0.25">
      <c r="A60" s="40">
        <v>16017474</v>
      </c>
      <c r="B60" s="41" t="s">
        <v>305</v>
      </c>
      <c r="C60" s="41" t="s">
        <v>6910</v>
      </c>
      <c r="D60" s="42" t="s">
        <v>6852</v>
      </c>
      <c r="E60" s="43">
        <v>6</v>
      </c>
      <c r="F60" s="44">
        <v>1.978</v>
      </c>
      <c r="G60" s="43">
        <v>5</v>
      </c>
      <c r="H60" s="44">
        <v>1.5029999999999999</v>
      </c>
      <c r="I60" s="42" t="s">
        <v>3</v>
      </c>
      <c r="J60" s="42" t="s">
        <v>4</v>
      </c>
      <c r="K60" s="42" t="s">
        <v>4</v>
      </c>
      <c r="L60" s="43">
        <f>IF(Tabelle11[[#This Row],[Heizleistung (55° C)]]=0,Tabelle11[[#This Row],[Heizleistung (35° C)]],(Tabelle11[[#This Row],[Heizleistung (35° C)]]+Tabelle11[[#This Row],[Heizleistung (55° C)]])/2)</f>
        <v>5.5</v>
      </c>
      <c r="M60" s="46">
        <f>IF(OR(Tabelle11[[#This Row],[Etas 35°C]]=0,Tabelle11[[#This Row],[Etas 55°C]]=0),"n.a.",(Tabelle11[[#This Row],[Etas 35°C]]*0.8+Tabelle11[[#This Row],[Etas 55°C]]*0.2)*2.5)</f>
        <v>4.7074999999999996</v>
      </c>
      <c r="N60" s="53">
        <f>IF(Tabelle11[[#This Row],[Etas 55°C]]=0,"n.a.",(6-Tabelle11[[#This Row],[80%/20% SCOP]])/Tabelle11[[#This Row],[80%/20% SCOP]])</f>
        <v>0.27456186935740851</v>
      </c>
    </row>
    <row r="61" spans="1:14" ht="20.100000000000001" customHeight="1" x14ac:dyDescent="0.25">
      <c r="A61" s="40">
        <v>16000626</v>
      </c>
      <c r="B61" s="41" t="s">
        <v>305</v>
      </c>
      <c r="C61" s="41" t="s">
        <v>6911</v>
      </c>
      <c r="D61" s="42" t="s">
        <v>6852</v>
      </c>
      <c r="E61" s="43">
        <v>21</v>
      </c>
      <c r="F61" s="44">
        <v>2.0499999999999998</v>
      </c>
      <c r="G61" s="43">
        <v>19</v>
      </c>
      <c r="H61" s="44">
        <v>1.43</v>
      </c>
      <c r="I61" s="42" t="s">
        <v>109</v>
      </c>
      <c r="J61" s="42" t="s">
        <v>4</v>
      </c>
      <c r="K61" s="42" t="s">
        <v>4</v>
      </c>
      <c r="L61" s="43">
        <f>IF(Tabelle11[[#This Row],[Heizleistung (55° C)]]=0,Tabelle11[[#This Row],[Heizleistung (35° C)]],(Tabelle11[[#This Row],[Heizleistung (35° C)]]+Tabelle11[[#This Row],[Heizleistung (55° C)]])/2)</f>
        <v>20</v>
      </c>
      <c r="M61" s="46">
        <f>IF(OR(Tabelle11[[#This Row],[Etas 35°C]]=0,Tabelle11[[#This Row],[Etas 55°C]]=0),"n.a.",(Tabelle11[[#This Row],[Etas 35°C]]*0.8+Tabelle11[[#This Row],[Etas 55°C]]*0.2)*2.5)</f>
        <v>4.8149999999999995</v>
      </c>
      <c r="N61" s="53">
        <f>IF(Tabelle11[[#This Row],[Etas 55°C]]=0,"n.a.",(6-Tabelle11[[#This Row],[80%/20% SCOP]])/Tabelle11[[#This Row],[80%/20% SCOP]])</f>
        <v>0.2461059190031154</v>
      </c>
    </row>
    <row r="62" spans="1:14" ht="20.100000000000001" customHeight="1" x14ac:dyDescent="0.25">
      <c r="A62" s="40">
        <v>16003446</v>
      </c>
      <c r="B62" s="41" t="s">
        <v>305</v>
      </c>
      <c r="C62" s="41" t="s">
        <v>6912</v>
      </c>
      <c r="D62" s="42" t="s">
        <v>6852</v>
      </c>
      <c r="E62" s="43">
        <v>8.5</v>
      </c>
      <c r="F62" s="44">
        <v>2.0299999999999998</v>
      </c>
      <c r="G62" s="43">
        <v>7.5</v>
      </c>
      <c r="H62" s="44">
        <v>1.48</v>
      </c>
      <c r="I62" s="42" t="s">
        <v>324</v>
      </c>
      <c r="J62" s="42" t="s">
        <v>4</v>
      </c>
      <c r="K62" s="42" t="s">
        <v>4</v>
      </c>
      <c r="L62" s="43">
        <f>IF(Tabelle11[[#This Row],[Heizleistung (55° C)]]=0,Tabelle11[[#This Row],[Heizleistung (35° C)]],(Tabelle11[[#This Row],[Heizleistung (35° C)]]+Tabelle11[[#This Row],[Heizleistung (55° C)]])/2)</f>
        <v>8</v>
      </c>
      <c r="M62" s="46">
        <f>IF(OR(Tabelle11[[#This Row],[Etas 35°C]]=0,Tabelle11[[#This Row],[Etas 55°C]]=0),"n.a.",(Tabelle11[[#This Row],[Etas 35°C]]*0.8+Tabelle11[[#This Row],[Etas 55°C]]*0.2)*2.5)</f>
        <v>4.8</v>
      </c>
      <c r="N62" s="53">
        <f>IF(Tabelle11[[#This Row],[Etas 55°C]]=0,"n.a.",(6-Tabelle11[[#This Row],[80%/20% SCOP]])/Tabelle11[[#This Row],[80%/20% SCOP]])</f>
        <v>0.25000000000000006</v>
      </c>
    </row>
    <row r="63" spans="1:14" ht="20.100000000000001" customHeight="1" x14ac:dyDescent="0.25">
      <c r="A63" s="40">
        <v>16003408</v>
      </c>
      <c r="B63" s="41" t="s">
        <v>305</v>
      </c>
      <c r="C63" s="41" t="s">
        <v>6913</v>
      </c>
      <c r="D63" s="42" t="s">
        <v>6852</v>
      </c>
      <c r="E63" s="43">
        <v>11.6</v>
      </c>
      <c r="F63" s="44">
        <v>2.0099999999999998</v>
      </c>
      <c r="G63" s="43">
        <v>12.4</v>
      </c>
      <c r="H63" s="44">
        <v>1.57</v>
      </c>
      <c r="I63" s="42" t="s">
        <v>324</v>
      </c>
      <c r="J63" s="42" t="s">
        <v>4</v>
      </c>
      <c r="K63" s="42" t="s">
        <v>4</v>
      </c>
      <c r="L63" s="43">
        <f>IF(Tabelle11[[#This Row],[Heizleistung (55° C)]]=0,Tabelle11[[#This Row],[Heizleistung (35° C)]],(Tabelle11[[#This Row],[Heizleistung (35° C)]]+Tabelle11[[#This Row],[Heizleistung (55° C)]])/2)</f>
        <v>12</v>
      </c>
      <c r="M63" s="46">
        <f>IF(OR(Tabelle11[[#This Row],[Etas 35°C]]=0,Tabelle11[[#This Row],[Etas 55°C]]=0),"n.a.",(Tabelle11[[#This Row],[Etas 35°C]]*0.8+Tabelle11[[#This Row],[Etas 55°C]]*0.2)*2.5)</f>
        <v>4.8049999999999997</v>
      </c>
      <c r="N63" s="53">
        <f>IF(Tabelle11[[#This Row],[Etas 55°C]]=0,"n.a.",(6-Tabelle11[[#This Row],[80%/20% SCOP]])/Tabelle11[[#This Row],[80%/20% SCOP]])</f>
        <v>0.24869927159209165</v>
      </c>
    </row>
    <row r="64" spans="1:14" ht="20.100000000000001" customHeight="1" x14ac:dyDescent="0.25">
      <c r="A64" s="40">
        <v>16018055</v>
      </c>
      <c r="B64" s="41" t="s">
        <v>305</v>
      </c>
      <c r="C64" s="41" t="s">
        <v>6914</v>
      </c>
      <c r="D64" s="42" t="s">
        <v>6852</v>
      </c>
      <c r="E64" s="43">
        <v>6</v>
      </c>
      <c r="F64" s="44">
        <v>1.98</v>
      </c>
      <c r="G64" s="43">
        <v>5</v>
      </c>
      <c r="H64" s="44">
        <v>1.5</v>
      </c>
      <c r="I64" s="42" t="s">
        <v>3</v>
      </c>
      <c r="J64" s="42" t="s">
        <v>4</v>
      </c>
      <c r="K64" s="42" t="s">
        <v>4</v>
      </c>
      <c r="L64" s="43">
        <f>IF(Tabelle11[[#This Row],[Heizleistung (55° C)]]=0,Tabelle11[[#This Row],[Heizleistung (35° C)]],(Tabelle11[[#This Row],[Heizleistung (35° C)]]+Tabelle11[[#This Row],[Heizleistung (55° C)]])/2)</f>
        <v>5.5</v>
      </c>
      <c r="M64" s="46">
        <f>IF(OR(Tabelle11[[#This Row],[Etas 35°C]]=0,Tabelle11[[#This Row],[Etas 55°C]]=0),"n.a.",(Tabelle11[[#This Row],[Etas 35°C]]*0.8+Tabelle11[[#This Row],[Etas 55°C]]*0.2)*2.5)</f>
        <v>4.71</v>
      </c>
      <c r="N64" s="53">
        <f>IF(Tabelle11[[#This Row],[Etas 55°C]]=0,"n.a.",(6-Tabelle11[[#This Row],[80%/20% SCOP]])/Tabelle11[[#This Row],[80%/20% SCOP]])</f>
        <v>0.27388535031847133</v>
      </c>
    </row>
    <row r="65" spans="1:14" ht="20.100000000000001" customHeight="1" x14ac:dyDescent="0.25">
      <c r="A65" s="40">
        <v>16003399</v>
      </c>
      <c r="B65" s="41" t="s">
        <v>305</v>
      </c>
      <c r="C65" s="41" t="s">
        <v>6915</v>
      </c>
      <c r="D65" s="42" t="s">
        <v>6852</v>
      </c>
      <c r="E65" s="43">
        <v>19.170000000000002</v>
      </c>
      <c r="F65" s="44">
        <v>2.06</v>
      </c>
      <c r="G65" s="43">
        <v>17.850000000000001</v>
      </c>
      <c r="H65" s="44">
        <v>1.49</v>
      </c>
      <c r="I65" s="42" t="s">
        <v>109</v>
      </c>
      <c r="J65" s="42" t="s">
        <v>4</v>
      </c>
      <c r="K65" s="42" t="s">
        <v>4</v>
      </c>
      <c r="L65" s="43">
        <f>IF(Tabelle11[[#This Row],[Heizleistung (55° C)]]=0,Tabelle11[[#This Row],[Heizleistung (35° C)]],(Tabelle11[[#This Row],[Heizleistung (35° C)]]+Tabelle11[[#This Row],[Heizleistung (55° C)]])/2)</f>
        <v>18.510000000000002</v>
      </c>
      <c r="M65" s="46">
        <f>IF(OR(Tabelle11[[#This Row],[Etas 35°C]]=0,Tabelle11[[#This Row],[Etas 55°C]]=0),"n.a.",(Tabelle11[[#This Row],[Etas 35°C]]*0.8+Tabelle11[[#This Row],[Etas 55°C]]*0.2)*2.5)</f>
        <v>4.8650000000000002</v>
      </c>
      <c r="N65" s="53">
        <f>IF(Tabelle11[[#This Row],[Etas 55°C]]=0,"n.a.",(6-Tabelle11[[#This Row],[80%/20% SCOP]])/Tabelle11[[#This Row],[80%/20% SCOP]])</f>
        <v>0.23329907502569366</v>
      </c>
    </row>
    <row r="66" spans="1:14" ht="20.100000000000001" customHeight="1" x14ac:dyDescent="0.25">
      <c r="A66" s="40">
        <v>16000632</v>
      </c>
      <c r="B66" s="41" t="s">
        <v>305</v>
      </c>
      <c r="C66" s="41" t="s">
        <v>6916</v>
      </c>
      <c r="D66" s="42" t="s">
        <v>6852</v>
      </c>
      <c r="E66" s="43">
        <v>30</v>
      </c>
      <c r="F66" s="44">
        <v>2.04</v>
      </c>
      <c r="G66" s="43">
        <v>27</v>
      </c>
      <c r="H66" s="44">
        <v>1.4</v>
      </c>
      <c r="I66" s="42" t="s">
        <v>109</v>
      </c>
      <c r="J66" s="42" t="s">
        <v>4</v>
      </c>
      <c r="K66" s="42" t="s">
        <v>4</v>
      </c>
      <c r="L66" s="43">
        <f>IF(Tabelle11[[#This Row],[Heizleistung (55° C)]]=0,Tabelle11[[#This Row],[Heizleistung (35° C)]],(Tabelle11[[#This Row],[Heizleistung (35° C)]]+Tabelle11[[#This Row],[Heizleistung (55° C)]])/2)</f>
        <v>28.5</v>
      </c>
      <c r="M66" s="46">
        <f>IF(OR(Tabelle11[[#This Row],[Etas 35°C]]=0,Tabelle11[[#This Row],[Etas 55°C]]=0),"n.a.",(Tabelle11[[#This Row],[Etas 35°C]]*0.8+Tabelle11[[#This Row],[Etas 55°C]]*0.2)*2.5)</f>
        <v>4.78</v>
      </c>
      <c r="N66" s="53">
        <f>IF(Tabelle11[[#This Row],[Etas 55°C]]=0,"n.a.",(6-Tabelle11[[#This Row],[80%/20% SCOP]])/Tabelle11[[#This Row],[80%/20% SCOP]])</f>
        <v>0.2552301255230125</v>
      </c>
    </row>
    <row r="67" spans="1:14" ht="20.100000000000001" customHeight="1" x14ac:dyDescent="0.25">
      <c r="A67" s="40">
        <v>16017476</v>
      </c>
      <c r="B67" s="41" t="s">
        <v>305</v>
      </c>
      <c r="C67" s="41" t="s">
        <v>6917</v>
      </c>
      <c r="D67" s="42" t="s">
        <v>6852</v>
      </c>
      <c r="E67" s="43">
        <v>6</v>
      </c>
      <c r="F67" s="44">
        <v>1.978</v>
      </c>
      <c r="G67" s="43">
        <v>5</v>
      </c>
      <c r="H67" s="44">
        <v>1.5029999999999999</v>
      </c>
      <c r="I67" s="42" t="s">
        <v>3</v>
      </c>
      <c r="J67" s="42" t="s">
        <v>4</v>
      </c>
      <c r="K67" s="42" t="s">
        <v>4</v>
      </c>
      <c r="L67" s="43">
        <f>IF(Tabelle11[[#This Row],[Heizleistung (55° C)]]=0,Tabelle11[[#This Row],[Heizleistung (35° C)]],(Tabelle11[[#This Row],[Heizleistung (35° C)]]+Tabelle11[[#This Row],[Heizleistung (55° C)]])/2)</f>
        <v>5.5</v>
      </c>
      <c r="M67" s="46">
        <f>IF(OR(Tabelle11[[#This Row],[Etas 35°C]]=0,Tabelle11[[#This Row],[Etas 55°C]]=0),"n.a.",(Tabelle11[[#This Row],[Etas 35°C]]*0.8+Tabelle11[[#This Row],[Etas 55°C]]*0.2)*2.5)</f>
        <v>4.7074999999999996</v>
      </c>
      <c r="N67" s="53">
        <f>IF(Tabelle11[[#This Row],[Etas 55°C]]=0,"n.a.",(6-Tabelle11[[#This Row],[80%/20% SCOP]])/Tabelle11[[#This Row],[80%/20% SCOP]])</f>
        <v>0.27456186935740851</v>
      </c>
    </row>
    <row r="68" spans="1:14" ht="20.100000000000001" customHeight="1" x14ac:dyDescent="0.25">
      <c r="A68" s="40">
        <v>16003340</v>
      </c>
      <c r="B68" s="41" t="s">
        <v>305</v>
      </c>
      <c r="C68" s="41" t="s">
        <v>6918</v>
      </c>
      <c r="D68" s="42" t="s">
        <v>6852</v>
      </c>
      <c r="E68" s="43">
        <v>10.58</v>
      </c>
      <c r="F68" s="44">
        <v>2.14</v>
      </c>
      <c r="G68" s="43">
        <v>9.56</v>
      </c>
      <c r="H68" s="44">
        <v>1.43</v>
      </c>
      <c r="I68" s="42" t="s">
        <v>109</v>
      </c>
      <c r="J68" s="42" t="s">
        <v>4</v>
      </c>
      <c r="K68" s="42" t="s">
        <v>4</v>
      </c>
      <c r="L68" s="43">
        <f>IF(Tabelle11[[#This Row],[Heizleistung (55° C)]]=0,Tabelle11[[#This Row],[Heizleistung (35° C)]],(Tabelle11[[#This Row],[Heizleistung (35° C)]]+Tabelle11[[#This Row],[Heizleistung (55° C)]])/2)</f>
        <v>10.07</v>
      </c>
      <c r="M68" s="46">
        <f>IF(OR(Tabelle11[[#This Row],[Etas 35°C]]=0,Tabelle11[[#This Row],[Etas 55°C]]=0),"n.a.",(Tabelle11[[#This Row],[Etas 35°C]]*0.8+Tabelle11[[#This Row],[Etas 55°C]]*0.2)*2.5)</f>
        <v>4.995000000000001</v>
      </c>
      <c r="N68" s="53">
        <f>IF(Tabelle11[[#This Row],[Etas 55°C]]=0,"n.a.",(6-Tabelle11[[#This Row],[80%/20% SCOP]])/Tabelle11[[#This Row],[80%/20% SCOP]])</f>
        <v>0.20120120120120097</v>
      </c>
    </row>
    <row r="69" spans="1:14" ht="20.100000000000001" customHeight="1" x14ac:dyDescent="0.25">
      <c r="A69" s="40">
        <v>16000629</v>
      </c>
      <c r="B69" s="41" t="s">
        <v>305</v>
      </c>
      <c r="C69" s="41" t="s">
        <v>6919</v>
      </c>
      <c r="D69" s="42" t="s">
        <v>6852</v>
      </c>
      <c r="E69" s="43">
        <v>14</v>
      </c>
      <c r="F69" s="44">
        <v>2.0699999999999998</v>
      </c>
      <c r="G69" s="43">
        <v>12</v>
      </c>
      <c r="H69" s="44">
        <v>1.46</v>
      </c>
      <c r="I69" s="42" t="s">
        <v>109</v>
      </c>
      <c r="J69" s="42" t="s">
        <v>4</v>
      </c>
      <c r="K69" s="42" t="s">
        <v>4</v>
      </c>
      <c r="L69" s="43">
        <f>IF(Tabelle11[[#This Row],[Heizleistung (55° C)]]=0,Tabelle11[[#This Row],[Heizleistung (35° C)]],(Tabelle11[[#This Row],[Heizleistung (35° C)]]+Tabelle11[[#This Row],[Heizleistung (55° C)]])/2)</f>
        <v>13</v>
      </c>
      <c r="M69" s="46">
        <f>IF(OR(Tabelle11[[#This Row],[Etas 35°C]]=0,Tabelle11[[#This Row],[Etas 55°C]]=0),"n.a.",(Tabelle11[[#This Row],[Etas 35°C]]*0.8+Tabelle11[[#This Row],[Etas 55°C]]*0.2)*2.5)</f>
        <v>4.87</v>
      </c>
      <c r="N69" s="53">
        <f>IF(Tabelle11[[#This Row],[Etas 55°C]]=0,"n.a.",(6-Tabelle11[[#This Row],[80%/20% SCOP]])/Tabelle11[[#This Row],[80%/20% SCOP]])</f>
        <v>0.23203285420944555</v>
      </c>
    </row>
    <row r="70" spans="1:14" ht="20.100000000000001" customHeight="1" x14ac:dyDescent="0.25">
      <c r="A70" s="40">
        <v>16003853</v>
      </c>
      <c r="B70" s="41" t="s">
        <v>6920</v>
      </c>
      <c r="C70" s="41" t="s">
        <v>6921</v>
      </c>
      <c r="D70" s="42" t="s">
        <v>6852</v>
      </c>
      <c r="E70" s="43">
        <v>22.3</v>
      </c>
      <c r="F70" s="44">
        <v>2.0299999999999998</v>
      </c>
      <c r="G70" s="43">
        <v>20.7</v>
      </c>
      <c r="H70" s="44">
        <v>1.44</v>
      </c>
      <c r="I70" s="42" t="s">
        <v>324</v>
      </c>
      <c r="J70" s="42" t="s">
        <v>4</v>
      </c>
      <c r="K70" s="42" t="s">
        <v>4</v>
      </c>
      <c r="L70" s="43">
        <f>IF(Tabelle11[[#This Row],[Heizleistung (55° C)]]=0,Tabelle11[[#This Row],[Heizleistung (35° C)]],(Tabelle11[[#This Row],[Heizleistung (35° C)]]+Tabelle11[[#This Row],[Heizleistung (55° C)]])/2)</f>
        <v>21.5</v>
      </c>
      <c r="M70" s="46">
        <f>IF(OR(Tabelle11[[#This Row],[Etas 35°C]]=0,Tabelle11[[#This Row],[Etas 55°C]]=0),"n.a.",(Tabelle11[[#This Row],[Etas 35°C]]*0.8+Tabelle11[[#This Row],[Etas 55°C]]*0.2)*2.5)</f>
        <v>4.7799999999999994</v>
      </c>
      <c r="N70" s="53">
        <f>IF(Tabelle11[[#This Row],[Etas 55°C]]=0,"n.a.",(6-Tabelle11[[#This Row],[80%/20% SCOP]])/Tabelle11[[#This Row],[80%/20% SCOP]])</f>
        <v>0.25523012552301272</v>
      </c>
    </row>
    <row r="71" spans="1:14" ht="20.100000000000001" customHeight="1" x14ac:dyDescent="0.25">
      <c r="A71" s="40">
        <v>16003850</v>
      </c>
      <c r="B71" s="41" t="s">
        <v>6920</v>
      </c>
      <c r="C71" s="41" t="s">
        <v>6922</v>
      </c>
      <c r="D71" s="42" t="s">
        <v>6852</v>
      </c>
      <c r="E71" s="43">
        <v>13.9</v>
      </c>
      <c r="F71" s="44">
        <v>1.99</v>
      </c>
      <c r="G71" s="43">
        <v>13.15</v>
      </c>
      <c r="H71" s="44">
        <v>1.49</v>
      </c>
      <c r="I71" s="42" t="s">
        <v>324</v>
      </c>
      <c r="J71" s="42" t="s">
        <v>4</v>
      </c>
      <c r="K71" s="42" t="s">
        <v>4</v>
      </c>
      <c r="L71" s="43">
        <f>IF(Tabelle11[[#This Row],[Heizleistung (55° C)]]=0,Tabelle11[[#This Row],[Heizleistung (35° C)]],(Tabelle11[[#This Row],[Heizleistung (35° C)]]+Tabelle11[[#This Row],[Heizleistung (55° C)]])/2)</f>
        <v>13.525</v>
      </c>
      <c r="M71" s="46">
        <f>IF(OR(Tabelle11[[#This Row],[Etas 35°C]]=0,Tabelle11[[#This Row],[Etas 55°C]]=0),"n.a.",(Tabelle11[[#This Row],[Etas 35°C]]*0.8+Tabelle11[[#This Row],[Etas 55°C]]*0.2)*2.5)</f>
        <v>4.7250000000000005</v>
      </c>
      <c r="N71" s="53">
        <f>IF(Tabelle11[[#This Row],[Etas 55°C]]=0,"n.a.",(6-Tabelle11[[#This Row],[80%/20% SCOP]])/Tabelle11[[#This Row],[80%/20% SCOP]])</f>
        <v>0.26984126984126972</v>
      </c>
    </row>
    <row r="72" spans="1:14" ht="20.100000000000001" customHeight="1" x14ac:dyDescent="0.25">
      <c r="A72" s="40">
        <v>16010378</v>
      </c>
      <c r="B72" s="41" t="s">
        <v>6920</v>
      </c>
      <c r="C72" s="41" t="s">
        <v>6923</v>
      </c>
      <c r="D72" s="42" t="s">
        <v>6852</v>
      </c>
      <c r="E72" s="43">
        <v>12.1</v>
      </c>
      <c r="F72" s="44">
        <v>2.0099999999999998</v>
      </c>
      <c r="G72" s="43">
        <v>10.75</v>
      </c>
      <c r="H72" s="44">
        <v>1.47</v>
      </c>
      <c r="I72" s="42" t="s">
        <v>109</v>
      </c>
      <c r="J72" s="42" t="s">
        <v>4</v>
      </c>
      <c r="K72" s="42" t="s">
        <v>4</v>
      </c>
      <c r="L72" s="43">
        <f>IF(Tabelle11[[#This Row],[Heizleistung (55° C)]]=0,Tabelle11[[#This Row],[Heizleistung (35° C)]],(Tabelle11[[#This Row],[Heizleistung (35° C)]]+Tabelle11[[#This Row],[Heizleistung (55° C)]])/2)</f>
        <v>11.425000000000001</v>
      </c>
      <c r="M72" s="46">
        <f>IF(OR(Tabelle11[[#This Row],[Etas 35°C]]=0,Tabelle11[[#This Row],[Etas 55°C]]=0),"n.a.",(Tabelle11[[#This Row],[Etas 35°C]]*0.8+Tabelle11[[#This Row],[Etas 55°C]]*0.2)*2.5)</f>
        <v>4.7549999999999999</v>
      </c>
      <c r="N72" s="53">
        <f>IF(Tabelle11[[#This Row],[Etas 55°C]]=0,"n.a.",(6-Tabelle11[[#This Row],[80%/20% SCOP]])/Tabelle11[[#This Row],[80%/20% SCOP]])</f>
        <v>0.26182965299684546</v>
      </c>
    </row>
    <row r="73" spans="1:14" ht="20.100000000000001" customHeight="1" x14ac:dyDescent="0.25">
      <c r="A73" s="40">
        <v>16003851</v>
      </c>
      <c r="B73" s="41" t="s">
        <v>6920</v>
      </c>
      <c r="C73" s="41" t="s">
        <v>6924</v>
      </c>
      <c r="D73" s="42" t="s">
        <v>6852</v>
      </c>
      <c r="E73" s="43">
        <v>11.15</v>
      </c>
      <c r="F73" s="44">
        <v>1.99</v>
      </c>
      <c r="G73" s="43">
        <v>10.35</v>
      </c>
      <c r="H73" s="44">
        <v>1.42</v>
      </c>
      <c r="I73" s="42" t="s">
        <v>324</v>
      </c>
      <c r="J73" s="42" t="s">
        <v>4</v>
      </c>
      <c r="K73" s="42" t="s">
        <v>4</v>
      </c>
      <c r="L73" s="43">
        <f>IF(Tabelle11[[#This Row],[Heizleistung (55° C)]]=0,Tabelle11[[#This Row],[Heizleistung (35° C)]],(Tabelle11[[#This Row],[Heizleistung (35° C)]]+Tabelle11[[#This Row],[Heizleistung (55° C)]])/2)</f>
        <v>10.75</v>
      </c>
      <c r="M73" s="46">
        <f>IF(OR(Tabelle11[[#This Row],[Etas 35°C]]=0,Tabelle11[[#This Row],[Etas 55°C]]=0),"n.a.",(Tabelle11[[#This Row],[Etas 35°C]]*0.8+Tabelle11[[#This Row],[Etas 55°C]]*0.2)*2.5)</f>
        <v>4.6900000000000004</v>
      </c>
      <c r="N73" s="53">
        <f>IF(Tabelle11[[#This Row],[Etas 55°C]]=0,"n.a.",(6-Tabelle11[[#This Row],[80%/20% SCOP]])/Tabelle11[[#This Row],[80%/20% SCOP]])</f>
        <v>0.27931769722814487</v>
      </c>
    </row>
    <row r="74" spans="1:14" ht="20.100000000000001" customHeight="1" x14ac:dyDescent="0.25">
      <c r="A74" s="40">
        <v>16003852</v>
      </c>
      <c r="B74" s="41" t="s">
        <v>6920</v>
      </c>
      <c r="C74" s="41" t="s">
        <v>6925</v>
      </c>
      <c r="D74" s="42" t="s">
        <v>6852</v>
      </c>
      <c r="E74" s="43">
        <v>18.3</v>
      </c>
      <c r="F74" s="44">
        <v>2.06</v>
      </c>
      <c r="G74" s="43">
        <v>16.75</v>
      </c>
      <c r="H74" s="44">
        <v>1.49</v>
      </c>
      <c r="I74" s="42" t="s">
        <v>324</v>
      </c>
      <c r="J74" s="42" t="s">
        <v>4</v>
      </c>
      <c r="K74" s="42" t="s">
        <v>4</v>
      </c>
      <c r="L74" s="43">
        <f>IF(Tabelle11[[#This Row],[Heizleistung (55° C)]]=0,Tabelle11[[#This Row],[Heizleistung (35° C)]],(Tabelle11[[#This Row],[Heizleistung (35° C)]]+Tabelle11[[#This Row],[Heizleistung (55° C)]])/2)</f>
        <v>17.524999999999999</v>
      </c>
      <c r="M74" s="46">
        <f>IF(OR(Tabelle11[[#This Row],[Etas 35°C]]=0,Tabelle11[[#This Row],[Etas 55°C]]=0),"n.a.",(Tabelle11[[#This Row],[Etas 35°C]]*0.8+Tabelle11[[#This Row],[Etas 55°C]]*0.2)*2.5)</f>
        <v>4.8650000000000002</v>
      </c>
      <c r="N74" s="53">
        <f>IF(Tabelle11[[#This Row],[Etas 55°C]]=0,"n.a.",(6-Tabelle11[[#This Row],[80%/20% SCOP]])/Tabelle11[[#This Row],[80%/20% SCOP]])</f>
        <v>0.23329907502569366</v>
      </c>
    </row>
    <row r="75" spans="1:14" ht="20.100000000000001" customHeight="1" x14ac:dyDescent="0.25">
      <c r="A75" s="40">
        <v>16004115</v>
      </c>
      <c r="B75" s="41" t="s">
        <v>440</v>
      </c>
      <c r="C75" s="41" t="s">
        <v>6926</v>
      </c>
      <c r="D75" s="42" t="s">
        <v>6852</v>
      </c>
      <c r="E75" s="43">
        <v>12</v>
      </c>
      <c r="F75" s="44">
        <v>2.12</v>
      </c>
      <c r="G75" s="43">
        <v>12</v>
      </c>
      <c r="H75" s="44">
        <v>1.48</v>
      </c>
      <c r="I75" s="42" t="s">
        <v>109</v>
      </c>
      <c r="J75" s="42" t="s">
        <v>15</v>
      </c>
      <c r="K75" s="42" t="s">
        <v>4</v>
      </c>
      <c r="L75" s="43">
        <f>IF(Tabelle11[[#This Row],[Heizleistung (55° C)]]=0,Tabelle11[[#This Row],[Heizleistung (35° C)]],(Tabelle11[[#This Row],[Heizleistung (35° C)]]+Tabelle11[[#This Row],[Heizleistung (55° C)]])/2)</f>
        <v>12</v>
      </c>
      <c r="M75" s="46">
        <f>IF(OR(Tabelle11[[#This Row],[Etas 35°C]]=0,Tabelle11[[#This Row],[Etas 55°C]]=0),"n.a.",(Tabelle11[[#This Row],[Etas 35°C]]*0.8+Tabelle11[[#This Row],[Etas 55°C]]*0.2)*2.5)</f>
        <v>4.9800000000000004</v>
      </c>
      <c r="N75" s="53">
        <f>IF(Tabelle11[[#This Row],[Etas 55°C]]=0,"n.a.",(6-Tabelle11[[#This Row],[80%/20% SCOP]])/Tabelle11[[#This Row],[80%/20% SCOP]])</f>
        <v>0.20481927710843364</v>
      </c>
    </row>
    <row r="76" spans="1:14" ht="20.100000000000001" customHeight="1" x14ac:dyDescent="0.25">
      <c r="A76" s="40">
        <v>16004116</v>
      </c>
      <c r="B76" s="41" t="s">
        <v>440</v>
      </c>
      <c r="C76" s="41" t="s">
        <v>6927</v>
      </c>
      <c r="D76" s="42" t="s">
        <v>6852</v>
      </c>
      <c r="E76" s="43">
        <v>20</v>
      </c>
      <c r="F76" s="44">
        <v>2.21</v>
      </c>
      <c r="G76" s="43">
        <v>20</v>
      </c>
      <c r="H76" s="44">
        <v>1.57</v>
      </c>
      <c r="I76" s="42" t="s">
        <v>109</v>
      </c>
      <c r="J76" s="42" t="s">
        <v>15</v>
      </c>
      <c r="K76" s="42" t="s">
        <v>4</v>
      </c>
      <c r="L76" s="43">
        <f>IF(Tabelle11[[#This Row],[Heizleistung (55° C)]]=0,Tabelle11[[#This Row],[Heizleistung (35° C)]],(Tabelle11[[#This Row],[Heizleistung (35° C)]]+Tabelle11[[#This Row],[Heizleistung (55° C)]])/2)</f>
        <v>20</v>
      </c>
      <c r="M76" s="46">
        <f>IF(OR(Tabelle11[[#This Row],[Etas 35°C]]=0,Tabelle11[[#This Row],[Etas 55°C]]=0),"n.a.",(Tabelle11[[#This Row],[Etas 35°C]]*0.8+Tabelle11[[#This Row],[Etas 55°C]]*0.2)*2.5)</f>
        <v>5.2050000000000001</v>
      </c>
      <c r="N76" s="53">
        <f>IF(Tabelle11[[#This Row],[Etas 55°C]]=0,"n.a.",(6-Tabelle11[[#This Row],[80%/20% SCOP]])/Tabelle11[[#This Row],[80%/20% SCOP]])</f>
        <v>0.15273775216138327</v>
      </c>
    </row>
    <row r="77" spans="1:14" ht="20.100000000000001" customHeight="1" x14ac:dyDescent="0.25">
      <c r="A77" s="40">
        <v>16004113</v>
      </c>
      <c r="B77" s="41" t="s">
        <v>440</v>
      </c>
      <c r="C77" s="41" t="s">
        <v>6928</v>
      </c>
      <c r="D77" s="42" t="s">
        <v>6852</v>
      </c>
      <c r="E77" s="43">
        <v>8</v>
      </c>
      <c r="F77" s="44">
        <v>2.08</v>
      </c>
      <c r="G77" s="43">
        <v>8</v>
      </c>
      <c r="H77" s="44">
        <v>1.44</v>
      </c>
      <c r="I77" s="42" t="s">
        <v>109</v>
      </c>
      <c r="J77" s="42" t="s">
        <v>15</v>
      </c>
      <c r="K77" s="42" t="s">
        <v>4</v>
      </c>
      <c r="L77" s="43">
        <f>IF(Tabelle11[[#This Row],[Heizleistung (55° C)]]=0,Tabelle11[[#This Row],[Heizleistung (35° C)]],(Tabelle11[[#This Row],[Heizleistung (35° C)]]+Tabelle11[[#This Row],[Heizleistung (55° C)]])/2)</f>
        <v>8</v>
      </c>
      <c r="M77" s="46">
        <f>IF(OR(Tabelle11[[#This Row],[Etas 35°C]]=0,Tabelle11[[#This Row],[Etas 55°C]]=0),"n.a.",(Tabelle11[[#This Row],[Etas 35°C]]*0.8+Tabelle11[[#This Row],[Etas 55°C]]*0.2)*2.5)</f>
        <v>4.8800000000000008</v>
      </c>
      <c r="N77" s="53">
        <f>IF(Tabelle11[[#This Row],[Etas 55°C]]=0,"n.a.",(6-Tabelle11[[#This Row],[80%/20% SCOP]])/Tabelle11[[#This Row],[80%/20% SCOP]])</f>
        <v>0.22950819672131129</v>
      </c>
    </row>
    <row r="78" spans="1:14" ht="20.100000000000001" customHeight="1" x14ac:dyDescent="0.25">
      <c r="A78" s="40">
        <v>16017036</v>
      </c>
      <c r="B78" s="41" t="s">
        <v>547</v>
      </c>
      <c r="C78" s="41" t="s">
        <v>6929</v>
      </c>
      <c r="D78" s="42" t="s">
        <v>6852</v>
      </c>
      <c r="E78" s="43">
        <v>12</v>
      </c>
      <c r="F78" s="44">
        <v>2.0760000000000001</v>
      </c>
      <c r="G78" s="43">
        <v>10.79</v>
      </c>
      <c r="H78" s="44">
        <v>1.6160000000000001</v>
      </c>
      <c r="I78" s="42" t="s">
        <v>3</v>
      </c>
      <c r="J78" s="42" t="s">
        <v>4</v>
      </c>
      <c r="K78" s="42" t="s">
        <v>4</v>
      </c>
      <c r="L78" s="43">
        <f>IF(Tabelle11[[#This Row],[Heizleistung (55° C)]]=0,Tabelle11[[#This Row],[Heizleistung (35° C)]],(Tabelle11[[#This Row],[Heizleistung (35° C)]]+Tabelle11[[#This Row],[Heizleistung (55° C)]])/2)</f>
        <v>11.395</v>
      </c>
      <c r="M78" s="46">
        <f>IF(OR(Tabelle11[[#This Row],[Etas 35°C]]=0,Tabelle11[[#This Row],[Etas 55°C]]=0),"n.a.",(Tabelle11[[#This Row],[Etas 35°C]]*0.8+Tabelle11[[#This Row],[Etas 55°C]]*0.2)*2.5)</f>
        <v>4.96</v>
      </c>
      <c r="N78" s="53">
        <f>IF(Tabelle11[[#This Row],[Etas 55°C]]=0,"n.a.",(6-Tabelle11[[#This Row],[80%/20% SCOP]])/Tabelle11[[#This Row],[80%/20% SCOP]])</f>
        <v>0.20967741935483872</v>
      </c>
    </row>
    <row r="79" spans="1:14" ht="20.100000000000001" customHeight="1" x14ac:dyDescent="0.25">
      <c r="A79" s="40">
        <v>16014953</v>
      </c>
      <c r="B79" s="41" t="s">
        <v>580</v>
      </c>
      <c r="C79" s="41" t="s">
        <v>6930</v>
      </c>
      <c r="D79" s="42" t="s">
        <v>6852</v>
      </c>
      <c r="E79" s="43">
        <v>36.799999999999997</v>
      </c>
      <c r="F79" s="44">
        <v>1.885</v>
      </c>
      <c r="G79" s="43">
        <v>35.200000000000003</v>
      </c>
      <c r="H79" s="44">
        <v>1.444</v>
      </c>
      <c r="I79" s="42" t="s">
        <v>355</v>
      </c>
      <c r="J79" s="42" t="s">
        <v>4</v>
      </c>
      <c r="K79" s="42" t="s">
        <v>4</v>
      </c>
      <c r="L79" s="43">
        <f>IF(Tabelle11[[#This Row],[Heizleistung (55° C)]]=0,Tabelle11[[#This Row],[Heizleistung (35° C)]],(Tabelle11[[#This Row],[Heizleistung (35° C)]]+Tabelle11[[#This Row],[Heizleistung (55° C)]])/2)</f>
        <v>36</v>
      </c>
      <c r="M79" s="46">
        <f>IF(OR(Tabelle11[[#This Row],[Etas 35°C]]=0,Tabelle11[[#This Row],[Etas 55°C]]=0),"n.a.",(Tabelle11[[#This Row],[Etas 35°C]]*0.8+Tabelle11[[#This Row],[Etas 55°C]]*0.2)*2.5)</f>
        <v>4.492</v>
      </c>
      <c r="N79" s="53">
        <f>IF(Tabelle11[[#This Row],[Etas 55°C]]=0,"n.a.",(6-Tabelle11[[#This Row],[80%/20% SCOP]])/Tabelle11[[#This Row],[80%/20% SCOP]])</f>
        <v>0.33570792520035619</v>
      </c>
    </row>
    <row r="80" spans="1:14" ht="20.100000000000001" customHeight="1" x14ac:dyDescent="0.25">
      <c r="A80" s="40">
        <v>16014520</v>
      </c>
      <c r="B80" s="41" t="s">
        <v>580</v>
      </c>
      <c r="C80" s="41" t="s">
        <v>6931</v>
      </c>
      <c r="D80" s="42" t="s">
        <v>6852</v>
      </c>
      <c r="E80" s="43">
        <v>21.6</v>
      </c>
      <c r="F80" s="44">
        <v>1.8839999999999999</v>
      </c>
      <c r="G80" s="43">
        <v>20.7</v>
      </c>
      <c r="H80" s="44">
        <v>1.423</v>
      </c>
      <c r="I80" s="42" t="s">
        <v>355</v>
      </c>
      <c r="J80" s="42" t="s">
        <v>4</v>
      </c>
      <c r="K80" s="42" t="s">
        <v>4</v>
      </c>
      <c r="L80" s="43">
        <f>IF(Tabelle11[[#This Row],[Heizleistung (55° C)]]=0,Tabelle11[[#This Row],[Heizleistung (35° C)]],(Tabelle11[[#This Row],[Heizleistung (35° C)]]+Tabelle11[[#This Row],[Heizleistung (55° C)]])/2)</f>
        <v>21.15</v>
      </c>
      <c r="M80" s="46">
        <f>IF(OR(Tabelle11[[#This Row],[Etas 35°C]]=0,Tabelle11[[#This Row],[Etas 55°C]]=0),"n.a.",(Tabelle11[[#This Row],[Etas 35°C]]*0.8+Tabelle11[[#This Row],[Etas 55°C]]*0.2)*2.5)</f>
        <v>4.4794999999999998</v>
      </c>
      <c r="N80" s="53">
        <f>IF(Tabelle11[[#This Row],[Etas 55°C]]=0,"n.a.",(6-Tabelle11[[#This Row],[80%/20% SCOP]])/Tabelle11[[#This Row],[80%/20% SCOP]])</f>
        <v>0.33943520482196682</v>
      </c>
    </row>
    <row r="81" spans="1:14" ht="20.100000000000001" customHeight="1" x14ac:dyDescent="0.25">
      <c r="A81" s="40">
        <v>16014511</v>
      </c>
      <c r="B81" s="41" t="s">
        <v>580</v>
      </c>
      <c r="C81" s="41" t="s">
        <v>6932</v>
      </c>
      <c r="D81" s="42" t="s">
        <v>6852</v>
      </c>
      <c r="E81" s="43">
        <v>57.1</v>
      </c>
      <c r="F81" s="44">
        <v>1.849</v>
      </c>
      <c r="G81" s="43">
        <v>52</v>
      </c>
      <c r="H81" s="44">
        <v>1.4870000000000001</v>
      </c>
      <c r="I81" s="42" t="s">
        <v>355</v>
      </c>
      <c r="J81" s="42" t="s">
        <v>4</v>
      </c>
      <c r="K81" s="42" t="s">
        <v>4</v>
      </c>
      <c r="L81" s="43">
        <f>IF(Tabelle11[[#This Row],[Heizleistung (55° C)]]=0,Tabelle11[[#This Row],[Heizleistung (35° C)]],(Tabelle11[[#This Row],[Heizleistung (35° C)]]+Tabelle11[[#This Row],[Heizleistung (55° C)]])/2)</f>
        <v>54.55</v>
      </c>
      <c r="M81" s="46">
        <f>IF(OR(Tabelle11[[#This Row],[Etas 35°C]]=0,Tabelle11[[#This Row],[Etas 55°C]]=0),"n.a.",(Tabelle11[[#This Row],[Etas 35°C]]*0.8+Tabelle11[[#This Row],[Etas 55°C]]*0.2)*2.5)</f>
        <v>4.4415000000000004</v>
      </c>
      <c r="N81" s="53">
        <f>IF(Tabelle11[[#This Row],[Etas 55°C]]=0,"n.a.",(6-Tabelle11[[#This Row],[80%/20% SCOP]])/Tabelle11[[#This Row],[80%/20% SCOP]])</f>
        <v>0.35089496791624436</v>
      </c>
    </row>
    <row r="82" spans="1:14" ht="20.100000000000001" customHeight="1" x14ac:dyDescent="0.25">
      <c r="A82" s="40">
        <v>16003717</v>
      </c>
      <c r="B82" s="41" t="s">
        <v>589</v>
      </c>
      <c r="C82" s="41" t="s">
        <v>6933</v>
      </c>
      <c r="D82" s="42" t="s">
        <v>6852</v>
      </c>
      <c r="E82" s="43">
        <v>15.53</v>
      </c>
      <c r="F82" s="44">
        <v>2.0299999999999998</v>
      </c>
      <c r="G82" s="43">
        <v>14.18</v>
      </c>
      <c r="H82" s="44">
        <v>1.54</v>
      </c>
      <c r="I82" s="42" t="s">
        <v>109</v>
      </c>
      <c r="J82" s="42" t="s">
        <v>4</v>
      </c>
      <c r="K82" s="42" t="s">
        <v>4</v>
      </c>
      <c r="L82" s="43">
        <f>IF(Tabelle11[[#This Row],[Heizleistung (55° C)]]=0,Tabelle11[[#This Row],[Heizleistung (35° C)]],(Tabelle11[[#This Row],[Heizleistung (35° C)]]+Tabelle11[[#This Row],[Heizleistung (55° C)]])/2)</f>
        <v>14.855</v>
      </c>
      <c r="M82" s="46">
        <f>IF(OR(Tabelle11[[#This Row],[Etas 35°C]]=0,Tabelle11[[#This Row],[Etas 55°C]]=0),"n.a.",(Tabelle11[[#This Row],[Etas 35°C]]*0.8+Tabelle11[[#This Row],[Etas 55°C]]*0.2)*2.5)</f>
        <v>4.83</v>
      </c>
      <c r="N82" s="53">
        <f>IF(Tabelle11[[#This Row],[Etas 55°C]]=0,"n.a.",(6-Tabelle11[[#This Row],[80%/20% SCOP]])/Tabelle11[[#This Row],[80%/20% SCOP]])</f>
        <v>0.24223602484472048</v>
      </c>
    </row>
    <row r="83" spans="1:14" ht="20.100000000000001" customHeight="1" x14ac:dyDescent="0.25">
      <c r="A83" s="40">
        <v>16003526</v>
      </c>
      <c r="B83" s="41" t="s">
        <v>651</v>
      </c>
      <c r="C83" s="41" t="s">
        <v>6934</v>
      </c>
      <c r="D83" s="42" t="s">
        <v>6852</v>
      </c>
      <c r="E83" s="43">
        <v>70</v>
      </c>
      <c r="F83" s="44">
        <v>1.98</v>
      </c>
      <c r="G83" s="43">
        <v>71</v>
      </c>
      <c r="H83" s="44">
        <v>1.58</v>
      </c>
      <c r="I83" s="42" t="s">
        <v>109</v>
      </c>
      <c r="J83" s="42" t="s">
        <v>4</v>
      </c>
      <c r="K83" s="42" t="s">
        <v>4</v>
      </c>
      <c r="L83" s="43">
        <f>IF(Tabelle11[[#This Row],[Heizleistung (55° C)]]=0,Tabelle11[[#This Row],[Heizleistung (35° C)]],(Tabelle11[[#This Row],[Heizleistung (35° C)]]+Tabelle11[[#This Row],[Heizleistung (55° C)]])/2)</f>
        <v>70.5</v>
      </c>
      <c r="M83" s="46">
        <f>IF(OR(Tabelle11[[#This Row],[Etas 35°C]]=0,Tabelle11[[#This Row],[Etas 55°C]]=0),"n.a.",(Tabelle11[[#This Row],[Etas 35°C]]*0.8+Tabelle11[[#This Row],[Etas 55°C]]*0.2)*2.5)</f>
        <v>4.75</v>
      </c>
      <c r="N83" s="53">
        <f>IF(Tabelle11[[#This Row],[Etas 55°C]]=0,"n.a.",(6-Tabelle11[[#This Row],[80%/20% SCOP]])/Tabelle11[[#This Row],[80%/20% SCOP]])</f>
        <v>0.26315789473684209</v>
      </c>
    </row>
    <row r="84" spans="1:14" ht="20.100000000000001" customHeight="1" x14ac:dyDescent="0.25">
      <c r="A84" s="40">
        <v>16003524</v>
      </c>
      <c r="B84" s="41" t="s">
        <v>651</v>
      </c>
      <c r="C84" s="41" t="s">
        <v>6935</v>
      </c>
      <c r="D84" s="42" t="s">
        <v>6852</v>
      </c>
      <c r="E84" s="43">
        <v>53</v>
      </c>
      <c r="F84" s="44">
        <v>2.06</v>
      </c>
      <c r="G84" s="43">
        <v>54</v>
      </c>
      <c r="H84" s="44">
        <v>1.62</v>
      </c>
      <c r="I84" s="42" t="s">
        <v>109</v>
      </c>
      <c r="J84" s="42" t="s">
        <v>4</v>
      </c>
      <c r="K84" s="42" t="s">
        <v>4</v>
      </c>
      <c r="L84" s="43">
        <f>IF(Tabelle11[[#This Row],[Heizleistung (55° C)]]=0,Tabelle11[[#This Row],[Heizleistung (35° C)]],(Tabelle11[[#This Row],[Heizleistung (35° C)]]+Tabelle11[[#This Row],[Heizleistung (55° C)]])/2)</f>
        <v>53.5</v>
      </c>
      <c r="M84" s="46">
        <f>IF(OR(Tabelle11[[#This Row],[Etas 35°C]]=0,Tabelle11[[#This Row],[Etas 55°C]]=0),"n.a.",(Tabelle11[[#This Row],[Etas 35°C]]*0.8+Tabelle11[[#This Row],[Etas 55°C]]*0.2)*2.5)</f>
        <v>4.9300000000000006</v>
      </c>
      <c r="N84" s="53">
        <f>IF(Tabelle11[[#This Row],[Etas 55°C]]=0,"n.a.",(6-Tabelle11[[#This Row],[80%/20% SCOP]])/Tabelle11[[#This Row],[80%/20% SCOP]])</f>
        <v>0.21703853955375238</v>
      </c>
    </row>
    <row r="85" spans="1:14" ht="20.100000000000001" customHeight="1" x14ac:dyDescent="0.25">
      <c r="A85" s="40">
        <v>16003466</v>
      </c>
      <c r="B85" s="41" t="s">
        <v>651</v>
      </c>
      <c r="C85" s="41" t="s">
        <v>6936</v>
      </c>
      <c r="D85" s="42" t="s">
        <v>6852</v>
      </c>
      <c r="E85" s="43">
        <v>28</v>
      </c>
      <c r="F85" s="44">
        <v>2.08</v>
      </c>
      <c r="G85" s="43">
        <v>28</v>
      </c>
      <c r="H85" s="44">
        <v>1.58</v>
      </c>
      <c r="I85" s="42" t="s">
        <v>109</v>
      </c>
      <c r="J85" s="42" t="s">
        <v>4</v>
      </c>
      <c r="K85" s="42" t="s">
        <v>4</v>
      </c>
      <c r="L85" s="43">
        <f>IF(Tabelle11[[#This Row],[Heizleistung (55° C)]]=0,Tabelle11[[#This Row],[Heizleistung (35° C)]],(Tabelle11[[#This Row],[Heizleistung (35° C)]]+Tabelle11[[#This Row],[Heizleistung (55° C)]])/2)</f>
        <v>28</v>
      </c>
      <c r="M85" s="46">
        <f>IF(OR(Tabelle11[[#This Row],[Etas 35°C]]=0,Tabelle11[[#This Row],[Etas 55°C]]=0),"n.a.",(Tabelle11[[#This Row],[Etas 35°C]]*0.8+Tabelle11[[#This Row],[Etas 55°C]]*0.2)*2.5)</f>
        <v>4.95</v>
      </c>
      <c r="N85" s="53">
        <f>IF(Tabelle11[[#This Row],[Etas 55°C]]=0,"n.a.",(6-Tabelle11[[#This Row],[80%/20% SCOP]])/Tabelle11[[#This Row],[80%/20% SCOP]])</f>
        <v>0.21212121212121207</v>
      </c>
    </row>
    <row r="86" spans="1:14" ht="20.100000000000001" customHeight="1" x14ac:dyDescent="0.25">
      <c r="A86" s="40">
        <v>16003527</v>
      </c>
      <c r="B86" s="41" t="s">
        <v>651</v>
      </c>
      <c r="C86" s="41" t="s">
        <v>6937</v>
      </c>
      <c r="D86" s="42" t="s">
        <v>6852</v>
      </c>
      <c r="E86" s="43">
        <v>78</v>
      </c>
      <c r="F86" s="44">
        <v>1.96</v>
      </c>
      <c r="G86" s="43">
        <v>78</v>
      </c>
      <c r="H86" s="44">
        <v>1.57</v>
      </c>
      <c r="I86" s="42" t="s">
        <v>109</v>
      </c>
      <c r="J86" s="42" t="s">
        <v>4</v>
      </c>
      <c r="K86" s="42" t="s">
        <v>4</v>
      </c>
      <c r="L86" s="43">
        <f>IF(Tabelle11[[#This Row],[Heizleistung (55° C)]]=0,Tabelle11[[#This Row],[Heizleistung (35° C)]],(Tabelle11[[#This Row],[Heizleistung (35° C)]]+Tabelle11[[#This Row],[Heizleistung (55° C)]])/2)</f>
        <v>78</v>
      </c>
      <c r="M86" s="46">
        <f>IF(OR(Tabelle11[[#This Row],[Etas 35°C]]=0,Tabelle11[[#This Row],[Etas 55°C]]=0),"n.a.",(Tabelle11[[#This Row],[Etas 35°C]]*0.8+Tabelle11[[#This Row],[Etas 55°C]]*0.2)*2.5)</f>
        <v>4.7050000000000001</v>
      </c>
      <c r="N86" s="53">
        <f>IF(Tabelle11[[#This Row],[Etas 55°C]]=0,"n.a.",(6-Tabelle11[[#This Row],[80%/20% SCOP]])/Tabelle11[[#This Row],[80%/20% SCOP]])</f>
        <v>0.27523910733262485</v>
      </c>
    </row>
    <row r="87" spans="1:14" ht="20.100000000000001" customHeight="1" x14ac:dyDescent="0.25">
      <c r="A87" s="40">
        <v>16003525</v>
      </c>
      <c r="B87" s="41" t="s">
        <v>651</v>
      </c>
      <c r="C87" s="41" t="s">
        <v>6938</v>
      </c>
      <c r="D87" s="42" t="s">
        <v>6852</v>
      </c>
      <c r="E87" s="43">
        <v>62</v>
      </c>
      <c r="F87" s="44">
        <v>2</v>
      </c>
      <c r="G87" s="43">
        <v>63</v>
      </c>
      <c r="H87" s="44">
        <v>1.57</v>
      </c>
      <c r="I87" s="42" t="s">
        <v>109</v>
      </c>
      <c r="J87" s="42" t="s">
        <v>4</v>
      </c>
      <c r="K87" s="42" t="s">
        <v>4</v>
      </c>
      <c r="L87" s="43">
        <f>IF(Tabelle11[[#This Row],[Heizleistung (55° C)]]=0,Tabelle11[[#This Row],[Heizleistung (35° C)]],(Tabelle11[[#This Row],[Heizleistung (35° C)]]+Tabelle11[[#This Row],[Heizleistung (55° C)]])/2)</f>
        <v>62.5</v>
      </c>
      <c r="M87" s="46">
        <f>IF(OR(Tabelle11[[#This Row],[Etas 35°C]]=0,Tabelle11[[#This Row],[Etas 55°C]]=0),"n.a.",(Tabelle11[[#This Row],[Etas 35°C]]*0.8+Tabelle11[[#This Row],[Etas 55°C]]*0.2)*2.5)</f>
        <v>4.7850000000000001</v>
      </c>
      <c r="N87" s="53">
        <f>IF(Tabelle11[[#This Row],[Etas 55°C]]=0,"n.a.",(6-Tabelle11[[#This Row],[80%/20% SCOP]])/Tabelle11[[#This Row],[80%/20% SCOP]])</f>
        <v>0.25391849529780558</v>
      </c>
    </row>
    <row r="88" spans="1:14" ht="20.100000000000001" customHeight="1" x14ac:dyDescent="0.25">
      <c r="A88" s="40">
        <v>16003716</v>
      </c>
      <c r="B88" s="41" t="s">
        <v>651</v>
      </c>
      <c r="C88" s="41" t="s">
        <v>6939</v>
      </c>
      <c r="D88" s="42" t="s">
        <v>6852</v>
      </c>
      <c r="E88" s="43">
        <v>13</v>
      </c>
      <c r="F88" s="44">
        <v>2.14</v>
      </c>
      <c r="G88" s="43">
        <v>11</v>
      </c>
      <c r="H88" s="44">
        <v>1.59</v>
      </c>
      <c r="I88" s="42" t="s">
        <v>109</v>
      </c>
      <c r="J88" s="42" t="s">
        <v>4</v>
      </c>
      <c r="K88" s="42" t="s">
        <v>4</v>
      </c>
      <c r="L88" s="43">
        <f>IF(Tabelle11[[#This Row],[Heizleistung (55° C)]]=0,Tabelle11[[#This Row],[Heizleistung (35° C)]],(Tabelle11[[#This Row],[Heizleistung (35° C)]]+Tabelle11[[#This Row],[Heizleistung (55° C)]])/2)</f>
        <v>12</v>
      </c>
      <c r="M88" s="46">
        <f>IF(OR(Tabelle11[[#This Row],[Etas 35°C]]=0,Tabelle11[[#This Row],[Etas 55°C]]=0),"n.a.",(Tabelle11[[#This Row],[Etas 35°C]]*0.8+Tabelle11[[#This Row],[Etas 55°C]]*0.2)*2.5)</f>
        <v>5.0750000000000011</v>
      </c>
      <c r="N88" s="53">
        <f>IF(Tabelle11[[#This Row],[Etas 55°C]]=0,"n.a.",(6-Tabelle11[[#This Row],[80%/20% SCOP]])/Tabelle11[[#This Row],[80%/20% SCOP]])</f>
        <v>0.1822660098522165</v>
      </c>
    </row>
    <row r="89" spans="1:14" ht="20.100000000000001" customHeight="1" x14ac:dyDescent="0.25">
      <c r="A89" s="40">
        <v>16003714</v>
      </c>
      <c r="B89" s="41" t="s">
        <v>651</v>
      </c>
      <c r="C89" s="41" t="s">
        <v>6940</v>
      </c>
      <c r="D89" s="42" t="s">
        <v>6852</v>
      </c>
      <c r="E89" s="43">
        <v>6</v>
      </c>
      <c r="F89" s="44">
        <v>2.11</v>
      </c>
      <c r="G89" s="43">
        <v>5</v>
      </c>
      <c r="H89" s="44">
        <v>1.47</v>
      </c>
      <c r="I89" s="42" t="s">
        <v>109</v>
      </c>
      <c r="J89" s="42" t="s">
        <v>4</v>
      </c>
      <c r="K89" s="42" t="s">
        <v>4</v>
      </c>
      <c r="L89" s="43">
        <f>IF(Tabelle11[[#This Row],[Heizleistung (55° C)]]=0,Tabelle11[[#This Row],[Heizleistung (35° C)]],(Tabelle11[[#This Row],[Heizleistung (35° C)]]+Tabelle11[[#This Row],[Heizleistung (55° C)]])/2)</f>
        <v>5.5</v>
      </c>
      <c r="M89" s="46">
        <f>IF(OR(Tabelle11[[#This Row],[Etas 35°C]]=0,Tabelle11[[#This Row],[Etas 55°C]]=0),"n.a.",(Tabelle11[[#This Row],[Etas 35°C]]*0.8+Tabelle11[[#This Row],[Etas 55°C]]*0.2)*2.5)</f>
        <v>4.9550000000000001</v>
      </c>
      <c r="N89" s="53">
        <f>IF(Tabelle11[[#This Row],[Etas 55°C]]=0,"n.a.",(6-Tabelle11[[#This Row],[80%/20% SCOP]])/Tabelle11[[#This Row],[80%/20% SCOP]])</f>
        <v>0.21089808274470231</v>
      </c>
    </row>
    <row r="90" spans="1:14" ht="20.100000000000001" customHeight="1" x14ac:dyDescent="0.25">
      <c r="A90" s="40">
        <v>16003465</v>
      </c>
      <c r="B90" s="41" t="s">
        <v>651</v>
      </c>
      <c r="C90" s="41" t="s">
        <v>6941</v>
      </c>
      <c r="D90" s="42" t="s">
        <v>6852</v>
      </c>
      <c r="E90" s="43">
        <v>21</v>
      </c>
      <c r="F90" s="44">
        <v>2.0699999999999998</v>
      </c>
      <c r="G90" s="43">
        <v>21</v>
      </c>
      <c r="H90" s="44">
        <v>1.59</v>
      </c>
      <c r="I90" s="42" t="s">
        <v>109</v>
      </c>
      <c r="J90" s="42" t="s">
        <v>4</v>
      </c>
      <c r="K90" s="42" t="s">
        <v>4</v>
      </c>
      <c r="L90" s="43">
        <f>IF(Tabelle11[[#This Row],[Heizleistung (55° C)]]=0,Tabelle11[[#This Row],[Heizleistung (35° C)]],(Tabelle11[[#This Row],[Heizleistung (35° C)]]+Tabelle11[[#This Row],[Heizleistung (55° C)]])/2)</f>
        <v>21</v>
      </c>
      <c r="M90" s="46">
        <f>IF(OR(Tabelle11[[#This Row],[Etas 35°C]]=0,Tabelle11[[#This Row],[Etas 55°C]]=0),"n.a.",(Tabelle11[[#This Row],[Etas 35°C]]*0.8+Tabelle11[[#This Row],[Etas 55°C]]*0.2)*2.5)</f>
        <v>4.9349999999999996</v>
      </c>
      <c r="N90" s="53">
        <f>IF(Tabelle11[[#This Row],[Etas 55°C]]=0,"n.a.",(6-Tabelle11[[#This Row],[80%/20% SCOP]])/Tabelle11[[#This Row],[80%/20% SCOP]])</f>
        <v>0.21580547112462015</v>
      </c>
    </row>
    <row r="91" spans="1:14" ht="20.100000000000001" customHeight="1" x14ac:dyDescent="0.25">
      <c r="A91" s="40">
        <v>16003523</v>
      </c>
      <c r="B91" s="41" t="s">
        <v>651</v>
      </c>
      <c r="C91" s="41" t="s">
        <v>6942</v>
      </c>
      <c r="D91" s="42" t="s">
        <v>6852</v>
      </c>
      <c r="E91" s="43">
        <v>45</v>
      </c>
      <c r="F91" s="44">
        <v>1.91</v>
      </c>
      <c r="G91" s="43">
        <v>47</v>
      </c>
      <c r="H91" s="44">
        <v>1.56</v>
      </c>
      <c r="I91" s="42" t="s">
        <v>109</v>
      </c>
      <c r="J91" s="42" t="s">
        <v>4</v>
      </c>
      <c r="K91" s="42" t="s">
        <v>4</v>
      </c>
      <c r="L91" s="43">
        <f>IF(Tabelle11[[#This Row],[Heizleistung (55° C)]]=0,Tabelle11[[#This Row],[Heizleistung (35° C)]],(Tabelle11[[#This Row],[Heizleistung (35° C)]]+Tabelle11[[#This Row],[Heizleistung (55° C)]])/2)</f>
        <v>46</v>
      </c>
      <c r="M91" s="46">
        <f>IF(OR(Tabelle11[[#This Row],[Etas 35°C]]=0,Tabelle11[[#This Row],[Etas 55°C]]=0),"n.a.",(Tabelle11[[#This Row],[Etas 35°C]]*0.8+Tabelle11[[#This Row],[Etas 55°C]]*0.2)*2.5)</f>
        <v>4.6000000000000005</v>
      </c>
      <c r="N91" s="53">
        <f>IF(Tabelle11[[#This Row],[Etas 55°C]]=0,"n.a.",(6-Tabelle11[[#This Row],[80%/20% SCOP]])/Tabelle11[[#This Row],[80%/20% SCOP]])</f>
        <v>0.30434782608695637</v>
      </c>
    </row>
    <row r="92" spans="1:14" ht="20.100000000000001" customHeight="1" x14ac:dyDescent="0.25">
      <c r="A92" s="40">
        <v>16003715</v>
      </c>
      <c r="B92" s="41" t="s">
        <v>651</v>
      </c>
      <c r="C92" s="41" t="s">
        <v>6943</v>
      </c>
      <c r="D92" s="42" t="s">
        <v>6852</v>
      </c>
      <c r="E92" s="43">
        <v>8</v>
      </c>
      <c r="F92" s="44">
        <v>2.0699999999999998</v>
      </c>
      <c r="G92" s="43">
        <v>7</v>
      </c>
      <c r="H92" s="44">
        <v>1.52</v>
      </c>
      <c r="I92" s="42" t="s">
        <v>109</v>
      </c>
      <c r="J92" s="42" t="s">
        <v>4</v>
      </c>
      <c r="K92" s="42" t="s">
        <v>4</v>
      </c>
      <c r="L92" s="43">
        <f>IF(Tabelle11[[#This Row],[Heizleistung (55° C)]]=0,Tabelle11[[#This Row],[Heizleistung (35° C)]],(Tabelle11[[#This Row],[Heizleistung (35° C)]]+Tabelle11[[#This Row],[Heizleistung (55° C)]])/2)</f>
        <v>7.5</v>
      </c>
      <c r="M92" s="46">
        <f>IF(OR(Tabelle11[[#This Row],[Etas 35°C]]=0,Tabelle11[[#This Row],[Etas 55°C]]=0),"n.a.",(Tabelle11[[#This Row],[Etas 35°C]]*0.8+Tabelle11[[#This Row],[Etas 55°C]]*0.2)*2.5)</f>
        <v>4.9000000000000004</v>
      </c>
      <c r="N92" s="53">
        <f>IF(Tabelle11[[#This Row],[Etas 55°C]]=0,"n.a.",(6-Tabelle11[[#This Row],[80%/20% SCOP]])/Tabelle11[[#This Row],[80%/20% SCOP]])</f>
        <v>0.22448979591836726</v>
      </c>
    </row>
    <row r="93" spans="1:14" ht="20.100000000000001" customHeight="1" x14ac:dyDescent="0.25">
      <c r="A93" s="40">
        <v>16003467</v>
      </c>
      <c r="B93" s="41" t="s">
        <v>651</v>
      </c>
      <c r="C93" s="41" t="s">
        <v>6944</v>
      </c>
      <c r="D93" s="42" t="s">
        <v>6852</v>
      </c>
      <c r="E93" s="43">
        <v>37</v>
      </c>
      <c r="F93" s="44">
        <v>1.96</v>
      </c>
      <c r="G93" s="43">
        <v>36</v>
      </c>
      <c r="H93" s="44">
        <v>1.57</v>
      </c>
      <c r="I93" s="42" t="s">
        <v>109</v>
      </c>
      <c r="J93" s="42" t="s">
        <v>4</v>
      </c>
      <c r="K93" s="42" t="s">
        <v>4</v>
      </c>
      <c r="L93" s="43">
        <f>IF(Tabelle11[[#This Row],[Heizleistung (55° C)]]=0,Tabelle11[[#This Row],[Heizleistung (35° C)]],(Tabelle11[[#This Row],[Heizleistung (35° C)]]+Tabelle11[[#This Row],[Heizleistung (55° C)]])/2)</f>
        <v>36.5</v>
      </c>
      <c r="M93" s="46">
        <f>IF(OR(Tabelle11[[#This Row],[Etas 35°C]]=0,Tabelle11[[#This Row],[Etas 55°C]]=0),"n.a.",(Tabelle11[[#This Row],[Etas 35°C]]*0.8+Tabelle11[[#This Row],[Etas 55°C]]*0.2)*2.5)</f>
        <v>4.7050000000000001</v>
      </c>
      <c r="N93" s="53">
        <f>IF(Tabelle11[[#This Row],[Etas 55°C]]=0,"n.a.",(6-Tabelle11[[#This Row],[80%/20% SCOP]])/Tabelle11[[#This Row],[80%/20% SCOP]])</f>
        <v>0.27523910733262485</v>
      </c>
    </row>
    <row r="94" spans="1:14" ht="20.100000000000001" customHeight="1" x14ac:dyDescent="0.25">
      <c r="A94" s="40">
        <v>16005019</v>
      </c>
      <c r="B94" s="41" t="s">
        <v>669</v>
      </c>
      <c r="C94" s="41" t="s">
        <v>6945</v>
      </c>
      <c r="D94" s="42" t="s">
        <v>6852</v>
      </c>
      <c r="E94" s="43">
        <v>8</v>
      </c>
      <c r="F94" s="44">
        <v>2.0699999999999998</v>
      </c>
      <c r="G94" s="43">
        <v>7</v>
      </c>
      <c r="H94" s="44">
        <v>1.52</v>
      </c>
      <c r="I94" s="42" t="s">
        <v>109</v>
      </c>
      <c r="J94" s="42" t="s">
        <v>4</v>
      </c>
      <c r="K94" s="42" t="s">
        <v>4</v>
      </c>
      <c r="L94" s="43">
        <f>IF(Tabelle11[[#This Row],[Heizleistung (55° C)]]=0,Tabelle11[[#This Row],[Heizleistung (35° C)]],(Tabelle11[[#This Row],[Heizleistung (35° C)]]+Tabelle11[[#This Row],[Heizleistung (55° C)]])/2)</f>
        <v>7.5</v>
      </c>
      <c r="M94" s="46">
        <f>IF(OR(Tabelle11[[#This Row],[Etas 35°C]]=0,Tabelle11[[#This Row],[Etas 55°C]]=0),"n.a.",(Tabelle11[[#This Row],[Etas 35°C]]*0.8+Tabelle11[[#This Row],[Etas 55°C]]*0.2)*2.5)</f>
        <v>4.9000000000000004</v>
      </c>
      <c r="N94" s="53">
        <f>IF(Tabelle11[[#This Row],[Etas 55°C]]=0,"n.a.",(6-Tabelle11[[#This Row],[80%/20% SCOP]])/Tabelle11[[#This Row],[80%/20% SCOP]])</f>
        <v>0.22448979591836726</v>
      </c>
    </row>
    <row r="95" spans="1:14" ht="20.100000000000001" customHeight="1" x14ac:dyDescent="0.25">
      <c r="A95" s="40">
        <v>16005020</v>
      </c>
      <c r="B95" s="41" t="s">
        <v>669</v>
      </c>
      <c r="C95" s="41" t="s">
        <v>6946</v>
      </c>
      <c r="D95" s="42" t="s">
        <v>6852</v>
      </c>
      <c r="E95" s="43">
        <v>8</v>
      </c>
      <c r="F95" s="44">
        <v>2.0699999999999998</v>
      </c>
      <c r="G95" s="43">
        <v>7</v>
      </c>
      <c r="H95" s="44">
        <v>1.52</v>
      </c>
      <c r="I95" s="42" t="s">
        <v>109</v>
      </c>
      <c r="J95" s="42" t="s">
        <v>4</v>
      </c>
      <c r="K95" s="42" t="s">
        <v>4</v>
      </c>
      <c r="L95" s="43">
        <f>IF(Tabelle11[[#This Row],[Heizleistung (55° C)]]=0,Tabelle11[[#This Row],[Heizleistung (35° C)]],(Tabelle11[[#This Row],[Heizleistung (35° C)]]+Tabelle11[[#This Row],[Heizleistung (55° C)]])/2)</f>
        <v>7.5</v>
      </c>
      <c r="M95" s="46">
        <f>IF(OR(Tabelle11[[#This Row],[Etas 35°C]]=0,Tabelle11[[#This Row],[Etas 55°C]]=0),"n.a.",(Tabelle11[[#This Row],[Etas 35°C]]*0.8+Tabelle11[[#This Row],[Etas 55°C]]*0.2)*2.5)</f>
        <v>4.9000000000000004</v>
      </c>
      <c r="N95" s="53">
        <f>IF(Tabelle11[[#This Row],[Etas 55°C]]=0,"n.a.",(6-Tabelle11[[#This Row],[80%/20% SCOP]])/Tabelle11[[#This Row],[80%/20% SCOP]])</f>
        <v>0.22448979591836726</v>
      </c>
    </row>
    <row r="96" spans="1:14" ht="20.100000000000001" customHeight="1" x14ac:dyDescent="0.25">
      <c r="A96" s="40">
        <v>16005083</v>
      </c>
      <c r="B96" s="41" t="s">
        <v>669</v>
      </c>
      <c r="C96" s="41" t="s">
        <v>6947</v>
      </c>
      <c r="D96" s="42" t="s">
        <v>6852</v>
      </c>
      <c r="E96" s="43">
        <v>45</v>
      </c>
      <c r="F96" s="44">
        <v>1.91</v>
      </c>
      <c r="G96" s="43">
        <v>47</v>
      </c>
      <c r="H96" s="44">
        <v>1.56</v>
      </c>
      <c r="I96" s="42" t="s">
        <v>109</v>
      </c>
      <c r="J96" s="42" t="s">
        <v>4</v>
      </c>
      <c r="K96" s="42" t="s">
        <v>4</v>
      </c>
      <c r="L96" s="43">
        <f>IF(Tabelle11[[#This Row],[Heizleistung (55° C)]]=0,Tabelle11[[#This Row],[Heizleistung (35° C)]],(Tabelle11[[#This Row],[Heizleistung (35° C)]]+Tabelle11[[#This Row],[Heizleistung (55° C)]])/2)</f>
        <v>46</v>
      </c>
      <c r="M96" s="46">
        <f>IF(OR(Tabelle11[[#This Row],[Etas 35°C]]=0,Tabelle11[[#This Row],[Etas 55°C]]=0),"n.a.",(Tabelle11[[#This Row],[Etas 35°C]]*0.8+Tabelle11[[#This Row],[Etas 55°C]]*0.2)*2.5)</f>
        <v>4.6000000000000005</v>
      </c>
      <c r="N96" s="53">
        <f>IF(Tabelle11[[#This Row],[Etas 55°C]]=0,"n.a.",(6-Tabelle11[[#This Row],[80%/20% SCOP]])/Tabelle11[[#This Row],[80%/20% SCOP]])</f>
        <v>0.30434782608695637</v>
      </c>
    </row>
    <row r="97" spans="1:14" ht="20.100000000000001" customHeight="1" x14ac:dyDescent="0.25">
      <c r="A97" s="40">
        <v>16003383</v>
      </c>
      <c r="B97" s="41" t="s">
        <v>669</v>
      </c>
      <c r="C97" s="41" t="s">
        <v>6948</v>
      </c>
      <c r="D97" s="42" t="s">
        <v>6852</v>
      </c>
      <c r="E97" s="43">
        <v>16</v>
      </c>
      <c r="F97" s="44">
        <v>2.0499999999999998</v>
      </c>
      <c r="G97" s="43">
        <v>14</v>
      </c>
      <c r="H97" s="44">
        <v>1.56</v>
      </c>
      <c r="I97" s="42" t="s">
        <v>109</v>
      </c>
      <c r="J97" s="42" t="s">
        <v>4</v>
      </c>
      <c r="K97" s="42" t="s">
        <v>4</v>
      </c>
      <c r="L97" s="43">
        <f>IF(Tabelle11[[#This Row],[Heizleistung (55° C)]]=0,Tabelle11[[#This Row],[Heizleistung (35° C)]],(Tabelle11[[#This Row],[Heizleistung (35° C)]]+Tabelle11[[#This Row],[Heizleistung (55° C)]])/2)</f>
        <v>15</v>
      </c>
      <c r="M97" s="46">
        <f>IF(OR(Tabelle11[[#This Row],[Etas 35°C]]=0,Tabelle11[[#This Row],[Etas 55°C]]=0),"n.a.",(Tabelle11[[#This Row],[Etas 35°C]]*0.8+Tabelle11[[#This Row],[Etas 55°C]]*0.2)*2.5)</f>
        <v>4.88</v>
      </c>
      <c r="N97" s="53">
        <f>IF(Tabelle11[[#This Row],[Etas 55°C]]=0,"n.a.",(6-Tabelle11[[#This Row],[80%/20% SCOP]])/Tabelle11[[#This Row],[80%/20% SCOP]])</f>
        <v>0.22950819672131151</v>
      </c>
    </row>
    <row r="98" spans="1:14" ht="20.100000000000001" customHeight="1" x14ac:dyDescent="0.25">
      <c r="A98" s="40">
        <v>16005014</v>
      </c>
      <c r="B98" s="41" t="s">
        <v>669</v>
      </c>
      <c r="C98" s="41" t="s">
        <v>6949</v>
      </c>
      <c r="D98" s="42" t="s">
        <v>6852</v>
      </c>
      <c r="E98" s="43">
        <v>6</v>
      </c>
      <c r="F98" s="44">
        <v>2.0099999999999998</v>
      </c>
      <c r="G98" s="43">
        <v>5</v>
      </c>
      <c r="H98" s="44">
        <v>1.46</v>
      </c>
      <c r="I98" s="42" t="s">
        <v>109</v>
      </c>
      <c r="J98" s="42" t="s">
        <v>4</v>
      </c>
      <c r="K98" s="42" t="s">
        <v>4</v>
      </c>
      <c r="L98" s="43">
        <f>IF(Tabelle11[[#This Row],[Heizleistung (55° C)]]=0,Tabelle11[[#This Row],[Heizleistung (35° C)]],(Tabelle11[[#This Row],[Heizleistung (35° C)]]+Tabelle11[[#This Row],[Heizleistung (55° C)]])/2)</f>
        <v>5.5</v>
      </c>
      <c r="M98" s="46">
        <f>IF(OR(Tabelle11[[#This Row],[Etas 35°C]]=0,Tabelle11[[#This Row],[Etas 55°C]]=0),"n.a.",(Tabelle11[[#This Row],[Etas 35°C]]*0.8+Tabelle11[[#This Row],[Etas 55°C]]*0.2)*2.5)</f>
        <v>4.75</v>
      </c>
      <c r="N98" s="53">
        <f>IF(Tabelle11[[#This Row],[Etas 55°C]]=0,"n.a.",(6-Tabelle11[[#This Row],[80%/20% SCOP]])/Tabelle11[[#This Row],[80%/20% SCOP]])</f>
        <v>0.26315789473684209</v>
      </c>
    </row>
    <row r="99" spans="1:14" ht="20.100000000000001" customHeight="1" x14ac:dyDescent="0.25">
      <c r="A99" s="40">
        <v>16005016</v>
      </c>
      <c r="B99" s="41" t="s">
        <v>669</v>
      </c>
      <c r="C99" s="41" t="s">
        <v>6950</v>
      </c>
      <c r="D99" s="42" t="s">
        <v>6852</v>
      </c>
      <c r="E99" s="43">
        <v>6</v>
      </c>
      <c r="F99" s="44">
        <v>2.0099999999999998</v>
      </c>
      <c r="G99" s="43">
        <v>5</v>
      </c>
      <c r="H99" s="44">
        <v>1.46</v>
      </c>
      <c r="I99" s="42" t="s">
        <v>109</v>
      </c>
      <c r="J99" s="42" t="s">
        <v>4</v>
      </c>
      <c r="K99" s="42" t="s">
        <v>4</v>
      </c>
      <c r="L99" s="43">
        <f>IF(Tabelle11[[#This Row],[Heizleistung (55° C)]]=0,Tabelle11[[#This Row],[Heizleistung (35° C)]],(Tabelle11[[#This Row],[Heizleistung (35° C)]]+Tabelle11[[#This Row],[Heizleistung (55° C)]])/2)</f>
        <v>5.5</v>
      </c>
      <c r="M99" s="46">
        <f>IF(OR(Tabelle11[[#This Row],[Etas 35°C]]=0,Tabelle11[[#This Row],[Etas 55°C]]=0),"n.a.",(Tabelle11[[#This Row],[Etas 35°C]]*0.8+Tabelle11[[#This Row],[Etas 55°C]]*0.2)*2.5)</f>
        <v>4.75</v>
      </c>
      <c r="N99" s="53">
        <f>IF(Tabelle11[[#This Row],[Etas 55°C]]=0,"n.a.",(6-Tabelle11[[#This Row],[80%/20% SCOP]])/Tabelle11[[#This Row],[80%/20% SCOP]])</f>
        <v>0.26315789473684209</v>
      </c>
    </row>
    <row r="100" spans="1:14" ht="20.100000000000001" customHeight="1" x14ac:dyDescent="0.25">
      <c r="A100" s="40">
        <v>16005071</v>
      </c>
      <c r="B100" s="41" t="s">
        <v>669</v>
      </c>
      <c r="C100" s="41" t="s">
        <v>6951</v>
      </c>
      <c r="D100" s="42" t="s">
        <v>6852</v>
      </c>
      <c r="E100" s="43">
        <v>16</v>
      </c>
      <c r="F100" s="44">
        <v>2.0499999999999998</v>
      </c>
      <c r="G100" s="43">
        <v>14</v>
      </c>
      <c r="H100" s="44">
        <v>1.56</v>
      </c>
      <c r="I100" s="42" t="s">
        <v>109</v>
      </c>
      <c r="J100" s="42" t="s">
        <v>4</v>
      </c>
      <c r="K100" s="42" t="s">
        <v>4</v>
      </c>
      <c r="L100" s="43">
        <f>IF(Tabelle11[[#This Row],[Heizleistung (55° C)]]=0,Tabelle11[[#This Row],[Heizleistung (35° C)]],(Tabelle11[[#This Row],[Heizleistung (35° C)]]+Tabelle11[[#This Row],[Heizleistung (55° C)]])/2)</f>
        <v>15</v>
      </c>
      <c r="M100" s="46">
        <f>IF(OR(Tabelle11[[#This Row],[Etas 35°C]]=0,Tabelle11[[#This Row],[Etas 55°C]]=0),"n.a.",(Tabelle11[[#This Row],[Etas 35°C]]*0.8+Tabelle11[[#This Row],[Etas 55°C]]*0.2)*2.5)</f>
        <v>4.88</v>
      </c>
      <c r="N100" s="53">
        <f>IF(Tabelle11[[#This Row],[Etas 55°C]]=0,"n.a.",(6-Tabelle11[[#This Row],[80%/20% SCOP]])/Tabelle11[[#This Row],[80%/20% SCOP]])</f>
        <v>0.22950819672131151</v>
      </c>
    </row>
    <row r="101" spans="1:14" ht="20.100000000000001" customHeight="1" x14ac:dyDescent="0.25">
      <c r="A101" s="40">
        <v>16005017</v>
      </c>
      <c r="B101" s="41" t="s">
        <v>669</v>
      </c>
      <c r="C101" s="41" t="s">
        <v>6952</v>
      </c>
      <c r="D101" s="42" t="s">
        <v>6852</v>
      </c>
      <c r="E101" s="43">
        <v>6</v>
      </c>
      <c r="F101" s="44">
        <v>2.0099999999999998</v>
      </c>
      <c r="G101" s="43">
        <v>5</v>
      </c>
      <c r="H101" s="44">
        <v>1.46</v>
      </c>
      <c r="I101" s="42" t="s">
        <v>109</v>
      </c>
      <c r="J101" s="42" t="s">
        <v>4</v>
      </c>
      <c r="K101" s="42" t="s">
        <v>4</v>
      </c>
      <c r="L101" s="43">
        <f>IF(Tabelle11[[#This Row],[Heizleistung (55° C)]]=0,Tabelle11[[#This Row],[Heizleistung (35° C)]],(Tabelle11[[#This Row],[Heizleistung (35° C)]]+Tabelle11[[#This Row],[Heizleistung (55° C)]])/2)</f>
        <v>5.5</v>
      </c>
      <c r="M101" s="46">
        <f>IF(OR(Tabelle11[[#This Row],[Etas 35°C]]=0,Tabelle11[[#This Row],[Etas 55°C]]=0),"n.a.",(Tabelle11[[#This Row],[Etas 35°C]]*0.8+Tabelle11[[#This Row],[Etas 55°C]]*0.2)*2.5)</f>
        <v>4.75</v>
      </c>
      <c r="N101" s="53">
        <f>IF(Tabelle11[[#This Row],[Etas 55°C]]=0,"n.a.",(6-Tabelle11[[#This Row],[80%/20% SCOP]])/Tabelle11[[#This Row],[80%/20% SCOP]])</f>
        <v>0.26315789473684209</v>
      </c>
    </row>
    <row r="102" spans="1:14" ht="20.100000000000001" customHeight="1" x14ac:dyDescent="0.25">
      <c r="A102" s="40">
        <v>16005081</v>
      </c>
      <c r="B102" s="41" t="s">
        <v>669</v>
      </c>
      <c r="C102" s="41" t="s">
        <v>6953</v>
      </c>
      <c r="D102" s="42" t="s">
        <v>6852</v>
      </c>
      <c r="E102" s="43">
        <v>28</v>
      </c>
      <c r="F102" s="44">
        <v>2.08</v>
      </c>
      <c r="G102" s="43">
        <v>28</v>
      </c>
      <c r="H102" s="44">
        <v>1.58</v>
      </c>
      <c r="I102" s="42" t="s">
        <v>109</v>
      </c>
      <c r="J102" s="42" t="s">
        <v>4</v>
      </c>
      <c r="K102" s="42" t="s">
        <v>4</v>
      </c>
      <c r="L102" s="43">
        <f>IF(Tabelle11[[#This Row],[Heizleistung (55° C)]]=0,Tabelle11[[#This Row],[Heizleistung (35° C)]],(Tabelle11[[#This Row],[Heizleistung (35° C)]]+Tabelle11[[#This Row],[Heizleistung (55° C)]])/2)</f>
        <v>28</v>
      </c>
      <c r="M102" s="46">
        <f>IF(OR(Tabelle11[[#This Row],[Etas 35°C]]=0,Tabelle11[[#This Row],[Etas 55°C]]=0),"n.a.",(Tabelle11[[#This Row],[Etas 35°C]]*0.8+Tabelle11[[#This Row],[Etas 55°C]]*0.2)*2.5)</f>
        <v>4.95</v>
      </c>
      <c r="N102" s="53">
        <f>IF(Tabelle11[[#This Row],[Etas 55°C]]=0,"n.a.",(6-Tabelle11[[#This Row],[80%/20% SCOP]])/Tabelle11[[#This Row],[80%/20% SCOP]])</f>
        <v>0.21212121212121207</v>
      </c>
    </row>
    <row r="103" spans="1:14" ht="20.100000000000001" customHeight="1" x14ac:dyDescent="0.25">
      <c r="A103" s="40">
        <v>16003336</v>
      </c>
      <c r="B103" s="41" t="s">
        <v>669</v>
      </c>
      <c r="C103" s="41" t="s">
        <v>6954</v>
      </c>
      <c r="D103" s="42" t="s">
        <v>6852</v>
      </c>
      <c r="E103" s="43">
        <v>6</v>
      </c>
      <c r="F103" s="44">
        <v>2.11</v>
      </c>
      <c r="G103" s="43">
        <v>5</v>
      </c>
      <c r="H103" s="44">
        <v>1.47</v>
      </c>
      <c r="I103" s="42" t="s">
        <v>109</v>
      </c>
      <c r="J103" s="42" t="s">
        <v>4</v>
      </c>
      <c r="K103" s="42" t="s">
        <v>4</v>
      </c>
      <c r="L103" s="43">
        <f>IF(Tabelle11[[#This Row],[Heizleistung (55° C)]]=0,Tabelle11[[#This Row],[Heizleistung (35° C)]],(Tabelle11[[#This Row],[Heizleistung (35° C)]]+Tabelle11[[#This Row],[Heizleistung (55° C)]])/2)</f>
        <v>5.5</v>
      </c>
      <c r="M103" s="46">
        <f>IF(OR(Tabelle11[[#This Row],[Etas 35°C]]=0,Tabelle11[[#This Row],[Etas 55°C]]=0),"n.a.",(Tabelle11[[#This Row],[Etas 35°C]]*0.8+Tabelle11[[#This Row],[Etas 55°C]]*0.2)*2.5)</f>
        <v>4.9550000000000001</v>
      </c>
      <c r="N103" s="53">
        <f>IF(Tabelle11[[#This Row],[Etas 55°C]]=0,"n.a.",(6-Tabelle11[[#This Row],[80%/20% SCOP]])/Tabelle11[[#This Row],[80%/20% SCOP]])</f>
        <v>0.21089808274470231</v>
      </c>
    </row>
    <row r="104" spans="1:14" ht="20.100000000000001" customHeight="1" x14ac:dyDescent="0.25">
      <c r="A104" s="40">
        <v>16005117</v>
      </c>
      <c r="B104" s="41" t="s">
        <v>669</v>
      </c>
      <c r="C104" s="41" t="s">
        <v>6955</v>
      </c>
      <c r="D104" s="42" t="s">
        <v>6852</v>
      </c>
      <c r="E104" s="43">
        <v>70</v>
      </c>
      <c r="F104" s="44">
        <v>1.98</v>
      </c>
      <c r="G104" s="43">
        <v>71</v>
      </c>
      <c r="H104" s="44">
        <v>1.58</v>
      </c>
      <c r="I104" s="42" t="s">
        <v>109</v>
      </c>
      <c r="J104" s="42" t="s">
        <v>4</v>
      </c>
      <c r="K104" s="42" t="s">
        <v>4</v>
      </c>
      <c r="L104" s="43">
        <f>IF(Tabelle11[[#This Row],[Heizleistung (55° C)]]=0,Tabelle11[[#This Row],[Heizleistung (35° C)]],(Tabelle11[[#This Row],[Heizleistung (35° C)]]+Tabelle11[[#This Row],[Heizleistung (55° C)]])/2)</f>
        <v>70.5</v>
      </c>
      <c r="M104" s="46">
        <f>IF(OR(Tabelle11[[#This Row],[Etas 35°C]]=0,Tabelle11[[#This Row],[Etas 55°C]]=0),"n.a.",(Tabelle11[[#This Row],[Etas 35°C]]*0.8+Tabelle11[[#This Row],[Etas 55°C]]*0.2)*2.5)</f>
        <v>4.75</v>
      </c>
      <c r="N104" s="53">
        <f>IF(Tabelle11[[#This Row],[Etas 55°C]]=0,"n.a.",(6-Tabelle11[[#This Row],[80%/20% SCOP]])/Tabelle11[[#This Row],[80%/20% SCOP]])</f>
        <v>0.26315789473684209</v>
      </c>
    </row>
    <row r="105" spans="1:14" ht="20.100000000000001" customHeight="1" x14ac:dyDescent="0.25">
      <c r="A105" s="40">
        <v>16005074</v>
      </c>
      <c r="B105" s="41" t="s">
        <v>669</v>
      </c>
      <c r="C105" s="41" t="s">
        <v>6956</v>
      </c>
      <c r="D105" s="42" t="s">
        <v>6852</v>
      </c>
      <c r="E105" s="43">
        <v>8</v>
      </c>
      <c r="F105" s="44">
        <v>2.0699999999999998</v>
      </c>
      <c r="G105" s="43">
        <v>7</v>
      </c>
      <c r="H105" s="44">
        <v>1.52</v>
      </c>
      <c r="I105" s="42" t="s">
        <v>109</v>
      </c>
      <c r="J105" s="42" t="s">
        <v>4</v>
      </c>
      <c r="K105" s="42" t="s">
        <v>4</v>
      </c>
      <c r="L105" s="43">
        <f>IF(Tabelle11[[#This Row],[Heizleistung (55° C)]]=0,Tabelle11[[#This Row],[Heizleistung (35° C)]],(Tabelle11[[#This Row],[Heizleistung (35° C)]]+Tabelle11[[#This Row],[Heizleistung (55° C)]])/2)</f>
        <v>7.5</v>
      </c>
      <c r="M105" s="46">
        <f>IF(OR(Tabelle11[[#This Row],[Etas 35°C]]=0,Tabelle11[[#This Row],[Etas 55°C]]=0),"n.a.",(Tabelle11[[#This Row],[Etas 35°C]]*0.8+Tabelle11[[#This Row],[Etas 55°C]]*0.2)*2.5)</f>
        <v>4.9000000000000004</v>
      </c>
      <c r="N105" s="53">
        <f>IF(Tabelle11[[#This Row],[Etas 55°C]]=0,"n.a.",(6-Tabelle11[[#This Row],[80%/20% SCOP]])/Tabelle11[[#This Row],[80%/20% SCOP]])</f>
        <v>0.22448979591836726</v>
      </c>
    </row>
    <row r="106" spans="1:14" ht="20.100000000000001" customHeight="1" x14ac:dyDescent="0.25">
      <c r="A106" s="40">
        <v>16003375</v>
      </c>
      <c r="B106" s="41" t="s">
        <v>669</v>
      </c>
      <c r="C106" s="41" t="s">
        <v>6957</v>
      </c>
      <c r="D106" s="42" t="s">
        <v>6852</v>
      </c>
      <c r="E106" s="43">
        <v>8</v>
      </c>
      <c r="F106" s="44">
        <v>2.0699999999999998</v>
      </c>
      <c r="G106" s="43">
        <v>7</v>
      </c>
      <c r="H106" s="44">
        <v>1.52</v>
      </c>
      <c r="I106" s="42" t="s">
        <v>109</v>
      </c>
      <c r="J106" s="42" t="s">
        <v>4</v>
      </c>
      <c r="K106" s="42" t="s">
        <v>4</v>
      </c>
      <c r="L106" s="43">
        <f>IF(Tabelle11[[#This Row],[Heizleistung (55° C)]]=0,Tabelle11[[#This Row],[Heizleistung (35° C)]],(Tabelle11[[#This Row],[Heizleistung (35° C)]]+Tabelle11[[#This Row],[Heizleistung (55° C)]])/2)</f>
        <v>7.5</v>
      </c>
      <c r="M106" s="46">
        <f>IF(OR(Tabelle11[[#This Row],[Etas 35°C]]=0,Tabelle11[[#This Row],[Etas 55°C]]=0),"n.a.",(Tabelle11[[#This Row],[Etas 35°C]]*0.8+Tabelle11[[#This Row],[Etas 55°C]]*0.2)*2.5)</f>
        <v>4.9000000000000004</v>
      </c>
      <c r="N106" s="53">
        <f>IF(Tabelle11[[#This Row],[Etas 55°C]]=0,"n.a.",(6-Tabelle11[[#This Row],[80%/20% SCOP]])/Tabelle11[[#This Row],[80%/20% SCOP]])</f>
        <v>0.22448979591836726</v>
      </c>
    </row>
    <row r="107" spans="1:14" ht="20.100000000000001" customHeight="1" x14ac:dyDescent="0.25">
      <c r="A107" s="40">
        <v>16005078</v>
      </c>
      <c r="B107" s="41" t="s">
        <v>669</v>
      </c>
      <c r="C107" s="41" t="s">
        <v>6958</v>
      </c>
      <c r="D107" s="42" t="s">
        <v>6852</v>
      </c>
      <c r="E107" s="43">
        <v>16</v>
      </c>
      <c r="F107" s="44">
        <v>2.0499999999999998</v>
      </c>
      <c r="G107" s="43">
        <v>14</v>
      </c>
      <c r="H107" s="44">
        <v>1.56</v>
      </c>
      <c r="I107" s="42" t="s">
        <v>109</v>
      </c>
      <c r="J107" s="42" t="s">
        <v>4</v>
      </c>
      <c r="K107" s="42" t="s">
        <v>4</v>
      </c>
      <c r="L107" s="43">
        <f>IF(Tabelle11[[#This Row],[Heizleistung (55° C)]]=0,Tabelle11[[#This Row],[Heizleistung (35° C)]],(Tabelle11[[#This Row],[Heizleistung (35° C)]]+Tabelle11[[#This Row],[Heizleistung (55° C)]])/2)</f>
        <v>15</v>
      </c>
      <c r="M107" s="46">
        <f>IF(OR(Tabelle11[[#This Row],[Etas 35°C]]=0,Tabelle11[[#This Row],[Etas 55°C]]=0),"n.a.",(Tabelle11[[#This Row],[Etas 35°C]]*0.8+Tabelle11[[#This Row],[Etas 55°C]]*0.2)*2.5)</f>
        <v>4.88</v>
      </c>
      <c r="N107" s="53">
        <f>IF(Tabelle11[[#This Row],[Etas 55°C]]=0,"n.a.",(6-Tabelle11[[#This Row],[80%/20% SCOP]])/Tabelle11[[#This Row],[80%/20% SCOP]])</f>
        <v>0.22950819672131151</v>
      </c>
    </row>
    <row r="108" spans="1:14" ht="20.100000000000001" customHeight="1" x14ac:dyDescent="0.25">
      <c r="A108" s="40">
        <v>16003382</v>
      </c>
      <c r="B108" s="41" t="s">
        <v>669</v>
      </c>
      <c r="C108" s="41" t="s">
        <v>6959</v>
      </c>
      <c r="D108" s="42" t="s">
        <v>6852</v>
      </c>
      <c r="E108" s="43">
        <v>13</v>
      </c>
      <c r="F108" s="44">
        <v>2.14</v>
      </c>
      <c r="G108" s="43">
        <v>11</v>
      </c>
      <c r="H108" s="44">
        <v>1.59</v>
      </c>
      <c r="I108" s="42" t="s">
        <v>109</v>
      </c>
      <c r="J108" s="42" t="s">
        <v>4</v>
      </c>
      <c r="K108" s="42" t="s">
        <v>4</v>
      </c>
      <c r="L108" s="43">
        <f>IF(Tabelle11[[#This Row],[Heizleistung (55° C)]]=0,Tabelle11[[#This Row],[Heizleistung (35° C)]],(Tabelle11[[#This Row],[Heizleistung (35° C)]]+Tabelle11[[#This Row],[Heizleistung (55° C)]])/2)</f>
        <v>12</v>
      </c>
      <c r="M108" s="46">
        <f>IF(OR(Tabelle11[[#This Row],[Etas 35°C]]=0,Tabelle11[[#This Row],[Etas 55°C]]=0),"n.a.",(Tabelle11[[#This Row],[Etas 35°C]]*0.8+Tabelle11[[#This Row],[Etas 55°C]]*0.2)*2.5)</f>
        <v>5.0750000000000011</v>
      </c>
      <c r="N108" s="53">
        <f>IF(Tabelle11[[#This Row],[Etas 55°C]]=0,"n.a.",(6-Tabelle11[[#This Row],[80%/20% SCOP]])/Tabelle11[[#This Row],[80%/20% SCOP]])</f>
        <v>0.1822660098522165</v>
      </c>
    </row>
    <row r="109" spans="1:14" ht="20.100000000000001" customHeight="1" x14ac:dyDescent="0.25">
      <c r="A109" s="40">
        <v>16005062</v>
      </c>
      <c r="B109" s="41" t="s">
        <v>669</v>
      </c>
      <c r="C109" s="41" t="s">
        <v>6960</v>
      </c>
      <c r="D109" s="42" t="s">
        <v>6852</v>
      </c>
      <c r="E109" s="43">
        <v>13</v>
      </c>
      <c r="F109" s="44">
        <v>2.14</v>
      </c>
      <c r="G109" s="43">
        <v>11</v>
      </c>
      <c r="H109" s="44">
        <v>1.59</v>
      </c>
      <c r="I109" s="42" t="s">
        <v>109</v>
      </c>
      <c r="J109" s="42" t="s">
        <v>4</v>
      </c>
      <c r="K109" s="42" t="s">
        <v>4</v>
      </c>
      <c r="L109" s="43">
        <f>IF(Tabelle11[[#This Row],[Heizleistung (55° C)]]=0,Tabelle11[[#This Row],[Heizleistung (35° C)]],(Tabelle11[[#This Row],[Heizleistung (35° C)]]+Tabelle11[[#This Row],[Heizleistung (55° C)]])/2)</f>
        <v>12</v>
      </c>
      <c r="M109" s="46">
        <f>IF(OR(Tabelle11[[#This Row],[Etas 35°C]]=0,Tabelle11[[#This Row],[Etas 55°C]]=0),"n.a.",(Tabelle11[[#This Row],[Etas 35°C]]*0.8+Tabelle11[[#This Row],[Etas 55°C]]*0.2)*2.5)</f>
        <v>5.0750000000000011</v>
      </c>
      <c r="N109" s="53">
        <f>IF(Tabelle11[[#This Row],[Etas 55°C]]=0,"n.a.",(6-Tabelle11[[#This Row],[80%/20% SCOP]])/Tabelle11[[#This Row],[80%/20% SCOP]])</f>
        <v>0.1822660098522165</v>
      </c>
    </row>
    <row r="110" spans="1:14" ht="20.100000000000001" customHeight="1" x14ac:dyDescent="0.25">
      <c r="A110" s="40">
        <v>16005068</v>
      </c>
      <c r="B110" s="41" t="s">
        <v>669</v>
      </c>
      <c r="C110" s="41" t="s">
        <v>6961</v>
      </c>
      <c r="D110" s="42" t="s">
        <v>6852</v>
      </c>
      <c r="E110" s="43">
        <v>16</v>
      </c>
      <c r="F110" s="44">
        <v>2.0499999999999998</v>
      </c>
      <c r="G110" s="43">
        <v>14</v>
      </c>
      <c r="H110" s="44">
        <v>1.56</v>
      </c>
      <c r="I110" s="42" t="s">
        <v>109</v>
      </c>
      <c r="J110" s="42" t="s">
        <v>4</v>
      </c>
      <c r="K110" s="42" t="s">
        <v>4</v>
      </c>
      <c r="L110" s="43">
        <f>IF(Tabelle11[[#This Row],[Heizleistung (55° C)]]=0,Tabelle11[[#This Row],[Heizleistung (35° C)]],(Tabelle11[[#This Row],[Heizleistung (35° C)]]+Tabelle11[[#This Row],[Heizleistung (55° C)]])/2)</f>
        <v>15</v>
      </c>
      <c r="M110" s="46">
        <f>IF(OR(Tabelle11[[#This Row],[Etas 35°C]]=0,Tabelle11[[#This Row],[Etas 55°C]]=0),"n.a.",(Tabelle11[[#This Row],[Etas 35°C]]*0.8+Tabelle11[[#This Row],[Etas 55°C]]*0.2)*2.5)</f>
        <v>4.88</v>
      </c>
      <c r="N110" s="53">
        <f>IF(Tabelle11[[#This Row],[Etas 55°C]]=0,"n.a.",(6-Tabelle11[[#This Row],[80%/20% SCOP]])/Tabelle11[[#This Row],[80%/20% SCOP]])</f>
        <v>0.22950819672131151</v>
      </c>
    </row>
    <row r="111" spans="1:14" ht="20.100000000000001" customHeight="1" x14ac:dyDescent="0.25">
      <c r="A111" s="40">
        <v>16005079</v>
      </c>
      <c r="B111" s="41" t="s">
        <v>669</v>
      </c>
      <c r="C111" s="41" t="s">
        <v>6962</v>
      </c>
      <c r="D111" s="42" t="s">
        <v>6852</v>
      </c>
      <c r="E111" s="43">
        <v>16</v>
      </c>
      <c r="F111" s="44">
        <v>2.0499999999999998</v>
      </c>
      <c r="G111" s="43">
        <v>14</v>
      </c>
      <c r="H111" s="44">
        <v>1.56</v>
      </c>
      <c r="I111" s="42" t="s">
        <v>109</v>
      </c>
      <c r="J111" s="42" t="s">
        <v>4</v>
      </c>
      <c r="K111" s="42" t="s">
        <v>4</v>
      </c>
      <c r="L111" s="43">
        <f>IF(Tabelle11[[#This Row],[Heizleistung (55° C)]]=0,Tabelle11[[#This Row],[Heizleistung (35° C)]],(Tabelle11[[#This Row],[Heizleistung (35° C)]]+Tabelle11[[#This Row],[Heizleistung (55° C)]])/2)</f>
        <v>15</v>
      </c>
      <c r="M111" s="46">
        <f>IF(OR(Tabelle11[[#This Row],[Etas 35°C]]=0,Tabelle11[[#This Row],[Etas 55°C]]=0),"n.a.",(Tabelle11[[#This Row],[Etas 35°C]]*0.8+Tabelle11[[#This Row],[Etas 55°C]]*0.2)*2.5)</f>
        <v>4.88</v>
      </c>
      <c r="N111" s="53">
        <f>IF(Tabelle11[[#This Row],[Etas 55°C]]=0,"n.a.",(6-Tabelle11[[#This Row],[80%/20% SCOP]])/Tabelle11[[#This Row],[80%/20% SCOP]])</f>
        <v>0.22950819672131151</v>
      </c>
    </row>
    <row r="112" spans="1:14" ht="20.100000000000001" customHeight="1" x14ac:dyDescent="0.25">
      <c r="A112" s="40">
        <v>16003381</v>
      </c>
      <c r="B112" s="41" t="s">
        <v>669</v>
      </c>
      <c r="C112" s="41" t="s">
        <v>6963</v>
      </c>
      <c r="D112" s="42" t="s">
        <v>6852</v>
      </c>
      <c r="E112" s="43">
        <v>8</v>
      </c>
      <c r="F112" s="44">
        <v>2.0699999999999998</v>
      </c>
      <c r="G112" s="43">
        <v>7</v>
      </c>
      <c r="H112" s="44">
        <v>1.52</v>
      </c>
      <c r="I112" s="42" t="s">
        <v>109</v>
      </c>
      <c r="J112" s="42" t="s">
        <v>4</v>
      </c>
      <c r="K112" s="42" t="s">
        <v>4</v>
      </c>
      <c r="L112" s="43">
        <f>IF(Tabelle11[[#This Row],[Heizleistung (55° C)]]=0,Tabelle11[[#This Row],[Heizleistung (35° C)]],(Tabelle11[[#This Row],[Heizleistung (35° C)]]+Tabelle11[[#This Row],[Heizleistung (55° C)]])/2)</f>
        <v>7.5</v>
      </c>
      <c r="M112" s="46">
        <f>IF(OR(Tabelle11[[#This Row],[Etas 35°C]]=0,Tabelle11[[#This Row],[Etas 55°C]]=0),"n.a.",(Tabelle11[[#This Row],[Etas 35°C]]*0.8+Tabelle11[[#This Row],[Etas 55°C]]*0.2)*2.5)</f>
        <v>4.9000000000000004</v>
      </c>
      <c r="N112" s="53">
        <f>IF(Tabelle11[[#This Row],[Etas 55°C]]=0,"n.a.",(6-Tabelle11[[#This Row],[80%/20% SCOP]])/Tabelle11[[#This Row],[80%/20% SCOP]])</f>
        <v>0.22448979591836726</v>
      </c>
    </row>
    <row r="113" spans="1:14" ht="20.100000000000001" customHeight="1" x14ac:dyDescent="0.25">
      <c r="A113" s="40">
        <v>16003377</v>
      </c>
      <c r="B113" s="41" t="s">
        <v>669</v>
      </c>
      <c r="C113" s="41" t="s">
        <v>6964</v>
      </c>
      <c r="D113" s="42" t="s">
        <v>6852</v>
      </c>
      <c r="E113" s="43">
        <v>16</v>
      </c>
      <c r="F113" s="44">
        <v>2.0499999999999998</v>
      </c>
      <c r="G113" s="43">
        <v>14</v>
      </c>
      <c r="H113" s="44">
        <v>1.56</v>
      </c>
      <c r="I113" s="42" t="s">
        <v>109</v>
      </c>
      <c r="J113" s="42" t="s">
        <v>4</v>
      </c>
      <c r="K113" s="42" t="s">
        <v>4</v>
      </c>
      <c r="L113" s="43">
        <f>IF(Tabelle11[[#This Row],[Heizleistung (55° C)]]=0,Tabelle11[[#This Row],[Heizleistung (35° C)]],(Tabelle11[[#This Row],[Heizleistung (35° C)]]+Tabelle11[[#This Row],[Heizleistung (55° C)]])/2)</f>
        <v>15</v>
      </c>
      <c r="M113" s="46">
        <f>IF(OR(Tabelle11[[#This Row],[Etas 35°C]]=0,Tabelle11[[#This Row],[Etas 55°C]]=0),"n.a.",(Tabelle11[[#This Row],[Etas 35°C]]*0.8+Tabelle11[[#This Row],[Etas 55°C]]*0.2)*2.5)</f>
        <v>4.88</v>
      </c>
      <c r="N113" s="53">
        <f>IF(Tabelle11[[#This Row],[Etas 55°C]]=0,"n.a.",(6-Tabelle11[[#This Row],[80%/20% SCOP]])/Tabelle11[[#This Row],[80%/20% SCOP]])</f>
        <v>0.22950819672131151</v>
      </c>
    </row>
    <row r="114" spans="1:14" ht="20.100000000000001" customHeight="1" x14ac:dyDescent="0.25">
      <c r="A114" s="40">
        <v>16005080</v>
      </c>
      <c r="B114" s="41" t="s">
        <v>669</v>
      </c>
      <c r="C114" s="41" t="s">
        <v>6965</v>
      </c>
      <c r="D114" s="42" t="s">
        <v>6852</v>
      </c>
      <c r="E114" s="43">
        <v>21</v>
      </c>
      <c r="F114" s="44">
        <v>2.0699999999999998</v>
      </c>
      <c r="G114" s="43">
        <v>21</v>
      </c>
      <c r="H114" s="44">
        <v>1.59</v>
      </c>
      <c r="I114" s="42" t="s">
        <v>109</v>
      </c>
      <c r="J114" s="42" t="s">
        <v>4</v>
      </c>
      <c r="K114" s="42" t="s">
        <v>4</v>
      </c>
      <c r="L114" s="43">
        <f>IF(Tabelle11[[#This Row],[Heizleistung (55° C)]]=0,Tabelle11[[#This Row],[Heizleistung (35° C)]],(Tabelle11[[#This Row],[Heizleistung (35° C)]]+Tabelle11[[#This Row],[Heizleistung (55° C)]])/2)</f>
        <v>21</v>
      </c>
      <c r="M114" s="46">
        <f>IF(OR(Tabelle11[[#This Row],[Etas 35°C]]=0,Tabelle11[[#This Row],[Etas 55°C]]=0),"n.a.",(Tabelle11[[#This Row],[Etas 35°C]]*0.8+Tabelle11[[#This Row],[Etas 55°C]]*0.2)*2.5)</f>
        <v>4.9349999999999996</v>
      </c>
      <c r="N114" s="53">
        <f>IF(Tabelle11[[#This Row],[Etas 55°C]]=0,"n.a.",(6-Tabelle11[[#This Row],[80%/20% SCOP]])/Tabelle11[[#This Row],[80%/20% SCOP]])</f>
        <v>0.21580547112462015</v>
      </c>
    </row>
    <row r="115" spans="1:14" ht="20.100000000000001" customHeight="1" x14ac:dyDescent="0.25">
      <c r="A115" s="40">
        <v>16005018</v>
      </c>
      <c r="B115" s="41" t="s">
        <v>669</v>
      </c>
      <c r="C115" s="41" t="s">
        <v>6966</v>
      </c>
      <c r="D115" s="42" t="s">
        <v>6852</v>
      </c>
      <c r="E115" s="43">
        <v>6</v>
      </c>
      <c r="F115" s="44">
        <v>2.0099999999999998</v>
      </c>
      <c r="G115" s="43">
        <v>5</v>
      </c>
      <c r="H115" s="44">
        <v>1.46</v>
      </c>
      <c r="I115" s="42" t="s">
        <v>109</v>
      </c>
      <c r="J115" s="42" t="s">
        <v>4</v>
      </c>
      <c r="K115" s="42" t="s">
        <v>4</v>
      </c>
      <c r="L115" s="43">
        <f>IF(Tabelle11[[#This Row],[Heizleistung (55° C)]]=0,Tabelle11[[#This Row],[Heizleistung (35° C)]],(Tabelle11[[#This Row],[Heizleistung (35° C)]]+Tabelle11[[#This Row],[Heizleistung (55° C)]])/2)</f>
        <v>5.5</v>
      </c>
      <c r="M115" s="46">
        <f>IF(OR(Tabelle11[[#This Row],[Etas 35°C]]=0,Tabelle11[[#This Row],[Etas 55°C]]=0),"n.a.",(Tabelle11[[#This Row],[Etas 35°C]]*0.8+Tabelle11[[#This Row],[Etas 55°C]]*0.2)*2.5)</f>
        <v>4.75</v>
      </c>
      <c r="N115" s="53">
        <f>IF(Tabelle11[[#This Row],[Etas 55°C]]=0,"n.a.",(6-Tabelle11[[#This Row],[80%/20% SCOP]])/Tabelle11[[#This Row],[80%/20% SCOP]])</f>
        <v>0.26315789473684209</v>
      </c>
    </row>
    <row r="116" spans="1:14" ht="20.100000000000001" customHeight="1" x14ac:dyDescent="0.25">
      <c r="A116" s="40">
        <v>16005063</v>
      </c>
      <c r="B116" s="41" t="s">
        <v>669</v>
      </c>
      <c r="C116" s="41" t="s">
        <v>6967</v>
      </c>
      <c r="D116" s="42" t="s">
        <v>6852</v>
      </c>
      <c r="E116" s="43">
        <v>13</v>
      </c>
      <c r="F116" s="44">
        <v>2.14</v>
      </c>
      <c r="G116" s="43">
        <v>11</v>
      </c>
      <c r="H116" s="44">
        <v>1.59</v>
      </c>
      <c r="I116" s="42" t="s">
        <v>109</v>
      </c>
      <c r="J116" s="42" t="s">
        <v>4</v>
      </c>
      <c r="K116" s="42" t="s">
        <v>4</v>
      </c>
      <c r="L116" s="43">
        <f>IF(Tabelle11[[#This Row],[Heizleistung (55° C)]]=0,Tabelle11[[#This Row],[Heizleistung (35° C)]],(Tabelle11[[#This Row],[Heizleistung (35° C)]]+Tabelle11[[#This Row],[Heizleistung (55° C)]])/2)</f>
        <v>12</v>
      </c>
      <c r="M116" s="46">
        <f>IF(OR(Tabelle11[[#This Row],[Etas 35°C]]=0,Tabelle11[[#This Row],[Etas 55°C]]=0),"n.a.",(Tabelle11[[#This Row],[Etas 35°C]]*0.8+Tabelle11[[#This Row],[Etas 55°C]]*0.2)*2.5)</f>
        <v>5.0750000000000011</v>
      </c>
      <c r="N116" s="53">
        <f>IF(Tabelle11[[#This Row],[Etas 55°C]]=0,"n.a.",(6-Tabelle11[[#This Row],[80%/20% SCOP]])/Tabelle11[[#This Row],[80%/20% SCOP]])</f>
        <v>0.1822660098522165</v>
      </c>
    </row>
    <row r="117" spans="1:14" ht="20.100000000000001" customHeight="1" x14ac:dyDescent="0.25">
      <c r="A117" s="40">
        <v>16005115</v>
      </c>
      <c r="B117" s="41" t="s">
        <v>669</v>
      </c>
      <c r="C117" s="41" t="s">
        <v>6968</v>
      </c>
      <c r="D117" s="42" t="s">
        <v>6852</v>
      </c>
      <c r="E117" s="43">
        <v>53</v>
      </c>
      <c r="F117" s="44">
        <v>2.06</v>
      </c>
      <c r="G117" s="43">
        <v>54</v>
      </c>
      <c r="H117" s="44">
        <v>1.62</v>
      </c>
      <c r="I117" s="42" t="s">
        <v>109</v>
      </c>
      <c r="J117" s="42" t="s">
        <v>4</v>
      </c>
      <c r="K117" s="42" t="s">
        <v>4</v>
      </c>
      <c r="L117" s="43">
        <f>IF(Tabelle11[[#This Row],[Heizleistung (55° C)]]=0,Tabelle11[[#This Row],[Heizleistung (35° C)]],(Tabelle11[[#This Row],[Heizleistung (35° C)]]+Tabelle11[[#This Row],[Heizleistung (55° C)]])/2)</f>
        <v>53.5</v>
      </c>
      <c r="M117" s="46">
        <f>IF(OR(Tabelle11[[#This Row],[Etas 35°C]]=0,Tabelle11[[#This Row],[Etas 55°C]]=0),"n.a.",(Tabelle11[[#This Row],[Etas 35°C]]*0.8+Tabelle11[[#This Row],[Etas 55°C]]*0.2)*2.5)</f>
        <v>4.9300000000000006</v>
      </c>
      <c r="N117" s="53">
        <f>IF(Tabelle11[[#This Row],[Etas 55°C]]=0,"n.a.",(6-Tabelle11[[#This Row],[80%/20% SCOP]])/Tabelle11[[#This Row],[80%/20% SCOP]])</f>
        <v>0.21703853955375238</v>
      </c>
    </row>
    <row r="118" spans="1:14" ht="20.100000000000001" customHeight="1" x14ac:dyDescent="0.25">
      <c r="A118" s="40">
        <v>16005021</v>
      </c>
      <c r="B118" s="41" t="s">
        <v>669</v>
      </c>
      <c r="C118" s="41" t="s">
        <v>6969</v>
      </c>
      <c r="D118" s="42" t="s">
        <v>6852</v>
      </c>
      <c r="E118" s="43">
        <v>8</v>
      </c>
      <c r="F118" s="44">
        <v>2.0699999999999998</v>
      </c>
      <c r="G118" s="43">
        <v>7</v>
      </c>
      <c r="H118" s="44">
        <v>1.52</v>
      </c>
      <c r="I118" s="42" t="s">
        <v>109</v>
      </c>
      <c r="J118" s="42" t="s">
        <v>4</v>
      </c>
      <c r="K118" s="42" t="s">
        <v>4</v>
      </c>
      <c r="L118" s="43">
        <f>IF(Tabelle11[[#This Row],[Heizleistung (55° C)]]=0,Tabelle11[[#This Row],[Heizleistung (35° C)]],(Tabelle11[[#This Row],[Heizleistung (35° C)]]+Tabelle11[[#This Row],[Heizleistung (55° C)]])/2)</f>
        <v>7.5</v>
      </c>
      <c r="M118" s="46">
        <f>IF(OR(Tabelle11[[#This Row],[Etas 35°C]]=0,Tabelle11[[#This Row],[Etas 55°C]]=0),"n.a.",(Tabelle11[[#This Row],[Etas 35°C]]*0.8+Tabelle11[[#This Row],[Etas 55°C]]*0.2)*2.5)</f>
        <v>4.9000000000000004</v>
      </c>
      <c r="N118" s="53">
        <f>IF(Tabelle11[[#This Row],[Etas 55°C]]=0,"n.a.",(6-Tabelle11[[#This Row],[80%/20% SCOP]])/Tabelle11[[#This Row],[80%/20% SCOP]])</f>
        <v>0.22448979591836726</v>
      </c>
    </row>
    <row r="119" spans="1:14" ht="20.100000000000001" customHeight="1" x14ac:dyDescent="0.25">
      <c r="A119" s="40">
        <v>16005077</v>
      </c>
      <c r="B119" s="41" t="s">
        <v>669</v>
      </c>
      <c r="C119" s="41" t="s">
        <v>6970</v>
      </c>
      <c r="D119" s="42" t="s">
        <v>6852</v>
      </c>
      <c r="E119" s="43">
        <v>13</v>
      </c>
      <c r="F119" s="44">
        <v>2.14</v>
      </c>
      <c r="G119" s="43">
        <v>11</v>
      </c>
      <c r="H119" s="44">
        <v>1.59</v>
      </c>
      <c r="I119" s="42" t="s">
        <v>109</v>
      </c>
      <c r="J119" s="42" t="s">
        <v>4</v>
      </c>
      <c r="K119" s="42" t="s">
        <v>4</v>
      </c>
      <c r="L119" s="43">
        <f>IF(Tabelle11[[#This Row],[Heizleistung (55° C)]]=0,Tabelle11[[#This Row],[Heizleistung (35° C)]],(Tabelle11[[#This Row],[Heizleistung (35° C)]]+Tabelle11[[#This Row],[Heizleistung (55° C)]])/2)</f>
        <v>12</v>
      </c>
      <c r="M119" s="46">
        <f>IF(OR(Tabelle11[[#This Row],[Etas 35°C]]=0,Tabelle11[[#This Row],[Etas 55°C]]=0),"n.a.",(Tabelle11[[#This Row],[Etas 35°C]]*0.8+Tabelle11[[#This Row],[Etas 55°C]]*0.2)*2.5)</f>
        <v>5.0750000000000011</v>
      </c>
      <c r="N119" s="53">
        <f>IF(Tabelle11[[#This Row],[Etas 55°C]]=0,"n.a.",(6-Tabelle11[[#This Row],[80%/20% SCOP]])/Tabelle11[[#This Row],[80%/20% SCOP]])</f>
        <v>0.1822660098522165</v>
      </c>
    </row>
    <row r="120" spans="1:14" ht="20.100000000000001" customHeight="1" x14ac:dyDescent="0.25">
      <c r="A120" s="40">
        <v>16005075</v>
      </c>
      <c r="B120" s="41" t="s">
        <v>669</v>
      </c>
      <c r="C120" s="41" t="s">
        <v>6971</v>
      </c>
      <c r="D120" s="42" t="s">
        <v>6852</v>
      </c>
      <c r="E120" s="43">
        <v>8</v>
      </c>
      <c r="F120" s="44">
        <v>2.0699999999999998</v>
      </c>
      <c r="G120" s="43">
        <v>5</v>
      </c>
      <c r="H120" s="44">
        <v>1.46</v>
      </c>
      <c r="I120" s="42" t="s">
        <v>109</v>
      </c>
      <c r="J120" s="42" t="s">
        <v>4</v>
      </c>
      <c r="K120" s="42" t="s">
        <v>4</v>
      </c>
      <c r="L120" s="43">
        <f>IF(Tabelle11[[#This Row],[Heizleistung (55° C)]]=0,Tabelle11[[#This Row],[Heizleistung (35° C)]],(Tabelle11[[#This Row],[Heizleistung (35° C)]]+Tabelle11[[#This Row],[Heizleistung (55° C)]])/2)</f>
        <v>6.5</v>
      </c>
      <c r="M120" s="46">
        <f>IF(OR(Tabelle11[[#This Row],[Etas 35°C]]=0,Tabelle11[[#This Row],[Etas 55°C]]=0),"n.a.",(Tabelle11[[#This Row],[Etas 35°C]]*0.8+Tabelle11[[#This Row],[Etas 55°C]]*0.2)*2.5)</f>
        <v>4.87</v>
      </c>
      <c r="N120" s="53">
        <f>IF(Tabelle11[[#This Row],[Etas 55°C]]=0,"n.a.",(6-Tabelle11[[#This Row],[80%/20% SCOP]])/Tabelle11[[#This Row],[80%/20% SCOP]])</f>
        <v>0.23203285420944555</v>
      </c>
    </row>
    <row r="121" spans="1:14" ht="20.100000000000001" customHeight="1" x14ac:dyDescent="0.25">
      <c r="A121" s="40">
        <v>16005116</v>
      </c>
      <c r="B121" s="41" t="s">
        <v>669</v>
      </c>
      <c r="C121" s="41" t="s">
        <v>6972</v>
      </c>
      <c r="D121" s="42" t="s">
        <v>6852</v>
      </c>
      <c r="E121" s="43">
        <v>62</v>
      </c>
      <c r="F121" s="44">
        <v>2</v>
      </c>
      <c r="G121" s="43">
        <v>63</v>
      </c>
      <c r="H121" s="44">
        <v>1.57</v>
      </c>
      <c r="I121" s="42" t="s">
        <v>109</v>
      </c>
      <c r="J121" s="42" t="s">
        <v>4</v>
      </c>
      <c r="K121" s="42" t="s">
        <v>4</v>
      </c>
      <c r="L121" s="43">
        <f>IF(Tabelle11[[#This Row],[Heizleistung (55° C)]]=0,Tabelle11[[#This Row],[Heizleistung (35° C)]],(Tabelle11[[#This Row],[Heizleistung (35° C)]]+Tabelle11[[#This Row],[Heizleistung (55° C)]])/2)</f>
        <v>62.5</v>
      </c>
      <c r="M121" s="46">
        <f>IF(OR(Tabelle11[[#This Row],[Etas 35°C]]=0,Tabelle11[[#This Row],[Etas 55°C]]=0),"n.a.",(Tabelle11[[#This Row],[Etas 35°C]]*0.8+Tabelle11[[#This Row],[Etas 55°C]]*0.2)*2.5)</f>
        <v>4.7850000000000001</v>
      </c>
      <c r="N121" s="53">
        <f>IF(Tabelle11[[#This Row],[Etas 55°C]]=0,"n.a.",(6-Tabelle11[[#This Row],[80%/20% SCOP]])/Tabelle11[[#This Row],[80%/20% SCOP]])</f>
        <v>0.25391849529780558</v>
      </c>
    </row>
    <row r="122" spans="1:14" ht="20.100000000000001" customHeight="1" x14ac:dyDescent="0.25">
      <c r="A122" s="40">
        <v>16005118</v>
      </c>
      <c r="B122" s="41" t="s">
        <v>669</v>
      </c>
      <c r="C122" s="41" t="s">
        <v>6973</v>
      </c>
      <c r="D122" s="42" t="s">
        <v>6852</v>
      </c>
      <c r="E122" s="43">
        <v>78</v>
      </c>
      <c r="F122" s="44">
        <v>1.96</v>
      </c>
      <c r="G122" s="43">
        <v>78</v>
      </c>
      <c r="H122" s="44">
        <v>1.57</v>
      </c>
      <c r="I122" s="42" t="s">
        <v>109</v>
      </c>
      <c r="J122" s="42" t="s">
        <v>4</v>
      </c>
      <c r="K122" s="42" t="s">
        <v>4</v>
      </c>
      <c r="L122" s="43">
        <f>IF(Tabelle11[[#This Row],[Heizleistung (55° C)]]=0,Tabelle11[[#This Row],[Heizleistung (35° C)]],(Tabelle11[[#This Row],[Heizleistung (35° C)]]+Tabelle11[[#This Row],[Heizleistung (55° C)]])/2)</f>
        <v>78</v>
      </c>
      <c r="M122" s="46">
        <f>IF(OR(Tabelle11[[#This Row],[Etas 35°C]]=0,Tabelle11[[#This Row],[Etas 55°C]]=0),"n.a.",(Tabelle11[[#This Row],[Etas 35°C]]*0.8+Tabelle11[[#This Row],[Etas 55°C]]*0.2)*2.5)</f>
        <v>4.7050000000000001</v>
      </c>
      <c r="N122" s="53">
        <f>IF(Tabelle11[[#This Row],[Etas 55°C]]=0,"n.a.",(6-Tabelle11[[#This Row],[80%/20% SCOP]])/Tabelle11[[#This Row],[80%/20% SCOP]])</f>
        <v>0.27523910733262485</v>
      </c>
    </row>
    <row r="123" spans="1:14" ht="20.100000000000001" customHeight="1" x14ac:dyDescent="0.25">
      <c r="A123" s="40">
        <v>16005065</v>
      </c>
      <c r="B123" s="41" t="s">
        <v>669</v>
      </c>
      <c r="C123" s="41" t="s">
        <v>6974</v>
      </c>
      <c r="D123" s="42" t="s">
        <v>6852</v>
      </c>
      <c r="E123" s="43">
        <v>13</v>
      </c>
      <c r="F123" s="44">
        <v>2.14</v>
      </c>
      <c r="G123" s="43">
        <v>11</v>
      </c>
      <c r="H123" s="44">
        <v>1.59</v>
      </c>
      <c r="I123" s="42" t="s">
        <v>109</v>
      </c>
      <c r="J123" s="42" t="s">
        <v>4</v>
      </c>
      <c r="K123" s="42" t="s">
        <v>4</v>
      </c>
      <c r="L123" s="43">
        <f>IF(Tabelle11[[#This Row],[Heizleistung (55° C)]]=0,Tabelle11[[#This Row],[Heizleistung (35° C)]],(Tabelle11[[#This Row],[Heizleistung (35° C)]]+Tabelle11[[#This Row],[Heizleistung (55° C)]])/2)</f>
        <v>12</v>
      </c>
      <c r="M123" s="46">
        <f>IF(OR(Tabelle11[[#This Row],[Etas 35°C]]=0,Tabelle11[[#This Row],[Etas 55°C]]=0),"n.a.",(Tabelle11[[#This Row],[Etas 35°C]]*0.8+Tabelle11[[#This Row],[Etas 55°C]]*0.2)*2.5)</f>
        <v>5.0750000000000011</v>
      </c>
      <c r="N123" s="53">
        <f>IF(Tabelle11[[#This Row],[Etas 55°C]]=0,"n.a.",(6-Tabelle11[[#This Row],[80%/20% SCOP]])/Tabelle11[[#This Row],[80%/20% SCOP]])</f>
        <v>0.1822660098522165</v>
      </c>
    </row>
    <row r="124" spans="1:14" ht="20.100000000000001" customHeight="1" x14ac:dyDescent="0.25">
      <c r="A124" s="40">
        <v>16005069</v>
      </c>
      <c r="B124" s="41" t="s">
        <v>669</v>
      </c>
      <c r="C124" s="41" t="s">
        <v>6975</v>
      </c>
      <c r="D124" s="42" t="s">
        <v>6852</v>
      </c>
      <c r="E124" s="43">
        <v>16</v>
      </c>
      <c r="F124" s="44">
        <v>2.0499999999999998</v>
      </c>
      <c r="G124" s="43">
        <v>14</v>
      </c>
      <c r="H124" s="44">
        <v>1.56</v>
      </c>
      <c r="I124" s="42" t="s">
        <v>109</v>
      </c>
      <c r="J124" s="42" t="s">
        <v>4</v>
      </c>
      <c r="K124" s="42" t="s">
        <v>4</v>
      </c>
      <c r="L124" s="43">
        <f>IF(Tabelle11[[#This Row],[Heizleistung (55° C)]]=0,Tabelle11[[#This Row],[Heizleistung (35° C)]],(Tabelle11[[#This Row],[Heizleistung (35° C)]]+Tabelle11[[#This Row],[Heizleistung (55° C)]])/2)</f>
        <v>15</v>
      </c>
      <c r="M124" s="46">
        <f>IF(OR(Tabelle11[[#This Row],[Etas 35°C]]=0,Tabelle11[[#This Row],[Etas 55°C]]=0),"n.a.",(Tabelle11[[#This Row],[Etas 35°C]]*0.8+Tabelle11[[#This Row],[Etas 55°C]]*0.2)*2.5)</f>
        <v>4.88</v>
      </c>
      <c r="N124" s="53">
        <f>IF(Tabelle11[[#This Row],[Etas 55°C]]=0,"n.a.",(6-Tabelle11[[#This Row],[80%/20% SCOP]])/Tabelle11[[#This Row],[80%/20% SCOP]])</f>
        <v>0.22950819672131151</v>
      </c>
    </row>
    <row r="125" spans="1:14" ht="20.100000000000001" customHeight="1" x14ac:dyDescent="0.25">
      <c r="A125" s="40">
        <v>16005066</v>
      </c>
      <c r="B125" s="41" t="s">
        <v>669</v>
      </c>
      <c r="C125" s="41" t="s">
        <v>6976</v>
      </c>
      <c r="D125" s="42" t="s">
        <v>6852</v>
      </c>
      <c r="E125" s="43">
        <v>13</v>
      </c>
      <c r="F125" s="44">
        <v>2.14</v>
      </c>
      <c r="G125" s="43">
        <v>11</v>
      </c>
      <c r="H125" s="44">
        <v>1.59</v>
      </c>
      <c r="I125" s="42" t="s">
        <v>109</v>
      </c>
      <c r="J125" s="42" t="s">
        <v>4</v>
      </c>
      <c r="K125" s="42" t="s">
        <v>4</v>
      </c>
      <c r="L125" s="43">
        <f>IF(Tabelle11[[#This Row],[Heizleistung (55° C)]]=0,Tabelle11[[#This Row],[Heizleistung (35° C)]],(Tabelle11[[#This Row],[Heizleistung (35° C)]]+Tabelle11[[#This Row],[Heizleistung (55° C)]])/2)</f>
        <v>12</v>
      </c>
      <c r="M125" s="46">
        <f>IF(OR(Tabelle11[[#This Row],[Etas 35°C]]=0,Tabelle11[[#This Row],[Etas 55°C]]=0),"n.a.",(Tabelle11[[#This Row],[Etas 35°C]]*0.8+Tabelle11[[#This Row],[Etas 55°C]]*0.2)*2.5)</f>
        <v>5.0750000000000011</v>
      </c>
      <c r="N125" s="53">
        <f>IF(Tabelle11[[#This Row],[Etas 55°C]]=0,"n.a.",(6-Tabelle11[[#This Row],[80%/20% SCOP]])/Tabelle11[[#This Row],[80%/20% SCOP]])</f>
        <v>0.1822660098522165</v>
      </c>
    </row>
    <row r="126" spans="1:14" ht="20.100000000000001" customHeight="1" x14ac:dyDescent="0.25">
      <c r="A126" s="40">
        <v>16005076</v>
      </c>
      <c r="B126" s="41" t="s">
        <v>669</v>
      </c>
      <c r="C126" s="41" t="s">
        <v>6977</v>
      </c>
      <c r="D126" s="42" t="s">
        <v>6852</v>
      </c>
      <c r="E126" s="43">
        <v>13</v>
      </c>
      <c r="F126" s="44">
        <v>2.14</v>
      </c>
      <c r="G126" s="43">
        <v>11</v>
      </c>
      <c r="H126" s="44">
        <v>1.59</v>
      </c>
      <c r="I126" s="42" t="s">
        <v>109</v>
      </c>
      <c r="J126" s="42" t="s">
        <v>4</v>
      </c>
      <c r="K126" s="42" t="s">
        <v>4</v>
      </c>
      <c r="L126" s="43">
        <f>IF(Tabelle11[[#This Row],[Heizleistung (55° C)]]=0,Tabelle11[[#This Row],[Heizleistung (35° C)]],(Tabelle11[[#This Row],[Heizleistung (35° C)]]+Tabelle11[[#This Row],[Heizleistung (55° C)]])/2)</f>
        <v>12</v>
      </c>
      <c r="M126" s="46">
        <f>IF(OR(Tabelle11[[#This Row],[Etas 35°C]]=0,Tabelle11[[#This Row],[Etas 55°C]]=0),"n.a.",(Tabelle11[[#This Row],[Etas 35°C]]*0.8+Tabelle11[[#This Row],[Etas 55°C]]*0.2)*2.5)</f>
        <v>5.0750000000000011</v>
      </c>
      <c r="N126" s="53">
        <f>IF(Tabelle11[[#This Row],[Etas 55°C]]=0,"n.a.",(6-Tabelle11[[#This Row],[80%/20% SCOP]])/Tabelle11[[#This Row],[80%/20% SCOP]])</f>
        <v>0.1822660098522165</v>
      </c>
    </row>
    <row r="127" spans="1:14" ht="20.100000000000001" customHeight="1" x14ac:dyDescent="0.25">
      <c r="A127" s="40">
        <v>16004260</v>
      </c>
      <c r="B127" s="41" t="s">
        <v>669</v>
      </c>
      <c r="C127" s="41" t="s">
        <v>6978</v>
      </c>
      <c r="D127" s="42" t="s">
        <v>6852</v>
      </c>
      <c r="E127" s="43">
        <v>11</v>
      </c>
      <c r="F127" s="44">
        <v>1.94</v>
      </c>
      <c r="G127" s="43">
        <v>11</v>
      </c>
      <c r="H127" s="44">
        <v>1.42</v>
      </c>
      <c r="I127" s="42" t="s">
        <v>109</v>
      </c>
      <c r="J127" s="42" t="s">
        <v>4</v>
      </c>
      <c r="K127" s="42" t="s">
        <v>4</v>
      </c>
      <c r="L127" s="43">
        <f>IF(Tabelle11[[#This Row],[Heizleistung (55° C)]]=0,Tabelle11[[#This Row],[Heizleistung (35° C)]],(Tabelle11[[#This Row],[Heizleistung (35° C)]]+Tabelle11[[#This Row],[Heizleistung (55° C)]])/2)</f>
        <v>11</v>
      </c>
      <c r="M127" s="46">
        <f>IF(OR(Tabelle11[[#This Row],[Etas 35°C]]=0,Tabelle11[[#This Row],[Etas 55°C]]=0),"n.a.",(Tabelle11[[#This Row],[Etas 35°C]]*0.8+Tabelle11[[#This Row],[Etas 55°C]]*0.2)*2.5)</f>
        <v>4.59</v>
      </c>
      <c r="N127" s="53">
        <f>IF(Tabelle11[[#This Row],[Etas 55°C]]=0,"n.a.",(6-Tabelle11[[#This Row],[80%/20% SCOP]])/Tabelle11[[#This Row],[80%/20% SCOP]])</f>
        <v>0.30718954248366015</v>
      </c>
    </row>
    <row r="128" spans="1:14" ht="20.100000000000001" customHeight="1" x14ac:dyDescent="0.25">
      <c r="A128" s="40">
        <v>16005072</v>
      </c>
      <c r="B128" s="41" t="s">
        <v>669</v>
      </c>
      <c r="C128" s="41" t="s">
        <v>6979</v>
      </c>
      <c r="D128" s="42" t="s">
        <v>6852</v>
      </c>
      <c r="E128" s="43">
        <v>6</v>
      </c>
      <c r="F128" s="44">
        <v>2.0099999999999998</v>
      </c>
      <c r="G128" s="43">
        <v>5</v>
      </c>
      <c r="H128" s="44">
        <v>1.46</v>
      </c>
      <c r="I128" s="42" t="s">
        <v>109</v>
      </c>
      <c r="J128" s="42" t="s">
        <v>4</v>
      </c>
      <c r="K128" s="42" t="s">
        <v>4</v>
      </c>
      <c r="L128" s="43">
        <f>IF(Tabelle11[[#This Row],[Heizleistung (55° C)]]=0,Tabelle11[[#This Row],[Heizleistung (35° C)]],(Tabelle11[[#This Row],[Heizleistung (35° C)]]+Tabelle11[[#This Row],[Heizleistung (55° C)]])/2)</f>
        <v>5.5</v>
      </c>
      <c r="M128" s="46">
        <f>IF(OR(Tabelle11[[#This Row],[Etas 35°C]]=0,Tabelle11[[#This Row],[Etas 55°C]]=0),"n.a.",(Tabelle11[[#This Row],[Etas 35°C]]*0.8+Tabelle11[[#This Row],[Etas 55°C]]*0.2)*2.5)</f>
        <v>4.75</v>
      </c>
      <c r="N128" s="53">
        <f>IF(Tabelle11[[#This Row],[Etas 55°C]]=0,"n.a.",(6-Tabelle11[[#This Row],[80%/20% SCOP]])/Tabelle11[[#This Row],[80%/20% SCOP]])</f>
        <v>0.26315789473684209</v>
      </c>
    </row>
    <row r="129" spans="1:14" ht="20.100000000000001" customHeight="1" x14ac:dyDescent="0.25">
      <c r="A129" s="40">
        <v>16005082</v>
      </c>
      <c r="B129" s="41" t="s">
        <v>669</v>
      </c>
      <c r="C129" s="41" t="s">
        <v>6980</v>
      </c>
      <c r="D129" s="42" t="s">
        <v>6852</v>
      </c>
      <c r="E129" s="43">
        <v>37</v>
      </c>
      <c r="F129" s="44">
        <v>1.96</v>
      </c>
      <c r="G129" s="43">
        <v>36</v>
      </c>
      <c r="H129" s="44">
        <v>1.57</v>
      </c>
      <c r="I129" s="42" t="s">
        <v>109</v>
      </c>
      <c r="J129" s="42" t="s">
        <v>4</v>
      </c>
      <c r="K129" s="42" t="s">
        <v>4</v>
      </c>
      <c r="L129" s="43">
        <f>IF(Tabelle11[[#This Row],[Heizleistung (55° C)]]=0,Tabelle11[[#This Row],[Heizleistung (35° C)]],(Tabelle11[[#This Row],[Heizleistung (35° C)]]+Tabelle11[[#This Row],[Heizleistung (55° C)]])/2)</f>
        <v>36.5</v>
      </c>
      <c r="M129" s="46">
        <f>IF(OR(Tabelle11[[#This Row],[Etas 35°C]]=0,Tabelle11[[#This Row],[Etas 55°C]]=0),"n.a.",(Tabelle11[[#This Row],[Etas 35°C]]*0.8+Tabelle11[[#This Row],[Etas 55°C]]*0.2)*2.5)</f>
        <v>4.7050000000000001</v>
      </c>
      <c r="N129" s="53">
        <f>IF(Tabelle11[[#This Row],[Etas 55°C]]=0,"n.a.",(6-Tabelle11[[#This Row],[80%/20% SCOP]])/Tabelle11[[#This Row],[80%/20% SCOP]])</f>
        <v>0.27523910733262485</v>
      </c>
    </row>
    <row r="130" spans="1:14" ht="20.100000000000001" customHeight="1" x14ac:dyDescent="0.25">
      <c r="A130" s="40">
        <v>16005067</v>
      </c>
      <c r="B130" s="41" t="s">
        <v>669</v>
      </c>
      <c r="C130" s="41" t="s">
        <v>6981</v>
      </c>
      <c r="D130" s="42" t="s">
        <v>6852</v>
      </c>
      <c r="E130" s="43">
        <v>16</v>
      </c>
      <c r="F130" s="44">
        <v>2.0499999999999998</v>
      </c>
      <c r="G130" s="43">
        <v>14</v>
      </c>
      <c r="H130" s="44">
        <v>1.56</v>
      </c>
      <c r="I130" s="42" t="s">
        <v>109</v>
      </c>
      <c r="J130" s="42" t="s">
        <v>4</v>
      </c>
      <c r="K130" s="42" t="s">
        <v>4</v>
      </c>
      <c r="L130" s="43">
        <f>IF(Tabelle11[[#This Row],[Heizleistung (55° C)]]=0,Tabelle11[[#This Row],[Heizleistung (35° C)]],(Tabelle11[[#This Row],[Heizleistung (35° C)]]+Tabelle11[[#This Row],[Heizleistung (55° C)]])/2)</f>
        <v>15</v>
      </c>
      <c r="M130" s="46">
        <f>IF(OR(Tabelle11[[#This Row],[Etas 35°C]]=0,Tabelle11[[#This Row],[Etas 55°C]]=0),"n.a.",(Tabelle11[[#This Row],[Etas 35°C]]*0.8+Tabelle11[[#This Row],[Etas 55°C]]*0.2)*2.5)</f>
        <v>4.88</v>
      </c>
      <c r="N130" s="53">
        <f>IF(Tabelle11[[#This Row],[Etas 55°C]]=0,"n.a.",(6-Tabelle11[[#This Row],[80%/20% SCOP]])/Tabelle11[[#This Row],[80%/20% SCOP]])</f>
        <v>0.22950819672131151</v>
      </c>
    </row>
    <row r="131" spans="1:14" ht="20.100000000000001" customHeight="1" x14ac:dyDescent="0.25">
      <c r="A131" s="40">
        <v>16003380</v>
      </c>
      <c r="B131" s="41" t="s">
        <v>669</v>
      </c>
      <c r="C131" s="41" t="s">
        <v>6982</v>
      </c>
      <c r="D131" s="42" t="s">
        <v>6852</v>
      </c>
      <c r="E131" s="43">
        <v>6</v>
      </c>
      <c r="F131" s="44">
        <v>2.11</v>
      </c>
      <c r="G131" s="43">
        <v>5</v>
      </c>
      <c r="H131" s="44">
        <v>1.47</v>
      </c>
      <c r="I131" s="42" t="s">
        <v>109</v>
      </c>
      <c r="J131" s="42" t="s">
        <v>4</v>
      </c>
      <c r="K131" s="42" t="s">
        <v>4</v>
      </c>
      <c r="L131" s="43">
        <f>IF(Tabelle11[[#This Row],[Heizleistung (55° C)]]=0,Tabelle11[[#This Row],[Heizleistung (35° C)]],(Tabelle11[[#This Row],[Heizleistung (35° C)]]+Tabelle11[[#This Row],[Heizleistung (55° C)]])/2)</f>
        <v>5.5</v>
      </c>
      <c r="M131" s="46">
        <f>IF(OR(Tabelle11[[#This Row],[Etas 35°C]]=0,Tabelle11[[#This Row],[Etas 55°C]]=0),"n.a.",(Tabelle11[[#This Row],[Etas 35°C]]*0.8+Tabelle11[[#This Row],[Etas 55°C]]*0.2)*2.5)</f>
        <v>4.9550000000000001</v>
      </c>
      <c r="N131" s="53">
        <f>IF(Tabelle11[[#This Row],[Etas 55°C]]=0,"n.a.",(6-Tabelle11[[#This Row],[80%/20% SCOP]])/Tabelle11[[#This Row],[80%/20% SCOP]])</f>
        <v>0.21089808274470231</v>
      </c>
    </row>
    <row r="132" spans="1:14" ht="20.100000000000001" customHeight="1" x14ac:dyDescent="0.25">
      <c r="A132" s="40">
        <v>16005073</v>
      </c>
      <c r="B132" s="41" t="s">
        <v>669</v>
      </c>
      <c r="C132" s="41" t="s">
        <v>6983</v>
      </c>
      <c r="D132" s="42" t="s">
        <v>6852</v>
      </c>
      <c r="E132" s="43">
        <v>6</v>
      </c>
      <c r="F132" s="44">
        <v>2.0099999999999998</v>
      </c>
      <c r="G132" s="43">
        <v>5</v>
      </c>
      <c r="H132" s="44">
        <v>1.46</v>
      </c>
      <c r="I132" s="42" t="s">
        <v>109</v>
      </c>
      <c r="J132" s="42" t="s">
        <v>4</v>
      </c>
      <c r="K132" s="42" t="s">
        <v>4</v>
      </c>
      <c r="L132" s="43">
        <f>IF(Tabelle11[[#This Row],[Heizleistung (55° C)]]=0,Tabelle11[[#This Row],[Heizleistung (35° C)]],(Tabelle11[[#This Row],[Heizleistung (35° C)]]+Tabelle11[[#This Row],[Heizleistung (55° C)]])/2)</f>
        <v>5.5</v>
      </c>
      <c r="M132" s="46">
        <f>IF(OR(Tabelle11[[#This Row],[Etas 35°C]]=0,Tabelle11[[#This Row],[Etas 55°C]]=0),"n.a.",(Tabelle11[[#This Row],[Etas 35°C]]*0.8+Tabelle11[[#This Row],[Etas 55°C]]*0.2)*2.5)</f>
        <v>4.75</v>
      </c>
      <c r="N132" s="53">
        <f>IF(Tabelle11[[#This Row],[Etas 55°C]]=0,"n.a.",(6-Tabelle11[[#This Row],[80%/20% SCOP]])/Tabelle11[[#This Row],[80%/20% SCOP]])</f>
        <v>0.26315789473684209</v>
      </c>
    </row>
    <row r="133" spans="1:14" ht="20.100000000000001" customHeight="1" x14ac:dyDescent="0.25">
      <c r="A133" s="40">
        <v>16005023</v>
      </c>
      <c r="B133" s="41" t="s">
        <v>669</v>
      </c>
      <c r="C133" s="41" t="s">
        <v>6984</v>
      </c>
      <c r="D133" s="42" t="s">
        <v>6852</v>
      </c>
      <c r="E133" s="43">
        <v>8</v>
      </c>
      <c r="F133" s="44">
        <v>2.0699999999999998</v>
      </c>
      <c r="G133" s="43">
        <v>7</v>
      </c>
      <c r="H133" s="44">
        <v>1.52</v>
      </c>
      <c r="I133" s="42" t="s">
        <v>109</v>
      </c>
      <c r="J133" s="42" t="s">
        <v>4</v>
      </c>
      <c r="K133" s="42" t="s">
        <v>4</v>
      </c>
      <c r="L133" s="43">
        <f>IF(Tabelle11[[#This Row],[Heizleistung (55° C)]]=0,Tabelle11[[#This Row],[Heizleistung (35° C)]],(Tabelle11[[#This Row],[Heizleistung (35° C)]]+Tabelle11[[#This Row],[Heizleistung (55° C)]])/2)</f>
        <v>7.5</v>
      </c>
      <c r="M133" s="46">
        <f>IF(OR(Tabelle11[[#This Row],[Etas 35°C]]=0,Tabelle11[[#This Row],[Etas 55°C]]=0),"n.a.",(Tabelle11[[#This Row],[Etas 35°C]]*0.8+Tabelle11[[#This Row],[Etas 55°C]]*0.2)*2.5)</f>
        <v>4.9000000000000004</v>
      </c>
      <c r="N133" s="53">
        <f>IF(Tabelle11[[#This Row],[Etas 55°C]]=0,"n.a.",(6-Tabelle11[[#This Row],[80%/20% SCOP]])/Tabelle11[[#This Row],[80%/20% SCOP]])</f>
        <v>0.22448979591836726</v>
      </c>
    </row>
    <row r="134" spans="1:14" ht="20.100000000000001" customHeight="1" x14ac:dyDescent="0.25">
      <c r="A134" s="40">
        <v>16005070</v>
      </c>
      <c r="B134" s="41" t="s">
        <v>669</v>
      </c>
      <c r="C134" s="41" t="s">
        <v>6985</v>
      </c>
      <c r="D134" s="42" t="s">
        <v>6852</v>
      </c>
      <c r="E134" s="43">
        <v>16</v>
      </c>
      <c r="F134" s="44">
        <v>2.0499999999999998</v>
      </c>
      <c r="G134" s="43">
        <v>14</v>
      </c>
      <c r="H134" s="44">
        <v>1.56</v>
      </c>
      <c r="I134" s="42" t="s">
        <v>109</v>
      </c>
      <c r="J134" s="42" t="s">
        <v>4</v>
      </c>
      <c r="K134" s="42" t="s">
        <v>4</v>
      </c>
      <c r="L134" s="43">
        <f>IF(Tabelle11[[#This Row],[Heizleistung (55° C)]]=0,Tabelle11[[#This Row],[Heizleistung (35° C)]],(Tabelle11[[#This Row],[Heizleistung (35° C)]]+Tabelle11[[#This Row],[Heizleistung (55° C)]])/2)</f>
        <v>15</v>
      </c>
      <c r="M134" s="46">
        <f>IF(OR(Tabelle11[[#This Row],[Etas 35°C]]=0,Tabelle11[[#This Row],[Etas 55°C]]=0),"n.a.",(Tabelle11[[#This Row],[Etas 35°C]]*0.8+Tabelle11[[#This Row],[Etas 55°C]]*0.2)*2.5)</f>
        <v>4.88</v>
      </c>
      <c r="N134" s="53">
        <f>IF(Tabelle11[[#This Row],[Etas 55°C]]=0,"n.a.",(6-Tabelle11[[#This Row],[80%/20% SCOP]])/Tabelle11[[#This Row],[80%/20% SCOP]])</f>
        <v>0.22950819672131151</v>
      </c>
    </row>
    <row r="135" spans="1:14" ht="20.100000000000001" customHeight="1" x14ac:dyDescent="0.25">
      <c r="A135" s="40">
        <v>16003376</v>
      </c>
      <c r="B135" s="41" t="s">
        <v>669</v>
      </c>
      <c r="C135" s="41" t="s">
        <v>6986</v>
      </c>
      <c r="D135" s="42" t="s">
        <v>6852</v>
      </c>
      <c r="E135" s="43">
        <v>13</v>
      </c>
      <c r="F135" s="44">
        <v>2.14</v>
      </c>
      <c r="G135" s="43">
        <v>11</v>
      </c>
      <c r="H135" s="44">
        <v>1.59</v>
      </c>
      <c r="I135" s="42" t="s">
        <v>109</v>
      </c>
      <c r="J135" s="42" t="s">
        <v>4</v>
      </c>
      <c r="K135" s="42" t="s">
        <v>4</v>
      </c>
      <c r="L135" s="43">
        <f>IF(Tabelle11[[#This Row],[Heizleistung (55° C)]]=0,Tabelle11[[#This Row],[Heizleistung (35° C)]],(Tabelle11[[#This Row],[Heizleistung (35° C)]]+Tabelle11[[#This Row],[Heizleistung (55° C)]])/2)</f>
        <v>12</v>
      </c>
      <c r="M135" s="46">
        <f>IF(OR(Tabelle11[[#This Row],[Etas 35°C]]=0,Tabelle11[[#This Row],[Etas 55°C]]=0),"n.a.",(Tabelle11[[#This Row],[Etas 35°C]]*0.8+Tabelle11[[#This Row],[Etas 55°C]]*0.2)*2.5)</f>
        <v>5.0750000000000011</v>
      </c>
      <c r="N135" s="53">
        <f>IF(Tabelle11[[#This Row],[Etas 55°C]]=0,"n.a.",(6-Tabelle11[[#This Row],[80%/20% SCOP]])/Tabelle11[[#This Row],[80%/20% SCOP]])</f>
        <v>0.1822660098522165</v>
      </c>
    </row>
    <row r="136" spans="1:14" ht="20.100000000000001" customHeight="1" x14ac:dyDescent="0.25">
      <c r="A136" s="40">
        <v>16005022</v>
      </c>
      <c r="B136" s="41" t="s">
        <v>669</v>
      </c>
      <c r="C136" s="41" t="s">
        <v>6987</v>
      </c>
      <c r="D136" s="42" t="s">
        <v>6852</v>
      </c>
      <c r="E136" s="43">
        <v>8</v>
      </c>
      <c r="F136" s="44">
        <v>2.0699999999999998</v>
      </c>
      <c r="G136" s="43">
        <v>7</v>
      </c>
      <c r="H136" s="44">
        <v>1.52</v>
      </c>
      <c r="I136" s="42" t="s">
        <v>109</v>
      </c>
      <c r="J136" s="42" t="s">
        <v>4</v>
      </c>
      <c r="K136" s="42" t="s">
        <v>4</v>
      </c>
      <c r="L136" s="43">
        <f>IF(Tabelle11[[#This Row],[Heizleistung (55° C)]]=0,Tabelle11[[#This Row],[Heizleistung (35° C)]],(Tabelle11[[#This Row],[Heizleistung (35° C)]]+Tabelle11[[#This Row],[Heizleistung (55° C)]])/2)</f>
        <v>7.5</v>
      </c>
      <c r="M136" s="46">
        <f>IF(OR(Tabelle11[[#This Row],[Etas 35°C]]=0,Tabelle11[[#This Row],[Etas 55°C]]=0),"n.a.",(Tabelle11[[#This Row],[Etas 35°C]]*0.8+Tabelle11[[#This Row],[Etas 55°C]]*0.2)*2.5)</f>
        <v>4.9000000000000004</v>
      </c>
      <c r="N136" s="53">
        <f>IF(Tabelle11[[#This Row],[Etas 55°C]]=0,"n.a.",(6-Tabelle11[[#This Row],[80%/20% SCOP]])/Tabelle11[[#This Row],[80%/20% SCOP]])</f>
        <v>0.22448979591836726</v>
      </c>
    </row>
    <row r="137" spans="1:14" ht="20.100000000000001" customHeight="1" x14ac:dyDescent="0.25">
      <c r="A137" s="40">
        <v>16005015</v>
      </c>
      <c r="B137" s="41" t="s">
        <v>669</v>
      </c>
      <c r="C137" s="41" t="s">
        <v>6988</v>
      </c>
      <c r="D137" s="42" t="s">
        <v>6852</v>
      </c>
      <c r="E137" s="43">
        <v>6</v>
      </c>
      <c r="F137" s="44">
        <v>2.0099999999999998</v>
      </c>
      <c r="G137" s="43">
        <v>5</v>
      </c>
      <c r="H137" s="44">
        <v>1.46</v>
      </c>
      <c r="I137" s="42" t="s">
        <v>109</v>
      </c>
      <c r="J137" s="42" t="s">
        <v>4</v>
      </c>
      <c r="K137" s="42" t="s">
        <v>4</v>
      </c>
      <c r="L137" s="43">
        <f>IF(Tabelle11[[#This Row],[Heizleistung (55° C)]]=0,Tabelle11[[#This Row],[Heizleistung (35° C)]],(Tabelle11[[#This Row],[Heizleistung (35° C)]]+Tabelle11[[#This Row],[Heizleistung (55° C)]])/2)</f>
        <v>5.5</v>
      </c>
      <c r="M137" s="46">
        <f>IF(OR(Tabelle11[[#This Row],[Etas 35°C]]=0,Tabelle11[[#This Row],[Etas 55°C]]=0),"n.a.",(Tabelle11[[#This Row],[Etas 35°C]]*0.8+Tabelle11[[#This Row],[Etas 55°C]]*0.2)*2.5)</f>
        <v>4.75</v>
      </c>
      <c r="N137" s="53">
        <f>IF(Tabelle11[[#This Row],[Etas 55°C]]=0,"n.a.",(6-Tabelle11[[#This Row],[80%/20% SCOP]])/Tabelle11[[#This Row],[80%/20% SCOP]])</f>
        <v>0.26315789473684209</v>
      </c>
    </row>
    <row r="138" spans="1:14" ht="20.100000000000001" customHeight="1" x14ac:dyDescent="0.25">
      <c r="A138" s="40">
        <v>16005064</v>
      </c>
      <c r="B138" s="41" t="s">
        <v>669</v>
      </c>
      <c r="C138" s="41" t="s">
        <v>6989</v>
      </c>
      <c r="D138" s="42" t="s">
        <v>6852</v>
      </c>
      <c r="E138" s="43">
        <v>13</v>
      </c>
      <c r="F138" s="44">
        <v>2.14</v>
      </c>
      <c r="G138" s="43">
        <v>11</v>
      </c>
      <c r="H138" s="44">
        <v>1.59</v>
      </c>
      <c r="I138" s="42" t="s">
        <v>109</v>
      </c>
      <c r="J138" s="42" t="s">
        <v>4</v>
      </c>
      <c r="K138" s="42" t="s">
        <v>4</v>
      </c>
      <c r="L138" s="43">
        <f>IF(Tabelle11[[#This Row],[Heizleistung (55° C)]]=0,Tabelle11[[#This Row],[Heizleistung (35° C)]],(Tabelle11[[#This Row],[Heizleistung (35° C)]]+Tabelle11[[#This Row],[Heizleistung (55° C)]])/2)</f>
        <v>12</v>
      </c>
      <c r="M138" s="46">
        <f>IF(OR(Tabelle11[[#This Row],[Etas 35°C]]=0,Tabelle11[[#This Row],[Etas 55°C]]=0),"n.a.",(Tabelle11[[#This Row],[Etas 35°C]]*0.8+Tabelle11[[#This Row],[Etas 55°C]]*0.2)*2.5)</f>
        <v>5.0750000000000011</v>
      </c>
      <c r="N138" s="53">
        <f>IF(Tabelle11[[#This Row],[Etas 55°C]]=0,"n.a.",(6-Tabelle11[[#This Row],[80%/20% SCOP]])/Tabelle11[[#This Row],[80%/20% SCOP]])</f>
        <v>0.1822660098522165</v>
      </c>
    </row>
    <row r="139" spans="1:14" ht="20.100000000000001" customHeight="1" x14ac:dyDescent="0.25">
      <c r="A139" s="40">
        <v>16012212</v>
      </c>
      <c r="B139" s="41" t="s">
        <v>1266</v>
      </c>
      <c r="C139" s="41" t="s">
        <v>6990</v>
      </c>
      <c r="D139" s="42" t="s">
        <v>6852</v>
      </c>
      <c r="E139" s="43">
        <v>15.2</v>
      </c>
      <c r="F139" s="44">
        <v>2.0499999999999998</v>
      </c>
      <c r="G139" s="43">
        <v>14.1</v>
      </c>
      <c r="H139" s="44">
        <v>1.5</v>
      </c>
      <c r="I139" s="42" t="s">
        <v>109</v>
      </c>
      <c r="J139" s="42" t="s">
        <v>4</v>
      </c>
      <c r="K139" s="42" t="s">
        <v>4</v>
      </c>
      <c r="L139" s="43">
        <f>IF(Tabelle11[[#This Row],[Heizleistung (55° C)]]=0,Tabelle11[[#This Row],[Heizleistung (35° C)]],(Tabelle11[[#This Row],[Heizleistung (35° C)]]+Tabelle11[[#This Row],[Heizleistung (55° C)]])/2)</f>
        <v>14.649999999999999</v>
      </c>
      <c r="M139" s="46">
        <f>IF(OR(Tabelle11[[#This Row],[Etas 35°C]]=0,Tabelle11[[#This Row],[Etas 55°C]]=0),"n.a.",(Tabelle11[[#This Row],[Etas 35°C]]*0.8+Tabelle11[[#This Row],[Etas 55°C]]*0.2)*2.5)</f>
        <v>4.8499999999999996</v>
      </c>
      <c r="N139" s="53">
        <f>IF(Tabelle11[[#This Row],[Etas 55°C]]=0,"n.a.",(6-Tabelle11[[#This Row],[80%/20% SCOP]])/Tabelle11[[#This Row],[80%/20% SCOP]])</f>
        <v>0.23711340206185577</v>
      </c>
    </row>
    <row r="140" spans="1:14" ht="20.100000000000001" customHeight="1" x14ac:dyDescent="0.25">
      <c r="A140" s="40">
        <v>16005306</v>
      </c>
      <c r="B140" s="41" t="s">
        <v>1266</v>
      </c>
      <c r="C140" s="41" t="s">
        <v>6991</v>
      </c>
      <c r="D140" s="42" t="s">
        <v>6852</v>
      </c>
      <c r="E140" s="43">
        <v>7</v>
      </c>
      <c r="F140" s="44">
        <v>2.15</v>
      </c>
      <c r="G140" s="43">
        <v>5.9</v>
      </c>
      <c r="H140" s="44">
        <v>1.45</v>
      </c>
      <c r="I140" s="42" t="s">
        <v>109</v>
      </c>
      <c r="J140" s="42" t="s">
        <v>15</v>
      </c>
      <c r="K140" s="42" t="s">
        <v>4</v>
      </c>
      <c r="L140" s="43">
        <f>IF(Tabelle11[[#This Row],[Heizleistung (55° C)]]=0,Tabelle11[[#This Row],[Heizleistung (35° C)]],(Tabelle11[[#This Row],[Heizleistung (35° C)]]+Tabelle11[[#This Row],[Heizleistung (55° C)]])/2)</f>
        <v>6.45</v>
      </c>
      <c r="M140" s="46">
        <f>IF(OR(Tabelle11[[#This Row],[Etas 35°C]]=0,Tabelle11[[#This Row],[Etas 55°C]]=0),"n.a.",(Tabelle11[[#This Row],[Etas 35°C]]*0.8+Tabelle11[[#This Row],[Etas 55°C]]*0.2)*2.5)</f>
        <v>5.0249999999999995</v>
      </c>
      <c r="N140" s="53">
        <f>IF(Tabelle11[[#This Row],[Etas 55°C]]=0,"n.a.",(6-Tabelle11[[#This Row],[80%/20% SCOP]])/Tabelle11[[#This Row],[80%/20% SCOP]])</f>
        <v>0.19402985074626877</v>
      </c>
    </row>
    <row r="141" spans="1:14" ht="20.100000000000001" customHeight="1" x14ac:dyDescent="0.25">
      <c r="A141" s="40">
        <v>16005308</v>
      </c>
      <c r="B141" s="41" t="s">
        <v>1266</v>
      </c>
      <c r="C141" s="41" t="s">
        <v>6992</v>
      </c>
      <c r="D141" s="42" t="s">
        <v>6852</v>
      </c>
      <c r="E141" s="43">
        <v>15.2</v>
      </c>
      <c r="F141" s="44">
        <v>2.0499999999999998</v>
      </c>
      <c r="G141" s="43">
        <v>14.1</v>
      </c>
      <c r="H141" s="44">
        <v>1.5</v>
      </c>
      <c r="I141" s="42" t="s">
        <v>109</v>
      </c>
      <c r="J141" s="42" t="s">
        <v>4</v>
      </c>
      <c r="K141" s="42" t="s">
        <v>4</v>
      </c>
      <c r="L141" s="43">
        <f>IF(Tabelle11[[#This Row],[Heizleistung (55° C)]]=0,Tabelle11[[#This Row],[Heizleistung (35° C)]],(Tabelle11[[#This Row],[Heizleistung (35° C)]]+Tabelle11[[#This Row],[Heizleistung (55° C)]])/2)</f>
        <v>14.649999999999999</v>
      </c>
      <c r="M141" s="46">
        <f>IF(OR(Tabelle11[[#This Row],[Etas 35°C]]=0,Tabelle11[[#This Row],[Etas 55°C]]=0),"n.a.",(Tabelle11[[#This Row],[Etas 35°C]]*0.8+Tabelle11[[#This Row],[Etas 55°C]]*0.2)*2.5)</f>
        <v>4.8499999999999996</v>
      </c>
      <c r="N141" s="53">
        <f>IF(Tabelle11[[#This Row],[Etas 55°C]]=0,"n.a.",(6-Tabelle11[[#This Row],[80%/20% SCOP]])/Tabelle11[[#This Row],[80%/20% SCOP]])</f>
        <v>0.23711340206185577</v>
      </c>
    </row>
    <row r="142" spans="1:14" ht="20.100000000000001" customHeight="1" x14ac:dyDescent="0.25">
      <c r="A142" s="40">
        <v>16005310</v>
      </c>
      <c r="B142" s="41" t="s">
        <v>1266</v>
      </c>
      <c r="C142" s="41" t="s">
        <v>6993</v>
      </c>
      <c r="D142" s="42" t="s">
        <v>6852</v>
      </c>
      <c r="E142" s="43">
        <v>30.4</v>
      </c>
      <c r="F142" s="44">
        <v>2.0699999999999998</v>
      </c>
      <c r="G142" s="43">
        <v>28.2</v>
      </c>
      <c r="H142" s="44">
        <v>1.51</v>
      </c>
      <c r="I142" s="42" t="s">
        <v>109</v>
      </c>
      <c r="J142" s="42" t="s">
        <v>4</v>
      </c>
      <c r="K142" s="42" t="s">
        <v>4</v>
      </c>
      <c r="L142" s="43">
        <f>IF(Tabelle11[[#This Row],[Heizleistung (55° C)]]=0,Tabelle11[[#This Row],[Heizleistung (35° C)]],(Tabelle11[[#This Row],[Heizleistung (35° C)]]+Tabelle11[[#This Row],[Heizleistung (55° C)]])/2)</f>
        <v>29.299999999999997</v>
      </c>
      <c r="M142" s="46">
        <f>IF(OR(Tabelle11[[#This Row],[Etas 35°C]]=0,Tabelle11[[#This Row],[Etas 55°C]]=0),"n.a.",(Tabelle11[[#This Row],[Etas 35°C]]*0.8+Tabelle11[[#This Row],[Etas 55°C]]*0.2)*2.5)</f>
        <v>4.8949999999999996</v>
      </c>
      <c r="N142" s="53">
        <f>IF(Tabelle11[[#This Row],[Etas 55°C]]=0,"n.a.",(6-Tabelle11[[#This Row],[80%/20% SCOP]])/Tabelle11[[#This Row],[80%/20% SCOP]])</f>
        <v>0.22574055158324832</v>
      </c>
    </row>
    <row r="143" spans="1:14" ht="20.100000000000001" customHeight="1" x14ac:dyDescent="0.25">
      <c r="A143" s="40">
        <v>16011594</v>
      </c>
      <c r="B143" s="41" t="s">
        <v>1299</v>
      </c>
      <c r="C143" s="41" t="s">
        <v>6994</v>
      </c>
      <c r="D143" s="42" t="s">
        <v>6852</v>
      </c>
      <c r="E143" s="43">
        <v>6</v>
      </c>
      <c r="F143" s="44">
        <v>1.95</v>
      </c>
      <c r="G143" s="43">
        <v>6.2</v>
      </c>
      <c r="H143" s="44">
        <v>1.41</v>
      </c>
      <c r="I143" s="42" t="s">
        <v>40</v>
      </c>
      <c r="J143" s="42" t="s">
        <v>4</v>
      </c>
      <c r="K143" s="42" t="s">
        <v>4</v>
      </c>
      <c r="L143" s="43">
        <f>IF(Tabelle11[[#This Row],[Heizleistung (55° C)]]=0,Tabelle11[[#This Row],[Heizleistung (35° C)]],(Tabelle11[[#This Row],[Heizleistung (35° C)]]+Tabelle11[[#This Row],[Heizleistung (55° C)]])/2)</f>
        <v>6.1</v>
      </c>
      <c r="M143" s="46">
        <f>IF(OR(Tabelle11[[#This Row],[Etas 35°C]]=0,Tabelle11[[#This Row],[Etas 55°C]]=0),"n.a.",(Tabelle11[[#This Row],[Etas 35°C]]*0.8+Tabelle11[[#This Row],[Etas 55°C]]*0.2)*2.5)</f>
        <v>4.6050000000000004</v>
      </c>
      <c r="N143" s="53">
        <f>IF(Tabelle11[[#This Row],[Etas 55°C]]=0,"n.a.",(6-Tabelle11[[#This Row],[80%/20% SCOP]])/Tabelle11[[#This Row],[80%/20% SCOP]])</f>
        <v>0.30293159609120507</v>
      </c>
    </row>
    <row r="144" spans="1:14" ht="20.100000000000001" customHeight="1" x14ac:dyDescent="0.25">
      <c r="A144" s="40">
        <v>16004426</v>
      </c>
      <c r="B144" s="41" t="s">
        <v>1299</v>
      </c>
      <c r="C144" s="41" t="s">
        <v>6995</v>
      </c>
      <c r="D144" s="42" t="s">
        <v>6852</v>
      </c>
      <c r="E144" s="43">
        <v>8.5</v>
      </c>
      <c r="F144" s="44">
        <v>2</v>
      </c>
      <c r="G144" s="43">
        <v>8.5</v>
      </c>
      <c r="H144" s="44">
        <v>1.54</v>
      </c>
      <c r="I144" s="42" t="s">
        <v>40</v>
      </c>
      <c r="J144" s="42" t="s">
        <v>4</v>
      </c>
      <c r="K144" s="42" t="s">
        <v>4</v>
      </c>
      <c r="L144" s="43">
        <f>IF(Tabelle11[[#This Row],[Heizleistung (55° C)]]=0,Tabelle11[[#This Row],[Heizleistung (35° C)]],(Tabelle11[[#This Row],[Heizleistung (35° C)]]+Tabelle11[[#This Row],[Heizleistung (55° C)]])/2)</f>
        <v>8.5</v>
      </c>
      <c r="M144" s="46">
        <f>IF(OR(Tabelle11[[#This Row],[Etas 35°C]]=0,Tabelle11[[#This Row],[Etas 55°C]]=0),"n.a.",(Tabelle11[[#This Row],[Etas 35°C]]*0.8+Tabelle11[[#This Row],[Etas 55°C]]*0.2)*2.5)</f>
        <v>4.7700000000000005</v>
      </c>
      <c r="N144" s="53">
        <f>IF(Tabelle11[[#This Row],[Etas 55°C]]=0,"n.a.",(6-Tabelle11[[#This Row],[80%/20% SCOP]])/Tabelle11[[#This Row],[80%/20% SCOP]])</f>
        <v>0.25786163522012567</v>
      </c>
    </row>
    <row r="145" spans="1:14" ht="20.100000000000001" customHeight="1" x14ac:dyDescent="0.25">
      <c r="A145" s="40">
        <v>16011572</v>
      </c>
      <c r="B145" s="41" t="s">
        <v>1299</v>
      </c>
      <c r="C145" s="41" t="s">
        <v>6996</v>
      </c>
      <c r="D145" s="42" t="s">
        <v>6852</v>
      </c>
      <c r="E145" s="43">
        <v>6</v>
      </c>
      <c r="F145" s="44">
        <v>1.99</v>
      </c>
      <c r="G145" s="43">
        <v>6.2</v>
      </c>
      <c r="H145" s="44">
        <v>1.43</v>
      </c>
      <c r="I145" s="42" t="s">
        <v>40</v>
      </c>
      <c r="J145" s="42" t="s">
        <v>4</v>
      </c>
      <c r="K145" s="42" t="s">
        <v>4</v>
      </c>
      <c r="L145" s="43">
        <f>IF(Tabelle11[[#This Row],[Heizleistung (55° C)]]=0,Tabelle11[[#This Row],[Heizleistung (35° C)]],(Tabelle11[[#This Row],[Heizleistung (35° C)]]+Tabelle11[[#This Row],[Heizleistung (55° C)]])/2)</f>
        <v>6.1</v>
      </c>
      <c r="M145" s="46">
        <f>IF(OR(Tabelle11[[#This Row],[Etas 35°C]]=0,Tabelle11[[#This Row],[Etas 55°C]]=0),"n.a.",(Tabelle11[[#This Row],[Etas 35°C]]*0.8+Tabelle11[[#This Row],[Etas 55°C]]*0.2)*2.5)</f>
        <v>4.6950000000000003</v>
      </c>
      <c r="N145" s="53">
        <f>IF(Tabelle11[[#This Row],[Etas 55°C]]=0,"n.a.",(6-Tabelle11[[#This Row],[80%/20% SCOP]])/Tabelle11[[#This Row],[80%/20% SCOP]])</f>
        <v>0.27795527156549515</v>
      </c>
    </row>
    <row r="146" spans="1:14" ht="20.100000000000001" customHeight="1" x14ac:dyDescent="0.25">
      <c r="A146" s="40">
        <v>16005110</v>
      </c>
      <c r="B146" s="41" t="s">
        <v>1299</v>
      </c>
      <c r="C146" s="41" t="s">
        <v>6997</v>
      </c>
      <c r="D146" s="42" t="s">
        <v>6852</v>
      </c>
      <c r="E146" s="43">
        <v>6</v>
      </c>
      <c r="F146" s="44">
        <v>2.59</v>
      </c>
      <c r="G146" s="43">
        <v>6</v>
      </c>
      <c r="H146" s="44">
        <v>1.62</v>
      </c>
      <c r="I146" s="42" t="s">
        <v>40</v>
      </c>
      <c r="J146" s="42" t="s">
        <v>4</v>
      </c>
      <c r="K146" s="42" t="s">
        <v>4</v>
      </c>
      <c r="L146" s="43">
        <f>IF(Tabelle11[[#This Row],[Heizleistung (55° C)]]=0,Tabelle11[[#This Row],[Heizleistung (35° C)]],(Tabelle11[[#This Row],[Heizleistung (35° C)]]+Tabelle11[[#This Row],[Heizleistung (55° C)]])/2)</f>
        <v>6</v>
      </c>
      <c r="M146" s="46">
        <f>IF(OR(Tabelle11[[#This Row],[Etas 35°C]]=0,Tabelle11[[#This Row],[Etas 55°C]]=0),"n.a.",(Tabelle11[[#This Row],[Etas 35°C]]*0.8+Tabelle11[[#This Row],[Etas 55°C]]*0.2)*2.5)</f>
        <v>5.99</v>
      </c>
      <c r="N146" s="53">
        <f>IF(Tabelle11[[#This Row],[Etas 55°C]]=0,"n.a.",(6-Tabelle11[[#This Row],[80%/20% SCOP]])/Tabelle11[[#This Row],[80%/20% SCOP]])</f>
        <v>1.6694490818029693E-3</v>
      </c>
    </row>
    <row r="147" spans="1:14" ht="20.100000000000001" customHeight="1" x14ac:dyDescent="0.25">
      <c r="A147" s="40">
        <v>16005109</v>
      </c>
      <c r="B147" s="41" t="s">
        <v>1299</v>
      </c>
      <c r="C147" s="41" t="s">
        <v>6998</v>
      </c>
      <c r="D147" s="42" t="s">
        <v>6852</v>
      </c>
      <c r="E147" s="43">
        <v>6</v>
      </c>
      <c r="F147" s="44">
        <v>2.52</v>
      </c>
      <c r="G147" s="43">
        <v>6</v>
      </c>
      <c r="H147" s="44">
        <v>1.58</v>
      </c>
      <c r="I147" s="42" t="s">
        <v>40</v>
      </c>
      <c r="J147" s="42" t="s">
        <v>4</v>
      </c>
      <c r="K147" s="42" t="s">
        <v>4</v>
      </c>
      <c r="L147" s="43">
        <f>IF(Tabelle11[[#This Row],[Heizleistung (55° C)]]=0,Tabelle11[[#This Row],[Heizleistung (35° C)]],(Tabelle11[[#This Row],[Heizleistung (35° C)]]+Tabelle11[[#This Row],[Heizleistung (55° C)]])/2)</f>
        <v>6</v>
      </c>
      <c r="M147" s="46">
        <f>IF(OR(Tabelle11[[#This Row],[Etas 35°C]]=0,Tabelle11[[#This Row],[Etas 55°C]]=0),"n.a.",(Tabelle11[[#This Row],[Etas 35°C]]*0.8+Tabelle11[[#This Row],[Etas 55°C]]*0.2)*2.5)</f>
        <v>5.83</v>
      </c>
      <c r="N147" s="53">
        <f>IF(Tabelle11[[#This Row],[Etas 55°C]]=0,"n.a.",(6-Tabelle11[[#This Row],[80%/20% SCOP]])/Tabelle11[[#This Row],[80%/20% SCOP]])</f>
        <v>2.9159519725557449E-2</v>
      </c>
    </row>
    <row r="148" spans="1:14" ht="20.100000000000001" customHeight="1" x14ac:dyDescent="0.25">
      <c r="A148" s="40">
        <v>16004425</v>
      </c>
      <c r="B148" s="41" t="s">
        <v>1299</v>
      </c>
      <c r="C148" s="41" t="s">
        <v>6999</v>
      </c>
      <c r="D148" s="42" t="s">
        <v>6852</v>
      </c>
      <c r="E148" s="43">
        <v>8.5</v>
      </c>
      <c r="F148" s="44">
        <v>1.97</v>
      </c>
      <c r="G148" s="43">
        <v>8.5</v>
      </c>
      <c r="H148" s="44">
        <v>1.52</v>
      </c>
      <c r="I148" s="42" t="s">
        <v>40</v>
      </c>
      <c r="J148" s="42" t="s">
        <v>4</v>
      </c>
      <c r="K148" s="42" t="s">
        <v>4</v>
      </c>
      <c r="L148" s="43">
        <f>IF(Tabelle11[[#This Row],[Heizleistung (55° C)]]=0,Tabelle11[[#This Row],[Heizleistung (35° C)]],(Tabelle11[[#This Row],[Heizleistung (35° C)]]+Tabelle11[[#This Row],[Heizleistung (55° C)]])/2)</f>
        <v>8.5</v>
      </c>
      <c r="M148" s="46">
        <f>IF(OR(Tabelle11[[#This Row],[Etas 35°C]]=0,Tabelle11[[#This Row],[Etas 55°C]]=0),"n.a.",(Tabelle11[[#This Row],[Etas 35°C]]*0.8+Tabelle11[[#This Row],[Etas 55°C]]*0.2)*2.5)</f>
        <v>4.7</v>
      </c>
      <c r="N148" s="53">
        <f>IF(Tabelle11[[#This Row],[Etas 55°C]]=0,"n.a.",(6-Tabelle11[[#This Row],[80%/20% SCOP]])/Tabelle11[[#This Row],[80%/20% SCOP]])</f>
        <v>0.27659574468085102</v>
      </c>
    </row>
    <row r="149" spans="1:14" ht="20.100000000000001" customHeight="1" x14ac:dyDescent="0.25">
      <c r="A149" s="40">
        <v>16005658</v>
      </c>
      <c r="B149" s="41" t="s">
        <v>1560</v>
      </c>
      <c r="C149" s="41" t="s">
        <v>7000</v>
      </c>
      <c r="D149" s="42" t="s">
        <v>6852</v>
      </c>
      <c r="E149" s="43">
        <v>27</v>
      </c>
      <c r="F149" s="44">
        <v>2.04</v>
      </c>
      <c r="G149" s="43">
        <v>25</v>
      </c>
      <c r="H149" s="44">
        <v>1.45</v>
      </c>
      <c r="I149" s="42" t="s">
        <v>109</v>
      </c>
      <c r="J149" s="42" t="s">
        <v>4</v>
      </c>
      <c r="K149" s="42" t="s">
        <v>4</v>
      </c>
      <c r="L149" s="43">
        <f>IF(Tabelle11[[#This Row],[Heizleistung (55° C)]]=0,Tabelle11[[#This Row],[Heizleistung (35° C)]],(Tabelle11[[#This Row],[Heizleistung (35° C)]]+Tabelle11[[#This Row],[Heizleistung (55° C)]])/2)</f>
        <v>26</v>
      </c>
      <c r="M149" s="46">
        <f>IF(OR(Tabelle11[[#This Row],[Etas 35°C]]=0,Tabelle11[[#This Row],[Etas 55°C]]=0),"n.a.",(Tabelle11[[#This Row],[Etas 35°C]]*0.8+Tabelle11[[#This Row],[Etas 55°C]]*0.2)*2.5)</f>
        <v>4.8050000000000006</v>
      </c>
      <c r="N149" s="53">
        <f>IF(Tabelle11[[#This Row],[Etas 55°C]]=0,"n.a.",(6-Tabelle11[[#This Row],[80%/20% SCOP]])/Tabelle11[[#This Row],[80%/20% SCOP]])</f>
        <v>0.2486992715920914</v>
      </c>
    </row>
    <row r="150" spans="1:14" ht="20.100000000000001" customHeight="1" x14ac:dyDescent="0.25">
      <c r="A150" s="40">
        <v>16005708</v>
      </c>
      <c r="B150" s="41" t="s">
        <v>1560</v>
      </c>
      <c r="C150" s="41" t="s">
        <v>7001</v>
      </c>
      <c r="D150" s="42" t="s">
        <v>6852</v>
      </c>
      <c r="E150" s="43">
        <v>11</v>
      </c>
      <c r="F150" s="44">
        <v>2.06</v>
      </c>
      <c r="G150" s="43">
        <v>10</v>
      </c>
      <c r="H150" s="44">
        <v>1.44</v>
      </c>
      <c r="I150" s="42" t="s">
        <v>109</v>
      </c>
      <c r="J150" s="42" t="s">
        <v>4</v>
      </c>
      <c r="K150" s="42" t="s">
        <v>4</v>
      </c>
      <c r="L150" s="43">
        <f>IF(Tabelle11[[#This Row],[Heizleistung (55° C)]]=0,Tabelle11[[#This Row],[Heizleistung (35° C)]],(Tabelle11[[#This Row],[Heizleistung (35° C)]]+Tabelle11[[#This Row],[Heizleistung (55° C)]])/2)</f>
        <v>10.5</v>
      </c>
      <c r="M150" s="46">
        <f>IF(OR(Tabelle11[[#This Row],[Etas 35°C]]=0,Tabelle11[[#This Row],[Etas 55°C]]=0),"n.a.",(Tabelle11[[#This Row],[Etas 35°C]]*0.8+Tabelle11[[#This Row],[Etas 55°C]]*0.2)*2.5)</f>
        <v>4.8400000000000007</v>
      </c>
      <c r="N150" s="53">
        <f>IF(Tabelle11[[#This Row],[Etas 55°C]]=0,"n.a.",(6-Tabelle11[[#This Row],[80%/20% SCOP]])/Tabelle11[[#This Row],[80%/20% SCOP]])</f>
        <v>0.23966942148760312</v>
      </c>
    </row>
    <row r="151" spans="1:14" ht="20.100000000000001" customHeight="1" x14ac:dyDescent="0.25">
      <c r="A151" s="40">
        <v>16005709</v>
      </c>
      <c r="B151" s="41" t="s">
        <v>1560</v>
      </c>
      <c r="C151" s="41" t="s">
        <v>7002</v>
      </c>
      <c r="D151" s="42" t="s">
        <v>6852</v>
      </c>
      <c r="E151" s="43">
        <v>11</v>
      </c>
      <c r="F151" s="44">
        <v>2.08</v>
      </c>
      <c r="G151" s="43">
        <v>10</v>
      </c>
      <c r="H151" s="44">
        <v>1.44</v>
      </c>
      <c r="I151" s="42" t="s">
        <v>109</v>
      </c>
      <c r="J151" s="42" t="s">
        <v>4</v>
      </c>
      <c r="K151" s="42" t="s">
        <v>4</v>
      </c>
      <c r="L151" s="43">
        <f>IF(Tabelle11[[#This Row],[Heizleistung (55° C)]]=0,Tabelle11[[#This Row],[Heizleistung (35° C)]],(Tabelle11[[#This Row],[Heizleistung (35° C)]]+Tabelle11[[#This Row],[Heizleistung (55° C)]])/2)</f>
        <v>10.5</v>
      </c>
      <c r="M151" s="46">
        <f>IF(OR(Tabelle11[[#This Row],[Etas 35°C]]=0,Tabelle11[[#This Row],[Etas 55°C]]=0),"n.a.",(Tabelle11[[#This Row],[Etas 35°C]]*0.8+Tabelle11[[#This Row],[Etas 55°C]]*0.2)*2.5)</f>
        <v>4.8800000000000008</v>
      </c>
      <c r="N151" s="53">
        <f>IF(Tabelle11[[#This Row],[Etas 55°C]]=0,"n.a.",(6-Tabelle11[[#This Row],[80%/20% SCOP]])/Tabelle11[[#This Row],[80%/20% SCOP]])</f>
        <v>0.22950819672131129</v>
      </c>
    </row>
    <row r="152" spans="1:14" ht="20.100000000000001" customHeight="1" x14ac:dyDescent="0.25">
      <c r="A152" s="40">
        <v>16005659</v>
      </c>
      <c r="B152" s="41" t="s">
        <v>1560</v>
      </c>
      <c r="C152" s="41" t="s">
        <v>7003</v>
      </c>
      <c r="D152" s="42" t="s">
        <v>6852</v>
      </c>
      <c r="E152" s="43">
        <v>35</v>
      </c>
      <c r="F152" s="44">
        <v>2.0099999999999998</v>
      </c>
      <c r="G152" s="43">
        <v>32</v>
      </c>
      <c r="H152" s="44">
        <v>1.42</v>
      </c>
      <c r="I152" s="42" t="s">
        <v>109</v>
      </c>
      <c r="J152" s="42" t="s">
        <v>4</v>
      </c>
      <c r="K152" s="42" t="s">
        <v>4</v>
      </c>
      <c r="L152" s="43">
        <f>IF(Tabelle11[[#This Row],[Heizleistung (55° C)]]=0,Tabelle11[[#This Row],[Heizleistung (35° C)]],(Tabelle11[[#This Row],[Heizleistung (35° C)]]+Tabelle11[[#This Row],[Heizleistung (55° C)]])/2)</f>
        <v>33.5</v>
      </c>
      <c r="M152" s="46">
        <f>IF(OR(Tabelle11[[#This Row],[Etas 35°C]]=0,Tabelle11[[#This Row],[Etas 55°C]]=0),"n.a.",(Tabelle11[[#This Row],[Etas 35°C]]*0.8+Tabelle11[[#This Row],[Etas 55°C]]*0.2)*2.5)</f>
        <v>4.7299999999999995</v>
      </c>
      <c r="N152" s="53">
        <f>IF(Tabelle11[[#This Row],[Etas 55°C]]=0,"n.a.",(6-Tabelle11[[#This Row],[80%/20% SCOP]])/Tabelle11[[#This Row],[80%/20% SCOP]])</f>
        <v>0.26849894291754767</v>
      </c>
    </row>
    <row r="153" spans="1:14" ht="20.100000000000001" customHeight="1" x14ac:dyDescent="0.25">
      <c r="A153" s="40">
        <v>16005707</v>
      </c>
      <c r="B153" s="41" t="s">
        <v>1560</v>
      </c>
      <c r="C153" s="41" t="s">
        <v>7004</v>
      </c>
      <c r="D153" s="42" t="s">
        <v>6852</v>
      </c>
      <c r="E153" s="43">
        <v>8</v>
      </c>
      <c r="F153" s="44">
        <v>1.96</v>
      </c>
      <c r="G153" s="43">
        <v>8</v>
      </c>
      <c r="H153" s="44">
        <v>1.47</v>
      </c>
      <c r="I153" s="42" t="s">
        <v>109</v>
      </c>
      <c r="J153" s="42" t="s">
        <v>4</v>
      </c>
      <c r="K153" s="42" t="s">
        <v>4</v>
      </c>
      <c r="L153" s="43">
        <f>IF(Tabelle11[[#This Row],[Heizleistung (55° C)]]=0,Tabelle11[[#This Row],[Heizleistung (35° C)]],(Tabelle11[[#This Row],[Heizleistung (35° C)]]+Tabelle11[[#This Row],[Heizleistung (55° C)]])/2)</f>
        <v>8</v>
      </c>
      <c r="M153" s="46">
        <f>IF(OR(Tabelle11[[#This Row],[Etas 35°C]]=0,Tabelle11[[#This Row],[Etas 55°C]]=0),"n.a.",(Tabelle11[[#This Row],[Etas 35°C]]*0.8+Tabelle11[[#This Row],[Etas 55°C]]*0.2)*2.5)</f>
        <v>4.6550000000000002</v>
      </c>
      <c r="N153" s="53">
        <f>IF(Tabelle11[[#This Row],[Etas 55°C]]=0,"n.a.",(6-Tabelle11[[#This Row],[80%/20% SCOP]])/Tabelle11[[#This Row],[80%/20% SCOP]])</f>
        <v>0.28893662728249186</v>
      </c>
    </row>
    <row r="154" spans="1:14" ht="20.100000000000001" customHeight="1" x14ac:dyDescent="0.25">
      <c r="A154" s="40">
        <v>16018184</v>
      </c>
      <c r="B154" s="41" t="s">
        <v>1560</v>
      </c>
      <c r="C154" s="41" t="s">
        <v>7005</v>
      </c>
      <c r="D154" s="42" t="s">
        <v>6852</v>
      </c>
      <c r="E154" s="43">
        <v>52</v>
      </c>
      <c r="F154" s="44">
        <v>2.052</v>
      </c>
      <c r="G154" s="43">
        <v>44</v>
      </c>
      <c r="H154" s="44">
        <v>1.4810000000000001</v>
      </c>
      <c r="I154" s="42" t="s">
        <v>109</v>
      </c>
      <c r="J154" s="42" t="s">
        <v>4</v>
      </c>
      <c r="K154" s="42" t="s">
        <v>4</v>
      </c>
      <c r="L154" s="43">
        <f>IF(Tabelle11[[#This Row],[Heizleistung (55° C)]]=0,Tabelle11[[#This Row],[Heizleistung (35° C)]],(Tabelle11[[#This Row],[Heizleistung (35° C)]]+Tabelle11[[#This Row],[Heizleistung (55° C)]])/2)</f>
        <v>48</v>
      </c>
      <c r="M154" s="46">
        <f>IF(OR(Tabelle11[[#This Row],[Etas 35°C]]=0,Tabelle11[[#This Row],[Etas 55°C]]=0),"n.a.",(Tabelle11[[#This Row],[Etas 35°C]]*0.8+Tabelle11[[#This Row],[Etas 55°C]]*0.2)*2.5)</f>
        <v>4.8445</v>
      </c>
      <c r="N154" s="53">
        <f>IF(Tabelle11[[#This Row],[Etas 55°C]]=0,"n.a.",(6-Tabelle11[[#This Row],[80%/20% SCOP]])/Tabelle11[[#This Row],[80%/20% SCOP]])</f>
        <v>0.23851790690473731</v>
      </c>
    </row>
    <row r="155" spans="1:14" ht="20.100000000000001" customHeight="1" x14ac:dyDescent="0.25">
      <c r="A155" s="40">
        <v>16005593</v>
      </c>
      <c r="B155" s="41" t="s">
        <v>1560</v>
      </c>
      <c r="C155" s="41" t="s">
        <v>7006</v>
      </c>
      <c r="D155" s="42" t="s">
        <v>6852</v>
      </c>
      <c r="E155" s="43">
        <v>8</v>
      </c>
      <c r="F155" s="44">
        <v>1.97</v>
      </c>
      <c r="G155" s="43">
        <v>7</v>
      </c>
      <c r="H155" s="44">
        <v>1.4</v>
      </c>
      <c r="I155" s="42" t="s">
        <v>109</v>
      </c>
      <c r="J155" s="42" t="s">
        <v>4</v>
      </c>
      <c r="K155" s="42" t="s">
        <v>4</v>
      </c>
      <c r="L155" s="43">
        <f>IF(Tabelle11[[#This Row],[Heizleistung (55° C)]]=0,Tabelle11[[#This Row],[Heizleistung (35° C)]],(Tabelle11[[#This Row],[Heizleistung (35° C)]]+Tabelle11[[#This Row],[Heizleistung (55° C)]])/2)</f>
        <v>7.5</v>
      </c>
      <c r="M155" s="46">
        <f>IF(OR(Tabelle11[[#This Row],[Etas 35°C]]=0,Tabelle11[[#This Row],[Etas 55°C]]=0),"n.a.",(Tabelle11[[#This Row],[Etas 35°C]]*0.8+Tabelle11[[#This Row],[Etas 55°C]]*0.2)*2.5)</f>
        <v>4.6400000000000006</v>
      </c>
      <c r="N155" s="53">
        <f>IF(Tabelle11[[#This Row],[Etas 55°C]]=0,"n.a.",(6-Tabelle11[[#This Row],[80%/20% SCOP]])/Tabelle11[[#This Row],[80%/20% SCOP]])</f>
        <v>0.29310344827586193</v>
      </c>
    </row>
    <row r="156" spans="1:14" ht="20.100000000000001" customHeight="1" x14ac:dyDescent="0.25">
      <c r="A156" s="40">
        <v>16005653</v>
      </c>
      <c r="B156" s="41" t="s">
        <v>1560</v>
      </c>
      <c r="C156" s="41" t="s">
        <v>7007</v>
      </c>
      <c r="D156" s="42" t="s">
        <v>6852</v>
      </c>
      <c r="E156" s="43">
        <v>11</v>
      </c>
      <c r="F156" s="44">
        <v>2.0499999999999998</v>
      </c>
      <c r="G156" s="43">
        <v>10</v>
      </c>
      <c r="H156" s="44">
        <v>1.44</v>
      </c>
      <c r="I156" s="42" t="s">
        <v>109</v>
      </c>
      <c r="J156" s="42" t="s">
        <v>4</v>
      </c>
      <c r="K156" s="42" t="s">
        <v>4</v>
      </c>
      <c r="L156" s="43">
        <f>IF(Tabelle11[[#This Row],[Heizleistung (55° C)]]=0,Tabelle11[[#This Row],[Heizleistung (35° C)]],(Tabelle11[[#This Row],[Heizleistung (35° C)]]+Tabelle11[[#This Row],[Heizleistung (55° C)]])/2)</f>
        <v>10.5</v>
      </c>
      <c r="M156" s="46">
        <f>IF(OR(Tabelle11[[#This Row],[Etas 35°C]]=0,Tabelle11[[#This Row],[Etas 55°C]]=0),"n.a.",(Tabelle11[[#This Row],[Etas 35°C]]*0.8+Tabelle11[[#This Row],[Etas 55°C]]*0.2)*2.5)</f>
        <v>4.82</v>
      </c>
      <c r="N156" s="53">
        <f>IF(Tabelle11[[#This Row],[Etas 55°C]]=0,"n.a.",(6-Tabelle11[[#This Row],[80%/20% SCOP]])/Tabelle11[[#This Row],[80%/20% SCOP]])</f>
        <v>0.24481327800829869</v>
      </c>
    </row>
    <row r="157" spans="1:14" ht="20.100000000000001" customHeight="1" x14ac:dyDescent="0.25">
      <c r="A157" s="40">
        <v>16005587</v>
      </c>
      <c r="B157" s="41" t="s">
        <v>1560</v>
      </c>
      <c r="C157" s="41" t="s">
        <v>7008</v>
      </c>
      <c r="D157" s="42" t="s">
        <v>6852</v>
      </c>
      <c r="E157" s="43">
        <v>14</v>
      </c>
      <c r="F157" s="44">
        <v>2.0699999999999998</v>
      </c>
      <c r="G157" s="43">
        <v>13</v>
      </c>
      <c r="H157" s="44">
        <v>1.52</v>
      </c>
      <c r="I157" s="42" t="s">
        <v>109</v>
      </c>
      <c r="J157" s="42" t="s">
        <v>4</v>
      </c>
      <c r="K157" s="42" t="s">
        <v>4</v>
      </c>
      <c r="L157" s="43">
        <f>IF(Tabelle11[[#This Row],[Heizleistung (55° C)]]=0,Tabelle11[[#This Row],[Heizleistung (35° C)]],(Tabelle11[[#This Row],[Heizleistung (35° C)]]+Tabelle11[[#This Row],[Heizleistung (55° C)]])/2)</f>
        <v>13.5</v>
      </c>
      <c r="M157" s="46">
        <f>IF(OR(Tabelle11[[#This Row],[Etas 35°C]]=0,Tabelle11[[#This Row],[Etas 55°C]]=0),"n.a.",(Tabelle11[[#This Row],[Etas 35°C]]*0.8+Tabelle11[[#This Row],[Etas 55°C]]*0.2)*2.5)</f>
        <v>4.9000000000000004</v>
      </c>
      <c r="N157" s="53">
        <f>IF(Tabelle11[[#This Row],[Etas 55°C]]=0,"n.a.",(6-Tabelle11[[#This Row],[80%/20% SCOP]])/Tabelle11[[#This Row],[80%/20% SCOP]])</f>
        <v>0.22448979591836726</v>
      </c>
    </row>
    <row r="158" spans="1:14" ht="20.100000000000001" customHeight="1" x14ac:dyDescent="0.25">
      <c r="A158" s="40">
        <v>16005706</v>
      </c>
      <c r="B158" s="41" t="s">
        <v>1560</v>
      </c>
      <c r="C158" s="41" t="s">
        <v>7009</v>
      </c>
      <c r="D158" s="42" t="s">
        <v>6852</v>
      </c>
      <c r="E158" s="43">
        <v>8</v>
      </c>
      <c r="F158" s="44">
        <v>1.96</v>
      </c>
      <c r="G158" s="43">
        <v>8</v>
      </c>
      <c r="H158" s="44">
        <v>1.47</v>
      </c>
      <c r="I158" s="42" t="s">
        <v>109</v>
      </c>
      <c r="J158" s="42" t="s">
        <v>4</v>
      </c>
      <c r="K158" s="42" t="s">
        <v>4</v>
      </c>
      <c r="L158" s="43">
        <f>IF(Tabelle11[[#This Row],[Heizleistung (55° C)]]=0,Tabelle11[[#This Row],[Heizleistung (35° C)]],(Tabelle11[[#This Row],[Heizleistung (35° C)]]+Tabelle11[[#This Row],[Heizleistung (55° C)]])/2)</f>
        <v>8</v>
      </c>
      <c r="M158" s="46">
        <f>IF(OR(Tabelle11[[#This Row],[Etas 35°C]]=0,Tabelle11[[#This Row],[Etas 55°C]]=0),"n.a.",(Tabelle11[[#This Row],[Etas 35°C]]*0.8+Tabelle11[[#This Row],[Etas 55°C]]*0.2)*2.5)</f>
        <v>4.6550000000000002</v>
      </c>
      <c r="N158" s="53">
        <f>IF(Tabelle11[[#This Row],[Etas 55°C]]=0,"n.a.",(6-Tabelle11[[#This Row],[80%/20% SCOP]])/Tabelle11[[#This Row],[80%/20% SCOP]])</f>
        <v>0.28893662728249186</v>
      </c>
    </row>
    <row r="159" spans="1:14" ht="20.100000000000001" customHeight="1" x14ac:dyDescent="0.25">
      <c r="A159" s="40">
        <v>16005589</v>
      </c>
      <c r="B159" s="41" t="s">
        <v>1560</v>
      </c>
      <c r="C159" s="41" t="s">
        <v>7010</v>
      </c>
      <c r="D159" s="42" t="s">
        <v>6852</v>
      </c>
      <c r="E159" s="43">
        <v>18</v>
      </c>
      <c r="F159" s="44">
        <v>1.96</v>
      </c>
      <c r="G159" s="43">
        <v>17</v>
      </c>
      <c r="H159" s="44">
        <v>1.42</v>
      </c>
      <c r="I159" s="42" t="s">
        <v>109</v>
      </c>
      <c r="J159" s="42" t="s">
        <v>4</v>
      </c>
      <c r="K159" s="42" t="s">
        <v>4</v>
      </c>
      <c r="L159" s="43">
        <f>IF(Tabelle11[[#This Row],[Heizleistung (55° C)]]=0,Tabelle11[[#This Row],[Heizleistung (35° C)]],(Tabelle11[[#This Row],[Heizleistung (35° C)]]+Tabelle11[[#This Row],[Heizleistung (55° C)]])/2)</f>
        <v>17.5</v>
      </c>
      <c r="M159" s="46">
        <f>IF(OR(Tabelle11[[#This Row],[Etas 35°C]]=0,Tabelle11[[#This Row],[Etas 55°C]]=0),"n.a.",(Tabelle11[[#This Row],[Etas 35°C]]*0.8+Tabelle11[[#This Row],[Etas 55°C]]*0.2)*2.5)</f>
        <v>4.63</v>
      </c>
      <c r="N159" s="53">
        <f>IF(Tabelle11[[#This Row],[Etas 55°C]]=0,"n.a.",(6-Tabelle11[[#This Row],[80%/20% SCOP]])/Tabelle11[[#This Row],[80%/20% SCOP]])</f>
        <v>0.29589632829373652</v>
      </c>
    </row>
    <row r="160" spans="1:14" ht="20.100000000000001" customHeight="1" x14ac:dyDescent="0.25">
      <c r="A160" s="40">
        <v>16015370</v>
      </c>
      <c r="B160" s="41" t="s">
        <v>1624</v>
      </c>
      <c r="C160" s="41" t="s">
        <v>7011</v>
      </c>
      <c r="D160" s="42" t="s">
        <v>6852</v>
      </c>
      <c r="E160" s="43">
        <v>5.66</v>
      </c>
      <c r="F160" s="44">
        <v>1.96</v>
      </c>
      <c r="G160" s="43">
        <v>5.27</v>
      </c>
      <c r="H160" s="44">
        <v>1.47</v>
      </c>
      <c r="I160" s="42" t="s">
        <v>324</v>
      </c>
      <c r="J160" s="42" t="s">
        <v>15</v>
      </c>
      <c r="K160" s="42" t="s">
        <v>4</v>
      </c>
      <c r="L160" s="43">
        <f>IF(Tabelle11[[#This Row],[Heizleistung (55° C)]]=0,Tabelle11[[#This Row],[Heizleistung (35° C)]],(Tabelle11[[#This Row],[Heizleistung (35° C)]]+Tabelle11[[#This Row],[Heizleistung (55° C)]])/2)</f>
        <v>5.4649999999999999</v>
      </c>
      <c r="M160" s="46">
        <f>IF(OR(Tabelle11[[#This Row],[Etas 35°C]]=0,Tabelle11[[#This Row],[Etas 55°C]]=0),"n.a.",(Tabelle11[[#This Row],[Etas 35°C]]*0.8+Tabelle11[[#This Row],[Etas 55°C]]*0.2)*2.5)</f>
        <v>4.6550000000000002</v>
      </c>
      <c r="N160" s="53">
        <f>IF(Tabelle11[[#This Row],[Etas 55°C]]=0,"n.a.",(6-Tabelle11[[#This Row],[80%/20% SCOP]])/Tabelle11[[#This Row],[80%/20% SCOP]])</f>
        <v>0.28893662728249186</v>
      </c>
    </row>
    <row r="161" spans="1:14" ht="20.100000000000001" customHeight="1" x14ac:dyDescent="0.25">
      <c r="A161" s="40">
        <v>16015372</v>
      </c>
      <c r="B161" s="41" t="s">
        <v>1624</v>
      </c>
      <c r="C161" s="41" t="s">
        <v>7012</v>
      </c>
      <c r="D161" s="42" t="s">
        <v>6852</v>
      </c>
      <c r="E161" s="43">
        <v>11.51</v>
      </c>
      <c r="F161" s="44">
        <v>1.86</v>
      </c>
      <c r="G161" s="43">
        <v>10.66</v>
      </c>
      <c r="H161" s="44">
        <v>1.43</v>
      </c>
      <c r="I161" s="42" t="s">
        <v>324</v>
      </c>
      <c r="J161" s="42" t="s">
        <v>15</v>
      </c>
      <c r="K161" s="42" t="s">
        <v>4</v>
      </c>
      <c r="L161" s="43">
        <f>IF(Tabelle11[[#This Row],[Heizleistung (55° C)]]=0,Tabelle11[[#This Row],[Heizleistung (35° C)]],(Tabelle11[[#This Row],[Heizleistung (35° C)]]+Tabelle11[[#This Row],[Heizleistung (55° C)]])/2)</f>
        <v>11.085000000000001</v>
      </c>
      <c r="M161" s="46">
        <f>IF(OR(Tabelle11[[#This Row],[Etas 35°C]]=0,Tabelle11[[#This Row],[Etas 55°C]]=0),"n.a.",(Tabelle11[[#This Row],[Etas 35°C]]*0.8+Tabelle11[[#This Row],[Etas 55°C]]*0.2)*2.5)</f>
        <v>4.4350000000000005</v>
      </c>
      <c r="N161" s="53">
        <f>IF(Tabelle11[[#This Row],[Etas 55°C]]=0,"n.a.",(6-Tabelle11[[#This Row],[80%/20% SCOP]])/Tabelle11[[#This Row],[80%/20% SCOP]])</f>
        <v>0.35287485907553534</v>
      </c>
    </row>
    <row r="162" spans="1:14" ht="20.100000000000001" customHeight="1" x14ac:dyDescent="0.25">
      <c r="A162" s="40">
        <v>16015371</v>
      </c>
      <c r="B162" s="41" t="s">
        <v>1624</v>
      </c>
      <c r="C162" s="41" t="s">
        <v>7013</v>
      </c>
      <c r="D162" s="42" t="s">
        <v>6852</v>
      </c>
      <c r="E162" s="43">
        <v>9.16</v>
      </c>
      <c r="F162" s="44">
        <v>1.95</v>
      </c>
      <c r="G162" s="43">
        <v>8.39</v>
      </c>
      <c r="H162" s="44">
        <v>1.49</v>
      </c>
      <c r="I162" s="42" t="s">
        <v>324</v>
      </c>
      <c r="J162" s="42" t="s">
        <v>15</v>
      </c>
      <c r="K162" s="42" t="s">
        <v>4</v>
      </c>
      <c r="L162" s="43">
        <f>IF(Tabelle11[[#This Row],[Heizleistung (55° C)]]=0,Tabelle11[[#This Row],[Heizleistung (35° C)]],(Tabelle11[[#This Row],[Heizleistung (35° C)]]+Tabelle11[[#This Row],[Heizleistung (55° C)]])/2)</f>
        <v>8.7750000000000004</v>
      </c>
      <c r="M162" s="46">
        <f>IF(OR(Tabelle11[[#This Row],[Etas 35°C]]=0,Tabelle11[[#This Row],[Etas 55°C]]=0),"n.a.",(Tabelle11[[#This Row],[Etas 35°C]]*0.8+Tabelle11[[#This Row],[Etas 55°C]]*0.2)*2.5)</f>
        <v>4.6450000000000005</v>
      </c>
      <c r="N162" s="53">
        <f>IF(Tabelle11[[#This Row],[Etas 55°C]]=0,"n.a.",(6-Tabelle11[[#This Row],[80%/20% SCOP]])/Tabelle11[[#This Row],[80%/20% SCOP]])</f>
        <v>0.29171151776103327</v>
      </c>
    </row>
    <row r="163" spans="1:14" ht="20.100000000000001" customHeight="1" x14ac:dyDescent="0.25">
      <c r="A163" s="40">
        <v>16015812</v>
      </c>
      <c r="B163" s="41" t="s">
        <v>1646</v>
      </c>
      <c r="C163" s="41" t="s">
        <v>7014</v>
      </c>
      <c r="D163" s="42" t="s">
        <v>6852</v>
      </c>
      <c r="E163" s="43">
        <v>16</v>
      </c>
      <c r="F163" s="44">
        <v>1.86</v>
      </c>
      <c r="G163" s="43">
        <v>14</v>
      </c>
      <c r="H163" s="44">
        <v>1.46</v>
      </c>
      <c r="I163" s="42" t="s">
        <v>3</v>
      </c>
      <c r="J163" s="42" t="s">
        <v>15</v>
      </c>
      <c r="K163" s="42" t="s">
        <v>4</v>
      </c>
      <c r="L163" s="43">
        <f>IF(Tabelle11[[#This Row],[Heizleistung (55° C)]]=0,Tabelle11[[#This Row],[Heizleistung (35° C)]],(Tabelle11[[#This Row],[Heizleistung (35° C)]]+Tabelle11[[#This Row],[Heizleistung (55° C)]])/2)</f>
        <v>15</v>
      </c>
      <c r="M163" s="46">
        <f>IF(OR(Tabelle11[[#This Row],[Etas 35°C]]=0,Tabelle11[[#This Row],[Etas 55°C]]=0),"n.a.",(Tabelle11[[#This Row],[Etas 35°C]]*0.8+Tabelle11[[#This Row],[Etas 55°C]]*0.2)*2.5)</f>
        <v>4.4500000000000011</v>
      </c>
      <c r="N163" s="53">
        <f>IF(Tabelle11[[#This Row],[Etas 55°C]]=0,"n.a.",(6-Tabelle11[[#This Row],[80%/20% SCOP]])/Tabelle11[[#This Row],[80%/20% SCOP]])</f>
        <v>0.34831460674157272</v>
      </c>
    </row>
    <row r="164" spans="1:14" ht="20.100000000000001" customHeight="1" x14ac:dyDescent="0.25">
      <c r="A164" s="40">
        <v>16015780</v>
      </c>
      <c r="B164" s="41" t="s">
        <v>1646</v>
      </c>
      <c r="C164" s="41" t="s">
        <v>7015</v>
      </c>
      <c r="D164" s="42" t="s">
        <v>6852</v>
      </c>
      <c r="E164" s="43">
        <v>16</v>
      </c>
      <c r="F164" s="44">
        <v>1.86</v>
      </c>
      <c r="G164" s="43">
        <v>14</v>
      </c>
      <c r="H164" s="44">
        <v>1.46</v>
      </c>
      <c r="I164" s="42" t="s">
        <v>3</v>
      </c>
      <c r="J164" s="42" t="s">
        <v>15</v>
      </c>
      <c r="K164" s="42" t="s">
        <v>4</v>
      </c>
      <c r="L164" s="43">
        <f>IF(Tabelle11[[#This Row],[Heizleistung (55° C)]]=0,Tabelle11[[#This Row],[Heizleistung (35° C)]],(Tabelle11[[#This Row],[Heizleistung (35° C)]]+Tabelle11[[#This Row],[Heizleistung (55° C)]])/2)</f>
        <v>15</v>
      </c>
      <c r="M164" s="46">
        <f>IF(OR(Tabelle11[[#This Row],[Etas 35°C]]=0,Tabelle11[[#This Row],[Etas 55°C]]=0),"n.a.",(Tabelle11[[#This Row],[Etas 35°C]]*0.8+Tabelle11[[#This Row],[Etas 55°C]]*0.2)*2.5)</f>
        <v>4.4500000000000011</v>
      </c>
      <c r="N164" s="53">
        <f>IF(Tabelle11[[#This Row],[Etas 55°C]]=0,"n.a.",(6-Tabelle11[[#This Row],[80%/20% SCOP]])/Tabelle11[[#This Row],[80%/20% SCOP]])</f>
        <v>0.34831460674157272</v>
      </c>
    </row>
    <row r="165" spans="1:14" ht="20.100000000000001" customHeight="1" x14ac:dyDescent="0.25">
      <c r="A165" s="40">
        <v>16006083</v>
      </c>
      <c r="B165" s="41" t="s">
        <v>1646</v>
      </c>
      <c r="C165" s="41" t="s">
        <v>7016</v>
      </c>
      <c r="D165" s="42" t="s">
        <v>6852</v>
      </c>
      <c r="E165" s="43">
        <v>23</v>
      </c>
      <c r="F165" s="44">
        <v>1.81</v>
      </c>
      <c r="G165" s="43">
        <v>20</v>
      </c>
      <c r="H165" s="44">
        <v>1.42</v>
      </c>
      <c r="I165" s="42" t="s">
        <v>109</v>
      </c>
      <c r="J165" s="42" t="s">
        <v>4</v>
      </c>
      <c r="K165" s="42" t="s">
        <v>4</v>
      </c>
      <c r="L165" s="43">
        <f>IF(Tabelle11[[#This Row],[Heizleistung (55° C)]]=0,Tabelle11[[#This Row],[Heizleistung (35° C)]],(Tabelle11[[#This Row],[Heizleistung (35° C)]]+Tabelle11[[#This Row],[Heizleistung (55° C)]])/2)</f>
        <v>21.5</v>
      </c>
      <c r="M165" s="46">
        <f>IF(OR(Tabelle11[[#This Row],[Etas 35°C]]=0,Tabelle11[[#This Row],[Etas 55°C]]=0),"n.a.",(Tabelle11[[#This Row],[Etas 35°C]]*0.8+Tabelle11[[#This Row],[Etas 55°C]]*0.2)*2.5)</f>
        <v>4.33</v>
      </c>
      <c r="N165" s="53">
        <f>IF(Tabelle11[[#This Row],[Etas 55°C]]=0,"n.a.",(6-Tabelle11[[#This Row],[80%/20% SCOP]])/Tabelle11[[#This Row],[80%/20% SCOP]])</f>
        <v>0.38568129330254042</v>
      </c>
    </row>
    <row r="166" spans="1:14" ht="20.100000000000001" customHeight="1" x14ac:dyDescent="0.25">
      <c r="A166" s="40">
        <v>16015796</v>
      </c>
      <c r="B166" s="41" t="s">
        <v>1646</v>
      </c>
      <c r="C166" s="41" t="s">
        <v>7017</v>
      </c>
      <c r="D166" s="42" t="s">
        <v>6852</v>
      </c>
      <c r="E166" s="43">
        <v>10</v>
      </c>
      <c r="F166" s="44">
        <v>1.83</v>
      </c>
      <c r="G166" s="43">
        <v>10</v>
      </c>
      <c r="H166" s="44">
        <v>1.4</v>
      </c>
      <c r="I166" s="42" t="s">
        <v>3</v>
      </c>
      <c r="J166" s="42" t="s">
        <v>15</v>
      </c>
      <c r="K166" s="42" t="s">
        <v>4</v>
      </c>
      <c r="L166" s="43">
        <f>IF(Tabelle11[[#This Row],[Heizleistung (55° C)]]=0,Tabelle11[[#This Row],[Heizleistung (35° C)]],(Tabelle11[[#This Row],[Heizleistung (35° C)]]+Tabelle11[[#This Row],[Heizleistung (55° C)]])/2)</f>
        <v>10</v>
      </c>
      <c r="M166" s="46">
        <f>IF(OR(Tabelle11[[#This Row],[Etas 35°C]]=0,Tabelle11[[#This Row],[Etas 55°C]]=0),"n.a.",(Tabelle11[[#This Row],[Etas 35°C]]*0.8+Tabelle11[[#This Row],[Etas 55°C]]*0.2)*2.5)</f>
        <v>4.3600000000000003</v>
      </c>
      <c r="N166" s="53">
        <f>IF(Tabelle11[[#This Row],[Etas 55°C]]=0,"n.a.",(6-Tabelle11[[#This Row],[80%/20% SCOP]])/Tabelle11[[#This Row],[80%/20% SCOP]])</f>
        <v>0.3761467889908256</v>
      </c>
    </row>
    <row r="167" spans="1:14" ht="20.100000000000001" customHeight="1" x14ac:dyDescent="0.25">
      <c r="A167" s="40">
        <v>16016369</v>
      </c>
      <c r="B167" s="41" t="s">
        <v>1646</v>
      </c>
      <c r="C167" s="41" t="s">
        <v>7018</v>
      </c>
      <c r="D167" s="42" t="s">
        <v>6852</v>
      </c>
      <c r="E167" s="43">
        <v>16</v>
      </c>
      <c r="F167" s="44">
        <v>1.8580000000000001</v>
      </c>
      <c r="G167" s="43">
        <v>14</v>
      </c>
      <c r="H167" s="44">
        <v>1.456</v>
      </c>
      <c r="I167" s="42" t="s">
        <v>3</v>
      </c>
      <c r="J167" s="42" t="s">
        <v>15</v>
      </c>
      <c r="K167" s="42" t="s">
        <v>4</v>
      </c>
      <c r="L167" s="43">
        <f>IF(Tabelle11[[#This Row],[Heizleistung (55° C)]]=0,Tabelle11[[#This Row],[Heizleistung (35° C)]],(Tabelle11[[#This Row],[Heizleistung (35° C)]]+Tabelle11[[#This Row],[Heizleistung (55° C)]])/2)</f>
        <v>15</v>
      </c>
      <c r="M167" s="46">
        <f>IF(OR(Tabelle11[[#This Row],[Etas 35°C]]=0,Tabelle11[[#This Row],[Etas 55°C]]=0),"n.a.",(Tabelle11[[#This Row],[Etas 35°C]]*0.8+Tabelle11[[#This Row],[Etas 55°C]]*0.2)*2.5)</f>
        <v>4.444</v>
      </c>
      <c r="N167" s="53">
        <f>IF(Tabelle11[[#This Row],[Etas 55°C]]=0,"n.a.",(6-Tabelle11[[#This Row],[80%/20% SCOP]])/Tabelle11[[#This Row],[80%/20% SCOP]])</f>
        <v>0.35013501350135012</v>
      </c>
    </row>
    <row r="168" spans="1:14" ht="20.100000000000001" customHeight="1" x14ac:dyDescent="0.25">
      <c r="A168" s="40">
        <v>16010300</v>
      </c>
      <c r="B168" s="41" t="s">
        <v>1646</v>
      </c>
      <c r="C168" s="41" t="s">
        <v>7019</v>
      </c>
      <c r="D168" s="42" t="s">
        <v>6852</v>
      </c>
      <c r="E168" s="43">
        <v>11</v>
      </c>
      <c r="F168" s="44">
        <v>1.86</v>
      </c>
      <c r="G168" s="43">
        <v>10.5</v>
      </c>
      <c r="H168" s="44">
        <v>1.4</v>
      </c>
      <c r="I168" s="42" t="s">
        <v>109</v>
      </c>
      <c r="J168" s="42" t="s">
        <v>15</v>
      </c>
      <c r="K168" s="42" t="s">
        <v>4</v>
      </c>
      <c r="L168" s="43">
        <f>IF(Tabelle11[[#This Row],[Heizleistung (55° C)]]=0,Tabelle11[[#This Row],[Heizleistung (35° C)]],(Tabelle11[[#This Row],[Heizleistung (35° C)]]+Tabelle11[[#This Row],[Heizleistung (55° C)]])/2)</f>
        <v>10.75</v>
      </c>
      <c r="M168" s="46">
        <f>IF(OR(Tabelle11[[#This Row],[Etas 35°C]]=0,Tabelle11[[#This Row],[Etas 55°C]]=0),"n.a.",(Tabelle11[[#This Row],[Etas 35°C]]*0.8+Tabelle11[[#This Row],[Etas 55°C]]*0.2)*2.5)</f>
        <v>4.4200000000000008</v>
      </c>
      <c r="N168" s="53">
        <f>IF(Tabelle11[[#This Row],[Etas 55°C]]=0,"n.a.",(6-Tabelle11[[#This Row],[80%/20% SCOP]])/Tabelle11[[#This Row],[80%/20% SCOP]])</f>
        <v>0.35746606334841602</v>
      </c>
    </row>
    <row r="169" spans="1:14" ht="20.100000000000001" customHeight="1" x14ac:dyDescent="0.25">
      <c r="A169" s="40">
        <v>16015786</v>
      </c>
      <c r="B169" s="41" t="s">
        <v>1646</v>
      </c>
      <c r="C169" s="41" t="s">
        <v>7020</v>
      </c>
      <c r="D169" s="42" t="s">
        <v>6852</v>
      </c>
      <c r="E169" s="43">
        <v>16</v>
      </c>
      <c r="F169" s="44">
        <v>1.86</v>
      </c>
      <c r="G169" s="43">
        <v>14</v>
      </c>
      <c r="H169" s="44">
        <v>1.46</v>
      </c>
      <c r="I169" s="42" t="s">
        <v>3</v>
      </c>
      <c r="J169" s="42" t="s">
        <v>15</v>
      </c>
      <c r="K169" s="42" t="s">
        <v>4</v>
      </c>
      <c r="L169" s="43">
        <f>IF(Tabelle11[[#This Row],[Heizleistung (55° C)]]=0,Tabelle11[[#This Row],[Heizleistung (35° C)]],(Tabelle11[[#This Row],[Heizleistung (35° C)]]+Tabelle11[[#This Row],[Heizleistung (55° C)]])/2)</f>
        <v>15</v>
      </c>
      <c r="M169" s="46">
        <f>IF(OR(Tabelle11[[#This Row],[Etas 35°C]]=0,Tabelle11[[#This Row],[Etas 55°C]]=0),"n.a.",(Tabelle11[[#This Row],[Etas 35°C]]*0.8+Tabelle11[[#This Row],[Etas 55°C]]*0.2)*2.5)</f>
        <v>4.4500000000000011</v>
      </c>
      <c r="N169" s="53">
        <f>IF(Tabelle11[[#This Row],[Etas 55°C]]=0,"n.a.",(6-Tabelle11[[#This Row],[80%/20% SCOP]])/Tabelle11[[#This Row],[80%/20% SCOP]])</f>
        <v>0.34831460674157272</v>
      </c>
    </row>
    <row r="170" spans="1:14" ht="20.100000000000001" customHeight="1" x14ac:dyDescent="0.25">
      <c r="A170" s="40">
        <v>16015770</v>
      </c>
      <c r="B170" s="41" t="s">
        <v>1646</v>
      </c>
      <c r="C170" s="41" t="s">
        <v>7021</v>
      </c>
      <c r="D170" s="42" t="s">
        <v>6852</v>
      </c>
      <c r="E170" s="43">
        <v>10</v>
      </c>
      <c r="F170" s="44">
        <v>1.83</v>
      </c>
      <c r="G170" s="43">
        <v>10</v>
      </c>
      <c r="H170" s="44">
        <v>1.4</v>
      </c>
      <c r="I170" s="42" t="s">
        <v>3</v>
      </c>
      <c r="J170" s="42" t="s">
        <v>15</v>
      </c>
      <c r="K170" s="42" t="s">
        <v>4</v>
      </c>
      <c r="L170" s="43">
        <f>IF(Tabelle11[[#This Row],[Heizleistung (55° C)]]=0,Tabelle11[[#This Row],[Heizleistung (35° C)]],(Tabelle11[[#This Row],[Heizleistung (35° C)]]+Tabelle11[[#This Row],[Heizleistung (55° C)]])/2)</f>
        <v>10</v>
      </c>
      <c r="M170" s="46">
        <f>IF(OR(Tabelle11[[#This Row],[Etas 35°C]]=0,Tabelle11[[#This Row],[Etas 55°C]]=0),"n.a.",(Tabelle11[[#This Row],[Etas 35°C]]*0.8+Tabelle11[[#This Row],[Etas 55°C]]*0.2)*2.5)</f>
        <v>4.3600000000000003</v>
      </c>
      <c r="N170" s="53">
        <f>IF(Tabelle11[[#This Row],[Etas 55°C]]=0,"n.a.",(6-Tabelle11[[#This Row],[80%/20% SCOP]])/Tabelle11[[#This Row],[80%/20% SCOP]])</f>
        <v>0.3761467889908256</v>
      </c>
    </row>
    <row r="171" spans="1:14" ht="20.100000000000001" customHeight="1" x14ac:dyDescent="0.25">
      <c r="A171" s="40">
        <v>16006168</v>
      </c>
      <c r="B171" s="41" t="s">
        <v>1646</v>
      </c>
      <c r="C171" s="41" t="s">
        <v>7022</v>
      </c>
      <c r="D171" s="42" t="s">
        <v>6852</v>
      </c>
      <c r="E171" s="43">
        <v>23</v>
      </c>
      <c r="F171" s="44">
        <v>1.81</v>
      </c>
      <c r="G171" s="43">
        <v>20</v>
      </c>
      <c r="H171" s="44">
        <v>1.42</v>
      </c>
      <c r="I171" s="42" t="s">
        <v>109</v>
      </c>
      <c r="J171" s="42" t="s">
        <v>4</v>
      </c>
      <c r="K171" s="42" t="s">
        <v>4</v>
      </c>
      <c r="L171" s="43">
        <f>IF(Tabelle11[[#This Row],[Heizleistung (55° C)]]=0,Tabelle11[[#This Row],[Heizleistung (35° C)]],(Tabelle11[[#This Row],[Heizleistung (35° C)]]+Tabelle11[[#This Row],[Heizleistung (55° C)]])/2)</f>
        <v>21.5</v>
      </c>
      <c r="M171" s="46">
        <f>IF(OR(Tabelle11[[#This Row],[Etas 35°C]]=0,Tabelle11[[#This Row],[Etas 55°C]]=0),"n.a.",(Tabelle11[[#This Row],[Etas 35°C]]*0.8+Tabelle11[[#This Row],[Etas 55°C]]*0.2)*2.5)</f>
        <v>4.33</v>
      </c>
      <c r="N171" s="53">
        <f>IF(Tabelle11[[#This Row],[Etas 55°C]]=0,"n.a.",(6-Tabelle11[[#This Row],[80%/20% SCOP]])/Tabelle11[[#This Row],[80%/20% SCOP]])</f>
        <v>0.38568129330254042</v>
      </c>
    </row>
    <row r="172" spans="1:14" ht="20.100000000000001" customHeight="1" x14ac:dyDescent="0.25">
      <c r="A172" s="40">
        <v>16006009</v>
      </c>
      <c r="B172" s="41" t="s">
        <v>1646</v>
      </c>
      <c r="C172" s="41" t="s">
        <v>7023</v>
      </c>
      <c r="D172" s="42" t="s">
        <v>6852</v>
      </c>
      <c r="E172" s="43">
        <v>11</v>
      </c>
      <c r="F172" s="44">
        <v>1.86</v>
      </c>
      <c r="G172" s="43">
        <v>10.5</v>
      </c>
      <c r="H172" s="44">
        <v>1.4</v>
      </c>
      <c r="I172" s="42" t="s">
        <v>109</v>
      </c>
      <c r="J172" s="42" t="s">
        <v>15</v>
      </c>
      <c r="K172" s="42" t="s">
        <v>4</v>
      </c>
      <c r="L172" s="43">
        <f>IF(Tabelle11[[#This Row],[Heizleistung (55° C)]]=0,Tabelle11[[#This Row],[Heizleistung (35° C)]],(Tabelle11[[#This Row],[Heizleistung (35° C)]]+Tabelle11[[#This Row],[Heizleistung (55° C)]])/2)</f>
        <v>10.75</v>
      </c>
      <c r="M172" s="46">
        <f>IF(OR(Tabelle11[[#This Row],[Etas 35°C]]=0,Tabelle11[[#This Row],[Etas 55°C]]=0),"n.a.",(Tabelle11[[#This Row],[Etas 35°C]]*0.8+Tabelle11[[#This Row],[Etas 55°C]]*0.2)*2.5)</f>
        <v>4.4200000000000008</v>
      </c>
      <c r="N172" s="53">
        <f>IF(Tabelle11[[#This Row],[Etas 55°C]]=0,"n.a.",(6-Tabelle11[[#This Row],[80%/20% SCOP]])/Tabelle11[[#This Row],[80%/20% SCOP]])</f>
        <v>0.35746606334841602</v>
      </c>
    </row>
    <row r="173" spans="1:14" ht="20.100000000000001" customHeight="1" x14ac:dyDescent="0.25">
      <c r="A173" s="40">
        <v>16006171</v>
      </c>
      <c r="B173" s="41" t="s">
        <v>1646</v>
      </c>
      <c r="C173" s="41" t="s">
        <v>7024</v>
      </c>
      <c r="D173" s="42" t="s">
        <v>6852</v>
      </c>
      <c r="E173" s="43">
        <v>23</v>
      </c>
      <c r="F173" s="44">
        <v>1.81</v>
      </c>
      <c r="G173" s="43">
        <v>20</v>
      </c>
      <c r="H173" s="44">
        <v>1.42</v>
      </c>
      <c r="I173" s="42" t="s">
        <v>109</v>
      </c>
      <c r="J173" s="42" t="s">
        <v>4</v>
      </c>
      <c r="K173" s="42" t="s">
        <v>4</v>
      </c>
      <c r="L173" s="43">
        <f>IF(Tabelle11[[#This Row],[Heizleistung (55° C)]]=0,Tabelle11[[#This Row],[Heizleistung (35° C)]],(Tabelle11[[#This Row],[Heizleistung (35° C)]]+Tabelle11[[#This Row],[Heizleistung (55° C)]])/2)</f>
        <v>21.5</v>
      </c>
      <c r="M173" s="46">
        <f>IF(OR(Tabelle11[[#This Row],[Etas 35°C]]=0,Tabelle11[[#This Row],[Etas 55°C]]=0),"n.a.",(Tabelle11[[#This Row],[Etas 35°C]]*0.8+Tabelle11[[#This Row],[Etas 55°C]]*0.2)*2.5)</f>
        <v>4.33</v>
      </c>
      <c r="N173" s="53">
        <f>IF(Tabelle11[[#This Row],[Etas 55°C]]=0,"n.a.",(6-Tabelle11[[#This Row],[80%/20% SCOP]])/Tabelle11[[#This Row],[80%/20% SCOP]])</f>
        <v>0.38568129330254042</v>
      </c>
    </row>
    <row r="174" spans="1:14" ht="20.100000000000001" customHeight="1" x14ac:dyDescent="0.25">
      <c r="A174" s="40">
        <v>16006081</v>
      </c>
      <c r="B174" s="41" t="s">
        <v>1646</v>
      </c>
      <c r="C174" s="41" t="s">
        <v>7025</v>
      </c>
      <c r="D174" s="42" t="s">
        <v>6852</v>
      </c>
      <c r="E174" s="43">
        <v>23</v>
      </c>
      <c r="F174" s="44">
        <v>1.81</v>
      </c>
      <c r="G174" s="43">
        <v>20</v>
      </c>
      <c r="H174" s="44">
        <v>1.42</v>
      </c>
      <c r="I174" s="42" t="s">
        <v>109</v>
      </c>
      <c r="J174" s="42" t="s">
        <v>4</v>
      </c>
      <c r="K174" s="42" t="s">
        <v>4</v>
      </c>
      <c r="L174" s="43">
        <f>IF(Tabelle11[[#This Row],[Heizleistung (55° C)]]=0,Tabelle11[[#This Row],[Heizleistung (35° C)]],(Tabelle11[[#This Row],[Heizleistung (35° C)]]+Tabelle11[[#This Row],[Heizleistung (55° C)]])/2)</f>
        <v>21.5</v>
      </c>
      <c r="M174" s="46">
        <f>IF(OR(Tabelle11[[#This Row],[Etas 35°C]]=0,Tabelle11[[#This Row],[Etas 55°C]]=0),"n.a.",(Tabelle11[[#This Row],[Etas 35°C]]*0.8+Tabelle11[[#This Row],[Etas 55°C]]*0.2)*2.5)</f>
        <v>4.33</v>
      </c>
      <c r="N174" s="53">
        <f>IF(Tabelle11[[#This Row],[Etas 55°C]]=0,"n.a.",(6-Tabelle11[[#This Row],[80%/20% SCOP]])/Tabelle11[[#This Row],[80%/20% SCOP]])</f>
        <v>0.38568129330254042</v>
      </c>
    </row>
    <row r="175" spans="1:14" ht="20.100000000000001" customHeight="1" x14ac:dyDescent="0.25">
      <c r="A175" s="40">
        <v>16006172</v>
      </c>
      <c r="B175" s="41" t="s">
        <v>1646</v>
      </c>
      <c r="C175" s="41" t="s">
        <v>7026</v>
      </c>
      <c r="D175" s="42" t="s">
        <v>6852</v>
      </c>
      <c r="E175" s="43">
        <v>23</v>
      </c>
      <c r="F175" s="44">
        <v>1.81</v>
      </c>
      <c r="G175" s="43">
        <v>20</v>
      </c>
      <c r="H175" s="44">
        <v>1.42</v>
      </c>
      <c r="I175" s="42" t="s">
        <v>109</v>
      </c>
      <c r="J175" s="42" t="s">
        <v>4</v>
      </c>
      <c r="K175" s="42" t="s">
        <v>4</v>
      </c>
      <c r="L175" s="43">
        <f>IF(Tabelle11[[#This Row],[Heizleistung (55° C)]]=0,Tabelle11[[#This Row],[Heizleistung (35° C)]],(Tabelle11[[#This Row],[Heizleistung (35° C)]]+Tabelle11[[#This Row],[Heizleistung (55° C)]])/2)</f>
        <v>21.5</v>
      </c>
      <c r="M175" s="46">
        <f>IF(OR(Tabelle11[[#This Row],[Etas 35°C]]=0,Tabelle11[[#This Row],[Etas 55°C]]=0),"n.a.",(Tabelle11[[#This Row],[Etas 35°C]]*0.8+Tabelle11[[#This Row],[Etas 55°C]]*0.2)*2.5)</f>
        <v>4.33</v>
      </c>
      <c r="N175" s="53">
        <f>IF(Tabelle11[[#This Row],[Etas 55°C]]=0,"n.a.",(6-Tabelle11[[#This Row],[80%/20% SCOP]])/Tabelle11[[#This Row],[80%/20% SCOP]])</f>
        <v>0.38568129330254042</v>
      </c>
    </row>
    <row r="176" spans="1:14" ht="20.100000000000001" customHeight="1" x14ac:dyDescent="0.25">
      <c r="A176" s="40">
        <v>16010296</v>
      </c>
      <c r="B176" s="41" t="s">
        <v>1646</v>
      </c>
      <c r="C176" s="41" t="s">
        <v>7027</v>
      </c>
      <c r="D176" s="42" t="s">
        <v>6852</v>
      </c>
      <c r="E176" s="43">
        <v>11</v>
      </c>
      <c r="F176" s="44">
        <v>1.86</v>
      </c>
      <c r="G176" s="43">
        <v>10.5</v>
      </c>
      <c r="H176" s="44">
        <v>1.4</v>
      </c>
      <c r="I176" s="42" t="s">
        <v>109</v>
      </c>
      <c r="J176" s="42" t="s">
        <v>15</v>
      </c>
      <c r="K176" s="42" t="s">
        <v>4</v>
      </c>
      <c r="L176" s="43">
        <f>IF(Tabelle11[[#This Row],[Heizleistung (55° C)]]=0,Tabelle11[[#This Row],[Heizleistung (35° C)]],(Tabelle11[[#This Row],[Heizleistung (35° C)]]+Tabelle11[[#This Row],[Heizleistung (55° C)]])/2)</f>
        <v>10.75</v>
      </c>
      <c r="M176" s="46">
        <f>IF(OR(Tabelle11[[#This Row],[Etas 35°C]]=0,Tabelle11[[#This Row],[Etas 55°C]]=0),"n.a.",(Tabelle11[[#This Row],[Etas 35°C]]*0.8+Tabelle11[[#This Row],[Etas 55°C]]*0.2)*2.5)</f>
        <v>4.4200000000000008</v>
      </c>
      <c r="N176" s="53">
        <f>IF(Tabelle11[[#This Row],[Etas 55°C]]=0,"n.a.",(6-Tabelle11[[#This Row],[80%/20% SCOP]])/Tabelle11[[#This Row],[80%/20% SCOP]])</f>
        <v>0.35746606334841602</v>
      </c>
    </row>
    <row r="177" spans="1:14" ht="20.100000000000001" customHeight="1" x14ac:dyDescent="0.25">
      <c r="A177" s="40">
        <v>16016319</v>
      </c>
      <c r="B177" s="41" t="s">
        <v>1646</v>
      </c>
      <c r="C177" s="41" t="s">
        <v>7028</v>
      </c>
      <c r="D177" s="42" t="s">
        <v>6852</v>
      </c>
      <c r="E177" s="43">
        <v>85</v>
      </c>
      <c r="F177" s="44">
        <v>1.93</v>
      </c>
      <c r="G177" s="43">
        <v>81</v>
      </c>
      <c r="H177" s="44">
        <v>1.42</v>
      </c>
      <c r="I177" s="42" t="s">
        <v>109</v>
      </c>
      <c r="J177" s="42" t="s">
        <v>15</v>
      </c>
      <c r="K177" s="42" t="s">
        <v>4</v>
      </c>
      <c r="L177" s="43">
        <f>IF(Tabelle11[[#This Row],[Heizleistung (55° C)]]=0,Tabelle11[[#This Row],[Heizleistung (35° C)]],(Tabelle11[[#This Row],[Heizleistung (35° C)]]+Tabelle11[[#This Row],[Heizleistung (55° C)]])/2)</f>
        <v>83</v>
      </c>
      <c r="M177" s="46">
        <f>IF(OR(Tabelle11[[#This Row],[Etas 35°C]]=0,Tabelle11[[#This Row],[Etas 55°C]]=0),"n.a.",(Tabelle11[[#This Row],[Etas 35°C]]*0.8+Tabelle11[[#This Row],[Etas 55°C]]*0.2)*2.5)</f>
        <v>4.57</v>
      </c>
      <c r="N177" s="53">
        <f>IF(Tabelle11[[#This Row],[Etas 55°C]]=0,"n.a.",(6-Tabelle11[[#This Row],[80%/20% SCOP]])/Tabelle11[[#This Row],[80%/20% SCOP]])</f>
        <v>0.31291028446389491</v>
      </c>
    </row>
    <row r="178" spans="1:14" ht="20.100000000000001" customHeight="1" x14ac:dyDescent="0.25">
      <c r="A178" s="40">
        <v>16006082</v>
      </c>
      <c r="B178" s="41" t="s">
        <v>1646</v>
      </c>
      <c r="C178" s="41" t="s">
        <v>7029</v>
      </c>
      <c r="D178" s="42" t="s">
        <v>6852</v>
      </c>
      <c r="E178" s="43">
        <v>23</v>
      </c>
      <c r="F178" s="44">
        <v>1.81</v>
      </c>
      <c r="G178" s="43">
        <v>20</v>
      </c>
      <c r="H178" s="44">
        <v>1.42</v>
      </c>
      <c r="I178" s="42" t="s">
        <v>109</v>
      </c>
      <c r="J178" s="42" t="s">
        <v>4</v>
      </c>
      <c r="K178" s="42" t="s">
        <v>4</v>
      </c>
      <c r="L178" s="43">
        <f>IF(Tabelle11[[#This Row],[Heizleistung (55° C)]]=0,Tabelle11[[#This Row],[Heizleistung (35° C)]],(Tabelle11[[#This Row],[Heizleistung (35° C)]]+Tabelle11[[#This Row],[Heizleistung (55° C)]])/2)</f>
        <v>21.5</v>
      </c>
      <c r="M178" s="46">
        <f>IF(OR(Tabelle11[[#This Row],[Etas 35°C]]=0,Tabelle11[[#This Row],[Etas 55°C]]=0),"n.a.",(Tabelle11[[#This Row],[Etas 35°C]]*0.8+Tabelle11[[#This Row],[Etas 55°C]]*0.2)*2.5)</f>
        <v>4.33</v>
      </c>
      <c r="N178" s="53">
        <f>IF(Tabelle11[[#This Row],[Etas 55°C]]=0,"n.a.",(6-Tabelle11[[#This Row],[80%/20% SCOP]])/Tabelle11[[#This Row],[80%/20% SCOP]])</f>
        <v>0.38568129330254042</v>
      </c>
    </row>
    <row r="179" spans="1:14" ht="20.100000000000001" customHeight="1" x14ac:dyDescent="0.25">
      <c r="A179" s="40">
        <v>16015820</v>
      </c>
      <c r="B179" s="41" t="s">
        <v>1646</v>
      </c>
      <c r="C179" s="41" t="s">
        <v>7030</v>
      </c>
      <c r="D179" s="42" t="s">
        <v>6852</v>
      </c>
      <c r="E179" s="43">
        <v>16</v>
      </c>
      <c r="F179" s="44">
        <v>1.86</v>
      </c>
      <c r="G179" s="43">
        <v>14</v>
      </c>
      <c r="H179" s="44">
        <v>1.46</v>
      </c>
      <c r="I179" s="42" t="s">
        <v>3</v>
      </c>
      <c r="J179" s="42" t="s">
        <v>15</v>
      </c>
      <c r="K179" s="42" t="s">
        <v>4</v>
      </c>
      <c r="L179" s="43">
        <f>IF(Tabelle11[[#This Row],[Heizleistung (55° C)]]=0,Tabelle11[[#This Row],[Heizleistung (35° C)]],(Tabelle11[[#This Row],[Heizleistung (35° C)]]+Tabelle11[[#This Row],[Heizleistung (55° C)]])/2)</f>
        <v>15</v>
      </c>
      <c r="M179" s="46">
        <f>IF(OR(Tabelle11[[#This Row],[Etas 35°C]]=0,Tabelle11[[#This Row],[Etas 55°C]]=0),"n.a.",(Tabelle11[[#This Row],[Etas 35°C]]*0.8+Tabelle11[[#This Row],[Etas 55°C]]*0.2)*2.5)</f>
        <v>4.4500000000000011</v>
      </c>
      <c r="N179" s="53">
        <f>IF(Tabelle11[[#This Row],[Etas 55°C]]=0,"n.a.",(6-Tabelle11[[#This Row],[80%/20% SCOP]])/Tabelle11[[#This Row],[80%/20% SCOP]])</f>
        <v>0.34831460674157272</v>
      </c>
    </row>
    <row r="180" spans="1:14" ht="20.100000000000001" customHeight="1" x14ac:dyDescent="0.25">
      <c r="A180" s="40">
        <v>16009963</v>
      </c>
      <c r="B180" s="41" t="s">
        <v>1646</v>
      </c>
      <c r="C180" s="41" t="s">
        <v>7031</v>
      </c>
      <c r="D180" s="42" t="s">
        <v>6852</v>
      </c>
      <c r="E180" s="43">
        <v>11</v>
      </c>
      <c r="F180" s="44">
        <v>1.86</v>
      </c>
      <c r="G180" s="43">
        <v>10.5</v>
      </c>
      <c r="H180" s="44">
        <v>1.4</v>
      </c>
      <c r="I180" s="42" t="s">
        <v>109</v>
      </c>
      <c r="J180" s="42" t="s">
        <v>15</v>
      </c>
      <c r="K180" s="42" t="s">
        <v>4</v>
      </c>
      <c r="L180" s="43">
        <f>IF(Tabelle11[[#This Row],[Heizleistung (55° C)]]=0,Tabelle11[[#This Row],[Heizleistung (35° C)]],(Tabelle11[[#This Row],[Heizleistung (35° C)]]+Tabelle11[[#This Row],[Heizleistung (55° C)]])/2)</f>
        <v>10.75</v>
      </c>
      <c r="M180" s="46">
        <f>IF(OR(Tabelle11[[#This Row],[Etas 35°C]]=0,Tabelle11[[#This Row],[Etas 55°C]]=0),"n.a.",(Tabelle11[[#This Row],[Etas 35°C]]*0.8+Tabelle11[[#This Row],[Etas 55°C]]*0.2)*2.5)</f>
        <v>4.4200000000000008</v>
      </c>
      <c r="N180" s="53">
        <f>IF(Tabelle11[[#This Row],[Etas 55°C]]=0,"n.a.",(6-Tabelle11[[#This Row],[80%/20% SCOP]])/Tabelle11[[#This Row],[80%/20% SCOP]])</f>
        <v>0.35746606334841602</v>
      </c>
    </row>
    <row r="181" spans="1:14" ht="20.100000000000001" customHeight="1" x14ac:dyDescent="0.25">
      <c r="A181" s="40">
        <v>16010427</v>
      </c>
      <c r="B181" s="41" t="s">
        <v>1646</v>
      </c>
      <c r="C181" s="41" t="s">
        <v>7032</v>
      </c>
      <c r="D181" s="42" t="s">
        <v>6852</v>
      </c>
      <c r="E181" s="43">
        <v>23</v>
      </c>
      <c r="F181" s="44">
        <v>1.81</v>
      </c>
      <c r="G181" s="43">
        <v>20</v>
      </c>
      <c r="H181" s="44">
        <v>1.42</v>
      </c>
      <c r="I181" s="42" t="s">
        <v>109</v>
      </c>
      <c r="J181" s="42" t="s">
        <v>4</v>
      </c>
      <c r="K181" s="42" t="s">
        <v>4</v>
      </c>
      <c r="L181" s="43">
        <f>IF(Tabelle11[[#This Row],[Heizleistung (55° C)]]=0,Tabelle11[[#This Row],[Heizleistung (35° C)]],(Tabelle11[[#This Row],[Heizleistung (35° C)]]+Tabelle11[[#This Row],[Heizleistung (55° C)]])/2)</f>
        <v>21.5</v>
      </c>
      <c r="M181" s="46">
        <f>IF(OR(Tabelle11[[#This Row],[Etas 35°C]]=0,Tabelle11[[#This Row],[Etas 55°C]]=0),"n.a.",(Tabelle11[[#This Row],[Etas 35°C]]*0.8+Tabelle11[[#This Row],[Etas 55°C]]*0.2)*2.5)</f>
        <v>4.33</v>
      </c>
      <c r="N181" s="53">
        <f>IF(Tabelle11[[#This Row],[Etas 55°C]]=0,"n.a.",(6-Tabelle11[[#This Row],[80%/20% SCOP]])/Tabelle11[[#This Row],[80%/20% SCOP]])</f>
        <v>0.38568129330254042</v>
      </c>
    </row>
    <row r="182" spans="1:14" ht="20.100000000000001" customHeight="1" x14ac:dyDescent="0.25">
      <c r="A182" s="40">
        <v>16006164</v>
      </c>
      <c r="B182" s="41" t="s">
        <v>1646</v>
      </c>
      <c r="C182" s="41" t="s">
        <v>7033</v>
      </c>
      <c r="D182" s="42" t="s">
        <v>6852</v>
      </c>
      <c r="E182" s="43">
        <v>23</v>
      </c>
      <c r="F182" s="44">
        <v>1.81</v>
      </c>
      <c r="G182" s="43">
        <v>20</v>
      </c>
      <c r="H182" s="44">
        <v>1.42</v>
      </c>
      <c r="I182" s="42" t="s">
        <v>109</v>
      </c>
      <c r="J182" s="42" t="s">
        <v>4</v>
      </c>
      <c r="K182" s="42" t="s">
        <v>4</v>
      </c>
      <c r="L182" s="43">
        <f>IF(Tabelle11[[#This Row],[Heizleistung (55° C)]]=0,Tabelle11[[#This Row],[Heizleistung (35° C)]],(Tabelle11[[#This Row],[Heizleistung (35° C)]]+Tabelle11[[#This Row],[Heizleistung (55° C)]])/2)</f>
        <v>21.5</v>
      </c>
      <c r="M182" s="46">
        <f>IF(OR(Tabelle11[[#This Row],[Etas 35°C]]=0,Tabelle11[[#This Row],[Etas 55°C]]=0),"n.a.",(Tabelle11[[#This Row],[Etas 35°C]]*0.8+Tabelle11[[#This Row],[Etas 55°C]]*0.2)*2.5)</f>
        <v>4.33</v>
      </c>
      <c r="N182" s="53">
        <f>IF(Tabelle11[[#This Row],[Etas 55°C]]=0,"n.a.",(6-Tabelle11[[#This Row],[80%/20% SCOP]])/Tabelle11[[#This Row],[80%/20% SCOP]])</f>
        <v>0.38568129330254042</v>
      </c>
    </row>
    <row r="183" spans="1:14" ht="20.100000000000001" customHeight="1" x14ac:dyDescent="0.25">
      <c r="A183" s="40">
        <v>16009979</v>
      </c>
      <c r="B183" s="41" t="s">
        <v>1646</v>
      </c>
      <c r="C183" s="41" t="s">
        <v>7034</v>
      </c>
      <c r="D183" s="42" t="s">
        <v>6852</v>
      </c>
      <c r="E183" s="43">
        <v>6.2</v>
      </c>
      <c r="F183" s="44">
        <v>1.8</v>
      </c>
      <c r="G183" s="43">
        <v>6</v>
      </c>
      <c r="H183" s="44">
        <v>1.42</v>
      </c>
      <c r="I183" s="42" t="s">
        <v>3</v>
      </c>
      <c r="J183" s="42" t="s">
        <v>15</v>
      </c>
      <c r="K183" s="42" t="s">
        <v>4</v>
      </c>
      <c r="L183" s="43">
        <f>IF(Tabelle11[[#This Row],[Heizleistung (55° C)]]=0,Tabelle11[[#This Row],[Heizleistung (35° C)]],(Tabelle11[[#This Row],[Heizleistung (35° C)]]+Tabelle11[[#This Row],[Heizleistung (55° C)]])/2)</f>
        <v>6.1</v>
      </c>
      <c r="M183" s="46">
        <f>IF(OR(Tabelle11[[#This Row],[Etas 35°C]]=0,Tabelle11[[#This Row],[Etas 55°C]]=0),"n.a.",(Tabelle11[[#This Row],[Etas 35°C]]*0.8+Tabelle11[[#This Row],[Etas 55°C]]*0.2)*2.5)</f>
        <v>4.3100000000000005</v>
      </c>
      <c r="N183" s="53">
        <f>IF(Tabelle11[[#This Row],[Etas 55°C]]=0,"n.a.",(6-Tabelle11[[#This Row],[80%/20% SCOP]])/Tabelle11[[#This Row],[80%/20% SCOP]])</f>
        <v>0.39211136890951259</v>
      </c>
    </row>
    <row r="184" spans="1:14" ht="20.100000000000001" customHeight="1" x14ac:dyDescent="0.25">
      <c r="A184" s="40">
        <v>16016376</v>
      </c>
      <c r="B184" s="41" t="s">
        <v>1646</v>
      </c>
      <c r="C184" s="41" t="s">
        <v>7035</v>
      </c>
      <c r="D184" s="42" t="s">
        <v>6852</v>
      </c>
      <c r="E184" s="43">
        <v>10</v>
      </c>
      <c r="F184" s="44">
        <v>1.83</v>
      </c>
      <c r="G184" s="43">
        <v>10</v>
      </c>
      <c r="H184" s="44">
        <v>1.4</v>
      </c>
      <c r="I184" s="42" t="s">
        <v>3</v>
      </c>
      <c r="J184" s="42" t="s">
        <v>15</v>
      </c>
      <c r="K184" s="42" t="s">
        <v>4</v>
      </c>
      <c r="L184" s="43">
        <f>IF(Tabelle11[[#This Row],[Heizleistung (55° C)]]=0,Tabelle11[[#This Row],[Heizleistung (35° C)]],(Tabelle11[[#This Row],[Heizleistung (35° C)]]+Tabelle11[[#This Row],[Heizleistung (55° C)]])/2)</f>
        <v>10</v>
      </c>
      <c r="M184" s="46">
        <f>IF(OR(Tabelle11[[#This Row],[Etas 35°C]]=0,Tabelle11[[#This Row],[Etas 55°C]]=0),"n.a.",(Tabelle11[[#This Row],[Etas 35°C]]*0.8+Tabelle11[[#This Row],[Etas 55°C]]*0.2)*2.5)</f>
        <v>4.3600000000000003</v>
      </c>
      <c r="N184" s="53">
        <f>IF(Tabelle11[[#This Row],[Etas 55°C]]=0,"n.a.",(6-Tabelle11[[#This Row],[80%/20% SCOP]])/Tabelle11[[#This Row],[80%/20% SCOP]])</f>
        <v>0.3761467889908256</v>
      </c>
    </row>
    <row r="185" spans="1:14" ht="20.100000000000001" customHeight="1" x14ac:dyDescent="0.25">
      <c r="A185" s="40">
        <v>16010424</v>
      </c>
      <c r="B185" s="41" t="s">
        <v>1646</v>
      </c>
      <c r="C185" s="41" t="s">
        <v>7036</v>
      </c>
      <c r="D185" s="42" t="s">
        <v>6852</v>
      </c>
      <c r="E185" s="43">
        <v>23</v>
      </c>
      <c r="F185" s="44">
        <v>1.81</v>
      </c>
      <c r="G185" s="43">
        <v>20</v>
      </c>
      <c r="H185" s="44">
        <v>1.42</v>
      </c>
      <c r="I185" s="42" t="s">
        <v>109</v>
      </c>
      <c r="J185" s="42" t="s">
        <v>4</v>
      </c>
      <c r="K185" s="42" t="s">
        <v>4</v>
      </c>
      <c r="L185" s="43">
        <f>IF(Tabelle11[[#This Row],[Heizleistung (55° C)]]=0,Tabelle11[[#This Row],[Heizleistung (35° C)]],(Tabelle11[[#This Row],[Heizleistung (35° C)]]+Tabelle11[[#This Row],[Heizleistung (55° C)]])/2)</f>
        <v>21.5</v>
      </c>
      <c r="M185" s="46">
        <f>IF(OR(Tabelle11[[#This Row],[Etas 35°C]]=0,Tabelle11[[#This Row],[Etas 55°C]]=0),"n.a.",(Tabelle11[[#This Row],[Etas 35°C]]*0.8+Tabelle11[[#This Row],[Etas 55°C]]*0.2)*2.5)</f>
        <v>4.33</v>
      </c>
      <c r="N185" s="53">
        <f>IF(Tabelle11[[#This Row],[Etas 55°C]]=0,"n.a.",(6-Tabelle11[[#This Row],[80%/20% SCOP]])/Tabelle11[[#This Row],[80%/20% SCOP]])</f>
        <v>0.38568129330254042</v>
      </c>
    </row>
    <row r="186" spans="1:14" ht="20.100000000000001" customHeight="1" x14ac:dyDescent="0.25">
      <c r="A186" s="40">
        <v>16015821</v>
      </c>
      <c r="B186" s="41" t="s">
        <v>1646</v>
      </c>
      <c r="C186" s="41" t="s">
        <v>7037</v>
      </c>
      <c r="D186" s="42" t="s">
        <v>6852</v>
      </c>
      <c r="E186" s="43">
        <v>16</v>
      </c>
      <c r="F186" s="44">
        <v>1.8580000000000001</v>
      </c>
      <c r="G186" s="43">
        <v>14</v>
      </c>
      <c r="H186" s="44">
        <v>1.456</v>
      </c>
      <c r="I186" s="42" t="s">
        <v>3</v>
      </c>
      <c r="J186" s="42" t="s">
        <v>15</v>
      </c>
      <c r="K186" s="42" t="s">
        <v>4</v>
      </c>
      <c r="L186" s="43">
        <f>IF(Tabelle11[[#This Row],[Heizleistung (55° C)]]=0,Tabelle11[[#This Row],[Heizleistung (35° C)]],(Tabelle11[[#This Row],[Heizleistung (35° C)]]+Tabelle11[[#This Row],[Heizleistung (55° C)]])/2)</f>
        <v>15</v>
      </c>
      <c r="M186" s="46">
        <f>IF(OR(Tabelle11[[#This Row],[Etas 35°C]]=0,Tabelle11[[#This Row],[Etas 55°C]]=0),"n.a.",(Tabelle11[[#This Row],[Etas 35°C]]*0.8+Tabelle11[[#This Row],[Etas 55°C]]*0.2)*2.5)</f>
        <v>4.444</v>
      </c>
      <c r="N186" s="53">
        <f>IF(Tabelle11[[#This Row],[Etas 55°C]]=0,"n.a.",(6-Tabelle11[[#This Row],[80%/20% SCOP]])/Tabelle11[[#This Row],[80%/20% SCOP]])</f>
        <v>0.35013501350135012</v>
      </c>
    </row>
    <row r="187" spans="1:14" ht="20.100000000000001" customHeight="1" x14ac:dyDescent="0.25">
      <c r="A187" s="40">
        <v>16006158</v>
      </c>
      <c r="B187" s="41" t="s">
        <v>1646</v>
      </c>
      <c r="C187" s="41" t="s">
        <v>7038</v>
      </c>
      <c r="D187" s="42" t="s">
        <v>6852</v>
      </c>
      <c r="E187" s="43">
        <v>23</v>
      </c>
      <c r="F187" s="44">
        <v>1.81</v>
      </c>
      <c r="G187" s="43">
        <v>20</v>
      </c>
      <c r="H187" s="44">
        <v>1.42</v>
      </c>
      <c r="I187" s="42" t="s">
        <v>109</v>
      </c>
      <c r="J187" s="42" t="s">
        <v>4</v>
      </c>
      <c r="K187" s="42" t="s">
        <v>4</v>
      </c>
      <c r="L187" s="43">
        <f>IF(Tabelle11[[#This Row],[Heizleistung (55° C)]]=0,Tabelle11[[#This Row],[Heizleistung (35° C)]],(Tabelle11[[#This Row],[Heizleistung (35° C)]]+Tabelle11[[#This Row],[Heizleistung (55° C)]])/2)</f>
        <v>21.5</v>
      </c>
      <c r="M187" s="46">
        <f>IF(OR(Tabelle11[[#This Row],[Etas 35°C]]=0,Tabelle11[[#This Row],[Etas 55°C]]=0),"n.a.",(Tabelle11[[#This Row],[Etas 35°C]]*0.8+Tabelle11[[#This Row],[Etas 55°C]]*0.2)*2.5)</f>
        <v>4.33</v>
      </c>
      <c r="N187" s="53">
        <f>IF(Tabelle11[[#This Row],[Etas 55°C]]=0,"n.a.",(6-Tabelle11[[#This Row],[80%/20% SCOP]])/Tabelle11[[#This Row],[80%/20% SCOP]])</f>
        <v>0.38568129330254042</v>
      </c>
    </row>
    <row r="188" spans="1:14" ht="20.100000000000001" customHeight="1" x14ac:dyDescent="0.25">
      <c r="A188" s="40">
        <v>16015795</v>
      </c>
      <c r="B188" s="41" t="s">
        <v>1646</v>
      </c>
      <c r="C188" s="41" t="s">
        <v>7039</v>
      </c>
      <c r="D188" s="42" t="s">
        <v>6852</v>
      </c>
      <c r="E188" s="43">
        <v>10</v>
      </c>
      <c r="F188" s="44">
        <v>1.83</v>
      </c>
      <c r="G188" s="43">
        <v>10</v>
      </c>
      <c r="H188" s="44">
        <v>1.4</v>
      </c>
      <c r="I188" s="42" t="s">
        <v>3</v>
      </c>
      <c r="J188" s="42" t="s">
        <v>15</v>
      </c>
      <c r="K188" s="42" t="s">
        <v>4</v>
      </c>
      <c r="L188" s="43">
        <f>IF(Tabelle11[[#This Row],[Heizleistung (55° C)]]=0,Tabelle11[[#This Row],[Heizleistung (35° C)]],(Tabelle11[[#This Row],[Heizleistung (35° C)]]+Tabelle11[[#This Row],[Heizleistung (55° C)]])/2)</f>
        <v>10</v>
      </c>
      <c r="M188" s="46">
        <f>IF(OR(Tabelle11[[#This Row],[Etas 35°C]]=0,Tabelle11[[#This Row],[Etas 55°C]]=0),"n.a.",(Tabelle11[[#This Row],[Etas 35°C]]*0.8+Tabelle11[[#This Row],[Etas 55°C]]*0.2)*2.5)</f>
        <v>4.3600000000000003</v>
      </c>
      <c r="N188" s="53">
        <f>IF(Tabelle11[[#This Row],[Etas 55°C]]=0,"n.a.",(6-Tabelle11[[#This Row],[80%/20% SCOP]])/Tabelle11[[#This Row],[80%/20% SCOP]])</f>
        <v>0.3761467889908256</v>
      </c>
    </row>
    <row r="189" spans="1:14" ht="20.100000000000001" customHeight="1" x14ac:dyDescent="0.25">
      <c r="A189" s="40">
        <v>16015813</v>
      </c>
      <c r="B189" s="41" t="s">
        <v>1646</v>
      </c>
      <c r="C189" s="41" t="s">
        <v>7040</v>
      </c>
      <c r="D189" s="42" t="s">
        <v>6852</v>
      </c>
      <c r="E189" s="43">
        <v>16</v>
      </c>
      <c r="F189" s="44">
        <v>1.86</v>
      </c>
      <c r="G189" s="43">
        <v>14</v>
      </c>
      <c r="H189" s="44">
        <v>1.46</v>
      </c>
      <c r="I189" s="42" t="s">
        <v>3</v>
      </c>
      <c r="J189" s="42" t="s">
        <v>15</v>
      </c>
      <c r="K189" s="42" t="s">
        <v>4</v>
      </c>
      <c r="L189" s="43">
        <f>IF(Tabelle11[[#This Row],[Heizleistung (55° C)]]=0,Tabelle11[[#This Row],[Heizleistung (35° C)]],(Tabelle11[[#This Row],[Heizleistung (35° C)]]+Tabelle11[[#This Row],[Heizleistung (55° C)]])/2)</f>
        <v>15</v>
      </c>
      <c r="M189" s="46">
        <f>IF(OR(Tabelle11[[#This Row],[Etas 35°C]]=0,Tabelle11[[#This Row],[Etas 55°C]]=0),"n.a.",(Tabelle11[[#This Row],[Etas 35°C]]*0.8+Tabelle11[[#This Row],[Etas 55°C]]*0.2)*2.5)</f>
        <v>4.4500000000000011</v>
      </c>
      <c r="N189" s="53">
        <f>IF(Tabelle11[[#This Row],[Etas 55°C]]=0,"n.a.",(6-Tabelle11[[#This Row],[80%/20% SCOP]])/Tabelle11[[#This Row],[80%/20% SCOP]])</f>
        <v>0.34831460674157272</v>
      </c>
    </row>
    <row r="190" spans="1:14" ht="20.100000000000001" customHeight="1" x14ac:dyDescent="0.25">
      <c r="A190" s="40">
        <v>16016396</v>
      </c>
      <c r="B190" s="41" t="s">
        <v>1646</v>
      </c>
      <c r="C190" s="41" t="s">
        <v>7041</v>
      </c>
      <c r="D190" s="42" t="s">
        <v>6852</v>
      </c>
      <c r="E190" s="43">
        <v>16</v>
      </c>
      <c r="F190" s="44">
        <v>1.8580000000000001</v>
      </c>
      <c r="G190" s="43">
        <v>14</v>
      </c>
      <c r="H190" s="44">
        <v>1.456</v>
      </c>
      <c r="I190" s="42" t="s">
        <v>3</v>
      </c>
      <c r="J190" s="42" t="s">
        <v>15</v>
      </c>
      <c r="K190" s="42" t="s">
        <v>4</v>
      </c>
      <c r="L190" s="43">
        <f>IF(Tabelle11[[#This Row],[Heizleistung (55° C)]]=0,Tabelle11[[#This Row],[Heizleistung (35° C)]],(Tabelle11[[#This Row],[Heizleistung (35° C)]]+Tabelle11[[#This Row],[Heizleistung (55° C)]])/2)</f>
        <v>15</v>
      </c>
      <c r="M190" s="46">
        <f>IF(OR(Tabelle11[[#This Row],[Etas 35°C]]=0,Tabelle11[[#This Row],[Etas 55°C]]=0),"n.a.",(Tabelle11[[#This Row],[Etas 35°C]]*0.8+Tabelle11[[#This Row],[Etas 55°C]]*0.2)*2.5)</f>
        <v>4.444</v>
      </c>
      <c r="N190" s="53">
        <f>IF(Tabelle11[[#This Row],[Etas 55°C]]=0,"n.a.",(6-Tabelle11[[#This Row],[80%/20% SCOP]])/Tabelle11[[#This Row],[80%/20% SCOP]])</f>
        <v>0.35013501350135012</v>
      </c>
    </row>
    <row r="191" spans="1:14" ht="20.100000000000001" customHeight="1" x14ac:dyDescent="0.25">
      <c r="A191" s="40">
        <v>16016379</v>
      </c>
      <c r="B191" s="41" t="s">
        <v>1646</v>
      </c>
      <c r="C191" s="41" t="s">
        <v>7042</v>
      </c>
      <c r="D191" s="42" t="s">
        <v>6852</v>
      </c>
      <c r="E191" s="43">
        <v>10</v>
      </c>
      <c r="F191" s="44">
        <v>1.83</v>
      </c>
      <c r="G191" s="43">
        <v>10</v>
      </c>
      <c r="H191" s="44">
        <v>1.4</v>
      </c>
      <c r="I191" s="42" t="s">
        <v>3</v>
      </c>
      <c r="J191" s="42" t="s">
        <v>15</v>
      </c>
      <c r="K191" s="42" t="s">
        <v>4</v>
      </c>
      <c r="L191" s="43">
        <f>IF(Tabelle11[[#This Row],[Heizleistung (55° C)]]=0,Tabelle11[[#This Row],[Heizleistung (35° C)]],(Tabelle11[[#This Row],[Heizleistung (35° C)]]+Tabelle11[[#This Row],[Heizleistung (55° C)]])/2)</f>
        <v>10</v>
      </c>
      <c r="M191" s="46">
        <f>IF(OR(Tabelle11[[#This Row],[Etas 35°C]]=0,Tabelle11[[#This Row],[Etas 55°C]]=0),"n.a.",(Tabelle11[[#This Row],[Etas 35°C]]*0.8+Tabelle11[[#This Row],[Etas 55°C]]*0.2)*2.5)</f>
        <v>4.3600000000000003</v>
      </c>
      <c r="N191" s="53">
        <f>IF(Tabelle11[[#This Row],[Etas 55°C]]=0,"n.a.",(6-Tabelle11[[#This Row],[80%/20% SCOP]])/Tabelle11[[#This Row],[80%/20% SCOP]])</f>
        <v>0.3761467889908256</v>
      </c>
    </row>
    <row r="192" spans="1:14" ht="20.100000000000001" customHeight="1" x14ac:dyDescent="0.25">
      <c r="A192" s="40">
        <v>16015771</v>
      </c>
      <c r="B192" s="41" t="s">
        <v>1646</v>
      </c>
      <c r="C192" s="41" t="s">
        <v>7043</v>
      </c>
      <c r="D192" s="42" t="s">
        <v>6852</v>
      </c>
      <c r="E192" s="43">
        <v>10</v>
      </c>
      <c r="F192" s="44">
        <v>1.83</v>
      </c>
      <c r="G192" s="43">
        <v>9</v>
      </c>
      <c r="H192" s="44">
        <v>1.401</v>
      </c>
      <c r="I192" s="42" t="s">
        <v>3</v>
      </c>
      <c r="J192" s="42" t="s">
        <v>15</v>
      </c>
      <c r="K192" s="42" t="s">
        <v>4</v>
      </c>
      <c r="L192" s="43">
        <f>IF(Tabelle11[[#This Row],[Heizleistung (55° C)]]=0,Tabelle11[[#This Row],[Heizleistung (35° C)]],(Tabelle11[[#This Row],[Heizleistung (35° C)]]+Tabelle11[[#This Row],[Heizleistung (55° C)]])/2)</f>
        <v>9.5</v>
      </c>
      <c r="M192" s="46">
        <f>IF(OR(Tabelle11[[#This Row],[Etas 35°C]]=0,Tabelle11[[#This Row],[Etas 55°C]]=0),"n.a.",(Tabelle11[[#This Row],[Etas 35°C]]*0.8+Tabelle11[[#This Row],[Etas 55°C]]*0.2)*2.5)</f>
        <v>4.3605</v>
      </c>
      <c r="N192" s="53">
        <f>IF(Tabelle11[[#This Row],[Etas 55°C]]=0,"n.a.",(6-Tabelle11[[#This Row],[80%/20% SCOP]])/Tabelle11[[#This Row],[80%/20% SCOP]])</f>
        <v>0.3759889920880633</v>
      </c>
    </row>
    <row r="193" spans="1:14" ht="20.100000000000001" customHeight="1" x14ac:dyDescent="0.25">
      <c r="A193" s="40">
        <v>16015785</v>
      </c>
      <c r="B193" s="41" t="s">
        <v>1646</v>
      </c>
      <c r="C193" s="41" t="s">
        <v>7044</v>
      </c>
      <c r="D193" s="42" t="s">
        <v>6852</v>
      </c>
      <c r="E193" s="43">
        <v>16</v>
      </c>
      <c r="F193" s="44">
        <v>1.8580000000000001</v>
      </c>
      <c r="G193" s="43">
        <v>14</v>
      </c>
      <c r="H193" s="44">
        <v>1.456</v>
      </c>
      <c r="I193" s="42" t="s">
        <v>3</v>
      </c>
      <c r="J193" s="42" t="s">
        <v>15</v>
      </c>
      <c r="K193" s="42" t="s">
        <v>4</v>
      </c>
      <c r="L193" s="43">
        <f>IF(Tabelle11[[#This Row],[Heizleistung (55° C)]]=0,Tabelle11[[#This Row],[Heizleistung (35° C)]],(Tabelle11[[#This Row],[Heizleistung (35° C)]]+Tabelle11[[#This Row],[Heizleistung (55° C)]])/2)</f>
        <v>15</v>
      </c>
      <c r="M193" s="46">
        <f>IF(OR(Tabelle11[[#This Row],[Etas 35°C]]=0,Tabelle11[[#This Row],[Etas 55°C]]=0),"n.a.",(Tabelle11[[#This Row],[Etas 35°C]]*0.8+Tabelle11[[#This Row],[Etas 55°C]]*0.2)*2.5)</f>
        <v>4.444</v>
      </c>
      <c r="N193" s="53">
        <f>IF(Tabelle11[[#This Row],[Etas 55°C]]=0,"n.a.",(6-Tabelle11[[#This Row],[80%/20% SCOP]])/Tabelle11[[#This Row],[80%/20% SCOP]])</f>
        <v>0.35013501350135012</v>
      </c>
    </row>
    <row r="194" spans="1:14" ht="20.100000000000001" customHeight="1" x14ac:dyDescent="0.25">
      <c r="A194" s="40">
        <v>16006163</v>
      </c>
      <c r="B194" s="41" t="s">
        <v>1646</v>
      </c>
      <c r="C194" s="41" t="s">
        <v>7045</v>
      </c>
      <c r="D194" s="42" t="s">
        <v>6852</v>
      </c>
      <c r="E194" s="43">
        <v>23</v>
      </c>
      <c r="F194" s="44">
        <v>1.81</v>
      </c>
      <c r="G194" s="43">
        <v>20</v>
      </c>
      <c r="H194" s="44">
        <v>1.42</v>
      </c>
      <c r="I194" s="42" t="s">
        <v>109</v>
      </c>
      <c r="J194" s="42" t="s">
        <v>4</v>
      </c>
      <c r="K194" s="42" t="s">
        <v>4</v>
      </c>
      <c r="L194" s="43">
        <f>IF(Tabelle11[[#This Row],[Heizleistung (55° C)]]=0,Tabelle11[[#This Row],[Heizleistung (35° C)]],(Tabelle11[[#This Row],[Heizleistung (35° C)]]+Tabelle11[[#This Row],[Heizleistung (55° C)]])/2)</f>
        <v>21.5</v>
      </c>
      <c r="M194" s="46">
        <f>IF(OR(Tabelle11[[#This Row],[Etas 35°C]]=0,Tabelle11[[#This Row],[Etas 55°C]]=0),"n.a.",(Tabelle11[[#This Row],[Etas 35°C]]*0.8+Tabelle11[[#This Row],[Etas 55°C]]*0.2)*2.5)</f>
        <v>4.33</v>
      </c>
      <c r="N194" s="53">
        <f>IF(Tabelle11[[#This Row],[Etas 55°C]]=0,"n.a.",(6-Tabelle11[[#This Row],[80%/20% SCOP]])/Tabelle11[[#This Row],[80%/20% SCOP]])</f>
        <v>0.38568129330254042</v>
      </c>
    </row>
    <row r="195" spans="1:14" ht="20.100000000000001" customHeight="1" x14ac:dyDescent="0.25">
      <c r="A195" s="40">
        <v>16015768</v>
      </c>
      <c r="B195" s="41" t="s">
        <v>1646</v>
      </c>
      <c r="C195" s="41" t="s">
        <v>7046</v>
      </c>
      <c r="D195" s="42" t="s">
        <v>6852</v>
      </c>
      <c r="E195" s="43">
        <v>10</v>
      </c>
      <c r="F195" s="44">
        <v>1.83</v>
      </c>
      <c r="G195" s="43">
        <v>10</v>
      </c>
      <c r="H195" s="44">
        <v>1.4</v>
      </c>
      <c r="I195" s="42" t="s">
        <v>3</v>
      </c>
      <c r="J195" s="42" t="s">
        <v>15</v>
      </c>
      <c r="K195" s="42" t="s">
        <v>4</v>
      </c>
      <c r="L195" s="43">
        <f>IF(Tabelle11[[#This Row],[Heizleistung (55° C)]]=0,Tabelle11[[#This Row],[Heizleistung (35° C)]],(Tabelle11[[#This Row],[Heizleistung (35° C)]]+Tabelle11[[#This Row],[Heizleistung (55° C)]])/2)</f>
        <v>10</v>
      </c>
      <c r="M195" s="46">
        <f>IF(OR(Tabelle11[[#This Row],[Etas 35°C]]=0,Tabelle11[[#This Row],[Etas 55°C]]=0),"n.a.",(Tabelle11[[#This Row],[Etas 35°C]]*0.8+Tabelle11[[#This Row],[Etas 55°C]]*0.2)*2.5)</f>
        <v>4.3600000000000003</v>
      </c>
      <c r="N195" s="53">
        <f>IF(Tabelle11[[#This Row],[Etas 55°C]]=0,"n.a.",(6-Tabelle11[[#This Row],[80%/20% SCOP]])/Tabelle11[[#This Row],[80%/20% SCOP]])</f>
        <v>0.3761467889908256</v>
      </c>
    </row>
    <row r="196" spans="1:14" ht="20.100000000000001" customHeight="1" x14ac:dyDescent="0.25">
      <c r="A196" s="40">
        <v>16006162</v>
      </c>
      <c r="B196" s="41" t="s">
        <v>1646</v>
      </c>
      <c r="C196" s="41" t="s">
        <v>7047</v>
      </c>
      <c r="D196" s="42" t="s">
        <v>6852</v>
      </c>
      <c r="E196" s="43">
        <v>23</v>
      </c>
      <c r="F196" s="44">
        <v>1.81</v>
      </c>
      <c r="G196" s="43">
        <v>20</v>
      </c>
      <c r="H196" s="44">
        <v>1.42</v>
      </c>
      <c r="I196" s="42" t="s">
        <v>109</v>
      </c>
      <c r="J196" s="42" t="s">
        <v>4</v>
      </c>
      <c r="K196" s="42" t="s">
        <v>4</v>
      </c>
      <c r="L196" s="43">
        <f>IF(Tabelle11[[#This Row],[Heizleistung (55° C)]]=0,Tabelle11[[#This Row],[Heizleistung (35° C)]],(Tabelle11[[#This Row],[Heizleistung (35° C)]]+Tabelle11[[#This Row],[Heizleistung (55° C)]])/2)</f>
        <v>21.5</v>
      </c>
      <c r="M196" s="46">
        <f>IF(OR(Tabelle11[[#This Row],[Etas 35°C]]=0,Tabelle11[[#This Row],[Etas 55°C]]=0),"n.a.",(Tabelle11[[#This Row],[Etas 35°C]]*0.8+Tabelle11[[#This Row],[Etas 55°C]]*0.2)*2.5)</f>
        <v>4.33</v>
      </c>
      <c r="N196" s="53">
        <f>IF(Tabelle11[[#This Row],[Etas 55°C]]=0,"n.a.",(6-Tabelle11[[#This Row],[80%/20% SCOP]])/Tabelle11[[#This Row],[80%/20% SCOP]])</f>
        <v>0.38568129330254042</v>
      </c>
    </row>
    <row r="197" spans="1:14" ht="20.100000000000001" customHeight="1" x14ac:dyDescent="0.25">
      <c r="A197" s="40">
        <v>16006071</v>
      </c>
      <c r="B197" s="41" t="s">
        <v>1646</v>
      </c>
      <c r="C197" s="41" t="s">
        <v>7048</v>
      </c>
      <c r="D197" s="42" t="s">
        <v>6852</v>
      </c>
      <c r="E197" s="43">
        <v>23</v>
      </c>
      <c r="F197" s="44">
        <v>1.81</v>
      </c>
      <c r="G197" s="43">
        <v>20</v>
      </c>
      <c r="H197" s="44">
        <v>1.42</v>
      </c>
      <c r="I197" s="42" t="s">
        <v>109</v>
      </c>
      <c r="J197" s="42" t="s">
        <v>4</v>
      </c>
      <c r="K197" s="42" t="s">
        <v>4</v>
      </c>
      <c r="L197" s="43">
        <f>IF(Tabelle11[[#This Row],[Heizleistung (55° C)]]=0,Tabelle11[[#This Row],[Heizleistung (35° C)]],(Tabelle11[[#This Row],[Heizleistung (35° C)]]+Tabelle11[[#This Row],[Heizleistung (55° C)]])/2)</f>
        <v>21.5</v>
      </c>
      <c r="M197" s="46">
        <f>IF(OR(Tabelle11[[#This Row],[Etas 35°C]]=0,Tabelle11[[#This Row],[Etas 55°C]]=0),"n.a.",(Tabelle11[[#This Row],[Etas 35°C]]*0.8+Tabelle11[[#This Row],[Etas 55°C]]*0.2)*2.5)</f>
        <v>4.33</v>
      </c>
      <c r="N197" s="53">
        <f>IF(Tabelle11[[#This Row],[Etas 55°C]]=0,"n.a.",(6-Tabelle11[[#This Row],[80%/20% SCOP]])/Tabelle11[[#This Row],[80%/20% SCOP]])</f>
        <v>0.38568129330254042</v>
      </c>
    </row>
    <row r="198" spans="1:14" ht="20.100000000000001" customHeight="1" x14ac:dyDescent="0.25">
      <c r="A198" s="40">
        <v>16016387</v>
      </c>
      <c r="B198" s="41" t="s">
        <v>1646</v>
      </c>
      <c r="C198" s="41" t="s">
        <v>7049</v>
      </c>
      <c r="D198" s="42" t="s">
        <v>6852</v>
      </c>
      <c r="E198" s="43">
        <v>16</v>
      </c>
      <c r="F198" s="44">
        <v>1.86</v>
      </c>
      <c r="G198" s="43">
        <v>14</v>
      </c>
      <c r="H198" s="44">
        <v>1.46</v>
      </c>
      <c r="I198" s="42" t="s">
        <v>3</v>
      </c>
      <c r="J198" s="42" t="s">
        <v>15</v>
      </c>
      <c r="K198" s="42" t="s">
        <v>4</v>
      </c>
      <c r="L198" s="43">
        <f>IF(Tabelle11[[#This Row],[Heizleistung (55° C)]]=0,Tabelle11[[#This Row],[Heizleistung (35° C)]],(Tabelle11[[#This Row],[Heizleistung (35° C)]]+Tabelle11[[#This Row],[Heizleistung (55° C)]])/2)</f>
        <v>15</v>
      </c>
      <c r="M198" s="46">
        <f>IF(OR(Tabelle11[[#This Row],[Etas 35°C]]=0,Tabelle11[[#This Row],[Etas 55°C]]=0),"n.a.",(Tabelle11[[#This Row],[Etas 35°C]]*0.8+Tabelle11[[#This Row],[Etas 55°C]]*0.2)*2.5)</f>
        <v>4.4500000000000011</v>
      </c>
      <c r="N198" s="53">
        <f>IF(Tabelle11[[#This Row],[Etas 55°C]]=0,"n.a.",(6-Tabelle11[[#This Row],[80%/20% SCOP]])/Tabelle11[[#This Row],[80%/20% SCOP]])</f>
        <v>0.34831460674157272</v>
      </c>
    </row>
    <row r="199" spans="1:14" ht="20.100000000000001" customHeight="1" x14ac:dyDescent="0.25">
      <c r="A199" s="40">
        <v>16015766</v>
      </c>
      <c r="B199" s="41" t="s">
        <v>1646</v>
      </c>
      <c r="C199" s="41" t="s">
        <v>7050</v>
      </c>
      <c r="D199" s="42" t="s">
        <v>6852</v>
      </c>
      <c r="E199" s="43">
        <v>10</v>
      </c>
      <c r="F199" s="44">
        <v>1.83</v>
      </c>
      <c r="G199" s="43">
        <v>10</v>
      </c>
      <c r="H199" s="44">
        <v>1.4</v>
      </c>
      <c r="I199" s="42" t="s">
        <v>3</v>
      </c>
      <c r="J199" s="42" t="s">
        <v>15</v>
      </c>
      <c r="K199" s="42" t="s">
        <v>4</v>
      </c>
      <c r="L199" s="43">
        <f>IF(Tabelle11[[#This Row],[Heizleistung (55° C)]]=0,Tabelle11[[#This Row],[Heizleistung (35° C)]],(Tabelle11[[#This Row],[Heizleistung (35° C)]]+Tabelle11[[#This Row],[Heizleistung (55° C)]])/2)</f>
        <v>10</v>
      </c>
      <c r="M199" s="46">
        <f>IF(OR(Tabelle11[[#This Row],[Etas 35°C]]=0,Tabelle11[[#This Row],[Etas 55°C]]=0),"n.a.",(Tabelle11[[#This Row],[Etas 35°C]]*0.8+Tabelle11[[#This Row],[Etas 55°C]]*0.2)*2.5)</f>
        <v>4.3600000000000003</v>
      </c>
      <c r="N199" s="53">
        <f>IF(Tabelle11[[#This Row],[Etas 55°C]]=0,"n.a.",(6-Tabelle11[[#This Row],[80%/20% SCOP]])/Tabelle11[[#This Row],[80%/20% SCOP]])</f>
        <v>0.3761467889908256</v>
      </c>
    </row>
    <row r="200" spans="1:14" ht="20.100000000000001" customHeight="1" x14ac:dyDescent="0.25">
      <c r="A200" s="40">
        <v>16016352</v>
      </c>
      <c r="B200" s="41" t="s">
        <v>1646</v>
      </c>
      <c r="C200" s="41" t="s">
        <v>7051</v>
      </c>
      <c r="D200" s="42" t="s">
        <v>6852</v>
      </c>
      <c r="E200" s="43">
        <v>10</v>
      </c>
      <c r="F200" s="44">
        <v>1.83</v>
      </c>
      <c r="G200" s="43">
        <v>10</v>
      </c>
      <c r="H200" s="44">
        <v>1.4</v>
      </c>
      <c r="I200" s="42" t="s">
        <v>3</v>
      </c>
      <c r="J200" s="42" t="s">
        <v>15</v>
      </c>
      <c r="K200" s="42" t="s">
        <v>4</v>
      </c>
      <c r="L200" s="43">
        <f>IF(Tabelle11[[#This Row],[Heizleistung (55° C)]]=0,Tabelle11[[#This Row],[Heizleistung (35° C)]],(Tabelle11[[#This Row],[Heizleistung (35° C)]]+Tabelle11[[#This Row],[Heizleistung (55° C)]])/2)</f>
        <v>10</v>
      </c>
      <c r="M200" s="46">
        <f>IF(OR(Tabelle11[[#This Row],[Etas 35°C]]=0,Tabelle11[[#This Row],[Etas 55°C]]=0),"n.a.",(Tabelle11[[#This Row],[Etas 35°C]]*0.8+Tabelle11[[#This Row],[Etas 55°C]]*0.2)*2.5)</f>
        <v>4.3600000000000003</v>
      </c>
      <c r="N200" s="53">
        <f>IF(Tabelle11[[#This Row],[Etas 55°C]]=0,"n.a.",(6-Tabelle11[[#This Row],[80%/20% SCOP]])/Tabelle11[[#This Row],[80%/20% SCOP]])</f>
        <v>0.3761467889908256</v>
      </c>
    </row>
    <row r="201" spans="1:14" ht="20.100000000000001" customHeight="1" x14ac:dyDescent="0.25">
      <c r="A201" s="40">
        <v>16009978</v>
      </c>
      <c r="B201" s="41" t="s">
        <v>1646</v>
      </c>
      <c r="C201" s="41" t="s">
        <v>7052</v>
      </c>
      <c r="D201" s="42" t="s">
        <v>6852</v>
      </c>
      <c r="E201" s="43">
        <v>6.2</v>
      </c>
      <c r="F201" s="44">
        <v>1.8</v>
      </c>
      <c r="G201" s="43">
        <v>6</v>
      </c>
      <c r="H201" s="44">
        <v>1.42</v>
      </c>
      <c r="I201" s="42" t="s">
        <v>3</v>
      </c>
      <c r="J201" s="42" t="s">
        <v>15</v>
      </c>
      <c r="K201" s="42" t="s">
        <v>4</v>
      </c>
      <c r="L201" s="43">
        <f>IF(Tabelle11[[#This Row],[Heizleistung (55° C)]]=0,Tabelle11[[#This Row],[Heizleistung (35° C)]],(Tabelle11[[#This Row],[Heizleistung (35° C)]]+Tabelle11[[#This Row],[Heizleistung (55° C)]])/2)</f>
        <v>6.1</v>
      </c>
      <c r="M201" s="46">
        <f>IF(OR(Tabelle11[[#This Row],[Etas 35°C]]=0,Tabelle11[[#This Row],[Etas 55°C]]=0),"n.a.",(Tabelle11[[#This Row],[Etas 35°C]]*0.8+Tabelle11[[#This Row],[Etas 55°C]]*0.2)*2.5)</f>
        <v>4.3100000000000005</v>
      </c>
      <c r="N201" s="53">
        <f>IF(Tabelle11[[#This Row],[Etas 55°C]]=0,"n.a.",(6-Tabelle11[[#This Row],[80%/20% SCOP]])/Tabelle11[[#This Row],[80%/20% SCOP]])</f>
        <v>0.39211136890951259</v>
      </c>
    </row>
    <row r="202" spans="1:14" ht="20.100000000000001" customHeight="1" x14ac:dyDescent="0.25">
      <c r="A202" s="40">
        <v>16016378</v>
      </c>
      <c r="B202" s="41" t="s">
        <v>1646</v>
      </c>
      <c r="C202" s="41" t="s">
        <v>7053</v>
      </c>
      <c r="D202" s="42" t="s">
        <v>6852</v>
      </c>
      <c r="E202" s="43">
        <v>10</v>
      </c>
      <c r="F202" s="44">
        <v>1.83</v>
      </c>
      <c r="G202" s="43">
        <v>10</v>
      </c>
      <c r="H202" s="44">
        <v>1.4</v>
      </c>
      <c r="I202" s="42" t="s">
        <v>3</v>
      </c>
      <c r="J202" s="42" t="s">
        <v>15</v>
      </c>
      <c r="K202" s="42" t="s">
        <v>4</v>
      </c>
      <c r="L202" s="43">
        <f>IF(Tabelle11[[#This Row],[Heizleistung (55° C)]]=0,Tabelle11[[#This Row],[Heizleistung (35° C)]],(Tabelle11[[#This Row],[Heizleistung (35° C)]]+Tabelle11[[#This Row],[Heizleistung (55° C)]])/2)</f>
        <v>10</v>
      </c>
      <c r="M202" s="46">
        <f>IF(OR(Tabelle11[[#This Row],[Etas 35°C]]=0,Tabelle11[[#This Row],[Etas 55°C]]=0),"n.a.",(Tabelle11[[#This Row],[Etas 35°C]]*0.8+Tabelle11[[#This Row],[Etas 55°C]]*0.2)*2.5)</f>
        <v>4.3600000000000003</v>
      </c>
      <c r="N202" s="53">
        <f>IF(Tabelle11[[#This Row],[Etas 55°C]]=0,"n.a.",(6-Tabelle11[[#This Row],[80%/20% SCOP]])/Tabelle11[[#This Row],[80%/20% SCOP]])</f>
        <v>0.3761467889908256</v>
      </c>
    </row>
    <row r="203" spans="1:14" ht="20.100000000000001" customHeight="1" x14ac:dyDescent="0.25">
      <c r="A203" s="40">
        <v>16006331</v>
      </c>
      <c r="B203" s="41" t="s">
        <v>1646</v>
      </c>
      <c r="C203" s="41" t="s">
        <v>7054</v>
      </c>
      <c r="D203" s="42" t="s">
        <v>6852</v>
      </c>
      <c r="E203" s="43">
        <v>11</v>
      </c>
      <c r="F203" s="44">
        <v>1.86</v>
      </c>
      <c r="G203" s="43">
        <v>10.5</v>
      </c>
      <c r="H203" s="44">
        <v>1.4</v>
      </c>
      <c r="I203" s="42" t="s">
        <v>109</v>
      </c>
      <c r="J203" s="42" t="s">
        <v>15</v>
      </c>
      <c r="K203" s="42" t="s">
        <v>4</v>
      </c>
      <c r="L203" s="43">
        <f>IF(Tabelle11[[#This Row],[Heizleistung (55° C)]]=0,Tabelle11[[#This Row],[Heizleistung (35° C)]],(Tabelle11[[#This Row],[Heizleistung (35° C)]]+Tabelle11[[#This Row],[Heizleistung (55° C)]])/2)</f>
        <v>10.75</v>
      </c>
      <c r="M203" s="46">
        <f>IF(OR(Tabelle11[[#This Row],[Etas 35°C]]=0,Tabelle11[[#This Row],[Etas 55°C]]=0),"n.a.",(Tabelle11[[#This Row],[Etas 35°C]]*0.8+Tabelle11[[#This Row],[Etas 55°C]]*0.2)*2.5)</f>
        <v>4.4200000000000008</v>
      </c>
      <c r="N203" s="53">
        <f>IF(Tabelle11[[#This Row],[Etas 55°C]]=0,"n.a.",(6-Tabelle11[[#This Row],[80%/20% SCOP]])/Tabelle11[[#This Row],[80%/20% SCOP]])</f>
        <v>0.35746606334841602</v>
      </c>
    </row>
    <row r="204" spans="1:14" ht="20.100000000000001" customHeight="1" x14ac:dyDescent="0.25">
      <c r="A204" s="40">
        <v>16006544</v>
      </c>
      <c r="B204" s="41" t="s">
        <v>1646</v>
      </c>
      <c r="C204" s="41" t="s">
        <v>7055</v>
      </c>
      <c r="D204" s="42" t="s">
        <v>6852</v>
      </c>
      <c r="E204" s="43">
        <v>6.2</v>
      </c>
      <c r="F204" s="44">
        <v>1.8</v>
      </c>
      <c r="G204" s="43">
        <v>6</v>
      </c>
      <c r="H204" s="44">
        <v>1.42</v>
      </c>
      <c r="I204" s="42" t="s">
        <v>3</v>
      </c>
      <c r="J204" s="42" t="s">
        <v>15</v>
      </c>
      <c r="K204" s="42" t="s">
        <v>4</v>
      </c>
      <c r="L204" s="43">
        <f>IF(Tabelle11[[#This Row],[Heizleistung (55° C)]]=0,Tabelle11[[#This Row],[Heizleistung (35° C)]],(Tabelle11[[#This Row],[Heizleistung (35° C)]]+Tabelle11[[#This Row],[Heizleistung (55° C)]])/2)</f>
        <v>6.1</v>
      </c>
      <c r="M204" s="46">
        <f>IF(OR(Tabelle11[[#This Row],[Etas 35°C]]=0,Tabelle11[[#This Row],[Etas 55°C]]=0),"n.a.",(Tabelle11[[#This Row],[Etas 35°C]]*0.8+Tabelle11[[#This Row],[Etas 55°C]]*0.2)*2.5)</f>
        <v>4.3100000000000005</v>
      </c>
      <c r="N204" s="53">
        <f>IF(Tabelle11[[#This Row],[Etas 55°C]]=0,"n.a.",(6-Tabelle11[[#This Row],[80%/20% SCOP]])/Tabelle11[[#This Row],[80%/20% SCOP]])</f>
        <v>0.39211136890951259</v>
      </c>
    </row>
    <row r="205" spans="1:14" ht="20.100000000000001" customHeight="1" x14ac:dyDescent="0.25">
      <c r="A205" s="40">
        <v>16006160</v>
      </c>
      <c r="B205" s="41" t="s">
        <v>1646</v>
      </c>
      <c r="C205" s="41" t="s">
        <v>7056</v>
      </c>
      <c r="D205" s="42" t="s">
        <v>6852</v>
      </c>
      <c r="E205" s="43">
        <v>23</v>
      </c>
      <c r="F205" s="44">
        <v>1.81</v>
      </c>
      <c r="G205" s="43">
        <v>20</v>
      </c>
      <c r="H205" s="44">
        <v>1.42</v>
      </c>
      <c r="I205" s="42" t="s">
        <v>109</v>
      </c>
      <c r="J205" s="42" t="s">
        <v>4</v>
      </c>
      <c r="K205" s="42" t="s">
        <v>4</v>
      </c>
      <c r="L205" s="43">
        <f>IF(Tabelle11[[#This Row],[Heizleistung (55° C)]]=0,Tabelle11[[#This Row],[Heizleistung (35° C)]],(Tabelle11[[#This Row],[Heizleistung (35° C)]]+Tabelle11[[#This Row],[Heizleistung (55° C)]])/2)</f>
        <v>21.5</v>
      </c>
      <c r="M205" s="46">
        <f>IF(OR(Tabelle11[[#This Row],[Etas 35°C]]=0,Tabelle11[[#This Row],[Etas 55°C]]=0),"n.a.",(Tabelle11[[#This Row],[Etas 35°C]]*0.8+Tabelle11[[#This Row],[Etas 55°C]]*0.2)*2.5)</f>
        <v>4.33</v>
      </c>
      <c r="N205" s="53">
        <f>IF(Tabelle11[[#This Row],[Etas 55°C]]=0,"n.a.",(6-Tabelle11[[#This Row],[80%/20% SCOP]])/Tabelle11[[#This Row],[80%/20% SCOP]])</f>
        <v>0.38568129330254042</v>
      </c>
    </row>
    <row r="206" spans="1:14" ht="20.100000000000001" customHeight="1" x14ac:dyDescent="0.25">
      <c r="A206" s="40">
        <v>16015801</v>
      </c>
      <c r="B206" s="41" t="s">
        <v>1646</v>
      </c>
      <c r="C206" s="41" t="s">
        <v>7057</v>
      </c>
      <c r="D206" s="42" t="s">
        <v>6852</v>
      </c>
      <c r="E206" s="43">
        <v>10</v>
      </c>
      <c r="F206" s="44">
        <v>1.83</v>
      </c>
      <c r="G206" s="43">
        <v>9</v>
      </c>
      <c r="H206" s="44">
        <v>1.401</v>
      </c>
      <c r="I206" s="42" t="s">
        <v>3</v>
      </c>
      <c r="J206" s="42" t="s">
        <v>15</v>
      </c>
      <c r="K206" s="42" t="s">
        <v>4</v>
      </c>
      <c r="L206" s="43">
        <f>IF(Tabelle11[[#This Row],[Heizleistung (55° C)]]=0,Tabelle11[[#This Row],[Heizleistung (35° C)]],(Tabelle11[[#This Row],[Heizleistung (35° C)]]+Tabelle11[[#This Row],[Heizleistung (55° C)]])/2)</f>
        <v>9.5</v>
      </c>
      <c r="M206" s="46">
        <f>IF(OR(Tabelle11[[#This Row],[Etas 35°C]]=0,Tabelle11[[#This Row],[Etas 55°C]]=0),"n.a.",(Tabelle11[[#This Row],[Etas 35°C]]*0.8+Tabelle11[[#This Row],[Etas 55°C]]*0.2)*2.5)</f>
        <v>4.3605</v>
      </c>
      <c r="N206" s="53">
        <f>IF(Tabelle11[[#This Row],[Etas 55°C]]=0,"n.a.",(6-Tabelle11[[#This Row],[80%/20% SCOP]])/Tabelle11[[#This Row],[80%/20% SCOP]])</f>
        <v>0.3759889920880633</v>
      </c>
    </row>
    <row r="207" spans="1:14" ht="20.100000000000001" customHeight="1" x14ac:dyDescent="0.25">
      <c r="A207" s="40">
        <v>16015805</v>
      </c>
      <c r="B207" s="41" t="s">
        <v>1646</v>
      </c>
      <c r="C207" s="41" t="s">
        <v>7058</v>
      </c>
      <c r="D207" s="42" t="s">
        <v>6852</v>
      </c>
      <c r="E207" s="43">
        <v>10</v>
      </c>
      <c r="F207" s="44">
        <v>1.83</v>
      </c>
      <c r="G207" s="43">
        <v>9</v>
      </c>
      <c r="H207" s="44">
        <v>1.401</v>
      </c>
      <c r="I207" s="42" t="s">
        <v>3</v>
      </c>
      <c r="J207" s="42" t="s">
        <v>15</v>
      </c>
      <c r="K207" s="42" t="s">
        <v>4</v>
      </c>
      <c r="L207" s="43">
        <f>IF(Tabelle11[[#This Row],[Heizleistung (55° C)]]=0,Tabelle11[[#This Row],[Heizleistung (35° C)]],(Tabelle11[[#This Row],[Heizleistung (35° C)]]+Tabelle11[[#This Row],[Heizleistung (55° C)]])/2)</f>
        <v>9.5</v>
      </c>
      <c r="M207" s="46">
        <f>IF(OR(Tabelle11[[#This Row],[Etas 35°C]]=0,Tabelle11[[#This Row],[Etas 55°C]]=0),"n.a.",(Tabelle11[[#This Row],[Etas 35°C]]*0.8+Tabelle11[[#This Row],[Etas 55°C]]*0.2)*2.5)</f>
        <v>4.3605</v>
      </c>
      <c r="N207" s="53">
        <f>IF(Tabelle11[[#This Row],[Etas 55°C]]=0,"n.a.",(6-Tabelle11[[#This Row],[80%/20% SCOP]])/Tabelle11[[#This Row],[80%/20% SCOP]])</f>
        <v>0.3759889920880633</v>
      </c>
    </row>
    <row r="208" spans="1:14" ht="20.100000000000001" customHeight="1" x14ac:dyDescent="0.25">
      <c r="A208" s="40">
        <v>16006165</v>
      </c>
      <c r="B208" s="41" t="s">
        <v>1646</v>
      </c>
      <c r="C208" s="41" t="s">
        <v>7059</v>
      </c>
      <c r="D208" s="42" t="s">
        <v>6852</v>
      </c>
      <c r="E208" s="43">
        <v>23</v>
      </c>
      <c r="F208" s="44">
        <v>1.81</v>
      </c>
      <c r="G208" s="43">
        <v>20</v>
      </c>
      <c r="H208" s="44">
        <v>1.42</v>
      </c>
      <c r="I208" s="42" t="s">
        <v>109</v>
      </c>
      <c r="J208" s="42" t="s">
        <v>4</v>
      </c>
      <c r="K208" s="42" t="s">
        <v>4</v>
      </c>
      <c r="L208" s="43">
        <f>IF(Tabelle11[[#This Row],[Heizleistung (55° C)]]=0,Tabelle11[[#This Row],[Heizleistung (35° C)]],(Tabelle11[[#This Row],[Heizleistung (35° C)]]+Tabelle11[[#This Row],[Heizleistung (55° C)]])/2)</f>
        <v>21.5</v>
      </c>
      <c r="M208" s="46">
        <f>IF(OR(Tabelle11[[#This Row],[Etas 35°C]]=0,Tabelle11[[#This Row],[Etas 55°C]]=0),"n.a.",(Tabelle11[[#This Row],[Etas 35°C]]*0.8+Tabelle11[[#This Row],[Etas 55°C]]*0.2)*2.5)</f>
        <v>4.33</v>
      </c>
      <c r="N208" s="53">
        <f>IF(Tabelle11[[#This Row],[Etas 55°C]]=0,"n.a.",(6-Tabelle11[[#This Row],[80%/20% SCOP]])/Tabelle11[[#This Row],[80%/20% SCOP]])</f>
        <v>0.38568129330254042</v>
      </c>
    </row>
    <row r="209" spans="1:14" ht="20.100000000000001" customHeight="1" x14ac:dyDescent="0.25">
      <c r="A209" s="40">
        <v>16016322</v>
      </c>
      <c r="B209" s="41" t="s">
        <v>1646</v>
      </c>
      <c r="C209" s="41" t="s">
        <v>7060</v>
      </c>
      <c r="D209" s="42" t="s">
        <v>6852</v>
      </c>
      <c r="E209" s="43">
        <v>42</v>
      </c>
      <c r="F209" s="44">
        <v>1.87</v>
      </c>
      <c r="G209" s="43">
        <v>35</v>
      </c>
      <c r="H209" s="44">
        <v>1.4</v>
      </c>
      <c r="I209" s="42" t="s">
        <v>109</v>
      </c>
      <c r="J209" s="42" t="s">
        <v>15</v>
      </c>
      <c r="K209" s="42" t="s">
        <v>4</v>
      </c>
      <c r="L209" s="43">
        <f>IF(Tabelle11[[#This Row],[Heizleistung (55° C)]]=0,Tabelle11[[#This Row],[Heizleistung (35° C)]],(Tabelle11[[#This Row],[Heizleistung (35° C)]]+Tabelle11[[#This Row],[Heizleistung (55° C)]])/2)</f>
        <v>38.5</v>
      </c>
      <c r="M209" s="46">
        <f>IF(OR(Tabelle11[[#This Row],[Etas 35°C]]=0,Tabelle11[[#This Row],[Etas 55°C]]=0),"n.a.",(Tabelle11[[#This Row],[Etas 35°C]]*0.8+Tabelle11[[#This Row],[Etas 55°C]]*0.2)*2.5)</f>
        <v>4.4400000000000004</v>
      </c>
      <c r="N209" s="53">
        <f>IF(Tabelle11[[#This Row],[Etas 55°C]]=0,"n.a.",(6-Tabelle11[[#This Row],[80%/20% SCOP]])/Tabelle11[[#This Row],[80%/20% SCOP]])</f>
        <v>0.35135135135135126</v>
      </c>
    </row>
    <row r="210" spans="1:14" ht="20.100000000000001" customHeight="1" x14ac:dyDescent="0.25">
      <c r="A210" s="40">
        <v>16010441</v>
      </c>
      <c r="B210" s="41" t="s">
        <v>1646</v>
      </c>
      <c r="C210" s="41" t="s">
        <v>7061</v>
      </c>
      <c r="D210" s="42" t="s">
        <v>6852</v>
      </c>
      <c r="E210" s="43">
        <v>6.2</v>
      </c>
      <c r="F210" s="44">
        <v>1.8</v>
      </c>
      <c r="G210" s="43">
        <v>6</v>
      </c>
      <c r="H210" s="44">
        <v>1.42</v>
      </c>
      <c r="I210" s="42" t="s">
        <v>3</v>
      </c>
      <c r="J210" s="42" t="s">
        <v>15</v>
      </c>
      <c r="K210" s="42" t="s">
        <v>4</v>
      </c>
      <c r="L210" s="43">
        <f>IF(Tabelle11[[#This Row],[Heizleistung (55° C)]]=0,Tabelle11[[#This Row],[Heizleistung (35° C)]],(Tabelle11[[#This Row],[Heizleistung (35° C)]]+Tabelle11[[#This Row],[Heizleistung (55° C)]])/2)</f>
        <v>6.1</v>
      </c>
      <c r="M210" s="46">
        <f>IF(OR(Tabelle11[[#This Row],[Etas 35°C]]=0,Tabelle11[[#This Row],[Etas 55°C]]=0),"n.a.",(Tabelle11[[#This Row],[Etas 35°C]]*0.8+Tabelle11[[#This Row],[Etas 55°C]]*0.2)*2.5)</f>
        <v>4.3100000000000005</v>
      </c>
      <c r="N210" s="53">
        <f>IF(Tabelle11[[#This Row],[Etas 55°C]]=0,"n.a.",(6-Tabelle11[[#This Row],[80%/20% SCOP]])/Tabelle11[[#This Row],[80%/20% SCOP]])</f>
        <v>0.39211136890951259</v>
      </c>
    </row>
    <row r="211" spans="1:14" ht="20.100000000000001" customHeight="1" x14ac:dyDescent="0.25">
      <c r="A211" s="40">
        <v>16015769</v>
      </c>
      <c r="B211" s="41" t="s">
        <v>1646</v>
      </c>
      <c r="C211" s="41" t="s">
        <v>7062</v>
      </c>
      <c r="D211" s="42" t="s">
        <v>6852</v>
      </c>
      <c r="E211" s="43">
        <v>10</v>
      </c>
      <c r="F211" s="44">
        <v>1.83</v>
      </c>
      <c r="G211" s="43">
        <v>9</v>
      </c>
      <c r="H211" s="44">
        <v>1.401</v>
      </c>
      <c r="I211" s="42" t="s">
        <v>3</v>
      </c>
      <c r="J211" s="42" t="s">
        <v>15</v>
      </c>
      <c r="K211" s="42" t="s">
        <v>4</v>
      </c>
      <c r="L211" s="43">
        <f>IF(Tabelle11[[#This Row],[Heizleistung (55° C)]]=0,Tabelle11[[#This Row],[Heizleistung (35° C)]],(Tabelle11[[#This Row],[Heizleistung (35° C)]]+Tabelle11[[#This Row],[Heizleistung (55° C)]])/2)</f>
        <v>9.5</v>
      </c>
      <c r="M211" s="46">
        <f>IF(OR(Tabelle11[[#This Row],[Etas 35°C]]=0,Tabelle11[[#This Row],[Etas 55°C]]=0),"n.a.",(Tabelle11[[#This Row],[Etas 35°C]]*0.8+Tabelle11[[#This Row],[Etas 55°C]]*0.2)*2.5)</f>
        <v>4.3605</v>
      </c>
      <c r="N211" s="53">
        <f>IF(Tabelle11[[#This Row],[Etas 55°C]]=0,"n.a.",(6-Tabelle11[[#This Row],[80%/20% SCOP]])/Tabelle11[[#This Row],[80%/20% SCOP]])</f>
        <v>0.3759889920880633</v>
      </c>
    </row>
    <row r="212" spans="1:14" ht="20.100000000000001" customHeight="1" x14ac:dyDescent="0.25">
      <c r="A212" s="40">
        <v>16016351</v>
      </c>
      <c r="B212" s="41" t="s">
        <v>1646</v>
      </c>
      <c r="C212" s="41" t="s">
        <v>7063</v>
      </c>
      <c r="D212" s="42" t="s">
        <v>6852</v>
      </c>
      <c r="E212" s="43">
        <v>10</v>
      </c>
      <c r="F212" s="44">
        <v>1.83</v>
      </c>
      <c r="G212" s="43">
        <v>10</v>
      </c>
      <c r="H212" s="44">
        <v>1.4</v>
      </c>
      <c r="I212" s="42" t="s">
        <v>3</v>
      </c>
      <c r="J212" s="42" t="s">
        <v>15</v>
      </c>
      <c r="K212" s="42" t="s">
        <v>4</v>
      </c>
      <c r="L212" s="43">
        <f>IF(Tabelle11[[#This Row],[Heizleistung (55° C)]]=0,Tabelle11[[#This Row],[Heizleistung (35° C)]],(Tabelle11[[#This Row],[Heizleistung (35° C)]]+Tabelle11[[#This Row],[Heizleistung (55° C)]])/2)</f>
        <v>10</v>
      </c>
      <c r="M212" s="46">
        <f>IF(OR(Tabelle11[[#This Row],[Etas 35°C]]=0,Tabelle11[[#This Row],[Etas 55°C]]=0),"n.a.",(Tabelle11[[#This Row],[Etas 35°C]]*0.8+Tabelle11[[#This Row],[Etas 55°C]]*0.2)*2.5)</f>
        <v>4.3600000000000003</v>
      </c>
      <c r="N212" s="53">
        <f>IF(Tabelle11[[#This Row],[Etas 55°C]]=0,"n.a.",(6-Tabelle11[[#This Row],[80%/20% SCOP]])/Tabelle11[[#This Row],[80%/20% SCOP]])</f>
        <v>0.3761467889908256</v>
      </c>
    </row>
    <row r="213" spans="1:14" ht="20.100000000000001" customHeight="1" x14ac:dyDescent="0.25">
      <c r="A213" s="40">
        <v>16016385</v>
      </c>
      <c r="B213" s="41" t="s">
        <v>1646</v>
      </c>
      <c r="C213" s="41" t="s">
        <v>7064</v>
      </c>
      <c r="D213" s="42" t="s">
        <v>6852</v>
      </c>
      <c r="E213" s="43">
        <v>10</v>
      </c>
      <c r="F213" s="44">
        <v>1.83</v>
      </c>
      <c r="G213" s="43">
        <v>9</v>
      </c>
      <c r="H213" s="44">
        <v>1.401</v>
      </c>
      <c r="I213" s="42" t="s">
        <v>3</v>
      </c>
      <c r="J213" s="42" t="s">
        <v>15</v>
      </c>
      <c r="K213" s="42" t="s">
        <v>4</v>
      </c>
      <c r="L213" s="43">
        <f>IF(Tabelle11[[#This Row],[Heizleistung (55° C)]]=0,Tabelle11[[#This Row],[Heizleistung (35° C)]],(Tabelle11[[#This Row],[Heizleistung (35° C)]]+Tabelle11[[#This Row],[Heizleistung (55° C)]])/2)</f>
        <v>9.5</v>
      </c>
      <c r="M213" s="46">
        <f>IF(OR(Tabelle11[[#This Row],[Etas 35°C]]=0,Tabelle11[[#This Row],[Etas 55°C]]=0),"n.a.",(Tabelle11[[#This Row],[Etas 35°C]]*0.8+Tabelle11[[#This Row],[Etas 55°C]]*0.2)*2.5)</f>
        <v>4.3605</v>
      </c>
      <c r="N213" s="53">
        <f>IF(Tabelle11[[#This Row],[Etas 55°C]]=0,"n.a.",(6-Tabelle11[[#This Row],[80%/20% SCOP]])/Tabelle11[[#This Row],[80%/20% SCOP]])</f>
        <v>0.3759889920880633</v>
      </c>
    </row>
    <row r="214" spans="1:14" ht="20.100000000000001" customHeight="1" x14ac:dyDescent="0.25">
      <c r="A214" s="40">
        <v>16017692</v>
      </c>
      <c r="B214" s="41" t="s">
        <v>1646</v>
      </c>
      <c r="C214" s="41" t="s">
        <v>7065</v>
      </c>
      <c r="D214" s="42" t="s">
        <v>6852</v>
      </c>
      <c r="E214" s="43">
        <v>42</v>
      </c>
      <c r="F214" s="44">
        <v>1.87</v>
      </c>
      <c r="G214" s="43">
        <v>35</v>
      </c>
      <c r="H214" s="44">
        <v>1.4</v>
      </c>
      <c r="I214" s="42" t="s">
        <v>109</v>
      </c>
      <c r="J214" s="42" t="s">
        <v>15</v>
      </c>
      <c r="K214" s="42" t="s">
        <v>4</v>
      </c>
      <c r="L214" s="43">
        <f>IF(Tabelle11[[#This Row],[Heizleistung (55° C)]]=0,Tabelle11[[#This Row],[Heizleistung (35° C)]],(Tabelle11[[#This Row],[Heizleistung (35° C)]]+Tabelle11[[#This Row],[Heizleistung (55° C)]])/2)</f>
        <v>38.5</v>
      </c>
      <c r="M214" s="46">
        <f>IF(OR(Tabelle11[[#This Row],[Etas 35°C]]=0,Tabelle11[[#This Row],[Etas 55°C]]=0),"n.a.",(Tabelle11[[#This Row],[Etas 35°C]]*0.8+Tabelle11[[#This Row],[Etas 55°C]]*0.2)*2.5)</f>
        <v>4.4400000000000004</v>
      </c>
      <c r="N214" s="53">
        <f>IF(Tabelle11[[#This Row],[Etas 55°C]]=0,"n.a.",(6-Tabelle11[[#This Row],[80%/20% SCOP]])/Tabelle11[[#This Row],[80%/20% SCOP]])</f>
        <v>0.35135135135135126</v>
      </c>
    </row>
    <row r="215" spans="1:14" ht="20.100000000000001" customHeight="1" x14ac:dyDescent="0.25">
      <c r="A215" s="40">
        <v>16015778</v>
      </c>
      <c r="B215" s="41" t="s">
        <v>1646</v>
      </c>
      <c r="C215" s="41" t="s">
        <v>7066</v>
      </c>
      <c r="D215" s="42" t="s">
        <v>6852</v>
      </c>
      <c r="E215" s="43">
        <v>16</v>
      </c>
      <c r="F215" s="44">
        <v>1.86</v>
      </c>
      <c r="G215" s="43">
        <v>14</v>
      </c>
      <c r="H215" s="44">
        <v>1.46</v>
      </c>
      <c r="I215" s="42" t="s">
        <v>3</v>
      </c>
      <c r="J215" s="42" t="s">
        <v>15</v>
      </c>
      <c r="K215" s="42" t="s">
        <v>4</v>
      </c>
      <c r="L215" s="43">
        <f>IF(Tabelle11[[#This Row],[Heizleistung (55° C)]]=0,Tabelle11[[#This Row],[Heizleistung (35° C)]],(Tabelle11[[#This Row],[Heizleistung (35° C)]]+Tabelle11[[#This Row],[Heizleistung (55° C)]])/2)</f>
        <v>15</v>
      </c>
      <c r="M215" s="46">
        <f>IF(OR(Tabelle11[[#This Row],[Etas 35°C]]=0,Tabelle11[[#This Row],[Etas 55°C]]=0),"n.a.",(Tabelle11[[#This Row],[Etas 35°C]]*0.8+Tabelle11[[#This Row],[Etas 55°C]]*0.2)*2.5)</f>
        <v>4.4500000000000011</v>
      </c>
      <c r="N215" s="53">
        <f>IF(Tabelle11[[#This Row],[Etas 55°C]]=0,"n.a.",(6-Tabelle11[[#This Row],[80%/20% SCOP]])/Tabelle11[[#This Row],[80%/20% SCOP]])</f>
        <v>0.34831460674157272</v>
      </c>
    </row>
    <row r="216" spans="1:14" ht="20.100000000000001" customHeight="1" x14ac:dyDescent="0.25">
      <c r="A216" s="40">
        <v>16015816</v>
      </c>
      <c r="B216" s="41" t="s">
        <v>1646</v>
      </c>
      <c r="C216" s="41" t="s">
        <v>7067</v>
      </c>
      <c r="D216" s="42" t="s">
        <v>6852</v>
      </c>
      <c r="E216" s="43">
        <v>16</v>
      </c>
      <c r="F216" s="44">
        <v>1.86</v>
      </c>
      <c r="G216" s="43">
        <v>14</v>
      </c>
      <c r="H216" s="44">
        <v>1.46</v>
      </c>
      <c r="I216" s="42" t="s">
        <v>3</v>
      </c>
      <c r="J216" s="42" t="s">
        <v>15</v>
      </c>
      <c r="K216" s="42" t="s">
        <v>4</v>
      </c>
      <c r="L216" s="43">
        <f>IF(Tabelle11[[#This Row],[Heizleistung (55° C)]]=0,Tabelle11[[#This Row],[Heizleistung (35° C)]],(Tabelle11[[#This Row],[Heizleistung (35° C)]]+Tabelle11[[#This Row],[Heizleistung (55° C)]])/2)</f>
        <v>15</v>
      </c>
      <c r="M216" s="46">
        <f>IF(OR(Tabelle11[[#This Row],[Etas 35°C]]=0,Tabelle11[[#This Row],[Etas 55°C]]=0),"n.a.",(Tabelle11[[#This Row],[Etas 35°C]]*0.8+Tabelle11[[#This Row],[Etas 55°C]]*0.2)*2.5)</f>
        <v>4.4500000000000011</v>
      </c>
      <c r="N216" s="53">
        <f>IF(Tabelle11[[#This Row],[Etas 55°C]]=0,"n.a.",(6-Tabelle11[[#This Row],[80%/20% SCOP]])/Tabelle11[[#This Row],[80%/20% SCOP]])</f>
        <v>0.34831460674157272</v>
      </c>
    </row>
    <row r="217" spans="1:14" ht="20.100000000000001" customHeight="1" x14ac:dyDescent="0.25">
      <c r="A217" s="40">
        <v>16016392</v>
      </c>
      <c r="B217" s="41" t="s">
        <v>1646</v>
      </c>
      <c r="C217" s="41" t="s">
        <v>7068</v>
      </c>
      <c r="D217" s="42" t="s">
        <v>6852</v>
      </c>
      <c r="E217" s="43">
        <v>16</v>
      </c>
      <c r="F217" s="44">
        <v>1.86</v>
      </c>
      <c r="G217" s="43">
        <v>14</v>
      </c>
      <c r="H217" s="44">
        <v>1.46</v>
      </c>
      <c r="I217" s="42" t="s">
        <v>3</v>
      </c>
      <c r="J217" s="42" t="s">
        <v>15</v>
      </c>
      <c r="K217" s="42" t="s">
        <v>4</v>
      </c>
      <c r="L217" s="43">
        <f>IF(Tabelle11[[#This Row],[Heizleistung (55° C)]]=0,Tabelle11[[#This Row],[Heizleistung (35° C)]],(Tabelle11[[#This Row],[Heizleistung (35° C)]]+Tabelle11[[#This Row],[Heizleistung (55° C)]])/2)</f>
        <v>15</v>
      </c>
      <c r="M217" s="46">
        <f>IF(OR(Tabelle11[[#This Row],[Etas 35°C]]=0,Tabelle11[[#This Row],[Etas 55°C]]=0),"n.a.",(Tabelle11[[#This Row],[Etas 35°C]]*0.8+Tabelle11[[#This Row],[Etas 55°C]]*0.2)*2.5)</f>
        <v>4.4500000000000011</v>
      </c>
      <c r="N217" s="53">
        <f>IF(Tabelle11[[#This Row],[Etas 55°C]]=0,"n.a.",(6-Tabelle11[[#This Row],[80%/20% SCOP]])/Tabelle11[[#This Row],[80%/20% SCOP]])</f>
        <v>0.34831460674157272</v>
      </c>
    </row>
    <row r="218" spans="1:14" ht="20.100000000000001" customHeight="1" x14ac:dyDescent="0.25">
      <c r="A218" s="40">
        <v>16010283</v>
      </c>
      <c r="B218" s="41" t="s">
        <v>1646</v>
      </c>
      <c r="C218" s="41" t="s">
        <v>7069</v>
      </c>
      <c r="D218" s="42" t="s">
        <v>6852</v>
      </c>
      <c r="E218" s="43">
        <v>6.2</v>
      </c>
      <c r="F218" s="44">
        <v>1.8</v>
      </c>
      <c r="G218" s="43">
        <v>6</v>
      </c>
      <c r="H218" s="44">
        <v>1.42</v>
      </c>
      <c r="I218" s="42" t="s">
        <v>3</v>
      </c>
      <c r="J218" s="42" t="s">
        <v>15</v>
      </c>
      <c r="K218" s="42" t="s">
        <v>4</v>
      </c>
      <c r="L218" s="43">
        <f>IF(Tabelle11[[#This Row],[Heizleistung (55° C)]]=0,Tabelle11[[#This Row],[Heizleistung (35° C)]],(Tabelle11[[#This Row],[Heizleistung (35° C)]]+Tabelle11[[#This Row],[Heizleistung (55° C)]])/2)</f>
        <v>6.1</v>
      </c>
      <c r="M218" s="46">
        <f>IF(OR(Tabelle11[[#This Row],[Etas 35°C]]=0,Tabelle11[[#This Row],[Etas 55°C]]=0),"n.a.",(Tabelle11[[#This Row],[Etas 35°C]]*0.8+Tabelle11[[#This Row],[Etas 55°C]]*0.2)*2.5)</f>
        <v>4.3100000000000005</v>
      </c>
      <c r="N218" s="53">
        <f>IF(Tabelle11[[#This Row],[Etas 55°C]]=0,"n.a.",(6-Tabelle11[[#This Row],[80%/20% SCOP]])/Tabelle11[[#This Row],[80%/20% SCOP]])</f>
        <v>0.39211136890951259</v>
      </c>
    </row>
    <row r="219" spans="1:14" ht="20.100000000000001" customHeight="1" x14ac:dyDescent="0.25">
      <c r="A219" s="40">
        <v>16016380</v>
      </c>
      <c r="B219" s="41" t="s">
        <v>1646</v>
      </c>
      <c r="C219" s="41" t="s">
        <v>7070</v>
      </c>
      <c r="D219" s="42" t="s">
        <v>6852</v>
      </c>
      <c r="E219" s="43">
        <v>10</v>
      </c>
      <c r="F219" s="44">
        <v>1.83</v>
      </c>
      <c r="G219" s="43">
        <v>10</v>
      </c>
      <c r="H219" s="44">
        <v>1.4</v>
      </c>
      <c r="I219" s="42" t="s">
        <v>3</v>
      </c>
      <c r="J219" s="42" t="s">
        <v>15</v>
      </c>
      <c r="K219" s="42" t="s">
        <v>4</v>
      </c>
      <c r="L219" s="43">
        <f>IF(Tabelle11[[#This Row],[Heizleistung (55° C)]]=0,Tabelle11[[#This Row],[Heizleistung (35° C)]],(Tabelle11[[#This Row],[Heizleistung (35° C)]]+Tabelle11[[#This Row],[Heizleistung (55° C)]])/2)</f>
        <v>10</v>
      </c>
      <c r="M219" s="46">
        <f>IF(OR(Tabelle11[[#This Row],[Etas 35°C]]=0,Tabelle11[[#This Row],[Etas 55°C]]=0),"n.a.",(Tabelle11[[#This Row],[Etas 35°C]]*0.8+Tabelle11[[#This Row],[Etas 55°C]]*0.2)*2.5)</f>
        <v>4.3600000000000003</v>
      </c>
      <c r="N219" s="53">
        <f>IF(Tabelle11[[#This Row],[Etas 55°C]]=0,"n.a.",(6-Tabelle11[[#This Row],[80%/20% SCOP]])/Tabelle11[[#This Row],[80%/20% SCOP]])</f>
        <v>0.3761467889908256</v>
      </c>
    </row>
    <row r="220" spans="1:14" ht="20.100000000000001" customHeight="1" x14ac:dyDescent="0.25">
      <c r="A220" s="40">
        <v>16015792</v>
      </c>
      <c r="B220" s="41" t="s">
        <v>1646</v>
      </c>
      <c r="C220" s="41" t="s">
        <v>7071</v>
      </c>
      <c r="D220" s="42" t="s">
        <v>6852</v>
      </c>
      <c r="E220" s="43">
        <v>10</v>
      </c>
      <c r="F220" s="44">
        <v>1.83</v>
      </c>
      <c r="G220" s="43">
        <v>10</v>
      </c>
      <c r="H220" s="44">
        <v>1.4</v>
      </c>
      <c r="I220" s="42" t="s">
        <v>3</v>
      </c>
      <c r="J220" s="42" t="s">
        <v>15</v>
      </c>
      <c r="K220" s="42" t="s">
        <v>4</v>
      </c>
      <c r="L220" s="43">
        <f>IF(Tabelle11[[#This Row],[Heizleistung (55° C)]]=0,Tabelle11[[#This Row],[Heizleistung (35° C)]],(Tabelle11[[#This Row],[Heizleistung (35° C)]]+Tabelle11[[#This Row],[Heizleistung (55° C)]])/2)</f>
        <v>10</v>
      </c>
      <c r="M220" s="46">
        <f>IF(OR(Tabelle11[[#This Row],[Etas 35°C]]=0,Tabelle11[[#This Row],[Etas 55°C]]=0),"n.a.",(Tabelle11[[#This Row],[Etas 35°C]]*0.8+Tabelle11[[#This Row],[Etas 55°C]]*0.2)*2.5)</f>
        <v>4.3600000000000003</v>
      </c>
      <c r="N220" s="53">
        <f>IF(Tabelle11[[#This Row],[Etas 55°C]]=0,"n.a.",(6-Tabelle11[[#This Row],[80%/20% SCOP]])/Tabelle11[[#This Row],[80%/20% SCOP]])</f>
        <v>0.3761467889908256</v>
      </c>
    </row>
    <row r="221" spans="1:14" ht="20.100000000000001" customHeight="1" x14ac:dyDescent="0.25">
      <c r="A221" s="40">
        <v>16015765</v>
      </c>
      <c r="B221" s="41" t="s">
        <v>1646</v>
      </c>
      <c r="C221" s="41" t="s">
        <v>7072</v>
      </c>
      <c r="D221" s="42" t="s">
        <v>6852</v>
      </c>
      <c r="E221" s="43">
        <v>10</v>
      </c>
      <c r="F221" s="44">
        <v>1.83</v>
      </c>
      <c r="G221" s="43">
        <v>10</v>
      </c>
      <c r="H221" s="44">
        <v>1.4</v>
      </c>
      <c r="I221" s="42" t="s">
        <v>3</v>
      </c>
      <c r="J221" s="42" t="s">
        <v>15</v>
      </c>
      <c r="K221" s="42" t="s">
        <v>4</v>
      </c>
      <c r="L221" s="43">
        <f>IF(Tabelle11[[#This Row],[Heizleistung (55° C)]]=0,Tabelle11[[#This Row],[Heizleistung (35° C)]],(Tabelle11[[#This Row],[Heizleistung (35° C)]]+Tabelle11[[#This Row],[Heizleistung (55° C)]])/2)</f>
        <v>10</v>
      </c>
      <c r="M221" s="46">
        <f>IF(OR(Tabelle11[[#This Row],[Etas 35°C]]=0,Tabelle11[[#This Row],[Etas 55°C]]=0),"n.a.",(Tabelle11[[#This Row],[Etas 35°C]]*0.8+Tabelle11[[#This Row],[Etas 55°C]]*0.2)*2.5)</f>
        <v>4.3600000000000003</v>
      </c>
      <c r="N221" s="53">
        <f>IF(Tabelle11[[#This Row],[Etas 55°C]]=0,"n.a.",(6-Tabelle11[[#This Row],[80%/20% SCOP]])/Tabelle11[[#This Row],[80%/20% SCOP]])</f>
        <v>0.3761467889908256</v>
      </c>
    </row>
    <row r="222" spans="1:14" ht="20.100000000000001" customHeight="1" x14ac:dyDescent="0.25">
      <c r="A222" s="40">
        <v>16015800</v>
      </c>
      <c r="B222" s="41" t="s">
        <v>1646</v>
      </c>
      <c r="C222" s="41" t="s">
        <v>7073</v>
      </c>
      <c r="D222" s="42" t="s">
        <v>6852</v>
      </c>
      <c r="E222" s="43">
        <v>10</v>
      </c>
      <c r="F222" s="44">
        <v>1.83</v>
      </c>
      <c r="G222" s="43">
        <v>10</v>
      </c>
      <c r="H222" s="44">
        <v>1.4</v>
      </c>
      <c r="I222" s="42" t="s">
        <v>3</v>
      </c>
      <c r="J222" s="42" t="s">
        <v>15</v>
      </c>
      <c r="K222" s="42" t="s">
        <v>4</v>
      </c>
      <c r="L222" s="43">
        <f>IF(Tabelle11[[#This Row],[Heizleistung (55° C)]]=0,Tabelle11[[#This Row],[Heizleistung (35° C)]],(Tabelle11[[#This Row],[Heizleistung (35° C)]]+Tabelle11[[#This Row],[Heizleistung (55° C)]])/2)</f>
        <v>10</v>
      </c>
      <c r="M222" s="46">
        <f>IF(OR(Tabelle11[[#This Row],[Etas 35°C]]=0,Tabelle11[[#This Row],[Etas 55°C]]=0),"n.a.",(Tabelle11[[#This Row],[Etas 35°C]]*0.8+Tabelle11[[#This Row],[Etas 55°C]]*0.2)*2.5)</f>
        <v>4.3600000000000003</v>
      </c>
      <c r="N222" s="53">
        <f>IF(Tabelle11[[#This Row],[Etas 55°C]]=0,"n.a.",(6-Tabelle11[[#This Row],[80%/20% SCOP]])/Tabelle11[[#This Row],[80%/20% SCOP]])</f>
        <v>0.3761467889908256</v>
      </c>
    </row>
    <row r="223" spans="1:14" ht="20.100000000000001" customHeight="1" x14ac:dyDescent="0.25">
      <c r="A223" s="40">
        <v>16016386</v>
      </c>
      <c r="B223" s="41" t="s">
        <v>1646</v>
      </c>
      <c r="C223" s="41" t="s">
        <v>7074</v>
      </c>
      <c r="D223" s="42" t="s">
        <v>6852</v>
      </c>
      <c r="E223" s="43">
        <v>16</v>
      </c>
      <c r="F223" s="44">
        <v>1.8580000000000001</v>
      </c>
      <c r="G223" s="43">
        <v>14</v>
      </c>
      <c r="H223" s="44">
        <v>1.456</v>
      </c>
      <c r="I223" s="42" t="s">
        <v>3</v>
      </c>
      <c r="J223" s="42" t="s">
        <v>15</v>
      </c>
      <c r="K223" s="42" t="s">
        <v>4</v>
      </c>
      <c r="L223" s="43">
        <f>IF(Tabelle11[[#This Row],[Heizleistung (55° C)]]=0,Tabelle11[[#This Row],[Heizleistung (35° C)]],(Tabelle11[[#This Row],[Heizleistung (35° C)]]+Tabelle11[[#This Row],[Heizleistung (55° C)]])/2)</f>
        <v>15</v>
      </c>
      <c r="M223" s="46">
        <f>IF(OR(Tabelle11[[#This Row],[Etas 35°C]]=0,Tabelle11[[#This Row],[Etas 55°C]]=0),"n.a.",(Tabelle11[[#This Row],[Etas 35°C]]*0.8+Tabelle11[[#This Row],[Etas 55°C]]*0.2)*2.5)</f>
        <v>4.444</v>
      </c>
      <c r="N223" s="53">
        <f>IF(Tabelle11[[#This Row],[Etas 55°C]]=0,"n.a.",(6-Tabelle11[[#This Row],[80%/20% SCOP]])/Tabelle11[[#This Row],[80%/20% SCOP]])</f>
        <v>0.35013501350135012</v>
      </c>
    </row>
    <row r="224" spans="1:14" ht="20.100000000000001" customHeight="1" x14ac:dyDescent="0.25">
      <c r="A224" s="40">
        <v>16016366</v>
      </c>
      <c r="B224" s="41" t="s">
        <v>1646</v>
      </c>
      <c r="C224" s="41" t="s">
        <v>7075</v>
      </c>
      <c r="D224" s="42" t="s">
        <v>6852</v>
      </c>
      <c r="E224" s="43">
        <v>16</v>
      </c>
      <c r="F224" s="44">
        <v>1.8580000000000001</v>
      </c>
      <c r="G224" s="43">
        <v>14</v>
      </c>
      <c r="H224" s="44">
        <v>1.456</v>
      </c>
      <c r="I224" s="42" t="s">
        <v>3</v>
      </c>
      <c r="J224" s="42" t="s">
        <v>15</v>
      </c>
      <c r="K224" s="42" t="s">
        <v>4</v>
      </c>
      <c r="L224" s="43">
        <f>IF(Tabelle11[[#This Row],[Heizleistung (55° C)]]=0,Tabelle11[[#This Row],[Heizleistung (35° C)]],(Tabelle11[[#This Row],[Heizleistung (35° C)]]+Tabelle11[[#This Row],[Heizleistung (55° C)]])/2)</f>
        <v>15</v>
      </c>
      <c r="M224" s="46">
        <f>IF(OR(Tabelle11[[#This Row],[Etas 35°C]]=0,Tabelle11[[#This Row],[Etas 55°C]]=0),"n.a.",(Tabelle11[[#This Row],[Etas 35°C]]*0.8+Tabelle11[[#This Row],[Etas 55°C]]*0.2)*2.5)</f>
        <v>4.444</v>
      </c>
      <c r="N224" s="53">
        <f>IF(Tabelle11[[#This Row],[Etas 55°C]]=0,"n.a.",(6-Tabelle11[[#This Row],[80%/20% SCOP]])/Tabelle11[[#This Row],[80%/20% SCOP]])</f>
        <v>0.35013501350135012</v>
      </c>
    </row>
    <row r="225" spans="1:14" ht="20.100000000000001" customHeight="1" x14ac:dyDescent="0.25">
      <c r="A225" s="40">
        <v>16015806</v>
      </c>
      <c r="B225" s="41" t="s">
        <v>1646</v>
      </c>
      <c r="C225" s="41" t="s">
        <v>7076</v>
      </c>
      <c r="D225" s="42" t="s">
        <v>6852</v>
      </c>
      <c r="E225" s="43">
        <v>16</v>
      </c>
      <c r="F225" s="44">
        <v>1.86</v>
      </c>
      <c r="G225" s="43">
        <v>14</v>
      </c>
      <c r="H225" s="44">
        <v>1.46</v>
      </c>
      <c r="I225" s="42" t="s">
        <v>3</v>
      </c>
      <c r="J225" s="42" t="s">
        <v>15</v>
      </c>
      <c r="K225" s="42" t="s">
        <v>4</v>
      </c>
      <c r="L225" s="43">
        <f>IF(Tabelle11[[#This Row],[Heizleistung (55° C)]]=0,Tabelle11[[#This Row],[Heizleistung (35° C)]],(Tabelle11[[#This Row],[Heizleistung (35° C)]]+Tabelle11[[#This Row],[Heizleistung (55° C)]])/2)</f>
        <v>15</v>
      </c>
      <c r="M225" s="46">
        <f>IF(OR(Tabelle11[[#This Row],[Etas 35°C]]=0,Tabelle11[[#This Row],[Etas 55°C]]=0),"n.a.",(Tabelle11[[#This Row],[Etas 35°C]]*0.8+Tabelle11[[#This Row],[Etas 55°C]]*0.2)*2.5)</f>
        <v>4.4500000000000011</v>
      </c>
      <c r="N225" s="53">
        <f>IF(Tabelle11[[#This Row],[Etas 55°C]]=0,"n.a.",(6-Tabelle11[[#This Row],[80%/20% SCOP]])/Tabelle11[[#This Row],[80%/20% SCOP]])</f>
        <v>0.34831460674157272</v>
      </c>
    </row>
    <row r="226" spans="1:14" ht="20.100000000000001" customHeight="1" x14ac:dyDescent="0.25">
      <c r="A226" s="40">
        <v>16017694</v>
      </c>
      <c r="B226" s="41" t="s">
        <v>1646</v>
      </c>
      <c r="C226" s="41" t="s">
        <v>7077</v>
      </c>
      <c r="D226" s="42" t="s">
        <v>6852</v>
      </c>
      <c r="E226" s="43">
        <v>55</v>
      </c>
      <c r="F226" s="44">
        <v>1.96</v>
      </c>
      <c r="G226" s="43">
        <v>51</v>
      </c>
      <c r="H226" s="44">
        <v>1.44</v>
      </c>
      <c r="I226" s="42" t="s">
        <v>109</v>
      </c>
      <c r="J226" s="42" t="s">
        <v>15</v>
      </c>
      <c r="K226" s="42" t="s">
        <v>15</v>
      </c>
      <c r="L226" s="43">
        <f>IF(Tabelle11[[#This Row],[Heizleistung (55° C)]]=0,Tabelle11[[#This Row],[Heizleistung (35° C)]],(Tabelle11[[#This Row],[Heizleistung (35° C)]]+Tabelle11[[#This Row],[Heizleistung (55° C)]])/2)</f>
        <v>53</v>
      </c>
      <c r="M226" s="46">
        <f>IF(OR(Tabelle11[[#This Row],[Etas 35°C]]=0,Tabelle11[[#This Row],[Etas 55°C]]=0),"n.a.",(Tabelle11[[#This Row],[Etas 35°C]]*0.8+Tabelle11[[#This Row],[Etas 55°C]]*0.2)*2.5)</f>
        <v>4.6400000000000006</v>
      </c>
      <c r="N226" s="53">
        <f>IF(Tabelle11[[#This Row],[Etas 55°C]]=0,"n.a.",(6-Tabelle11[[#This Row],[80%/20% SCOP]])/Tabelle11[[#This Row],[80%/20% SCOP]])</f>
        <v>0.29310344827586193</v>
      </c>
    </row>
    <row r="227" spans="1:14" ht="20.100000000000001" customHeight="1" x14ac:dyDescent="0.25">
      <c r="A227" s="40">
        <v>16015807</v>
      </c>
      <c r="B227" s="41" t="s">
        <v>1646</v>
      </c>
      <c r="C227" s="41" t="s">
        <v>7078</v>
      </c>
      <c r="D227" s="42" t="s">
        <v>6852</v>
      </c>
      <c r="E227" s="43">
        <v>16</v>
      </c>
      <c r="F227" s="44">
        <v>1.86</v>
      </c>
      <c r="G227" s="43">
        <v>14</v>
      </c>
      <c r="H227" s="44">
        <v>1.46</v>
      </c>
      <c r="I227" s="42" t="s">
        <v>3</v>
      </c>
      <c r="J227" s="42" t="s">
        <v>15</v>
      </c>
      <c r="K227" s="42" t="s">
        <v>4</v>
      </c>
      <c r="L227" s="43">
        <f>IF(Tabelle11[[#This Row],[Heizleistung (55° C)]]=0,Tabelle11[[#This Row],[Heizleistung (35° C)]],(Tabelle11[[#This Row],[Heizleistung (35° C)]]+Tabelle11[[#This Row],[Heizleistung (55° C)]])/2)</f>
        <v>15</v>
      </c>
      <c r="M227" s="46">
        <f>IF(OR(Tabelle11[[#This Row],[Etas 35°C]]=0,Tabelle11[[#This Row],[Etas 55°C]]=0),"n.a.",(Tabelle11[[#This Row],[Etas 35°C]]*0.8+Tabelle11[[#This Row],[Etas 55°C]]*0.2)*2.5)</f>
        <v>4.4500000000000011</v>
      </c>
      <c r="N227" s="53">
        <f>IF(Tabelle11[[#This Row],[Etas 55°C]]=0,"n.a.",(6-Tabelle11[[#This Row],[80%/20% SCOP]])/Tabelle11[[#This Row],[80%/20% SCOP]])</f>
        <v>0.34831460674157272</v>
      </c>
    </row>
    <row r="228" spans="1:14" ht="20.100000000000001" customHeight="1" x14ac:dyDescent="0.25">
      <c r="A228" s="40">
        <v>16016350</v>
      </c>
      <c r="B228" s="41" t="s">
        <v>1646</v>
      </c>
      <c r="C228" s="41" t="s">
        <v>7079</v>
      </c>
      <c r="D228" s="42" t="s">
        <v>6852</v>
      </c>
      <c r="E228" s="43">
        <v>10</v>
      </c>
      <c r="F228" s="44">
        <v>1.83</v>
      </c>
      <c r="G228" s="43">
        <v>9</v>
      </c>
      <c r="H228" s="44">
        <v>1.401</v>
      </c>
      <c r="I228" s="42" t="s">
        <v>3</v>
      </c>
      <c r="J228" s="42" t="s">
        <v>15</v>
      </c>
      <c r="K228" s="42" t="s">
        <v>4</v>
      </c>
      <c r="L228" s="43">
        <f>IF(Tabelle11[[#This Row],[Heizleistung (55° C)]]=0,Tabelle11[[#This Row],[Heizleistung (35° C)]],(Tabelle11[[#This Row],[Heizleistung (35° C)]]+Tabelle11[[#This Row],[Heizleistung (55° C)]])/2)</f>
        <v>9.5</v>
      </c>
      <c r="M228" s="46">
        <f>IF(OR(Tabelle11[[#This Row],[Etas 35°C]]=0,Tabelle11[[#This Row],[Etas 55°C]]=0),"n.a.",(Tabelle11[[#This Row],[Etas 35°C]]*0.8+Tabelle11[[#This Row],[Etas 55°C]]*0.2)*2.5)</f>
        <v>4.3605</v>
      </c>
      <c r="N228" s="53">
        <f>IF(Tabelle11[[#This Row],[Etas 55°C]]=0,"n.a.",(6-Tabelle11[[#This Row],[80%/20% SCOP]])/Tabelle11[[#This Row],[80%/20% SCOP]])</f>
        <v>0.3759889920880633</v>
      </c>
    </row>
    <row r="229" spans="1:14" ht="20.100000000000001" customHeight="1" x14ac:dyDescent="0.25">
      <c r="A229" s="40">
        <v>16015811</v>
      </c>
      <c r="B229" s="41" t="s">
        <v>1646</v>
      </c>
      <c r="C229" s="41" t="s">
        <v>7080</v>
      </c>
      <c r="D229" s="42" t="s">
        <v>6852</v>
      </c>
      <c r="E229" s="43">
        <v>16</v>
      </c>
      <c r="F229" s="44">
        <v>1.86</v>
      </c>
      <c r="G229" s="43">
        <v>14</v>
      </c>
      <c r="H229" s="44">
        <v>1.46</v>
      </c>
      <c r="I229" s="42" t="s">
        <v>3</v>
      </c>
      <c r="J229" s="42" t="s">
        <v>15</v>
      </c>
      <c r="K229" s="42" t="s">
        <v>4</v>
      </c>
      <c r="L229" s="43">
        <f>IF(Tabelle11[[#This Row],[Heizleistung (55° C)]]=0,Tabelle11[[#This Row],[Heizleistung (35° C)]],(Tabelle11[[#This Row],[Heizleistung (35° C)]]+Tabelle11[[#This Row],[Heizleistung (55° C)]])/2)</f>
        <v>15</v>
      </c>
      <c r="M229" s="46">
        <f>IF(OR(Tabelle11[[#This Row],[Etas 35°C]]=0,Tabelle11[[#This Row],[Etas 55°C]]=0),"n.a.",(Tabelle11[[#This Row],[Etas 35°C]]*0.8+Tabelle11[[#This Row],[Etas 55°C]]*0.2)*2.5)</f>
        <v>4.4500000000000011</v>
      </c>
      <c r="N229" s="53">
        <f>IF(Tabelle11[[#This Row],[Etas 55°C]]=0,"n.a.",(6-Tabelle11[[#This Row],[80%/20% SCOP]])/Tabelle11[[#This Row],[80%/20% SCOP]])</f>
        <v>0.34831460674157272</v>
      </c>
    </row>
    <row r="230" spans="1:14" ht="20.100000000000001" customHeight="1" x14ac:dyDescent="0.25">
      <c r="A230" s="40">
        <v>16015758</v>
      </c>
      <c r="B230" s="41" t="s">
        <v>1646</v>
      </c>
      <c r="C230" s="41" t="s">
        <v>7081</v>
      </c>
      <c r="D230" s="42" t="s">
        <v>6852</v>
      </c>
      <c r="E230" s="43">
        <v>10</v>
      </c>
      <c r="F230" s="44">
        <v>1.83</v>
      </c>
      <c r="G230" s="43">
        <v>10</v>
      </c>
      <c r="H230" s="44">
        <v>1.4</v>
      </c>
      <c r="I230" s="42" t="s">
        <v>3</v>
      </c>
      <c r="J230" s="42" t="s">
        <v>15</v>
      </c>
      <c r="K230" s="42" t="s">
        <v>4</v>
      </c>
      <c r="L230" s="43">
        <f>IF(Tabelle11[[#This Row],[Heizleistung (55° C)]]=0,Tabelle11[[#This Row],[Heizleistung (35° C)]],(Tabelle11[[#This Row],[Heizleistung (35° C)]]+Tabelle11[[#This Row],[Heizleistung (55° C)]])/2)</f>
        <v>10</v>
      </c>
      <c r="M230" s="46">
        <f>IF(OR(Tabelle11[[#This Row],[Etas 35°C]]=0,Tabelle11[[#This Row],[Etas 55°C]]=0),"n.a.",(Tabelle11[[#This Row],[Etas 35°C]]*0.8+Tabelle11[[#This Row],[Etas 55°C]]*0.2)*2.5)</f>
        <v>4.3600000000000003</v>
      </c>
      <c r="N230" s="53">
        <f>IF(Tabelle11[[#This Row],[Etas 55°C]]=0,"n.a.",(6-Tabelle11[[#This Row],[80%/20% SCOP]])/Tabelle11[[#This Row],[80%/20% SCOP]])</f>
        <v>0.3761467889908256</v>
      </c>
    </row>
    <row r="231" spans="1:14" ht="20.100000000000001" customHeight="1" x14ac:dyDescent="0.25">
      <c r="A231" s="40">
        <v>16006403</v>
      </c>
      <c r="B231" s="41" t="s">
        <v>1646</v>
      </c>
      <c r="C231" s="41" t="s">
        <v>7082</v>
      </c>
      <c r="D231" s="42" t="s">
        <v>6852</v>
      </c>
      <c r="E231" s="43">
        <v>11</v>
      </c>
      <c r="F231" s="44">
        <v>1.86</v>
      </c>
      <c r="G231" s="43">
        <v>10.5</v>
      </c>
      <c r="H231" s="44">
        <v>1.4</v>
      </c>
      <c r="I231" s="42" t="s">
        <v>109</v>
      </c>
      <c r="J231" s="42" t="s">
        <v>15</v>
      </c>
      <c r="K231" s="42" t="s">
        <v>4</v>
      </c>
      <c r="L231" s="43">
        <f>IF(Tabelle11[[#This Row],[Heizleistung (55° C)]]=0,Tabelle11[[#This Row],[Heizleistung (35° C)]],(Tabelle11[[#This Row],[Heizleistung (35° C)]]+Tabelle11[[#This Row],[Heizleistung (55° C)]])/2)</f>
        <v>10.75</v>
      </c>
      <c r="M231" s="46">
        <f>IF(OR(Tabelle11[[#This Row],[Etas 35°C]]=0,Tabelle11[[#This Row],[Etas 55°C]]=0),"n.a.",(Tabelle11[[#This Row],[Etas 35°C]]*0.8+Tabelle11[[#This Row],[Etas 55°C]]*0.2)*2.5)</f>
        <v>4.4200000000000008</v>
      </c>
      <c r="N231" s="53">
        <f>IF(Tabelle11[[#This Row],[Etas 55°C]]=0,"n.a.",(6-Tabelle11[[#This Row],[80%/20% SCOP]])/Tabelle11[[#This Row],[80%/20% SCOP]])</f>
        <v>0.35746606334841602</v>
      </c>
    </row>
    <row r="232" spans="1:14" ht="20.100000000000001" customHeight="1" x14ac:dyDescent="0.25">
      <c r="A232" s="40">
        <v>16006077</v>
      </c>
      <c r="B232" s="41" t="s">
        <v>1646</v>
      </c>
      <c r="C232" s="41" t="s">
        <v>7083</v>
      </c>
      <c r="D232" s="42" t="s">
        <v>6852</v>
      </c>
      <c r="E232" s="43">
        <v>23</v>
      </c>
      <c r="F232" s="44">
        <v>1.81</v>
      </c>
      <c r="G232" s="43">
        <v>20</v>
      </c>
      <c r="H232" s="44">
        <v>1.42</v>
      </c>
      <c r="I232" s="42" t="s">
        <v>109</v>
      </c>
      <c r="J232" s="42" t="s">
        <v>4</v>
      </c>
      <c r="K232" s="42" t="s">
        <v>4</v>
      </c>
      <c r="L232" s="43">
        <f>IF(Tabelle11[[#This Row],[Heizleistung (55° C)]]=0,Tabelle11[[#This Row],[Heizleistung (35° C)]],(Tabelle11[[#This Row],[Heizleistung (35° C)]]+Tabelle11[[#This Row],[Heizleistung (55° C)]])/2)</f>
        <v>21.5</v>
      </c>
      <c r="M232" s="46">
        <f>IF(OR(Tabelle11[[#This Row],[Etas 35°C]]=0,Tabelle11[[#This Row],[Etas 55°C]]=0),"n.a.",(Tabelle11[[#This Row],[Etas 35°C]]*0.8+Tabelle11[[#This Row],[Etas 55°C]]*0.2)*2.5)</f>
        <v>4.33</v>
      </c>
      <c r="N232" s="53">
        <f>IF(Tabelle11[[#This Row],[Etas 55°C]]=0,"n.a.",(6-Tabelle11[[#This Row],[80%/20% SCOP]])/Tabelle11[[#This Row],[80%/20% SCOP]])</f>
        <v>0.38568129330254042</v>
      </c>
    </row>
    <row r="233" spans="1:14" ht="20.100000000000001" customHeight="1" x14ac:dyDescent="0.25">
      <c r="A233" s="40">
        <v>16006469</v>
      </c>
      <c r="B233" s="41" t="s">
        <v>1646</v>
      </c>
      <c r="C233" s="41" t="s">
        <v>7084</v>
      </c>
      <c r="D233" s="42" t="s">
        <v>6852</v>
      </c>
      <c r="E233" s="43">
        <v>11</v>
      </c>
      <c r="F233" s="44">
        <v>1.86</v>
      </c>
      <c r="G233" s="43">
        <v>10.5</v>
      </c>
      <c r="H233" s="44">
        <v>1.4</v>
      </c>
      <c r="I233" s="42" t="s">
        <v>109</v>
      </c>
      <c r="J233" s="42" t="s">
        <v>15</v>
      </c>
      <c r="K233" s="42" t="s">
        <v>4</v>
      </c>
      <c r="L233" s="43">
        <f>IF(Tabelle11[[#This Row],[Heizleistung (55° C)]]=0,Tabelle11[[#This Row],[Heizleistung (35° C)]],(Tabelle11[[#This Row],[Heizleistung (35° C)]]+Tabelle11[[#This Row],[Heizleistung (55° C)]])/2)</f>
        <v>10.75</v>
      </c>
      <c r="M233" s="46">
        <f>IF(OR(Tabelle11[[#This Row],[Etas 35°C]]=0,Tabelle11[[#This Row],[Etas 55°C]]=0),"n.a.",(Tabelle11[[#This Row],[Etas 35°C]]*0.8+Tabelle11[[#This Row],[Etas 55°C]]*0.2)*2.5)</f>
        <v>4.4200000000000008</v>
      </c>
      <c r="N233" s="53">
        <f>IF(Tabelle11[[#This Row],[Etas 55°C]]=0,"n.a.",(6-Tabelle11[[#This Row],[80%/20% SCOP]])/Tabelle11[[#This Row],[80%/20% SCOP]])</f>
        <v>0.35746606334841602</v>
      </c>
    </row>
    <row r="234" spans="1:14" ht="20.100000000000001" customHeight="1" x14ac:dyDescent="0.25">
      <c r="A234" s="40">
        <v>16006477</v>
      </c>
      <c r="B234" s="41" t="s">
        <v>1646</v>
      </c>
      <c r="C234" s="41" t="s">
        <v>7085</v>
      </c>
      <c r="D234" s="42" t="s">
        <v>6852</v>
      </c>
      <c r="E234" s="43">
        <v>6.2</v>
      </c>
      <c r="F234" s="44">
        <v>1.8</v>
      </c>
      <c r="G234" s="43">
        <v>6</v>
      </c>
      <c r="H234" s="44">
        <v>1.42</v>
      </c>
      <c r="I234" s="42" t="s">
        <v>3</v>
      </c>
      <c r="J234" s="42" t="s">
        <v>15</v>
      </c>
      <c r="K234" s="42" t="s">
        <v>4</v>
      </c>
      <c r="L234" s="43">
        <f>IF(Tabelle11[[#This Row],[Heizleistung (55° C)]]=0,Tabelle11[[#This Row],[Heizleistung (35° C)]],(Tabelle11[[#This Row],[Heizleistung (35° C)]]+Tabelle11[[#This Row],[Heizleistung (55° C)]])/2)</f>
        <v>6.1</v>
      </c>
      <c r="M234" s="46">
        <f>IF(OR(Tabelle11[[#This Row],[Etas 35°C]]=0,Tabelle11[[#This Row],[Etas 55°C]]=0),"n.a.",(Tabelle11[[#This Row],[Etas 35°C]]*0.8+Tabelle11[[#This Row],[Etas 55°C]]*0.2)*2.5)</f>
        <v>4.3100000000000005</v>
      </c>
      <c r="N234" s="53">
        <f>IF(Tabelle11[[#This Row],[Etas 55°C]]=0,"n.a.",(6-Tabelle11[[#This Row],[80%/20% SCOP]])/Tabelle11[[#This Row],[80%/20% SCOP]])</f>
        <v>0.39211136890951259</v>
      </c>
    </row>
    <row r="235" spans="1:14" ht="20.100000000000001" customHeight="1" x14ac:dyDescent="0.25">
      <c r="A235" s="40">
        <v>16006011</v>
      </c>
      <c r="B235" s="41" t="s">
        <v>1646</v>
      </c>
      <c r="C235" s="41" t="s">
        <v>7086</v>
      </c>
      <c r="D235" s="42" t="s">
        <v>6852</v>
      </c>
      <c r="E235" s="43">
        <v>11</v>
      </c>
      <c r="F235" s="44">
        <v>1.86</v>
      </c>
      <c r="G235" s="43">
        <v>10.5</v>
      </c>
      <c r="H235" s="44">
        <v>1.4</v>
      </c>
      <c r="I235" s="42" t="s">
        <v>109</v>
      </c>
      <c r="J235" s="42" t="s">
        <v>15</v>
      </c>
      <c r="K235" s="42" t="s">
        <v>4</v>
      </c>
      <c r="L235" s="43">
        <f>IF(Tabelle11[[#This Row],[Heizleistung (55° C)]]=0,Tabelle11[[#This Row],[Heizleistung (35° C)]],(Tabelle11[[#This Row],[Heizleistung (35° C)]]+Tabelle11[[#This Row],[Heizleistung (55° C)]])/2)</f>
        <v>10.75</v>
      </c>
      <c r="M235" s="46">
        <f>IF(OR(Tabelle11[[#This Row],[Etas 35°C]]=0,Tabelle11[[#This Row],[Etas 55°C]]=0),"n.a.",(Tabelle11[[#This Row],[Etas 35°C]]*0.8+Tabelle11[[#This Row],[Etas 55°C]]*0.2)*2.5)</f>
        <v>4.4200000000000008</v>
      </c>
      <c r="N235" s="53">
        <f>IF(Tabelle11[[#This Row],[Etas 55°C]]=0,"n.a.",(6-Tabelle11[[#This Row],[80%/20% SCOP]])/Tabelle11[[#This Row],[80%/20% SCOP]])</f>
        <v>0.35746606334841602</v>
      </c>
    </row>
    <row r="236" spans="1:14" ht="20.100000000000001" customHeight="1" x14ac:dyDescent="0.25">
      <c r="A236" s="40">
        <v>16006479</v>
      </c>
      <c r="B236" s="41" t="s">
        <v>1646</v>
      </c>
      <c r="C236" s="41" t="s">
        <v>7087</v>
      </c>
      <c r="D236" s="42" t="s">
        <v>6852</v>
      </c>
      <c r="E236" s="43">
        <v>6.2</v>
      </c>
      <c r="F236" s="44">
        <v>1.8</v>
      </c>
      <c r="G236" s="43">
        <v>6</v>
      </c>
      <c r="H236" s="44">
        <v>1.42</v>
      </c>
      <c r="I236" s="42" t="s">
        <v>3</v>
      </c>
      <c r="J236" s="42" t="s">
        <v>15</v>
      </c>
      <c r="K236" s="42" t="s">
        <v>4</v>
      </c>
      <c r="L236" s="43">
        <f>IF(Tabelle11[[#This Row],[Heizleistung (55° C)]]=0,Tabelle11[[#This Row],[Heizleistung (35° C)]],(Tabelle11[[#This Row],[Heizleistung (35° C)]]+Tabelle11[[#This Row],[Heizleistung (55° C)]])/2)</f>
        <v>6.1</v>
      </c>
      <c r="M236" s="46">
        <f>IF(OR(Tabelle11[[#This Row],[Etas 35°C]]=0,Tabelle11[[#This Row],[Etas 55°C]]=0),"n.a.",(Tabelle11[[#This Row],[Etas 35°C]]*0.8+Tabelle11[[#This Row],[Etas 55°C]]*0.2)*2.5)</f>
        <v>4.3100000000000005</v>
      </c>
      <c r="N236" s="53">
        <f>IF(Tabelle11[[#This Row],[Etas 55°C]]=0,"n.a.",(6-Tabelle11[[#This Row],[80%/20% SCOP]])/Tabelle11[[#This Row],[80%/20% SCOP]])</f>
        <v>0.39211136890951259</v>
      </c>
    </row>
    <row r="237" spans="1:14" ht="20.100000000000001" customHeight="1" x14ac:dyDescent="0.25">
      <c r="A237" s="40">
        <v>16006010</v>
      </c>
      <c r="B237" s="41" t="s">
        <v>1646</v>
      </c>
      <c r="C237" s="41" t="s">
        <v>7088</v>
      </c>
      <c r="D237" s="42" t="s">
        <v>6852</v>
      </c>
      <c r="E237" s="43">
        <v>11</v>
      </c>
      <c r="F237" s="44">
        <v>1.86</v>
      </c>
      <c r="G237" s="43">
        <v>10.5</v>
      </c>
      <c r="H237" s="44">
        <v>1.4</v>
      </c>
      <c r="I237" s="42" t="s">
        <v>109</v>
      </c>
      <c r="J237" s="42" t="s">
        <v>15</v>
      </c>
      <c r="K237" s="42" t="s">
        <v>4</v>
      </c>
      <c r="L237" s="43">
        <f>IF(Tabelle11[[#This Row],[Heizleistung (55° C)]]=0,Tabelle11[[#This Row],[Heizleistung (35° C)]],(Tabelle11[[#This Row],[Heizleistung (35° C)]]+Tabelle11[[#This Row],[Heizleistung (55° C)]])/2)</f>
        <v>10.75</v>
      </c>
      <c r="M237" s="46">
        <f>IF(OR(Tabelle11[[#This Row],[Etas 35°C]]=0,Tabelle11[[#This Row],[Etas 55°C]]=0),"n.a.",(Tabelle11[[#This Row],[Etas 35°C]]*0.8+Tabelle11[[#This Row],[Etas 55°C]]*0.2)*2.5)</f>
        <v>4.4200000000000008</v>
      </c>
      <c r="N237" s="53">
        <f>IF(Tabelle11[[#This Row],[Etas 55°C]]=0,"n.a.",(6-Tabelle11[[#This Row],[80%/20% SCOP]])/Tabelle11[[#This Row],[80%/20% SCOP]])</f>
        <v>0.35746606334841602</v>
      </c>
    </row>
    <row r="238" spans="1:14" ht="20.100000000000001" customHeight="1" x14ac:dyDescent="0.25">
      <c r="A238" s="40">
        <v>16015793</v>
      </c>
      <c r="B238" s="41" t="s">
        <v>1646</v>
      </c>
      <c r="C238" s="41" t="s">
        <v>7089</v>
      </c>
      <c r="D238" s="42" t="s">
        <v>6852</v>
      </c>
      <c r="E238" s="43">
        <v>10</v>
      </c>
      <c r="F238" s="44">
        <v>1.83</v>
      </c>
      <c r="G238" s="43">
        <v>10</v>
      </c>
      <c r="H238" s="44">
        <v>1.4</v>
      </c>
      <c r="I238" s="42" t="s">
        <v>3</v>
      </c>
      <c r="J238" s="42" t="s">
        <v>15</v>
      </c>
      <c r="K238" s="42" t="s">
        <v>4</v>
      </c>
      <c r="L238" s="43">
        <f>IF(Tabelle11[[#This Row],[Heizleistung (55° C)]]=0,Tabelle11[[#This Row],[Heizleistung (35° C)]],(Tabelle11[[#This Row],[Heizleistung (35° C)]]+Tabelle11[[#This Row],[Heizleistung (55° C)]])/2)</f>
        <v>10</v>
      </c>
      <c r="M238" s="46">
        <f>IF(OR(Tabelle11[[#This Row],[Etas 35°C]]=0,Tabelle11[[#This Row],[Etas 55°C]]=0),"n.a.",(Tabelle11[[#This Row],[Etas 35°C]]*0.8+Tabelle11[[#This Row],[Etas 55°C]]*0.2)*2.5)</f>
        <v>4.3600000000000003</v>
      </c>
      <c r="N238" s="53">
        <f>IF(Tabelle11[[#This Row],[Etas 55°C]]=0,"n.a.",(6-Tabelle11[[#This Row],[80%/20% SCOP]])/Tabelle11[[#This Row],[80%/20% SCOP]])</f>
        <v>0.3761467889908256</v>
      </c>
    </row>
    <row r="239" spans="1:14" ht="20.100000000000001" customHeight="1" x14ac:dyDescent="0.25">
      <c r="A239" s="40">
        <v>16016384</v>
      </c>
      <c r="B239" s="41" t="s">
        <v>1646</v>
      </c>
      <c r="C239" s="41" t="s">
        <v>7090</v>
      </c>
      <c r="D239" s="42" t="s">
        <v>6852</v>
      </c>
      <c r="E239" s="43">
        <v>10</v>
      </c>
      <c r="F239" s="44">
        <v>1.83</v>
      </c>
      <c r="G239" s="43">
        <v>9</v>
      </c>
      <c r="H239" s="44">
        <v>1.401</v>
      </c>
      <c r="I239" s="42" t="s">
        <v>3</v>
      </c>
      <c r="J239" s="42" t="s">
        <v>15</v>
      </c>
      <c r="K239" s="42" t="s">
        <v>4</v>
      </c>
      <c r="L239" s="43">
        <f>IF(Tabelle11[[#This Row],[Heizleistung (55° C)]]=0,Tabelle11[[#This Row],[Heizleistung (35° C)]],(Tabelle11[[#This Row],[Heizleistung (35° C)]]+Tabelle11[[#This Row],[Heizleistung (55° C)]])/2)</f>
        <v>9.5</v>
      </c>
      <c r="M239" s="46">
        <f>IF(OR(Tabelle11[[#This Row],[Etas 35°C]]=0,Tabelle11[[#This Row],[Etas 55°C]]=0),"n.a.",(Tabelle11[[#This Row],[Etas 35°C]]*0.8+Tabelle11[[#This Row],[Etas 55°C]]*0.2)*2.5)</f>
        <v>4.3605</v>
      </c>
      <c r="N239" s="53">
        <f>IF(Tabelle11[[#This Row],[Etas 55°C]]=0,"n.a.",(6-Tabelle11[[#This Row],[80%/20% SCOP]])/Tabelle11[[#This Row],[80%/20% SCOP]])</f>
        <v>0.3759889920880633</v>
      </c>
    </row>
    <row r="240" spans="1:14" ht="20.100000000000001" customHeight="1" x14ac:dyDescent="0.25">
      <c r="A240" s="40">
        <v>16016381</v>
      </c>
      <c r="B240" s="41" t="s">
        <v>1646</v>
      </c>
      <c r="C240" s="41" t="s">
        <v>7091</v>
      </c>
      <c r="D240" s="42" t="s">
        <v>6852</v>
      </c>
      <c r="E240" s="43">
        <v>10</v>
      </c>
      <c r="F240" s="44">
        <v>1.83</v>
      </c>
      <c r="G240" s="43">
        <v>9</v>
      </c>
      <c r="H240" s="44">
        <v>1.401</v>
      </c>
      <c r="I240" s="42" t="s">
        <v>3</v>
      </c>
      <c r="J240" s="42" t="s">
        <v>15</v>
      </c>
      <c r="K240" s="42" t="s">
        <v>4</v>
      </c>
      <c r="L240" s="43">
        <f>IF(Tabelle11[[#This Row],[Heizleistung (55° C)]]=0,Tabelle11[[#This Row],[Heizleistung (35° C)]],(Tabelle11[[#This Row],[Heizleistung (35° C)]]+Tabelle11[[#This Row],[Heizleistung (55° C)]])/2)</f>
        <v>9.5</v>
      </c>
      <c r="M240" s="46">
        <f>IF(OR(Tabelle11[[#This Row],[Etas 35°C]]=0,Tabelle11[[#This Row],[Etas 55°C]]=0),"n.a.",(Tabelle11[[#This Row],[Etas 35°C]]*0.8+Tabelle11[[#This Row],[Etas 55°C]]*0.2)*2.5)</f>
        <v>4.3605</v>
      </c>
      <c r="N240" s="53">
        <f>IF(Tabelle11[[#This Row],[Etas 55°C]]=0,"n.a.",(6-Tabelle11[[#This Row],[80%/20% SCOP]])/Tabelle11[[#This Row],[80%/20% SCOP]])</f>
        <v>0.3759889920880633</v>
      </c>
    </row>
    <row r="241" spans="1:14" ht="20.100000000000001" customHeight="1" x14ac:dyDescent="0.25">
      <c r="A241" s="40">
        <v>16015380</v>
      </c>
      <c r="B241" s="41" t="s">
        <v>1646</v>
      </c>
      <c r="C241" s="41" t="s">
        <v>7092</v>
      </c>
      <c r="D241" s="42" t="s">
        <v>6852</v>
      </c>
      <c r="E241" s="43">
        <v>6.2</v>
      </c>
      <c r="F241" s="44">
        <v>1.8</v>
      </c>
      <c r="G241" s="43">
        <v>6</v>
      </c>
      <c r="H241" s="44">
        <v>1.42</v>
      </c>
      <c r="I241" s="42" t="s">
        <v>3</v>
      </c>
      <c r="J241" s="42" t="s">
        <v>15</v>
      </c>
      <c r="K241" s="42" t="s">
        <v>4</v>
      </c>
      <c r="L241" s="43">
        <f>IF(Tabelle11[[#This Row],[Heizleistung (55° C)]]=0,Tabelle11[[#This Row],[Heizleistung (35° C)]],(Tabelle11[[#This Row],[Heizleistung (35° C)]]+Tabelle11[[#This Row],[Heizleistung (55° C)]])/2)</f>
        <v>6.1</v>
      </c>
      <c r="M241" s="46">
        <f>IF(OR(Tabelle11[[#This Row],[Etas 35°C]]=0,Tabelle11[[#This Row],[Etas 55°C]]=0),"n.a.",(Tabelle11[[#This Row],[Etas 35°C]]*0.8+Tabelle11[[#This Row],[Etas 55°C]]*0.2)*2.5)</f>
        <v>4.3100000000000005</v>
      </c>
      <c r="N241" s="53">
        <f>IF(Tabelle11[[#This Row],[Etas 55°C]]=0,"n.a.",(6-Tabelle11[[#This Row],[80%/20% SCOP]])/Tabelle11[[#This Row],[80%/20% SCOP]])</f>
        <v>0.39211136890951259</v>
      </c>
    </row>
    <row r="242" spans="1:14" ht="20.100000000000001" customHeight="1" x14ac:dyDescent="0.25">
      <c r="A242" s="40">
        <v>16006069</v>
      </c>
      <c r="B242" s="41" t="s">
        <v>1646</v>
      </c>
      <c r="C242" s="41" t="s">
        <v>7093</v>
      </c>
      <c r="D242" s="42" t="s">
        <v>6852</v>
      </c>
      <c r="E242" s="43">
        <v>11</v>
      </c>
      <c r="F242" s="44">
        <v>1.86</v>
      </c>
      <c r="G242" s="43">
        <v>10.5</v>
      </c>
      <c r="H242" s="44">
        <v>1.4</v>
      </c>
      <c r="I242" s="42" t="s">
        <v>109</v>
      </c>
      <c r="J242" s="42" t="s">
        <v>15</v>
      </c>
      <c r="K242" s="42" t="s">
        <v>4</v>
      </c>
      <c r="L242" s="43">
        <f>IF(Tabelle11[[#This Row],[Heizleistung (55° C)]]=0,Tabelle11[[#This Row],[Heizleistung (35° C)]],(Tabelle11[[#This Row],[Heizleistung (35° C)]]+Tabelle11[[#This Row],[Heizleistung (55° C)]])/2)</f>
        <v>10.75</v>
      </c>
      <c r="M242" s="46">
        <f>IF(OR(Tabelle11[[#This Row],[Etas 35°C]]=0,Tabelle11[[#This Row],[Etas 55°C]]=0),"n.a.",(Tabelle11[[#This Row],[Etas 35°C]]*0.8+Tabelle11[[#This Row],[Etas 55°C]]*0.2)*2.5)</f>
        <v>4.4200000000000008</v>
      </c>
      <c r="N242" s="53">
        <f>IF(Tabelle11[[#This Row],[Etas 55°C]]=0,"n.a.",(6-Tabelle11[[#This Row],[80%/20% SCOP]])/Tabelle11[[#This Row],[80%/20% SCOP]])</f>
        <v>0.35746606334841602</v>
      </c>
    </row>
    <row r="243" spans="1:14" ht="20.100000000000001" customHeight="1" x14ac:dyDescent="0.25">
      <c r="A243" s="40">
        <v>16015759</v>
      </c>
      <c r="B243" s="41" t="s">
        <v>1646</v>
      </c>
      <c r="C243" s="41" t="s">
        <v>7094</v>
      </c>
      <c r="D243" s="42" t="s">
        <v>6852</v>
      </c>
      <c r="E243" s="43">
        <v>10</v>
      </c>
      <c r="F243" s="44">
        <v>1.83</v>
      </c>
      <c r="G243" s="43">
        <v>10</v>
      </c>
      <c r="H243" s="44">
        <v>1.4</v>
      </c>
      <c r="I243" s="42" t="s">
        <v>3</v>
      </c>
      <c r="J243" s="42" t="s">
        <v>15</v>
      </c>
      <c r="K243" s="42" t="s">
        <v>4</v>
      </c>
      <c r="L243" s="43">
        <f>IF(Tabelle11[[#This Row],[Heizleistung (55° C)]]=0,Tabelle11[[#This Row],[Heizleistung (35° C)]],(Tabelle11[[#This Row],[Heizleistung (35° C)]]+Tabelle11[[#This Row],[Heizleistung (55° C)]])/2)</f>
        <v>10</v>
      </c>
      <c r="M243" s="46">
        <f>IF(OR(Tabelle11[[#This Row],[Etas 35°C]]=0,Tabelle11[[#This Row],[Etas 55°C]]=0),"n.a.",(Tabelle11[[#This Row],[Etas 35°C]]*0.8+Tabelle11[[#This Row],[Etas 55°C]]*0.2)*2.5)</f>
        <v>4.3600000000000003</v>
      </c>
      <c r="N243" s="53">
        <f>IF(Tabelle11[[#This Row],[Etas 55°C]]=0,"n.a.",(6-Tabelle11[[#This Row],[80%/20% SCOP]])/Tabelle11[[#This Row],[80%/20% SCOP]])</f>
        <v>0.3761467889908256</v>
      </c>
    </row>
    <row r="244" spans="1:14" ht="20.100000000000001" customHeight="1" x14ac:dyDescent="0.25">
      <c r="A244" s="40">
        <v>16006008</v>
      </c>
      <c r="B244" s="41" t="s">
        <v>1646</v>
      </c>
      <c r="C244" s="41" t="s">
        <v>7095</v>
      </c>
      <c r="D244" s="42" t="s">
        <v>6852</v>
      </c>
      <c r="E244" s="43">
        <v>11</v>
      </c>
      <c r="F244" s="44">
        <v>1.86</v>
      </c>
      <c r="G244" s="43">
        <v>10.5</v>
      </c>
      <c r="H244" s="44">
        <v>1.4</v>
      </c>
      <c r="I244" s="42" t="s">
        <v>109</v>
      </c>
      <c r="J244" s="42" t="s">
        <v>15</v>
      </c>
      <c r="K244" s="42" t="s">
        <v>4</v>
      </c>
      <c r="L244" s="43">
        <f>IF(Tabelle11[[#This Row],[Heizleistung (55° C)]]=0,Tabelle11[[#This Row],[Heizleistung (35° C)]],(Tabelle11[[#This Row],[Heizleistung (35° C)]]+Tabelle11[[#This Row],[Heizleistung (55° C)]])/2)</f>
        <v>10.75</v>
      </c>
      <c r="M244" s="46">
        <f>IF(OR(Tabelle11[[#This Row],[Etas 35°C]]=0,Tabelle11[[#This Row],[Etas 55°C]]=0),"n.a.",(Tabelle11[[#This Row],[Etas 35°C]]*0.8+Tabelle11[[#This Row],[Etas 55°C]]*0.2)*2.5)</f>
        <v>4.4200000000000008</v>
      </c>
      <c r="N244" s="53">
        <f>IF(Tabelle11[[#This Row],[Etas 55°C]]=0,"n.a.",(6-Tabelle11[[#This Row],[80%/20% SCOP]])/Tabelle11[[#This Row],[80%/20% SCOP]])</f>
        <v>0.35746606334841602</v>
      </c>
    </row>
    <row r="245" spans="1:14" ht="20.100000000000001" customHeight="1" x14ac:dyDescent="0.25">
      <c r="A245" s="40">
        <v>16015761</v>
      </c>
      <c r="B245" s="41" t="s">
        <v>1646</v>
      </c>
      <c r="C245" s="41" t="s">
        <v>7096</v>
      </c>
      <c r="D245" s="42" t="s">
        <v>6852</v>
      </c>
      <c r="E245" s="43">
        <v>10</v>
      </c>
      <c r="F245" s="44">
        <v>1.83</v>
      </c>
      <c r="G245" s="43">
        <v>10</v>
      </c>
      <c r="H245" s="44">
        <v>1.4</v>
      </c>
      <c r="I245" s="42" t="s">
        <v>3</v>
      </c>
      <c r="J245" s="42" t="s">
        <v>15</v>
      </c>
      <c r="K245" s="42" t="s">
        <v>4</v>
      </c>
      <c r="L245" s="43">
        <f>IF(Tabelle11[[#This Row],[Heizleistung (55° C)]]=0,Tabelle11[[#This Row],[Heizleistung (35° C)]],(Tabelle11[[#This Row],[Heizleistung (35° C)]]+Tabelle11[[#This Row],[Heizleistung (55° C)]])/2)</f>
        <v>10</v>
      </c>
      <c r="M245" s="46">
        <f>IF(OR(Tabelle11[[#This Row],[Etas 35°C]]=0,Tabelle11[[#This Row],[Etas 55°C]]=0),"n.a.",(Tabelle11[[#This Row],[Etas 35°C]]*0.8+Tabelle11[[#This Row],[Etas 55°C]]*0.2)*2.5)</f>
        <v>4.3600000000000003</v>
      </c>
      <c r="N245" s="53">
        <f>IF(Tabelle11[[#This Row],[Etas 55°C]]=0,"n.a.",(6-Tabelle11[[#This Row],[80%/20% SCOP]])/Tabelle11[[#This Row],[80%/20% SCOP]])</f>
        <v>0.3761467889908256</v>
      </c>
    </row>
    <row r="246" spans="1:14" ht="20.100000000000001" customHeight="1" x14ac:dyDescent="0.25">
      <c r="A246" s="40">
        <v>16006155</v>
      </c>
      <c r="B246" s="41" t="s">
        <v>1646</v>
      </c>
      <c r="C246" s="41" t="s">
        <v>7097</v>
      </c>
      <c r="D246" s="42" t="s">
        <v>6852</v>
      </c>
      <c r="E246" s="43">
        <v>23</v>
      </c>
      <c r="F246" s="44">
        <v>1.81</v>
      </c>
      <c r="G246" s="43">
        <v>20</v>
      </c>
      <c r="H246" s="44">
        <v>1.42</v>
      </c>
      <c r="I246" s="42" t="s">
        <v>109</v>
      </c>
      <c r="J246" s="42" t="s">
        <v>4</v>
      </c>
      <c r="K246" s="42" t="s">
        <v>4</v>
      </c>
      <c r="L246" s="43">
        <f>IF(Tabelle11[[#This Row],[Heizleistung (55° C)]]=0,Tabelle11[[#This Row],[Heizleistung (35° C)]],(Tabelle11[[#This Row],[Heizleistung (35° C)]]+Tabelle11[[#This Row],[Heizleistung (55° C)]])/2)</f>
        <v>21.5</v>
      </c>
      <c r="M246" s="46">
        <f>IF(OR(Tabelle11[[#This Row],[Etas 35°C]]=0,Tabelle11[[#This Row],[Etas 55°C]]=0),"n.a.",(Tabelle11[[#This Row],[Etas 35°C]]*0.8+Tabelle11[[#This Row],[Etas 55°C]]*0.2)*2.5)</f>
        <v>4.33</v>
      </c>
      <c r="N246" s="53">
        <f>IF(Tabelle11[[#This Row],[Etas 55°C]]=0,"n.a.",(6-Tabelle11[[#This Row],[80%/20% SCOP]])/Tabelle11[[#This Row],[80%/20% SCOP]])</f>
        <v>0.38568129330254042</v>
      </c>
    </row>
    <row r="247" spans="1:14" ht="20.100000000000001" customHeight="1" x14ac:dyDescent="0.25">
      <c r="A247" s="40">
        <v>16016394</v>
      </c>
      <c r="B247" s="41" t="s">
        <v>1646</v>
      </c>
      <c r="C247" s="41" t="s">
        <v>7098</v>
      </c>
      <c r="D247" s="42" t="s">
        <v>6852</v>
      </c>
      <c r="E247" s="43">
        <v>16</v>
      </c>
      <c r="F247" s="44">
        <v>1.8580000000000001</v>
      </c>
      <c r="G247" s="43">
        <v>14</v>
      </c>
      <c r="H247" s="44">
        <v>1.456</v>
      </c>
      <c r="I247" s="42" t="s">
        <v>3</v>
      </c>
      <c r="J247" s="42" t="s">
        <v>15</v>
      </c>
      <c r="K247" s="42" t="s">
        <v>4</v>
      </c>
      <c r="L247" s="43">
        <f>IF(Tabelle11[[#This Row],[Heizleistung (55° C)]]=0,Tabelle11[[#This Row],[Heizleistung (35° C)]],(Tabelle11[[#This Row],[Heizleistung (35° C)]]+Tabelle11[[#This Row],[Heizleistung (55° C)]])/2)</f>
        <v>15</v>
      </c>
      <c r="M247" s="46">
        <f>IF(OR(Tabelle11[[#This Row],[Etas 35°C]]=0,Tabelle11[[#This Row],[Etas 55°C]]=0),"n.a.",(Tabelle11[[#This Row],[Etas 35°C]]*0.8+Tabelle11[[#This Row],[Etas 55°C]]*0.2)*2.5)</f>
        <v>4.444</v>
      </c>
      <c r="N247" s="53">
        <f>IF(Tabelle11[[#This Row],[Etas 55°C]]=0,"n.a.",(6-Tabelle11[[#This Row],[80%/20% SCOP]])/Tabelle11[[#This Row],[80%/20% SCOP]])</f>
        <v>0.35013501350135012</v>
      </c>
    </row>
    <row r="248" spans="1:14" ht="20.100000000000001" customHeight="1" x14ac:dyDescent="0.25">
      <c r="A248" s="40">
        <v>16015762</v>
      </c>
      <c r="B248" s="41" t="s">
        <v>1646</v>
      </c>
      <c r="C248" s="41" t="s">
        <v>7099</v>
      </c>
      <c r="D248" s="42" t="s">
        <v>6852</v>
      </c>
      <c r="E248" s="43">
        <v>10</v>
      </c>
      <c r="F248" s="44">
        <v>1.83</v>
      </c>
      <c r="G248" s="43">
        <v>10</v>
      </c>
      <c r="H248" s="44">
        <v>1.4</v>
      </c>
      <c r="I248" s="42" t="s">
        <v>3</v>
      </c>
      <c r="J248" s="42" t="s">
        <v>15</v>
      </c>
      <c r="K248" s="42" t="s">
        <v>4</v>
      </c>
      <c r="L248" s="43">
        <f>IF(Tabelle11[[#This Row],[Heizleistung (55° C)]]=0,Tabelle11[[#This Row],[Heizleistung (35° C)]],(Tabelle11[[#This Row],[Heizleistung (35° C)]]+Tabelle11[[#This Row],[Heizleistung (55° C)]])/2)</f>
        <v>10</v>
      </c>
      <c r="M248" s="46">
        <f>IF(OR(Tabelle11[[#This Row],[Etas 35°C]]=0,Tabelle11[[#This Row],[Etas 55°C]]=0),"n.a.",(Tabelle11[[#This Row],[Etas 35°C]]*0.8+Tabelle11[[#This Row],[Etas 55°C]]*0.2)*2.5)</f>
        <v>4.3600000000000003</v>
      </c>
      <c r="N248" s="53">
        <f>IF(Tabelle11[[#This Row],[Etas 55°C]]=0,"n.a.",(6-Tabelle11[[#This Row],[80%/20% SCOP]])/Tabelle11[[#This Row],[80%/20% SCOP]])</f>
        <v>0.3761467889908256</v>
      </c>
    </row>
    <row r="249" spans="1:14" ht="20.100000000000001" customHeight="1" x14ac:dyDescent="0.25">
      <c r="A249" s="40">
        <v>16006154</v>
      </c>
      <c r="B249" s="41" t="s">
        <v>1646</v>
      </c>
      <c r="C249" s="41" t="s">
        <v>7100</v>
      </c>
      <c r="D249" s="42" t="s">
        <v>6852</v>
      </c>
      <c r="E249" s="43">
        <v>23</v>
      </c>
      <c r="F249" s="44">
        <v>1.81</v>
      </c>
      <c r="G249" s="43">
        <v>20</v>
      </c>
      <c r="H249" s="44">
        <v>1.42</v>
      </c>
      <c r="I249" s="42" t="s">
        <v>109</v>
      </c>
      <c r="J249" s="42" t="s">
        <v>4</v>
      </c>
      <c r="K249" s="42" t="s">
        <v>4</v>
      </c>
      <c r="L249" s="43">
        <f>IF(Tabelle11[[#This Row],[Heizleistung (55° C)]]=0,Tabelle11[[#This Row],[Heizleistung (35° C)]],(Tabelle11[[#This Row],[Heizleistung (35° C)]]+Tabelle11[[#This Row],[Heizleistung (55° C)]])/2)</f>
        <v>21.5</v>
      </c>
      <c r="M249" s="46">
        <f>IF(OR(Tabelle11[[#This Row],[Etas 35°C]]=0,Tabelle11[[#This Row],[Etas 55°C]]=0),"n.a.",(Tabelle11[[#This Row],[Etas 35°C]]*0.8+Tabelle11[[#This Row],[Etas 55°C]]*0.2)*2.5)</f>
        <v>4.33</v>
      </c>
      <c r="N249" s="53">
        <f>IF(Tabelle11[[#This Row],[Etas 55°C]]=0,"n.a.",(6-Tabelle11[[#This Row],[80%/20% SCOP]])/Tabelle11[[#This Row],[80%/20% SCOP]])</f>
        <v>0.38568129330254042</v>
      </c>
    </row>
    <row r="250" spans="1:14" ht="20.100000000000001" customHeight="1" x14ac:dyDescent="0.25">
      <c r="A250" s="40">
        <v>16016323</v>
      </c>
      <c r="B250" s="41" t="s">
        <v>1646</v>
      </c>
      <c r="C250" s="41" t="s">
        <v>7101</v>
      </c>
      <c r="D250" s="42" t="s">
        <v>6852</v>
      </c>
      <c r="E250" s="43">
        <v>55</v>
      </c>
      <c r="F250" s="44">
        <v>1.96</v>
      </c>
      <c r="G250" s="43">
        <v>51</v>
      </c>
      <c r="H250" s="44">
        <v>1.44</v>
      </c>
      <c r="I250" s="42" t="s">
        <v>109</v>
      </c>
      <c r="J250" s="42" t="s">
        <v>15</v>
      </c>
      <c r="K250" s="42" t="s">
        <v>4</v>
      </c>
      <c r="L250" s="43">
        <f>IF(Tabelle11[[#This Row],[Heizleistung (55° C)]]=0,Tabelle11[[#This Row],[Heizleistung (35° C)]],(Tabelle11[[#This Row],[Heizleistung (35° C)]]+Tabelle11[[#This Row],[Heizleistung (55° C)]])/2)</f>
        <v>53</v>
      </c>
      <c r="M250" s="46">
        <f>IF(OR(Tabelle11[[#This Row],[Etas 35°C]]=0,Tabelle11[[#This Row],[Etas 55°C]]=0),"n.a.",(Tabelle11[[#This Row],[Etas 35°C]]*0.8+Tabelle11[[#This Row],[Etas 55°C]]*0.2)*2.5)</f>
        <v>4.6400000000000006</v>
      </c>
      <c r="N250" s="53">
        <f>IF(Tabelle11[[#This Row],[Etas 55°C]]=0,"n.a.",(6-Tabelle11[[#This Row],[80%/20% SCOP]])/Tabelle11[[#This Row],[80%/20% SCOP]])</f>
        <v>0.29310344827586193</v>
      </c>
    </row>
    <row r="251" spans="1:14" ht="20.100000000000001" customHeight="1" x14ac:dyDescent="0.25">
      <c r="A251" s="40">
        <v>16006161</v>
      </c>
      <c r="B251" s="41" t="s">
        <v>1646</v>
      </c>
      <c r="C251" s="41" t="s">
        <v>7102</v>
      </c>
      <c r="D251" s="42" t="s">
        <v>6852</v>
      </c>
      <c r="E251" s="43">
        <v>23</v>
      </c>
      <c r="F251" s="44">
        <v>1.81</v>
      </c>
      <c r="G251" s="43">
        <v>20</v>
      </c>
      <c r="H251" s="44">
        <v>1.42</v>
      </c>
      <c r="I251" s="42" t="s">
        <v>109</v>
      </c>
      <c r="J251" s="42" t="s">
        <v>4</v>
      </c>
      <c r="K251" s="42" t="s">
        <v>4</v>
      </c>
      <c r="L251" s="43">
        <f>IF(Tabelle11[[#This Row],[Heizleistung (55° C)]]=0,Tabelle11[[#This Row],[Heizleistung (35° C)]],(Tabelle11[[#This Row],[Heizleistung (35° C)]]+Tabelle11[[#This Row],[Heizleistung (55° C)]])/2)</f>
        <v>21.5</v>
      </c>
      <c r="M251" s="46">
        <f>IF(OR(Tabelle11[[#This Row],[Etas 35°C]]=0,Tabelle11[[#This Row],[Etas 55°C]]=0),"n.a.",(Tabelle11[[#This Row],[Etas 35°C]]*0.8+Tabelle11[[#This Row],[Etas 55°C]]*0.2)*2.5)</f>
        <v>4.33</v>
      </c>
      <c r="N251" s="53">
        <f>IF(Tabelle11[[#This Row],[Etas 55°C]]=0,"n.a.",(6-Tabelle11[[#This Row],[80%/20% SCOP]])/Tabelle11[[#This Row],[80%/20% SCOP]])</f>
        <v>0.38568129330254042</v>
      </c>
    </row>
    <row r="252" spans="1:14" ht="20.100000000000001" customHeight="1" x14ac:dyDescent="0.25">
      <c r="A252" s="40">
        <v>16010297</v>
      </c>
      <c r="B252" s="41" t="s">
        <v>1646</v>
      </c>
      <c r="C252" s="41" t="s">
        <v>7103</v>
      </c>
      <c r="D252" s="42" t="s">
        <v>6852</v>
      </c>
      <c r="E252" s="43">
        <v>11</v>
      </c>
      <c r="F252" s="44">
        <v>1.86</v>
      </c>
      <c r="G252" s="43">
        <v>10.5</v>
      </c>
      <c r="H252" s="44">
        <v>1.4</v>
      </c>
      <c r="I252" s="42" t="s">
        <v>109</v>
      </c>
      <c r="J252" s="42" t="s">
        <v>15</v>
      </c>
      <c r="K252" s="42" t="s">
        <v>4</v>
      </c>
      <c r="L252" s="43">
        <f>IF(Tabelle11[[#This Row],[Heizleistung (55° C)]]=0,Tabelle11[[#This Row],[Heizleistung (35° C)]],(Tabelle11[[#This Row],[Heizleistung (35° C)]]+Tabelle11[[#This Row],[Heizleistung (55° C)]])/2)</f>
        <v>10.75</v>
      </c>
      <c r="M252" s="46">
        <f>IF(OR(Tabelle11[[#This Row],[Etas 35°C]]=0,Tabelle11[[#This Row],[Etas 55°C]]=0),"n.a.",(Tabelle11[[#This Row],[Etas 35°C]]*0.8+Tabelle11[[#This Row],[Etas 55°C]]*0.2)*2.5)</f>
        <v>4.4200000000000008</v>
      </c>
      <c r="N252" s="53">
        <f>IF(Tabelle11[[#This Row],[Etas 55°C]]=0,"n.a.",(6-Tabelle11[[#This Row],[80%/20% SCOP]])/Tabelle11[[#This Row],[80%/20% SCOP]])</f>
        <v>0.35746606334841602</v>
      </c>
    </row>
    <row r="253" spans="1:14" ht="20.100000000000001" customHeight="1" x14ac:dyDescent="0.25">
      <c r="A253" s="40">
        <v>16006406</v>
      </c>
      <c r="B253" s="41" t="s">
        <v>1646</v>
      </c>
      <c r="C253" s="41" t="s">
        <v>7104</v>
      </c>
      <c r="D253" s="42" t="s">
        <v>6852</v>
      </c>
      <c r="E253" s="43">
        <v>11</v>
      </c>
      <c r="F253" s="44">
        <v>1.86</v>
      </c>
      <c r="G253" s="43">
        <v>10.5</v>
      </c>
      <c r="H253" s="44">
        <v>1.4</v>
      </c>
      <c r="I253" s="42" t="s">
        <v>109</v>
      </c>
      <c r="J253" s="42" t="s">
        <v>15</v>
      </c>
      <c r="K253" s="42" t="s">
        <v>4</v>
      </c>
      <c r="L253" s="43">
        <f>IF(Tabelle11[[#This Row],[Heizleistung (55° C)]]=0,Tabelle11[[#This Row],[Heizleistung (35° C)]],(Tabelle11[[#This Row],[Heizleistung (35° C)]]+Tabelle11[[#This Row],[Heizleistung (55° C)]])/2)</f>
        <v>10.75</v>
      </c>
      <c r="M253" s="46">
        <f>IF(OR(Tabelle11[[#This Row],[Etas 35°C]]=0,Tabelle11[[#This Row],[Etas 55°C]]=0),"n.a.",(Tabelle11[[#This Row],[Etas 35°C]]*0.8+Tabelle11[[#This Row],[Etas 55°C]]*0.2)*2.5)</f>
        <v>4.4200000000000008</v>
      </c>
      <c r="N253" s="53">
        <f>IF(Tabelle11[[#This Row],[Etas 55°C]]=0,"n.a.",(6-Tabelle11[[#This Row],[80%/20% SCOP]])/Tabelle11[[#This Row],[80%/20% SCOP]])</f>
        <v>0.35746606334841602</v>
      </c>
    </row>
    <row r="254" spans="1:14" ht="20.100000000000001" customHeight="1" x14ac:dyDescent="0.25">
      <c r="A254" s="40">
        <v>16005948</v>
      </c>
      <c r="B254" s="41" t="s">
        <v>1646</v>
      </c>
      <c r="C254" s="41" t="s">
        <v>7105</v>
      </c>
      <c r="D254" s="42" t="s">
        <v>6852</v>
      </c>
      <c r="E254" s="43">
        <v>23</v>
      </c>
      <c r="F254" s="44">
        <v>1.81</v>
      </c>
      <c r="G254" s="43">
        <v>20</v>
      </c>
      <c r="H254" s="44">
        <v>1.42</v>
      </c>
      <c r="I254" s="42" t="s">
        <v>109</v>
      </c>
      <c r="J254" s="42" t="s">
        <v>4</v>
      </c>
      <c r="K254" s="42" t="s">
        <v>4</v>
      </c>
      <c r="L254" s="43">
        <f>IF(Tabelle11[[#This Row],[Heizleistung (55° C)]]=0,Tabelle11[[#This Row],[Heizleistung (35° C)]],(Tabelle11[[#This Row],[Heizleistung (35° C)]]+Tabelle11[[#This Row],[Heizleistung (55° C)]])/2)</f>
        <v>21.5</v>
      </c>
      <c r="M254" s="46">
        <f>IF(OR(Tabelle11[[#This Row],[Etas 35°C]]=0,Tabelle11[[#This Row],[Etas 55°C]]=0),"n.a.",(Tabelle11[[#This Row],[Etas 35°C]]*0.8+Tabelle11[[#This Row],[Etas 55°C]]*0.2)*2.5)</f>
        <v>4.33</v>
      </c>
      <c r="N254" s="53">
        <f>IF(Tabelle11[[#This Row],[Etas 55°C]]=0,"n.a.",(6-Tabelle11[[#This Row],[80%/20% SCOP]])/Tabelle11[[#This Row],[80%/20% SCOP]])</f>
        <v>0.38568129330254042</v>
      </c>
    </row>
    <row r="255" spans="1:14" ht="20.100000000000001" customHeight="1" x14ac:dyDescent="0.25">
      <c r="A255" s="40">
        <v>16006169</v>
      </c>
      <c r="B255" s="41" t="s">
        <v>1646</v>
      </c>
      <c r="C255" s="41" t="s">
        <v>7106</v>
      </c>
      <c r="D255" s="42" t="s">
        <v>6852</v>
      </c>
      <c r="E255" s="43">
        <v>23</v>
      </c>
      <c r="F255" s="44">
        <v>1.81</v>
      </c>
      <c r="G255" s="43">
        <v>20</v>
      </c>
      <c r="H255" s="44">
        <v>1.42</v>
      </c>
      <c r="I255" s="42" t="s">
        <v>109</v>
      </c>
      <c r="J255" s="42" t="s">
        <v>4</v>
      </c>
      <c r="K255" s="42" t="s">
        <v>4</v>
      </c>
      <c r="L255" s="43">
        <f>IF(Tabelle11[[#This Row],[Heizleistung (55° C)]]=0,Tabelle11[[#This Row],[Heizleistung (35° C)]],(Tabelle11[[#This Row],[Heizleistung (35° C)]]+Tabelle11[[#This Row],[Heizleistung (55° C)]])/2)</f>
        <v>21.5</v>
      </c>
      <c r="M255" s="46">
        <f>IF(OR(Tabelle11[[#This Row],[Etas 35°C]]=0,Tabelle11[[#This Row],[Etas 55°C]]=0),"n.a.",(Tabelle11[[#This Row],[Etas 35°C]]*0.8+Tabelle11[[#This Row],[Etas 55°C]]*0.2)*2.5)</f>
        <v>4.33</v>
      </c>
      <c r="N255" s="53">
        <f>IF(Tabelle11[[#This Row],[Etas 55°C]]=0,"n.a.",(6-Tabelle11[[#This Row],[80%/20% SCOP]])/Tabelle11[[#This Row],[80%/20% SCOP]])</f>
        <v>0.38568129330254042</v>
      </c>
    </row>
    <row r="256" spans="1:14" ht="20.100000000000001" customHeight="1" x14ac:dyDescent="0.25">
      <c r="A256" s="40">
        <v>16016375</v>
      </c>
      <c r="B256" s="41" t="s">
        <v>1646</v>
      </c>
      <c r="C256" s="41" t="s">
        <v>7107</v>
      </c>
      <c r="D256" s="42" t="s">
        <v>6852</v>
      </c>
      <c r="E256" s="43">
        <v>10</v>
      </c>
      <c r="F256" s="44">
        <v>1.83</v>
      </c>
      <c r="G256" s="43">
        <v>10</v>
      </c>
      <c r="H256" s="44">
        <v>1.4</v>
      </c>
      <c r="I256" s="42" t="s">
        <v>3</v>
      </c>
      <c r="J256" s="42" t="s">
        <v>15</v>
      </c>
      <c r="K256" s="42" t="s">
        <v>4</v>
      </c>
      <c r="L256" s="43">
        <f>IF(Tabelle11[[#This Row],[Heizleistung (55° C)]]=0,Tabelle11[[#This Row],[Heizleistung (35° C)]],(Tabelle11[[#This Row],[Heizleistung (35° C)]]+Tabelle11[[#This Row],[Heizleistung (55° C)]])/2)</f>
        <v>10</v>
      </c>
      <c r="M256" s="46">
        <f>IF(OR(Tabelle11[[#This Row],[Etas 35°C]]=0,Tabelle11[[#This Row],[Etas 55°C]]=0),"n.a.",(Tabelle11[[#This Row],[Etas 35°C]]*0.8+Tabelle11[[#This Row],[Etas 55°C]]*0.2)*2.5)</f>
        <v>4.3600000000000003</v>
      </c>
      <c r="N256" s="53">
        <f>IF(Tabelle11[[#This Row],[Etas 55°C]]=0,"n.a.",(6-Tabelle11[[#This Row],[80%/20% SCOP]])/Tabelle11[[#This Row],[80%/20% SCOP]])</f>
        <v>0.3761467889908256</v>
      </c>
    </row>
    <row r="257" spans="1:14" ht="20.100000000000001" customHeight="1" x14ac:dyDescent="0.25">
      <c r="A257" s="40">
        <v>16016372</v>
      </c>
      <c r="B257" s="41" t="s">
        <v>1646</v>
      </c>
      <c r="C257" s="41" t="s">
        <v>7108</v>
      </c>
      <c r="D257" s="42" t="s">
        <v>6852</v>
      </c>
      <c r="E257" s="43">
        <v>16</v>
      </c>
      <c r="F257" s="44">
        <v>1.8580000000000001</v>
      </c>
      <c r="G257" s="43">
        <v>14</v>
      </c>
      <c r="H257" s="44">
        <v>1.456</v>
      </c>
      <c r="I257" s="42" t="s">
        <v>3</v>
      </c>
      <c r="J257" s="42" t="s">
        <v>15</v>
      </c>
      <c r="K257" s="42" t="s">
        <v>4</v>
      </c>
      <c r="L257" s="43">
        <f>IF(Tabelle11[[#This Row],[Heizleistung (55° C)]]=0,Tabelle11[[#This Row],[Heizleistung (35° C)]],(Tabelle11[[#This Row],[Heizleistung (35° C)]]+Tabelle11[[#This Row],[Heizleistung (55° C)]])/2)</f>
        <v>15</v>
      </c>
      <c r="M257" s="46">
        <f>IF(OR(Tabelle11[[#This Row],[Etas 35°C]]=0,Tabelle11[[#This Row],[Etas 55°C]]=0),"n.a.",(Tabelle11[[#This Row],[Etas 35°C]]*0.8+Tabelle11[[#This Row],[Etas 55°C]]*0.2)*2.5)</f>
        <v>4.444</v>
      </c>
      <c r="N257" s="53">
        <f>IF(Tabelle11[[#This Row],[Etas 55°C]]=0,"n.a.",(6-Tabelle11[[#This Row],[80%/20% SCOP]])/Tabelle11[[#This Row],[80%/20% SCOP]])</f>
        <v>0.35013501350135012</v>
      </c>
    </row>
    <row r="258" spans="1:14" ht="20.100000000000001" customHeight="1" x14ac:dyDescent="0.25">
      <c r="A258" s="40">
        <v>16016353</v>
      </c>
      <c r="B258" s="41" t="s">
        <v>1646</v>
      </c>
      <c r="C258" s="41" t="s">
        <v>7109</v>
      </c>
      <c r="D258" s="42" t="s">
        <v>6852</v>
      </c>
      <c r="E258" s="43">
        <v>10</v>
      </c>
      <c r="F258" s="44">
        <v>1.83</v>
      </c>
      <c r="G258" s="43">
        <v>9</v>
      </c>
      <c r="H258" s="44">
        <v>1.401</v>
      </c>
      <c r="I258" s="42" t="s">
        <v>3</v>
      </c>
      <c r="J258" s="42" t="s">
        <v>15</v>
      </c>
      <c r="K258" s="42" t="s">
        <v>4</v>
      </c>
      <c r="L258" s="43">
        <f>IF(Tabelle11[[#This Row],[Heizleistung (55° C)]]=0,Tabelle11[[#This Row],[Heizleistung (35° C)]],(Tabelle11[[#This Row],[Heizleistung (35° C)]]+Tabelle11[[#This Row],[Heizleistung (55° C)]])/2)</f>
        <v>9.5</v>
      </c>
      <c r="M258" s="46">
        <f>IF(OR(Tabelle11[[#This Row],[Etas 35°C]]=0,Tabelle11[[#This Row],[Etas 55°C]]=0),"n.a.",(Tabelle11[[#This Row],[Etas 35°C]]*0.8+Tabelle11[[#This Row],[Etas 55°C]]*0.2)*2.5)</f>
        <v>4.3605</v>
      </c>
      <c r="N258" s="53">
        <f>IF(Tabelle11[[#This Row],[Etas 55°C]]=0,"n.a.",(6-Tabelle11[[#This Row],[80%/20% SCOP]])/Tabelle11[[#This Row],[80%/20% SCOP]])</f>
        <v>0.3759889920880633</v>
      </c>
    </row>
    <row r="259" spans="1:14" ht="20.100000000000001" customHeight="1" x14ac:dyDescent="0.25">
      <c r="A259" s="40">
        <v>16010425</v>
      </c>
      <c r="B259" s="41" t="s">
        <v>1646</v>
      </c>
      <c r="C259" s="41" t="s">
        <v>7110</v>
      </c>
      <c r="D259" s="42" t="s">
        <v>6852</v>
      </c>
      <c r="E259" s="43">
        <v>23</v>
      </c>
      <c r="F259" s="44">
        <v>1.81</v>
      </c>
      <c r="G259" s="43">
        <v>20</v>
      </c>
      <c r="H259" s="44">
        <v>1.42</v>
      </c>
      <c r="I259" s="42" t="s">
        <v>109</v>
      </c>
      <c r="J259" s="42" t="s">
        <v>4</v>
      </c>
      <c r="K259" s="42" t="s">
        <v>4</v>
      </c>
      <c r="L259" s="43">
        <f>IF(Tabelle11[[#This Row],[Heizleistung (55° C)]]=0,Tabelle11[[#This Row],[Heizleistung (35° C)]],(Tabelle11[[#This Row],[Heizleistung (35° C)]]+Tabelle11[[#This Row],[Heizleistung (55° C)]])/2)</f>
        <v>21.5</v>
      </c>
      <c r="M259" s="46">
        <f>IF(OR(Tabelle11[[#This Row],[Etas 35°C]]=0,Tabelle11[[#This Row],[Etas 55°C]]=0),"n.a.",(Tabelle11[[#This Row],[Etas 35°C]]*0.8+Tabelle11[[#This Row],[Etas 55°C]]*0.2)*2.5)</f>
        <v>4.33</v>
      </c>
      <c r="N259" s="53">
        <f>IF(Tabelle11[[#This Row],[Etas 55°C]]=0,"n.a.",(6-Tabelle11[[#This Row],[80%/20% SCOP]])/Tabelle11[[#This Row],[80%/20% SCOP]])</f>
        <v>0.38568129330254042</v>
      </c>
    </row>
    <row r="260" spans="1:14" ht="20.100000000000001" customHeight="1" x14ac:dyDescent="0.25">
      <c r="A260" s="40">
        <v>16017693</v>
      </c>
      <c r="B260" s="41" t="s">
        <v>1646</v>
      </c>
      <c r="C260" s="41" t="s">
        <v>7111</v>
      </c>
      <c r="D260" s="42" t="s">
        <v>6852</v>
      </c>
      <c r="E260" s="43">
        <v>42</v>
      </c>
      <c r="F260" s="44">
        <v>1.87</v>
      </c>
      <c r="G260" s="43">
        <v>35</v>
      </c>
      <c r="H260" s="44">
        <v>1.4</v>
      </c>
      <c r="I260" s="42" t="s">
        <v>109</v>
      </c>
      <c r="J260" s="42" t="s">
        <v>15</v>
      </c>
      <c r="K260" s="42" t="s">
        <v>15</v>
      </c>
      <c r="L260" s="43">
        <f>IF(Tabelle11[[#This Row],[Heizleistung (55° C)]]=0,Tabelle11[[#This Row],[Heizleistung (35° C)]],(Tabelle11[[#This Row],[Heizleistung (35° C)]]+Tabelle11[[#This Row],[Heizleistung (55° C)]])/2)</f>
        <v>38.5</v>
      </c>
      <c r="M260" s="46">
        <f>IF(OR(Tabelle11[[#This Row],[Etas 35°C]]=0,Tabelle11[[#This Row],[Etas 55°C]]=0),"n.a.",(Tabelle11[[#This Row],[Etas 35°C]]*0.8+Tabelle11[[#This Row],[Etas 55°C]]*0.2)*2.5)</f>
        <v>4.4400000000000004</v>
      </c>
      <c r="N260" s="53">
        <f>IF(Tabelle11[[#This Row],[Etas 55°C]]=0,"n.a.",(6-Tabelle11[[#This Row],[80%/20% SCOP]])/Tabelle11[[#This Row],[80%/20% SCOP]])</f>
        <v>0.35135135135135126</v>
      </c>
    </row>
    <row r="261" spans="1:14" ht="20.100000000000001" customHeight="1" x14ac:dyDescent="0.25">
      <c r="A261" s="40">
        <v>16015789</v>
      </c>
      <c r="B261" s="41" t="s">
        <v>1646</v>
      </c>
      <c r="C261" s="41" t="s">
        <v>7112</v>
      </c>
      <c r="D261" s="42" t="s">
        <v>6852</v>
      </c>
      <c r="E261" s="43">
        <v>16</v>
      </c>
      <c r="F261" s="44">
        <v>1.8580000000000001</v>
      </c>
      <c r="G261" s="43">
        <v>14</v>
      </c>
      <c r="H261" s="44">
        <v>1.456</v>
      </c>
      <c r="I261" s="42" t="s">
        <v>3</v>
      </c>
      <c r="J261" s="42" t="s">
        <v>15</v>
      </c>
      <c r="K261" s="42" t="s">
        <v>4</v>
      </c>
      <c r="L261" s="43">
        <f>IF(Tabelle11[[#This Row],[Heizleistung (55° C)]]=0,Tabelle11[[#This Row],[Heizleistung (35° C)]],(Tabelle11[[#This Row],[Heizleistung (35° C)]]+Tabelle11[[#This Row],[Heizleistung (55° C)]])/2)</f>
        <v>15</v>
      </c>
      <c r="M261" s="46">
        <f>IF(OR(Tabelle11[[#This Row],[Etas 35°C]]=0,Tabelle11[[#This Row],[Etas 55°C]]=0),"n.a.",(Tabelle11[[#This Row],[Etas 35°C]]*0.8+Tabelle11[[#This Row],[Etas 55°C]]*0.2)*2.5)</f>
        <v>4.444</v>
      </c>
      <c r="N261" s="53">
        <f>IF(Tabelle11[[#This Row],[Etas 55°C]]=0,"n.a.",(6-Tabelle11[[#This Row],[80%/20% SCOP]])/Tabelle11[[#This Row],[80%/20% SCOP]])</f>
        <v>0.35013501350135012</v>
      </c>
    </row>
    <row r="262" spans="1:14" ht="20.100000000000001" customHeight="1" x14ac:dyDescent="0.25">
      <c r="A262" s="40">
        <v>16016390</v>
      </c>
      <c r="B262" s="41" t="s">
        <v>1646</v>
      </c>
      <c r="C262" s="41" t="s">
        <v>7113</v>
      </c>
      <c r="D262" s="42" t="s">
        <v>6852</v>
      </c>
      <c r="E262" s="43">
        <v>16</v>
      </c>
      <c r="F262" s="44">
        <v>1.8580000000000001</v>
      </c>
      <c r="G262" s="43">
        <v>14</v>
      </c>
      <c r="H262" s="44">
        <v>1.456</v>
      </c>
      <c r="I262" s="42" t="s">
        <v>3</v>
      </c>
      <c r="J262" s="42" t="s">
        <v>15</v>
      </c>
      <c r="K262" s="42" t="s">
        <v>4</v>
      </c>
      <c r="L262" s="43">
        <f>IF(Tabelle11[[#This Row],[Heizleistung (55° C)]]=0,Tabelle11[[#This Row],[Heizleistung (35° C)]],(Tabelle11[[#This Row],[Heizleistung (35° C)]]+Tabelle11[[#This Row],[Heizleistung (55° C)]])/2)</f>
        <v>15</v>
      </c>
      <c r="M262" s="46">
        <f>IF(OR(Tabelle11[[#This Row],[Etas 35°C]]=0,Tabelle11[[#This Row],[Etas 55°C]]=0),"n.a.",(Tabelle11[[#This Row],[Etas 35°C]]*0.8+Tabelle11[[#This Row],[Etas 55°C]]*0.2)*2.5)</f>
        <v>4.444</v>
      </c>
      <c r="N262" s="53">
        <f>IF(Tabelle11[[#This Row],[Etas 55°C]]=0,"n.a.",(6-Tabelle11[[#This Row],[80%/20% SCOP]])/Tabelle11[[#This Row],[80%/20% SCOP]])</f>
        <v>0.35013501350135012</v>
      </c>
    </row>
    <row r="263" spans="1:14" ht="20.100000000000001" customHeight="1" x14ac:dyDescent="0.25">
      <c r="A263" s="40">
        <v>16016371</v>
      </c>
      <c r="B263" s="41" t="s">
        <v>1646</v>
      </c>
      <c r="C263" s="41" t="s">
        <v>7114</v>
      </c>
      <c r="D263" s="42" t="s">
        <v>6852</v>
      </c>
      <c r="E263" s="43">
        <v>16</v>
      </c>
      <c r="F263" s="44">
        <v>1.86</v>
      </c>
      <c r="G263" s="43">
        <v>14</v>
      </c>
      <c r="H263" s="44">
        <v>1.46</v>
      </c>
      <c r="I263" s="42" t="s">
        <v>3</v>
      </c>
      <c r="J263" s="42" t="s">
        <v>15</v>
      </c>
      <c r="K263" s="42" t="s">
        <v>4</v>
      </c>
      <c r="L263" s="43">
        <f>IF(Tabelle11[[#This Row],[Heizleistung (55° C)]]=0,Tabelle11[[#This Row],[Heizleistung (35° C)]],(Tabelle11[[#This Row],[Heizleistung (35° C)]]+Tabelle11[[#This Row],[Heizleistung (55° C)]])/2)</f>
        <v>15</v>
      </c>
      <c r="M263" s="46">
        <f>IF(OR(Tabelle11[[#This Row],[Etas 35°C]]=0,Tabelle11[[#This Row],[Etas 55°C]]=0),"n.a.",(Tabelle11[[#This Row],[Etas 35°C]]*0.8+Tabelle11[[#This Row],[Etas 55°C]]*0.2)*2.5)</f>
        <v>4.4500000000000011</v>
      </c>
      <c r="N263" s="53">
        <f>IF(Tabelle11[[#This Row],[Etas 55°C]]=0,"n.a.",(6-Tabelle11[[#This Row],[80%/20% SCOP]])/Tabelle11[[#This Row],[80%/20% SCOP]])</f>
        <v>0.34831460674157272</v>
      </c>
    </row>
    <row r="264" spans="1:14" ht="20.100000000000001" customHeight="1" x14ac:dyDescent="0.25">
      <c r="A264" s="40">
        <v>16010295</v>
      </c>
      <c r="B264" s="41" t="s">
        <v>1646</v>
      </c>
      <c r="C264" s="41" t="s">
        <v>7115</v>
      </c>
      <c r="D264" s="42" t="s">
        <v>6852</v>
      </c>
      <c r="E264" s="43">
        <v>11</v>
      </c>
      <c r="F264" s="44">
        <v>1.86</v>
      </c>
      <c r="G264" s="43">
        <v>10.5</v>
      </c>
      <c r="H264" s="44">
        <v>1.4</v>
      </c>
      <c r="I264" s="42" t="s">
        <v>109</v>
      </c>
      <c r="J264" s="42" t="s">
        <v>15</v>
      </c>
      <c r="K264" s="42" t="s">
        <v>4</v>
      </c>
      <c r="L264" s="43">
        <f>IF(Tabelle11[[#This Row],[Heizleistung (55° C)]]=0,Tabelle11[[#This Row],[Heizleistung (35° C)]],(Tabelle11[[#This Row],[Heizleistung (35° C)]]+Tabelle11[[#This Row],[Heizleistung (55° C)]])/2)</f>
        <v>10.75</v>
      </c>
      <c r="M264" s="46">
        <f>IF(OR(Tabelle11[[#This Row],[Etas 35°C]]=0,Tabelle11[[#This Row],[Etas 55°C]]=0),"n.a.",(Tabelle11[[#This Row],[Etas 35°C]]*0.8+Tabelle11[[#This Row],[Etas 55°C]]*0.2)*2.5)</f>
        <v>4.4200000000000008</v>
      </c>
      <c r="N264" s="53">
        <f>IF(Tabelle11[[#This Row],[Etas 55°C]]=0,"n.a.",(6-Tabelle11[[#This Row],[80%/20% SCOP]])/Tabelle11[[#This Row],[80%/20% SCOP]])</f>
        <v>0.35746606334841602</v>
      </c>
    </row>
    <row r="265" spans="1:14" ht="20.100000000000001" customHeight="1" x14ac:dyDescent="0.25">
      <c r="A265" s="40">
        <v>16006330</v>
      </c>
      <c r="B265" s="41" t="s">
        <v>1646</v>
      </c>
      <c r="C265" s="41" t="s">
        <v>7116</v>
      </c>
      <c r="D265" s="42" t="s">
        <v>6852</v>
      </c>
      <c r="E265" s="43">
        <v>11</v>
      </c>
      <c r="F265" s="44">
        <v>1.86</v>
      </c>
      <c r="G265" s="43">
        <v>10.5</v>
      </c>
      <c r="H265" s="44">
        <v>1.4</v>
      </c>
      <c r="I265" s="42" t="s">
        <v>109</v>
      </c>
      <c r="J265" s="42" t="s">
        <v>15</v>
      </c>
      <c r="K265" s="42" t="s">
        <v>4</v>
      </c>
      <c r="L265" s="43">
        <f>IF(Tabelle11[[#This Row],[Heizleistung (55° C)]]=0,Tabelle11[[#This Row],[Heizleistung (35° C)]],(Tabelle11[[#This Row],[Heizleistung (35° C)]]+Tabelle11[[#This Row],[Heizleistung (55° C)]])/2)</f>
        <v>10.75</v>
      </c>
      <c r="M265" s="46">
        <f>IF(OR(Tabelle11[[#This Row],[Etas 35°C]]=0,Tabelle11[[#This Row],[Etas 55°C]]=0),"n.a.",(Tabelle11[[#This Row],[Etas 35°C]]*0.8+Tabelle11[[#This Row],[Etas 55°C]]*0.2)*2.5)</f>
        <v>4.4200000000000008</v>
      </c>
      <c r="N265" s="53">
        <f>IF(Tabelle11[[#This Row],[Etas 55°C]]=0,"n.a.",(6-Tabelle11[[#This Row],[80%/20% SCOP]])/Tabelle11[[#This Row],[80%/20% SCOP]])</f>
        <v>0.35746606334841602</v>
      </c>
    </row>
    <row r="266" spans="1:14" ht="20.100000000000001" customHeight="1" x14ac:dyDescent="0.25">
      <c r="A266" s="40">
        <v>16010419</v>
      </c>
      <c r="B266" s="41" t="s">
        <v>1646</v>
      </c>
      <c r="C266" s="41" t="s">
        <v>7117</v>
      </c>
      <c r="D266" s="42" t="s">
        <v>6852</v>
      </c>
      <c r="E266" s="43">
        <v>23</v>
      </c>
      <c r="F266" s="44">
        <v>1.81</v>
      </c>
      <c r="G266" s="43">
        <v>20</v>
      </c>
      <c r="H266" s="44">
        <v>1.42</v>
      </c>
      <c r="I266" s="42" t="s">
        <v>109</v>
      </c>
      <c r="J266" s="42" t="s">
        <v>4</v>
      </c>
      <c r="K266" s="42" t="s">
        <v>4</v>
      </c>
      <c r="L266" s="43">
        <f>IF(Tabelle11[[#This Row],[Heizleistung (55° C)]]=0,Tabelle11[[#This Row],[Heizleistung (35° C)]],(Tabelle11[[#This Row],[Heizleistung (35° C)]]+Tabelle11[[#This Row],[Heizleistung (55° C)]])/2)</f>
        <v>21.5</v>
      </c>
      <c r="M266" s="46">
        <f>IF(OR(Tabelle11[[#This Row],[Etas 35°C]]=0,Tabelle11[[#This Row],[Etas 55°C]]=0),"n.a.",(Tabelle11[[#This Row],[Etas 35°C]]*0.8+Tabelle11[[#This Row],[Etas 55°C]]*0.2)*2.5)</f>
        <v>4.33</v>
      </c>
      <c r="N266" s="53">
        <f>IF(Tabelle11[[#This Row],[Etas 55°C]]=0,"n.a.",(6-Tabelle11[[#This Row],[80%/20% SCOP]])/Tabelle11[[#This Row],[80%/20% SCOP]])</f>
        <v>0.38568129330254042</v>
      </c>
    </row>
    <row r="267" spans="1:14" ht="20.100000000000001" customHeight="1" x14ac:dyDescent="0.25">
      <c r="A267" s="40">
        <v>16015799</v>
      </c>
      <c r="B267" s="41" t="s">
        <v>1646</v>
      </c>
      <c r="C267" s="41" t="s">
        <v>7118</v>
      </c>
      <c r="D267" s="42" t="s">
        <v>6852</v>
      </c>
      <c r="E267" s="43">
        <v>10</v>
      </c>
      <c r="F267" s="44">
        <v>1.83</v>
      </c>
      <c r="G267" s="43">
        <v>9</v>
      </c>
      <c r="H267" s="44">
        <v>1.401</v>
      </c>
      <c r="I267" s="42" t="s">
        <v>3</v>
      </c>
      <c r="J267" s="42" t="s">
        <v>15</v>
      </c>
      <c r="K267" s="42" t="s">
        <v>4</v>
      </c>
      <c r="L267" s="43">
        <f>IF(Tabelle11[[#This Row],[Heizleistung (55° C)]]=0,Tabelle11[[#This Row],[Heizleistung (35° C)]],(Tabelle11[[#This Row],[Heizleistung (35° C)]]+Tabelle11[[#This Row],[Heizleistung (55° C)]])/2)</f>
        <v>9.5</v>
      </c>
      <c r="M267" s="46">
        <f>IF(OR(Tabelle11[[#This Row],[Etas 35°C]]=0,Tabelle11[[#This Row],[Etas 55°C]]=0),"n.a.",(Tabelle11[[#This Row],[Etas 35°C]]*0.8+Tabelle11[[#This Row],[Etas 55°C]]*0.2)*2.5)</f>
        <v>4.3605</v>
      </c>
      <c r="N267" s="53">
        <f>IF(Tabelle11[[#This Row],[Etas 55°C]]=0,"n.a.",(6-Tabelle11[[#This Row],[80%/20% SCOP]])/Tabelle11[[#This Row],[80%/20% SCOP]])</f>
        <v>0.3759889920880633</v>
      </c>
    </row>
    <row r="268" spans="1:14" ht="20.100000000000001" customHeight="1" x14ac:dyDescent="0.25">
      <c r="A268" s="40">
        <v>16006410</v>
      </c>
      <c r="B268" s="41" t="s">
        <v>1646</v>
      </c>
      <c r="C268" s="41" t="s">
        <v>7119</v>
      </c>
      <c r="D268" s="42" t="s">
        <v>6852</v>
      </c>
      <c r="E268" s="43">
        <v>11</v>
      </c>
      <c r="F268" s="44">
        <v>1.86</v>
      </c>
      <c r="G268" s="43">
        <v>10.5</v>
      </c>
      <c r="H268" s="44">
        <v>1.4</v>
      </c>
      <c r="I268" s="42" t="s">
        <v>109</v>
      </c>
      <c r="J268" s="42" t="s">
        <v>15</v>
      </c>
      <c r="K268" s="42" t="s">
        <v>4</v>
      </c>
      <c r="L268" s="43">
        <f>IF(Tabelle11[[#This Row],[Heizleistung (55° C)]]=0,Tabelle11[[#This Row],[Heizleistung (35° C)]],(Tabelle11[[#This Row],[Heizleistung (35° C)]]+Tabelle11[[#This Row],[Heizleistung (55° C)]])/2)</f>
        <v>10.75</v>
      </c>
      <c r="M268" s="46">
        <f>IF(OR(Tabelle11[[#This Row],[Etas 35°C]]=0,Tabelle11[[#This Row],[Etas 55°C]]=0),"n.a.",(Tabelle11[[#This Row],[Etas 35°C]]*0.8+Tabelle11[[#This Row],[Etas 55°C]]*0.2)*2.5)</f>
        <v>4.4200000000000008</v>
      </c>
      <c r="N268" s="53">
        <f>IF(Tabelle11[[#This Row],[Etas 55°C]]=0,"n.a.",(6-Tabelle11[[#This Row],[80%/20% SCOP]])/Tabelle11[[#This Row],[80%/20% SCOP]])</f>
        <v>0.35746606334841602</v>
      </c>
    </row>
    <row r="269" spans="1:14" ht="20.100000000000001" customHeight="1" x14ac:dyDescent="0.25">
      <c r="A269" s="40">
        <v>16015817</v>
      </c>
      <c r="B269" s="41" t="s">
        <v>1646</v>
      </c>
      <c r="C269" s="41" t="s">
        <v>7120</v>
      </c>
      <c r="D269" s="42" t="s">
        <v>6852</v>
      </c>
      <c r="E269" s="43">
        <v>16</v>
      </c>
      <c r="F269" s="44">
        <v>1.8580000000000001</v>
      </c>
      <c r="G269" s="43">
        <v>14</v>
      </c>
      <c r="H269" s="44">
        <v>1.456</v>
      </c>
      <c r="I269" s="42" t="s">
        <v>3</v>
      </c>
      <c r="J269" s="42" t="s">
        <v>15</v>
      </c>
      <c r="K269" s="42" t="s">
        <v>4</v>
      </c>
      <c r="L269" s="43">
        <f>IF(Tabelle11[[#This Row],[Heizleistung (55° C)]]=0,Tabelle11[[#This Row],[Heizleistung (35° C)]],(Tabelle11[[#This Row],[Heizleistung (35° C)]]+Tabelle11[[#This Row],[Heizleistung (55° C)]])/2)</f>
        <v>15</v>
      </c>
      <c r="M269" s="46">
        <f>IF(OR(Tabelle11[[#This Row],[Etas 35°C]]=0,Tabelle11[[#This Row],[Etas 55°C]]=0),"n.a.",(Tabelle11[[#This Row],[Etas 35°C]]*0.8+Tabelle11[[#This Row],[Etas 55°C]]*0.2)*2.5)</f>
        <v>4.444</v>
      </c>
      <c r="N269" s="53">
        <f>IF(Tabelle11[[#This Row],[Etas 55°C]]=0,"n.a.",(6-Tabelle11[[#This Row],[80%/20% SCOP]])/Tabelle11[[#This Row],[80%/20% SCOP]])</f>
        <v>0.35013501350135012</v>
      </c>
    </row>
    <row r="270" spans="1:14" ht="20.100000000000001" customHeight="1" x14ac:dyDescent="0.25">
      <c r="A270" s="40">
        <v>16010302</v>
      </c>
      <c r="B270" s="41" t="s">
        <v>1646</v>
      </c>
      <c r="C270" s="41" t="s">
        <v>7121</v>
      </c>
      <c r="D270" s="42" t="s">
        <v>6852</v>
      </c>
      <c r="E270" s="43">
        <v>11</v>
      </c>
      <c r="F270" s="44">
        <v>1.86</v>
      </c>
      <c r="G270" s="43">
        <v>10.5</v>
      </c>
      <c r="H270" s="44">
        <v>1.4</v>
      </c>
      <c r="I270" s="42" t="s">
        <v>109</v>
      </c>
      <c r="J270" s="42" t="s">
        <v>15</v>
      </c>
      <c r="K270" s="42" t="s">
        <v>4</v>
      </c>
      <c r="L270" s="43">
        <f>IF(Tabelle11[[#This Row],[Heizleistung (55° C)]]=0,Tabelle11[[#This Row],[Heizleistung (35° C)]],(Tabelle11[[#This Row],[Heizleistung (35° C)]]+Tabelle11[[#This Row],[Heizleistung (55° C)]])/2)</f>
        <v>10.75</v>
      </c>
      <c r="M270" s="46">
        <f>IF(OR(Tabelle11[[#This Row],[Etas 35°C]]=0,Tabelle11[[#This Row],[Etas 55°C]]=0),"n.a.",(Tabelle11[[#This Row],[Etas 35°C]]*0.8+Tabelle11[[#This Row],[Etas 55°C]]*0.2)*2.5)</f>
        <v>4.4200000000000008</v>
      </c>
      <c r="N270" s="53">
        <f>IF(Tabelle11[[#This Row],[Etas 55°C]]=0,"n.a.",(6-Tabelle11[[#This Row],[80%/20% SCOP]])/Tabelle11[[#This Row],[80%/20% SCOP]])</f>
        <v>0.35746606334841602</v>
      </c>
    </row>
    <row r="271" spans="1:14" ht="20.100000000000001" customHeight="1" x14ac:dyDescent="0.25">
      <c r="A271" s="40">
        <v>16006404</v>
      </c>
      <c r="B271" s="41" t="s">
        <v>1646</v>
      </c>
      <c r="C271" s="41" t="s">
        <v>7122</v>
      </c>
      <c r="D271" s="42" t="s">
        <v>6852</v>
      </c>
      <c r="E271" s="43">
        <v>11</v>
      </c>
      <c r="F271" s="44">
        <v>1.86</v>
      </c>
      <c r="G271" s="43">
        <v>10.5</v>
      </c>
      <c r="H271" s="44">
        <v>1.4</v>
      </c>
      <c r="I271" s="42" t="s">
        <v>109</v>
      </c>
      <c r="J271" s="42" t="s">
        <v>15</v>
      </c>
      <c r="K271" s="42" t="s">
        <v>4</v>
      </c>
      <c r="L271" s="43">
        <f>IF(Tabelle11[[#This Row],[Heizleistung (55° C)]]=0,Tabelle11[[#This Row],[Heizleistung (35° C)]],(Tabelle11[[#This Row],[Heizleistung (35° C)]]+Tabelle11[[#This Row],[Heizleistung (55° C)]])/2)</f>
        <v>10.75</v>
      </c>
      <c r="M271" s="46">
        <f>IF(OR(Tabelle11[[#This Row],[Etas 35°C]]=0,Tabelle11[[#This Row],[Etas 55°C]]=0),"n.a.",(Tabelle11[[#This Row],[Etas 35°C]]*0.8+Tabelle11[[#This Row],[Etas 55°C]]*0.2)*2.5)</f>
        <v>4.4200000000000008</v>
      </c>
      <c r="N271" s="53">
        <f>IF(Tabelle11[[#This Row],[Etas 55°C]]=0,"n.a.",(6-Tabelle11[[#This Row],[80%/20% SCOP]])/Tabelle11[[#This Row],[80%/20% SCOP]])</f>
        <v>0.35746606334841602</v>
      </c>
    </row>
    <row r="272" spans="1:14" ht="20.100000000000001" customHeight="1" x14ac:dyDescent="0.25">
      <c r="A272" s="40">
        <v>16006480</v>
      </c>
      <c r="B272" s="41" t="s">
        <v>1646</v>
      </c>
      <c r="C272" s="41" t="s">
        <v>7123</v>
      </c>
      <c r="D272" s="42" t="s">
        <v>6852</v>
      </c>
      <c r="E272" s="43">
        <v>6.2</v>
      </c>
      <c r="F272" s="44">
        <v>1.8</v>
      </c>
      <c r="G272" s="43">
        <v>6</v>
      </c>
      <c r="H272" s="44">
        <v>1.42</v>
      </c>
      <c r="I272" s="42" t="s">
        <v>3</v>
      </c>
      <c r="J272" s="42" t="s">
        <v>15</v>
      </c>
      <c r="K272" s="42" t="s">
        <v>4</v>
      </c>
      <c r="L272" s="43">
        <f>IF(Tabelle11[[#This Row],[Heizleistung (55° C)]]=0,Tabelle11[[#This Row],[Heizleistung (35° C)]],(Tabelle11[[#This Row],[Heizleistung (35° C)]]+Tabelle11[[#This Row],[Heizleistung (55° C)]])/2)</f>
        <v>6.1</v>
      </c>
      <c r="M272" s="46">
        <f>IF(OR(Tabelle11[[#This Row],[Etas 35°C]]=0,Tabelle11[[#This Row],[Etas 55°C]]=0),"n.a.",(Tabelle11[[#This Row],[Etas 35°C]]*0.8+Tabelle11[[#This Row],[Etas 55°C]]*0.2)*2.5)</f>
        <v>4.3100000000000005</v>
      </c>
      <c r="N272" s="53">
        <f>IF(Tabelle11[[#This Row],[Etas 55°C]]=0,"n.a.",(6-Tabelle11[[#This Row],[80%/20% SCOP]])/Tabelle11[[#This Row],[80%/20% SCOP]])</f>
        <v>0.39211136890951259</v>
      </c>
    </row>
    <row r="273" spans="1:14" ht="20.100000000000001" customHeight="1" x14ac:dyDescent="0.25">
      <c r="A273" s="40">
        <v>16016389</v>
      </c>
      <c r="B273" s="41" t="s">
        <v>1646</v>
      </c>
      <c r="C273" s="41" t="s">
        <v>7124</v>
      </c>
      <c r="D273" s="42" t="s">
        <v>6852</v>
      </c>
      <c r="E273" s="43">
        <v>16</v>
      </c>
      <c r="F273" s="44">
        <v>1.8580000000000001</v>
      </c>
      <c r="G273" s="43">
        <v>14</v>
      </c>
      <c r="H273" s="44">
        <v>1.456</v>
      </c>
      <c r="I273" s="42" t="s">
        <v>3</v>
      </c>
      <c r="J273" s="42" t="s">
        <v>15</v>
      </c>
      <c r="K273" s="42" t="s">
        <v>4</v>
      </c>
      <c r="L273" s="43">
        <f>IF(Tabelle11[[#This Row],[Heizleistung (55° C)]]=0,Tabelle11[[#This Row],[Heizleistung (35° C)]],(Tabelle11[[#This Row],[Heizleistung (35° C)]]+Tabelle11[[#This Row],[Heizleistung (55° C)]])/2)</f>
        <v>15</v>
      </c>
      <c r="M273" s="46">
        <f>IF(OR(Tabelle11[[#This Row],[Etas 35°C]]=0,Tabelle11[[#This Row],[Etas 55°C]]=0),"n.a.",(Tabelle11[[#This Row],[Etas 35°C]]*0.8+Tabelle11[[#This Row],[Etas 55°C]]*0.2)*2.5)</f>
        <v>4.444</v>
      </c>
      <c r="N273" s="53">
        <f>IF(Tabelle11[[#This Row],[Etas 55°C]]=0,"n.a.",(6-Tabelle11[[#This Row],[80%/20% SCOP]])/Tabelle11[[#This Row],[80%/20% SCOP]])</f>
        <v>0.35013501350135012</v>
      </c>
    </row>
    <row r="274" spans="1:14" ht="20.100000000000001" customHeight="1" x14ac:dyDescent="0.25">
      <c r="A274" s="40">
        <v>16010294</v>
      </c>
      <c r="B274" s="41" t="s">
        <v>1646</v>
      </c>
      <c r="C274" s="41" t="s">
        <v>7125</v>
      </c>
      <c r="D274" s="42" t="s">
        <v>6852</v>
      </c>
      <c r="E274" s="43">
        <v>11</v>
      </c>
      <c r="F274" s="44">
        <v>1.86</v>
      </c>
      <c r="G274" s="43">
        <v>10.5</v>
      </c>
      <c r="H274" s="44">
        <v>1.4</v>
      </c>
      <c r="I274" s="42" t="s">
        <v>109</v>
      </c>
      <c r="J274" s="42" t="s">
        <v>15</v>
      </c>
      <c r="K274" s="42" t="s">
        <v>4</v>
      </c>
      <c r="L274" s="43">
        <f>IF(Tabelle11[[#This Row],[Heizleistung (55° C)]]=0,Tabelle11[[#This Row],[Heizleistung (35° C)]],(Tabelle11[[#This Row],[Heizleistung (35° C)]]+Tabelle11[[#This Row],[Heizleistung (55° C)]])/2)</f>
        <v>10.75</v>
      </c>
      <c r="M274" s="46">
        <f>IF(OR(Tabelle11[[#This Row],[Etas 35°C]]=0,Tabelle11[[#This Row],[Etas 55°C]]=0),"n.a.",(Tabelle11[[#This Row],[Etas 35°C]]*0.8+Tabelle11[[#This Row],[Etas 55°C]]*0.2)*2.5)</f>
        <v>4.4200000000000008</v>
      </c>
      <c r="N274" s="53">
        <f>IF(Tabelle11[[#This Row],[Etas 55°C]]=0,"n.a.",(6-Tabelle11[[#This Row],[80%/20% SCOP]])/Tabelle11[[#This Row],[80%/20% SCOP]])</f>
        <v>0.35746606334841602</v>
      </c>
    </row>
    <row r="275" spans="1:14" ht="20.100000000000001" customHeight="1" x14ac:dyDescent="0.25">
      <c r="A275" s="40">
        <v>16015779</v>
      </c>
      <c r="B275" s="41" t="s">
        <v>1646</v>
      </c>
      <c r="C275" s="41" t="s">
        <v>7126</v>
      </c>
      <c r="D275" s="42" t="s">
        <v>6852</v>
      </c>
      <c r="E275" s="43">
        <v>16</v>
      </c>
      <c r="F275" s="44">
        <v>1.86</v>
      </c>
      <c r="G275" s="43">
        <v>14</v>
      </c>
      <c r="H275" s="44">
        <v>1.46</v>
      </c>
      <c r="I275" s="42" t="s">
        <v>3</v>
      </c>
      <c r="J275" s="42" t="s">
        <v>15</v>
      </c>
      <c r="K275" s="42" t="s">
        <v>4</v>
      </c>
      <c r="L275" s="43">
        <f>IF(Tabelle11[[#This Row],[Heizleistung (55° C)]]=0,Tabelle11[[#This Row],[Heizleistung (35° C)]],(Tabelle11[[#This Row],[Heizleistung (35° C)]]+Tabelle11[[#This Row],[Heizleistung (55° C)]])/2)</f>
        <v>15</v>
      </c>
      <c r="M275" s="46">
        <f>IF(OR(Tabelle11[[#This Row],[Etas 35°C]]=0,Tabelle11[[#This Row],[Etas 55°C]]=0),"n.a.",(Tabelle11[[#This Row],[Etas 35°C]]*0.8+Tabelle11[[#This Row],[Etas 55°C]]*0.2)*2.5)</f>
        <v>4.4500000000000011</v>
      </c>
      <c r="N275" s="53">
        <f>IF(Tabelle11[[#This Row],[Etas 55°C]]=0,"n.a.",(6-Tabelle11[[#This Row],[80%/20% SCOP]])/Tabelle11[[#This Row],[80%/20% SCOP]])</f>
        <v>0.34831460674157272</v>
      </c>
    </row>
    <row r="276" spans="1:14" ht="20.100000000000001" customHeight="1" x14ac:dyDescent="0.25">
      <c r="A276" s="40">
        <v>16016373</v>
      </c>
      <c r="B276" s="41" t="s">
        <v>1646</v>
      </c>
      <c r="C276" s="41" t="s">
        <v>7127</v>
      </c>
      <c r="D276" s="42" t="s">
        <v>6852</v>
      </c>
      <c r="E276" s="43">
        <v>16</v>
      </c>
      <c r="F276" s="44">
        <v>1.86</v>
      </c>
      <c r="G276" s="43">
        <v>14</v>
      </c>
      <c r="H276" s="44">
        <v>1.46</v>
      </c>
      <c r="I276" s="42" t="s">
        <v>3</v>
      </c>
      <c r="J276" s="42" t="s">
        <v>15</v>
      </c>
      <c r="K276" s="42" t="s">
        <v>4</v>
      </c>
      <c r="L276" s="43">
        <f>IF(Tabelle11[[#This Row],[Heizleistung (55° C)]]=0,Tabelle11[[#This Row],[Heizleistung (35° C)]],(Tabelle11[[#This Row],[Heizleistung (35° C)]]+Tabelle11[[#This Row],[Heizleistung (55° C)]])/2)</f>
        <v>15</v>
      </c>
      <c r="M276" s="46">
        <f>IF(OR(Tabelle11[[#This Row],[Etas 35°C]]=0,Tabelle11[[#This Row],[Etas 55°C]]=0),"n.a.",(Tabelle11[[#This Row],[Etas 35°C]]*0.8+Tabelle11[[#This Row],[Etas 55°C]]*0.2)*2.5)</f>
        <v>4.4500000000000011</v>
      </c>
      <c r="N276" s="53">
        <f>IF(Tabelle11[[#This Row],[Etas 55°C]]=0,"n.a.",(6-Tabelle11[[#This Row],[80%/20% SCOP]])/Tabelle11[[#This Row],[80%/20% SCOP]])</f>
        <v>0.34831460674157272</v>
      </c>
    </row>
    <row r="277" spans="1:14" ht="20.100000000000001" customHeight="1" x14ac:dyDescent="0.25">
      <c r="A277" s="40">
        <v>16006407</v>
      </c>
      <c r="B277" s="41" t="s">
        <v>1646</v>
      </c>
      <c r="C277" s="41" t="s">
        <v>7128</v>
      </c>
      <c r="D277" s="42" t="s">
        <v>6852</v>
      </c>
      <c r="E277" s="43">
        <v>11</v>
      </c>
      <c r="F277" s="44">
        <v>1.86</v>
      </c>
      <c r="G277" s="43">
        <v>10.5</v>
      </c>
      <c r="H277" s="44">
        <v>1.4</v>
      </c>
      <c r="I277" s="42" t="s">
        <v>109</v>
      </c>
      <c r="J277" s="42" t="s">
        <v>15</v>
      </c>
      <c r="K277" s="42" t="s">
        <v>4</v>
      </c>
      <c r="L277" s="43">
        <f>IF(Tabelle11[[#This Row],[Heizleistung (55° C)]]=0,Tabelle11[[#This Row],[Heizleistung (35° C)]],(Tabelle11[[#This Row],[Heizleistung (35° C)]]+Tabelle11[[#This Row],[Heizleistung (55° C)]])/2)</f>
        <v>10.75</v>
      </c>
      <c r="M277" s="46">
        <f>IF(OR(Tabelle11[[#This Row],[Etas 35°C]]=0,Tabelle11[[#This Row],[Etas 55°C]]=0),"n.a.",(Tabelle11[[#This Row],[Etas 35°C]]*0.8+Tabelle11[[#This Row],[Etas 55°C]]*0.2)*2.5)</f>
        <v>4.4200000000000008</v>
      </c>
      <c r="N277" s="53">
        <f>IF(Tabelle11[[#This Row],[Etas 55°C]]=0,"n.a.",(6-Tabelle11[[#This Row],[80%/20% SCOP]])/Tabelle11[[#This Row],[80%/20% SCOP]])</f>
        <v>0.35746606334841602</v>
      </c>
    </row>
    <row r="278" spans="1:14" ht="20.100000000000001" customHeight="1" x14ac:dyDescent="0.25">
      <c r="A278" s="40">
        <v>16016388</v>
      </c>
      <c r="B278" s="41" t="s">
        <v>1646</v>
      </c>
      <c r="C278" s="41" t="s">
        <v>7129</v>
      </c>
      <c r="D278" s="42" t="s">
        <v>6852</v>
      </c>
      <c r="E278" s="43">
        <v>16</v>
      </c>
      <c r="F278" s="44">
        <v>1.86</v>
      </c>
      <c r="G278" s="43">
        <v>14</v>
      </c>
      <c r="H278" s="44">
        <v>1.46</v>
      </c>
      <c r="I278" s="42" t="s">
        <v>3</v>
      </c>
      <c r="J278" s="42" t="s">
        <v>15</v>
      </c>
      <c r="K278" s="42" t="s">
        <v>4</v>
      </c>
      <c r="L278" s="43">
        <f>IF(Tabelle11[[#This Row],[Heizleistung (55° C)]]=0,Tabelle11[[#This Row],[Heizleistung (35° C)]],(Tabelle11[[#This Row],[Heizleistung (35° C)]]+Tabelle11[[#This Row],[Heizleistung (55° C)]])/2)</f>
        <v>15</v>
      </c>
      <c r="M278" s="46">
        <f>IF(OR(Tabelle11[[#This Row],[Etas 35°C]]=0,Tabelle11[[#This Row],[Etas 55°C]]=0),"n.a.",(Tabelle11[[#This Row],[Etas 35°C]]*0.8+Tabelle11[[#This Row],[Etas 55°C]]*0.2)*2.5)</f>
        <v>4.4500000000000011</v>
      </c>
      <c r="N278" s="53">
        <f>IF(Tabelle11[[#This Row],[Etas 55°C]]=0,"n.a.",(6-Tabelle11[[#This Row],[80%/20% SCOP]])/Tabelle11[[#This Row],[80%/20% SCOP]])</f>
        <v>0.34831460674157272</v>
      </c>
    </row>
    <row r="279" spans="1:14" ht="20.100000000000001" customHeight="1" x14ac:dyDescent="0.25">
      <c r="A279" s="40">
        <v>16006402</v>
      </c>
      <c r="B279" s="41" t="s">
        <v>1646</v>
      </c>
      <c r="C279" s="41" t="s">
        <v>7130</v>
      </c>
      <c r="D279" s="42" t="s">
        <v>6852</v>
      </c>
      <c r="E279" s="43">
        <v>11</v>
      </c>
      <c r="F279" s="44">
        <v>1.86</v>
      </c>
      <c r="G279" s="43">
        <v>10.5</v>
      </c>
      <c r="H279" s="44">
        <v>1.4</v>
      </c>
      <c r="I279" s="42" t="s">
        <v>109</v>
      </c>
      <c r="J279" s="42" t="s">
        <v>15</v>
      </c>
      <c r="K279" s="42" t="s">
        <v>4</v>
      </c>
      <c r="L279" s="43">
        <f>IF(Tabelle11[[#This Row],[Heizleistung (55° C)]]=0,Tabelle11[[#This Row],[Heizleistung (35° C)]],(Tabelle11[[#This Row],[Heizleistung (35° C)]]+Tabelle11[[#This Row],[Heizleistung (55° C)]])/2)</f>
        <v>10.75</v>
      </c>
      <c r="M279" s="46">
        <f>IF(OR(Tabelle11[[#This Row],[Etas 35°C]]=0,Tabelle11[[#This Row],[Etas 55°C]]=0),"n.a.",(Tabelle11[[#This Row],[Etas 35°C]]*0.8+Tabelle11[[#This Row],[Etas 55°C]]*0.2)*2.5)</f>
        <v>4.4200000000000008</v>
      </c>
      <c r="N279" s="53">
        <f>IF(Tabelle11[[#This Row],[Etas 55°C]]=0,"n.a.",(6-Tabelle11[[#This Row],[80%/20% SCOP]])/Tabelle11[[#This Row],[80%/20% SCOP]])</f>
        <v>0.35746606334841602</v>
      </c>
    </row>
    <row r="280" spans="1:14" ht="20.100000000000001" customHeight="1" x14ac:dyDescent="0.25">
      <c r="A280" s="40">
        <v>16016393</v>
      </c>
      <c r="B280" s="41" t="s">
        <v>1646</v>
      </c>
      <c r="C280" s="41" t="s">
        <v>7131</v>
      </c>
      <c r="D280" s="42" t="s">
        <v>6852</v>
      </c>
      <c r="E280" s="43">
        <v>16</v>
      </c>
      <c r="F280" s="44">
        <v>1.8580000000000001</v>
      </c>
      <c r="G280" s="43">
        <v>14</v>
      </c>
      <c r="H280" s="44">
        <v>1.456</v>
      </c>
      <c r="I280" s="42" t="s">
        <v>3</v>
      </c>
      <c r="J280" s="42" t="s">
        <v>15</v>
      </c>
      <c r="K280" s="42" t="s">
        <v>4</v>
      </c>
      <c r="L280" s="43">
        <f>IF(Tabelle11[[#This Row],[Heizleistung (55° C)]]=0,Tabelle11[[#This Row],[Heizleistung (35° C)]],(Tabelle11[[#This Row],[Heizleistung (35° C)]]+Tabelle11[[#This Row],[Heizleistung (55° C)]])/2)</f>
        <v>15</v>
      </c>
      <c r="M280" s="46">
        <f>IF(OR(Tabelle11[[#This Row],[Etas 35°C]]=0,Tabelle11[[#This Row],[Etas 55°C]]=0),"n.a.",(Tabelle11[[#This Row],[Etas 35°C]]*0.8+Tabelle11[[#This Row],[Etas 55°C]]*0.2)*2.5)</f>
        <v>4.444</v>
      </c>
      <c r="N280" s="53">
        <f>IF(Tabelle11[[#This Row],[Etas 55°C]]=0,"n.a.",(6-Tabelle11[[#This Row],[80%/20% SCOP]])/Tabelle11[[#This Row],[80%/20% SCOP]])</f>
        <v>0.35013501350135012</v>
      </c>
    </row>
    <row r="281" spans="1:14" ht="20.100000000000001" customHeight="1" x14ac:dyDescent="0.25">
      <c r="A281" s="40">
        <v>16009972</v>
      </c>
      <c r="B281" s="41" t="s">
        <v>1646</v>
      </c>
      <c r="C281" s="41" t="s">
        <v>7132</v>
      </c>
      <c r="D281" s="42" t="s">
        <v>6852</v>
      </c>
      <c r="E281" s="43">
        <v>11</v>
      </c>
      <c r="F281" s="44">
        <v>1.86</v>
      </c>
      <c r="G281" s="43">
        <v>10.5</v>
      </c>
      <c r="H281" s="44">
        <v>1.4</v>
      </c>
      <c r="I281" s="42" t="s">
        <v>109</v>
      </c>
      <c r="J281" s="42" t="s">
        <v>15</v>
      </c>
      <c r="K281" s="42" t="s">
        <v>4</v>
      </c>
      <c r="L281" s="43">
        <f>IF(Tabelle11[[#This Row],[Heizleistung (55° C)]]=0,Tabelle11[[#This Row],[Heizleistung (35° C)]],(Tabelle11[[#This Row],[Heizleistung (35° C)]]+Tabelle11[[#This Row],[Heizleistung (55° C)]])/2)</f>
        <v>10.75</v>
      </c>
      <c r="M281" s="46">
        <f>IF(OR(Tabelle11[[#This Row],[Etas 35°C]]=0,Tabelle11[[#This Row],[Etas 55°C]]=0),"n.a.",(Tabelle11[[#This Row],[Etas 35°C]]*0.8+Tabelle11[[#This Row],[Etas 55°C]]*0.2)*2.5)</f>
        <v>4.4200000000000008</v>
      </c>
      <c r="N281" s="53">
        <f>IF(Tabelle11[[#This Row],[Etas 55°C]]=0,"n.a.",(6-Tabelle11[[#This Row],[80%/20% SCOP]])/Tabelle11[[#This Row],[80%/20% SCOP]])</f>
        <v>0.35746606334841602</v>
      </c>
    </row>
    <row r="282" spans="1:14" ht="20.100000000000001" customHeight="1" x14ac:dyDescent="0.25">
      <c r="A282" s="40">
        <v>16015787</v>
      </c>
      <c r="B282" s="41" t="s">
        <v>1646</v>
      </c>
      <c r="C282" s="41" t="s">
        <v>7133</v>
      </c>
      <c r="D282" s="42" t="s">
        <v>6852</v>
      </c>
      <c r="E282" s="43">
        <v>16</v>
      </c>
      <c r="F282" s="44">
        <v>1.8580000000000001</v>
      </c>
      <c r="G282" s="43">
        <v>14</v>
      </c>
      <c r="H282" s="44">
        <v>1.456</v>
      </c>
      <c r="I282" s="42" t="s">
        <v>3</v>
      </c>
      <c r="J282" s="42" t="s">
        <v>15</v>
      </c>
      <c r="K282" s="42" t="s">
        <v>4</v>
      </c>
      <c r="L282" s="43">
        <f>IF(Tabelle11[[#This Row],[Heizleistung (55° C)]]=0,Tabelle11[[#This Row],[Heizleistung (35° C)]],(Tabelle11[[#This Row],[Heizleistung (35° C)]]+Tabelle11[[#This Row],[Heizleistung (55° C)]])/2)</f>
        <v>15</v>
      </c>
      <c r="M282" s="46">
        <f>IF(OR(Tabelle11[[#This Row],[Etas 35°C]]=0,Tabelle11[[#This Row],[Etas 55°C]]=0),"n.a.",(Tabelle11[[#This Row],[Etas 35°C]]*0.8+Tabelle11[[#This Row],[Etas 55°C]]*0.2)*2.5)</f>
        <v>4.444</v>
      </c>
      <c r="N282" s="53">
        <f>IF(Tabelle11[[#This Row],[Etas 55°C]]=0,"n.a.",(6-Tabelle11[[#This Row],[80%/20% SCOP]])/Tabelle11[[#This Row],[80%/20% SCOP]])</f>
        <v>0.35013501350135012</v>
      </c>
    </row>
    <row r="283" spans="1:14" ht="20.100000000000001" customHeight="1" x14ac:dyDescent="0.25">
      <c r="A283" s="40">
        <v>16006074</v>
      </c>
      <c r="B283" s="41" t="s">
        <v>1646</v>
      </c>
      <c r="C283" s="41" t="s">
        <v>7134</v>
      </c>
      <c r="D283" s="42" t="s">
        <v>6852</v>
      </c>
      <c r="E283" s="43">
        <v>23</v>
      </c>
      <c r="F283" s="44">
        <v>1.81</v>
      </c>
      <c r="G283" s="43">
        <v>20</v>
      </c>
      <c r="H283" s="44">
        <v>1.42</v>
      </c>
      <c r="I283" s="42" t="s">
        <v>109</v>
      </c>
      <c r="J283" s="42" t="s">
        <v>4</v>
      </c>
      <c r="K283" s="42" t="s">
        <v>4</v>
      </c>
      <c r="L283" s="43">
        <f>IF(Tabelle11[[#This Row],[Heizleistung (55° C)]]=0,Tabelle11[[#This Row],[Heizleistung (35° C)]],(Tabelle11[[#This Row],[Heizleistung (35° C)]]+Tabelle11[[#This Row],[Heizleistung (55° C)]])/2)</f>
        <v>21.5</v>
      </c>
      <c r="M283" s="46">
        <f>IF(OR(Tabelle11[[#This Row],[Etas 35°C]]=0,Tabelle11[[#This Row],[Etas 55°C]]=0),"n.a.",(Tabelle11[[#This Row],[Etas 35°C]]*0.8+Tabelle11[[#This Row],[Etas 55°C]]*0.2)*2.5)</f>
        <v>4.33</v>
      </c>
      <c r="N283" s="53">
        <f>IF(Tabelle11[[#This Row],[Etas 55°C]]=0,"n.a.",(6-Tabelle11[[#This Row],[80%/20% SCOP]])/Tabelle11[[#This Row],[80%/20% SCOP]])</f>
        <v>0.38568129330254042</v>
      </c>
    </row>
    <row r="284" spans="1:14" ht="20.100000000000001" customHeight="1" x14ac:dyDescent="0.25">
      <c r="A284" s="40">
        <v>16006413</v>
      </c>
      <c r="B284" s="41" t="s">
        <v>1646</v>
      </c>
      <c r="C284" s="41" t="s">
        <v>7135</v>
      </c>
      <c r="D284" s="42" t="s">
        <v>6852</v>
      </c>
      <c r="E284" s="43">
        <v>11</v>
      </c>
      <c r="F284" s="44">
        <v>1.86</v>
      </c>
      <c r="G284" s="43">
        <v>10.5</v>
      </c>
      <c r="H284" s="44">
        <v>1.4</v>
      </c>
      <c r="I284" s="42" t="s">
        <v>109</v>
      </c>
      <c r="J284" s="42" t="s">
        <v>15</v>
      </c>
      <c r="K284" s="42" t="s">
        <v>4</v>
      </c>
      <c r="L284" s="43">
        <f>IF(Tabelle11[[#This Row],[Heizleistung (55° C)]]=0,Tabelle11[[#This Row],[Heizleistung (35° C)]],(Tabelle11[[#This Row],[Heizleistung (35° C)]]+Tabelle11[[#This Row],[Heizleistung (55° C)]])/2)</f>
        <v>10.75</v>
      </c>
      <c r="M284" s="46">
        <f>IF(OR(Tabelle11[[#This Row],[Etas 35°C]]=0,Tabelle11[[#This Row],[Etas 55°C]]=0),"n.a.",(Tabelle11[[#This Row],[Etas 35°C]]*0.8+Tabelle11[[#This Row],[Etas 55°C]]*0.2)*2.5)</f>
        <v>4.4200000000000008</v>
      </c>
      <c r="N284" s="53">
        <f>IF(Tabelle11[[#This Row],[Etas 55°C]]=0,"n.a.",(6-Tabelle11[[#This Row],[80%/20% SCOP]])/Tabelle11[[#This Row],[80%/20% SCOP]])</f>
        <v>0.35746606334841602</v>
      </c>
    </row>
    <row r="285" spans="1:14" ht="20.100000000000001" customHeight="1" x14ac:dyDescent="0.25">
      <c r="A285" s="40">
        <v>16006170</v>
      </c>
      <c r="B285" s="41" t="s">
        <v>1646</v>
      </c>
      <c r="C285" s="41" t="s">
        <v>7136</v>
      </c>
      <c r="D285" s="42" t="s">
        <v>6852</v>
      </c>
      <c r="E285" s="43">
        <v>23</v>
      </c>
      <c r="F285" s="44">
        <v>1.81</v>
      </c>
      <c r="G285" s="43">
        <v>20</v>
      </c>
      <c r="H285" s="44">
        <v>1.42</v>
      </c>
      <c r="I285" s="42" t="s">
        <v>109</v>
      </c>
      <c r="J285" s="42" t="s">
        <v>4</v>
      </c>
      <c r="K285" s="42" t="s">
        <v>4</v>
      </c>
      <c r="L285" s="43">
        <f>IF(Tabelle11[[#This Row],[Heizleistung (55° C)]]=0,Tabelle11[[#This Row],[Heizleistung (35° C)]],(Tabelle11[[#This Row],[Heizleistung (35° C)]]+Tabelle11[[#This Row],[Heizleistung (55° C)]])/2)</f>
        <v>21.5</v>
      </c>
      <c r="M285" s="46">
        <f>IF(OR(Tabelle11[[#This Row],[Etas 35°C]]=0,Tabelle11[[#This Row],[Etas 55°C]]=0),"n.a.",(Tabelle11[[#This Row],[Etas 35°C]]*0.8+Tabelle11[[#This Row],[Etas 55°C]]*0.2)*2.5)</f>
        <v>4.33</v>
      </c>
      <c r="N285" s="53">
        <f>IF(Tabelle11[[#This Row],[Etas 55°C]]=0,"n.a.",(6-Tabelle11[[#This Row],[80%/20% SCOP]])/Tabelle11[[#This Row],[80%/20% SCOP]])</f>
        <v>0.38568129330254042</v>
      </c>
    </row>
    <row r="286" spans="1:14" ht="20.100000000000001" customHeight="1" x14ac:dyDescent="0.25">
      <c r="A286" s="40">
        <v>16016357</v>
      </c>
      <c r="B286" s="41" t="s">
        <v>1646</v>
      </c>
      <c r="C286" s="41" t="s">
        <v>7137</v>
      </c>
      <c r="D286" s="42" t="s">
        <v>6852</v>
      </c>
      <c r="E286" s="43">
        <v>10</v>
      </c>
      <c r="F286" s="44">
        <v>1.83</v>
      </c>
      <c r="G286" s="43">
        <v>9</v>
      </c>
      <c r="H286" s="44">
        <v>1.401</v>
      </c>
      <c r="I286" s="42" t="s">
        <v>3</v>
      </c>
      <c r="J286" s="42" t="s">
        <v>15</v>
      </c>
      <c r="K286" s="42" t="s">
        <v>4</v>
      </c>
      <c r="L286" s="43">
        <f>IF(Tabelle11[[#This Row],[Heizleistung (55° C)]]=0,Tabelle11[[#This Row],[Heizleistung (35° C)]],(Tabelle11[[#This Row],[Heizleistung (35° C)]]+Tabelle11[[#This Row],[Heizleistung (55° C)]])/2)</f>
        <v>9.5</v>
      </c>
      <c r="M286" s="46">
        <f>IF(OR(Tabelle11[[#This Row],[Etas 35°C]]=0,Tabelle11[[#This Row],[Etas 55°C]]=0),"n.a.",(Tabelle11[[#This Row],[Etas 35°C]]*0.8+Tabelle11[[#This Row],[Etas 55°C]]*0.2)*2.5)</f>
        <v>4.3605</v>
      </c>
      <c r="N286" s="53">
        <f>IF(Tabelle11[[#This Row],[Etas 55°C]]=0,"n.a.",(6-Tabelle11[[#This Row],[80%/20% SCOP]])/Tabelle11[[#This Row],[80%/20% SCOP]])</f>
        <v>0.3759889920880633</v>
      </c>
    </row>
    <row r="287" spans="1:14" ht="20.100000000000001" customHeight="1" x14ac:dyDescent="0.25">
      <c r="A287" s="40">
        <v>16016397</v>
      </c>
      <c r="B287" s="41" t="s">
        <v>1646</v>
      </c>
      <c r="C287" s="41" t="s">
        <v>7138</v>
      </c>
      <c r="D287" s="42" t="s">
        <v>6852</v>
      </c>
      <c r="E287" s="43">
        <v>16</v>
      </c>
      <c r="F287" s="44">
        <v>1.86</v>
      </c>
      <c r="G287" s="43">
        <v>14</v>
      </c>
      <c r="H287" s="44">
        <v>1.46</v>
      </c>
      <c r="I287" s="42" t="s">
        <v>3</v>
      </c>
      <c r="J287" s="42" t="s">
        <v>15</v>
      </c>
      <c r="K287" s="42" t="s">
        <v>4</v>
      </c>
      <c r="L287" s="43">
        <f>IF(Tabelle11[[#This Row],[Heizleistung (55° C)]]=0,Tabelle11[[#This Row],[Heizleistung (35° C)]],(Tabelle11[[#This Row],[Heizleistung (35° C)]]+Tabelle11[[#This Row],[Heizleistung (55° C)]])/2)</f>
        <v>15</v>
      </c>
      <c r="M287" s="46">
        <f>IF(OR(Tabelle11[[#This Row],[Etas 35°C]]=0,Tabelle11[[#This Row],[Etas 55°C]]=0),"n.a.",(Tabelle11[[#This Row],[Etas 35°C]]*0.8+Tabelle11[[#This Row],[Etas 55°C]]*0.2)*2.5)</f>
        <v>4.4500000000000011</v>
      </c>
      <c r="N287" s="53">
        <f>IF(Tabelle11[[#This Row],[Etas 55°C]]=0,"n.a.",(6-Tabelle11[[#This Row],[80%/20% SCOP]])/Tabelle11[[#This Row],[80%/20% SCOP]])</f>
        <v>0.34831460674157272</v>
      </c>
    </row>
    <row r="288" spans="1:14" ht="20.100000000000001" customHeight="1" x14ac:dyDescent="0.25">
      <c r="A288" s="40">
        <v>16006231</v>
      </c>
      <c r="B288" s="41" t="s">
        <v>1646</v>
      </c>
      <c r="C288" s="41" t="s">
        <v>7139</v>
      </c>
      <c r="D288" s="42" t="s">
        <v>6852</v>
      </c>
      <c r="E288" s="43">
        <v>23</v>
      </c>
      <c r="F288" s="44">
        <v>1.81</v>
      </c>
      <c r="G288" s="43">
        <v>20</v>
      </c>
      <c r="H288" s="44">
        <v>1.42</v>
      </c>
      <c r="I288" s="42" t="s">
        <v>109</v>
      </c>
      <c r="J288" s="42" t="s">
        <v>4</v>
      </c>
      <c r="K288" s="42" t="s">
        <v>4</v>
      </c>
      <c r="L288" s="43">
        <f>IF(Tabelle11[[#This Row],[Heizleistung (55° C)]]=0,Tabelle11[[#This Row],[Heizleistung (35° C)]],(Tabelle11[[#This Row],[Heizleistung (35° C)]]+Tabelle11[[#This Row],[Heizleistung (55° C)]])/2)</f>
        <v>21.5</v>
      </c>
      <c r="M288" s="46">
        <f>IF(OR(Tabelle11[[#This Row],[Etas 35°C]]=0,Tabelle11[[#This Row],[Etas 55°C]]=0),"n.a.",(Tabelle11[[#This Row],[Etas 35°C]]*0.8+Tabelle11[[#This Row],[Etas 55°C]]*0.2)*2.5)</f>
        <v>4.33</v>
      </c>
      <c r="N288" s="53">
        <f>IF(Tabelle11[[#This Row],[Etas 55°C]]=0,"n.a.",(6-Tabelle11[[#This Row],[80%/20% SCOP]])/Tabelle11[[#This Row],[80%/20% SCOP]])</f>
        <v>0.38568129330254042</v>
      </c>
    </row>
    <row r="289" spans="1:14" ht="20.100000000000001" customHeight="1" x14ac:dyDescent="0.25">
      <c r="A289" s="40">
        <v>16016359</v>
      </c>
      <c r="B289" s="41" t="s">
        <v>1646</v>
      </c>
      <c r="C289" s="41" t="s">
        <v>7140</v>
      </c>
      <c r="D289" s="42" t="s">
        <v>6852</v>
      </c>
      <c r="E289" s="43">
        <v>10</v>
      </c>
      <c r="F289" s="44">
        <v>1.83</v>
      </c>
      <c r="G289" s="43">
        <v>10</v>
      </c>
      <c r="H289" s="44">
        <v>1.4</v>
      </c>
      <c r="I289" s="42" t="s">
        <v>3</v>
      </c>
      <c r="J289" s="42" t="s">
        <v>15</v>
      </c>
      <c r="K289" s="42" t="s">
        <v>4</v>
      </c>
      <c r="L289" s="43">
        <f>IF(Tabelle11[[#This Row],[Heizleistung (55° C)]]=0,Tabelle11[[#This Row],[Heizleistung (35° C)]],(Tabelle11[[#This Row],[Heizleistung (35° C)]]+Tabelle11[[#This Row],[Heizleistung (55° C)]])/2)</f>
        <v>10</v>
      </c>
      <c r="M289" s="46">
        <f>IF(OR(Tabelle11[[#This Row],[Etas 35°C]]=0,Tabelle11[[#This Row],[Etas 55°C]]=0),"n.a.",(Tabelle11[[#This Row],[Etas 35°C]]*0.8+Tabelle11[[#This Row],[Etas 55°C]]*0.2)*2.5)</f>
        <v>4.3600000000000003</v>
      </c>
      <c r="N289" s="53">
        <f>IF(Tabelle11[[#This Row],[Etas 55°C]]=0,"n.a.",(6-Tabelle11[[#This Row],[80%/20% SCOP]])/Tabelle11[[#This Row],[80%/20% SCOP]])</f>
        <v>0.3761467889908256</v>
      </c>
    </row>
    <row r="290" spans="1:14" ht="20.100000000000001" customHeight="1" x14ac:dyDescent="0.25">
      <c r="A290" s="40">
        <v>16006408</v>
      </c>
      <c r="B290" s="41" t="s">
        <v>1646</v>
      </c>
      <c r="C290" s="41" t="s">
        <v>7141</v>
      </c>
      <c r="D290" s="42" t="s">
        <v>6852</v>
      </c>
      <c r="E290" s="43">
        <v>11</v>
      </c>
      <c r="F290" s="44">
        <v>1.86</v>
      </c>
      <c r="G290" s="43">
        <v>10.5</v>
      </c>
      <c r="H290" s="44">
        <v>1.4</v>
      </c>
      <c r="I290" s="42" t="s">
        <v>109</v>
      </c>
      <c r="J290" s="42" t="s">
        <v>15</v>
      </c>
      <c r="K290" s="42" t="s">
        <v>4</v>
      </c>
      <c r="L290" s="43">
        <f>IF(Tabelle11[[#This Row],[Heizleistung (55° C)]]=0,Tabelle11[[#This Row],[Heizleistung (35° C)]],(Tabelle11[[#This Row],[Heizleistung (35° C)]]+Tabelle11[[#This Row],[Heizleistung (55° C)]])/2)</f>
        <v>10.75</v>
      </c>
      <c r="M290" s="46">
        <f>IF(OR(Tabelle11[[#This Row],[Etas 35°C]]=0,Tabelle11[[#This Row],[Etas 55°C]]=0),"n.a.",(Tabelle11[[#This Row],[Etas 35°C]]*0.8+Tabelle11[[#This Row],[Etas 55°C]]*0.2)*2.5)</f>
        <v>4.4200000000000008</v>
      </c>
      <c r="N290" s="53">
        <f>IF(Tabelle11[[#This Row],[Etas 55°C]]=0,"n.a.",(6-Tabelle11[[#This Row],[80%/20% SCOP]])/Tabelle11[[#This Row],[80%/20% SCOP]])</f>
        <v>0.35746606334841602</v>
      </c>
    </row>
    <row r="291" spans="1:14" ht="20.100000000000001" customHeight="1" x14ac:dyDescent="0.25">
      <c r="A291" s="40">
        <v>16015783</v>
      </c>
      <c r="B291" s="41" t="s">
        <v>1646</v>
      </c>
      <c r="C291" s="41" t="s">
        <v>7142</v>
      </c>
      <c r="D291" s="42" t="s">
        <v>6852</v>
      </c>
      <c r="E291" s="43">
        <v>16</v>
      </c>
      <c r="F291" s="44">
        <v>1.8580000000000001</v>
      </c>
      <c r="G291" s="43">
        <v>14</v>
      </c>
      <c r="H291" s="44">
        <v>1.456</v>
      </c>
      <c r="I291" s="42" t="s">
        <v>3</v>
      </c>
      <c r="J291" s="42" t="s">
        <v>15</v>
      </c>
      <c r="K291" s="42" t="s">
        <v>4</v>
      </c>
      <c r="L291" s="43">
        <f>IF(Tabelle11[[#This Row],[Heizleistung (55° C)]]=0,Tabelle11[[#This Row],[Heizleistung (35° C)]],(Tabelle11[[#This Row],[Heizleistung (35° C)]]+Tabelle11[[#This Row],[Heizleistung (55° C)]])/2)</f>
        <v>15</v>
      </c>
      <c r="M291" s="46">
        <f>IF(OR(Tabelle11[[#This Row],[Etas 35°C]]=0,Tabelle11[[#This Row],[Etas 55°C]]=0),"n.a.",(Tabelle11[[#This Row],[Etas 35°C]]*0.8+Tabelle11[[#This Row],[Etas 55°C]]*0.2)*2.5)</f>
        <v>4.444</v>
      </c>
      <c r="N291" s="53">
        <f>IF(Tabelle11[[#This Row],[Etas 55°C]]=0,"n.a.",(6-Tabelle11[[#This Row],[80%/20% SCOP]])/Tabelle11[[#This Row],[80%/20% SCOP]])</f>
        <v>0.35013501350135012</v>
      </c>
    </row>
    <row r="292" spans="1:14" ht="20.100000000000001" customHeight="1" x14ac:dyDescent="0.25">
      <c r="A292" s="40">
        <v>16006411</v>
      </c>
      <c r="B292" s="41" t="s">
        <v>1646</v>
      </c>
      <c r="C292" s="41" t="s">
        <v>7143</v>
      </c>
      <c r="D292" s="42" t="s">
        <v>6852</v>
      </c>
      <c r="E292" s="43">
        <v>11</v>
      </c>
      <c r="F292" s="44">
        <v>1.86</v>
      </c>
      <c r="G292" s="43">
        <v>10.5</v>
      </c>
      <c r="H292" s="44">
        <v>1.4</v>
      </c>
      <c r="I292" s="42" t="s">
        <v>109</v>
      </c>
      <c r="J292" s="42" t="s">
        <v>15</v>
      </c>
      <c r="K292" s="42" t="s">
        <v>4</v>
      </c>
      <c r="L292" s="43">
        <f>IF(Tabelle11[[#This Row],[Heizleistung (55° C)]]=0,Tabelle11[[#This Row],[Heizleistung (35° C)]],(Tabelle11[[#This Row],[Heizleistung (35° C)]]+Tabelle11[[#This Row],[Heizleistung (55° C)]])/2)</f>
        <v>10.75</v>
      </c>
      <c r="M292" s="46">
        <f>IF(OR(Tabelle11[[#This Row],[Etas 35°C]]=0,Tabelle11[[#This Row],[Etas 55°C]]=0),"n.a.",(Tabelle11[[#This Row],[Etas 35°C]]*0.8+Tabelle11[[#This Row],[Etas 55°C]]*0.2)*2.5)</f>
        <v>4.4200000000000008</v>
      </c>
      <c r="N292" s="53">
        <f>IF(Tabelle11[[#This Row],[Etas 55°C]]=0,"n.a.",(6-Tabelle11[[#This Row],[80%/20% SCOP]])/Tabelle11[[#This Row],[80%/20% SCOP]])</f>
        <v>0.35746606334841602</v>
      </c>
    </row>
    <row r="293" spans="1:14" ht="20.100000000000001" customHeight="1" x14ac:dyDescent="0.25">
      <c r="A293" s="40">
        <v>16016367</v>
      </c>
      <c r="B293" s="41" t="s">
        <v>1646</v>
      </c>
      <c r="C293" s="41" t="s">
        <v>7144</v>
      </c>
      <c r="D293" s="42" t="s">
        <v>6852</v>
      </c>
      <c r="E293" s="43">
        <v>16</v>
      </c>
      <c r="F293" s="44">
        <v>1.86</v>
      </c>
      <c r="G293" s="43">
        <v>14</v>
      </c>
      <c r="H293" s="44">
        <v>1.46</v>
      </c>
      <c r="I293" s="42" t="s">
        <v>3</v>
      </c>
      <c r="J293" s="42" t="s">
        <v>15</v>
      </c>
      <c r="K293" s="42" t="s">
        <v>4</v>
      </c>
      <c r="L293" s="43">
        <f>IF(Tabelle11[[#This Row],[Heizleistung (55° C)]]=0,Tabelle11[[#This Row],[Heizleistung (35° C)]],(Tabelle11[[#This Row],[Heizleistung (35° C)]]+Tabelle11[[#This Row],[Heizleistung (55° C)]])/2)</f>
        <v>15</v>
      </c>
      <c r="M293" s="46">
        <f>IF(OR(Tabelle11[[#This Row],[Etas 35°C]]=0,Tabelle11[[#This Row],[Etas 55°C]]=0),"n.a.",(Tabelle11[[#This Row],[Etas 35°C]]*0.8+Tabelle11[[#This Row],[Etas 55°C]]*0.2)*2.5)</f>
        <v>4.4500000000000011</v>
      </c>
      <c r="N293" s="53">
        <f>IF(Tabelle11[[#This Row],[Etas 55°C]]=0,"n.a.",(6-Tabelle11[[#This Row],[80%/20% SCOP]])/Tabelle11[[#This Row],[80%/20% SCOP]])</f>
        <v>0.34831460674157272</v>
      </c>
    </row>
    <row r="294" spans="1:14" ht="20.100000000000001" customHeight="1" x14ac:dyDescent="0.25">
      <c r="A294" s="40">
        <v>16016356</v>
      </c>
      <c r="B294" s="41" t="s">
        <v>1646</v>
      </c>
      <c r="C294" s="41" t="s">
        <v>7145</v>
      </c>
      <c r="D294" s="42" t="s">
        <v>6852</v>
      </c>
      <c r="E294" s="43">
        <v>10</v>
      </c>
      <c r="F294" s="44">
        <v>1.83</v>
      </c>
      <c r="G294" s="43"/>
      <c r="H294" s="44">
        <v>1.4</v>
      </c>
      <c r="I294" s="42" t="s">
        <v>3</v>
      </c>
      <c r="J294" s="42" t="s">
        <v>15</v>
      </c>
      <c r="K294" s="42" t="s">
        <v>4</v>
      </c>
      <c r="L294" s="43">
        <f>IF(Tabelle11[[#This Row],[Heizleistung (55° C)]]=0,Tabelle11[[#This Row],[Heizleistung (35° C)]],(Tabelle11[[#This Row],[Heizleistung (35° C)]]+Tabelle11[[#This Row],[Heizleistung (55° C)]])/2)</f>
        <v>10</v>
      </c>
      <c r="M294" s="46">
        <f>IF(OR(Tabelle11[[#This Row],[Etas 35°C]]=0,Tabelle11[[#This Row],[Etas 55°C]]=0),"n.a.",(Tabelle11[[#This Row],[Etas 35°C]]*0.8+Tabelle11[[#This Row],[Etas 55°C]]*0.2)*2.5)</f>
        <v>4.3600000000000003</v>
      </c>
      <c r="N294" s="53">
        <f>IF(Tabelle11[[#This Row],[Etas 55°C]]=0,"n.a.",(6-Tabelle11[[#This Row],[80%/20% SCOP]])/Tabelle11[[#This Row],[80%/20% SCOP]])</f>
        <v>0.3761467889908256</v>
      </c>
    </row>
    <row r="295" spans="1:14" ht="20.100000000000001" customHeight="1" x14ac:dyDescent="0.25">
      <c r="A295" s="40">
        <v>16015784</v>
      </c>
      <c r="B295" s="41" t="s">
        <v>1646</v>
      </c>
      <c r="C295" s="41" t="s">
        <v>7146</v>
      </c>
      <c r="D295" s="42" t="s">
        <v>6852</v>
      </c>
      <c r="E295" s="43">
        <v>16</v>
      </c>
      <c r="F295" s="44">
        <v>1.86</v>
      </c>
      <c r="G295" s="43">
        <v>14</v>
      </c>
      <c r="H295" s="44">
        <v>1.46</v>
      </c>
      <c r="I295" s="42" t="s">
        <v>3</v>
      </c>
      <c r="J295" s="42" t="s">
        <v>15</v>
      </c>
      <c r="K295" s="42" t="s">
        <v>4</v>
      </c>
      <c r="L295" s="43">
        <f>IF(Tabelle11[[#This Row],[Heizleistung (55° C)]]=0,Tabelle11[[#This Row],[Heizleistung (35° C)]],(Tabelle11[[#This Row],[Heizleistung (35° C)]]+Tabelle11[[#This Row],[Heizleistung (55° C)]])/2)</f>
        <v>15</v>
      </c>
      <c r="M295" s="46">
        <f>IF(OR(Tabelle11[[#This Row],[Etas 35°C]]=0,Tabelle11[[#This Row],[Etas 55°C]]=0),"n.a.",(Tabelle11[[#This Row],[Etas 35°C]]*0.8+Tabelle11[[#This Row],[Etas 55°C]]*0.2)*2.5)</f>
        <v>4.4500000000000011</v>
      </c>
      <c r="N295" s="53">
        <f>IF(Tabelle11[[#This Row],[Etas 55°C]]=0,"n.a.",(6-Tabelle11[[#This Row],[80%/20% SCOP]])/Tabelle11[[#This Row],[80%/20% SCOP]])</f>
        <v>0.34831460674157272</v>
      </c>
    </row>
    <row r="296" spans="1:14" ht="20.100000000000001" customHeight="1" x14ac:dyDescent="0.25">
      <c r="A296" s="40">
        <v>16015774</v>
      </c>
      <c r="B296" s="41" t="s">
        <v>1646</v>
      </c>
      <c r="C296" s="41" t="s">
        <v>7147</v>
      </c>
      <c r="D296" s="42" t="s">
        <v>6852</v>
      </c>
      <c r="E296" s="43">
        <v>16</v>
      </c>
      <c r="F296" s="44">
        <v>1.8580000000000001</v>
      </c>
      <c r="G296" s="43">
        <v>14</v>
      </c>
      <c r="H296" s="44">
        <v>1.456</v>
      </c>
      <c r="I296" s="42" t="s">
        <v>3</v>
      </c>
      <c r="J296" s="42" t="s">
        <v>15</v>
      </c>
      <c r="K296" s="42" t="s">
        <v>4</v>
      </c>
      <c r="L296" s="43">
        <f>IF(Tabelle11[[#This Row],[Heizleistung (55° C)]]=0,Tabelle11[[#This Row],[Heizleistung (35° C)]],(Tabelle11[[#This Row],[Heizleistung (35° C)]]+Tabelle11[[#This Row],[Heizleistung (55° C)]])/2)</f>
        <v>15</v>
      </c>
      <c r="M296" s="46">
        <f>IF(OR(Tabelle11[[#This Row],[Etas 35°C]]=0,Tabelle11[[#This Row],[Etas 55°C]]=0),"n.a.",(Tabelle11[[#This Row],[Etas 35°C]]*0.8+Tabelle11[[#This Row],[Etas 55°C]]*0.2)*2.5)</f>
        <v>4.444</v>
      </c>
      <c r="N296" s="53">
        <f>IF(Tabelle11[[#This Row],[Etas 55°C]]=0,"n.a.",(6-Tabelle11[[#This Row],[80%/20% SCOP]])/Tabelle11[[#This Row],[80%/20% SCOP]])</f>
        <v>0.35013501350135012</v>
      </c>
    </row>
    <row r="297" spans="1:14" ht="20.100000000000001" customHeight="1" x14ac:dyDescent="0.25">
      <c r="A297" s="40">
        <v>16010292</v>
      </c>
      <c r="B297" s="41" t="s">
        <v>1646</v>
      </c>
      <c r="C297" s="41" t="s">
        <v>7148</v>
      </c>
      <c r="D297" s="42" t="s">
        <v>6852</v>
      </c>
      <c r="E297" s="43">
        <v>11</v>
      </c>
      <c r="F297" s="44">
        <v>1.86</v>
      </c>
      <c r="G297" s="43">
        <v>10.5</v>
      </c>
      <c r="H297" s="44">
        <v>1.4</v>
      </c>
      <c r="I297" s="42" t="s">
        <v>109</v>
      </c>
      <c r="J297" s="42" t="s">
        <v>15</v>
      </c>
      <c r="K297" s="42" t="s">
        <v>4</v>
      </c>
      <c r="L297" s="43">
        <f>IF(Tabelle11[[#This Row],[Heizleistung (55° C)]]=0,Tabelle11[[#This Row],[Heizleistung (35° C)]],(Tabelle11[[#This Row],[Heizleistung (35° C)]]+Tabelle11[[#This Row],[Heizleistung (55° C)]])/2)</f>
        <v>10.75</v>
      </c>
      <c r="M297" s="46">
        <f>IF(OR(Tabelle11[[#This Row],[Etas 35°C]]=0,Tabelle11[[#This Row],[Etas 55°C]]=0),"n.a.",(Tabelle11[[#This Row],[Etas 35°C]]*0.8+Tabelle11[[#This Row],[Etas 55°C]]*0.2)*2.5)</f>
        <v>4.4200000000000008</v>
      </c>
      <c r="N297" s="53">
        <f>IF(Tabelle11[[#This Row],[Etas 55°C]]=0,"n.a.",(6-Tabelle11[[#This Row],[80%/20% SCOP]])/Tabelle11[[#This Row],[80%/20% SCOP]])</f>
        <v>0.35746606334841602</v>
      </c>
    </row>
    <row r="298" spans="1:14" ht="20.100000000000001" customHeight="1" x14ac:dyDescent="0.25">
      <c r="A298" s="40">
        <v>16015763</v>
      </c>
      <c r="B298" s="41" t="s">
        <v>1646</v>
      </c>
      <c r="C298" s="41" t="s">
        <v>7149</v>
      </c>
      <c r="D298" s="42" t="s">
        <v>6852</v>
      </c>
      <c r="E298" s="43">
        <v>10</v>
      </c>
      <c r="F298" s="44">
        <v>1.83</v>
      </c>
      <c r="G298" s="43">
        <v>10</v>
      </c>
      <c r="H298" s="44">
        <v>1.4</v>
      </c>
      <c r="I298" s="42" t="s">
        <v>3</v>
      </c>
      <c r="J298" s="42" t="s">
        <v>15</v>
      </c>
      <c r="K298" s="42" t="s">
        <v>4</v>
      </c>
      <c r="L298" s="43">
        <f>IF(Tabelle11[[#This Row],[Heizleistung (55° C)]]=0,Tabelle11[[#This Row],[Heizleistung (35° C)]],(Tabelle11[[#This Row],[Heizleistung (35° C)]]+Tabelle11[[#This Row],[Heizleistung (55° C)]])/2)</f>
        <v>10</v>
      </c>
      <c r="M298" s="46">
        <f>IF(OR(Tabelle11[[#This Row],[Etas 35°C]]=0,Tabelle11[[#This Row],[Etas 55°C]]=0),"n.a.",(Tabelle11[[#This Row],[Etas 35°C]]*0.8+Tabelle11[[#This Row],[Etas 55°C]]*0.2)*2.5)</f>
        <v>4.3600000000000003</v>
      </c>
      <c r="N298" s="53">
        <f>IF(Tabelle11[[#This Row],[Etas 55°C]]=0,"n.a.",(6-Tabelle11[[#This Row],[80%/20% SCOP]])/Tabelle11[[#This Row],[80%/20% SCOP]])</f>
        <v>0.3761467889908256</v>
      </c>
    </row>
    <row r="299" spans="1:14" ht="20.100000000000001" customHeight="1" x14ac:dyDescent="0.25">
      <c r="A299" s="40">
        <v>16015764</v>
      </c>
      <c r="B299" s="41" t="s">
        <v>1646</v>
      </c>
      <c r="C299" s="41" t="s">
        <v>7150</v>
      </c>
      <c r="D299" s="42" t="s">
        <v>6852</v>
      </c>
      <c r="E299" s="43">
        <v>10</v>
      </c>
      <c r="F299" s="44">
        <v>1.83</v>
      </c>
      <c r="G299" s="43">
        <v>10</v>
      </c>
      <c r="H299" s="44">
        <v>1.4</v>
      </c>
      <c r="I299" s="42" t="s">
        <v>3</v>
      </c>
      <c r="J299" s="42" t="s">
        <v>15</v>
      </c>
      <c r="K299" s="42" t="s">
        <v>4</v>
      </c>
      <c r="L299" s="43">
        <f>IF(Tabelle11[[#This Row],[Heizleistung (55° C)]]=0,Tabelle11[[#This Row],[Heizleistung (35° C)]],(Tabelle11[[#This Row],[Heizleistung (35° C)]]+Tabelle11[[#This Row],[Heizleistung (55° C)]])/2)</f>
        <v>10</v>
      </c>
      <c r="M299" s="46">
        <f>IF(OR(Tabelle11[[#This Row],[Etas 35°C]]=0,Tabelle11[[#This Row],[Etas 55°C]]=0),"n.a.",(Tabelle11[[#This Row],[Etas 35°C]]*0.8+Tabelle11[[#This Row],[Etas 55°C]]*0.2)*2.5)</f>
        <v>4.3600000000000003</v>
      </c>
      <c r="N299" s="53">
        <f>IF(Tabelle11[[#This Row],[Etas 55°C]]=0,"n.a.",(6-Tabelle11[[#This Row],[80%/20% SCOP]])/Tabelle11[[#This Row],[80%/20% SCOP]])</f>
        <v>0.3761467889908256</v>
      </c>
    </row>
    <row r="300" spans="1:14" ht="20.100000000000001" customHeight="1" x14ac:dyDescent="0.25">
      <c r="A300" s="40">
        <v>16009970</v>
      </c>
      <c r="B300" s="41" t="s">
        <v>1646</v>
      </c>
      <c r="C300" s="41" t="s">
        <v>7151</v>
      </c>
      <c r="D300" s="42" t="s">
        <v>6852</v>
      </c>
      <c r="E300" s="43">
        <v>11</v>
      </c>
      <c r="F300" s="44">
        <v>1.86</v>
      </c>
      <c r="G300" s="43">
        <v>10.5</v>
      </c>
      <c r="H300" s="44">
        <v>1.4</v>
      </c>
      <c r="I300" s="42" t="s">
        <v>109</v>
      </c>
      <c r="J300" s="42" t="s">
        <v>15</v>
      </c>
      <c r="K300" s="42" t="s">
        <v>4</v>
      </c>
      <c r="L300" s="43">
        <f>IF(Tabelle11[[#This Row],[Heizleistung (55° C)]]=0,Tabelle11[[#This Row],[Heizleistung (35° C)]],(Tabelle11[[#This Row],[Heizleistung (35° C)]]+Tabelle11[[#This Row],[Heizleistung (55° C)]])/2)</f>
        <v>10.75</v>
      </c>
      <c r="M300" s="46">
        <f>IF(OR(Tabelle11[[#This Row],[Etas 35°C]]=0,Tabelle11[[#This Row],[Etas 55°C]]=0),"n.a.",(Tabelle11[[#This Row],[Etas 35°C]]*0.8+Tabelle11[[#This Row],[Etas 55°C]]*0.2)*2.5)</f>
        <v>4.4200000000000008</v>
      </c>
      <c r="N300" s="53">
        <f>IF(Tabelle11[[#This Row],[Etas 55°C]]=0,"n.a.",(6-Tabelle11[[#This Row],[80%/20% SCOP]])/Tabelle11[[#This Row],[80%/20% SCOP]])</f>
        <v>0.35746606334841602</v>
      </c>
    </row>
    <row r="301" spans="1:14" ht="20.100000000000001" customHeight="1" x14ac:dyDescent="0.25">
      <c r="A301" s="40">
        <v>16006079</v>
      </c>
      <c r="B301" s="41" t="s">
        <v>1646</v>
      </c>
      <c r="C301" s="41" t="s">
        <v>7152</v>
      </c>
      <c r="D301" s="42" t="s">
        <v>6852</v>
      </c>
      <c r="E301" s="43">
        <v>23</v>
      </c>
      <c r="F301" s="44">
        <v>1.81</v>
      </c>
      <c r="G301" s="43">
        <v>20</v>
      </c>
      <c r="H301" s="44">
        <v>1.42</v>
      </c>
      <c r="I301" s="42" t="s">
        <v>109</v>
      </c>
      <c r="J301" s="42" t="s">
        <v>4</v>
      </c>
      <c r="K301" s="42" t="s">
        <v>4</v>
      </c>
      <c r="L301" s="43">
        <f>IF(Tabelle11[[#This Row],[Heizleistung (55° C)]]=0,Tabelle11[[#This Row],[Heizleistung (35° C)]],(Tabelle11[[#This Row],[Heizleistung (35° C)]]+Tabelle11[[#This Row],[Heizleistung (55° C)]])/2)</f>
        <v>21.5</v>
      </c>
      <c r="M301" s="46">
        <f>IF(OR(Tabelle11[[#This Row],[Etas 35°C]]=0,Tabelle11[[#This Row],[Etas 55°C]]=0),"n.a.",(Tabelle11[[#This Row],[Etas 35°C]]*0.8+Tabelle11[[#This Row],[Etas 55°C]]*0.2)*2.5)</f>
        <v>4.33</v>
      </c>
      <c r="N301" s="53">
        <f>IF(Tabelle11[[#This Row],[Etas 55°C]]=0,"n.a.",(6-Tabelle11[[#This Row],[80%/20% SCOP]])/Tabelle11[[#This Row],[80%/20% SCOP]])</f>
        <v>0.38568129330254042</v>
      </c>
    </row>
    <row r="302" spans="1:14" ht="20.100000000000001" customHeight="1" x14ac:dyDescent="0.25">
      <c r="A302" s="40">
        <v>16015797</v>
      </c>
      <c r="B302" s="41" t="s">
        <v>1646</v>
      </c>
      <c r="C302" s="41" t="s">
        <v>7153</v>
      </c>
      <c r="D302" s="42" t="s">
        <v>6852</v>
      </c>
      <c r="E302" s="43">
        <v>10</v>
      </c>
      <c r="F302" s="44">
        <v>1.83</v>
      </c>
      <c r="G302" s="43">
        <v>10</v>
      </c>
      <c r="H302" s="44">
        <v>1.4</v>
      </c>
      <c r="I302" s="42" t="s">
        <v>3</v>
      </c>
      <c r="J302" s="42" t="s">
        <v>15</v>
      </c>
      <c r="K302" s="42" t="s">
        <v>4</v>
      </c>
      <c r="L302" s="43">
        <f>IF(Tabelle11[[#This Row],[Heizleistung (55° C)]]=0,Tabelle11[[#This Row],[Heizleistung (35° C)]],(Tabelle11[[#This Row],[Heizleistung (35° C)]]+Tabelle11[[#This Row],[Heizleistung (55° C)]])/2)</f>
        <v>10</v>
      </c>
      <c r="M302" s="46">
        <f>IF(OR(Tabelle11[[#This Row],[Etas 35°C]]=0,Tabelle11[[#This Row],[Etas 55°C]]=0),"n.a.",(Tabelle11[[#This Row],[Etas 35°C]]*0.8+Tabelle11[[#This Row],[Etas 55°C]]*0.2)*2.5)</f>
        <v>4.3600000000000003</v>
      </c>
      <c r="N302" s="53">
        <f>IF(Tabelle11[[#This Row],[Etas 55°C]]=0,"n.a.",(6-Tabelle11[[#This Row],[80%/20% SCOP]])/Tabelle11[[#This Row],[80%/20% SCOP]])</f>
        <v>0.3761467889908256</v>
      </c>
    </row>
    <row r="303" spans="1:14" ht="20.100000000000001" customHeight="1" x14ac:dyDescent="0.25">
      <c r="A303" s="40">
        <v>16015781</v>
      </c>
      <c r="B303" s="41" t="s">
        <v>1646</v>
      </c>
      <c r="C303" s="41" t="s">
        <v>7154</v>
      </c>
      <c r="D303" s="42" t="s">
        <v>6852</v>
      </c>
      <c r="E303" s="43">
        <v>16</v>
      </c>
      <c r="F303" s="44">
        <v>1.86</v>
      </c>
      <c r="G303" s="43">
        <v>14</v>
      </c>
      <c r="H303" s="44">
        <v>1.46</v>
      </c>
      <c r="I303" s="42" t="s">
        <v>3</v>
      </c>
      <c r="J303" s="42" t="s">
        <v>15</v>
      </c>
      <c r="K303" s="42" t="s">
        <v>4</v>
      </c>
      <c r="L303" s="43">
        <f>IF(Tabelle11[[#This Row],[Heizleistung (55° C)]]=0,Tabelle11[[#This Row],[Heizleistung (35° C)]],(Tabelle11[[#This Row],[Heizleistung (35° C)]]+Tabelle11[[#This Row],[Heizleistung (55° C)]])/2)</f>
        <v>15</v>
      </c>
      <c r="M303" s="46">
        <f>IF(OR(Tabelle11[[#This Row],[Etas 35°C]]=0,Tabelle11[[#This Row],[Etas 55°C]]=0),"n.a.",(Tabelle11[[#This Row],[Etas 35°C]]*0.8+Tabelle11[[#This Row],[Etas 55°C]]*0.2)*2.5)</f>
        <v>4.4500000000000011</v>
      </c>
      <c r="N303" s="53">
        <f>IF(Tabelle11[[#This Row],[Etas 55°C]]=0,"n.a.",(6-Tabelle11[[#This Row],[80%/20% SCOP]])/Tabelle11[[#This Row],[80%/20% SCOP]])</f>
        <v>0.34831460674157272</v>
      </c>
    </row>
    <row r="304" spans="1:14" ht="20.100000000000001" customHeight="1" x14ac:dyDescent="0.25">
      <c r="A304" s="40">
        <v>16005950</v>
      </c>
      <c r="B304" s="41" t="s">
        <v>1646</v>
      </c>
      <c r="C304" s="41" t="s">
        <v>7155</v>
      </c>
      <c r="D304" s="42" t="s">
        <v>6852</v>
      </c>
      <c r="E304" s="43">
        <v>23</v>
      </c>
      <c r="F304" s="44">
        <v>1.81</v>
      </c>
      <c r="G304" s="43">
        <v>20</v>
      </c>
      <c r="H304" s="44">
        <v>1.42</v>
      </c>
      <c r="I304" s="42" t="s">
        <v>109</v>
      </c>
      <c r="J304" s="42" t="s">
        <v>4</v>
      </c>
      <c r="K304" s="42" t="s">
        <v>4</v>
      </c>
      <c r="L304" s="43">
        <f>IF(Tabelle11[[#This Row],[Heizleistung (55° C)]]=0,Tabelle11[[#This Row],[Heizleistung (35° C)]],(Tabelle11[[#This Row],[Heizleistung (35° C)]]+Tabelle11[[#This Row],[Heizleistung (55° C)]])/2)</f>
        <v>21.5</v>
      </c>
      <c r="M304" s="46">
        <f>IF(OR(Tabelle11[[#This Row],[Etas 35°C]]=0,Tabelle11[[#This Row],[Etas 55°C]]=0),"n.a.",(Tabelle11[[#This Row],[Etas 35°C]]*0.8+Tabelle11[[#This Row],[Etas 55°C]]*0.2)*2.5)</f>
        <v>4.33</v>
      </c>
      <c r="N304" s="53">
        <f>IF(Tabelle11[[#This Row],[Etas 55°C]]=0,"n.a.",(6-Tabelle11[[#This Row],[80%/20% SCOP]])/Tabelle11[[#This Row],[80%/20% SCOP]])</f>
        <v>0.38568129330254042</v>
      </c>
    </row>
    <row r="305" spans="1:14" ht="20.100000000000001" customHeight="1" x14ac:dyDescent="0.25">
      <c r="A305" s="40">
        <v>16006078</v>
      </c>
      <c r="B305" s="41" t="s">
        <v>1646</v>
      </c>
      <c r="C305" s="41" t="s">
        <v>7156</v>
      </c>
      <c r="D305" s="42" t="s">
        <v>6852</v>
      </c>
      <c r="E305" s="43">
        <v>23</v>
      </c>
      <c r="F305" s="44">
        <v>1.81</v>
      </c>
      <c r="G305" s="43">
        <v>20</v>
      </c>
      <c r="H305" s="44">
        <v>1.42</v>
      </c>
      <c r="I305" s="42" t="s">
        <v>109</v>
      </c>
      <c r="J305" s="42" t="s">
        <v>4</v>
      </c>
      <c r="K305" s="42" t="s">
        <v>4</v>
      </c>
      <c r="L305" s="43">
        <f>IF(Tabelle11[[#This Row],[Heizleistung (55° C)]]=0,Tabelle11[[#This Row],[Heizleistung (35° C)]],(Tabelle11[[#This Row],[Heizleistung (35° C)]]+Tabelle11[[#This Row],[Heizleistung (55° C)]])/2)</f>
        <v>21.5</v>
      </c>
      <c r="M305" s="46">
        <f>IF(OR(Tabelle11[[#This Row],[Etas 35°C]]=0,Tabelle11[[#This Row],[Etas 55°C]]=0),"n.a.",(Tabelle11[[#This Row],[Etas 35°C]]*0.8+Tabelle11[[#This Row],[Etas 55°C]]*0.2)*2.5)</f>
        <v>4.33</v>
      </c>
      <c r="N305" s="53">
        <f>IF(Tabelle11[[#This Row],[Etas 55°C]]=0,"n.a.",(6-Tabelle11[[#This Row],[80%/20% SCOP]])/Tabelle11[[#This Row],[80%/20% SCOP]])</f>
        <v>0.38568129330254042</v>
      </c>
    </row>
    <row r="306" spans="1:14" ht="20.100000000000001" customHeight="1" x14ac:dyDescent="0.25">
      <c r="A306" s="40">
        <v>16010421</v>
      </c>
      <c r="B306" s="41" t="s">
        <v>1646</v>
      </c>
      <c r="C306" s="41" t="s">
        <v>7157</v>
      </c>
      <c r="D306" s="42" t="s">
        <v>6852</v>
      </c>
      <c r="E306" s="43">
        <v>23</v>
      </c>
      <c r="F306" s="44">
        <v>1.81</v>
      </c>
      <c r="G306" s="43">
        <v>20</v>
      </c>
      <c r="H306" s="44">
        <v>1.42</v>
      </c>
      <c r="I306" s="42" t="s">
        <v>109</v>
      </c>
      <c r="J306" s="42" t="s">
        <v>4</v>
      </c>
      <c r="K306" s="42" t="s">
        <v>4</v>
      </c>
      <c r="L306" s="43">
        <f>IF(Tabelle11[[#This Row],[Heizleistung (55° C)]]=0,Tabelle11[[#This Row],[Heizleistung (35° C)]],(Tabelle11[[#This Row],[Heizleistung (35° C)]]+Tabelle11[[#This Row],[Heizleistung (55° C)]])/2)</f>
        <v>21.5</v>
      </c>
      <c r="M306" s="46">
        <f>IF(OR(Tabelle11[[#This Row],[Etas 35°C]]=0,Tabelle11[[#This Row],[Etas 55°C]]=0),"n.a.",(Tabelle11[[#This Row],[Etas 35°C]]*0.8+Tabelle11[[#This Row],[Etas 55°C]]*0.2)*2.5)</f>
        <v>4.33</v>
      </c>
      <c r="N306" s="53">
        <f>IF(Tabelle11[[#This Row],[Etas 55°C]]=0,"n.a.",(6-Tabelle11[[#This Row],[80%/20% SCOP]])/Tabelle11[[#This Row],[80%/20% SCOP]])</f>
        <v>0.38568129330254042</v>
      </c>
    </row>
    <row r="307" spans="1:14" ht="20.100000000000001" customHeight="1" x14ac:dyDescent="0.25">
      <c r="A307" s="40">
        <v>16006478</v>
      </c>
      <c r="B307" s="41" t="s">
        <v>1646</v>
      </c>
      <c r="C307" s="41" t="s">
        <v>7158</v>
      </c>
      <c r="D307" s="42" t="s">
        <v>6852</v>
      </c>
      <c r="E307" s="43">
        <v>6.2</v>
      </c>
      <c r="F307" s="44">
        <v>1.8</v>
      </c>
      <c r="G307" s="43">
        <v>6</v>
      </c>
      <c r="H307" s="44">
        <v>1.42</v>
      </c>
      <c r="I307" s="42" t="s">
        <v>3</v>
      </c>
      <c r="J307" s="42" t="s">
        <v>15</v>
      </c>
      <c r="K307" s="42" t="s">
        <v>4</v>
      </c>
      <c r="L307" s="43">
        <f>IF(Tabelle11[[#This Row],[Heizleistung (55° C)]]=0,Tabelle11[[#This Row],[Heizleistung (35° C)]],(Tabelle11[[#This Row],[Heizleistung (35° C)]]+Tabelle11[[#This Row],[Heizleistung (55° C)]])/2)</f>
        <v>6.1</v>
      </c>
      <c r="M307" s="46">
        <f>IF(OR(Tabelle11[[#This Row],[Etas 35°C]]=0,Tabelle11[[#This Row],[Etas 55°C]]=0),"n.a.",(Tabelle11[[#This Row],[Etas 35°C]]*0.8+Tabelle11[[#This Row],[Etas 55°C]]*0.2)*2.5)</f>
        <v>4.3100000000000005</v>
      </c>
      <c r="N307" s="53">
        <f>IF(Tabelle11[[#This Row],[Etas 55°C]]=0,"n.a.",(6-Tabelle11[[#This Row],[80%/20% SCOP]])/Tabelle11[[#This Row],[80%/20% SCOP]])</f>
        <v>0.39211136890951259</v>
      </c>
    </row>
    <row r="308" spans="1:14" ht="20.100000000000001" customHeight="1" x14ac:dyDescent="0.25">
      <c r="A308" s="40">
        <v>16009977</v>
      </c>
      <c r="B308" s="41" t="s">
        <v>1646</v>
      </c>
      <c r="C308" s="41" t="s">
        <v>7159</v>
      </c>
      <c r="D308" s="42" t="s">
        <v>6852</v>
      </c>
      <c r="E308" s="43">
        <v>6.2</v>
      </c>
      <c r="F308" s="44">
        <v>1.8</v>
      </c>
      <c r="G308" s="43">
        <v>6</v>
      </c>
      <c r="H308" s="44">
        <v>1.42</v>
      </c>
      <c r="I308" s="42" t="s">
        <v>3</v>
      </c>
      <c r="J308" s="42" t="s">
        <v>15</v>
      </c>
      <c r="K308" s="42" t="s">
        <v>4</v>
      </c>
      <c r="L308" s="43">
        <f>IF(Tabelle11[[#This Row],[Heizleistung (55° C)]]=0,Tabelle11[[#This Row],[Heizleistung (35° C)]],(Tabelle11[[#This Row],[Heizleistung (35° C)]]+Tabelle11[[#This Row],[Heizleistung (55° C)]])/2)</f>
        <v>6.1</v>
      </c>
      <c r="M308" s="46">
        <f>IF(OR(Tabelle11[[#This Row],[Etas 35°C]]=0,Tabelle11[[#This Row],[Etas 55°C]]=0),"n.a.",(Tabelle11[[#This Row],[Etas 35°C]]*0.8+Tabelle11[[#This Row],[Etas 55°C]]*0.2)*2.5)</f>
        <v>4.3100000000000005</v>
      </c>
      <c r="N308" s="53">
        <f>IF(Tabelle11[[#This Row],[Etas 55°C]]=0,"n.a.",(6-Tabelle11[[#This Row],[80%/20% SCOP]])/Tabelle11[[#This Row],[80%/20% SCOP]])</f>
        <v>0.39211136890951259</v>
      </c>
    </row>
    <row r="309" spans="1:14" ht="20.100000000000001" customHeight="1" x14ac:dyDescent="0.25">
      <c r="A309" s="40">
        <v>16010301</v>
      </c>
      <c r="B309" s="41" t="s">
        <v>1646</v>
      </c>
      <c r="C309" s="41" t="s">
        <v>7160</v>
      </c>
      <c r="D309" s="42" t="s">
        <v>6852</v>
      </c>
      <c r="E309" s="43">
        <v>6.2</v>
      </c>
      <c r="F309" s="44">
        <v>1.8</v>
      </c>
      <c r="G309" s="43">
        <v>6</v>
      </c>
      <c r="H309" s="44">
        <v>1.42</v>
      </c>
      <c r="I309" s="42" t="s">
        <v>3</v>
      </c>
      <c r="J309" s="42" t="s">
        <v>15</v>
      </c>
      <c r="K309" s="42" t="s">
        <v>4</v>
      </c>
      <c r="L309" s="43">
        <f>IF(Tabelle11[[#This Row],[Heizleistung (55° C)]]=0,Tabelle11[[#This Row],[Heizleistung (35° C)]],(Tabelle11[[#This Row],[Heizleistung (35° C)]]+Tabelle11[[#This Row],[Heizleistung (55° C)]])/2)</f>
        <v>6.1</v>
      </c>
      <c r="M309" s="46">
        <f>IF(OR(Tabelle11[[#This Row],[Etas 35°C]]=0,Tabelle11[[#This Row],[Etas 55°C]]=0),"n.a.",(Tabelle11[[#This Row],[Etas 35°C]]*0.8+Tabelle11[[#This Row],[Etas 55°C]]*0.2)*2.5)</f>
        <v>4.3100000000000005</v>
      </c>
      <c r="N309" s="53">
        <f>IF(Tabelle11[[#This Row],[Etas 55°C]]=0,"n.a.",(6-Tabelle11[[#This Row],[80%/20% SCOP]])/Tabelle11[[#This Row],[80%/20% SCOP]])</f>
        <v>0.39211136890951259</v>
      </c>
    </row>
    <row r="310" spans="1:14" ht="20.100000000000001" customHeight="1" x14ac:dyDescent="0.25">
      <c r="A310" s="40">
        <v>16010416</v>
      </c>
      <c r="B310" s="41" t="s">
        <v>1646</v>
      </c>
      <c r="C310" s="41" t="s">
        <v>7161</v>
      </c>
      <c r="D310" s="42" t="s">
        <v>6852</v>
      </c>
      <c r="E310" s="43">
        <v>23</v>
      </c>
      <c r="F310" s="44">
        <v>1.81</v>
      </c>
      <c r="G310" s="43">
        <v>20</v>
      </c>
      <c r="H310" s="44">
        <v>1.42</v>
      </c>
      <c r="I310" s="42" t="s">
        <v>109</v>
      </c>
      <c r="J310" s="42" t="s">
        <v>4</v>
      </c>
      <c r="K310" s="42" t="s">
        <v>4</v>
      </c>
      <c r="L310" s="43">
        <f>IF(Tabelle11[[#This Row],[Heizleistung (55° C)]]=0,Tabelle11[[#This Row],[Heizleistung (35° C)]],(Tabelle11[[#This Row],[Heizleistung (35° C)]]+Tabelle11[[#This Row],[Heizleistung (55° C)]])/2)</f>
        <v>21.5</v>
      </c>
      <c r="M310" s="46">
        <f>IF(OR(Tabelle11[[#This Row],[Etas 35°C]]=0,Tabelle11[[#This Row],[Etas 55°C]]=0),"n.a.",(Tabelle11[[#This Row],[Etas 35°C]]*0.8+Tabelle11[[#This Row],[Etas 55°C]]*0.2)*2.5)</f>
        <v>4.33</v>
      </c>
      <c r="N310" s="53">
        <f>IF(Tabelle11[[#This Row],[Etas 55°C]]=0,"n.a.",(6-Tabelle11[[#This Row],[80%/20% SCOP]])/Tabelle11[[#This Row],[80%/20% SCOP]])</f>
        <v>0.38568129330254042</v>
      </c>
    </row>
    <row r="311" spans="1:14" ht="20.100000000000001" customHeight="1" x14ac:dyDescent="0.25">
      <c r="A311" s="40">
        <v>16006159</v>
      </c>
      <c r="B311" s="41" t="s">
        <v>1646</v>
      </c>
      <c r="C311" s="41" t="s">
        <v>7162</v>
      </c>
      <c r="D311" s="42" t="s">
        <v>6852</v>
      </c>
      <c r="E311" s="43">
        <v>23</v>
      </c>
      <c r="F311" s="44">
        <v>1.81</v>
      </c>
      <c r="G311" s="43">
        <v>20</v>
      </c>
      <c r="H311" s="44">
        <v>1.42</v>
      </c>
      <c r="I311" s="42" t="s">
        <v>109</v>
      </c>
      <c r="J311" s="42" t="s">
        <v>4</v>
      </c>
      <c r="K311" s="42" t="s">
        <v>4</v>
      </c>
      <c r="L311" s="43">
        <f>IF(Tabelle11[[#This Row],[Heizleistung (55° C)]]=0,Tabelle11[[#This Row],[Heizleistung (35° C)]],(Tabelle11[[#This Row],[Heizleistung (35° C)]]+Tabelle11[[#This Row],[Heizleistung (55° C)]])/2)</f>
        <v>21.5</v>
      </c>
      <c r="M311" s="46">
        <f>IF(OR(Tabelle11[[#This Row],[Etas 35°C]]=0,Tabelle11[[#This Row],[Etas 55°C]]=0),"n.a.",(Tabelle11[[#This Row],[Etas 35°C]]*0.8+Tabelle11[[#This Row],[Etas 55°C]]*0.2)*2.5)</f>
        <v>4.33</v>
      </c>
      <c r="N311" s="53">
        <f>IF(Tabelle11[[#This Row],[Etas 55°C]]=0,"n.a.",(6-Tabelle11[[#This Row],[80%/20% SCOP]])/Tabelle11[[#This Row],[80%/20% SCOP]])</f>
        <v>0.38568129330254042</v>
      </c>
    </row>
    <row r="312" spans="1:14" ht="20.100000000000001" customHeight="1" x14ac:dyDescent="0.25">
      <c r="A312" s="40">
        <v>16006068</v>
      </c>
      <c r="B312" s="41" t="s">
        <v>1646</v>
      </c>
      <c r="C312" s="41" t="s">
        <v>7163</v>
      </c>
      <c r="D312" s="42" t="s">
        <v>6852</v>
      </c>
      <c r="E312" s="43">
        <v>11</v>
      </c>
      <c r="F312" s="44">
        <v>1.86</v>
      </c>
      <c r="G312" s="43">
        <v>10.5</v>
      </c>
      <c r="H312" s="44">
        <v>1.4</v>
      </c>
      <c r="I312" s="42" t="s">
        <v>109</v>
      </c>
      <c r="J312" s="42" t="s">
        <v>15</v>
      </c>
      <c r="K312" s="42" t="s">
        <v>4</v>
      </c>
      <c r="L312" s="43">
        <f>IF(Tabelle11[[#This Row],[Heizleistung (55° C)]]=0,Tabelle11[[#This Row],[Heizleistung (35° C)]],(Tabelle11[[#This Row],[Heizleistung (35° C)]]+Tabelle11[[#This Row],[Heizleistung (55° C)]])/2)</f>
        <v>10.75</v>
      </c>
      <c r="M312" s="46">
        <f>IF(OR(Tabelle11[[#This Row],[Etas 35°C]]=0,Tabelle11[[#This Row],[Etas 55°C]]=0),"n.a.",(Tabelle11[[#This Row],[Etas 35°C]]*0.8+Tabelle11[[#This Row],[Etas 55°C]]*0.2)*2.5)</f>
        <v>4.4200000000000008</v>
      </c>
      <c r="N312" s="53">
        <f>IF(Tabelle11[[#This Row],[Etas 55°C]]=0,"n.a.",(6-Tabelle11[[#This Row],[80%/20% SCOP]])/Tabelle11[[#This Row],[80%/20% SCOP]])</f>
        <v>0.35746606334841602</v>
      </c>
    </row>
    <row r="313" spans="1:14" ht="20.100000000000001" customHeight="1" x14ac:dyDescent="0.25">
      <c r="A313" s="40">
        <v>16015803</v>
      </c>
      <c r="B313" s="41" t="s">
        <v>1646</v>
      </c>
      <c r="C313" s="41" t="s">
        <v>7164</v>
      </c>
      <c r="D313" s="42" t="s">
        <v>6852</v>
      </c>
      <c r="E313" s="43">
        <v>10</v>
      </c>
      <c r="F313" s="44">
        <v>1.83</v>
      </c>
      <c r="G313" s="43">
        <v>9</v>
      </c>
      <c r="H313" s="44">
        <v>1.401</v>
      </c>
      <c r="I313" s="42" t="s">
        <v>3</v>
      </c>
      <c r="J313" s="42" t="s">
        <v>15</v>
      </c>
      <c r="K313" s="42" t="s">
        <v>4</v>
      </c>
      <c r="L313" s="43">
        <f>IF(Tabelle11[[#This Row],[Heizleistung (55° C)]]=0,Tabelle11[[#This Row],[Heizleistung (35° C)]],(Tabelle11[[#This Row],[Heizleistung (35° C)]]+Tabelle11[[#This Row],[Heizleistung (55° C)]])/2)</f>
        <v>9.5</v>
      </c>
      <c r="M313" s="46">
        <f>IF(OR(Tabelle11[[#This Row],[Etas 35°C]]=0,Tabelle11[[#This Row],[Etas 55°C]]=0),"n.a.",(Tabelle11[[#This Row],[Etas 35°C]]*0.8+Tabelle11[[#This Row],[Etas 55°C]]*0.2)*2.5)</f>
        <v>4.3605</v>
      </c>
      <c r="N313" s="53">
        <f>IF(Tabelle11[[#This Row],[Etas 55°C]]=0,"n.a.",(6-Tabelle11[[#This Row],[80%/20% SCOP]])/Tabelle11[[#This Row],[80%/20% SCOP]])</f>
        <v>0.3759889920880633</v>
      </c>
    </row>
    <row r="314" spans="1:14" ht="20.100000000000001" customHeight="1" x14ac:dyDescent="0.25">
      <c r="A314" s="40">
        <v>16009969</v>
      </c>
      <c r="B314" s="41" t="s">
        <v>1646</v>
      </c>
      <c r="C314" s="41" t="s">
        <v>7165</v>
      </c>
      <c r="D314" s="42" t="s">
        <v>6852</v>
      </c>
      <c r="E314" s="43">
        <v>11</v>
      </c>
      <c r="F314" s="44">
        <v>1.86</v>
      </c>
      <c r="G314" s="43">
        <v>10.5</v>
      </c>
      <c r="H314" s="44">
        <v>1.4</v>
      </c>
      <c r="I314" s="42" t="s">
        <v>109</v>
      </c>
      <c r="J314" s="42" t="s">
        <v>15</v>
      </c>
      <c r="K314" s="42" t="s">
        <v>4</v>
      </c>
      <c r="L314" s="43">
        <f>IF(Tabelle11[[#This Row],[Heizleistung (55° C)]]=0,Tabelle11[[#This Row],[Heizleistung (35° C)]],(Tabelle11[[#This Row],[Heizleistung (35° C)]]+Tabelle11[[#This Row],[Heizleistung (55° C)]])/2)</f>
        <v>10.75</v>
      </c>
      <c r="M314" s="46">
        <f>IF(OR(Tabelle11[[#This Row],[Etas 35°C]]=0,Tabelle11[[#This Row],[Etas 55°C]]=0),"n.a.",(Tabelle11[[#This Row],[Etas 35°C]]*0.8+Tabelle11[[#This Row],[Etas 55°C]]*0.2)*2.5)</f>
        <v>4.4200000000000008</v>
      </c>
      <c r="N314" s="53">
        <f>IF(Tabelle11[[#This Row],[Etas 55°C]]=0,"n.a.",(6-Tabelle11[[#This Row],[80%/20% SCOP]])/Tabelle11[[#This Row],[80%/20% SCOP]])</f>
        <v>0.35746606334841602</v>
      </c>
    </row>
    <row r="315" spans="1:14" ht="20.100000000000001" customHeight="1" x14ac:dyDescent="0.25">
      <c r="A315" s="40">
        <v>16016395</v>
      </c>
      <c r="B315" s="41" t="s">
        <v>1646</v>
      </c>
      <c r="C315" s="41" t="s">
        <v>7166</v>
      </c>
      <c r="D315" s="42" t="s">
        <v>6852</v>
      </c>
      <c r="E315" s="43">
        <v>16</v>
      </c>
      <c r="F315" s="44">
        <v>1.86</v>
      </c>
      <c r="G315" s="43">
        <v>14</v>
      </c>
      <c r="H315" s="44">
        <v>1.46</v>
      </c>
      <c r="I315" s="42" t="s">
        <v>3</v>
      </c>
      <c r="J315" s="42" t="s">
        <v>15</v>
      </c>
      <c r="K315" s="42" t="s">
        <v>4</v>
      </c>
      <c r="L315" s="43">
        <f>IF(Tabelle11[[#This Row],[Heizleistung (55° C)]]=0,Tabelle11[[#This Row],[Heizleistung (35° C)]],(Tabelle11[[#This Row],[Heizleistung (35° C)]]+Tabelle11[[#This Row],[Heizleistung (55° C)]])/2)</f>
        <v>15</v>
      </c>
      <c r="M315" s="46">
        <f>IF(OR(Tabelle11[[#This Row],[Etas 35°C]]=0,Tabelle11[[#This Row],[Etas 55°C]]=0),"n.a.",(Tabelle11[[#This Row],[Etas 35°C]]*0.8+Tabelle11[[#This Row],[Etas 55°C]]*0.2)*2.5)</f>
        <v>4.4500000000000011</v>
      </c>
      <c r="N315" s="53">
        <f>IF(Tabelle11[[#This Row],[Etas 55°C]]=0,"n.a.",(6-Tabelle11[[#This Row],[80%/20% SCOP]])/Tabelle11[[#This Row],[80%/20% SCOP]])</f>
        <v>0.34831460674157272</v>
      </c>
    </row>
    <row r="316" spans="1:14" ht="20.100000000000001" customHeight="1" x14ac:dyDescent="0.25">
      <c r="A316" s="40">
        <v>16016383</v>
      </c>
      <c r="B316" s="41" t="s">
        <v>1646</v>
      </c>
      <c r="C316" s="41" t="s">
        <v>7167</v>
      </c>
      <c r="D316" s="42" t="s">
        <v>6852</v>
      </c>
      <c r="E316" s="43">
        <v>10</v>
      </c>
      <c r="F316" s="44">
        <v>1.83</v>
      </c>
      <c r="G316" s="43">
        <v>10</v>
      </c>
      <c r="H316" s="44">
        <v>1.4</v>
      </c>
      <c r="I316" s="42" t="s">
        <v>3</v>
      </c>
      <c r="J316" s="42" t="s">
        <v>15</v>
      </c>
      <c r="K316" s="42" t="s">
        <v>4</v>
      </c>
      <c r="L316" s="43">
        <f>IF(Tabelle11[[#This Row],[Heizleistung (55° C)]]=0,Tabelle11[[#This Row],[Heizleistung (35° C)]],(Tabelle11[[#This Row],[Heizleistung (35° C)]]+Tabelle11[[#This Row],[Heizleistung (55° C)]])/2)</f>
        <v>10</v>
      </c>
      <c r="M316" s="46">
        <f>IF(OR(Tabelle11[[#This Row],[Etas 35°C]]=0,Tabelle11[[#This Row],[Etas 55°C]]=0),"n.a.",(Tabelle11[[#This Row],[Etas 35°C]]*0.8+Tabelle11[[#This Row],[Etas 55°C]]*0.2)*2.5)</f>
        <v>4.3600000000000003</v>
      </c>
      <c r="N316" s="53">
        <f>IF(Tabelle11[[#This Row],[Etas 55°C]]=0,"n.a.",(6-Tabelle11[[#This Row],[80%/20% SCOP]])/Tabelle11[[#This Row],[80%/20% SCOP]])</f>
        <v>0.3761467889908256</v>
      </c>
    </row>
    <row r="317" spans="1:14" ht="20.100000000000001" customHeight="1" x14ac:dyDescent="0.25">
      <c r="A317" s="40">
        <v>16010442</v>
      </c>
      <c r="B317" s="41" t="s">
        <v>1646</v>
      </c>
      <c r="C317" s="41" t="s">
        <v>7168</v>
      </c>
      <c r="D317" s="42" t="s">
        <v>6852</v>
      </c>
      <c r="E317" s="43">
        <v>6.2</v>
      </c>
      <c r="F317" s="44">
        <v>1.8</v>
      </c>
      <c r="G317" s="43">
        <v>6</v>
      </c>
      <c r="H317" s="44">
        <v>1.42</v>
      </c>
      <c r="I317" s="42" t="s">
        <v>3</v>
      </c>
      <c r="J317" s="42" t="s">
        <v>15</v>
      </c>
      <c r="K317" s="42" t="s">
        <v>4</v>
      </c>
      <c r="L317" s="43">
        <f>IF(Tabelle11[[#This Row],[Heizleistung (55° C)]]=0,Tabelle11[[#This Row],[Heizleistung (35° C)]],(Tabelle11[[#This Row],[Heizleistung (35° C)]]+Tabelle11[[#This Row],[Heizleistung (55° C)]])/2)</f>
        <v>6.1</v>
      </c>
      <c r="M317" s="46">
        <f>IF(OR(Tabelle11[[#This Row],[Etas 35°C]]=0,Tabelle11[[#This Row],[Etas 55°C]]=0),"n.a.",(Tabelle11[[#This Row],[Etas 35°C]]*0.8+Tabelle11[[#This Row],[Etas 55°C]]*0.2)*2.5)</f>
        <v>4.3100000000000005</v>
      </c>
      <c r="N317" s="53">
        <f>IF(Tabelle11[[#This Row],[Etas 55°C]]=0,"n.a.",(6-Tabelle11[[#This Row],[80%/20% SCOP]])/Tabelle11[[#This Row],[80%/20% SCOP]])</f>
        <v>0.39211136890951259</v>
      </c>
    </row>
    <row r="318" spans="1:14" ht="20.100000000000001" customHeight="1" x14ac:dyDescent="0.25">
      <c r="A318" s="40">
        <v>16015794</v>
      </c>
      <c r="B318" s="41" t="s">
        <v>1646</v>
      </c>
      <c r="C318" s="41" t="s">
        <v>7169</v>
      </c>
      <c r="D318" s="42" t="s">
        <v>6852</v>
      </c>
      <c r="E318" s="43">
        <v>10</v>
      </c>
      <c r="F318" s="44">
        <v>1.83</v>
      </c>
      <c r="G318" s="43">
        <v>10</v>
      </c>
      <c r="H318" s="44">
        <v>1.4</v>
      </c>
      <c r="I318" s="42" t="s">
        <v>3</v>
      </c>
      <c r="J318" s="42" t="s">
        <v>15</v>
      </c>
      <c r="K318" s="42" t="s">
        <v>4</v>
      </c>
      <c r="L318" s="43">
        <f>IF(Tabelle11[[#This Row],[Heizleistung (55° C)]]=0,Tabelle11[[#This Row],[Heizleistung (35° C)]],(Tabelle11[[#This Row],[Heizleistung (35° C)]]+Tabelle11[[#This Row],[Heizleistung (55° C)]])/2)</f>
        <v>10</v>
      </c>
      <c r="M318" s="46">
        <f>IF(OR(Tabelle11[[#This Row],[Etas 35°C]]=0,Tabelle11[[#This Row],[Etas 55°C]]=0),"n.a.",(Tabelle11[[#This Row],[Etas 35°C]]*0.8+Tabelle11[[#This Row],[Etas 55°C]]*0.2)*2.5)</f>
        <v>4.3600000000000003</v>
      </c>
      <c r="N318" s="53">
        <f>IF(Tabelle11[[#This Row],[Etas 55°C]]=0,"n.a.",(6-Tabelle11[[#This Row],[80%/20% SCOP]])/Tabelle11[[#This Row],[80%/20% SCOP]])</f>
        <v>0.3761467889908256</v>
      </c>
    </row>
    <row r="319" spans="1:14" ht="20.100000000000001" customHeight="1" x14ac:dyDescent="0.25">
      <c r="A319" s="40">
        <v>16016377</v>
      </c>
      <c r="B319" s="41" t="s">
        <v>1646</v>
      </c>
      <c r="C319" s="41" t="s">
        <v>7170</v>
      </c>
      <c r="D319" s="42" t="s">
        <v>6852</v>
      </c>
      <c r="E319" s="43">
        <v>10</v>
      </c>
      <c r="F319" s="44">
        <v>1.83</v>
      </c>
      <c r="G319" s="43">
        <v>9</v>
      </c>
      <c r="H319" s="44">
        <v>1.401</v>
      </c>
      <c r="I319" s="42" t="s">
        <v>3</v>
      </c>
      <c r="J319" s="42" t="s">
        <v>15</v>
      </c>
      <c r="K319" s="42" t="s">
        <v>4</v>
      </c>
      <c r="L319" s="43">
        <f>IF(Tabelle11[[#This Row],[Heizleistung (55° C)]]=0,Tabelle11[[#This Row],[Heizleistung (35° C)]],(Tabelle11[[#This Row],[Heizleistung (35° C)]]+Tabelle11[[#This Row],[Heizleistung (55° C)]])/2)</f>
        <v>9.5</v>
      </c>
      <c r="M319" s="46">
        <f>IF(OR(Tabelle11[[#This Row],[Etas 35°C]]=0,Tabelle11[[#This Row],[Etas 55°C]]=0),"n.a.",(Tabelle11[[#This Row],[Etas 35°C]]*0.8+Tabelle11[[#This Row],[Etas 55°C]]*0.2)*2.5)</f>
        <v>4.3605</v>
      </c>
      <c r="N319" s="53">
        <f>IF(Tabelle11[[#This Row],[Etas 55°C]]=0,"n.a.",(6-Tabelle11[[#This Row],[80%/20% SCOP]])/Tabelle11[[#This Row],[80%/20% SCOP]])</f>
        <v>0.3759889920880633</v>
      </c>
    </row>
    <row r="320" spans="1:14" ht="20.100000000000001" customHeight="1" x14ac:dyDescent="0.25">
      <c r="A320" s="40">
        <v>16015808</v>
      </c>
      <c r="B320" s="41" t="s">
        <v>1646</v>
      </c>
      <c r="C320" s="41" t="s">
        <v>7171</v>
      </c>
      <c r="D320" s="42" t="s">
        <v>6852</v>
      </c>
      <c r="E320" s="43">
        <v>16</v>
      </c>
      <c r="F320" s="44">
        <v>1.86</v>
      </c>
      <c r="G320" s="43">
        <v>14</v>
      </c>
      <c r="H320" s="44">
        <v>1.46</v>
      </c>
      <c r="I320" s="42" t="s">
        <v>3</v>
      </c>
      <c r="J320" s="42" t="s">
        <v>15</v>
      </c>
      <c r="K320" s="42" t="s">
        <v>4</v>
      </c>
      <c r="L320" s="43">
        <f>IF(Tabelle11[[#This Row],[Heizleistung (55° C)]]=0,Tabelle11[[#This Row],[Heizleistung (35° C)]],(Tabelle11[[#This Row],[Heizleistung (35° C)]]+Tabelle11[[#This Row],[Heizleistung (55° C)]])/2)</f>
        <v>15</v>
      </c>
      <c r="M320" s="46">
        <f>IF(OR(Tabelle11[[#This Row],[Etas 35°C]]=0,Tabelle11[[#This Row],[Etas 55°C]]=0),"n.a.",(Tabelle11[[#This Row],[Etas 35°C]]*0.8+Tabelle11[[#This Row],[Etas 55°C]]*0.2)*2.5)</f>
        <v>4.4500000000000011</v>
      </c>
      <c r="N320" s="53">
        <f>IF(Tabelle11[[#This Row],[Etas 55°C]]=0,"n.a.",(6-Tabelle11[[#This Row],[80%/20% SCOP]])/Tabelle11[[#This Row],[80%/20% SCOP]])</f>
        <v>0.34831460674157272</v>
      </c>
    </row>
    <row r="321" spans="1:14" ht="20.100000000000001" customHeight="1" x14ac:dyDescent="0.25">
      <c r="A321" s="40">
        <v>16016354</v>
      </c>
      <c r="B321" s="41" t="s">
        <v>1646</v>
      </c>
      <c r="C321" s="41" t="s">
        <v>7172</v>
      </c>
      <c r="D321" s="42" t="s">
        <v>6852</v>
      </c>
      <c r="E321" s="43">
        <v>10</v>
      </c>
      <c r="F321" s="44">
        <v>1.83</v>
      </c>
      <c r="G321" s="43">
        <v>9</v>
      </c>
      <c r="H321" s="44">
        <v>1.401</v>
      </c>
      <c r="I321" s="42" t="s">
        <v>3</v>
      </c>
      <c r="J321" s="42" t="s">
        <v>15</v>
      </c>
      <c r="K321" s="42" t="s">
        <v>4</v>
      </c>
      <c r="L321" s="43">
        <f>IF(Tabelle11[[#This Row],[Heizleistung (55° C)]]=0,Tabelle11[[#This Row],[Heizleistung (35° C)]],(Tabelle11[[#This Row],[Heizleistung (35° C)]]+Tabelle11[[#This Row],[Heizleistung (55° C)]])/2)</f>
        <v>9.5</v>
      </c>
      <c r="M321" s="46">
        <f>IF(OR(Tabelle11[[#This Row],[Etas 35°C]]=0,Tabelle11[[#This Row],[Etas 55°C]]=0),"n.a.",(Tabelle11[[#This Row],[Etas 35°C]]*0.8+Tabelle11[[#This Row],[Etas 55°C]]*0.2)*2.5)</f>
        <v>4.3605</v>
      </c>
      <c r="N321" s="53">
        <f>IF(Tabelle11[[#This Row],[Etas 55°C]]=0,"n.a.",(6-Tabelle11[[#This Row],[80%/20% SCOP]])/Tabelle11[[#This Row],[80%/20% SCOP]])</f>
        <v>0.3759889920880633</v>
      </c>
    </row>
    <row r="322" spans="1:14" ht="20.100000000000001" customHeight="1" x14ac:dyDescent="0.25">
      <c r="A322" s="40">
        <v>16006412</v>
      </c>
      <c r="B322" s="41" t="s">
        <v>1646</v>
      </c>
      <c r="C322" s="41" t="s">
        <v>7173</v>
      </c>
      <c r="D322" s="42" t="s">
        <v>6852</v>
      </c>
      <c r="E322" s="43">
        <v>11</v>
      </c>
      <c r="F322" s="44">
        <v>1.86</v>
      </c>
      <c r="G322" s="43">
        <v>10.5</v>
      </c>
      <c r="H322" s="44">
        <v>1.4</v>
      </c>
      <c r="I322" s="42" t="s">
        <v>109</v>
      </c>
      <c r="J322" s="42" t="s">
        <v>15</v>
      </c>
      <c r="K322" s="42" t="s">
        <v>4</v>
      </c>
      <c r="L322" s="43">
        <f>IF(Tabelle11[[#This Row],[Heizleistung (55° C)]]=0,Tabelle11[[#This Row],[Heizleistung (35° C)]],(Tabelle11[[#This Row],[Heizleistung (35° C)]]+Tabelle11[[#This Row],[Heizleistung (55° C)]])/2)</f>
        <v>10.75</v>
      </c>
      <c r="M322" s="46">
        <f>IF(OR(Tabelle11[[#This Row],[Etas 35°C]]=0,Tabelle11[[#This Row],[Etas 55°C]]=0),"n.a.",(Tabelle11[[#This Row],[Etas 35°C]]*0.8+Tabelle11[[#This Row],[Etas 55°C]]*0.2)*2.5)</f>
        <v>4.4200000000000008</v>
      </c>
      <c r="N322" s="53">
        <f>IF(Tabelle11[[#This Row],[Etas 55°C]]=0,"n.a.",(6-Tabelle11[[#This Row],[80%/20% SCOP]])/Tabelle11[[#This Row],[80%/20% SCOP]])</f>
        <v>0.35746606334841602</v>
      </c>
    </row>
    <row r="323" spans="1:14" ht="20.100000000000001" customHeight="1" x14ac:dyDescent="0.25">
      <c r="A323" s="40">
        <v>16016324</v>
      </c>
      <c r="B323" s="41" t="s">
        <v>1646</v>
      </c>
      <c r="C323" s="41" t="s">
        <v>7174</v>
      </c>
      <c r="D323" s="42" t="s">
        <v>6852</v>
      </c>
      <c r="E323" s="43">
        <v>55</v>
      </c>
      <c r="F323" s="44">
        <v>1.96</v>
      </c>
      <c r="G323" s="43">
        <v>51</v>
      </c>
      <c r="H323" s="44">
        <v>1.44</v>
      </c>
      <c r="I323" s="42" t="s">
        <v>109</v>
      </c>
      <c r="J323" s="42" t="s">
        <v>15</v>
      </c>
      <c r="K323" s="42" t="s">
        <v>4</v>
      </c>
      <c r="L323" s="43">
        <f>IF(Tabelle11[[#This Row],[Heizleistung (55° C)]]=0,Tabelle11[[#This Row],[Heizleistung (35° C)]],(Tabelle11[[#This Row],[Heizleistung (35° C)]]+Tabelle11[[#This Row],[Heizleistung (55° C)]])/2)</f>
        <v>53</v>
      </c>
      <c r="M323" s="46">
        <f>IF(OR(Tabelle11[[#This Row],[Etas 35°C]]=0,Tabelle11[[#This Row],[Etas 55°C]]=0),"n.a.",(Tabelle11[[#This Row],[Etas 35°C]]*0.8+Tabelle11[[#This Row],[Etas 55°C]]*0.2)*2.5)</f>
        <v>4.6400000000000006</v>
      </c>
      <c r="N323" s="53">
        <f>IF(Tabelle11[[#This Row],[Etas 55°C]]=0,"n.a.",(6-Tabelle11[[#This Row],[80%/20% SCOP]])/Tabelle11[[#This Row],[80%/20% SCOP]])</f>
        <v>0.29310344827586193</v>
      </c>
    </row>
    <row r="324" spans="1:14" ht="20.100000000000001" customHeight="1" x14ac:dyDescent="0.25">
      <c r="A324" s="40">
        <v>16015772</v>
      </c>
      <c r="B324" s="41" t="s">
        <v>1646</v>
      </c>
      <c r="C324" s="41" t="s">
        <v>7175</v>
      </c>
      <c r="D324" s="42" t="s">
        <v>6852</v>
      </c>
      <c r="E324" s="43">
        <v>10</v>
      </c>
      <c r="F324" s="44">
        <v>1.83</v>
      </c>
      <c r="G324" s="43">
        <v>10</v>
      </c>
      <c r="H324" s="44">
        <v>1.4</v>
      </c>
      <c r="I324" s="42" t="s">
        <v>3</v>
      </c>
      <c r="J324" s="42" t="s">
        <v>15</v>
      </c>
      <c r="K324" s="42" t="s">
        <v>4</v>
      </c>
      <c r="L324" s="43">
        <f>IF(Tabelle11[[#This Row],[Heizleistung (55° C)]]=0,Tabelle11[[#This Row],[Heizleistung (35° C)]],(Tabelle11[[#This Row],[Heizleistung (35° C)]]+Tabelle11[[#This Row],[Heizleistung (55° C)]])/2)</f>
        <v>10</v>
      </c>
      <c r="M324" s="46">
        <f>IF(OR(Tabelle11[[#This Row],[Etas 35°C]]=0,Tabelle11[[#This Row],[Etas 55°C]]=0),"n.a.",(Tabelle11[[#This Row],[Etas 35°C]]*0.8+Tabelle11[[#This Row],[Etas 55°C]]*0.2)*2.5)</f>
        <v>4.3600000000000003</v>
      </c>
      <c r="N324" s="53">
        <f>IF(Tabelle11[[#This Row],[Etas 55°C]]=0,"n.a.",(6-Tabelle11[[#This Row],[80%/20% SCOP]])/Tabelle11[[#This Row],[80%/20% SCOP]])</f>
        <v>0.3761467889908256</v>
      </c>
    </row>
    <row r="325" spans="1:14" ht="20.100000000000001" customHeight="1" x14ac:dyDescent="0.25">
      <c r="A325" s="40">
        <v>16016320</v>
      </c>
      <c r="B325" s="41" t="s">
        <v>1646</v>
      </c>
      <c r="C325" s="41" t="s">
        <v>7176</v>
      </c>
      <c r="D325" s="42" t="s">
        <v>6852</v>
      </c>
      <c r="E325" s="43">
        <v>85</v>
      </c>
      <c r="F325" s="44">
        <v>1.93</v>
      </c>
      <c r="G325" s="43">
        <v>81</v>
      </c>
      <c r="H325" s="44">
        <v>1.42</v>
      </c>
      <c r="I325" s="42" t="s">
        <v>109</v>
      </c>
      <c r="J325" s="42" t="s">
        <v>15</v>
      </c>
      <c r="K325" s="42" t="s">
        <v>4</v>
      </c>
      <c r="L325" s="43">
        <f>IF(Tabelle11[[#This Row],[Heizleistung (55° C)]]=0,Tabelle11[[#This Row],[Heizleistung (35° C)]],(Tabelle11[[#This Row],[Heizleistung (35° C)]]+Tabelle11[[#This Row],[Heizleistung (55° C)]])/2)</f>
        <v>83</v>
      </c>
      <c r="M325" s="46">
        <f>IF(OR(Tabelle11[[#This Row],[Etas 35°C]]=0,Tabelle11[[#This Row],[Etas 55°C]]=0),"n.a.",(Tabelle11[[#This Row],[Etas 35°C]]*0.8+Tabelle11[[#This Row],[Etas 55°C]]*0.2)*2.5)</f>
        <v>4.57</v>
      </c>
      <c r="N325" s="53">
        <f>IF(Tabelle11[[#This Row],[Etas 55°C]]=0,"n.a.",(6-Tabelle11[[#This Row],[80%/20% SCOP]])/Tabelle11[[#This Row],[80%/20% SCOP]])</f>
        <v>0.31291028446389491</v>
      </c>
    </row>
    <row r="326" spans="1:14" ht="20.100000000000001" customHeight="1" x14ac:dyDescent="0.25">
      <c r="A326" s="40">
        <v>16006070</v>
      </c>
      <c r="B326" s="41" t="s">
        <v>1646</v>
      </c>
      <c r="C326" s="41" t="s">
        <v>7177</v>
      </c>
      <c r="D326" s="42" t="s">
        <v>6852</v>
      </c>
      <c r="E326" s="43">
        <v>11</v>
      </c>
      <c r="F326" s="44">
        <v>1.86</v>
      </c>
      <c r="G326" s="43">
        <v>10.5</v>
      </c>
      <c r="H326" s="44">
        <v>1.4</v>
      </c>
      <c r="I326" s="42" t="s">
        <v>109</v>
      </c>
      <c r="J326" s="42" t="s">
        <v>15</v>
      </c>
      <c r="K326" s="42" t="s">
        <v>4</v>
      </c>
      <c r="L326" s="43">
        <f>IF(Tabelle11[[#This Row],[Heizleistung (55° C)]]=0,Tabelle11[[#This Row],[Heizleistung (35° C)]],(Tabelle11[[#This Row],[Heizleistung (35° C)]]+Tabelle11[[#This Row],[Heizleistung (55° C)]])/2)</f>
        <v>10.75</v>
      </c>
      <c r="M326" s="46">
        <f>IF(OR(Tabelle11[[#This Row],[Etas 35°C]]=0,Tabelle11[[#This Row],[Etas 55°C]]=0),"n.a.",(Tabelle11[[#This Row],[Etas 35°C]]*0.8+Tabelle11[[#This Row],[Etas 55°C]]*0.2)*2.5)</f>
        <v>4.4200000000000008</v>
      </c>
      <c r="N326" s="53">
        <f>IF(Tabelle11[[#This Row],[Etas 55°C]]=0,"n.a.",(6-Tabelle11[[#This Row],[80%/20% SCOP]])/Tabelle11[[#This Row],[80%/20% SCOP]])</f>
        <v>0.35746606334841602</v>
      </c>
    </row>
    <row r="327" spans="1:14" ht="20.100000000000001" customHeight="1" x14ac:dyDescent="0.25">
      <c r="A327" s="40">
        <v>16006470</v>
      </c>
      <c r="B327" s="41" t="s">
        <v>1646</v>
      </c>
      <c r="C327" s="41" t="s">
        <v>7178</v>
      </c>
      <c r="D327" s="42" t="s">
        <v>6852</v>
      </c>
      <c r="E327" s="43">
        <v>11</v>
      </c>
      <c r="F327" s="44">
        <v>1.86</v>
      </c>
      <c r="G327" s="43">
        <v>10.5</v>
      </c>
      <c r="H327" s="44">
        <v>1.4</v>
      </c>
      <c r="I327" s="42" t="s">
        <v>109</v>
      </c>
      <c r="J327" s="42" t="s">
        <v>15</v>
      </c>
      <c r="K327" s="42" t="s">
        <v>4</v>
      </c>
      <c r="L327" s="43">
        <f>IF(Tabelle11[[#This Row],[Heizleistung (55° C)]]=0,Tabelle11[[#This Row],[Heizleistung (35° C)]],(Tabelle11[[#This Row],[Heizleistung (35° C)]]+Tabelle11[[#This Row],[Heizleistung (55° C)]])/2)</f>
        <v>10.75</v>
      </c>
      <c r="M327" s="46">
        <f>IF(OR(Tabelle11[[#This Row],[Etas 35°C]]=0,Tabelle11[[#This Row],[Etas 55°C]]=0),"n.a.",(Tabelle11[[#This Row],[Etas 35°C]]*0.8+Tabelle11[[#This Row],[Etas 55°C]]*0.2)*2.5)</f>
        <v>4.4200000000000008</v>
      </c>
      <c r="N327" s="53">
        <f>IF(Tabelle11[[#This Row],[Etas 55°C]]=0,"n.a.",(6-Tabelle11[[#This Row],[80%/20% SCOP]])/Tabelle11[[#This Row],[80%/20% SCOP]])</f>
        <v>0.35746606334841602</v>
      </c>
    </row>
    <row r="328" spans="1:14" ht="20.100000000000001" customHeight="1" x14ac:dyDescent="0.25">
      <c r="A328" s="40">
        <v>16016370</v>
      </c>
      <c r="B328" s="41" t="s">
        <v>1646</v>
      </c>
      <c r="C328" s="41" t="s">
        <v>7179</v>
      </c>
      <c r="D328" s="42" t="s">
        <v>6852</v>
      </c>
      <c r="E328" s="43">
        <v>16</v>
      </c>
      <c r="F328" s="44">
        <v>1.8580000000000001</v>
      </c>
      <c r="G328" s="43">
        <v>14</v>
      </c>
      <c r="H328" s="44">
        <v>1.456</v>
      </c>
      <c r="I328" s="42" t="s">
        <v>3</v>
      </c>
      <c r="J328" s="42" t="s">
        <v>15</v>
      </c>
      <c r="K328" s="42" t="s">
        <v>4</v>
      </c>
      <c r="L328" s="43">
        <f>IF(Tabelle11[[#This Row],[Heizleistung (55° C)]]=0,Tabelle11[[#This Row],[Heizleistung (35° C)]],(Tabelle11[[#This Row],[Heizleistung (35° C)]]+Tabelle11[[#This Row],[Heizleistung (55° C)]])/2)</f>
        <v>15</v>
      </c>
      <c r="M328" s="46">
        <f>IF(OR(Tabelle11[[#This Row],[Etas 35°C]]=0,Tabelle11[[#This Row],[Etas 55°C]]=0),"n.a.",(Tabelle11[[#This Row],[Etas 35°C]]*0.8+Tabelle11[[#This Row],[Etas 55°C]]*0.2)*2.5)</f>
        <v>4.444</v>
      </c>
      <c r="N328" s="53">
        <f>IF(Tabelle11[[#This Row],[Etas 55°C]]=0,"n.a.",(6-Tabelle11[[#This Row],[80%/20% SCOP]])/Tabelle11[[#This Row],[80%/20% SCOP]])</f>
        <v>0.35013501350135012</v>
      </c>
    </row>
    <row r="329" spans="1:14" ht="20.100000000000001" customHeight="1" x14ac:dyDescent="0.25">
      <c r="A329" s="40">
        <v>16006476</v>
      </c>
      <c r="B329" s="41" t="s">
        <v>1646</v>
      </c>
      <c r="C329" s="41" t="s">
        <v>7180</v>
      </c>
      <c r="D329" s="42" t="s">
        <v>6852</v>
      </c>
      <c r="E329" s="43">
        <v>6.2</v>
      </c>
      <c r="F329" s="44">
        <v>1.8</v>
      </c>
      <c r="G329" s="43">
        <v>6</v>
      </c>
      <c r="H329" s="44">
        <v>1.42</v>
      </c>
      <c r="I329" s="42" t="s">
        <v>3</v>
      </c>
      <c r="J329" s="42" t="s">
        <v>15</v>
      </c>
      <c r="K329" s="42" t="s">
        <v>4</v>
      </c>
      <c r="L329" s="43">
        <f>IF(Tabelle11[[#This Row],[Heizleistung (55° C)]]=0,Tabelle11[[#This Row],[Heizleistung (35° C)]],(Tabelle11[[#This Row],[Heizleistung (35° C)]]+Tabelle11[[#This Row],[Heizleistung (55° C)]])/2)</f>
        <v>6.1</v>
      </c>
      <c r="M329" s="46">
        <f>IF(OR(Tabelle11[[#This Row],[Etas 35°C]]=0,Tabelle11[[#This Row],[Etas 55°C]]=0),"n.a.",(Tabelle11[[#This Row],[Etas 35°C]]*0.8+Tabelle11[[#This Row],[Etas 55°C]]*0.2)*2.5)</f>
        <v>4.3100000000000005</v>
      </c>
      <c r="N329" s="53">
        <f>IF(Tabelle11[[#This Row],[Etas 55°C]]=0,"n.a.",(6-Tabelle11[[#This Row],[80%/20% SCOP]])/Tabelle11[[#This Row],[80%/20% SCOP]])</f>
        <v>0.39211136890951259</v>
      </c>
    </row>
    <row r="330" spans="1:14" ht="20.100000000000001" customHeight="1" x14ac:dyDescent="0.25">
      <c r="A330" s="40">
        <v>16006075</v>
      </c>
      <c r="B330" s="41" t="s">
        <v>1646</v>
      </c>
      <c r="C330" s="41" t="s">
        <v>7181</v>
      </c>
      <c r="D330" s="42" t="s">
        <v>6852</v>
      </c>
      <c r="E330" s="43">
        <v>23</v>
      </c>
      <c r="F330" s="44">
        <v>1.81</v>
      </c>
      <c r="G330" s="43">
        <v>20</v>
      </c>
      <c r="H330" s="44">
        <v>1.42</v>
      </c>
      <c r="I330" s="42" t="s">
        <v>109</v>
      </c>
      <c r="J330" s="42" t="s">
        <v>4</v>
      </c>
      <c r="K330" s="42" t="s">
        <v>4</v>
      </c>
      <c r="L330" s="43">
        <f>IF(Tabelle11[[#This Row],[Heizleistung (55° C)]]=0,Tabelle11[[#This Row],[Heizleistung (35° C)]],(Tabelle11[[#This Row],[Heizleistung (35° C)]]+Tabelle11[[#This Row],[Heizleistung (55° C)]])/2)</f>
        <v>21.5</v>
      </c>
      <c r="M330" s="46">
        <f>IF(OR(Tabelle11[[#This Row],[Etas 35°C]]=0,Tabelle11[[#This Row],[Etas 55°C]]=0),"n.a.",(Tabelle11[[#This Row],[Etas 35°C]]*0.8+Tabelle11[[#This Row],[Etas 55°C]]*0.2)*2.5)</f>
        <v>4.33</v>
      </c>
      <c r="N330" s="53">
        <f>IF(Tabelle11[[#This Row],[Etas 55°C]]=0,"n.a.",(6-Tabelle11[[#This Row],[80%/20% SCOP]])/Tabelle11[[#This Row],[80%/20% SCOP]])</f>
        <v>0.38568129330254042</v>
      </c>
    </row>
    <row r="331" spans="1:14" ht="20.100000000000001" customHeight="1" x14ac:dyDescent="0.25">
      <c r="A331" s="40">
        <v>16017695</v>
      </c>
      <c r="B331" s="41" t="s">
        <v>1646</v>
      </c>
      <c r="C331" s="41" t="s">
        <v>7182</v>
      </c>
      <c r="D331" s="42" t="s">
        <v>6852</v>
      </c>
      <c r="E331" s="43">
        <v>55</v>
      </c>
      <c r="F331" s="44">
        <v>1.96</v>
      </c>
      <c r="G331" s="43">
        <v>51</v>
      </c>
      <c r="H331" s="44">
        <v>1.44</v>
      </c>
      <c r="I331" s="42" t="s">
        <v>109</v>
      </c>
      <c r="J331" s="42" t="s">
        <v>15</v>
      </c>
      <c r="K331" s="42" t="s">
        <v>4</v>
      </c>
      <c r="L331" s="43">
        <f>IF(Tabelle11[[#This Row],[Heizleistung (55° C)]]=0,Tabelle11[[#This Row],[Heizleistung (35° C)]],(Tabelle11[[#This Row],[Heizleistung (35° C)]]+Tabelle11[[#This Row],[Heizleistung (55° C)]])/2)</f>
        <v>53</v>
      </c>
      <c r="M331" s="46">
        <f>IF(OR(Tabelle11[[#This Row],[Etas 35°C]]=0,Tabelle11[[#This Row],[Etas 55°C]]=0),"n.a.",(Tabelle11[[#This Row],[Etas 35°C]]*0.8+Tabelle11[[#This Row],[Etas 55°C]]*0.2)*2.5)</f>
        <v>4.6400000000000006</v>
      </c>
      <c r="N331" s="53">
        <f>IF(Tabelle11[[#This Row],[Etas 55°C]]=0,"n.a.",(6-Tabelle11[[#This Row],[80%/20% SCOP]])/Tabelle11[[#This Row],[80%/20% SCOP]])</f>
        <v>0.29310344827586193</v>
      </c>
    </row>
    <row r="332" spans="1:14" ht="20.100000000000001" customHeight="1" x14ac:dyDescent="0.25">
      <c r="A332" s="40">
        <v>16016360</v>
      </c>
      <c r="B332" s="41" t="s">
        <v>1646</v>
      </c>
      <c r="C332" s="41" t="s">
        <v>7183</v>
      </c>
      <c r="D332" s="42" t="s">
        <v>6852</v>
      </c>
      <c r="E332" s="43">
        <v>10</v>
      </c>
      <c r="F332" s="44">
        <v>1.83</v>
      </c>
      <c r="G332" s="43">
        <v>9</v>
      </c>
      <c r="H332" s="44">
        <v>1.401</v>
      </c>
      <c r="I332" s="42" t="s">
        <v>3</v>
      </c>
      <c r="J332" s="42" t="s">
        <v>15</v>
      </c>
      <c r="K332" s="42" t="s">
        <v>4</v>
      </c>
      <c r="L332" s="43">
        <f>IF(Tabelle11[[#This Row],[Heizleistung (55° C)]]=0,Tabelle11[[#This Row],[Heizleistung (35° C)]],(Tabelle11[[#This Row],[Heizleistung (35° C)]]+Tabelle11[[#This Row],[Heizleistung (55° C)]])/2)</f>
        <v>9.5</v>
      </c>
      <c r="M332" s="46">
        <f>IF(OR(Tabelle11[[#This Row],[Etas 35°C]]=0,Tabelle11[[#This Row],[Etas 55°C]]=0),"n.a.",(Tabelle11[[#This Row],[Etas 35°C]]*0.8+Tabelle11[[#This Row],[Etas 55°C]]*0.2)*2.5)</f>
        <v>4.3605</v>
      </c>
      <c r="N332" s="53">
        <f>IF(Tabelle11[[#This Row],[Etas 55°C]]=0,"n.a.",(6-Tabelle11[[#This Row],[80%/20% SCOP]])/Tabelle11[[#This Row],[80%/20% SCOP]])</f>
        <v>0.3759889920880633</v>
      </c>
    </row>
    <row r="333" spans="1:14" ht="20.100000000000001" customHeight="1" x14ac:dyDescent="0.25">
      <c r="A333" s="40">
        <v>16016318</v>
      </c>
      <c r="B333" s="41" t="s">
        <v>1646</v>
      </c>
      <c r="C333" s="41" t="s">
        <v>7184</v>
      </c>
      <c r="D333" s="42" t="s">
        <v>6852</v>
      </c>
      <c r="E333" s="43">
        <v>85</v>
      </c>
      <c r="F333" s="44">
        <v>1.93</v>
      </c>
      <c r="G333" s="43">
        <v>81</v>
      </c>
      <c r="H333" s="44">
        <v>1.42</v>
      </c>
      <c r="I333" s="42" t="s">
        <v>109</v>
      </c>
      <c r="J333" s="42" t="s">
        <v>15</v>
      </c>
      <c r="K333" s="42" t="s">
        <v>4</v>
      </c>
      <c r="L333" s="43">
        <f>IF(Tabelle11[[#This Row],[Heizleistung (55° C)]]=0,Tabelle11[[#This Row],[Heizleistung (35° C)]],(Tabelle11[[#This Row],[Heizleistung (35° C)]]+Tabelle11[[#This Row],[Heizleistung (55° C)]])/2)</f>
        <v>83</v>
      </c>
      <c r="M333" s="46">
        <f>IF(OR(Tabelle11[[#This Row],[Etas 35°C]]=0,Tabelle11[[#This Row],[Etas 55°C]]=0),"n.a.",(Tabelle11[[#This Row],[Etas 35°C]]*0.8+Tabelle11[[#This Row],[Etas 55°C]]*0.2)*2.5)</f>
        <v>4.57</v>
      </c>
      <c r="N333" s="53">
        <f>IF(Tabelle11[[#This Row],[Etas 55°C]]=0,"n.a.",(6-Tabelle11[[#This Row],[80%/20% SCOP]])/Tabelle11[[#This Row],[80%/20% SCOP]])</f>
        <v>0.31291028446389491</v>
      </c>
    </row>
    <row r="334" spans="1:14" ht="20.100000000000001" customHeight="1" x14ac:dyDescent="0.25">
      <c r="A334" s="40">
        <v>16006067</v>
      </c>
      <c r="B334" s="41" t="s">
        <v>1646</v>
      </c>
      <c r="C334" s="41" t="s">
        <v>7185</v>
      </c>
      <c r="D334" s="42" t="s">
        <v>6852</v>
      </c>
      <c r="E334" s="43">
        <v>11</v>
      </c>
      <c r="F334" s="44">
        <v>1.86</v>
      </c>
      <c r="G334" s="43">
        <v>10.5</v>
      </c>
      <c r="H334" s="44">
        <v>1.4</v>
      </c>
      <c r="I334" s="42" t="s">
        <v>109</v>
      </c>
      <c r="J334" s="42" t="s">
        <v>15</v>
      </c>
      <c r="K334" s="42" t="s">
        <v>4</v>
      </c>
      <c r="L334" s="43">
        <f>IF(Tabelle11[[#This Row],[Heizleistung (55° C)]]=0,Tabelle11[[#This Row],[Heizleistung (35° C)]],(Tabelle11[[#This Row],[Heizleistung (35° C)]]+Tabelle11[[#This Row],[Heizleistung (55° C)]])/2)</f>
        <v>10.75</v>
      </c>
      <c r="M334" s="46">
        <f>IF(OR(Tabelle11[[#This Row],[Etas 35°C]]=0,Tabelle11[[#This Row],[Etas 55°C]]=0),"n.a.",(Tabelle11[[#This Row],[Etas 35°C]]*0.8+Tabelle11[[#This Row],[Etas 55°C]]*0.2)*2.5)</f>
        <v>4.4200000000000008</v>
      </c>
      <c r="N334" s="53">
        <f>IF(Tabelle11[[#This Row],[Etas 55°C]]=0,"n.a.",(6-Tabelle11[[#This Row],[80%/20% SCOP]])/Tabelle11[[#This Row],[80%/20% SCOP]])</f>
        <v>0.35746606334841602</v>
      </c>
    </row>
    <row r="335" spans="1:14" ht="20.100000000000001" customHeight="1" x14ac:dyDescent="0.25">
      <c r="A335" s="40">
        <v>16015773</v>
      </c>
      <c r="B335" s="41" t="s">
        <v>1646</v>
      </c>
      <c r="C335" s="41" t="s">
        <v>7186</v>
      </c>
      <c r="D335" s="42" t="s">
        <v>6852</v>
      </c>
      <c r="E335" s="43">
        <v>10</v>
      </c>
      <c r="F335" s="44">
        <v>1.83</v>
      </c>
      <c r="G335" s="43">
        <v>9</v>
      </c>
      <c r="H335" s="44">
        <v>1.401</v>
      </c>
      <c r="I335" s="42" t="s">
        <v>3</v>
      </c>
      <c r="J335" s="42" t="s">
        <v>15</v>
      </c>
      <c r="K335" s="42" t="s">
        <v>4</v>
      </c>
      <c r="L335" s="43">
        <f>IF(Tabelle11[[#This Row],[Heizleistung (55° C)]]=0,Tabelle11[[#This Row],[Heizleistung (35° C)]],(Tabelle11[[#This Row],[Heizleistung (35° C)]]+Tabelle11[[#This Row],[Heizleistung (55° C)]])/2)</f>
        <v>9.5</v>
      </c>
      <c r="M335" s="46">
        <f>IF(OR(Tabelle11[[#This Row],[Etas 35°C]]=0,Tabelle11[[#This Row],[Etas 55°C]]=0),"n.a.",(Tabelle11[[#This Row],[Etas 35°C]]*0.8+Tabelle11[[#This Row],[Etas 55°C]]*0.2)*2.5)</f>
        <v>4.3605</v>
      </c>
      <c r="N335" s="53">
        <f>IF(Tabelle11[[#This Row],[Etas 55°C]]=0,"n.a.",(6-Tabelle11[[#This Row],[80%/20% SCOP]])/Tabelle11[[#This Row],[80%/20% SCOP]])</f>
        <v>0.3759889920880633</v>
      </c>
    </row>
    <row r="336" spans="1:14" ht="20.100000000000001" customHeight="1" x14ac:dyDescent="0.25">
      <c r="A336" s="40">
        <v>16016382</v>
      </c>
      <c r="B336" s="41" t="s">
        <v>1646</v>
      </c>
      <c r="C336" s="41" t="s">
        <v>7187</v>
      </c>
      <c r="D336" s="42" t="s">
        <v>6852</v>
      </c>
      <c r="E336" s="43">
        <v>10</v>
      </c>
      <c r="F336" s="44">
        <v>1.83</v>
      </c>
      <c r="G336" s="43">
        <v>9</v>
      </c>
      <c r="H336" s="44">
        <v>1.401</v>
      </c>
      <c r="I336" s="42" t="s">
        <v>3</v>
      </c>
      <c r="J336" s="42" t="s">
        <v>15</v>
      </c>
      <c r="K336" s="42" t="s">
        <v>4</v>
      </c>
      <c r="L336" s="43">
        <f>IF(Tabelle11[[#This Row],[Heizleistung (55° C)]]=0,Tabelle11[[#This Row],[Heizleistung (35° C)]],(Tabelle11[[#This Row],[Heizleistung (35° C)]]+Tabelle11[[#This Row],[Heizleistung (55° C)]])/2)</f>
        <v>9.5</v>
      </c>
      <c r="M336" s="46">
        <f>IF(OR(Tabelle11[[#This Row],[Etas 35°C]]=0,Tabelle11[[#This Row],[Etas 55°C]]=0),"n.a.",(Tabelle11[[#This Row],[Etas 35°C]]*0.8+Tabelle11[[#This Row],[Etas 55°C]]*0.2)*2.5)</f>
        <v>4.3605</v>
      </c>
      <c r="N336" s="53">
        <f>IF(Tabelle11[[#This Row],[Etas 55°C]]=0,"n.a.",(6-Tabelle11[[#This Row],[80%/20% SCOP]])/Tabelle11[[#This Row],[80%/20% SCOP]])</f>
        <v>0.3759889920880633</v>
      </c>
    </row>
    <row r="337" spans="1:14" ht="20.100000000000001" customHeight="1" x14ac:dyDescent="0.25">
      <c r="A337" s="40">
        <v>16016364</v>
      </c>
      <c r="B337" s="41" t="s">
        <v>1646</v>
      </c>
      <c r="C337" s="41" t="s">
        <v>7188</v>
      </c>
      <c r="D337" s="42" t="s">
        <v>6852</v>
      </c>
      <c r="E337" s="43">
        <v>16</v>
      </c>
      <c r="F337" s="44">
        <v>1.86</v>
      </c>
      <c r="G337" s="43">
        <v>14</v>
      </c>
      <c r="H337" s="44">
        <v>1.46</v>
      </c>
      <c r="I337" s="42" t="s">
        <v>3</v>
      </c>
      <c r="J337" s="42" t="s">
        <v>15</v>
      </c>
      <c r="K337" s="42" t="s">
        <v>4</v>
      </c>
      <c r="L337" s="43">
        <f>IF(Tabelle11[[#This Row],[Heizleistung (55° C)]]=0,Tabelle11[[#This Row],[Heizleistung (35° C)]],(Tabelle11[[#This Row],[Heizleistung (35° C)]]+Tabelle11[[#This Row],[Heizleistung (55° C)]])/2)</f>
        <v>15</v>
      </c>
      <c r="M337" s="46">
        <f>IF(OR(Tabelle11[[#This Row],[Etas 35°C]]=0,Tabelle11[[#This Row],[Etas 55°C]]=0),"n.a.",(Tabelle11[[#This Row],[Etas 35°C]]*0.8+Tabelle11[[#This Row],[Etas 55°C]]*0.2)*2.5)</f>
        <v>4.4500000000000011</v>
      </c>
      <c r="N337" s="53">
        <f>IF(Tabelle11[[#This Row],[Etas 55°C]]=0,"n.a.",(6-Tabelle11[[#This Row],[80%/20% SCOP]])/Tabelle11[[#This Row],[80%/20% SCOP]])</f>
        <v>0.34831460674157272</v>
      </c>
    </row>
    <row r="338" spans="1:14" ht="20.100000000000001" customHeight="1" x14ac:dyDescent="0.25">
      <c r="A338" s="40">
        <v>16010418</v>
      </c>
      <c r="B338" s="41" t="s">
        <v>1646</v>
      </c>
      <c r="C338" s="41" t="s">
        <v>7189</v>
      </c>
      <c r="D338" s="42" t="s">
        <v>6852</v>
      </c>
      <c r="E338" s="43">
        <v>23</v>
      </c>
      <c r="F338" s="44">
        <v>1.81</v>
      </c>
      <c r="G338" s="43">
        <v>20</v>
      </c>
      <c r="H338" s="44">
        <v>1.42</v>
      </c>
      <c r="I338" s="42" t="s">
        <v>109</v>
      </c>
      <c r="J338" s="42" t="s">
        <v>4</v>
      </c>
      <c r="K338" s="42" t="s">
        <v>4</v>
      </c>
      <c r="L338" s="43">
        <f>IF(Tabelle11[[#This Row],[Heizleistung (55° C)]]=0,Tabelle11[[#This Row],[Heizleistung (35° C)]],(Tabelle11[[#This Row],[Heizleistung (35° C)]]+Tabelle11[[#This Row],[Heizleistung (55° C)]])/2)</f>
        <v>21.5</v>
      </c>
      <c r="M338" s="46">
        <f>IF(OR(Tabelle11[[#This Row],[Etas 35°C]]=0,Tabelle11[[#This Row],[Etas 55°C]]=0),"n.a.",(Tabelle11[[#This Row],[Etas 35°C]]*0.8+Tabelle11[[#This Row],[Etas 55°C]]*0.2)*2.5)</f>
        <v>4.33</v>
      </c>
      <c r="N338" s="53">
        <f>IF(Tabelle11[[#This Row],[Etas 55°C]]=0,"n.a.",(6-Tabelle11[[#This Row],[80%/20% SCOP]])/Tabelle11[[#This Row],[80%/20% SCOP]])</f>
        <v>0.38568129330254042</v>
      </c>
    </row>
    <row r="339" spans="1:14" ht="20.100000000000001" customHeight="1" x14ac:dyDescent="0.25">
      <c r="A339" s="40">
        <v>16016365</v>
      </c>
      <c r="B339" s="41" t="s">
        <v>1646</v>
      </c>
      <c r="C339" s="41" t="s">
        <v>7190</v>
      </c>
      <c r="D339" s="42" t="s">
        <v>6852</v>
      </c>
      <c r="E339" s="43">
        <v>16</v>
      </c>
      <c r="F339" s="44">
        <v>1.8580000000000001</v>
      </c>
      <c r="G339" s="43">
        <v>14</v>
      </c>
      <c r="H339" s="44">
        <v>1.456</v>
      </c>
      <c r="I339" s="42" t="s">
        <v>3</v>
      </c>
      <c r="J339" s="42" t="s">
        <v>15</v>
      </c>
      <c r="K339" s="42" t="s">
        <v>4</v>
      </c>
      <c r="L339" s="43">
        <f>IF(Tabelle11[[#This Row],[Heizleistung (55° C)]]=0,Tabelle11[[#This Row],[Heizleistung (35° C)]],(Tabelle11[[#This Row],[Heizleistung (35° C)]]+Tabelle11[[#This Row],[Heizleistung (55° C)]])/2)</f>
        <v>15</v>
      </c>
      <c r="M339" s="46">
        <f>IF(OR(Tabelle11[[#This Row],[Etas 35°C]]=0,Tabelle11[[#This Row],[Etas 55°C]]=0),"n.a.",(Tabelle11[[#This Row],[Etas 35°C]]*0.8+Tabelle11[[#This Row],[Etas 55°C]]*0.2)*2.5)</f>
        <v>4.444</v>
      </c>
      <c r="N339" s="53">
        <f>IF(Tabelle11[[#This Row],[Etas 55°C]]=0,"n.a.",(6-Tabelle11[[#This Row],[80%/20% SCOP]])/Tabelle11[[#This Row],[80%/20% SCOP]])</f>
        <v>0.35013501350135012</v>
      </c>
    </row>
    <row r="340" spans="1:14" ht="20.100000000000001" customHeight="1" x14ac:dyDescent="0.25">
      <c r="A340" s="40">
        <v>16006072</v>
      </c>
      <c r="B340" s="41" t="s">
        <v>1646</v>
      </c>
      <c r="C340" s="41" t="s">
        <v>7191</v>
      </c>
      <c r="D340" s="42" t="s">
        <v>6852</v>
      </c>
      <c r="E340" s="43">
        <v>23</v>
      </c>
      <c r="F340" s="44">
        <v>1.81</v>
      </c>
      <c r="G340" s="43">
        <v>20</v>
      </c>
      <c r="H340" s="44">
        <v>1.42</v>
      </c>
      <c r="I340" s="42" t="s">
        <v>109</v>
      </c>
      <c r="J340" s="42" t="s">
        <v>4</v>
      </c>
      <c r="K340" s="42" t="s">
        <v>4</v>
      </c>
      <c r="L340" s="43">
        <f>IF(Tabelle11[[#This Row],[Heizleistung (55° C)]]=0,Tabelle11[[#This Row],[Heizleistung (35° C)]],(Tabelle11[[#This Row],[Heizleistung (35° C)]]+Tabelle11[[#This Row],[Heizleistung (55° C)]])/2)</f>
        <v>21.5</v>
      </c>
      <c r="M340" s="46">
        <f>IF(OR(Tabelle11[[#This Row],[Etas 35°C]]=0,Tabelle11[[#This Row],[Etas 55°C]]=0),"n.a.",(Tabelle11[[#This Row],[Etas 35°C]]*0.8+Tabelle11[[#This Row],[Etas 55°C]]*0.2)*2.5)</f>
        <v>4.33</v>
      </c>
      <c r="N340" s="53">
        <f>IF(Tabelle11[[#This Row],[Etas 55°C]]=0,"n.a.",(6-Tabelle11[[#This Row],[80%/20% SCOP]])/Tabelle11[[#This Row],[80%/20% SCOP]])</f>
        <v>0.38568129330254042</v>
      </c>
    </row>
    <row r="341" spans="1:14" ht="20.100000000000001" customHeight="1" x14ac:dyDescent="0.25">
      <c r="A341" s="40">
        <v>16006482</v>
      </c>
      <c r="B341" s="41" t="s">
        <v>1646</v>
      </c>
      <c r="C341" s="41" t="s">
        <v>7192</v>
      </c>
      <c r="D341" s="42" t="s">
        <v>6852</v>
      </c>
      <c r="E341" s="43">
        <v>6.2</v>
      </c>
      <c r="F341" s="44">
        <v>1.8</v>
      </c>
      <c r="G341" s="43">
        <v>6</v>
      </c>
      <c r="H341" s="44">
        <v>1.42</v>
      </c>
      <c r="I341" s="42" t="s">
        <v>3</v>
      </c>
      <c r="J341" s="42" t="s">
        <v>15</v>
      </c>
      <c r="K341" s="42" t="s">
        <v>4</v>
      </c>
      <c r="L341" s="43">
        <f>IF(Tabelle11[[#This Row],[Heizleistung (55° C)]]=0,Tabelle11[[#This Row],[Heizleistung (35° C)]],(Tabelle11[[#This Row],[Heizleistung (35° C)]]+Tabelle11[[#This Row],[Heizleistung (55° C)]])/2)</f>
        <v>6.1</v>
      </c>
      <c r="M341" s="46">
        <f>IF(OR(Tabelle11[[#This Row],[Etas 35°C]]=0,Tabelle11[[#This Row],[Etas 55°C]]=0),"n.a.",(Tabelle11[[#This Row],[Etas 35°C]]*0.8+Tabelle11[[#This Row],[Etas 55°C]]*0.2)*2.5)</f>
        <v>4.3100000000000005</v>
      </c>
      <c r="N341" s="53">
        <f>IF(Tabelle11[[#This Row],[Etas 55°C]]=0,"n.a.",(6-Tabelle11[[#This Row],[80%/20% SCOP]])/Tabelle11[[#This Row],[80%/20% SCOP]])</f>
        <v>0.39211136890951259</v>
      </c>
    </row>
    <row r="342" spans="1:14" ht="20.100000000000001" customHeight="1" x14ac:dyDescent="0.25">
      <c r="A342" s="40">
        <v>16010284</v>
      </c>
      <c r="B342" s="41" t="s">
        <v>1646</v>
      </c>
      <c r="C342" s="41" t="s">
        <v>7193</v>
      </c>
      <c r="D342" s="42" t="s">
        <v>6852</v>
      </c>
      <c r="E342" s="43">
        <v>6.2</v>
      </c>
      <c r="F342" s="44">
        <v>1.8</v>
      </c>
      <c r="G342" s="43">
        <v>6</v>
      </c>
      <c r="H342" s="44">
        <v>1.42</v>
      </c>
      <c r="I342" s="42" t="s">
        <v>3</v>
      </c>
      <c r="J342" s="42" t="s">
        <v>15</v>
      </c>
      <c r="K342" s="42" t="s">
        <v>4</v>
      </c>
      <c r="L342" s="43">
        <f>IF(Tabelle11[[#This Row],[Heizleistung (55° C)]]=0,Tabelle11[[#This Row],[Heizleistung (35° C)]],(Tabelle11[[#This Row],[Heizleistung (35° C)]]+Tabelle11[[#This Row],[Heizleistung (55° C)]])/2)</f>
        <v>6.1</v>
      </c>
      <c r="M342" s="46">
        <f>IF(OR(Tabelle11[[#This Row],[Etas 35°C]]=0,Tabelle11[[#This Row],[Etas 55°C]]=0),"n.a.",(Tabelle11[[#This Row],[Etas 35°C]]*0.8+Tabelle11[[#This Row],[Etas 55°C]]*0.2)*2.5)</f>
        <v>4.3100000000000005</v>
      </c>
      <c r="N342" s="53">
        <f>IF(Tabelle11[[#This Row],[Etas 55°C]]=0,"n.a.",(6-Tabelle11[[#This Row],[80%/20% SCOP]])/Tabelle11[[#This Row],[80%/20% SCOP]])</f>
        <v>0.39211136890951259</v>
      </c>
    </row>
    <row r="343" spans="1:14" ht="20.100000000000001" customHeight="1" x14ac:dyDescent="0.25">
      <c r="A343" s="40">
        <v>16010293</v>
      </c>
      <c r="B343" s="41" t="s">
        <v>1646</v>
      </c>
      <c r="C343" s="41" t="s">
        <v>7194</v>
      </c>
      <c r="D343" s="42" t="s">
        <v>6852</v>
      </c>
      <c r="E343" s="43">
        <v>11</v>
      </c>
      <c r="F343" s="44">
        <v>1.86</v>
      </c>
      <c r="G343" s="43">
        <v>10.5</v>
      </c>
      <c r="H343" s="44">
        <v>1.4</v>
      </c>
      <c r="I343" s="42" t="s">
        <v>109</v>
      </c>
      <c r="J343" s="42" t="s">
        <v>15</v>
      </c>
      <c r="K343" s="42" t="s">
        <v>4</v>
      </c>
      <c r="L343" s="43">
        <f>IF(Tabelle11[[#This Row],[Heizleistung (55° C)]]=0,Tabelle11[[#This Row],[Heizleistung (35° C)]],(Tabelle11[[#This Row],[Heizleistung (35° C)]]+Tabelle11[[#This Row],[Heizleistung (55° C)]])/2)</f>
        <v>10.75</v>
      </c>
      <c r="M343" s="46">
        <f>IF(OR(Tabelle11[[#This Row],[Etas 35°C]]=0,Tabelle11[[#This Row],[Etas 55°C]]=0),"n.a.",(Tabelle11[[#This Row],[Etas 35°C]]*0.8+Tabelle11[[#This Row],[Etas 55°C]]*0.2)*2.5)</f>
        <v>4.4200000000000008</v>
      </c>
      <c r="N343" s="53">
        <f>IF(Tabelle11[[#This Row],[Etas 55°C]]=0,"n.a.",(6-Tabelle11[[#This Row],[80%/20% SCOP]])/Tabelle11[[#This Row],[80%/20% SCOP]])</f>
        <v>0.35746606334841602</v>
      </c>
    </row>
    <row r="344" spans="1:14" ht="20.100000000000001" customHeight="1" x14ac:dyDescent="0.25">
      <c r="A344" s="40">
        <v>16016361</v>
      </c>
      <c r="B344" s="41" t="s">
        <v>1646</v>
      </c>
      <c r="C344" s="41" t="s">
        <v>7195</v>
      </c>
      <c r="D344" s="42" t="s">
        <v>6852</v>
      </c>
      <c r="E344" s="43">
        <v>10</v>
      </c>
      <c r="F344" s="44">
        <v>1.83</v>
      </c>
      <c r="G344" s="43">
        <v>10</v>
      </c>
      <c r="H344" s="44">
        <v>1.4</v>
      </c>
      <c r="I344" s="42" t="s">
        <v>3</v>
      </c>
      <c r="J344" s="42" t="s">
        <v>15</v>
      </c>
      <c r="K344" s="42" t="s">
        <v>4</v>
      </c>
      <c r="L344" s="43">
        <f>IF(Tabelle11[[#This Row],[Heizleistung (55° C)]]=0,Tabelle11[[#This Row],[Heizleistung (35° C)]],(Tabelle11[[#This Row],[Heizleistung (35° C)]]+Tabelle11[[#This Row],[Heizleistung (55° C)]])/2)</f>
        <v>10</v>
      </c>
      <c r="M344" s="46">
        <f>IF(OR(Tabelle11[[#This Row],[Etas 35°C]]=0,Tabelle11[[#This Row],[Etas 55°C]]=0),"n.a.",(Tabelle11[[#This Row],[Etas 35°C]]*0.8+Tabelle11[[#This Row],[Etas 55°C]]*0.2)*2.5)</f>
        <v>4.3600000000000003</v>
      </c>
      <c r="N344" s="53">
        <f>IF(Tabelle11[[#This Row],[Etas 55°C]]=0,"n.a.",(6-Tabelle11[[#This Row],[80%/20% SCOP]])/Tabelle11[[#This Row],[80%/20% SCOP]])</f>
        <v>0.3761467889908256</v>
      </c>
    </row>
    <row r="345" spans="1:14" ht="20.100000000000001" customHeight="1" x14ac:dyDescent="0.25">
      <c r="A345" s="40">
        <v>16006076</v>
      </c>
      <c r="B345" s="41" t="s">
        <v>1646</v>
      </c>
      <c r="C345" s="41" t="s">
        <v>7196</v>
      </c>
      <c r="D345" s="42" t="s">
        <v>6852</v>
      </c>
      <c r="E345" s="43">
        <v>23</v>
      </c>
      <c r="F345" s="44">
        <v>1.81</v>
      </c>
      <c r="G345" s="43">
        <v>20</v>
      </c>
      <c r="H345" s="44">
        <v>1.42</v>
      </c>
      <c r="I345" s="42" t="s">
        <v>109</v>
      </c>
      <c r="J345" s="42" t="s">
        <v>4</v>
      </c>
      <c r="K345" s="42" t="s">
        <v>4</v>
      </c>
      <c r="L345" s="43">
        <f>IF(Tabelle11[[#This Row],[Heizleistung (55° C)]]=0,Tabelle11[[#This Row],[Heizleistung (35° C)]],(Tabelle11[[#This Row],[Heizleistung (35° C)]]+Tabelle11[[#This Row],[Heizleistung (55° C)]])/2)</f>
        <v>21.5</v>
      </c>
      <c r="M345" s="46">
        <f>IF(OR(Tabelle11[[#This Row],[Etas 35°C]]=0,Tabelle11[[#This Row],[Etas 55°C]]=0),"n.a.",(Tabelle11[[#This Row],[Etas 35°C]]*0.8+Tabelle11[[#This Row],[Etas 55°C]]*0.2)*2.5)</f>
        <v>4.33</v>
      </c>
      <c r="N345" s="53">
        <f>IF(Tabelle11[[#This Row],[Etas 55°C]]=0,"n.a.",(6-Tabelle11[[#This Row],[80%/20% SCOP]])/Tabelle11[[#This Row],[80%/20% SCOP]])</f>
        <v>0.38568129330254042</v>
      </c>
    </row>
    <row r="346" spans="1:14" ht="20.100000000000001" customHeight="1" x14ac:dyDescent="0.25">
      <c r="A346" s="40">
        <v>16015804</v>
      </c>
      <c r="B346" s="41" t="s">
        <v>1646</v>
      </c>
      <c r="C346" s="41" t="s">
        <v>7197</v>
      </c>
      <c r="D346" s="42" t="s">
        <v>6852</v>
      </c>
      <c r="E346" s="43">
        <v>10</v>
      </c>
      <c r="F346" s="44">
        <v>1.83</v>
      </c>
      <c r="G346" s="43">
        <v>10</v>
      </c>
      <c r="H346" s="44">
        <v>1.4</v>
      </c>
      <c r="I346" s="42" t="s">
        <v>3</v>
      </c>
      <c r="J346" s="42" t="s">
        <v>15</v>
      </c>
      <c r="K346" s="42" t="s">
        <v>4</v>
      </c>
      <c r="L346" s="43">
        <f>IF(Tabelle11[[#This Row],[Heizleistung (55° C)]]=0,Tabelle11[[#This Row],[Heizleistung (35° C)]],(Tabelle11[[#This Row],[Heizleistung (35° C)]]+Tabelle11[[#This Row],[Heizleistung (55° C)]])/2)</f>
        <v>10</v>
      </c>
      <c r="M346" s="46">
        <f>IF(OR(Tabelle11[[#This Row],[Etas 35°C]]=0,Tabelle11[[#This Row],[Etas 55°C]]=0),"n.a.",(Tabelle11[[#This Row],[Etas 35°C]]*0.8+Tabelle11[[#This Row],[Etas 55°C]]*0.2)*2.5)</f>
        <v>4.3600000000000003</v>
      </c>
      <c r="N346" s="53">
        <f>IF(Tabelle11[[#This Row],[Etas 55°C]]=0,"n.a.",(6-Tabelle11[[#This Row],[80%/20% SCOP]])/Tabelle11[[#This Row],[80%/20% SCOP]])</f>
        <v>0.3761467889908256</v>
      </c>
    </row>
    <row r="347" spans="1:14" ht="20.100000000000001" customHeight="1" x14ac:dyDescent="0.25">
      <c r="A347" s="40">
        <v>16015777</v>
      </c>
      <c r="B347" s="41" t="s">
        <v>1646</v>
      </c>
      <c r="C347" s="41" t="s">
        <v>7198</v>
      </c>
      <c r="D347" s="42" t="s">
        <v>6852</v>
      </c>
      <c r="E347" s="43">
        <v>16</v>
      </c>
      <c r="F347" s="44">
        <v>1.86</v>
      </c>
      <c r="G347" s="43">
        <v>14</v>
      </c>
      <c r="H347" s="44">
        <v>1.46</v>
      </c>
      <c r="I347" s="42" t="s">
        <v>3</v>
      </c>
      <c r="J347" s="42" t="s">
        <v>15</v>
      </c>
      <c r="K347" s="42" t="s">
        <v>4</v>
      </c>
      <c r="L347" s="43">
        <f>IF(Tabelle11[[#This Row],[Heizleistung (55° C)]]=0,Tabelle11[[#This Row],[Heizleistung (35° C)]],(Tabelle11[[#This Row],[Heizleistung (35° C)]]+Tabelle11[[#This Row],[Heizleistung (55° C)]])/2)</f>
        <v>15</v>
      </c>
      <c r="M347" s="46">
        <f>IF(OR(Tabelle11[[#This Row],[Etas 35°C]]=0,Tabelle11[[#This Row],[Etas 55°C]]=0),"n.a.",(Tabelle11[[#This Row],[Etas 35°C]]*0.8+Tabelle11[[#This Row],[Etas 55°C]]*0.2)*2.5)</f>
        <v>4.4500000000000011</v>
      </c>
      <c r="N347" s="53">
        <f>IF(Tabelle11[[#This Row],[Etas 55°C]]=0,"n.a.",(6-Tabelle11[[#This Row],[80%/20% SCOP]])/Tabelle11[[#This Row],[80%/20% SCOP]])</f>
        <v>0.34831460674157272</v>
      </c>
    </row>
    <row r="348" spans="1:14" ht="20.100000000000001" customHeight="1" x14ac:dyDescent="0.25">
      <c r="A348" s="40">
        <v>16016358</v>
      </c>
      <c r="B348" s="41" t="s">
        <v>1646</v>
      </c>
      <c r="C348" s="41" t="s">
        <v>7199</v>
      </c>
      <c r="D348" s="42" t="s">
        <v>6852</v>
      </c>
      <c r="E348" s="43">
        <v>10</v>
      </c>
      <c r="F348" s="44">
        <v>1.83</v>
      </c>
      <c r="G348" s="43">
        <v>9</v>
      </c>
      <c r="H348" s="44">
        <v>1.401</v>
      </c>
      <c r="I348" s="42" t="s">
        <v>3</v>
      </c>
      <c r="J348" s="42" t="s">
        <v>15</v>
      </c>
      <c r="K348" s="42" t="s">
        <v>4</v>
      </c>
      <c r="L348" s="43">
        <f>IF(Tabelle11[[#This Row],[Heizleistung (55° C)]]=0,Tabelle11[[#This Row],[Heizleistung (35° C)]],(Tabelle11[[#This Row],[Heizleistung (35° C)]]+Tabelle11[[#This Row],[Heizleistung (55° C)]])/2)</f>
        <v>9.5</v>
      </c>
      <c r="M348" s="46">
        <f>IF(OR(Tabelle11[[#This Row],[Etas 35°C]]=0,Tabelle11[[#This Row],[Etas 55°C]]=0),"n.a.",(Tabelle11[[#This Row],[Etas 35°C]]*0.8+Tabelle11[[#This Row],[Etas 55°C]]*0.2)*2.5)</f>
        <v>4.3605</v>
      </c>
      <c r="N348" s="53">
        <f>IF(Tabelle11[[#This Row],[Etas 55°C]]=0,"n.a.",(6-Tabelle11[[#This Row],[80%/20% SCOP]])/Tabelle11[[#This Row],[80%/20% SCOP]])</f>
        <v>0.3759889920880633</v>
      </c>
    </row>
    <row r="349" spans="1:14" ht="20.100000000000001" customHeight="1" x14ac:dyDescent="0.25">
      <c r="A349" s="40">
        <v>16015782</v>
      </c>
      <c r="B349" s="41" t="s">
        <v>1646</v>
      </c>
      <c r="C349" s="41" t="s">
        <v>7200</v>
      </c>
      <c r="D349" s="42" t="s">
        <v>6852</v>
      </c>
      <c r="E349" s="43">
        <v>16</v>
      </c>
      <c r="F349" s="44">
        <v>1.86</v>
      </c>
      <c r="G349" s="43">
        <v>14</v>
      </c>
      <c r="H349" s="44">
        <v>1.46</v>
      </c>
      <c r="I349" s="42" t="s">
        <v>3</v>
      </c>
      <c r="J349" s="42" t="s">
        <v>15</v>
      </c>
      <c r="K349" s="42" t="s">
        <v>4</v>
      </c>
      <c r="L349" s="43">
        <f>IF(Tabelle11[[#This Row],[Heizleistung (55° C)]]=0,Tabelle11[[#This Row],[Heizleistung (35° C)]],(Tabelle11[[#This Row],[Heizleistung (35° C)]]+Tabelle11[[#This Row],[Heizleistung (55° C)]])/2)</f>
        <v>15</v>
      </c>
      <c r="M349" s="46">
        <f>IF(OR(Tabelle11[[#This Row],[Etas 35°C]]=0,Tabelle11[[#This Row],[Etas 55°C]]=0),"n.a.",(Tabelle11[[#This Row],[Etas 35°C]]*0.8+Tabelle11[[#This Row],[Etas 55°C]]*0.2)*2.5)</f>
        <v>4.4500000000000011</v>
      </c>
      <c r="N349" s="53">
        <f>IF(Tabelle11[[#This Row],[Etas 55°C]]=0,"n.a.",(6-Tabelle11[[#This Row],[80%/20% SCOP]])/Tabelle11[[#This Row],[80%/20% SCOP]])</f>
        <v>0.34831460674157272</v>
      </c>
    </row>
    <row r="350" spans="1:14" ht="20.100000000000001" customHeight="1" x14ac:dyDescent="0.25">
      <c r="A350" s="40">
        <v>16010420</v>
      </c>
      <c r="B350" s="41" t="s">
        <v>1646</v>
      </c>
      <c r="C350" s="41" t="s">
        <v>7201</v>
      </c>
      <c r="D350" s="42" t="s">
        <v>6852</v>
      </c>
      <c r="E350" s="43">
        <v>23</v>
      </c>
      <c r="F350" s="44">
        <v>1.81</v>
      </c>
      <c r="G350" s="43">
        <v>20</v>
      </c>
      <c r="H350" s="44">
        <v>1.42</v>
      </c>
      <c r="I350" s="42" t="s">
        <v>109</v>
      </c>
      <c r="J350" s="42" t="s">
        <v>4</v>
      </c>
      <c r="K350" s="42" t="s">
        <v>4</v>
      </c>
      <c r="L350" s="43">
        <f>IF(Tabelle11[[#This Row],[Heizleistung (55° C)]]=0,Tabelle11[[#This Row],[Heizleistung (35° C)]],(Tabelle11[[#This Row],[Heizleistung (35° C)]]+Tabelle11[[#This Row],[Heizleistung (55° C)]])/2)</f>
        <v>21.5</v>
      </c>
      <c r="M350" s="46">
        <f>IF(OR(Tabelle11[[#This Row],[Etas 35°C]]=0,Tabelle11[[#This Row],[Etas 55°C]]=0),"n.a.",(Tabelle11[[#This Row],[Etas 35°C]]*0.8+Tabelle11[[#This Row],[Etas 55°C]]*0.2)*2.5)</f>
        <v>4.33</v>
      </c>
      <c r="N350" s="53">
        <f>IF(Tabelle11[[#This Row],[Etas 55°C]]=0,"n.a.",(6-Tabelle11[[#This Row],[80%/20% SCOP]])/Tabelle11[[#This Row],[80%/20% SCOP]])</f>
        <v>0.38568129330254042</v>
      </c>
    </row>
    <row r="351" spans="1:14" ht="20.100000000000001" customHeight="1" x14ac:dyDescent="0.25">
      <c r="A351" s="40">
        <v>16015815</v>
      </c>
      <c r="B351" s="41" t="s">
        <v>1646</v>
      </c>
      <c r="C351" s="41" t="s">
        <v>7202</v>
      </c>
      <c r="D351" s="42" t="s">
        <v>6852</v>
      </c>
      <c r="E351" s="43">
        <v>16</v>
      </c>
      <c r="F351" s="44">
        <v>1.8580000000000001</v>
      </c>
      <c r="G351" s="43">
        <v>14</v>
      </c>
      <c r="H351" s="44">
        <v>1.456</v>
      </c>
      <c r="I351" s="42" t="s">
        <v>3</v>
      </c>
      <c r="J351" s="42" t="s">
        <v>15</v>
      </c>
      <c r="K351" s="42" t="s">
        <v>4</v>
      </c>
      <c r="L351" s="43">
        <f>IF(Tabelle11[[#This Row],[Heizleistung (55° C)]]=0,Tabelle11[[#This Row],[Heizleistung (35° C)]],(Tabelle11[[#This Row],[Heizleistung (35° C)]]+Tabelle11[[#This Row],[Heizleistung (55° C)]])/2)</f>
        <v>15</v>
      </c>
      <c r="M351" s="46">
        <f>IF(OR(Tabelle11[[#This Row],[Etas 35°C]]=0,Tabelle11[[#This Row],[Etas 55°C]]=0),"n.a.",(Tabelle11[[#This Row],[Etas 35°C]]*0.8+Tabelle11[[#This Row],[Etas 55°C]]*0.2)*2.5)</f>
        <v>4.444</v>
      </c>
      <c r="N351" s="53">
        <f>IF(Tabelle11[[#This Row],[Etas 55°C]]=0,"n.a.",(6-Tabelle11[[#This Row],[80%/20% SCOP]])/Tabelle11[[#This Row],[80%/20% SCOP]])</f>
        <v>0.35013501350135012</v>
      </c>
    </row>
    <row r="352" spans="1:14" ht="20.100000000000001" customHeight="1" x14ac:dyDescent="0.25">
      <c r="A352" s="40">
        <v>16010291</v>
      </c>
      <c r="B352" s="41" t="s">
        <v>1646</v>
      </c>
      <c r="C352" s="41" t="s">
        <v>7203</v>
      </c>
      <c r="D352" s="42" t="s">
        <v>6852</v>
      </c>
      <c r="E352" s="43">
        <v>11</v>
      </c>
      <c r="F352" s="44">
        <v>1.86</v>
      </c>
      <c r="G352" s="43">
        <v>10.5</v>
      </c>
      <c r="H352" s="44">
        <v>1.4</v>
      </c>
      <c r="I352" s="42" t="s">
        <v>109</v>
      </c>
      <c r="J352" s="42" t="s">
        <v>15</v>
      </c>
      <c r="K352" s="42" t="s">
        <v>4</v>
      </c>
      <c r="L352" s="43">
        <f>IF(Tabelle11[[#This Row],[Heizleistung (55° C)]]=0,Tabelle11[[#This Row],[Heizleistung (35° C)]],(Tabelle11[[#This Row],[Heizleistung (35° C)]]+Tabelle11[[#This Row],[Heizleistung (55° C)]])/2)</f>
        <v>10.75</v>
      </c>
      <c r="M352" s="46">
        <f>IF(OR(Tabelle11[[#This Row],[Etas 35°C]]=0,Tabelle11[[#This Row],[Etas 55°C]]=0),"n.a.",(Tabelle11[[#This Row],[Etas 35°C]]*0.8+Tabelle11[[#This Row],[Etas 55°C]]*0.2)*2.5)</f>
        <v>4.4200000000000008</v>
      </c>
      <c r="N352" s="53">
        <f>IF(Tabelle11[[#This Row],[Etas 55°C]]=0,"n.a.",(6-Tabelle11[[#This Row],[80%/20% SCOP]])/Tabelle11[[#This Row],[80%/20% SCOP]])</f>
        <v>0.35746606334841602</v>
      </c>
    </row>
    <row r="353" spans="1:14" ht="20.100000000000001" customHeight="1" x14ac:dyDescent="0.25">
      <c r="A353" s="40">
        <v>16006012</v>
      </c>
      <c r="B353" s="41" t="s">
        <v>1646</v>
      </c>
      <c r="C353" s="41" t="s">
        <v>7204</v>
      </c>
      <c r="D353" s="42" t="s">
        <v>6852</v>
      </c>
      <c r="E353" s="43">
        <v>11</v>
      </c>
      <c r="F353" s="44">
        <v>1.86</v>
      </c>
      <c r="G353" s="43">
        <v>10.5</v>
      </c>
      <c r="H353" s="44">
        <v>1.4</v>
      </c>
      <c r="I353" s="42" t="s">
        <v>109</v>
      </c>
      <c r="J353" s="42" t="s">
        <v>15</v>
      </c>
      <c r="K353" s="42" t="s">
        <v>4</v>
      </c>
      <c r="L353" s="43">
        <f>IF(Tabelle11[[#This Row],[Heizleistung (55° C)]]=0,Tabelle11[[#This Row],[Heizleistung (35° C)]],(Tabelle11[[#This Row],[Heizleistung (35° C)]]+Tabelle11[[#This Row],[Heizleistung (55° C)]])/2)</f>
        <v>10.75</v>
      </c>
      <c r="M353" s="46">
        <f>IF(OR(Tabelle11[[#This Row],[Etas 35°C]]=0,Tabelle11[[#This Row],[Etas 55°C]]=0),"n.a.",(Tabelle11[[#This Row],[Etas 35°C]]*0.8+Tabelle11[[#This Row],[Etas 55°C]]*0.2)*2.5)</f>
        <v>4.4200000000000008</v>
      </c>
      <c r="N353" s="53">
        <f>IF(Tabelle11[[#This Row],[Etas 55°C]]=0,"n.a.",(6-Tabelle11[[#This Row],[80%/20% SCOP]])/Tabelle11[[#This Row],[80%/20% SCOP]])</f>
        <v>0.35746606334841602</v>
      </c>
    </row>
    <row r="354" spans="1:14" ht="20.100000000000001" customHeight="1" x14ac:dyDescent="0.25">
      <c r="A354" s="40">
        <v>16010299</v>
      </c>
      <c r="B354" s="41" t="s">
        <v>1646</v>
      </c>
      <c r="C354" s="41" t="s">
        <v>7205</v>
      </c>
      <c r="D354" s="42" t="s">
        <v>6852</v>
      </c>
      <c r="E354" s="43">
        <v>11</v>
      </c>
      <c r="F354" s="44">
        <v>1.86</v>
      </c>
      <c r="G354" s="43">
        <v>10.5</v>
      </c>
      <c r="H354" s="44">
        <v>1.4</v>
      </c>
      <c r="I354" s="42" t="s">
        <v>109</v>
      </c>
      <c r="J354" s="42" t="s">
        <v>15</v>
      </c>
      <c r="K354" s="42" t="s">
        <v>4</v>
      </c>
      <c r="L354" s="43">
        <f>IF(Tabelle11[[#This Row],[Heizleistung (55° C)]]=0,Tabelle11[[#This Row],[Heizleistung (35° C)]],(Tabelle11[[#This Row],[Heizleistung (35° C)]]+Tabelle11[[#This Row],[Heizleistung (55° C)]])/2)</f>
        <v>10.75</v>
      </c>
      <c r="M354" s="46">
        <f>IF(OR(Tabelle11[[#This Row],[Etas 35°C]]=0,Tabelle11[[#This Row],[Etas 55°C]]=0),"n.a.",(Tabelle11[[#This Row],[Etas 35°C]]*0.8+Tabelle11[[#This Row],[Etas 55°C]]*0.2)*2.5)</f>
        <v>4.4200000000000008</v>
      </c>
      <c r="N354" s="53">
        <f>IF(Tabelle11[[#This Row],[Etas 55°C]]=0,"n.a.",(6-Tabelle11[[#This Row],[80%/20% SCOP]])/Tabelle11[[#This Row],[80%/20% SCOP]])</f>
        <v>0.35746606334841602</v>
      </c>
    </row>
    <row r="355" spans="1:14" ht="20.100000000000001" customHeight="1" x14ac:dyDescent="0.25">
      <c r="A355" s="40">
        <v>16016355</v>
      </c>
      <c r="B355" s="41" t="s">
        <v>1646</v>
      </c>
      <c r="C355" s="41" t="s">
        <v>7206</v>
      </c>
      <c r="D355" s="42" t="s">
        <v>6852</v>
      </c>
      <c r="E355" s="43">
        <v>10</v>
      </c>
      <c r="F355" s="44">
        <v>1.83</v>
      </c>
      <c r="G355" s="43">
        <v>10</v>
      </c>
      <c r="H355" s="44">
        <v>1.4</v>
      </c>
      <c r="I355" s="42" t="s">
        <v>3</v>
      </c>
      <c r="J355" s="42" t="s">
        <v>15</v>
      </c>
      <c r="K355" s="42" t="s">
        <v>4</v>
      </c>
      <c r="L355" s="43">
        <f>IF(Tabelle11[[#This Row],[Heizleistung (55° C)]]=0,Tabelle11[[#This Row],[Heizleistung (35° C)]],(Tabelle11[[#This Row],[Heizleistung (35° C)]]+Tabelle11[[#This Row],[Heizleistung (55° C)]])/2)</f>
        <v>10</v>
      </c>
      <c r="M355" s="46">
        <f>IF(OR(Tabelle11[[#This Row],[Etas 35°C]]=0,Tabelle11[[#This Row],[Etas 55°C]]=0),"n.a.",(Tabelle11[[#This Row],[Etas 35°C]]*0.8+Tabelle11[[#This Row],[Etas 55°C]]*0.2)*2.5)</f>
        <v>4.3600000000000003</v>
      </c>
      <c r="N355" s="53">
        <f>IF(Tabelle11[[#This Row],[Etas 55°C]]=0,"n.a.",(6-Tabelle11[[#This Row],[80%/20% SCOP]])/Tabelle11[[#This Row],[80%/20% SCOP]])</f>
        <v>0.3761467889908256</v>
      </c>
    </row>
    <row r="356" spans="1:14" ht="20.100000000000001" customHeight="1" x14ac:dyDescent="0.25">
      <c r="A356" s="40">
        <v>16006073</v>
      </c>
      <c r="B356" s="41" t="s">
        <v>1646</v>
      </c>
      <c r="C356" s="41" t="s">
        <v>7207</v>
      </c>
      <c r="D356" s="42" t="s">
        <v>6852</v>
      </c>
      <c r="E356" s="43">
        <v>23</v>
      </c>
      <c r="F356" s="44">
        <v>1.81</v>
      </c>
      <c r="G356" s="43">
        <v>20</v>
      </c>
      <c r="H356" s="44">
        <v>1.42</v>
      </c>
      <c r="I356" s="42" t="s">
        <v>109</v>
      </c>
      <c r="J356" s="42" t="s">
        <v>4</v>
      </c>
      <c r="K356" s="42" t="s">
        <v>4</v>
      </c>
      <c r="L356" s="43">
        <f>IF(Tabelle11[[#This Row],[Heizleistung (55° C)]]=0,Tabelle11[[#This Row],[Heizleistung (35° C)]],(Tabelle11[[#This Row],[Heizleistung (35° C)]]+Tabelle11[[#This Row],[Heizleistung (55° C)]])/2)</f>
        <v>21.5</v>
      </c>
      <c r="M356" s="46">
        <f>IF(OR(Tabelle11[[#This Row],[Etas 35°C]]=0,Tabelle11[[#This Row],[Etas 55°C]]=0),"n.a.",(Tabelle11[[#This Row],[Etas 35°C]]*0.8+Tabelle11[[#This Row],[Etas 55°C]]*0.2)*2.5)</f>
        <v>4.33</v>
      </c>
      <c r="N356" s="53">
        <f>IF(Tabelle11[[#This Row],[Etas 55°C]]=0,"n.a.",(6-Tabelle11[[#This Row],[80%/20% SCOP]])/Tabelle11[[#This Row],[80%/20% SCOP]])</f>
        <v>0.38568129330254042</v>
      </c>
    </row>
    <row r="357" spans="1:14" ht="20.100000000000001" customHeight="1" x14ac:dyDescent="0.25">
      <c r="A357" s="40">
        <v>16006414</v>
      </c>
      <c r="B357" s="41" t="s">
        <v>1646</v>
      </c>
      <c r="C357" s="41" t="s">
        <v>7208</v>
      </c>
      <c r="D357" s="42" t="s">
        <v>6852</v>
      </c>
      <c r="E357" s="43">
        <v>11</v>
      </c>
      <c r="F357" s="44">
        <v>1.86</v>
      </c>
      <c r="G357" s="43">
        <v>10.5</v>
      </c>
      <c r="H357" s="44">
        <v>1.4</v>
      </c>
      <c r="I357" s="42" t="s">
        <v>109</v>
      </c>
      <c r="J357" s="42" t="s">
        <v>15</v>
      </c>
      <c r="K357" s="42" t="s">
        <v>4</v>
      </c>
      <c r="L357" s="43">
        <f>IF(Tabelle11[[#This Row],[Heizleistung (55° C)]]=0,Tabelle11[[#This Row],[Heizleistung (35° C)]],(Tabelle11[[#This Row],[Heizleistung (35° C)]]+Tabelle11[[#This Row],[Heizleistung (55° C)]])/2)</f>
        <v>10.75</v>
      </c>
      <c r="M357" s="46">
        <f>IF(OR(Tabelle11[[#This Row],[Etas 35°C]]=0,Tabelle11[[#This Row],[Etas 55°C]]=0),"n.a.",(Tabelle11[[#This Row],[Etas 35°C]]*0.8+Tabelle11[[#This Row],[Etas 55°C]]*0.2)*2.5)</f>
        <v>4.4200000000000008</v>
      </c>
      <c r="N357" s="53">
        <f>IF(Tabelle11[[#This Row],[Etas 55°C]]=0,"n.a.",(6-Tabelle11[[#This Row],[80%/20% SCOP]])/Tabelle11[[#This Row],[80%/20% SCOP]])</f>
        <v>0.35746606334841602</v>
      </c>
    </row>
    <row r="358" spans="1:14" ht="20.100000000000001" customHeight="1" x14ac:dyDescent="0.25">
      <c r="A358" s="40">
        <v>16015798</v>
      </c>
      <c r="B358" s="41" t="s">
        <v>1646</v>
      </c>
      <c r="C358" s="41" t="s">
        <v>7209</v>
      </c>
      <c r="D358" s="42" t="s">
        <v>6852</v>
      </c>
      <c r="E358" s="43">
        <v>10</v>
      </c>
      <c r="F358" s="44">
        <v>1.83</v>
      </c>
      <c r="G358" s="43">
        <v>10</v>
      </c>
      <c r="H358" s="44">
        <v>1.4</v>
      </c>
      <c r="I358" s="42" t="s">
        <v>3</v>
      </c>
      <c r="J358" s="42" t="s">
        <v>15</v>
      </c>
      <c r="K358" s="42" t="s">
        <v>4</v>
      </c>
      <c r="L358" s="43">
        <f>IF(Tabelle11[[#This Row],[Heizleistung (55° C)]]=0,Tabelle11[[#This Row],[Heizleistung (35° C)]],(Tabelle11[[#This Row],[Heizleistung (35° C)]]+Tabelle11[[#This Row],[Heizleistung (55° C)]])/2)</f>
        <v>10</v>
      </c>
      <c r="M358" s="46">
        <f>IF(OR(Tabelle11[[#This Row],[Etas 35°C]]=0,Tabelle11[[#This Row],[Etas 55°C]]=0),"n.a.",(Tabelle11[[#This Row],[Etas 35°C]]*0.8+Tabelle11[[#This Row],[Etas 55°C]]*0.2)*2.5)</f>
        <v>4.3600000000000003</v>
      </c>
      <c r="N358" s="53">
        <f>IF(Tabelle11[[#This Row],[Etas 55°C]]=0,"n.a.",(6-Tabelle11[[#This Row],[80%/20% SCOP]])/Tabelle11[[#This Row],[80%/20% SCOP]])</f>
        <v>0.3761467889908256</v>
      </c>
    </row>
    <row r="359" spans="1:14" ht="20.100000000000001" customHeight="1" x14ac:dyDescent="0.25">
      <c r="A359" s="40">
        <v>16010422</v>
      </c>
      <c r="B359" s="41" t="s">
        <v>1646</v>
      </c>
      <c r="C359" s="41" t="s">
        <v>7210</v>
      </c>
      <c r="D359" s="42" t="s">
        <v>6852</v>
      </c>
      <c r="E359" s="43">
        <v>23</v>
      </c>
      <c r="F359" s="44">
        <v>1.81</v>
      </c>
      <c r="G359" s="43">
        <v>20</v>
      </c>
      <c r="H359" s="44">
        <v>1.42</v>
      </c>
      <c r="I359" s="42" t="s">
        <v>109</v>
      </c>
      <c r="J359" s="42" t="s">
        <v>4</v>
      </c>
      <c r="K359" s="42" t="s">
        <v>4</v>
      </c>
      <c r="L359" s="43">
        <f>IF(Tabelle11[[#This Row],[Heizleistung (55° C)]]=0,Tabelle11[[#This Row],[Heizleistung (35° C)]],(Tabelle11[[#This Row],[Heizleistung (35° C)]]+Tabelle11[[#This Row],[Heizleistung (55° C)]])/2)</f>
        <v>21.5</v>
      </c>
      <c r="M359" s="46">
        <f>IF(OR(Tabelle11[[#This Row],[Etas 35°C]]=0,Tabelle11[[#This Row],[Etas 55°C]]=0),"n.a.",(Tabelle11[[#This Row],[Etas 35°C]]*0.8+Tabelle11[[#This Row],[Etas 55°C]]*0.2)*2.5)</f>
        <v>4.33</v>
      </c>
      <c r="N359" s="53">
        <f>IF(Tabelle11[[#This Row],[Etas 55°C]]=0,"n.a.",(6-Tabelle11[[#This Row],[80%/20% SCOP]])/Tabelle11[[#This Row],[80%/20% SCOP]])</f>
        <v>0.38568129330254042</v>
      </c>
    </row>
    <row r="360" spans="1:14" ht="20.100000000000001" customHeight="1" x14ac:dyDescent="0.25">
      <c r="A360" s="40">
        <v>16006080</v>
      </c>
      <c r="B360" s="41" t="s">
        <v>1646</v>
      </c>
      <c r="C360" s="41" t="s">
        <v>7211</v>
      </c>
      <c r="D360" s="42" t="s">
        <v>6852</v>
      </c>
      <c r="E360" s="43">
        <v>23</v>
      </c>
      <c r="F360" s="44">
        <v>1.81</v>
      </c>
      <c r="G360" s="43">
        <v>20</v>
      </c>
      <c r="H360" s="44">
        <v>1.42</v>
      </c>
      <c r="I360" s="42" t="s">
        <v>109</v>
      </c>
      <c r="J360" s="42" t="s">
        <v>4</v>
      </c>
      <c r="K360" s="42" t="s">
        <v>4</v>
      </c>
      <c r="L360" s="43">
        <f>IF(Tabelle11[[#This Row],[Heizleistung (55° C)]]=0,Tabelle11[[#This Row],[Heizleistung (35° C)]],(Tabelle11[[#This Row],[Heizleistung (35° C)]]+Tabelle11[[#This Row],[Heizleistung (55° C)]])/2)</f>
        <v>21.5</v>
      </c>
      <c r="M360" s="46">
        <f>IF(OR(Tabelle11[[#This Row],[Etas 35°C]]=0,Tabelle11[[#This Row],[Etas 55°C]]=0),"n.a.",(Tabelle11[[#This Row],[Etas 35°C]]*0.8+Tabelle11[[#This Row],[Etas 55°C]]*0.2)*2.5)</f>
        <v>4.33</v>
      </c>
      <c r="N360" s="53">
        <f>IF(Tabelle11[[#This Row],[Etas 55°C]]=0,"n.a.",(6-Tabelle11[[#This Row],[80%/20% SCOP]])/Tabelle11[[#This Row],[80%/20% SCOP]])</f>
        <v>0.38568129330254042</v>
      </c>
    </row>
    <row r="361" spans="1:14" ht="20.100000000000001" customHeight="1" x14ac:dyDescent="0.25">
      <c r="A361" s="40">
        <v>16005949</v>
      </c>
      <c r="B361" s="41" t="s">
        <v>1646</v>
      </c>
      <c r="C361" s="41" t="s">
        <v>7212</v>
      </c>
      <c r="D361" s="42" t="s">
        <v>6852</v>
      </c>
      <c r="E361" s="43">
        <v>23</v>
      </c>
      <c r="F361" s="44">
        <v>1.81</v>
      </c>
      <c r="G361" s="43">
        <v>20</v>
      </c>
      <c r="H361" s="44">
        <v>1.42</v>
      </c>
      <c r="I361" s="42" t="s">
        <v>109</v>
      </c>
      <c r="J361" s="42" t="s">
        <v>4</v>
      </c>
      <c r="K361" s="42" t="s">
        <v>4</v>
      </c>
      <c r="L361" s="43">
        <f>IF(Tabelle11[[#This Row],[Heizleistung (55° C)]]=0,Tabelle11[[#This Row],[Heizleistung (35° C)]],(Tabelle11[[#This Row],[Heizleistung (35° C)]]+Tabelle11[[#This Row],[Heizleistung (55° C)]])/2)</f>
        <v>21.5</v>
      </c>
      <c r="M361" s="46">
        <f>IF(OR(Tabelle11[[#This Row],[Etas 35°C]]=0,Tabelle11[[#This Row],[Etas 55°C]]=0),"n.a.",(Tabelle11[[#This Row],[Etas 35°C]]*0.8+Tabelle11[[#This Row],[Etas 55°C]]*0.2)*2.5)</f>
        <v>4.33</v>
      </c>
      <c r="N361" s="53">
        <f>IF(Tabelle11[[#This Row],[Etas 55°C]]=0,"n.a.",(6-Tabelle11[[#This Row],[80%/20% SCOP]])/Tabelle11[[#This Row],[80%/20% SCOP]])</f>
        <v>0.38568129330254042</v>
      </c>
    </row>
    <row r="362" spans="1:14" ht="20.100000000000001" customHeight="1" x14ac:dyDescent="0.25">
      <c r="A362" s="40">
        <v>16015810</v>
      </c>
      <c r="B362" s="41" t="s">
        <v>1646</v>
      </c>
      <c r="C362" s="41" t="s">
        <v>7213</v>
      </c>
      <c r="D362" s="42" t="s">
        <v>6852</v>
      </c>
      <c r="E362" s="43">
        <v>16</v>
      </c>
      <c r="F362" s="44">
        <v>1.86</v>
      </c>
      <c r="G362" s="43">
        <v>14</v>
      </c>
      <c r="H362" s="44">
        <v>1.46</v>
      </c>
      <c r="I362" s="42" t="s">
        <v>3</v>
      </c>
      <c r="J362" s="42" t="s">
        <v>15</v>
      </c>
      <c r="K362" s="42" t="s">
        <v>4</v>
      </c>
      <c r="L362" s="43">
        <f>IF(Tabelle11[[#This Row],[Heizleistung (55° C)]]=0,Tabelle11[[#This Row],[Heizleistung (35° C)]],(Tabelle11[[#This Row],[Heizleistung (35° C)]]+Tabelle11[[#This Row],[Heizleistung (55° C)]])/2)</f>
        <v>15</v>
      </c>
      <c r="M362" s="46">
        <f>IF(OR(Tabelle11[[#This Row],[Etas 35°C]]=0,Tabelle11[[#This Row],[Etas 55°C]]=0),"n.a.",(Tabelle11[[#This Row],[Etas 35°C]]*0.8+Tabelle11[[#This Row],[Etas 55°C]]*0.2)*2.5)</f>
        <v>4.4500000000000011</v>
      </c>
      <c r="N362" s="53">
        <f>IF(Tabelle11[[#This Row],[Etas 55°C]]=0,"n.a.",(6-Tabelle11[[#This Row],[80%/20% SCOP]])/Tabelle11[[#This Row],[80%/20% SCOP]])</f>
        <v>0.34831460674157272</v>
      </c>
    </row>
    <row r="363" spans="1:14" ht="20.100000000000001" customHeight="1" x14ac:dyDescent="0.25">
      <c r="A363" s="40">
        <v>16015776</v>
      </c>
      <c r="B363" s="41" t="s">
        <v>1646</v>
      </c>
      <c r="C363" s="41" t="s">
        <v>7214</v>
      </c>
      <c r="D363" s="42" t="s">
        <v>6852</v>
      </c>
      <c r="E363" s="43">
        <v>16</v>
      </c>
      <c r="F363" s="44">
        <v>1.86</v>
      </c>
      <c r="G363" s="43">
        <v>14</v>
      </c>
      <c r="H363" s="44">
        <v>1.46</v>
      </c>
      <c r="I363" s="42" t="s">
        <v>3</v>
      </c>
      <c r="J363" s="42" t="s">
        <v>15</v>
      </c>
      <c r="K363" s="42" t="s">
        <v>4</v>
      </c>
      <c r="L363" s="43">
        <f>IF(Tabelle11[[#This Row],[Heizleistung (55° C)]]=0,Tabelle11[[#This Row],[Heizleistung (35° C)]],(Tabelle11[[#This Row],[Heizleistung (35° C)]]+Tabelle11[[#This Row],[Heizleistung (55° C)]])/2)</f>
        <v>15</v>
      </c>
      <c r="M363" s="46">
        <f>IF(OR(Tabelle11[[#This Row],[Etas 35°C]]=0,Tabelle11[[#This Row],[Etas 55°C]]=0),"n.a.",(Tabelle11[[#This Row],[Etas 35°C]]*0.8+Tabelle11[[#This Row],[Etas 55°C]]*0.2)*2.5)</f>
        <v>4.4500000000000011</v>
      </c>
      <c r="N363" s="53">
        <f>IF(Tabelle11[[#This Row],[Etas 55°C]]=0,"n.a.",(6-Tabelle11[[#This Row],[80%/20% SCOP]])/Tabelle11[[#This Row],[80%/20% SCOP]])</f>
        <v>0.34831460674157272</v>
      </c>
    </row>
    <row r="364" spans="1:14" ht="20.100000000000001" customHeight="1" x14ac:dyDescent="0.25">
      <c r="A364" s="40">
        <v>16016363</v>
      </c>
      <c r="B364" s="41" t="s">
        <v>1646</v>
      </c>
      <c r="C364" s="41" t="s">
        <v>7215</v>
      </c>
      <c r="D364" s="42" t="s">
        <v>6852</v>
      </c>
      <c r="E364" s="43">
        <v>16</v>
      </c>
      <c r="F364" s="44">
        <v>1.86</v>
      </c>
      <c r="G364" s="43">
        <v>14</v>
      </c>
      <c r="H364" s="44">
        <v>1.46</v>
      </c>
      <c r="I364" s="42" t="s">
        <v>3</v>
      </c>
      <c r="J364" s="42" t="s">
        <v>4</v>
      </c>
      <c r="K364" s="42" t="s">
        <v>4</v>
      </c>
      <c r="L364" s="43">
        <f>IF(Tabelle11[[#This Row],[Heizleistung (55° C)]]=0,Tabelle11[[#This Row],[Heizleistung (35° C)]],(Tabelle11[[#This Row],[Heizleistung (35° C)]]+Tabelle11[[#This Row],[Heizleistung (55° C)]])/2)</f>
        <v>15</v>
      </c>
      <c r="M364" s="46">
        <f>IF(OR(Tabelle11[[#This Row],[Etas 35°C]]=0,Tabelle11[[#This Row],[Etas 55°C]]=0),"n.a.",(Tabelle11[[#This Row],[Etas 35°C]]*0.8+Tabelle11[[#This Row],[Etas 55°C]]*0.2)*2.5)</f>
        <v>4.4500000000000011</v>
      </c>
      <c r="N364" s="53">
        <f>IF(Tabelle11[[#This Row],[Etas 55°C]]=0,"n.a.",(6-Tabelle11[[#This Row],[80%/20% SCOP]])/Tabelle11[[#This Row],[80%/20% SCOP]])</f>
        <v>0.34831460674157272</v>
      </c>
    </row>
    <row r="365" spans="1:14" ht="20.100000000000001" customHeight="1" x14ac:dyDescent="0.25">
      <c r="A365" s="40">
        <v>16010417</v>
      </c>
      <c r="B365" s="41" t="s">
        <v>1646</v>
      </c>
      <c r="C365" s="41" t="s">
        <v>7216</v>
      </c>
      <c r="D365" s="42" t="s">
        <v>6852</v>
      </c>
      <c r="E365" s="43">
        <v>23</v>
      </c>
      <c r="F365" s="44">
        <v>1.81</v>
      </c>
      <c r="G365" s="43">
        <v>20</v>
      </c>
      <c r="H365" s="44">
        <v>1.42</v>
      </c>
      <c r="I365" s="42" t="s">
        <v>109</v>
      </c>
      <c r="J365" s="42" t="s">
        <v>4</v>
      </c>
      <c r="K365" s="42" t="s">
        <v>4</v>
      </c>
      <c r="L365" s="43">
        <f>IF(Tabelle11[[#This Row],[Heizleistung (55° C)]]=0,Tabelle11[[#This Row],[Heizleistung (35° C)]],(Tabelle11[[#This Row],[Heizleistung (35° C)]]+Tabelle11[[#This Row],[Heizleistung (55° C)]])/2)</f>
        <v>21.5</v>
      </c>
      <c r="M365" s="46">
        <f>IF(OR(Tabelle11[[#This Row],[Etas 35°C]]=0,Tabelle11[[#This Row],[Etas 55°C]]=0),"n.a.",(Tabelle11[[#This Row],[Etas 35°C]]*0.8+Tabelle11[[#This Row],[Etas 55°C]]*0.2)*2.5)</f>
        <v>4.33</v>
      </c>
      <c r="N365" s="53">
        <f>IF(Tabelle11[[#This Row],[Etas 55°C]]=0,"n.a.",(6-Tabelle11[[#This Row],[80%/20% SCOP]])/Tabelle11[[#This Row],[80%/20% SCOP]])</f>
        <v>0.38568129330254042</v>
      </c>
    </row>
    <row r="366" spans="1:14" ht="20.100000000000001" customHeight="1" x14ac:dyDescent="0.25">
      <c r="A366" s="40">
        <v>16010298</v>
      </c>
      <c r="B366" s="41" t="s">
        <v>1646</v>
      </c>
      <c r="C366" s="41" t="s">
        <v>7217</v>
      </c>
      <c r="D366" s="42" t="s">
        <v>6852</v>
      </c>
      <c r="E366" s="43">
        <v>11</v>
      </c>
      <c r="F366" s="44">
        <v>1.86</v>
      </c>
      <c r="G366" s="43">
        <v>10.5</v>
      </c>
      <c r="H366" s="44">
        <v>1.4</v>
      </c>
      <c r="I366" s="42" t="s">
        <v>109</v>
      </c>
      <c r="J366" s="42" t="s">
        <v>15</v>
      </c>
      <c r="K366" s="42" t="s">
        <v>4</v>
      </c>
      <c r="L366" s="43">
        <f>IF(Tabelle11[[#This Row],[Heizleistung (55° C)]]=0,Tabelle11[[#This Row],[Heizleistung (35° C)]],(Tabelle11[[#This Row],[Heizleistung (35° C)]]+Tabelle11[[#This Row],[Heizleistung (55° C)]])/2)</f>
        <v>10.75</v>
      </c>
      <c r="M366" s="46">
        <f>IF(OR(Tabelle11[[#This Row],[Etas 35°C]]=0,Tabelle11[[#This Row],[Etas 55°C]]=0),"n.a.",(Tabelle11[[#This Row],[Etas 35°C]]*0.8+Tabelle11[[#This Row],[Etas 55°C]]*0.2)*2.5)</f>
        <v>4.4200000000000008</v>
      </c>
      <c r="N366" s="53">
        <f>IF(Tabelle11[[#This Row],[Etas 55°C]]=0,"n.a.",(6-Tabelle11[[#This Row],[80%/20% SCOP]])/Tabelle11[[#This Row],[80%/20% SCOP]])</f>
        <v>0.35746606334841602</v>
      </c>
    </row>
    <row r="367" spans="1:14" ht="20.100000000000001" customHeight="1" x14ac:dyDescent="0.25">
      <c r="A367" s="40">
        <v>16015775</v>
      </c>
      <c r="B367" s="41" t="s">
        <v>1646</v>
      </c>
      <c r="C367" s="41" t="s">
        <v>7218</v>
      </c>
      <c r="D367" s="42" t="s">
        <v>6852</v>
      </c>
      <c r="E367" s="43">
        <v>16</v>
      </c>
      <c r="F367" s="44">
        <v>1.8580000000000001</v>
      </c>
      <c r="G367" s="43">
        <v>14</v>
      </c>
      <c r="H367" s="44">
        <v>1.456</v>
      </c>
      <c r="I367" s="42" t="s">
        <v>3</v>
      </c>
      <c r="J367" s="42" t="s">
        <v>15</v>
      </c>
      <c r="K367" s="42" t="s">
        <v>4</v>
      </c>
      <c r="L367" s="43">
        <f>IF(Tabelle11[[#This Row],[Heizleistung (55° C)]]=0,Tabelle11[[#This Row],[Heizleistung (35° C)]],(Tabelle11[[#This Row],[Heizleistung (35° C)]]+Tabelle11[[#This Row],[Heizleistung (55° C)]])/2)</f>
        <v>15</v>
      </c>
      <c r="M367" s="46">
        <f>IF(OR(Tabelle11[[#This Row],[Etas 35°C]]=0,Tabelle11[[#This Row],[Etas 55°C]]=0),"n.a.",(Tabelle11[[#This Row],[Etas 35°C]]*0.8+Tabelle11[[#This Row],[Etas 55°C]]*0.2)*2.5)</f>
        <v>4.444</v>
      </c>
      <c r="N367" s="53">
        <f>IF(Tabelle11[[#This Row],[Etas 55°C]]=0,"n.a.",(6-Tabelle11[[#This Row],[80%/20% SCOP]])/Tabelle11[[#This Row],[80%/20% SCOP]])</f>
        <v>0.35013501350135012</v>
      </c>
    </row>
    <row r="368" spans="1:14" ht="20.100000000000001" customHeight="1" x14ac:dyDescent="0.25">
      <c r="A368" s="40">
        <v>16006157</v>
      </c>
      <c r="B368" s="41" t="s">
        <v>1646</v>
      </c>
      <c r="C368" s="41" t="s">
        <v>7219</v>
      </c>
      <c r="D368" s="42" t="s">
        <v>6852</v>
      </c>
      <c r="E368" s="43">
        <v>23</v>
      </c>
      <c r="F368" s="44">
        <v>1.81</v>
      </c>
      <c r="G368" s="43">
        <v>20</v>
      </c>
      <c r="H368" s="44">
        <v>1.42</v>
      </c>
      <c r="I368" s="42" t="s">
        <v>109</v>
      </c>
      <c r="J368" s="42" t="s">
        <v>4</v>
      </c>
      <c r="K368" s="42" t="s">
        <v>4</v>
      </c>
      <c r="L368" s="43">
        <f>IF(Tabelle11[[#This Row],[Heizleistung (55° C)]]=0,Tabelle11[[#This Row],[Heizleistung (35° C)]],(Tabelle11[[#This Row],[Heizleistung (35° C)]]+Tabelle11[[#This Row],[Heizleistung (55° C)]])/2)</f>
        <v>21.5</v>
      </c>
      <c r="M368" s="46">
        <f>IF(OR(Tabelle11[[#This Row],[Etas 35°C]]=0,Tabelle11[[#This Row],[Etas 55°C]]=0),"n.a.",(Tabelle11[[#This Row],[Etas 35°C]]*0.8+Tabelle11[[#This Row],[Etas 55°C]]*0.2)*2.5)</f>
        <v>4.33</v>
      </c>
      <c r="N368" s="53">
        <f>IF(Tabelle11[[#This Row],[Etas 55°C]]=0,"n.a.",(6-Tabelle11[[#This Row],[80%/20% SCOP]])/Tabelle11[[#This Row],[80%/20% SCOP]])</f>
        <v>0.38568129330254042</v>
      </c>
    </row>
    <row r="369" spans="1:14" ht="20.100000000000001" customHeight="1" x14ac:dyDescent="0.25">
      <c r="A369" s="40">
        <v>16009973</v>
      </c>
      <c r="B369" s="41" t="s">
        <v>1646</v>
      </c>
      <c r="C369" s="41" t="s">
        <v>7220</v>
      </c>
      <c r="D369" s="42" t="s">
        <v>6852</v>
      </c>
      <c r="E369" s="43">
        <v>11</v>
      </c>
      <c r="F369" s="44">
        <v>1.86</v>
      </c>
      <c r="G369" s="43">
        <v>10.5</v>
      </c>
      <c r="H369" s="44">
        <v>1.4</v>
      </c>
      <c r="I369" s="42" t="s">
        <v>109</v>
      </c>
      <c r="J369" s="42" t="s">
        <v>15</v>
      </c>
      <c r="K369" s="42" t="s">
        <v>4</v>
      </c>
      <c r="L369" s="43">
        <f>IF(Tabelle11[[#This Row],[Heizleistung (55° C)]]=0,Tabelle11[[#This Row],[Heizleistung (35° C)]],(Tabelle11[[#This Row],[Heizleistung (35° C)]]+Tabelle11[[#This Row],[Heizleistung (55° C)]])/2)</f>
        <v>10.75</v>
      </c>
      <c r="M369" s="46">
        <f>IF(OR(Tabelle11[[#This Row],[Etas 35°C]]=0,Tabelle11[[#This Row],[Etas 55°C]]=0),"n.a.",(Tabelle11[[#This Row],[Etas 35°C]]*0.8+Tabelle11[[#This Row],[Etas 55°C]]*0.2)*2.5)</f>
        <v>4.4200000000000008</v>
      </c>
      <c r="N369" s="53">
        <f>IF(Tabelle11[[#This Row],[Etas 55°C]]=0,"n.a.",(6-Tabelle11[[#This Row],[80%/20% SCOP]])/Tabelle11[[#This Row],[80%/20% SCOP]])</f>
        <v>0.35746606334841602</v>
      </c>
    </row>
    <row r="370" spans="1:14" ht="20.100000000000001" customHeight="1" x14ac:dyDescent="0.25">
      <c r="A370" s="40">
        <v>16015788</v>
      </c>
      <c r="B370" s="41" t="s">
        <v>1646</v>
      </c>
      <c r="C370" s="41" t="s">
        <v>7221</v>
      </c>
      <c r="D370" s="42" t="s">
        <v>6852</v>
      </c>
      <c r="E370" s="43">
        <v>16</v>
      </c>
      <c r="F370" s="44">
        <v>1.86</v>
      </c>
      <c r="G370" s="43">
        <v>14</v>
      </c>
      <c r="H370" s="44">
        <v>1.46</v>
      </c>
      <c r="I370" s="42" t="s">
        <v>3</v>
      </c>
      <c r="J370" s="42" t="s">
        <v>15</v>
      </c>
      <c r="K370" s="42" t="s">
        <v>4</v>
      </c>
      <c r="L370" s="43">
        <f>IF(Tabelle11[[#This Row],[Heizleistung (55° C)]]=0,Tabelle11[[#This Row],[Heizleistung (35° C)]],(Tabelle11[[#This Row],[Heizleistung (35° C)]]+Tabelle11[[#This Row],[Heizleistung (55° C)]])/2)</f>
        <v>15</v>
      </c>
      <c r="M370" s="46">
        <f>IF(OR(Tabelle11[[#This Row],[Etas 35°C]]=0,Tabelle11[[#This Row],[Etas 55°C]]=0),"n.a.",(Tabelle11[[#This Row],[Etas 35°C]]*0.8+Tabelle11[[#This Row],[Etas 55°C]]*0.2)*2.5)</f>
        <v>4.4500000000000011</v>
      </c>
      <c r="N370" s="53">
        <f>IF(Tabelle11[[#This Row],[Etas 55°C]]=0,"n.a.",(6-Tabelle11[[#This Row],[80%/20% SCOP]])/Tabelle11[[#This Row],[80%/20% SCOP]])</f>
        <v>0.34831460674157272</v>
      </c>
    </row>
    <row r="371" spans="1:14" ht="20.100000000000001" customHeight="1" x14ac:dyDescent="0.25">
      <c r="A371" s="40">
        <v>16015790</v>
      </c>
      <c r="B371" s="41" t="s">
        <v>1646</v>
      </c>
      <c r="C371" s="41" t="s">
        <v>7222</v>
      </c>
      <c r="D371" s="42" t="s">
        <v>6852</v>
      </c>
      <c r="E371" s="43">
        <v>10</v>
      </c>
      <c r="F371" s="44">
        <v>1.83</v>
      </c>
      <c r="G371" s="43">
        <v>10</v>
      </c>
      <c r="H371" s="44">
        <v>1.4</v>
      </c>
      <c r="I371" s="42" t="s">
        <v>3</v>
      </c>
      <c r="J371" s="42" t="s">
        <v>15</v>
      </c>
      <c r="K371" s="42" t="s">
        <v>4</v>
      </c>
      <c r="L371" s="43">
        <f>IF(Tabelle11[[#This Row],[Heizleistung (55° C)]]=0,Tabelle11[[#This Row],[Heizleistung (35° C)]],(Tabelle11[[#This Row],[Heizleistung (35° C)]]+Tabelle11[[#This Row],[Heizleistung (55° C)]])/2)</f>
        <v>10</v>
      </c>
      <c r="M371" s="46">
        <f>IF(OR(Tabelle11[[#This Row],[Etas 35°C]]=0,Tabelle11[[#This Row],[Etas 55°C]]=0),"n.a.",(Tabelle11[[#This Row],[Etas 35°C]]*0.8+Tabelle11[[#This Row],[Etas 55°C]]*0.2)*2.5)</f>
        <v>4.3600000000000003</v>
      </c>
      <c r="N371" s="53">
        <f>IF(Tabelle11[[#This Row],[Etas 55°C]]=0,"n.a.",(6-Tabelle11[[#This Row],[80%/20% SCOP]])/Tabelle11[[#This Row],[80%/20% SCOP]])</f>
        <v>0.3761467889908256</v>
      </c>
    </row>
    <row r="372" spans="1:14" ht="20.100000000000001" customHeight="1" x14ac:dyDescent="0.25">
      <c r="A372" s="40">
        <v>16006167</v>
      </c>
      <c r="B372" s="41" t="s">
        <v>1646</v>
      </c>
      <c r="C372" s="41" t="s">
        <v>7223</v>
      </c>
      <c r="D372" s="42" t="s">
        <v>6852</v>
      </c>
      <c r="E372" s="43">
        <v>23</v>
      </c>
      <c r="F372" s="44">
        <v>1.81</v>
      </c>
      <c r="G372" s="43">
        <v>20</v>
      </c>
      <c r="H372" s="44">
        <v>1.42</v>
      </c>
      <c r="I372" s="42" t="s">
        <v>109</v>
      </c>
      <c r="J372" s="42" t="s">
        <v>4</v>
      </c>
      <c r="K372" s="42" t="s">
        <v>4</v>
      </c>
      <c r="L372" s="43">
        <f>IF(Tabelle11[[#This Row],[Heizleistung (55° C)]]=0,Tabelle11[[#This Row],[Heizleistung (35° C)]],(Tabelle11[[#This Row],[Heizleistung (35° C)]]+Tabelle11[[#This Row],[Heizleistung (55° C)]])/2)</f>
        <v>21.5</v>
      </c>
      <c r="M372" s="46">
        <f>IF(OR(Tabelle11[[#This Row],[Etas 35°C]]=0,Tabelle11[[#This Row],[Etas 55°C]]=0),"n.a.",(Tabelle11[[#This Row],[Etas 35°C]]*0.8+Tabelle11[[#This Row],[Etas 55°C]]*0.2)*2.5)</f>
        <v>4.33</v>
      </c>
      <c r="N372" s="53">
        <f>IF(Tabelle11[[#This Row],[Etas 55°C]]=0,"n.a.",(6-Tabelle11[[#This Row],[80%/20% SCOP]])/Tabelle11[[#This Row],[80%/20% SCOP]])</f>
        <v>0.38568129330254042</v>
      </c>
    </row>
    <row r="373" spans="1:14" ht="20.100000000000001" customHeight="1" x14ac:dyDescent="0.25">
      <c r="A373" s="40">
        <v>16009971</v>
      </c>
      <c r="B373" s="41" t="s">
        <v>1646</v>
      </c>
      <c r="C373" s="41" t="s">
        <v>7224</v>
      </c>
      <c r="D373" s="42" t="s">
        <v>6852</v>
      </c>
      <c r="E373" s="43">
        <v>11</v>
      </c>
      <c r="F373" s="44">
        <v>1.86</v>
      </c>
      <c r="G373" s="43">
        <v>10.5</v>
      </c>
      <c r="H373" s="44">
        <v>1.4</v>
      </c>
      <c r="I373" s="42" t="s">
        <v>109</v>
      </c>
      <c r="J373" s="42" t="s">
        <v>15</v>
      </c>
      <c r="K373" s="42" t="s">
        <v>4</v>
      </c>
      <c r="L373" s="43">
        <f>IF(Tabelle11[[#This Row],[Heizleistung (55° C)]]=0,Tabelle11[[#This Row],[Heizleistung (35° C)]],(Tabelle11[[#This Row],[Heizleistung (35° C)]]+Tabelle11[[#This Row],[Heizleistung (55° C)]])/2)</f>
        <v>10.75</v>
      </c>
      <c r="M373" s="46">
        <f>IF(OR(Tabelle11[[#This Row],[Etas 35°C]]=0,Tabelle11[[#This Row],[Etas 55°C]]=0),"n.a.",(Tabelle11[[#This Row],[Etas 35°C]]*0.8+Tabelle11[[#This Row],[Etas 55°C]]*0.2)*2.5)</f>
        <v>4.4200000000000008</v>
      </c>
      <c r="N373" s="53">
        <f>IF(Tabelle11[[#This Row],[Etas 55°C]]=0,"n.a.",(6-Tabelle11[[#This Row],[80%/20% SCOP]])/Tabelle11[[#This Row],[80%/20% SCOP]])</f>
        <v>0.35746606334841602</v>
      </c>
    </row>
    <row r="374" spans="1:14" ht="20.100000000000001" customHeight="1" x14ac:dyDescent="0.25">
      <c r="A374" s="40">
        <v>16006481</v>
      </c>
      <c r="B374" s="41" t="s">
        <v>1646</v>
      </c>
      <c r="C374" s="41" t="s">
        <v>7225</v>
      </c>
      <c r="D374" s="42" t="s">
        <v>6852</v>
      </c>
      <c r="E374" s="43">
        <v>6.2</v>
      </c>
      <c r="F374" s="44">
        <v>1.8</v>
      </c>
      <c r="G374" s="43">
        <v>6</v>
      </c>
      <c r="H374" s="44">
        <v>1.42</v>
      </c>
      <c r="I374" s="42" t="s">
        <v>3</v>
      </c>
      <c r="J374" s="42" t="s">
        <v>15</v>
      </c>
      <c r="K374" s="42" t="s">
        <v>4</v>
      </c>
      <c r="L374" s="43">
        <f>IF(Tabelle11[[#This Row],[Heizleistung (55° C)]]=0,Tabelle11[[#This Row],[Heizleistung (35° C)]],(Tabelle11[[#This Row],[Heizleistung (35° C)]]+Tabelle11[[#This Row],[Heizleistung (55° C)]])/2)</f>
        <v>6.1</v>
      </c>
      <c r="M374" s="46">
        <f>IF(OR(Tabelle11[[#This Row],[Etas 35°C]]=0,Tabelle11[[#This Row],[Etas 55°C]]=0),"n.a.",(Tabelle11[[#This Row],[Etas 35°C]]*0.8+Tabelle11[[#This Row],[Etas 55°C]]*0.2)*2.5)</f>
        <v>4.3100000000000005</v>
      </c>
      <c r="N374" s="53">
        <f>IF(Tabelle11[[#This Row],[Etas 55°C]]=0,"n.a.",(6-Tabelle11[[#This Row],[80%/20% SCOP]])/Tabelle11[[#This Row],[80%/20% SCOP]])</f>
        <v>0.39211136890951259</v>
      </c>
    </row>
    <row r="375" spans="1:14" ht="20.100000000000001" customHeight="1" x14ac:dyDescent="0.25">
      <c r="A375" s="40">
        <v>16015819</v>
      </c>
      <c r="B375" s="41" t="s">
        <v>1646</v>
      </c>
      <c r="C375" s="41" t="s">
        <v>7226</v>
      </c>
      <c r="D375" s="42" t="s">
        <v>6852</v>
      </c>
      <c r="E375" s="43">
        <v>16</v>
      </c>
      <c r="F375" s="44">
        <v>1.8580000000000001</v>
      </c>
      <c r="G375" s="43">
        <v>14</v>
      </c>
      <c r="H375" s="44">
        <v>1.456</v>
      </c>
      <c r="I375" s="42" t="s">
        <v>3</v>
      </c>
      <c r="J375" s="42" t="s">
        <v>15</v>
      </c>
      <c r="K375" s="42" t="s">
        <v>4</v>
      </c>
      <c r="L375" s="43">
        <f>IF(Tabelle11[[#This Row],[Heizleistung (55° C)]]=0,Tabelle11[[#This Row],[Heizleistung (35° C)]],(Tabelle11[[#This Row],[Heizleistung (35° C)]]+Tabelle11[[#This Row],[Heizleistung (55° C)]])/2)</f>
        <v>15</v>
      </c>
      <c r="M375" s="46">
        <f>IF(OR(Tabelle11[[#This Row],[Etas 35°C]]=0,Tabelle11[[#This Row],[Etas 55°C]]=0),"n.a.",(Tabelle11[[#This Row],[Etas 35°C]]*0.8+Tabelle11[[#This Row],[Etas 55°C]]*0.2)*2.5)</f>
        <v>4.444</v>
      </c>
      <c r="N375" s="53">
        <f>IF(Tabelle11[[#This Row],[Etas 55°C]]=0,"n.a.",(6-Tabelle11[[#This Row],[80%/20% SCOP]])/Tabelle11[[#This Row],[80%/20% SCOP]])</f>
        <v>0.35013501350135012</v>
      </c>
    </row>
    <row r="376" spans="1:14" ht="20.100000000000001" customHeight="1" x14ac:dyDescent="0.25">
      <c r="A376" s="40">
        <v>16015767</v>
      </c>
      <c r="B376" s="41" t="s">
        <v>1646</v>
      </c>
      <c r="C376" s="41" t="s">
        <v>7227</v>
      </c>
      <c r="D376" s="42" t="s">
        <v>6852</v>
      </c>
      <c r="E376" s="43">
        <v>10</v>
      </c>
      <c r="F376" s="44">
        <v>1.83</v>
      </c>
      <c r="G376" s="43">
        <v>9</v>
      </c>
      <c r="H376" s="44">
        <v>1.401</v>
      </c>
      <c r="I376" s="42" t="s">
        <v>3</v>
      </c>
      <c r="J376" s="42" t="s">
        <v>15</v>
      </c>
      <c r="K376" s="42" t="s">
        <v>4</v>
      </c>
      <c r="L376" s="43">
        <f>IF(Tabelle11[[#This Row],[Heizleistung (55° C)]]=0,Tabelle11[[#This Row],[Heizleistung (35° C)]],(Tabelle11[[#This Row],[Heizleistung (35° C)]]+Tabelle11[[#This Row],[Heizleistung (55° C)]])/2)</f>
        <v>9.5</v>
      </c>
      <c r="M376" s="46">
        <f>IF(OR(Tabelle11[[#This Row],[Etas 35°C]]=0,Tabelle11[[#This Row],[Etas 55°C]]=0),"n.a.",(Tabelle11[[#This Row],[Etas 35°C]]*0.8+Tabelle11[[#This Row],[Etas 55°C]]*0.2)*2.5)</f>
        <v>4.3605</v>
      </c>
      <c r="N376" s="53">
        <f>IF(Tabelle11[[#This Row],[Etas 55°C]]=0,"n.a.",(6-Tabelle11[[#This Row],[80%/20% SCOP]])/Tabelle11[[#This Row],[80%/20% SCOP]])</f>
        <v>0.3759889920880633</v>
      </c>
    </row>
    <row r="377" spans="1:14" ht="20.100000000000001" customHeight="1" x14ac:dyDescent="0.25">
      <c r="A377" s="40">
        <v>16009964</v>
      </c>
      <c r="B377" s="41" t="s">
        <v>1646</v>
      </c>
      <c r="C377" s="41" t="s">
        <v>7228</v>
      </c>
      <c r="D377" s="42" t="s">
        <v>6852</v>
      </c>
      <c r="E377" s="43">
        <v>11</v>
      </c>
      <c r="F377" s="44">
        <v>1.86</v>
      </c>
      <c r="G377" s="43">
        <v>10.5</v>
      </c>
      <c r="H377" s="44">
        <v>1.4</v>
      </c>
      <c r="I377" s="42" t="s">
        <v>109</v>
      </c>
      <c r="J377" s="42" t="s">
        <v>15</v>
      </c>
      <c r="K377" s="42" t="s">
        <v>4</v>
      </c>
      <c r="L377" s="43">
        <f>IF(Tabelle11[[#This Row],[Heizleistung (55° C)]]=0,Tabelle11[[#This Row],[Heizleistung (35° C)]],(Tabelle11[[#This Row],[Heizleistung (35° C)]]+Tabelle11[[#This Row],[Heizleistung (55° C)]])/2)</f>
        <v>10.75</v>
      </c>
      <c r="M377" s="46">
        <f>IF(OR(Tabelle11[[#This Row],[Etas 35°C]]=0,Tabelle11[[#This Row],[Etas 55°C]]=0),"n.a.",(Tabelle11[[#This Row],[Etas 35°C]]*0.8+Tabelle11[[#This Row],[Etas 55°C]]*0.2)*2.5)</f>
        <v>4.4200000000000008</v>
      </c>
      <c r="N377" s="53">
        <f>IF(Tabelle11[[#This Row],[Etas 55°C]]=0,"n.a.",(6-Tabelle11[[#This Row],[80%/20% SCOP]])/Tabelle11[[#This Row],[80%/20% SCOP]])</f>
        <v>0.35746606334841602</v>
      </c>
    </row>
    <row r="378" spans="1:14" ht="20.100000000000001" customHeight="1" x14ac:dyDescent="0.25">
      <c r="A378" s="40">
        <v>16016374</v>
      </c>
      <c r="B378" s="41" t="s">
        <v>1646</v>
      </c>
      <c r="C378" s="41" t="s">
        <v>7229</v>
      </c>
      <c r="D378" s="42" t="s">
        <v>6852</v>
      </c>
      <c r="E378" s="43">
        <v>10</v>
      </c>
      <c r="F378" s="44">
        <v>1.83</v>
      </c>
      <c r="G378" s="43">
        <v>9</v>
      </c>
      <c r="H378" s="44">
        <v>1.401</v>
      </c>
      <c r="I378" s="42" t="s">
        <v>3</v>
      </c>
      <c r="J378" s="42" t="s">
        <v>15</v>
      </c>
      <c r="K378" s="42" t="s">
        <v>4</v>
      </c>
      <c r="L378" s="43">
        <f>IF(Tabelle11[[#This Row],[Heizleistung (55° C)]]=0,Tabelle11[[#This Row],[Heizleistung (35° C)]],(Tabelle11[[#This Row],[Heizleistung (35° C)]]+Tabelle11[[#This Row],[Heizleistung (55° C)]])/2)</f>
        <v>9.5</v>
      </c>
      <c r="M378" s="46">
        <f>IF(OR(Tabelle11[[#This Row],[Etas 35°C]]=0,Tabelle11[[#This Row],[Etas 55°C]]=0),"n.a.",(Tabelle11[[#This Row],[Etas 35°C]]*0.8+Tabelle11[[#This Row],[Etas 55°C]]*0.2)*2.5)</f>
        <v>4.3605</v>
      </c>
      <c r="N378" s="53">
        <f>IF(Tabelle11[[#This Row],[Etas 55°C]]=0,"n.a.",(6-Tabelle11[[#This Row],[80%/20% SCOP]])/Tabelle11[[#This Row],[80%/20% SCOP]])</f>
        <v>0.3759889920880633</v>
      </c>
    </row>
    <row r="379" spans="1:14" ht="20.100000000000001" customHeight="1" x14ac:dyDescent="0.25">
      <c r="A379" s="40">
        <v>16016391</v>
      </c>
      <c r="B379" s="41" t="s">
        <v>1646</v>
      </c>
      <c r="C379" s="41" t="s">
        <v>7230</v>
      </c>
      <c r="D379" s="42" t="s">
        <v>6852</v>
      </c>
      <c r="E379" s="43">
        <v>16</v>
      </c>
      <c r="F379" s="44">
        <v>1.86</v>
      </c>
      <c r="G379" s="43">
        <v>14</v>
      </c>
      <c r="H379" s="44">
        <v>1.46</v>
      </c>
      <c r="I379" s="42" t="s">
        <v>3</v>
      </c>
      <c r="J379" s="42" t="s">
        <v>15</v>
      </c>
      <c r="K379" s="42" t="s">
        <v>4</v>
      </c>
      <c r="L379" s="43">
        <f>IF(Tabelle11[[#This Row],[Heizleistung (55° C)]]=0,Tabelle11[[#This Row],[Heizleistung (35° C)]],(Tabelle11[[#This Row],[Heizleistung (35° C)]]+Tabelle11[[#This Row],[Heizleistung (55° C)]])/2)</f>
        <v>15</v>
      </c>
      <c r="M379" s="46">
        <f>IF(OR(Tabelle11[[#This Row],[Etas 35°C]]=0,Tabelle11[[#This Row],[Etas 55°C]]=0),"n.a.",(Tabelle11[[#This Row],[Etas 35°C]]*0.8+Tabelle11[[#This Row],[Etas 55°C]]*0.2)*2.5)</f>
        <v>4.4500000000000011</v>
      </c>
      <c r="N379" s="53">
        <f>IF(Tabelle11[[#This Row],[Etas 55°C]]=0,"n.a.",(6-Tabelle11[[#This Row],[80%/20% SCOP]])/Tabelle11[[#This Row],[80%/20% SCOP]])</f>
        <v>0.34831460674157272</v>
      </c>
    </row>
    <row r="380" spans="1:14" ht="20.100000000000001" customHeight="1" x14ac:dyDescent="0.25">
      <c r="A380" s="40">
        <v>16016317</v>
      </c>
      <c r="B380" s="41" t="s">
        <v>1646</v>
      </c>
      <c r="C380" s="41" t="s">
        <v>7231</v>
      </c>
      <c r="D380" s="42" t="s">
        <v>6852</v>
      </c>
      <c r="E380" s="43">
        <v>85</v>
      </c>
      <c r="F380" s="44">
        <v>1.93</v>
      </c>
      <c r="G380" s="43">
        <v>81</v>
      </c>
      <c r="H380" s="44">
        <v>1.42</v>
      </c>
      <c r="I380" s="42" t="s">
        <v>109</v>
      </c>
      <c r="J380" s="42" t="s">
        <v>15</v>
      </c>
      <c r="K380" s="42" t="s">
        <v>4</v>
      </c>
      <c r="L380" s="43">
        <f>IF(Tabelle11[[#This Row],[Heizleistung (55° C)]]=0,Tabelle11[[#This Row],[Heizleistung (35° C)]],(Tabelle11[[#This Row],[Heizleistung (35° C)]]+Tabelle11[[#This Row],[Heizleistung (55° C)]])/2)</f>
        <v>83</v>
      </c>
      <c r="M380" s="46">
        <f>IF(OR(Tabelle11[[#This Row],[Etas 35°C]]=0,Tabelle11[[#This Row],[Etas 55°C]]=0),"n.a.",(Tabelle11[[#This Row],[Etas 35°C]]*0.8+Tabelle11[[#This Row],[Etas 55°C]]*0.2)*2.5)</f>
        <v>4.57</v>
      </c>
      <c r="N380" s="53">
        <f>IF(Tabelle11[[#This Row],[Etas 55°C]]=0,"n.a.",(6-Tabelle11[[#This Row],[80%/20% SCOP]])/Tabelle11[[#This Row],[80%/20% SCOP]])</f>
        <v>0.31291028446389491</v>
      </c>
    </row>
    <row r="381" spans="1:14" ht="20.100000000000001" customHeight="1" x14ac:dyDescent="0.25">
      <c r="A381" s="40">
        <v>16016368</v>
      </c>
      <c r="B381" s="41" t="s">
        <v>1646</v>
      </c>
      <c r="C381" s="41" t="s">
        <v>7232</v>
      </c>
      <c r="D381" s="42" t="s">
        <v>6852</v>
      </c>
      <c r="E381" s="43">
        <v>16</v>
      </c>
      <c r="F381" s="44">
        <v>1.86</v>
      </c>
      <c r="G381" s="43">
        <v>14</v>
      </c>
      <c r="H381" s="44">
        <v>1.46</v>
      </c>
      <c r="I381" s="42" t="s">
        <v>3</v>
      </c>
      <c r="J381" s="42" t="s">
        <v>15</v>
      </c>
      <c r="K381" s="42" t="s">
        <v>4</v>
      </c>
      <c r="L381" s="43">
        <f>IF(Tabelle11[[#This Row],[Heizleistung (55° C)]]=0,Tabelle11[[#This Row],[Heizleistung (35° C)]],(Tabelle11[[#This Row],[Heizleistung (35° C)]]+Tabelle11[[#This Row],[Heizleistung (55° C)]])/2)</f>
        <v>15</v>
      </c>
      <c r="M381" s="46">
        <f>IF(OR(Tabelle11[[#This Row],[Etas 35°C]]=0,Tabelle11[[#This Row],[Etas 55°C]]=0),"n.a.",(Tabelle11[[#This Row],[Etas 35°C]]*0.8+Tabelle11[[#This Row],[Etas 55°C]]*0.2)*2.5)</f>
        <v>4.4500000000000011</v>
      </c>
      <c r="N381" s="53">
        <f>IF(Tabelle11[[#This Row],[Etas 55°C]]=0,"n.a.",(6-Tabelle11[[#This Row],[80%/20% SCOP]])/Tabelle11[[#This Row],[80%/20% SCOP]])</f>
        <v>0.34831460674157272</v>
      </c>
    </row>
    <row r="382" spans="1:14" ht="20.100000000000001" customHeight="1" x14ac:dyDescent="0.25">
      <c r="A382" s="40">
        <v>16010426</v>
      </c>
      <c r="B382" s="41" t="s">
        <v>1646</v>
      </c>
      <c r="C382" s="41" t="s">
        <v>7233</v>
      </c>
      <c r="D382" s="42" t="s">
        <v>6852</v>
      </c>
      <c r="E382" s="43">
        <v>23</v>
      </c>
      <c r="F382" s="44">
        <v>1.81</v>
      </c>
      <c r="G382" s="43">
        <v>20</v>
      </c>
      <c r="H382" s="44">
        <v>1.42</v>
      </c>
      <c r="I382" s="42" t="s">
        <v>109</v>
      </c>
      <c r="J382" s="42" t="s">
        <v>4</v>
      </c>
      <c r="K382" s="42" t="s">
        <v>4</v>
      </c>
      <c r="L382" s="43">
        <f>IF(Tabelle11[[#This Row],[Heizleistung (55° C)]]=0,Tabelle11[[#This Row],[Heizleistung (35° C)]],(Tabelle11[[#This Row],[Heizleistung (35° C)]]+Tabelle11[[#This Row],[Heizleistung (55° C)]])/2)</f>
        <v>21.5</v>
      </c>
      <c r="M382" s="46">
        <f>IF(OR(Tabelle11[[#This Row],[Etas 35°C]]=0,Tabelle11[[#This Row],[Etas 55°C]]=0),"n.a.",(Tabelle11[[#This Row],[Etas 35°C]]*0.8+Tabelle11[[#This Row],[Etas 55°C]]*0.2)*2.5)</f>
        <v>4.33</v>
      </c>
      <c r="N382" s="53">
        <f>IF(Tabelle11[[#This Row],[Etas 55°C]]=0,"n.a.",(6-Tabelle11[[#This Row],[80%/20% SCOP]])/Tabelle11[[#This Row],[80%/20% SCOP]])</f>
        <v>0.38568129330254042</v>
      </c>
    </row>
    <row r="383" spans="1:14" ht="20.100000000000001" customHeight="1" x14ac:dyDescent="0.25">
      <c r="A383" s="40">
        <v>16015791</v>
      </c>
      <c r="B383" s="41" t="s">
        <v>1646</v>
      </c>
      <c r="C383" s="41" t="s">
        <v>7234</v>
      </c>
      <c r="D383" s="42" t="s">
        <v>6852</v>
      </c>
      <c r="E383" s="43">
        <v>10</v>
      </c>
      <c r="F383" s="44">
        <v>1.83</v>
      </c>
      <c r="G383" s="43">
        <v>10</v>
      </c>
      <c r="H383" s="44">
        <v>1.4</v>
      </c>
      <c r="I383" s="42" t="s">
        <v>3</v>
      </c>
      <c r="J383" s="42" t="s">
        <v>15</v>
      </c>
      <c r="K383" s="42" t="s">
        <v>4</v>
      </c>
      <c r="L383" s="43">
        <f>IF(Tabelle11[[#This Row],[Heizleistung (55° C)]]=0,Tabelle11[[#This Row],[Heizleistung (35° C)]],(Tabelle11[[#This Row],[Heizleistung (35° C)]]+Tabelle11[[#This Row],[Heizleistung (55° C)]])/2)</f>
        <v>10</v>
      </c>
      <c r="M383" s="46">
        <f>IF(OR(Tabelle11[[#This Row],[Etas 35°C]]=0,Tabelle11[[#This Row],[Etas 55°C]]=0),"n.a.",(Tabelle11[[#This Row],[Etas 35°C]]*0.8+Tabelle11[[#This Row],[Etas 55°C]]*0.2)*2.5)</f>
        <v>4.3600000000000003</v>
      </c>
      <c r="N383" s="53">
        <f>IF(Tabelle11[[#This Row],[Etas 55°C]]=0,"n.a.",(6-Tabelle11[[#This Row],[80%/20% SCOP]])/Tabelle11[[#This Row],[80%/20% SCOP]])</f>
        <v>0.3761467889908256</v>
      </c>
    </row>
    <row r="384" spans="1:14" ht="20.100000000000001" customHeight="1" x14ac:dyDescent="0.25">
      <c r="A384" s="40">
        <v>16009974</v>
      </c>
      <c r="B384" s="41" t="s">
        <v>1646</v>
      </c>
      <c r="C384" s="41" t="s">
        <v>7235</v>
      </c>
      <c r="D384" s="42" t="s">
        <v>6852</v>
      </c>
      <c r="E384" s="43">
        <v>11</v>
      </c>
      <c r="F384" s="44">
        <v>1.86</v>
      </c>
      <c r="G384" s="43">
        <v>10.5</v>
      </c>
      <c r="H384" s="44">
        <v>1.4</v>
      </c>
      <c r="I384" s="42" t="s">
        <v>109</v>
      </c>
      <c r="J384" s="42" t="s">
        <v>15</v>
      </c>
      <c r="K384" s="42" t="s">
        <v>4</v>
      </c>
      <c r="L384" s="43">
        <f>IF(Tabelle11[[#This Row],[Heizleistung (55° C)]]=0,Tabelle11[[#This Row],[Heizleistung (35° C)]],(Tabelle11[[#This Row],[Heizleistung (35° C)]]+Tabelle11[[#This Row],[Heizleistung (55° C)]])/2)</f>
        <v>10.75</v>
      </c>
      <c r="M384" s="46">
        <f>IF(OR(Tabelle11[[#This Row],[Etas 35°C]]=0,Tabelle11[[#This Row],[Etas 55°C]]=0),"n.a.",(Tabelle11[[#This Row],[Etas 35°C]]*0.8+Tabelle11[[#This Row],[Etas 55°C]]*0.2)*2.5)</f>
        <v>4.4200000000000008</v>
      </c>
      <c r="N384" s="53">
        <f>IF(Tabelle11[[#This Row],[Etas 55°C]]=0,"n.a.",(6-Tabelle11[[#This Row],[80%/20% SCOP]])/Tabelle11[[#This Row],[80%/20% SCOP]])</f>
        <v>0.35746606334841602</v>
      </c>
    </row>
    <row r="385" spans="1:14" ht="20.100000000000001" customHeight="1" x14ac:dyDescent="0.25">
      <c r="A385" s="40">
        <v>16016362</v>
      </c>
      <c r="B385" s="41" t="s">
        <v>1646</v>
      </c>
      <c r="C385" s="41" t="s">
        <v>7236</v>
      </c>
      <c r="D385" s="42" t="s">
        <v>6852</v>
      </c>
      <c r="E385" s="43">
        <v>16</v>
      </c>
      <c r="F385" s="44">
        <v>1.8580000000000001</v>
      </c>
      <c r="G385" s="43">
        <v>14</v>
      </c>
      <c r="H385" s="44">
        <v>1.456</v>
      </c>
      <c r="I385" s="42" t="s">
        <v>3</v>
      </c>
      <c r="J385" s="42" t="s">
        <v>15</v>
      </c>
      <c r="K385" s="42" t="s">
        <v>4</v>
      </c>
      <c r="L385" s="43">
        <f>IF(Tabelle11[[#This Row],[Heizleistung (55° C)]]=0,Tabelle11[[#This Row],[Heizleistung (35° C)]],(Tabelle11[[#This Row],[Heizleistung (35° C)]]+Tabelle11[[#This Row],[Heizleistung (55° C)]])/2)</f>
        <v>15</v>
      </c>
      <c r="M385" s="46">
        <f>IF(OR(Tabelle11[[#This Row],[Etas 35°C]]=0,Tabelle11[[#This Row],[Etas 55°C]]=0),"n.a.",(Tabelle11[[#This Row],[Etas 35°C]]*0.8+Tabelle11[[#This Row],[Etas 55°C]]*0.2)*2.5)</f>
        <v>4.444</v>
      </c>
      <c r="N385" s="53">
        <f>IF(Tabelle11[[#This Row],[Etas 55°C]]=0,"n.a.",(6-Tabelle11[[#This Row],[80%/20% SCOP]])/Tabelle11[[#This Row],[80%/20% SCOP]])</f>
        <v>0.35013501350135012</v>
      </c>
    </row>
    <row r="386" spans="1:14" ht="20.100000000000001" customHeight="1" x14ac:dyDescent="0.25">
      <c r="A386" s="40">
        <v>16015802</v>
      </c>
      <c r="B386" s="41" t="s">
        <v>1646</v>
      </c>
      <c r="C386" s="41" t="s">
        <v>7237</v>
      </c>
      <c r="D386" s="42" t="s">
        <v>6852</v>
      </c>
      <c r="E386" s="43">
        <v>10</v>
      </c>
      <c r="F386" s="44">
        <v>1.83</v>
      </c>
      <c r="G386" s="43">
        <v>10</v>
      </c>
      <c r="H386" s="44">
        <v>1.4</v>
      </c>
      <c r="I386" s="42" t="s">
        <v>3</v>
      </c>
      <c r="J386" s="42" t="s">
        <v>15</v>
      </c>
      <c r="K386" s="42" t="s">
        <v>4</v>
      </c>
      <c r="L386" s="43">
        <f>IF(Tabelle11[[#This Row],[Heizleistung (55° C)]]=0,Tabelle11[[#This Row],[Heizleistung (35° C)]],(Tabelle11[[#This Row],[Heizleistung (35° C)]]+Tabelle11[[#This Row],[Heizleistung (55° C)]])/2)</f>
        <v>10</v>
      </c>
      <c r="M386" s="46">
        <f>IF(OR(Tabelle11[[#This Row],[Etas 35°C]]=0,Tabelle11[[#This Row],[Etas 55°C]]=0),"n.a.",(Tabelle11[[#This Row],[Etas 35°C]]*0.8+Tabelle11[[#This Row],[Etas 55°C]]*0.2)*2.5)</f>
        <v>4.3600000000000003</v>
      </c>
      <c r="N386" s="53">
        <f>IF(Tabelle11[[#This Row],[Etas 55°C]]=0,"n.a.",(6-Tabelle11[[#This Row],[80%/20% SCOP]])/Tabelle11[[#This Row],[80%/20% SCOP]])</f>
        <v>0.3761467889908256</v>
      </c>
    </row>
    <row r="387" spans="1:14" ht="20.100000000000001" customHeight="1" x14ac:dyDescent="0.25">
      <c r="A387" s="40">
        <v>16006405</v>
      </c>
      <c r="B387" s="41" t="s">
        <v>1646</v>
      </c>
      <c r="C387" s="41" t="s">
        <v>7238</v>
      </c>
      <c r="D387" s="42" t="s">
        <v>6852</v>
      </c>
      <c r="E387" s="43">
        <v>11</v>
      </c>
      <c r="F387" s="44">
        <v>1.86</v>
      </c>
      <c r="G387" s="43">
        <v>10.5</v>
      </c>
      <c r="H387" s="44">
        <v>1.4</v>
      </c>
      <c r="I387" s="42" t="s">
        <v>109</v>
      </c>
      <c r="J387" s="42" t="s">
        <v>15</v>
      </c>
      <c r="K387" s="42" t="s">
        <v>4</v>
      </c>
      <c r="L387" s="43">
        <f>IF(Tabelle11[[#This Row],[Heizleistung (55° C)]]=0,Tabelle11[[#This Row],[Heizleistung (35° C)]],(Tabelle11[[#This Row],[Heizleistung (35° C)]]+Tabelle11[[#This Row],[Heizleistung (55° C)]])/2)</f>
        <v>10.75</v>
      </c>
      <c r="M387" s="46">
        <f>IF(OR(Tabelle11[[#This Row],[Etas 35°C]]=0,Tabelle11[[#This Row],[Etas 55°C]]=0),"n.a.",(Tabelle11[[#This Row],[Etas 35°C]]*0.8+Tabelle11[[#This Row],[Etas 55°C]]*0.2)*2.5)</f>
        <v>4.4200000000000008</v>
      </c>
      <c r="N387" s="53">
        <f>IF(Tabelle11[[#This Row],[Etas 55°C]]=0,"n.a.",(6-Tabelle11[[#This Row],[80%/20% SCOP]])/Tabelle11[[#This Row],[80%/20% SCOP]])</f>
        <v>0.35746606334841602</v>
      </c>
    </row>
    <row r="388" spans="1:14" ht="20.100000000000001" customHeight="1" x14ac:dyDescent="0.25">
      <c r="A388" s="40">
        <v>16015818</v>
      </c>
      <c r="B388" s="41" t="s">
        <v>1646</v>
      </c>
      <c r="C388" s="41" t="s">
        <v>7239</v>
      </c>
      <c r="D388" s="42" t="s">
        <v>6852</v>
      </c>
      <c r="E388" s="43">
        <v>16</v>
      </c>
      <c r="F388" s="44">
        <v>1.86</v>
      </c>
      <c r="G388" s="43">
        <v>14</v>
      </c>
      <c r="H388" s="44">
        <v>1.46</v>
      </c>
      <c r="I388" s="42" t="s">
        <v>3</v>
      </c>
      <c r="J388" s="42" t="s">
        <v>15</v>
      </c>
      <c r="K388" s="42" t="s">
        <v>4</v>
      </c>
      <c r="L388" s="43">
        <f>IF(Tabelle11[[#This Row],[Heizleistung (55° C)]]=0,Tabelle11[[#This Row],[Heizleistung (35° C)]],(Tabelle11[[#This Row],[Heizleistung (35° C)]]+Tabelle11[[#This Row],[Heizleistung (55° C)]])/2)</f>
        <v>15</v>
      </c>
      <c r="M388" s="46">
        <f>IF(OR(Tabelle11[[#This Row],[Etas 35°C]]=0,Tabelle11[[#This Row],[Etas 55°C]]=0),"n.a.",(Tabelle11[[#This Row],[Etas 35°C]]*0.8+Tabelle11[[#This Row],[Etas 55°C]]*0.2)*2.5)</f>
        <v>4.4500000000000011</v>
      </c>
      <c r="N388" s="53">
        <f>IF(Tabelle11[[#This Row],[Etas 55°C]]=0,"n.a.",(6-Tabelle11[[#This Row],[80%/20% SCOP]])/Tabelle11[[#This Row],[80%/20% SCOP]])</f>
        <v>0.34831460674157272</v>
      </c>
    </row>
    <row r="389" spans="1:14" ht="20.100000000000001" customHeight="1" x14ac:dyDescent="0.25">
      <c r="A389" s="40">
        <v>16006156</v>
      </c>
      <c r="B389" s="41" t="s">
        <v>1646</v>
      </c>
      <c r="C389" s="41" t="s">
        <v>7240</v>
      </c>
      <c r="D389" s="42" t="s">
        <v>6852</v>
      </c>
      <c r="E389" s="43">
        <v>23</v>
      </c>
      <c r="F389" s="44">
        <v>1.81</v>
      </c>
      <c r="G389" s="43">
        <v>20</v>
      </c>
      <c r="H389" s="44">
        <v>1.42</v>
      </c>
      <c r="I389" s="42" t="s">
        <v>109</v>
      </c>
      <c r="J389" s="42" t="s">
        <v>4</v>
      </c>
      <c r="K389" s="42" t="s">
        <v>4</v>
      </c>
      <c r="L389" s="43">
        <f>IF(Tabelle11[[#This Row],[Heizleistung (55° C)]]=0,Tabelle11[[#This Row],[Heizleistung (35° C)]],(Tabelle11[[#This Row],[Heizleistung (35° C)]]+Tabelle11[[#This Row],[Heizleistung (55° C)]])/2)</f>
        <v>21.5</v>
      </c>
      <c r="M389" s="46">
        <f>IF(OR(Tabelle11[[#This Row],[Etas 35°C]]=0,Tabelle11[[#This Row],[Etas 55°C]]=0),"n.a.",(Tabelle11[[#This Row],[Etas 35°C]]*0.8+Tabelle11[[#This Row],[Etas 55°C]]*0.2)*2.5)</f>
        <v>4.33</v>
      </c>
      <c r="N389" s="53">
        <f>IF(Tabelle11[[#This Row],[Etas 55°C]]=0,"n.a.",(6-Tabelle11[[#This Row],[80%/20% SCOP]])/Tabelle11[[#This Row],[80%/20% SCOP]])</f>
        <v>0.38568129330254042</v>
      </c>
    </row>
    <row r="390" spans="1:14" ht="20.100000000000001" customHeight="1" x14ac:dyDescent="0.25">
      <c r="A390" s="40">
        <v>16006013</v>
      </c>
      <c r="B390" s="41" t="s">
        <v>1646</v>
      </c>
      <c r="C390" s="41" t="s">
        <v>7241</v>
      </c>
      <c r="D390" s="42" t="s">
        <v>6852</v>
      </c>
      <c r="E390" s="43">
        <v>11</v>
      </c>
      <c r="F390" s="44">
        <v>1.86</v>
      </c>
      <c r="G390" s="43">
        <v>10.5</v>
      </c>
      <c r="H390" s="44">
        <v>1.4</v>
      </c>
      <c r="I390" s="42" t="s">
        <v>109</v>
      </c>
      <c r="J390" s="42" t="s">
        <v>15</v>
      </c>
      <c r="K390" s="42" t="s">
        <v>4</v>
      </c>
      <c r="L390" s="43">
        <f>IF(Tabelle11[[#This Row],[Heizleistung (55° C)]]=0,Tabelle11[[#This Row],[Heizleistung (35° C)]],(Tabelle11[[#This Row],[Heizleistung (35° C)]]+Tabelle11[[#This Row],[Heizleistung (55° C)]])/2)</f>
        <v>10.75</v>
      </c>
      <c r="M390" s="46">
        <f>IF(OR(Tabelle11[[#This Row],[Etas 35°C]]=0,Tabelle11[[#This Row],[Etas 55°C]]=0),"n.a.",(Tabelle11[[#This Row],[Etas 35°C]]*0.8+Tabelle11[[#This Row],[Etas 55°C]]*0.2)*2.5)</f>
        <v>4.4200000000000008</v>
      </c>
      <c r="N390" s="53">
        <f>IF(Tabelle11[[#This Row],[Etas 55°C]]=0,"n.a.",(6-Tabelle11[[#This Row],[80%/20% SCOP]])/Tabelle11[[#This Row],[80%/20% SCOP]])</f>
        <v>0.35746606334841602</v>
      </c>
    </row>
    <row r="391" spans="1:14" ht="20.100000000000001" customHeight="1" x14ac:dyDescent="0.25">
      <c r="A391" s="40">
        <v>16009965</v>
      </c>
      <c r="B391" s="41" t="s">
        <v>1646</v>
      </c>
      <c r="C391" s="41" t="s">
        <v>7242</v>
      </c>
      <c r="D391" s="42" t="s">
        <v>6852</v>
      </c>
      <c r="E391" s="43">
        <v>11</v>
      </c>
      <c r="F391" s="44">
        <v>1.86</v>
      </c>
      <c r="G391" s="43">
        <v>10.5</v>
      </c>
      <c r="H391" s="44">
        <v>1.4</v>
      </c>
      <c r="I391" s="42" t="s">
        <v>109</v>
      </c>
      <c r="J391" s="42" t="s">
        <v>15</v>
      </c>
      <c r="K391" s="42" t="s">
        <v>4</v>
      </c>
      <c r="L391" s="43">
        <f>IF(Tabelle11[[#This Row],[Heizleistung (55° C)]]=0,Tabelle11[[#This Row],[Heizleistung (35° C)]],(Tabelle11[[#This Row],[Heizleistung (35° C)]]+Tabelle11[[#This Row],[Heizleistung (55° C)]])/2)</f>
        <v>10.75</v>
      </c>
      <c r="M391" s="46">
        <f>IF(OR(Tabelle11[[#This Row],[Etas 35°C]]=0,Tabelle11[[#This Row],[Etas 55°C]]=0),"n.a.",(Tabelle11[[#This Row],[Etas 35°C]]*0.8+Tabelle11[[#This Row],[Etas 55°C]]*0.2)*2.5)</f>
        <v>4.4200000000000008</v>
      </c>
      <c r="N391" s="53">
        <f>IF(Tabelle11[[#This Row],[Etas 55°C]]=0,"n.a.",(6-Tabelle11[[#This Row],[80%/20% SCOP]])/Tabelle11[[#This Row],[80%/20% SCOP]])</f>
        <v>0.35746606334841602</v>
      </c>
    </row>
    <row r="392" spans="1:14" ht="20.100000000000001" customHeight="1" x14ac:dyDescent="0.25">
      <c r="A392" s="40">
        <v>16015760</v>
      </c>
      <c r="B392" s="41" t="s">
        <v>1646</v>
      </c>
      <c r="C392" s="41" t="s">
        <v>7243</v>
      </c>
      <c r="D392" s="42" t="s">
        <v>6852</v>
      </c>
      <c r="E392" s="43">
        <v>10</v>
      </c>
      <c r="F392" s="44">
        <v>1.83</v>
      </c>
      <c r="G392" s="43">
        <v>9</v>
      </c>
      <c r="H392" s="44">
        <v>1.401</v>
      </c>
      <c r="I392" s="42" t="s">
        <v>3</v>
      </c>
      <c r="J392" s="42" t="s">
        <v>15</v>
      </c>
      <c r="K392" s="42" t="s">
        <v>4</v>
      </c>
      <c r="L392" s="43">
        <f>IF(Tabelle11[[#This Row],[Heizleistung (55° C)]]=0,Tabelle11[[#This Row],[Heizleistung (35° C)]],(Tabelle11[[#This Row],[Heizleistung (35° C)]]+Tabelle11[[#This Row],[Heizleistung (55° C)]])/2)</f>
        <v>9.5</v>
      </c>
      <c r="M392" s="46">
        <f>IF(OR(Tabelle11[[#This Row],[Etas 35°C]]=0,Tabelle11[[#This Row],[Etas 55°C]]=0),"n.a.",(Tabelle11[[#This Row],[Etas 35°C]]*0.8+Tabelle11[[#This Row],[Etas 55°C]]*0.2)*2.5)</f>
        <v>4.3605</v>
      </c>
      <c r="N392" s="53">
        <f>IF(Tabelle11[[#This Row],[Etas 55°C]]=0,"n.a.",(6-Tabelle11[[#This Row],[80%/20% SCOP]])/Tabelle11[[#This Row],[80%/20% SCOP]])</f>
        <v>0.3759889920880633</v>
      </c>
    </row>
    <row r="393" spans="1:14" ht="20.100000000000001" customHeight="1" x14ac:dyDescent="0.25">
      <c r="A393" s="40">
        <v>16006166</v>
      </c>
      <c r="B393" s="41" t="s">
        <v>1646</v>
      </c>
      <c r="C393" s="41" t="s">
        <v>7244</v>
      </c>
      <c r="D393" s="42" t="s">
        <v>6852</v>
      </c>
      <c r="E393" s="43">
        <v>23</v>
      </c>
      <c r="F393" s="44">
        <v>1.81</v>
      </c>
      <c r="G393" s="43">
        <v>20</v>
      </c>
      <c r="H393" s="44">
        <v>1.42</v>
      </c>
      <c r="I393" s="42" t="s">
        <v>109</v>
      </c>
      <c r="J393" s="42" t="s">
        <v>4</v>
      </c>
      <c r="K393" s="42" t="s">
        <v>4</v>
      </c>
      <c r="L393" s="43">
        <f>IF(Tabelle11[[#This Row],[Heizleistung (55° C)]]=0,Tabelle11[[#This Row],[Heizleistung (35° C)]],(Tabelle11[[#This Row],[Heizleistung (35° C)]]+Tabelle11[[#This Row],[Heizleistung (55° C)]])/2)</f>
        <v>21.5</v>
      </c>
      <c r="M393" s="46">
        <f>IF(OR(Tabelle11[[#This Row],[Etas 35°C]]=0,Tabelle11[[#This Row],[Etas 55°C]]=0),"n.a.",(Tabelle11[[#This Row],[Etas 35°C]]*0.8+Tabelle11[[#This Row],[Etas 55°C]]*0.2)*2.5)</f>
        <v>4.33</v>
      </c>
      <c r="N393" s="53">
        <f>IF(Tabelle11[[#This Row],[Etas 55°C]]=0,"n.a.",(6-Tabelle11[[#This Row],[80%/20% SCOP]])/Tabelle11[[#This Row],[80%/20% SCOP]])</f>
        <v>0.38568129330254042</v>
      </c>
    </row>
    <row r="394" spans="1:14" ht="20.100000000000001" customHeight="1" x14ac:dyDescent="0.25">
      <c r="A394" s="40">
        <v>16015809</v>
      </c>
      <c r="B394" s="41" t="s">
        <v>1646</v>
      </c>
      <c r="C394" s="41" t="s">
        <v>7245</v>
      </c>
      <c r="D394" s="42" t="s">
        <v>6852</v>
      </c>
      <c r="E394" s="43">
        <v>16</v>
      </c>
      <c r="F394" s="44">
        <v>1.86</v>
      </c>
      <c r="G394" s="43">
        <v>14</v>
      </c>
      <c r="H394" s="44">
        <v>1.46</v>
      </c>
      <c r="I394" s="42" t="s">
        <v>3</v>
      </c>
      <c r="J394" s="42" t="s">
        <v>15</v>
      </c>
      <c r="K394" s="42" t="s">
        <v>4</v>
      </c>
      <c r="L394" s="43">
        <f>IF(Tabelle11[[#This Row],[Heizleistung (55° C)]]=0,Tabelle11[[#This Row],[Heizleistung (35° C)]],(Tabelle11[[#This Row],[Heizleistung (35° C)]]+Tabelle11[[#This Row],[Heizleistung (55° C)]])/2)</f>
        <v>15</v>
      </c>
      <c r="M394" s="46">
        <f>IF(OR(Tabelle11[[#This Row],[Etas 35°C]]=0,Tabelle11[[#This Row],[Etas 55°C]]=0),"n.a.",(Tabelle11[[#This Row],[Etas 35°C]]*0.8+Tabelle11[[#This Row],[Etas 55°C]]*0.2)*2.5)</f>
        <v>4.4500000000000011</v>
      </c>
      <c r="N394" s="53">
        <f>IF(Tabelle11[[#This Row],[Etas 55°C]]=0,"n.a.",(6-Tabelle11[[#This Row],[80%/20% SCOP]])/Tabelle11[[#This Row],[80%/20% SCOP]])</f>
        <v>0.34831460674157272</v>
      </c>
    </row>
    <row r="395" spans="1:14" ht="20.100000000000001" customHeight="1" x14ac:dyDescent="0.25">
      <c r="A395" s="40">
        <v>16006000</v>
      </c>
      <c r="B395" s="41" t="s">
        <v>1646</v>
      </c>
      <c r="C395" s="41" t="s">
        <v>7246</v>
      </c>
      <c r="D395" s="42" t="s">
        <v>6852</v>
      </c>
      <c r="E395" s="43">
        <v>23</v>
      </c>
      <c r="F395" s="44">
        <v>1.81</v>
      </c>
      <c r="G395" s="43">
        <v>20</v>
      </c>
      <c r="H395" s="44">
        <v>1.42</v>
      </c>
      <c r="I395" s="42" t="s">
        <v>109</v>
      </c>
      <c r="J395" s="42" t="s">
        <v>4</v>
      </c>
      <c r="K395" s="42" t="s">
        <v>4</v>
      </c>
      <c r="L395" s="43">
        <f>IF(Tabelle11[[#This Row],[Heizleistung (55° C)]]=0,Tabelle11[[#This Row],[Heizleistung (35° C)]],(Tabelle11[[#This Row],[Heizleistung (35° C)]]+Tabelle11[[#This Row],[Heizleistung (55° C)]])/2)</f>
        <v>21.5</v>
      </c>
      <c r="M395" s="46">
        <f>IF(OR(Tabelle11[[#This Row],[Etas 35°C]]=0,Tabelle11[[#This Row],[Etas 55°C]]=0),"n.a.",(Tabelle11[[#This Row],[Etas 35°C]]*0.8+Tabelle11[[#This Row],[Etas 55°C]]*0.2)*2.5)</f>
        <v>4.33</v>
      </c>
      <c r="N395" s="53">
        <f>IF(Tabelle11[[#This Row],[Etas 55°C]]=0,"n.a.",(6-Tabelle11[[#This Row],[80%/20% SCOP]])/Tabelle11[[#This Row],[80%/20% SCOP]])</f>
        <v>0.38568129330254042</v>
      </c>
    </row>
    <row r="396" spans="1:14" ht="20.100000000000001" customHeight="1" x14ac:dyDescent="0.25">
      <c r="A396" s="40">
        <v>16015814</v>
      </c>
      <c r="B396" s="41" t="s">
        <v>1646</v>
      </c>
      <c r="C396" s="41" t="s">
        <v>7247</v>
      </c>
      <c r="D396" s="42" t="s">
        <v>6852</v>
      </c>
      <c r="E396" s="43">
        <v>16</v>
      </c>
      <c r="F396" s="44">
        <v>1.86</v>
      </c>
      <c r="G396" s="43">
        <v>14</v>
      </c>
      <c r="H396" s="44">
        <v>1.46</v>
      </c>
      <c r="I396" s="42" t="s">
        <v>3</v>
      </c>
      <c r="J396" s="42" t="s">
        <v>15</v>
      </c>
      <c r="K396" s="42" t="s">
        <v>4</v>
      </c>
      <c r="L396" s="43">
        <f>IF(Tabelle11[[#This Row],[Heizleistung (55° C)]]=0,Tabelle11[[#This Row],[Heizleistung (35° C)]],(Tabelle11[[#This Row],[Heizleistung (35° C)]]+Tabelle11[[#This Row],[Heizleistung (55° C)]])/2)</f>
        <v>15</v>
      </c>
      <c r="M396" s="46">
        <f>IF(OR(Tabelle11[[#This Row],[Etas 35°C]]=0,Tabelle11[[#This Row],[Etas 55°C]]=0),"n.a.",(Tabelle11[[#This Row],[Etas 35°C]]*0.8+Tabelle11[[#This Row],[Etas 55°C]]*0.2)*2.5)</f>
        <v>4.4500000000000011</v>
      </c>
      <c r="N396" s="53">
        <f>IF(Tabelle11[[#This Row],[Etas 55°C]]=0,"n.a.",(6-Tabelle11[[#This Row],[80%/20% SCOP]])/Tabelle11[[#This Row],[80%/20% SCOP]])</f>
        <v>0.34831460674157272</v>
      </c>
    </row>
    <row r="397" spans="1:14" ht="20.100000000000001" customHeight="1" x14ac:dyDescent="0.25">
      <c r="A397" s="40">
        <v>16006471</v>
      </c>
      <c r="B397" s="41" t="s">
        <v>1646</v>
      </c>
      <c r="C397" s="41" t="s">
        <v>7248</v>
      </c>
      <c r="D397" s="42" t="s">
        <v>6852</v>
      </c>
      <c r="E397" s="43">
        <v>11</v>
      </c>
      <c r="F397" s="44">
        <v>1.86</v>
      </c>
      <c r="G397" s="43">
        <v>10.5</v>
      </c>
      <c r="H397" s="44">
        <v>1.4</v>
      </c>
      <c r="I397" s="42" t="s">
        <v>109</v>
      </c>
      <c r="J397" s="42" t="s">
        <v>15</v>
      </c>
      <c r="K397" s="42" t="s">
        <v>4</v>
      </c>
      <c r="L397" s="43">
        <f>IF(Tabelle11[[#This Row],[Heizleistung (55° C)]]=0,Tabelle11[[#This Row],[Heizleistung (35° C)]],(Tabelle11[[#This Row],[Heizleistung (35° C)]]+Tabelle11[[#This Row],[Heizleistung (55° C)]])/2)</f>
        <v>10.75</v>
      </c>
      <c r="M397" s="46">
        <f>IF(OR(Tabelle11[[#This Row],[Etas 35°C]]=0,Tabelle11[[#This Row],[Etas 55°C]]=0),"n.a.",(Tabelle11[[#This Row],[Etas 35°C]]*0.8+Tabelle11[[#This Row],[Etas 55°C]]*0.2)*2.5)</f>
        <v>4.4200000000000008</v>
      </c>
      <c r="N397" s="53">
        <f>IF(Tabelle11[[#This Row],[Etas 55°C]]=0,"n.a.",(6-Tabelle11[[#This Row],[80%/20% SCOP]])/Tabelle11[[#This Row],[80%/20% SCOP]])</f>
        <v>0.35746606334841602</v>
      </c>
    </row>
    <row r="398" spans="1:14" ht="20.100000000000001" customHeight="1" x14ac:dyDescent="0.25">
      <c r="A398" s="40">
        <v>16010423</v>
      </c>
      <c r="B398" s="41" t="s">
        <v>1646</v>
      </c>
      <c r="C398" s="41" t="s">
        <v>7249</v>
      </c>
      <c r="D398" s="42" t="s">
        <v>6852</v>
      </c>
      <c r="E398" s="43">
        <v>23</v>
      </c>
      <c r="F398" s="44">
        <v>1.81</v>
      </c>
      <c r="G398" s="43">
        <v>20</v>
      </c>
      <c r="H398" s="44">
        <v>1.42</v>
      </c>
      <c r="I398" s="42" t="s">
        <v>109</v>
      </c>
      <c r="J398" s="42" t="s">
        <v>4</v>
      </c>
      <c r="K398" s="42" t="s">
        <v>4</v>
      </c>
      <c r="L398" s="43">
        <f>IF(Tabelle11[[#This Row],[Heizleistung (55° C)]]=0,Tabelle11[[#This Row],[Heizleistung (35° C)]],(Tabelle11[[#This Row],[Heizleistung (35° C)]]+Tabelle11[[#This Row],[Heizleistung (55° C)]])/2)</f>
        <v>21.5</v>
      </c>
      <c r="M398" s="46">
        <f>IF(OR(Tabelle11[[#This Row],[Etas 35°C]]=0,Tabelle11[[#This Row],[Etas 55°C]]=0),"n.a.",(Tabelle11[[#This Row],[Etas 35°C]]*0.8+Tabelle11[[#This Row],[Etas 55°C]]*0.2)*2.5)</f>
        <v>4.33</v>
      </c>
      <c r="N398" s="53">
        <f>IF(Tabelle11[[#This Row],[Etas 55°C]]=0,"n.a.",(6-Tabelle11[[#This Row],[80%/20% SCOP]])/Tabelle11[[#This Row],[80%/20% SCOP]])</f>
        <v>0.38568129330254042</v>
      </c>
    </row>
    <row r="399" spans="1:14" ht="20.100000000000001" customHeight="1" x14ac:dyDescent="0.25">
      <c r="A399" s="40">
        <v>16006409</v>
      </c>
      <c r="B399" s="41" t="s">
        <v>1646</v>
      </c>
      <c r="C399" s="41" t="s">
        <v>7250</v>
      </c>
      <c r="D399" s="42" t="s">
        <v>6852</v>
      </c>
      <c r="E399" s="43">
        <v>11</v>
      </c>
      <c r="F399" s="44">
        <v>1.86</v>
      </c>
      <c r="G399" s="43">
        <v>10.5</v>
      </c>
      <c r="H399" s="44">
        <v>1.4</v>
      </c>
      <c r="I399" s="42" t="s">
        <v>109</v>
      </c>
      <c r="J399" s="42" t="s">
        <v>15</v>
      </c>
      <c r="K399" s="42" t="s">
        <v>4</v>
      </c>
      <c r="L399" s="43">
        <f>IF(Tabelle11[[#This Row],[Heizleistung (55° C)]]=0,Tabelle11[[#This Row],[Heizleistung (35° C)]],(Tabelle11[[#This Row],[Heizleistung (35° C)]]+Tabelle11[[#This Row],[Heizleistung (55° C)]])/2)</f>
        <v>10.75</v>
      </c>
      <c r="M399" s="46">
        <f>IF(OR(Tabelle11[[#This Row],[Etas 35°C]]=0,Tabelle11[[#This Row],[Etas 55°C]]=0),"n.a.",(Tabelle11[[#This Row],[Etas 35°C]]*0.8+Tabelle11[[#This Row],[Etas 55°C]]*0.2)*2.5)</f>
        <v>4.4200000000000008</v>
      </c>
      <c r="N399" s="53">
        <f>IF(Tabelle11[[#This Row],[Etas 55°C]]=0,"n.a.",(6-Tabelle11[[#This Row],[80%/20% SCOP]])/Tabelle11[[#This Row],[80%/20% SCOP]])</f>
        <v>0.35746606334841602</v>
      </c>
    </row>
    <row r="400" spans="1:14" ht="20.100000000000001" customHeight="1" x14ac:dyDescent="0.25">
      <c r="A400" s="40">
        <v>16016321</v>
      </c>
      <c r="B400" s="41" t="s">
        <v>1646</v>
      </c>
      <c r="C400" s="41" t="s">
        <v>7251</v>
      </c>
      <c r="D400" s="42" t="s">
        <v>6852</v>
      </c>
      <c r="E400" s="43">
        <v>42</v>
      </c>
      <c r="F400" s="44">
        <v>1.87</v>
      </c>
      <c r="G400" s="43">
        <v>35</v>
      </c>
      <c r="H400" s="44">
        <v>1.4</v>
      </c>
      <c r="I400" s="42" t="s">
        <v>109</v>
      </c>
      <c r="J400" s="42" t="s">
        <v>15</v>
      </c>
      <c r="K400" s="42" t="s">
        <v>4</v>
      </c>
      <c r="L400" s="43">
        <f>IF(Tabelle11[[#This Row],[Heizleistung (55° C)]]=0,Tabelle11[[#This Row],[Heizleistung (35° C)]],(Tabelle11[[#This Row],[Heizleistung (35° C)]]+Tabelle11[[#This Row],[Heizleistung (55° C)]])/2)</f>
        <v>38.5</v>
      </c>
      <c r="M400" s="46">
        <f>IF(OR(Tabelle11[[#This Row],[Etas 35°C]]=0,Tabelle11[[#This Row],[Etas 55°C]]=0),"n.a.",(Tabelle11[[#This Row],[Etas 35°C]]*0.8+Tabelle11[[#This Row],[Etas 55°C]]*0.2)*2.5)</f>
        <v>4.4400000000000004</v>
      </c>
      <c r="N400" s="53">
        <f>IF(Tabelle11[[#This Row],[Etas 55°C]]=0,"n.a.",(6-Tabelle11[[#This Row],[80%/20% SCOP]])/Tabelle11[[#This Row],[80%/20% SCOP]])</f>
        <v>0.35135135135135126</v>
      </c>
    </row>
    <row r="401" spans="1:14" ht="20.100000000000001" customHeight="1" x14ac:dyDescent="0.25">
      <c r="A401" s="40">
        <v>16006643</v>
      </c>
      <c r="B401" s="41" t="s">
        <v>1657</v>
      </c>
      <c r="C401" s="41" t="s">
        <v>7252</v>
      </c>
      <c r="D401" s="42" t="s">
        <v>6852</v>
      </c>
      <c r="E401" s="43">
        <v>13</v>
      </c>
      <c r="F401" s="44">
        <v>1.99</v>
      </c>
      <c r="G401" s="43">
        <v>12</v>
      </c>
      <c r="H401" s="44">
        <v>1.57</v>
      </c>
      <c r="I401" s="42" t="s">
        <v>109</v>
      </c>
      <c r="J401" s="42" t="s">
        <v>4</v>
      </c>
      <c r="K401" s="42" t="s">
        <v>4</v>
      </c>
      <c r="L401" s="43">
        <f>IF(Tabelle11[[#This Row],[Heizleistung (55° C)]]=0,Tabelle11[[#This Row],[Heizleistung (35° C)]],(Tabelle11[[#This Row],[Heizleistung (35° C)]]+Tabelle11[[#This Row],[Heizleistung (55° C)]])/2)</f>
        <v>12.5</v>
      </c>
      <c r="M401" s="46">
        <f>IF(OR(Tabelle11[[#This Row],[Etas 35°C]]=0,Tabelle11[[#This Row],[Etas 55°C]]=0),"n.a.",(Tabelle11[[#This Row],[Etas 35°C]]*0.8+Tabelle11[[#This Row],[Etas 55°C]]*0.2)*2.5)</f>
        <v>4.7650000000000006</v>
      </c>
      <c r="N401" s="53">
        <f>IF(Tabelle11[[#This Row],[Etas 55°C]]=0,"n.a.",(6-Tabelle11[[#This Row],[80%/20% SCOP]])/Tabelle11[[#This Row],[80%/20% SCOP]])</f>
        <v>0.25918153200419713</v>
      </c>
    </row>
    <row r="402" spans="1:14" ht="20.100000000000001" customHeight="1" x14ac:dyDescent="0.25">
      <c r="A402" s="40">
        <v>16009928</v>
      </c>
      <c r="B402" s="41" t="s">
        <v>1657</v>
      </c>
      <c r="C402" s="41" t="s">
        <v>7253</v>
      </c>
      <c r="D402" s="42" t="s">
        <v>6852</v>
      </c>
      <c r="E402" s="43">
        <v>29</v>
      </c>
      <c r="F402" s="44">
        <v>1.92</v>
      </c>
      <c r="G402" s="43">
        <v>25</v>
      </c>
      <c r="H402" s="44">
        <v>1.55</v>
      </c>
      <c r="I402" s="42" t="s">
        <v>324</v>
      </c>
      <c r="J402" s="42" t="s">
        <v>4</v>
      </c>
      <c r="K402" s="42" t="s">
        <v>4</v>
      </c>
      <c r="L402" s="43">
        <f>IF(Tabelle11[[#This Row],[Heizleistung (55° C)]]=0,Tabelle11[[#This Row],[Heizleistung (35° C)]],(Tabelle11[[#This Row],[Heizleistung (35° C)]]+Tabelle11[[#This Row],[Heizleistung (55° C)]])/2)</f>
        <v>27</v>
      </c>
      <c r="M402" s="46">
        <f>IF(OR(Tabelle11[[#This Row],[Etas 35°C]]=0,Tabelle11[[#This Row],[Etas 55°C]]=0),"n.a.",(Tabelle11[[#This Row],[Etas 35°C]]*0.8+Tabelle11[[#This Row],[Etas 55°C]]*0.2)*2.5)</f>
        <v>4.6150000000000002</v>
      </c>
      <c r="N402" s="53">
        <f>IF(Tabelle11[[#This Row],[Etas 55°C]]=0,"n.a.",(6-Tabelle11[[#This Row],[80%/20% SCOP]])/Tabelle11[[#This Row],[80%/20% SCOP]])</f>
        <v>0.30010834236186346</v>
      </c>
    </row>
    <row r="403" spans="1:14" ht="20.100000000000001" customHeight="1" x14ac:dyDescent="0.25">
      <c r="A403" s="40">
        <v>16006633</v>
      </c>
      <c r="B403" s="41" t="s">
        <v>1657</v>
      </c>
      <c r="C403" s="41" t="s">
        <v>7254</v>
      </c>
      <c r="D403" s="42" t="s">
        <v>6852</v>
      </c>
      <c r="E403" s="43">
        <v>44.4</v>
      </c>
      <c r="F403" s="44">
        <v>1.92</v>
      </c>
      <c r="G403" s="43">
        <v>41.3</v>
      </c>
      <c r="H403" s="44">
        <v>1.8</v>
      </c>
      <c r="I403" s="42" t="s">
        <v>324</v>
      </c>
      <c r="J403" s="42" t="s">
        <v>4</v>
      </c>
      <c r="K403" s="42" t="s">
        <v>4</v>
      </c>
      <c r="L403" s="43">
        <f>IF(Tabelle11[[#This Row],[Heizleistung (55° C)]]=0,Tabelle11[[#This Row],[Heizleistung (35° C)]],(Tabelle11[[#This Row],[Heizleistung (35° C)]]+Tabelle11[[#This Row],[Heizleistung (55° C)]])/2)</f>
        <v>42.849999999999994</v>
      </c>
      <c r="M403" s="46">
        <f>IF(OR(Tabelle11[[#This Row],[Etas 35°C]]=0,Tabelle11[[#This Row],[Etas 55°C]]=0),"n.a.",(Tabelle11[[#This Row],[Etas 35°C]]*0.8+Tabelle11[[#This Row],[Etas 55°C]]*0.2)*2.5)</f>
        <v>4.74</v>
      </c>
      <c r="N403" s="53">
        <f>IF(Tabelle11[[#This Row],[Etas 55°C]]=0,"n.a.",(6-Tabelle11[[#This Row],[80%/20% SCOP]])/Tabelle11[[#This Row],[80%/20% SCOP]])</f>
        <v>0.2658227848101265</v>
      </c>
    </row>
    <row r="404" spans="1:14" ht="20.100000000000001" customHeight="1" x14ac:dyDescent="0.25">
      <c r="A404" s="40">
        <v>16005481</v>
      </c>
      <c r="B404" s="41" t="s">
        <v>1657</v>
      </c>
      <c r="C404" s="41" t="s">
        <v>7255</v>
      </c>
      <c r="D404" s="42" t="s">
        <v>6852</v>
      </c>
      <c r="E404" s="43">
        <v>17</v>
      </c>
      <c r="F404" s="44">
        <v>2.0099999999999998</v>
      </c>
      <c r="G404" s="43">
        <v>15</v>
      </c>
      <c r="H404" s="44">
        <v>1.58</v>
      </c>
      <c r="I404" s="42" t="s">
        <v>109</v>
      </c>
      <c r="J404" s="42" t="s">
        <v>4</v>
      </c>
      <c r="K404" s="42" t="s">
        <v>4</v>
      </c>
      <c r="L404" s="43">
        <f>IF(Tabelle11[[#This Row],[Heizleistung (55° C)]]=0,Tabelle11[[#This Row],[Heizleistung (35° C)]],(Tabelle11[[#This Row],[Heizleistung (35° C)]]+Tabelle11[[#This Row],[Heizleistung (55° C)]])/2)</f>
        <v>16</v>
      </c>
      <c r="M404" s="46">
        <f>IF(OR(Tabelle11[[#This Row],[Etas 35°C]]=0,Tabelle11[[#This Row],[Etas 55°C]]=0),"n.a.",(Tabelle11[[#This Row],[Etas 35°C]]*0.8+Tabelle11[[#This Row],[Etas 55°C]]*0.2)*2.5)</f>
        <v>4.8099999999999996</v>
      </c>
      <c r="N404" s="53">
        <f>IF(Tabelle11[[#This Row],[Etas 55°C]]=0,"n.a.",(6-Tabelle11[[#This Row],[80%/20% SCOP]])/Tabelle11[[#This Row],[80%/20% SCOP]])</f>
        <v>0.2474012474012475</v>
      </c>
    </row>
    <row r="405" spans="1:14" ht="20.100000000000001" customHeight="1" x14ac:dyDescent="0.25">
      <c r="A405" s="40">
        <v>16009929</v>
      </c>
      <c r="B405" s="41" t="s">
        <v>1657</v>
      </c>
      <c r="C405" s="41" t="s">
        <v>7256</v>
      </c>
      <c r="D405" s="42" t="s">
        <v>6852</v>
      </c>
      <c r="E405" s="43">
        <v>8</v>
      </c>
      <c r="F405" s="44">
        <v>1.89</v>
      </c>
      <c r="G405" s="43">
        <v>7</v>
      </c>
      <c r="H405" s="44">
        <v>1.54</v>
      </c>
      <c r="I405" s="42" t="s">
        <v>109</v>
      </c>
      <c r="J405" s="42" t="s">
        <v>4</v>
      </c>
      <c r="K405" s="42" t="s">
        <v>4</v>
      </c>
      <c r="L405" s="43">
        <f>IF(Tabelle11[[#This Row],[Heizleistung (55° C)]]=0,Tabelle11[[#This Row],[Heizleistung (35° C)]],(Tabelle11[[#This Row],[Heizleistung (35° C)]]+Tabelle11[[#This Row],[Heizleistung (55° C)]])/2)</f>
        <v>7.5</v>
      </c>
      <c r="M405" s="46">
        <f>IF(OR(Tabelle11[[#This Row],[Etas 35°C]]=0,Tabelle11[[#This Row],[Etas 55°C]]=0),"n.a.",(Tabelle11[[#This Row],[Etas 35°C]]*0.8+Tabelle11[[#This Row],[Etas 55°C]]*0.2)*2.5)</f>
        <v>4.55</v>
      </c>
      <c r="N405" s="53">
        <f>IF(Tabelle11[[#This Row],[Etas 55°C]]=0,"n.a.",(6-Tabelle11[[#This Row],[80%/20% SCOP]])/Tabelle11[[#This Row],[80%/20% SCOP]])</f>
        <v>0.31868131868131871</v>
      </c>
    </row>
    <row r="406" spans="1:14" ht="20.100000000000001" customHeight="1" x14ac:dyDescent="0.25">
      <c r="A406" s="40">
        <v>16006642</v>
      </c>
      <c r="B406" s="41" t="s">
        <v>1657</v>
      </c>
      <c r="C406" s="41" t="s">
        <v>7257</v>
      </c>
      <c r="D406" s="42" t="s">
        <v>6852</v>
      </c>
      <c r="E406" s="43">
        <v>11</v>
      </c>
      <c r="F406" s="44">
        <v>1.98</v>
      </c>
      <c r="G406" s="43">
        <v>10</v>
      </c>
      <c r="H406" s="44">
        <v>1.53</v>
      </c>
      <c r="I406" s="42" t="s">
        <v>109</v>
      </c>
      <c r="J406" s="42" t="s">
        <v>4</v>
      </c>
      <c r="K406" s="42" t="s">
        <v>4</v>
      </c>
      <c r="L406" s="43">
        <f>IF(Tabelle11[[#This Row],[Heizleistung (55° C)]]=0,Tabelle11[[#This Row],[Heizleistung (35° C)]],(Tabelle11[[#This Row],[Heizleistung (35° C)]]+Tabelle11[[#This Row],[Heizleistung (55° C)]])/2)</f>
        <v>10.5</v>
      </c>
      <c r="M406" s="46">
        <f>IF(OR(Tabelle11[[#This Row],[Etas 35°C]]=0,Tabelle11[[#This Row],[Etas 55°C]]=0),"n.a.",(Tabelle11[[#This Row],[Etas 35°C]]*0.8+Tabelle11[[#This Row],[Etas 55°C]]*0.2)*2.5)</f>
        <v>4.7250000000000005</v>
      </c>
      <c r="N406" s="53">
        <f>IF(Tabelle11[[#This Row],[Etas 55°C]]=0,"n.a.",(6-Tabelle11[[#This Row],[80%/20% SCOP]])/Tabelle11[[#This Row],[80%/20% SCOP]])</f>
        <v>0.26984126984126972</v>
      </c>
    </row>
    <row r="407" spans="1:14" ht="20.100000000000001" customHeight="1" x14ac:dyDescent="0.25">
      <c r="A407" s="40">
        <v>16006632</v>
      </c>
      <c r="B407" s="41" t="s">
        <v>1657</v>
      </c>
      <c r="C407" s="41" t="s">
        <v>7258</v>
      </c>
      <c r="D407" s="42" t="s">
        <v>6852</v>
      </c>
      <c r="E407" s="43">
        <v>37</v>
      </c>
      <c r="F407" s="44">
        <v>1.92</v>
      </c>
      <c r="G407" s="43">
        <v>35</v>
      </c>
      <c r="H407" s="44">
        <v>1.74</v>
      </c>
      <c r="I407" s="42" t="s">
        <v>324</v>
      </c>
      <c r="J407" s="42" t="s">
        <v>4</v>
      </c>
      <c r="K407" s="42" t="s">
        <v>4</v>
      </c>
      <c r="L407" s="43">
        <f>IF(Tabelle11[[#This Row],[Heizleistung (55° C)]]=0,Tabelle11[[#This Row],[Heizleistung (35° C)]],(Tabelle11[[#This Row],[Heizleistung (35° C)]]+Tabelle11[[#This Row],[Heizleistung (55° C)]])/2)</f>
        <v>36</v>
      </c>
      <c r="M407" s="46">
        <f>IF(OR(Tabelle11[[#This Row],[Etas 35°C]]=0,Tabelle11[[#This Row],[Etas 55°C]]=0),"n.a.",(Tabelle11[[#This Row],[Etas 35°C]]*0.8+Tabelle11[[#This Row],[Etas 55°C]]*0.2)*2.5)</f>
        <v>4.71</v>
      </c>
      <c r="N407" s="53">
        <f>IF(Tabelle11[[#This Row],[Etas 55°C]]=0,"n.a.",(6-Tabelle11[[#This Row],[80%/20% SCOP]])/Tabelle11[[#This Row],[80%/20% SCOP]])</f>
        <v>0.27388535031847133</v>
      </c>
    </row>
    <row r="408" spans="1:14" ht="20.100000000000001" customHeight="1" x14ac:dyDescent="0.25">
      <c r="A408" s="40">
        <v>16006631</v>
      </c>
      <c r="B408" s="41" t="s">
        <v>1657</v>
      </c>
      <c r="C408" s="41" t="s">
        <v>7259</v>
      </c>
      <c r="D408" s="42" t="s">
        <v>6852</v>
      </c>
      <c r="E408" s="43">
        <v>21</v>
      </c>
      <c r="F408" s="44">
        <v>2.0099999999999998</v>
      </c>
      <c r="G408" s="43">
        <v>20</v>
      </c>
      <c r="H408" s="44">
        <v>1.67</v>
      </c>
      <c r="I408" s="42" t="s">
        <v>324</v>
      </c>
      <c r="J408" s="42" t="s">
        <v>4</v>
      </c>
      <c r="K408" s="42" t="s">
        <v>4</v>
      </c>
      <c r="L408" s="43">
        <f>IF(Tabelle11[[#This Row],[Heizleistung (55° C)]]=0,Tabelle11[[#This Row],[Heizleistung (35° C)]],(Tabelle11[[#This Row],[Heizleistung (35° C)]]+Tabelle11[[#This Row],[Heizleistung (55° C)]])/2)</f>
        <v>20.5</v>
      </c>
      <c r="M408" s="46">
        <f>IF(OR(Tabelle11[[#This Row],[Etas 35°C]]=0,Tabelle11[[#This Row],[Etas 55°C]]=0),"n.a.",(Tabelle11[[#This Row],[Etas 35°C]]*0.8+Tabelle11[[#This Row],[Etas 55°C]]*0.2)*2.5)</f>
        <v>4.8549999999999995</v>
      </c>
      <c r="N408" s="53">
        <f>IF(Tabelle11[[#This Row],[Etas 55°C]]=0,"n.a.",(6-Tabelle11[[#This Row],[80%/20% SCOP]])/Tabelle11[[#This Row],[80%/20% SCOP]])</f>
        <v>0.23583934088568498</v>
      </c>
    </row>
    <row r="409" spans="1:14" ht="20.100000000000001" customHeight="1" x14ac:dyDescent="0.25">
      <c r="A409" s="40">
        <v>16006467</v>
      </c>
      <c r="B409" s="41" t="s">
        <v>1766</v>
      </c>
      <c r="C409" s="41" t="s">
        <v>7260</v>
      </c>
      <c r="D409" s="42" t="s">
        <v>6852</v>
      </c>
      <c r="E409" s="43">
        <v>36</v>
      </c>
      <c r="F409" s="44">
        <v>2.0499999999999998</v>
      </c>
      <c r="G409" s="43">
        <v>34</v>
      </c>
      <c r="H409" s="44">
        <v>1.53</v>
      </c>
      <c r="I409" s="42" t="s">
        <v>109</v>
      </c>
      <c r="J409" s="42" t="s">
        <v>4</v>
      </c>
      <c r="K409" s="42" t="s">
        <v>4</v>
      </c>
      <c r="L409" s="43">
        <f>IF(Tabelle11[[#This Row],[Heizleistung (55° C)]]=0,Tabelle11[[#This Row],[Heizleistung (35° C)]],(Tabelle11[[#This Row],[Heizleistung (35° C)]]+Tabelle11[[#This Row],[Heizleistung (55° C)]])/2)</f>
        <v>35</v>
      </c>
      <c r="M409" s="46">
        <f>IF(OR(Tabelle11[[#This Row],[Etas 35°C]]=0,Tabelle11[[#This Row],[Etas 55°C]]=0),"n.a.",(Tabelle11[[#This Row],[Etas 35°C]]*0.8+Tabelle11[[#This Row],[Etas 55°C]]*0.2)*2.5)</f>
        <v>4.8650000000000002</v>
      </c>
      <c r="N409" s="53">
        <f>IF(Tabelle11[[#This Row],[Etas 55°C]]=0,"n.a.",(6-Tabelle11[[#This Row],[80%/20% SCOP]])/Tabelle11[[#This Row],[80%/20% SCOP]])</f>
        <v>0.23329907502569366</v>
      </c>
    </row>
    <row r="410" spans="1:14" ht="20.100000000000001" customHeight="1" x14ac:dyDescent="0.25">
      <c r="A410" s="40">
        <v>16006460</v>
      </c>
      <c r="B410" s="41" t="s">
        <v>1766</v>
      </c>
      <c r="C410" s="41" t="s">
        <v>7261</v>
      </c>
      <c r="D410" s="42" t="s">
        <v>6852</v>
      </c>
      <c r="E410" s="43">
        <v>11</v>
      </c>
      <c r="F410" s="44">
        <v>2.06</v>
      </c>
      <c r="G410" s="43">
        <v>9</v>
      </c>
      <c r="H410" s="44">
        <v>1.55</v>
      </c>
      <c r="I410" s="42" t="s">
        <v>109</v>
      </c>
      <c r="J410" s="42" t="s">
        <v>4</v>
      </c>
      <c r="K410" s="42" t="s">
        <v>4</v>
      </c>
      <c r="L410" s="43">
        <f>IF(Tabelle11[[#This Row],[Heizleistung (55° C)]]=0,Tabelle11[[#This Row],[Heizleistung (35° C)]],(Tabelle11[[#This Row],[Heizleistung (35° C)]]+Tabelle11[[#This Row],[Heizleistung (55° C)]])/2)</f>
        <v>10</v>
      </c>
      <c r="M410" s="46">
        <f>IF(OR(Tabelle11[[#This Row],[Etas 35°C]]=0,Tabelle11[[#This Row],[Etas 55°C]]=0),"n.a.",(Tabelle11[[#This Row],[Etas 35°C]]*0.8+Tabelle11[[#This Row],[Etas 55°C]]*0.2)*2.5)</f>
        <v>4.8950000000000005</v>
      </c>
      <c r="N410" s="53">
        <f>IF(Tabelle11[[#This Row],[Etas 55°C]]=0,"n.a.",(6-Tabelle11[[#This Row],[80%/20% SCOP]])/Tabelle11[[#This Row],[80%/20% SCOP]])</f>
        <v>0.2257405515832481</v>
      </c>
    </row>
    <row r="411" spans="1:14" ht="20.100000000000001" customHeight="1" x14ac:dyDescent="0.25">
      <c r="A411" s="40">
        <v>16006468</v>
      </c>
      <c r="B411" s="41" t="s">
        <v>1766</v>
      </c>
      <c r="C411" s="41" t="s">
        <v>7262</v>
      </c>
      <c r="D411" s="42" t="s">
        <v>6852</v>
      </c>
      <c r="E411" s="43">
        <v>52</v>
      </c>
      <c r="F411" s="44">
        <v>2.14</v>
      </c>
      <c r="G411" s="43">
        <v>48</v>
      </c>
      <c r="H411" s="44">
        <v>1.57</v>
      </c>
      <c r="I411" s="42" t="s">
        <v>109</v>
      </c>
      <c r="J411" s="42" t="s">
        <v>4</v>
      </c>
      <c r="K411" s="42" t="s">
        <v>4</v>
      </c>
      <c r="L411" s="43">
        <f>IF(Tabelle11[[#This Row],[Heizleistung (55° C)]]=0,Tabelle11[[#This Row],[Heizleistung (35° C)]],(Tabelle11[[#This Row],[Heizleistung (35° C)]]+Tabelle11[[#This Row],[Heizleistung (55° C)]])/2)</f>
        <v>50</v>
      </c>
      <c r="M411" s="46">
        <f>IF(OR(Tabelle11[[#This Row],[Etas 35°C]]=0,Tabelle11[[#This Row],[Etas 55°C]]=0),"n.a.",(Tabelle11[[#This Row],[Etas 35°C]]*0.8+Tabelle11[[#This Row],[Etas 55°C]]*0.2)*2.5)</f>
        <v>5.0650000000000004</v>
      </c>
      <c r="N411" s="53">
        <f>IF(Tabelle11[[#This Row],[Etas 55°C]]=0,"n.a.",(6-Tabelle11[[#This Row],[80%/20% SCOP]])/Tabelle11[[#This Row],[80%/20% SCOP]])</f>
        <v>0.18460019743336614</v>
      </c>
    </row>
    <row r="412" spans="1:14" ht="20.100000000000001" customHeight="1" x14ac:dyDescent="0.25">
      <c r="A412" s="40">
        <v>16006461</v>
      </c>
      <c r="B412" s="41" t="s">
        <v>1766</v>
      </c>
      <c r="C412" s="41" t="s">
        <v>7263</v>
      </c>
      <c r="D412" s="42" t="s">
        <v>6852</v>
      </c>
      <c r="E412" s="43">
        <v>17</v>
      </c>
      <c r="F412" s="44">
        <v>2.17</v>
      </c>
      <c r="G412" s="43">
        <v>14</v>
      </c>
      <c r="H412" s="44">
        <v>1.68</v>
      </c>
      <c r="I412" s="42" t="s">
        <v>109</v>
      </c>
      <c r="J412" s="42" t="s">
        <v>4</v>
      </c>
      <c r="K412" s="42" t="s">
        <v>4</v>
      </c>
      <c r="L412" s="43">
        <f>IF(Tabelle11[[#This Row],[Heizleistung (55° C)]]=0,Tabelle11[[#This Row],[Heizleistung (35° C)]],(Tabelle11[[#This Row],[Heizleistung (35° C)]]+Tabelle11[[#This Row],[Heizleistung (55° C)]])/2)</f>
        <v>15.5</v>
      </c>
      <c r="M412" s="46">
        <f>IF(OR(Tabelle11[[#This Row],[Etas 35°C]]=0,Tabelle11[[#This Row],[Etas 55°C]]=0),"n.a.",(Tabelle11[[#This Row],[Etas 35°C]]*0.8+Tabelle11[[#This Row],[Etas 55°C]]*0.2)*2.5)</f>
        <v>5.18</v>
      </c>
      <c r="N412" s="53">
        <f>IF(Tabelle11[[#This Row],[Etas 55°C]]=0,"n.a.",(6-Tabelle11[[#This Row],[80%/20% SCOP]])/Tabelle11[[#This Row],[80%/20% SCOP]])</f>
        <v>0.15830115830115837</v>
      </c>
    </row>
    <row r="413" spans="1:14" ht="20.100000000000001" customHeight="1" x14ac:dyDescent="0.25">
      <c r="A413" s="40">
        <v>16005617</v>
      </c>
      <c r="B413" s="41" t="s">
        <v>1811</v>
      </c>
      <c r="C413" s="41" t="s">
        <v>7264</v>
      </c>
      <c r="D413" s="42" t="s">
        <v>6852</v>
      </c>
      <c r="E413" s="43">
        <v>129</v>
      </c>
      <c r="F413" s="44">
        <v>2.36</v>
      </c>
      <c r="G413" s="43">
        <v>116</v>
      </c>
      <c r="H413" s="44">
        <v>1.84</v>
      </c>
      <c r="I413" s="42" t="s">
        <v>109</v>
      </c>
      <c r="J413" s="42" t="s">
        <v>15</v>
      </c>
      <c r="K413" s="42" t="s">
        <v>4</v>
      </c>
      <c r="L413" s="43">
        <f>IF(Tabelle11[[#This Row],[Heizleistung (55° C)]]=0,Tabelle11[[#This Row],[Heizleistung (35° C)]],(Tabelle11[[#This Row],[Heizleistung (35° C)]]+Tabelle11[[#This Row],[Heizleistung (55° C)]])/2)</f>
        <v>122.5</v>
      </c>
      <c r="M413" s="46">
        <f>IF(OR(Tabelle11[[#This Row],[Etas 35°C]]=0,Tabelle11[[#This Row],[Etas 55°C]]=0),"n.a.",(Tabelle11[[#This Row],[Etas 35°C]]*0.8+Tabelle11[[#This Row],[Etas 55°C]]*0.2)*2.5)</f>
        <v>5.64</v>
      </c>
      <c r="N413" s="53">
        <f>IF(Tabelle11[[#This Row],[Etas 55°C]]=0,"n.a.",(6-Tabelle11[[#This Row],[80%/20% SCOP]])/Tabelle11[[#This Row],[80%/20% SCOP]])</f>
        <v>6.3829787234042618E-2</v>
      </c>
    </row>
    <row r="414" spans="1:14" ht="20.100000000000001" customHeight="1" x14ac:dyDescent="0.25">
      <c r="A414" s="40">
        <v>16011888</v>
      </c>
      <c r="B414" s="41" t="s">
        <v>1811</v>
      </c>
      <c r="C414" s="41" t="s">
        <v>7265</v>
      </c>
      <c r="D414" s="42" t="s">
        <v>6852</v>
      </c>
      <c r="E414" s="43">
        <v>477</v>
      </c>
      <c r="F414" s="44">
        <v>2.3199999999999998</v>
      </c>
      <c r="G414" s="43">
        <v>428</v>
      </c>
      <c r="H414" s="44">
        <v>1.87</v>
      </c>
      <c r="I414" s="42" t="s">
        <v>109</v>
      </c>
      <c r="J414" s="42" t="s">
        <v>15</v>
      </c>
      <c r="K414" s="42" t="s">
        <v>4</v>
      </c>
      <c r="L414" s="43">
        <f>IF(Tabelle11[[#This Row],[Heizleistung (55° C)]]=0,Tabelle11[[#This Row],[Heizleistung (35° C)]],(Tabelle11[[#This Row],[Heizleistung (35° C)]]+Tabelle11[[#This Row],[Heizleistung (55° C)]])/2)</f>
        <v>452.5</v>
      </c>
      <c r="M414" s="46">
        <f>IF(OR(Tabelle11[[#This Row],[Etas 35°C]]=0,Tabelle11[[#This Row],[Etas 55°C]]=0),"n.a.",(Tabelle11[[#This Row],[Etas 35°C]]*0.8+Tabelle11[[#This Row],[Etas 55°C]]*0.2)*2.5)</f>
        <v>5.5750000000000002</v>
      </c>
      <c r="N414" s="53">
        <f>IF(Tabelle11[[#This Row],[Etas 55°C]]=0,"n.a.",(6-Tabelle11[[#This Row],[80%/20% SCOP]])/Tabelle11[[#This Row],[80%/20% SCOP]])</f>
        <v>7.6233183856502212E-2</v>
      </c>
    </row>
    <row r="415" spans="1:14" ht="20.100000000000001" customHeight="1" x14ac:dyDescent="0.25">
      <c r="A415" s="40">
        <v>16005951</v>
      </c>
      <c r="B415" s="41" t="s">
        <v>1811</v>
      </c>
      <c r="C415" s="41" t="s">
        <v>7266</v>
      </c>
      <c r="D415" s="42" t="s">
        <v>6852</v>
      </c>
      <c r="E415" s="43">
        <v>162</v>
      </c>
      <c r="F415" s="44">
        <v>2.21</v>
      </c>
      <c r="G415" s="43"/>
      <c r="H415" s="42"/>
      <c r="I415" s="42" t="s">
        <v>109</v>
      </c>
      <c r="J415" s="42" t="s">
        <v>15</v>
      </c>
      <c r="K415" s="42" t="s">
        <v>4</v>
      </c>
      <c r="L415" s="43">
        <f>IF(Tabelle11[[#This Row],[Heizleistung (55° C)]]=0,Tabelle11[[#This Row],[Heizleistung (35° C)]],(Tabelle11[[#This Row],[Heizleistung (35° C)]]+Tabelle11[[#This Row],[Heizleistung (55° C)]])/2)</f>
        <v>162</v>
      </c>
      <c r="M415" s="46" t="str">
        <f>IF(OR(Tabelle11[[#This Row],[Etas 35°C]]=0,Tabelle11[[#This Row],[Etas 55°C]]=0),"n.a.",(Tabelle11[[#This Row],[Etas 35°C]]*0.8+Tabelle11[[#This Row],[Etas 55°C]]*0.2)*2.5)</f>
        <v>n.a.</v>
      </c>
      <c r="N415" s="53" t="str">
        <f>IF(Tabelle11[[#This Row],[Etas 55°C]]=0,"n.a.",(6-Tabelle11[[#This Row],[80%/20% SCOP]])/Tabelle11[[#This Row],[80%/20% SCOP]])</f>
        <v>n.a.</v>
      </c>
    </row>
    <row r="416" spans="1:14" ht="20.100000000000001" customHeight="1" x14ac:dyDescent="0.25">
      <c r="A416" s="40">
        <v>16005611</v>
      </c>
      <c r="B416" s="41" t="s">
        <v>1811</v>
      </c>
      <c r="C416" s="41" t="s">
        <v>7267</v>
      </c>
      <c r="D416" s="42" t="s">
        <v>6852</v>
      </c>
      <c r="E416" s="43">
        <v>410</v>
      </c>
      <c r="F416" s="44">
        <v>2.2799999999999998</v>
      </c>
      <c r="G416" s="43">
        <v>369</v>
      </c>
      <c r="H416" s="44">
        <v>1.81</v>
      </c>
      <c r="I416" s="42" t="s">
        <v>109</v>
      </c>
      <c r="J416" s="42" t="s">
        <v>15</v>
      </c>
      <c r="K416" s="42" t="s">
        <v>4</v>
      </c>
      <c r="L416" s="43">
        <f>IF(Tabelle11[[#This Row],[Heizleistung (55° C)]]=0,Tabelle11[[#This Row],[Heizleistung (35° C)]],(Tabelle11[[#This Row],[Heizleistung (35° C)]]+Tabelle11[[#This Row],[Heizleistung (55° C)]])/2)</f>
        <v>389.5</v>
      </c>
      <c r="M416" s="46">
        <f>IF(OR(Tabelle11[[#This Row],[Etas 35°C]]=0,Tabelle11[[#This Row],[Etas 55°C]]=0),"n.a.",(Tabelle11[[#This Row],[Etas 35°C]]*0.8+Tabelle11[[#This Row],[Etas 55°C]]*0.2)*2.5)</f>
        <v>5.4649999999999999</v>
      </c>
      <c r="N416" s="53">
        <f>IF(Tabelle11[[#This Row],[Etas 55°C]]=0,"n.a.",(6-Tabelle11[[#This Row],[80%/20% SCOP]])/Tabelle11[[#This Row],[80%/20% SCOP]])</f>
        <v>9.7895699908508715E-2</v>
      </c>
    </row>
    <row r="417" spans="1:14" ht="20.100000000000001" customHeight="1" x14ac:dyDescent="0.25">
      <c r="A417" s="40">
        <v>16005600</v>
      </c>
      <c r="B417" s="41" t="s">
        <v>1811</v>
      </c>
      <c r="C417" s="41" t="s">
        <v>7268</v>
      </c>
      <c r="D417" s="42" t="s">
        <v>6852</v>
      </c>
      <c r="E417" s="43">
        <v>165</v>
      </c>
      <c r="F417" s="44">
        <v>2.29</v>
      </c>
      <c r="G417" s="43">
        <v>148</v>
      </c>
      <c r="H417" s="44">
        <v>1.79</v>
      </c>
      <c r="I417" s="42" t="s">
        <v>109</v>
      </c>
      <c r="J417" s="42" t="s">
        <v>15</v>
      </c>
      <c r="K417" s="42" t="s">
        <v>4</v>
      </c>
      <c r="L417" s="43">
        <f>IF(Tabelle11[[#This Row],[Heizleistung (55° C)]]=0,Tabelle11[[#This Row],[Heizleistung (35° C)]],(Tabelle11[[#This Row],[Heizleistung (35° C)]]+Tabelle11[[#This Row],[Heizleistung (55° C)]])/2)</f>
        <v>156.5</v>
      </c>
      <c r="M417" s="46">
        <f>IF(OR(Tabelle11[[#This Row],[Etas 35°C]]=0,Tabelle11[[#This Row],[Etas 55°C]]=0),"n.a.",(Tabelle11[[#This Row],[Etas 35°C]]*0.8+Tabelle11[[#This Row],[Etas 55°C]]*0.2)*2.5)</f>
        <v>5.4749999999999996</v>
      </c>
      <c r="N417" s="53">
        <f>IF(Tabelle11[[#This Row],[Etas 55°C]]=0,"n.a.",(6-Tabelle11[[#This Row],[80%/20% SCOP]])/Tabelle11[[#This Row],[80%/20% SCOP]])</f>
        <v>9.5890410958904188E-2</v>
      </c>
    </row>
    <row r="418" spans="1:14" ht="20.100000000000001" customHeight="1" x14ac:dyDescent="0.25">
      <c r="A418" s="40">
        <v>16009925</v>
      </c>
      <c r="B418" s="41" t="s">
        <v>1811</v>
      </c>
      <c r="C418" s="41" t="s">
        <v>7269</v>
      </c>
      <c r="D418" s="42" t="s">
        <v>6852</v>
      </c>
      <c r="E418" s="43">
        <v>76</v>
      </c>
      <c r="F418" s="44">
        <v>2.27</v>
      </c>
      <c r="G418" s="43">
        <v>68</v>
      </c>
      <c r="H418" s="44">
        <v>1.81</v>
      </c>
      <c r="I418" s="42" t="s">
        <v>109</v>
      </c>
      <c r="J418" s="42" t="s">
        <v>15</v>
      </c>
      <c r="K418" s="42" t="s">
        <v>4</v>
      </c>
      <c r="L418" s="43">
        <f>IF(Tabelle11[[#This Row],[Heizleistung (55° C)]]=0,Tabelle11[[#This Row],[Heizleistung (35° C)]],(Tabelle11[[#This Row],[Heizleistung (35° C)]]+Tabelle11[[#This Row],[Heizleistung (55° C)]])/2)</f>
        <v>72</v>
      </c>
      <c r="M418" s="46">
        <f>IF(OR(Tabelle11[[#This Row],[Etas 35°C]]=0,Tabelle11[[#This Row],[Etas 55°C]]=0),"n.a.",(Tabelle11[[#This Row],[Etas 35°C]]*0.8+Tabelle11[[#This Row],[Etas 55°C]]*0.2)*2.5)</f>
        <v>5.4450000000000003</v>
      </c>
      <c r="N418" s="53">
        <f>IF(Tabelle11[[#This Row],[Etas 55°C]]=0,"n.a.",(6-Tabelle11[[#This Row],[80%/20% SCOP]])/Tabelle11[[#This Row],[80%/20% SCOP]])</f>
        <v>0.10192837465564733</v>
      </c>
    </row>
    <row r="419" spans="1:14" ht="20.100000000000001" customHeight="1" x14ac:dyDescent="0.25">
      <c r="A419" s="40">
        <v>16005598</v>
      </c>
      <c r="B419" s="41" t="s">
        <v>1811</v>
      </c>
      <c r="C419" s="41" t="s">
        <v>7270</v>
      </c>
      <c r="D419" s="42" t="s">
        <v>6852</v>
      </c>
      <c r="E419" s="43">
        <v>127</v>
      </c>
      <c r="F419" s="44">
        <v>2.2999999999999998</v>
      </c>
      <c r="G419" s="43">
        <v>114</v>
      </c>
      <c r="H419" s="44">
        <v>1.78</v>
      </c>
      <c r="I419" s="42" t="s">
        <v>109</v>
      </c>
      <c r="J419" s="42" t="s">
        <v>15</v>
      </c>
      <c r="K419" s="42" t="s">
        <v>4</v>
      </c>
      <c r="L419" s="43">
        <f>IF(Tabelle11[[#This Row],[Heizleistung (55° C)]]=0,Tabelle11[[#This Row],[Heizleistung (35° C)]],(Tabelle11[[#This Row],[Heizleistung (35° C)]]+Tabelle11[[#This Row],[Heizleistung (55° C)]])/2)</f>
        <v>120.5</v>
      </c>
      <c r="M419" s="46">
        <f>IF(OR(Tabelle11[[#This Row],[Etas 35°C]]=0,Tabelle11[[#This Row],[Etas 55°C]]=0),"n.a.",(Tabelle11[[#This Row],[Etas 35°C]]*0.8+Tabelle11[[#This Row],[Etas 55°C]]*0.2)*2.5)</f>
        <v>5.4899999999999993</v>
      </c>
      <c r="N419" s="53">
        <f>IF(Tabelle11[[#This Row],[Etas 55°C]]=0,"n.a.",(6-Tabelle11[[#This Row],[80%/20% SCOP]])/Tabelle11[[#This Row],[80%/20% SCOP]])</f>
        <v>9.2896174863388109E-2</v>
      </c>
    </row>
    <row r="420" spans="1:14" ht="20.100000000000001" customHeight="1" x14ac:dyDescent="0.25">
      <c r="A420" s="40">
        <v>16005604</v>
      </c>
      <c r="B420" s="41" t="s">
        <v>1811</v>
      </c>
      <c r="C420" s="41" t="s">
        <v>7271</v>
      </c>
      <c r="D420" s="42" t="s">
        <v>6852</v>
      </c>
      <c r="E420" s="43">
        <v>268</v>
      </c>
      <c r="F420" s="44">
        <v>2.2999999999999998</v>
      </c>
      <c r="G420" s="43">
        <v>240</v>
      </c>
      <c r="H420" s="44">
        <v>1.8</v>
      </c>
      <c r="I420" s="42" t="s">
        <v>109</v>
      </c>
      <c r="J420" s="42" t="s">
        <v>15</v>
      </c>
      <c r="K420" s="42" t="s">
        <v>4</v>
      </c>
      <c r="L420" s="43">
        <f>IF(Tabelle11[[#This Row],[Heizleistung (55° C)]]=0,Tabelle11[[#This Row],[Heizleistung (35° C)]],(Tabelle11[[#This Row],[Heizleistung (35° C)]]+Tabelle11[[#This Row],[Heizleistung (55° C)]])/2)</f>
        <v>254</v>
      </c>
      <c r="M420" s="46">
        <f>IF(OR(Tabelle11[[#This Row],[Etas 35°C]]=0,Tabelle11[[#This Row],[Etas 55°C]]=0),"n.a.",(Tabelle11[[#This Row],[Etas 35°C]]*0.8+Tabelle11[[#This Row],[Etas 55°C]]*0.2)*2.5)</f>
        <v>5.4999999999999991</v>
      </c>
      <c r="N420" s="53">
        <f>IF(Tabelle11[[#This Row],[Etas 55°C]]=0,"n.a.",(6-Tabelle11[[#This Row],[80%/20% SCOP]])/Tabelle11[[#This Row],[80%/20% SCOP]])</f>
        <v>9.0909090909091092E-2</v>
      </c>
    </row>
    <row r="421" spans="1:14" ht="20.100000000000001" customHeight="1" x14ac:dyDescent="0.25">
      <c r="A421" s="40">
        <v>16005595</v>
      </c>
      <c r="B421" s="41" t="s">
        <v>1811</v>
      </c>
      <c r="C421" s="41" t="s">
        <v>7272</v>
      </c>
      <c r="D421" s="42" t="s">
        <v>6852</v>
      </c>
      <c r="E421" s="43">
        <v>86</v>
      </c>
      <c r="F421" s="44">
        <v>2.29</v>
      </c>
      <c r="G421" s="43">
        <v>78</v>
      </c>
      <c r="H421" s="44">
        <v>1.78</v>
      </c>
      <c r="I421" s="42" t="s">
        <v>109</v>
      </c>
      <c r="J421" s="42" t="s">
        <v>15</v>
      </c>
      <c r="K421" s="42" t="s">
        <v>4</v>
      </c>
      <c r="L421" s="43">
        <f>IF(Tabelle11[[#This Row],[Heizleistung (55° C)]]=0,Tabelle11[[#This Row],[Heizleistung (35° C)]],(Tabelle11[[#This Row],[Heizleistung (35° C)]]+Tabelle11[[#This Row],[Heizleistung (55° C)]])/2)</f>
        <v>82</v>
      </c>
      <c r="M421" s="46">
        <f>IF(OR(Tabelle11[[#This Row],[Etas 35°C]]=0,Tabelle11[[#This Row],[Etas 55°C]]=0),"n.a.",(Tabelle11[[#This Row],[Etas 35°C]]*0.8+Tabelle11[[#This Row],[Etas 55°C]]*0.2)*2.5)</f>
        <v>5.4700000000000006</v>
      </c>
      <c r="N421" s="53">
        <f>IF(Tabelle11[[#This Row],[Etas 55°C]]=0,"n.a.",(6-Tabelle11[[#This Row],[80%/20% SCOP]])/Tabelle11[[#This Row],[80%/20% SCOP]])</f>
        <v>9.6892138939670802E-2</v>
      </c>
    </row>
    <row r="422" spans="1:14" ht="20.100000000000001" customHeight="1" x14ac:dyDescent="0.25">
      <c r="A422" s="40">
        <v>16005958</v>
      </c>
      <c r="B422" s="41" t="s">
        <v>1811</v>
      </c>
      <c r="C422" s="41" t="s">
        <v>7273</v>
      </c>
      <c r="D422" s="42" t="s">
        <v>6852</v>
      </c>
      <c r="E422" s="43">
        <v>404</v>
      </c>
      <c r="F422" s="44">
        <v>2.0299999999999998</v>
      </c>
      <c r="G422" s="43"/>
      <c r="H422" s="42"/>
      <c r="I422" s="42" t="s">
        <v>109</v>
      </c>
      <c r="J422" s="42" t="s">
        <v>15</v>
      </c>
      <c r="K422" s="42" t="s">
        <v>4</v>
      </c>
      <c r="L422" s="43">
        <f>IF(Tabelle11[[#This Row],[Heizleistung (55° C)]]=0,Tabelle11[[#This Row],[Heizleistung (35° C)]],(Tabelle11[[#This Row],[Heizleistung (35° C)]]+Tabelle11[[#This Row],[Heizleistung (55° C)]])/2)</f>
        <v>404</v>
      </c>
      <c r="M422" s="46" t="str">
        <f>IF(OR(Tabelle11[[#This Row],[Etas 35°C]]=0,Tabelle11[[#This Row],[Etas 55°C]]=0),"n.a.",(Tabelle11[[#This Row],[Etas 35°C]]*0.8+Tabelle11[[#This Row],[Etas 55°C]]*0.2)*2.5)</f>
        <v>n.a.</v>
      </c>
      <c r="N422" s="53" t="str">
        <f>IF(Tabelle11[[#This Row],[Etas 55°C]]=0,"n.a.",(6-Tabelle11[[#This Row],[80%/20% SCOP]])/Tabelle11[[#This Row],[80%/20% SCOP]])</f>
        <v>n.a.</v>
      </c>
    </row>
    <row r="423" spans="1:14" ht="20.100000000000001" customHeight="1" x14ac:dyDescent="0.25">
      <c r="A423" s="40">
        <v>16005608</v>
      </c>
      <c r="B423" s="41" t="s">
        <v>1811</v>
      </c>
      <c r="C423" s="41" t="s">
        <v>7274</v>
      </c>
      <c r="D423" s="42" t="s">
        <v>6852</v>
      </c>
      <c r="E423" s="43">
        <v>337</v>
      </c>
      <c r="F423" s="44">
        <v>2.2000000000000002</v>
      </c>
      <c r="G423" s="43">
        <v>306</v>
      </c>
      <c r="H423" s="44">
        <v>1.76</v>
      </c>
      <c r="I423" s="42" t="s">
        <v>109</v>
      </c>
      <c r="J423" s="42" t="s">
        <v>15</v>
      </c>
      <c r="K423" s="42" t="s">
        <v>4</v>
      </c>
      <c r="L423" s="43">
        <f>IF(Tabelle11[[#This Row],[Heizleistung (55° C)]]=0,Tabelle11[[#This Row],[Heizleistung (35° C)]],(Tabelle11[[#This Row],[Heizleistung (35° C)]]+Tabelle11[[#This Row],[Heizleistung (55° C)]])/2)</f>
        <v>321.5</v>
      </c>
      <c r="M423" s="46">
        <f>IF(OR(Tabelle11[[#This Row],[Etas 35°C]]=0,Tabelle11[[#This Row],[Etas 55°C]]=0),"n.a.",(Tabelle11[[#This Row],[Etas 35°C]]*0.8+Tabelle11[[#This Row],[Etas 55°C]]*0.2)*2.5)</f>
        <v>5.28</v>
      </c>
      <c r="N423" s="53">
        <f>IF(Tabelle11[[#This Row],[Etas 55°C]]=0,"n.a.",(6-Tabelle11[[#This Row],[80%/20% SCOP]])/Tabelle11[[#This Row],[80%/20% SCOP]])</f>
        <v>0.1363636363636363</v>
      </c>
    </row>
    <row r="424" spans="1:14" ht="20.100000000000001" customHeight="1" x14ac:dyDescent="0.25">
      <c r="A424" s="40">
        <v>16005960</v>
      </c>
      <c r="B424" s="41" t="s">
        <v>1811</v>
      </c>
      <c r="C424" s="41" t="s">
        <v>7275</v>
      </c>
      <c r="D424" s="42" t="s">
        <v>6852</v>
      </c>
      <c r="E424" s="43">
        <v>526</v>
      </c>
      <c r="F424" s="44">
        <v>2.2799999999999998</v>
      </c>
      <c r="G424" s="43"/>
      <c r="H424" s="42"/>
      <c r="I424" s="42" t="s">
        <v>109</v>
      </c>
      <c r="J424" s="42" t="s">
        <v>15</v>
      </c>
      <c r="K424" s="42" t="s">
        <v>4</v>
      </c>
      <c r="L424" s="43">
        <f>IF(Tabelle11[[#This Row],[Heizleistung (55° C)]]=0,Tabelle11[[#This Row],[Heizleistung (35° C)]],(Tabelle11[[#This Row],[Heizleistung (35° C)]]+Tabelle11[[#This Row],[Heizleistung (55° C)]])/2)</f>
        <v>526</v>
      </c>
      <c r="M424" s="46" t="str">
        <f>IF(OR(Tabelle11[[#This Row],[Etas 35°C]]=0,Tabelle11[[#This Row],[Etas 55°C]]=0),"n.a.",(Tabelle11[[#This Row],[Etas 35°C]]*0.8+Tabelle11[[#This Row],[Etas 55°C]]*0.2)*2.5)</f>
        <v>n.a.</v>
      </c>
      <c r="N424" s="53" t="str">
        <f>IF(Tabelle11[[#This Row],[Etas 55°C]]=0,"n.a.",(6-Tabelle11[[#This Row],[80%/20% SCOP]])/Tabelle11[[#This Row],[80%/20% SCOP]])</f>
        <v>n.a.</v>
      </c>
    </row>
    <row r="425" spans="1:14" ht="20.100000000000001" customHeight="1" x14ac:dyDescent="0.25">
      <c r="A425" s="40">
        <v>16005605</v>
      </c>
      <c r="B425" s="41" t="s">
        <v>1811</v>
      </c>
      <c r="C425" s="41" t="s">
        <v>7276</v>
      </c>
      <c r="D425" s="42" t="s">
        <v>6852</v>
      </c>
      <c r="E425" s="43">
        <v>251</v>
      </c>
      <c r="F425" s="44">
        <v>2.34</v>
      </c>
      <c r="G425" s="43">
        <v>226</v>
      </c>
      <c r="H425" s="44">
        <v>1.8</v>
      </c>
      <c r="I425" s="42" t="s">
        <v>109</v>
      </c>
      <c r="J425" s="42" t="s">
        <v>15</v>
      </c>
      <c r="K425" s="42" t="s">
        <v>4</v>
      </c>
      <c r="L425" s="43">
        <f>IF(Tabelle11[[#This Row],[Heizleistung (55° C)]]=0,Tabelle11[[#This Row],[Heizleistung (35° C)]],(Tabelle11[[#This Row],[Heizleistung (35° C)]]+Tabelle11[[#This Row],[Heizleistung (55° C)]])/2)</f>
        <v>238.5</v>
      </c>
      <c r="M425" s="46">
        <f>IF(OR(Tabelle11[[#This Row],[Etas 35°C]]=0,Tabelle11[[#This Row],[Etas 55°C]]=0),"n.a.",(Tabelle11[[#This Row],[Etas 35°C]]*0.8+Tabelle11[[#This Row],[Etas 55°C]]*0.2)*2.5)</f>
        <v>5.5799999999999992</v>
      </c>
      <c r="N425" s="53">
        <f>IF(Tabelle11[[#This Row],[Etas 55°C]]=0,"n.a.",(6-Tabelle11[[#This Row],[80%/20% SCOP]])/Tabelle11[[#This Row],[80%/20% SCOP]])</f>
        <v>7.526881720430123E-2</v>
      </c>
    </row>
    <row r="426" spans="1:14" ht="20.100000000000001" customHeight="1" x14ac:dyDescent="0.25">
      <c r="A426" s="40">
        <v>16005606</v>
      </c>
      <c r="B426" s="41" t="s">
        <v>1811</v>
      </c>
      <c r="C426" s="41" t="s">
        <v>7277</v>
      </c>
      <c r="D426" s="42" t="s">
        <v>6852</v>
      </c>
      <c r="E426" s="43">
        <v>302</v>
      </c>
      <c r="F426" s="44">
        <v>2.27</v>
      </c>
      <c r="G426" s="43">
        <v>272</v>
      </c>
      <c r="H426" s="44">
        <v>1.81</v>
      </c>
      <c r="I426" s="42" t="s">
        <v>109</v>
      </c>
      <c r="J426" s="42" t="s">
        <v>15</v>
      </c>
      <c r="K426" s="42" t="s">
        <v>4</v>
      </c>
      <c r="L426" s="43">
        <f>IF(Tabelle11[[#This Row],[Heizleistung (55° C)]]=0,Tabelle11[[#This Row],[Heizleistung (35° C)]],(Tabelle11[[#This Row],[Heizleistung (35° C)]]+Tabelle11[[#This Row],[Heizleistung (55° C)]])/2)</f>
        <v>287</v>
      </c>
      <c r="M426" s="46">
        <f>IF(OR(Tabelle11[[#This Row],[Etas 35°C]]=0,Tabelle11[[#This Row],[Etas 55°C]]=0),"n.a.",(Tabelle11[[#This Row],[Etas 35°C]]*0.8+Tabelle11[[#This Row],[Etas 55°C]]*0.2)*2.5)</f>
        <v>5.4450000000000003</v>
      </c>
      <c r="N426" s="53">
        <f>IF(Tabelle11[[#This Row],[Etas 55°C]]=0,"n.a.",(6-Tabelle11[[#This Row],[80%/20% SCOP]])/Tabelle11[[#This Row],[80%/20% SCOP]])</f>
        <v>0.10192837465564733</v>
      </c>
    </row>
    <row r="427" spans="1:14" ht="20.100000000000001" customHeight="1" x14ac:dyDescent="0.25">
      <c r="A427" s="40">
        <v>16005668</v>
      </c>
      <c r="B427" s="41" t="s">
        <v>1811</v>
      </c>
      <c r="C427" s="41" t="s">
        <v>7278</v>
      </c>
      <c r="D427" s="42" t="s">
        <v>6852</v>
      </c>
      <c r="E427" s="43">
        <v>339</v>
      </c>
      <c r="F427" s="44">
        <v>2.25</v>
      </c>
      <c r="G427" s="43">
        <v>308</v>
      </c>
      <c r="H427" s="44">
        <v>1.81</v>
      </c>
      <c r="I427" s="42" t="s">
        <v>109</v>
      </c>
      <c r="J427" s="42" t="s">
        <v>15</v>
      </c>
      <c r="K427" s="42" t="s">
        <v>4</v>
      </c>
      <c r="L427" s="43">
        <f>IF(Tabelle11[[#This Row],[Heizleistung (55° C)]]=0,Tabelle11[[#This Row],[Heizleistung (35° C)]],(Tabelle11[[#This Row],[Heizleistung (35° C)]]+Tabelle11[[#This Row],[Heizleistung (55° C)]])/2)</f>
        <v>323.5</v>
      </c>
      <c r="M427" s="46">
        <f>IF(OR(Tabelle11[[#This Row],[Etas 35°C]]=0,Tabelle11[[#This Row],[Etas 55°C]]=0),"n.a.",(Tabelle11[[#This Row],[Etas 35°C]]*0.8+Tabelle11[[#This Row],[Etas 55°C]]*0.2)*2.5)</f>
        <v>5.4049999999999994</v>
      </c>
      <c r="N427" s="53">
        <f>IF(Tabelle11[[#This Row],[Etas 55°C]]=0,"n.a.",(6-Tabelle11[[#This Row],[80%/20% SCOP]])/Tabelle11[[#This Row],[80%/20% SCOP]])</f>
        <v>0.11008325624421844</v>
      </c>
    </row>
    <row r="428" spans="1:14" ht="20.100000000000001" customHeight="1" x14ac:dyDescent="0.25">
      <c r="A428" s="40">
        <v>16005597</v>
      </c>
      <c r="B428" s="41" t="s">
        <v>1811</v>
      </c>
      <c r="C428" s="41" t="s">
        <v>7279</v>
      </c>
      <c r="D428" s="42" t="s">
        <v>6852</v>
      </c>
      <c r="E428" s="43">
        <v>108</v>
      </c>
      <c r="F428" s="44">
        <v>2.27</v>
      </c>
      <c r="G428" s="43">
        <v>97</v>
      </c>
      <c r="H428" s="44">
        <v>1.77</v>
      </c>
      <c r="I428" s="42" t="s">
        <v>109</v>
      </c>
      <c r="J428" s="42" t="s">
        <v>15</v>
      </c>
      <c r="K428" s="42" t="s">
        <v>4</v>
      </c>
      <c r="L428" s="43">
        <f>IF(Tabelle11[[#This Row],[Heizleistung (55° C)]]=0,Tabelle11[[#This Row],[Heizleistung (35° C)]],(Tabelle11[[#This Row],[Heizleistung (35° C)]]+Tabelle11[[#This Row],[Heizleistung (55° C)]])/2)</f>
        <v>102.5</v>
      </c>
      <c r="M428" s="46">
        <f>IF(OR(Tabelle11[[#This Row],[Etas 35°C]]=0,Tabelle11[[#This Row],[Etas 55°C]]=0),"n.a.",(Tabelle11[[#This Row],[Etas 35°C]]*0.8+Tabelle11[[#This Row],[Etas 55°C]]*0.2)*2.5)</f>
        <v>5.4249999999999998</v>
      </c>
      <c r="N428" s="53">
        <f>IF(Tabelle11[[#This Row],[Etas 55°C]]=0,"n.a.",(6-Tabelle11[[#This Row],[80%/20% SCOP]])/Tabelle11[[#This Row],[80%/20% SCOP]])</f>
        <v>0.10599078341013829</v>
      </c>
    </row>
    <row r="429" spans="1:14" ht="20.100000000000001" customHeight="1" x14ac:dyDescent="0.25">
      <c r="A429" s="40">
        <v>16011889</v>
      </c>
      <c r="B429" s="41" t="s">
        <v>1811</v>
      </c>
      <c r="C429" s="41" t="s">
        <v>7280</v>
      </c>
      <c r="D429" s="42" t="s">
        <v>6852</v>
      </c>
      <c r="E429" s="43">
        <v>470</v>
      </c>
      <c r="F429" s="44">
        <v>2.2799999999999998</v>
      </c>
      <c r="G429" s="43">
        <v>422</v>
      </c>
      <c r="H429" s="44">
        <v>1.82</v>
      </c>
      <c r="I429" s="42" t="s">
        <v>109</v>
      </c>
      <c r="J429" s="42" t="s">
        <v>15</v>
      </c>
      <c r="K429" s="42" t="s">
        <v>4</v>
      </c>
      <c r="L429" s="43">
        <f>IF(Tabelle11[[#This Row],[Heizleistung (55° C)]]=0,Tabelle11[[#This Row],[Heizleistung (35° C)]],(Tabelle11[[#This Row],[Heizleistung (35° C)]]+Tabelle11[[#This Row],[Heizleistung (55° C)]])/2)</f>
        <v>446</v>
      </c>
      <c r="M429" s="46">
        <f>IF(OR(Tabelle11[[#This Row],[Etas 35°C]]=0,Tabelle11[[#This Row],[Etas 55°C]]=0),"n.a.",(Tabelle11[[#This Row],[Etas 35°C]]*0.8+Tabelle11[[#This Row],[Etas 55°C]]*0.2)*2.5)</f>
        <v>5.4699999999999989</v>
      </c>
      <c r="N429" s="53">
        <f>IF(Tabelle11[[#This Row],[Etas 55°C]]=0,"n.a.",(6-Tabelle11[[#This Row],[80%/20% SCOP]])/Tabelle11[[#This Row],[80%/20% SCOP]])</f>
        <v>9.6892138939671163E-2</v>
      </c>
    </row>
    <row r="430" spans="1:14" ht="20.100000000000001" customHeight="1" x14ac:dyDescent="0.25">
      <c r="A430" s="40">
        <v>16005603</v>
      </c>
      <c r="B430" s="41" t="s">
        <v>1811</v>
      </c>
      <c r="C430" s="41" t="s">
        <v>7281</v>
      </c>
      <c r="D430" s="42" t="s">
        <v>6852</v>
      </c>
      <c r="E430" s="43">
        <v>237</v>
      </c>
      <c r="F430" s="44">
        <v>2.2999999999999998</v>
      </c>
      <c r="G430" s="43">
        <v>213</v>
      </c>
      <c r="H430" s="44">
        <v>1.81</v>
      </c>
      <c r="I430" s="42" t="s">
        <v>109</v>
      </c>
      <c r="J430" s="42" t="s">
        <v>15</v>
      </c>
      <c r="K430" s="42" t="s">
        <v>4</v>
      </c>
      <c r="L430" s="43">
        <f>IF(Tabelle11[[#This Row],[Heizleistung (55° C)]]=0,Tabelle11[[#This Row],[Heizleistung (35° C)]],(Tabelle11[[#This Row],[Heizleistung (35° C)]]+Tabelle11[[#This Row],[Heizleistung (55° C)]])/2)</f>
        <v>225</v>
      </c>
      <c r="M430" s="46">
        <f>IF(OR(Tabelle11[[#This Row],[Etas 35°C]]=0,Tabelle11[[#This Row],[Etas 55°C]]=0),"n.a.",(Tabelle11[[#This Row],[Etas 35°C]]*0.8+Tabelle11[[#This Row],[Etas 55°C]]*0.2)*2.5)</f>
        <v>5.5049999999999999</v>
      </c>
      <c r="N430" s="53">
        <f>IF(Tabelle11[[#This Row],[Etas 55°C]]=0,"n.a.",(6-Tabelle11[[#This Row],[80%/20% SCOP]])/Tabelle11[[#This Row],[80%/20% SCOP]])</f>
        <v>8.9918256130790214E-2</v>
      </c>
    </row>
    <row r="431" spans="1:14" ht="20.100000000000001" customHeight="1" x14ac:dyDescent="0.25">
      <c r="A431" s="40">
        <v>16005609</v>
      </c>
      <c r="B431" s="41" t="s">
        <v>1811</v>
      </c>
      <c r="C431" s="41" t="s">
        <v>7282</v>
      </c>
      <c r="D431" s="42" t="s">
        <v>6852</v>
      </c>
      <c r="E431" s="43">
        <v>327</v>
      </c>
      <c r="F431" s="44">
        <v>2.35</v>
      </c>
      <c r="G431" s="43">
        <v>293</v>
      </c>
      <c r="H431" s="44">
        <v>1.82</v>
      </c>
      <c r="I431" s="42" t="s">
        <v>109</v>
      </c>
      <c r="J431" s="42" t="s">
        <v>15</v>
      </c>
      <c r="K431" s="42" t="s">
        <v>4</v>
      </c>
      <c r="L431" s="43">
        <f>IF(Tabelle11[[#This Row],[Heizleistung (55° C)]]=0,Tabelle11[[#This Row],[Heizleistung (35° C)]],(Tabelle11[[#This Row],[Heizleistung (35° C)]]+Tabelle11[[#This Row],[Heizleistung (55° C)]])/2)</f>
        <v>310</v>
      </c>
      <c r="M431" s="46">
        <f>IF(OR(Tabelle11[[#This Row],[Etas 35°C]]=0,Tabelle11[[#This Row],[Etas 55°C]]=0),"n.a.",(Tabelle11[[#This Row],[Etas 35°C]]*0.8+Tabelle11[[#This Row],[Etas 55°C]]*0.2)*2.5)</f>
        <v>5.61</v>
      </c>
      <c r="N431" s="53">
        <f>IF(Tabelle11[[#This Row],[Etas 55°C]]=0,"n.a.",(6-Tabelle11[[#This Row],[80%/20% SCOP]])/Tabelle11[[#This Row],[80%/20% SCOP]])</f>
        <v>6.9518716577540052E-2</v>
      </c>
    </row>
    <row r="432" spans="1:14" ht="20.100000000000001" customHeight="1" x14ac:dyDescent="0.25">
      <c r="A432" s="40">
        <v>16005894</v>
      </c>
      <c r="B432" s="41" t="s">
        <v>1811</v>
      </c>
      <c r="C432" s="41" t="s">
        <v>7283</v>
      </c>
      <c r="D432" s="42" t="s">
        <v>6852</v>
      </c>
      <c r="E432" s="43">
        <v>106</v>
      </c>
      <c r="F432" s="44">
        <v>2.2400000000000002</v>
      </c>
      <c r="G432" s="43"/>
      <c r="H432" s="42"/>
      <c r="I432" s="42" t="s">
        <v>109</v>
      </c>
      <c r="J432" s="42" t="s">
        <v>15</v>
      </c>
      <c r="K432" s="42" t="s">
        <v>4</v>
      </c>
      <c r="L432" s="43">
        <f>IF(Tabelle11[[#This Row],[Heizleistung (55° C)]]=0,Tabelle11[[#This Row],[Heizleistung (35° C)]],(Tabelle11[[#This Row],[Heizleistung (35° C)]]+Tabelle11[[#This Row],[Heizleistung (55° C)]])/2)</f>
        <v>106</v>
      </c>
      <c r="M432" s="46" t="str">
        <f>IF(OR(Tabelle11[[#This Row],[Etas 35°C]]=0,Tabelle11[[#This Row],[Etas 55°C]]=0),"n.a.",(Tabelle11[[#This Row],[Etas 35°C]]*0.8+Tabelle11[[#This Row],[Etas 55°C]]*0.2)*2.5)</f>
        <v>n.a.</v>
      </c>
      <c r="N432" s="53" t="str">
        <f>IF(Tabelle11[[#This Row],[Etas 55°C]]=0,"n.a.",(6-Tabelle11[[#This Row],[80%/20% SCOP]])/Tabelle11[[#This Row],[80%/20% SCOP]])</f>
        <v>n.a.</v>
      </c>
    </row>
    <row r="433" spans="1:14" ht="20.100000000000001" customHeight="1" x14ac:dyDescent="0.25">
      <c r="A433" s="40">
        <v>16005665</v>
      </c>
      <c r="B433" s="41" t="s">
        <v>1811</v>
      </c>
      <c r="C433" s="41" t="s">
        <v>7284</v>
      </c>
      <c r="D433" s="42" t="s">
        <v>6852</v>
      </c>
      <c r="E433" s="43">
        <v>255</v>
      </c>
      <c r="F433" s="44">
        <v>2.39</v>
      </c>
      <c r="G433" s="43">
        <v>229</v>
      </c>
      <c r="H433" s="44">
        <v>1.84</v>
      </c>
      <c r="I433" s="42" t="s">
        <v>109</v>
      </c>
      <c r="J433" s="42" t="s">
        <v>15</v>
      </c>
      <c r="K433" s="42" t="s">
        <v>4</v>
      </c>
      <c r="L433" s="43">
        <f>IF(Tabelle11[[#This Row],[Heizleistung (55° C)]]=0,Tabelle11[[#This Row],[Heizleistung (35° C)]],(Tabelle11[[#This Row],[Heizleistung (35° C)]]+Tabelle11[[#This Row],[Heizleistung (55° C)]])/2)</f>
        <v>242</v>
      </c>
      <c r="M433" s="46">
        <f>IF(OR(Tabelle11[[#This Row],[Etas 35°C]]=0,Tabelle11[[#This Row],[Etas 55°C]]=0),"n.a.",(Tabelle11[[#This Row],[Etas 35°C]]*0.8+Tabelle11[[#This Row],[Etas 55°C]]*0.2)*2.5)</f>
        <v>5.7000000000000011</v>
      </c>
      <c r="N433" s="53">
        <f>IF(Tabelle11[[#This Row],[Etas 55°C]]=0,"n.a.",(6-Tabelle11[[#This Row],[80%/20% SCOP]])/Tabelle11[[#This Row],[80%/20% SCOP]])</f>
        <v>5.2631578947368224E-2</v>
      </c>
    </row>
    <row r="434" spans="1:14" ht="20.100000000000001" customHeight="1" x14ac:dyDescent="0.25">
      <c r="A434" s="40">
        <v>16005615</v>
      </c>
      <c r="B434" s="41" t="s">
        <v>1811</v>
      </c>
      <c r="C434" s="41" t="s">
        <v>7285</v>
      </c>
      <c r="D434" s="42" t="s">
        <v>6852</v>
      </c>
      <c r="E434" s="43">
        <v>97</v>
      </c>
      <c r="F434" s="44">
        <v>2.38</v>
      </c>
      <c r="G434" s="43">
        <v>87</v>
      </c>
      <c r="H434" s="44">
        <v>1.84</v>
      </c>
      <c r="I434" s="42" t="s">
        <v>109</v>
      </c>
      <c r="J434" s="42" t="s">
        <v>15</v>
      </c>
      <c r="K434" s="42" t="s">
        <v>4</v>
      </c>
      <c r="L434" s="43">
        <f>IF(Tabelle11[[#This Row],[Heizleistung (55° C)]]=0,Tabelle11[[#This Row],[Heizleistung (35° C)]],(Tabelle11[[#This Row],[Heizleistung (35° C)]]+Tabelle11[[#This Row],[Heizleistung (55° C)]])/2)</f>
        <v>92</v>
      </c>
      <c r="M434" s="46">
        <f>IF(OR(Tabelle11[[#This Row],[Etas 35°C]]=0,Tabelle11[[#This Row],[Etas 55°C]]=0),"n.a.",(Tabelle11[[#This Row],[Etas 35°C]]*0.8+Tabelle11[[#This Row],[Etas 55°C]]*0.2)*2.5)</f>
        <v>5.68</v>
      </c>
      <c r="N434" s="53">
        <f>IF(Tabelle11[[#This Row],[Etas 55°C]]=0,"n.a.",(6-Tabelle11[[#This Row],[80%/20% SCOP]])/Tabelle11[[#This Row],[80%/20% SCOP]])</f>
        <v>5.6338028169014134E-2</v>
      </c>
    </row>
    <row r="435" spans="1:14" ht="20.100000000000001" customHeight="1" x14ac:dyDescent="0.25">
      <c r="A435" s="40">
        <v>16005666</v>
      </c>
      <c r="B435" s="41" t="s">
        <v>1811</v>
      </c>
      <c r="C435" s="41" t="s">
        <v>7286</v>
      </c>
      <c r="D435" s="42" t="s">
        <v>6852</v>
      </c>
      <c r="E435" s="43">
        <v>308</v>
      </c>
      <c r="F435" s="44">
        <v>2.35</v>
      </c>
      <c r="G435" s="43">
        <v>277</v>
      </c>
      <c r="H435" s="44">
        <v>1.88</v>
      </c>
      <c r="I435" s="42" t="s">
        <v>109</v>
      </c>
      <c r="J435" s="42" t="s">
        <v>15</v>
      </c>
      <c r="K435" s="42" t="s">
        <v>4</v>
      </c>
      <c r="L435" s="43">
        <f>IF(Tabelle11[[#This Row],[Heizleistung (55° C)]]=0,Tabelle11[[#This Row],[Heizleistung (35° C)]],(Tabelle11[[#This Row],[Heizleistung (35° C)]]+Tabelle11[[#This Row],[Heizleistung (55° C)]])/2)</f>
        <v>292.5</v>
      </c>
      <c r="M435" s="46">
        <f>IF(OR(Tabelle11[[#This Row],[Etas 35°C]]=0,Tabelle11[[#This Row],[Etas 55°C]]=0),"n.a.",(Tabelle11[[#This Row],[Etas 35°C]]*0.8+Tabelle11[[#This Row],[Etas 55°C]]*0.2)*2.5)</f>
        <v>5.6400000000000006</v>
      </c>
      <c r="N435" s="53">
        <f>IF(Tabelle11[[#This Row],[Etas 55°C]]=0,"n.a.",(6-Tabelle11[[#This Row],[80%/20% SCOP]])/Tabelle11[[#This Row],[80%/20% SCOP]])</f>
        <v>6.3829787234042451E-2</v>
      </c>
    </row>
    <row r="436" spans="1:14" ht="20.100000000000001" customHeight="1" x14ac:dyDescent="0.25">
      <c r="A436" s="40">
        <v>16005957</v>
      </c>
      <c r="B436" s="41" t="s">
        <v>1811</v>
      </c>
      <c r="C436" s="41" t="s">
        <v>7287</v>
      </c>
      <c r="D436" s="42" t="s">
        <v>6852</v>
      </c>
      <c r="E436" s="43">
        <v>360</v>
      </c>
      <c r="F436" s="44">
        <v>2.29</v>
      </c>
      <c r="G436" s="43"/>
      <c r="H436" s="42"/>
      <c r="I436" s="42" t="s">
        <v>109</v>
      </c>
      <c r="J436" s="42" t="s">
        <v>15</v>
      </c>
      <c r="K436" s="42" t="s">
        <v>4</v>
      </c>
      <c r="L436" s="43">
        <f>IF(Tabelle11[[#This Row],[Heizleistung (55° C)]]=0,Tabelle11[[#This Row],[Heizleistung (35° C)]],(Tabelle11[[#This Row],[Heizleistung (35° C)]]+Tabelle11[[#This Row],[Heizleistung (55° C)]])/2)</f>
        <v>360</v>
      </c>
      <c r="M436" s="46" t="str">
        <f>IF(OR(Tabelle11[[#This Row],[Etas 35°C]]=0,Tabelle11[[#This Row],[Etas 55°C]]=0),"n.a.",(Tabelle11[[#This Row],[Etas 35°C]]*0.8+Tabelle11[[#This Row],[Etas 55°C]]*0.2)*2.5)</f>
        <v>n.a.</v>
      </c>
      <c r="N436" s="53" t="str">
        <f>IF(Tabelle11[[#This Row],[Etas 55°C]]=0,"n.a.",(6-Tabelle11[[#This Row],[80%/20% SCOP]])/Tabelle11[[#This Row],[80%/20% SCOP]])</f>
        <v>n.a.</v>
      </c>
    </row>
    <row r="437" spans="1:14" ht="20.100000000000001" customHeight="1" x14ac:dyDescent="0.25">
      <c r="A437" s="40">
        <v>16005559</v>
      </c>
      <c r="B437" s="41" t="s">
        <v>1811</v>
      </c>
      <c r="C437" s="41" t="s">
        <v>7288</v>
      </c>
      <c r="D437" s="42" t="s">
        <v>6852</v>
      </c>
      <c r="E437" s="43">
        <v>63</v>
      </c>
      <c r="F437" s="44">
        <v>2.2999999999999998</v>
      </c>
      <c r="G437" s="43">
        <v>57</v>
      </c>
      <c r="H437" s="44">
        <v>1.75</v>
      </c>
      <c r="I437" s="42" t="s">
        <v>109</v>
      </c>
      <c r="J437" s="42" t="s">
        <v>15</v>
      </c>
      <c r="K437" s="42" t="s">
        <v>4</v>
      </c>
      <c r="L437" s="43">
        <f>IF(Tabelle11[[#This Row],[Heizleistung (55° C)]]=0,Tabelle11[[#This Row],[Heizleistung (35° C)]],(Tabelle11[[#This Row],[Heizleistung (35° C)]]+Tabelle11[[#This Row],[Heizleistung (55° C)]])/2)</f>
        <v>60</v>
      </c>
      <c r="M437" s="46">
        <f>IF(OR(Tabelle11[[#This Row],[Etas 35°C]]=0,Tabelle11[[#This Row],[Etas 55°C]]=0),"n.a.",(Tabelle11[[#This Row],[Etas 35°C]]*0.8+Tabelle11[[#This Row],[Etas 55°C]]*0.2)*2.5)</f>
        <v>5.4749999999999996</v>
      </c>
      <c r="N437" s="53">
        <f>IF(Tabelle11[[#This Row],[Etas 55°C]]=0,"n.a.",(6-Tabelle11[[#This Row],[80%/20% SCOP]])/Tabelle11[[#This Row],[80%/20% SCOP]])</f>
        <v>9.5890410958904188E-2</v>
      </c>
    </row>
    <row r="438" spans="1:14" ht="20.100000000000001" customHeight="1" x14ac:dyDescent="0.25">
      <c r="A438" s="40">
        <v>16005612</v>
      </c>
      <c r="B438" s="41" t="s">
        <v>1811</v>
      </c>
      <c r="C438" s="41" t="s">
        <v>7289</v>
      </c>
      <c r="D438" s="42" t="s">
        <v>6852</v>
      </c>
      <c r="E438" s="43">
        <v>51</v>
      </c>
      <c r="F438" s="44">
        <v>2.2799999999999998</v>
      </c>
      <c r="G438" s="43">
        <v>46</v>
      </c>
      <c r="H438" s="44">
        <v>1.77</v>
      </c>
      <c r="I438" s="42" t="s">
        <v>109</v>
      </c>
      <c r="J438" s="42" t="s">
        <v>15</v>
      </c>
      <c r="K438" s="42" t="s">
        <v>4</v>
      </c>
      <c r="L438" s="43">
        <f>IF(Tabelle11[[#This Row],[Heizleistung (55° C)]]=0,Tabelle11[[#This Row],[Heizleistung (35° C)]],(Tabelle11[[#This Row],[Heizleistung (35° C)]]+Tabelle11[[#This Row],[Heizleistung (55° C)]])/2)</f>
        <v>48.5</v>
      </c>
      <c r="M438" s="46">
        <f>IF(OR(Tabelle11[[#This Row],[Etas 35°C]]=0,Tabelle11[[#This Row],[Etas 55°C]]=0),"n.a.",(Tabelle11[[#This Row],[Etas 35°C]]*0.8+Tabelle11[[#This Row],[Etas 55°C]]*0.2)*2.5)</f>
        <v>5.4450000000000003</v>
      </c>
      <c r="N438" s="53">
        <f>IF(Tabelle11[[#This Row],[Etas 55°C]]=0,"n.a.",(6-Tabelle11[[#This Row],[80%/20% SCOP]])/Tabelle11[[#This Row],[80%/20% SCOP]])</f>
        <v>0.10192837465564733</v>
      </c>
    </row>
    <row r="439" spans="1:14" ht="20.100000000000001" customHeight="1" x14ac:dyDescent="0.25">
      <c r="A439" s="40">
        <v>16005952</v>
      </c>
      <c r="B439" s="41" t="s">
        <v>1811</v>
      </c>
      <c r="C439" s="41" t="s">
        <v>7290</v>
      </c>
      <c r="D439" s="42" t="s">
        <v>6852</v>
      </c>
      <c r="E439" s="43">
        <v>202</v>
      </c>
      <c r="F439" s="44">
        <v>2.21</v>
      </c>
      <c r="G439" s="43"/>
      <c r="H439" s="42"/>
      <c r="I439" s="42" t="s">
        <v>109</v>
      </c>
      <c r="J439" s="42" t="s">
        <v>15</v>
      </c>
      <c r="K439" s="42" t="s">
        <v>4</v>
      </c>
      <c r="L439" s="43">
        <f>IF(Tabelle11[[#This Row],[Heizleistung (55° C)]]=0,Tabelle11[[#This Row],[Heizleistung (35° C)]],(Tabelle11[[#This Row],[Heizleistung (35° C)]]+Tabelle11[[#This Row],[Heizleistung (55° C)]])/2)</f>
        <v>202</v>
      </c>
      <c r="M439" s="46" t="str">
        <f>IF(OR(Tabelle11[[#This Row],[Etas 35°C]]=0,Tabelle11[[#This Row],[Etas 55°C]]=0),"n.a.",(Tabelle11[[#This Row],[Etas 35°C]]*0.8+Tabelle11[[#This Row],[Etas 55°C]]*0.2)*2.5)</f>
        <v>n.a.</v>
      </c>
      <c r="N439" s="53" t="str">
        <f>IF(Tabelle11[[#This Row],[Etas 55°C]]=0,"n.a.",(6-Tabelle11[[#This Row],[80%/20% SCOP]])/Tabelle11[[#This Row],[80%/20% SCOP]])</f>
        <v>n.a.</v>
      </c>
    </row>
    <row r="440" spans="1:14" ht="20.100000000000001" customHeight="1" x14ac:dyDescent="0.25">
      <c r="A440" s="40">
        <v>16005669</v>
      </c>
      <c r="B440" s="41" t="s">
        <v>1811</v>
      </c>
      <c r="C440" s="41" t="s">
        <v>7291</v>
      </c>
      <c r="D440" s="42" t="s">
        <v>6852</v>
      </c>
      <c r="E440" s="43">
        <v>332</v>
      </c>
      <c r="F440" s="44">
        <v>2.39</v>
      </c>
      <c r="G440" s="43">
        <v>297</v>
      </c>
      <c r="H440" s="44">
        <v>1.88</v>
      </c>
      <c r="I440" s="42" t="s">
        <v>109</v>
      </c>
      <c r="J440" s="42" t="s">
        <v>15</v>
      </c>
      <c r="K440" s="42" t="s">
        <v>4</v>
      </c>
      <c r="L440" s="43">
        <f>IF(Tabelle11[[#This Row],[Heizleistung (55° C)]]=0,Tabelle11[[#This Row],[Heizleistung (35° C)]],(Tabelle11[[#This Row],[Heizleistung (35° C)]]+Tabelle11[[#This Row],[Heizleistung (55° C)]])/2)</f>
        <v>314.5</v>
      </c>
      <c r="M440" s="46">
        <f>IF(OR(Tabelle11[[#This Row],[Etas 35°C]]=0,Tabelle11[[#This Row],[Etas 55°C]]=0),"n.a.",(Tabelle11[[#This Row],[Etas 35°C]]*0.8+Tabelle11[[#This Row],[Etas 55°C]]*0.2)*2.5)</f>
        <v>5.7200000000000006</v>
      </c>
      <c r="N440" s="53">
        <f>IF(Tabelle11[[#This Row],[Etas 55°C]]=0,"n.a.",(6-Tabelle11[[#This Row],[80%/20% SCOP]])/Tabelle11[[#This Row],[80%/20% SCOP]])</f>
        <v>4.8951048951048834E-2</v>
      </c>
    </row>
    <row r="441" spans="1:14" ht="20.100000000000001" customHeight="1" x14ac:dyDescent="0.25">
      <c r="A441" s="40">
        <v>16005607</v>
      </c>
      <c r="B441" s="41" t="s">
        <v>1811</v>
      </c>
      <c r="C441" s="41" t="s">
        <v>7292</v>
      </c>
      <c r="D441" s="42" t="s">
        <v>6852</v>
      </c>
      <c r="E441" s="43">
        <v>289</v>
      </c>
      <c r="F441" s="44">
        <v>2.34</v>
      </c>
      <c r="G441" s="43">
        <v>259</v>
      </c>
      <c r="H441" s="44">
        <v>1.8</v>
      </c>
      <c r="I441" s="42" t="s">
        <v>109</v>
      </c>
      <c r="J441" s="42" t="s">
        <v>15</v>
      </c>
      <c r="K441" s="42" t="s">
        <v>4</v>
      </c>
      <c r="L441" s="43">
        <f>IF(Tabelle11[[#This Row],[Heizleistung (55° C)]]=0,Tabelle11[[#This Row],[Heizleistung (35° C)]],(Tabelle11[[#This Row],[Heizleistung (35° C)]]+Tabelle11[[#This Row],[Heizleistung (55° C)]])/2)</f>
        <v>274</v>
      </c>
      <c r="M441" s="46">
        <f>IF(OR(Tabelle11[[#This Row],[Etas 35°C]]=0,Tabelle11[[#This Row],[Etas 55°C]]=0),"n.a.",(Tabelle11[[#This Row],[Etas 35°C]]*0.8+Tabelle11[[#This Row],[Etas 55°C]]*0.2)*2.5)</f>
        <v>5.5799999999999992</v>
      </c>
      <c r="N441" s="53">
        <f>IF(Tabelle11[[#This Row],[Etas 55°C]]=0,"n.a.",(6-Tabelle11[[#This Row],[80%/20% SCOP]])/Tabelle11[[#This Row],[80%/20% SCOP]])</f>
        <v>7.526881720430123E-2</v>
      </c>
    </row>
    <row r="442" spans="1:14" ht="20.100000000000001" customHeight="1" x14ac:dyDescent="0.25">
      <c r="A442" s="40">
        <v>16005671</v>
      </c>
      <c r="B442" s="41" t="s">
        <v>1811</v>
      </c>
      <c r="C442" s="41" t="s">
        <v>7293</v>
      </c>
      <c r="D442" s="42" t="s">
        <v>6852</v>
      </c>
      <c r="E442" s="43">
        <v>416</v>
      </c>
      <c r="F442" s="44">
        <v>2.34</v>
      </c>
      <c r="G442" s="43">
        <v>374</v>
      </c>
      <c r="H442" s="44">
        <v>1.86</v>
      </c>
      <c r="I442" s="42" t="s">
        <v>109</v>
      </c>
      <c r="J442" s="42" t="s">
        <v>15</v>
      </c>
      <c r="K442" s="42" t="s">
        <v>4</v>
      </c>
      <c r="L442" s="43">
        <f>IF(Tabelle11[[#This Row],[Heizleistung (55° C)]]=0,Tabelle11[[#This Row],[Heizleistung (35° C)]],(Tabelle11[[#This Row],[Heizleistung (35° C)]]+Tabelle11[[#This Row],[Heizleistung (55° C)]])/2)</f>
        <v>395</v>
      </c>
      <c r="M442" s="46">
        <f>IF(OR(Tabelle11[[#This Row],[Etas 35°C]]=0,Tabelle11[[#This Row],[Etas 55°C]]=0),"n.a.",(Tabelle11[[#This Row],[Etas 35°C]]*0.8+Tabelle11[[#This Row],[Etas 55°C]]*0.2)*2.5)</f>
        <v>5.6099999999999994</v>
      </c>
      <c r="N442" s="53">
        <f>IF(Tabelle11[[#This Row],[Etas 55°C]]=0,"n.a.",(6-Tabelle11[[#This Row],[80%/20% SCOP]])/Tabelle11[[#This Row],[80%/20% SCOP]])</f>
        <v>6.9518716577540218E-2</v>
      </c>
    </row>
    <row r="443" spans="1:14" ht="20.100000000000001" customHeight="1" x14ac:dyDescent="0.25">
      <c r="A443" s="40">
        <v>16005955</v>
      </c>
      <c r="B443" s="41" t="s">
        <v>1811</v>
      </c>
      <c r="C443" s="41" t="s">
        <v>7294</v>
      </c>
      <c r="D443" s="42" t="s">
        <v>6852</v>
      </c>
      <c r="E443" s="43">
        <v>289</v>
      </c>
      <c r="F443" s="44">
        <v>2.1800000000000002</v>
      </c>
      <c r="G443" s="43"/>
      <c r="H443" s="42"/>
      <c r="I443" s="42" t="s">
        <v>109</v>
      </c>
      <c r="J443" s="42" t="s">
        <v>15</v>
      </c>
      <c r="K443" s="42" t="s">
        <v>4</v>
      </c>
      <c r="L443" s="43">
        <f>IF(Tabelle11[[#This Row],[Heizleistung (55° C)]]=0,Tabelle11[[#This Row],[Heizleistung (35° C)]],(Tabelle11[[#This Row],[Heizleistung (35° C)]]+Tabelle11[[#This Row],[Heizleistung (55° C)]])/2)</f>
        <v>289</v>
      </c>
      <c r="M443" s="46" t="str">
        <f>IF(OR(Tabelle11[[#This Row],[Etas 35°C]]=0,Tabelle11[[#This Row],[Etas 55°C]]=0),"n.a.",(Tabelle11[[#This Row],[Etas 35°C]]*0.8+Tabelle11[[#This Row],[Etas 55°C]]*0.2)*2.5)</f>
        <v>n.a.</v>
      </c>
      <c r="N443" s="53" t="str">
        <f>IF(Tabelle11[[#This Row],[Etas 55°C]]=0,"n.a.",(6-Tabelle11[[#This Row],[80%/20% SCOP]])/Tabelle11[[#This Row],[80%/20% SCOP]])</f>
        <v>n.a.</v>
      </c>
    </row>
    <row r="444" spans="1:14" ht="20.100000000000001" customHeight="1" x14ac:dyDescent="0.25">
      <c r="A444" s="40">
        <v>16005959</v>
      </c>
      <c r="B444" s="41" t="s">
        <v>1811</v>
      </c>
      <c r="C444" s="41" t="s">
        <v>7295</v>
      </c>
      <c r="D444" s="42" t="s">
        <v>6852</v>
      </c>
      <c r="E444" s="43">
        <v>465</v>
      </c>
      <c r="F444" s="44">
        <v>2.27</v>
      </c>
      <c r="G444" s="43"/>
      <c r="H444" s="42"/>
      <c r="I444" s="42" t="s">
        <v>109</v>
      </c>
      <c r="J444" s="42" t="s">
        <v>15</v>
      </c>
      <c r="K444" s="42" t="s">
        <v>4</v>
      </c>
      <c r="L444" s="43">
        <f>IF(Tabelle11[[#This Row],[Heizleistung (55° C)]]=0,Tabelle11[[#This Row],[Heizleistung (35° C)]],(Tabelle11[[#This Row],[Heizleistung (35° C)]]+Tabelle11[[#This Row],[Heizleistung (55° C)]])/2)</f>
        <v>465</v>
      </c>
      <c r="M444" s="46" t="str">
        <f>IF(OR(Tabelle11[[#This Row],[Etas 35°C]]=0,Tabelle11[[#This Row],[Etas 55°C]]=0),"n.a.",(Tabelle11[[#This Row],[Etas 35°C]]*0.8+Tabelle11[[#This Row],[Etas 55°C]]*0.2)*2.5)</f>
        <v>n.a.</v>
      </c>
      <c r="N444" s="53" t="str">
        <f>IF(Tabelle11[[#This Row],[Etas 55°C]]=0,"n.a.",(6-Tabelle11[[#This Row],[80%/20% SCOP]])/Tabelle11[[#This Row],[80%/20% SCOP]])</f>
        <v>n.a.</v>
      </c>
    </row>
    <row r="445" spans="1:14" ht="20.100000000000001" customHeight="1" x14ac:dyDescent="0.25">
      <c r="A445" s="40">
        <v>16011890</v>
      </c>
      <c r="B445" s="41" t="s">
        <v>1811</v>
      </c>
      <c r="C445" s="41" t="s">
        <v>7296</v>
      </c>
      <c r="D445" s="42" t="s">
        <v>6852</v>
      </c>
      <c r="E445" s="43">
        <v>530</v>
      </c>
      <c r="F445" s="44">
        <v>2.2599999999999998</v>
      </c>
      <c r="G445" s="43">
        <v>477</v>
      </c>
      <c r="H445" s="44">
        <v>1.84</v>
      </c>
      <c r="I445" s="42" t="s">
        <v>109</v>
      </c>
      <c r="J445" s="42" t="s">
        <v>15</v>
      </c>
      <c r="K445" s="42" t="s">
        <v>4</v>
      </c>
      <c r="L445" s="43">
        <f>IF(Tabelle11[[#This Row],[Heizleistung (55° C)]]=0,Tabelle11[[#This Row],[Heizleistung (35° C)]],(Tabelle11[[#This Row],[Heizleistung (35° C)]]+Tabelle11[[#This Row],[Heizleistung (55° C)]])/2)</f>
        <v>503.5</v>
      </c>
      <c r="M445" s="46">
        <f>IF(OR(Tabelle11[[#This Row],[Etas 35°C]]=0,Tabelle11[[#This Row],[Etas 55°C]]=0),"n.a.",(Tabelle11[[#This Row],[Etas 35°C]]*0.8+Tabelle11[[#This Row],[Etas 55°C]]*0.2)*2.5)</f>
        <v>5.4399999999999995</v>
      </c>
      <c r="N445" s="53">
        <f>IF(Tabelle11[[#This Row],[Etas 55°C]]=0,"n.a.",(6-Tabelle11[[#This Row],[80%/20% SCOP]])/Tabelle11[[#This Row],[80%/20% SCOP]])</f>
        <v>0.10294117647058834</v>
      </c>
    </row>
    <row r="446" spans="1:14" ht="20.100000000000001" customHeight="1" x14ac:dyDescent="0.25">
      <c r="A446" s="40">
        <v>16005953</v>
      </c>
      <c r="B446" s="41" t="s">
        <v>1811</v>
      </c>
      <c r="C446" s="41" t="s">
        <v>7297</v>
      </c>
      <c r="D446" s="42" t="s">
        <v>6852</v>
      </c>
      <c r="E446" s="43">
        <v>248</v>
      </c>
      <c r="F446" s="44">
        <v>2.2400000000000002</v>
      </c>
      <c r="G446" s="43"/>
      <c r="H446" s="42"/>
      <c r="I446" s="42" t="s">
        <v>109</v>
      </c>
      <c r="J446" s="42" t="s">
        <v>15</v>
      </c>
      <c r="K446" s="42" t="s">
        <v>4</v>
      </c>
      <c r="L446" s="43">
        <f>IF(Tabelle11[[#This Row],[Heizleistung (55° C)]]=0,Tabelle11[[#This Row],[Heizleistung (35° C)]],(Tabelle11[[#This Row],[Heizleistung (35° C)]]+Tabelle11[[#This Row],[Heizleistung (55° C)]])/2)</f>
        <v>248</v>
      </c>
      <c r="M446" s="46" t="str">
        <f>IF(OR(Tabelle11[[#This Row],[Etas 35°C]]=0,Tabelle11[[#This Row],[Etas 55°C]]=0),"n.a.",(Tabelle11[[#This Row],[Etas 35°C]]*0.8+Tabelle11[[#This Row],[Etas 55°C]]*0.2)*2.5)</f>
        <v>n.a.</v>
      </c>
      <c r="N446" s="53" t="str">
        <f>IF(Tabelle11[[#This Row],[Etas 55°C]]=0,"n.a.",(6-Tabelle11[[#This Row],[80%/20% SCOP]])/Tabelle11[[#This Row],[80%/20% SCOP]])</f>
        <v>n.a.</v>
      </c>
    </row>
    <row r="447" spans="1:14" ht="20.100000000000001" customHeight="1" x14ac:dyDescent="0.25">
      <c r="A447" s="40">
        <v>16005890</v>
      </c>
      <c r="B447" s="41" t="s">
        <v>1811</v>
      </c>
      <c r="C447" s="41" t="s">
        <v>7298</v>
      </c>
      <c r="D447" s="42" t="s">
        <v>6852</v>
      </c>
      <c r="E447" s="43">
        <v>62.2</v>
      </c>
      <c r="F447" s="44">
        <v>2.2000000000000002</v>
      </c>
      <c r="G447" s="43"/>
      <c r="H447" s="42"/>
      <c r="I447" s="42" t="s">
        <v>109</v>
      </c>
      <c r="J447" s="42" t="s">
        <v>15</v>
      </c>
      <c r="K447" s="42" t="s">
        <v>4</v>
      </c>
      <c r="L447" s="43">
        <f>IF(Tabelle11[[#This Row],[Heizleistung (55° C)]]=0,Tabelle11[[#This Row],[Heizleistung (35° C)]],(Tabelle11[[#This Row],[Heizleistung (35° C)]]+Tabelle11[[#This Row],[Heizleistung (55° C)]])/2)</f>
        <v>62.2</v>
      </c>
      <c r="M447" s="46" t="str">
        <f>IF(OR(Tabelle11[[#This Row],[Etas 35°C]]=0,Tabelle11[[#This Row],[Etas 55°C]]=0),"n.a.",(Tabelle11[[#This Row],[Etas 35°C]]*0.8+Tabelle11[[#This Row],[Etas 55°C]]*0.2)*2.5)</f>
        <v>n.a.</v>
      </c>
      <c r="N447" s="53" t="str">
        <f>IF(Tabelle11[[#This Row],[Etas 55°C]]=0,"n.a.",(6-Tabelle11[[#This Row],[80%/20% SCOP]])/Tabelle11[[#This Row],[80%/20% SCOP]])</f>
        <v>n.a.</v>
      </c>
    </row>
    <row r="448" spans="1:14" ht="20.100000000000001" customHeight="1" x14ac:dyDescent="0.25">
      <c r="A448" s="40">
        <v>16005688</v>
      </c>
      <c r="B448" s="41" t="s">
        <v>1811</v>
      </c>
      <c r="C448" s="41" t="s">
        <v>7299</v>
      </c>
      <c r="D448" s="42" t="s">
        <v>6852</v>
      </c>
      <c r="E448" s="43">
        <v>273</v>
      </c>
      <c r="F448" s="44">
        <v>2.36</v>
      </c>
      <c r="G448" s="43">
        <v>244</v>
      </c>
      <c r="H448" s="44">
        <v>1.86</v>
      </c>
      <c r="I448" s="42" t="s">
        <v>109</v>
      </c>
      <c r="J448" s="42" t="s">
        <v>15</v>
      </c>
      <c r="K448" s="42" t="s">
        <v>4</v>
      </c>
      <c r="L448" s="43">
        <f>IF(Tabelle11[[#This Row],[Heizleistung (55° C)]]=0,Tabelle11[[#This Row],[Heizleistung (35° C)]],(Tabelle11[[#This Row],[Heizleistung (35° C)]]+Tabelle11[[#This Row],[Heizleistung (55° C)]])/2)</f>
        <v>258.5</v>
      </c>
      <c r="M448" s="46">
        <f>IF(OR(Tabelle11[[#This Row],[Etas 35°C]]=0,Tabelle11[[#This Row],[Etas 55°C]]=0),"n.a.",(Tabelle11[[#This Row],[Etas 35°C]]*0.8+Tabelle11[[#This Row],[Etas 55°C]]*0.2)*2.5)</f>
        <v>5.6499999999999995</v>
      </c>
      <c r="N448" s="53">
        <f>IF(Tabelle11[[#This Row],[Etas 55°C]]=0,"n.a.",(6-Tabelle11[[#This Row],[80%/20% SCOP]])/Tabelle11[[#This Row],[80%/20% SCOP]])</f>
        <v>6.194690265486736E-2</v>
      </c>
    </row>
    <row r="449" spans="1:14" ht="20.100000000000001" customHeight="1" x14ac:dyDescent="0.25">
      <c r="A449" s="40">
        <v>16005613</v>
      </c>
      <c r="B449" s="41" t="s">
        <v>1811</v>
      </c>
      <c r="C449" s="41" t="s">
        <v>7300</v>
      </c>
      <c r="D449" s="42" t="s">
        <v>6852</v>
      </c>
      <c r="E449" s="43">
        <v>64</v>
      </c>
      <c r="F449" s="44">
        <v>2.3199999999999998</v>
      </c>
      <c r="G449" s="43">
        <v>57</v>
      </c>
      <c r="H449" s="44">
        <v>1.79</v>
      </c>
      <c r="I449" s="42" t="s">
        <v>109</v>
      </c>
      <c r="J449" s="42" t="s">
        <v>15</v>
      </c>
      <c r="K449" s="42" t="s">
        <v>4</v>
      </c>
      <c r="L449" s="43">
        <f>IF(Tabelle11[[#This Row],[Heizleistung (55° C)]]=0,Tabelle11[[#This Row],[Heizleistung (35° C)]],(Tabelle11[[#This Row],[Heizleistung (35° C)]]+Tabelle11[[#This Row],[Heizleistung (55° C)]])/2)</f>
        <v>60.5</v>
      </c>
      <c r="M449" s="46">
        <f>IF(OR(Tabelle11[[#This Row],[Etas 35°C]]=0,Tabelle11[[#This Row],[Etas 55°C]]=0),"n.a.",(Tabelle11[[#This Row],[Etas 35°C]]*0.8+Tabelle11[[#This Row],[Etas 55°C]]*0.2)*2.5)</f>
        <v>5.5350000000000001</v>
      </c>
      <c r="N449" s="53">
        <f>IF(Tabelle11[[#This Row],[Etas 55°C]]=0,"n.a.",(6-Tabelle11[[#This Row],[80%/20% SCOP]])/Tabelle11[[#This Row],[80%/20% SCOP]])</f>
        <v>8.4010840108401055E-2</v>
      </c>
    </row>
    <row r="450" spans="1:14" ht="20.100000000000001" customHeight="1" x14ac:dyDescent="0.25">
      <c r="A450" s="40">
        <v>16005618</v>
      </c>
      <c r="B450" s="41" t="s">
        <v>1811</v>
      </c>
      <c r="C450" s="41" t="s">
        <v>7301</v>
      </c>
      <c r="D450" s="42" t="s">
        <v>6852</v>
      </c>
      <c r="E450" s="43">
        <v>149</v>
      </c>
      <c r="F450" s="44">
        <v>2.38</v>
      </c>
      <c r="G450" s="43">
        <v>133</v>
      </c>
      <c r="H450" s="44">
        <v>1.86</v>
      </c>
      <c r="I450" s="42" t="s">
        <v>109</v>
      </c>
      <c r="J450" s="42" t="s">
        <v>15</v>
      </c>
      <c r="K450" s="42" t="s">
        <v>4</v>
      </c>
      <c r="L450" s="43">
        <f>IF(Tabelle11[[#This Row],[Heizleistung (55° C)]]=0,Tabelle11[[#This Row],[Heizleistung (35° C)]],(Tabelle11[[#This Row],[Heizleistung (35° C)]]+Tabelle11[[#This Row],[Heizleistung (55° C)]])/2)</f>
        <v>141</v>
      </c>
      <c r="M450" s="46">
        <f>IF(OR(Tabelle11[[#This Row],[Etas 35°C]]=0,Tabelle11[[#This Row],[Etas 55°C]]=0),"n.a.",(Tabelle11[[#This Row],[Etas 35°C]]*0.8+Tabelle11[[#This Row],[Etas 55°C]]*0.2)*2.5)</f>
        <v>5.6899999999999995</v>
      </c>
      <c r="N450" s="53">
        <f>IF(Tabelle11[[#This Row],[Etas 55°C]]=0,"n.a.",(6-Tabelle11[[#This Row],[80%/20% SCOP]])/Tabelle11[[#This Row],[80%/20% SCOP]])</f>
        <v>5.4481546572935066E-2</v>
      </c>
    </row>
    <row r="451" spans="1:14" ht="20.100000000000001" customHeight="1" x14ac:dyDescent="0.25">
      <c r="A451" s="40">
        <v>16005610</v>
      </c>
      <c r="B451" s="41" t="s">
        <v>1811</v>
      </c>
      <c r="C451" s="41" t="s">
        <v>7302</v>
      </c>
      <c r="D451" s="42" t="s">
        <v>6852</v>
      </c>
      <c r="E451" s="43">
        <v>368</v>
      </c>
      <c r="F451" s="44">
        <v>2.33</v>
      </c>
      <c r="G451" s="43">
        <v>331</v>
      </c>
      <c r="H451" s="44">
        <v>1.83</v>
      </c>
      <c r="I451" s="42" t="s">
        <v>109</v>
      </c>
      <c r="J451" s="42" t="s">
        <v>15</v>
      </c>
      <c r="K451" s="42" t="s">
        <v>4</v>
      </c>
      <c r="L451" s="43">
        <f>IF(Tabelle11[[#This Row],[Heizleistung (55° C)]]=0,Tabelle11[[#This Row],[Heizleistung (35° C)]],(Tabelle11[[#This Row],[Heizleistung (35° C)]]+Tabelle11[[#This Row],[Heizleistung (55° C)]])/2)</f>
        <v>349.5</v>
      </c>
      <c r="M451" s="46">
        <f>IF(OR(Tabelle11[[#This Row],[Etas 35°C]]=0,Tabelle11[[#This Row],[Etas 55°C]]=0),"n.a.",(Tabelle11[[#This Row],[Etas 35°C]]*0.8+Tabelle11[[#This Row],[Etas 55°C]]*0.2)*2.5)</f>
        <v>5.5750000000000002</v>
      </c>
      <c r="N451" s="53">
        <f>IF(Tabelle11[[#This Row],[Etas 55°C]]=0,"n.a.",(6-Tabelle11[[#This Row],[80%/20% SCOP]])/Tabelle11[[#This Row],[80%/20% SCOP]])</f>
        <v>7.6233183856502212E-2</v>
      </c>
    </row>
    <row r="452" spans="1:14" ht="20.100000000000001" customHeight="1" x14ac:dyDescent="0.25">
      <c r="A452" s="40">
        <v>16005667</v>
      </c>
      <c r="B452" s="41" t="s">
        <v>1811</v>
      </c>
      <c r="C452" s="41" t="s">
        <v>7303</v>
      </c>
      <c r="D452" s="42" t="s">
        <v>6852</v>
      </c>
      <c r="E452" s="43">
        <v>294</v>
      </c>
      <c r="F452" s="44">
        <v>2.39</v>
      </c>
      <c r="G452" s="43">
        <v>263</v>
      </c>
      <c r="H452" s="44">
        <v>1.85</v>
      </c>
      <c r="I452" s="42" t="s">
        <v>109</v>
      </c>
      <c r="J452" s="42" t="s">
        <v>15</v>
      </c>
      <c r="K452" s="42" t="s">
        <v>4</v>
      </c>
      <c r="L452" s="43">
        <f>IF(Tabelle11[[#This Row],[Heizleistung (55° C)]]=0,Tabelle11[[#This Row],[Heizleistung (35° C)]],(Tabelle11[[#This Row],[Heizleistung (35° C)]]+Tabelle11[[#This Row],[Heizleistung (55° C)]])/2)</f>
        <v>278.5</v>
      </c>
      <c r="M452" s="46">
        <f>IF(OR(Tabelle11[[#This Row],[Etas 35°C]]=0,Tabelle11[[#This Row],[Etas 55°C]]=0),"n.a.",(Tabelle11[[#This Row],[Etas 35°C]]*0.8+Tabelle11[[#This Row],[Etas 55°C]]*0.2)*2.5)</f>
        <v>5.7050000000000001</v>
      </c>
      <c r="N452" s="53">
        <f>IF(Tabelle11[[#This Row],[Etas 55°C]]=0,"n.a.",(6-Tabelle11[[#This Row],[80%/20% SCOP]])/Tabelle11[[#This Row],[80%/20% SCOP]])</f>
        <v>5.1709027169149858E-2</v>
      </c>
    </row>
    <row r="453" spans="1:14" ht="20.100000000000001" customHeight="1" x14ac:dyDescent="0.25">
      <c r="A453" s="40">
        <v>16005621</v>
      </c>
      <c r="B453" s="41" t="s">
        <v>1811</v>
      </c>
      <c r="C453" s="41" t="s">
        <v>7304</v>
      </c>
      <c r="D453" s="42" t="s">
        <v>6852</v>
      </c>
      <c r="E453" s="43">
        <v>211</v>
      </c>
      <c r="F453" s="44">
        <v>2.3199999999999998</v>
      </c>
      <c r="G453" s="43">
        <v>189</v>
      </c>
      <c r="H453" s="44">
        <v>1.84</v>
      </c>
      <c r="I453" s="42" t="s">
        <v>109</v>
      </c>
      <c r="J453" s="42" t="s">
        <v>15</v>
      </c>
      <c r="K453" s="42" t="s">
        <v>4</v>
      </c>
      <c r="L453" s="43">
        <f>IF(Tabelle11[[#This Row],[Heizleistung (55° C)]]=0,Tabelle11[[#This Row],[Heizleistung (35° C)]],(Tabelle11[[#This Row],[Heizleistung (35° C)]]+Tabelle11[[#This Row],[Heizleistung (55° C)]])/2)</f>
        <v>200</v>
      </c>
      <c r="M453" s="46">
        <f>IF(OR(Tabelle11[[#This Row],[Etas 35°C]]=0,Tabelle11[[#This Row],[Etas 55°C]]=0),"n.a.",(Tabelle11[[#This Row],[Etas 35°C]]*0.8+Tabelle11[[#This Row],[Etas 55°C]]*0.2)*2.5)</f>
        <v>5.56</v>
      </c>
      <c r="N453" s="53">
        <f>IF(Tabelle11[[#This Row],[Etas 55°C]]=0,"n.a.",(6-Tabelle11[[#This Row],[80%/20% SCOP]])/Tabelle11[[#This Row],[80%/20% SCOP]])</f>
        <v>7.9136690647482091E-2</v>
      </c>
    </row>
    <row r="454" spans="1:14" ht="20.100000000000001" customHeight="1" x14ac:dyDescent="0.25">
      <c r="A454" s="40">
        <v>16005893</v>
      </c>
      <c r="B454" s="41" t="s">
        <v>1811</v>
      </c>
      <c r="C454" s="41" t="s">
        <v>7305</v>
      </c>
      <c r="D454" s="42" t="s">
        <v>6852</v>
      </c>
      <c r="E454" s="43">
        <v>94.4</v>
      </c>
      <c r="F454" s="44">
        <v>2.2200000000000002</v>
      </c>
      <c r="G454" s="43"/>
      <c r="H454" s="42"/>
      <c r="I454" s="42" t="s">
        <v>109</v>
      </c>
      <c r="J454" s="42" t="s">
        <v>15</v>
      </c>
      <c r="K454" s="42" t="s">
        <v>4</v>
      </c>
      <c r="L454" s="43">
        <f>IF(Tabelle11[[#This Row],[Heizleistung (55° C)]]=0,Tabelle11[[#This Row],[Heizleistung (35° C)]],(Tabelle11[[#This Row],[Heizleistung (35° C)]]+Tabelle11[[#This Row],[Heizleistung (55° C)]])/2)</f>
        <v>94.4</v>
      </c>
      <c r="M454" s="46" t="str">
        <f>IF(OR(Tabelle11[[#This Row],[Etas 35°C]]=0,Tabelle11[[#This Row],[Etas 55°C]]=0),"n.a.",(Tabelle11[[#This Row],[Etas 35°C]]*0.8+Tabelle11[[#This Row],[Etas 55°C]]*0.2)*2.5)</f>
        <v>n.a.</v>
      </c>
      <c r="N454" s="53" t="str">
        <f>IF(Tabelle11[[#This Row],[Etas 55°C]]=0,"n.a.",(6-Tabelle11[[#This Row],[80%/20% SCOP]])/Tabelle11[[#This Row],[80%/20% SCOP]])</f>
        <v>n.a.</v>
      </c>
    </row>
    <row r="455" spans="1:14" ht="20.100000000000001" customHeight="1" x14ac:dyDescent="0.25">
      <c r="A455" s="40">
        <v>16005614</v>
      </c>
      <c r="B455" s="41" t="s">
        <v>1811</v>
      </c>
      <c r="C455" s="41" t="s">
        <v>7306</v>
      </c>
      <c r="D455" s="42" t="s">
        <v>6852</v>
      </c>
      <c r="E455" s="43">
        <v>87</v>
      </c>
      <c r="F455" s="44">
        <v>2.33</v>
      </c>
      <c r="G455" s="43">
        <v>79</v>
      </c>
      <c r="H455" s="44">
        <v>1.83</v>
      </c>
      <c r="I455" s="42" t="s">
        <v>109</v>
      </c>
      <c r="J455" s="42" t="s">
        <v>15</v>
      </c>
      <c r="K455" s="42" t="s">
        <v>4</v>
      </c>
      <c r="L455" s="43">
        <f>IF(Tabelle11[[#This Row],[Heizleistung (55° C)]]=0,Tabelle11[[#This Row],[Heizleistung (35° C)]],(Tabelle11[[#This Row],[Heizleistung (35° C)]]+Tabelle11[[#This Row],[Heizleistung (55° C)]])/2)</f>
        <v>83</v>
      </c>
      <c r="M455" s="46">
        <f>IF(OR(Tabelle11[[#This Row],[Etas 35°C]]=0,Tabelle11[[#This Row],[Etas 55°C]]=0),"n.a.",(Tabelle11[[#This Row],[Etas 35°C]]*0.8+Tabelle11[[#This Row],[Etas 55°C]]*0.2)*2.5)</f>
        <v>5.5750000000000002</v>
      </c>
      <c r="N455" s="53">
        <f>IF(Tabelle11[[#This Row],[Etas 55°C]]=0,"n.a.",(6-Tabelle11[[#This Row],[80%/20% SCOP]])/Tabelle11[[#This Row],[80%/20% SCOP]])</f>
        <v>7.6233183856502212E-2</v>
      </c>
    </row>
    <row r="456" spans="1:14" ht="20.100000000000001" customHeight="1" x14ac:dyDescent="0.25">
      <c r="A456" s="40">
        <v>16005619</v>
      </c>
      <c r="B456" s="41" t="s">
        <v>1811</v>
      </c>
      <c r="C456" s="41" t="s">
        <v>7307</v>
      </c>
      <c r="D456" s="42" t="s">
        <v>6852</v>
      </c>
      <c r="E456" s="43">
        <v>169</v>
      </c>
      <c r="F456" s="44">
        <v>2.35</v>
      </c>
      <c r="G456" s="43">
        <v>150</v>
      </c>
      <c r="H456" s="44">
        <v>1.84</v>
      </c>
      <c r="I456" s="42" t="s">
        <v>109</v>
      </c>
      <c r="J456" s="42" t="s">
        <v>15</v>
      </c>
      <c r="K456" s="42" t="s">
        <v>4</v>
      </c>
      <c r="L456" s="43">
        <f>IF(Tabelle11[[#This Row],[Heizleistung (55° C)]]=0,Tabelle11[[#This Row],[Heizleistung (35° C)]],(Tabelle11[[#This Row],[Heizleistung (35° C)]]+Tabelle11[[#This Row],[Heizleistung (55° C)]])/2)</f>
        <v>159.5</v>
      </c>
      <c r="M456" s="46">
        <f>IF(OR(Tabelle11[[#This Row],[Etas 35°C]]=0,Tabelle11[[#This Row],[Etas 55°C]]=0),"n.a.",(Tabelle11[[#This Row],[Etas 35°C]]*0.8+Tabelle11[[#This Row],[Etas 55°C]]*0.2)*2.5)</f>
        <v>5.620000000000001</v>
      </c>
      <c r="N456" s="53">
        <f>IF(Tabelle11[[#This Row],[Etas 55°C]]=0,"n.a.",(6-Tabelle11[[#This Row],[80%/20% SCOP]])/Tabelle11[[#This Row],[80%/20% SCOP]])</f>
        <v>6.7615658362989134E-2</v>
      </c>
    </row>
    <row r="457" spans="1:14" ht="20.100000000000001" customHeight="1" x14ac:dyDescent="0.25">
      <c r="A457" s="40">
        <v>16005558</v>
      </c>
      <c r="B457" s="41" t="s">
        <v>1811</v>
      </c>
      <c r="C457" s="41" t="s">
        <v>7308</v>
      </c>
      <c r="D457" s="42" t="s">
        <v>6852</v>
      </c>
      <c r="E457" s="43">
        <v>50</v>
      </c>
      <c r="F457" s="44">
        <v>2.1800000000000002</v>
      </c>
      <c r="G457" s="43">
        <v>45</v>
      </c>
      <c r="H457" s="44">
        <v>1.72</v>
      </c>
      <c r="I457" s="42" t="s">
        <v>109</v>
      </c>
      <c r="J457" s="42" t="s">
        <v>15</v>
      </c>
      <c r="K457" s="42" t="s">
        <v>4</v>
      </c>
      <c r="L457" s="43">
        <f>IF(Tabelle11[[#This Row],[Heizleistung (55° C)]]=0,Tabelle11[[#This Row],[Heizleistung (35° C)]],(Tabelle11[[#This Row],[Heizleistung (35° C)]]+Tabelle11[[#This Row],[Heizleistung (55° C)]])/2)</f>
        <v>47.5</v>
      </c>
      <c r="M457" s="46">
        <f>IF(OR(Tabelle11[[#This Row],[Etas 35°C]]=0,Tabelle11[[#This Row],[Etas 55°C]]=0),"n.a.",(Tabelle11[[#This Row],[Etas 35°C]]*0.8+Tabelle11[[#This Row],[Etas 55°C]]*0.2)*2.5)</f>
        <v>5.2200000000000006</v>
      </c>
      <c r="N457" s="53">
        <f>IF(Tabelle11[[#This Row],[Etas 55°C]]=0,"n.a.",(6-Tabelle11[[#This Row],[80%/20% SCOP]])/Tabelle11[[#This Row],[80%/20% SCOP]])</f>
        <v>0.14942528735632171</v>
      </c>
    </row>
    <row r="458" spans="1:14" ht="20.100000000000001" customHeight="1" x14ac:dyDescent="0.25">
      <c r="A458" s="40">
        <v>16005892</v>
      </c>
      <c r="B458" s="41" t="s">
        <v>1811</v>
      </c>
      <c r="C458" s="41" t="s">
        <v>7309</v>
      </c>
      <c r="D458" s="42" t="s">
        <v>6852</v>
      </c>
      <c r="E458" s="43">
        <v>82.8</v>
      </c>
      <c r="F458" s="44">
        <v>2.29</v>
      </c>
      <c r="G458" s="43"/>
      <c r="H458" s="42"/>
      <c r="I458" s="42" t="s">
        <v>109</v>
      </c>
      <c r="J458" s="42" t="s">
        <v>15</v>
      </c>
      <c r="K458" s="42" t="s">
        <v>4</v>
      </c>
      <c r="L458" s="43">
        <f>IF(Tabelle11[[#This Row],[Heizleistung (55° C)]]=0,Tabelle11[[#This Row],[Heizleistung (35° C)]],(Tabelle11[[#This Row],[Heizleistung (35° C)]]+Tabelle11[[#This Row],[Heizleistung (55° C)]])/2)</f>
        <v>82.8</v>
      </c>
      <c r="M458" s="46" t="str">
        <f>IF(OR(Tabelle11[[#This Row],[Etas 35°C]]=0,Tabelle11[[#This Row],[Etas 55°C]]=0),"n.a.",(Tabelle11[[#This Row],[Etas 35°C]]*0.8+Tabelle11[[#This Row],[Etas 55°C]]*0.2)*2.5)</f>
        <v>n.a.</v>
      </c>
      <c r="N458" s="53" t="str">
        <f>IF(Tabelle11[[#This Row],[Etas 55°C]]=0,"n.a.",(6-Tabelle11[[#This Row],[80%/20% SCOP]])/Tabelle11[[#This Row],[80%/20% SCOP]])</f>
        <v>n.a.</v>
      </c>
    </row>
    <row r="459" spans="1:14" ht="20.100000000000001" customHeight="1" x14ac:dyDescent="0.25">
      <c r="A459" s="40">
        <v>16005891</v>
      </c>
      <c r="B459" s="41" t="s">
        <v>1811</v>
      </c>
      <c r="C459" s="41" t="s">
        <v>7310</v>
      </c>
      <c r="D459" s="42" t="s">
        <v>6852</v>
      </c>
      <c r="E459" s="43">
        <v>71.099999999999994</v>
      </c>
      <c r="F459" s="44">
        <v>2.27</v>
      </c>
      <c r="G459" s="43"/>
      <c r="H459" s="42"/>
      <c r="I459" s="42" t="s">
        <v>109</v>
      </c>
      <c r="J459" s="42" t="s">
        <v>15</v>
      </c>
      <c r="K459" s="42" t="s">
        <v>4</v>
      </c>
      <c r="L459" s="43">
        <f>IF(Tabelle11[[#This Row],[Heizleistung (55° C)]]=0,Tabelle11[[#This Row],[Heizleistung (35° C)]],(Tabelle11[[#This Row],[Heizleistung (35° C)]]+Tabelle11[[#This Row],[Heizleistung (55° C)]])/2)</f>
        <v>71.099999999999994</v>
      </c>
      <c r="M459" s="46" t="str">
        <f>IF(OR(Tabelle11[[#This Row],[Etas 35°C]]=0,Tabelle11[[#This Row],[Etas 55°C]]=0),"n.a.",(Tabelle11[[#This Row],[Etas 35°C]]*0.8+Tabelle11[[#This Row],[Etas 55°C]]*0.2)*2.5)</f>
        <v>n.a.</v>
      </c>
      <c r="N459" s="53" t="str">
        <f>IF(Tabelle11[[#This Row],[Etas 55°C]]=0,"n.a.",(6-Tabelle11[[#This Row],[80%/20% SCOP]])/Tabelle11[[#This Row],[80%/20% SCOP]])</f>
        <v>n.a.</v>
      </c>
    </row>
    <row r="460" spans="1:14" ht="20.100000000000001" customHeight="1" x14ac:dyDescent="0.25">
      <c r="A460" s="40">
        <v>16005596</v>
      </c>
      <c r="B460" s="41" t="s">
        <v>1811</v>
      </c>
      <c r="C460" s="41" t="s">
        <v>7311</v>
      </c>
      <c r="D460" s="42" t="s">
        <v>6852</v>
      </c>
      <c r="E460" s="43">
        <v>95</v>
      </c>
      <c r="F460" s="44">
        <v>2.35</v>
      </c>
      <c r="G460" s="43">
        <v>85</v>
      </c>
      <c r="H460" s="44">
        <v>1.79</v>
      </c>
      <c r="I460" s="42" t="s">
        <v>109</v>
      </c>
      <c r="J460" s="42" t="s">
        <v>15</v>
      </c>
      <c r="K460" s="42" t="s">
        <v>4</v>
      </c>
      <c r="L460" s="43">
        <f>IF(Tabelle11[[#This Row],[Heizleistung (55° C)]]=0,Tabelle11[[#This Row],[Heizleistung (35° C)]],(Tabelle11[[#This Row],[Heizleistung (35° C)]]+Tabelle11[[#This Row],[Heizleistung (55° C)]])/2)</f>
        <v>90</v>
      </c>
      <c r="M460" s="46">
        <f>IF(OR(Tabelle11[[#This Row],[Etas 35°C]]=0,Tabelle11[[#This Row],[Etas 55°C]]=0),"n.a.",(Tabelle11[[#This Row],[Etas 35°C]]*0.8+Tabelle11[[#This Row],[Etas 55°C]]*0.2)*2.5)</f>
        <v>5.5949999999999998</v>
      </c>
      <c r="N460" s="53">
        <f>IF(Tabelle11[[#This Row],[Etas 55°C]]=0,"n.a.",(6-Tabelle11[[#This Row],[80%/20% SCOP]])/Tabelle11[[#This Row],[80%/20% SCOP]])</f>
        <v>7.2386058981233292E-2</v>
      </c>
    </row>
    <row r="461" spans="1:14" ht="20.100000000000001" customHeight="1" x14ac:dyDescent="0.25">
      <c r="A461" s="40">
        <v>16005599</v>
      </c>
      <c r="B461" s="41" t="s">
        <v>1811</v>
      </c>
      <c r="C461" s="41" t="s">
        <v>7312</v>
      </c>
      <c r="D461" s="42" t="s">
        <v>6852</v>
      </c>
      <c r="E461" s="43">
        <v>146</v>
      </c>
      <c r="F461" s="44">
        <v>2.3199999999999998</v>
      </c>
      <c r="G461" s="43">
        <v>131</v>
      </c>
      <c r="H461" s="44">
        <v>1.79</v>
      </c>
      <c r="I461" s="42" t="s">
        <v>109</v>
      </c>
      <c r="J461" s="42" t="s">
        <v>15</v>
      </c>
      <c r="K461" s="42" t="s">
        <v>4</v>
      </c>
      <c r="L461" s="43">
        <f>IF(Tabelle11[[#This Row],[Heizleistung (55° C)]]=0,Tabelle11[[#This Row],[Heizleistung (35° C)]],(Tabelle11[[#This Row],[Heizleistung (35° C)]]+Tabelle11[[#This Row],[Heizleistung (55° C)]])/2)</f>
        <v>138.5</v>
      </c>
      <c r="M461" s="46">
        <f>IF(OR(Tabelle11[[#This Row],[Etas 35°C]]=0,Tabelle11[[#This Row],[Etas 55°C]]=0),"n.a.",(Tabelle11[[#This Row],[Etas 35°C]]*0.8+Tabelle11[[#This Row],[Etas 55°C]]*0.2)*2.5)</f>
        <v>5.5350000000000001</v>
      </c>
      <c r="N461" s="53">
        <f>IF(Tabelle11[[#This Row],[Etas 55°C]]=0,"n.a.",(6-Tabelle11[[#This Row],[80%/20% SCOP]])/Tabelle11[[#This Row],[80%/20% SCOP]])</f>
        <v>8.4010840108401055E-2</v>
      </c>
    </row>
    <row r="462" spans="1:14" ht="20.100000000000001" customHeight="1" x14ac:dyDescent="0.25">
      <c r="A462" s="40">
        <v>16005601</v>
      </c>
      <c r="B462" s="41" t="s">
        <v>1811</v>
      </c>
      <c r="C462" s="41" t="s">
        <v>7313</v>
      </c>
      <c r="D462" s="42" t="s">
        <v>6852</v>
      </c>
      <c r="E462" s="43">
        <v>186</v>
      </c>
      <c r="F462" s="44">
        <v>2.31</v>
      </c>
      <c r="G462" s="43">
        <v>167</v>
      </c>
      <c r="H462" s="44">
        <v>1.8</v>
      </c>
      <c r="I462" s="42" t="s">
        <v>109</v>
      </c>
      <c r="J462" s="42" t="s">
        <v>15</v>
      </c>
      <c r="K462" s="42" t="s">
        <v>4</v>
      </c>
      <c r="L462" s="43">
        <f>IF(Tabelle11[[#This Row],[Heizleistung (55° C)]]=0,Tabelle11[[#This Row],[Heizleistung (35° C)]],(Tabelle11[[#This Row],[Heizleistung (35° C)]]+Tabelle11[[#This Row],[Heizleistung (55° C)]])/2)</f>
        <v>176.5</v>
      </c>
      <c r="M462" s="46">
        <f>IF(OR(Tabelle11[[#This Row],[Etas 35°C]]=0,Tabelle11[[#This Row],[Etas 55°C]]=0),"n.a.",(Tabelle11[[#This Row],[Etas 35°C]]*0.8+Tabelle11[[#This Row],[Etas 55°C]]*0.2)*2.5)</f>
        <v>5.5200000000000005</v>
      </c>
      <c r="N462" s="53">
        <f>IF(Tabelle11[[#This Row],[Etas 55°C]]=0,"n.a.",(6-Tabelle11[[#This Row],[80%/20% SCOP]])/Tabelle11[[#This Row],[80%/20% SCOP]])</f>
        <v>8.6956521739130349E-2</v>
      </c>
    </row>
    <row r="463" spans="1:14" ht="20.100000000000001" customHeight="1" x14ac:dyDescent="0.25">
      <c r="A463" s="40">
        <v>16005602</v>
      </c>
      <c r="B463" s="41" t="s">
        <v>1811</v>
      </c>
      <c r="C463" s="41" t="s">
        <v>7314</v>
      </c>
      <c r="D463" s="42" t="s">
        <v>6852</v>
      </c>
      <c r="E463" s="43">
        <v>207</v>
      </c>
      <c r="F463" s="44">
        <v>2.29</v>
      </c>
      <c r="G463" s="43">
        <v>186</v>
      </c>
      <c r="H463" s="44">
        <v>1.78</v>
      </c>
      <c r="I463" s="42" t="s">
        <v>109</v>
      </c>
      <c r="J463" s="42" t="s">
        <v>15</v>
      </c>
      <c r="K463" s="42" t="s">
        <v>4</v>
      </c>
      <c r="L463" s="43">
        <f>IF(Tabelle11[[#This Row],[Heizleistung (55° C)]]=0,Tabelle11[[#This Row],[Heizleistung (35° C)]],(Tabelle11[[#This Row],[Heizleistung (35° C)]]+Tabelle11[[#This Row],[Heizleistung (55° C)]])/2)</f>
        <v>196.5</v>
      </c>
      <c r="M463" s="46">
        <f>IF(OR(Tabelle11[[#This Row],[Etas 35°C]]=0,Tabelle11[[#This Row],[Etas 55°C]]=0),"n.a.",(Tabelle11[[#This Row],[Etas 35°C]]*0.8+Tabelle11[[#This Row],[Etas 55°C]]*0.2)*2.5)</f>
        <v>5.4700000000000006</v>
      </c>
      <c r="N463" s="53">
        <f>IF(Tabelle11[[#This Row],[Etas 55°C]]=0,"n.a.",(6-Tabelle11[[#This Row],[80%/20% SCOP]])/Tabelle11[[#This Row],[80%/20% SCOP]])</f>
        <v>9.6892138939670802E-2</v>
      </c>
    </row>
    <row r="464" spans="1:14" ht="20.100000000000001" customHeight="1" x14ac:dyDescent="0.25">
      <c r="A464" s="40">
        <v>16005956</v>
      </c>
      <c r="B464" s="41" t="s">
        <v>1811</v>
      </c>
      <c r="C464" s="41" t="s">
        <v>7315</v>
      </c>
      <c r="D464" s="42" t="s">
        <v>6852</v>
      </c>
      <c r="E464" s="43">
        <v>325</v>
      </c>
      <c r="F464" s="44">
        <v>2.23</v>
      </c>
      <c r="G464" s="43"/>
      <c r="H464" s="42"/>
      <c r="I464" s="42" t="s">
        <v>109</v>
      </c>
      <c r="J464" s="42" t="s">
        <v>15</v>
      </c>
      <c r="K464" s="42" t="s">
        <v>4</v>
      </c>
      <c r="L464" s="43">
        <f>IF(Tabelle11[[#This Row],[Heizleistung (55° C)]]=0,Tabelle11[[#This Row],[Heizleistung (35° C)]],(Tabelle11[[#This Row],[Heizleistung (35° C)]]+Tabelle11[[#This Row],[Heizleistung (55° C)]])/2)</f>
        <v>325</v>
      </c>
      <c r="M464" s="46" t="str">
        <f>IF(OR(Tabelle11[[#This Row],[Etas 35°C]]=0,Tabelle11[[#This Row],[Etas 55°C]]=0),"n.a.",(Tabelle11[[#This Row],[Etas 35°C]]*0.8+Tabelle11[[#This Row],[Etas 55°C]]*0.2)*2.5)</f>
        <v>n.a.</v>
      </c>
      <c r="N464" s="53" t="str">
        <f>IF(Tabelle11[[#This Row],[Etas 55°C]]=0,"n.a.",(6-Tabelle11[[#This Row],[80%/20% SCOP]])/Tabelle11[[#This Row],[80%/20% SCOP]])</f>
        <v>n.a.</v>
      </c>
    </row>
    <row r="465" spans="1:14" ht="20.100000000000001" customHeight="1" x14ac:dyDescent="0.25">
      <c r="A465" s="40">
        <v>16005594</v>
      </c>
      <c r="B465" s="41" t="s">
        <v>1811</v>
      </c>
      <c r="C465" s="41" t="s">
        <v>7316</v>
      </c>
      <c r="D465" s="42" t="s">
        <v>6852</v>
      </c>
      <c r="E465" s="43">
        <v>74</v>
      </c>
      <c r="F465" s="44">
        <v>2.2799999999999998</v>
      </c>
      <c r="G465" s="43">
        <v>66</v>
      </c>
      <c r="H465" s="44">
        <v>1.78</v>
      </c>
      <c r="I465" s="42" t="s">
        <v>109</v>
      </c>
      <c r="J465" s="42" t="s">
        <v>15</v>
      </c>
      <c r="K465" s="42" t="s">
        <v>4</v>
      </c>
      <c r="L465" s="43">
        <f>IF(Tabelle11[[#This Row],[Heizleistung (55° C)]]=0,Tabelle11[[#This Row],[Heizleistung (35° C)]],(Tabelle11[[#This Row],[Heizleistung (35° C)]]+Tabelle11[[#This Row],[Heizleistung (55° C)]])/2)</f>
        <v>70</v>
      </c>
      <c r="M465" s="46">
        <f>IF(OR(Tabelle11[[#This Row],[Etas 35°C]]=0,Tabelle11[[#This Row],[Etas 55°C]]=0),"n.a.",(Tabelle11[[#This Row],[Etas 35°C]]*0.8+Tabelle11[[#This Row],[Etas 55°C]]*0.2)*2.5)</f>
        <v>5.4499999999999993</v>
      </c>
      <c r="N465" s="53">
        <f>IF(Tabelle11[[#This Row],[Etas 55°C]]=0,"n.a.",(6-Tabelle11[[#This Row],[80%/20% SCOP]])/Tabelle11[[#This Row],[80%/20% SCOP]])</f>
        <v>0.10091743119266069</v>
      </c>
    </row>
    <row r="466" spans="1:14" ht="20.100000000000001" customHeight="1" x14ac:dyDescent="0.25">
      <c r="A466" s="40">
        <v>16011891</v>
      </c>
      <c r="B466" s="41" t="s">
        <v>1811</v>
      </c>
      <c r="C466" s="41" t="s">
        <v>7317</v>
      </c>
      <c r="D466" s="42" t="s">
        <v>6852</v>
      </c>
      <c r="E466" s="43">
        <v>531</v>
      </c>
      <c r="F466" s="44">
        <v>2.2400000000000002</v>
      </c>
      <c r="G466" s="43">
        <v>475</v>
      </c>
      <c r="H466" s="44">
        <v>1.8</v>
      </c>
      <c r="I466" s="42" t="s">
        <v>109</v>
      </c>
      <c r="J466" s="42" t="s">
        <v>15</v>
      </c>
      <c r="K466" s="42" t="s">
        <v>4</v>
      </c>
      <c r="L466" s="43">
        <f>IF(Tabelle11[[#This Row],[Heizleistung (55° C)]]=0,Tabelle11[[#This Row],[Heizleistung (35° C)]],(Tabelle11[[#This Row],[Heizleistung (35° C)]]+Tabelle11[[#This Row],[Heizleistung (55° C)]])/2)</f>
        <v>503</v>
      </c>
      <c r="M466" s="46">
        <f>IF(OR(Tabelle11[[#This Row],[Etas 35°C]]=0,Tabelle11[[#This Row],[Etas 55°C]]=0),"n.a.",(Tabelle11[[#This Row],[Etas 35°C]]*0.8+Tabelle11[[#This Row],[Etas 55°C]]*0.2)*2.5)</f>
        <v>5.3800000000000008</v>
      </c>
      <c r="N466" s="53">
        <f>IF(Tabelle11[[#This Row],[Etas 55°C]]=0,"n.a.",(6-Tabelle11[[#This Row],[80%/20% SCOP]])/Tabelle11[[#This Row],[80%/20% SCOP]])</f>
        <v>0.11524163568773219</v>
      </c>
    </row>
    <row r="467" spans="1:14" ht="20.100000000000001" customHeight="1" x14ac:dyDescent="0.25">
      <c r="A467" s="40">
        <v>16005620</v>
      </c>
      <c r="B467" s="41" t="s">
        <v>1811</v>
      </c>
      <c r="C467" s="41" t="s">
        <v>7318</v>
      </c>
      <c r="D467" s="42" t="s">
        <v>6852</v>
      </c>
      <c r="E467" s="43">
        <v>149</v>
      </c>
      <c r="F467" s="44">
        <v>2.38</v>
      </c>
      <c r="G467" s="43">
        <v>133</v>
      </c>
      <c r="H467" s="44">
        <v>1.86</v>
      </c>
      <c r="I467" s="42" t="s">
        <v>109</v>
      </c>
      <c r="J467" s="42" t="s">
        <v>15</v>
      </c>
      <c r="K467" s="42" t="s">
        <v>4</v>
      </c>
      <c r="L467" s="43">
        <f>IF(Tabelle11[[#This Row],[Heizleistung (55° C)]]=0,Tabelle11[[#This Row],[Heizleistung (35° C)]],(Tabelle11[[#This Row],[Heizleistung (35° C)]]+Tabelle11[[#This Row],[Heizleistung (55° C)]])/2)</f>
        <v>141</v>
      </c>
      <c r="M467" s="46">
        <f>IF(OR(Tabelle11[[#This Row],[Etas 35°C]]=0,Tabelle11[[#This Row],[Etas 55°C]]=0),"n.a.",(Tabelle11[[#This Row],[Etas 35°C]]*0.8+Tabelle11[[#This Row],[Etas 55°C]]*0.2)*2.5)</f>
        <v>5.6899999999999995</v>
      </c>
      <c r="N467" s="53">
        <f>IF(Tabelle11[[#This Row],[Etas 55°C]]=0,"n.a.",(6-Tabelle11[[#This Row],[80%/20% SCOP]])/Tabelle11[[#This Row],[80%/20% SCOP]])</f>
        <v>5.4481546572935066E-2</v>
      </c>
    </row>
    <row r="468" spans="1:14" ht="20.100000000000001" customHeight="1" x14ac:dyDescent="0.25">
      <c r="A468" s="40">
        <v>16005954</v>
      </c>
      <c r="B468" s="41" t="s">
        <v>1811</v>
      </c>
      <c r="C468" s="41" t="s">
        <v>7319</v>
      </c>
      <c r="D468" s="42" t="s">
        <v>6852</v>
      </c>
      <c r="E468" s="43">
        <v>262</v>
      </c>
      <c r="F468" s="44">
        <v>2.2200000000000002</v>
      </c>
      <c r="G468" s="43"/>
      <c r="H468" s="42"/>
      <c r="I468" s="42" t="s">
        <v>109</v>
      </c>
      <c r="J468" s="42" t="s">
        <v>15</v>
      </c>
      <c r="K468" s="42" t="s">
        <v>4</v>
      </c>
      <c r="L468" s="43">
        <f>IF(Tabelle11[[#This Row],[Heizleistung (55° C)]]=0,Tabelle11[[#This Row],[Heizleistung (35° C)]],(Tabelle11[[#This Row],[Heizleistung (35° C)]]+Tabelle11[[#This Row],[Heizleistung (55° C)]])/2)</f>
        <v>262</v>
      </c>
      <c r="M468" s="46" t="str">
        <f>IF(OR(Tabelle11[[#This Row],[Etas 35°C]]=0,Tabelle11[[#This Row],[Etas 55°C]]=0),"n.a.",(Tabelle11[[#This Row],[Etas 35°C]]*0.8+Tabelle11[[#This Row],[Etas 55°C]]*0.2)*2.5)</f>
        <v>n.a.</v>
      </c>
      <c r="N468" s="53" t="str">
        <f>IF(Tabelle11[[#This Row],[Etas 55°C]]=0,"n.a.",(6-Tabelle11[[#This Row],[80%/20% SCOP]])/Tabelle11[[#This Row],[80%/20% SCOP]])</f>
        <v>n.a.</v>
      </c>
    </row>
    <row r="469" spans="1:14" ht="20.100000000000001" customHeight="1" x14ac:dyDescent="0.25">
      <c r="A469" s="40">
        <v>16005622</v>
      </c>
      <c r="B469" s="41" t="s">
        <v>1811</v>
      </c>
      <c r="C469" s="41" t="s">
        <v>7320</v>
      </c>
      <c r="D469" s="42" t="s">
        <v>6852</v>
      </c>
      <c r="E469" s="43">
        <v>242</v>
      </c>
      <c r="F469" s="44">
        <v>2.36</v>
      </c>
      <c r="G469" s="43">
        <v>217</v>
      </c>
      <c r="H469" s="44">
        <v>1.87</v>
      </c>
      <c r="I469" s="42" t="s">
        <v>109</v>
      </c>
      <c r="J469" s="42" t="s">
        <v>15</v>
      </c>
      <c r="K469" s="42" t="s">
        <v>4</v>
      </c>
      <c r="L469" s="43">
        <f>IF(Tabelle11[[#This Row],[Heizleistung (55° C)]]=0,Tabelle11[[#This Row],[Heizleistung (35° C)]],(Tabelle11[[#This Row],[Heizleistung (35° C)]]+Tabelle11[[#This Row],[Heizleistung (55° C)]])/2)</f>
        <v>229.5</v>
      </c>
      <c r="M469" s="46">
        <f>IF(OR(Tabelle11[[#This Row],[Etas 35°C]]=0,Tabelle11[[#This Row],[Etas 55°C]]=0),"n.a.",(Tabelle11[[#This Row],[Etas 35°C]]*0.8+Tabelle11[[#This Row],[Etas 55°C]]*0.2)*2.5)</f>
        <v>5.6550000000000002</v>
      </c>
      <c r="N469" s="53">
        <f>IF(Tabelle11[[#This Row],[Etas 55°C]]=0,"n.a.",(6-Tabelle11[[#This Row],[80%/20% SCOP]])/Tabelle11[[#This Row],[80%/20% SCOP]])</f>
        <v>6.100795755968165E-2</v>
      </c>
    </row>
    <row r="470" spans="1:14" ht="20.100000000000001" customHeight="1" x14ac:dyDescent="0.25">
      <c r="A470" s="40">
        <v>16005616</v>
      </c>
      <c r="B470" s="41" t="s">
        <v>1811</v>
      </c>
      <c r="C470" s="41" t="s">
        <v>7321</v>
      </c>
      <c r="D470" s="42" t="s">
        <v>6852</v>
      </c>
      <c r="E470" s="43">
        <v>110</v>
      </c>
      <c r="F470" s="44">
        <v>2.35</v>
      </c>
      <c r="G470" s="43">
        <v>99</v>
      </c>
      <c r="H470" s="44">
        <v>1.84</v>
      </c>
      <c r="I470" s="42" t="s">
        <v>109</v>
      </c>
      <c r="J470" s="42" t="s">
        <v>15</v>
      </c>
      <c r="K470" s="42" t="s">
        <v>4</v>
      </c>
      <c r="L470" s="43">
        <f>IF(Tabelle11[[#This Row],[Heizleistung (55° C)]]=0,Tabelle11[[#This Row],[Heizleistung (35° C)]],(Tabelle11[[#This Row],[Heizleistung (35° C)]]+Tabelle11[[#This Row],[Heizleistung (55° C)]])/2)</f>
        <v>104.5</v>
      </c>
      <c r="M470" s="46">
        <f>IF(OR(Tabelle11[[#This Row],[Etas 35°C]]=0,Tabelle11[[#This Row],[Etas 55°C]]=0),"n.a.",(Tabelle11[[#This Row],[Etas 35°C]]*0.8+Tabelle11[[#This Row],[Etas 55°C]]*0.2)*2.5)</f>
        <v>5.620000000000001</v>
      </c>
      <c r="N470" s="53">
        <f>IF(Tabelle11[[#This Row],[Etas 55°C]]=0,"n.a.",(6-Tabelle11[[#This Row],[80%/20% SCOP]])/Tabelle11[[#This Row],[80%/20% SCOP]])</f>
        <v>6.7615658362989134E-2</v>
      </c>
    </row>
    <row r="471" spans="1:14" ht="20.100000000000001" customHeight="1" x14ac:dyDescent="0.25">
      <c r="A471" s="40">
        <v>16005670</v>
      </c>
      <c r="B471" s="41" t="s">
        <v>1811</v>
      </c>
      <c r="C471" s="41" t="s">
        <v>7322</v>
      </c>
      <c r="D471" s="42" t="s">
        <v>6852</v>
      </c>
      <c r="E471" s="43">
        <v>371</v>
      </c>
      <c r="F471" s="44">
        <v>2.4300000000000002</v>
      </c>
      <c r="G471" s="43">
        <v>335</v>
      </c>
      <c r="H471" s="44">
        <v>1.89</v>
      </c>
      <c r="I471" s="42" t="s">
        <v>109</v>
      </c>
      <c r="J471" s="42" t="s">
        <v>15</v>
      </c>
      <c r="K471" s="42" t="s">
        <v>4</v>
      </c>
      <c r="L471" s="43">
        <f>IF(Tabelle11[[#This Row],[Heizleistung (55° C)]]=0,Tabelle11[[#This Row],[Heizleistung (35° C)]],(Tabelle11[[#This Row],[Heizleistung (35° C)]]+Tabelle11[[#This Row],[Heizleistung (55° C)]])/2)</f>
        <v>353</v>
      </c>
      <c r="M471" s="46">
        <f>IF(OR(Tabelle11[[#This Row],[Etas 35°C]]=0,Tabelle11[[#This Row],[Etas 55°C]]=0),"n.a.",(Tabelle11[[#This Row],[Etas 35°C]]*0.8+Tabelle11[[#This Row],[Etas 55°C]]*0.2)*2.5)</f>
        <v>5.8049999999999997</v>
      </c>
      <c r="N471" s="53">
        <f>IF(Tabelle11[[#This Row],[Etas 55°C]]=0,"n.a.",(6-Tabelle11[[#This Row],[80%/20% SCOP]])/Tabelle11[[#This Row],[80%/20% SCOP]])</f>
        <v>3.3591731266149921E-2</v>
      </c>
    </row>
    <row r="472" spans="1:14" ht="20.100000000000001" customHeight="1" x14ac:dyDescent="0.25">
      <c r="A472" s="40">
        <v>16005895</v>
      </c>
      <c r="B472" s="41" t="s">
        <v>1811</v>
      </c>
      <c r="C472" s="41" t="s">
        <v>7323</v>
      </c>
      <c r="D472" s="42" t="s">
        <v>6852</v>
      </c>
      <c r="E472" s="43">
        <v>125</v>
      </c>
      <c r="F472" s="44">
        <v>2.2400000000000002</v>
      </c>
      <c r="G472" s="43"/>
      <c r="H472" s="42"/>
      <c r="I472" s="42" t="s">
        <v>109</v>
      </c>
      <c r="J472" s="42" t="s">
        <v>15</v>
      </c>
      <c r="K472" s="42" t="s">
        <v>4</v>
      </c>
      <c r="L472" s="43">
        <f>IF(Tabelle11[[#This Row],[Heizleistung (55° C)]]=0,Tabelle11[[#This Row],[Heizleistung (35° C)]],(Tabelle11[[#This Row],[Heizleistung (35° C)]]+Tabelle11[[#This Row],[Heizleistung (55° C)]])/2)</f>
        <v>125</v>
      </c>
      <c r="M472" s="46" t="str">
        <f>IF(OR(Tabelle11[[#This Row],[Etas 35°C]]=0,Tabelle11[[#This Row],[Etas 55°C]]=0),"n.a.",(Tabelle11[[#This Row],[Etas 35°C]]*0.8+Tabelle11[[#This Row],[Etas 55°C]]*0.2)*2.5)</f>
        <v>n.a.</v>
      </c>
      <c r="N472" s="53" t="str">
        <f>IF(Tabelle11[[#This Row],[Etas 55°C]]=0,"n.a.",(6-Tabelle11[[#This Row],[80%/20% SCOP]])/Tabelle11[[#This Row],[80%/20% SCOP]])</f>
        <v>n.a.</v>
      </c>
    </row>
    <row r="473" spans="1:14" ht="20.100000000000001" customHeight="1" x14ac:dyDescent="0.25">
      <c r="A473" s="40">
        <v>16017063</v>
      </c>
      <c r="B473" s="41" t="s">
        <v>2350</v>
      </c>
      <c r="C473" s="41" t="s">
        <v>7324</v>
      </c>
      <c r="D473" s="42" t="s">
        <v>6852</v>
      </c>
      <c r="E473" s="43">
        <v>61.9</v>
      </c>
      <c r="F473" s="44">
        <v>2.0680000000000001</v>
      </c>
      <c r="G473" s="43">
        <v>59</v>
      </c>
      <c r="H473" s="44">
        <v>1.6279999999999999</v>
      </c>
      <c r="I473" s="42" t="s">
        <v>3</v>
      </c>
      <c r="J473" s="42" t="s">
        <v>4</v>
      </c>
      <c r="K473" s="42" t="s">
        <v>15</v>
      </c>
      <c r="L473" s="43">
        <f>IF(Tabelle11[[#This Row],[Heizleistung (55° C)]]=0,Tabelle11[[#This Row],[Heizleistung (35° C)]],(Tabelle11[[#This Row],[Heizleistung (35° C)]]+Tabelle11[[#This Row],[Heizleistung (55° C)]])/2)</f>
        <v>60.45</v>
      </c>
      <c r="M473" s="46">
        <f>IF(OR(Tabelle11[[#This Row],[Etas 35°C]]=0,Tabelle11[[#This Row],[Etas 55°C]]=0),"n.a.",(Tabelle11[[#This Row],[Etas 35°C]]*0.8+Tabelle11[[#This Row],[Etas 55°C]]*0.2)*2.5)</f>
        <v>4.95</v>
      </c>
      <c r="N473" s="53">
        <f>IF(Tabelle11[[#This Row],[Etas 55°C]]=0,"n.a.",(6-Tabelle11[[#This Row],[80%/20% SCOP]])/Tabelle11[[#This Row],[80%/20% SCOP]])</f>
        <v>0.21212121212121207</v>
      </c>
    </row>
    <row r="474" spans="1:14" ht="20.100000000000001" customHeight="1" x14ac:dyDescent="0.25">
      <c r="A474" s="40">
        <v>16013358</v>
      </c>
      <c r="B474" s="41" t="s">
        <v>2350</v>
      </c>
      <c r="C474" s="41" t="s">
        <v>7325</v>
      </c>
      <c r="D474" s="42" t="s">
        <v>6852</v>
      </c>
      <c r="E474" s="43">
        <v>19</v>
      </c>
      <c r="F474" s="44">
        <v>2.024</v>
      </c>
      <c r="G474" s="43">
        <v>18</v>
      </c>
      <c r="H474" s="44">
        <v>1.5620000000000001</v>
      </c>
      <c r="I474" s="42" t="s">
        <v>3</v>
      </c>
      <c r="J474" s="42" t="s">
        <v>4</v>
      </c>
      <c r="K474" s="42" t="s">
        <v>15</v>
      </c>
      <c r="L474" s="43">
        <f>IF(Tabelle11[[#This Row],[Heizleistung (55° C)]]=0,Tabelle11[[#This Row],[Heizleistung (35° C)]],(Tabelle11[[#This Row],[Heizleistung (35° C)]]+Tabelle11[[#This Row],[Heizleistung (55° C)]])/2)</f>
        <v>18.5</v>
      </c>
      <c r="M474" s="46">
        <f>IF(OR(Tabelle11[[#This Row],[Etas 35°C]]=0,Tabelle11[[#This Row],[Etas 55°C]]=0),"n.a.",(Tabelle11[[#This Row],[Etas 35°C]]*0.8+Tabelle11[[#This Row],[Etas 55°C]]*0.2)*2.5)</f>
        <v>4.8290000000000006</v>
      </c>
      <c r="N474" s="53">
        <f>IF(Tabelle11[[#This Row],[Etas 55°C]]=0,"n.a.",(6-Tabelle11[[#This Row],[80%/20% SCOP]])/Tabelle11[[#This Row],[80%/20% SCOP]])</f>
        <v>0.24249326982812161</v>
      </c>
    </row>
    <row r="475" spans="1:14" ht="20.100000000000001" customHeight="1" x14ac:dyDescent="0.25">
      <c r="A475" s="40">
        <v>16017818</v>
      </c>
      <c r="B475" s="41" t="s">
        <v>2350</v>
      </c>
      <c r="C475" s="41" t="s">
        <v>7326</v>
      </c>
      <c r="D475" s="42" t="s">
        <v>6852</v>
      </c>
      <c r="E475" s="43">
        <v>31.6</v>
      </c>
      <c r="F475" s="44">
        <v>2.1059999999999999</v>
      </c>
      <c r="G475" s="43">
        <v>29.7</v>
      </c>
      <c r="H475" s="44">
        <v>1.671</v>
      </c>
      <c r="I475" s="42" t="s">
        <v>3</v>
      </c>
      <c r="J475" s="42" t="s">
        <v>4</v>
      </c>
      <c r="K475" s="42" t="s">
        <v>4</v>
      </c>
      <c r="L475" s="43">
        <f>IF(Tabelle11[[#This Row],[Heizleistung (55° C)]]=0,Tabelle11[[#This Row],[Heizleistung (35° C)]],(Tabelle11[[#This Row],[Heizleistung (35° C)]]+Tabelle11[[#This Row],[Heizleistung (55° C)]])/2)</f>
        <v>30.65</v>
      </c>
      <c r="M475" s="46">
        <f>IF(OR(Tabelle11[[#This Row],[Etas 35°C]]=0,Tabelle11[[#This Row],[Etas 55°C]]=0),"n.a.",(Tabelle11[[#This Row],[Etas 35°C]]*0.8+Tabelle11[[#This Row],[Etas 55°C]]*0.2)*2.5)</f>
        <v>5.0475000000000003</v>
      </c>
      <c r="N475" s="53">
        <f>IF(Tabelle11[[#This Row],[Etas 55°C]]=0,"n.a.",(6-Tabelle11[[#This Row],[80%/20% SCOP]])/Tabelle11[[#This Row],[80%/20% SCOP]])</f>
        <v>0.18870728083209501</v>
      </c>
    </row>
    <row r="476" spans="1:14" ht="20.100000000000001" customHeight="1" x14ac:dyDescent="0.25">
      <c r="A476" s="40">
        <v>16013359</v>
      </c>
      <c r="B476" s="41" t="s">
        <v>2350</v>
      </c>
      <c r="C476" s="41" t="s">
        <v>7327</v>
      </c>
      <c r="D476" s="42" t="s">
        <v>6852</v>
      </c>
      <c r="E476" s="43">
        <v>27.9</v>
      </c>
      <c r="F476" s="44">
        <v>2.04</v>
      </c>
      <c r="G476" s="43">
        <v>26.5</v>
      </c>
      <c r="H476" s="44">
        <v>1.5720000000000001</v>
      </c>
      <c r="I476" s="42" t="s">
        <v>3</v>
      </c>
      <c r="J476" s="42" t="s">
        <v>4</v>
      </c>
      <c r="K476" s="42" t="s">
        <v>15</v>
      </c>
      <c r="L476" s="43">
        <f>IF(Tabelle11[[#This Row],[Heizleistung (55° C)]]=0,Tabelle11[[#This Row],[Heizleistung (35° C)]],(Tabelle11[[#This Row],[Heizleistung (35° C)]]+Tabelle11[[#This Row],[Heizleistung (55° C)]])/2)</f>
        <v>27.2</v>
      </c>
      <c r="M476" s="46">
        <f>IF(OR(Tabelle11[[#This Row],[Etas 35°C]]=0,Tabelle11[[#This Row],[Etas 55°C]]=0),"n.a.",(Tabelle11[[#This Row],[Etas 35°C]]*0.8+Tabelle11[[#This Row],[Etas 55°C]]*0.2)*2.5)</f>
        <v>4.8660000000000005</v>
      </c>
      <c r="N476" s="53">
        <f>IF(Tabelle11[[#This Row],[Etas 55°C]]=0,"n.a.",(6-Tabelle11[[#This Row],[80%/20% SCOP]])/Tabelle11[[#This Row],[80%/20% SCOP]])</f>
        <v>0.23304562268803933</v>
      </c>
    </row>
    <row r="477" spans="1:14" ht="20.100000000000001" customHeight="1" x14ac:dyDescent="0.25">
      <c r="A477" s="40">
        <v>16013357</v>
      </c>
      <c r="B477" s="41" t="s">
        <v>2350</v>
      </c>
      <c r="C477" s="41" t="s">
        <v>7328</v>
      </c>
      <c r="D477" s="42" t="s">
        <v>6852</v>
      </c>
      <c r="E477" s="43">
        <v>12.2</v>
      </c>
      <c r="F477" s="44">
        <v>2.004</v>
      </c>
      <c r="G477" s="43">
        <v>11.4</v>
      </c>
      <c r="H477" s="44">
        <v>1.548</v>
      </c>
      <c r="I477" s="42" t="s">
        <v>3</v>
      </c>
      <c r="J477" s="42" t="s">
        <v>4</v>
      </c>
      <c r="K477" s="42" t="s">
        <v>15</v>
      </c>
      <c r="L477" s="43">
        <f>IF(Tabelle11[[#This Row],[Heizleistung (55° C)]]=0,Tabelle11[[#This Row],[Heizleistung (35° C)]],(Tabelle11[[#This Row],[Heizleistung (35° C)]]+Tabelle11[[#This Row],[Heizleistung (55° C)]])/2)</f>
        <v>11.8</v>
      </c>
      <c r="M477" s="46">
        <f>IF(OR(Tabelle11[[#This Row],[Etas 35°C]]=0,Tabelle11[[#This Row],[Etas 55°C]]=0),"n.a.",(Tabelle11[[#This Row],[Etas 35°C]]*0.8+Tabelle11[[#This Row],[Etas 55°C]]*0.2)*2.5)</f>
        <v>4.7820000000000009</v>
      </c>
      <c r="N477" s="53">
        <f>IF(Tabelle11[[#This Row],[Etas 55°C]]=0,"n.a.",(6-Tabelle11[[#This Row],[80%/20% SCOP]])/Tabelle11[[#This Row],[80%/20% SCOP]])</f>
        <v>0.25470514429109137</v>
      </c>
    </row>
    <row r="478" spans="1:14" ht="20.100000000000001" customHeight="1" x14ac:dyDescent="0.25">
      <c r="A478" s="40">
        <v>16006870</v>
      </c>
      <c r="B478" s="41" t="s">
        <v>2363</v>
      </c>
      <c r="C478" s="41" t="s">
        <v>7329</v>
      </c>
      <c r="D478" s="42" t="s">
        <v>6852</v>
      </c>
      <c r="E478" s="43">
        <v>60</v>
      </c>
      <c r="F478" s="44">
        <v>2.3199999999999998</v>
      </c>
      <c r="G478" s="43">
        <v>60</v>
      </c>
      <c r="H478" s="44">
        <v>1.75</v>
      </c>
      <c r="I478" s="42" t="s">
        <v>109</v>
      </c>
      <c r="J478" s="42" t="s">
        <v>4</v>
      </c>
      <c r="K478" s="42" t="s">
        <v>4</v>
      </c>
      <c r="L478" s="43">
        <f>IF(Tabelle11[[#This Row],[Heizleistung (55° C)]]=0,Tabelle11[[#This Row],[Heizleistung (35° C)]],(Tabelle11[[#This Row],[Heizleistung (35° C)]]+Tabelle11[[#This Row],[Heizleistung (55° C)]])/2)</f>
        <v>60</v>
      </c>
      <c r="M478" s="46">
        <f>IF(OR(Tabelle11[[#This Row],[Etas 35°C]]=0,Tabelle11[[#This Row],[Etas 55°C]]=0),"n.a.",(Tabelle11[[#This Row],[Etas 35°C]]*0.8+Tabelle11[[#This Row],[Etas 55°C]]*0.2)*2.5)</f>
        <v>5.5149999999999997</v>
      </c>
      <c r="N478" s="53">
        <f>IF(Tabelle11[[#This Row],[Etas 55°C]]=0,"n.a.",(6-Tabelle11[[#This Row],[80%/20% SCOP]])/Tabelle11[[#This Row],[80%/20% SCOP]])</f>
        <v>8.794197642792391E-2</v>
      </c>
    </row>
    <row r="479" spans="1:14" ht="20.100000000000001" customHeight="1" x14ac:dyDescent="0.25">
      <c r="A479" s="40">
        <v>16007028</v>
      </c>
      <c r="B479" s="41" t="s">
        <v>2363</v>
      </c>
      <c r="C479" s="41" t="s">
        <v>7330</v>
      </c>
      <c r="D479" s="42" t="s">
        <v>6852</v>
      </c>
      <c r="E479" s="43">
        <v>15</v>
      </c>
      <c r="F479" s="44">
        <v>2.52</v>
      </c>
      <c r="G479" s="43">
        <v>15</v>
      </c>
      <c r="H479" s="44">
        <v>1.63</v>
      </c>
      <c r="I479" s="42" t="s">
        <v>3</v>
      </c>
      <c r="J479" s="42" t="s">
        <v>15</v>
      </c>
      <c r="K479" s="42" t="s">
        <v>4</v>
      </c>
      <c r="L479" s="43">
        <f>IF(Tabelle11[[#This Row],[Heizleistung (55° C)]]=0,Tabelle11[[#This Row],[Heizleistung (35° C)]],(Tabelle11[[#This Row],[Heizleistung (35° C)]]+Tabelle11[[#This Row],[Heizleistung (55° C)]])/2)</f>
        <v>15</v>
      </c>
      <c r="M479" s="46">
        <f>IF(OR(Tabelle11[[#This Row],[Etas 35°C]]=0,Tabelle11[[#This Row],[Etas 55°C]]=0),"n.a.",(Tabelle11[[#This Row],[Etas 35°C]]*0.8+Tabelle11[[#This Row],[Etas 55°C]]*0.2)*2.5)</f>
        <v>5.8550000000000004</v>
      </c>
      <c r="N479" s="53">
        <f>IF(Tabelle11[[#This Row],[Etas 55°C]]=0,"n.a.",(6-Tabelle11[[#This Row],[80%/20% SCOP]])/Tabelle11[[#This Row],[80%/20% SCOP]])</f>
        <v>2.4765157984628448E-2</v>
      </c>
    </row>
    <row r="480" spans="1:14" ht="20.100000000000001" customHeight="1" x14ac:dyDescent="0.25">
      <c r="A480" s="40">
        <v>16006865</v>
      </c>
      <c r="B480" s="41" t="s">
        <v>2363</v>
      </c>
      <c r="C480" s="41" t="s">
        <v>7331</v>
      </c>
      <c r="D480" s="42" t="s">
        <v>6852</v>
      </c>
      <c r="E480" s="43">
        <v>20</v>
      </c>
      <c r="F480" s="44">
        <v>2.19</v>
      </c>
      <c r="G480" s="43">
        <v>20</v>
      </c>
      <c r="H480" s="44">
        <v>1.55</v>
      </c>
      <c r="I480" s="42" t="s">
        <v>109</v>
      </c>
      <c r="J480" s="42" t="s">
        <v>15</v>
      </c>
      <c r="K480" s="42" t="s">
        <v>4</v>
      </c>
      <c r="L480" s="43">
        <f>IF(Tabelle11[[#This Row],[Heizleistung (55° C)]]=0,Tabelle11[[#This Row],[Heizleistung (35° C)]],(Tabelle11[[#This Row],[Heizleistung (35° C)]]+Tabelle11[[#This Row],[Heizleistung (55° C)]])/2)</f>
        <v>20</v>
      </c>
      <c r="M480" s="46">
        <f>IF(OR(Tabelle11[[#This Row],[Etas 35°C]]=0,Tabelle11[[#This Row],[Etas 55°C]]=0),"n.a.",(Tabelle11[[#This Row],[Etas 35°C]]*0.8+Tabelle11[[#This Row],[Etas 55°C]]*0.2)*2.5)</f>
        <v>5.1550000000000011</v>
      </c>
      <c r="N480" s="53">
        <f>IF(Tabelle11[[#This Row],[Etas 55°C]]=0,"n.a.",(6-Tabelle11[[#This Row],[80%/20% SCOP]])/Tabelle11[[#This Row],[80%/20% SCOP]])</f>
        <v>0.16391852570320051</v>
      </c>
    </row>
    <row r="481" spans="1:14" ht="20.100000000000001" customHeight="1" x14ac:dyDescent="0.25">
      <c r="A481" s="40">
        <v>16006959</v>
      </c>
      <c r="B481" s="41" t="s">
        <v>2363</v>
      </c>
      <c r="C481" s="41" t="s">
        <v>7332</v>
      </c>
      <c r="D481" s="42" t="s">
        <v>6852</v>
      </c>
      <c r="E481" s="43">
        <v>10</v>
      </c>
      <c r="F481" s="44">
        <v>2.42</v>
      </c>
      <c r="G481" s="43">
        <v>10</v>
      </c>
      <c r="H481" s="44">
        <v>1.73</v>
      </c>
      <c r="I481" s="42" t="s">
        <v>109</v>
      </c>
      <c r="J481" s="42" t="s">
        <v>4</v>
      </c>
      <c r="K481" s="42" t="s">
        <v>4</v>
      </c>
      <c r="L481" s="43">
        <f>IF(Tabelle11[[#This Row],[Heizleistung (55° C)]]=0,Tabelle11[[#This Row],[Heizleistung (35° C)]],(Tabelle11[[#This Row],[Heizleistung (35° C)]]+Tabelle11[[#This Row],[Heizleistung (55° C)]])/2)</f>
        <v>10</v>
      </c>
      <c r="M481" s="46">
        <f>IF(OR(Tabelle11[[#This Row],[Etas 35°C]]=0,Tabelle11[[#This Row],[Etas 55°C]]=0),"n.a.",(Tabelle11[[#This Row],[Etas 35°C]]*0.8+Tabelle11[[#This Row],[Etas 55°C]]*0.2)*2.5)</f>
        <v>5.7050000000000001</v>
      </c>
      <c r="N481" s="53">
        <f>IF(Tabelle11[[#This Row],[Etas 55°C]]=0,"n.a.",(6-Tabelle11[[#This Row],[80%/20% SCOP]])/Tabelle11[[#This Row],[80%/20% SCOP]])</f>
        <v>5.1709027169149858E-2</v>
      </c>
    </row>
    <row r="482" spans="1:14" ht="20.100000000000001" customHeight="1" x14ac:dyDescent="0.25">
      <c r="A482" s="40">
        <v>16007026</v>
      </c>
      <c r="B482" s="41" t="s">
        <v>2363</v>
      </c>
      <c r="C482" s="41" t="s">
        <v>7333</v>
      </c>
      <c r="D482" s="42" t="s">
        <v>6852</v>
      </c>
      <c r="E482" s="43">
        <v>14</v>
      </c>
      <c r="F482" s="44">
        <v>2.42</v>
      </c>
      <c r="G482" s="43">
        <v>14</v>
      </c>
      <c r="H482" s="44">
        <v>1.75</v>
      </c>
      <c r="I482" s="42" t="s">
        <v>109</v>
      </c>
      <c r="J482" s="42" t="s">
        <v>4</v>
      </c>
      <c r="K482" s="42" t="s">
        <v>4</v>
      </c>
      <c r="L482" s="43">
        <f>IF(Tabelle11[[#This Row],[Heizleistung (55° C)]]=0,Tabelle11[[#This Row],[Heizleistung (35° C)]],(Tabelle11[[#This Row],[Heizleistung (35° C)]]+Tabelle11[[#This Row],[Heizleistung (55° C)]])/2)</f>
        <v>14</v>
      </c>
      <c r="M482" s="46">
        <f>IF(OR(Tabelle11[[#This Row],[Etas 35°C]]=0,Tabelle11[[#This Row],[Etas 55°C]]=0),"n.a.",(Tabelle11[[#This Row],[Etas 35°C]]*0.8+Tabelle11[[#This Row],[Etas 55°C]]*0.2)*2.5)</f>
        <v>5.7149999999999999</v>
      </c>
      <c r="N482" s="53">
        <f>IF(Tabelle11[[#This Row],[Etas 55°C]]=0,"n.a.",(6-Tabelle11[[#This Row],[80%/20% SCOP]])/Tabelle11[[#This Row],[80%/20% SCOP]])</f>
        <v>4.9868766404199502E-2</v>
      </c>
    </row>
    <row r="483" spans="1:14" ht="20.100000000000001" customHeight="1" x14ac:dyDescent="0.25">
      <c r="A483" s="40">
        <v>16006864</v>
      </c>
      <c r="B483" s="41" t="s">
        <v>2363</v>
      </c>
      <c r="C483" s="41" t="s">
        <v>7334</v>
      </c>
      <c r="D483" s="42" t="s">
        <v>6852</v>
      </c>
      <c r="E483" s="43">
        <v>12</v>
      </c>
      <c r="F483" s="44">
        <v>2.1</v>
      </c>
      <c r="G483" s="43">
        <v>12</v>
      </c>
      <c r="H483" s="44">
        <v>1.46</v>
      </c>
      <c r="I483" s="42" t="s">
        <v>109</v>
      </c>
      <c r="J483" s="42" t="s">
        <v>15</v>
      </c>
      <c r="K483" s="42" t="s">
        <v>4</v>
      </c>
      <c r="L483" s="43">
        <f>IF(Tabelle11[[#This Row],[Heizleistung (55° C)]]=0,Tabelle11[[#This Row],[Heizleistung (35° C)]],(Tabelle11[[#This Row],[Heizleistung (35° C)]]+Tabelle11[[#This Row],[Heizleistung (55° C)]])/2)</f>
        <v>12</v>
      </c>
      <c r="M483" s="46">
        <f>IF(OR(Tabelle11[[#This Row],[Etas 35°C]]=0,Tabelle11[[#This Row],[Etas 55°C]]=0),"n.a.",(Tabelle11[[#This Row],[Etas 35°C]]*0.8+Tabelle11[[#This Row],[Etas 55°C]]*0.2)*2.5)</f>
        <v>4.9300000000000006</v>
      </c>
      <c r="N483" s="53">
        <f>IF(Tabelle11[[#This Row],[Etas 55°C]]=0,"n.a.",(6-Tabelle11[[#This Row],[80%/20% SCOP]])/Tabelle11[[#This Row],[80%/20% SCOP]])</f>
        <v>0.21703853955375238</v>
      </c>
    </row>
    <row r="484" spans="1:14" ht="20.100000000000001" customHeight="1" x14ac:dyDescent="0.25">
      <c r="A484" s="40">
        <v>16006958</v>
      </c>
      <c r="B484" s="41" t="s">
        <v>2363</v>
      </c>
      <c r="C484" s="41" t="s">
        <v>7335</v>
      </c>
      <c r="D484" s="42" t="s">
        <v>6852</v>
      </c>
      <c r="E484" s="43">
        <v>7</v>
      </c>
      <c r="F484" s="44">
        <v>2.37</v>
      </c>
      <c r="G484" s="43">
        <v>7</v>
      </c>
      <c r="H484" s="44">
        <v>1.71</v>
      </c>
      <c r="I484" s="42" t="s">
        <v>109</v>
      </c>
      <c r="J484" s="42" t="s">
        <v>4</v>
      </c>
      <c r="K484" s="42" t="s">
        <v>4</v>
      </c>
      <c r="L484" s="43">
        <f>IF(Tabelle11[[#This Row],[Heizleistung (55° C)]]=0,Tabelle11[[#This Row],[Heizleistung (35° C)]],(Tabelle11[[#This Row],[Heizleistung (35° C)]]+Tabelle11[[#This Row],[Heizleistung (55° C)]])/2)</f>
        <v>7</v>
      </c>
      <c r="M484" s="46">
        <f>IF(OR(Tabelle11[[#This Row],[Etas 35°C]]=0,Tabelle11[[#This Row],[Etas 55°C]]=0),"n.a.",(Tabelle11[[#This Row],[Etas 35°C]]*0.8+Tabelle11[[#This Row],[Etas 55°C]]*0.2)*2.5)</f>
        <v>5.5949999999999998</v>
      </c>
      <c r="N484" s="53">
        <f>IF(Tabelle11[[#This Row],[Etas 55°C]]=0,"n.a.",(6-Tabelle11[[#This Row],[80%/20% SCOP]])/Tabelle11[[#This Row],[80%/20% SCOP]])</f>
        <v>7.2386058981233292E-2</v>
      </c>
    </row>
    <row r="485" spans="1:14" ht="20.100000000000001" customHeight="1" x14ac:dyDescent="0.25">
      <c r="A485" s="40">
        <v>16006868</v>
      </c>
      <c r="B485" s="41" t="s">
        <v>2363</v>
      </c>
      <c r="C485" s="41" t="s">
        <v>7336</v>
      </c>
      <c r="D485" s="42" t="s">
        <v>6852</v>
      </c>
      <c r="E485" s="43">
        <v>30</v>
      </c>
      <c r="F485" s="44">
        <v>2.12</v>
      </c>
      <c r="G485" s="43">
        <v>30</v>
      </c>
      <c r="H485" s="44">
        <v>1.69</v>
      </c>
      <c r="I485" s="42" t="s">
        <v>109</v>
      </c>
      <c r="J485" s="42" t="s">
        <v>4</v>
      </c>
      <c r="K485" s="42" t="s">
        <v>4</v>
      </c>
      <c r="L485" s="43">
        <f>IF(Tabelle11[[#This Row],[Heizleistung (55° C)]]=0,Tabelle11[[#This Row],[Heizleistung (35° C)]],(Tabelle11[[#This Row],[Heizleistung (35° C)]]+Tabelle11[[#This Row],[Heizleistung (55° C)]])/2)</f>
        <v>30</v>
      </c>
      <c r="M485" s="46">
        <f>IF(OR(Tabelle11[[#This Row],[Etas 35°C]]=0,Tabelle11[[#This Row],[Etas 55°C]]=0),"n.a.",(Tabelle11[[#This Row],[Etas 35°C]]*0.8+Tabelle11[[#This Row],[Etas 55°C]]*0.2)*2.5)</f>
        <v>5.0850000000000009</v>
      </c>
      <c r="N485" s="53">
        <f>IF(Tabelle11[[#This Row],[Etas 55°C]]=0,"n.a.",(6-Tabelle11[[#This Row],[80%/20% SCOP]])/Tabelle11[[#This Row],[80%/20% SCOP]])</f>
        <v>0.1799410029498523</v>
      </c>
    </row>
    <row r="486" spans="1:14" ht="20.100000000000001" customHeight="1" x14ac:dyDescent="0.25">
      <c r="A486" s="40">
        <v>16006961</v>
      </c>
      <c r="B486" s="41" t="s">
        <v>2363</v>
      </c>
      <c r="C486" s="41" t="s">
        <v>7337</v>
      </c>
      <c r="D486" s="42" t="s">
        <v>6852</v>
      </c>
      <c r="E486" s="43">
        <v>14</v>
      </c>
      <c r="F486" s="44">
        <v>2.42</v>
      </c>
      <c r="G486" s="43">
        <v>14</v>
      </c>
      <c r="H486" s="44">
        <v>1.75</v>
      </c>
      <c r="I486" s="42" t="s">
        <v>109</v>
      </c>
      <c r="J486" s="42" t="s">
        <v>4</v>
      </c>
      <c r="K486" s="42" t="s">
        <v>4</v>
      </c>
      <c r="L486" s="43">
        <f>IF(Tabelle11[[#This Row],[Heizleistung (55° C)]]=0,Tabelle11[[#This Row],[Heizleistung (35° C)]],(Tabelle11[[#This Row],[Heizleistung (35° C)]]+Tabelle11[[#This Row],[Heizleistung (55° C)]])/2)</f>
        <v>14</v>
      </c>
      <c r="M486" s="46">
        <f>IF(OR(Tabelle11[[#This Row],[Etas 35°C]]=0,Tabelle11[[#This Row],[Etas 55°C]]=0),"n.a.",(Tabelle11[[#This Row],[Etas 35°C]]*0.8+Tabelle11[[#This Row],[Etas 55°C]]*0.2)*2.5)</f>
        <v>5.7149999999999999</v>
      </c>
      <c r="N486" s="53">
        <f>IF(Tabelle11[[#This Row],[Etas 55°C]]=0,"n.a.",(6-Tabelle11[[#This Row],[80%/20% SCOP]])/Tabelle11[[#This Row],[80%/20% SCOP]])</f>
        <v>4.9868766404199502E-2</v>
      </c>
    </row>
    <row r="487" spans="1:14" ht="20.100000000000001" customHeight="1" x14ac:dyDescent="0.25">
      <c r="A487" s="40">
        <v>16006960</v>
      </c>
      <c r="B487" s="41" t="s">
        <v>2363</v>
      </c>
      <c r="C487" s="41" t="s">
        <v>7338</v>
      </c>
      <c r="D487" s="42" t="s">
        <v>6852</v>
      </c>
      <c r="E487" s="43">
        <v>10</v>
      </c>
      <c r="F487" s="44">
        <v>2.42</v>
      </c>
      <c r="G487" s="43">
        <v>10</v>
      </c>
      <c r="H487" s="44">
        <v>1.73</v>
      </c>
      <c r="I487" s="42" t="s">
        <v>109</v>
      </c>
      <c r="J487" s="42" t="s">
        <v>4</v>
      </c>
      <c r="K487" s="42" t="s">
        <v>4</v>
      </c>
      <c r="L487" s="43">
        <f>IF(Tabelle11[[#This Row],[Heizleistung (55° C)]]=0,Tabelle11[[#This Row],[Heizleistung (35° C)]],(Tabelle11[[#This Row],[Heizleistung (35° C)]]+Tabelle11[[#This Row],[Heizleistung (55° C)]])/2)</f>
        <v>10</v>
      </c>
      <c r="M487" s="46">
        <f>IF(OR(Tabelle11[[#This Row],[Etas 35°C]]=0,Tabelle11[[#This Row],[Etas 55°C]]=0),"n.a.",(Tabelle11[[#This Row],[Etas 35°C]]*0.8+Tabelle11[[#This Row],[Etas 55°C]]*0.2)*2.5)</f>
        <v>5.7050000000000001</v>
      </c>
      <c r="N487" s="53">
        <f>IF(Tabelle11[[#This Row],[Etas 55°C]]=0,"n.a.",(6-Tabelle11[[#This Row],[80%/20% SCOP]])/Tabelle11[[#This Row],[80%/20% SCOP]])</f>
        <v>5.1709027169149858E-2</v>
      </c>
    </row>
    <row r="488" spans="1:14" ht="20.100000000000001" customHeight="1" x14ac:dyDescent="0.25">
      <c r="A488" s="40">
        <v>16006869</v>
      </c>
      <c r="B488" s="41" t="s">
        <v>2363</v>
      </c>
      <c r="C488" s="41" t="s">
        <v>7339</v>
      </c>
      <c r="D488" s="42" t="s">
        <v>6852</v>
      </c>
      <c r="E488" s="43">
        <v>40</v>
      </c>
      <c r="F488" s="44">
        <v>2.12</v>
      </c>
      <c r="G488" s="43">
        <v>40</v>
      </c>
      <c r="H488" s="44">
        <v>1.69</v>
      </c>
      <c r="I488" s="42" t="s">
        <v>109</v>
      </c>
      <c r="J488" s="42" t="s">
        <v>4</v>
      </c>
      <c r="K488" s="42" t="s">
        <v>4</v>
      </c>
      <c r="L488" s="43">
        <f>IF(Tabelle11[[#This Row],[Heizleistung (55° C)]]=0,Tabelle11[[#This Row],[Heizleistung (35° C)]],(Tabelle11[[#This Row],[Heizleistung (35° C)]]+Tabelle11[[#This Row],[Heizleistung (55° C)]])/2)</f>
        <v>40</v>
      </c>
      <c r="M488" s="46">
        <f>IF(OR(Tabelle11[[#This Row],[Etas 35°C]]=0,Tabelle11[[#This Row],[Etas 55°C]]=0),"n.a.",(Tabelle11[[#This Row],[Etas 35°C]]*0.8+Tabelle11[[#This Row],[Etas 55°C]]*0.2)*2.5)</f>
        <v>5.0850000000000009</v>
      </c>
      <c r="N488" s="53">
        <f>IF(Tabelle11[[#This Row],[Etas 55°C]]=0,"n.a.",(6-Tabelle11[[#This Row],[80%/20% SCOP]])/Tabelle11[[#This Row],[80%/20% SCOP]])</f>
        <v>0.1799410029498523</v>
      </c>
    </row>
    <row r="489" spans="1:14" ht="20.100000000000001" customHeight="1" x14ac:dyDescent="0.25">
      <c r="A489" s="40">
        <v>16006871</v>
      </c>
      <c r="B489" s="41" t="s">
        <v>2363</v>
      </c>
      <c r="C489" s="41" t="s">
        <v>7340</v>
      </c>
      <c r="D489" s="42" t="s">
        <v>6852</v>
      </c>
      <c r="E489" s="43">
        <v>90</v>
      </c>
      <c r="F489" s="44">
        <v>2.41</v>
      </c>
      <c r="G489" s="43">
        <v>90</v>
      </c>
      <c r="H489" s="44">
        <v>1.79</v>
      </c>
      <c r="I489" s="42" t="s">
        <v>109</v>
      </c>
      <c r="J489" s="42" t="s">
        <v>4</v>
      </c>
      <c r="K489" s="42" t="s">
        <v>4</v>
      </c>
      <c r="L489" s="43">
        <f>IF(Tabelle11[[#This Row],[Heizleistung (55° C)]]=0,Tabelle11[[#This Row],[Heizleistung (35° C)]],(Tabelle11[[#This Row],[Heizleistung (35° C)]]+Tabelle11[[#This Row],[Heizleistung (55° C)]])/2)</f>
        <v>90</v>
      </c>
      <c r="M489" s="46">
        <f>IF(OR(Tabelle11[[#This Row],[Etas 35°C]]=0,Tabelle11[[#This Row],[Etas 55°C]]=0),"n.a.",(Tabelle11[[#This Row],[Etas 35°C]]*0.8+Tabelle11[[#This Row],[Etas 55°C]]*0.2)*2.5)</f>
        <v>5.7149999999999999</v>
      </c>
      <c r="N489" s="53">
        <f>IF(Tabelle11[[#This Row],[Etas 55°C]]=0,"n.a.",(6-Tabelle11[[#This Row],[80%/20% SCOP]])/Tabelle11[[#This Row],[80%/20% SCOP]])</f>
        <v>4.9868766404199502E-2</v>
      </c>
    </row>
    <row r="490" spans="1:14" ht="20.100000000000001" customHeight="1" x14ac:dyDescent="0.25">
      <c r="A490" s="40">
        <v>16007027</v>
      </c>
      <c r="B490" s="41" t="s">
        <v>2363</v>
      </c>
      <c r="C490" s="41" t="s">
        <v>7341</v>
      </c>
      <c r="D490" s="42" t="s">
        <v>6852</v>
      </c>
      <c r="E490" s="43">
        <v>10</v>
      </c>
      <c r="F490" s="44">
        <v>2.41</v>
      </c>
      <c r="G490" s="43">
        <v>10</v>
      </c>
      <c r="H490" s="44">
        <v>1.61</v>
      </c>
      <c r="I490" s="42" t="s">
        <v>3</v>
      </c>
      <c r="J490" s="42" t="s">
        <v>15</v>
      </c>
      <c r="K490" s="42" t="s">
        <v>4</v>
      </c>
      <c r="L490" s="43">
        <f>IF(Tabelle11[[#This Row],[Heizleistung (55° C)]]=0,Tabelle11[[#This Row],[Heizleistung (35° C)]],(Tabelle11[[#This Row],[Heizleistung (35° C)]]+Tabelle11[[#This Row],[Heizleistung (55° C)]])/2)</f>
        <v>10</v>
      </c>
      <c r="M490" s="46">
        <f>IF(OR(Tabelle11[[#This Row],[Etas 35°C]]=0,Tabelle11[[#This Row],[Etas 55°C]]=0),"n.a.",(Tabelle11[[#This Row],[Etas 35°C]]*0.8+Tabelle11[[#This Row],[Etas 55°C]]*0.2)*2.5)</f>
        <v>5.625</v>
      </c>
      <c r="N490" s="53">
        <f>IF(Tabelle11[[#This Row],[Etas 55°C]]=0,"n.a.",(6-Tabelle11[[#This Row],[80%/20% SCOP]])/Tabelle11[[#This Row],[80%/20% SCOP]])</f>
        <v>6.6666666666666666E-2</v>
      </c>
    </row>
    <row r="491" spans="1:14" ht="20.100000000000001" customHeight="1" x14ac:dyDescent="0.25">
      <c r="A491" s="40">
        <v>16006957</v>
      </c>
      <c r="B491" s="41" t="s">
        <v>2363</v>
      </c>
      <c r="C491" s="41" t="s">
        <v>7342</v>
      </c>
      <c r="D491" s="42" t="s">
        <v>6852</v>
      </c>
      <c r="E491" s="43">
        <v>7</v>
      </c>
      <c r="F491" s="44">
        <v>2.37</v>
      </c>
      <c r="G491" s="43">
        <v>7</v>
      </c>
      <c r="H491" s="44">
        <v>1.71</v>
      </c>
      <c r="I491" s="42" t="s">
        <v>109</v>
      </c>
      <c r="J491" s="42" t="s">
        <v>4</v>
      </c>
      <c r="K491" s="42" t="s">
        <v>4</v>
      </c>
      <c r="L491" s="43">
        <f>IF(Tabelle11[[#This Row],[Heizleistung (55° C)]]=0,Tabelle11[[#This Row],[Heizleistung (35° C)]],(Tabelle11[[#This Row],[Heizleistung (35° C)]]+Tabelle11[[#This Row],[Heizleistung (55° C)]])/2)</f>
        <v>7</v>
      </c>
      <c r="M491" s="46">
        <f>IF(OR(Tabelle11[[#This Row],[Etas 35°C]]=0,Tabelle11[[#This Row],[Etas 55°C]]=0),"n.a.",(Tabelle11[[#This Row],[Etas 35°C]]*0.8+Tabelle11[[#This Row],[Etas 55°C]]*0.2)*2.5)</f>
        <v>5.5949999999999998</v>
      </c>
      <c r="N491" s="53">
        <f>IF(Tabelle11[[#This Row],[Etas 55°C]]=0,"n.a.",(6-Tabelle11[[#This Row],[80%/20% SCOP]])/Tabelle11[[#This Row],[80%/20% SCOP]])</f>
        <v>7.2386058981233292E-2</v>
      </c>
    </row>
    <row r="492" spans="1:14" ht="20.100000000000001" customHeight="1" x14ac:dyDescent="0.25">
      <c r="A492" s="40">
        <v>16005582</v>
      </c>
      <c r="B492" s="41" t="s">
        <v>2363</v>
      </c>
      <c r="C492" s="41" t="s">
        <v>7343</v>
      </c>
      <c r="D492" s="42" t="s">
        <v>6852</v>
      </c>
      <c r="E492" s="43">
        <v>8</v>
      </c>
      <c r="F492" s="44">
        <v>2.06</v>
      </c>
      <c r="G492" s="43">
        <v>8</v>
      </c>
      <c r="H492" s="44">
        <v>1.42</v>
      </c>
      <c r="I492" s="42" t="s">
        <v>109</v>
      </c>
      <c r="J492" s="42" t="s">
        <v>15</v>
      </c>
      <c r="K492" s="42" t="s">
        <v>4</v>
      </c>
      <c r="L492" s="43">
        <f>IF(Tabelle11[[#This Row],[Heizleistung (55° C)]]=0,Tabelle11[[#This Row],[Heizleistung (35° C)]],(Tabelle11[[#This Row],[Heizleistung (35° C)]]+Tabelle11[[#This Row],[Heizleistung (55° C)]])/2)</f>
        <v>8</v>
      </c>
      <c r="M492" s="46">
        <f>IF(OR(Tabelle11[[#This Row],[Etas 35°C]]=0,Tabelle11[[#This Row],[Etas 55°C]]=0),"n.a.",(Tabelle11[[#This Row],[Etas 35°C]]*0.8+Tabelle11[[#This Row],[Etas 55°C]]*0.2)*2.5)</f>
        <v>4.83</v>
      </c>
      <c r="N492" s="53">
        <f>IF(Tabelle11[[#This Row],[Etas 55°C]]=0,"n.a.",(6-Tabelle11[[#This Row],[80%/20% SCOP]])/Tabelle11[[#This Row],[80%/20% SCOP]])</f>
        <v>0.24223602484472048</v>
      </c>
    </row>
    <row r="493" spans="1:14" ht="20.100000000000001" customHeight="1" x14ac:dyDescent="0.25">
      <c r="A493" s="40">
        <v>16015010</v>
      </c>
      <c r="B493" s="41" t="s">
        <v>2387</v>
      </c>
      <c r="C493" s="41" t="s">
        <v>7344</v>
      </c>
      <c r="D493" s="42" t="s">
        <v>6852</v>
      </c>
      <c r="E493" s="43">
        <v>10</v>
      </c>
      <c r="F493" s="44">
        <v>2.02</v>
      </c>
      <c r="G493" s="43">
        <v>9</v>
      </c>
      <c r="H493" s="44">
        <v>1.56</v>
      </c>
      <c r="I493" s="42" t="s">
        <v>3</v>
      </c>
      <c r="J493" s="42" t="s">
        <v>4</v>
      </c>
      <c r="K493" s="42" t="s">
        <v>4</v>
      </c>
      <c r="L493" s="43">
        <f>IF(Tabelle11[[#This Row],[Heizleistung (55° C)]]=0,Tabelle11[[#This Row],[Heizleistung (35° C)]],(Tabelle11[[#This Row],[Heizleistung (35° C)]]+Tabelle11[[#This Row],[Heizleistung (55° C)]])/2)</f>
        <v>9.5</v>
      </c>
      <c r="M493" s="46">
        <f>IF(OR(Tabelle11[[#This Row],[Etas 35°C]]=0,Tabelle11[[#This Row],[Etas 55°C]]=0),"n.a.",(Tabelle11[[#This Row],[Etas 35°C]]*0.8+Tabelle11[[#This Row],[Etas 55°C]]*0.2)*2.5)</f>
        <v>4.82</v>
      </c>
      <c r="N493" s="53">
        <f>IF(Tabelle11[[#This Row],[Etas 55°C]]=0,"n.a.",(6-Tabelle11[[#This Row],[80%/20% SCOP]])/Tabelle11[[#This Row],[80%/20% SCOP]])</f>
        <v>0.24481327800829869</v>
      </c>
    </row>
    <row r="494" spans="1:14" ht="20.100000000000001" customHeight="1" x14ac:dyDescent="0.25">
      <c r="A494" s="40">
        <v>16015012</v>
      </c>
      <c r="B494" s="41" t="s">
        <v>2387</v>
      </c>
      <c r="C494" s="41" t="s">
        <v>7345</v>
      </c>
      <c r="D494" s="42" t="s">
        <v>6852</v>
      </c>
      <c r="E494" s="43">
        <v>26</v>
      </c>
      <c r="F494" s="44">
        <v>2.02</v>
      </c>
      <c r="G494" s="43">
        <v>23</v>
      </c>
      <c r="H494" s="44">
        <v>1.56</v>
      </c>
      <c r="I494" s="42" t="s">
        <v>3</v>
      </c>
      <c r="J494" s="42" t="s">
        <v>4</v>
      </c>
      <c r="K494" s="42" t="s">
        <v>4</v>
      </c>
      <c r="L494" s="43">
        <f>IF(Tabelle11[[#This Row],[Heizleistung (55° C)]]=0,Tabelle11[[#This Row],[Heizleistung (35° C)]],(Tabelle11[[#This Row],[Heizleistung (35° C)]]+Tabelle11[[#This Row],[Heizleistung (55° C)]])/2)</f>
        <v>24.5</v>
      </c>
      <c r="M494" s="46">
        <f>IF(OR(Tabelle11[[#This Row],[Etas 35°C]]=0,Tabelle11[[#This Row],[Etas 55°C]]=0),"n.a.",(Tabelle11[[#This Row],[Etas 35°C]]*0.8+Tabelle11[[#This Row],[Etas 55°C]]*0.2)*2.5)</f>
        <v>4.82</v>
      </c>
      <c r="N494" s="53">
        <f>IF(Tabelle11[[#This Row],[Etas 55°C]]=0,"n.a.",(6-Tabelle11[[#This Row],[80%/20% SCOP]])/Tabelle11[[#This Row],[80%/20% SCOP]])</f>
        <v>0.24481327800829869</v>
      </c>
    </row>
    <row r="495" spans="1:14" ht="20.100000000000001" customHeight="1" x14ac:dyDescent="0.25">
      <c r="A495" s="40">
        <v>16015011</v>
      </c>
      <c r="B495" s="41" t="s">
        <v>2387</v>
      </c>
      <c r="C495" s="41" t="s">
        <v>7346</v>
      </c>
      <c r="D495" s="42" t="s">
        <v>6852</v>
      </c>
      <c r="E495" s="43">
        <v>16</v>
      </c>
      <c r="F495" s="44">
        <v>2.02</v>
      </c>
      <c r="G495" s="43">
        <v>14</v>
      </c>
      <c r="H495" s="44">
        <v>1.56</v>
      </c>
      <c r="I495" s="42" t="s">
        <v>3</v>
      </c>
      <c r="J495" s="42" t="s">
        <v>4</v>
      </c>
      <c r="K495" s="42" t="s">
        <v>4</v>
      </c>
      <c r="L495" s="43">
        <f>IF(Tabelle11[[#This Row],[Heizleistung (55° C)]]=0,Tabelle11[[#This Row],[Heizleistung (35° C)]],(Tabelle11[[#This Row],[Heizleistung (35° C)]]+Tabelle11[[#This Row],[Heizleistung (55° C)]])/2)</f>
        <v>15</v>
      </c>
      <c r="M495" s="46">
        <f>IF(OR(Tabelle11[[#This Row],[Etas 35°C]]=0,Tabelle11[[#This Row],[Etas 55°C]]=0),"n.a.",(Tabelle11[[#This Row],[Etas 35°C]]*0.8+Tabelle11[[#This Row],[Etas 55°C]]*0.2)*2.5)</f>
        <v>4.82</v>
      </c>
      <c r="N495" s="53">
        <f>IF(Tabelle11[[#This Row],[Etas 55°C]]=0,"n.a.",(6-Tabelle11[[#This Row],[80%/20% SCOP]])/Tabelle11[[#This Row],[80%/20% SCOP]])</f>
        <v>0.24481327800829869</v>
      </c>
    </row>
    <row r="496" spans="1:14" ht="20.100000000000001" customHeight="1" x14ac:dyDescent="0.25">
      <c r="A496" s="40">
        <v>16007029</v>
      </c>
      <c r="B496" s="41" t="s">
        <v>2387</v>
      </c>
      <c r="C496" s="41" t="s">
        <v>7347</v>
      </c>
      <c r="D496" s="42" t="s">
        <v>6852</v>
      </c>
      <c r="E496" s="43">
        <v>13</v>
      </c>
      <c r="F496" s="44">
        <v>1.86</v>
      </c>
      <c r="G496" s="43">
        <v>11</v>
      </c>
      <c r="H496" s="44">
        <v>1.42</v>
      </c>
      <c r="I496" s="42" t="s">
        <v>324</v>
      </c>
      <c r="J496" s="42" t="s">
        <v>4</v>
      </c>
      <c r="K496" s="42" t="s">
        <v>4</v>
      </c>
      <c r="L496" s="43">
        <f>IF(Tabelle11[[#This Row],[Heizleistung (55° C)]]=0,Tabelle11[[#This Row],[Heizleistung (35° C)]],(Tabelle11[[#This Row],[Heizleistung (35° C)]]+Tabelle11[[#This Row],[Heizleistung (55° C)]])/2)</f>
        <v>12</v>
      </c>
      <c r="M496" s="46">
        <f>IF(OR(Tabelle11[[#This Row],[Etas 35°C]]=0,Tabelle11[[#This Row],[Etas 55°C]]=0),"n.a.",(Tabelle11[[#This Row],[Etas 35°C]]*0.8+Tabelle11[[#This Row],[Etas 55°C]]*0.2)*2.5)</f>
        <v>4.4300000000000006</v>
      </c>
      <c r="N496" s="53">
        <f>IF(Tabelle11[[#This Row],[Etas 55°C]]=0,"n.a.",(6-Tabelle11[[#This Row],[80%/20% SCOP]])/Tabelle11[[#This Row],[80%/20% SCOP]])</f>
        <v>0.35440180586907433</v>
      </c>
    </row>
    <row r="497" spans="1:14" ht="20.100000000000001" customHeight="1" x14ac:dyDescent="0.25">
      <c r="A497" s="40">
        <v>16006887</v>
      </c>
      <c r="B497" s="41" t="s">
        <v>2443</v>
      </c>
      <c r="C497" s="41" t="s">
        <v>7348</v>
      </c>
      <c r="D497" s="42" t="s">
        <v>6852</v>
      </c>
      <c r="E497" s="43">
        <v>10.38</v>
      </c>
      <c r="F497" s="44">
        <v>2.12</v>
      </c>
      <c r="G497" s="43">
        <v>11.53</v>
      </c>
      <c r="H497" s="44">
        <v>1.6080000000000001</v>
      </c>
      <c r="I497" s="42" t="s">
        <v>355</v>
      </c>
      <c r="J497" s="42" t="s">
        <v>4</v>
      </c>
      <c r="K497" s="42" t="s">
        <v>25</v>
      </c>
      <c r="L497" s="43">
        <f>IF(Tabelle11[[#This Row],[Heizleistung (55° C)]]=0,Tabelle11[[#This Row],[Heizleistung (35° C)]],(Tabelle11[[#This Row],[Heizleistung (35° C)]]+Tabelle11[[#This Row],[Heizleistung (55° C)]])/2)</f>
        <v>10.955</v>
      </c>
      <c r="M497" s="46">
        <f>IF(OR(Tabelle11[[#This Row],[Etas 35°C]]=0,Tabelle11[[#This Row],[Etas 55°C]]=0),"n.a.",(Tabelle11[[#This Row],[Etas 35°C]]*0.8+Tabelle11[[#This Row],[Etas 55°C]]*0.2)*2.5)</f>
        <v>5.0440000000000005</v>
      </c>
      <c r="N497" s="53">
        <f>IF(Tabelle11[[#This Row],[Etas 55°C]]=0,"n.a.",(6-Tabelle11[[#This Row],[80%/20% SCOP]])/Tabelle11[[#This Row],[80%/20% SCOP]])</f>
        <v>0.1895321173671688</v>
      </c>
    </row>
    <row r="498" spans="1:14" ht="20.100000000000001" customHeight="1" x14ac:dyDescent="0.25">
      <c r="A498" s="40">
        <v>16006888</v>
      </c>
      <c r="B498" s="41" t="s">
        <v>2443</v>
      </c>
      <c r="C498" s="41" t="s">
        <v>7349</v>
      </c>
      <c r="D498" s="42" t="s">
        <v>6852</v>
      </c>
      <c r="E498" s="43">
        <v>15.78</v>
      </c>
      <c r="F498" s="44">
        <v>2.0640000000000001</v>
      </c>
      <c r="G498" s="43">
        <v>15.5</v>
      </c>
      <c r="H498" s="44">
        <v>1.5649999999999999</v>
      </c>
      <c r="I498" s="42" t="s">
        <v>355</v>
      </c>
      <c r="J498" s="42" t="s">
        <v>4</v>
      </c>
      <c r="K498" s="42" t="s">
        <v>25</v>
      </c>
      <c r="L498" s="43">
        <f>IF(Tabelle11[[#This Row],[Heizleistung (55° C)]]=0,Tabelle11[[#This Row],[Heizleistung (35° C)]],(Tabelle11[[#This Row],[Heizleistung (35° C)]]+Tabelle11[[#This Row],[Heizleistung (55° C)]])/2)</f>
        <v>15.64</v>
      </c>
      <c r="M498" s="46">
        <f>IF(OR(Tabelle11[[#This Row],[Etas 35°C]]=0,Tabelle11[[#This Row],[Etas 55°C]]=0),"n.a.",(Tabelle11[[#This Row],[Etas 35°C]]*0.8+Tabelle11[[#This Row],[Etas 55°C]]*0.2)*2.5)</f>
        <v>4.9105000000000008</v>
      </c>
      <c r="N498" s="53">
        <f>IF(Tabelle11[[#This Row],[Etas 55°C]]=0,"n.a.",(6-Tabelle11[[#This Row],[80%/20% SCOP]])/Tabelle11[[#This Row],[80%/20% SCOP]])</f>
        <v>0.22187149984726587</v>
      </c>
    </row>
    <row r="499" spans="1:14" ht="20.100000000000001" customHeight="1" x14ac:dyDescent="0.25">
      <c r="A499" s="40">
        <v>16006886</v>
      </c>
      <c r="B499" s="41" t="s">
        <v>2443</v>
      </c>
      <c r="C499" s="41" t="s">
        <v>7350</v>
      </c>
      <c r="D499" s="42" t="s">
        <v>6852</v>
      </c>
      <c r="E499" s="43">
        <v>7.48</v>
      </c>
      <c r="F499" s="44">
        <v>2.1</v>
      </c>
      <c r="G499" s="43">
        <v>8.3000000000000007</v>
      </c>
      <c r="H499" s="44">
        <v>1.5960000000000001</v>
      </c>
      <c r="I499" s="42" t="s">
        <v>355</v>
      </c>
      <c r="J499" s="42" t="s">
        <v>4</v>
      </c>
      <c r="K499" s="42" t="s">
        <v>25</v>
      </c>
      <c r="L499" s="43">
        <f>IF(Tabelle11[[#This Row],[Heizleistung (55° C)]]=0,Tabelle11[[#This Row],[Heizleistung (35° C)]],(Tabelle11[[#This Row],[Heizleistung (35° C)]]+Tabelle11[[#This Row],[Heizleistung (55° C)]])/2)</f>
        <v>7.8900000000000006</v>
      </c>
      <c r="M499" s="46">
        <f>IF(OR(Tabelle11[[#This Row],[Etas 35°C]]=0,Tabelle11[[#This Row],[Etas 55°C]]=0),"n.a.",(Tabelle11[[#This Row],[Etas 35°C]]*0.8+Tabelle11[[#This Row],[Etas 55°C]]*0.2)*2.5)</f>
        <v>4.9980000000000002</v>
      </c>
      <c r="N499" s="53">
        <f>IF(Tabelle11[[#This Row],[Etas 55°C]]=0,"n.a.",(6-Tabelle11[[#This Row],[80%/20% SCOP]])/Tabelle11[[#This Row],[80%/20% SCOP]])</f>
        <v>0.20048019207683068</v>
      </c>
    </row>
    <row r="500" spans="1:14" ht="20.100000000000001" customHeight="1" x14ac:dyDescent="0.25">
      <c r="A500" s="40">
        <v>16007121</v>
      </c>
      <c r="B500" s="41" t="s">
        <v>2451</v>
      </c>
      <c r="C500" s="41" t="s">
        <v>7351</v>
      </c>
      <c r="D500" s="42" t="s">
        <v>6852</v>
      </c>
      <c r="E500" s="43">
        <v>13.3</v>
      </c>
      <c r="F500" s="44">
        <v>2.13</v>
      </c>
      <c r="G500" s="43">
        <v>11.9</v>
      </c>
      <c r="H500" s="44">
        <v>1.62</v>
      </c>
      <c r="I500" s="42" t="s">
        <v>109</v>
      </c>
      <c r="J500" s="42" t="s">
        <v>4</v>
      </c>
      <c r="K500" s="42" t="s">
        <v>4</v>
      </c>
      <c r="L500" s="43">
        <f>IF(Tabelle11[[#This Row],[Heizleistung (55° C)]]=0,Tabelle11[[#This Row],[Heizleistung (35° C)]],(Tabelle11[[#This Row],[Heizleistung (35° C)]]+Tabelle11[[#This Row],[Heizleistung (55° C)]])/2)</f>
        <v>12.600000000000001</v>
      </c>
      <c r="M500" s="46">
        <f>IF(OR(Tabelle11[[#This Row],[Etas 35°C]]=0,Tabelle11[[#This Row],[Etas 55°C]]=0),"n.a.",(Tabelle11[[#This Row],[Etas 35°C]]*0.8+Tabelle11[[#This Row],[Etas 55°C]]*0.2)*2.5)</f>
        <v>5.07</v>
      </c>
      <c r="N500" s="53">
        <f>IF(Tabelle11[[#This Row],[Etas 55°C]]=0,"n.a.",(6-Tabelle11[[#This Row],[80%/20% SCOP]])/Tabelle11[[#This Row],[80%/20% SCOP]])</f>
        <v>0.18343195266272183</v>
      </c>
    </row>
    <row r="501" spans="1:14" ht="20.100000000000001" customHeight="1" x14ac:dyDescent="0.25">
      <c r="A501" s="40">
        <v>16007129</v>
      </c>
      <c r="B501" s="41" t="s">
        <v>2451</v>
      </c>
      <c r="C501" s="41" t="s">
        <v>7352</v>
      </c>
      <c r="D501" s="42" t="s">
        <v>6852</v>
      </c>
      <c r="E501" s="43">
        <v>7.9</v>
      </c>
      <c r="F501" s="44">
        <v>2.09</v>
      </c>
      <c r="G501" s="43">
        <v>6.3</v>
      </c>
      <c r="H501" s="44">
        <v>1.58</v>
      </c>
      <c r="I501" s="42" t="s">
        <v>109</v>
      </c>
      <c r="J501" s="42" t="s">
        <v>4</v>
      </c>
      <c r="K501" s="42" t="s">
        <v>4</v>
      </c>
      <c r="L501" s="43">
        <f>IF(Tabelle11[[#This Row],[Heizleistung (55° C)]]=0,Tabelle11[[#This Row],[Heizleistung (35° C)]],(Tabelle11[[#This Row],[Heizleistung (35° C)]]+Tabelle11[[#This Row],[Heizleistung (55° C)]])/2)</f>
        <v>7.1</v>
      </c>
      <c r="M501" s="46">
        <f>IF(OR(Tabelle11[[#This Row],[Etas 35°C]]=0,Tabelle11[[#This Row],[Etas 55°C]]=0),"n.a.",(Tabelle11[[#This Row],[Etas 35°C]]*0.8+Tabelle11[[#This Row],[Etas 55°C]]*0.2)*2.5)</f>
        <v>4.97</v>
      </c>
      <c r="N501" s="53">
        <f>IF(Tabelle11[[#This Row],[Etas 55°C]]=0,"n.a.",(6-Tabelle11[[#This Row],[80%/20% SCOP]])/Tabelle11[[#This Row],[80%/20% SCOP]])</f>
        <v>0.20724346076458758</v>
      </c>
    </row>
    <row r="502" spans="1:14" ht="20.100000000000001" customHeight="1" x14ac:dyDescent="0.25">
      <c r="A502" s="40">
        <v>16007122</v>
      </c>
      <c r="B502" s="41" t="s">
        <v>2451</v>
      </c>
      <c r="C502" s="41" t="s">
        <v>7353</v>
      </c>
      <c r="D502" s="42" t="s">
        <v>6852</v>
      </c>
      <c r="E502" s="43">
        <v>13.3</v>
      </c>
      <c r="F502" s="44">
        <v>2.13</v>
      </c>
      <c r="G502" s="43">
        <v>11.9</v>
      </c>
      <c r="H502" s="44">
        <v>1.62</v>
      </c>
      <c r="I502" s="42" t="s">
        <v>109</v>
      </c>
      <c r="J502" s="42" t="s">
        <v>4</v>
      </c>
      <c r="K502" s="42" t="s">
        <v>4</v>
      </c>
      <c r="L502" s="43">
        <f>IF(Tabelle11[[#This Row],[Heizleistung (55° C)]]=0,Tabelle11[[#This Row],[Heizleistung (35° C)]],(Tabelle11[[#This Row],[Heizleistung (35° C)]]+Tabelle11[[#This Row],[Heizleistung (55° C)]])/2)</f>
        <v>12.600000000000001</v>
      </c>
      <c r="M502" s="46">
        <f>IF(OR(Tabelle11[[#This Row],[Etas 35°C]]=0,Tabelle11[[#This Row],[Etas 55°C]]=0),"n.a.",(Tabelle11[[#This Row],[Etas 35°C]]*0.8+Tabelle11[[#This Row],[Etas 55°C]]*0.2)*2.5)</f>
        <v>5.07</v>
      </c>
      <c r="N502" s="53">
        <f>IF(Tabelle11[[#This Row],[Etas 55°C]]=0,"n.a.",(6-Tabelle11[[#This Row],[80%/20% SCOP]])/Tabelle11[[#This Row],[80%/20% SCOP]])</f>
        <v>0.18343195266272183</v>
      </c>
    </row>
    <row r="503" spans="1:14" ht="20.100000000000001" customHeight="1" x14ac:dyDescent="0.25">
      <c r="A503" s="40">
        <v>16007131</v>
      </c>
      <c r="B503" s="41" t="s">
        <v>2451</v>
      </c>
      <c r="C503" s="41" t="s">
        <v>7354</v>
      </c>
      <c r="D503" s="42" t="s">
        <v>6852</v>
      </c>
      <c r="E503" s="43">
        <v>7.9</v>
      </c>
      <c r="F503" s="44">
        <v>2.09</v>
      </c>
      <c r="G503" s="43">
        <v>6.3</v>
      </c>
      <c r="H503" s="44">
        <v>1.58</v>
      </c>
      <c r="I503" s="42" t="s">
        <v>109</v>
      </c>
      <c r="J503" s="42" t="s">
        <v>4</v>
      </c>
      <c r="K503" s="42" t="s">
        <v>4</v>
      </c>
      <c r="L503" s="43">
        <f>IF(Tabelle11[[#This Row],[Heizleistung (55° C)]]=0,Tabelle11[[#This Row],[Heizleistung (35° C)]],(Tabelle11[[#This Row],[Heizleistung (35° C)]]+Tabelle11[[#This Row],[Heizleistung (55° C)]])/2)</f>
        <v>7.1</v>
      </c>
      <c r="M503" s="46">
        <f>IF(OR(Tabelle11[[#This Row],[Etas 35°C]]=0,Tabelle11[[#This Row],[Etas 55°C]]=0),"n.a.",(Tabelle11[[#This Row],[Etas 35°C]]*0.8+Tabelle11[[#This Row],[Etas 55°C]]*0.2)*2.5)</f>
        <v>4.97</v>
      </c>
      <c r="N503" s="53">
        <f>IF(Tabelle11[[#This Row],[Etas 55°C]]=0,"n.a.",(6-Tabelle11[[#This Row],[80%/20% SCOP]])/Tabelle11[[#This Row],[80%/20% SCOP]])</f>
        <v>0.20724346076458758</v>
      </c>
    </row>
    <row r="504" spans="1:14" ht="20.100000000000001" customHeight="1" x14ac:dyDescent="0.25">
      <c r="A504" s="40">
        <v>16015861</v>
      </c>
      <c r="B504" s="41" t="s">
        <v>2451</v>
      </c>
      <c r="C504" s="41" t="s">
        <v>7355</v>
      </c>
      <c r="D504" s="42" t="s">
        <v>6852</v>
      </c>
      <c r="E504" s="43">
        <v>113.4</v>
      </c>
      <c r="F504" s="44">
        <v>1.94</v>
      </c>
      <c r="G504" s="43">
        <v>107.4</v>
      </c>
      <c r="H504" s="44">
        <v>1.41</v>
      </c>
      <c r="I504" s="42" t="s">
        <v>109</v>
      </c>
      <c r="J504" s="42" t="s">
        <v>15</v>
      </c>
      <c r="K504" s="42" t="s">
        <v>4</v>
      </c>
      <c r="L504" s="43">
        <f>IF(Tabelle11[[#This Row],[Heizleistung (55° C)]]=0,Tabelle11[[#This Row],[Heizleistung (35° C)]],(Tabelle11[[#This Row],[Heizleistung (35° C)]]+Tabelle11[[#This Row],[Heizleistung (55° C)]])/2)</f>
        <v>110.4</v>
      </c>
      <c r="M504" s="46">
        <f>IF(OR(Tabelle11[[#This Row],[Etas 35°C]]=0,Tabelle11[[#This Row],[Etas 55°C]]=0),"n.a.",(Tabelle11[[#This Row],[Etas 35°C]]*0.8+Tabelle11[[#This Row],[Etas 55°C]]*0.2)*2.5)</f>
        <v>4.585</v>
      </c>
      <c r="N504" s="53">
        <f>IF(Tabelle11[[#This Row],[Etas 55°C]]=0,"n.a.",(6-Tabelle11[[#This Row],[80%/20% SCOP]])/Tabelle11[[#This Row],[80%/20% SCOP]])</f>
        <v>0.30861504907306436</v>
      </c>
    </row>
    <row r="505" spans="1:14" ht="20.100000000000001" customHeight="1" x14ac:dyDescent="0.25">
      <c r="A505" s="40">
        <v>16006974</v>
      </c>
      <c r="B505" s="41" t="s">
        <v>2451</v>
      </c>
      <c r="C505" s="41" t="s">
        <v>7356</v>
      </c>
      <c r="D505" s="42" t="s">
        <v>6852</v>
      </c>
      <c r="E505" s="43">
        <v>42</v>
      </c>
      <c r="F505" s="44">
        <v>2.08</v>
      </c>
      <c r="G505" s="43">
        <v>37.9</v>
      </c>
      <c r="H505" s="44">
        <v>1.4</v>
      </c>
      <c r="I505" s="42" t="s">
        <v>109</v>
      </c>
      <c r="J505" s="42" t="s">
        <v>4</v>
      </c>
      <c r="K505" s="42" t="s">
        <v>25</v>
      </c>
      <c r="L505" s="43">
        <f>IF(Tabelle11[[#This Row],[Heizleistung (55° C)]]=0,Tabelle11[[#This Row],[Heizleistung (35° C)]],(Tabelle11[[#This Row],[Heizleistung (35° C)]]+Tabelle11[[#This Row],[Heizleistung (55° C)]])/2)</f>
        <v>39.950000000000003</v>
      </c>
      <c r="M505" s="46">
        <f>IF(OR(Tabelle11[[#This Row],[Etas 35°C]]=0,Tabelle11[[#This Row],[Etas 55°C]]=0),"n.a.",(Tabelle11[[#This Row],[Etas 35°C]]*0.8+Tabelle11[[#This Row],[Etas 55°C]]*0.2)*2.5)</f>
        <v>4.8600000000000003</v>
      </c>
      <c r="N505" s="53">
        <f>IF(Tabelle11[[#This Row],[Etas 55°C]]=0,"n.a.",(6-Tabelle11[[#This Row],[80%/20% SCOP]])/Tabelle11[[#This Row],[80%/20% SCOP]])</f>
        <v>0.23456790123456783</v>
      </c>
    </row>
    <row r="506" spans="1:14" ht="20.100000000000001" customHeight="1" x14ac:dyDescent="0.25">
      <c r="A506" s="40">
        <v>16006973</v>
      </c>
      <c r="B506" s="41" t="s">
        <v>2451</v>
      </c>
      <c r="C506" s="41" t="s">
        <v>7357</v>
      </c>
      <c r="D506" s="42" t="s">
        <v>6852</v>
      </c>
      <c r="E506" s="43">
        <v>36.1</v>
      </c>
      <c r="F506" s="44">
        <v>2.06</v>
      </c>
      <c r="G506" s="43">
        <v>33.299999999999997</v>
      </c>
      <c r="H506" s="44">
        <v>1.48</v>
      </c>
      <c r="I506" s="42" t="s">
        <v>109</v>
      </c>
      <c r="J506" s="42" t="s">
        <v>4</v>
      </c>
      <c r="K506" s="42" t="s">
        <v>25</v>
      </c>
      <c r="L506" s="43">
        <f>IF(Tabelle11[[#This Row],[Heizleistung (55° C)]]=0,Tabelle11[[#This Row],[Heizleistung (35° C)]],(Tabelle11[[#This Row],[Heizleistung (35° C)]]+Tabelle11[[#This Row],[Heizleistung (55° C)]])/2)</f>
        <v>34.700000000000003</v>
      </c>
      <c r="M506" s="46">
        <f>IF(OR(Tabelle11[[#This Row],[Etas 35°C]]=0,Tabelle11[[#This Row],[Etas 55°C]]=0),"n.a.",(Tabelle11[[#This Row],[Etas 35°C]]*0.8+Tabelle11[[#This Row],[Etas 55°C]]*0.2)*2.5)</f>
        <v>4.8600000000000003</v>
      </c>
      <c r="N506" s="53">
        <f>IF(Tabelle11[[#This Row],[Etas 55°C]]=0,"n.a.",(6-Tabelle11[[#This Row],[80%/20% SCOP]])/Tabelle11[[#This Row],[80%/20% SCOP]])</f>
        <v>0.23456790123456783</v>
      </c>
    </row>
    <row r="507" spans="1:14" ht="20.100000000000001" customHeight="1" x14ac:dyDescent="0.25">
      <c r="A507" s="40">
        <v>16010379</v>
      </c>
      <c r="B507" s="41" t="s">
        <v>2451</v>
      </c>
      <c r="C507" s="41" t="s">
        <v>7358</v>
      </c>
      <c r="D507" s="42" t="s">
        <v>6852</v>
      </c>
      <c r="E507" s="43">
        <v>73.2</v>
      </c>
      <c r="F507" s="44">
        <v>1.93</v>
      </c>
      <c r="G507" s="43">
        <v>70</v>
      </c>
      <c r="H507" s="44">
        <v>1.4</v>
      </c>
      <c r="I507" s="42" t="s">
        <v>109</v>
      </c>
      <c r="J507" s="42" t="s">
        <v>4</v>
      </c>
      <c r="K507" s="42" t="s">
        <v>25</v>
      </c>
      <c r="L507" s="43">
        <f>IF(Tabelle11[[#This Row],[Heizleistung (55° C)]]=0,Tabelle11[[#This Row],[Heizleistung (35° C)]],(Tabelle11[[#This Row],[Heizleistung (35° C)]]+Tabelle11[[#This Row],[Heizleistung (55° C)]])/2)</f>
        <v>71.599999999999994</v>
      </c>
      <c r="M507" s="46">
        <f>IF(OR(Tabelle11[[#This Row],[Etas 35°C]]=0,Tabelle11[[#This Row],[Etas 55°C]]=0),"n.a.",(Tabelle11[[#This Row],[Etas 35°C]]*0.8+Tabelle11[[#This Row],[Etas 55°C]]*0.2)*2.5)</f>
        <v>4.5600000000000005</v>
      </c>
      <c r="N507" s="53">
        <f>IF(Tabelle11[[#This Row],[Etas 55°C]]=0,"n.a.",(6-Tabelle11[[#This Row],[80%/20% SCOP]])/Tabelle11[[#This Row],[80%/20% SCOP]])</f>
        <v>0.3157894736842104</v>
      </c>
    </row>
    <row r="508" spans="1:14" ht="20.100000000000001" customHeight="1" x14ac:dyDescent="0.25">
      <c r="A508" s="40">
        <v>16015040</v>
      </c>
      <c r="B508" s="41" t="s">
        <v>2451</v>
      </c>
      <c r="C508" s="41" t="s">
        <v>7359</v>
      </c>
      <c r="D508" s="42" t="s">
        <v>6852</v>
      </c>
      <c r="E508" s="43">
        <v>137.80000000000001</v>
      </c>
      <c r="F508" s="44">
        <v>1.93</v>
      </c>
      <c r="G508" s="43">
        <v>127.8</v>
      </c>
      <c r="H508" s="44">
        <v>1.41</v>
      </c>
      <c r="I508" s="42" t="s">
        <v>109</v>
      </c>
      <c r="J508" s="42" t="s">
        <v>15</v>
      </c>
      <c r="K508" s="42" t="s">
        <v>4</v>
      </c>
      <c r="L508" s="43">
        <f>IF(Tabelle11[[#This Row],[Heizleistung (55° C)]]=0,Tabelle11[[#This Row],[Heizleistung (35° C)]],(Tabelle11[[#This Row],[Heizleistung (35° C)]]+Tabelle11[[#This Row],[Heizleistung (55° C)]])/2)</f>
        <v>132.80000000000001</v>
      </c>
      <c r="M508" s="46">
        <f>IF(OR(Tabelle11[[#This Row],[Etas 35°C]]=0,Tabelle11[[#This Row],[Etas 55°C]]=0),"n.a.",(Tabelle11[[#This Row],[Etas 35°C]]*0.8+Tabelle11[[#This Row],[Etas 55°C]]*0.2)*2.5)</f>
        <v>4.5650000000000004</v>
      </c>
      <c r="N508" s="53">
        <f>IF(Tabelle11[[#This Row],[Etas 55°C]]=0,"n.a.",(6-Tabelle11[[#This Row],[80%/20% SCOP]])/Tabelle11[[#This Row],[80%/20% SCOP]])</f>
        <v>0.31434830230010941</v>
      </c>
    </row>
    <row r="509" spans="1:14" ht="20.100000000000001" customHeight="1" x14ac:dyDescent="0.25">
      <c r="A509" s="40">
        <v>16007130</v>
      </c>
      <c r="B509" s="41" t="s">
        <v>2451</v>
      </c>
      <c r="C509" s="41" t="s">
        <v>7360</v>
      </c>
      <c r="D509" s="42" t="s">
        <v>6852</v>
      </c>
      <c r="E509" s="43">
        <v>17.600000000000001</v>
      </c>
      <c r="F509" s="44">
        <v>2.2599999999999998</v>
      </c>
      <c r="G509" s="43">
        <v>17.3</v>
      </c>
      <c r="H509" s="44">
        <v>1.64</v>
      </c>
      <c r="I509" s="42" t="s">
        <v>109</v>
      </c>
      <c r="J509" s="42" t="s">
        <v>4</v>
      </c>
      <c r="K509" s="42" t="s">
        <v>4</v>
      </c>
      <c r="L509" s="43">
        <f>IF(Tabelle11[[#This Row],[Heizleistung (55° C)]]=0,Tabelle11[[#This Row],[Heizleistung (35° C)]],(Tabelle11[[#This Row],[Heizleistung (35° C)]]+Tabelle11[[#This Row],[Heizleistung (55° C)]])/2)</f>
        <v>17.450000000000003</v>
      </c>
      <c r="M509" s="46">
        <f>IF(OR(Tabelle11[[#This Row],[Etas 35°C]]=0,Tabelle11[[#This Row],[Etas 55°C]]=0),"n.a.",(Tabelle11[[#This Row],[Etas 35°C]]*0.8+Tabelle11[[#This Row],[Etas 55°C]]*0.2)*2.5)</f>
        <v>5.339999999999999</v>
      </c>
      <c r="N509" s="53">
        <f>IF(Tabelle11[[#This Row],[Etas 55°C]]=0,"n.a.",(6-Tabelle11[[#This Row],[80%/20% SCOP]])/Tabelle11[[#This Row],[80%/20% SCOP]])</f>
        <v>0.12359550561797775</v>
      </c>
    </row>
    <row r="510" spans="1:14" ht="20.100000000000001" customHeight="1" x14ac:dyDescent="0.25">
      <c r="A510" s="40">
        <v>16007054</v>
      </c>
      <c r="B510" s="41" t="s">
        <v>2451</v>
      </c>
      <c r="C510" s="41" t="s">
        <v>7361</v>
      </c>
      <c r="D510" s="42" t="s">
        <v>6852</v>
      </c>
      <c r="E510" s="43">
        <v>84.8</v>
      </c>
      <c r="F510" s="44">
        <v>1.94</v>
      </c>
      <c r="G510" s="43">
        <v>80.599999999999994</v>
      </c>
      <c r="H510" s="44">
        <v>1.42</v>
      </c>
      <c r="I510" s="42" t="s">
        <v>109</v>
      </c>
      <c r="J510" s="42" t="s">
        <v>4</v>
      </c>
      <c r="K510" s="42" t="s">
        <v>25</v>
      </c>
      <c r="L510" s="43">
        <f>IF(Tabelle11[[#This Row],[Heizleistung (55° C)]]=0,Tabelle11[[#This Row],[Heizleistung (35° C)]],(Tabelle11[[#This Row],[Heizleistung (35° C)]]+Tabelle11[[#This Row],[Heizleistung (55° C)]])/2)</f>
        <v>82.699999999999989</v>
      </c>
      <c r="M510" s="46">
        <f>IF(OR(Tabelle11[[#This Row],[Etas 35°C]]=0,Tabelle11[[#This Row],[Etas 55°C]]=0),"n.a.",(Tabelle11[[#This Row],[Etas 35°C]]*0.8+Tabelle11[[#This Row],[Etas 55°C]]*0.2)*2.5)</f>
        <v>4.59</v>
      </c>
      <c r="N510" s="53">
        <f>IF(Tabelle11[[#This Row],[Etas 55°C]]=0,"n.a.",(6-Tabelle11[[#This Row],[80%/20% SCOP]])/Tabelle11[[#This Row],[80%/20% SCOP]])</f>
        <v>0.30718954248366015</v>
      </c>
    </row>
    <row r="511" spans="1:14" ht="20.100000000000001" customHeight="1" x14ac:dyDescent="0.25">
      <c r="A511" s="40">
        <v>16007400</v>
      </c>
      <c r="B511" s="41" t="s">
        <v>2472</v>
      </c>
      <c r="C511" s="41" t="s">
        <v>7362</v>
      </c>
      <c r="D511" s="42" t="s">
        <v>6852</v>
      </c>
      <c r="E511" s="43">
        <v>13</v>
      </c>
      <c r="F511" s="44">
        <v>2.13</v>
      </c>
      <c r="G511" s="43">
        <v>10</v>
      </c>
      <c r="H511" s="44">
        <v>1.66</v>
      </c>
      <c r="I511" s="42" t="s">
        <v>109</v>
      </c>
      <c r="J511" s="42" t="s">
        <v>4</v>
      </c>
      <c r="K511" s="42" t="s">
        <v>4</v>
      </c>
      <c r="L511" s="43">
        <f>IF(Tabelle11[[#This Row],[Heizleistung (55° C)]]=0,Tabelle11[[#This Row],[Heizleistung (35° C)]],(Tabelle11[[#This Row],[Heizleistung (35° C)]]+Tabelle11[[#This Row],[Heizleistung (55° C)]])/2)</f>
        <v>11.5</v>
      </c>
      <c r="M511" s="46">
        <f>IF(OR(Tabelle11[[#This Row],[Etas 35°C]]=0,Tabelle11[[#This Row],[Etas 55°C]]=0),"n.a.",(Tabelle11[[#This Row],[Etas 35°C]]*0.8+Tabelle11[[#This Row],[Etas 55°C]]*0.2)*2.5)</f>
        <v>5.09</v>
      </c>
      <c r="N511" s="53">
        <f>IF(Tabelle11[[#This Row],[Etas 55°C]]=0,"n.a.",(6-Tabelle11[[#This Row],[80%/20% SCOP]])/Tabelle11[[#This Row],[80%/20% SCOP]])</f>
        <v>0.17878192534381143</v>
      </c>
    </row>
    <row r="512" spans="1:14" ht="20.100000000000001" customHeight="1" x14ac:dyDescent="0.25">
      <c r="A512" s="40">
        <v>16007279</v>
      </c>
      <c r="B512" s="41" t="s">
        <v>2472</v>
      </c>
      <c r="C512" s="41" t="s">
        <v>7363</v>
      </c>
      <c r="D512" s="42" t="s">
        <v>6852</v>
      </c>
      <c r="E512" s="43">
        <v>13</v>
      </c>
      <c r="F512" s="44">
        <v>2</v>
      </c>
      <c r="G512" s="43">
        <v>12.4</v>
      </c>
      <c r="H512" s="44">
        <v>1.5</v>
      </c>
      <c r="I512" s="42" t="s">
        <v>109</v>
      </c>
      <c r="J512" s="42" t="s">
        <v>4</v>
      </c>
      <c r="K512" s="42" t="s">
        <v>4</v>
      </c>
      <c r="L512" s="43">
        <f>IF(Tabelle11[[#This Row],[Heizleistung (55° C)]]=0,Tabelle11[[#This Row],[Heizleistung (35° C)]],(Tabelle11[[#This Row],[Heizleistung (35° C)]]+Tabelle11[[#This Row],[Heizleistung (55° C)]])/2)</f>
        <v>12.7</v>
      </c>
      <c r="M512" s="46">
        <f>IF(OR(Tabelle11[[#This Row],[Etas 35°C]]=0,Tabelle11[[#This Row],[Etas 55°C]]=0),"n.a.",(Tabelle11[[#This Row],[Etas 35°C]]*0.8+Tabelle11[[#This Row],[Etas 55°C]]*0.2)*2.5)</f>
        <v>4.75</v>
      </c>
      <c r="N512" s="53">
        <f>IF(Tabelle11[[#This Row],[Etas 55°C]]=0,"n.a.",(6-Tabelle11[[#This Row],[80%/20% SCOP]])/Tabelle11[[#This Row],[80%/20% SCOP]])</f>
        <v>0.26315789473684209</v>
      </c>
    </row>
    <row r="513" spans="1:14" ht="20.100000000000001" customHeight="1" x14ac:dyDescent="0.25">
      <c r="A513" s="40">
        <v>16007287</v>
      </c>
      <c r="B513" s="41" t="s">
        <v>2472</v>
      </c>
      <c r="C513" s="41" t="s">
        <v>7364</v>
      </c>
      <c r="D513" s="42" t="s">
        <v>6852</v>
      </c>
      <c r="E513" s="43">
        <v>42.1</v>
      </c>
      <c r="F513" s="44">
        <v>2.15</v>
      </c>
      <c r="G513" s="43">
        <v>38.5</v>
      </c>
      <c r="H513" s="44">
        <v>1.6</v>
      </c>
      <c r="I513" s="42" t="s">
        <v>109</v>
      </c>
      <c r="J513" s="42" t="s">
        <v>4</v>
      </c>
      <c r="K513" s="42" t="s">
        <v>4</v>
      </c>
      <c r="L513" s="43">
        <f>IF(Tabelle11[[#This Row],[Heizleistung (55° C)]]=0,Tabelle11[[#This Row],[Heizleistung (35° C)]],(Tabelle11[[#This Row],[Heizleistung (35° C)]]+Tabelle11[[#This Row],[Heizleistung (55° C)]])/2)</f>
        <v>40.299999999999997</v>
      </c>
      <c r="M513" s="46">
        <f>IF(OR(Tabelle11[[#This Row],[Etas 35°C]]=0,Tabelle11[[#This Row],[Etas 55°C]]=0),"n.a.",(Tabelle11[[#This Row],[Etas 35°C]]*0.8+Tabelle11[[#This Row],[Etas 55°C]]*0.2)*2.5)</f>
        <v>5.0999999999999996</v>
      </c>
      <c r="N513" s="53">
        <f>IF(Tabelle11[[#This Row],[Etas 55°C]]=0,"n.a.",(6-Tabelle11[[#This Row],[80%/20% SCOP]])/Tabelle11[[#This Row],[80%/20% SCOP]])</f>
        <v>0.17647058823529421</v>
      </c>
    </row>
    <row r="514" spans="1:14" ht="20.100000000000001" customHeight="1" x14ac:dyDescent="0.25">
      <c r="A514" s="40">
        <v>16007526</v>
      </c>
      <c r="B514" s="41" t="s">
        <v>2472</v>
      </c>
      <c r="C514" s="41" t="s">
        <v>7365</v>
      </c>
      <c r="D514" s="42" t="s">
        <v>6852</v>
      </c>
      <c r="E514" s="43">
        <v>85</v>
      </c>
      <c r="F514" s="44">
        <v>1.89</v>
      </c>
      <c r="G514" s="43">
        <v>81</v>
      </c>
      <c r="H514" s="44">
        <v>1.52</v>
      </c>
      <c r="I514" s="42" t="s">
        <v>109</v>
      </c>
      <c r="J514" s="42" t="s">
        <v>4</v>
      </c>
      <c r="K514" s="42" t="s">
        <v>4</v>
      </c>
      <c r="L514" s="43">
        <f>IF(Tabelle11[[#This Row],[Heizleistung (55° C)]]=0,Tabelle11[[#This Row],[Heizleistung (35° C)]],(Tabelle11[[#This Row],[Heizleistung (35° C)]]+Tabelle11[[#This Row],[Heizleistung (55° C)]])/2)</f>
        <v>83</v>
      </c>
      <c r="M514" s="46">
        <f>IF(OR(Tabelle11[[#This Row],[Etas 35°C]]=0,Tabelle11[[#This Row],[Etas 55°C]]=0),"n.a.",(Tabelle11[[#This Row],[Etas 35°C]]*0.8+Tabelle11[[#This Row],[Etas 55°C]]*0.2)*2.5)</f>
        <v>4.54</v>
      </c>
      <c r="N514" s="53">
        <f>IF(Tabelle11[[#This Row],[Etas 55°C]]=0,"n.a.",(6-Tabelle11[[#This Row],[80%/20% SCOP]])/Tabelle11[[#This Row],[80%/20% SCOP]])</f>
        <v>0.32158590308370044</v>
      </c>
    </row>
    <row r="515" spans="1:14" ht="20.100000000000001" customHeight="1" x14ac:dyDescent="0.25">
      <c r="A515" s="40">
        <v>16007403</v>
      </c>
      <c r="B515" s="41" t="s">
        <v>2472</v>
      </c>
      <c r="C515" s="41" t="s">
        <v>7366</v>
      </c>
      <c r="D515" s="42" t="s">
        <v>6852</v>
      </c>
      <c r="E515" s="43">
        <v>13</v>
      </c>
      <c r="F515" s="44">
        <v>2.13</v>
      </c>
      <c r="G515" s="43">
        <v>10</v>
      </c>
      <c r="H515" s="44">
        <v>1.66</v>
      </c>
      <c r="I515" s="42" t="s">
        <v>109</v>
      </c>
      <c r="J515" s="42" t="s">
        <v>4</v>
      </c>
      <c r="K515" s="42" t="s">
        <v>4</v>
      </c>
      <c r="L515" s="43">
        <f>IF(Tabelle11[[#This Row],[Heizleistung (55° C)]]=0,Tabelle11[[#This Row],[Heizleistung (35° C)]],(Tabelle11[[#This Row],[Heizleistung (35° C)]]+Tabelle11[[#This Row],[Heizleistung (55° C)]])/2)</f>
        <v>11.5</v>
      </c>
      <c r="M515" s="46">
        <f>IF(OR(Tabelle11[[#This Row],[Etas 35°C]]=0,Tabelle11[[#This Row],[Etas 55°C]]=0),"n.a.",(Tabelle11[[#This Row],[Etas 35°C]]*0.8+Tabelle11[[#This Row],[Etas 55°C]]*0.2)*2.5)</f>
        <v>5.09</v>
      </c>
      <c r="N515" s="53">
        <f>IF(Tabelle11[[#This Row],[Etas 55°C]]=0,"n.a.",(6-Tabelle11[[#This Row],[80%/20% SCOP]])/Tabelle11[[#This Row],[80%/20% SCOP]])</f>
        <v>0.17878192534381143</v>
      </c>
    </row>
    <row r="516" spans="1:14" ht="20.100000000000001" customHeight="1" x14ac:dyDescent="0.25">
      <c r="A516" s="40">
        <v>16007395</v>
      </c>
      <c r="B516" s="41" t="s">
        <v>2472</v>
      </c>
      <c r="C516" s="41" t="s">
        <v>7367</v>
      </c>
      <c r="D516" s="42" t="s">
        <v>6852</v>
      </c>
      <c r="E516" s="43">
        <v>73.2</v>
      </c>
      <c r="F516" s="44">
        <v>1.95</v>
      </c>
      <c r="G516" s="43">
        <v>70</v>
      </c>
      <c r="H516" s="44">
        <v>1.43</v>
      </c>
      <c r="I516" s="42" t="s">
        <v>109</v>
      </c>
      <c r="J516" s="42" t="s">
        <v>4</v>
      </c>
      <c r="K516" s="42" t="s">
        <v>4</v>
      </c>
      <c r="L516" s="43">
        <f>IF(Tabelle11[[#This Row],[Heizleistung (55° C)]]=0,Tabelle11[[#This Row],[Heizleistung (35° C)]],(Tabelle11[[#This Row],[Heizleistung (35° C)]]+Tabelle11[[#This Row],[Heizleistung (55° C)]])/2)</f>
        <v>71.599999999999994</v>
      </c>
      <c r="M516" s="46">
        <f>IF(OR(Tabelle11[[#This Row],[Etas 35°C]]=0,Tabelle11[[#This Row],[Etas 55°C]]=0),"n.a.",(Tabelle11[[#This Row],[Etas 35°C]]*0.8+Tabelle11[[#This Row],[Etas 55°C]]*0.2)*2.5)</f>
        <v>4.6150000000000002</v>
      </c>
      <c r="N516" s="53">
        <f>IF(Tabelle11[[#This Row],[Etas 55°C]]=0,"n.a.",(6-Tabelle11[[#This Row],[80%/20% SCOP]])/Tabelle11[[#This Row],[80%/20% SCOP]])</f>
        <v>0.30010834236186346</v>
      </c>
    </row>
    <row r="517" spans="1:14" ht="20.100000000000001" customHeight="1" x14ac:dyDescent="0.25">
      <c r="A517" s="40">
        <v>16018245</v>
      </c>
      <c r="B517" s="41" t="s">
        <v>2472</v>
      </c>
      <c r="C517" s="41" t="s">
        <v>7368</v>
      </c>
      <c r="D517" s="42" t="s">
        <v>6852</v>
      </c>
      <c r="E517" s="43">
        <v>6.6</v>
      </c>
      <c r="F517" s="44">
        <v>1.86</v>
      </c>
      <c r="G517" s="43">
        <v>5.9</v>
      </c>
      <c r="H517" s="44">
        <v>1.47</v>
      </c>
      <c r="I517" s="42" t="s">
        <v>3</v>
      </c>
      <c r="J517" s="42" t="s">
        <v>4</v>
      </c>
      <c r="K517" s="42" t="s">
        <v>4</v>
      </c>
      <c r="L517" s="43">
        <f>IF(Tabelle11[[#This Row],[Heizleistung (55° C)]]=0,Tabelle11[[#This Row],[Heizleistung (35° C)]],(Tabelle11[[#This Row],[Heizleistung (35° C)]]+Tabelle11[[#This Row],[Heizleistung (55° C)]])/2)</f>
        <v>6.25</v>
      </c>
      <c r="M517" s="46">
        <f>IF(OR(Tabelle11[[#This Row],[Etas 35°C]]=0,Tabelle11[[#This Row],[Etas 55°C]]=0),"n.a.",(Tabelle11[[#This Row],[Etas 35°C]]*0.8+Tabelle11[[#This Row],[Etas 55°C]]*0.2)*2.5)</f>
        <v>4.455000000000001</v>
      </c>
      <c r="N517" s="53">
        <f>IF(Tabelle11[[#This Row],[Etas 55°C]]=0,"n.a.",(6-Tabelle11[[#This Row],[80%/20% SCOP]])/Tabelle11[[#This Row],[80%/20% SCOP]])</f>
        <v>0.3468013468013465</v>
      </c>
    </row>
    <row r="518" spans="1:14" ht="20.100000000000001" customHeight="1" x14ac:dyDescent="0.25">
      <c r="A518" s="40">
        <v>16007528</v>
      </c>
      <c r="B518" s="41" t="s">
        <v>2472</v>
      </c>
      <c r="C518" s="41" t="s">
        <v>7369</v>
      </c>
      <c r="D518" s="42" t="s">
        <v>6852</v>
      </c>
      <c r="E518" s="43">
        <v>138</v>
      </c>
      <c r="F518" s="44">
        <v>1.9</v>
      </c>
      <c r="G518" s="43">
        <v>128</v>
      </c>
      <c r="H518" s="44">
        <v>1.51</v>
      </c>
      <c r="I518" s="42" t="s">
        <v>109</v>
      </c>
      <c r="J518" s="42" t="s">
        <v>4</v>
      </c>
      <c r="K518" s="42" t="s">
        <v>4</v>
      </c>
      <c r="L518" s="43">
        <f>IF(Tabelle11[[#This Row],[Heizleistung (55° C)]]=0,Tabelle11[[#This Row],[Heizleistung (35° C)]],(Tabelle11[[#This Row],[Heizleistung (35° C)]]+Tabelle11[[#This Row],[Heizleistung (55° C)]])/2)</f>
        <v>133</v>
      </c>
      <c r="M518" s="46">
        <f>IF(OR(Tabelle11[[#This Row],[Etas 35°C]]=0,Tabelle11[[#This Row],[Etas 55°C]]=0),"n.a.",(Tabelle11[[#This Row],[Etas 35°C]]*0.8+Tabelle11[[#This Row],[Etas 55°C]]*0.2)*2.5)</f>
        <v>4.5549999999999997</v>
      </c>
      <c r="N518" s="53">
        <f>IF(Tabelle11[[#This Row],[Etas 55°C]]=0,"n.a.",(6-Tabelle11[[#This Row],[80%/20% SCOP]])/Tabelle11[[#This Row],[80%/20% SCOP]])</f>
        <v>0.31723380900109777</v>
      </c>
    </row>
    <row r="519" spans="1:14" ht="20.100000000000001" customHeight="1" x14ac:dyDescent="0.25">
      <c r="A519" s="40">
        <v>16016987</v>
      </c>
      <c r="B519" s="41" t="s">
        <v>2472</v>
      </c>
      <c r="C519" s="41" t="s">
        <v>7370</v>
      </c>
      <c r="D519" s="42" t="s">
        <v>6852</v>
      </c>
      <c r="E519" s="43">
        <v>6.6</v>
      </c>
      <c r="F519" s="44">
        <v>1.86</v>
      </c>
      <c r="G519" s="43">
        <v>5.9</v>
      </c>
      <c r="H519" s="44">
        <v>1.47</v>
      </c>
      <c r="I519" s="42" t="s">
        <v>3</v>
      </c>
      <c r="J519" s="42" t="s">
        <v>4</v>
      </c>
      <c r="K519" s="42" t="s">
        <v>4</v>
      </c>
      <c r="L519" s="43">
        <f>IF(Tabelle11[[#This Row],[Heizleistung (55° C)]]=0,Tabelle11[[#This Row],[Heizleistung (35° C)]],(Tabelle11[[#This Row],[Heizleistung (35° C)]]+Tabelle11[[#This Row],[Heizleistung (55° C)]])/2)</f>
        <v>6.25</v>
      </c>
      <c r="M519" s="46">
        <f>IF(OR(Tabelle11[[#This Row],[Etas 35°C]]=0,Tabelle11[[#This Row],[Etas 55°C]]=0),"n.a.",(Tabelle11[[#This Row],[Etas 35°C]]*0.8+Tabelle11[[#This Row],[Etas 55°C]]*0.2)*2.5)</f>
        <v>4.455000000000001</v>
      </c>
      <c r="N519" s="53">
        <f>IF(Tabelle11[[#This Row],[Etas 55°C]]=0,"n.a.",(6-Tabelle11[[#This Row],[80%/20% SCOP]])/Tabelle11[[#This Row],[80%/20% SCOP]])</f>
        <v>0.3468013468013465</v>
      </c>
    </row>
    <row r="520" spans="1:14" ht="20.100000000000001" customHeight="1" x14ac:dyDescent="0.25">
      <c r="A520" s="40">
        <v>16007278</v>
      </c>
      <c r="B520" s="41" t="s">
        <v>2472</v>
      </c>
      <c r="C520" s="41" t="s">
        <v>7371</v>
      </c>
      <c r="D520" s="42" t="s">
        <v>6852</v>
      </c>
      <c r="E520" s="43">
        <v>10.6</v>
      </c>
      <c r="F520" s="44">
        <v>2.04</v>
      </c>
      <c r="G520" s="43">
        <v>9.4</v>
      </c>
      <c r="H520" s="44">
        <v>1.42</v>
      </c>
      <c r="I520" s="42" t="s">
        <v>109</v>
      </c>
      <c r="J520" s="42" t="s">
        <v>4</v>
      </c>
      <c r="K520" s="42" t="s">
        <v>4</v>
      </c>
      <c r="L520" s="43">
        <f>IF(Tabelle11[[#This Row],[Heizleistung (55° C)]]=0,Tabelle11[[#This Row],[Heizleistung (35° C)]],(Tabelle11[[#This Row],[Heizleistung (35° C)]]+Tabelle11[[#This Row],[Heizleistung (55° C)]])/2)</f>
        <v>10</v>
      </c>
      <c r="M520" s="46">
        <f>IF(OR(Tabelle11[[#This Row],[Etas 35°C]]=0,Tabelle11[[#This Row],[Etas 55°C]]=0),"n.a.",(Tabelle11[[#This Row],[Etas 35°C]]*0.8+Tabelle11[[#This Row],[Etas 55°C]]*0.2)*2.5)</f>
        <v>4.79</v>
      </c>
      <c r="N520" s="53">
        <f>IF(Tabelle11[[#This Row],[Etas 55°C]]=0,"n.a.",(6-Tabelle11[[#This Row],[80%/20% SCOP]])/Tabelle11[[#This Row],[80%/20% SCOP]])</f>
        <v>0.25260960334029225</v>
      </c>
    </row>
    <row r="521" spans="1:14" ht="20.100000000000001" customHeight="1" x14ac:dyDescent="0.25">
      <c r="A521" s="40">
        <v>16007518</v>
      </c>
      <c r="B521" s="41" t="s">
        <v>2472</v>
      </c>
      <c r="C521" s="41" t="s">
        <v>7372</v>
      </c>
      <c r="D521" s="42" t="s">
        <v>6852</v>
      </c>
      <c r="E521" s="43">
        <v>8</v>
      </c>
      <c r="F521" s="44">
        <v>2.09</v>
      </c>
      <c r="G521" s="43">
        <v>7</v>
      </c>
      <c r="H521" s="44">
        <v>1.63</v>
      </c>
      <c r="I521" s="42" t="s">
        <v>109</v>
      </c>
      <c r="J521" s="42" t="s">
        <v>4</v>
      </c>
      <c r="K521" s="42" t="s">
        <v>4</v>
      </c>
      <c r="L521" s="43">
        <f>IF(Tabelle11[[#This Row],[Heizleistung (55° C)]]=0,Tabelle11[[#This Row],[Heizleistung (35° C)]],(Tabelle11[[#This Row],[Heizleistung (35° C)]]+Tabelle11[[#This Row],[Heizleistung (55° C)]])/2)</f>
        <v>7.5</v>
      </c>
      <c r="M521" s="46">
        <f>IF(OR(Tabelle11[[#This Row],[Etas 35°C]]=0,Tabelle11[[#This Row],[Etas 55°C]]=0),"n.a.",(Tabelle11[[#This Row],[Etas 35°C]]*0.8+Tabelle11[[#This Row],[Etas 55°C]]*0.2)*2.5)</f>
        <v>4.9950000000000001</v>
      </c>
      <c r="N521" s="53">
        <f>IF(Tabelle11[[#This Row],[Etas 55°C]]=0,"n.a.",(6-Tabelle11[[#This Row],[80%/20% SCOP]])/Tabelle11[[#This Row],[80%/20% SCOP]])</f>
        <v>0.20120120120120116</v>
      </c>
    </row>
    <row r="522" spans="1:14" ht="20.100000000000001" customHeight="1" x14ac:dyDescent="0.25">
      <c r="A522" s="40">
        <v>16007467</v>
      </c>
      <c r="B522" s="41" t="s">
        <v>2472</v>
      </c>
      <c r="C522" s="41" t="s">
        <v>7373</v>
      </c>
      <c r="D522" s="42" t="s">
        <v>6852</v>
      </c>
      <c r="E522" s="43">
        <v>26.1</v>
      </c>
      <c r="F522" s="44">
        <v>2.21</v>
      </c>
      <c r="G522" s="43">
        <v>24</v>
      </c>
      <c r="H522" s="44">
        <v>1.69</v>
      </c>
      <c r="I522" s="42" t="s">
        <v>109</v>
      </c>
      <c r="J522" s="42" t="s">
        <v>4</v>
      </c>
      <c r="K522" s="42" t="s">
        <v>4</v>
      </c>
      <c r="L522" s="43">
        <f>IF(Tabelle11[[#This Row],[Heizleistung (55° C)]]=0,Tabelle11[[#This Row],[Heizleistung (35° C)]],(Tabelle11[[#This Row],[Heizleistung (35° C)]]+Tabelle11[[#This Row],[Heizleistung (55° C)]])/2)</f>
        <v>25.05</v>
      </c>
      <c r="M522" s="46">
        <f>IF(OR(Tabelle11[[#This Row],[Etas 35°C]]=0,Tabelle11[[#This Row],[Etas 55°C]]=0),"n.a.",(Tabelle11[[#This Row],[Etas 35°C]]*0.8+Tabelle11[[#This Row],[Etas 55°C]]*0.2)*2.5)</f>
        <v>5.2649999999999997</v>
      </c>
      <c r="N522" s="53">
        <f>IF(Tabelle11[[#This Row],[Etas 55°C]]=0,"n.a.",(6-Tabelle11[[#This Row],[80%/20% SCOP]])/Tabelle11[[#This Row],[80%/20% SCOP]])</f>
        <v>0.13960113960113968</v>
      </c>
    </row>
    <row r="523" spans="1:14" ht="20.100000000000001" customHeight="1" x14ac:dyDescent="0.25">
      <c r="A523" s="40">
        <v>16007594</v>
      </c>
      <c r="B523" s="41" t="s">
        <v>2472</v>
      </c>
      <c r="C523" s="41" t="s">
        <v>7374</v>
      </c>
      <c r="D523" s="42" t="s">
        <v>6852</v>
      </c>
      <c r="E523" s="43">
        <v>9</v>
      </c>
      <c r="F523" s="44">
        <v>1.88</v>
      </c>
      <c r="G523" s="43">
        <v>9</v>
      </c>
      <c r="H523" s="44">
        <v>1.44</v>
      </c>
      <c r="I523" s="42" t="s">
        <v>130</v>
      </c>
      <c r="J523" s="42" t="s">
        <v>4</v>
      </c>
      <c r="K523" s="42" t="s">
        <v>4</v>
      </c>
      <c r="L523" s="43">
        <f>IF(Tabelle11[[#This Row],[Heizleistung (55° C)]]=0,Tabelle11[[#This Row],[Heizleistung (35° C)]],(Tabelle11[[#This Row],[Heizleistung (35° C)]]+Tabelle11[[#This Row],[Heizleistung (55° C)]])/2)</f>
        <v>9</v>
      </c>
      <c r="M523" s="46">
        <f>IF(OR(Tabelle11[[#This Row],[Etas 35°C]]=0,Tabelle11[[#This Row],[Etas 55°C]]=0),"n.a.",(Tabelle11[[#This Row],[Etas 35°C]]*0.8+Tabelle11[[#This Row],[Etas 55°C]]*0.2)*2.5)</f>
        <v>4.4800000000000004</v>
      </c>
      <c r="N523" s="53">
        <f>IF(Tabelle11[[#This Row],[Etas 55°C]]=0,"n.a.",(6-Tabelle11[[#This Row],[80%/20% SCOP]])/Tabelle11[[#This Row],[80%/20% SCOP]])</f>
        <v>0.33928571428571414</v>
      </c>
    </row>
    <row r="524" spans="1:14" ht="20.100000000000001" customHeight="1" x14ac:dyDescent="0.25">
      <c r="A524" s="40">
        <v>16007280</v>
      </c>
      <c r="B524" s="41" t="s">
        <v>2472</v>
      </c>
      <c r="C524" s="41" t="s">
        <v>7375</v>
      </c>
      <c r="D524" s="42" t="s">
        <v>6852</v>
      </c>
      <c r="E524" s="43">
        <v>17.2</v>
      </c>
      <c r="F524" s="44">
        <v>1.95</v>
      </c>
      <c r="G524" s="43">
        <v>16.3</v>
      </c>
      <c r="H524" s="44">
        <v>1.5</v>
      </c>
      <c r="I524" s="42" t="s">
        <v>109</v>
      </c>
      <c r="J524" s="42" t="s">
        <v>4</v>
      </c>
      <c r="K524" s="42" t="s">
        <v>4</v>
      </c>
      <c r="L524" s="43">
        <f>IF(Tabelle11[[#This Row],[Heizleistung (55° C)]]=0,Tabelle11[[#This Row],[Heizleistung (35° C)]],(Tabelle11[[#This Row],[Heizleistung (35° C)]]+Tabelle11[[#This Row],[Heizleistung (55° C)]])/2)</f>
        <v>16.75</v>
      </c>
      <c r="M524" s="46">
        <f>IF(OR(Tabelle11[[#This Row],[Etas 35°C]]=0,Tabelle11[[#This Row],[Etas 55°C]]=0),"n.a.",(Tabelle11[[#This Row],[Etas 35°C]]*0.8+Tabelle11[[#This Row],[Etas 55°C]]*0.2)*2.5)</f>
        <v>4.6500000000000004</v>
      </c>
      <c r="N524" s="53">
        <f>IF(Tabelle11[[#This Row],[Etas 55°C]]=0,"n.a.",(6-Tabelle11[[#This Row],[80%/20% SCOP]])/Tabelle11[[#This Row],[80%/20% SCOP]])</f>
        <v>0.2903225806451612</v>
      </c>
    </row>
    <row r="525" spans="1:14" ht="20.100000000000001" customHeight="1" x14ac:dyDescent="0.25">
      <c r="A525" s="40">
        <v>16007282</v>
      </c>
      <c r="B525" s="41" t="s">
        <v>2472</v>
      </c>
      <c r="C525" s="41" t="s">
        <v>7376</v>
      </c>
      <c r="D525" s="42" t="s">
        <v>6852</v>
      </c>
      <c r="E525" s="43">
        <v>8</v>
      </c>
      <c r="F525" s="44">
        <v>1.87</v>
      </c>
      <c r="G525" s="43">
        <v>6.9</v>
      </c>
      <c r="H525" s="44">
        <v>1.4</v>
      </c>
      <c r="I525" s="42" t="s">
        <v>109</v>
      </c>
      <c r="J525" s="42" t="s">
        <v>4</v>
      </c>
      <c r="K525" s="42" t="s">
        <v>4</v>
      </c>
      <c r="L525" s="43">
        <f>IF(Tabelle11[[#This Row],[Heizleistung (55° C)]]=0,Tabelle11[[#This Row],[Heizleistung (35° C)]],(Tabelle11[[#This Row],[Heizleistung (35° C)]]+Tabelle11[[#This Row],[Heizleistung (55° C)]])/2)</f>
        <v>7.45</v>
      </c>
      <c r="M525" s="46">
        <f>IF(OR(Tabelle11[[#This Row],[Etas 35°C]]=0,Tabelle11[[#This Row],[Etas 55°C]]=0),"n.a.",(Tabelle11[[#This Row],[Etas 35°C]]*0.8+Tabelle11[[#This Row],[Etas 55°C]]*0.2)*2.5)</f>
        <v>4.4400000000000004</v>
      </c>
      <c r="N525" s="53">
        <f>IF(Tabelle11[[#This Row],[Etas 55°C]]=0,"n.a.",(6-Tabelle11[[#This Row],[80%/20% SCOP]])/Tabelle11[[#This Row],[80%/20% SCOP]])</f>
        <v>0.35135135135135126</v>
      </c>
    </row>
    <row r="526" spans="1:14" ht="20.100000000000001" customHeight="1" x14ac:dyDescent="0.25">
      <c r="A526" s="40">
        <v>16007521</v>
      </c>
      <c r="B526" s="41" t="s">
        <v>2472</v>
      </c>
      <c r="C526" s="41" t="s">
        <v>7377</v>
      </c>
      <c r="D526" s="42" t="s">
        <v>6852</v>
      </c>
      <c r="E526" s="43">
        <v>89</v>
      </c>
      <c r="F526" s="44">
        <v>1.865</v>
      </c>
      <c r="G526" s="43">
        <v>84</v>
      </c>
      <c r="H526" s="44">
        <v>1.46</v>
      </c>
      <c r="I526" s="42" t="s">
        <v>109</v>
      </c>
      <c r="J526" s="42" t="s">
        <v>4</v>
      </c>
      <c r="K526" s="42" t="s">
        <v>4</v>
      </c>
      <c r="L526" s="43">
        <f>IF(Tabelle11[[#This Row],[Heizleistung (55° C)]]=0,Tabelle11[[#This Row],[Heizleistung (35° C)]],(Tabelle11[[#This Row],[Heizleistung (35° C)]]+Tabelle11[[#This Row],[Heizleistung (55° C)]])/2)</f>
        <v>86.5</v>
      </c>
      <c r="M526" s="46">
        <f>IF(OR(Tabelle11[[#This Row],[Etas 35°C]]=0,Tabelle11[[#This Row],[Etas 55°C]]=0),"n.a.",(Tabelle11[[#This Row],[Etas 35°C]]*0.8+Tabelle11[[#This Row],[Etas 55°C]]*0.2)*2.5)</f>
        <v>4.46</v>
      </c>
      <c r="N526" s="53">
        <f>IF(Tabelle11[[#This Row],[Etas 55°C]]=0,"n.a.",(6-Tabelle11[[#This Row],[80%/20% SCOP]])/Tabelle11[[#This Row],[80%/20% SCOP]])</f>
        <v>0.3452914798206278</v>
      </c>
    </row>
    <row r="527" spans="1:14" ht="20.100000000000001" customHeight="1" x14ac:dyDescent="0.25">
      <c r="A527" s="40">
        <v>16007396</v>
      </c>
      <c r="B527" s="41" t="s">
        <v>2472</v>
      </c>
      <c r="C527" s="41" t="s">
        <v>7378</v>
      </c>
      <c r="D527" s="42" t="s">
        <v>6852</v>
      </c>
      <c r="E527" s="43">
        <v>85</v>
      </c>
      <c r="F527" s="44">
        <v>1.89</v>
      </c>
      <c r="G527" s="43">
        <v>81</v>
      </c>
      <c r="H527" s="44">
        <v>1.52</v>
      </c>
      <c r="I527" s="42" t="s">
        <v>109</v>
      </c>
      <c r="J527" s="42" t="s">
        <v>4</v>
      </c>
      <c r="K527" s="42" t="s">
        <v>4</v>
      </c>
      <c r="L527" s="43">
        <f>IF(Tabelle11[[#This Row],[Heizleistung (55° C)]]=0,Tabelle11[[#This Row],[Heizleistung (35° C)]],(Tabelle11[[#This Row],[Heizleistung (35° C)]]+Tabelle11[[#This Row],[Heizleistung (55° C)]])/2)</f>
        <v>83</v>
      </c>
      <c r="M527" s="46">
        <f>IF(OR(Tabelle11[[#This Row],[Etas 35°C]]=0,Tabelle11[[#This Row],[Etas 55°C]]=0),"n.a.",(Tabelle11[[#This Row],[Etas 35°C]]*0.8+Tabelle11[[#This Row],[Etas 55°C]]*0.2)*2.5)</f>
        <v>4.54</v>
      </c>
      <c r="N527" s="53">
        <f>IF(Tabelle11[[#This Row],[Etas 55°C]]=0,"n.a.",(6-Tabelle11[[#This Row],[80%/20% SCOP]])/Tabelle11[[#This Row],[80%/20% SCOP]])</f>
        <v>0.32158590308370044</v>
      </c>
    </row>
    <row r="528" spans="1:14" ht="20.100000000000001" customHeight="1" x14ac:dyDescent="0.25">
      <c r="A528" s="40">
        <v>16007527</v>
      </c>
      <c r="B528" s="41" t="s">
        <v>2472</v>
      </c>
      <c r="C528" s="41" t="s">
        <v>7379</v>
      </c>
      <c r="D528" s="42" t="s">
        <v>6852</v>
      </c>
      <c r="E528" s="43">
        <v>113</v>
      </c>
      <c r="F528" s="44">
        <v>1.89</v>
      </c>
      <c r="G528" s="43">
        <v>107.4</v>
      </c>
      <c r="H528" s="44">
        <v>1.46</v>
      </c>
      <c r="I528" s="42" t="s">
        <v>109</v>
      </c>
      <c r="J528" s="42" t="s">
        <v>4</v>
      </c>
      <c r="K528" s="42" t="s">
        <v>4</v>
      </c>
      <c r="L528" s="43">
        <f>IF(Tabelle11[[#This Row],[Heizleistung (55° C)]]=0,Tabelle11[[#This Row],[Heizleistung (35° C)]],(Tabelle11[[#This Row],[Heizleistung (35° C)]]+Tabelle11[[#This Row],[Heizleistung (55° C)]])/2)</f>
        <v>110.2</v>
      </c>
      <c r="M528" s="46">
        <f>IF(OR(Tabelle11[[#This Row],[Etas 35°C]]=0,Tabelle11[[#This Row],[Etas 55°C]]=0),"n.a.",(Tabelle11[[#This Row],[Etas 35°C]]*0.8+Tabelle11[[#This Row],[Etas 55°C]]*0.2)*2.5)</f>
        <v>4.51</v>
      </c>
      <c r="N528" s="53">
        <f>IF(Tabelle11[[#This Row],[Etas 55°C]]=0,"n.a.",(6-Tabelle11[[#This Row],[80%/20% SCOP]])/Tabelle11[[#This Row],[80%/20% SCOP]])</f>
        <v>0.33037694013303776</v>
      </c>
    </row>
    <row r="529" spans="1:14" ht="20.100000000000001" customHeight="1" x14ac:dyDescent="0.25">
      <c r="A529" s="40">
        <v>16007524</v>
      </c>
      <c r="B529" s="41" t="s">
        <v>2472</v>
      </c>
      <c r="C529" s="41" t="s">
        <v>7380</v>
      </c>
      <c r="D529" s="42" t="s">
        <v>6852</v>
      </c>
      <c r="E529" s="43">
        <v>113</v>
      </c>
      <c r="F529" s="44">
        <v>1.89</v>
      </c>
      <c r="G529" s="43">
        <v>107.4</v>
      </c>
      <c r="H529" s="44">
        <v>1.46</v>
      </c>
      <c r="I529" s="42" t="s">
        <v>109</v>
      </c>
      <c r="J529" s="42" t="s">
        <v>4</v>
      </c>
      <c r="K529" s="42" t="s">
        <v>4</v>
      </c>
      <c r="L529" s="43">
        <f>IF(Tabelle11[[#This Row],[Heizleistung (55° C)]]=0,Tabelle11[[#This Row],[Heizleistung (35° C)]],(Tabelle11[[#This Row],[Heizleistung (35° C)]]+Tabelle11[[#This Row],[Heizleistung (55° C)]])/2)</f>
        <v>110.2</v>
      </c>
      <c r="M529" s="46">
        <f>IF(OR(Tabelle11[[#This Row],[Etas 35°C]]=0,Tabelle11[[#This Row],[Etas 55°C]]=0),"n.a.",(Tabelle11[[#This Row],[Etas 35°C]]*0.8+Tabelle11[[#This Row],[Etas 55°C]]*0.2)*2.5)</f>
        <v>4.51</v>
      </c>
      <c r="N529" s="53">
        <f>IF(Tabelle11[[#This Row],[Etas 55°C]]=0,"n.a.",(6-Tabelle11[[#This Row],[80%/20% SCOP]])/Tabelle11[[#This Row],[80%/20% SCOP]])</f>
        <v>0.33037694013303776</v>
      </c>
    </row>
    <row r="530" spans="1:14" ht="20.100000000000001" customHeight="1" x14ac:dyDescent="0.25">
      <c r="A530" s="40">
        <v>16007522</v>
      </c>
      <c r="B530" s="41" t="s">
        <v>2472</v>
      </c>
      <c r="C530" s="41" t="s">
        <v>7381</v>
      </c>
      <c r="D530" s="42" t="s">
        <v>6852</v>
      </c>
      <c r="E530" s="43">
        <v>21</v>
      </c>
      <c r="F530" s="44">
        <v>2.2599999999999998</v>
      </c>
      <c r="G530" s="43">
        <v>20</v>
      </c>
      <c r="H530" s="44">
        <v>1.68</v>
      </c>
      <c r="I530" s="42" t="s">
        <v>109</v>
      </c>
      <c r="J530" s="42" t="s">
        <v>4</v>
      </c>
      <c r="K530" s="42" t="s">
        <v>4</v>
      </c>
      <c r="L530" s="43">
        <f>IF(Tabelle11[[#This Row],[Heizleistung (55° C)]]=0,Tabelle11[[#This Row],[Heizleistung (35° C)]],(Tabelle11[[#This Row],[Heizleistung (35° C)]]+Tabelle11[[#This Row],[Heizleistung (55° C)]])/2)</f>
        <v>20.5</v>
      </c>
      <c r="M530" s="46">
        <f>IF(OR(Tabelle11[[#This Row],[Etas 35°C]]=0,Tabelle11[[#This Row],[Etas 55°C]]=0),"n.a.",(Tabelle11[[#This Row],[Etas 35°C]]*0.8+Tabelle11[[#This Row],[Etas 55°C]]*0.2)*2.5)</f>
        <v>5.3599999999999994</v>
      </c>
      <c r="N530" s="53">
        <f>IF(Tabelle11[[#This Row],[Etas 55°C]]=0,"n.a.",(6-Tabelle11[[#This Row],[80%/20% SCOP]])/Tabelle11[[#This Row],[80%/20% SCOP]])</f>
        <v>0.11940298507462699</v>
      </c>
    </row>
    <row r="531" spans="1:14" ht="20.100000000000001" customHeight="1" x14ac:dyDescent="0.25">
      <c r="A531" s="40">
        <v>16007525</v>
      </c>
      <c r="B531" s="41" t="s">
        <v>2472</v>
      </c>
      <c r="C531" s="41" t="s">
        <v>7382</v>
      </c>
      <c r="D531" s="42" t="s">
        <v>6852</v>
      </c>
      <c r="E531" s="43">
        <v>138</v>
      </c>
      <c r="F531" s="44">
        <v>1.9</v>
      </c>
      <c r="G531" s="43">
        <v>128</v>
      </c>
      <c r="H531" s="44">
        <v>1.51</v>
      </c>
      <c r="I531" s="42" t="s">
        <v>109</v>
      </c>
      <c r="J531" s="42" t="s">
        <v>4</v>
      </c>
      <c r="K531" s="42" t="s">
        <v>4</v>
      </c>
      <c r="L531" s="43">
        <f>IF(Tabelle11[[#This Row],[Heizleistung (55° C)]]=0,Tabelle11[[#This Row],[Heizleistung (35° C)]],(Tabelle11[[#This Row],[Heizleistung (35° C)]]+Tabelle11[[#This Row],[Heizleistung (55° C)]])/2)</f>
        <v>133</v>
      </c>
      <c r="M531" s="46">
        <f>IF(OR(Tabelle11[[#This Row],[Etas 35°C]]=0,Tabelle11[[#This Row],[Etas 55°C]]=0),"n.a.",(Tabelle11[[#This Row],[Etas 35°C]]*0.8+Tabelle11[[#This Row],[Etas 55°C]]*0.2)*2.5)</f>
        <v>4.5549999999999997</v>
      </c>
      <c r="N531" s="53">
        <f>IF(Tabelle11[[#This Row],[Etas 55°C]]=0,"n.a.",(6-Tabelle11[[#This Row],[80%/20% SCOP]])/Tabelle11[[#This Row],[80%/20% SCOP]])</f>
        <v>0.31723380900109777</v>
      </c>
    </row>
    <row r="532" spans="1:14" ht="20.100000000000001" customHeight="1" x14ac:dyDescent="0.25">
      <c r="A532" s="40">
        <v>16007285</v>
      </c>
      <c r="B532" s="41" t="s">
        <v>2472</v>
      </c>
      <c r="C532" s="41" t="s">
        <v>7383</v>
      </c>
      <c r="D532" s="42" t="s">
        <v>6852</v>
      </c>
      <c r="E532" s="43">
        <v>20</v>
      </c>
      <c r="F532" s="44">
        <v>2.2799999999999998</v>
      </c>
      <c r="G532" s="43">
        <v>19</v>
      </c>
      <c r="H532" s="44">
        <v>1.69</v>
      </c>
      <c r="I532" s="42" t="s">
        <v>109</v>
      </c>
      <c r="J532" s="42" t="s">
        <v>4</v>
      </c>
      <c r="K532" s="42" t="s">
        <v>4</v>
      </c>
      <c r="L532" s="43">
        <f>IF(Tabelle11[[#This Row],[Heizleistung (55° C)]]=0,Tabelle11[[#This Row],[Heizleistung (35° C)]],(Tabelle11[[#This Row],[Heizleistung (35° C)]]+Tabelle11[[#This Row],[Heizleistung (55° C)]])/2)</f>
        <v>19.5</v>
      </c>
      <c r="M532" s="46">
        <f>IF(OR(Tabelle11[[#This Row],[Etas 35°C]]=0,Tabelle11[[#This Row],[Etas 55°C]]=0),"n.a.",(Tabelle11[[#This Row],[Etas 35°C]]*0.8+Tabelle11[[#This Row],[Etas 55°C]]*0.2)*2.5)</f>
        <v>5.4049999999999994</v>
      </c>
      <c r="N532" s="53">
        <f>IF(Tabelle11[[#This Row],[Etas 55°C]]=0,"n.a.",(6-Tabelle11[[#This Row],[80%/20% SCOP]])/Tabelle11[[#This Row],[80%/20% SCOP]])</f>
        <v>0.11008325624421844</v>
      </c>
    </row>
    <row r="533" spans="1:14" ht="20.100000000000001" customHeight="1" x14ac:dyDescent="0.25">
      <c r="A533" s="40">
        <v>16007286</v>
      </c>
      <c r="B533" s="41" t="s">
        <v>2472</v>
      </c>
      <c r="C533" s="41" t="s">
        <v>7384</v>
      </c>
      <c r="D533" s="42" t="s">
        <v>6852</v>
      </c>
      <c r="E533" s="43">
        <v>35</v>
      </c>
      <c r="F533" s="44">
        <v>2.16</v>
      </c>
      <c r="G533" s="43">
        <v>33.1</v>
      </c>
      <c r="H533" s="44">
        <v>1.71</v>
      </c>
      <c r="I533" s="42" t="s">
        <v>109</v>
      </c>
      <c r="J533" s="42" t="s">
        <v>4</v>
      </c>
      <c r="K533" s="42" t="s">
        <v>4</v>
      </c>
      <c r="L533" s="43">
        <f>IF(Tabelle11[[#This Row],[Heizleistung (55° C)]]=0,Tabelle11[[#This Row],[Heizleistung (35° C)]],(Tabelle11[[#This Row],[Heizleistung (35° C)]]+Tabelle11[[#This Row],[Heizleistung (55° C)]])/2)</f>
        <v>34.049999999999997</v>
      </c>
      <c r="M533" s="46">
        <f>IF(OR(Tabelle11[[#This Row],[Etas 35°C]]=0,Tabelle11[[#This Row],[Etas 55°C]]=0),"n.a.",(Tabelle11[[#This Row],[Etas 35°C]]*0.8+Tabelle11[[#This Row],[Etas 55°C]]*0.2)*2.5)</f>
        <v>5.1750000000000007</v>
      </c>
      <c r="N533" s="53">
        <f>IF(Tabelle11[[#This Row],[Etas 55°C]]=0,"n.a.",(6-Tabelle11[[#This Row],[80%/20% SCOP]])/Tabelle11[[#This Row],[80%/20% SCOP]])</f>
        <v>0.15942028985507231</v>
      </c>
    </row>
    <row r="534" spans="1:14" ht="20.100000000000001" customHeight="1" x14ac:dyDescent="0.25">
      <c r="A534" s="40">
        <v>16007351</v>
      </c>
      <c r="B534" s="41" t="s">
        <v>2472</v>
      </c>
      <c r="C534" s="41" t="s">
        <v>7385</v>
      </c>
      <c r="D534" s="42" t="s">
        <v>6852</v>
      </c>
      <c r="E534" s="43">
        <v>58</v>
      </c>
      <c r="F534" s="44">
        <v>1.95</v>
      </c>
      <c r="G534" s="43">
        <v>52.5</v>
      </c>
      <c r="H534" s="44">
        <v>1.51</v>
      </c>
      <c r="I534" s="42" t="s">
        <v>109</v>
      </c>
      <c r="J534" s="42" t="s">
        <v>4</v>
      </c>
      <c r="K534" s="42" t="s">
        <v>4</v>
      </c>
      <c r="L534" s="43">
        <f>IF(Tabelle11[[#This Row],[Heizleistung (55° C)]]=0,Tabelle11[[#This Row],[Heizleistung (35° C)]],(Tabelle11[[#This Row],[Heizleistung (35° C)]]+Tabelle11[[#This Row],[Heizleistung (55° C)]])/2)</f>
        <v>55.25</v>
      </c>
      <c r="M534" s="46">
        <f>IF(OR(Tabelle11[[#This Row],[Etas 35°C]]=0,Tabelle11[[#This Row],[Etas 55°C]]=0),"n.a.",(Tabelle11[[#This Row],[Etas 35°C]]*0.8+Tabelle11[[#This Row],[Etas 55°C]]*0.2)*2.5)</f>
        <v>4.6550000000000002</v>
      </c>
      <c r="N534" s="53">
        <f>IF(Tabelle11[[#This Row],[Etas 55°C]]=0,"n.a.",(6-Tabelle11[[#This Row],[80%/20% SCOP]])/Tabelle11[[#This Row],[80%/20% SCOP]])</f>
        <v>0.28893662728249186</v>
      </c>
    </row>
    <row r="535" spans="1:14" ht="20.100000000000001" customHeight="1" x14ac:dyDescent="0.25">
      <c r="A535" s="40">
        <v>16003418</v>
      </c>
      <c r="B535" s="41" t="s">
        <v>7386</v>
      </c>
      <c r="C535" s="41" t="s">
        <v>7387</v>
      </c>
      <c r="D535" s="42" t="s">
        <v>6852</v>
      </c>
      <c r="E535" s="43">
        <v>11</v>
      </c>
      <c r="F535" s="44">
        <v>1.91</v>
      </c>
      <c r="G535" s="43">
        <v>11</v>
      </c>
      <c r="H535" s="44">
        <v>1.41</v>
      </c>
      <c r="I535" s="42" t="s">
        <v>109</v>
      </c>
      <c r="J535" s="42" t="s">
        <v>4</v>
      </c>
      <c r="K535" s="42" t="s">
        <v>4</v>
      </c>
      <c r="L535" s="43">
        <f>IF(Tabelle11[[#This Row],[Heizleistung (55° C)]]=0,Tabelle11[[#This Row],[Heizleistung (35° C)]],(Tabelle11[[#This Row],[Heizleistung (35° C)]]+Tabelle11[[#This Row],[Heizleistung (55° C)]])/2)</f>
        <v>11</v>
      </c>
      <c r="M535" s="46">
        <f>IF(OR(Tabelle11[[#This Row],[Etas 35°C]]=0,Tabelle11[[#This Row],[Etas 55°C]]=0),"n.a.",(Tabelle11[[#This Row],[Etas 35°C]]*0.8+Tabelle11[[#This Row],[Etas 55°C]]*0.2)*2.5)</f>
        <v>4.5250000000000004</v>
      </c>
      <c r="N535" s="53">
        <f>IF(Tabelle11[[#This Row],[Etas 55°C]]=0,"n.a.",(6-Tabelle11[[#This Row],[80%/20% SCOP]])/Tabelle11[[#This Row],[80%/20% SCOP]])</f>
        <v>0.32596685082872917</v>
      </c>
    </row>
    <row r="536" spans="1:14" ht="20.100000000000001" customHeight="1" x14ac:dyDescent="0.25">
      <c r="A536" s="40">
        <v>16010340</v>
      </c>
      <c r="B536" s="41" t="s">
        <v>2802</v>
      </c>
      <c r="C536" s="41" t="s">
        <v>7388</v>
      </c>
      <c r="D536" s="42" t="s">
        <v>6852</v>
      </c>
      <c r="E536" s="43">
        <v>12</v>
      </c>
      <c r="F536" s="44">
        <v>2.0099999999999998</v>
      </c>
      <c r="G536" s="43">
        <v>12.4</v>
      </c>
      <c r="H536" s="44">
        <v>1.57</v>
      </c>
      <c r="I536" s="42" t="s">
        <v>324</v>
      </c>
      <c r="J536" s="42" t="s">
        <v>4</v>
      </c>
      <c r="K536" s="42" t="s">
        <v>4</v>
      </c>
      <c r="L536" s="43">
        <f>IF(Tabelle11[[#This Row],[Heizleistung (55° C)]]=0,Tabelle11[[#This Row],[Heizleistung (35° C)]],(Tabelle11[[#This Row],[Heizleistung (35° C)]]+Tabelle11[[#This Row],[Heizleistung (55° C)]])/2)</f>
        <v>12.2</v>
      </c>
      <c r="M536" s="46">
        <f>IF(OR(Tabelle11[[#This Row],[Etas 35°C]]=0,Tabelle11[[#This Row],[Etas 55°C]]=0),"n.a.",(Tabelle11[[#This Row],[Etas 35°C]]*0.8+Tabelle11[[#This Row],[Etas 55°C]]*0.2)*2.5)</f>
        <v>4.8049999999999997</v>
      </c>
      <c r="N536" s="53">
        <f>IF(Tabelle11[[#This Row],[Etas 55°C]]=0,"n.a.",(6-Tabelle11[[#This Row],[80%/20% SCOP]])/Tabelle11[[#This Row],[80%/20% SCOP]])</f>
        <v>0.24869927159209165</v>
      </c>
    </row>
    <row r="537" spans="1:14" ht="20.100000000000001" customHeight="1" x14ac:dyDescent="0.25">
      <c r="A537" s="40">
        <v>16006751</v>
      </c>
      <c r="B537" s="41" t="s">
        <v>2802</v>
      </c>
      <c r="C537" s="41" t="s">
        <v>7389</v>
      </c>
      <c r="D537" s="42" t="s">
        <v>6852</v>
      </c>
      <c r="E537" s="43">
        <v>16</v>
      </c>
      <c r="F537" s="44">
        <v>1.99</v>
      </c>
      <c r="G537" s="43">
        <v>16</v>
      </c>
      <c r="H537" s="44">
        <v>1.54</v>
      </c>
      <c r="I537" s="42" t="s">
        <v>324</v>
      </c>
      <c r="J537" s="42" t="s">
        <v>4</v>
      </c>
      <c r="K537" s="42" t="s">
        <v>4</v>
      </c>
      <c r="L537" s="43">
        <f>IF(Tabelle11[[#This Row],[Heizleistung (55° C)]]=0,Tabelle11[[#This Row],[Heizleistung (35° C)]],(Tabelle11[[#This Row],[Heizleistung (35° C)]]+Tabelle11[[#This Row],[Heizleistung (55° C)]])/2)</f>
        <v>16</v>
      </c>
      <c r="M537" s="46">
        <f>IF(OR(Tabelle11[[#This Row],[Etas 35°C]]=0,Tabelle11[[#This Row],[Etas 55°C]]=0),"n.a.",(Tabelle11[[#This Row],[Etas 35°C]]*0.8+Tabelle11[[#This Row],[Etas 55°C]]*0.2)*2.5)</f>
        <v>4.75</v>
      </c>
      <c r="N537" s="53">
        <f>IF(Tabelle11[[#This Row],[Etas 55°C]]=0,"n.a.",(6-Tabelle11[[#This Row],[80%/20% SCOP]])/Tabelle11[[#This Row],[80%/20% SCOP]])</f>
        <v>0.26315789473684209</v>
      </c>
    </row>
    <row r="538" spans="1:14" ht="20.100000000000001" customHeight="1" x14ac:dyDescent="0.25">
      <c r="A538" s="40">
        <v>16006752</v>
      </c>
      <c r="B538" s="41" t="s">
        <v>2802</v>
      </c>
      <c r="C538" s="41" t="s">
        <v>7390</v>
      </c>
      <c r="D538" s="42" t="s">
        <v>6852</v>
      </c>
      <c r="E538" s="43">
        <v>28</v>
      </c>
      <c r="F538" s="44">
        <v>1.85</v>
      </c>
      <c r="G538" s="43">
        <v>28</v>
      </c>
      <c r="H538" s="44">
        <v>1.43</v>
      </c>
      <c r="I538" s="42" t="s">
        <v>324</v>
      </c>
      <c r="J538" s="42" t="s">
        <v>4</v>
      </c>
      <c r="K538" s="42" t="s">
        <v>15</v>
      </c>
      <c r="L538" s="43">
        <f>IF(Tabelle11[[#This Row],[Heizleistung (55° C)]]=0,Tabelle11[[#This Row],[Heizleistung (35° C)]],(Tabelle11[[#This Row],[Heizleistung (35° C)]]+Tabelle11[[#This Row],[Heizleistung (55° C)]])/2)</f>
        <v>28</v>
      </c>
      <c r="M538" s="46">
        <f>IF(OR(Tabelle11[[#This Row],[Etas 35°C]]=0,Tabelle11[[#This Row],[Etas 55°C]]=0),"n.a.",(Tabelle11[[#This Row],[Etas 35°C]]*0.8+Tabelle11[[#This Row],[Etas 55°C]]*0.2)*2.5)</f>
        <v>4.4150000000000009</v>
      </c>
      <c r="N538" s="53">
        <f>IF(Tabelle11[[#This Row],[Etas 55°C]]=0,"n.a.",(6-Tabelle11[[#This Row],[80%/20% SCOP]])/Tabelle11[[#This Row],[80%/20% SCOP]])</f>
        <v>0.35900339750849347</v>
      </c>
    </row>
    <row r="539" spans="1:14" ht="20.100000000000001" customHeight="1" x14ac:dyDescent="0.25">
      <c r="A539" s="40">
        <v>16006747</v>
      </c>
      <c r="B539" s="41" t="s">
        <v>2802</v>
      </c>
      <c r="C539" s="41" t="s">
        <v>7391</v>
      </c>
      <c r="D539" s="42" t="s">
        <v>6852</v>
      </c>
      <c r="E539" s="43">
        <v>14</v>
      </c>
      <c r="F539" s="44">
        <v>1.83</v>
      </c>
      <c r="G539" s="43">
        <v>14</v>
      </c>
      <c r="H539" s="44">
        <v>1.41</v>
      </c>
      <c r="I539" s="42" t="s">
        <v>324</v>
      </c>
      <c r="J539" s="42" t="s">
        <v>4</v>
      </c>
      <c r="K539" s="42" t="s">
        <v>15</v>
      </c>
      <c r="L539" s="43">
        <f>IF(Tabelle11[[#This Row],[Heizleistung (55° C)]]=0,Tabelle11[[#This Row],[Heizleistung (35° C)]],(Tabelle11[[#This Row],[Heizleistung (35° C)]]+Tabelle11[[#This Row],[Heizleistung (55° C)]])/2)</f>
        <v>14</v>
      </c>
      <c r="M539" s="46">
        <f>IF(OR(Tabelle11[[#This Row],[Etas 35°C]]=0,Tabelle11[[#This Row],[Etas 55°C]]=0),"n.a.",(Tabelle11[[#This Row],[Etas 35°C]]*0.8+Tabelle11[[#This Row],[Etas 55°C]]*0.2)*2.5)</f>
        <v>4.3650000000000002</v>
      </c>
      <c r="N539" s="53">
        <f>IF(Tabelle11[[#This Row],[Etas 55°C]]=0,"n.a.",(6-Tabelle11[[#This Row],[80%/20% SCOP]])/Tabelle11[[#This Row],[80%/20% SCOP]])</f>
        <v>0.37457044673539514</v>
      </c>
    </row>
    <row r="540" spans="1:14" ht="20.100000000000001" customHeight="1" x14ac:dyDescent="0.25">
      <c r="A540" s="40">
        <v>16006746</v>
      </c>
      <c r="B540" s="41" t="s">
        <v>2802</v>
      </c>
      <c r="C540" s="41" t="s">
        <v>7392</v>
      </c>
      <c r="D540" s="42" t="s">
        <v>6852</v>
      </c>
      <c r="E540" s="43">
        <v>13</v>
      </c>
      <c r="F540" s="44">
        <v>1.84</v>
      </c>
      <c r="G540" s="43">
        <v>11.7</v>
      </c>
      <c r="H540" s="44">
        <v>1.44</v>
      </c>
      <c r="I540" s="42" t="s">
        <v>324</v>
      </c>
      <c r="J540" s="42" t="s">
        <v>4</v>
      </c>
      <c r="K540" s="42" t="s">
        <v>15</v>
      </c>
      <c r="L540" s="43">
        <f>IF(Tabelle11[[#This Row],[Heizleistung (55° C)]]=0,Tabelle11[[#This Row],[Heizleistung (35° C)]],(Tabelle11[[#This Row],[Heizleistung (35° C)]]+Tabelle11[[#This Row],[Heizleistung (55° C)]])/2)</f>
        <v>12.35</v>
      </c>
      <c r="M540" s="46">
        <f>IF(OR(Tabelle11[[#This Row],[Etas 35°C]]=0,Tabelle11[[#This Row],[Etas 55°C]]=0),"n.a.",(Tabelle11[[#This Row],[Etas 35°C]]*0.8+Tabelle11[[#This Row],[Etas 55°C]]*0.2)*2.5)</f>
        <v>4.4000000000000004</v>
      </c>
      <c r="N540" s="53">
        <f>IF(Tabelle11[[#This Row],[Etas 55°C]]=0,"n.a.",(6-Tabelle11[[#This Row],[80%/20% SCOP]])/Tabelle11[[#This Row],[80%/20% SCOP]])</f>
        <v>0.36363636363636354</v>
      </c>
    </row>
    <row r="541" spans="1:14" ht="20.100000000000001" customHeight="1" x14ac:dyDescent="0.25">
      <c r="A541" s="40">
        <v>16006745</v>
      </c>
      <c r="B541" s="41" t="s">
        <v>2802</v>
      </c>
      <c r="C541" s="41" t="s">
        <v>7393</v>
      </c>
      <c r="D541" s="42" t="s">
        <v>6852</v>
      </c>
      <c r="E541" s="43">
        <v>10</v>
      </c>
      <c r="F541" s="44">
        <v>1.87</v>
      </c>
      <c r="G541" s="43">
        <v>9.1999999999999993</v>
      </c>
      <c r="H541" s="44">
        <v>1.47</v>
      </c>
      <c r="I541" s="42" t="s">
        <v>324</v>
      </c>
      <c r="J541" s="42" t="s">
        <v>4</v>
      </c>
      <c r="K541" s="42" t="s">
        <v>15</v>
      </c>
      <c r="L541" s="43">
        <f>IF(Tabelle11[[#This Row],[Heizleistung (55° C)]]=0,Tabelle11[[#This Row],[Heizleistung (35° C)]],(Tabelle11[[#This Row],[Heizleistung (35° C)]]+Tabelle11[[#This Row],[Heizleistung (55° C)]])/2)</f>
        <v>9.6</v>
      </c>
      <c r="M541" s="46">
        <f>IF(OR(Tabelle11[[#This Row],[Etas 35°C]]=0,Tabelle11[[#This Row],[Etas 55°C]]=0),"n.a.",(Tabelle11[[#This Row],[Etas 35°C]]*0.8+Tabelle11[[#This Row],[Etas 55°C]]*0.2)*2.5)</f>
        <v>4.4750000000000005</v>
      </c>
      <c r="N541" s="53">
        <f>IF(Tabelle11[[#This Row],[Etas 55°C]]=0,"n.a.",(6-Tabelle11[[#This Row],[80%/20% SCOP]])/Tabelle11[[#This Row],[80%/20% SCOP]])</f>
        <v>0.3407821229050278</v>
      </c>
    </row>
    <row r="542" spans="1:14" ht="20.100000000000001" customHeight="1" x14ac:dyDescent="0.25">
      <c r="A542" s="40">
        <v>16006750</v>
      </c>
      <c r="B542" s="41" t="s">
        <v>2802</v>
      </c>
      <c r="C542" s="41" t="s">
        <v>7394</v>
      </c>
      <c r="D542" s="42" t="s">
        <v>6852</v>
      </c>
      <c r="E542" s="43">
        <v>6</v>
      </c>
      <c r="F542" s="44">
        <v>2</v>
      </c>
      <c r="G542" s="43">
        <v>5.5</v>
      </c>
      <c r="H542" s="44">
        <v>1.5</v>
      </c>
      <c r="I542" s="42" t="s">
        <v>324</v>
      </c>
      <c r="J542" s="42" t="s">
        <v>4</v>
      </c>
      <c r="K542" s="42" t="s">
        <v>4</v>
      </c>
      <c r="L542" s="43">
        <f>IF(Tabelle11[[#This Row],[Heizleistung (55° C)]]=0,Tabelle11[[#This Row],[Heizleistung (35° C)]],(Tabelle11[[#This Row],[Heizleistung (35° C)]]+Tabelle11[[#This Row],[Heizleistung (55° C)]])/2)</f>
        <v>5.75</v>
      </c>
      <c r="M542" s="46">
        <f>IF(OR(Tabelle11[[#This Row],[Etas 35°C]]=0,Tabelle11[[#This Row],[Etas 55°C]]=0),"n.a.",(Tabelle11[[#This Row],[Etas 35°C]]*0.8+Tabelle11[[#This Row],[Etas 55°C]]*0.2)*2.5)</f>
        <v>4.75</v>
      </c>
      <c r="N542" s="53">
        <f>IF(Tabelle11[[#This Row],[Etas 55°C]]=0,"n.a.",(6-Tabelle11[[#This Row],[80%/20% SCOP]])/Tabelle11[[#This Row],[80%/20% SCOP]])</f>
        <v>0.26315789473684209</v>
      </c>
    </row>
    <row r="543" spans="1:14" ht="20.100000000000001" customHeight="1" x14ac:dyDescent="0.25">
      <c r="A543" s="40">
        <v>16007236</v>
      </c>
      <c r="B543" s="41" t="s">
        <v>2816</v>
      </c>
      <c r="C543" s="41" t="s">
        <v>7395</v>
      </c>
      <c r="D543" s="42" t="s">
        <v>6852</v>
      </c>
      <c r="E543" s="43">
        <v>16</v>
      </c>
      <c r="F543" s="44">
        <v>2.04</v>
      </c>
      <c r="G543" s="43">
        <v>16</v>
      </c>
      <c r="H543" s="44">
        <v>1.48</v>
      </c>
      <c r="I543" s="42" t="s">
        <v>109</v>
      </c>
      <c r="J543" s="42" t="s">
        <v>4</v>
      </c>
      <c r="K543" s="42" t="s">
        <v>4</v>
      </c>
      <c r="L543" s="43">
        <f>IF(Tabelle11[[#This Row],[Heizleistung (55° C)]]=0,Tabelle11[[#This Row],[Heizleistung (35° C)]],(Tabelle11[[#This Row],[Heizleistung (35° C)]]+Tabelle11[[#This Row],[Heizleistung (55° C)]])/2)</f>
        <v>16</v>
      </c>
      <c r="M543" s="46">
        <f>IF(OR(Tabelle11[[#This Row],[Etas 35°C]]=0,Tabelle11[[#This Row],[Etas 55°C]]=0),"n.a.",(Tabelle11[[#This Row],[Etas 35°C]]*0.8+Tabelle11[[#This Row],[Etas 55°C]]*0.2)*2.5)</f>
        <v>4.82</v>
      </c>
      <c r="N543" s="53">
        <f>IF(Tabelle11[[#This Row],[Etas 55°C]]=0,"n.a.",(6-Tabelle11[[#This Row],[80%/20% SCOP]])/Tabelle11[[#This Row],[80%/20% SCOP]])</f>
        <v>0.24481327800829869</v>
      </c>
    </row>
    <row r="544" spans="1:14" ht="20.100000000000001" customHeight="1" x14ac:dyDescent="0.25">
      <c r="A544" s="40">
        <v>16007235</v>
      </c>
      <c r="B544" s="41" t="s">
        <v>2816</v>
      </c>
      <c r="C544" s="41" t="s">
        <v>7396</v>
      </c>
      <c r="D544" s="42" t="s">
        <v>6852</v>
      </c>
      <c r="E544" s="43">
        <v>9</v>
      </c>
      <c r="F544" s="44">
        <v>2.0579999999999998</v>
      </c>
      <c r="G544" s="43">
        <v>9</v>
      </c>
      <c r="H544" s="44">
        <v>1.462</v>
      </c>
      <c r="I544" s="42" t="s">
        <v>109</v>
      </c>
      <c r="J544" s="42" t="s">
        <v>4</v>
      </c>
      <c r="K544" s="42" t="s">
        <v>4</v>
      </c>
      <c r="L544" s="43">
        <f>IF(Tabelle11[[#This Row],[Heizleistung (55° C)]]=0,Tabelle11[[#This Row],[Heizleistung (35° C)]],(Tabelle11[[#This Row],[Heizleistung (35° C)]]+Tabelle11[[#This Row],[Heizleistung (55° C)]])/2)</f>
        <v>9</v>
      </c>
      <c r="M544" s="46">
        <f>IF(OR(Tabelle11[[#This Row],[Etas 35°C]]=0,Tabelle11[[#This Row],[Etas 55°C]]=0),"n.a.",(Tabelle11[[#This Row],[Etas 35°C]]*0.8+Tabelle11[[#This Row],[Etas 55°C]]*0.2)*2.5)</f>
        <v>4.8469999999999995</v>
      </c>
      <c r="N544" s="53">
        <f>IF(Tabelle11[[#This Row],[Etas 55°C]]=0,"n.a.",(6-Tabelle11[[#This Row],[80%/20% SCOP]])/Tabelle11[[#This Row],[80%/20% SCOP]])</f>
        <v>0.23787910047452043</v>
      </c>
    </row>
    <row r="545" spans="1:14" ht="20.100000000000001" customHeight="1" x14ac:dyDescent="0.25">
      <c r="A545" s="40">
        <v>16007237</v>
      </c>
      <c r="B545" s="41" t="s">
        <v>2816</v>
      </c>
      <c r="C545" s="41" t="s">
        <v>7397</v>
      </c>
      <c r="D545" s="42" t="s">
        <v>6852</v>
      </c>
      <c r="E545" s="43">
        <v>22</v>
      </c>
      <c r="F545" s="44">
        <v>2.032</v>
      </c>
      <c r="G545" s="43">
        <v>22</v>
      </c>
      <c r="H545" s="44">
        <v>1.4810000000000001</v>
      </c>
      <c r="I545" s="42" t="s">
        <v>109</v>
      </c>
      <c r="J545" s="42" t="s">
        <v>4</v>
      </c>
      <c r="K545" s="42" t="s">
        <v>4</v>
      </c>
      <c r="L545" s="43">
        <f>IF(Tabelle11[[#This Row],[Heizleistung (55° C)]]=0,Tabelle11[[#This Row],[Heizleistung (35° C)]],(Tabelle11[[#This Row],[Heizleistung (35° C)]]+Tabelle11[[#This Row],[Heizleistung (55° C)]])/2)</f>
        <v>22</v>
      </c>
      <c r="M545" s="46">
        <f>IF(OR(Tabelle11[[#This Row],[Etas 35°C]]=0,Tabelle11[[#This Row],[Etas 55°C]]=0),"n.a.",(Tabelle11[[#This Row],[Etas 35°C]]*0.8+Tabelle11[[#This Row],[Etas 55°C]]*0.2)*2.5)</f>
        <v>4.8045000000000009</v>
      </c>
      <c r="N545" s="53">
        <f>IF(Tabelle11[[#This Row],[Etas 55°C]]=0,"n.a.",(6-Tabelle11[[#This Row],[80%/20% SCOP]])/Tabelle11[[#This Row],[80%/20% SCOP]])</f>
        <v>0.24882922260380869</v>
      </c>
    </row>
    <row r="546" spans="1:14" ht="20.100000000000001" customHeight="1" x14ac:dyDescent="0.25">
      <c r="A546" s="40">
        <v>16007477</v>
      </c>
      <c r="B546" s="41" t="s">
        <v>2855</v>
      </c>
      <c r="C546" s="41" t="s">
        <v>7398</v>
      </c>
      <c r="D546" s="42" t="s">
        <v>6852</v>
      </c>
      <c r="E546" s="43">
        <v>6</v>
      </c>
      <c r="F546" s="44">
        <v>2</v>
      </c>
      <c r="G546" s="43">
        <v>6</v>
      </c>
      <c r="H546" s="44">
        <v>1.5</v>
      </c>
      <c r="I546" s="42" t="s">
        <v>324</v>
      </c>
      <c r="J546" s="42" t="s">
        <v>4</v>
      </c>
      <c r="K546" s="42" t="s">
        <v>4</v>
      </c>
      <c r="L546" s="43">
        <f>IF(Tabelle11[[#This Row],[Heizleistung (55° C)]]=0,Tabelle11[[#This Row],[Heizleistung (35° C)]],(Tabelle11[[#This Row],[Heizleistung (35° C)]]+Tabelle11[[#This Row],[Heizleistung (55° C)]])/2)</f>
        <v>6</v>
      </c>
      <c r="M546" s="46">
        <f>IF(OR(Tabelle11[[#This Row],[Etas 35°C]]=0,Tabelle11[[#This Row],[Etas 55°C]]=0),"n.a.",(Tabelle11[[#This Row],[Etas 35°C]]*0.8+Tabelle11[[#This Row],[Etas 55°C]]*0.2)*2.5)</f>
        <v>4.75</v>
      </c>
      <c r="N546" s="53">
        <f>IF(Tabelle11[[#This Row],[Etas 55°C]]=0,"n.a.",(6-Tabelle11[[#This Row],[80%/20% SCOP]])/Tabelle11[[#This Row],[80%/20% SCOP]])</f>
        <v>0.26315789473684209</v>
      </c>
    </row>
    <row r="547" spans="1:14" ht="20.100000000000001" customHeight="1" x14ac:dyDescent="0.25">
      <c r="A547" s="40">
        <v>16015650</v>
      </c>
      <c r="B547" s="41" t="s">
        <v>2855</v>
      </c>
      <c r="C547" s="41" t="s">
        <v>7399</v>
      </c>
      <c r="D547" s="42" t="s">
        <v>6852</v>
      </c>
      <c r="E547" s="43">
        <v>7.5</v>
      </c>
      <c r="F547" s="44">
        <v>2.19</v>
      </c>
      <c r="G547" s="43">
        <v>7.5</v>
      </c>
      <c r="H547" s="44">
        <v>1.62</v>
      </c>
      <c r="I547" s="42" t="s">
        <v>355</v>
      </c>
      <c r="J547" s="42" t="s">
        <v>4</v>
      </c>
      <c r="K547" s="42" t="s">
        <v>4</v>
      </c>
      <c r="L547" s="43">
        <f>IF(Tabelle11[[#This Row],[Heizleistung (55° C)]]=0,Tabelle11[[#This Row],[Heizleistung (35° C)]],(Tabelle11[[#This Row],[Heizleistung (35° C)]]+Tabelle11[[#This Row],[Heizleistung (55° C)]])/2)</f>
        <v>7.5</v>
      </c>
      <c r="M547" s="46">
        <f>IF(OR(Tabelle11[[#This Row],[Etas 35°C]]=0,Tabelle11[[#This Row],[Etas 55°C]]=0),"n.a.",(Tabelle11[[#This Row],[Etas 35°C]]*0.8+Tabelle11[[#This Row],[Etas 55°C]]*0.2)*2.5)</f>
        <v>5.19</v>
      </c>
      <c r="N547" s="53">
        <f>IF(Tabelle11[[#This Row],[Etas 55°C]]=0,"n.a.",(6-Tabelle11[[#This Row],[80%/20% SCOP]])/Tabelle11[[#This Row],[80%/20% SCOP]])</f>
        <v>0.15606936416184963</v>
      </c>
    </row>
    <row r="548" spans="1:14" ht="20.100000000000001" customHeight="1" x14ac:dyDescent="0.25">
      <c r="A548" s="40">
        <v>16015652</v>
      </c>
      <c r="B548" s="41" t="s">
        <v>2855</v>
      </c>
      <c r="C548" s="41" t="s">
        <v>7400</v>
      </c>
      <c r="D548" s="42" t="s">
        <v>6852</v>
      </c>
      <c r="E548" s="43">
        <v>11</v>
      </c>
      <c r="F548" s="44">
        <v>2.27</v>
      </c>
      <c r="G548" s="43">
        <v>11</v>
      </c>
      <c r="H548" s="44">
        <v>1.63</v>
      </c>
      <c r="I548" s="42" t="s">
        <v>355</v>
      </c>
      <c r="J548" s="42" t="s">
        <v>4</v>
      </c>
      <c r="K548" s="42" t="s">
        <v>4</v>
      </c>
      <c r="L548" s="43">
        <f>IF(Tabelle11[[#This Row],[Heizleistung (55° C)]]=0,Tabelle11[[#This Row],[Heizleistung (35° C)]],(Tabelle11[[#This Row],[Heizleistung (35° C)]]+Tabelle11[[#This Row],[Heizleistung (55° C)]])/2)</f>
        <v>11</v>
      </c>
      <c r="M548" s="46">
        <f>IF(OR(Tabelle11[[#This Row],[Etas 35°C]]=0,Tabelle11[[#This Row],[Etas 55°C]]=0),"n.a.",(Tabelle11[[#This Row],[Etas 35°C]]*0.8+Tabelle11[[#This Row],[Etas 55°C]]*0.2)*2.5)</f>
        <v>5.3549999999999995</v>
      </c>
      <c r="N548" s="53">
        <f>IF(Tabelle11[[#This Row],[Etas 55°C]]=0,"n.a.",(6-Tabelle11[[#This Row],[80%/20% SCOP]])/Tabelle11[[#This Row],[80%/20% SCOP]])</f>
        <v>0.12044817927170878</v>
      </c>
    </row>
    <row r="549" spans="1:14" ht="20.100000000000001" customHeight="1" x14ac:dyDescent="0.25">
      <c r="A549" s="40">
        <v>16007478</v>
      </c>
      <c r="B549" s="41" t="s">
        <v>2855</v>
      </c>
      <c r="C549" s="41" t="s">
        <v>7401</v>
      </c>
      <c r="D549" s="42" t="s">
        <v>6852</v>
      </c>
      <c r="E549" s="43">
        <v>6</v>
      </c>
      <c r="F549" s="44">
        <v>2</v>
      </c>
      <c r="G549" s="43">
        <v>6</v>
      </c>
      <c r="H549" s="44">
        <v>1.5</v>
      </c>
      <c r="I549" s="42" t="s">
        <v>324</v>
      </c>
      <c r="J549" s="42" t="s">
        <v>4</v>
      </c>
      <c r="K549" s="42" t="s">
        <v>4</v>
      </c>
      <c r="L549" s="43">
        <f>IF(Tabelle11[[#This Row],[Heizleistung (55° C)]]=0,Tabelle11[[#This Row],[Heizleistung (35° C)]],(Tabelle11[[#This Row],[Heizleistung (35° C)]]+Tabelle11[[#This Row],[Heizleistung (55° C)]])/2)</f>
        <v>6</v>
      </c>
      <c r="M549" s="46">
        <f>IF(OR(Tabelle11[[#This Row],[Etas 35°C]]=0,Tabelle11[[#This Row],[Etas 55°C]]=0),"n.a.",(Tabelle11[[#This Row],[Etas 35°C]]*0.8+Tabelle11[[#This Row],[Etas 55°C]]*0.2)*2.5)</f>
        <v>4.75</v>
      </c>
      <c r="N549" s="53">
        <f>IF(Tabelle11[[#This Row],[Etas 55°C]]=0,"n.a.",(6-Tabelle11[[#This Row],[80%/20% SCOP]])/Tabelle11[[#This Row],[80%/20% SCOP]])</f>
        <v>0.26315789473684209</v>
      </c>
    </row>
    <row r="550" spans="1:14" ht="20.100000000000001" customHeight="1" x14ac:dyDescent="0.25">
      <c r="A550" s="40">
        <v>16007479</v>
      </c>
      <c r="B550" s="41" t="s">
        <v>2855</v>
      </c>
      <c r="C550" s="41" t="s">
        <v>7402</v>
      </c>
      <c r="D550" s="42" t="s">
        <v>6852</v>
      </c>
      <c r="E550" s="43">
        <v>12</v>
      </c>
      <c r="F550" s="44">
        <v>2.0099999999999998</v>
      </c>
      <c r="G550" s="43">
        <v>12</v>
      </c>
      <c r="H550" s="44">
        <v>1.57</v>
      </c>
      <c r="I550" s="42" t="s">
        <v>324</v>
      </c>
      <c r="J550" s="42" t="s">
        <v>4</v>
      </c>
      <c r="K550" s="42" t="s">
        <v>4</v>
      </c>
      <c r="L550" s="43">
        <f>IF(Tabelle11[[#This Row],[Heizleistung (55° C)]]=0,Tabelle11[[#This Row],[Heizleistung (35° C)]],(Tabelle11[[#This Row],[Heizleistung (35° C)]]+Tabelle11[[#This Row],[Heizleistung (55° C)]])/2)</f>
        <v>12</v>
      </c>
      <c r="M550" s="46">
        <f>IF(OR(Tabelle11[[#This Row],[Etas 35°C]]=0,Tabelle11[[#This Row],[Etas 55°C]]=0),"n.a.",(Tabelle11[[#This Row],[Etas 35°C]]*0.8+Tabelle11[[#This Row],[Etas 55°C]]*0.2)*2.5)</f>
        <v>4.8049999999999997</v>
      </c>
      <c r="N550" s="53">
        <f>IF(Tabelle11[[#This Row],[Etas 55°C]]=0,"n.a.",(6-Tabelle11[[#This Row],[80%/20% SCOP]])/Tabelle11[[#This Row],[80%/20% SCOP]])</f>
        <v>0.24869927159209165</v>
      </c>
    </row>
    <row r="551" spans="1:14" ht="20.100000000000001" customHeight="1" x14ac:dyDescent="0.25">
      <c r="A551" s="40">
        <v>16007614</v>
      </c>
      <c r="B551" s="41" t="s">
        <v>2855</v>
      </c>
      <c r="C551" s="41" t="s">
        <v>7403</v>
      </c>
      <c r="D551" s="42" t="s">
        <v>6852</v>
      </c>
      <c r="E551" s="43">
        <v>28</v>
      </c>
      <c r="F551" s="44">
        <v>1.98</v>
      </c>
      <c r="G551" s="43">
        <v>28</v>
      </c>
      <c r="H551" s="44">
        <v>1.55</v>
      </c>
      <c r="I551" s="42" t="s">
        <v>324</v>
      </c>
      <c r="J551" s="42" t="s">
        <v>4</v>
      </c>
      <c r="K551" s="42" t="s">
        <v>4</v>
      </c>
      <c r="L551" s="43">
        <f>IF(Tabelle11[[#This Row],[Heizleistung (55° C)]]=0,Tabelle11[[#This Row],[Heizleistung (35° C)]],(Tabelle11[[#This Row],[Heizleistung (35° C)]]+Tabelle11[[#This Row],[Heizleistung (55° C)]])/2)</f>
        <v>28</v>
      </c>
      <c r="M551" s="46">
        <f>IF(OR(Tabelle11[[#This Row],[Etas 35°C]]=0,Tabelle11[[#This Row],[Etas 55°C]]=0),"n.a.",(Tabelle11[[#This Row],[Etas 35°C]]*0.8+Tabelle11[[#This Row],[Etas 55°C]]*0.2)*2.5)</f>
        <v>4.7350000000000003</v>
      </c>
      <c r="N551" s="53">
        <f>IF(Tabelle11[[#This Row],[Etas 55°C]]=0,"n.a.",(6-Tabelle11[[#This Row],[80%/20% SCOP]])/Tabelle11[[#This Row],[80%/20% SCOP]])</f>
        <v>0.2671594508975712</v>
      </c>
    </row>
    <row r="552" spans="1:14" ht="20.100000000000001" customHeight="1" x14ac:dyDescent="0.25">
      <c r="A552" s="40">
        <v>16007409</v>
      </c>
      <c r="B552" s="41" t="s">
        <v>2855</v>
      </c>
      <c r="C552" s="41" t="s">
        <v>7404</v>
      </c>
      <c r="D552" s="42" t="s">
        <v>6852</v>
      </c>
      <c r="E552" s="43">
        <v>28</v>
      </c>
      <c r="F552" s="44">
        <v>1.85</v>
      </c>
      <c r="G552" s="43">
        <v>28</v>
      </c>
      <c r="H552" s="44">
        <v>1.43</v>
      </c>
      <c r="I552" s="42" t="s">
        <v>324</v>
      </c>
      <c r="J552" s="42" t="s">
        <v>4</v>
      </c>
      <c r="K552" s="42" t="s">
        <v>4</v>
      </c>
      <c r="L552" s="43">
        <f>IF(Tabelle11[[#This Row],[Heizleistung (55° C)]]=0,Tabelle11[[#This Row],[Heizleistung (35° C)]],(Tabelle11[[#This Row],[Heizleistung (35° C)]]+Tabelle11[[#This Row],[Heizleistung (55° C)]])/2)</f>
        <v>28</v>
      </c>
      <c r="M552" s="46">
        <f>IF(OR(Tabelle11[[#This Row],[Etas 35°C]]=0,Tabelle11[[#This Row],[Etas 55°C]]=0),"n.a.",(Tabelle11[[#This Row],[Etas 35°C]]*0.8+Tabelle11[[#This Row],[Etas 55°C]]*0.2)*2.5)</f>
        <v>4.4150000000000009</v>
      </c>
      <c r="N552" s="53">
        <f>IF(Tabelle11[[#This Row],[Etas 55°C]]=0,"n.a.",(6-Tabelle11[[#This Row],[80%/20% SCOP]])/Tabelle11[[#This Row],[80%/20% SCOP]])</f>
        <v>0.35900339750849347</v>
      </c>
    </row>
    <row r="553" spans="1:14" ht="20.100000000000001" customHeight="1" x14ac:dyDescent="0.25">
      <c r="A553" s="40">
        <v>16007534</v>
      </c>
      <c r="B553" s="41" t="s">
        <v>2855</v>
      </c>
      <c r="C553" s="41" t="s">
        <v>7405</v>
      </c>
      <c r="D553" s="42" t="s">
        <v>6852</v>
      </c>
      <c r="E553" s="43">
        <v>6</v>
      </c>
      <c r="F553" s="44">
        <v>2</v>
      </c>
      <c r="G553" s="43">
        <v>6</v>
      </c>
      <c r="H553" s="44">
        <v>1.5</v>
      </c>
      <c r="I553" s="42" t="s">
        <v>324</v>
      </c>
      <c r="J553" s="42" t="s">
        <v>4</v>
      </c>
      <c r="K553" s="42" t="s">
        <v>4</v>
      </c>
      <c r="L553" s="43">
        <f>IF(Tabelle11[[#This Row],[Heizleistung (55° C)]]=0,Tabelle11[[#This Row],[Heizleistung (35° C)]],(Tabelle11[[#This Row],[Heizleistung (35° C)]]+Tabelle11[[#This Row],[Heizleistung (55° C)]])/2)</f>
        <v>6</v>
      </c>
      <c r="M553" s="46">
        <f>IF(OR(Tabelle11[[#This Row],[Etas 35°C]]=0,Tabelle11[[#This Row],[Etas 55°C]]=0),"n.a.",(Tabelle11[[#This Row],[Etas 35°C]]*0.8+Tabelle11[[#This Row],[Etas 55°C]]*0.2)*2.5)</f>
        <v>4.75</v>
      </c>
      <c r="N553" s="53">
        <f>IF(Tabelle11[[#This Row],[Etas 55°C]]=0,"n.a.",(6-Tabelle11[[#This Row],[80%/20% SCOP]])/Tabelle11[[#This Row],[80%/20% SCOP]])</f>
        <v>0.26315789473684209</v>
      </c>
    </row>
    <row r="554" spans="1:14" ht="20.100000000000001" customHeight="1" x14ac:dyDescent="0.25">
      <c r="A554" s="40">
        <v>16007407</v>
      </c>
      <c r="B554" s="41" t="s">
        <v>2855</v>
      </c>
      <c r="C554" s="41" t="s">
        <v>7406</v>
      </c>
      <c r="D554" s="42" t="s">
        <v>6852</v>
      </c>
      <c r="E554" s="43">
        <v>14</v>
      </c>
      <c r="F554" s="44">
        <v>1.83</v>
      </c>
      <c r="G554" s="43">
        <v>14</v>
      </c>
      <c r="H554" s="44">
        <v>1.41</v>
      </c>
      <c r="I554" s="42" t="s">
        <v>324</v>
      </c>
      <c r="J554" s="42" t="s">
        <v>4</v>
      </c>
      <c r="K554" s="42" t="s">
        <v>4</v>
      </c>
      <c r="L554" s="43">
        <f>IF(Tabelle11[[#This Row],[Heizleistung (55° C)]]=0,Tabelle11[[#This Row],[Heizleistung (35° C)]],(Tabelle11[[#This Row],[Heizleistung (35° C)]]+Tabelle11[[#This Row],[Heizleistung (55° C)]])/2)</f>
        <v>14</v>
      </c>
      <c r="M554" s="46">
        <f>IF(OR(Tabelle11[[#This Row],[Etas 35°C]]=0,Tabelle11[[#This Row],[Etas 55°C]]=0),"n.a.",(Tabelle11[[#This Row],[Etas 35°C]]*0.8+Tabelle11[[#This Row],[Etas 55°C]]*0.2)*2.5)</f>
        <v>4.3650000000000002</v>
      </c>
      <c r="N554" s="53">
        <f>IF(Tabelle11[[#This Row],[Etas 55°C]]=0,"n.a.",(6-Tabelle11[[#This Row],[80%/20% SCOP]])/Tabelle11[[#This Row],[80%/20% SCOP]])</f>
        <v>0.37457044673539514</v>
      </c>
    </row>
    <row r="555" spans="1:14" ht="20.100000000000001" customHeight="1" x14ac:dyDescent="0.25">
      <c r="A555" s="40">
        <v>16007615</v>
      </c>
      <c r="B555" s="41" t="s">
        <v>2855</v>
      </c>
      <c r="C555" s="41" t="s">
        <v>7407</v>
      </c>
      <c r="D555" s="42" t="s">
        <v>6852</v>
      </c>
      <c r="E555" s="43">
        <v>45</v>
      </c>
      <c r="F555" s="44">
        <v>1.92</v>
      </c>
      <c r="G555" s="43">
        <v>42</v>
      </c>
      <c r="H555" s="44">
        <v>1.52</v>
      </c>
      <c r="I555" s="42" t="s">
        <v>324</v>
      </c>
      <c r="J555" s="42" t="s">
        <v>4</v>
      </c>
      <c r="K555" s="42" t="s">
        <v>4</v>
      </c>
      <c r="L555" s="43">
        <f>IF(Tabelle11[[#This Row],[Heizleistung (55° C)]]=0,Tabelle11[[#This Row],[Heizleistung (35° C)]],(Tabelle11[[#This Row],[Heizleistung (35° C)]]+Tabelle11[[#This Row],[Heizleistung (55° C)]])/2)</f>
        <v>43.5</v>
      </c>
      <c r="M555" s="46">
        <f>IF(OR(Tabelle11[[#This Row],[Etas 35°C]]=0,Tabelle11[[#This Row],[Etas 55°C]]=0),"n.a.",(Tabelle11[[#This Row],[Etas 35°C]]*0.8+Tabelle11[[#This Row],[Etas 55°C]]*0.2)*2.5)</f>
        <v>4.6000000000000005</v>
      </c>
      <c r="N555" s="53">
        <f>IF(Tabelle11[[#This Row],[Etas 55°C]]=0,"n.a.",(6-Tabelle11[[#This Row],[80%/20% SCOP]])/Tabelle11[[#This Row],[80%/20% SCOP]])</f>
        <v>0.30434782608695637</v>
      </c>
    </row>
    <row r="556" spans="1:14" ht="20.100000000000001" customHeight="1" x14ac:dyDescent="0.25">
      <c r="A556" s="40">
        <v>16015646</v>
      </c>
      <c r="B556" s="41" t="s">
        <v>2855</v>
      </c>
      <c r="C556" s="41" t="s">
        <v>7408</v>
      </c>
      <c r="D556" s="42" t="s">
        <v>6852</v>
      </c>
      <c r="E556" s="43">
        <v>10</v>
      </c>
      <c r="F556" s="44">
        <v>2.19</v>
      </c>
      <c r="G556" s="43">
        <v>7.5</v>
      </c>
      <c r="H556" s="44">
        <v>1.62</v>
      </c>
      <c r="I556" s="42" t="s">
        <v>355</v>
      </c>
      <c r="J556" s="42" t="s">
        <v>4</v>
      </c>
      <c r="K556" s="42" t="s">
        <v>4</v>
      </c>
      <c r="L556" s="43">
        <f>IF(Tabelle11[[#This Row],[Heizleistung (55° C)]]=0,Tabelle11[[#This Row],[Heizleistung (35° C)]],(Tabelle11[[#This Row],[Heizleistung (35° C)]]+Tabelle11[[#This Row],[Heizleistung (55° C)]])/2)</f>
        <v>8.75</v>
      </c>
      <c r="M556" s="46">
        <f>IF(OR(Tabelle11[[#This Row],[Etas 35°C]]=0,Tabelle11[[#This Row],[Etas 55°C]]=0),"n.a.",(Tabelle11[[#This Row],[Etas 35°C]]*0.8+Tabelle11[[#This Row],[Etas 55°C]]*0.2)*2.5)</f>
        <v>5.19</v>
      </c>
      <c r="N556" s="53">
        <f>IF(Tabelle11[[#This Row],[Etas 55°C]]=0,"n.a.",(6-Tabelle11[[#This Row],[80%/20% SCOP]])/Tabelle11[[#This Row],[80%/20% SCOP]])</f>
        <v>0.15606936416184963</v>
      </c>
    </row>
    <row r="557" spans="1:14" ht="20.100000000000001" customHeight="1" x14ac:dyDescent="0.25">
      <c r="A557" s="40">
        <v>16007535</v>
      </c>
      <c r="B557" s="41" t="s">
        <v>2855</v>
      </c>
      <c r="C557" s="41" t="s">
        <v>7409</v>
      </c>
      <c r="D557" s="42" t="s">
        <v>6852</v>
      </c>
      <c r="E557" s="43">
        <v>12</v>
      </c>
      <c r="F557" s="44">
        <v>2.0099999999999998</v>
      </c>
      <c r="G557" s="43">
        <v>12</v>
      </c>
      <c r="H557" s="44">
        <v>1.57</v>
      </c>
      <c r="I557" s="42" t="s">
        <v>324</v>
      </c>
      <c r="J557" s="42" t="s">
        <v>4</v>
      </c>
      <c r="K557" s="42" t="s">
        <v>4</v>
      </c>
      <c r="L557" s="43">
        <f>IF(Tabelle11[[#This Row],[Heizleistung (55° C)]]=0,Tabelle11[[#This Row],[Heizleistung (35° C)]],(Tabelle11[[#This Row],[Heizleistung (35° C)]]+Tabelle11[[#This Row],[Heizleistung (55° C)]])/2)</f>
        <v>12</v>
      </c>
      <c r="M557" s="46">
        <f>IF(OR(Tabelle11[[#This Row],[Etas 35°C]]=0,Tabelle11[[#This Row],[Etas 55°C]]=0),"n.a.",(Tabelle11[[#This Row],[Etas 35°C]]*0.8+Tabelle11[[#This Row],[Etas 55°C]]*0.2)*2.5)</f>
        <v>4.8049999999999997</v>
      </c>
      <c r="N557" s="53">
        <f>IF(Tabelle11[[#This Row],[Etas 55°C]]=0,"n.a.",(6-Tabelle11[[#This Row],[80%/20% SCOP]])/Tabelle11[[#This Row],[80%/20% SCOP]])</f>
        <v>0.24869927159209165</v>
      </c>
    </row>
    <row r="558" spans="1:14" ht="20.100000000000001" customHeight="1" x14ac:dyDescent="0.25">
      <c r="A558" s="40">
        <v>16007536</v>
      </c>
      <c r="B558" s="41" t="s">
        <v>2855</v>
      </c>
      <c r="C558" s="41" t="s">
        <v>7410</v>
      </c>
      <c r="D558" s="42" t="s">
        <v>6852</v>
      </c>
      <c r="E558" s="43">
        <v>16</v>
      </c>
      <c r="F558" s="44">
        <v>1.99</v>
      </c>
      <c r="G558" s="43">
        <v>16</v>
      </c>
      <c r="H558" s="44">
        <v>1.54</v>
      </c>
      <c r="I558" s="42" t="s">
        <v>324</v>
      </c>
      <c r="J558" s="42" t="s">
        <v>4</v>
      </c>
      <c r="K558" s="42" t="s">
        <v>4</v>
      </c>
      <c r="L558" s="43">
        <f>IF(Tabelle11[[#This Row],[Heizleistung (55° C)]]=0,Tabelle11[[#This Row],[Heizleistung (35° C)]],(Tabelle11[[#This Row],[Heizleistung (35° C)]]+Tabelle11[[#This Row],[Heizleistung (55° C)]])/2)</f>
        <v>16</v>
      </c>
      <c r="M558" s="46">
        <f>IF(OR(Tabelle11[[#This Row],[Etas 35°C]]=0,Tabelle11[[#This Row],[Etas 55°C]]=0),"n.a.",(Tabelle11[[#This Row],[Etas 35°C]]*0.8+Tabelle11[[#This Row],[Etas 55°C]]*0.2)*2.5)</f>
        <v>4.75</v>
      </c>
      <c r="N558" s="53">
        <f>IF(Tabelle11[[#This Row],[Etas 55°C]]=0,"n.a.",(6-Tabelle11[[#This Row],[80%/20% SCOP]])/Tabelle11[[#This Row],[80%/20% SCOP]])</f>
        <v>0.26315789473684209</v>
      </c>
    </row>
    <row r="559" spans="1:14" ht="20.100000000000001" customHeight="1" x14ac:dyDescent="0.25">
      <c r="A559" s="40">
        <v>16007361</v>
      </c>
      <c r="B559" s="41" t="s">
        <v>2855</v>
      </c>
      <c r="C559" s="41" t="s">
        <v>7411</v>
      </c>
      <c r="D559" s="42" t="s">
        <v>6852</v>
      </c>
      <c r="E559" s="43">
        <v>9</v>
      </c>
      <c r="F559" s="44">
        <v>1.88</v>
      </c>
      <c r="G559" s="43">
        <v>9</v>
      </c>
      <c r="H559" s="44">
        <v>1.41</v>
      </c>
      <c r="I559" s="42" t="s">
        <v>324</v>
      </c>
      <c r="J559" s="42" t="s">
        <v>4</v>
      </c>
      <c r="K559" s="42" t="s">
        <v>4</v>
      </c>
      <c r="L559" s="43">
        <f>IF(Tabelle11[[#This Row],[Heizleistung (55° C)]]=0,Tabelle11[[#This Row],[Heizleistung (35° C)]],(Tabelle11[[#This Row],[Heizleistung (35° C)]]+Tabelle11[[#This Row],[Heizleistung (55° C)]])/2)</f>
        <v>9</v>
      </c>
      <c r="M559" s="46">
        <f>IF(OR(Tabelle11[[#This Row],[Etas 35°C]]=0,Tabelle11[[#This Row],[Etas 55°C]]=0),"n.a.",(Tabelle11[[#This Row],[Etas 35°C]]*0.8+Tabelle11[[#This Row],[Etas 55°C]]*0.2)*2.5)</f>
        <v>4.4649999999999999</v>
      </c>
      <c r="N559" s="53">
        <f>IF(Tabelle11[[#This Row],[Etas 55°C]]=0,"n.a.",(6-Tabelle11[[#This Row],[80%/20% SCOP]])/Tabelle11[[#This Row],[80%/20% SCOP]])</f>
        <v>0.34378499440089588</v>
      </c>
    </row>
    <row r="560" spans="1:14" ht="20.100000000000001" customHeight="1" x14ac:dyDescent="0.25">
      <c r="A560" s="40">
        <v>16007480</v>
      </c>
      <c r="B560" s="41" t="s">
        <v>2855</v>
      </c>
      <c r="C560" s="41" t="s">
        <v>7412</v>
      </c>
      <c r="D560" s="42" t="s">
        <v>6852</v>
      </c>
      <c r="E560" s="43">
        <v>16</v>
      </c>
      <c r="F560" s="44">
        <v>1.99</v>
      </c>
      <c r="G560" s="43">
        <v>16</v>
      </c>
      <c r="H560" s="44">
        <v>1.54</v>
      </c>
      <c r="I560" s="42" t="s">
        <v>324</v>
      </c>
      <c r="J560" s="42" t="s">
        <v>4</v>
      </c>
      <c r="K560" s="42" t="s">
        <v>4</v>
      </c>
      <c r="L560" s="43">
        <f>IF(Tabelle11[[#This Row],[Heizleistung (55° C)]]=0,Tabelle11[[#This Row],[Heizleistung (35° C)]],(Tabelle11[[#This Row],[Heizleistung (35° C)]]+Tabelle11[[#This Row],[Heizleistung (55° C)]])/2)</f>
        <v>16</v>
      </c>
      <c r="M560" s="46">
        <f>IF(OR(Tabelle11[[#This Row],[Etas 35°C]]=0,Tabelle11[[#This Row],[Etas 55°C]]=0),"n.a.",(Tabelle11[[#This Row],[Etas 35°C]]*0.8+Tabelle11[[#This Row],[Etas 55°C]]*0.2)*2.5)</f>
        <v>4.75</v>
      </c>
      <c r="N560" s="53">
        <f>IF(Tabelle11[[#This Row],[Etas 55°C]]=0,"n.a.",(6-Tabelle11[[#This Row],[80%/20% SCOP]])/Tabelle11[[#This Row],[80%/20% SCOP]])</f>
        <v>0.26315789473684209</v>
      </c>
    </row>
    <row r="561" spans="1:14" ht="20.100000000000001" customHeight="1" x14ac:dyDescent="0.25">
      <c r="A561" s="40">
        <v>16015653</v>
      </c>
      <c r="B561" s="41" t="s">
        <v>2855</v>
      </c>
      <c r="C561" s="41" t="s">
        <v>7413</v>
      </c>
      <c r="D561" s="42" t="s">
        <v>6852</v>
      </c>
      <c r="E561" s="43">
        <v>15.1</v>
      </c>
      <c r="F561" s="44">
        <v>2.2999999999999998</v>
      </c>
      <c r="G561" s="43">
        <v>15.1</v>
      </c>
      <c r="H561" s="44">
        <v>1.69</v>
      </c>
      <c r="I561" s="42" t="s">
        <v>355</v>
      </c>
      <c r="J561" s="42" t="s">
        <v>4</v>
      </c>
      <c r="K561" s="42" t="s">
        <v>4</v>
      </c>
      <c r="L561" s="43">
        <f>IF(Tabelle11[[#This Row],[Heizleistung (55° C)]]=0,Tabelle11[[#This Row],[Heizleistung (35° C)]],(Tabelle11[[#This Row],[Heizleistung (35° C)]]+Tabelle11[[#This Row],[Heizleistung (55° C)]])/2)</f>
        <v>15.1</v>
      </c>
      <c r="M561" s="46">
        <f>IF(OR(Tabelle11[[#This Row],[Etas 35°C]]=0,Tabelle11[[#This Row],[Etas 55°C]]=0),"n.a.",(Tabelle11[[#This Row],[Etas 35°C]]*0.8+Tabelle11[[#This Row],[Etas 55°C]]*0.2)*2.5)</f>
        <v>5.4450000000000003</v>
      </c>
      <c r="N561" s="53">
        <f>IF(Tabelle11[[#This Row],[Etas 55°C]]=0,"n.a.",(6-Tabelle11[[#This Row],[80%/20% SCOP]])/Tabelle11[[#This Row],[80%/20% SCOP]])</f>
        <v>0.10192837465564733</v>
      </c>
    </row>
    <row r="562" spans="1:14" ht="20.100000000000001" customHeight="1" x14ac:dyDescent="0.25">
      <c r="A562" s="40">
        <v>16015651</v>
      </c>
      <c r="B562" s="41" t="s">
        <v>2855</v>
      </c>
      <c r="C562" s="41" t="s">
        <v>7414</v>
      </c>
      <c r="D562" s="42" t="s">
        <v>6852</v>
      </c>
      <c r="E562" s="43">
        <v>7.5</v>
      </c>
      <c r="F562" s="44">
        <v>2.19</v>
      </c>
      <c r="G562" s="43">
        <v>7.5</v>
      </c>
      <c r="H562" s="44">
        <v>1.62</v>
      </c>
      <c r="I562" s="42" t="s">
        <v>355</v>
      </c>
      <c r="J562" s="42" t="s">
        <v>4</v>
      </c>
      <c r="K562" s="42" t="s">
        <v>4</v>
      </c>
      <c r="L562" s="43">
        <f>IF(Tabelle11[[#This Row],[Heizleistung (55° C)]]=0,Tabelle11[[#This Row],[Heizleistung (35° C)]],(Tabelle11[[#This Row],[Heizleistung (35° C)]]+Tabelle11[[#This Row],[Heizleistung (55° C)]])/2)</f>
        <v>7.5</v>
      </c>
      <c r="M562" s="46">
        <f>IF(OR(Tabelle11[[#This Row],[Etas 35°C]]=0,Tabelle11[[#This Row],[Etas 55°C]]=0),"n.a.",(Tabelle11[[#This Row],[Etas 35°C]]*0.8+Tabelle11[[#This Row],[Etas 55°C]]*0.2)*2.5)</f>
        <v>5.19</v>
      </c>
      <c r="N562" s="53">
        <f>IF(Tabelle11[[#This Row],[Etas 55°C]]=0,"n.a.",(6-Tabelle11[[#This Row],[80%/20% SCOP]])/Tabelle11[[#This Row],[80%/20% SCOP]])</f>
        <v>0.15606936416184963</v>
      </c>
    </row>
    <row r="563" spans="1:14" ht="20.100000000000001" customHeight="1" x14ac:dyDescent="0.25">
      <c r="A563" s="40">
        <v>16015649</v>
      </c>
      <c r="B563" s="41" t="s">
        <v>2855</v>
      </c>
      <c r="C563" s="41" t="s">
        <v>7415</v>
      </c>
      <c r="D563" s="42" t="s">
        <v>6852</v>
      </c>
      <c r="E563" s="43">
        <v>15.1</v>
      </c>
      <c r="F563" s="44">
        <v>2.2999999999999998</v>
      </c>
      <c r="G563" s="43">
        <v>15.1</v>
      </c>
      <c r="H563" s="44">
        <v>1.69</v>
      </c>
      <c r="I563" s="42" t="s">
        <v>355</v>
      </c>
      <c r="J563" s="42" t="s">
        <v>4</v>
      </c>
      <c r="K563" s="42" t="s">
        <v>4</v>
      </c>
      <c r="L563" s="43">
        <f>IF(Tabelle11[[#This Row],[Heizleistung (55° C)]]=0,Tabelle11[[#This Row],[Heizleistung (35° C)]],(Tabelle11[[#This Row],[Heizleistung (35° C)]]+Tabelle11[[#This Row],[Heizleistung (55° C)]])/2)</f>
        <v>15.1</v>
      </c>
      <c r="M563" s="46">
        <f>IF(OR(Tabelle11[[#This Row],[Etas 35°C]]=0,Tabelle11[[#This Row],[Etas 55°C]]=0),"n.a.",(Tabelle11[[#This Row],[Etas 35°C]]*0.8+Tabelle11[[#This Row],[Etas 55°C]]*0.2)*2.5)</f>
        <v>5.4450000000000003</v>
      </c>
      <c r="N563" s="53">
        <f>IF(Tabelle11[[#This Row],[Etas 55°C]]=0,"n.a.",(6-Tabelle11[[#This Row],[80%/20% SCOP]])/Tabelle11[[#This Row],[80%/20% SCOP]])</f>
        <v>0.10192837465564733</v>
      </c>
    </row>
    <row r="564" spans="1:14" ht="20.100000000000001" customHeight="1" x14ac:dyDescent="0.25">
      <c r="A564" s="40">
        <v>16007362</v>
      </c>
      <c r="B564" s="41" t="s">
        <v>2855</v>
      </c>
      <c r="C564" s="41" t="s">
        <v>7416</v>
      </c>
      <c r="D564" s="42" t="s">
        <v>6852</v>
      </c>
      <c r="E564" s="43">
        <v>12</v>
      </c>
      <c r="F564" s="44">
        <v>1.94</v>
      </c>
      <c r="G564" s="43">
        <v>12</v>
      </c>
      <c r="H564" s="44">
        <v>1.47</v>
      </c>
      <c r="I564" s="42" t="s">
        <v>324</v>
      </c>
      <c r="J564" s="42" t="s">
        <v>4</v>
      </c>
      <c r="K564" s="42" t="s">
        <v>4</v>
      </c>
      <c r="L564" s="43">
        <f>IF(Tabelle11[[#This Row],[Heizleistung (55° C)]]=0,Tabelle11[[#This Row],[Heizleistung (35° C)]],(Tabelle11[[#This Row],[Heizleistung (35° C)]]+Tabelle11[[#This Row],[Heizleistung (55° C)]])/2)</f>
        <v>12</v>
      </c>
      <c r="M564" s="46">
        <f>IF(OR(Tabelle11[[#This Row],[Etas 35°C]]=0,Tabelle11[[#This Row],[Etas 55°C]]=0),"n.a.",(Tabelle11[[#This Row],[Etas 35°C]]*0.8+Tabelle11[[#This Row],[Etas 55°C]]*0.2)*2.5)</f>
        <v>4.6150000000000002</v>
      </c>
      <c r="N564" s="53">
        <f>IF(Tabelle11[[#This Row],[Etas 55°C]]=0,"n.a.",(6-Tabelle11[[#This Row],[80%/20% SCOP]])/Tabelle11[[#This Row],[80%/20% SCOP]])</f>
        <v>0.30010834236186346</v>
      </c>
    </row>
    <row r="565" spans="1:14" ht="20.100000000000001" customHeight="1" x14ac:dyDescent="0.25">
      <c r="A565" s="40">
        <v>16007411</v>
      </c>
      <c r="B565" s="41" t="s">
        <v>2855</v>
      </c>
      <c r="C565" s="41" t="s">
        <v>7417</v>
      </c>
      <c r="D565" s="42" t="s">
        <v>6852</v>
      </c>
      <c r="E565" s="43">
        <v>46</v>
      </c>
      <c r="F565" s="44">
        <v>1.82</v>
      </c>
      <c r="G565" s="43">
        <v>46</v>
      </c>
      <c r="H565" s="44">
        <v>1.43</v>
      </c>
      <c r="I565" s="42" t="s">
        <v>324</v>
      </c>
      <c r="J565" s="42" t="s">
        <v>4</v>
      </c>
      <c r="K565" s="42" t="s">
        <v>4</v>
      </c>
      <c r="L565" s="43">
        <f>IF(Tabelle11[[#This Row],[Heizleistung (55° C)]]=0,Tabelle11[[#This Row],[Heizleistung (35° C)]],(Tabelle11[[#This Row],[Heizleistung (35° C)]]+Tabelle11[[#This Row],[Heizleistung (55° C)]])/2)</f>
        <v>46</v>
      </c>
      <c r="M565" s="46">
        <f>IF(OR(Tabelle11[[#This Row],[Etas 35°C]]=0,Tabelle11[[#This Row],[Etas 55°C]]=0),"n.a.",(Tabelle11[[#This Row],[Etas 35°C]]*0.8+Tabelle11[[#This Row],[Etas 55°C]]*0.2)*2.5)</f>
        <v>4.3550000000000004</v>
      </c>
      <c r="N565" s="53">
        <f>IF(Tabelle11[[#This Row],[Etas 55°C]]=0,"n.a.",(6-Tabelle11[[#This Row],[80%/20% SCOP]])/Tabelle11[[#This Row],[80%/20% SCOP]])</f>
        <v>0.3777267508610791</v>
      </c>
    </row>
    <row r="566" spans="1:14" ht="20.100000000000001" customHeight="1" x14ac:dyDescent="0.25">
      <c r="A566" s="40">
        <v>16015648</v>
      </c>
      <c r="B566" s="41" t="s">
        <v>2855</v>
      </c>
      <c r="C566" s="41" t="s">
        <v>7418</v>
      </c>
      <c r="D566" s="42" t="s">
        <v>6852</v>
      </c>
      <c r="E566" s="43">
        <v>11</v>
      </c>
      <c r="F566" s="44">
        <v>2.27</v>
      </c>
      <c r="G566" s="43">
        <v>11</v>
      </c>
      <c r="H566" s="44">
        <v>1.63</v>
      </c>
      <c r="I566" s="42" t="s">
        <v>355</v>
      </c>
      <c r="J566" s="42" t="s">
        <v>4</v>
      </c>
      <c r="K566" s="42" t="s">
        <v>4</v>
      </c>
      <c r="L566" s="43">
        <f>IF(Tabelle11[[#This Row],[Heizleistung (55° C)]]=0,Tabelle11[[#This Row],[Heizleistung (35° C)]],(Tabelle11[[#This Row],[Heizleistung (35° C)]]+Tabelle11[[#This Row],[Heizleistung (55° C)]])/2)</f>
        <v>11</v>
      </c>
      <c r="M566" s="46">
        <f>IF(OR(Tabelle11[[#This Row],[Etas 35°C]]=0,Tabelle11[[#This Row],[Etas 55°C]]=0),"n.a.",(Tabelle11[[#This Row],[Etas 35°C]]*0.8+Tabelle11[[#This Row],[Etas 55°C]]*0.2)*2.5)</f>
        <v>5.3549999999999995</v>
      </c>
      <c r="N566" s="53">
        <f>IF(Tabelle11[[#This Row],[Etas 55°C]]=0,"n.a.",(6-Tabelle11[[#This Row],[80%/20% SCOP]])/Tabelle11[[#This Row],[80%/20% SCOP]])</f>
        <v>0.12044817927170878</v>
      </c>
    </row>
    <row r="567" spans="1:14" ht="20.100000000000001" customHeight="1" x14ac:dyDescent="0.25">
      <c r="A567" s="40">
        <v>16015647</v>
      </c>
      <c r="B567" s="41" t="s">
        <v>2855</v>
      </c>
      <c r="C567" s="41" t="s">
        <v>7419</v>
      </c>
      <c r="D567" s="42" t="s">
        <v>6852</v>
      </c>
      <c r="E567" s="43">
        <v>10</v>
      </c>
      <c r="F567" s="44">
        <v>2.19</v>
      </c>
      <c r="G567" s="43">
        <v>7.5</v>
      </c>
      <c r="H567" s="44">
        <v>1.62</v>
      </c>
      <c r="I567" s="42" t="s">
        <v>355</v>
      </c>
      <c r="J567" s="42" t="s">
        <v>4</v>
      </c>
      <c r="K567" s="42" t="s">
        <v>4</v>
      </c>
      <c r="L567" s="43">
        <f>IF(Tabelle11[[#This Row],[Heizleistung (55° C)]]=0,Tabelle11[[#This Row],[Heizleistung (35° C)]],(Tabelle11[[#This Row],[Heizleistung (35° C)]]+Tabelle11[[#This Row],[Heizleistung (55° C)]])/2)</f>
        <v>8.75</v>
      </c>
      <c r="M567" s="46">
        <f>IF(OR(Tabelle11[[#This Row],[Etas 35°C]]=0,Tabelle11[[#This Row],[Etas 55°C]]=0),"n.a.",(Tabelle11[[#This Row],[Etas 35°C]]*0.8+Tabelle11[[#This Row],[Etas 55°C]]*0.2)*2.5)</f>
        <v>5.19</v>
      </c>
      <c r="N567" s="53">
        <f>IF(Tabelle11[[#This Row],[Etas 55°C]]=0,"n.a.",(6-Tabelle11[[#This Row],[80%/20% SCOP]])/Tabelle11[[#This Row],[80%/20% SCOP]])</f>
        <v>0.15606936416184963</v>
      </c>
    </row>
    <row r="568" spans="1:14" ht="20.100000000000001" customHeight="1" x14ac:dyDescent="0.25">
      <c r="A568" s="40">
        <v>16007297</v>
      </c>
      <c r="B568" s="41" t="s">
        <v>2855</v>
      </c>
      <c r="C568" s="41" t="s">
        <v>7420</v>
      </c>
      <c r="D568" s="42" t="s">
        <v>6852</v>
      </c>
      <c r="E568" s="43">
        <v>9</v>
      </c>
      <c r="F568" s="44">
        <v>1.88</v>
      </c>
      <c r="G568" s="43">
        <v>9</v>
      </c>
      <c r="H568" s="44">
        <v>1.41</v>
      </c>
      <c r="I568" s="42" t="s">
        <v>324</v>
      </c>
      <c r="J568" s="42" t="s">
        <v>4</v>
      </c>
      <c r="K568" s="42" t="s">
        <v>4</v>
      </c>
      <c r="L568" s="43">
        <f>IF(Tabelle11[[#This Row],[Heizleistung (55° C)]]=0,Tabelle11[[#This Row],[Heizleistung (35° C)]],(Tabelle11[[#This Row],[Heizleistung (35° C)]]+Tabelle11[[#This Row],[Heizleistung (55° C)]])/2)</f>
        <v>9</v>
      </c>
      <c r="M568" s="46">
        <f>IF(OR(Tabelle11[[#This Row],[Etas 35°C]]=0,Tabelle11[[#This Row],[Etas 55°C]]=0),"n.a.",(Tabelle11[[#This Row],[Etas 35°C]]*0.8+Tabelle11[[#This Row],[Etas 55°C]]*0.2)*2.5)</f>
        <v>4.4649999999999999</v>
      </c>
      <c r="N568" s="53">
        <f>IF(Tabelle11[[#This Row],[Etas 55°C]]=0,"n.a.",(6-Tabelle11[[#This Row],[80%/20% SCOP]])/Tabelle11[[#This Row],[80%/20% SCOP]])</f>
        <v>0.34378499440089588</v>
      </c>
    </row>
    <row r="569" spans="1:14" ht="20.100000000000001" customHeight="1" x14ac:dyDescent="0.25">
      <c r="A569" s="40">
        <v>16007612</v>
      </c>
      <c r="B569" s="41" t="s">
        <v>2855</v>
      </c>
      <c r="C569" s="41" t="s">
        <v>7421</v>
      </c>
      <c r="D569" s="42" t="s">
        <v>6852</v>
      </c>
      <c r="E569" s="43">
        <v>25</v>
      </c>
      <c r="F569" s="44">
        <v>2</v>
      </c>
      <c r="G569" s="43">
        <v>25</v>
      </c>
      <c r="H569" s="44">
        <v>1.5</v>
      </c>
      <c r="I569" s="42" t="s">
        <v>109</v>
      </c>
      <c r="J569" s="42" t="s">
        <v>4</v>
      </c>
      <c r="K569" s="42" t="s">
        <v>4</v>
      </c>
      <c r="L569" s="43">
        <f>IF(Tabelle11[[#This Row],[Heizleistung (55° C)]]=0,Tabelle11[[#This Row],[Heizleistung (35° C)]],(Tabelle11[[#This Row],[Heizleistung (35° C)]]+Tabelle11[[#This Row],[Heizleistung (55° C)]])/2)</f>
        <v>25</v>
      </c>
      <c r="M569" s="46">
        <f>IF(OR(Tabelle11[[#This Row],[Etas 35°C]]=0,Tabelle11[[#This Row],[Etas 55°C]]=0),"n.a.",(Tabelle11[[#This Row],[Etas 35°C]]*0.8+Tabelle11[[#This Row],[Etas 55°C]]*0.2)*2.5)</f>
        <v>4.75</v>
      </c>
      <c r="N569" s="53">
        <f>IF(Tabelle11[[#This Row],[Etas 55°C]]=0,"n.a.",(6-Tabelle11[[#This Row],[80%/20% SCOP]])/Tabelle11[[#This Row],[80%/20% SCOP]])</f>
        <v>0.26315789473684209</v>
      </c>
    </row>
    <row r="570" spans="1:14" ht="20.100000000000001" customHeight="1" x14ac:dyDescent="0.25">
      <c r="A570" s="40">
        <v>16007618</v>
      </c>
      <c r="B570" s="41" t="s">
        <v>2855</v>
      </c>
      <c r="C570" s="41" t="s">
        <v>7422</v>
      </c>
      <c r="D570" s="42" t="s">
        <v>6852</v>
      </c>
      <c r="E570" s="43">
        <v>6</v>
      </c>
      <c r="F570" s="44">
        <v>2</v>
      </c>
      <c r="G570" s="43">
        <v>6</v>
      </c>
      <c r="H570" s="44">
        <v>1.5</v>
      </c>
      <c r="I570" s="42" t="s">
        <v>324</v>
      </c>
      <c r="J570" s="42" t="s">
        <v>4</v>
      </c>
      <c r="K570" s="42" t="s">
        <v>4</v>
      </c>
      <c r="L570" s="43">
        <f>IF(Tabelle11[[#This Row],[Heizleistung (55° C)]]=0,Tabelle11[[#This Row],[Heizleistung (35° C)]],(Tabelle11[[#This Row],[Heizleistung (35° C)]]+Tabelle11[[#This Row],[Heizleistung (55° C)]])/2)</f>
        <v>6</v>
      </c>
      <c r="M570" s="46">
        <f>IF(OR(Tabelle11[[#This Row],[Etas 35°C]]=0,Tabelle11[[#This Row],[Etas 55°C]]=0),"n.a.",(Tabelle11[[#This Row],[Etas 35°C]]*0.8+Tabelle11[[#This Row],[Etas 55°C]]*0.2)*2.5)</f>
        <v>4.75</v>
      </c>
      <c r="N570" s="53">
        <f>IF(Tabelle11[[#This Row],[Etas 55°C]]=0,"n.a.",(6-Tabelle11[[#This Row],[80%/20% SCOP]])/Tabelle11[[#This Row],[80%/20% SCOP]])</f>
        <v>0.26315789473684209</v>
      </c>
    </row>
    <row r="571" spans="1:14" ht="20.100000000000001" customHeight="1" x14ac:dyDescent="0.25">
      <c r="A571" s="40">
        <v>16017203</v>
      </c>
      <c r="B571" s="41" t="s">
        <v>2971</v>
      </c>
      <c r="C571" s="41" t="s">
        <v>7423</v>
      </c>
      <c r="D571" s="42" t="s">
        <v>6852</v>
      </c>
      <c r="E571" s="43">
        <v>10.69</v>
      </c>
      <c r="F571" s="44">
        <v>2.028</v>
      </c>
      <c r="G571" s="43">
        <v>9.6999999999999993</v>
      </c>
      <c r="H571" s="44">
        <v>1.4390000000000001</v>
      </c>
      <c r="I571" s="42" t="s">
        <v>3</v>
      </c>
      <c r="J571" s="42" t="s">
        <v>4</v>
      </c>
      <c r="K571" s="42" t="s">
        <v>4</v>
      </c>
      <c r="L571" s="43">
        <f>IF(Tabelle11[[#This Row],[Heizleistung (55° C)]]=0,Tabelle11[[#This Row],[Heizleistung (35° C)]],(Tabelle11[[#This Row],[Heizleistung (35° C)]]+Tabelle11[[#This Row],[Heizleistung (55° C)]])/2)</f>
        <v>10.195</v>
      </c>
      <c r="M571" s="46">
        <f>IF(OR(Tabelle11[[#This Row],[Etas 35°C]]=0,Tabelle11[[#This Row],[Etas 55°C]]=0),"n.a.",(Tabelle11[[#This Row],[Etas 35°C]]*0.8+Tabelle11[[#This Row],[Etas 55°C]]*0.2)*2.5)</f>
        <v>4.7755000000000001</v>
      </c>
      <c r="N571" s="53">
        <f>IF(Tabelle11[[#This Row],[Etas 55°C]]=0,"n.a.",(6-Tabelle11[[#This Row],[80%/20% SCOP]])/Tabelle11[[#This Row],[80%/20% SCOP]])</f>
        <v>0.25641294105329282</v>
      </c>
    </row>
    <row r="572" spans="1:14" ht="20.100000000000001" customHeight="1" x14ac:dyDescent="0.25">
      <c r="A572" s="40">
        <v>16000436</v>
      </c>
      <c r="B572" s="41" t="s">
        <v>2971</v>
      </c>
      <c r="C572" s="41" t="s">
        <v>7424</v>
      </c>
      <c r="D572" s="42" t="s">
        <v>6852</v>
      </c>
      <c r="E572" s="43">
        <v>52</v>
      </c>
      <c r="F572" s="44">
        <v>2.14</v>
      </c>
      <c r="G572" s="43">
        <v>48</v>
      </c>
      <c r="H572" s="44">
        <v>1.6</v>
      </c>
      <c r="I572" s="42" t="s">
        <v>109</v>
      </c>
      <c r="J572" s="42" t="s">
        <v>4</v>
      </c>
      <c r="K572" s="42" t="s">
        <v>4</v>
      </c>
      <c r="L572" s="43">
        <f>IF(Tabelle11[[#This Row],[Heizleistung (55° C)]]=0,Tabelle11[[#This Row],[Heizleistung (35° C)]],(Tabelle11[[#This Row],[Heizleistung (35° C)]]+Tabelle11[[#This Row],[Heizleistung (55° C)]])/2)</f>
        <v>50</v>
      </c>
      <c r="M572" s="46">
        <f>IF(OR(Tabelle11[[#This Row],[Etas 35°C]]=0,Tabelle11[[#This Row],[Etas 55°C]]=0),"n.a.",(Tabelle11[[#This Row],[Etas 35°C]]*0.8+Tabelle11[[#This Row],[Etas 55°C]]*0.2)*2.5)</f>
        <v>5.08</v>
      </c>
      <c r="N572" s="53">
        <f>IF(Tabelle11[[#This Row],[Etas 55°C]]=0,"n.a.",(6-Tabelle11[[#This Row],[80%/20% SCOP]])/Tabelle11[[#This Row],[80%/20% SCOP]])</f>
        <v>0.18110236220472439</v>
      </c>
    </row>
    <row r="573" spans="1:14" ht="20.100000000000001" customHeight="1" x14ac:dyDescent="0.25">
      <c r="A573" s="40">
        <v>16000435</v>
      </c>
      <c r="B573" s="41" t="s">
        <v>2971</v>
      </c>
      <c r="C573" s="41" t="s">
        <v>7425</v>
      </c>
      <c r="D573" s="42" t="s">
        <v>6852</v>
      </c>
      <c r="E573" s="43">
        <v>36</v>
      </c>
      <c r="F573" s="44">
        <v>2.0499999999999998</v>
      </c>
      <c r="G573" s="43">
        <v>34</v>
      </c>
      <c r="H573" s="44">
        <v>1.53</v>
      </c>
      <c r="I573" s="42" t="s">
        <v>109</v>
      </c>
      <c r="J573" s="42" t="s">
        <v>4</v>
      </c>
      <c r="K573" s="42" t="s">
        <v>4</v>
      </c>
      <c r="L573" s="43">
        <f>IF(Tabelle11[[#This Row],[Heizleistung (55° C)]]=0,Tabelle11[[#This Row],[Heizleistung (35° C)]],(Tabelle11[[#This Row],[Heizleistung (35° C)]]+Tabelle11[[#This Row],[Heizleistung (55° C)]])/2)</f>
        <v>35</v>
      </c>
      <c r="M573" s="46">
        <f>IF(OR(Tabelle11[[#This Row],[Etas 35°C]]=0,Tabelle11[[#This Row],[Etas 55°C]]=0),"n.a.",(Tabelle11[[#This Row],[Etas 35°C]]*0.8+Tabelle11[[#This Row],[Etas 55°C]]*0.2)*2.5)</f>
        <v>4.8650000000000002</v>
      </c>
      <c r="N573" s="53">
        <f>IF(Tabelle11[[#This Row],[Etas 55°C]]=0,"n.a.",(6-Tabelle11[[#This Row],[80%/20% SCOP]])/Tabelle11[[#This Row],[80%/20% SCOP]])</f>
        <v>0.23329907502569366</v>
      </c>
    </row>
    <row r="574" spans="1:14" ht="20.100000000000001" customHeight="1" x14ac:dyDescent="0.25">
      <c r="A574" s="40">
        <v>16000422</v>
      </c>
      <c r="B574" s="41" t="s">
        <v>2971</v>
      </c>
      <c r="C574" s="41" t="s">
        <v>7426</v>
      </c>
      <c r="D574" s="42" t="s">
        <v>6852</v>
      </c>
      <c r="E574" s="43">
        <v>15.76</v>
      </c>
      <c r="F574" s="44">
        <v>2.0910000000000002</v>
      </c>
      <c r="G574" s="43">
        <v>14.26</v>
      </c>
      <c r="H574" s="44">
        <v>1.528</v>
      </c>
      <c r="I574" s="42" t="s">
        <v>109</v>
      </c>
      <c r="J574" s="42" t="s">
        <v>4</v>
      </c>
      <c r="K574" s="42" t="s">
        <v>4</v>
      </c>
      <c r="L574" s="43">
        <f>IF(Tabelle11[[#This Row],[Heizleistung (55° C)]]=0,Tabelle11[[#This Row],[Heizleistung (35° C)]],(Tabelle11[[#This Row],[Heizleistung (35° C)]]+Tabelle11[[#This Row],[Heizleistung (55° C)]])/2)</f>
        <v>15.01</v>
      </c>
      <c r="M574" s="46">
        <f>IF(OR(Tabelle11[[#This Row],[Etas 35°C]]=0,Tabelle11[[#This Row],[Etas 55°C]]=0),"n.a.",(Tabelle11[[#This Row],[Etas 35°C]]*0.8+Tabelle11[[#This Row],[Etas 55°C]]*0.2)*2.5)</f>
        <v>4.9460000000000006</v>
      </c>
      <c r="N574" s="53">
        <f>IF(Tabelle11[[#This Row],[Etas 55°C]]=0,"n.a.",(6-Tabelle11[[#This Row],[80%/20% SCOP]])/Tabelle11[[#This Row],[80%/20% SCOP]])</f>
        <v>0.21310149615851179</v>
      </c>
    </row>
    <row r="575" spans="1:14" ht="20.100000000000001" customHeight="1" x14ac:dyDescent="0.25">
      <c r="A575" s="40">
        <v>16015577</v>
      </c>
      <c r="B575" s="41" t="s">
        <v>2971</v>
      </c>
      <c r="C575" s="41" t="s">
        <v>7427</v>
      </c>
      <c r="D575" s="42" t="s">
        <v>6852</v>
      </c>
      <c r="E575" s="43">
        <v>11</v>
      </c>
      <c r="F575" s="44">
        <v>2.06</v>
      </c>
      <c r="G575" s="43">
        <v>9</v>
      </c>
      <c r="H575" s="44">
        <v>1.52</v>
      </c>
      <c r="I575" s="42" t="s">
        <v>109</v>
      </c>
      <c r="J575" s="42" t="s">
        <v>4</v>
      </c>
      <c r="K575" s="42" t="s">
        <v>15</v>
      </c>
      <c r="L575" s="43">
        <f>IF(Tabelle11[[#This Row],[Heizleistung (55° C)]]=0,Tabelle11[[#This Row],[Heizleistung (35° C)]],(Tabelle11[[#This Row],[Heizleistung (35° C)]]+Tabelle11[[#This Row],[Heizleistung (55° C)]])/2)</f>
        <v>10</v>
      </c>
      <c r="M575" s="46">
        <f>IF(OR(Tabelle11[[#This Row],[Etas 35°C]]=0,Tabelle11[[#This Row],[Etas 55°C]]=0),"n.a.",(Tabelle11[[#This Row],[Etas 35°C]]*0.8+Tabelle11[[#This Row],[Etas 55°C]]*0.2)*2.5)</f>
        <v>4.8800000000000008</v>
      </c>
      <c r="N575" s="53">
        <f>IF(Tabelle11[[#This Row],[Etas 55°C]]=0,"n.a.",(6-Tabelle11[[#This Row],[80%/20% SCOP]])/Tabelle11[[#This Row],[80%/20% SCOP]])</f>
        <v>0.22950819672131129</v>
      </c>
    </row>
    <row r="576" spans="1:14" ht="20.100000000000001" customHeight="1" x14ac:dyDescent="0.25">
      <c r="A576" s="40">
        <v>16015578</v>
      </c>
      <c r="B576" s="41" t="s">
        <v>2971</v>
      </c>
      <c r="C576" s="41" t="s">
        <v>7428</v>
      </c>
      <c r="D576" s="42" t="s">
        <v>6852</v>
      </c>
      <c r="E576" s="43">
        <v>11</v>
      </c>
      <c r="F576" s="44">
        <v>2.06</v>
      </c>
      <c r="G576" s="43">
        <v>9</v>
      </c>
      <c r="H576" s="44">
        <v>1.52</v>
      </c>
      <c r="I576" s="42" t="s">
        <v>109</v>
      </c>
      <c r="J576" s="42" t="s">
        <v>4</v>
      </c>
      <c r="K576" s="42" t="s">
        <v>4</v>
      </c>
      <c r="L576" s="43">
        <f>IF(Tabelle11[[#This Row],[Heizleistung (55° C)]]=0,Tabelle11[[#This Row],[Heizleistung (35° C)]],(Tabelle11[[#This Row],[Heizleistung (35° C)]]+Tabelle11[[#This Row],[Heizleistung (55° C)]])/2)</f>
        <v>10</v>
      </c>
      <c r="M576" s="46">
        <f>IF(OR(Tabelle11[[#This Row],[Etas 35°C]]=0,Tabelle11[[#This Row],[Etas 55°C]]=0),"n.a.",(Tabelle11[[#This Row],[Etas 35°C]]*0.8+Tabelle11[[#This Row],[Etas 55°C]]*0.2)*2.5)</f>
        <v>4.8800000000000008</v>
      </c>
      <c r="N576" s="53">
        <f>IF(Tabelle11[[#This Row],[Etas 55°C]]=0,"n.a.",(6-Tabelle11[[#This Row],[80%/20% SCOP]])/Tabelle11[[#This Row],[80%/20% SCOP]])</f>
        <v>0.22950819672131129</v>
      </c>
    </row>
    <row r="577" spans="1:14" ht="20.100000000000001" customHeight="1" x14ac:dyDescent="0.25">
      <c r="A577" s="40">
        <v>16017202</v>
      </c>
      <c r="B577" s="41" t="s">
        <v>2971</v>
      </c>
      <c r="C577" s="41" t="s">
        <v>7429</v>
      </c>
      <c r="D577" s="42" t="s">
        <v>6852</v>
      </c>
      <c r="E577" s="43">
        <v>10.69</v>
      </c>
      <c r="F577" s="44">
        <v>2.028</v>
      </c>
      <c r="G577" s="43">
        <v>9.6999999999999993</v>
      </c>
      <c r="H577" s="44">
        <v>1.4390000000000001</v>
      </c>
      <c r="I577" s="42" t="s">
        <v>3</v>
      </c>
      <c r="J577" s="42" t="s">
        <v>4</v>
      </c>
      <c r="K577" s="42" t="s">
        <v>15</v>
      </c>
      <c r="L577" s="43">
        <f>IF(Tabelle11[[#This Row],[Heizleistung (55° C)]]=0,Tabelle11[[#This Row],[Heizleistung (35° C)]],(Tabelle11[[#This Row],[Heizleistung (35° C)]]+Tabelle11[[#This Row],[Heizleistung (55° C)]])/2)</f>
        <v>10.195</v>
      </c>
      <c r="M577" s="46">
        <f>IF(OR(Tabelle11[[#This Row],[Etas 35°C]]=0,Tabelle11[[#This Row],[Etas 55°C]]=0),"n.a.",(Tabelle11[[#This Row],[Etas 35°C]]*0.8+Tabelle11[[#This Row],[Etas 55°C]]*0.2)*2.5)</f>
        <v>4.7755000000000001</v>
      </c>
      <c r="N577" s="53">
        <f>IF(Tabelle11[[#This Row],[Etas 55°C]]=0,"n.a.",(6-Tabelle11[[#This Row],[80%/20% SCOP]])/Tabelle11[[#This Row],[80%/20% SCOP]])</f>
        <v>0.25641294105329282</v>
      </c>
    </row>
    <row r="578" spans="1:14" ht="20.100000000000001" customHeight="1" x14ac:dyDescent="0.25">
      <c r="A578" s="40">
        <v>16015579</v>
      </c>
      <c r="B578" s="41" t="s">
        <v>2971</v>
      </c>
      <c r="C578" s="41" t="s">
        <v>7430</v>
      </c>
      <c r="D578" s="42" t="s">
        <v>6852</v>
      </c>
      <c r="E578" s="43">
        <v>16</v>
      </c>
      <c r="F578" s="44">
        <v>2.0910000000000002</v>
      </c>
      <c r="G578" s="43">
        <v>14</v>
      </c>
      <c r="H578" s="44">
        <v>1.528</v>
      </c>
      <c r="I578" s="42" t="s">
        <v>109</v>
      </c>
      <c r="J578" s="42" t="s">
        <v>4</v>
      </c>
      <c r="K578" s="42" t="s">
        <v>15</v>
      </c>
      <c r="L578" s="43">
        <f>IF(Tabelle11[[#This Row],[Heizleistung (55° C)]]=0,Tabelle11[[#This Row],[Heizleistung (35° C)]],(Tabelle11[[#This Row],[Heizleistung (35° C)]]+Tabelle11[[#This Row],[Heizleistung (55° C)]])/2)</f>
        <v>15</v>
      </c>
      <c r="M578" s="46">
        <f>IF(OR(Tabelle11[[#This Row],[Etas 35°C]]=0,Tabelle11[[#This Row],[Etas 55°C]]=0),"n.a.",(Tabelle11[[#This Row],[Etas 35°C]]*0.8+Tabelle11[[#This Row],[Etas 55°C]]*0.2)*2.5)</f>
        <v>4.9460000000000006</v>
      </c>
      <c r="N578" s="53">
        <f>IF(Tabelle11[[#This Row],[Etas 55°C]]=0,"n.a.",(6-Tabelle11[[#This Row],[80%/20% SCOP]])/Tabelle11[[#This Row],[80%/20% SCOP]])</f>
        <v>0.21310149615851179</v>
      </c>
    </row>
    <row r="579" spans="1:14" ht="20.100000000000001" customHeight="1" x14ac:dyDescent="0.25">
      <c r="A579" s="40">
        <v>16015581</v>
      </c>
      <c r="B579" s="41" t="s">
        <v>2971</v>
      </c>
      <c r="C579" s="41" t="s">
        <v>7431</v>
      </c>
      <c r="D579" s="42" t="s">
        <v>6852</v>
      </c>
      <c r="E579" s="43">
        <v>16</v>
      </c>
      <c r="F579" s="44">
        <v>2.0910000000000002</v>
      </c>
      <c r="G579" s="43">
        <v>14</v>
      </c>
      <c r="H579" s="44">
        <v>1.528</v>
      </c>
      <c r="I579" s="42" t="s">
        <v>109</v>
      </c>
      <c r="J579" s="42" t="s">
        <v>4</v>
      </c>
      <c r="K579" s="42" t="s">
        <v>15</v>
      </c>
      <c r="L579" s="43">
        <f>IF(Tabelle11[[#This Row],[Heizleistung (55° C)]]=0,Tabelle11[[#This Row],[Heizleistung (35° C)]],(Tabelle11[[#This Row],[Heizleistung (35° C)]]+Tabelle11[[#This Row],[Heizleistung (55° C)]])/2)</f>
        <v>15</v>
      </c>
      <c r="M579" s="46">
        <f>IF(OR(Tabelle11[[#This Row],[Etas 35°C]]=0,Tabelle11[[#This Row],[Etas 55°C]]=0),"n.a.",(Tabelle11[[#This Row],[Etas 35°C]]*0.8+Tabelle11[[#This Row],[Etas 55°C]]*0.2)*2.5)</f>
        <v>4.9460000000000006</v>
      </c>
      <c r="N579" s="53">
        <f>IF(Tabelle11[[#This Row],[Etas 55°C]]=0,"n.a.",(6-Tabelle11[[#This Row],[80%/20% SCOP]])/Tabelle11[[#This Row],[80%/20% SCOP]])</f>
        <v>0.21310149615851179</v>
      </c>
    </row>
    <row r="580" spans="1:14" ht="20.100000000000001" customHeight="1" x14ac:dyDescent="0.25">
      <c r="A580" s="40">
        <v>16015576</v>
      </c>
      <c r="B580" s="41" t="s">
        <v>2971</v>
      </c>
      <c r="C580" s="41" t="s">
        <v>7432</v>
      </c>
      <c r="D580" s="42" t="s">
        <v>6852</v>
      </c>
      <c r="E580" s="43">
        <v>11</v>
      </c>
      <c r="F580" s="44">
        <v>2.06</v>
      </c>
      <c r="G580" s="43">
        <v>9</v>
      </c>
      <c r="H580" s="44">
        <v>1.52</v>
      </c>
      <c r="I580" s="42" t="s">
        <v>109</v>
      </c>
      <c r="J580" s="42" t="s">
        <v>4</v>
      </c>
      <c r="K580" s="42" t="s">
        <v>4</v>
      </c>
      <c r="L580" s="43">
        <f>IF(Tabelle11[[#This Row],[Heizleistung (55° C)]]=0,Tabelle11[[#This Row],[Heizleistung (35° C)]],(Tabelle11[[#This Row],[Heizleistung (35° C)]]+Tabelle11[[#This Row],[Heizleistung (55° C)]])/2)</f>
        <v>10</v>
      </c>
      <c r="M580" s="46">
        <f>IF(OR(Tabelle11[[#This Row],[Etas 35°C]]=0,Tabelle11[[#This Row],[Etas 55°C]]=0),"n.a.",(Tabelle11[[#This Row],[Etas 35°C]]*0.8+Tabelle11[[#This Row],[Etas 55°C]]*0.2)*2.5)</f>
        <v>4.8800000000000008</v>
      </c>
      <c r="N580" s="53">
        <f>IF(Tabelle11[[#This Row],[Etas 55°C]]=0,"n.a.",(6-Tabelle11[[#This Row],[80%/20% SCOP]])/Tabelle11[[#This Row],[80%/20% SCOP]])</f>
        <v>0.22950819672131129</v>
      </c>
    </row>
    <row r="581" spans="1:14" ht="20.100000000000001" customHeight="1" x14ac:dyDescent="0.25">
      <c r="A581" s="40">
        <v>16015580</v>
      </c>
      <c r="B581" s="41" t="s">
        <v>2971</v>
      </c>
      <c r="C581" s="41" t="s">
        <v>7433</v>
      </c>
      <c r="D581" s="42" t="s">
        <v>6852</v>
      </c>
      <c r="E581" s="43">
        <v>16</v>
      </c>
      <c r="F581" s="44">
        <v>2.0910000000000002</v>
      </c>
      <c r="G581" s="43">
        <v>14</v>
      </c>
      <c r="H581" s="44">
        <v>1.528</v>
      </c>
      <c r="I581" s="42" t="s">
        <v>109</v>
      </c>
      <c r="J581" s="42" t="s">
        <v>4</v>
      </c>
      <c r="K581" s="42" t="s">
        <v>15</v>
      </c>
      <c r="L581" s="43">
        <f>IF(Tabelle11[[#This Row],[Heizleistung (55° C)]]=0,Tabelle11[[#This Row],[Heizleistung (35° C)]],(Tabelle11[[#This Row],[Heizleistung (35° C)]]+Tabelle11[[#This Row],[Heizleistung (55° C)]])/2)</f>
        <v>15</v>
      </c>
      <c r="M581" s="46">
        <f>IF(OR(Tabelle11[[#This Row],[Etas 35°C]]=0,Tabelle11[[#This Row],[Etas 55°C]]=0),"n.a.",(Tabelle11[[#This Row],[Etas 35°C]]*0.8+Tabelle11[[#This Row],[Etas 55°C]]*0.2)*2.5)</f>
        <v>4.9460000000000006</v>
      </c>
      <c r="N581" s="53">
        <f>IF(Tabelle11[[#This Row],[Etas 55°C]]=0,"n.a.",(6-Tabelle11[[#This Row],[80%/20% SCOP]])/Tabelle11[[#This Row],[80%/20% SCOP]])</f>
        <v>0.21310149615851179</v>
      </c>
    </row>
    <row r="582" spans="1:14" ht="20.100000000000001" customHeight="1" x14ac:dyDescent="0.25">
      <c r="A582" s="40">
        <v>16017204</v>
      </c>
      <c r="B582" s="41" t="s">
        <v>2971</v>
      </c>
      <c r="C582" s="41" t="s">
        <v>7434</v>
      </c>
      <c r="D582" s="42" t="s">
        <v>6852</v>
      </c>
      <c r="E582" s="43">
        <v>16.75</v>
      </c>
      <c r="F582" s="44">
        <v>2.0659999999999998</v>
      </c>
      <c r="G582" s="43">
        <v>15.09</v>
      </c>
      <c r="H582" s="44">
        <v>1.488</v>
      </c>
      <c r="I582" s="42" t="s">
        <v>3</v>
      </c>
      <c r="J582" s="42" t="s">
        <v>4</v>
      </c>
      <c r="K582" s="42" t="s">
        <v>15</v>
      </c>
      <c r="L582" s="43">
        <f>IF(Tabelle11[[#This Row],[Heizleistung (55° C)]]=0,Tabelle11[[#This Row],[Heizleistung (35° C)]],(Tabelle11[[#This Row],[Heizleistung (35° C)]]+Tabelle11[[#This Row],[Heizleistung (55° C)]])/2)</f>
        <v>15.92</v>
      </c>
      <c r="M582" s="46">
        <f>IF(OR(Tabelle11[[#This Row],[Etas 35°C]]=0,Tabelle11[[#This Row],[Etas 55°C]]=0),"n.a.",(Tabelle11[[#This Row],[Etas 35°C]]*0.8+Tabelle11[[#This Row],[Etas 55°C]]*0.2)*2.5)</f>
        <v>4.8760000000000003</v>
      </c>
      <c r="N582" s="53">
        <f>IF(Tabelle11[[#This Row],[Etas 55°C]]=0,"n.a.",(6-Tabelle11[[#This Row],[80%/20% SCOP]])/Tabelle11[[#This Row],[80%/20% SCOP]])</f>
        <v>0.23051681706316646</v>
      </c>
    </row>
    <row r="583" spans="1:14" ht="20.100000000000001" customHeight="1" x14ac:dyDescent="0.25">
      <c r="A583" s="40">
        <v>16000421</v>
      </c>
      <c r="B583" s="41" t="s">
        <v>2971</v>
      </c>
      <c r="C583" s="41" t="s">
        <v>7435</v>
      </c>
      <c r="D583" s="42" t="s">
        <v>6852</v>
      </c>
      <c r="E583" s="43">
        <v>10.64</v>
      </c>
      <c r="F583" s="44">
        <v>2.0619999999999998</v>
      </c>
      <c r="G583" s="43">
        <v>9</v>
      </c>
      <c r="H583" s="44">
        <v>1.52</v>
      </c>
      <c r="I583" s="42" t="s">
        <v>109</v>
      </c>
      <c r="J583" s="42" t="s">
        <v>4</v>
      </c>
      <c r="K583" s="42" t="s">
        <v>4</v>
      </c>
      <c r="L583" s="43">
        <f>IF(Tabelle11[[#This Row],[Heizleistung (55° C)]]=0,Tabelle11[[#This Row],[Heizleistung (35° C)]],(Tabelle11[[#This Row],[Heizleistung (35° C)]]+Tabelle11[[#This Row],[Heizleistung (55° C)]])/2)</f>
        <v>9.82</v>
      </c>
      <c r="M583" s="46">
        <f>IF(OR(Tabelle11[[#This Row],[Etas 35°C]]=0,Tabelle11[[#This Row],[Etas 55°C]]=0),"n.a.",(Tabelle11[[#This Row],[Etas 35°C]]*0.8+Tabelle11[[#This Row],[Etas 55°C]]*0.2)*2.5)</f>
        <v>4.8840000000000003</v>
      </c>
      <c r="N583" s="53">
        <f>IF(Tabelle11[[#This Row],[Etas 55°C]]=0,"n.a.",(6-Tabelle11[[#This Row],[80%/20% SCOP]])/Tabelle11[[#This Row],[80%/20% SCOP]])</f>
        <v>0.22850122850122842</v>
      </c>
    </row>
    <row r="584" spans="1:14" ht="20.100000000000001" customHeight="1" x14ac:dyDescent="0.25">
      <c r="A584" s="40">
        <v>16017205</v>
      </c>
      <c r="B584" s="41" t="s">
        <v>2971</v>
      </c>
      <c r="C584" s="41" t="s">
        <v>7436</v>
      </c>
      <c r="D584" s="42" t="s">
        <v>6852</v>
      </c>
      <c r="E584" s="43">
        <v>16.75</v>
      </c>
      <c r="F584" s="44">
        <v>2.0659999999999998</v>
      </c>
      <c r="G584" s="43">
        <v>15.09</v>
      </c>
      <c r="H584" s="44">
        <v>1.488</v>
      </c>
      <c r="I584" s="42" t="s">
        <v>3</v>
      </c>
      <c r="J584" s="42" t="s">
        <v>4</v>
      </c>
      <c r="K584" s="42" t="s">
        <v>15</v>
      </c>
      <c r="L584" s="43">
        <f>IF(Tabelle11[[#This Row],[Heizleistung (55° C)]]=0,Tabelle11[[#This Row],[Heizleistung (35° C)]],(Tabelle11[[#This Row],[Heizleistung (35° C)]]+Tabelle11[[#This Row],[Heizleistung (55° C)]])/2)</f>
        <v>15.92</v>
      </c>
      <c r="M584" s="46">
        <f>IF(OR(Tabelle11[[#This Row],[Etas 35°C]]=0,Tabelle11[[#This Row],[Etas 55°C]]=0),"n.a.",(Tabelle11[[#This Row],[Etas 35°C]]*0.8+Tabelle11[[#This Row],[Etas 55°C]]*0.2)*2.5)</f>
        <v>4.8760000000000003</v>
      </c>
      <c r="N584" s="53">
        <f>IF(Tabelle11[[#This Row],[Etas 55°C]]=0,"n.a.",(6-Tabelle11[[#This Row],[80%/20% SCOP]])/Tabelle11[[#This Row],[80%/20% SCOP]])</f>
        <v>0.23051681706316646</v>
      </c>
    </row>
    <row r="585" spans="1:14" ht="20.100000000000001" customHeight="1" x14ac:dyDescent="0.25">
      <c r="A585" s="40">
        <v>16003108</v>
      </c>
      <c r="B585" s="41" t="s">
        <v>3044</v>
      </c>
      <c r="C585" s="41" t="s">
        <v>7437</v>
      </c>
      <c r="D585" s="42" t="s">
        <v>6852</v>
      </c>
      <c r="E585" s="43">
        <v>35</v>
      </c>
      <c r="F585" s="44">
        <v>2.0099999999999998</v>
      </c>
      <c r="G585" s="43">
        <v>32</v>
      </c>
      <c r="H585" s="44">
        <v>1.42</v>
      </c>
      <c r="I585" s="42" t="s">
        <v>109</v>
      </c>
      <c r="J585" s="42" t="s">
        <v>4</v>
      </c>
      <c r="K585" s="42" t="s">
        <v>4</v>
      </c>
      <c r="L585" s="43">
        <f>IF(Tabelle11[[#This Row],[Heizleistung (55° C)]]=0,Tabelle11[[#This Row],[Heizleistung (35° C)]],(Tabelle11[[#This Row],[Heizleistung (35° C)]]+Tabelle11[[#This Row],[Heizleistung (55° C)]])/2)</f>
        <v>33.5</v>
      </c>
      <c r="M585" s="46">
        <f>IF(OR(Tabelle11[[#This Row],[Etas 35°C]]=0,Tabelle11[[#This Row],[Etas 55°C]]=0),"n.a.",(Tabelle11[[#This Row],[Etas 35°C]]*0.8+Tabelle11[[#This Row],[Etas 55°C]]*0.2)*2.5)</f>
        <v>4.7299999999999995</v>
      </c>
      <c r="N585" s="53">
        <f>IF(Tabelle11[[#This Row],[Etas 55°C]]=0,"n.a.",(6-Tabelle11[[#This Row],[80%/20% SCOP]])/Tabelle11[[#This Row],[80%/20% SCOP]])</f>
        <v>0.26849894291754767</v>
      </c>
    </row>
    <row r="586" spans="1:14" ht="20.100000000000001" customHeight="1" x14ac:dyDescent="0.25">
      <c r="A586" s="40">
        <v>16003220</v>
      </c>
      <c r="B586" s="41" t="s">
        <v>3044</v>
      </c>
      <c r="C586" s="41" t="s">
        <v>7438</v>
      </c>
      <c r="D586" s="42" t="s">
        <v>6852</v>
      </c>
      <c r="E586" s="43">
        <v>8</v>
      </c>
      <c r="F586" s="44">
        <v>2.0699999999999998</v>
      </c>
      <c r="G586" s="43">
        <v>7</v>
      </c>
      <c r="H586" s="44">
        <v>1.44</v>
      </c>
      <c r="I586" s="42" t="s">
        <v>109</v>
      </c>
      <c r="J586" s="42" t="s">
        <v>4</v>
      </c>
      <c r="K586" s="42" t="s">
        <v>4</v>
      </c>
      <c r="L586" s="43">
        <f>IF(Tabelle11[[#This Row],[Heizleistung (55° C)]]=0,Tabelle11[[#This Row],[Heizleistung (35° C)]],(Tabelle11[[#This Row],[Heizleistung (35° C)]]+Tabelle11[[#This Row],[Heizleistung (55° C)]])/2)</f>
        <v>7.5</v>
      </c>
      <c r="M586" s="46">
        <f>IF(OR(Tabelle11[[#This Row],[Etas 35°C]]=0,Tabelle11[[#This Row],[Etas 55°C]]=0),"n.a.",(Tabelle11[[#This Row],[Etas 35°C]]*0.8+Tabelle11[[#This Row],[Etas 55°C]]*0.2)*2.5)</f>
        <v>4.8599999999999994</v>
      </c>
      <c r="N586" s="53">
        <f>IF(Tabelle11[[#This Row],[Etas 55°C]]=0,"n.a.",(6-Tabelle11[[#This Row],[80%/20% SCOP]])/Tabelle11[[#This Row],[80%/20% SCOP]])</f>
        <v>0.23456790123456805</v>
      </c>
    </row>
    <row r="587" spans="1:14" ht="20.100000000000001" customHeight="1" x14ac:dyDescent="0.25">
      <c r="A587" s="40">
        <v>16018344</v>
      </c>
      <c r="B587" s="41" t="s">
        <v>3044</v>
      </c>
      <c r="C587" s="41" t="s">
        <v>7439</v>
      </c>
      <c r="D587" s="42" t="s">
        <v>6852</v>
      </c>
      <c r="E587" s="43">
        <v>20</v>
      </c>
      <c r="F587" s="44">
        <v>2.06</v>
      </c>
      <c r="G587" s="43">
        <v>20</v>
      </c>
      <c r="H587" s="44">
        <v>1.55</v>
      </c>
      <c r="I587" s="42" t="s">
        <v>3</v>
      </c>
      <c r="J587" s="42" t="s">
        <v>4</v>
      </c>
      <c r="K587" s="42" t="s">
        <v>4</v>
      </c>
      <c r="L587" s="43">
        <f>IF(Tabelle11[[#This Row],[Heizleistung (55° C)]]=0,Tabelle11[[#This Row],[Heizleistung (35° C)]],(Tabelle11[[#This Row],[Heizleistung (35° C)]]+Tabelle11[[#This Row],[Heizleistung (55° C)]])/2)</f>
        <v>20</v>
      </c>
      <c r="M587" s="46">
        <f>IF(OR(Tabelle11[[#This Row],[Etas 35°C]]=0,Tabelle11[[#This Row],[Etas 55°C]]=0),"n.a.",(Tabelle11[[#This Row],[Etas 35°C]]*0.8+Tabelle11[[#This Row],[Etas 55°C]]*0.2)*2.5)</f>
        <v>4.8950000000000005</v>
      </c>
      <c r="N587" s="53">
        <f>IF(Tabelle11[[#This Row],[Etas 55°C]]=0,"n.a.",(6-Tabelle11[[#This Row],[80%/20% SCOP]])/Tabelle11[[#This Row],[80%/20% SCOP]])</f>
        <v>0.2257405515832481</v>
      </c>
    </row>
    <row r="588" spans="1:14" ht="20.100000000000001" customHeight="1" x14ac:dyDescent="0.25">
      <c r="A588" s="40">
        <v>16003222</v>
      </c>
      <c r="B588" s="41" t="s">
        <v>3044</v>
      </c>
      <c r="C588" s="41" t="s">
        <v>7440</v>
      </c>
      <c r="D588" s="42" t="s">
        <v>6852</v>
      </c>
      <c r="E588" s="43">
        <v>86</v>
      </c>
      <c r="F588" s="44">
        <v>1.96</v>
      </c>
      <c r="G588" s="43">
        <v>79</v>
      </c>
      <c r="H588" s="44">
        <v>1.46</v>
      </c>
      <c r="I588" s="42" t="s">
        <v>109</v>
      </c>
      <c r="J588" s="42" t="s">
        <v>4</v>
      </c>
      <c r="K588" s="42" t="s">
        <v>4</v>
      </c>
      <c r="L588" s="43">
        <f>IF(Tabelle11[[#This Row],[Heizleistung (55° C)]]=0,Tabelle11[[#This Row],[Heizleistung (35° C)]],(Tabelle11[[#This Row],[Heizleistung (35° C)]]+Tabelle11[[#This Row],[Heizleistung (55° C)]])/2)</f>
        <v>82.5</v>
      </c>
      <c r="M588" s="46">
        <f>IF(OR(Tabelle11[[#This Row],[Etas 35°C]]=0,Tabelle11[[#This Row],[Etas 55°C]]=0),"n.a.",(Tabelle11[[#This Row],[Etas 35°C]]*0.8+Tabelle11[[#This Row],[Etas 55°C]]*0.2)*2.5)</f>
        <v>4.6500000000000004</v>
      </c>
      <c r="N588" s="53">
        <f>IF(Tabelle11[[#This Row],[Etas 55°C]]=0,"n.a.",(6-Tabelle11[[#This Row],[80%/20% SCOP]])/Tabelle11[[#This Row],[80%/20% SCOP]])</f>
        <v>0.2903225806451612</v>
      </c>
    </row>
    <row r="589" spans="1:14" ht="20.100000000000001" customHeight="1" x14ac:dyDescent="0.25">
      <c r="A589" s="40">
        <v>16018345</v>
      </c>
      <c r="B589" s="41" t="s">
        <v>3044</v>
      </c>
      <c r="C589" s="41" t="s">
        <v>7441</v>
      </c>
      <c r="D589" s="42" t="s">
        <v>6852</v>
      </c>
      <c r="E589" s="43">
        <v>20</v>
      </c>
      <c r="F589" s="44">
        <v>2.06</v>
      </c>
      <c r="G589" s="43">
        <v>20</v>
      </c>
      <c r="H589" s="44">
        <v>1.55</v>
      </c>
      <c r="I589" s="42" t="s">
        <v>3</v>
      </c>
      <c r="J589" s="42" t="s">
        <v>4</v>
      </c>
      <c r="K589" s="42" t="s">
        <v>4</v>
      </c>
      <c r="L589" s="43">
        <f>IF(Tabelle11[[#This Row],[Heizleistung (55° C)]]=0,Tabelle11[[#This Row],[Heizleistung (35° C)]],(Tabelle11[[#This Row],[Heizleistung (35° C)]]+Tabelle11[[#This Row],[Heizleistung (55° C)]])/2)</f>
        <v>20</v>
      </c>
      <c r="M589" s="46">
        <f>IF(OR(Tabelle11[[#This Row],[Etas 35°C]]=0,Tabelle11[[#This Row],[Etas 55°C]]=0),"n.a.",(Tabelle11[[#This Row],[Etas 35°C]]*0.8+Tabelle11[[#This Row],[Etas 55°C]]*0.2)*2.5)</f>
        <v>4.8950000000000005</v>
      </c>
      <c r="N589" s="53">
        <f>IF(Tabelle11[[#This Row],[Etas 55°C]]=0,"n.a.",(6-Tabelle11[[#This Row],[80%/20% SCOP]])/Tabelle11[[#This Row],[80%/20% SCOP]])</f>
        <v>0.2257405515832481</v>
      </c>
    </row>
    <row r="590" spans="1:14" ht="20.100000000000001" customHeight="1" x14ac:dyDescent="0.25">
      <c r="A590" s="40">
        <v>16003221</v>
      </c>
      <c r="B590" s="41" t="s">
        <v>3044</v>
      </c>
      <c r="C590" s="41" t="s">
        <v>7442</v>
      </c>
      <c r="D590" s="42" t="s">
        <v>6852</v>
      </c>
      <c r="E590" s="43">
        <v>11</v>
      </c>
      <c r="F590" s="44">
        <v>2.0499999999999998</v>
      </c>
      <c r="G590" s="43">
        <v>10</v>
      </c>
      <c r="H590" s="44">
        <v>1.44</v>
      </c>
      <c r="I590" s="42" t="s">
        <v>109</v>
      </c>
      <c r="J590" s="42" t="s">
        <v>4</v>
      </c>
      <c r="K590" s="42" t="s">
        <v>4</v>
      </c>
      <c r="L590" s="43">
        <f>IF(Tabelle11[[#This Row],[Heizleistung (55° C)]]=0,Tabelle11[[#This Row],[Heizleistung (35° C)]],(Tabelle11[[#This Row],[Heizleistung (35° C)]]+Tabelle11[[#This Row],[Heizleistung (55° C)]])/2)</f>
        <v>10.5</v>
      </c>
      <c r="M590" s="46">
        <f>IF(OR(Tabelle11[[#This Row],[Etas 35°C]]=0,Tabelle11[[#This Row],[Etas 55°C]]=0),"n.a.",(Tabelle11[[#This Row],[Etas 35°C]]*0.8+Tabelle11[[#This Row],[Etas 55°C]]*0.2)*2.5)</f>
        <v>4.82</v>
      </c>
      <c r="N590" s="53">
        <f>IF(Tabelle11[[#This Row],[Etas 55°C]]=0,"n.a.",(6-Tabelle11[[#This Row],[80%/20% SCOP]])/Tabelle11[[#This Row],[80%/20% SCOP]])</f>
        <v>0.24481327800829869</v>
      </c>
    </row>
    <row r="591" spans="1:14" ht="20.100000000000001" customHeight="1" x14ac:dyDescent="0.25">
      <c r="A591" s="40">
        <v>16010402</v>
      </c>
      <c r="B591" s="41" t="s">
        <v>3044</v>
      </c>
      <c r="C591" s="41" t="s">
        <v>7443</v>
      </c>
      <c r="D591" s="42" t="s">
        <v>6852</v>
      </c>
      <c r="E591" s="43">
        <v>27</v>
      </c>
      <c r="F591" s="44">
        <v>2.04</v>
      </c>
      <c r="G591" s="43">
        <v>25</v>
      </c>
      <c r="H591" s="44">
        <v>1.45</v>
      </c>
      <c r="I591" s="42" t="s">
        <v>109</v>
      </c>
      <c r="J591" s="42" t="s">
        <v>4</v>
      </c>
      <c r="K591" s="42" t="s">
        <v>4</v>
      </c>
      <c r="L591" s="43">
        <f>IF(Tabelle11[[#This Row],[Heizleistung (55° C)]]=0,Tabelle11[[#This Row],[Heizleistung (35° C)]],(Tabelle11[[#This Row],[Heizleistung (35° C)]]+Tabelle11[[#This Row],[Heizleistung (55° C)]])/2)</f>
        <v>26</v>
      </c>
      <c r="M591" s="46">
        <f>IF(OR(Tabelle11[[#This Row],[Etas 35°C]]=0,Tabelle11[[#This Row],[Etas 55°C]]=0),"n.a.",(Tabelle11[[#This Row],[Etas 35°C]]*0.8+Tabelle11[[#This Row],[Etas 55°C]]*0.2)*2.5)</f>
        <v>4.8050000000000006</v>
      </c>
      <c r="N591" s="53">
        <f>IF(Tabelle11[[#This Row],[Etas 55°C]]=0,"n.a.",(6-Tabelle11[[#This Row],[80%/20% SCOP]])/Tabelle11[[#This Row],[80%/20% SCOP]])</f>
        <v>0.2486992715920914</v>
      </c>
    </row>
    <row r="592" spans="1:14" ht="20.100000000000001" customHeight="1" x14ac:dyDescent="0.25">
      <c r="A592" s="40">
        <v>16003103</v>
      </c>
      <c r="B592" s="41" t="s">
        <v>3044</v>
      </c>
      <c r="C592" s="41" t="s">
        <v>7444</v>
      </c>
      <c r="D592" s="42" t="s">
        <v>6852</v>
      </c>
      <c r="E592" s="43">
        <v>14</v>
      </c>
      <c r="F592" s="44">
        <v>2.0699999999999998</v>
      </c>
      <c r="G592" s="43">
        <v>13</v>
      </c>
      <c r="H592" s="44">
        <v>1.52</v>
      </c>
      <c r="I592" s="42" t="s">
        <v>109</v>
      </c>
      <c r="J592" s="42" t="s">
        <v>4</v>
      </c>
      <c r="K592" s="42" t="s">
        <v>4</v>
      </c>
      <c r="L592" s="43">
        <f>IF(Tabelle11[[#This Row],[Heizleistung (55° C)]]=0,Tabelle11[[#This Row],[Heizleistung (35° C)]],(Tabelle11[[#This Row],[Heizleistung (35° C)]]+Tabelle11[[#This Row],[Heizleistung (55° C)]])/2)</f>
        <v>13.5</v>
      </c>
      <c r="M592" s="46">
        <f>IF(OR(Tabelle11[[#This Row],[Etas 35°C]]=0,Tabelle11[[#This Row],[Etas 55°C]]=0),"n.a.",(Tabelle11[[#This Row],[Etas 35°C]]*0.8+Tabelle11[[#This Row],[Etas 55°C]]*0.2)*2.5)</f>
        <v>4.9000000000000004</v>
      </c>
      <c r="N592" s="53">
        <f>IF(Tabelle11[[#This Row],[Etas 55°C]]=0,"n.a.",(6-Tabelle11[[#This Row],[80%/20% SCOP]])/Tabelle11[[#This Row],[80%/20% SCOP]])</f>
        <v>0.22448979591836726</v>
      </c>
    </row>
    <row r="593" spans="1:14" ht="20.100000000000001" customHeight="1" x14ac:dyDescent="0.25">
      <c r="A593" s="40">
        <v>16003101</v>
      </c>
      <c r="B593" s="41" t="s">
        <v>3044</v>
      </c>
      <c r="C593" s="41" t="s">
        <v>7445</v>
      </c>
      <c r="D593" s="42" t="s">
        <v>6852</v>
      </c>
      <c r="E593" s="43">
        <v>8</v>
      </c>
      <c r="F593" s="44">
        <v>1.97</v>
      </c>
      <c r="G593" s="43">
        <v>7</v>
      </c>
      <c r="H593" s="44">
        <v>1.4</v>
      </c>
      <c r="I593" s="42" t="s">
        <v>109</v>
      </c>
      <c r="J593" s="42" t="s">
        <v>4</v>
      </c>
      <c r="K593" s="42" t="s">
        <v>4</v>
      </c>
      <c r="L593" s="43">
        <f>IF(Tabelle11[[#This Row],[Heizleistung (55° C)]]=0,Tabelle11[[#This Row],[Heizleistung (35° C)]],(Tabelle11[[#This Row],[Heizleistung (35° C)]]+Tabelle11[[#This Row],[Heizleistung (55° C)]])/2)</f>
        <v>7.5</v>
      </c>
      <c r="M593" s="46">
        <f>IF(OR(Tabelle11[[#This Row],[Etas 35°C]]=0,Tabelle11[[#This Row],[Etas 55°C]]=0),"n.a.",(Tabelle11[[#This Row],[Etas 35°C]]*0.8+Tabelle11[[#This Row],[Etas 55°C]]*0.2)*2.5)</f>
        <v>4.6400000000000006</v>
      </c>
      <c r="N593" s="53">
        <f>IF(Tabelle11[[#This Row],[Etas 55°C]]=0,"n.a.",(6-Tabelle11[[#This Row],[80%/20% SCOP]])/Tabelle11[[#This Row],[80%/20% SCOP]])</f>
        <v>0.29310344827586193</v>
      </c>
    </row>
    <row r="594" spans="1:14" ht="20.100000000000001" customHeight="1" x14ac:dyDescent="0.25">
      <c r="A594" s="40">
        <v>16003102</v>
      </c>
      <c r="B594" s="41" t="s">
        <v>3044</v>
      </c>
      <c r="C594" s="41" t="s">
        <v>7446</v>
      </c>
      <c r="D594" s="42" t="s">
        <v>6852</v>
      </c>
      <c r="E594" s="43">
        <v>11</v>
      </c>
      <c r="F594" s="44">
        <v>2.0499999999999998</v>
      </c>
      <c r="G594" s="43">
        <v>10</v>
      </c>
      <c r="H594" s="44">
        <v>1.44</v>
      </c>
      <c r="I594" s="42" t="s">
        <v>109</v>
      </c>
      <c r="J594" s="42" t="s">
        <v>4</v>
      </c>
      <c r="K594" s="42" t="s">
        <v>4</v>
      </c>
      <c r="L594" s="43">
        <f>IF(Tabelle11[[#This Row],[Heizleistung (55° C)]]=0,Tabelle11[[#This Row],[Heizleistung (35° C)]],(Tabelle11[[#This Row],[Heizleistung (35° C)]]+Tabelle11[[#This Row],[Heizleistung (55° C)]])/2)</f>
        <v>10.5</v>
      </c>
      <c r="M594" s="46">
        <f>IF(OR(Tabelle11[[#This Row],[Etas 35°C]]=0,Tabelle11[[#This Row],[Etas 55°C]]=0),"n.a.",(Tabelle11[[#This Row],[Etas 35°C]]*0.8+Tabelle11[[#This Row],[Etas 55°C]]*0.2)*2.5)</f>
        <v>4.82</v>
      </c>
      <c r="N594" s="53">
        <f>IF(Tabelle11[[#This Row],[Etas 55°C]]=0,"n.a.",(6-Tabelle11[[#This Row],[80%/20% SCOP]])/Tabelle11[[#This Row],[80%/20% SCOP]])</f>
        <v>0.24481327800829869</v>
      </c>
    </row>
    <row r="595" spans="1:14" ht="20.100000000000001" customHeight="1" x14ac:dyDescent="0.25">
      <c r="A595" s="40">
        <v>16003231</v>
      </c>
      <c r="B595" s="41" t="s">
        <v>3044</v>
      </c>
      <c r="C595" s="41" t="s">
        <v>7447</v>
      </c>
      <c r="D595" s="42" t="s">
        <v>6852</v>
      </c>
      <c r="E595" s="43">
        <v>9</v>
      </c>
      <c r="F595" s="44">
        <v>2</v>
      </c>
      <c r="G595" s="43">
        <v>8</v>
      </c>
      <c r="H595" s="44">
        <v>1.42</v>
      </c>
      <c r="I595" s="42" t="s">
        <v>109</v>
      </c>
      <c r="J595" s="42" t="s">
        <v>4</v>
      </c>
      <c r="K595" s="42" t="s">
        <v>4</v>
      </c>
      <c r="L595" s="43">
        <f>IF(Tabelle11[[#This Row],[Heizleistung (55° C)]]=0,Tabelle11[[#This Row],[Heizleistung (35° C)]],(Tabelle11[[#This Row],[Heizleistung (35° C)]]+Tabelle11[[#This Row],[Heizleistung (55° C)]])/2)</f>
        <v>8.5</v>
      </c>
      <c r="M595" s="46">
        <f>IF(OR(Tabelle11[[#This Row],[Etas 35°C]]=0,Tabelle11[[#This Row],[Etas 55°C]]=0),"n.a.",(Tabelle11[[#This Row],[Etas 35°C]]*0.8+Tabelle11[[#This Row],[Etas 55°C]]*0.2)*2.5)</f>
        <v>4.71</v>
      </c>
      <c r="N595" s="53">
        <f>IF(Tabelle11[[#This Row],[Etas 55°C]]=0,"n.a.",(6-Tabelle11[[#This Row],[80%/20% SCOP]])/Tabelle11[[#This Row],[80%/20% SCOP]])</f>
        <v>0.27388535031847133</v>
      </c>
    </row>
    <row r="596" spans="1:14" ht="20.100000000000001" customHeight="1" x14ac:dyDescent="0.25">
      <c r="A596" s="40">
        <v>16003110</v>
      </c>
      <c r="B596" s="41" t="s">
        <v>3044</v>
      </c>
      <c r="C596" s="41" t="s">
        <v>7448</v>
      </c>
      <c r="D596" s="42" t="s">
        <v>6852</v>
      </c>
      <c r="E596" s="43">
        <v>74</v>
      </c>
      <c r="F596" s="44">
        <v>2.0099999999999998</v>
      </c>
      <c r="G596" s="43">
        <v>67</v>
      </c>
      <c r="H596" s="44">
        <v>1.48</v>
      </c>
      <c r="I596" s="42" t="s">
        <v>109</v>
      </c>
      <c r="J596" s="42" t="s">
        <v>4</v>
      </c>
      <c r="K596" s="42" t="s">
        <v>4</v>
      </c>
      <c r="L596" s="43">
        <f>IF(Tabelle11[[#This Row],[Heizleistung (55° C)]]=0,Tabelle11[[#This Row],[Heizleistung (35° C)]],(Tabelle11[[#This Row],[Heizleistung (35° C)]]+Tabelle11[[#This Row],[Heizleistung (55° C)]])/2)</f>
        <v>70.5</v>
      </c>
      <c r="M596" s="46">
        <f>IF(OR(Tabelle11[[#This Row],[Etas 35°C]]=0,Tabelle11[[#This Row],[Etas 55°C]]=0),"n.a.",(Tabelle11[[#This Row],[Etas 35°C]]*0.8+Tabelle11[[#This Row],[Etas 55°C]]*0.2)*2.5)</f>
        <v>4.76</v>
      </c>
      <c r="N596" s="53">
        <f>IF(Tabelle11[[#This Row],[Etas 55°C]]=0,"n.a.",(6-Tabelle11[[#This Row],[80%/20% SCOP]])/Tabelle11[[#This Row],[80%/20% SCOP]])</f>
        <v>0.26050420168067234</v>
      </c>
    </row>
    <row r="597" spans="1:14" ht="20.100000000000001" customHeight="1" x14ac:dyDescent="0.25">
      <c r="A597" s="40">
        <v>16003230</v>
      </c>
      <c r="B597" s="41" t="s">
        <v>3044</v>
      </c>
      <c r="C597" s="41" t="s">
        <v>7449</v>
      </c>
      <c r="D597" s="42" t="s">
        <v>6852</v>
      </c>
      <c r="E597" s="43">
        <v>14</v>
      </c>
      <c r="F597" s="44">
        <v>2</v>
      </c>
      <c r="G597" s="43">
        <v>13</v>
      </c>
      <c r="H597" s="44">
        <v>1.5</v>
      </c>
      <c r="I597" s="42" t="s">
        <v>109</v>
      </c>
      <c r="J597" s="42" t="s">
        <v>4</v>
      </c>
      <c r="K597" s="42" t="s">
        <v>4</v>
      </c>
      <c r="L597" s="43">
        <f>IF(Tabelle11[[#This Row],[Heizleistung (55° C)]]=0,Tabelle11[[#This Row],[Heizleistung (35° C)]],(Tabelle11[[#This Row],[Heizleistung (35° C)]]+Tabelle11[[#This Row],[Heizleistung (55° C)]])/2)</f>
        <v>13.5</v>
      </c>
      <c r="M597" s="46">
        <f>IF(OR(Tabelle11[[#This Row],[Etas 35°C]]=0,Tabelle11[[#This Row],[Etas 55°C]]=0),"n.a.",(Tabelle11[[#This Row],[Etas 35°C]]*0.8+Tabelle11[[#This Row],[Etas 55°C]]*0.2)*2.5)</f>
        <v>4.75</v>
      </c>
      <c r="N597" s="53">
        <f>IF(Tabelle11[[#This Row],[Etas 55°C]]=0,"n.a.",(6-Tabelle11[[#This Row],[80%/20% SCOP]])/Tabelle11[[#This Row],[80%/20% SCOP]])</f>
        <v>0.26315789473684209</v>
      </c>
    </row>
    <row r="598" spans="1:14" ht="20.100000000000001" customHeight="1" x14ac:dyDescent="0.25">
      <c r="A598" s="40">
        <v>16010394</v>
      </c>
      <c r="B598" s="41" t="s">
        <v>3044</v>
      </c>
      <c r="C598" s="41" t="s">
        <v>7450</v>
      </c>
      <c r="D598" s="42" t="s">
        <v>6852</v>
      </c>
      <c r="E598" s="43">
        <v>18</v>
      </c>
      <c r="F598" s="44">
        <v>1.96</v>
      </c>
      <c r="G598" s="43">
        <v>17</v>
      </c>
      <c r="H598" s="44">
        <v>1.42</v>
      </c>
      <c r="I598" s="42" t="s">
        <v>109</v>
      </c>
      <c r="J598" s="42" t="s">
        <v>4</v>
      </c>
      <c r="K598" s="42" t="s">
        <v>4</v>
      </c>
      <c r="L598" s="43">
        <f>IF(Tabelle11[[#This Row],[Heizleistung (55° C)]]=0,Tabelle11[[#This Row],[Heizleistung (35° C)]],(Tabelle11[[#This Row],[Heizleistung (35° C)]]+Tabelle11[[#This Row],[Heizleistung (55° C)]])/2)</f>
        <v>17.5</v>
      </c>
      <c r="M598" s="46">
        <f>IF(OR(Tabelle11[[#This Row],[Etas 35°C]]=0,Tabelle11[[#This Row],[Etas 55°C]]=0),"n.a.",(Tabelle11[[#This Row],[Etas 35°C]]*0.8+Tabelle11[[#This Row],[Etas 55°C]]*0.2)*2.5)</f>
        <v>4.63</v>
      </c>
      <c r="N598" s="53">
        <f>IF(Tabelle11[[#This Row],[Etas 55°C]]=0,"n.a.",(6-Tabelle11[[#This Row],[80%/20% SCOP]])/Tabelle11[[#This Row],[80%/20% SCOP]])</f>
        <v>0.29589632829373652</v>
      </c>
    </row>
    <row r="599" spans="1:14" ht="20.100000000000001" customHeight="1" x14ac:dyDescent="0.25">
      <c r="A599" s="40">
        <v>16003223</v>
      </c>
      <c r="B599" s="41" t="s">
        <v>3044</v>
      </c>
      <c r="C599" s="41" t="s">
        <v>7451</v>
      </c>
      <c r="D599" s="42" t="s">
        <v>6852</v>
      </c>
      <c r="E599" s="43">
        <v>138</v>
      </c>
      <c r="F599" s="44">
        <v>1.9</v>
      </c>
      <c r="G599" s="43">
        <v>130</v>
      </c>
      <c r="H599" s="44">
        <v>1.47</v>
      </c>
      <c r="I599" s="42" t="s">
        <v>109</v>
      </c>
      <c r="J599" s="42" t="s">
        <v>4</v>
      </c>
      <c r="K599" s="42" t="s">
        <v>4</v>
      </c>
      <c r="L599" s="43">
        <f>IF(Tabelle11[[#This Row],[Heizleistung (55° C)]]=0,Tabelle11[[#This Row],[Heizleistung (35° C)]],(Tabelle11[[#This Row],[Heizleistung (35° C)]]+Tabelle11[[#This Row],[Heizleistung (55° C)]])/2)</f>
        <v>134</v>
      </c>
      <c r="M599" s="46">
        <f>IF(OR(Tabelle11[[#This Row],[Etas 35°C]]=0,Tabelle11[[#This Row],[Etas 55°C]]=0),"n.a.",(Tabelle11[[#This Row],[Etas 35°C]]*0.8+Tabelle11[[#This Row],[Etas 55°C]]*0.2)*2.5)</f>
        <v>4.5350000000000001</v>
      </c>
      <c r="N599" s="53">
        <f>IF(Tabelle11[[#This Row],[Etas 55°C]]=0,"n.a.",(6-Tabelle11[[#This Row],[80%/20% SCOP]])/Tabelle11[[#This Row],[80%/20% SCOP]])</f>
        <v>0.32304299889746413</v>
      </c>
    </row>
    <row r="600" spans="1:14" ht="20.100000000000001" customHeight="1" x14ac:dyDescent="0.25">
      <c r="A600" s="40">
        <v>16008601</v>
      </c>
      <c r="B600" s="41" t="s">
        <v>3161</v>
      </c>
      <c r="C600" s="41" t="s">
        <v>7452</v>
      </c>
      <c r="D600" s="42" t="s">
        <v>6852</v>
      </c>
      <c r="E600" s="43">
        <v>1139.71</v>
      </c>
      <c r="F600" s="44">
        <v>2.76</v>
      </c>
      <c r="G600" s="43">
        <v>1047.1400000000001</v>
      </c>
      <c r="H600" s="44">
        <v>2.14</v>
      </c>
      <c r="I600" s="42" t="s">
        <v>7453</v>
      </c>
      <c r="J600" s="42" t="s">
        <v>15</v>
      </c>
      <c r="K600" s="42" t="s">
        <v>4</v>
      </c>
      <c r="L600" s="43">
        <f>IF(Tabelle11[[#This Row],[Heizleistung (55° C)]]=0,Tabelle11[[#This Row],[Heizleistung (35° C)]],(Tabelle11[[#This Row],[Heizleistung (35° C)]]+Tabelle11[[#This Row],[Heizleistung (55° C)]])/2)</f>
        <v>1093.4250000000002</v>
      </c>
      <c r="M600" s="46">
        <f>IF(OR(Tabelle11[[#This Row],[Etas 35°C]]=0,Tabelle11[[#This Row],[Etas 55°C]]=0),"n.a.",(Tabelle11[[#This Row],[Etas 35°C]]*0.8+Tabelle11[[#This Row],[Etas 55°C]]*0.2)*2.5)</f>
        <v>6.589999999999999</v>
      </c>
      <c r="N600" s="53">
        <f>IF(Tabelle11[[#This Row],[Etas 55°C]]=0,"n.a.",(6-Tabelle11[[#This Row],[80%/20% SCOP]])/Tabelle11[[#This Row],[80%/20% SCOP]])</f>
        <v>-8.9529590288315489E-2</v>
      </c>
    </row>
    <row r="601" spans="1:14" ht="20.100000000000001" customHeight="1" x14ac:dyDescent="0.25">
      <c r="A601" s="40">
        <v>16008605</v>
      </c>
      <c r="B601" s="41" t="s">
        <v>3161</v>
      </c>
      <c r="C601" s="41" t="s">
        <v>7454</v>
      </c>
      <c r="D601" s="42" t="s">
        <v>6852</v>
      </c>
      <c r="E601" s="43">
        <v>1698.21</v>
      </c>
      <c r="F601" s="44">
        <v>2.73</v>
      </c>
      <c r="G601" s="43">
        <v>1544.3</v>
      </c>
      <c r="H601" s="44">
        <v>2.16</v>
      </c>
      <c r="I601" s="42" t="s">
        <v>7453</v>
      </c>
      <c r="J601" s="42" t="s">
        <v>15</v>
      </c>
      <c r="K601" s="42" t="s">
        <v>4</v>
      </c>
      <c r="L601" s="43">
        <f>IF(Tabelle11[[#This Row],[Heizleistung (55° C)]]=0,Tabelle11[[#This Row],[Heizleistung (35° C)]],(Tabelle11[[#This Row],[Heizleistung (35° C)]]+Tabelle11[[#This Row],[Heizleistung (55° C)]])/2)</f>
        <v>1621.2550000000001</v>
      </c>
      <c r="M601" s="46">
        <f>IF(OR(Tabelle11[[#This Row],[Etas 35°C]]=0,Tabelle11[[#This Row],[Etas 55°C]]=0),"n.a.",(Tabelle11[[#This Row],[Etas 35°C]]*0.8+Tabelle11[[#This Row],[Etas 55°C]]*0.2)*2.5)</f>
        <v>6.54</v>
      </c>
      <c r="N601" s="53">
        <f>IF(Tabelle11[[#This Row],[Etas 55°C]]=0,"n.a.",(6-Tabelle11[[#This Row],[80%/20% SCOP]])/Tabelle11[[#This Row],[80%/20% SCOP]])</f>
        <v>-8.2568807339449546E-2</v>
      </c>
    </row>
    <row r="602" spans="1:14" ht="20.100000000000001" customHeight="1" x14ac:dyDescent="0.25">
      <c r="A602" s="40">
        <v>16007914</v>
      </c>
      <c r="B602" s="41" t="s">
        <v>3161</v>
      </c>
      <c r="C602" s="41" t="s">
        <v>7455</v>
      </c>
      <c r="D602" s="42" t="s">
        <v>6852</v>
      </c>
      <c r="E602" s="43">
        <v>51.01</v>
      </c>
      <c r="F602" s="44">
        <v>2.2799999999999998</v>
      </c>
      <c r="G602" s="43">
        <v>46.05</v>
      </c>
      <c r="H602" s="44">
        <v>1.77</v>
      </c>
      <c r="I602" s="42" t="s">
        <v>109</v>
      </c>
      <c r="J602" s="42" t="s">
        <v>15</v>
      </c>
      <c r="K602" s="42" t="s">
        <v>4</v>
      </c>
      <c r="L602" s="43">
        <f>IF(Tabelle11[[#This Row],[Heizleistung (55° C)]]=0,Tabelle11[[#This Row],[Heizleistung (35° C)]],(Tabelle11[[#This Row],[Heizleistung (35° C)]]+Tabelle11[[#This Row],[Heizleistung (55° C)]])/2)</f>
        <v>48.53</v>
      </c>
      <c r="M602" s="46">
        <f>IF(OR(Tabelle11[[#This Row],[Etas 35°C]]=0,Tabelle11[[#This Row],[Etas 55°C]]=0),"n.a.",(Tabelle11[[#This Row],[Etas 35°C]]*0.8+Tabelle11[[#This Row],[Etas 55°C]]*0.2)*2.5)</f>
        <v>5.4450000000000003</v>
      </c>
      <c r="N602" s="53">
        <f>IF(Tabelle11[[#This Row],[Etas 55°C]]=0,"n.a.",(6-Tabelle11[[#This Row],[80%/20% SCOP]])/Tabelle11[[#This Row],[80%/20% SCOP]])</f>
        <v>0.10192837465564733</v>
      </c>
    </row>
    <row r="603" spans="1:14" ht="20.100000000000001" customHeight="1" x14ac:dyDescent="0.25">
      <c r="A603" s="40">
        <v>16007975</v>
      </c>
      <c r="B603" s="41" t="s">
        <v>3161</v>
      </c>
      <c r="C603" s="41" t="s">
        <v>7456</v>
      </c>
      <c r="D603" s="42" t="s">
        <v>6852</v>
      </c>
      <c r="E603" s="43">
        <v>71.12</v>
      </c>
      <c r="F603" s="44">
        <v>2.27</v>
      </c>
      <c r="G603" s="43"/>
      <c r="H603" s="42"/>
      <c r="I603" s="42" t="s">
        <v>109</v>
      </c>
      <c r="J603" s="42" t="s">
        <v>15</v>
      </c>
      <c r="K603" s="42" t="s">
        <v>4</v>
      </c>
      <c r="L603" s="43">
        <f>IF(Tabelle11[[#This Row],[Heizleistung (55° C)]]=0,Tabelle11[[#This Row],[Heizleistung (35° C)]],(Tabelle11[[#This Row],[Heizleistung (35° C)]]+Tabelle11[[#This Row],[Heizleistung (55° C)]])/2)</f>
        <v>71.12</v>
      </c>
      <c r="M603" s="46" t="str">
        <f>IF(OR(Tabelle11[[#This Row],[Etas 35°C]]=0,Tabelle11[[#This Row],[Etas 55°C]]=0),"n.a.",(Tabelle11[[#This Row],[Etas 35°C]]*0.8+Tabelle11[[#This Row],[Etas 55°C]]*0.2)*2.5)</f>
        <v>n.a.</v>
      </c>
      <c r="N603" s="53" t="str">
        <f>IF(Tabelle11[[#This Row],[Etas 55°C]]=0,"n.a.",(6-Tabelle11[[#This Row],[80%/20% SCOP]])/Tabelle11[[#This Row],[80%/20% SCOP]])</f>
        <v>n.a.</v>
      </c>
    </row>
    <row r="604" spans="1:14" ht="20.100000000000001" customHeight="1" x14ac:dyDescent="0.25">
      <c r="A604" s="40">
        <v>16008609</v>
      </c>
      <c r="B604" s="41" t="s">
        <v>3161</v>
      </c>
      <c r="C604" s="41" t="s">
        <v>7457</v>
      </c>
      <c r="D604" s="42" t="s">
        <v>6852</v>
      </c>
      <c r="E604" s="43">
        <v>268.8</v>
      </c>
      <c r="F604" s="44">
        <v>2.12</v>
      </c>
      <c r="G604" s="43"/>
      <c r="H604" s="42"/>
      <c r="I604" s="42" t="s">
        <v>3166</v>
      </c>
      <c r="J604" s="42" t="s">
        <v>15</v>
      </c>
      <c r="K604" s="42" t="s">
        <v>4</v>
      </c>
      <c r="L604" s="43">
        <f>IF(Tabelle11[[#This Row],[Heizleistung (55° C)]]=0,Tabelle11[[#This Row],[Heizleistung (35° C)]],(Tabelle11[[#This Row],[Heizleistung (35° C)]]+Tabelle11[[#This Row],[Heizleistung (55° C)]])/2)</f>
        <v>268.8</v>
      </c>
      <c r="M604" s="46" t="str">
        <f>IF(OR(Tabelle11[[#This Row],[Etas 35°C]]=0,Tabelle11[[#This Row],[Etas 55°C]]=0),"n.a.",(Tabelle11[[#This Row],[Etas 35°C]]*0.8+Tabelle11[[#This Row],[Etas 55°C]]*0.2)*2.5)</f>
        <v>n.a.</v>
      </c>
      <c r="N604" s="53" t="str">
        <f>IF(Tabelle11[[#This Row],[Etas 55°C]]=0,"n.a.",(6-Tabelle11[[#This Row],[80%/20% SCOP]])/Tabelle11[[#This Row],[80%/20% SCOP]])</f>
        <v>n.a.</v>
      </c>
    </row>
    <row r="605" spans="1:14" ht="20.100000000000001" customHeight="1" x14ac:dyDescent="0.25">
      <c r="A605" s="40">
        <v>16008583</v>
      </c>
      <c r="B605" s="41" t="s">
        <v>3161</v>
      </c>
      <c r="C605" s="41" t="s">
        <v>7458</v>
      </c>
      <c r="D605" s="42" t="s">
        <v>6852</v>
      </c>
      <c r="E605" s="43">
        <v>600.07000000000005</v>
      </c>
      <c r="F605" s="44">
        <v>2.76</v>
      </c>
      <c r="G605" s="43"/>
      <c r="H605" s="42"/>
      <c r="I605" s="42" t="s">
        <v>7453</v>
      </c>
      <c r="J605" s="42" t="s">
        <v>15</v>
      </c>
      <c r="K605" s="42" t="s">
        <v>4</v>
      </c>
      <c r="L605" s="43">
        <f>IF(Tabelle11[[#This Row],[Heizleistung (55° C)]]=0,Tabelle11[[#This Row],[Heizleistung (35° C)]],(Tabelle11[[#This Row],[Heizleistung (35° C)]]+Tabelle11[[#This Row],[Heizleistung (55° C)]])/2)</f>
        <v>600.07000000000005</v>
      </c>
      <c r="M605" s="46" t="str">
        <f>IF(OR(Tabelle11[[#This Row],[Etas 35°C]]=0,Tabelle11[[#This Row],[Etas 55°C]]=0),"n.a.",(Tabelle11[[#This Row],[Etas 35°C]]*0.8+Tabelle11[[#This Row],[Etas 55°C]]*0.2)*2.5)</f>
        <v>n.a.</v>
      </c>
      <c r="N605" s="53" t="str">
        <f>IF(Tabelle11[[#This Row],[Etas 55°C]]=0,"n.a.",(6-Tabelle11[[#This Row],[80%/20% SCOP]])/Tabelle11[[#This Row],[80%/20% SCOP]])</f>
        <v>n.a.</v>
      </c>
    </row>
    <row r="606" spans="1:14" ht="20.100000000000001" customHeight="1" x14ac:dyDescent="0.25">
      <c r="A606" s="40">
        <v>16008662</v>
      </c>
      <c r="B606" s="41" t="s">
        <v>3161</v>
      </c>
      <c r="C606" s="41" t="s">
        <v>7459</v>
      </c>
      <c r="D606" s="42" t="s">
        <v>6852</v>
      </c>
      <c r="E606" s="43">
        <v>171.32</v>
      </c>
      <c r="F606" s="44">
        <v>2.04</v>
      </c>
      <c r="G606" s="43">
        <v>152.69</v>
      </c>
      <c r="H606" s="44">
        <v>1.56</v>
      </c>
      <c r="I606" s="42" t="s">
        <v>3166</v>
      </c>
      <c r="J606" s="42" t="s">
        <v>15</v>
      </c>
      <c r="K606" s="42" t="s">
        <v>4</v>
      </c>
      <c r="L606" s="43">
        <f>IF(Tabelle11[[#This Row],[Heizleistung (55° C)]]=0,Tabelle11[[#This Row],[Heizleistung (35° C)]],(Tabelle11[[#This Row],[Heizleistung (35° C)]]+Tabelle11[[#This Row],[Heizleistung (55° C)]])/2)</f>
        <v>162.005</v>
      </c>
      <c r="M606" s="46">
        <f>IF(OR(Tabelle11[[#This Row],[Etas 35°C]]=0,Tabelle11[[#This Row],[Etas 55°C]]=0),"n.a.",(Tabelle11[[#This Row],[Etas 35°C]]*0.8+Tabelle11[[#This Row],[Etas 55°C]]*0.2)*2.5)</f>
        <v>4.8600000000000003</v>
      </c>
      <c r="N606" s="53">
        <f>IF(Tabelle11[[#This Row],[Etas 55°C]]=0,"n.a.",(6-Tabelle11[[#This Row],[80%/20% SCOP]])/Tabelle11[[#This Row],[80%/20% SCOP]])</f>
        <v>0.23456790123456783</v>
      </c>
    </row>
    <row r="607" spans="1:14" ht="20.100000000000001" customHeight="1" x14ac:dyDescent="0.25">
      <c r="A607" s="40">
        <v>16008057</v>
      </c>
      <c r="B607" s="41" t="s">
        <v>3161</v>
      </c>
      <c r="C607" s="41" t="s">
        <v>7460</v>
      </c>
      <c r="D607" s="42" t="s">
        <v>6852</v>
      </c>
      <c r="E607" s="43">
        <v>267.10000000000002</v>
      </c>
      <c r="F607" s="44">
        <v>2.14</v>
      </c>
      <c r="G607" s="43"/>
      <c r="H607" s="42"/>
      <c r="I607" s="42" t="s">
        <v>130</v>
      </c>
      <c r="J607" s="42" t="s">
        <v>15</v>
      </c>
      <c r="K607" s="42" t="s">
        <v>4</v>
      </c>
      <c r="L607" s="43">
        <f>IF(Tabelle11[[#This Row],[Heizleistung (55° C)]]=0,Tabelle11[[#This Row],[Heizleistung (35° C)]],(Tabelle11[[#This Row],[Heizleistung (35° C)]]+Tabelle11[[#This Row],[Heizleistung (55° C)]])/2)</f>
        <v>267.10000000000002</v>
      </c>
      <c r="M607" s="46" t="str">
        <f>IF(OR(Tabelle11[[#This Row],[Etas 35°C]]=0,Tabelle11[[#This Row],[Etas 55°C]]=0),"n.a.",(Tabelle11[[#This Row],[Etas 35°C]]*0.8+Tabelle11[[#This Row],[Etas 55°C]]*0.2)*2.5)</f>
        <v>n.a.</v>
      </c>
      <c r="N607" s="53" t="str">
        <f>IF(Tabelle11[[#This Row],[Etas 55°C]]=0,"n.a.",(6-Tabelle11[[#This Row],[80%/20% SCOP]])/Tabelle11[[#This Row],[80%/20% SCOP]])</f>
        <v>n.a.</v>
      </c>
    </row>
    <row r="608" spans="1:14" ht="20.100000000000001" customHeight="1" x14ac:dyDescent="0.25">
      <c r="A608" s="40">
        <v>16008060</v>
      </c>
      <c r="B608" s="41" t="s">
        <v>3161</v>
      </c>
      <c r="C608" s="41" t="s">
        <v>7461</v>
      </c>
      <c r="D608" s="42" t="s">
        <v>6852</v>
      </c>
      <c r="E608" s="43">
        <v>381.81</v>
      </c>
      <c r="F608" s="44">
        <v>2.2000000000000002</v>
      </c>
      <c r="G608" s="43"/>
      <c r="H608" s="42"/>
      <c r="I608" s="42" t="s">
        <v>130</v>
      </c>
      <c r="J608" s="42" t="s">
        <v>15</v>
      </c>
      <c r="K608" s="42" t="s">
        <v>4</v>
      </c>
      <c r="L608" s="43">
        <f>IF(Tabelle11[[#This Row],[Heizleistung (55° C)]]=0,Tabelle11[[#This Row],[Heizleistung (35° C)]],(Tabelle11[[#This Row],[Heizleistung (35° C)]]+Tabelle11[[#This Row],[Heizleistung (55° C)]])/2)</f>
        <v>381.81</v>
      </c>
      <c r="M608" s="46" t="str">
        <f>IF(OR(Tabelle11[[#This Row],[Etas 35°C]]=0,Tabelle11[[#This Row],[Etas 55°C]]=0),"n.a.",(Tabelle11[[#This Row],[Etas 35°C]]*0.8+Tabelle11[[#This Row],[Etas 55°C]]*0.2)*2.5)</f>
        <v>n.a.</v>
      </c>
      <c r="N608" s="53" t="str">
        <f>IF(Tabelle11[[#This Row],[Etas 55°C]]=0,"n.a.",(6-Tabelle11[[#This Row],[80%/20% SCOP]])/Tabelle11[[#This Row],[80%/20% SCOP]])</f>
        <v>n.a.</v>
      </c>
    </row>
    <row r="609" spans="1:14" ht="20.100000000000001" customHeight="1" x14ac:dyDescent="0.25">
      <c r="A609" s="40">
        <v>16007907</v>
      </c>
      <c r="B609" s="41" t="s">
        <v>3161</v>
      </c>
      <c r="C609" s="41" t="s">
        <v>7462</v>
      </c>
      <c r="D609" s="42" t="s">
        <v>6852</v>
      </c>
      <c r="E609" s="43">
        <v>255.09</v>
      </c>
      <c r="F609" s="44">
        <v>2.39</v>
      </c>
      <c r="G609" s="43">
        <v>229.18</v>
      </c>
      <c r="H609" s="44">
        <v>1.84</v>
      </c>
      <c r="I609" s="42" t="s">
        <v>109</v>
      </c>
      <c r="J609" s="42" t="s">
        <v>15</v>
      </c>
      <c r="K609" s="42" t="s">
        <v>4</v>
      </c>
      <c r="L609" s="43">
        <f>IF(Tabelle11[[#This Row],[Heizleistung (55° C)]]=0,Tabelle11[[#This Row],[Heizleistung (35° C)]],(Tabelle11[[#This Row],[Heizleistung (35° C)]]+Tabelle11[[#This Row],[Heizleistung (55° C)]])/2)</f>
        <v>242.13499999999999</v>
      </c>
      <c r="M609" s="46">
        <f>IF(OR(Tabelle11[[#This Row],[Etas 35°C]]=0,Tabelle11[[#This Row],[Etas 55°C]]=0),"n.a.",(Tabelle11[[#This Row],[Etas 35°C]]*0.8+Tabelle11[[#This Row],[Etas 55°C]]*0.2)*2.5)</f>
        <v>5.7000000000000011</v>
      </c>
      <c r="N609" s="53">
        <f>IF(Tabelle11[[#This Row],[Etas 55°C]]=0,"n.a.",(6-Tabelle11[[#This Row],[80%/20% SCOP]])/Tabelle11[[#This Row],[80%/20% SCOP]])</f>
        <v>5.2631578947368224E-2</v>
      </c>
    </row>
    <row r="610" spans="1:14" ht="20.100000000000001" customHeight="1" x14ac:dyDescent="0.25">
      <c r="A610" s="40">
        <v>16008054</v>
      </c>
      <c r="B610" s="41" t="s">
        <v>3161</v>
      </c>
      <c r="C610" s="41" t="s">
        <v>7463</v>
      </c>
      <c r="D610" s="42" t="s">
        <v>6852</v>
      </c>
      <c r="E610" s="43">
        <v>167.57</v>
      </c>
      <c r="F610" s="44">
        <v>2.21</v>
      </c>
      <c r="G610" s="43"/>
      <c r="H610" s="42"/>
      <c r="I610" s="42" t="s">
        <v>130</v>
      </c>
      <c r="J610" s="42" t="s">
        <v>15</v>
      </c>
      <c r="K610" s="42" t="s">
        <v>4</v>
      </c>
      <c r="L610" s="43">
        <f>IF(Tabelle11[[#This Row],[Heizleistung (55° C)]]=0,Tabelle11[[#This Row],[Heizleistung (35° C)]],(Tabelle11[[#This Row],[Heizleistung (35° C)]]+Tabelle11[[#This Row],[Heizleistung (55° C)]])/2)</f>
        <v>167.57</v>
      </c>
      <c r="M610" s="46" t="str">
        <f>IF(OR(Tabelle11[[#This Row],[Etas 35°C]]=0,Tabelle11[[#This Row],[Etas 55°C]]=0),"n.a.",(Tabelle11[[#This Row],[Etas 35°C]]*0.8+Tabelle11[[#This Row],[Etas 55°C]]*0.2)*2.5)</f>
        <v>n.a.</v>
      </c>
      <c r="N610" s="53" t="str">
        <f>IF(Tabelle11[[#This Row],[Etas 55°C]]=0,"n.a.",(6-Tabelle11[[#This Row],[80%/20% SCOP]])/Tabelle11[[#This Row],[80%/20% SCOP]])</f>
        <v>n.a.</v>
      </c>
    </row>
    <row r="611" spans="1:14" ht="20.100000000000001" customHeight="1" x14ac:dyDescent="0.25">
      <c r="A611" s="40">
        <v>16007837</v>
      </c>
      <c r="B611" s="41" t="s">
        <v>3161</v>
      </c>
      <c r="C611" s="41" t="s">
        <v>7464</v>
      </c>
      <c r="D611" s="42" t="s">
        <v>6852</v>
      </c>
      <c r="E611" s="43">
        <v>352.57</v>
      </c>
      <c r="F611" s="44">
        <v>1.99</v>
      </c>
      <c r="G611" s="43">
        <v>314.77</v>
      </c>
      <c r="H611" s="44">
        <v>1.51</v>
      </c>
      <c r="I611" s="42" t="s">
        <v>130</v>
      </c>
      <c r="J611" s="42" t="s">
        <v>15</v>
      </c>
      <c r="K611" s="42" t="s">
        <v>4</v>
      </c>
      <c r="L611" s="43">
        <f>IF(Tabelle11[[#This Row],[Heizleistung (55° C)]]=0,Tabelle11[[#This Row],[Heizleistung (35° C)]],(Tabelle11[[#This Row],[Heizleistung (35° C)]]+Tabelle11[[#This Row],[Heizleistung (55° C)]])/2)</f>
        <v>333.66999999999996</v>
      </c>
      <c r="M611" s="46">
        <f>IF(OR(Tabelle11[[#This Row],[Etas 35°C]]=0,Tabelle11[[#This Row],[Etas 55°C]]=0),"n.a.",(Tabelle11[[#This Row],[Etas 35°C]]*0.8+Tabelle11[[#This Row],[Etas 55°C]]*0.2)*2.5)</f>
        <v>4.7350000000000003</v>
      </c>
      <c r="N611" s="53">
        <f>IF(Tabelle11[[#This Row],[Etas 55°C]]=0,"n.a.",(6-Tabelle11[[#This Row],[80%/20% SCOP]])/Tabelle11[[#This Row],[80%/20% SCOP]])</f>
        <v>0.2671594508975712</v>
      </c>
    </row>
    <row r="612" spans="1:14" ht="20.100000000000001" customHeight="1" x14ac:dyDescent="0.25">
      <c r="A612" s="40">
        <v>16007908</v>
      </c>
      <c r="B612" s="41" t="s">
        <v>3161</v>
      </c>
      <c r="C612" s="41" t="s">
        <v>7465</v>
      </c>
      <c r="D612" s="42" t="s">
        <v>6852</v>
      </c>
      <c r="E612" s="43">
        <v>293.83</v>
      </c>
      <c r="F612" s="44">
        <v>2.39</v>
      </c>
      <c r="G612" s="43">
        <v>263.35000000000002</v>
      </c>
      <c r="H612" s="44">
        <v>1.85</v>
      </c>
      <c r="I612" s="42" t="s">
        <v>109</v>
      </c>
      <c r="J612" s="42" t="s">
        <v>15</v>
      </c>
      <c r="K612" s="42" t="s">
        <v>4</v>
      </c>
      <c r="L612" s="43">
        <f>IF(Tabelle11[[#This Row],[Heizleistung (55° C)]]=0,Tabelle11[[#This Row],[Heizleistung (35° C)]],(Tabelle11[[#This Row],[Heizleistung (35° C)]]+Tabelle11[[#This Row],[Heizleistung (55° C)]])/2)</f>
        <v>278.59000000000003</v>
      </c>
      <c r="M612" s="46">
        <f>IF(OR(Tabelle11[[#This Row],[Etas 35°C]]=0,Tabelle11[[#This Row],[Etas 55°C]]=0),"n.a.",(Tabelle11[[#This Row],[Etas 35°C]]*0.8+Tabelle11[[#This Row],[Etas 55°C]]*0.2)*2.5)</f>
        <v>5.7050000000000001</v>
      </c>
      <c r="N612" s="53">
        <f>IF(Tabelle11[[#This Row],[Etas 55°C]]=0,"n.a.",(6-Tabelle11[[#This Row],[80%/20% SCOP]])/Tabelle11[[#This Row],[80%/20% SCOP]])</f>
        <v>5.1709027169149858E-2</v>
      </c>
    </row>
    <row r="613" spans="1:14" ht="20.100000000000001" customHeight="1" x14ac:dyDescent="0.25">
      <c r="A613" s="40">
        <v>16007851</v>
      </c>
      <c r="B613" s="41" t="s">
        <v>3161</v>
      </c>
      <c r="C613" s="41" t="s">
        <v>7466</v>
      </c>
      <c r="D613" s="42" t="s">
        <v>6852</v>
      </c>
      <c r="E613" s="43">
        <v>126.88</v>
      </c>
      <c r="F613" s="44">
        <v>2.2999999999999998</v>
      </c>
      <c r="G613" s="43">
        <v>114.18</v>
      </c>
      <c r="H613" s="44">
        <v>1.78</v>
      </c>
      <c r="I613" s="42" t="s">
        <v>109</v>
      </c>
      <c r="J613" s="42" t="s">
        <v>15</v>
      </c>
      <c r="K613" s="42" t="s">
        <v>4</v>
      </c>
      <c r="L613" s="43">
        <f>IF(Tabelle11[[#This Row],[Heizleistung (55° C)]]=0,Tabelle11[[#This Row],[Heizleistung (35° C)]],(Tabelle11[[#This Row],[Heizleistung (35° C)]]+Tabelle11[[#This Row],[Heizleistung (55° C)]])/2)</f>
        <v>120.53</v>
      </c>
      <c r="M613" s="46">
        <f>IF(OR(Tabelle11[[#This Row],[Etas 35°C]]=0,Tabelle11[[#This Row],[Etas 55°C]]=0),"n.a.",(Tabelle11[[#This Row],[Etas 35°C]]*0.8+Tabelle11[[#This Row],[Etas 55°C]]*0.2)*2.5)</f>
        <v>5.4899999999999993</v>
      </c>
      <c r="N613" s="53">
        <f>IF(Tabelle11[[#This Row],[Etas 55°C]]=0,"n.a.",(6-Tabelle11[[#This Row],[80%/20% SCOP]])/Tabelle11[[#This Row],[80%/20% SCOP]])</f>
        <v>9.2896174863388109E-2</v>
      </c>
    </row>
    <row r="614" spans="1:14" ht="20.100000000000001" customHeight="1" x14ac:dyDescent="0.25">
      <c r="A614" s="40">
        <v>16007979</v>
      </c>
      <c r="B614" s="41" t="s">
        <v>3161</v>
      </c>
      <c r="C614" s="41" t="s">
        <v>7467</v>
      </c>
      <c r="D614" s="42" t="s">
        <v>6852</v>
      </c>
      <c r="E614" s="43">
        <v>124.64</v>
      </c>
      <c r="F614" s="44">
        <v>2.2400000000000002</v>
      </c>
      <c r="G614" s="43"/>
      <c r="H614" s="42"/>
      <c r="I614" s="42" t="s">
        <v>109</v>
      </c>
      <c r="J614" s="42" t="s">
        <v>15</v>
      </c>
      <c r="K614" s="42" t="s">
        <v>4</v>
      </c>
      <c r="L614" s="43">
        <f>IF(Tabelle11[[#This Row],[Heizleistung (55° C)]]=0,Tabelle11[[#This Row],[Heizleistung (35° C)]],(Tabelle11[[#This Row],[Heizleistung (35° C)]]+Tabelle11[[#This Row],[Heizleistung (55° C)]])/2)</f>
        <v>124.64</v>
      </c>
      <c r="M614" s="46" t="str">
        <f>IF(OR(Tabelle11[[#This Row],[Etas 35°C]]=0,Tabelle11[[#This Row],[Etas 55°C]]=0),"n.a.",(Tabelle11[[#This Row],[Etas 35°C]]*0.8+Tabelle11[[#This Row],[Etas 55°C]]*0.2)*2.5)</f>
        <v>n.a.</v>
      </c>
      <c r="N614" s="53" t="str">
        <f>IF(Tabelle11[[#This Row],[Etas 55°C]]=0,"n.a.",(6-Tabelle11[[#This Row],[80%/20% SCOP]])/Tabelle11[[#This Row],[80%/20% SCOP]])</f>
        <v>n.a.</v>
      </c>
    </row>
    <row r="615" spans="1:14" ht="20.100000000000001" customHeight="1" x14ac:dyDescent="0.25">
      <c r="A615" s="40">
        <v>16007977</v>
      </c>
      <c r="B615" s="41" t="s">
        <v>3161</v>
      </c>
      <c r="C615" s="41" t="s">
        <v>7468</v>
      </c>
      <c r="D615" s="42" t="s">
        <v>6852</v>
      </c>
      <c r="E615" s="43">
        <v>94.41</v>
      </c>
      <c r="F615" s="44">
        <v>2.2200000000000002</v>
      </c>
      <c r="G615" s="43"/>
      <c r="H615" s="42"/>
      <c r="I615" s="42" t="s">
        <v>109</v>
      </c>
      <c r="J615" s="42" t="s">
        <v>15</v>
      </c>
      <c r="K615" s="42" t="s">
        <v>4</v>
      </c>
      <c r="L615" s="43">
        <f>IF(Tabelle11[[#This Row],[Heizleistung (55° C)]]=0,Tabelle11[[#This Row],[Heizleistung (35° C)]],(Tabelle11[[#This Row],[Heizleistung (35° C)]]+Tabelle11[[#This Row],[Heizleistung (55° C)]])/2)</f>
        <v>94.41</v>
      </c>
      <c r="M615" s="46" t="str">
        <f>IF(OR(Tabelle11[[#This Row],[Etas 35°C]]=0,Tabelle11[[#This Row],[Etas 55°C]]=0),"n.a.",(Tabelle11[[#This Row],[Etas 35°C]]*0.8+Tabelle11[[#This Row],[Etas 55°C]]*0.2)*2.5)</f>
        <v>n.a.</v>
      </c>
      <c r="N615" s="53" t="str">
        <f>IF(Tabelle11[[#This Row],[Etas 55°C]]=0,"n.a.",(6-Tabelle11[[#This Row],[80%/20% SCOP]])/Tabelle11[[#This Row],[80%/20% SCOP]])</f>
        <v>n.a.</v>
      </c>
    </row>
    <row r="616" spans="1:14" ht="20.100000000000001" customHeight="1" x14ac:dyDescent="0.25">
      <c r="A616" s="40">
        <v>16007982</v>
      </c>
      <c r="B616" s="41" t="s">
        <v>3161</v>
      </c>
      <c r="C616" s="41" t="s">
        <v>7469</v>
      </c>
      <c r="D616" s="42" t="s">
        <v>6852</v>
      </c>
      <c r="E616" s="43">
        <v>262.18</v>
      </c>
      <c r="F616" s="44">
        <v>2.21</v>
      </c>
      <c r="G616" s="43"/>
      <c r="H616" s="42"/>
      <c r="I616" s="42" t="s">
        <v>109</v>
      </c>
      <c r="J616" s="42" t="s">
        <v>15</v>
      </c>
      <c r="K616" s="42" t="s">
        <v>4</v>
      </c>
      <c r="L616" s="43">
        <f>IF(Tabelle11[[#This Row],[Heizleistung (55° C)]]=0,Tabelle11[[#This Row],[Heizleistung (35° C)]],(Tabelle11[[#This Row],[Heizleistung (35° C)]]+Tabelle11[[#This Row],[Heizleistung (55° C)]])/2)</f>
        <v>262.18</v>
      </c>
      <c r="M616" s="46" t="str">
        <f>IF(OR(Tabelle11[[#This Row],[Etas 35°C]]=0,Tabelle11[[#This Row],[Etas 55°C]]=0),"n.a.",(Tabelle11[[#This Row],[Etas 35°C]]*0.8+Tabelle11[[#This Row],[Etas 55°C]]*0.2)*2.5)</f>
        <v>n.a.</v>
      </c>
      <c r="N616" s="53" t="str">
        <f>IF(Tabelle11[[#This Row],[Etas 55°C]]=0,"n.a.",(6-Tabelle11[[#This Row],[80%/20% SCOP]])/Tabelle11[[#This Row],[80%/20% SCOP]])</f>
        <v>n.a.</v>
      </c>
    </row>
    <row r="617" spans="1:14" ht="20.100000000000001" customHeight="1" x14ac:dyDescent="0.25">
      <c r="A617" s="40">
        <v>16007980</v>
      </c>
      <c r="B617" s="41" t="s">
        <v>3161</v>
      </c>
      <c r="C617" s="41" t="s">
        <v>7470</v>
      </c>
      <c r="D617" s="42" t="s">
        <v>6852</v>
      </c>
      <c r="E617" s="43">
        <v>161.91999999999999</v>
      </c>
      <c r="F617" s="44">
        <v>2.21</v>
      </c>
      <c r="G617" s="43"/>
      <c r="H617" s="42"/>
      <c r="I617" s="42" t="s">
        <v>109</v>
      </c>
      <c r="J617" s="42" t="s">
        <v>15</v>
      </c>
      <c r="K617" s="42" t="s">
        <v>4</v>
      </c>
      <c r="L617" s="43">
        <f>IF(Tabelle11[[#This Row],[Heizleistung (55° C)]]=0,Tabelle11[[#This Row],[Heizleistung (35° C)]],(Tabelle11[[#This Row],[Heizleistung (35° C)]]+Tabelle11[[#This Row],[Heizleistung (55° C)]])/2)</f>
        <v>161.91999999999999</v>
      </c>
      <c r="M617" s="46" t="str">
        <f>IF(OR(Tabelle11[[#This Row],[Etas 35°C]]=0,Tabelle11[[#This Row],[Etas 55°C]]=0),"n.a.",(Tabelle11[[#This Row],[Etas 35°C]]*0.8+Tabelle11[[#This Row],[Etas 55°C]]*0.2)*2.5)</f>
        <v>n.a.</v>
      </c>
      <c r="N617" s="53" t="str">
        <f>IF(Tabelle11[[#This Row],[Etas 55°C]]=0,"n.a.",(6-Tabelle11[[#This Row],[80%/20% SCOP]])/Tabelle11[[#This Row],[80%/20% SCOP]])</f>
        <v>n.a.</v>
      </c>
    </row>
    <row r="618" spans="1:14" ht="20.100000000000001" customHeight="1" x14ac:dyDescent="0.25">
      <c r="A618" s="40">
        <v>16008064</v>
      </c>
      <c r="B618" s="41" t="s">
        <v>3161</v>
      </c>
      <c r="C618" s="41" t="s">
        <v>7471</v>
      </c>
      <c r="D618" s="42" t="s">
        <v>6852</v>
      </c>
      <c r="E618" s="43">
        <v>535.94000000000005</v>
      </c>
      <c r="F618" s="44">
        <v>2.17</v>
      </c>
      <c r="G618" s="43"/>
      <c r="H618" s="42"/>
      <c r="I618" s="42" t="s">
        <v>130</v>
      </c>
      <c r="J618" s="42" t="s">
        <v>15</v>
      </c>
      <c r="K618" s="42" t="s">
        <v>4</v>
      </c>
      <c r="L618" s="43">
        <f>IF(Tabelle11[[#This Row],[Heizleistung (55° C)]]=0,Tabelle11[[#This Row],[Heizleistung (35° C)]],(Tabelle11[[#This Row],[Heizleistung (35° C)]]+Tabelle11[[#This Row],[Heizleistung (55° C)]])/2)</f>
        <v>535.94000000000005</v>
      </c>
      <c r="M618" s="46" t="str">
        <f>IF(OR(Tabelle11[[#This Row],[Etas 35°C]]=0,Tabelle11[[#This Row],[Etas 55°C]]=0),"n.a.",(Tabelle11[[#This Row],[Etas 35°C]]*0.8+Tabelle11[[#This Row],[Etas 55°C]]*0.2)*2.5)</f>
        <v>n.a.</v>
      </c>
      <c r="N618" s="53" t="str">
        <f>IF(Tabelle11[[#This Row],[Etas 55°C]]=0,"n.a.",(6-Tabelle11[[#This Row],[80%/20% SCOP]])/Tabelle11[[#This Row],[80%/20% SCOP]])</f>
        <v>n.a.</v>
      </c>
    </row>
    <row r="619" spans="1:14" ht="20.100000000000001" customHeight="1" x14ac:dyDescent="0.25">
      <c r="A619" s="40">
        <v>16007909</v>
      </c>
      <c r="B619" s="41" t="s">
        <v>3161</v>
      </c>
      <c r="C619" s="41" t="s">
        <v>7472</v>
      </c>
      <c r="D619" s="42" t="s">
        <v>6852</v>
      </c>
      <c r="E619" s="43">
        <v>332.49</v>
      </c>
      <c r="F619" s="44">
        <v>2.39</v>
      </c>
      <c r="G619" s="43">
        <v>297.29000000000002</v>
      </c>
      <c r="H619" s="44">
        <v>1.88</v>
      </c>
      <c r="I619" s="42" t="s">
        <v>109</v>
      </c>
      <c r="J619" s="42" t="s">
        <v>15</v>
      </c>
      <c r="K619" s="42" t="s">
        <v>4</v>
      </c>
      <c r="L619" s="43">
        <f>IF(Tabelle11[[#This Row],[Heizleistung (55° C)]]=0,Tabelle11[[#This Row],[Heizleistung (35° C)]],(Tabelle11[[#This Row],[Heizleistung (35° C)]]+Tabelle11[[#This Row],[Heizleistung (55° C)]])/2)</f>
        <v>314.89</v>
      </c>
      <c r="M619" s="46">
        <f>IF(OR(Tabelle11[[#This Row],[Etas 35°C]]=0,Tabelle11[[#This Row],[Etas 55°C]]=0),"n.a.",(Tabelle11[[#This Row],[Etas 35°C]]*0.8+Tabelle11[[#This Row],[Etas 55°C]]*0.2)*2.5)</f>
        <v>5.7200000000000006</v>
      </c>
      <c r="N619" s="53">
        <f>IF(Tabelle11[[#This Row],[Etas 55°C]]=0,"n.a.",(6-Tabelle11[[#This Row],[80%/20% SCOP]])/Tabelle11[[#This Row],[80%/20% SCOP]])</f>
        <v>4.8951048951048834E-2</v>
      </c>
    </row>
    <row r="620" spans="1:14" ht="20.100000000000001" customHeight="1" x14ac:dyDescent="0.25">
      <c r="A620" s="40">
        <v>16008902</v>
      </c>
      <c r="B620" s="41" t="s">
        <v>3161</v>
      </c>
      <c r="C620" s="41" t="s">
        <v>7473</v>
      </c>
      <c r="D620" s="42" t="s">
        <v>6852</v>
      </c>
      <c r="E620" s="43">
        <v>50.37</v>
      </c>
      <c r="F620" s="44">
        <v>2.1800000000000002</v>
      </c>
      <c r="G620" s="43">
        <v>45.39</v>
      </c>
      <c r="H620" s="44">
        <v>1.72</v>
      </c>
      <c r="I620" s="42" t="s">
        <v>109</v>
      </c>
      <c r="J620" s="42" t="s">
        <v>15</v>
      </c>
      <c r="K620" s="42" t="s">
        <v>4</v>
      </c>
      <c r="L620" s="43">
        <f>IF(Tabelle11[[#This Row],[Heizleistung (55° C)]]=0,Tabelle11[[#This Row],[Heizleistung (35° C)]],(Tabelle11[[#This Row],[Heizleistung (35° C)]]+Tabelle11[[#This Row],[Heizleistung (55° C)]])/2)</f>
        <v>47.879999999999995</v>
      </c>
      <c r="M620" s="46">
        <f>IF(OR(Tabelle11[[#This Row],[Etas 35°C]]=0,Tabelle11[[#This Row],[Etas 55°C]]=0),"n.a.",(Tabelle11[[#This Row],[Etas 35°C]]*0.8+Tabelle11[[#This Row],[Etas 55°C]]*0.2)*2.5)</f>
        <v>5.2200000000000006</v>
      </c>
      <c r="N620" s="53">
        <f>IF(Tabelle11[[#This Row],[Etas 55°C]]=0,"n.a.",(6-Tabelle11[[#This Row],[80%/20% SCOP]])/Tabelle11[[#This Row],[80%/20% SCOP]])</f>
        <v>0.14942528735632171</v>
      </c>
    </row>
    <row r="621" spans="1:14" ht="20.100000000000001" customHeight="1" x14ac:dyDescent="0.25">
      <c r="A621" s="40">
        <v>16007927</v>
      </c>
      <c r="B621" s="41" t="s">
        <v>3161</v>
      </c>
      <c r="C621" s="41" t="s">
        <v>7474</v>
      </c>
      <c r="D621" s="42" t="s">
        <v>6852</v>
      </c>
      <c r="E621" s="43">
        <v>404.27</v>
      </c>
      <c r="F621" s="44">
        <v>2.2599999999999998</v>
      </c>
      <c r="G621" s="43"/>
      <c r="H621" s="42"/>
      <c r="I621" s="42" t="s">
        <v>109</v>
      </c>
      <c r="J621" s="42" t="s">
        <v>15</v>
      </c>
      <c r="K621" s="42" t="s">
        <v>4</v>
      </c>
      <c r="L621" s="43">
        <f>IF(Tabelle11[[#This Row],[Heizleistung (55° C)]]=0,Tabelle11[[#This Row],[Heizleistung (35° C)]],(Tabelle11[[#This Row],[Heizleistung (35° C)]]+Tabelle11[[#This Row],[Heizleistung (55° C)]])/2)</f>
        <v>404.27</v>
      </c>
      <c r="M621" s="46" t="str">
        <f>IF(OR(Tabelle11[[#This Row],[Etas 35°C]]=0,Tabelle11[[#This Row],[Etas 55°C]]=0),"n.a.",(Tabelle11[[#This Row],[Etas 35°C]]*0.8+Tabelle11[[#This Row],[Etas 55°C]]*0.2)*2.5)</f>
        <v>n.a.</v>
      </c>
      <c r="N621" s="53" t="str">
        <f>IF(Tabelle11[[#This Row],[Etas 55°C]]=0,"n.a.",(6-Tabelle11[[#This Row],[80%/20% SCOP]])/Tabelle11[[#This Row],[80%/20% SCOP]])</f>
        <v>n.a.</v>
      </c>
    </row>
    <row r="622" spans="1:14" ht="20.100000000000001" customHeight="1" x14ac:dyDescent="0.25">
      <c r="A622" s="40">
        <v>16008598</v>
      </c>
      <c r="B622" s="41" t="s">
        <v>3161</v>
      </c>
      <c r="C622" s="41" t="s">
        <v>7475</v>
      </c>
      <c r="D622" s="42" t="s">
        <v>6852</v>
      </c>
      <c r="E622" s="43">
        <v>837.07</v>
      </c>
      <c r="F622" s="44">
        <v>2.73</v>
      </c>
      <c r="G622" s="43">
        <v>775.85</v>
      </c>
      <c r="H622" s="44">
        <v>2.08</v>
      </c>
      <c r="I622" s="42" t="s">
        <v>7453</v>
      </c>
      <c r="J622" s="42" t="s">
        <v>15</v>
      </c>
      <c r="K622" s="42" t="s">
        <v>4</v>
      </c>
      <c r="L622" s="43">
        <f>IF(Tabelle11[[#This Row],[Heizleistung (55° C)]]=0,Tabelle11[[#This Row],[Heizleistung (35° C)]],(Tabelle11[[#This Row],[Heizleistung (35° C)]]+Tabelle11[[#This Row],[Heizleistung (55° C)]])/2)</f>
        <v>806.46</v>
      </c>
      <c r="M622" s="46">
        <f>IF(OR(Tabelle11[[#This Row],[Etas 35°C]]=0,Tabelle11[[#This Row],[Etas 55°C]]=0),"n.a.",(Tabelle11[[#This Row],[Etas 35°C]]*0.8+Tabelle11[[#This Row],[Etas 55°C]]*0.2)*2.5)</f>
        <v>6.5</v>
      </c>
      <c r="N622" s="53">
        <f>IF(Tabelle11[[#This Row],[Etas 55°C]]=0,"n.a.",(6-Tabelle11[[#This Row],[80%/20% SCOP]])/Tabelle11[[#This Row],[80%/20% SCOP]])</f>
        <v>-7.6923076923076927E-2</v>
      </c>
    </row>
    <row r="623" spans="1:14" ht="20.100000000000001" customHeight="1" x14ac:dyDescent="0.25">
      <c r="A623" s="40">
        <v>16008599</v>
      </c>
      <c r="B623" s="41" t="s">
        <v>3161</v>
      </c>
      <c r="C623" s="41" t="s">
        <v>7476</v>
      </c>
      <c r="D623" s="42" t="s">
        <v>6852</v>
      </c>
      <c r="E623" s="43">
        <v>944.09</v>
      </c>
      <c r="F623" s="44">
        <v>2.68</v>
      </c>
      <c r="G623" s="43">
        <v>867.33</v>
      </c>
      <c r="H623" s="44">
        <v>2.04</v>
      </c>
      <c r="I623" s="42" t="s">
        <v>7453</v>
      </c>
      <c r="J623" s="42" t="s">
        <v>15</v>
      </c>
      <c r="K623" s="42" t="s">
        <v>4</v>
      </c>
      <c r="L623" s="43">
        <f>IF(Tabelle11[[#This Row],[Heizleistung (55° C)]]=0,Tabelle11[[#This Row],[Heizleistung (35° C)]],(Tabelle11[[#This Row],[Heizleistung (35° C)]]+Tabelle11[[#This Row],[Heizleistung (55° C)]])/2)</f>
        <v>905.71</v>
      </c>
      <c r="M623" s="46">
        <f>IF(OR(Tabelle11[[#This Row],[Etas 35°C]]=0,Tabelle11[[#This Row],[Etas 55°C]]=0),"n.a.",(Tabelle11[[#This Row],[Etas 35°C]]*0.8+Tabelle11[[#This Row],[Etas 55°C]]*0.2)*2.5)</f>
        <v>6.38</v>
      </c>
      <c r="N623" s="53">
        <f>IF(Tabelle11[[#This Row],[Etas 55°C]]=0,"n.a.",(6-Tabelle11[[#This Row],[80%/20% SCOP]])/Tabelle11[[#This Row],[80%/20% SCOP]])</f>
        <v>-5.9561128526645753E-2</v>
      </c>
    </row>
    <row r="624" spans="1:14" ht="20.100000000000001" customHeight="1" x14ac:dyDescent="0.25">
      <c r="A624" s="40">
        <v>16007848</v>
      </c>
      <c r="B624" s="41" t="s">
        <v>3161</v>
      </c>
      <c r="C624" s="41" t="s">
        <v>7477</v>
      </c>
      <c r="D624" s="42" t="s">
        <v>6852</v>
      </c>
      <c r="E624" s="43">
        <v>85.63</v>
      </c>
      <c r="F624" s="44">
        <v>2.29</v>
      </c>
      <c r="G624" s="43">
        <v>78.09</v>
      </c>
      <c r="H624" s="44">
        <v>1.78</v>
      </c>
      <c r="I624" s="42" t="s">
        <v>109</v>
      </c>
      <c r="J624" s="42" t="s">
        <v>15</v>
      </c>
      <c r="K624" s="42" t="s">
        <v>4</v>
      </c>
      <c r="L624" s="43">
        <f>IF(Tabelle11[[#This Row],[Heizleistung (55° C)]]=0,Tabelle11[[#This Row],[Heizleistung (35° C)]],(Tabelle11[[#This Row],[Heizleistung (35° C)]]+Tabelle11[[#This Row],[Heizleistung (55° C)]])/2)</f>
        <v>81.86</v>
      </c>
      <c r="M624" s="46">
        <f>IF(OR(Tabelle11[[#This Row],[Etas 35°C]]=0,Tabelle11[[#This Row],[Etas 55°C]]=0),"n.a.",(Tabelle11[[#This Row],[Etas 35°C]]*0.8+Tabelle11[[#This Row],[Etas 55°C]]*0.2)*2.5)</f>
        <v>5.4700000000000006</v>
      </c>
      <c r="N624" s="53">
        <f>IF(Tabelle11[[#This Row],[Etas 55°C]]=0,"n.a.",(6-Tabelle11[[#This Row],[80%/20% SCOP]])/Tabelle11[[#This Row],[80%/20% SCOP]])</f>
        <v>9.6892138939670802E-2</v>
      </c>
    </row>
    <row r="625" spans="1:14" ht="20.100000000000001" customHeight="1" x14ac:dyDescent="0.25">
      <c r="A625" s="40">
        <v>16008603</v>
      </c>
      <c r="B625" s="41" t="s">
        <v>3161</v>
      </c>
      <c r="C625" s="41" t="s">
        <v>7478</v>
      </c>
      <c r="D625" s="42" t="s">
        <v>6852</v>
      </c>
      <c r="E625" s="43">
        <v>1399.12</v>
      </c>
      <c r="F625" s="44">
        <v>2.75</v>
      </c>
      <c r="G625" s="43">
        <v>1285.21</v>
      </c>
      <c r="H625" s="44">
        <v>2.15</v>
      </c>
      <c r="I625" s="42" t="s">
        <v>7453</v>
      </c>
      <c r="J625" s="42" t="s">
        <v>15</v>
      </c>
      <c r="K625" s="42" t="s">
        <v>4</v>
      </c>
      <c r="L625" s="43">
        <f>IF(Tabelle11[[#This Row],[Heizleistung (55° C)]]=0,Tabelle11[[#This Row],[Heizleistung (35° C)]],(Tabelle11[[#This Row],[Heizleistung (35° C)]]+Tabelle11[[#This Row],[Heizleistung (55° C)]])/2)</f>
        <v>1342.165</v>
      </c>
      <c r="M625" s="46">
        <f>IF(OR(Tabelle11[[#This Row],[Etas 35°C]]=0,Tabelle11[[#This Row],[Etas 55°C]]=0),"n.a.",(Tabelle11[[#This Row],[Etas 35°C]]*0.8+Tabelle11[[#This Row],[Etas 55°C]]*0.2)*2.5)</f>
        <v>6.5750000000000011</v>
      </c>
      <c r="N625" s="53">
        <f>IF(Tabelle11[[#This Row],[Etas 55°C]]=0,"n.a.",(6-Tabelle11[[#This Row],[80%/20% SCOP]])/Tabelle11[[#This Row],[80%/20% SCOP]])</f>
        <v>-8.7452471482889885E-2</v>
      </c>
    </row>
    <row r="626" spans="1:14" ht="20.100000000000001" customHeight="1" x14ac:dyDescent="0.25">
      <c r="A626" s="40">
        <v>16008058</v>
      </c>
      <c r="B626" s="41" t="s">
        <v>3161</v>
      </c>
      <c r="C626" s="41" t="s">
        <v>7479</v>
      </c>
      <c r="D626" s="42" t="s">
        <v>6852</v>
      </c>
      <c r="E626" s="43">
        <v>297.44</v>
      </c>
      <c r="F626" s="44">
        <v>2.11</v>
      </c>
      <c r="G626" s="43"/>
      <c r="H626" s="42"/>
      <c r="I626" s="42" t="s">
        <v>130</v>
      </c>
      <c r="J626" s="42" t="s">
        <v>15</v>
      </c>
      <c r="K626" s="42" t="s">
        <v>4</v>
      </c>
      <c r="L626" s="43">
        <f>IF(Tabelle11[[#This Row],[Heizleistung (55° C)]]=0,Tabelle11[[#This Row],[Heizleistung (35° C)]],(Tabelle11[[#This Row],[Heizleistung (35° C)]]+Tabelle11[[#This Row],[Heizleistung (55° C)]])/2)</f>
        <v>297.44</v>
      </c>
      <c r="M626" s="46" t="str">
        <f>IF(OR(Tabelle11[[#This Row],[Etas 35°C]]=0,Tabelle11[[#This Row],[Etas 55°C]]=0),"n.a.",(Tabelle11[[#This Row],[Etas 35°C]]*0.8+Tabelle11[[#This Row],[Etas 55°C]]*0.2)*2.5)</f>
        <v>n.a.</v>
      </c>
      <c r="N626" s="53" t="str">
        <f>IF(Tabelle11[[#This Row],[Etas 55°C]]=0,"n.a.",(6-Tabelle11[[#This Row],[80%/20% SCOP]])/Tabelle11[[#This Row],[80%/20% SCOP]])</f>
        <v>n.a.</v>
      </c>
    </row>
    <row r="627" spans="1:14" ht="20.100000000000001" customHeight="1" x14ac:dyDescent="0.25">
      <c r="A627" s="40">
        <v>16008600</v>
      </c>
      <c r="B627" s="41" t="s">
        <v>3161</v>
      </c>
      <c r="C627" s="41" t="s">
        <v>7480</v>
      </c>
      <c r="D627" s="42" t="s">
        <v>6852</v>
      </c>
      <c r="E627" s="43">
        <v>1036.8800000000001</v>
      </c>
      <c r="F627" s="44">
        <v>2.67</v>
      </c>
      <c r="G627" s="43">
        <v>951.04</v>
      </c>
      <c r="H627" s="44">
        <v>2.0499999999999998</v>
      </c>
      <c r="I627" s="42" t="s">
        <v>7453</v>
      </c>
      <c r="J627" s="42" t="s">
        <v>15</v>
      </c>
      <c r="K627" s="42" t="s">
        <v>4</v>
      </c>
      <c r="L627" s="43">
        <f>IF(Tabelle11[[#This Row],[Heizleistung (55° C)]]=0,Tabelle11[[#This Row],[Heizleistung (35° C)]],(Tabelle11[[#This Row],[Heizleistung (35° C)]]+Tabelle11[[#This Row],[Heizleistung (55° C)]])/2)</f>
        <v>993.96</v>
      </c>
      <c r="M627" s="46">
        <f>IF(OR(Tabelle11[[#This Row],[Etas 35°C]]=0,Tabelle11[[#This Row],[Etas 55°C]]=0),"n.a.",(Tabelle11[[#This Row],[Etas 35°C]]*0.8+Tabelle11[[#This Row],[Etas 55°C]]*0.2)*2.5)</f>
        <v>6.3650000000000002</v>
      </c>
      <c r="N627" s="53">
        <f>IF(Tabelle11[[#This Row],[Etas 55°C]]=0,"n.a.",(6-Tabelle11[[#This Row],[80%/20% SCOP]])/Tabelle11[[#This Row],[80%/20% SCOP]])</f>
        <v>-5.7344854673998462E-2</v>
      </c>
    </row>
    <row r="628" spans="1:14" ht="20.100000000000001" customHeight="1" x14ac:dyDescent="0.25">
      <c r="A628" s="40">
        <v>16007850</v>
      </c>
      <c r="B628" s="41" t="s">
        <v>3161</v>
      </c>
      <c r="C628" s="41" t="s">
        <v>7481</v>
      </c>
      <c r="D628" s="42" t="s">
        <v>6852</v>
      </c>
      <c r="E628" s="43">
        <v>107.96</v>
      </c>
      <c r="F628" s="44">
        <v>2.27</v>
      </c>
      <c r="G628" s="43">
        <v>96.98</v>
      </c>
      <c r="H628" s="44">
        <v>1.77</v>
      </c>
      <c r="I628" s="42" t="s">
        <v>109</v>
      </c>
      <c r="J628" s="42" t="s">
        <v>15</v>
      </c>
      <c r="K628" s="42" t="s">
        <v>4</v>
      </c>
      <c r="L628" s="43">
        <f>IF(Tabelle11[[#This Row],[Heizleistung (55° C)]]=0,Tabelle11[[#This Row],[Heizleistung (35° C)]],(Tabelle11[[#This Row],[Heizleistung (35° C)]]+Tabelle11[[#This Row],[Heizleistung (55° C)]])/2)</f>
        <v>102.47</v>
      </c>
      <c r="M628" s="46">
        <f>IF(OR(Tabelle11[[#This Row],[Etas 35°C]]=0,Tabelle11[[#This Row],[Etas 55°C]]=0),"n.a.",(Tabelle11[[#This Row],[Etas 35°C]]*0.8+Tabelle11[[#This Row],[Etas 55°C]]*0.2)*2.5)</f>
        <v>5.4249999999999998</v>
      </c>
      <c r="N628" s="53">
        <f>IF(Tabelle11[[#This Row],[Etas 55°C]]=0,"n.a.",(6-Tabelle11[[#This Row],[80%/20% SCOP]])/Tabelle11[[#This Row],[80%/20% SCOP]])</f>
        <v>0.10599078341013829</v>
      </c>
    </row>
    <row r="629" spans="1:14" ht="20.100000000000001" customHeight="1" x14ac:dyDescent="0.25">
      <c r="A629" s="40">
        <v>16008661</v>
      </c>
      <c r="B629" s="41" t="s">
        <v>3161</v>
      </c>
      <c r="C629" s="41" t="s">
        <v>7482</v>
      </c>
      <c r="D629" s="42" t="s">
        <v>6852</v>
      </c>
      <c r="E629" s="43">
        <v>539.58000000000004</v>
      </c>
      <c r="F629" s="44">
        <v>2.16</v>
      </c>
      <c r="G629" s="43"/>
      <c r="H629" s="42"/>
      <c r="I629" s="42" t="s">
        <v>3166</v>
      </c>
      <c r="J629" s="42" t="s">
        <v>15</v>
      </c>
      <c r="K629" s="42" t="s">
        <v>4</v>
      </c>
      <c r="L629" s="43">
        <f>IF(Tabelle11[[#This Row],[Heizleistung (55° C)]]=0,Tabelle11[[#This Row],[Heizleistung (35° C)]],(Tabelle11[[#This Row],[Heizleistung (35° C)]]+Tabelle11[[#This Row],[Heizleistung (55° C)]])/2)</f>
        <v>539.58000000000004</v>
      </c>
      <c r="M629" s="46" t="str">
        <f>IF(OR(Tabelle11[[#This Row],[Etas 35°C]]=0,Tabelle11[[#This Row],[Etas 55°C]]=0),"n.a.",(Tabelle11[[#This Row],[Etas 35°C]]*0.8+Tabelle11[[#This Row],[Etas 55°C]]*0.2)*2.5)</f>
        <v>n.a.</v>
      </c>
      <c r="N629" s="53" t="str">
        <f>IF(Tabelle11[[#This Row],[Etas 55°C]]=0,"n.a.",(6-Tabelle11[[#This Row],[80%/20% SCOP]])/Tabelle11[[#This Row],[80%/20% SCOP]])</f>
        <v>n.a.</v>
      </c>
    </row>
    <row r="630" spans="1:14" ht="20.100000000000001" customHeight="1" x14ac:dyDescent="0.25">
      <c r="A630" s="40">
        <v>16007842</v>
      </c>
      <c r="B630" s="41" t="s">
        <v>3161</v>
      </c>
      <c r="C630" s="41" t="s">
        <v>7483</v>
      </c>
      <c r="D630" s="42" t="s">
        <v>6852</v>
      </c>
      <c r="E630" s="43">
        <v>354.97</v>
      </c>
      <c r="F630" s="44">
        <v>1.95</v>
      </c>
      <c r="G630" s="43">
        <v>318.17</v>
      </c>
      <c r="H630" s="44">
        <v>1.49</v>
      </c>
      <c r="I630" s="42" t="s">
        <v>3166</v>
      </c>
      <c r="J630" s="42" t="s">
        <v>15</v>
      </c>
      <c r="K630" s="42" t="s">
        <v>4</v>
      </c>
      <c r="L630" s="43">
        <f>IF(Tabelle11[[#This Row],[Heizleistung (55° C)]]=0,Tabelle11[[#This Row],[Heizleistung (35° C)]],(Tabelle11[[#This Row],[Heizleistung (35° C)]]+Tabelle11[[#This Row],[Heizleistung (55° C)]])/2)</f>
        <v>336.57000000000005</v>
      </c>
      <c r="M630" s="46">
        <f>IF(OR(Tabelle11[[#This Row],[Etas 35°C]]=0,Tabelle11[[#This Row],[Etas 55°C]]=0),"n.a.",(Tabelle11[[#This Row],[Etas 35°C]]*0.8+Tabelle11[[#This Row],[Etas 55°C]]*0.2)*2.5)</f>
        <v>4.6450000000000005</v>
      </c>
      <c r="N630" s="53">
        <f>IF(Tabelle11[[#This Row],[Etas 55°C]]=0,"n.a.",(6-Tabelle11[[#This Row],[80%/20% SCOP]])/Tabelle11[[#This Row],[80%/20% SCOP]])</f>
        <v>0.29171151776103327</v>
      </c>
    </row>
    <row r="631" spans="1:14" ht="20.100000000000001" customHeight="1" x14ac:dyDescent="0.25">
      <c r="A631" s="40">
        <v>16007916</v>
      </c>
      <c r="B631" s="41" t="s">
        <v>3161</v>
      </c>
      <c r="C631" s="41" t="s">
        <v>7484</v>
      </c>
      <c r="D631" s="42" t="s">
        <v>6852</v>
      </c>
      <c r="E631" s="43">
        <v>75.53</v>
      </c>
      <c r="F631" s="44">
        <v>2.27</v>
      </c>
      <c r="G631" s="43">
        <v>67.790000000000006</v>
      </c>
      <c r="H631" s="44">
        <v>1.81</v>
      </c>
      <c r="I631" s="42" t="s">
        <v>109</v>
      </c>
      <c r="J631" s="42" t="s">
        <v>15</v>
      </c>
      <c r="K631" s="42" t="s">
        <v>4</v>
      </c>
      <c r="L631" s="43">
        <f>IF(Tabelle11[[#This Row],[Heizleistung (55° C)]]=0,Tabelle11[[#This Row],[Heizleistung (35° C)]],(Tabelle11[[#This Row],[Heizleistung (35° C)]]+Tabelle11[[#This Row],[Heizleistung (55° C)]])/2)</f>
        <v>71.66</v>
      </c>
      <c r="M631" s="46">
        <f>IF(OR(Tabelle11[[#This Row],[Etas 35°C]]=0,Tabelle11[[#This Row],[Etas 55°C]]=0),"n.a.",(Tabelle11[[#This Row],[Etas 35°C]]*0.8+Tabelle11[[#This Row],[Etas 55°C]]*0.2)*2.5)</f>
        <v>5.4450000000000003</v>
      </c>
      <c r="N631" s="53">
        <f>IF(Tabelle11[[#This Row],[Etas 55°C]]=0,"n.a.",(6-Tabelle11[[#This Row],[80%/20% SCOP]])/Tabelle11[[#This Row],[80%/20% SCOP]])</f>
        <v>0.10192837465564733</v>
      </c>
    </row>
    <row r="632" spans="1:14" ht="20.100000000000001" customHeight="1" x14ac:dyDescent="0.25">
      <c r="A632" s="40">
        <v>16008608</v>
      </c>
      <c r="B632" s="41" t="s">
        <v>3161</v>
      </c>
      <c r="C632" s="41" t="s">
        <v>7485</v>
      </c>
      <c r="D632" s="42" t="s">
        <v>6852</v>
      </c>
      <c r="E632" s="43">
        <v>227.3</v>
      </c>
      <c r="F632" s="44">
        <v>2.15</v>
      </c>
      <c r="G632" s="43"/>
      <c r="H632" s="42"/>
      <c r="I632" s="42" t="s">
        <v>3166</v>
      </c>
      <c r="J632" s="42" t="s">
        <v>15</v>
      </c>
      <c r="K632" s="42" t="s">
        <v>4</v>
      </c>
      <c r="L632" s="43">
        <f>IF(Tabelle11[[#This Row],[Heizleistung (55° C)]]=0,Tabelle11[[#This Row],[Heizleistung (35° C)]],(Tabelle11[[#This Row],[Heizleistung (35° C)]]+Tabelle11[[#This Row],[Heizleistung (55° C)]])/2)</f>
        <v>227.3</v>
      </c>
      <c r="M632" s="46" t="str">
        <f>IF(OR(Tabelle11[[#This Row],[Etas 35°C]]=0,Tabelle11[[#This Row],[Etas 55°C]]=0),"n.a.",(Tabelle11[[#This Row],[Etas 35°C]]*0.8+Tabelle11[[#This Row],[Etas 55°C]]*0.2)*2.5)</f>
        <v>n.a.</v>
      </c>
      <c r="N632" s="53" t="str">
        <f>IF(Tabelle11[[#This Row],[Etas 55°C]]=0,"n.a.",(6-Tabelle11[[#This Row],[80%/20% SCOP]])/Tabelle11[[#This Row],[80%/20% SCOP]])</f>
        <v>n.a.</v>
      </c>
    </row>
    <row r="633" spans="1:14" ht="20.100000000000001" customHeight="1" x14ac:dyDescent="0.25">
      <c r="A633" s="40">
        <v>16007999</v>
      </c>
      <c r="B633" s="41" t="s">
        <v>3161</v>
      </c>
      <c r="C633" s="41" t="s">
        <v>7486</v>
      </c>
      <c r="D633" s="42" t="s">
        <v>6852</v>
      </c>
      <c r="E633" s="43">
        <v>242.01</v>
      </c>
      <c r="F633" s="44">
        <v>2.36</v>
      </c>
      <c r="G633" s="43">
        <v>216.64</v>
      </c>
      <c r="H633" s="44">
        <v>1.87</v>
      </c>
      <c r="I633" s="42" t="s">
        <v>109</v>
      </c>
      <c r="J633" s="42" t="s">
        <v>15</v>
      </c>
      <c r="K633" s="42" t="s">
        <v>4</v>
      </c>
      <c r="L633" s="43">
        <f>IF(Tabelle11[[#This Row],[Heizleistung (55° C)]]=0,Tabelle11[[#This Row],[Heizleistung (35° C)]],(Tabelle11[[#This Row],[Heizleistung (35° C)]]+Tabelle11[[#This Row],[Heizleistung (55° C)]])/2)</f>
        <v>229.32499999999999</v>
      </c>
      <c r="M633" s="46">
        <f>IF(OR(Tabelle11[[#This Row],[Etas 35°C]]=0,Tabelle11[[#This Row],[Etas 55°C]]=0),"n.a.",(Tabelle11[[#This Row],[Etas 35°C]]*0.8+Tabelle11[[#This Row],[Etas 55°C]]*0.2)*2.5)</f>
        <v>5.6550000000000002</v>
      </c>
      <c r="N633" s="53">
        <f>IF(Tabelle11[[#This Row],[Etas 55°C]]=0,"n.a.",(6-Tabelle11[[#This Row],[80%/20% SCOP]])/Tabelle11[[#This Row],[80%/20% SCOP]])</f>
        <v>6.100795755968165E-2</v>
      </c>
    </row>
    <row r="634" spans="1:14" ht="20.100000000000001" customHeight="1" x14ac:dyDescent="0.25">
      <c r="A634" s="40">
        <v>16007910</v>
      </c>
      <c r="B634" s="41" t="s">
        <v>3161</v>
      </c>
      <c r="C634" s="41" t="s">
        <v>7487</v>
      </c>
      <c r="D634" s="42" t="s">
        <v>6852</v>
      </c>
      <c r="E634" s="43">
        <v>370.69</v>
      </c>
      <c r="F634" s="44">
        <v>2.4300000000000002</v>
      </c>
      <c r="G634" s="43">
        <v>335.2</v>
      </c>
      <c r="H634" s="44">
        <v>1.89</v>
      </c>
      <c r="I634" s="42" t="s">
        <v>109</v>
      </c>
      <c r="J634" s="42" t="s">
        <v>15</v>
      </c>
      <c r="K634" s="42" t="s">
        <v>4</v>
      </c>
      <c r="L634" s="43">
        <f>IF(Tabelle11[[#This Row],[Heizleistung (55° C)]]=0,Tabelle11[[#This Row],[Heizleistung (35° C)]],(Tabelle11[[#This Row],[Heizleistung (35° C)]]+Tabelle11[[#This Row],[Heizleistung (55° C)]])/2)</f>
        <v>352.94499999999999</v>
      </c>
      <c r="M634" s="46">
        <f>IF(OR(Tabelle11[[#This Row],[Etas 35°C]]=0,Tabelle11[[#This Row],[Etas 55°C]]=0),"n.a.",(Tabelle11[[#This Row],[Etas 35°C]]*0.8+Tabelle11[[#This Row],[Etas 55°C]]*0.2)*2.5)</f>
        <v>5.8049999999999997</v>
      </c>
      <c r="N634" s="53">
        <f>IF(Tabelle11[[#This Row],[Etas 55°C]]=0,"n.a.",(6-Tabelle11[[#This Row],[80%/20% SCOP]])/Tabelle11[[#This Row],[80%/20% SCOP]])</f>
        <v>3.3591731266149921E-2</v>
      </c>
    </row>
    <row r="635" spans="1:14" ht="20.100000000000001" customHeight="1" x14ac:dyDescent="0.25">
      <c r="A635" s="40">
        <v>16008899</v>
      </c>
      <c r="B635" s="41" t="s">
        <v>3161</v>
      </c>
      <c r="C635" s="41" t="s">
        <v>7488</v>
      </c>
      <c r="D635" s="42" t="s">
        <v>6852</v>
      </c>
      <c r="E635" s="43">
        <v>409.65</v>
      </c>
      <c r="F635" s="44">
        <v>2.2799999999999998</v>
      </c>
      <c r="G635" s="43">
        <v>368.98</v>
      </c>
      <c r="H635" s="44">
        <v>1.81</v>
      </c>
      <c r="I635" s="42" t="s">
        <v>109</v>
      </c>
      <c r="J635" s="42" t="s">
        <v>15</v>
      </c>
      <c r="K635" s="42" t="s">
        <v>4</v>
      </c>
      <c r="L635" s="43">
        <f>IF(Tabelle11[[#This Row],[Heizleistung (55° C)]]=0,Tabelle11[[#This Row],[Heizleistung (35° C)]],(Tabelle11[[#This Row],[Heizleistung (35° C)]]+Tabelle11[[#This Row],[Heizleistung (55° C)]])/2)</f>
        <v>389.315</v>
      </c>
      <c r="M635" s="46">
        <f>IF(OR(Tabelle11[[#This Row],[Etas 35°C]]=0,Tabelle11[[#This Row],[Etas 55°C]]=0),"n.a.",(Tabelle11[[#This Row],[Etas 35°C]]*0.8+Tabelle11[[#This Row],[Etas 55°C]]*0.2)*2.5)</f>
        <v>5.4649999999999999</v>
      </c>
      <c r="N635" s="53">
        <f>IF(Tabelle11[[#This Row],[Etas 55°C]]=0,"n.a.",(6-Tabelle11[[#This Row],[80%/20% SCOP]])/Tabelle11[[#This Row],[80%/20% SCOP]])</f>
        <v>9.7895699908508715E-2</v>
      </c>
    </row>
    <row r="636" spans="1:14" ht="20.100000000000001" customHeight="1" x14ac:dyDescent="0.25">
      <c r="A636" s="40">
        <v>16008055</v>
      </c>
      <c r="B636" s="41" t="s">
        <v>3161</v>
      </c>
      <c r="C636" s="41" t="s">
        <v>7489</v>
      </c>
      <c r="D636" s="42" t="s">
        <v>6852</v>
      </c>
      <c r="E636" s="43">
        <v>189.03</v>
      </c>
      <c r="F636" s="44">
        <v>2.21</v>
      </c>
      <c r="G636" s="43"/>
      <c r="H636" s="42"/>
      <c r="I636" s="42" t="s">
        <v>130</v>
      </c>
      <c r="J636" s="42" t="s">
        <v>15</v>
      </c>
      <c r="K636" s="42" t="s">
        <v>4</v>
      </c>
      <c r="L636" s="43">
        <f>IF(Tabelle11[[#This Row],[Heizleistung (55° C)]]=0,Tabelle11[[#This Row],[Heizleistung (35° C)]],(Tabelle11[[#This Row],[Heizleistung (35° C)]]+Tabelle11[[#This Row],[Heizleistung (55° C)]])/2)</f>
        <v>189.03</v>
      </c>
      <c r="M636" s="46" t="str">
        <f>IF(OR(Tabelle11[[#This Row],[Etas 35°C]]=0,Tabelle11[[#This Row],[Etas 55°C]]=0),"n.a.",(Tabelle11[[#This Row],[Etas 35°C]]*0.8+Tabelle11[[#This Row],[Etas 55°C]]*0.2)*2.5)</f>
        <v>n.a.</v>
      </c>
      <c r="N636" s="53" t="str">
        <f>IF(Tabelle11[[#This Row],[Etas 55°C]]=0,"n.a.",(6-Tabelle11[[#This Row],[80%/20% SCOP]])/Tabelle11[[#This Row],[80%/20% SCOP]])</f>
        <v>n.a.</v>
      </c>
    </row>
    <row r="637" spans="1:14" ht="20.100000000000001" customHeight="1" x14ac:dyDescent="0.25">
      <c r="A637" s="40">
        <v>16008051</v>
      </c>
      <c r="B637" s="41" t="s">
        <v>3161</v>
      </c>
      <c r="C637" s="41" t="s">
        <v>7490</v>
      </c>
      <c r="D637" s="42" t="s">
        <v>6852</v>
      </c>
      <c r="E637" s="43">
        <v>273.08999999999997</v>
      </c>
      <c r="F637" s="44">
        <v>2.36</v>
      </c>
      <c r="G637" s="43">
        <v>243.92</v>
      </c>
      <c r="H637" s="44">
        <v>1.86</v>
      </c>
      <c r="I637" s="42" t="s">
        <v>109</v>
      </c>
      <c r="J637" s="42" t="s">
        <v>15</v>
      </c>
      <c r="K637" s="42" t="s">
        <v>4</v>
      </c>
      <c r="L637" s="43">
        <f>IF(Tabelle11[[#This Row],[Heizleistung (55° C)]]=0,Tabelle11[[#This Row],[Heizleistung (35° C)]],(Tabelle11[[#This Row],[Heizleistung (35° C)]]+Tabelle11[[#This Row],[Heizleistung (55° C)]])/2)</f>
        <v>258.505</v>
      </c>
      <c r="M637" s="46">
        <f>IF(OR(Tabelle11[[#This Row],[Etas 35°C]]=0,Tabelle11[[#This Row],[Etas 55°C]]=0),"n.a.",(Tabelle11[[#This Row],[Etas 35°C]]*0.8+Tabelle11[[#This Row],[Etas 55°C]]*0.2)*2.5)</f>
        <v>5.6499999999999995</v>
      </c>
      <c r="N637" s="53">
        <f>IF(Tabelle11[[#This Row],[Etas 55°C]]=0,"n.a.",(6-Tabelle11[[#This Row],[80%/20% SCOP]])/Tabelle11[[#This Row],[80%/20% SCOP]])</f>
        <v>6.194690265486736E-2</v>
      </c>
    </row>
    <row r="638" spans="1:14" ht="20.100000000000001" customHeight="1" x14ac:dyDescent="0.25">
      <c r="A638" s="40">
        <v>16008900</v>
      </c>
      <c r="B638" s="41" t="s">
        <v>3161</v>
      </c>
      <c r="C638" s="41" t="s">
        <v>7491</v>
      </c>
      <c r="D638" s="42" t="s">
        <v>6852</v>
      </c>
      <c r="E638" s="43">
        <v>470.4</v>
      </c>
      <c r="F638" s="44">
        <v>2.2799999999999998</v>
      </c>
      <c r="G638" s="43">
        <v>422.4</v>
      </c>
      <c r="H638" s="44">
        <v>1.82</v>
      </c>
      <c r="I638" s="42" t="s">
        <v>109</v>
      </c>
      <c r="J638" s="42" t="s">
        <v>15</v>
      </c>
      <c r="K638" s="42" t="s">
        <v>4</v>
      </c>
      <c r="L638" s="43">
        <f>IF(Tabelle11[[#This Row],[Heizleistung (55° C)]]=0,Tabelle11[[#This Row],[Heizleistung (35° C)]],(Tabelle11[[#This Row],[Heizleistung (35° C)]]+Tabelle11[[#This Row],[Heizleistung (55° C)]])/2)</f>
        <v>446.4</v>
      </c>
      <c r="M638" s="46">
        <f>IF(OR(Tabelle11[[#This Row],[Etas 35°C]]=0,Tabelle11[[#This Row],[Etas 55°C]]=0),"n.a.",(Tabelle11[[#This Row],[Etas 35°C]]*0.8+Tabelle11[[#This Row],[Etas 55°C]]*0.2)*2.5)</f>
        <v>5.4699999999999989</v>
      </c>
      <c r="N638" s="53">
        <f>IF(Tabelle11[[#This Row],[Etas 55°C]]=0,"n.a.",(6-Tabelle11[[#This Row],[80%/20% SCOP]])/Tabelle11[[#This Row],[80%/20% SCOP]])</f>
        <v>9.6892138939671163E-2</v>
      </c>
    </row>
    <row r="639" spans="1:14" ht="20.100000000000001" customHeight="1" x14ac:dyDescent="0.25">
      <c r="A639" s="40">
        <v>16007940</v>
      </c>
      <c r="B639" s="41" t="s">
        <v>3161</v>
      </c>
      <c r="C639" s="41" t="s">
        <v>7492</v>
      </c>
      <c r="D639" s="42" t="s">
        <v>6852</v>
      </c>
      <c r="E639" s="43">
        <v>11</v>
      </c>
      <c r="F639" s="44">
        <v>2.0299999999999998</v>
      </c>
      <c r="G639" s="43">
        <v>11</v>
      </c>
      <c r="H639" s="44">
        <v>1.5</v>
      </c>
      <c r="I639" s="42" t="s">
        <v>40</v>
      </c>
      <c r="J639" s="42" t="s">
        <v>4</v>
      </c>
      <c r="K639" s="42" t="s">
        <v>4</v>
      </c>
      <c r="L639" s="43">
        <f>IF(Tabelle11[[#This Row],[Heizleistung (55° C)]]=0,Tabelle11[[#This Row],[Heizleistung (35° C)]],(Tabelle11[[#This Row],[Heizleistung (35° C)]]+Tabelle11[[#This Row],[Heizleistung (55° C)]])/2)</f>
        <v>11</v>
      </c>
      <c r="M639" s="46">
        <f>IF(OR(Tabelle11[[#This Row],[Etas 35°C]]=0,Tabelle11[[#This Row],[Etas 55°C]]=0),"n.a.",(Tabelle11[[#This Row],[Etas 35°C]]*0.8+Tabelle11[[#This Row],[Etas 55°C]]*0.2)*2.5)</f>
        <v>4.8099999999999996</v>
      </c>
      <c r="N639" s="53">
        <f>IF(Tabelle11[[#This Row],[Etas 55°C]]=0,"n.a.",(6-Tabelle11[[#This Row],[80%/20% SCOP]])/Tabelle11[[#This Row],[80%/20% SCOP]])</f>
        <v>0.2474012474012475</v>
      </c>
    </row>
    <row r="640" spans="1:14" ht="20.100000000000001" customHeight="1" x14ac:dyDescent="0.25">
      <c r="A640" s="40">
        <v>16008592</v>
      </c>
      <c r="B640" s="41" t="s">
        <v>3161</v>
      </c>
      <c r="C640" s="41" t="s">
        <v>7493</v>
      </c>
      <c r="D640" s="42" t="s">
        <v>6852</v>
      </c>
      <c r="E640" s="43">
        <v>1490.42</v>
      </c>
      <c r="F640" s="44">
        <v>2.86</v>
      </c>
      <c r="G640" s="43"/>
      <c r="H640" s="42"/>
      <c r="I640" s="42" t="s">
        <v>7453</v>
      </c>
      <c r="J640" s="42" t="s">
        <v>15</v>
      </c>
      <c r="K640" s="42" t="s">
        <v>4</v>
      </c>
      <c r="L640" s="43">
        <f>IF(Tabelle11[[#This Row],[Heizleistung (55° C)]]=0,Tabelle11[[#This Row],[Heizleistung (35° C)]],(Tabelle11[[#This Row],[Heizleistung (35° C)]]+Tabelle11[[#This Row],[Heizleistung (55° C)]])/2)</f>
        <v>1490.42</v>
      </c>
      <c r="M640" s="46" t="str">
        <f>IF(OR(Tabelle11[[#This Row],[Etas 35°C]]=0,Tabelle11[[#This Row],[Etas 55°C]]=0),"n.a.",(Tabelle11[[#This Row],[Etas 35°C]]*0.8+Tabelle11[[#This Row],[Etas 55°C]]*0.2)*2.5)</f>
        <v>n.a.</v>
      </c>
      <c r="N640" s="53" t="str">
        <f>IF(Tabelle11[[#This Row],[Etas 55°C]]=0,"n.a.",(6-Tabelle11[[#This Row],[80%/20% SCOP]])/Tabelle11[[#This Row],[80%/20% SCOP]])</f>
        <v>n.a.</v>
      </c>
    </row>
    <row r="641" spans="1:14" ht="20.100000000000001" customHeight="1" x14ac:dyDescent="0.25">
      <c r="A641" s="40">
        <v>16008056</v>
      </c>
      <c r="B641" s="41" t="s">
        <v>3161</v>
      </c>
      <c r="C641" s="41" t="s">
        <v>7494</v>
      </c>
      <c r="D641" s="42" t="s">
        <v>6852</v>
      </c>
      <c r="E641" s="43">
        <v>225.82</v>
      </c>
      <c r="F641" s="44">
        <v>2.15</v>
      </c>
      <c r="G641" s="43"/>
      <c r="H641" s="42"/>
      <c r="I641" s="42" t="s">
        <v>130</v>
      </c>
      <c r="J641" s="42" t="s">
        <v>15</v>
      </c>
      <c r="K641" s="42" t="s">
        <v>4</v>
      </c>
      <c r="L641" s="43">
        <f>IF(Tabelle11[[#This Row],[Heizleistung (55° C)]]=0,Tabelle11[[#This Row],[Heizleistung (35° C)]],(Tabelle11[[#This Row],[Heizleistung (35° C)]]+Tabelle11[[#This Row],[Heizleistung (55° C)]])/2)</f>
        <v>225.82</v>
      </c>
      <c r="M641" s="46" t="str">
        <f>IF(OR(Tabelle11[[#This Row],[Etas 35°C]]=0,Tabelle11[[#This Row],[Etas 55°C]]=0),"n.a.",(Tabelle11[[#This Row],[Etas 35°C]]*0.8+Tabelle11[[#This Row],[Etas 55°C]]*0.2)*2.5)</f>
        <v>n.a.</v>
      </c>
      <c r="N641" s="53" t="str">
        <f>IF(Tabelle11[[#This Row],[Etas 55°C]]=0,"n.a.",(6-Tabelle11[[#This Row],[80%/20% SCOP]])/Tabelle11[[#This Row],[80%/20% SCOP]])</f>
        <v>n.a.</v>
      </c>
    </row>
    <row r="642" spans="1:14" ht="20.100000000000001" customHeight="1" x14ac:dyDescent="0.25">
      <c r="A642" s="40">
        <v>16007922</v>
      </c>
      <c r="B642" s="41" t="s">
        <v>3161</v>
      </c>
      <c r="C642" s="41" t="s">
        <v>7495</v>
      </c>
      <c r="D642" s="42" t="s">
        <v>6852</v>
      </c>
      <c r="E642" s="43">
        <v>168.59</v>
      </c>
      <c r="F642" s="44">
        <v>2.35</v>
      </c>
      <c r="G642" s="43">
        <v>150.46</v>
      </c>
      <c r="H642" s="44">
        <v>1.84</v>
      </c>
      <c r="I642" s="42" t="s">
        <v>109</v>
      </c>
      <c r="J642" s="42" t="s">
        <v>15</v>
      </c>
      <c r="K642" s="42" t="s">
        <v>4</v>
      </c>
      <c r="L642" s="43">
        <f>IF(Tabelle11[[#This Row],[Heizleistung (55° C)]]=0,Tabelle11[[#This Row],[Heizleistung (35° C)]],(Tabelle11[[#This Row],[Heizleistung (35° C)]]+Tabelle11[[#This Row],[Heizleistung (55° C)]])/2)</f>
        <v>159.52500000000001</v>
      </c>
      <c r="M642" s="46">
        <f>IF(OR(Tabelle11[[#This Row],[Etas 35°C]]=0,Tabelle11[[#This Row],[Etas 55°C]]=0),"n.a.",(Tabelle11[[#This Row],[Etas 35°C]]*0.8+Tabelle11[[#This Row],[Etas 55°C]]*0.2)*2.5)</f>
        <v>5.620000000000001</v>
      </c>
      <c r="N642" s="53">
        <f>IF(Tabelle11[[#This Row],[Etas 55°C]]=0,"n.a.",(6-Tabelle11[[#This Row],[80%/20% SCOP]])/Tabelle11[[#This Row],[80%/20% SCOP]])</f>
        <v>6.7615658362989134E-2</v>
      </c>
    </row>
    <row r="643" spans="1:14" ht="20.100000000000001" customHeight="1" x14ac:dyDescent="0.25">
      <c r="A643" s="40">
        <v>16008062</v>
      </c>
      <c r="B643" s="41" t="s">
        <v>3161</v>
      </c>
      <c r="C643" s="41" t="s">
        <v>7496</v>
      </c>
      <c r="D643" s="42" t="s">
        <v>6852</v>
      </c>
      <c r="E643" s="43">
        <v>465.01</v>
      </c>
      <c r="F643" s="44">
        <v>2.17</v>
      </c>
      <c r="G643" s="43"/>
      <c r="H643" s="42"/>
      <c r="I643" s="42" t="s">
        <v>130</v>
      </c>
      <c r="J643" s="42" t="s">
        <v>15</v>
      </c>
      <c r="K643" s="42" t="s">
        <v>4</v>
      </c>
      <c r="L643" s="43">
        <f>IF(Tabelle11[[#This Row],[Heizleistung (55° C)]]=0,Tabelle11[[#This Row],[Heizleistung (35° C)]],(Tabelle11[[#This Row],[Heizleistung (35° C)]]+Tabelle11[[#This Row],[Heizleistung (55° C)]])/2)</f>
        <v>465.01</v>
      </c>
      <c r="M643" s="46" t="str">
        <f>IF(OR(Tabelle11[[#This Row],[Etas 35°C]]=0,Tabelle11[[#This Row],[Etas 55°C]]=0),"n.a.",(Tabelle11[[#This Row],[Etas 35°C]]*0.8+Tabelle11[[#This Row],[Etas 55°C]]*0.2)*2.5)</f>
        <v>n.a.</v>
      </c>
      <c r="N643" s="53" t="str">
        <f>IF(Tabelle11[[#This Row],[Etas 55°C]]=0,"n.a.",(6-Tabelle11[[#This Row],[80%/20% SCOP]])/Tabelle11[[#This Row],[80%/20% SCOP]])</f>
        <v>n.a.</v>
      </c>
    </row>
    <row r="644" spans="1:14" ht="20.100000000000001" customHeight="1" x14ac:dyDescent="0.25">
      <c r="A644" s="40">
        <v>16007849</v>
      </c>
      <c r="B644" s="41" t="s">
        <v>3161</v>
      </c>
      <c r="C644" s="41" t="s">
        <v>7497</v>
      </c>
      <c r="D644" s="42" t="s">
        <v>6852</v>
      </c>
      <c r="E644" s="43">
        <v>94.81</v>
      </c>
      <c r="F644" s="44">
        <v>2.35</v>
      </c>
      <c r="G644" s="43">
        <v>85.44</v>
      </c>
      <c r="H644" s="44">
        <v>1.79</v>
      </c>
      <c r="I644" s="42" t="s">
        <v>109</v>
      </c>
      <c r="J644" s="42" t="s">
        <v>15</v>
      </c>
      <c r="K644" s="42" t="s">
        <v>4</v>
      </c>
      <c r="L644" s="43">
        <f>IF(Tabelle11[[#This Row],[Heizleistung (55° C)]]=0,Tabelle11[[#This Row],[Heizleistung (35° C)]],(Tabelle11[[#This Row],[Heizleistung (35° C)]]+Tabelle11[[#This Row],[Heizleistung (55° C)]])/2)</f>
        <v>90.125</v>
      </c>
      <c r="M644" s="46">
        <f>IF(OR(Tabelle11[[#This Row],[Etas 35°C]]=0,Tabelle11[[#This Row],[Etas 55°C]]=0),"n.a.",(Tabelle11[[#This Row],[Etas 35°C]]*0.8+Tabelle11[[#This Row],[Etas 55°C]]*0.2)*2.5)</f>
        <v>5.5949999999999998</v>
      </c>
      <c r="N644" s="53">
        <f>IF(Tabelle11[[#This Row],[Etas 55°C]]=0,"n.a.",(6-Tabelle11[[#This Row],[80%/20% SCOP]])/Tabelle11[[#This Row],[80%/20% SCOP]])</f>
        <v>7.2386058981233292E-2</v>
      </c>
    </row>
    <row r="645" spans="1:14" ht="20.100000000000001" customHeight="1" x14ac:dyDescent="0.25">
      <c r="A645" s="40">
        <v>16008061</v>
      </c>
      <c r="B645" s="41" t="s">
        <v>3161</v>
      </c>
      <c r="C645" s="41" t="s">
        <v>7498</v>
      </c>
      <c r="D645" s="42" t="s">
        <v>6852</v>
      </c>
      <c r="E645" s="43">
        <v>416.18</v>
      </c>
      <c r="F645" s="44">
        <v>2.17</v>
      </c>
      <c r="G645" s="43"/>
      <c r="H645" s="42"/>
      <c r="I645" s="42" t="s">
        <v>130</v>
      </c>
      <c r="J645" s="42" t="s">
        <v>15</v>
      </c>
      <c r="K645" s="42" t="s">
        <v>4</v>
      </c>
      <c r="L645" s="43">
        <f>IF(Tabelle11[[#This Row],[Heizleistung (55° C)]]=0,Tabelle11[[#This Row],[Heizleistung (35° C)]],(Tabelle11[[#This Row],[Heizleistung (35° C)]]+Tabelle11[[#This Row],[Heizleistung (55° C)]])/2)</f>
        <v>416.18</v>
      </c>
      <c r="M645" s="46" t="str">
        <f>IF(OR(Tabelle11[[#This Row],[Etas 35°C]]=0,Tabelle11[[#This Row],[Etas 55°C]]=0),"n.a.",(Tabelle11[[#This Row],[Etas 35°C]]*0.8+Tabelle11[[#This Row],[Etas 55°C]]*0.2)*2.5)</f>
        <v>n.a.</v>
      </c>
      <c r="N645" s="53" t="str">
        <f>IF(Tabelle11[[#This Row],[Etas 55°C]]=0,"n.a.",(6-Tabelle11[[#This Row],[80%/20% SCOP]])/Tabelle11[[#This Row],[80%/20% SCOP]])</f>
        <v>n.a.</v>
      </c>
    </row>
    <row r="646" spans="1:14" ht="20.100000000000001" customHeight="1" x14ac:dyDescent="0.25">
      <c r="A646" s="40">
        <v>16007973</v>
      </c>
      <c r="B646" s="41" t="s">
        <v>3161</v>
      </c>
      <c r="C646" s="41" t="s">
        <v>7499</v>
      </c>
      <c r="D646" s="42" t="s">
        <v>6852</v>
      </c>
      <c r="E646" s="43">
        <v>526.36</v>
      </c>
      <c r="F646" s="44">
        <v>2.2799999999999998</v>
      </c>
      <c r="G646" s="43"/>
      <c r="H646" s="42"/>
      <c r="I646" s="42" t="s">
        <v>109</v>
      </c>
      <c r="J646" s="42" t="s">
        <v>15</v>
      </c>
      <c r="K646" s="42" t="s">
        <v>4</v>
      </c>
      <c r="L646" s="43">
        <f>IF(Tabelle11[[#This Row],[Heizleistung (55° C)]]=0,Tabelle11[[#This Row],[Heizleistung (35° C)]],(Tabelle11[[#This Row],[Heizleistung (35° C)]]+Tabelle11[[#This Row],[Heizleistung (55° C)]])/2)</f>
        <v>526.36</v>
      </c>
      <c r="M646" s="46" t="str">
        <f>IF(OR(Tabelle11[[#This Row],[Etas 35°C]]=0,Tabelle11[[#This Row],[Etas 55°C]]=0),"n.a.",(Tabelle11[[#This Row],[Etas 35°C]]*0.8+Tabelle11[[#This Row],[Etas 55°C]]*0.2)*2.5)</f>
        <v>n.a.</v>
      </c>
      <c r="N646" s="53" t="str">
        <f>IF(Tabelle11[[#This Row],[Etas 55°C]]=0,"n.a.",(6-Tabelle11[[#This Row],[80%/20% SCOP]])/Tabelle11[[#This Row],[80%/20% SCOP]])</f>
        <v>n.a.</v>
      </c>
    </row>
    <row r="647" spans="1:14" ht="20.100000000000001" customHeight="1" x14ac:dyDescent="0.25">
      <c r="A647" s="40">
        <v>16008660</v>
      </c>
      <c r="B647" s="41" t="s">
        <v>3161</v>
      </c>
      <c r="C647" s="41" t="s">
        <v>7500</v>
      </c>
      <c r="D647" s="42" t="s">
        <v>6852</v>
      </c>
      <c r="E647" s="43">
        <v>494.21</v>
      </c>
      <c r="F647" s="44">
        <v>2.16</v>
      </c>
      <c r="G647" s="43"/>
      <c r="H647" s="42"/>
      <c r="I647" s="42" t="s">
        <v>3166</v>
      </c>
      <c r="J647" s="42" t="s">
        <v>15</v>
      </c>
      <c r="K647" s="42" t="s">
        <v>4</v>
      </c>
      <c r="L647" s="43">
        <f>IF(Tabelle11[[#This Row],[Heizleistung (55° C)]]=0,Tabelle11[[#This Row],[Heizleistung (35° C)]],(Tabelle11[[#This Row],[Heizleistung (35° C)]]+Tabelle11[[#This Row],[Heizleistung (55° C)]])/2)</f>
        <v>494.21</v>
      </c>
      <c r="M647" s="46" t="str">
        <f>IF(OR(Tabelle11[[#This Row],[Etas 35°C]]=0,Tabelle11[[#This Row],[Etas 55°C]]=0),"n.a.",(Tabelle11[[#This Row],[Etas 35°C]]*0.8+Tabelle11[[#This Row],[Etas 55°C]]*0.2)*2.5)</f>
        <v>n.a.</v>
      </c>
      <c r="N647" s="53" t="str">
        <f>IF(Tabelle11[[#This Row],[Etas 55°C]]=0,"n.a.",(6-Tabelle11[[#This Row],[80%/20% SCOP]])/Tabelle11[[#This Row],[80%/20% SCOP]])</f>
        <v>n.a.</v>
      </c>
    </row>
    <row r="648" spans="1:14" ht="20.100000000000001" customHeight="1" x14ac:dyDescent="0.25">
      <c r="A648" s="40">
        <v>16007978</v>
      </c>
      <c r="B648" s="41" t="s">
        <v>3161</v>
      </c>
      <c r="C648" s="41" t="s">
        <v>7501</v>
      </c>
      <c r="D648" s="42" t="s">
        <v>6852</v>
      </c>
      <c r="E648" s="43">
        <v>106.13</v>
      </c>
      <c r="F648" s="44">
        <v>2.2400000000000002</v>
      </c>
      <c r="G648" s="43"/>
      <c r="H648" s="42"/>
      <c r="I648" s="42" t="s">
        <v>109</v>
      </c>
      <c r="J648" s="42" t="s">
        <v>15</v>
      </c>
      <c r="K648" s="42" t="s">
        <v>4</v>
      </c>
      <c r="L648" s="43">
        <f>IF(Tabelle11[[#This Row],[Heizleistung (55° C)]]=0,Tabelle11[[#This Row],[Heizleistung (35° C)]],(Tabelle11[[#This Row],[Heizleistung (35° C)]]+Tabelle11[[#This Row],[Heizleistung (55° C)]])/2)</f>
        <v>106.13</v>
      </c>
      <c r="M648" s="46" t="str">
        <f>IF(OR(Tabelle11[[#This Row],[Etas 35°C]]=0,Tabelle11[[#This Row],[Etas 55°C]]=0),"n.a.",(Tabelle11[[#This Row],[Etas 35°C]]*0.8+Tabelle11[[#This Row],[Etas 55°C]]*0.2)*2.5)</f>
        <v>n.a.</v>
      </c>
      <c r="N648" s="53" t="str">
        <f>IF(Tabelle11[[#This Row],[Etas 55°C]]=0,"n.a.",(6-Tabelle11[[#This Row],[80%/20% SCOP]])/Tabelle11[[#This Row],[80%/20% SCOP]])</f>
        <v>n.a.</v>
      </c>
    </row>
    <row r="649" spans="1:14" ht="20.100000000000001" customHeight="1" x14ac:dyDescent="0.25">
      <c r="A649" s="40">
        <v>16008663</v>
      </c>
      <c r="B649" s="41" t="s">
        <v>3161</v>
      </c>
      <c r="C649" s="41" t="s">
        <v>7502</v>
      </c>
      <c r="D649" s="42" t="s">
        <v>6852</v>
      </c>
      <c r="E649" s="43">
        <v>200.62</v>
      </c>
      <c r="F649" s="44">
        <v>2.04</v>
      </c>
      <c r="G649" s="43">
        <v>178.8</v>
      </c>
      <c r="H649" s="44">
        <v>1.57</v>
      </c>
      <c r="I649" s="42" t="s">
        <v>3166</v>
      </c>
      <c r="J649" s="42" t="s">
        <v>15</v>
      </c>
      <c r="K649" s="42" t="s">
        <v>4</v>
      </c>
      <c r="L649" s="43">
        <f>IF(Tabelle11[[#This Row],[Heizleistung (55° C)]]=0,Tabelle11[[#This Row],[Heizleistung (35° C)]],(Tabelle11[[#This Row],[Heizleistung (35° C)]]+Tabelle11[[#This Row],[Heizleistung (55° C)]])/2)</f>
        <v>189.71</v>
      </c>
      <c r="M649" s="46">
        <f>IF(OR(Tabelle11[[#This Row],[Etas 35°C]]=0,Tabelle11[[#This Row],[Etas 55°C]]=0),"n.a.",(Tabelle11[[#This Row],[Etas 35°C]]*0.8+Tabelle11[[#This Row],[Etas 55°C]]*0.2)*2.5)</f>
        <v>4.8650000000000002</v>
      </c>
      <c r="N649" s="53">
        <f>IF(Tabelle11[[#This Row],[Etas 55°C]]=0,"n.a.",(6-Tabelle11[[#This Row],[80%/20% SCOP]])/Tabelle11[[#This Row],[80%/20% SCOP]])</f>
        <v>0.23329907502569366</v>
      </c>
    </row>
    <row r="650" spans="1:14" ht="20.100000000000001" customHeight="1" x14ac:dyDescent="0.25">
      <c r="A650" s="40">
        <v>16008063</v>
      </c>
      <c r="B650" s="41" t="s">
        <v>3161</v>
      </c>
      <c r="C650" s="41" t="s">
        <v>7503</v>
      </c>
      <c r="D650" s="42" t="s">
        <v>6852</v>
      </c>
      <c r="E650" s="43">
        <v>491.03</v>
      </c>
      <c r="F650" s="44">
        <v>2.17</v>
      </c>
      <c r="G650" s="43"/>
      <c r="H650" s="42"/>
      <c r="I650" s="42" t="s">
        <v>130</v>
      </c>
      <c r="J650" s="42" t="s">
        <v>15</v>
      </c>
      <c r="K650" s="42" t="s">
        <v>4</v>
      </c>
      <c r="L650" s="43">
        <f>IF(Tabelle11[[#This Row],[Heizleistung (55° C)]]=0,Tabelle11[[#This Row],[Heizleistung (35° C)]],(Tabelle11[[#This Row],[Heizleistung (35° C)]]+Tabelle11[[#This Row],[Heizleistung (55° C)]])/2)</f>
        <v>491.03</v>
      </c>
      <c r="M650" s="46" t="str">
        <f>IF(OR(Tabelle11[[#This Row],[Etas 35°C]]=0,Tabelle11[[#This Row],[Etas 55°C]]=0),"n.a.",(Tabelle11[[#This Row],[Etas 35°C]]*0.8+Tabelle11[[#This Row],[Etas 55°C]]*0.2)*2.5)</f>
        <v>n.a.</v>
      </c>
      <c r="N650" s="53" t="str">
        <f>IF(Tabelle11[[#This Row],[Etas 55°C]]=0,"n.a.",(6-Tabelle11[[#This Row],[80%/20% SCOP]])/Tabelle11[[#This Row],[80%/20% SCOP]])</f>
        <v>n.a.</v>
      </c>
    </row>
    <row r="651" spans="1:14" ht="20.100000000000001" customHeight="1" x14ac:dyDescent="0.25">
      <c r="A651" s="40">
        <v>16008591</v>
      </c>
      <c r="B651" s="41" t="s">
        <v>3161</v>
      </c>
      <c r="C651" s="41" t="s">
        <v>7504</v>
      </c>
      <c r="D651" s="42" t="s">
        <v>6852</v>
      </c>
      <c r="E651" s="43">
        <v>1380.92</v>
      </c>
      <c r="F651" s="44">
        <v>2.86</v>
      </c>
      <c r="G651" s="43"/>
      <c r="H651" s="42"/>
      <c r="I651" s="42" t="s">
        <v>7453</v>
      </c>
      <c r="J651" s="42" t="s">
        <v>15</v>
      </c>
      <c r="K651" s="42" t="s">
        <v>4</v>
      </c>
      <c r="L651" s="43">
        <f>IF(Tabelle11[[#This Row],[Heizleistung (55° C)]]=0,Tabelle11[[#This Row],[Heizleistung (35° C)]],(Tabelle11[[#This Row],[Heizleistung (35° C)]]+Tabelle11[[#This Row],[Heizleistung (55° C)]])/2)</f>
        <v>1380.92</v>
      </c>
      <c r="M651" s="46" t="str">
        <f>IF(OR(Tabelle11[[#This Row],[Etas 35°C]]=0,Tabelle11[[#This Row],[Etas 55°C]]=0),"n.a.",(Tabelle11[[#This Row],[Etas 35°C]]*0.8+Tabelle11[[#This Row],[Etas 55°C]]*0.2)*2.5)</f>
        <v>n.a.</v>
      </c>
      <c r="N651" s="53" t="str">
        <f>IF(Tabelle11[[#This Row],[Etas 55°C]]=0,"n.a.",(6-Tabelle11[[#This Row],[80%/20% SCOP]])/Tabelle11[[#This Row],[80%/20% SCOP]])</f>
        <v>n.a.</v>
      </c>
    </row>
    <row r="652" spans="1:14" ht="20.100000000000001" customHeight="1" x14ac:dyDescent="0.25">
      <c r="A652" s="40">
        <v>16007921</v>
      </c>
      <c r="B652" s="41" t="s">
        <v>3161</v>
      </c>
      <c r="C652" s="41" t="s">
        <v>7505</v>
      </c>
      <c r="D652" s="42" t="s">
        <v>6852</v>
      </c>
      <c r="E652" s="43">
        <v>148.88</v>
      </c>
      <c r="F652" s="44">
        <v>2.38</v>
      </c>
      <c r="G652" s="43">
        <v>133.27000000000001</v>
      </c>
      <c r="H652" s="44">
        <v>1.86</v>
      </c>
      <c r="I652" s="42" t="s">
        <v>109</v>
      </c>
      <c r="J652" s="42" t="s">
        <v>15</v>
      </c>
      <c r="K652" s="42" t="s">
        <v>4</v>
      </c>
      <c r="L652" s="43">
        <f>IF(Tabelle11[[#This Row],[Heizleistung (55° C)]]=0,Tabelle11[[#This Row],[Heizleistung (35° C)]],(Tabelle11[[#This Row],[Heizleistung (35° C)]]+Tabelle11[[#This Row],[Heizleistung (55° C)]])/2)</f>
        <v>141.07499999999999</v>
      </c>
      <c r="M652" s="46">
        <f>IF(OR(Tabelle11[[#This Row],[Etas 35°C]]=0,Tabelle11[[#This Row],[Etas 55°C]]=0),"n.a.",(Tabelle11[[#This Row],[Etas 35°C]]*0.8+Tabelle11[[#This Row],[Etas 55°C]]*0.2)*2.5)</f>
        <v>5.6899999999999995</v>
      </c>
      <c r="N652" s="53">
        <f>IF(Tabelle11[[#This Row],[Etas 55°C]]=0,"n.a.",(6-Tabelle11[[#This Row],[80%/20% SCOP]])/Tabelle11[[#This Row],[80%/20% SCOP]])</f>
        <v>5.4481546572935066E-2</v>
      </c>
    </row>
    <row r="653" spans="1:14" ht="20.100000000000001" customHeight="1" x14ac:dyDescent="0.25">
      <c r="A653" s="40">
        <v>16007917</v>
      </c>
      <c r="B653" s="41" t="s">
        <v>3161</v>
      </c>
      <c r="C653" s="41" t="s">
        <v>7506</v>
      </c>
      <c r="D653" s="42" t="s">
        <v>6852</v>
      </c>
      <c r="E653" s="43">
        <v>87.23</v>
      </c>
      <c r="F653" s="44">
        <v>2.33</v>
      </c>
      <c r="G653" s="43">
        <v>79.11</v>
      </c>
      <c r="H653" s="44">
        <v>1.83</v>
      </c>
      <c r="I653" s="42" t="s">
        <v>109</v>
      </c>
      <c r="J653" s="42" t="s">
        <v>15</v>
      </c>
      <c r="K653" s="42" t="s">
        <v>4</v>
      </c>
      <c r="L653" s="43">
        <f>IF(Tabelle11[[#This Row],[Heizleistung (55° C)]]=0,Tabelle11[[#This Row],[Heizleistung (35° C)]],(Tabelle11[[#This Row],[Heizleistung (35° C)]]+Tabelle11[[#This Row],[Heizleistung (55° C)]])/2)</f>
        <v>83.17</v>
      </c>
      <c r="M653" s="46">
        <f>IF(OR(Tabelle11[[#This Row],[Etas 35°C]]=0,Tabelle11[[#This Row],[Etas 55°C]]=0),"n.a.",(Tabelle11[[#This Row],[Etas 35°C]]*0.8+Tabelle11[[#This Row],[Etas 55°C]]*0.2)*2.5)</f>
        <v>5.5750000000000002</v>
      </c>
      <c r="N653" s="53">
        <f>IF(Tabelle11[[#This Row],[Etas 55°C]]=0,"n.a.",(6-Tabelle11[[#This Row],[80%/20% SCOP]])/Tabelle11[[#This Row],[80%/20% SCOP]])</f>
        <v>7.6233183856502212E-2</v>
      </c>
    </row>
    <row r="654" spans="1:14" ht="20.100000000000001" customHeight="1" x14ac:dyDescent="0.25">
      <c r="A654" s="40">
        <v>16008052</v>
      </c>
      <c r="B654" s="41" t="s">
        <v>3161</v>
      </c>
      <c r="C654" s="41" t="s">
        <v>7507</v>
      </c>
      <c r="D654" s="42" t="s">
        <v>6852</v>
      </c>
      <c r="E654" s="43">
        <v>308.13</v>
      </c>
      <c r="F654" s="44">
        <v>2.35</v>
      </c>
      <c r="G654" s="43">
        <v>276.51</v>
      </c>
      <c r="H654" s="44">
        <v>1.88</v>
      </c>
      <c r="I654" s="42" t="s">
        <v>109</v>
      </c>
      <c r="J654" s="42" t="s">
        <v>15</v>
      </c>
      <c r="K654" s="42" t="s">
        <v>4</v>
      </c>
      <c r="L654" s="43">
        <f>IF(Tabelle11[[#This Row],[Heizleistung (55° C)]]=0,Tabelle11[[#This Row],[Heizleistung (35° C)]],(Tabelle11[[#This Row],[Heizleistung (35° C)]]+Tabelle11[[#This Row],[Heizleistung (55° C)]])/2)</f>
        <v>292.32</v>
      </c>
      <c r="M654" s="46">
        <f>IF(OR(Tabelle11[[#This Row],[Etas 35°C]]=0,Tabelle11[[#This Row],[Etas 55°C]]=0),"n.a.",(Tabelle11[[#This Row],[Etas 35°C]]*0.8+Tabelle11[[#This Row],[Etas 55°C]]*0.2)*2.5)</f>
        <v>5.6400000000000006</v>
      </c>
      <c r="N654" s="53">
        <f>IF(Tabelle11[[#This Row],[Etas 55°C]]=0,"n.a.",(6-Tabelle11[[#This Row],[80%/20% SCOP]])/Tabelle11[[#This Row],[80%/20% SCOP]])</f>
        <v>6.3829787234042451E-2</v>
      </c>
    </row>
    <row r="655" spans="1:14" ht="20.100000000000001" customHeight="1" x14ac:dyDescent="0.25">
      <c r="A655" s="40">
        <v>16008664</v>
      </c>
      <c r="B655" s="41" t="s">
        <v>3161</v>
      </c>
      <c r="C655" s="41" t="s">
        <v>7508</v>
      </c>
      <c r="D655" s="42" t="s">
        <v>6852</v>
      </c>
      <c r="E655" s="43">
        <v>224.94</v>
      </c>
      <c r="F655" s="44">
        <v>2.02</v>
      </c>
      <c r="G655" s="43">
        <v>205.26</v>
      </c>
      <c r="H655" s="44">
        <v>1.59</v>
      </c>
      <c r="I655" s="42" t="s">
        <v>3166</v>
      </c>
      <c r="J655" s="42" t="s">
        <v>15</v>
      </c>
      <c r="K655" s="42" t="s">
        <v>4</v>
      </c>
      <c r="L655" s="43">
        <f>IF(Tabelle11[[#This Row],[Heizleistung (55° C)]]=0,Tabelle11[[#This Row],[Heizleistung (35° C)]],(Tabelle11[[#This Row],[Heizleistung (35° C)]]+Tabelle11[[#This Row],[Heizleistung (55° C)]])/2)</f>
        <v>215.1</v>
      </c>
      <c r="M655" s="46">
        <f>IF(OR(Tabelle11[[#This Row],[Etas 35°C]]=0,Tabelle11[[#This Row],[Etas 55°C]]=0),"n.a.",(Tabelle11[[#This Row],[Etas 35°C]]*0.8+Tabelle11[[#This Row],[Etas 55°C]]*0.2)*2.5)</f>
        <v>4.8350000000000009</v>
      </c>
      <c r="N655" s="53">
        <f>IF(Tabelle11[[#This Row],[Etas 55°C]]=0,"n.a.",(6-Tabelle11[[#This Row],[80%/20% SCOP]])/Tabelle11[[#This Row],[80%/20% SCOP]])</f>
        <v>0.24095139607032037</v>
      </c>
    </row>
    <row r="656" spans="1:14" ht="20.100000000000001" customHeight="1" x14ac:dyDescent="0.25">
      <c r="A656" s="40">
        <v>16007906</v>
      </c>
      <c r="B656" s="41" t="s">
        <v>3161</v>
      </c>
      <c r="C656" s="41" t="s">
        <v>7509</v>
      </c>
      <c r="D656" s="42" t="s">
        <v>6852</v>
      </c>
      <c r="E656" s="43">
        <v>336.58</v>
      </c>
      <c r="F656" s="44">
        <v>2.2000000000000002</v>
      </c>
      <c r="G656" s="43">
        <v>305.58999999999997</v>
      </c>
      <c r="H656" s="44">
        <v>1.76</v>
      </c>
      <c r="I656" s="42" t="s">
        <v>109</v>
      </c>
      <c r="J656" s="42" t="s">
        <v>15</v>
      </c>
      <c r="K656" s="42" t="s">
        <v>4</v>
      </c>
      <c r="L656" s="43">
        <f>IF(Tabelle11[[#This Row],[Heizleistung (55° C)]]=0,Tabelle11[[#This Row],[Heizleistung (35° C)]],(Tabelle11[[#This Row],[Heizleistung (35° C)]]+Tabelle11[[#This Row],[Heizleistung (55° C)]])/2)</f>
        <v>321.08499999999998</v>
      </c>
      <c r="M656" s="46">
        <f>IF(OR(Tabelle11[[#This Row],[Etas 35°C]]=0,Tabelle11[[#This Row],[Etas 55°C]]=0),"n.a.",(Tabelle11[[#This Row],[Etas 35°C]]*0.8+Tabelle11[[#This Row],[Etas 55°C]]*0.2)*2.5)</f>
        <v>5.28</v>
      </c>
      <c r="N656" s="53">
        <f>IF(Tabelle11[[#This Row],[Etas 55°C]]=0,"n.a.",(6-Tabelle11[[#This Row],[80%/20% SCOP]])/Tabelle11[[#This Row],[80%/20% SCOP]])</f>
        <v>0.1363636363636363</v>
      </c>
    </row>
    <row r="657" spans="1:14" ht="20.100000000000001" customHeight="1" x14ac:dyDescent="0.25">
      <c r="A657" s="40">
        <v>16007902</v>
      </c>
      <c r="B657" s="41" t="s">
        <v>3161</v>
      </c>
      <c r="C657" s="41" t="s">
        <v>7510</v>
      </c>
      <c r="D657" s="42" t="s">
        <v>6852</v>
      </c>
      <c r="E657" s="43">
        <v>206.67</v>
      </c>
      <c r="F657" s="44">
        <v>2.29</v>
      </c>
      <c r="G657" s="43">
        <v>186.03</v>
      </c>
      <c r="H657" s="44">
        <v>1.78</v>
      </c>
      <c r="I657" s="42" t="s">
        <v>109</v>
      </c>
      <c r="J657" s="42" t="s">
        <v>15</v>
      </c>
      <c r="K657" s="42" t="s">
        <v>4</v>
      </c>
      <c r="L657" s="43">
        <f>IF(Tabelle11[[#This Row],[Heizleistung (55° C)]]=0,Tabelle11[[#This Row],[Heizleistung (35° C)]],(Tabelle11[[#This Row],[Heizleistung (35° C)]]+Tabelle11[[#This Row],[Heizleistung (55° C)]])/2)</f>
        <v>196.35</v>
      </c>
      <c r="M657" s="46">
        <f>IF(OR(Tabelle11[[#This Row],[Etas 35°C]]=0,Tabelle11[[#This Row],[Etas 55°C]]=0),"n.a.",(Tabelle11[[#This Row],[Etas 35°C]]*0.8+Tabelle11[[#This Row],[Etas 55°C]]*0.2)*2.5)</f>
        <v>5.4700000000000006</v>
      </c>
      <c r="N657" s="53">
        <f>IF(Tabelle11[[#This Row],[Etas 55°C]]=0,"n.a.",(6-Tabelle11[[#This Row],[80%/20% SCOP]])/Tabelle11[[#This Row],[80%/20% SCOP]])</f>
        <v>9.6892138939670802E-2</v>
      </c>
    </row>
    <row r="658" spans="1:14" ht="20.100000000000001" customHeight="1" x14ac:dyDescent="0.25">
      <c r="A658" s="40">
        <v>16008655</v>
      </c>
      <c r="B658" s="41" t="s">
        <v>3161</v>
      </c>
      <c r="C658" s="41" t="s">
        <v>7511</v>
      </c>
      <c r="D658" s="42" t="s">
        <v>6852</v>
      </c>
      <c r="E658" s="43">
        <v>299.37</v>
      </c>
      <c r="F658" s="44">
        <v>2.09</v>
      </c>
      <c r="G658" s="43"/>
      <c r="H658" s="42"/>
      <c r="I658" s="42" t="s">
        <v>3166</v>
      </c>
      <c r="J658" s="42" t="s">
        <v>15</v>
      </c>
      <c r="K658" s="42" t="s">
        <v>4</v>
      </c>
      <c r="L658" s="43">
        <f>IF(Tabelle11[[#This Row],[Heizleistung (55° C)]]=0,Tabelle11[[#This Row],[Heizleistung (35° C)]],(Tabelle11[[#This Row],[Heizleistung (35° C)]]+Tabelle11[[#This Row],[Heizleistung (55° C)]])/2)</f>
        <v>299.37</v>
      </c>
      <c r="M658" s="46" t="str">
        <f>IF(OR(Tabelle11[[#This Row],[Etas 35°C]]=0,Tabelle11[[#This Row],[Etas 55°C]]=0),"n.a.",(Tabelle11[[#This Row],[Etas 35°C]]*0.8+Tabelle11[[#This Row],[Etas 55°C]]*0.2)*2.5)</f>
        <v>n.a.</v>
      </c>
      <c r="N658" s="53" t="str">
        <f>IF(Tabelle11[[#This Row],[Etas 55°C]]=0,"n.a.",(6-Tabelle11[[#This Row],[80%/20% SCOP]])/Tabelle11[[#This Row],[80%/20% SCOP]])</f>
        <v>n.a.</v>
      </c>
    </row>
    <row r="659" spans="1:14" ht="20.100000000000001" customHeight="1" x14ac:dyDescent="0.25">
      <c r="A659" s="40">
        <v>16007923</v>
      </c>
      <c r="B659" s="41" t="s">
        <v>3161</v>
      </c>
      <c r="C659" s="41" t="s">
        <v>7512</v>
      </c>
      <c r="D659" s="42" t="s">
        <v>6852</v>
      </c>
      <c r="E659" s="43">
        <v>189.66</v>
      </c>
      <c r="F659" s="44">
        <v>2.36</v>
      </c>
      <c r="G659" s="43">
        <v>169.81</v>
      </c>
      <c r="H659" s="44">
        <v>1.86</v>
      </c>
      <c r="I659" s="42" t="s">
        <v>109</v>
      </c>
      <c r="J659" s="42" t="s">
        <v>15</v>
      </c>
      <c r="K659" s="42" t="s">
        <v>4</v>
      </c>
      <c r="L659" s="43">
        <f>IF(Tabelle11[[#This Row],[Heizleistung (55° C)]]=0,Tabelle11[[#This Row],[Heizleistung (35° C)]],(Tabelle11[[#This Row],[Heizleistung (35° C)]]+Tabelle11[[#This Row],[Heizleistung (55° C)]])/2)</f>
        <v>179.73500000000001</v>
      </c>
      <c r="M659" s="46">
        <f>IF(OR(Tabelle11[[#This Row],[Etas 35°C]]=0,Tabelle11[[#This Row],[Etas 55°C]]=0),"n.a.",(Tabelle11[[#This Row],[Etas 35°C]]*0.8+Tabelle11[[#This Row],[Etas 55°C]]*0.2)*2.5)</f>
        <v>5.6499999999999995</v>
      </c>
      <c r="N659" s="53">
        <f>IF(Tabelle11[[#This Row],[Etas 55°C]]=0,"n.a.",(6-Tabelle11[[#This Row],[80%/20% SCOP]])/Tabelle11[[#This Row],[80%/20% SCOP]])</f>
        <v>6.194690265486736E-2</v>
      </c>
    </row>
    <row r="660" spans="1:14" ht="20.100000000000001" customHeight="1" x14ac:dyDescent="0.25">
      <c r="A660" s="40">
        <v>16008659</v>
      </c>
      <c r="B660" s="41" t="s">
        <v>3161</v>
      </c>
      <c r="C660" s="41" t="s">
        <v>7513</v>
      </c>
      <c r="D660" s="42" t="s">
        <v>6852</v>
      </c>
      <c r="E660" s="43">
        <v>467.97</v>
      </c>
      <c r="F660" s="44">
        <v>2.15</v>
      </c>
      <c r="G660" s="43"/>
      <c r="H660" s="42"/>
      <c r="I660" s="42" t="s">
        <v>3166</v>
      </c>
      <c r="J660" s="42" t="s">
        <v>15</v>
      </c>
      <c r="K660" s="42" t="s">
        <v>4</v>
      </c>
      <c r="L660" s="43">
        <f>IF(Tabelle11[[#This Row],[Heizleistung (55° C)]]=0,Tabelle11[[#This Row],[Heizleistung (35° C)]],(Tabelle11[[#This Row],[Heizleistung (35° C)]]+Tabelle11[[#This Row],[Heizleistung (55° C)]])/2)</f>
        <v>467.97</v>
      </c>
      <c r="M660" s="46" t="str">
        <f>IF(OR(Tabelle11[[#This Row],[Etas 35°C]]=0,Tabelle11[[#This Row],[Etas 55°C]]=0),"n.a.",(Tabelle11[[#This Row],[Etas 35°C]]*0.8+Tabelle11[[#This Row],[Etas 55°C]]*0.2)*2.5)</f>
        <v>n.a.</v>
      </c>
      <c r="N660" s="53" t="str">
        <f>IF(Tabelle11[[#This Row],[Etas 55°C]]=0,"n.a.",(6-Tabelle11[[#This Row],[80%/20% SCOP]])/Tabelle11[[#This Row],[80%/20% SCOP]])</f>
        <v>n.a.</v>
      </c>
    </row>
    <row r="661" spans="1:14" ht="20.100000000000001" customHeight="1" x14ac:dyDescent="0.25">
      <c r="A661" s="40">
        <v>16008668</v>
      </c>
      <c r="B661" s="41" t="s">
        <v>3161</v>
      </c>
      <c r="C661" s="41" t="s">
        <v>7514</v>
      </c>
      <c r="D661" s="42" t="s">
        <v>6852</v>
      </c>
      <c r="E661" s="43">
        <v>403.86</v>
      </c>
      <c r="F661" s="44">
        <v>2.15</v>
      </c>
      <c r="G661" s="43">
        <v>361.2</v>
      </c>
      <c r="H661" s="44">
        <v>1.71</v>
      </c>
      <c r="I661" s="42" t="s">
        <v>3166</v>
      </c>
      <c r="J661" s="42" t="s">
        <v>15</v>
      </c>
      <c r="K661" s="42" t="s">
        <v>4</v>
      </c>
      <c r="L661" s="43">
        <f>IF(Tabelle11[[#This Row],[Heizleistung (55° C)]]=0,Tabelle11[[#This Row],[Heizleistung (35° C)]],(Tabelle11[[#This Row],[Heizleistung (35° C)]]+Tabelle11[[#This Row],[Heizleistung (55° C)]])/2)</f>
        <v>382.53</v>
      </c>
      <c r="M661" s="46">
        <f>IF(OR(Tabelle11[[#This Row],[Etas 35°C]]=0,Tabelle11[[#This Row],[Etas 55°C]]=0),"n.a.",(Tabelle11[[#This Row],[Etas 35°C]]*0.8+Tabelle11[[#This Row],[Etas 55°C]]*0.2)*2.5)</f>
        <v>5.1549999999999994</v>
      </c>
      <c r="N661" s="53">
        <f>IF(Tabelle11[[#This Row],[Etas 55°C]]=0,"n.a.",(6-Tabelle11[[#This Row],[80%/20% SCOP]])/Tabelle11[[#This Row],[80%/20% SCOP]])</f>
        <v>0.16391852570320092</v>
      </c>
    </row>
    <row r="662" spans="1:14" ht="20.100000000000001" customHeight="1" x14ac:dyDescent="0.25">
      <c r="A662" s="40">
        <v>16008584</v>
      </c>
      <c r="B662" s="41" t="s">
        <v>3161</v>
      </c>
      <c r="C662" s="41" t="s">
        <v>7515</v>
      </c>
      <c r="D662" s="42" t="s">
        <v>6852</v>
      </c>
      <c r="E662" s="43">
        <v>669.08</v>
      </c>
      <c r="F662" s="44">
        <v>2.8</v>
      </c>
      <c r="G662" s="43"/>
      <c r="H662" s="42"/>
      <c r="I662" s="42" t="s">
        <v>7453</v>
      </c>
      <c r="J662" s="42" t="s">
        <v>15</v>
      </c>
      <c r="K662" s="42" t="s">
        <v>4</v>
      </c>
      <c r="L662" s="43">
        <f>IF(Tabelle11[[#This Row],[Heizleistung (55° C)]]=0,Tabelle11[[#This Row],[Heizleistung (35° C)]],(Tabelle11[[#This Row],[Heizleistung (35° C)]]+Tabelle11[[#This Row],[Heizleistung (55° C)]])/2)</f>
        <v>669.08</v>
      </c>
      <c r="M662" s="46" t="str">
        <f>IF(OR(Tabelle11[[#This Row],[Etas 35°C]]=0,Tabelle11[[#This Row],[Etas 55°C]]=0),"n.a.",(Tabelle11[[#This Row],[Etas 35°C]]*0.8+Tabelle11[[#This Row],[Etas 55°C]]*0.2)*2.5)</f>
        <v>n.a.</v>
      </c>
      <c r="N662" s="53" t="str">
        <f>IF(Tabelle11[[#This Row],[Etas 55°C]]=0,"n.a.",(6-Tabelle11[[#This Row],[80%/20% SCOP]])/Tabelle11[[#This Row],[80%/20% SCOP]])</f>
        <v>n.a.</v>
      </c>
    </row>
    <row r="663" spans="1:14" ht="20.100000000000001" customHeight="1" x14ac:dyDescent="0.25">
      <c r="A663" s="40">
        <v>16007852</v>
      </c>
      <c r="B663" s="41" t="s">
        <v>3161</v>
      </c>
      <c r="C663" s="41" t="s">
        <v>7516</v>
      </c>
      <c r="D663" s="42" t="s">
        <v>6852</v>
      </c>
      <c r="E663" s="43">
        <v>146.04</v>
      </c>
      <c r="F663" s="44">
        <v>2.3199999999999998</v>
      </c>
      <c r="G663" s="43">
        <v>131.04</v>
      </c>
      <c r="H663" s="44">
        <v>1.79</v>
      </c>
      <c r="I663" s="42" t="s">
        <v>109</v>
      </c>
      <c r="J663" s="42" t="s">
        <v>15</v>
      </c>
      <c r="K663" s="42" t="s">
        <v>4</v>
      </c>
      <c r="L663" s="43">
        <f>IF(Tabelle11[[#This Row],[Heizleistung (55° C)]]=0,Tabelle11[[#This Row],[Heizleistung (35° C)]],(Tabelle11[[#This Row],[Heizleistung (35° C)]]+Tabelle11[[#This Row],[Heizleistung (55° C)]])/2)</f>
        <v>138.54</v>
      </c>
      <c r="M663" s="46">
        <f>IF(OR(Tabelle11[[#This Row],[Etas 35°C]]=0,Tabelle11[[#This Row],[Etas 55°C]]=0),"n.a.",(Tabelle11[[#This Row],[Etas 35°C]]*0.8+Tabelle11[[#This Row],[Etas 55°C]]*0.2)*2.5)</f>
        <v>5.5350000000000001</v>
      </c>
      <c r="N663" s="53">
        <f>IF(Tabelle11[[#This Row],[Etas 55°C]]=0,"n.a.",(6-Tabelle11[[#This Row],[80%/20% SCOP]])/Tabelle11[[#This Row],[80%/20% SCOP]])</f>
        <v>8.4010840108401055E-2</v>
      </c>
    </row>
    <row r="664" spans="1:14" ht="20.100000000000001" customHeight="1" x14ac:dyDescent="0.25">
      <c r="A664" s="40">
        <v>16007845</v>
      </c>
      <c r="B664" s="41" t="s">
        <v>3161</v>
      </c>
      <c r="C664" s="41" t="s">
        <v>7517</v>
      </c>
      <c r="D664" s="42" t="s">
        <v>6852</v>
      </c>
      <c r="E664" s="43">
        <v>248.28</v>
      </c>
      <c r="F664" s="44">
        <v>2.2400000000000002</v>
      </c>
      <c r="G664" s="43"/>
      <c r="H664" s="42"/>
      <c r="I664" s="42" t="s">
        <v>109</v>
      </c>
      <c r="J664" s="42" t="s">
        <v>15</v>
      </c>
      <c r="K664" s="42" t="s">
        <v>4</v>
      </c>
      <c r="L664" s="43">
        <f>IF(Tabelle11[[#This Row],[Heizleistung (55° C)]]=0,Tabelle11[[#This Row],[Heizleistung (35° C)]],(Tabelle11[[#This Row],[Heizleistung (35° C)]]+Tabelle11[[#This Row],[Heizleistung (55° C)]])/2)</f>
        <v>248.28</v>
      </c>
      <c r="M664" s="46" t="str">
        <f>IF(OR(Tabelle11[[#This Row],[Etas 35°C]]=0,Tabelle11[[#This Row],[Etas 55°C]]=0),"n.a.",(Tabelle11[[#This Row],[Etas 35°C]]*0.8+Tabelle11[[#This Row],[Etas 55°C]]*0.2)*2.5)</f>
        <v>n.a.</v>
      </c>
      <c r="N664" s="53" t="str">
        <f>IF(Tabelle11[[#This Row],[Etas 55°C]]=0,"n.a.",(6-Tabelle11[[#This Row],[80%/20% SCOP]])/Tabelle11[[#This Row],[80%/20% SCOP]])</f>
        <v>n.a.</v>
      </c>
    </row>
    <row r="665" spans="1:14" ht="20.100000000000001" customHeight="1" x14ac:dyDescent="0.25">
      <c r="A665" s="40">
        <v>16008053</v>
      </c>
      <c r="B665" s="41" t="s">
        <v>3161</v>
      </c>
      <c r="C665" s="41" t="s">
        <v>7518</v>
      </c>
      <c r="D665" s="42" t="s">
        <v>6852</v>
      </c>
      <c r="E665" s="43">
        <v>338.59</v>
      </c>
      <c r="F665" s="44">
        <v>2.25</v>
      </c>
      <c r="G665" s="43">
        <v>307.54000000000002</v>
      </c>
      <c r="H665" s="44">
        <v>1.81</v>
      </c>
      <c r="I665" s="42" t="s">
        <v>109</v>
      </c>
      <c r="J665" s="42" t="s">
        <v>15</v>
      </c>
      <c r="K665" s="42" t="s">
        <v>4</v>
      </c>
      <c r="L665" s="43">
        <f>IF(Tabelle11[[#This Row],[Heizleistung (55° C)]]=0,Tabelle11[[#This Row],[Heizleistung (35° C)]],(Tabelle11[[#This Row],[Heizleistung (35° C)]]+Tabelle11[[#This Row],[Heizleistung (55° C)]])/2)</f>
        <v>323.065</v>
      </c>
      <c r="M665" s="46">
        <f>IF(OR(Tabelle11[[#This Row],[Etas 35°C]]=0,Tabelle11[[#This Row],[Etas 55°C]]=0),"n.a.",(Tabelle11[[#This Row],[Etas 35°C]]*0.8+Tabelle11[[#This Row],[Etas 55°C]]*0.2)*2.5)</f>
        <v>5.4049999999999994</v>
      </c>
      <c r="N665" s="53">
        <f>IF(Tabelle11[[#This Row],[Etas 55°C]]=0,"n.a.",(6-Tabelle11[[#This Row],[80%/20% SCOP]])/Tabelle11[[#This Row],[80%/20% SCOP]])</f>
        <v>0.11008325624421844</v>
      </c>
    </row>
    <row r="666" spans="1:14" ht="20.100000000000001" customHeight="1" x14ac:dyDescent="0.25">
      <c r="A666" s="40">
        <v>16007976</v>
      </c>
      <c r="B666" s="41" t="s">
        <v>3161</v>
      </c>
      <c r="C666" s="41" t="s">
        <v>7519</v>
      </c>
      <c r="D666" s="42" t="s">
        <v>6852</v>
      </c>
      <c r="E666" s="43">
        <v>82.8</v>
      </c>
      <c r="F666" s="44">
        <v>2.29</v>
      </c>
      <c r="G666" s="43"/>
      <c r="H666" s="42"/>
      <c r="I666" s="42" t="s">
        <v>109</v>
      </c>
      <c r="J666" s="42" t="s">
        <v>15</v>
      </c>
      <c r="K666" s="42" t="s">
        <v>4</v>
      </c>
      <c r="L666" s="43">
        <f>IF(Tabelle11[[#This Row],[Heizleistung (55° C)]]=0,Tabelle11[[#This Row],[Heizleistung (35° C)]],(Tabelle11[[#This Row],[Heizleistung (35° C)]]+Tabelle11[[#This Row],[Heizleistung (55° C)]])/2)</f>
        <v>82.8</v>
      </c>
      <c r="M666" s="46" t="str">
        <f>IF(OR(Tabelle11[[#This Row],[Etas 35°C]]=0,Tabelle11[[#This Row],[Etas 55°C]]=0),"n.a.",(Tabelle11[[#This Row],[Etas 35°C]]*0.8+Tabelle11[[#This Row],[Etas 55°C]]*0.2)*2.5)</f>
        <v>n.a.</v>
      </c>
      <c r="N666" s="53" t="str">
        <f>IF(Tabelle11[[#This Row],[Etas 55°C]]=0,"n.a.",(6-Tabelle11[[#This Row],[80%/20% SCOP]])/Tabelle11[[#This Row],[80%/20% SCOP]])</f>
        <v>n.a.</v>
      </c>
    </row>
    <row r="667" spans="1:14" ht="20.100000000000001" customHeight="1" x14ac:dyDescent="0.25">
      <c r="A667" s="40">
        <v>16008658</v>
      </c>
      <c r="B667" s="41" t="s">
        <v>3161</v>
      </c>
      <c r="C667" s="41" t="s">
        <v>7520</v>
      </c>
      <c r="D667" s="42" t="s">
        <v>6852</v>
      </c>
      <c r="E667" s="43">
        <v>418.89</v>
      </c>
      <c r="F667" s="44">
        <v>2.16</v>
      </c>
      <c r="G667" s="43"/>
      <c r="H667" s="42"/>
      <c r="I667" s="42" t="s">
        <v>3166</v>
      </c>
      <c r="J667" s="42" t="s">
        <v>15</v>
      </c>
      <c r="K667" s="42" t="s">
        <v>4</v>
      </c>
      <c r="L667" s="43">
        <f>IF(Tabelle11[[#This Row],[Heizleistung (55° C)]]=0,Tabelle11[[#This Row],[Heizleistung (35° C)]],(Tabelle11[[#This Row],[Heizleistung (35° C)]]+Tabelle11[[#This Row],[Heizleistung (55° C)]])/2)</f>
        <v>418.89</v>
      </c>
      <c r="M667" s="46" t="str">
        <f>IF(OR(Tabelle11[[#This Row],[Etas 35°C]]=0,Tabelle11[[#This Row],[Etas 55°C]]=0),"n.a.",(Tabelle11[[#This Row],[Etas 35°C]]*0.8+Tabelle11[[#This Row],[Etas 55°C]]*0.2)*2.5)</f>
        <v>n.a.</v>
      </c>
      <c r="N667" s="53" t="str">
        <f>IF(Tabelle11[[#This Row],[Etas 55°C]]=0,"n.a.",(6-Tabelle11[[#This Row],[80%/20% SCOP]])/Tabelle11[[#This Row],[80%/20% SCOP]])</f>
        <v>n.a.</v>
      </c>
    </row>
    <row r="668" spans="1:14" ht="20.100000000000001" customHeight="1" x14ac:dyDescent="0.25">
      <c r="A668" s="40">
        <v>16008901</v>
      </c>
      <c r="B668" s="41" t="s">
        <v>3161</v>
      </c>
      <c r="C668" s="41" t="s">
        <v>7521</v>
      </c>
      <c r="D668" s="42" t="s">
        <v>6852</v>
      </c>
      <c r="E668" s="43">
        <v>530.55999999999995</v>
      </c>
      <c r="F668" s="44">
        <v>2.2400000000000002</v>
      </c>
      <c r="G668" s="43">
        <v>475.39</v>
      </c>
      <c r="H668" s="44">
        <v>1.8</v>
      </c>
      <c r="I668" s="42" t="s">
        <v>109</v>
      </c>
      <c r="J668" s="42" t="s">
        <v>15</v>
      </c>
      <c r="K668" s="42" t="s">
        <v>4</v>
      </c>
      <c r="L668" s="43">
        <f>IF(Tabelle11[[#This Row],[Heizleistung (55° C)]]=0,Tabelle11[[#This Row],[Heizleistung (35° C)]],(Tabelle11[[#This Row],[Heizleistung (35° C)]]+Tabelle11[[#This Row],[Heizleistung (55° C)]])/2)</f>
        <v>502.97499999999997</v>
      </c>
      <c r="M668" s="46">
        <f>IF(OR(Tabelle11[[#This Row],[Etas 35°C]]=0,Tabelle11[[#This Row],[Etas 55°C]]=0),"n.a.",(Tabelle11[[#This Row],[Etas 35°C]]*0.8+Tabelle11[[#This Row],[Etas 55°C]]*0.2)*2.5)</f>
        <v>5.3800000000000008</v>
      </c>
      <c r="N668" s="53">
        <f>IF(Tabelle11[[#This Row],[Etas 55°C]]=0,"n.a.",(6-Tabelle11[[#This Row],[80%/20% SCOP]])/Tabelle11[[#This Row],[80%/20% SCOP]])</f>
        <v>0.11524163568773219</v>
      </c>
    </row>
    <row r="669" spans="1:14" ht="20.100000000000001" customHeight="1" x14ac:dyDescent="0.25">
      <c r="A669" s="40">
        <v>16007904</v>
      </c>
      <c r="B669" s="41" t="s">
        <v>3161</v>
      </c>
      <c r="C669" s="41" t="s">
        <v>7522</v>
      </c>
      <c r="D669" s="42" t="s">
        <v>6852</v>
      </c>
      <c r="E669" s="43">
        <v>267.79000000000002</v>
      </c>
      <c r="F669" s="44">
        <v>2.2999999999999998</v>
      </c>
      <c r="G669" s="43">
        <v>239.89</v>
      </c>
      <c r="H669" s="44">
        <v>1.8</v>
      </c>
      <c r="I669" s="42" t="s">
        <v>109</v>
      </c>
      <c r="J669" s="42" t="s">
        <v>15</v>
      </c>
      <c r="K669" s="42" t="s">
        <v>4</v>
      </c>
      <c r="L669" s="43">
        <f>IF(Tabelle11[[#This Row],[Heizleistung (55° C)]]=0,Tabelle11[[#This Row],[Heizleistung (35° C)]],(Tabelle11[[#This Row],[Heizleistung (35° C)]]+Tabelle11[[#This Row],[Heizleistung (55° C)]])/2)</f>
        <v>253.84</v>
      </c>
      <c r="M669" s="46">
        <f>IF(OR(Tabelle11[[#This Row],[Etas 35°C]]=0,Tabelle11[[#This Row],[Etas 55°C]]=0),"n.a.",(Tabelle11[[#This Row],[Etas 35°C]]*0.8+Tabelle11[[#This Row],[Etas 55°C]]*0.2)*2.5)</f>
        <v>5.4999999999999991</v>
      </c>
      <c r="N669" s="53">
        <f>IF(Tabelle11[[#This Row],[Etas 55°C]]=0,"n.a.",(6-Tabelle11[[#This Row],[80%/20% SCOP]])/Tabelle11[[#This Row],[80%/20% SCOP]])</f>
        <v>9.0909090909091092E-2</v>
      </c>
    </row>
    <row r="670" spans="1:14" ht="20.100000000000001" customHeight="1" x14ac:dyDescent="0.25">
      <c r="A670" s="40">
        <v>16007838</v>
      </c>
      <c r="B670" s="41" t="s">
        <v>3161</v>
      </c>
      <c r="C670" s="41" t="s">
        <v>7523</v>
      </c>
      <c r="D670" s="42" t="s">
        <v>6852</v>
      </c>
      <c r="E670" s="43">
        <v>417.83</v>
      </c>
      <c r="F670" s="44">
        <v>2.1</v>
      </c>
      <c r="G670" s="43">
        <v>368.22</v>
      </c>
      <c r="H670" s="44">
        <v>1.62</v>
      </c>
      <c r="I670" s="42" t="s">
        <v>130</v>
      </c>
      <c r="J670" s="42" t="s">
        <v>15</v>
      </c>
      <c r="K670" s="42" t="s">
        <v>4</v>
      </c>
      <c r="L670" s="43">
        <f>IF(Tabelle11[[#This Row],[Heizleistung (55° C)]]=0,Tabelle11[[#This Row],[Heizleistung (35° C)]],(Tabelle11[[#This Row],[Heizleistung (35° C)]]+Tabelle11[[#This Row],[Heizleistung (55° C)]])/2)</f>
        <v>393.02499999999998</v>
      </c>
      <c r="M670" s="46">
        <f>IF(OR(Tabelle11[[#This Row],[Etas 35°C]]=0,Tabelle11[[#This Row],[Etas 55°C]]=0),"n.a.",(Tabelle11[[#This Row],[Etas 35°C]]*0.8+Tabelle11[[#This Row],[Etas 55°C]]*0.2)*2.5)</f>
        <v>5.0100000000000016</v>
      </c>
      <c r="N670" s="53">
        <f>IF(Tabelle11[[#This Row],[Etas 55°C]]=0,"n.a.",(6-Tabelle11[[#This Row],[80%/20% SCOP]])/Tabelle11[[#This Row],[80%/20% SCOP]])</f>
        <v>0.19760479041916129</v>
      </c>
    </row>
    <row r="671" spans="1:14" ht="20.100000000000001" customHeight="1" x14ac:dyDescent="0.25">
      <c r="A671" s="40">
        <v>16008589</v>
      </c>
      <c r="B671" s="41" t="s">
        <v>3161</v>
      </c>
      <c r="C671" s="41" t="s">
        <v>7524</v>
      </c>
      <c r="D671" s="42" t="s">
        <v>6852</v>
      </c>
      <c r="E671" s="43">
        <v>1127.93</v>
      </c>
      <c r="F671" s="44">
        <v>2.87</v>
      </c>
      <c r="G671" s="43"/>
      <c r="H671" s="42"/>
      <c r="I671" s="42" t="s">
        <v>7453</v>
      </c>
      <c r="J671" s="42" t="s">
        <v>15</v>
      </c>
      <c r="K671" s="42" t="s">
        <v>4</v>
      </c>
      <c r="L671" s="43">
        <f>IF(Tabelle11[[#This Row],[Heizleistung (55° C)]]=0,Tabelle11[[#This Row],[Heizleistung (35° C)]],(Tabelle11[[#This Row],[Heizleistung (35° C)]]+Tabelle11[[#This Row],[Heizleistung (55° C)]])/2)</f>
        <v>1127.93</v>
      </c>
      <c r="M671" s="46" t="str">
        <f>IF(OR(Tabelle11[[#This Row],[Etas 35°C]]=0,Tabelle11[[#This Row],[Etas 55°C]]=0),"n.a.",(Tabelle11[[#This Row],[Etas 35°C]]*0.8+Tabelle11[[#This Row],[Etas 55°C]]*0.2)*2.5)</f>
        <v>n.a.</v>
      </c>
      <c r="N671" s="53" t="str">
        <f>IF(Tabelle11[[#This Row],[Etas 55°C]]=0,"n.a.",(6-Tabelle11[[#This Row],[80%/20% SCOP]])/Tabelle11[[#This Row],[80%/20% SCOP]])</f>
        <v>n.a.</v>
      </c>
    </row>
    <row r="672" spans="1:14" ht="20.100000000000001" customHeight="1" x14ac:dyDescent="0.25">
      <c r="A672" s="40">
        <v>16008594</v>
      </c>
      <c r="B672" s="41" t="s">
        <v>3161</v>
      </c>
      <c r="C672" s="41" t="s">
        <v>7525</v>
      </c>
      <c r="D672" s="42" t="s">
        <v>6852</v>
      </c>
      <c r="E672" s="43">
        <v>545.89</v>
      </c>
      <c r="F672" s="44">
        <v>2.76</v>
      </c>
      <c r="G672" s="43">
        <v>498.88</v>
      </c>
      <c r="H672" s="44">
        <v>2.0699999999999998</v>
      </c>
      <c r="I672" s="42" t="s">
        <v>7453</v>
      </c>
      <c r="J672" s="42" t="s">
        <v>15</v>
      </c>
      <c r="K672" s="42" t="s">
        <v>4</v>
      </c>
      <c r="L672" s="43">
        <f>IF(Tabelle11[[#This Row],[Heizleistung (55° C)]]=0,Tabelle11[[#This Row],[Heizleistung (35° C)]],(Tabelle11[[#This Row],[Heizleistung (35° C)]]+Tabelle11[[#This Row],[Heizleistung (55° C)]])/2)</f>
        <v>522.38499999999999</v>
      </c>
      <c r="M672" s="46">
        <f>IF(OR(Tabelle11[[#This Row],[Etas 35°C]]=0,Tabelle11[[#This Row],[Etas 55°C]]=0),"n.a.",(Tabelle11[[#This Row],[Etas 35°C]]*0.8+Tabelle11[[#This Row],[Etas 55°C]]*0.2)*2.5)</f>
        <v>6.5549999999999997</v>
      </c>
      <c r="N672" s="53">
        <f>IF(Tabelle11[[#This Row],[Etas 55°C]]=0,"n.a.",(6-Tabelle11[[#This Row],[80%/20% SCOP]])/Tabelle11[[#This Row],[80%/20% SCOP]])</f>
        <v>-8.4668192219679597E-2</v>
      </c>
    </row>
    <row r="673" spans="1:14" ht="20.100000000000001" customHeight="1" x14ac:dyDescent="0.25">
      <c r="A673" s="40">
        <v>16008656</v>
      </c>
      <c r="B673" s="41" t="s">
        <v>3161</v>
      </c>
      <c r="C673" s="41" t="s">
        <v>7526</v>
      </c>
      <c r="D673" s="42" t="s">
        <v>6852</v>
      </c>
      <c r="E673" s="43">
        <v>340.85</v>
      </c>
      <c r="F673" s="44">
        <v>2.17</v>
      </c>
      <c r="G673" s="43"/>
      <c r="H673" s="42"/>
      <c r="I673" s="42" t="s">
        <v>3166</v>
      </c>
      <c r="J673" s="42" t="s">
        <v>15</v>
      </c>
      <c r="K673" s="42" t="s">
        <v>4</v>
      </c>
      <c r="L673" s="43">
        <f>IF(Tabelle11[[#This Row],[Heizleistung (55° C)]]=0,Tabelle11[[#This Row],[Heizleistung (35° C)]],(Tabelle11[[#This Row],[Heizleistung (35° C)]]+Tabelle11[[#This Row],[Heizleistung (55° C)]])/2)</f>
        <v>340.85</v>
      </c>
      <c r="M673" s="46" t="str">
        <f>IF(OR(Tabelle11[[#This Row],[Etas 35°C]]=0,Tabelle11[[#This Row],[Etas 55°C]]=0),"n.a.",(Tabelle11[[#This Row],[Etas 35°C]]*0.8+Tabelle11[[#This Row],[Etas 55°C]]*0.2)*2.5)</f>
        <v>n.a.</v>
      </c>
      <c r="N673" s="53" t="str">
        <f>IF(Tabelle11[[#This Row],[Etas 55°C]]=0,"n.a.",(6-Tabelle11[[#This Row],[80%/20% SCOP]])/Tabelle11[[#This Row],[80%/20% SCOP]])</f>
        <v>n.a.</v>
      </c>
    </row>
    <row r="674" spans="1:14" ht="20.100000000000001" customHeight="1" x14ac:dyDescent="0.25">
      <c r="A674" s="40">
        <v>16008896</v>
      </c>
      <c r="B674" s="41" t="s">
        <v>3161</v>
      </c>
      <c r="C674" s="41" t="s">
        <v>7527</v>
      </c>
      <c r="D674" s="42" t="s">
        <v>6852</v>
      </c>
      <c r="E674" s="43">
        <v>288.82</v>
      </c>
      <c r="F674" s="44">
        <v>2.34</v>
      </c>
      <c r="G674" s="43">
        <v>259.41000000000003</v>
      </c>
      <c r="H674" s="44">
        <v>1.8</v>
      </c>
      <c r="I674" s="42" t="s">
        <v>109</v>
      </c>
      <c r="J674" s="42" t="s">
        <v>15</v>
      </c>
      <c r="K674" s="42" t="s">
        <v>4</v>
      </c>
      <c r="L674" s="43">
        <f>IF(Tabelle11[[#This Row],[Heizleistung (55° C)]]=0,Tabelle11[[#This Row],[Heizleistung (35° C)]],(Tabelle11[[#This Row],[Heizleistung (35° C)]]+Tabelle11[[#This Row],[Heizleistung (55° C)]])/2)</f>
        <v>274.11500000000001</v>
      </c>
      <c r="M674" s="46">
        <f>IF(OR(Tabelle11[[#This Row],[Etas 35°C]]=0,Tabelle11[[#This Row],[Etas 55°C]]=0),"n.a.",(Tabelle11[[#This Row],[Etas 35°C]]*0.8+Tabelle11[[#This Row],[Etas 55°C]]*0.2)*2.5)</f>
        <v>5.5799999999999992</v>
      </c>
      <c r="N674" s="53">
        <f>IF(Tabelle11[[#This Row],[Etas 55°C]]=0,"n.a.",(6-Tabelle11[[#This Row],[80%/20% SCOP]])/Tabelle11[[#This Row],[80%/20% SCOP]])</f>
        <v>7.526881720430123E-2</v>
      </c>
    </row>
    <row r="675" spans="1:14" ht="20.100000000000001" customHeight="1" x14ac:dyDescent="0.25">
      <c r="A675" s="40">
        <v>16008602</v>
      </c>
      <c r="B675" s="41" t="s">
        <v>3161</v>
      </c>
      <c r="C675" s="41" t="s">
        <v>7528</v>
      </c>
      <c r="D675" s="42" t="s">
        <v>6852</v>
      </c>
      <c r="E675" s="43">
        <v>1256.3499999999999</v>
      </c>
      <c r="F675" s="44">
        <v>2.73</v>
      </c>
      <c r="G675" s="43">
        <v>1153.82</v>
      </c>
      <c r="H675" s="44">
        <v>2.11</v>
      </c>
      <c r="I675" s="42" t="s">
        <v>7453</v>
      </c>
      <c r="J675" s="42" t="s">
        <v>15</v>
      </c>
      <c r="K675" s="42" t="s">
        <v>4</v>
      </c>
      <c r="L675" s="43">
        <f>IF(Tabelle11[[#This Row],[Heizleistung (55° C)]]=0,Tabelle11[[#This Row],[Heizleistung (35° C)]],(Tabelle11[[#This Row],[Heizleistung (35° C)]]+Tabelle11[[#This Row],[Heizleistung (55° C)]])/2)</f>
        <v>1205.085</v>
      </c>
      <c r="M675" s="46">
        <f>IF(OR(Tabelle11[[#This Row],[Etas 35°C]]=0,Tabelle11[[#This Row],[Etas 55°C]]=0),"n.a.",(Tabelle11[[#This Row],[Etas 35°C]]*0.8+Tabelle11[[#This Row],[Etas 55°C]]*0.2)*2.5)</f>
        <v>6.5150000000000006</v>
      </c>
      <c r="N675" s="53">
        <f>IF(Tabelle11[[#This Row],[Etas 55°C]]=0,"n.a.",(6-Tabelle11[[#This Row],[80%/20% SCOP]])/Tabelle11[[#This Row],[80%/20% SCOP]])</f>
        <v>-7.9048349961627101E-2</v>
      </c>
    </row>
    <row r="676" spans="1:14" ht="20.100000000000001" customHeight="1" x14ac:dyDescent="0.25">
      <c r="A676" s="40">
        <v>16007925</v>
      </c>
      <c r="B676" s="41" t="s">
        <v>3161</v>
      </c>
      <c r="C676" s="41" t="s">
        <v>7529</v>
      </c>
      <c r="D676" s="42" t="s">
        <v>6852</v>
      </c>
      <c r="E676" s="43">
        <v>324.58</v>
      </c>
      <c r="F676" s="44">
        <v>2.23</v>
      </c>
      <c r="G676" s="43"/>
      <c r="H676" s="42"/>
      <c r="I676" s="42" t="s">
        <v>109</v>
      </c>
      <c r="J676" s="42" t="s">
        <v>15</v>
      </c>
      <c r="K676" s="42" t="s">
        <v>4</v>
      </c>
      <c r="L676" s="43">
        <f>IF(Tabelle11[[#This Row],[Heizleistung (55° C)]]=0,Tabelle11[[#This Row],[Heizleistung (35° C)]],(Tabelle11[[#This Row],[Heizleistung (35° C)]]+Tabelle11[[#This Row],[Heizleistung (55° C)]])/2)</f>
        <v>324.58</v>
      </c>
      <c r="M676" s="46" t="str">
        <f>IF(OR(Tabelle11[[#This Row],[Etas 35°C]]=0,Tabelle11[[#This Row],[Etas 55°C]]=0),"n.a.",(Tabelle11[[#This Row],[Etas 35°C]]*0.8+Tabelle11[[#This Row],[Etas 55°C]]*0.2)*2.5)</f>
        <v>n.a.</v>
      </c>
      <c r="N676" s="53" t="str">
        <f>IF(Tabelle11[[#This Row],[Etas 55°C]]=0,"n.a.",(6-Tabelle11[[#This Row],[80%/20% SCOP]])/Tabelle11[[#This Row],[80%/20% SCOP]])</f>
        <v>n.a.</v>
      </c>
    </row>
    <row r="677" spans="1:14" ht="20.100000000000001" customHeight="1" x14ac:dyDescent="0.25">
      <c r="A677" s="40">
        <v>16007918</v>
      </c>
      <c r="B677" s="41" t="s">
        <v>3161</v>
      </c>
      <c r="C677" s="41" t="s">
        <v>7530</v>
      </c>
      <c r="D677" s="42" t="s">
        <v>6852</v>
      </c>
      <c r="E677" s="43">
        <v>96.89</v>
      </c>
      <c r="F677" s="44">
        <v>2.38</v>
      </c>
      <c r="G677" s="43">
        <v>86.92</v>
      </c>
      <c r="H677" s="44">
        <v>1.84</v>
      </c>
      <c r="I677" s="42" t="s">
        <v>109</v>
      </c>
      <c r="J677" s="42" t="s">
        <v>15</v>
      </c>
      <c r="K677" s="42" t="s">
        <v>4</v>
      </c>
      <c r="L677" s="43">
        <f>IF(Tabelle11[[#This Row],[Heizleistung (55° C)]]=0,Tabelle11[[#This Row],[Heizleistung (35° C)]],(Tabelle11[[#This Row],[Heizleistung (35° C)]]+Tabelle11[[#This Row],[Heizleistung (55° C)]])/2)</f>
        <v>91.905000000000001</v>
      </c>
      <c r="M677" s="46">
        <f>IF(OR(Tabelle11[[#This Row],[Etas 35°C]]=0,Tabelle11[[#This Row],[Etas 55°C]]=0),"n.a.",(Tabelle11[[#This Row],[Etas 35°C]]*0.8+Tabelle11[[#This Row],[Etas 55°C]]*0.2)*2.5)</f>
        <v>5.68</v>
      </c>
      <c r="N677" s="53">
        <f>IF(Tabelle11[[#This Row],[Etas 55°C]]=0,"n.a.",(6-Tabelle11[[#This Row],[80%/20% SCOP]])/Tabelle11[[#This Row],[80%/20% SCOP]])</f>
        <v>5.6338028169014134E-2</v>
      </c>
    </row>
    <row r="678" spans="1:14" ht="20.100000000000001" customHeight="1" x14ac:dyDescent="0.25">
      <c r="A678" s="40">
        <v>16008667</v>
      </c>
      <c r="B678" s="41" t="s">
        <v>3161</v>
      </c>
      <c r="C678" s="41" t="s">
        <v>7531</v>
      </c>
      <c r="D678" s="42" t="s">
        <v>6852</v>
      </c>
      <c r="E678" s="43">
        <v>346.63</v>
      </c>
      <c r="F678" s="44">
        <v>2.13</v>
      </c>
      <c r="G678" s="43">
        <v>308.57</v>
      </c>
      <c r="H678" s="44">
        <v>1.7</v>
      </c>
      <c r="I678" s="42" t="s">
        <v>3166</v>
      </c>
      <c r="J678" s="42" t="s">
        <v>15</v>
      </c>
      <c r="K678" s="42" t="s">
        <v>4</v>
      </c>
      <c r="L678" s="43">
        <f>IF(Tabelle11[[#This Row],[Heizleistung (55° C)]]=0,Tabelle11[[#This Row],[Heizleistung (35° C)]],(Tabelle11[[#This Row],[Heizleistung (35° C)]]+Tabelle11[[#This Row],[Heizleistung (55° C)]])/2)</f>
        <v>327.60000000000002</v>
      </c>
      <c r="M678" s="46">
        <f>IF(OR(Tabelle11[[#This Row],[Etas 35°C]]=0,Tabelle11[[#This Row],[Etas 55°C]]=0),"n.a.",(Tabelle11[[#This Row],[Etas 35°C]]*0.8+Tabelle11[[#This Row],[Etas 55°C]]*0.2)*2.5)</f>
        <v>5.1100000000000003</v>
      </c>
      <c r="N678" s="53">
        <f>IF(Tabelle11[[#This Row],[Etas 55°C]]=0,"n.a.",(6-Tabelle11[[#This Row],[80%/20% SCOP]])/Tabelle11[[#This Row],[80%/20% SCOP]])</f>
        <v>0.17416829745596862</v>
      </c>
    </row>
    <row r="679" spans="1:14" ht="20.100000000000001" customHeight="1" x14ac:dyDescent="0.25">
      <c r="A679" s="40">
        <v>16007853</v>
      </c>
      <c r="B679" s="41" t="s">
        <v>3161</v>
      </c>
      <c r="C679" s="41" t="s">
        <v>7532</v>
      </c>
      <c r="D679" s="42" t="s">
        <v>6852</v>
      </c>
      <c r="E679" s="43">
        <v>165.3</v>
      </c>
      <c r="F679" s="44">
        <v>2.29</v>
      </c>
      <c r="G679" s="43">
        <v>148.12</v>
      </c>
      <c r="H679" s="44">
        <v>1.79</v>
      </c>
      <c r="I679" s="42" t="s">
        <v>109</v>
      </c>
      <c r="J679" s="42" t="s">
        <v>15</v>
      </c>
      <c r="K679" s="42" t="s">
        <v>4</v>
      </c>
      <c r="L679" s="43">
        <f>IF(Tabelle11[[#This Row],[Heizleistung (55° C)]]=0,Tabelle11[[#This Row],[Heizleistung (35° C)]],(Tabelle11[[#This Row],[Heizleistung (35° C)]]+Tabelle11[[#This Row],[Heizleistung (55° C)]])/2)</f>
        <v>156.71</v>
      </c>
      <c r="M679" s="46">
        <f>IF(OR(Tabelle11[[#This Row],[Etas 35°C]]=0,Tabelle11[[#This Row],[Etas 55°C]]=0),"n.a.",(Tabelle11[[#This Row],[Etas 35°C]]*0.8+Tabelle11[[#This Row],[Etas 55°C]]*0.2)*2.5)</f>
        <v>5.4749999999999996</v>
      </c>
      <c r="N679" s="53">
        <f>IF(Tabelle11[[#This Row],[Etas 55°C]]=0,"n.a.",(6-Tabelle11[[#This Row],[80%/20% SCOP]])/Tabelle11[[#This Row],[80%/20% SCOP]])</f>
        <v>9.5890410958904188E-2</v>
      </c>
    </row>
    <row r="680" spans="1:14" ht="20.100000000000001" customHeight="1" x14ac:dyDescent="0.25">
      <c r="A680" s="40">
        <v>16007981</v>
      </c>
      <c r="B680" s="41" t="s">
        <v>3161</v>
      </c>
      <c r="C680" s="41" t="s">
        <v>7533</v>
      </c>
      <c r="D680" s="42" t="s">
        <v>6852</v>
      </c>
      <c r="E680" s="43">
        <v>202.24</v>
      </c>
      <c r="F680" s="44">
        <v>2.21</v>
      </c>
      <c r="G680" s="43"/>
      <c r="H680" s="42"/>
      <c r="I680" s="42" t="s">
        <v>109</v>
      </c>
      <c r="J680" s="42" t="s">
        <v>15</v>
      </c>
      <c r="K680" s="42" t="s">
        <v>4</v>
      </c>
      <c r="L680" s="43">
        <f>IF(Tabelle11[[#This Row],[Heizleistung (55° C)]]=0,Tabelle11[[#This Row],[Heizleistung (35° C)]],(Tabelle11[[#This Row],[Heizleistung (35° C)]]+Tabelle11[[#This Row],[Heizleistung (55° C)]])/2)</f>
        <v>202.24</v>
      </c>
      <c r="M680" s="46" t="str">
        <f>IF(OR(Tabelle11[[#This Row],[Etas 35°C]]=0,Tabelle11[[#This Row],[Etas 55°C]]=0),"n.a.",(Tabelle11[[#This Row],[Etas 35°C]]*0.8+Tabelle11[[#This Row],[Etas 55°C]]*0.2)*2.5)</f>
        <v>n.a.</v>
      </c>
      <c r="N680" s="53" t="str">
        <f>IF(Tabelle11[[#This Row],[Etas 55°C]]=0,"n.a.",(6-Tabelle11[[#This Row],[80%/20% SCOP]])/Tabelle11[[#This Row],[80%/20% SCOP]])</f>
        <v>n.a.</v>
      </c>
    </row>
    <row r="681" spans="1:14" ht="20.100000000000001" customHeight="1" x14ac:dyDescent="0.25">
      <c r="A681" s="40">
        <v>16008596</v>
      </c>
      <c r="B681" s="41" t="s">
        <v>3161</v>
      </c>
      <c r="C681" s="41" t="s">
        <v>7534</v>
      </c>
      <c r="D681" s="42" t="s">
        <v>6852</v>
      </c>
      <c r="E681" s="43">
        <v>666.59</v>
      </c>
      <c r="F681" s="44">
        <v>2.8</v>
      </c>
      <c r="G681" s="43">
        <v>611.53</v>
      </c>
      <c r="H681" s="44">
        <v>2.1</v>
      </c>
      <c r="I681" s="42" t="s">
        <v>7453</v>
      </c>
      <c r="J681" s="42" t="s">
        <v>15</v>
      </c>
      <c r="K681" s="42" t="s">
        <v>4</v>
      </c>
      <c r="L681" s="43">
        <f>IF(Tabelle11[[#This Row],[Heizleistung (55° C)]]=0,Tabelle11[[#This Row],[Heizleistung (35° C)]],(Tabelle11[[#This Row],[Heizleistung (35° C)]]+Tabelle11[[#This Row],[Heizleistung (55° C)]])/2)</f>
        <v>639.05999999999995</v>
      </c>
      <c r="M681" s="46">
        <f>IF(OR(Tabelle11[[#This Row],[Etas 35°C]]=0,Tabelle11[[#This Row],[Etas 55°C]]=0),"n.a.",(Tabelle11[[#This Row],[Etas 35°C]]*0.8+Tabelle11[[#This Row],[Etas 55°C]]*0.2)*2.5)</f>
        <v>6.6499999999999995</v>
      </c>
      <c r="N681" s="53">
        <f>IF(Tabelle11[[#This Row],[Etas 55°C]]=0,"n.a.",(6-Tabelle11[[#This Row],[80%/20% SCOP]])/Tabelle11[[#This Row],[80%/20% SCOP]])</f>
        <v>-9.7744360902255564E-2</v>
      </c>
    </row>
    <row r="682" spans="1:14" ht="20.100000000000001" customHeight="1" x14ac:dyDescent="0.25">
      <c r="A682" s="40">
        <v>16007835</v>
      </c>
      <c r="B682" s="41" t="s">
        <v>3161</v>
      </c>
      <c r="C682" s="41" t="s">
        <v>7535</v>
      </c>
      <c r="D682" s="42" t="s">
        <v>6852</v>
      </c>
      <c r="E682" s="43">
        <v>249.05</v>
      </c>
      <c r="F682" s="44">
        <v>2.15</v>
      </c>
      <c r="G682" s="43">
        <v>219.57</v>
      </c>
      <c r="H682" s="44">
        <v>1.65</v>
      </c>
      <c r="I682" s="42" t="s">
        <v>130</v>
      </c>
      <c r="J682" s="42" t="s">
        <v>15</v>
      </c>
      <c r="K682" s="42" t="s">
        <v>4</v>
      </c>
      <c r="L682" s="43">
        <f>IF(Tabelle11[[#This Row],[Heizleistung (55° C)]]=0,Tabelle11[[#This Row],[Heizleistung (35° C)]],(Tabelle11[[#This Row],[Heizleistung (35° C)]]+Tabelle11[[#This Row],[Heizleistung (55° C)]])/2)</f>
        <v>234.31</v>
      </c>
      <c r="M682" s="46">
        <f>IF(OR(Tabelle11[[#This Row],[Etas 35°C]]=0,Tabelle11[[#This Row],[Etas 55°C]]=0),"n.a.",(Tabelle11[[#This Row],[Etas 35°C]]*0.8+Tabelle11[[#This Row],[Etas 55°C]]*0.2)*2.5)</f>
        <v>5.125</v>
      </c>
      <c r="N682" s="53">
        <f>IF(Tabelle11[[#This Row],[Etas 55°C]]=0,"n.a.",(6-Tabelle11[[#This Row],[80%/20% SCOP]])/Tabelle11[[#This Row],[80%/20% SCOP]])</f>
        <v>0.17073170731707318</v>
      </c>
    </row>
    <row r="683" spans="1:14" ht="20.100000000000001" customHeight="1" x14ac:dyDescent="0.25">
      <c r="A683" s="40">
        <v>16007847</v>
      </c>
      <c r="B683" s="41" t="s">
        <v>3161</v>
      </c>
      <c r="C683" s="41" t="s">
        <v>7536</v>
      </c>
      <c r="D683" s="42" t="s">
        <v>6852</v>
      </c>
      <c r="E683" s="43">
        <v>73.61</v>
      </c>
      <c r="F683" s="44">
        <v>2.2799999999999998</v>
      </c>
      <c r="G683" s="43">
        <v>66.430000000000007</v>
      </c>
      <c r="H683" s="44">
        <v>1.78</v>
      </c>
      <c r="I683" s="42" t="s">
        <v>109</v>
      </c>
      <c r="J683" s="42" t="s">
        <v>15</v>
      </c>
      <c r="K683" s="42" t="s">
        <v>4</v>
      </c>
      <c r="L683" s="43">
        <f>IF(Tabelle11[[#This Row],[Heizleistung (55° C)]]=0,Tabelle11[[#This Row],[Heizleistung (35° C)]],(Tabelle11[[#This Row],[Heizleistung (35° C)]]+Tabelle11[[#This Row],[Heizleistung (55° C)]])/2)</f>
        <v>70.02000000000001</v>
      </c>
      <c r="M683" s="46">
        <f>IF(OR(Tabelle11[[#This Row],[Etas 35°C]]=0,Tabelle11[[#This Row],[Etas 55°C]]=0),"n.a.",(Tabelle11[[#This Row],[Etas 35°C]]*0.8+Tabelle11[[#This Row],[Etas 55°C]]*0.2)*2.5)</f>
        <v>5.4499999999999993</v>
      </c>
      <c r="N683" s="53">
        <f>IF(Tabelle11[[#This Row],[Etas 55°C]]=0,"n.a.",(6-Tabelle11[[#This Row],[80%/20% SCOP]])/Tabelle11[[#This Row],[80%/20% SCOP]])</f>
        <v>0.10091743119266069</v>
      </c>
    </row>
    <row r="684" spans="1:14" ht="20.100000000000001" customHeight="1" x14ac:dyDescent="0.25">
      <c r="A684" s="40">
        <v>16008670</v>
      </c>
      <c r="B684" s="41" t="s">
        <v>3161</v>
      </c>
      <c r="C684" s="41" t="s">
        <v>7537</v>
      </c>
      <c r="D684" s="42" t="s">
        <v>6852</v>
      </c>
      <c r="E684" s="43">
        <v>463.81</v>
      </c>
      <c r="F684" s="44">
        <v>2.19</v>
      </c>
      <c r="G684" s="43">
        <v>420.91</v>
      </c>
      <c r="H684" s="44">
        <v>1.75</v>
      </c>
      <c r="I684" s="42" t="s">
        <v>3166</v>
      </c>
      <c r="J684" s="42" t="s">
        <v>15</v>
      </c>
      <c r="K684" s="42" t="s">
        <v>4</v>
      </c>
      <c r="L684" s="43">
        <f>IF(Tabelle11[[#This Row],[Heizleistung (55° C)]]=0,Tabelle11[[#This Row],[Heizleistung (35° C)]],(Tabelle11[[#This Row],[Heizleistung (35° C)]]+Tabelle11[[#This Row],[Heizleistung (55° C)]])/2)</f>
        <v>442.36</v>
      </c>
      <c r="M684" s="46">
        <f>IF(OR(Tabelle11[[#This Row],[Etas 35°C]]=0,Tabelle11[[#This Row],[Etas 55°C]]=0),"n.a.",(Tabelle11[[#This Row],[Etas 35°C]]*0.8+Tabelle11[[#This Row],[Etas 55°C]]*0.2)*2.5)</f>
        <v>5.2549999999999999</v>
      </c>
      <c r="N684" s="53">
        <f>IF(Tabelle11[[#This Row],[Etas 55°C]]=0,"n.a.",(6-Tabelle11[[#This Row],[80%/20% SCOP]])/Tabelle11[[#This Row],[80%/20% SCOP]])</f>
        <v>0.14176974310180782</v>
      </c>
    </row>
    <row r="685" spans="1:14" ht="20.100000000000001" customHeight="1" x14ac:dyDescent="0.25">
      <c r="A685" s="40">
        <v>16007915</v>
      </c>
      <c r="B685" s="41" t="s">
        <v>3161</v>
      </c>
      <c r="C685" s="41" t="s">
        <v>7538</v>
      </c>
      <c r="D685" s="42" t="s">
        <v>6852</v>
      </c>
      <c r="E685" s="43">
        <v>63.73</v>
      </c>
      <c r="F685" s="44">
        <v>2.3199999999999998</v>
      </c>
      <c r="G685" s="43">
        <v>57.49</v>
      </c>
      <c r="H685" s="44">
        <v>1.79</v>
      </c>
      <c r="I685" s="42" t="s">
        <v>109</v>
      </c>
      <c r="J685" s="42" t="s">
        <v>15</v>
      </c>
      <c r="K685" s="42" t="s">
        <v>4</v>
      </c>
      <c r="L685" s="43">
        <f>IF(Tabelle11[[#This Row],[Heizleistung (55° C)]]=0,Tabelle11[[#This Row],[Heizleistung (35° C)]],(Tabelle11[[#This Row],[Heizleistung (35° C)]]+Tabelle11[[#This Row],[Heizleistung (55° C)]])/2)</f>
        <v>60.61</v>
      </c>
      <c r="M685" s="46">
        <f>IF(OR(Tabelle11[[#This Row],[Etas 35°C]]=0,Tabelle11[[#This Row],[Etas 55°C]]=0),"n.a.",(Tabelle11[[#This Row],[Etas 35°C]]*0.8+Tabelle11[[#This Row],[Etas 55°C]]*0.2)*2.5)</f>
        <v>5.5350000000000001</v>
      </c>
      <c r="N685" s="53">
        <f>IF(Tabelle11[[#This Row],[Etas 55°C]]=0,"n.a.",(6-Tabelle11[[#This Row],[80%/20% SCOP]])/Tabelle11[[#This Row],[80%/20% SCOP]])</f>
        <v>8.4010840108401055E-2</v>
      </c>
    </row>
    <row r="686" spans="1:14" ht="20.100000000000001" customHeight="1" x14ac:dyDescent="0.25">
      <c r="A686" s="40">
        <v>16007901</v>
      </c>
      <c r="B686" s="41" t="s">
        <v>3161</v>
      </c>
      <c r="C686" s="41" t="s">
        <v>7539</v>
      </c>
      <c r="D686" s="42" t="s">
        <v>6852</v>
      </c>
      <c r="E686" s="43">
        <v>185.93</v>
      </c>
      <c r="F686" s="44">
        <v>2.31</v>
      </c>
      <c r="G686" s="43">
        <v>167.02</v>
      </c>
      <c r="H686" s="44">
        <v>1.8</v>
      </c>
      <c r="I686" s="42" t="s">
        <v>109</v>
      </c>
      <c r="J686" s="42" t="s">
        <v>15</v>
      </c>
      <c r="K686" s="42" t="s">
        <v>4</v>
      </c>
      <c r="L686" s="43">
        <f>IF(Tabelle11[[#This Row],[Heizleistung (55° C)]]=0,Tabelle11[[#This Row],[Heizleistung (35° C)]],(Tabelle11[[#This Row],[Heizleistung (35° C)]]+Tabelle11[[#This Row],[Heizleistung (55° C)]])/2)</f>
        <v>176.47500000000002</v>
      </c>
      <c r="M686" s="46">
        <f>IF(OR(Tabelle11[[#This Row],[Etas 35°C]]=0,Tabelle11[[#This Row],[Etas 55°C]]=0),"n.a.",(Tabelle11[[#This Row],[Etas 35°C]]*0.8+Tabelle11[[#This Row],[Etas 55°C]]*0.2)*2.5)</f>
        <v>5.5200000000000005</v>
      </c>
      <c r="N686" s="53">
        <f>IF(Tabelle11[[#This Row],[Etas 55°C]]=0,"n.a.",(6-Tabelle11[[#This Row],[80%/20% SCOP]])/Tabelle11[[#This Row],[80%/20% SCOP]])</f>
        <v>8.6956521739130349E-2</v>
      </c>
    </row>
    <row r="687" spans="1:14" ht="20.100000000000001" customHeight="1" x14ac:dyDescent="0.25">
      <c r="A687" s="40">
        <v>16007994</v>
      </c>
      <c r="B687" s="41" t="s">
        <v>3161</v>
      </c>
      <c r="C687" s="41" t="s">
        <v>7540</v>
      </c>
      <c r="D687" s="42" t="s">
        <v>6852</v>
      </c>
      <c r="E687" s="43">
        <v>464.74</v>
      </c>
      <c r="F687" s="44">
        <v>2.27</v>
      </c>
      <c r="G687" s="43"/>
      <c r="H687" s="42"/>
      <c r="I687" s="42" t="s">
        <v>109</v>
      </c>
      <c r="J687" s="42" t="s">
        <v>15</v>
      </c>
      <c r="K687" s="42" t="s">
        <v>4</v>
      </c>
      <c r="L687" s="43">
        <f>IF(Tabelle11[[#This Row],[Heizleistung (55° C)]]=0,Tabelle11[[#This Row],[Heizleistung (35° C)]],(Tabelle11[[#This Row],[Heizleistung (35° C)]]+Tabelle11[[#This Row],[Heizleistung (55° C)]])/2)</f>
        <v>464.74</v>
      </c>
      <c r="M687" s="46" t="str">
        <f>IF(OR(Tabelle11[[#This Row],[Etas 35°C]]=0,Tabelle11[[#This Row],[Etas 55°C]]=0),"n.a.",(Tabelle11[[#This Row],[Etas 35°C]]*0.8+Tabelle11[[#This Row],[Etas 55°C]]*0.2)*2.5)</f>
        <v>n.a.</v>
      </c>
      <c r="N687" s="53" t="str">
        <f>IF(Tabelle11[[#This Row],[Etas 55°C]]=0,"n.a.",(6-Tabelle11[[#This Row],[80%/20% SCOP]])/Tabelle11[[#This Row],[80%/20% SCOP]])</f>
        <v>n.a.</v>
      </c>
    </row>
    <row r="688" spans="1:14" ht="20.100000000000001" customHeight="1" x14ac:dyDescent="0.25">
      <c r="A688" s="40">
        <v>16007839</v>
      </c>
      <c r="B688" s="41" t="s">
        <v>3161</v>
      </c>
      <c r="C688" s="41" t="s">
        <v>7541</v>
      </c>
      <c r="D688" s="42" t="s">
        <v>6852</v>
      </c>
      <c r="E688" s="43">
        <v>477.34</v>
      </c>
      <c r="F688" s="44">
        <v>2.1800000000000002</v>
      </c>
      <c r="G688" s="43">
        <v>421.34</v>
      </c>
      <c r="H688" s="44">
        <v>1.72</v>
      </c>
      <c r="I688" s="42" t="s">
        <v>130</v>
      </c>
      <c r="J688" s="42" t="s">
        <v>15</v>
      </c>
      <c r="K688" s="42" t="s">
        <v>4</v>
      </c>
      <c r="L688" s="43">
        <f>IF(Tabelle11[[#This Row],[Heizleistung (55° C)]]=0,Tabelle11[[#This Row],[Heizleistung (35° C)]],(Tabelle11[[#This Row],[Heizleistung (35° C)]]+Tabelle11[[#This Row],[Heizleistung (55° C)]])/2)</f>
        <v>449.34</v>
      </c>
      <c r="M688" s="46">
        <f>IF(OR(Tabelle11[[#This Row],[Etas 35°C]]=0,Tabelle11[[#This Row],[Etas 55°C]]=0),"n.a.",(Tabelle11[[#This Row],[Etas 35°C]]*0.8+Tabelle11[[#This Row],[Etas 55°C]]*0.2)*2.5)</f>
        <v>5.2200000000000006</v>
      </c>
      <c r="N688" s="53">
        <f>IF(Tabelle11[[#This Row],[Etas 55°C]]=0,"n.a.",(6-Tabelle11[[#This Row],[80%/20% SCOP]])/Tabelle11[[#This Row],[80%/20% SCOP]])</f>
        <v>0.14942528735632171</v>
      </c>
    </row>
    <row r="689" spans="1:14" ht="20.100000000000001" customHeight="1" x14ac:dyDescent="0.25">
      <c r="A689" s="40">
        <v>16007843</v>
      </c>
      <c r="B689" s="41" t="s">
        <v>3161</v>
      </c>
      <c r="C689" s="41" t="s">
        <v>7542</v>
      </c>
      <c r="D689" s="42" t="s">
        <v>6852</v>
      </c>
      <c r="E689" s="43">
        <v>420.69</v>
      </c>
      <c r="F689" s="44">
        <v>2.0699999999999998</v>
      </c>
      <c r="G689" s="43">
        <v>372.19</v>
      </c>
      <c r="H689" s="44">
        <v>1.6</v>
      </c>
      <c r="I689" s="42" t="s">
        <v>3166</v>
      </c>
      <c r="J689" s="42" t="s">
        <v>15</v>
      </c>
      <c r="K689" s="42" t="s">
        <v>4</v>
      </c>
      <c r="L689" s="43">
        <f>IF(Tabelle11[[#This Row],[Heizleistung (55° C)]]=0,Tabelle11[[#This Row],[Heizleistung (35° C)]],(Tabelle11[[#This Row],[Heizleistung (35° C)]]+Tabelle11[[#This Row],[Heizleistung (55° C)]])/2)</f>
        <v>396.44</v>
      </c>
      <c r="M689" s="46">
        <f>IF(OR(Tabelle11[[#This Row],[Etas 35°C]]=0,Tabelle11[[#This Row],[Etas 55°C]]=0),"n.a.",(Tabelle11[[#This Row],[Etas 35°C]]*0.8+Tabelle11[[#This Row],[Etas 55°C]]*0.2)*2.5)</f>
        <v>4.9399999999999995</v>
      </c>
      <c r="N689" s="53">
        <f>IF(Tabelle11[[#This Row],[Etas 55°C]]=0,"n.a.",(6-Tabelle11[[#This Row],[80%/20% SCOP]])/Tabelle11[[#This Row],[80%/20% SCOP]])</f>
        <v>0.21457489878542521</v>
      </c>
    </row>
    <row r="690" spans="1:14" ht="20.100000000000001" customHeight="1" x14ac:dyDescent="0.25">
      <c r="A690" s="40">
        <v>16007920</v>
      </c>
      <c r="B690" s="41" t="s">
        <v>3161</v>
      </c>
      <c r="C690" s="41" t="s">
        <v>7543</v>
      </c>
      <c r="D690" s="42" t="s">
        <v>6852</v>
      </c>
      <c r="E690" s="43">
        <v>129.28</v>
      </c>
      <c r="F690" s="44">
        <v>2.36</v>
      </c>
      <c r="G690" s="43">
        <v>115.96</v>
      </c>
      <c r="H690" s="44">
        <v>1.84</v>
      </c>
      <c r="I690" s="42" t="s">
        <v>109</v>
      </c>
      <c r="J690" s="42" t="s">
        <v>15</v>
      </c>
      <c r="K690" s="42" t="s">
        <v>4</v>
      </c>
      <c r="L690" s="43">
        <f>IF(Tabelle11[[#This Row],[Heizleistung (55° C)]]=0,Tabelle11[[#This Row],[Heizleistung (35° C)]],(Tabelle11[[#This Row],[Heizleistung (35° C)]]+Tabelle11[[#This Row],[Heizleistung (55° C)]])/2)</f>
        <v>122.62</v>
      </c>
      <c r="M690" s="46">
        <f>IF(OR(Tabelle11[[#This Row],[Etas 35°C]]=0,Tabelle11[[#This Row],[Etas 55°C]]=0),"n.a.",(Tabelle11[[#This Row],[Etas 35°C]]*0.8+Tabelle11[[#This Row],[Etas 55°C]]*0.2)*2.5)</f>
        <v>5.64</v>
      </c>
      <c r="N690" s="53">
        <f>IF(Tabelle11[[#This Row],[Etas 55°C]]=0,"n.a.",(6-Tabelle11[[#This Row],[80%/20% SCOP]])/Tabelle11[[#This Row],[80%/20% SCOP]])</f>
        <v>6.3829787234042618E-2</v>
      </c>
    </row>
    <row r="691" spans="1:14" ht="20.100000000000001" customHeight="1" x14ac:dyDescent="0.25">
      <c r="A691" s="40">
        <v>16008669</v>
      </c>
      <c r="B691" s="41" t="s">
        <v>3161</v>
      </c>
      <c r="C691" s="41" t="s">
        <v>7544</v>
      </c>
      <c r="D691" s="42" t="s">
        <v>6852</v>
      </c>
      <c r="E691" s="43">
        <v>426.22</v>
      </c>
      <c r="F691" s="44">
        <v>2.16</v>
      </c>
      <c r="G691" s="43">
        <v>388.3</v>
      </c>
      <c r="H691" s="44">
        <v>1.7</v>
      </c>
      <c r="I691" s="42" t="s">
        <v>3166</v>
      </c>
      <c r="J691" s="42" t="s">
        <v>15</v>
      </c>
      <c r="K691" s="42" t="s">
        <v>4</v>
      </c>
      <c r="L691" s="43">
        <f>IF(Tabelle11[[#This Row],[Heizleistung (55° C)]]=0,Tabelle11[[#This Row],[Heizleistung (35° C)]],(Tabelle11[[#This Row],[Heizleistung (35° C)]]+Tabelle11[[#This Row],[Heizleistung (55° C)]])/2)</f>
        <v>407.26</v>
      </c>
      <c r="M691" s="46">
        <f>IF(OR(Tabelle11[[#This Row],[Etas 35°C]]=0,Tabelle11[[#This Row],[Etas 55°C]]=0),"n.a.",(Tabelle11[[#This Row],[Etas 35°C]]*0.8+Tabelle11[[#This Row],[Etas 55°C]]*0.2)*2.5)</f>
        <v>5.17</v>
      </c>
      <c r="N691" s="53">
        <f>IF(Tabelle11[[#This Row],[Etas 55°C]]=0,"n.a.",(6-Tabelle11[[#This Row],[80%/20% SCOP]])/Tabelle11[[#This Row],[80%/20% SCOP]])</f>
        <v>0.16054158607350097</v>
      </c>
    </row>
    <row r="692" spans="1:14" ht="20.100000000000001" customHeight="1" x14ac:dyDescent="0.25">
      <c r="A692" s="40">
        <v>16008672</v>
      </c>
      <c r="B692" s="41" t="s">
        <v>3161</v>
      </c>
      <c r="C692" s="41" t="s">
        <v>7545</v>
      </c>
      <c r="D692" s="42" t="s">
        <v>6852</v>
      </c>
      <c r="E692" s="43">
        <v>537.58000000000004</v>
      </c>
      <c r="F692" s="44">
        <v>2.23</v>
      </c>
      <c r="G692" s="43">
        <v>496.84</v>
      </c>
      <c r="H692" s="44">
        <v>1.68</v>
      </c>
      <c r="I692" s="42" t="s">
        <v>3166</v>
      </c>
      <c r="J692" s="42" t="s">
        <v>15</v>
      </c>
      <c r="K692" s="42" t="s">
        <v>4</v>
      </c>
      <c r="L692" s="43">
        <f>IF(Tabelle11[[#This Row],[Heizleistung (55° C)]]=0,Tabelle11[[#This Row],[Heizleistung (35° C)]],(Tabelle11[[#This Row],[Heizleistung (35° C)]]+Tabelle11[[#This Row],[Heizleistung (55° C)]])/2)</f>
        <v>517.21</v>
      </c>
      <c r="M692" s="46">
        <f>IF(OR(Tabelle11[[#This Row],[Etas 35°C]]=0,Tabelle11[[#This Row],[Etas 55°C]]=0),"n.a.",(Tabelle11[[#This Row],[Etas 35°C]]*0.8+Tabelle11[[#This Row],[Etas 55°C]]*0.2)*2.5)</f>
        <v>5.3000000000000007</v>
      </c>
      <c r="N692" s="53">
        <f>IF(Tabelle11[[#This Row],[Etas 55°C]]=0,"n.a.",(6-Tabelle11[[#This Row],[80%/20% SCOP]])/Tabelle11[[#This Row],[80%/20% SCOP]])</f>
        <v>0.13207547169811307</v>
      </c>
    </row>
    <row r="693" spans="1:14" ht="20.100000000000001" customHeight="1" x14ac:dyDescent="0.25">
      <c r="A693" s="40">
        <v>16008666</v>
      </c>
      <c r="B693" s="41" t="s">
        <v>3161</v>
      </c>
      <c r="C693" s="41" t="s">
        <v>7546</v>
      </c>
      <c r="D693" s="42" t="s">
        <v>6852</v>
      </c>
      <c r="E693" s="43">
        <v>298.54000000000002</v>
      </c>
      <c r="F693" s="44">
        <v>2.04</v>
      </c>
      <c r="G693" s="43">
        <v>271.86</v>
      </c>
      <c r="H693" s="44">
        <v>1.53</v>
      </c>
      <c r="I693" s="42" t="s">
        <v>3166</v>
      </c>
      <c r="J693" s="42" t="s">
        <v>15</v>
      </c>
      <c r="K693" s="42" t="s">
        <v>4</v>
      </c>
      <c r="L693" s="43">
        <f>IF(Tabelle11[[#This Row],[Heizleistung (55° C)]]=0,Tabelle11[[#This Row],[Heizleistung (35° C)]],(Tabelle11[[#This Row],[Heizleistung (35° C)]]+Tabelle11[[#This Row],[Heizleistung (55° C)]])/2)</f>
        <v>285.20000000000005</v>
      </c>
      <c r="M693" s="46">
        <f>IF(OR(Tabelle11[[#This Row],[Etas 35°C]]=0,Tabelle11[[#This Row],[Etas 55°C]]=0),"n.a.",(Tabelle11[[#This Row],[Etas 35°C]]*0.8+Tabelle11[[#This Row],[Etas 55°C]]*0.2)*2.5)</f>
        <v>4.8450000000000006</v>
      </c>
      <c r="N693" s="53">
        <f>IF(Tabelle11[[#This Row],[Etas 55°C]]=0,"n.a.",(6-Tabelle11[[#This Row],[80%/20% SCOP]])/Tabelle11[[#This Row],[80%/20% SCOP]])</f>
        <v>0.2383900928792568</v>
      </c>
    </row>
    <row r="694" spans="1:14" ht="20.100000000000001" customHeight="1" x14ac:dyDescent="0.25">
      <c r="A694" s="40">
        <v>16007974</v>
      </c>
      <c r="B694" s="41" t="s">
        <v>3161</v>
      </c>
      <c r="C694" s="41" t="s">
        <v>7547</v>
      </c>
      <c r="D694" s="42" t="s">
        <v>6852</v>
      </c>
      <c r="E694" s="43">
        <v>62.19</v>
      </c>
      <c r="F694" s="44">
        <v>2.2000000000000002</v>
      </c>
      <c r="G694" s="43"/>
      <c r="H694" s="42"/>
      <c r="I694" s="42" t="s">
        <v>109</v>
      </c>
      <c r="J694" s="42" t="s">
        <v>15</v>
      </c>
      <c r="K694" s="42" t="s">
        <v>4</v>
      </c>
      <c r="L694" s="43">
        <f>IF(Tabelle11[[#This Row],[Heizleistung (55° C)]]=0,Tabelle11[[#This Row],[Heizleistung (35° C)]],(Tabelle11[[#This Row],[Heizleistung (35° C)]]+Tabelle11[[#This Row],[Heizleistung (55° C)]])/2)</f>
        <v>62.19</v>
      </c>
      <c r="M694" s="46" t="str">
        <f>IF(OR(Tabelle11[[#This Row],[Etas 35°C]]=0,Tabelle11[[#This Row],[Etas 55°C]]=0),"n.a.",(Tabelle11[[#This Row],[Etas 35°C]]*0.8+Tabelle11[[#This Row],[Etas 55°C]]*0.2)*2.5)</f>
        <v>n.a.</v>
      </c>
      <c r="N694" s="53" t="str">
        <f>IF(Tabelle11[[#This Row],[Etas 55°C]]=0,"n.a.",(6-Tabelle11[[#This Row],[80%/20% SCOP]])/Tabelle11[[#This Row],[80%/20% SCOP]])</f>
        <v>n.a.</v>
      </c>
    </row>
    <row r="695" spans="1:14" ht="20.100000000000001" customHeight="1" x14ac:dyDescent="0.25">
      <c r="A695" s="40">
        <v>16007998</v>
      </c>
      <c r="B695" s="41" t="s">
        <v>3161</v>
      </c>
      <c r="C695" s="41" t="s">
        <v>7548</v>
      </c>
      <c r="D695" s="42" t="s">
        <v>6852</v>
      </c>
      <c r="E695" s="43">
        <v>210.76</v>
      </c>
      <c r="F695" s="44">
        <v>2.3199999999999998</v>
      </c>
      <c r="G695" s="43">
        <v>189.16</v>
      </c>
      <c r="H695" s="44">
        <v>1.84</v>
      </c>
      <c r="I695" s="42" t="s">
        <v>109</v>
      </c>
      <c r="J695" s="42" t="s">
        <v>15</v>
      </c>
      <c r="K695" s="42" t="s">
        <v>4</v>
      </c>
      <c r="L695" s="43">
        <f>IF(Tabelle11[[#This Row],[Heizleistung (55° C)]]=0,Tabelle11[[#This Row],[Heizleistung (35° C)]],(Tabelle11[[#This Row],[Heizleistung (35° C)]]+Tabelle11[[#This Row],[Heizleistung (55° C)]])/2)</f>
        <v>199.95999999999998</v>
      </c>
      <c r="M695" s="46">
        <f>IF(OR(Tabelle11[[#This Row],[Etas 35°C]]=0,Tabelle11[[#This Row],[Etas 55°C]]=0),"n.a.",(Tabelle11[[#This Row],[Etas 35°C]]*0.8+Tabelle11[[#This Row],[Etas 55°C]]*0.2)*2.5)</f>
        <v>5.56</v>
      </c>
      <c r="N695" s="53">
        <f>IF(Tabelle11[[#This Row],[Etas 55°C]]=0,"n.a.",(6-Tabelle11[[#This Row],[80%/20% SCOP]])/Tabelle11[[#This Row],[80%/20% SCOP]])</f>
        <v>7.9136690647482091E-2</v>
      </c>
    </row>
    <row r="696" spans="1:14" ht="20.100000000000001" customHeight="1" x14ac:dyDescent="0.25">
      <c r="A696" s="40">
        <v>16008897</v>
      </c>
      <c r="B696" s="41" t="s">
        <v>3161</v>
      </c>
      <c r="C696" s="41" t="s">
        <v>7549</v>
      </c>
      <c r="D696" s="42" t="s">
        <v>6852</v>
      </c>
      <c r="E696" s="43">
        <v>326.89</v>
      </c>
      <c r="F696" s="44">
        <v>2.35</v>
      </c>
      <c r="G696" s="43">
        <v>293.24</v>
      </c>
      <c r="H696" s="44">
        <v>1.82</v>
      </c>
      <c r="I696" s="42" t="s">
        <v>109</v>
      </c>
      <c r="J696" s="42" t="s">
        <v>15</v>
      </c>
      <c r="K696" s="42" t="s">
        <v>4</v>
      </c>
      <c r="L696" s="43">
        <f>IF(Tabelle11[[#This Row],[Heizleistung (55° C)]]=0,Tabelle11[[#This Row],[Heizleistung (35° C)]],(Tabelle11[[#This Row],[Heizleistung (35° C)]]+Tabelle11[[#This Row],[Heizleistung (55° C)]])/2)</f>
        <v>310.065</v>
      </c>
      <c r="M696" s="46">
        <f>IF(OR(Tabelle11[[#This Row],[Etas 35°C]]=0,Tabelle11[[#This Row],[Etas 55°C]]=0),"n.a.",(Tabelle11[[#This Row],[Etas 35°C]]*0.8+Tabelle11[[#This Row],[Etas 55°C]]*0.2)*2.5)</f>
        <v>5.61</v>
      </c>
      <c r="N696" s="53">
        <f>IF(Tabelle11[[#This Row],[Etas 55°C]]=0,"n.a.",(6-Tabelle11[[#This Row],[80%/20% SCOP]])/Tabelle11[[#This Row],[80%/20% SCOP]])</f>
        <v>6.9518716577540052E-2</v>
      </c>
    </row>
    <row r="697" spans="1:14" ht="20.100000000000001" customHeight="1" x14ac:dyDescent="0.25">
      <c r="A697" s="40">
        <v>16007924</v>
      </c>
      <c r="B697" s="41" t="s">
        <v>3161</v>
      </c>
      <c r="C697" s="41" t="s">
        <v>7550</v>
      </c>
      <c r="D697" s="42" t="s">
        <v>6852</v>
      </c>
      <c r="E697" s="43">
        <v>289.32</v>
      </c>
      <c r="F697" s="44">
        <v>2.1800000000000002</v>
      </c>
      <c r="G697" s="43"/>
      <c r="H697" s="42"/>
      <c r="I697" s="42" t="s">
        <v>109</v>
      </c>
      <c r="J697" s="42" t="s">
        <v>15</v>
      </c>
      <c r="K697" s="42" t="s">
        <v>4</v>
      </c>
      <c r="L697" s="43">
        <f>IF(Tabelle11[[#This Row],[Heizleistung (55° C)]]=0,Tabelle11[[#This Row],[Heizleistung (35° C)]],(Tabelle11[[#This Row],[Heizleistung (35° C)]]+Tabelle11[[#This Row],[Heizleistung (55° C)]])/2)</f>
        <v>289.32</v>
      </c>
      <c r="M697" s="46" t="str">
        <f>IF(OR(Tabelle11[[#This Row],[Etas 35°C]]=0,Tabelle11[[#This Row],[Etas 55°C]]=0),"n.a.",(Tabelle11[[#This Row],[Etas 35°C]]*0.8+Tabelle11[[#This Row],[Etas 55°C]]*0.2)*2.5)</f>
        <v>n.a.</v>
      </c>
      <c r="N697" s="53" t="str">
        <f>IF(Tabelle11[[#This Row],[Etas 55°C]]=0,"n.a.",(6-Tabelle11[[#This Row],[80%/20% SCOP]])/Tabelle11[[#This Row],[80%/20% SCOP]])</f>
        <v>n.a.</v>
      </c>
    </row>
    <row r="698" spans="1:14" ht="20.100000000000001" customHeight="1" x14ac:dyDescent="0.25">
      <c r="A698" s="40">
        <v>16007841</v>
      </c>
      <c r="B698" s="41" t="s">
        <v>3161</v>
      </c>
      <c r="C698" s="41" t="s">
        <v>7551</v>
      </c>
      <c r="D698" s="42" t="s">
        <v>6852</v>
      </c>
      <c r="E698" s="43">
        <v>310.68</v>
      </c>
      <c r="F698" s="44">
        <v>2.1</v>
      </c>
      <c r="G698" s="43">
        <v>277.11</v>
      </c>
      <c r="H698" s="44">
        <v>1.68</v>
      </c>
      <c r="I698" s="42" t="s">
        <v>3166</v>
      </c>
      <c r="J698" s="42" t="s">
        <v>15</v>
      </c>
      <c r="K698" s="42" t="s">
        <v>4</v>
      </c>
      <c r="L698" s="43">
        <f>IF(Tabelle11[[#This Row],[Heizleistung (55° C)]]=0,Tabelle11[[#This Row],[Heizleistung (35° C)]],(Tabelle11[[#This Row],[Heizleistung (35° C)]]+Tabelle11[[#This Row],[Heizleistung (55° C)]])/2)</f>
        <v>293.89499999999998</v>
      </c>
      <c r="M698" s="46">
        <f>IF(OR(Tabelle11[[#This Row],[Etas 35°C]]=0,Tabelle11[[#This Row],[Etas 55°C]]=0),"n.a.",(Tabelle11[[#This Row],[Etas 35°C]]*0.8+Tabelle11[[#This Row],[Etas 55°C]]*0.2)*2.5)</f>
        <v>5.04</v>
      </c>
      <c r="N698" s="53">
        <f>IF(Tabelle11[[#This Row],[Etas 55°C]]=0,"n.a.",(6-Tabelle11[[#This Row],[80%/20% SCOP]])/Tabelle11[[#This Row],[80%/20% SCOP]])</f>
        <v>0.19047619047619047</v>
      </c>
    </row>
    <row r="699" spans="1:14" ht="20.100000000000001" customHeight="1" x14ac:dyDescent="0.25">
      <c r="A699" s="40">
        <v>16007919</v>
      </c>
      <c r="B699" s="41" t="s">
        <v>3161</v>
      </c>
      <c r="C699" s="41" t="s">
        <v>7552</v>
      </c>
      <c r="D699" s="42" t="s">
        <v>6852</v>
      </c>
      <c r="E699" s="43">
        <v>109.91</v>
      </c>
      <c r="F699" s="44">
        <v>2.35</v>
      </c>
      <c r="G699" s="43">
        <v>98.54</v>
      </c>
      <c r="H699" s="44">
        <v>1.84</v>
      </c>
      <c r="I699" s="42" t="s">
        <v>109</v>
      </c>
      <c r="J699" s="42" t="s">
        <v>15</v>
      </c>
      <c r="K699" s="42" t="s">
        <v>4</v>
      </c>
      <c r="L699" s="43">
        <f>IF(Tabelle11[[#This Row],[Heizleistung (55° C)]]=0,Tabelle11[[#This Row],[Heizleistung (35° C)]],(Tabelle11[[#This Row],[Heizleistung (35° C)]]+Tabelle11[[#This Row],[Heizleistung (55° C)]])/2)</f>
        <v>104.22499999999999</v>
      </c>
      <c r="M699" s="46">
        <f>IF(OR(Tabelle11[[#This Row],[Etas 35°C]]=0,Tabelle11[[#This Row],[Etas 55°C]]=0),"n.a.",(Tabelle11[[#This Row],[Etas 35°C]]*0.8+Tabelle11[[#This Row],[Etas 55°C]]*0.2)*2.5)</f>
        <v>5.620000000000001</v>
      </c>
      <c r="N699" s="53">
        <f>IF(Tabelle11[[#This Row],[Etas 55°C]]=0,"n.a.",(6-Tabelle11[[#This Row],[80%/20% SCOP]])/Tabelle11[[#This Row],[80%/20% SCOP]])</f>
        <v>6.7615658362989134E-2</v>
      </c>
    </row>
    <row r="700" spans="1:14" ht="20.100000000000001" customHeight="1" x14ac:dyDescent="0.25">
      <c r="A700" s="40">
        <v>16007912</v>
      </c>
      <c r="B700" s="41" t="s">
        <v>3161</v>
      </c>
      <c r="C700" s="41" t="s">
        <v>7553</v>
      </c>
      <c r="D700" s="42" t="s">
        <v>6852</v>
      </c>
      <c r="E700" s="43">
        <v>476.93</v>
      </c>
      <c r="F700" s="44">
        <v>2.3199999999999998</v>
      </c>
      <c r="G700" s="43">
        <v>427.95</v>
      </c>
      <c r="H700" s="44">
        <v>1.87</v>
      </c>
      <c r="I700" s="42" t="s">
        <v>109</v>
      </c>
      <c r="J700" s="42" t="s">
        <v>15</v>
      </c>
      <c r="K700" s="42" t="s">
        <v>4</v>
      </c>
      <c r="L700" s="43">
        <f>IF(Tabelle11[[#This Row],[Heizleistung (55° C)]]=0,Tabelle11[[#This Row],[Heizleistung (35° C)]],(Tabelle11[[#This Row],[Heizleistung (35° C)]]+Tabelle11[[#This Row],[Heizleistung (55° C)]])/2)</f>
        <v>452.44</v>
      </c>
      <c r="M700" s="46">
        <f>IF(OR(Tabelle11[[#This Row],[Etas 35°C]]=0,Tabelle11[[#This Row],[Etas 55°C]]=0),"n.a.",(Tabelle11[[#This Row],[Etas 35°C]]*0.8+Tabelle11[[#This Row],[Etas 55°C]]*0.2)*2.5)</f>
        <v>5.5750000000000002</v>
      </c>
      <c r="N700" s="53">
        <f>IF(Tabelle11[[#This Row],[Etas 55°C]]=0,"n.a.",(6-Tabelle11[[#This Row],[80%/20% SCOP]])/Tabelle11[[#This Row],[80%/20% SCOP]])</f>
        <v>7.6233183856502212E-2</v>
      </c>
    </row>
    <row r="701" spans="1:14" ht="20.100000000000001" customHeight="1" x14ac:dyDescent="0.25">
      <c r="A701" s="40">
        <v>16007926</v>
      </c>
      <c r="B701" s="41" t="s">
        <v>3161</v>
      </c>
      <c r="C701" s="41" t="s">
        <v>7554</v>
      </c>
      <c r="D701" s="42" t="s">
        <v>6852</v>
      </c>
      <c r="E701" s="43">
        <v>359.95</v>
      </c>
      <c r="F701" s="44">
        <v>2.29</v>
      </c>
      <c r="G701" s="43"/>
      <c r="H701" s="42"/>
      <c r="I701" s="42" t="s">
        <v>109</v>
      </c>
      <c r="J701" s="42" t="s">
        <v>15</v>
      </c>
      <c r="K701" s="42" t="s">
        <v>4</v>
      </c>
      <c r="L701" s="43">
        <f>IF(Tabelle11[[#This Row],[Heizleistung (55° C)]]=0,Tabelle11[[#This Row],[Heizleistung (35° C)]],(Tabelle11[[#This Row],[Heizleistung (35° C)]]+Tabelle11[[#This Row],[Heizleistung (55° C)]])/2)</f>
        <v>359.95</v>
      </c>
      <c r="M701" s="46" t="str">
        <f>IF(OR(Tabelle11[[#This Row],[Etas 35°C]]=0,Tabelle11[[#This Row],[Etas 55°C]]=0),"n.a.",(Tabelle11[[#This Row],[Etas 35°C]]*0.8+Tabelle11[[#This Row],[Etas 55°C]]*0.2)*2.5)</f>
        <v>n.a.</v>
      </c>
      <c r="N701" s="53" t="str">
        <f>IF(Tabelle11[[#This Row],[Etas 55°C]]=0,"n.a.",(6-Tabelle11[[#This Row],[80%/20% SCOP]])/Tabelle11[[#This Row],[80%/20% SCOP]])</f>
        <v>n.a.</v>
      </c>
    </row>
    <row r="702" spans="1:14" ht="20.100000000000001" customHeight="1" x14ac:dyDescent="0.25">
      <c r="A702" s="40">
        <v>16008587</v>
      </c>
      <c r="B702" s="41" t="s">
        <v>3161</v>
      </c>
      <c r="C702" s="41" t="s">
        <v>7555</v>
      </c>
      <c r="D702" s="42" t="s">
        <v>6852</v>
      </c>
      <c r="E702" s="43">
        <v>943.63</v>
      </c>
      <c r="F702" s="44">
        <v>2.81</v>
      </c>
      <c r="G702" s="43"/>
      <c r="H702" s="42"/>
      <c r="I702" s="42" t="s">
        <v>7453</v>
      </c>
      <c r="J702" s="42" t="s">
        <v>15</v>
      </c>
      <c r="K702" s="42" t="s">
        <v>4</v>
      </c>
      <c r="L702" s="43">
        <f>IF(Tabelle11[[#This Row],[Heizleistung (55° C)]]=0,Tabelle11[[#This Row],[Heizleistung (35° C)]],(Tabelle11[[#This Row],[Heizleistung (35° C)]]+Tabelle11[[#This Row],[Heizleistung (55° C)]])/2)</f>
        <v>943.63</v>
      </c>
      <c r="M702" s="46" t="str">
        <f>IF(OR(Tabelle11[[#This Row],[Etas 35°C]]=0,Tabelle11[[#This Row],[Etas 55°C]]=0),"n.a.",(Tabelle11[[#This Row],[Etas 35°C]]*0.8+Tabelle11[[#This Row],[Etas 55°C]]*0.2)*2.5)</f>
        <v>n.a.</v>
      </c>
      <c r="N702" s="53" t="str">
        <f>IF(Tabelle11[[#This Row],[Etas 55°C]]=0,"n.a.",(6-Tabelle11[[#This Row],[80%/20% SCOP]])/Tabelle11[[#This Row],[80%/20% SCOP]])</f>
        <v>n.a.</v>
      </c>
    </row>
    <row r="703" spans="1:14" ht="20.100000000000001" customHeight="1" x14ac:dyDescent="0.25">
      <c r="A703" s="40">
        <v>16007903</v>
      </c>
      <c r="B703" s="41" t="s">
        <v>3161</v>
      </c>
      <c r="C703" s="41" t="s">
        <v>7556</v>
      </c>
      <c r="D703" s="42" t="s">
        <v>6852</v>
      </c>
      <c r="E703" s="43">
        <v>237.39</v>
      </c>
      <c r="F703" s="44">
        <v>2.2999999999999998</v>
      </c>
      <c r="G703" s="43">
        <v>213.07</v>
      </c>
      <c r="H703" s="44">
        <v>1.81</v>
      </c>
      <c r="I703" s="42" t="s">
        <v>109</v>
      </c>
      <c r="J703" s="42" t="s">
        <v>15</v>
      </c>
      <c r="K703" s="42" t="s">
        <v>4</v>
      </c>
      <c r="L703" s="43">
        <f>IF(Tabelle11[[#This Row],[Heizleistung (55° C)]]=0,Tabelle11[[#This Row],[Heizleistung (35° C)]],(Tabelle11[[#This Row],[Heizleistung (35° C)]]+Tabelle11[[#This Row],[Heizleistung (55° C)]])/2)</f>
        <v>225.23</v>
      </c>
      <c r="M703" s="46">
        <f>IF(OR(Tabelle11[[#This Row],[Etas 35°C]]=0,Tabelle11[[#This Row],[Etas 55°C]]=0),"n.a.",(Tabelle11[[#This Row],[Etas 35°C]]*0.8+Tabelle11[[#This Row],[Etas 55°C]]*0.2)*2.5)</f>
        <v>5.5049999999999999</v>
      </c>
      <c r="N703" s="53">
        <f>IF(Tabelle11[[#This Row],[Etas 55°C]]=0,"n.a.",(6-Tabelle11[[#This Row],[80%/20% SCOP]])/Tabelle11[[#This Row],[80%/20% SCOP]])</f>
        <v>8.9918256130790214E-2</v>
      </c>
    </row>
    <row r="704" spans="1:14" ht="20.100000000000001" customHeight="1" x14ac:dyDescent="0.25">
      <c r="A704" s="40">
        <v>16008538</v>
      </c>
      <c r="B704" s="41" t="s">
        <v>3161</v>
      </c>
      <c r="C704" s="41" t="s">
        <v>7557</v>
      </c>
      <c r="D704" s="42" t="s">
        <v>6852</v>
      </c>
      <c r="E704" s="43">
        <v>530.91999999999996</v>
      </c>
      <c r="F704" s="44">
        <v>2.75</v>
      </c>
      <c r="G704" s="43"/>
      <c r="H704" s="42"/>
      <c r="I704" s="42" t="s">
        <v>7453</v>
      </c>
      <c r="J704" s="42" t="s">
        <v>15</v>
      </c>
      <c r="K704" s="42" t="s">
        <v>4</v>
      </c>
      <c r="L704" s="43">
        <f>IF(Tabelle11[[#This Row],[Heizleistung (55° C)]]=0,Tabelle11[[#This Row],[Heizleistung (35° C)]],(Tabelle11[[#This Row],[Heizleistung (35° C)]]+Tabelle11[[#This Row],[Heizleistung (55° C)]])/2)</f>
        <v>530.91999999999996</v>
      </c>
      <c r="M704" s="46" t="str">
        <f>IF(OR(Tabelle11[[#This Row],[Etas 35°C]]=0,Tabelle11[[#This Row],[Etas 55°C]]=0),"n.a.",(Tabelle11[[#This Row],[Etas 35°C]]*0.8+Tabelle11[[#This Row],[Etas 55°C]]*0.2)*2.5)</f>
        <v>n.a.</v>
      </c>
      <c r="N704" s="53" t="str">
        <f>IF(Tabelle11[[#This Row],[Etas 55°C]]=0,"n.a.",(6-Tabelle11[[#This Row],[80%/20% SCOP]])/Tabelle11[[#This Row],[80%/20% SCOP]])</f>
        <v>n.a.</v>
      </c>
    </row>
    <row r="705" spans="1:14" ht="20.100000000000001" customHeight="1" x14ac:dyDescent="0.25">
      <c r="A705" s="40">
        <v>16007840</v>
      </c>
      <c r="B705" s="41" t="s">
        <v>3161</v>
      </c>
      <c r="C705" s="41" t="s">
        <v>7558</v>
      </c>
      <c r="D705" s="42" t="s">
        <v>6852</v>
      </c>
      <c r="E705" s="43">
        <v>250.76</v>
      </c>
      <c r="F705" s="44">
        <v>2.11</v>
      </c>
      <c r="G705" s="43">
        <v>221.95</v>
      </c>
      <c r="H705" s="44">
        <v>1.63</v>
      </c>
      <c r="I705" s="42" t="s">
        <v>3166</v>
      </c>
      <c r="J705" s="42" t="s">
        <v>15</v>
      </c>
      <c r="K705" s="42" t="s">
        <v>4</v>
      </c>
      <c r="L705" s="43">
        <f>IF(Tabelle11[[#This Row],[Heizleistung (55° C)]]=0,Tabelle11[[#This Row],[Heizleistung (35° C)]],(Tabelle11[[#This Row],[Heizleistung (35° C)]]+Tabelle11[[#This Row],[Heizleistung (55° C)]])/2)</f>
        <v>236.35499999999999</v>
      </c>
      <c r="M705" s="46">
        <f>IF(OR(Tabelle11[[#This Row],[Etas 35°C]]=0,Tabelle11[[#This Row],[Etas 55°C]]=0),"n.a.",(Tabelle11[[#This Row],[Etas 35°C]]*0.8+Tabelle11[[#This Row],[Etas 55°C]]*0.2)*2.5)</f>
        <v>5.0349999999999993</v>
      </c>
      <c r="N705" s="53">
        <f>IF(Tabelle11[[#This Row],[Etas 55°C]]=0,"n.a.",(6-Tabelle11[[#This Row],[80%/20% SCOP]])/Tabelle11[[#This Row],[80%/20% SCOP]])</f>
        <v>0.19165839126117198</v>
      </c>
    </row>
    <row r="706" spans="1:14" ht="20.100000000000001" customHeight="1" x14ac:dyDescent="0.25">
      <c r="A706" s="40">
        <v>16007911</v>
      </c>
      <c r="B706" s="41" t="s">
        <v>3161</v>
      </c>
      <c r="C706" s="41" t="s">
        <v>7559</v>
      </c>
      <c r="D706" s="42" t="s">
        <v>6852</v>
      </c>
      <c r="E706" s="43">
        <v>416.06</v>
      </c>
      <c r="F706" s="44">
        <v>2.34</v>
      </c>
      <c r="G706" s="43">
        <v>373.9</v>
      </c>
      <c r="H706" s="44">
        <v>1.86</v>
      </c>
      <c r="I706" s="42" t="s">
        <v>109</v>
      </c>
      <c r="J706" s="42" t="s">
        <v>15</v>
      </c>
      <c r="K706" s="42" t="s">
        <v>4</v>
      </c>
      <c r="L706" s="43">
        <f>IF(Tabelle11[[#This Row],[Heizleistung (55° C)]]=0,Tabelle11[[#This Row],[Heizleistung (35° C)]],(Tabelle11[[#This Row],[Heizleistung (35° C)]]+Tabelle11[[#This Row],[Heizleistung (55° C)]])/2)</f>
        <v>394.98</v>
      </c>
      <c r="M706" s="46">
        <f>IF(OR(Tabelle11[[#This Row],[Etas 35°C]]=0,Tabelle11[[#This Row],[Etas 55°C]]=0),"n.a.",(Tabelle11[[#This Row],[Etas 35°C]]*0.8+Tabelle11[[#This Row],[Etas 55°C]]*0.2)*2.5)</f>
        <v>5.6099999999999994</v>
      </c>
      <c r="N706" s="53">
        <f>IF(Tabelle11[[#This Row],[Etas 55°C]]=0,"n.a.",(6-Tabelle11[[#This Row],[80%/20% SCOP]])/Tabelle11[[#This Row],[80%/20% SCOP]])</f>
        <v>6.9518716577540218E-2</v>
      </c>
    </row>
    <row r="707" spans="1:14" ht="20.100000000000001" customHeight="1" x14ac:dyDescent="0.25">
      <c r="A707" s="40">
        <v>16008585</v>
      </c>
      <c r="B707" s="41" t="s">
        <v>3161</v>
      </c>
      <c r="C707" s="41" t="s">
        <v>7560</v>
      </c>
      <c r="D707" s="42" t="s">
        <v>6852</v>
      </c>
      <c r="E707" s="43">
        <v>752.09</v>
      </c>
      <c r="F707" s="44">
        <v>2.85</v>
      </c>
      <c r="G707" s="43"/>
      <c r="H707" s="42"/>
      <c r="I707" s="42" t="s">
        <v>7453</v>
      </c>
      <c r="J707" s="42" t="s">
        <v>15</v>
      </c>
      <c r="K707" s="42" t="s">
        <v>4</v>
      </c>
      <c r="L707" s="43">
        <f>IF(Tabelle11[[#This Row],[Heizleistung (55° C)]]=0,Tabelle11[[#This Row],[Heizleistung (35° C)]],(Tabelle11[[#This Row],[Heizleistung (35° C)]]+Tabelle11[[#This Row],[Heizleistung (55° C)]])/2)</f>
        <v>752.09</v>
      </c>
      <c r="M707" s="46" t="str">
        <f>IF(OR(Tabelle11[[#This Row],[Etas 35°C]]=0,Tabelle11[[#This Row],[Etas 55°C]]=0),"n.a.",(Tabelle11[[#This Row],[Etas 35°C]]*0.8+Tabelle11[[#This Row],[Etas 55°C]]*0.2)*2.5)</f>
        <v>n.a.</v>
      </c>
      <c r="N707" s="53" t="str">
        <f>IF(Tabelle11[[#This Row],[Etas 55°C]]=0,"n.a.",(6-Tabelle11[[#This Row],[80%/20% SCOP]])/Tabelle11[[#This Row],[80%/20% SCOP]])</f>
        <v>n.a.</v>
      </c>
    </row>
    <row r="708" spans="1:14" ht="20.100000000000001" customHeight="1" x14ac:dyDescent="0.25">
      <c r="A708" s="40">
        <v>16007905</v>
      </c>
      <c r="B708" s="41" t="s">
        <v>3161</v>
      </c>
      <c r="C708" s="41" t="s">
        <v>7561</v>
      </c>
      <c r="D708" s="42" t="s">
        <v>6852</v>
      </c>
      <c r="E708" s="43">
        <v>302.49</v>
      </c>
      <c r="F708" s="44">
        <v>2.27</v>
      </c>
      <c r="G708" s="43">
        <v>272.18</v>
      </c>
      <c r="H708" s="44">
        <v>1.81</v>
      </c>
      <c r="I708" s="42" t="s">
        <v>109</v>
      </c>
      <c r="J708" s="42" t="s">
        <v>15</v>
      </c>
      <c r="K708" s="42" t="s">
        <v>4</v>
      </c>
      <c r="L708" s="43">
        <f>IF(Tabelle11[[#This Row],[Heizleistung (55° C)]]=0,Tabelle11[[#This Row],[Heizleistung (35° C)]],(Tabelle11[[#This Row],[Heizleistung (35° C)]]+Tabelle11[[#This Row],[Heizleistung (55° C)]])/2)</f>
        <v>287.33500000000004</v>
      </c>
      <c r="M708" s="46">
        <f>IF(OR(Tabelle11[[#This Row],[Etas 35°C]]=0,Tabelle11[[#This Row],[Etas 55°C]]=0),"n.a.",(Tabelle11[[#This Row],[Etas 35°C]]*0.8+Tabelle11[[#This Row],[Etas 55°C]]*0.2)*2.5)</f>
        <v>5.4450000000000003</v>
      </c>
      <c r="N708" s="53">
        <f>IF(Tabelle11[[#This Row],[Etas 55°C]]=0,"n.a.",(6-Tabelle11[[#This Row],[80%/20% SCOP]])/Tabelle11[[#This Row],[80%/20% SCOP]])</f>
        <v>0.10192837465564733</v>
      </c>
    </row>
    <row r="709" spans="1:14" ht="20.100000000000001" customHeight="1" x14ac:dyDescent="0.25">
      <c r="A709" s="40">
        <v>16007844</v>
      </c>
      <c r="B709" s="41" t="s">
        <v>3161</v>
      </c>
      <c r="C709" s="41" t="s">
        <v>7562</v>
      </c>
      <c r="D709" s="42" t="s">
        <v>6852</v>
      </c>
      <c r="E709" s="43">
        <v>480.54</v>
      </c>
      <c r="F709" s="44">
        <v>2.15</v>
      </c>
      <c r="G709" s="43">
        <v>425.9</v>
      </c>
      <c r="H709" s="44">
        <v>1.69</v>
      </c>
      <c r="I709" s="42" t="s">
        <v>3166</v>
      </c>
      <c r="J709" s="42" t="s">
        <v>15</v>
      </c>
      <c r="K709" s="42" t="s">
        <v>4</v>
      </c>
      <c r="L709" s="43">
        <f>IF(Tabelle11[[#This Row],[Heizleistung (55° C)]]=0,Tabelle11[[#This Row],[Heizleistung (35° C)]],(Tabelle11[[#This Row],[Heizleistung (35° C)]]+Tabelle11[[#This Row],[Heizleistung (55° C)]])/2)</f>
        <v>453.22</v>
      </c>
      <c r="M709" s="46">
        <f>IF(OR(Tabelle11[[#This Row],[Etas 35°C]]=0,Tabelle11[[#This Row],[Etas 55°C]]=0),"n.a.",(Tabelle11[[#This Row],[Etas 35°C]]*0.8+Tabelle11[[#This Row],[Etas 55°C]]*0.2)*2.5)</f>
        <v>5.1449999999999996</v>
      </c>
      <c r="N709" s="53">
        <f>IF(Tabelle11[[#This Row],[Etas 55°C]]=0,"n.a.",(6-Tabelle11[[#This Row],[80%/20% SCOP]])/Tabelle11[[#This Row],[80%/20% SCOP]])</f>
        <v>0.1661807580174928</v>
      </c>
    </row>
    <row r="710" spans="1:14" ht="20.100000000000001" customHeight="1" x14ac:dyDescent="0.25">
      <c r="A710" s="40">
        <v>16008586</v>
      </c>
      <c r="B710" s="41" t="s">
        <v>3161</v>
      </c>
      <c r="C710" s="41" t="s">
        <v>7563</v>
      </c>
      <c r="D710" s="42" t="s">
        <v>6852</v>
      </c>
      <c r="E710" s="43">
        <v>834.09</v>
      </c>
      <c r="F710" s="44">
        <v>2.81</v>
      </c>
      <c r="G710" s="43"/>
      <c r="H710" s="42"/>
      <c r="I710" s="42" t="s">
        <v>7453</v>
      </c>
      <c r="J710" s="42" t="s">
        <v>15</v>
      </c>
      <c r="K710" s="42" t="s">
        <v>4</v>
      </c>
      <c r="L710" s="43">
        <f>IF(Tabelle11[[#This Row],[Heizleistung (55° C)]]=0,Tabelle11[[#This Row],[Heizleistung (35° C)]],(Tabelle11[[#This Row],[Heizleistung (35° C)]]+Tabelle11[[#This Row],[Heizleistung (55° C)]])/2)</f>
        <v>834.09</v>
      </c>
      <c r="M710" s="46" t="str">
        <f>IF(OR(Tabelle11[[#This Row],[Etas 35°C]]=0,Tabelle11[[#This Row],[Etas 55°C]]=0),"n.a.",(Tabelle11[[#This Row],[Etas 35°C]]*0.8+Tabelle11[[#This Row],[Etas 55°C]]*0.2)*2.5)</f>
        <v>n.a.</v>
      </c>
      <c r="N710" s="53" t="str">
        <f>IF(Tabelle11[[#This Row],[Etas 55°C]]=0,"n.a.",(6-Tabelle11[[#This Row],[80%/20% SCOP]])/Tabelle11[[#This Row],[80%/20% SCOP]])</f>
        <v>n.a.</v>
      </c>
    </row>
    <row r="711" spans="1:14" ht="20.100000000000001" customHeight="1" x14ac:dyDescent="0.25">
      <c r="A711" s="40">
        <v>16007836</v>
      </c>
      <c r="B711" s="41" t="s">
        <v>3161</v>
      </c>
      <c r="C711" s="41" t="s">
        <v>7564</v>
      </c>
      <c r="D711" s="42" t="s">
        <v>6852</v>
      </c>
      <c r="E711" s="43">
        <v>308.63</v>
      </c>
      <c r="F711" s="44">
        <v>2.14</v>
      </c>
      <c r="G711" s="43">
        <v>274.27999999999997</v>
      </c>
      <c r="H711" s="44">
        <v>1.7</v>
      </c>
      <c r="I711" s="42" t="s">
        <v>130</v>
      </c>
      <c r="J711" s="42" t="s">
        <v>15</v>
      </c>
      <c r="K711" s="42" t="s">
        <v>4</v>
      </c>
      <c r="L711" s="43">
        <f>IF(Tabelle11[[#This Row],[Heizleistung (55° C)]]=0,Tabelle11[[#This Row],[Heizleistung (35° C)]],(Tabelle11[[#This Row],[Heizleistung (35° C)]]+Tabelle11[[#This Row],[Heizleistung (55° C)]])/2)</f>
        <v>291.45499999999998</v>
      </c>
      <c r="M711" s="46">
        <f>IF(OR(Tabelle11[[#This Row],[Etas 35°C]]=0,Tabelle11[[#This Row],[Etas 55°C]]=0),"n.a.",(Tabelle11[[#This Row],[Etas 35°C]]*0.8+Tabelle11[[#This Row],[Etas 55°C]]*0.2)*2.5)</f>
        <v>5.13</v>
      </c>
      <c r="N711" s="53">
        <f>IF(Tabelle11[[#This Row],[Etas 55°C]]=0,"n.a.",(6-Tabelle11[[#This Row],[80%/20% SCOP]])/Tabelle11[[#This Row],[80%/20% SCOP]])</f>
        <v>0.16959064327485382</v>
      </c>
    </row>
    <row r="712" spans="1:14" ht="20.100000000000001" customHeight="1" x14ac:dyDescent="0.25">
      <c r="A712" s="40">
        <v>16008593</v>
      </c>
      <c r="B712" s="41" t="s">
        <v>3161</v>
      </c>
      <c r="C712" s="41" t="s">
        <v>7565</v>
      </c>
      <c r="D712" s="42" t="s">
        <v>6852</v>
      </c>
      <c r="E712" s="43">
        <v>1663</v>
      </c>
      <c r="F712" s="44">
        <v>2.86</v>
      </c>
      <c r="G712" s="43"/>
      <c r="H712" s="42"/>
      <c r="I712" s="42" t="s">
        <v>7453</v>
      </c>
      <c r="J712" s="42" t="s">
        <v>15</v>
      </c>
      <c r="K712" s="42" t="s">
        <v>4</v>
      </c>
      <c r="L712" s="43">
        <f>IF(Tabelle11[[#This Row],[Heizleistung (55° C)]]=0,Tabelle11[[#This Row],[Heizleistung (35° C)]],(Tabelle11[[#This Row],[Heizleistung (35° C)]]+Tabelle11[[#This Row],[Heizleistung (55° C)]])/2)</f>
        <v>1663</v>
      </c>
      <c r="M712" s="46" t="str">
        <f>IF(OR(Tabelle11[[#This Row],[Etas 35°C]]=0,Tabelle11[[#This Row],[Etas 55°C]]=0),"n.a.",(Tabelle11[[#This Row],[Etas 35°C]]*0.8+Tabelle11[[#This Row],[Etas 55°C]]*0.2)*2.5)</f>
        <v>n.a.</v>
      </c>
      <c r="N712" s="53" t="str">
        <f>IF(Tabelle11[[#This Row],[Etas 55°C]]=0,"n.a.",(6-Tabelle11[[#This Row],[80%/20% SCOP]])/Tabelle11[[#This Row],[80%/20% SCOP]])</f>
        <v>n.a.</v>
      </c>
    </row>
    <row r="713" spans="1:14" ht="20.100000000000001" customHeight="1" x14ac:dyDescent="0.25">
      <c r="A713" s="40">
        <v>16008595</v>
      </c>
      <c r="B713" s="41" t="s">
        <v>3161</v>
      </c>
      <c r="C713" s="41" t="s">
        <v>7566</v>
      </c>
      <c r="D713" s="42" t="s">
        <v>6852</v>
      </c>
      <c r="E713" s="43">
        <v>610.44000000000005</v>
      </c>
      <c r="F713" s="44">
        <v>2.76</v>
      </c>
      <c r="G713" s="43">
        <v>557.35</v>
      </c>
      <c r="H713" s="44">
        <v>2.09</v>
      </c>
      <c r="I713" s="42" t="s">
        <v>7453</v>
      </c>
      <c r="J713" s="42" t="s">
        <v>15</v>
      </c>
      <c r="K713" s="42" t="s">
        <v>4</v>
      </c>
      <c r="L713" s="43">
        <f>IF(Tabelle11[[#This Row],[Heizleistung (55° C)]]=0,Tabelle11[[#This Row],[Heizleistung (35° C)]],(Tabelle11[[#This Row],[Heizleistung (35° C)]]+Tabelle11[[#This Row],[Heizleistung (55° C)]])/2)</f>
        <v>583.89499999999998</v>
      </c>
      <c r="M713" s="46">
        <f>IF(OR(Tabelle11[[#This Row],[Etas 35°C]]=0,Tabelle11[[#This Row],[Etas 55°C]]=0),"n.a.",(Tabelle11[[#This Row],[Etas 35°C]]*0.8+Tabelle11[[#This Row],[Etas 55°C]]*0.2)*2.5)</f>
        <v>6.5649999999999995</v>
      </c>
      <c r="N713" s="53">
        <f>IF(Tabelle11[[#This Row],[Etas 55°C]]=0,"n.a.",(6-Tabelle11[[#This Row],[80%/20% SCOP]])/Tabelle11[[#This Row],[80%/20% SCOP]])</f>
        <v>-8.6062452399085998E-2</v>
      </c>
    </row>
    <row r="714" spans="1:14" ht="20.100000000000001" customHeight="1" x14ac:dyDescent="0.25">
      <c r="A714" s="40">
        <v>16008665</v>
      </c>
      <c r="B714" s="41" t="s">
        <v>3161</v>
      </c>
      <c r="C714" s="41" t="s">
        <v>7567</v>
      </c>
      <c r="D714" s="42" t="s">
        <v>6852</v>
      </c>
      <c r="E714" s="43">
        <v>267.95999999999998</v>
      </c>
      <c r="F714" s="44">
        <v>2.0299999999999998</v>
      </c>
      <c r="G714" s="43">
        <v>241.65</v>
      </c>
      <c r="H714" s="44">
        <v>1.53</v>
      </c>
      <c r="I714" s="42" t="s">
        <v>3166</v>
      </c>
      <c r="J714" s="42" t="s">
        <v>15</v>
      </c>
      <c r="K714" s="42" t="s">
        <v>4</v>
      </c>
      <c r="L714" s="43">
        <f>IF(Tabelle11[[#This Row],[Heizleistung (55° C)]]=0,Tabelle11[[#This Row],[Heizleistung (35° C)]],(Tabelle11[[#This Row],[Heizleistung (35° C)]]+Tabelle11[[#This Row],[Heizleistung (55° C)]])/2)</f>
        <v>254.80500000000001</v>
      </c>
      <c r="M714" s="46">
        <f>IF(OR(Tabelle11[[#This Row],[Etas 35°C]]=0,Tabelle11[[#This Row],[Etas 55°C]]=0),"n.a.",(Tabelle11[[#This Row],[Etas 35°C]]*0.8+Tabelle11[[#This Row],[Etas 55°C]]*0.2)*2.5)</f>
        <v>4.8250000000000002</v>
      </c>
      <c r="N714" s="53">
        <f>IF(Tabelle11[[#This Row],[Etas 55°C]]=0,"n.a.",(6-Tabelle11[[#This Row],[80%/20% SCOP]])/Tabelle11[[#This Row],[80%/20% SCOP]])</f>
        <v>0.24352331606217612</v>
      </c>
    </row>
    <row r="715" spans="1:14" ht="20.100000000000001" customHeight="1" x14ac:dyDescent="0.25">
      <c r="A715" s="40">
        <v>16008657</v>
      </c>
      <c r="B715" s="41" t="s">
        <v>3161</v>
      </c>
      <c r="C715" s="41" t="s">
        <v>7568</v>
      </c>
      <c r="D715" s="42" t="s">
        <v>6852</v>
      </c>
      <c r="E715" s="43">
        <v>384.2</v>
      </c>
      <c r="F715" s="44">
        <v>2.17</v>
      </c>
      <c r="G715" s="43"/>
      <c r="H715" s="42"/>
      <c r="I715" s="42" t="s">
        <v>3166</v>
      </c>
      <c r="J715" s="42" t="s">
        <v>15</v>
      </c>
      <c r="K715" s="42" t="s">
        <v>4</v>
      </c>
      <c r="L715" s="43">
        <f>IF(Tabelle11[[#This Row],[Heizleistung (55° C)]]=0,Tabelle11[[#This Row],[Heizleistung (35° C)]],(Tabelle11[[#This Row],[Heizleistung (35° C)]]+Tabelle11[[#This Row],[Heizleistung (55° C)]])/2)</f>
        <v>384.2</v>
      </c>
      <c r="M715" s="46" t="str">
        <f>IF(OR(Tabelle11[[#This Row],[Etas 35°C]]=0,Tabelle11[[#This Row],[Etas 55°C]]=0),"n.a.",(Tabelle11[[#This Row],[Etas 35°C]]*0.8+Tabelle11[[#This Row],[Etas 55°C]]*0.2)*2.5)</f>
        <v>n.a.</v>
      </c>
      <c r="N715" s="53" t="str">
        <f>IF(Tabelle11[[#This Row],[Etas 55°C]]=0,"n.a.",(6-Tabelle11[[#This Row],[80%/20% SCOP]])/Tabelle11[[#This Row],[80%/20% SCOP]])</f>
        <v>n.a.</v>
      </c>
    </row>
    <row r="716" spans="1:14" ht="20.100000000000001" customHeight="1" x14ac:dyDescent="0.25">
      <c r="A716" s="40">
        <v>16008604</v>
      </c>
      <c r="B716" s="41" t="s">
        <v>3161</v>
      </c>
      <c r="C716" s="41" t="s">
        <v>7569</v>
      </c>
      <c r="D716" s="42" t="s">
        <v>6852</v>
      </c>
      <c r="E716" s="43">
        <v>1518.66</v>
      </c>
      <c r="F716" s="44">
        <v>2.77</v>
      </c>
      <c r="G716" s="43">
        <v>1389.2</v>
      </c>
      <c r="H716" s="44">
        <v>2.1800000000000002</v>
      </c>
      <c r="I716" s="42" t="s">
        <v>7453</v>
      </c>
      <c r="J716" s="42" t="s">
        <v>15</v>
      </c>
      <c r="K716" s="42" t="s">
        <v>4</v>
      </c>
      <c r="L716" s="43">
        <f>IF(Tabelle11[[#This Row],[Heizleistung (55° C)]]=0,Tabelle11[[#This Row],[Heizleistung (35° C)]],(Tabelle11[[#This Row],[Heizleistung (35° C)]]+Tabelle11[[#This Row],[Heizleistung (55° C)]])/2)</f>
        <v>1453.93</v>
      </c>
      <c r="M716" s="46">
        <f>IF(OR(Tabelle11[[#This Row],[Etas 35°C]]=0,Tabelle11[[#This Row],[Etas 55°C]]=0),"n.a.",(Tabelle11[[#This Row],[Etas 35°C]]*0.8+Tabelle11[[#This Row],[Etas 55°C]]*0.2)*2.5)</f>
        <v>6.6300000000000008</v>
      </c>
      <c r="N716" s="53">
        <f>IF(Tabelle11[[#This Row],[Etas 55°C]]=0,"n.a.",(6-Tabelle11[[#This Row],[80%/20% SCOP]])/Tabelle11[[#This Row],[80%/20% SCOP]])</f>
        <v>-9.5022624434389247E-2</v>
      </c>
    </row>
    <row r="717" spans="1:14" ht="20.100000000000001" customHeight="1" x14ac:dyDescent="0.25">
      <c r="A717" s="40">
        <v>16008606</v>
      </c>
      <c r="B717" s="41" t="s">
        <v>3161</v>
      </c>
      <c r="C717" s="41" t="s">
        <v>7570</v>
      </c>
      <c r="D717" s="42" t="s">
        <v>6852</v>
      </c>
      <c r="E717" s="43">
        <v>168.59</v>
      </c>
      <c r="F717" s="44">
        <v>2.2000000000000002</v>
      </c>
      <c r="G717" s="43"/>
      <c r="H717" s="42"/>
      <c r="I717" s="42" t="s">
        <v>3166</v>
      </c>
      <c r="J717" s="42" t="s">
        <v>15</v>
      </c>
      <c r="K717" s="42" t="s">
        <v>4</v>
      </c>
      <c r="L717" s="43">
        <f>IF(Tabelle11[[#This Row],[Heizleistung (55° C)]]=0,Tabelle11[[#This Row],[Heizleistung (35° C)]],(Tabelle11[[#This Row],[Heizleistung (35° C)]]+Tabelle11[[#This Row],[Heizleistung (55° C)]])/2)</f>
        <v>168.59</v>
      </c>
      <c r="M717" s="46" t="str">
        <f>IF(OR(Tabelle11[[#This Row],[Etas 35°C]]=0,Tabelle11[[#This Row],[Etas 55°C]]=0),"n.a.",(Tabelle11[[#This Row],[Etas 35°C]]*0.8+Tabelle11[[#This Row],[Etas 55°C]]*0.2)*2.5)</f>
        <v>n.a.</v>
      </c>
      <c r="N717" s="53" t="str">
        <f>IF(Tabelle11[[#This Row],[Etas 55°C]]=0,"n.a.",(6-Tabelle11[[#This Row],[80%/20% SCOP]])/Tabelle11[[#This Row],[80%/20% SCOP]])</f>
        <v>n.a.</v>
      </c>
    </row>
    <row r="718" spans="1:14" ht="20.100000000000001" customHeight="1" x14ac:dyDescent="0.25">
      <c r="A718" s="40">
        <v>16008922</v>
      </c>
      <c r="B718" s="41" t="s">
        <v>3161</v>
      </c>
      <c r="C718" s="41" t="s">
        <v>7571</v>
      </c>
      <c r="D718" s="42" t="s">
        <v>6852</v>
      </c>
      <c r="E718" s="43">
        <v>250.97</v>
      </c>
      <c r="F718" s="44">
        <v>2.34</v>
      </c>
      <c r="G718" s="43">
        <v>225.93</v>
      </c>
      <c r="H718" s="44">
        <v>1.8</v>
      </c>
      <c r="I718" s="42" t="s">
        <v>109</v>
      </c>
      <c r="J718" s="42" t="s">
        <v>15</v>
      </c>
      <c r="K718" s="42" t="s">
        <v>4</v>
      </c>
      <c r="L718" s="43">
        <f>IF(Tabelle11[[#This Row],[Heizleistung (55° C)]]=0,Tabelle11[[#This Row],[Heizleistung (35° C)]],(Tabelle11[[#This Row],[Heizleistung (35° C)]]+Tabelle11[[#This Row],[Heizleistung (55° C)]])/2)</f>
        <v>238.45</v>
      </c>
      <c r="M718" s="46">
        <f>IF(OR(Tabelle11[[#This Row],[Etas 35°C]]=0,Tabelle11[[#This Row],[Etas 55°C]]=0),"n.a.",(Tabelle11[[#This Row],[Etas 35°C]]*0.8+Tabelle11[[#This Row],[Etas 55°C]]*0.2)*2.5)</f>
        <v>5.5799999999999992</v>
      </c>
      <c r="N718" s="53">
        <f>IF(Tabelle11[[#This Row],[Etas 55°C]]=0,"n.a.",(6-Tabelle11[[#This Row],[80%/20% SCOP]])/Tabelle11[[#This Row],[80%/20% SCOP]])</f>
        <v>7.526881720430123E-2</v>
      </c>
    </row>
    <row r="719" spans="1:14" ht="20.100000000000001" customHeight="1" x14ac:dyDescent="0.25">
      <c r="A719" s="40">
        <v>16008671</v>
      </c>
      <c r="B719" s="41" t="s">
        <v>3161</v>
      </c>
      <c r="C719" s="41" t="s">
        <v>7572</v>
      </c>
      <c r="D719" s="42" t="s">
        <v>6852</v>
      </c>
      <c r="E719" s="43">
        <v>491.26</v>
      </c>
      <c r="F719" s="44">
        <v>2.2200000000000002</v>
      </c>
      <c r="G719" s="43">
        <v>448.29</v>
      </c>
      <c r="H719" s="44">
        <v>1.72</v>
      </c>
      <c r="I719" s="42" t="s">
        <v>3166</v>
      </c>
      <c r="J719" s="42" t="s">
        <v>15</v>
      </c>
      <c r="K719" s="42" t="s">
        <v>4</v>
      </c>
      <c r="L719" s="43">
        <f>IF(Tabelle11[[#This Row],[Heizleistung (55° C)]]=0,Tabelle11[[#This Row],[Heizleistung (35° C)]],(Tabelle11[[#This Row],[Heizleistung (35° C)]]+Tabelle11[[#This Row],[Heizleistung (55° C)]])/2)</f>
        <v>469.77499999999998</v>
      </c>
      <c r="M719" s="46">
        <f>IF(OR(Tabelle11[[#This Row],[Etas 35°C]]=0,Tabelle11[[#This Row],[Etas 55°C]]=0),"n.a.",(Tabelle11[[#This Row],[Etas 35°C]]*0.8+Tabelle11[[#This Row],[Etas 55°C]]*0.2)*2.5)</f>
        <v>5.3000000000000007</v>
      </c>
      <c r="N719" s="53">
        <f>IF(Tabelle11[[#This Row],[Etas 55°C]]=0,"n.a.",(6-Tabelle11[[#This Row],[80%/20% SCOP]])/Tabelle11[[#This Row],[80%/20% SCOP]])</f>
        <v>0.13207547169811307</v>
      </c>
    </row>
    <row r="720" spans="1:14" ht="20.100000000000001" customHeight="1" x14ac:dyDescent="0.25">
      <c r="A720" s="40">
        <v>16007913</v>
      </c>
      <c r="B720" s="41" t="s">
        <v>3161</v>
      </c>
      <c r="C720" s="41" t="s">
        <v>7573</v>
      </c>
      <c r="D720" s="42" t="s">
        <v>6852</v>
      </c>
      <c r="E720" s="43">
        <v>530.1</v>
      </c>
      <c r="F720" s="44">
        <v>2.2599999999999998</v>
      </c>
      <c r="G720" s="43">
        <v>476.95</v>
      </c>
      <c r="H720" s="44">
        <v>1.84</v>
      </c>
      <c r="I720" s="42" t="s">
        <v>109</v>
      </c>
      <c r="J720" s="42" t="s">
        <v>15</v>
      </c>
      <c r="K720" s="42" t="s">
        <v>4</v>
      </c>
      <c r="L720" s="43">
        <f>IF(Tabelle11[[#This Row],[Heizleistung (55° C)]]=0,Tabelle11[[#This Row],[Heizleistung (35° C)]],(Tabelle11[[#This Row],[Heizleistung (35° C)]]+Tabelle11[[#This Row],[Heizleistung (55° C)]])/2)</f>
        <v>503.52499999999998</v>
      </c>
      <c r="M720" s="46">
        <f>IF(OR(Tabelle11[[#This Row],[Etas 35°C]]=0,Tabelle11[[#This Row],[Etas 55°C]]=0),"n.a.",(Tabelle11[[#This Row],[Etas 35°C]]*0.8+Tabelle11[[#This Row],[Etas 55°C]]*0.2)*2.5)</f>
        <v>5.4399999999999995</v>
      </c>
      <c r="N720" s="53">
        <f>IF(Tabelle11[[#This Row],[Etas 55°C]]=0,"n.a.",(6-Tabelle11[[#This Row],[80%/20% SCOP]])/Tabelle11[[#This Row],[80%/20% SCOP]])</f>
        <v>0.10294117647058834</v>
      </c>
    </row>
    <row r="721" spans="1:14" ht="20.100000000000001" customHeight="1" x14ac:dyDescent="0.25">
      <c r="A721" s="40">
        <v>16008903</v>
      </c>
      <c r="B721" s="41" t="s">
        <v>3161</v>
      </c>
      <c r="C721" s="41" t="s">
        <v>7574</v>
      </c>
      <c r="D721" s="42" t="s">
        <v>6852</v>
      </c>
      <c r="E721" s="43">
        <v>62.62</v>
      </c>
      <c r="F721" s="44">
        <v>2.2999999999999998</v>
      </c>
      <c r="G721" s="43">
        <v>56.7</v>
      </c>
      <c r="H721" s="44">
        <v>1.75</v>
      </c>
      <c r="I721" s="42" t="s">
        <v>109</v>
      </c>
      <c r="J721" s="42" t="s">
        <v>15</v>
      </c>
      <c r="K721" s="42" t="s">
        <v>4</v>
      </c>
      <c r="L721" s="43">
        <f>IF(Tabelle11[[#This Row],[Heizleistung (55° C)]]=0,Tabelle11[[#This Row],[Heizleistung (35° C)]],(Tabelle11[[#This Row],[Heizleistung (35° C)]]+Tabelle11[[#This Row],[Heizleistung (55° C)]])/2)</f>
        <v>59.66</v>
      </c>
      <c r="M721" s="46">
        <f>IF(OR(Tabelle11[[#This Row],[Etas 35°C]]=0,Tabelle11[[#This Row],[Etas 55°C]]=0),"n.a.",(Tabelle11[[#This Row],[Etas 35°C]]*0.8+Tabelle11[[#This Row],[Etas 55°C]]*0.2)*2.5)</f>
        <v>5.4749999999999996</v>
      </c>
      <c r="N721" s="53">
        <f>IF(Tabelle11[[#This Row],[Etas 55°C]]=0,"n.a.",(6-Tabelle11[[#This Row],[80%/20% SCOP]])/Tabelle11[[#This Row],[80%/20% SCOP]])</f>
        <v>9.5890410958904188E-2</v>
      </c>
    </row>
    <row r="722" spans="1:14" ht="20.100000000000001" customHeight="1" x14ac:dyDescent="0.25">
      <c r="A722" s="40">
        <v>16008597</v>
      </c>
      <c r="B722" s="41" t="s">
        <v>3161</v>
      </c>
      <c r="C722" s="41" t="s">
        <v>7575</v>
      </c>
      <c r="D722" s="42" t="s">
        <v>6852</v>
      </c>
      <c r="E722" s="43">
        <v>758.71</v>
      </c>
      <c r="F722" s="44">
        <v>2.74</v>
      </c>
      <c r="G722" s="43">
        <v>702.11</v>
      </c>
      <c r="H722" s="44">
        <v>2.0699999999999998</v>
      </c>
      <c r="I722" s="42" t="s">
        <v>7453</v>
      </c>
      <c r="J722" s="42" t="s">
        <v>15</v>
      </c>
      <c r="K722" s="42" t="s">
        <v>4</v>
      </c>
      <c r="L722" s="43">
        <f>IF(Tabelle11[[#This Row],[Heizleistung (55° C)]]=0,Tabelle11[[#This Row],[Heizleistung (35° C)]],(Tabelle11[[#This Row],[Heizleistung (35° C)]]+Tabelle11[[#This Row],[Heizleistung (55° C)]])/2)</f>
        <v>730.41000000000008</v>
      </c>
      <c r="M722" s="46">
        <f>IF(OR(Tabelle11[[#This Row],[Etas 35°C]]=0,Tabelle11[[#This Row],[Etas 55°C]]=0),"n.a.",(Tabelle11[[#This Row],[Etas 35°C]]*0.8+Tabelle11[[#This Row],[Etas 55°C]]*0.2)*2.5)</f>
        <v>6.5150000000000006</v>
      </c>
      <c r="N722" s="53">
        <f>IF(Tabelle11[[#This Row],[Etas 55°C]]=0,"n.a.",(6-Tabelle11[[#This Row],[80%/20% SCOP]])/Tabelle11[[#This Row],[80%/20% SCOP]])</f>
        <v>-7.9048349961627101E-2</v>
      </c>
    </row>
    <row r="723" spans="1:14" ht="20.100000000000001" customHeight="1" x14ac:dyDescent="0.25">
      <c r="A723" s="40">
        <v>16008898</v>
      </c>
      <c r="B723" s="41" t="s">
        <v>3161</v>
      </c>
      <c r="C723" s="41" t="s">
        <v>7576</v>
      </c>
      <c r="D723" s="42" t="s">
        <v>6852</v>
      </c>
      <c r="E723" s="43">
        <v>368.12</v>
      </c>
      <c r="F723" s="44">
        <v>2.33</v>
      </c>
      <c r="G723" s="43">
        <v>330.94</v>
      </c>
      <c r="H723" s="44">
        <v>1.83</v>
      </c>
      <c r="I723" s="42" t="s">
        <v>109</v>
      </c>
      <c r="J723" s="42" t="s">
        <v>15</v>
      </c>
      <c r="K723" s="42" t="s">
        <v>4</v>
      </c>
      <c r="L723" s="43">
        <f>IF(Tabelle11[[#This Row],[Heizleistung (55° C)]]=0,Tabelle11[[#This Row],[Heizleistung (35° C)]],(Tabelle11[[#This Row],[Heizleistung (35° C)]]+Tabelle11[[#This Row],[Heizleistung (55° C)]])/2)</f>
        <v>349.53</v>
      </c>
      <c r="M723" s="46">
        <f>IF(OR(Tabelle11[[#This Row],[Etas 35°C]]=0,Tabelle11[[#This Row],[Etas 55°C]]=0),"n.a.",(Tabelle11[[#This Row],[Etas 35°C]]*0.8+Tabelle11[[#This Row],[Etas 55°C]]*0.2)*2.5)</f>
        <v>5.5750000000000002</v>
      </c>
      <c r="N723" s="53">
        <f>IF(Tabelle11[[#This Row],[Etas 55°C]]=0,"n.a.",(6-Tabelle11[[#This Row],[80%/20% SCOP]])/Tabelle11[[#This Row],[80%/20% SCOP]])</f>
        <v>7.6233183856502212E-2</v>
      </c>
    </row>
    <row r="724" spans="1:14" ht="20.100000000000001" customHeight="1" x14ac:dyDescent="0.25">
      <c r="A724" s="40">
        <v>16008590</v>
      </c>
      <c r="B724" s="41" t="s">
        <v>3161</v>
      </c>
      <c r="C724" s="41" t="s">
        <v>7577</v>
      </c>
      <c r="D724" s="42" t="s">
        <v>6852</v>
      </c>
      <c r="E724" s="43">
        <v>1244.99</v>
      </c>
      <c r="F724" s="44">
        <v>2.86</v>
      </c>
      <c r="G724" s="43"/>
      <c r="H724" s="42"/>
      <c r="I724" s="42" t="s">
        <v>7453</v>
      </c>
      <c r="J724" s="42" t="s">
        <v>15</v>
      </c>
      <c r="K724" s="42" t="s">
        <v>4</v>
      </c>
      <c r="L724" s="43">
        <f>IF(Tabelle11[[#This Row],[Heizleistung (55° C)]]=0,Tabelle11[[#This Row],[Heizleistung (35° C)]],(Tabelle11[[#This Row],[Heizleistung (35° C)]]+Tabelle11[[#This Row],[Heizleistung (55° C)]])/2)</f>
        <v>1244.99</v>
      </c>
      <c r="M724" s="46" t="str">
        <f>IF(OR(Tabelle11[[#This Row],[Etas 35°C]]=0,Tabelle11[[#This Row],[Etas 55°C]]=0),"n.a.",(Tabelle11[[#This Row],[Etas 35°C]]*0.8+Tabelle11[[#This Row],[Etas 55°C]]*0.2)*2.5)</f>
        <v>n.a.</v>
      </c>
      <c r="N724" s="53" t="str">
        <f>IF(Tabelle11[[#This Row],[Etas 55°C]]=0,"n.a.",(6-Tabelle11[[#This Row],[80%/20% SCOP]])/Tabelle11[[#This Row],[80%/20% SCOP]])</f>
        <v>n.a.</v>
      </c>
    </row>
    <row r="725" spans="1:14" ht="20.100000000000001" customHeight="1" x14ac:dyDescent="0.25">
      <c r="A725" s="40">
        <v>16008059</v>
      </c>
      <c r="B725" s="41" t="s">
        <v>3161</v>
      </c>
      <c r="C725" s="41" t="s">
        <v>7578</v>
      </c>
      <c r="D725" s="42" t="s">
        <v>6852</v>
      </c>
      <c r="E725" s="43">
        <v>338.69</v>
      </c>
      <c r="F725" s="44">
        <v>2.19</v>
      </c>
      <c r="G725" s="43"/>
      <c r="H725" s="42"/>
      <c r="I725" s="42" t="s">
        <v>130</v>
      </c>
      <c r="J725" s="42" t="s">
        <v>15</v>
      </c>
      <c r="K725" s="42" t="s">
        <v>4</v>
      </c>
      <c r="L725" s="43">
        <f>IF(Tabelle11[[#This Row],[Heizleistung (55° C)]]=0,Tabelle11[[#This Row],[Heizleistung (35° C)]],(Tabelle11[[#This Row],[Heizleistung (35° C)]]+Tabelle11[[#This Row],[Heizleistung (55° C)]])/2)</f>
        <v>338.69</v>
      </c>
      <c r="M725" s="46" t="str">
        <f>IF(OR(Tabelle11[[#This Row],[Etas 35°C]]=0,Tabelle11[[#This Row],[Etas 55°C]]=0),"n.a.",(Tabelle11[[#This Row],[Etas 35°C]]*0.8+Tabelle11[[#This Row],[Etas 55°C]]*0.2)*2.5)</f>
        <v>n.a.</v>
      </c>
      <c r="N725" s="53" t="str">
        <f>IF(Tabelle11[[#This Row],[Etas 55°C]]=0,"n.a.",(6-Tabelle11[[#This Row],[80%/20% SCOP]])/Tabelle11[[#This Row],[80%/20% SCOP]])</f>
        <v>n.a.</v>
      </c>
    </row>
    <row r="726" spans="1:14" ht="20.100000000000001" customHeight="1" x14ac:dyDescent="0.25">
      <c r="A726" s="40">
        <v>16008588</v>
      </c>
      <c r="B726" s="41" t="s">
        <v>3161</v>
      </c>
      <c r="C726" s="41" t="s">
        <v>7579</v>
      </c>
      <c r="D726" s="42" t="s">
        <v>6852</v>
      </c>
      <c r="E726" s="43">
        <v>1033.48</v>
      </c>
      <c r="F726" s="44">
        <v>2.78</v>
      </c>
      <c r="G726" s="43"/>
      <c r="H726" s="42"/>
      <c r="I726" s="42" t="s">
        <v>7453</v>
      </c>
      <c r="J726" s="42" t="s">
        <v>15</v>
      </c>
      <c r="K726" s="42" t="s">
        <v>4</v>
      </c>
      <c r="L726" s="43">
        <f>IF(Tabelle11[[#This Row],[Heizleistung (55° C)]]=0,Tabelle11[[#This Row],[Heizleistung (35° C)]],(Tabelle11[[#This Row],[Heizleistung (35° C)]]+Tabelle11[[#This Row],[Heizleistung (55° C)]])/2)</f>
        <v>1033.48</v>
      </c>
      <c r="M726" s="46" t="str">
        <f>IF(OR(Tabelle11[[#This Row],[Etas 35°C]]=0,Tabelle11[[#This Row],[Etas 55°C]]=0),"n.a.",(Tabelle11[[#This Row],[Etas 35°C]]*0.8+Tabelle11[[#This Row],[Etas 55°C]]*0.2)*2.5)</f>
        <v>n.a.</v>
      </c>
      <c r="N726" s="53" t="str">
        <f>IF(Tabelle11[[#This Row],[Etas 55°C]]=0,"n.a.",(6-Tabelle11[[#This Row],[80%/20% SCOP]])/Tabelle11[[#This Row],[80%/20% SCOP]])</f>
        <v>n.a.</v>
      </c>
    </row>
    <row r="727" spans="1:14" ht="20.100000000000001" customHeight="1" x14ac:dyDescent="0.25">
      <c r="A727" s="40">
        <v>16008607</v>
      </c>
      <c r="B727" s="41" t="s">
        <v>3161</v>
      </c>
      <c r="C727" s="41" t="s">
        <v>7580</v>
      </c>
      <c r="D727" s="42" t="s">
        <v>6852</v>
      </c>
      <c r="E727" s="43">
        <v>190.17</v>
      </c>
      <c r="F727" s="44">
        <v>2.19</v>
      </c>
      <c r="G727" s="43"/>
      <c r="H727" s="42"/>
      <c r="I727" s="42" t="s">
        <v>3166</v>
      </c>
      <c r="J727" s="42" t="s">
        <v>15</v>
      </c>
      <c r="K727" s="42" t="s">
        <v>4</v>
      </c>
      <c r="L727" s="43">
        <f>IF(Tabelle11[[#This Row],[Heizleistung (55° C)]]=0,Tabelle11[[#This Row],[Heizleistung (35° C)]],(Tabelle11[[#This Row],[Heizleistung (35° C)]]+Tabelle11[[#This Row],[Heizleistung (55° C)]])/2)</f>
        <v>190.17</v>
      </c>
      <c r="M727" s="46" t="str">
        <f>IF(OR(Tabelle11[[#This Row],[Etas 35°C]]=0,Tabelle11[[#This Row],[Etas 55°C]]=0),"n.a.",(Tabelle11[[#This Row],[Etas 35°C]]*0.8+Tabelle11[[#This Row],[Etas 55°C]]*0.2)*2.5)</f>
        <v>n.a.</v>
      </c>
      <c r="N727" s="53" t="str">
        <f>IF(Tabelle11[[#This Row],[Etas 55°C]]=0,"n.a.",(6-Tabelle11[[#This Row],[80%/20% SCOP]])/Tabelle11[[#This Row],[80%/20% SCOP]])</f>
        <v>n.a.</v>
      </c>
    </row>
    <row r="728" spans="1:14" ht="20.100000000000001" customHeight="1" x14ac:dyDescent="0.25">
      <c r="A728" s="40">
        <v>16000489</v>
      </c>
      <c r="B728" s="41" t="s">
        <v>4534</v>
      </c>
      <c r="C728" s="41" t="s">
        <v>7581</v>
      </c>
      <c r="D728" s="42" t="s">
        <v>6852</v>
      </c>
      <c r="E728" s="43">
        <v>13</v>
      </c>
      <c r="F728" s="44">
        <v>1.84</v>
      </c>
      <c r="G728" s="43">
        <v>12</v>
      </c>
      <c r="H728" s="44">
        <v>1.44</v>
      </c>
      <c r="I728" s="42" t="s">
        <v>324</v>
      </c>
      <c r="J728" s="42" t="s">
        <v>4</v>
      </c>
      <c r="K728" s="42" t="s">
        <v>4</v>
      </c>
      <c r="L728" s="43">
        <f>IF(Tabelle11[[#This Row],[Heizleistung (55° C)]]=0,Tabelle11[[#This Row],[Heizleistung (35° C)]],(Tabelle11[[#This Row],[Heizleistung (35° C)]]+Tabelle11[[#This Row],[Heizleistung (55° C)]])/2)</f>
        <v>12.5</v>
      </c>
      <c r="M728" s="46">
        <f>IF(OR(Tabelle11[[#This Row],[Etas 35°C]]=0,Tabelle11[[#This Row],[Etas 55°C]]=0),"n.a.",(Tabelle11[[#This Row],[Etas 35°C]]*0.8+Tabelle11[[#This Row],[Etas 55°C]]*0.2)*2.5)</f>
        <v>4.4000000000000004</v>
      </c>
      <c r="N728" s="53">
        <f>IF(Tabelle11[[#This Row],[Etas 55°C]]=0,"n.a.",(6-Tabelle11[[#This Row],[80%/20% SCOP]])/Tabelle11[[#This Row],[80%/20% SCOP]])</f>
        <v>0.36363636363636354</v>
      </c>
    </row>
    <row r="729" spans="1:14" ht="20.100000000000001" customHeight="1" x14ac:dyDescent="0.25">
      <c r="A729" s="40">
        <v>16000563</v>
      </c>
      <c r="B729" s="41" t="s">
        <v>4534</v>
      </c>
      <c r="C729" s="41" t="s">
        <v>7582</v>
      </c>
      <c r="D729" s="42" t="s">
        <v>6852</v>
      </c>
      <c r="E729" s="43">
        <v>11</v>
      </c>
      <c r="F729" s="44">
        <v>2.0099999999999998</v>
      </c>
      <c r="G729" s="43">
        <v>12.4</v>
      </c>
      <c r="H729" s="44">
        <v>1.57</v>
      </c>
      <c r="I729" s="42" t="s">
        <v>324</v>
      </c>
      <c r="J729" s="42" t="s">
        <v>4</v>
      </c>
      <c r="K729" s="42" t="s">
        <v>4</v>
      </c>
      <c r="L729" s="43">
        <f>IF(Tabelle11[[#This Row],[Heizleistung (55° C)]]=0,Tabelle11[[#This Row],[Heizleistung (35° C)]],(Tabelle11[[#This Row],[Heizleistung (35° C)]]+Tabelle11[[#This Row],[Heizleistung (55° C)]])/2)</f>
        <v>11.7</v>
      </c>
      <c r="M729" s="46">
        <f>IF(OR(Tabelle11[[#This Row],[Etas 35°C]]=0,Tabelle11[[#This Row],[Etas 55°C]]=0),"n.a.",(Tabelle11[[#This Row],[Etas 35°C]]*0.8+Tabelle11[[#This Row],[Etas 55°C]]*0.2)*2.5)</f>
        <v>4.8049999999999997</v>
      </c>
      <c r="N729" s="53">
        <f>IF(Tabelle11[[#This Row],[Etas 55°C]]=0,"n.a.",(6-Tabelle11[[#This Row],[80%/20% SCOP]])/Tabelle11[[#This Row],[80%/20% SCOP]])</f>
        <v>0.24869927159209165</v>
      </c>
    </row>
    <row r="730" spans="1:14" ht="20.100000000000001" customHeight="1" x14ac:dyDescent="0.25">
      <c r="A730" s="40">
        <v>16000576</v>
      </c>
      <c r="B730" s="41" t="s">
        <v>4534</v>
      </c>
      <c r="C730" s="41" t="s">
        <v>7583</v>
      </c>
      <c r="D730" s="42" t="s">
        <v>6852</v>
      </c>
      <c r="E730" s="43">
        <v>16</v>
      </c>
      <c r="F730" s="44">
        <v>1.99</v>
      </c>
      <c r="G730" s="43">
        <v>16</v>
      </c>
      <c r="H730" s="44">
        <v>1.54</v>
      </c>
      <c r="I730" s="42" t="s">
        <v>324</v>
      </c>
      <c r="J730" s="42" t="s">
        <v>4</v>
      </c>
      <c r="K730" s="42" t="s">
        <v>4</v>
      </c>
      <c r="L730" s="43">
        <f>IF(Tabelle11[[#This Row],[Heizleistung (55° C)]]=0,Tabelle11[[#This Row],[Heizleistung (35° C)]],(Tabelle11[[#This Row],[Heizleistung (35° C)]]+Tabelle11[[#This Row],[Heizleistung (55° C)]])/2)</f>
        <v>16</v>
      </c>
      <c r="M730" s="46">
        <f>IF(OR(Tabelle11[[#This Row],[Etas 35°C]]=0,Tabelle11[[#This Row],[Etas 55°C]]=0),"n.a.",(Tabelle11[[#This Row],[Etas 35°C]]*0.8+Tabelle11[[#This Row],[Etas 55°C]]*0.2)*2.5)</f>
        <v>4.75</v>
      </c>
      <c r="N730" s="53">
        <f>IF(Tabelle11[[#This Row],[Etas 55°C]]=0,"n.a.",(6-Tabelle11[[#This Row],[80%/20% SCOP]])/Tabelle11[[#This Row],[80%/20% SCOP]])</f>
        <v>0.26315789473684209</v>
      </c>
    </row>
    <row r="731" spans="1:14" ht="20.100000000000001" customHeight="1" x14ac:dyDescent="0.25">
      <c r="A731" s="40">
        <v>16013258</v>
      </c>
      <c r="B731" s="41" t="s">
        <v>4534</v>
      </c>
      <c r="C731" s="41" t="s">
        <v>7584</v>
      </c>
      <c r="D731" s="42" t="s">
        <v>6852</v>
      </c>
      <c r="E731" s="43">
        <v>11</v>
      </c>
      <c r="F731" s="44">
        <v>2.27</v>
      </c>
      <c r="G731" s="43">
        <v>11</v>
      </c>
      <c r="H731" s="44">
        <v>1.63</v>
      </c>
      <c r="I731" s="42" t="s">
        <v>355</v>
      </c>
      <c r="J731" s="42" t="s">
        <v>4</v>
      </c>
      <c r="K731" s="42" t="s">
        <v>4</v>
      </c>
      <c r="L731" s="43">
        <f>IF(Tabelle11[[#This Row],[Heizleistung (55° C)]]=0,Tabelle11[[#This Row],[Heizleistung (35° C)]],(Tabelle11[[#This Row],[Heizleistung (35° C)]]+Tabelle11[[#This Row],[Heizleistung (55° C)]])/2)</f>
        <v>11</v>
      </c>
      <c r="M731" s="46">
        <f>IF(OR(Tabelle11[[#This Row],[Etas 35°C]]=0,Tabelle11[[#This Row],[Etas 55°C]]=0),"n.a.",(Tabelle11[[#This Row],[Etas 35°C]]*0.8+Tabelle11[[#This Row],[Etas 55°C]]*0.2)*2.5)</f>
        <v>5.3549999999999995</v>
      </c>
      <c r="N731" s="53">
        <f>IF(Tabelle11[[#This Row],[Etas 55°C]]=0,"n.a.",(6-Tabelle11[[#This Row],[80%/20% SCOP]])/Tabelle11[[#This Row],[80%/20% SCOP]])</f>
        <v>0.12044817927170878</v>
      </c>
    </row>
    <row r="732" spans="1:14" ht="20.100000000000001" customHeight="1" x14ac:dyDescent="0.25">
      <c r="A732" s="40">
        <v>16010374</v>
      </c>
      <c r="B732" s="41" t="s">
        <v>4534</v>
      </c>
      <c r="C732" s="41" t="s">
        <v>7585</v>
      </c>
      <c r="D732" s="42" t="s">
        <v>6852</v>
      </c>
      <c r="E732" s="43">
        <v>5.5</v>
      </c>
      <c r="F732" s="44">
        <v>2</v>
      </c>
      <c r="G732" s="43">
        <v>5.5</v>
      </c>
      <c r="H732" s="44">
        <v>1.5</v>
      </c>
      <c r="I732" s="42" t="s">
        <v>324</v>
      </c>
      <c r="J732" s="42" t="s">
        <v>4</v>
      </c>
      <c r="K732" s="42" t="s">
        <v>4</v>
      </c>
      <c r="L732" s="43">
        <f>IF(Tabelle11[[#This Row],[Heizleistung (55° C)]]=0,Tabelle11[[#This Row],[Heizleistung (35° C)]],(Tabelle11[[#This Row],[Heizleistung (35° C)]]+Tabelle11[[#This Row],[Heizleistung (55° C)]])/2)</f>
        <v>5.5</v>
      </c>
      <c r="M732" s="46">
        <f>IF(OR(Tabelle11[[#This Row],[Etas 35°C]]=0,Tabelle11[[#This Row],[Etas 55°C]]=0),"n.a.",(Tabelle11[[#This Row],[Etas 35°C]]*0.8+Tabelle11[[#This Row],[Etas 55°C]]*0.2)*2.5)</f>
        <v>4.75</v>
      </c>
      <c r="N732" s="53">
        <f>IF(Tabelle11[[#This Row],[Etas 55°C]]=0,"n.a.",(6-Tabelle11[[#This Row],[80%/20% SCOP]])/Tabelle11[[#This Row],[80%/20% SCOP]])</f>
        <v>0.26315789473684209</v>
      </c>
    </row>
    <row r="733" spans="1:14" ht="20.100000000000001" customHeight="1" x14ac:dyDescent="0.25">
      <c r="A733" s="40">
        <v>16013263</v>
      </c>
      <c r="B733" s="41" t="s">
        <v>4534</v>
      </c>
      <c r="C733" s="41" t="s">
        <v>7586</v>
      </c>
      <c r="D733" s="42" t="s">
        <v>6852</v>
      </c>
      <c r="E733" s="43">
        <v>15.1</v>
      </c>
      <c r="F733" s="44">
        <v>2.2999999999999998</v>
      </c>
      <c r="G733" s="43">
        <v>15.1</v>
      </c>
      <c r="H733" s="44">
        <v>1.69</v>
      </c>
      <c r="I733" s="42" t="s">
        <v>355</v>
      </c>
      <c r="J733" s="42" t="s">
        <v>4</v>
      </c>
      <c r="K733" s="42" t="s">
        <v>4</v>
      </c>
      <c r="L733" s="43">
        <f>IF(Tabelle11[[#This Row],[Heizleistung (55° C)]]=0,Tabelle11[[#This Row],[Heizleistung (35° C)]],(Tabelle11[[#This Row],[Heizleistung (35° C)]]+Tabelle11[[#This Row],[Heizleistung (55° C)]])/2)</f>
        <v>15.1</v>
      </c>
      <c r="M733" s="46">
        <f>IF(OR(Tabelle11[[#This Row],[Etas 35°C]]=0,Tabelle11[[#This Row],[Etas 55°C]]=0),"n.a.",(Tabelle11[[#This Row],[Etas 35°C]]*0.8+Tabelle11[[#This Row],[Etas 55°C]]*0.2)*2.5)</f>
        <v>5.4450000000000003</v>
      </c>
      <c r="N733" s="53">
        <f>IF(Tabelle11[[#This Row],[Etas 55°C]]=0,"n.a.",(6-Tabelle11[[#This Row],[80%/20% SCOP]])/Tabelle11[[#This Row],[80%/20% SCOP]])</f>
        <v>0.10192837465564733</v>
      </c>
    </row>
    <row r="734" spans="1:14" ht="20.100000000000001" customHeight="1" x14ac:dyDescent="0.25">
      <c r="A734" s="40">
        <v>16000527</v>
      </c>
      <c r="B734" s="41" t="s">
        <v>4534</v>
      </c>
      <c r="C734" s="41" t="s">
        <v>7587</v>
      </c>
      <c r="D734" s="42" t="s">
        <v>6852</v>
      </c>
      <c r="E734" s="43">
        <v>28</v>
      </c>
      <c r="F734" s="44">
        <v>1.948</v>
      </c>
      <c r="G734" s="43">
        <v>28</v>
      </c>
      <c r="H734" s="44">
        <v>1.548</v>
      </c>
      <c r="I734" s="42" t="s">
        <v>324</v>
      </c>
      <c r="J734" s="42" t="s">
        <v>4</v>
      </c>
      <c r="K734" s="42" t="s">
        <v>4</v>
      </c>
      <c r="L734" s="43">
        <f>IF(Tabelle11[[#This Row],[Heizleistung (55° C)]]=0,Tabelle11[[#This Row],[Heizleistung (35° C)]],(Tabelle11[[#This Row],[Heizleistung (35° C)]]+Tabelle11[[#This Row],[Heizleistung (55° C)]])/2)</f>
        <v>28</v>
      </c>
      <c r="M734" s="46">
        <f>IF(OR(Tabelle11[[#This Row],[Etas 35°C]]=0,Tabelle11[[#This Row],[Etas 55°C]]=0),"n.a.",(Tabelle11[[#This Row],[Etas 35°C]]*0.8+Tabelle11[[#This Row],[Etas 55°C]]*0.2)*2.5)</f>
        <v>4.67</v>
      </c>
      <c r="N734" s="53">
        <f>IF(Tabelle11[[#This Row],[Etas 55°C]]=0,"n.a.",(6-Tabelle11[[#This Row],[80%/20% SCOP]])/Tabelle11[[#This Row],[80%/20% SCOP]])</f>
        <v>0.28479657387580304</v>
      </c>
    </row>
    <row r="735" spans="1:14" ht="20.100000000000001" customHeight="1" x14ac:dyDescent="0.25">
      <c r="A735" s="40">
        <v>16013260</v>
      </c>
      <c r="B735" s="41" t="s">
        <v>4534</v>
      </c>
      <c r="C735" s="41" t="s">
        <v>7588</v>
      </c>
      <c r="D735" s="42" t="s">
        <v>6852</v>
      </c>
      <c r="E735" s="43">
        <v>7.5</v>
      </c>
      <c r="F735" s="44">
        <v>2.19</v>
      </c>
      <c r="G735" s="43">
        <v>7.5</v>
      </c>
      <c r="H735" s="44">
        <v>1.62</v>
      </c>
      <c r="I735" s="42" t="s">
        <v>355</v>
      </c>
      <c r="J735" s="42" t="s">
        <v>4</v>
      </c>
      <c r="K735" s="42" t="s">
        <v>4</v>
      </c>
      <c r="L735" s="43">
        <f>IF(Tabelle11[[#This Row],[Heizleistung (55° C)]]=0,Tabelle11[[#This Row],[Heizleistung (35° C)]],(Tabelle11[[#This Row],[Heizleistung (35° C)]]+Tabelle11[[#This Row],[Heizleistung (55° C)]])/2)</f>
        <v>7.5</v>
      </c>
      <c r="M735" s="46">
        <f>IF(OR(Tabelle11[[#This Row],[Etas 35°C]]=0,Tabelle11[[#This Row],[Etas 55°C]]=0),"n.a.",(Tabelle11[[#This Row],[Etas 35°C]]*0.8+Tabelle11[[#This Row],[Etas 55°C]]*0.2)*2.5)</f>
        <v>5.19</v>
      </c>
      <c r="N735" s="53">
        <f>IF(Tabelle11[[#This Row],[Etas 55°C]]=0,"n.a.",(6-Tabelle11[[#This Row],[80%/20% SCOP]])/Tabelle11[[#This Row],[80%/20% SCOP]])</f>
        <v>0.15606936416184963</v>
      </c>
    </row>
    <row r="736" spans="1:14" ht="20.100000000000001" customHeight="1" x14ac:dyDescent="0.25">
      <c r="A736" s="40">
        <v>16013259</v>
      </c>
      <c r="B736" s="41" t="s">
        <v>4534</v>
      </c>
      <c r="C736" s="41" t="s">
        <v>7589</v>
      </c>
      <c r="D736" s="42" t="s">
        <v>6852</v>
      </c>
      <c r="E736" s="43">
        <v>15.1</v>
      </c>
      <c r="F736" s="44">
        <v>2.2999999999999998</v>
      </c>
      <c r="G736" s="43">
        <v>15.1</v>
      </c>
      <c r="H736" s="44">
        <v>1.69</v>
      </c>
      <c r="I736" s="42" t="s">
        <v>355</v>
      </c>
      <c r="J736" s="42" t="s">
        <v>4</v>
      </c>
      <c r="K736" s="42" t="s">
        <v>4</v>
      </c>
      <c r="L736" s="43">
        <f>IF(Tabelle11[[#This Row],[Heizleistung (55° C)]]=0,Tabelle11[[#This Row],[Heizleistung (35° C)]],(Tabelle11[[#This Row],[Heizleistung (35° C)]]+Tabelle11[[#This Row],[Heizleistung (55° C)]])/2)</f>
        <v>15.1</v>
      </c>
      <c r="M736" s="46">
        <f>IF(OR(Tabelle11[[#This Row],[Etas 35°C]]=0,Tabelle11[[#This Row],[Etas 55°C]]=0),"n.a.",(Tabelle11[[#This Row],[Etas 35°C]]*0.8+Tabelle11[[#This Row],[Etas 55°C]]*0.2)*2.5)</f>
        <v>5.4450000000000003</v>
      </c>
      <c r="N736" s="53">
        <f>IF(Tabelle11[[#This Row],[Etas 55°C]]=0,"n.a.",(6-Tabelle11[[#This Row],[80%/20% SCOP]])/Tabelle11[[#This Row],[80%/20% SCOP]])</f>
        <v>0.10192837465564733</v>
      </c>
    </row>
    <row r="737" spans="1:14" ht="20.100000000000001" customHeight="1" x14ac:dyDescent="0.25">
      <c r="A737" s="40">
        <v>16013262</v>
      </c>
      <c r="B737" s="41" t="s">
        <v>4534</v>
      </c>
      <c r="C737" s="41" t="s">
        <v>7590</v>
      </c>
      <c r="D737" s="42" t="s">
        <v>6852</v>
      </c>
      <c r="E737" s="43">
        <v>11</v>
      </c>
      <c r="F737" s="44">
        <v>2.27</v>
      </c>
      <c r="G737" s="43">
        <v>11</v>
      </c>
      <c r="H737" s="44">
        <v>1.63</v>
      </c>
      <c r="I737" s="42" t="s">
        <v>355</v>
      </c>
      <c r="J737" s="42" t="s">
        <v>4</v>
      </c>
      <c r="K737" s="42" t="s">
        <v>4</v>
      </c>
      <c r="L737" s="43">
        <f>IF(Tabelle11[[#This Row],[Heizleistung (55° C)]]=0,Tabelle11[[#This Row],[Heizleistung (35° C)]],(Tabelle11[[#This Row],[Heizleistung (35° C)]]+Tabelle11[[#This Row],[Heizleistung (55° C)]])/2)</f>
        <v>11</v>
      </c>
      <c r="M737" s="46">
        <f>IF(OR(Tabelle11[[#This Row],[Etas 35°C]]=0,Tabelle11[[#This Row],[Etas 55°C]]=0),"n.a.",(Tabelle11[[#This Row],[Etas 35°C]]*0.8+Tabelle11[[#This Row],[Etas 55°C]]*0.2)*2.5)</f>
        <v>5.3549999999999995</v>
      </c>
      <c r="N737" s="53">
        <f>IF(Tabelle11[[#This Row],[Etas 55°C]]=0,"n.a.",(6-Tabelle11[[#This Row],[80%/20% SCOP]])/Tabelle11[[#This Row],[80%/20% SCOP]])</f>
        <v>0.12044817927170878</v>
      </c>
    </row>
    <row r="738" spans="1:14" ht="20.100000000000001" customHeight="1" x14ac:dyDescent="0.25">
      <c r="A738" s="40">
        <v>16000479</v>
      </c>
      <c r="B738" s="41" t="s">
        <v>4534</v>
      </c>
      <c r="C738" s="41" t="s">
        <v>7591</v>
      </c>
      <c r="D738" s="42" t="s">
        <v>6852</v>
      </c>
      <c r="E738" s="43">
        <v>10</v>
      </c>
      <c r="F738" s="44">
        <v>1.87</v>
      </c>
      <c r="G738" s="43">
        <v>9</v>
      </c>
      <c r="H738" s="44">
        <v>1.47</v>
      </c>
      <c r="I738" s="42" t="s">
        <v>324</v>
      </c>
      <c r="J738" s="42" t="s">
        <v>4</v>
      </c>
      <c r="K738" s="42" t="s">
        <v>4</v>
      </c>
      <c r="L738" s="43">
        <f>IF(Tabelle11[[#This Row],[Heizleistung (55° C)]]=0,Tabelle11[[#This Row],[Heizleistung (35° C)]],(Tabelle11[[#This Row],[Heizleistung (35° C)]]+Tabelle11[[#This Row],[Heizleistung (55° C)]])/2)</f>
        <v>9.5</v>
      </c>
      <c r="M738" s="46">
        <f>IF(OR(Tabelle11[[#This Row],[Etas 35°C]]=0,Tabelle11[[#This Row],[Etas 55°C]]=0),"n.a.",(Tabelle11[[#This Row],[Etas 35°C]]*0.8+Tabelle11[[#This Row],[Etas 55°C]]*0.2)*2.5)</f>
        <v>4.4750000000000005</v>
      </c>
      <c r="N738" s="53">
        <f>IF(Tabelle11[[#This Row],[Etas 55°C]]=0,"n.a.",(6-Tabelle11[[#This Row],[80%/20% SCOP]])/Tabelle11[[#This Row],[80%/20% SCOP]])</f>
        <v>0.3407821229050278</v>
      </c>
    </row>
    <row r="739" spans="1:14" ht="20.100000000000001" customHeight="1" x14ac:dyDescent="0.25">
      <c r="A739" s="40">
        <v>16000514</v>
      </c>
      <c r="B739" s="41" t="s">
        <v>4534</v>
      </c>
      <c r="C739" s="41" t="s">
        <v>7592</v>
      </c>
      <c r="D739" s="42" t="s">
        <v>6852</v>
      </c>
      <c r="E739" s="43">
        <v>16</v>
      </c>
      <c r="F739" s="44">
        <v>1.99</v>
      </c>
      <c r="G739" s="43">
        <v>16</v>
      </c>
      <c r="H739" s="44">
        <v>1.54</v>
      </c>
      <c r="I739" s="42" t="s">
        <v>324</v>
      </c>
      <c r="J739" s="42" t="s">
        <v>4</v>
      </c>
      <c r="K739" s="42" t="s">
        <v>4</v>
      </c>
      <c r="L739" s="43">
        <f>IF(Tabelle11[[#This Row],[Heizleistung (55° C)]]=0,Tabelle11[[#This Row],[Heizleistung (35° C)]],(Tabelle11[[#This Row],[Heizleistung (35° C)]]+Tabelle11[[#This Row],[Heizleistung (55° C)]])/2)</f>
        <v>16</v>
      </c>
      <c r="M739" s="46">
        <f>IF(OR(Tabelle11[[#This Row],[Etas 35°C]]=0,Tabelle11[[#This Row],[Etas 55°C]]=0),"n.a.",(Tabelle11[[#This Row],[Etas 35°C]]*0.8+Tabelle11[[#This Row],[Etas 55°C]]*0.2)*2.5)</f>
        <v>4.75</v>
      </c>
      <c r="N739" s="53">
        <f>IF(Tabelle11[[#This Row],[Etas 55°C]]=0,"n.a.",(6-Tabelle11[[#This Row],[80%/20% SCOP]])/Tabelle11[[#This Row],[80%/20% SCOP]])</f>
        <v>0.26315789473684209</v>
      </c>
    </row>
    <row r="740" spans="1:14" ht="20.100000000000001" customHeight="1" x14ac:dyDescent="0.25">
      <c r="A740" s="40">
        <v>16000476</v>
      </c>
      <c r="B740" s="41" t="s">
        <v>4534</v>
      </c>
      <c r="C740" s="41" t="s">
        <v>7593</v>
      </c>
      <c r="D740" s="42" t="s">
        <v>6852</v>
      </c>
      <c r="E740" s="43">
        <v>13</v>
      </c>
      <c r="F740" s="44">
        <v>1.84</v>
      </c>
      <c r="G740" s="43">
        <v>12</v>
      </c>
      <c r="H740" s="44">
        <v>1.44</v>
      </c>
      <c r="I740" s="42" t="s">
        <v>324</v>
      </c>
      <c r="J740" s="42" t="s">
        <v>4</v>
      </c>
      <c r="K740" s="42" t="s">
        <v>4</v>
      </c>
      <c r="L740" s="43">
        <f>IF(Tabelle11[[#This Row],[Heizleistung (55° C)]]=0,Tabelle11[[#This Row],[Heizleistung (35° C)]],(Tabelle11[[#This Row],[Heizleistung (35° C)]]+Tabelle11[[#This Row],[Heizleistung (55° C)]])/2)</f>
        <v>12.5</v>
      </c>
      <c r="M740" s="46">
        <f>IF(OR(Tabelle11[[#This Row],[Etas 35°C]]=0,Tabelle11[[#This Row],[Etas 55°C]]=0),"n.a.",(Tabelle11[[#This Row],[Etas 35°C]]*0.8+Tabelle11[[#This Row],[Etas 55°C]]*0.2)*2.5)</f>
        <v>4.4000000000000004</v>
      </c>
      <c r="N740" s="53">
        <f>IF(Tabelle11[[#This Row],[Etas 55°C]]=0,"n.a.",(6-Tabelle11[[#This Row],[80%/20% SCOP]])/Tabelle11[[#This Row],[80%/20% SCOP]])</f>
        <v>0.36363636363636354</v>
      </c>
    </row>
    <row r="741" spans="1:14" ht="20.100000000000001" customHeight="1" x14ac:dyDescent="0.25">
      <c r="A741" s="40">
        <v>16013257</v>
      </c>
      <c r="B741" s="41" t="s">
        <v>4534</v>
      </c>
      <c r="C741" s="41" t="s">
        <v>7594</v>
      </c>
      <c r="D741" s="42" t="s">
        <v>6852</v>
      </c>
      <c r="E741" s="43">
        <v>7.5</v>
      </c>
      <c r="F741" s="44">
        <v>2.19</v>
      </c>
      <c r="G741" s="43">
        <v>7.5</v>
      </c>
      <c r="H741" s="44">
        <v>1.62</v>
      </c>
      <c r="I741" s="42" t="s">
        <v>355</v>
      </c>
      <c r="J741" s="42" t="s">
        <v>4</v>
      </c>
      <c r="K741" s="42" t="s">
        <v>4</v>
      </c>
      <c r="L741" s="43">
        <f>IF(Tabelle11[[#This Row],[Heizleistung (55° C)]]=0,Tabelle11[[#This Row],[Heizleistung (35° C)]],(Tabelle11[[#This Row],[Heizleistung (35° C)]]+Tabelle11[[#This Row],[Heizleistung (55° C)]])/2)</f>
        <v>7.5</v>
      </c>
      <c r="M741" s="46">
        <f>IF(OR(Tabelle11[[#This Row],[Etas 35°C]]=0,Tabelle11[[#This Row],[Etas 55°C]]=0),"n.a.",(Tabelle11[[#This Row],[Etas 35°C]]*0.8+Tabelle11[[#This Row],[Etas 55°C]]*0.2)*2.5)</f>
        <v>5.19</v>
      </c>
      <c r="N741" s="53">
        <f>IF(Tabelle11[[#This Row],[Etas 55°C]]=0,"n.a.",(6-Tabelle11[[#This Row],[80%/20% SCOP]])/Tabelle11[[#This Row],[80%/20% SCOP]])</f>
        <v>0.15606936416184963</v>
      </c>
    </row>
    <row r="742" spans="1:14" ht="20.100000000000001" customHeight="1" x14ac:dyDescent="0.25">
      <c r="A742" s="40">
        <v>16000490</v>
      </c>
      <c r="B742" s="41" t="s">
        <v>4534</v>
      </c>
      <c r="C742" s="41" t="s">
        <v>7595</v>
      </c>
      <c r="D742" s="42" t="s">
        <v>6852</v>
      </c>
      <c r="E742" s="43">
        <v>14</v>
      </c>
      <c r="F742" s="44">
        <v>1.83</v>
      </c>
      <c r="G742" s="43">
        <v>14</v>
      </c>
      <c r="H742" s="44">
        <v>1.41</v>
      </c>
      <c r="I742" s="42" t="s">
        <v>324</v>
      </c>
      <c r="J742" s="42" t="s">
        <v>4</v>
      </c>
      <c r="K742" s="42" t="s">
        <v>4</v>
      </c>
      <c r="L742" s="43">
        <f>IF(Tabelle11[[#This Row],[Heizleistung (55° C)]]=0,Tabelle11[[#This Row],[Heizleistung (35° C)]],(Tabelle11[[#This Row],[Heizleistung (35° C)]]+Tabelle11[[#This Row],[Heizleistung (55° C)]])/2)</f>
        <v>14</v>
      </c>
      <c r="M742" s="46">
        <f>IF(OR(Tabelle11[[#This Row],[Etas 35°C]]=0,Tabelle11[[#This Row],[Etas 55°C]]=0),"n.a.",(Tabelle11[[#This Row],[Etas 35°C]]*0.8+Tabelle11[[#This Row],[Etas 55°C]]*0.2)*2.5)</f>
        <v>4.3650000000000002</v>
      </c>
      <c r="N742" s="53">
        <f>IF(Tabelle11[[#This Row],[Etas 55°C]]=0,"n.a.",(6-Tabelle11[[#This Row],[80%/20% SCOP]])/Tabelle11[[#This Row],[80%/20% SCOP]])</f>
        <v>0.37457044673539514</v>
      </c>
    </row>
    <row r="743" spans="1:14" ht="20.100000000000001" customHeight="1" x14ac:dyDescent="0.25">
      <c r="A743" s="40">
        <v>16000559</v>
      </c>
      <c r="B743" s="41" t="s">
        <v>4534</v>
      </c>
      <c r="C743" s="41" t="s">
        <v>7596</v>
      </c>
      <c r="D743" s="42" t="s">
        <v>6852</v>
      </c>
      <c r="E743" s="43">
        <v>5.5</v>
      </c>
      <c r="F743" s="44">
        <v>2</v>
      </c>
      <c r="G743" s="43">
        <v>5.5</v>
      </c>
      <c r="H743" s="44">
        <v>1.5</v>
      </c>
      <c r="I743" s="42" t="s">
        <v>324</v>
      </c>
      <c r="J743" s="42" t="s">
        <v>4</v>
      </c>
      <c r="K743" s="42" t="s">
        <v>4</v>
      </c>
      <c r="L743" s="43">
        <f>IF(Tabelle11[[#This Row],[Heizleistung (55° C)]]=0,Tabelle11[[#This Row],[Heizleistung (35° C)]],(Tabelle11[[#This Row],[Heizleistung (35° C)]]+Tabelle11[[#This Row],[Heizleistung (55° C)]])/2)</f>
        <v>5.5</v>
      </c>
      <c r="M743" s="46">
        <f>IF(OR(Tabelle11[[#This Row],[Etas 35°C]]=0,Tabelle11[[#This Row],[Etas 55°C]]=0),"n.a.",(Tabelle11[[#This Row],[Etas 35°C]]*0.8+Tabelle11[[#This Row],[Etas 55°C]]*0.2)*2.5)</f>
        <v>4.75</v>
      </c>
      <c r="N743" s="53">
        <f>IF(Tabelle11[[#This Row],[Etas 55°C]]=0,"n.a.",(6-Tabelle11[[#This Row],[80%/20% SCOP]])/Tabelle11[[#This Row],[80%/20% SCOP]])</f>
        <v>0.26315789473684209</v>
      </c>
    </row>
    <row r="744" spans="1:14" ht="20.100000000000001" customHeight="1" x14ac:dyDescent="0.25">
      <c r="A744" s="40">
        <v>16000533</v>
      </c>
      <c r="B744" s="41" t="s">
        <v>4534</v>
      </c>
      <c r="C744" s="41" t="s">
        <v>7597</v>
      </c>
      <c r="D744" s="42" t="s">
        <v>6852</v>
      </c>
      <c r="E744" s="43">
        <v>25</v>
      </c>
      <c r="F744" s="44">
        <v>2</v>
      </c>
      <c r="G744" s="43">
        <v>25</v>
      </c>
      <c r="H744" s="44">
        <v>1.5</v>
      </c>
      <c r="I744" s="42" t="s">
        <v>109</v>
      </c>
      <c r="J744" s="42" t="s">
        <v>4</v>
      </c>
      <c r="K744" s="42" t="s">
        <v>4</v>
      </c>
      <c r="L744" s="43">
        <f>IF(Tabelle11[[#This Row],[Heizleistung (55° C)]]=0,Tabelle11[[#This Row],[Heizleistung (35° C)]],(Tabelle11[[#This Row],[Heizleistung (35° C)]]+Tabelle11[[#This Row],[Heizleistung (55° C)]])/2)</f>
        <v>25</v>
      </c>
      <c r="M744" s="46">
        <f>IF(OR(Tabelle11[[#This Row],[Etas 35°C]]=0,Tabelle11[[#This Row],[Etas 55°C]]=0),"n.a.",(Tabelle11[[#This Row],[Etas 35°C]]*0.8+Tabelle11[[#This Row],[Etas 55°C]]*0.2)*2.5)</f>
        <v>4.75</v>
      </c>
      <c r="N744" s="53">
        <f>IF(Tabelle11[[#This Row],[Etas 55°C]]=0,"n.a.",(6-Tabelle11[[#This Row],[80%/20% SCOP]])/Tabelle11[[#This Row],[80%/20% SCOP]])</f>
        <v>0.26315789473684209</v>
      </c>
    </row>
    <row r="745" spans="1:14" ht="20.100000000000001" customHeight="1" x14ac:dyDescent="0.25">
      <c r="A745" s="40">
        <v>16000477</v>
      </c>
      <c r="B745" s="41" t="s">
        <v>4534</v>
      </c>
      <c r="C745" s="41" t="s">
        <v>7598</v>
      </c>
      <c r="D745" s="42" t="s">
        <v>6852</v>
      </c>
      <c r="E745" s="43">
        <v>14</v>
      </c>
      <c r="F745" s="44">
        <v>1.83</v>
      </c>
      <c r="G745" s="43">
        <v>14</v>
      </c>
      <c r="H745" s="44">
        <v>1.41</v>
      </c>
      <c r="I745" s="42" t="s">
        <v>324</v>
      </c>
      <c r="J745" s="42" t="s">
        <v>4</v>
      </c>
      <c r="K745" s="42" t="s">
        <v>4</v>
      </c>
      <c r="L745" s="43">
        <f>IF(Tabelle11[[#This Row],[Heizleistung (55° C)]]=0,Tabelle11[[#This Row],[Heizleistung (35° C)]],(Tabelle11[[#This Row],[Heizleistung (35° C)]]+Tabelle11[[#This Row],[Heizleistung (55° C)]])/2)</f>
        <v>14</v>
      </c>
      <c r="M745" s="46">
        <f>IF(OR(Tabelle11[[#This Row],[Etas 35°C]]=0,Tabelle11[[#This Row],[Etas 55°C]]=0),"n.a.",(Tabelle11[[#This Row],[Etas 35°C]]*0.8+Tabelle11[[#This Row],[Etas 55°C]]*0.2)*2.5)</f>
        <v>4.3650000000000002</v>
      </c>
      <c r="N745" s="53">
        <f>IF(Tabelle11[[#This Row],[Etas 55°C]]=0,"n.a.",(6-Tabelle11[[#This Row],[80%/20% SCOP]])/Tabelle11[[#This Row],[80%/20% SCOP]])</f>
        <v>0.37457044673539514</v>
      </c>
    </row>
    <row r="746" spans="1:14" ht="20.100000000000001" customHeight="1" x14ac:dyDescent="0.25">
      <c r="A746" s="40">
        <v>16000513</v>
      </c>
      <c r="B746" s="41" t="s">
        <v>4534</v>
      </c>
      <c r="C746" s="41" t="s">
        <v>7599</v>
      </c>
      <c r="D746" s="42" t="s">
        <v>6852</v>
      </c>
      <c r="E746" s="43">
        <v>16</v>
      </c>
      <c r="F746" s="44">
        <v>1.99</v>
      </c>
      <c r="G746" s="43">
        <v>16</v>
      </c>
      <c r="H746" s="44">
        <v>1.54</v>
      </c>
      <c r="I746" s="42" t="s">
        <v>324</v>
      </c>
      <c r="J746" s="42" t="s">
        <v>4</v>
      </c>
      <c r="K746" s="42" t="s">
        <v>4</v>
      </c>
      <c r="L746" s="43">
        <f>IF(Tabelle11[[#This Row],[Heizleistung (55° C)]]=0,Tabelle11[[#This Row],[Heizleistung (35° C)]],(Tabelle11[[#This Row],[Heizleistung (35° C)]]+Tabelle11[[#This Row],[Heizleistung (55° C)]])/2)</f>
        <v>16</v>
      </c>
      <c r="M746" s="46">
        <f>IF(OR(Tabelle11[[#This Row],[Etas 35°C]]=0,Tabelle11[[#This Row],[Etas 55°C]]=0),"n.a.",(Tabelle11[[#This Row],[Etas 35°C]]*0.8+Tabelle11[[#This Row],[Etas 55°C]]*0.2)*2.5)</f>
        <v>4.75</v>
      </c>
      <c r="N746" s="53">
        <f>IF(Tabelle11[[#This Row],[Etas 55°C]]=0,"n.a.",(6-Tabelle11[[#This Row],[80%/20% SCOP]])/Tabelle11[[#This Row],[80%/20% SCOP]])</f>
        <v>0.26315789473684209</v>
      </c>
    </row>
    <row r="747" spans="1:14" ht="20.100000000000001" customHeight="1" x14ac:dyDescent="0.25">
      <c r="A747" s="40">
        <v>16013261</v>
      </c>
      <c r="B747" s="41" t="s">
        <v>4534</v>
      </c>
      <c r="C747" s="41" t="s">
        <v>7600</v>
      </c>
      <c r="D747" s="42" t="s">
        <v>6852</v>
      </c>
      <c r="E747" s="43">
        <v>7.5</v>
      </c>
      <c r="F747" s="44">
        <v>2.19</v>
      </c>
      <c r="G747" s="43">
        <v>7.5</v>
      </c>
      <c r="H747" s="44">
        <v>1.62</v>
      </c>
      <c r="I747" s="42" t="s">
        <v>355</v>
      </c>
      <c r="J747" s="42" t="s">
        <v>4</v>
      </c>
      <c r="K747" s="42" t="s">
        <v>4</v>
      </c>
      <c r="L747" s="43">
        <f>IF(Tabelle11[[#This Row],[Heizleistung (55° C)]]=0,Tabelle11[[#This Row],[Heizleistung (35° C)]],(Tabelle11[[#This Row],[Heizleistung (35° C)]]+Tabelle11[[#This Row],[Heizleistung (55° C)]])/2)</f>
        <v>7.5</v>
      </c>
      <c r="M747" s="46">
        <f>IF(OR(Tabelle11[[#This Row],[Etas 35°C]]=0,Tabelle11[[#This Row],[Etas 55°C]]=0),"n.a.",(Tabelle11[[#This Row],[Etas 35°C]]*0.8+Tabelle11[[#This Row],[Etas 55°C]]*0.2)*2.5)</f>
        <v>5.19</v>
      </c>
      <c r="N747" s="53">
        <f>IF(Tabelle11[[#This Row],[Etas 55°C]]=0,"n.a.",(6-Tabelle11[[#This Row],[80%/20% SCOP]])/Tabelle11[[#This Row],[80%/20% SCOP]])</f>
        <v>0.15606936416184963</v>
      </c>
    </row>
    <row r="748" spans="1:14" ht="20.100000000000001" customHeight="1" x14ac:dyDescent="0.25">
      <c r="A748" s="40">
        <v>16000553</v>
      </c>
      <c r="B748" s="41" t="s">
        <v>4534</v>
      </c>
      <c r="C748" s="41" t="s">
        <v>7601</v>
      </c>
      <c r="D748" s="42" t="s">
        <v>6852</v>
      </c>
      <c r="E748" s="43">
        <v>6</v>
      </c>
      <c r="F748" s="44">
        <v>2</v>
      </c>
      <c r="G748" s="43">
        <v>6</v>
      </c>
      <c r="H748" s="44">
        <v>1.5</v>
      </c>
      <c r="I748" s="42" t="s">
        <v>324</v>
      </c>
      <c r="J748" s="42" t="s">
        <v>4</v>
      </c>
      <c r="K748" s="42" t="s">
        <v>4</v>
      </c>
      <c r="L748" s="43">
        <f>IF(Tabelle11[[#This Row],[Heizleistung (55° C)]]=0,Tabelle11[[#This Row],[Heizleistung (35° C)]],(Tabelle11[[#This Row],[Heizleistung (35° C)]]+Tabelle11[[#This Row],[Heizleistung (55° C)]])/2)</f>
        <v>6</v>
      </c>
      <c r="M748" s="46">
        <f>IF(OR(Tabelle11[[#This Row],[Etas 35°C]]=0,Tabelle11[[#This Row],[Etas 55°C]]=0),"n.a.",(Tabelle11[[#This Row],[Etas 35°C]]*0.8+Tabelle11[[#This Row],[Etas 55°C]]*0.2)*2.5)</f>
        <v>4.75</v>
      </c>
      <c r="N748" s="53">
        <f>IF(Tabelle11[[#This Row],[Etas 55°C]]=0,"n.a.",(6-Tabelle11[[#This Row],[80%/20% SCOP]])/Tabelle11[[#This Row],[80%/20% SCOP]])</f>
        <v>0.26315789473684209</v>
      </c>
    </row>
    <row r="749" spans="1:14" ht="20.100000000000001" customHeight="1" x14ac:dyDescent="0.25">
      <c r="A749" s="40">
        <v>16000488</v>
      </c>
      <c r="B749" s="41" t="s">
        <v>4534</v>
      </c>
      <c r="C749" s="41" t="s">
        <v>7602</v>
      </c>
      <c r="D749" s="42" t="s">
        <v>6852</v>
      </c>
      <c r="E749" s="43">
        <v>10</v>
      </c>
      <c r="F749" s="44">
        <v>1.87</v>
      </c>
      <c r="G749" s="43">
        <v>9</v>
      </c>
      <c r="H749" s="44">
        <v>1.47</v>
      </c>
      <c r="I749" s="42" t="s">
        <v>324</v>
      </c>
      <c r="J749" s="42" t="s">
        <v>4</v>
      </c>
      <c r="K749" s="42" t="s">
        <v>4</v>
      </c>
      <c r="L749" s="43">
        <f>IF(Tabelle11[[#This Row],[Heizleistung (55° C)]]=0,Tabelle11[[#This Row],[Heizleistung (35° C)]],(Tabelle11[[#This Row],[Heizleistung (35° C)]]+Tabelle11[[#This Row],[Heizleistung (55° C)]])/2)</f>
        <v>9.5</v>
      </c>
      <c r="M749" s="46">
        <f>IF(OR(Tabelle11[[#This Row],[Etas 35°C]]=0,Tabelle11[[#This Row],[Etas 55°C]]=0),"n.a.",(Tabelle11[[#This Row],[Etas 35°C]]*0.8+Tabelle11[[#This Row],[Etas 55°C]]*0.2)*2.5)</f>
        <v>4.4750000000000005</v>
      </c>
      <c r="N749" s="53">
        <f>IF(Tabelle11[[#This Row],[Etas 55°C]]=0,"n.a.",(6-Tabelle11[[#This Row],[80%/20% SCOP]])/Tabelle11[[#This Row],[80%/20% SCOP]])</f>
        <v>0.3407821229050278</v>
      </c>
    </row>
    <row r="750" spans="1:14" ht="20.100000000000001" customHeight="1" x14ac:dyDescent="0.25">
      <c r="A750" s="40">
        <v>16000535</v>
      </c>
      <c r="B750" s="41" t="s">
        <v>4534</v>
      </c>
      <c r="C750" s="41" t="s">
        <v>7603</v>
      </c>
      <c r="D750" s="42" t="s">
        <v>6852</v>
      </c>
      <c r="E750" s="43">
        <v>45</v>
      </c>
      <c r="F750" s="44">
        <v>1.92</v>
      </c>
      <c r="G750" s="43">
        <v>42</v>
      </c>
      <c r="H750" s="44">
        <v>1.52</v>
      </c>
      <c r="I750" s="42" t="s">
        <v>109</v>
      </c>
      <c r="J750" s="42" t="s">
        <v>4</v>
      </c>
      <c r="K750" s="42" t="s">
        <v>4</v>
      </c>
      <c r="L750" s="43">
        <f>IF(Tabelle11[[#This Row],[Heizleistung (55° C)]]=0,Tabelle11[[#This Row],[Heizleistung (35° C)]],(Tabelle11[[#This Row],[Heizleistung (35° C)]]+Tabelle11[[#This Row],[Heizleistung (55° C)]])/2)</f>
        <v>43.5</v>
      </c>
      <c r="M750" s="46">
        <f>IF(OR(Tabelle11[[#This Row],[Etas 35°C]]=0,Tabelle11[[#This Row],[Etas 55°C]]=0),"n.a.",(Tabelle11[[#This Row],[Etas 35°C]]*0.8+Tabelle11[[#This Row],[Etas 55°C]]*0.2)*2.5)</f>
        <v>4.6000000000000005</v>
      </c>
      <c r="N750" s="53">
        <f>IF(Tabelle11[[#This Row],[Etas 55°C]]=0,"n.a.",(6-Tabelle11[[#This Row],[80%/20% SCOP]])/Tabelle11[[#This Row],[80%/20% SCOP]])</f>
        <v>0.30434782608695637</v>
      </c>
    </row>
    <row r="751" spans="1:14" ht="20.100000000000001" customHeight="1" x14ac:dyDescent="0.25">
      <c r="A751" s="40">
        <v>16000551</v>
      </c>
      <c r="B751" s="41" t="s">
        <v>4534</v>
      </c>
      <c r="C751" s="41" t="s">
        <v>7604</v>
      </c>
      <c r="D751" s="42" t="s">
        <v>6852</v>
      </c>
      <c r="E751" s="43">
        <v>6</v>
      </c>
      <c r="F751" s="44">
        <v>2</v>
      </c>
      <c r="G751" s="43">
        <v>6</v>
      </c>
      <c r="H751" s="44">
        <v>1.5</v>
      </c>
      <c r="I751" s="42" t="s">
        <v>324</v>
      </c>
      <c r="J751" s="42" t="s">
        <v>4</v>
      </c>
      <c r="K751" s="42" t="s">
        <v>4</v>
      </c>
      <c r="L751" s="43">
        <f>IF(Tabelle11[[#This Row],[Heizleistung (55° C)]]=0,Tabelle11[[#This Row],[Heizleistung (35° C)]],(Tabelle11[[#This Row],[Heizleistung (35° C)]]+Tabelle11[[#This Row],[Heizleistung (55° C)]])/2)</f>
        <v>6</v>
      </c>
      <c r="M751" s="46">
        <f>IF(OR(Tabelle11[[#This Row],[Etas 35°C]]=0,Tabelle11[[#This Row],[Etas 55°C]]=0),"n.a.",(Tabelle11[[#This Row],[Etas 35°C]]*0.8+Tabelle11[[#This Row],[Etas 55°C]]*0.2)*2.5)</f>
        <v>4.75</v>
      </c>
      <c r="N751" s="53">
        <f>IF(Tabelle11[[#This Row],[Etas 55°C]]=0,"n.a.",(6-Tabelle11[[#This Row],[80%/20% SCOP]])/Tabelle11[[#This Row],[80%/20% SCOP]])</f>
        <v>0.26315789473684209</v>
      </c>
    </row>
    <row r="752" spans="1:14" ht="20.100000000000001" customHeight="1" x14ac:dyDescent="0.25">
      <c r="A752" s="40">
        <v>16000474</v>
      </c>
      <c r="B752" s="41" t="s">
        <v>4534</v>
      </c>
      <c r="C752" s="41" t="s">
        <v>7605</v>
      </c>
      <c r="D752" s="42" t="s">
        <v>6852</v>
      </c>
      <c r="E752" s="43">
        <v>10</v>
      </c>
      <c r="F752" s="44">
        <v>1.87</v>
      </c>
      <c r="G752" s="43">
        <v>9</v>
      </c>
      <c r="H752" s="44">
        <v>1.47</v>
      </c>
      <c r="I752" s="42" t="s">
        <v>324</v>
      </c>
      <c r="J752" s="42" t="s">
        <v>4</v>
      </c>
      <c r="K752" s="42" t="s">
        <v>4</v>
      </c>
      <c r="L752" s="43">
        <f>IF(Tabelle11[[#This Row],[Heizleistung (55° C)]]=0,Tabelle11[[#This Row],[Heizleistung (35° C)]],(Tabelle11[[#This Row],[Heizleistung (35° C)]]+Tabelle11[[#This Row],[Heizleistung (55° C)]])/2)</f>
        <v>9.5</v>
      </c>
      <c r="M752" s="46">
        <f>IF(OR(Tabelle11[[#This Row],[Etas 35°C]]=0,Tabelle11[[#This Row],[Etas 55°C]]=0),"n.a.",(Tabelle11[[#This Row],[Etas 35°C]]*0.8+Tabelle11[[#This Row],[Etas 55°C]]*0.2)*2.5)</f>
        <v>4.4750000000000005</v>
      </c>
      <c r="N752" s="53">
        <f>IF(Tabelle11[[#This Row],[Etas 55°C]]=0,"n.a.",(6-Tabelle11[[#This Row],[80%/20% SCOP]])/Tabelle11[[#This Row],[80%/20% SCOP]])</f>
        <v>0.3407821229050278</v>
      </c>
    </row>
    <row r="753" spans="1:14" ht="20.100000000000001" customHeight="1" x14ac:dyDescent="0.25">
      <c r="A753" s="40">
        <v>16000475</v>
      </c>
      <c r="B753" s="41" t="s">
        <v>4534</v>
      </c>
      <c r="C753" s="41" t="s">
        <v>7606</v>
      </c>
      <c r="D753" s="42" t="s">
        <v>6852</v>
      </c>
      <c r="E753" s="43">
        <v>10</v>
      </c>
      <c r="F753" s="44">
        <v>1.87</v>
      </c>
      <c r="G753" s="43">
        <v>9</v>
      </c>
      <c r="H753" s="44">
        <v>1.47</v>
      </c>
      <c r="I753" s="42" t="s">
        <v>324</v>
      </c>
      <c r="J753" s="42" t="s">
        <v>4</v>
      </c>
      <c r="K753" s="42" t="s">
        <v>4</v>
      </c>
      <c r="L753" s="43">
        <f>IF(Tabelle11[[#This Row],[Heizleistung (55° C)]]=0,Tabelle11[[#This Row],[Heizleistung (35° C)]],(Tabelle11[[#This Row],[Heizleistung (35° C)]]+Tabelle11[[#This Row],[Heizleistung (55° C)]])/2)</f>
        <v>9.5</v>
      </c>
      <c r="M753" s="46">
        <f>IF(OR(Tabelle11[[#This Row],[Etas 35°C]]=0,Tabelle11[[#This Row],[Etas 55°C]]=0),"n.a.",(Tabelle11[[#This Row],[Etas 35°C]]*0.8+Tabelle11[[#This Row],[Etas 55°C]]*0.2)*2.5)</f>
        <v>4.4750000000000005</v>
      </c>
      <c r="N753" s="53">
        <f>IF(Tabelle11[[#This Row],[Etas 55°C]]=0,"n.a.",(6-Tabelle11[[#This Row],[80%/20% SCOP]])/Tabelle11[[#This Row],[80%/20% SCOP]])</f>
        <v>0.3407821229050278</v>
      </c>
    </row>
    <row r="754" spans="1:14" ht="20.100000000000001" customHeight="1" x14ac:dyDescent="0.25">
      <c r="A754" s="40">
        <v>16000497</v>
      </c>
      <c r="B754" s="41" t="s">
        <v>4534</v>
      </c>
      <c r="C754" s="41" t="s">
        <v>7607</v>
      </c>
      <c r="D754" s="42" t="s">
        <v>6852</v>
      </c>
      <c r="E754" s="43">
        <v>28</v>
      </c>
      <c r="F754" s="44">
        <v>1.85</v>
      </c>
      <c r="G754" s="43">
        <v>28</v>
      </c>
      <c r="H754" s="44">
        <v>1.43</v>
      </c>
      <c r="I754" s="42" t="s">
        <v>324</v>
      </c>
      <c r="J754" s="42" t="s">
        <v>4</v>
      </c>
      <c r="K754" s="42" t="s">
        <v>4</v>
      </c>
      <c r="L754" s="43">
        <f>IF(Tabelle11[[#This Row],[Heizleistung (55° C)]]=0,Tabelle11[[#This Row],[Heizleistung (35° C)]],(Tabelle11[[#This Row],[Heizleistung (35° C)]]+Tabelle11[[#This Row],[Heizleistung (55° C)]])/2)</f>
        <v>28</v>
      </c>
      <c r="M754" s="46">
        <f>IF(OR(Tabelle11[[#This Row],[Etas 35°C]]=0,Tabelle11[[#This Row],[Etas 55°C]]=0),"n.a.",(Tabelle11[[#This Row],[Etas 35°C]]*0.8+Tabelle11[[#This Row],[Etas 55°C]]*0.2)*2.5)</f>
        <v>4.4150000000000009</v>
      </c>
      <c r="N754" s="53">
        <f>IF(Tabelle11[[#This Row],[Etas 55°C]]=0,"n.a.",(6-Tabelle11[[#This Row],[80%/20% SCOP]])/Tabelle11[[#This Row],[80%/20% SCOP]])</f>
        <v>0.35900339750849347</v>
      </c>
    </row>
    <row r="755" spans="1:14" ht="20.100000000000001" customHeight="1" x14ac:dyDescent="0.25">
      <c r="A755" s="40">
        <v>16013256</v>
      </c>
      <c r="B755" s="41" t="s">
        <v>4534</v>
      </c>
      <c r="C755" s="41" t="s">
        <v>7608</v>
      </c>
      <c r="D755" s="42" t="s">
        <v>6852</v>
      </c>
      <c r="E755" s="43">
        <v>7.5</v>
      </c>
      <c r="F755" s="44">
        <v>2.19</v>
      </c>
      <c r="G755" s="43">
        <v>7.5</v>
      </c>
      <c r="H755" s="44">
        <v>1.62</v>
      </c>
      <c r="I755" s="42" t="s">
        <v>355</v>
      </c>
      <c r="J755" s="42" t="s">
        <v>4</v>
      </c>
      <c r="K755" s="42" t="s">
        <v>4</v>
      </c>
      <c r="L755" s="43">
        <f>IF(Tabelle11[[#This Row],[Heizleistung (55° C)]]=0,Tabelle11[[#This Row],[Heizleistung (35° C)]],(Tabelle11[[#This Row],[Heizleistung (35° C)]]+Tabelle11[[#This Row],[Heizleistung (55° C)]])/2)</f>
        <v>7.5</v>
      </c>
      <c r="M755" s="46">
        <f>IF(OR(Tabelle11[[#This Row],[Etas 35°C]]=0,Tabelle11[[#This Row],[Etas 55°C]]=0),"n.a.",(Tabelle11[[#This Row],[Etas 35°C]]*0.8+Tabelle11[[#This Row],[Etas 55°C]]*0.2)*2.5)</f>
        <v>5.19</v>
      </c>
      <c r="N755" s="53">
        <f>IF(Tabelle11[[#This Row],[Etas 55°C]]=0,"n.a.",(6-Tabelle11[[#This Row],[80%/20% SCOP]])/Tabelle11[[#This Row],[80%/20% SCOP]])</f>
        <v>0.15606936416184963</v>
      </c>
    </row>
    <row r="756" spans="1:14" ht="20.100000000000001" customHeight="1" x14ac:dyDescent="0.25">
      <c r="A756" s="40">
        <v>16000526</v>
      </c>
      <c r="B756" s="41" t="s">
        <v>4534</v>
      </c>
      <c r="C756" s="41" t="s">
        <v>7609</v>
      </c>
      <c r="D756" s="42" t="s">
        <v>6852</v>
      </c>
      <c r="E756" s="43">
        <v>12</v>
      </c>
      <c r="F756" s="44">
        <v>2.0099999999999998</v>
      </c>
      <c r="G756" s="43">
        <v>12</v>
      </c>
      <c r="H756" s="44">
        <v>1.57</v>
      </c>
      <c r="I756" s="42" t="s">
        <v>324</v>
      </c>
      <c r="J756" s="42" t="s">
        <v>4</v>
      </c>
      <c r="K756" s="42" t="s">
        <v>4</v>
      </c>
      <c r="L756" s="43">
        <f>IF(Tabelle11[[#This Row],[Heizleistung (55° C)]]=0,Tabelle11[[#This Row],[Heizleistung (35° C)]],(Tabelle11[[#This Row],[Heizleistung (35° C)]]+Tabelle11[[#This Row],[Heizleistung (55° C)]])/2)</f>
        <v>12</v>
      </c>
      <c r="M756" s="46">
        <f>IF(OR(Tabelle11[[#This Row],[Etas 35°C]]=0,Tabelle11[[#This Row],[Etas 55°C]]=0),"n.a.",(Tabelle11[[#This Row],[Etas 35°C]]*0.8+Tabelle11[[#This Row],[Etas 55°C]]*0.2)*2.5)</f>
        <v>4.8049999999999997</v>
      </c>
      <c r="N756" s="53">
        <f>IF(Tabelle11[[#This Row],[Etas 55°C]]=0,"n.a.",(6-Tabelle11[[#This Row],[80%/20% SCOP]])/Tabelle11[[#This Row],[80%/20% SCOP]])</f>
        <v>0.24869927159209165</v>
      </c>
    </row>
    <row r="757" spans="1:14" ht="20.100000000000001" customHeight="1" x14ac:dyDescent="0.25">
      <c r="A757" s="40">
        <v>16000561</v>
      </c>
      <c r="B757" s="41" t="s">
        <v>4534</v>
      </c>
      <c r="C757" s="41" t="s">
        <v>7610</v>
      </c>
      <c r="D757" s="42" t="s">
        <v>6852</v>
      </c>
      <c r="E757" s="43">
        <v>11</v>
      </c>
      <c r="F757" s="44">
        <v>2.0099999999999998</v>
      </c>
      <c r="G757" s="43">
        <v>12.4</v>
      </c>
      <c r="H757" s="44">
        <v>1.57</v>
      </c>
      <c r="I757" s="42" t="s">
        <v>324</v>
      </c>
      <c r="J757" s="42" t="s">
        <v>4</v>
      </c>
      <c r="K757" s="42" t="s">
        <v>4</v>
      </c>
      <c r="L757" s="43">
        <f>IF(Tabelle11[[#This Row],[Heizleistung (55° C)]]=0,Tabelle11[[#This Row],[Heizleistung (35° C)]],(Tabelle11[[#This Row],[Heizleistung (35° C)]]+Tabelle11[[#This Row],[Heizleistung (55° C)]])/2)</f>
        <v>11.7</v>
      </c>
      <c r="M757" s="46">
        <f>IF(OR(Tabelle11[[#This Row],[Etas 35°C]]=0,Tabelle11[[#This Row],[Etas 55°C]]=0),"n.a.",(Tabelle11[[#This Row],[Etas 35°C]]*0.8+Tabelle11[[#This Row],[Etas 55°C]]*0.2)*2.5)</f>
        <v>4.8049999999999997</v>
      </c>
      <c r="N757" s="53">
        <f>IF(Tabelle11[[#This Row],[Etas 55°C]]=0,"n.a.",(6-Tabelle11[[#This Row],[80%/20% SCOP]])/Tabelle11[[#This Row],[80%/20% SCOP]])</f>
        <v>0.24869927159209165</v>
      </c>
    </row>
    <row r="758" spans="1:14" ht="20.100000000000001" customHeight="1" x14ac:dyDescent="0.25">
      <c r="A758" s="40">
        <v>16000564</v>
      </c>
      <c r="B758" s="41" t="s">
        <v>4534</v>
      </c>
      <c r="C758" s="41" t="s">
        <v>7611</v>
      </c>
      <c r="D758" s="42" t="s">
        <v>6852</v>
      </c>
      <c r="E758" s="43">
        <v>16</v>
      </c>
      <c r="F758" s="44">
        <v>1.99</v>
      </c>
      <c r="G758" s="43">
        <v>16</v>
      </c>
      <c r="H758" s="44">
        <v>1.54</v>
      </c>
      <c r="I758" s="42" t="s">
        <v>324</v>
      </c>
      <c r="J758" s="42" t="s">
        <v>4</v>
      </c>
      <c r="K758" s="42" t="s">
        <v>4</v>
      </c>
      <c r="L758" s="43">
        <f>IF(Tabelle11[[#This Row],[Heizleistung (55° C)]]=0,Tabelle11[[#This Row],[Heizleistung (35° C)]],(Tabelle11[[#This Row],[Heizleistung (35° C)]]+Tabelle11[[#This Row],[Heizleistung (55° C)]])/2)</f>
        <v>16</v>
      </c>
      <c r="M758" s="46">
        <f>IF(OR(Tabelle11[[#This Row],[Etas 35°C]]=0,Tabelle11[[#This Row],[Etas 55°C]]=0),"n.a.",(Tabelle11[[#This Row],[Etas 35°C]]*0.8+Tabelle11[[#This Row],[Etas 55°C]]*0.2)*2.5)</f>
        <v>4.75</v>
      </c>
      <c r="N758" s="53">
        <f>IF(Tabelle11[[#This Row],[Etas 55°C]]=0,"n.a.",(6-Tabelle11[[#This Row],[80%/20% SCOP]])/Tabelle11[[#This Row],[80%/20% SCOP]])</f>
        <v>0.26315789473684209</v>
      </c>
    </row>
    <row r="759" spans="1:14" ht="20.100000000000001" customHeight="1" x14ac:dyDescent="0.25">
      <c r="A759" s="40">
        <v>16000560</v>
      </c>
      <c r="B759" s="41" t="s">
        <v>4534</v>
      </c>
      <c r="C759" s="41" t="s">
        <v>7612</v>
      </c>
      <c r="D759" s="42" t="s">
        <v>6852</v>
      </c>
      <c r="E759" s="43">
        <v>5.5</v>
      </c>
      <c r="F759" s="44">
        <v>2</v>
      </c>
      <c r="G759" s="43">
        <v>5.5</v>
      </c>
      <c r="H759" s="44">
        <v>1.5</v>
      </c>
      <c r="I759" s="42" t="s">
        <v>324</v>
      </c>
      <c r="J759" s="42" t="s">
        <v>4</v>
      </c>
      <c r="K759" s="42" t="s">
        <v>4</v>
      </c>
      <c r="L759" s="43">
        <f>IF(Tabelle11[[#This Row],[Heizleistung (55° C)]]=0,Tabelle11[[#This Row],[Heizleistung (35° C)]],(Tabelle11[[#This Row],[Heizleistung (35° C)]]+Tabelle11[[#This Row],[Heizleistung (55° C)]])/2)</f>
        <v>5.5</v>
      </c>
      <c r="M759" s="46">
        <f>IF(OR(Tabelle11[[#This Row],[Etas 35°C]]=0,Tabelle11[[#This Row],[Etas 55°C]]=0),"n.a.",(Tabelle11[[#This Row],[Etas 35°C]]*0.8+Tabelle11[[#This Row],[Etas 55°C]]*0.2)*2.5)</f>
        <v>4.75</v>
      </c>
      <c r="N759" s="53">
        <f>IF(Tabelle11[[#This Row],[Etas 55°C]]=0,"n.a.",(6-Tabelle11[[#This Row],[80%/20% SCOP]])/Tabelle11[[#This Row],[80%/20% SCOP]])</f>
        <v>0.26315789473684209</v>
      </c>
    </row>
    <row r="760" spans="1:14" ht="20.100000000000001" customHeight="1" x14ac:dyDescent="0.25">
      <c r="A760" s="40">
        <v>16000502</v>
      </c>
      <c r="B760" s="41" t="s">
        <v>4534</v>
      </c>
      <c r="C760" s="41" t="s">
        <v>7613</v>
      </c>
      <c r="D760" s="42" t="s">
        <v>6852</v>
      </c>
      <c r="E760" s="43">
        <v>10</v>
      </c>
      <c r="F760" s="44">
        <v>1.87</v>
      </c>
      <c r="G760" s="43">
        <v>9</v>
      </c>
      <c r="H760" s="44">
        <v>1.47</v>
      </c>
      <c r="I760" s="42" t="s">
        <v>324</v>
      </c>
      <c r="J760" s="42" t="s">
        <v>4</v>
      </c>
      <c r="K760" s="42" t="s">
        <v>4</v>
      </c>
      <c r="L760" s="43">
        <f>IF(Tabelle11[[#This Row],[Heizleistung (55° C)]]=0,Tabelle11[[#This Row],[Heizleistung (35° C)]],(Tabelle11[[#This Row],[Heizleistung (35° C)]]+Tabelle11[[#This Row],[Heizleistung (55° C)]])/2)</f>
        <v>9.5</v>
      </c>
      <c r="M760" s="46">
        <f>IF(OR(Tabelle11[[#This Row],[Etas 35°C]]=0,Tabelle11[[#This Row],[Etas 55°C]]=0),"n.a.",(Tabelle11[[#This Row],[Etas 35°C]]*0.8+Tabelle11[[#This Row],[Etas 55°C]]*0.2)*2.5)</f>
        <v>4.4750000000000005</v>
      </c>
      <c r="N760" s="53">
        <f>IF(Tabelle11[[#This Row],[Etas 55°C]]=0,"n.a.",(6-Tabelle11[[#This Row],[80%/20% SCOP]])/Tabelle11[[#This Row],[80%/20% SCOP]])</f>
        <v>0.3407821229050278</v>
      </c>
    </row>
    <row r="761" spans="1:14" ht="20.100000000000001" customHeight="1" x14ac:dyDescent="0.25">
      <c r="A761" s="40">
        <v>16000509</v>
      </c>
      <c r="B761" s="41" t="s">
        <v>4534</v>
      </c>
      <c r="C761" s="41" t="s">
        <v>7614</v>
      </c>
      <c r="D761" s="42" t="s">
        <v>6852</v>
      </c>
      <c r="E761" s="43">
        <v>6</v>
      </c>
      <c r="F761" s="44">
        <v>2</v>
      </c>
      <c r="G761" s="43">
        <v>6</v>
      </c>
      <c r="H761" s="44">
        <v>1.5</v>
      </c>
      <c r="I761" s="42" t="s">
        <v>324</v>
      </c>
      <c r="J761" s="42" t="s">
        <v>4</v>
      </c>
      <c r="K761" s="42" t="s">
        <v>4</v>
      </c>
      <c r="L761" s="43">
        <f>IF(Tabelle11[[#This Row],[Heizleistung (55° C)]]=0,Tabelle11[[#This Row],[Heizleistung (35° C)]],(Tabelle11[[#This Row],[Heizleistung (35° C)]]+Tabelle11[[#This Row],[Heizleistung (55° C)]])/2)</f>
        <v>6</v>
      </c>
      <c r="M761" s="46">
        <f>IF(OR(Tabelle11[[#This Row],[Etas 35°C]]=0,Tabelle11[[#This Row],[Etas 55°C]]=0),"n.a.",(Tabelle11[[#This Row],[Etas 35°C]]*0.8+Tabelle11[[#This Row],[Etas 55°C]]*0.2)*2.5)</f>
        <v>4.75</v>
      </c>
      <c r="N761" s="53">
        <f>IF(Tabelle11[[#This Row],[Etas 55°C]]=0,"n.a.",(6-Tabelle11[[#This Row],[80%/20% SCOP]])/Tabelle11[[#This Row],[80%/20% SCOP]])</f>
        <v>0.26315789473684209</v>
      </c>
    </row>
    <row r="762" spans="1:14" ht="20.100000000000001" customHeight="1" x14ac:dyDescent="0.25">
      <c r="A762" s="40">
        <v>16000562</v>
      </c>
      <c r="B762" s="41" t="s">
        <v>4534</v>
      </c>
      <c r="C762" s="41" t="s">
        <v>7615</v>
      </c>
      <c r="D762" s="42" t="s">
        <v>6852</v>
      </c>
      <c r="E762" s="43">
        <v>5.5</v>
      </c>
      <c r="F762" s="44">
        <v>2</v>
      </c>
      <c r="G762" s="43">
        <v>5.5</v>
      </c>
      <c r="H762" s="44">
        <v>1.5</v>
      </c>
      <c r="I762" s="42" t="s">
        <v>324</v>
      </c>
      <c r="J762" s="42" t="s">
        <v>4</v>
      </c>
      <c r="K762" s="42" t="s">
        <v>4</v>
      </c>
      <c r="L762" s="43">
        <f>IF(Tabelle11[[#This Row],[Heizleistung (55° C)]]=0,Tabelle11[[#This Row],[Heizleistung (35° C)]],(Tabelle11[[#This Row],[Heizleistung (35° C)]]+Tabelle11[[#This Row],[Heizleistung (55° C)]])/2)</f>
        <v>5.5</v>
      </c>
      <c r="M762" s="46">
        <f>IF(OR(Tabelle11[[#This Row],[Etas 35°C]]=0,Tabelle11[[#This Row],[Etas 55°C]]=0),"n.a.",(Tabelle11[[#This Row],[Etas 35°C]]*0.8+Tabelle11[[#This Row],[Etas 55°C]]*0.2)*2.5)</f>
        <v>4.75</v>
      </c>
      <c r="N762" s="53">
        <f>IF(Tabelle11[[#This Row],[Etas 55°C]]=0,"n.a.",(6-Tabelle11[[#This Row],[80%/20% SCOP]])/Tabelle11[[#This Row],[80%/20% SCOP]])</f>
        <v>0.26315789473684209</v>
      </c>
    </row>
    <row r="763" spans="1:14" ht="20.100000000000001" customHeight="1" x14ac:dyDescent="0.25">
      <c r="A763" s="40">
        <v>16000525</v>
      </c>
      <c r="B763" s="41" t="s">
        <v>4534</v>
      </c>
      <c r="C763" s="41" t="s">
        <v>7616</v>
      </c>
      <c r="D763" s="42" t="s">
        <v>6852</v>
      </c>
      <c r="E763" s="43">
        <v>12</v>
      </c>
      <c r="F763" s="44">
        <v>2.0099999999999998</v>
      </c>
      <c r="G763" s="43">
        <v>12</v>
      </c>
      <c r="H763" s="44">
        <v>1.57</v>
      </c>
      <c r="I763" s="42" t="s">
        <v>324</v>
      </c>
      <c r="J763" s="42" t="s">
        <v>4</v>
      </c>
      <c r="K763" s="42" t="s">
        <v>4</v>
      </c>
      <c r="L763" s="43">
        <f>IF(Tabelle11[[#This Row],[Heizleistung (55° C)]]=0,Tabelle11[[#This Row],[Heizleistung (35° C)]],(Tabelle11[[#This Row],[Heizleistung (35° C)]]+Tabelle11[[#This Row],[Heizleistung (55° C)]])/2)</f>
        <v>12</v>
      </c>
      <c r="M763" s="46">
        <f>IF(OR(Tabelle11[[#This Row],[Etas 35°C]]=0,Tabelle11[[#This Row],[Etas 55°C]]=0),"n.a.",(Tabelle11[[#This Row],[Etas 35°C]]*0.8+Tabelle11[[#This Row],[Etas 55°C]]*0.2)*2.5)</f>
        <v>4.8049999999999997</v>
      </c>
      <c r="N763" s="53">
        <f>IF(Tabelle11[[#This Row],[Etas 55°C]]=0,"n.a.",(6-Tabelle11[[#This Row],[80%/20% SCOP]])/Tabelle11[[#This Row],[80%/20% SCOP]])</f>
        <v>0.24869927159209165</v>
      </c>
    </row>
    <row r="764" spans="1:14" ht="20.100000000000001" customHeight="1" x14ac:dyDescent="0.25">
      <c r="A764" s="40">
        <v>16000512</v>
      </c>
      <c r="B764" s="41" t="s">
        <v>4534</v>
      </c>
      <c r="C764" s="41" t="s">
        <v>7617</v>
      </c>
      <c r="D764" s="42" t="s">
        <v>6852</v>
      </c>
      <c r="E764" s="43">
        <v>6</v>
      </c>
      <c r="F764" s="44">
        <v>2</v>
      </c>
      <c r="G764" s="43">
        <v>6</v>
      </c>
      <c r="H764" s="44">
        <v>1.5</v>
      </c>
      <c r="I764" s="42" t="s">
        <v>324</v>
      </c>
      <c r="J764" s="42" t="s">
        <v>4</v>
      </c>
      <c r="K764" s="42" t="s">
        <v>4</v>
      </c>
      <c r="L764" s="43">
        <f>IF(Tabelle11[[#This Row],[Heizleistung (55° C)]]=0,Tabelle11[[#This Row],[Heizleistung (35° C)]],(Tabelle11[[#This Row],[Heizleistung (35° C)]]+Tabelle11[[#This Row],[Heizleistung (55° C)]])/2)</f>
        <v>6</v>
      </c>
      <c r="M764" s="46">
        <f>IF(OR(Tabelle11[[#This Row],[Etas 35°C]]=0,Tabelle11[[#This Row],[Etas 55°C]]=0),"n.a.",(Tabelle11[[#This Row],[Etas 35°C]]*0.8+Tabelle11[[#This Row],[Etas 55°C]]*0.2)*2.5)</f>
        <v>4.75</v>
      </c>
      <c r="N764" s="53">
        <f>IF(Tabelle11[[#This Row],[Etas 55°C]]=0,"n.a.",(6-Tabelle11[[#This Row],[80%/20% SCOP]])/Tabelle11[[#This Row],[80%/20% SCOP]])</f>
        <v>0.26315789473684209</v>
      </c>
    </row>
    <row r="765" spans="1:14" ht="20.100000000000001" customHeight="1" x14ac:dyDescent="0.25">
      <c r="A765" s="40">
        <v>16000504</v>
      </c>
      <c r="B765" s="41" t="s">
        <v>4534</v>
      </c>
      <c r="C765" s="41" t="s">
        <v>7618</v>
      </c>
      <c r="D765" s="42" t="s">
        <v>6852</v>
      </c>
      <c r="E765" s="43">
        <v>10</v>
      </c>
      <c r="F765" s="44">
        <v>1.87</v>
      </c>
      <c r="G765" s="43">
        <v>9</v>
      </c>
      <c r="H765" s="44">
        <v>1.47</v>
      </c>
      <c r="I765" s="42" t="s">
        <v>324</v>
      </c>
      <c r="J765" s="42" t="s">
        <v>4</v>
      </c>
      <c r="K765" s="42" t="s">
        <v>4</v>
      </c>
      <c r="L765" s="43">
        <f>IF(Tabelle11[[#This Row],[Heizleistung (55° C)]]=0,Tabelle11[[#This Row],[Heizleistung (35° C)]],(Tabelle11[[#This Row],[Heizleistung (35° C)]]+Tabelle11[[#This Row],[Heizleistung (55° C)]])/2)</f>
        <v>9.5</v>
      </c>
      <c r="M765" s="46">
        <f>IF(OR(Tabelle11[[#This Row],[Etas 35°C]]=0,Tabelle11[[#This Row],[Etas 55°C]]=0),"n.a.",(Tabelle11[[#This Row],[Etas 35°C]]*0.8+Tabelle11[[#This Row],[Etas 55°C]]*0.2)*2.5)</f>
        <v>4.4750000000000005</v>
      </c>
      <c r="N765" s="53">
        <f>IF(Tabelle11[[#This Row],[Etas 55°C]]=0,"n.a.",(6-Tabelle11[[#This Row],[80%/20% SCOP]])/Tabelle11[[#This Row],[80%/20% SCOP]])</f>
        <v>0.3407821229050278</v>
      </c>
    </row>
    <row r="766" spans="1:14" ht="20.100000000000001" customHeight="1" x14ac:dyDescent="0.25">
      <c r="A766" s="40">
        <v>16000498</v>
      </c>
      <c r="B766" s="41" t="s">
        <v>4534</v>
      </c>
      <c r="C766" s="41" t="s">
        <v>7619</v>
      </c>
      <c r="D766" s="42" t="s">
        <v>6852</v>
      </c>
      <c r="E766" s="43">
        <v>46</v>
      </c>
      <c r="F766" s="44">
        <v>1.82</v>
      </c>
      <c r="G766" s="43">
        <v>46</v>
      </c>
      <c r="H766" s="44">
        <v>1.43</v>
      </c>
      <c r="I766" s="42" t="s">
        <v>324</v>
      </c>
      <c r="J766" s="42" t="s">
        <v>4</v>
      </c>
      <c r="K766" s="42" t="s">
        <v>4</v>
      </c>
      <c r="L766" s="43">
        <f>IF(Tabelle11[[#This Row],[Heizleistung (55° C)]]=0,Tabelle11[[#This Row],[Heizleistung (35° C)]],(Tabelle11[[#This Row],[Heizleistung (35° C)]]+Tabelle11[[#This Row],[Heizleistung (55° C)]])/2)</f>
        <v>46</v>
      </c>
      <c r="M766" s="46">
        <f>IF(OR(Tabelle11[[#This Row],[Etas 35°C]]=0,Tabelle11[[#This Row],[Etas 55°C]]=0),"n.a.",(Tabelle11[[#This Row],[Etas 35°C]]*0.8+Tabelle11[[#This Row],[Etas 55°C]]*0.2)*2.5)</f>
        <v>4.3550000000000004</v>
      </c>
      <c r="N766" s="53">
        <f>IF(Tabelle11[[#This Row],[Etas 55°C]]=0,"n.a.",(6-Tabelle11[[#This Row],[80%/20% SCOP]])/Tabelle11[[#This Row],[80%/20% SCOP]])</f>
        <v>0.3777267508610791</v>
      </c>
    </row>
    <row r="767" spans="1:14" ht="20.100000000000001" customHeight="1" x14ac:dyDescent="0.25">
      <c r="A767" s="40">
        <v>16000581</v>
      </c>
      <c r="B767" s="41" t="s">
        <v>4559</v>
      </c>
      <c r="C767" s="41" t="s">
        <v>7620</v>
      </c>
      <c r="D767" s="42" t="s">
        <v>6852</v>
      </c>
      <c r="E767" s="43">
        <v>6.01</v>
      </c>
      <c r="F767" s="44">
        <v>2.08</v>
      </c>
      <c r="G767" s="43"/>
      <c r="H767" s="42"/>
      <c r="I767" s="42"/>
      <c r="J767" s="42" t="s">
        <v>4</v>
      </c>
      <c r="K767" s="42" t="s">
        <v>4</v>
      </c>
      <c r="L767" s="43">
        <f>IF(Tabelle11[[#This Row],[Heizleistung (55° C)]]=0,Tabelle11[[#This Row],[Heizleistung (35° C)]],(Tabelle11[[#This Row],[Heizleistung (35° C)]]+Tabelle11[[#This Row],[Heizleistung (55° C)]])/2)</f>
        <v>6.01</v>
      </c>
      <c r="M767" s="46" t="str">
        <f>IF(OR(Tabelle11[[#This Row],[Etas 35°C]]=0,Tabelle11[[#This Row],[Etas 55°C]]=0),"n.a.",(Tabelle11[[#This Row],[Etas 35°C]]*0.8+Tabelle11[[#This Row],[Etas 55°C]]*0.2)*2.5)</f>
        <v>n.a.</v>
      </c>
      <c r="N767" s="53" t="str">
        <f>IF(Tabelle11[[#This Row],[Etas 55°C]]=0,"n.a.",(6-Tabelle11[[#This Row],[80%/20% SCOP]])/Tabelle11[[#This Row],[80%/20% SCOP]])</f>
        <v>n.a.</v>
      </c>
    </row>
    <row r="768" spans="1:14" ht="20.100000000000001" customHeight="1" x14ac:dyDescent="0.25">
      <c r="A768" s="40">
        <v>16000583</v>
      </c>
      <c r="B768" s="41" t="s">
        <v>4559</v>
      </c>
      <c r="C768" s="41" t="s">
        <v>7621</v>
      </c>
      <c r="D768" s="42" t="s">
        <v>6852</v>
      </c>
      <c r="E768" s="43">
        <v>9.0500000000000007</v>
      </c>
      <c r="F768" s="44">
        <v>2.3199999999999998</v>
      </c>
      <c r="G768" s="43"/>
      <c r="H768" s="42"/>
      <c r="I768" s="42"/>
      <c r="J768" s="42" t="s">
        <v>4</v>
      </c>
      <c r="K768" s="42" t="s">
        <v>4</v>
      </c>
      <c r="L768" s="43">
        <f>IF(Tabelle11[[#This Row],[Heizleistung (55° C)]]=0,Tabelle11[[#This Row],[Heizleistung (35° C)]],(Tabelle11[[#This Row],[Heizleistung (35° C)]]+Tabelle11[[#This Row],[Heizleistung (55° C)]])/2)</f>
        <v>9.0500000000000007</v>
      </c>
      <c r="M768" s="46" t="str">
        <f>IF(OR(Tabelle11[[#This Row],[Etas 35°C]]=0,Tabelle11[[#This Row],[Etas 55°C]]=0),"n.a.",(Tabelle11[[#This Row],[Etas 35°C]]*0.8+Tabelle11[[#This Row],[Etas 55°C]]*0.2)*2.5)</f>
        <v>n.a.</v>
      </c>
      <c r="N768" s="53" t="str">
        <f>IF(Tabelle11[[#This Row],[Etas 55°C]]=0,"n.a.",(6-Tabelle11[[#This Row],[80%/20% SCOP]])/Tabelle11[[#This Row],[80%/20% SCOP]])</f>
        <v>n.a.</v>
      </c>
    </row>
    <row r="769" spans="1:14" ht="20.100000000000001" customHeight="1" x14ac:dyDescent="0.25">
      <c r="A769" s="40">
        <v>16000585</v>
      </c>
      <c r="B769" s="41" t="s">
        <v>4559</v>
      </c>
      <c r="C769" s="41" t="s">
        <v>7622</v>
      </c>
      <c r="D769" s="42" t="s">
        <v>6852</v>
      </c>
      <c r="E769" s="43">
        <v>6.01</v>
      </c>
      <c r="F769" s="44">
        <v>2.08</v>
      </c>
      <c r="G769" s="43"/>
      <c r="H769" s="42"/>
      <c r="I769" s="42" t="s">
        <v>109</v>
      </c>
      <c r="J769" s="42" t="s">
        <v>4</v>
      </c>
      <c r="K769" s="42" t="s">
        <v>4</v>
      </c>
      <c r="L769" s="43">
        <f>IF(Tabelle11[[#This Row],[Heizleistung (55° C)]]=0,Tabelle11[[#This Row],[Heizleistung (35° C)]],(Tabelle11[[#This Row],[Heizleistung (35° C)]]+Tabelle11[[#This Row],[Heizleistung (55° C)]])/2)</f>
        <v>6.01</v>
      </c>
      <c r="M769" s="46" t="str">
        <f>IF(OR(Tabelle11[[#This Row],[Etas 35°C]]=0,Tabelle11[[#This Row],[Etas 55°C]]=0),"n.a.",(Tabelle11[[#This Row],[Etas 35°C]]*0.8+Tabelle11[[#This Row],[Etas 55°C]]*0.2)*2.5)</f>
        <v>n.a.</v>
      </c>
      <c r="N769" s="53" t="str">
        <f>IF(Tabelle11[[#This Row],[Etas 55°C]]=0,"n.a.",(6-Tabelle11[[#This Row],[80%/20% SCOP]])/Tabelle11[[#This Row],[80%/20% SCOP]])</f>
        <v>n.a.</v>
      </c>
    </row>
    <row r="770" spans="1:14" ht="20.100000000000001" customHeight="1" x14ac:dyDescent="0.25">
      <c r="A770" s="40">
        <v>16000580</v>
      </c>
      <c r="B770" s="41" t="s">
        <v>4559</v>
      </c>
      <c r="C770" s="41" t="s">
        <v>7623</v>
      </c>
      <c r="D770" s="42" t="s">
        <v>6852</v>
      </c>
      <c r="E770" s="43">
        <v>3.44</v>
      </c>
      <c r="F770" s="44">
        <v>2.08</v>
      </c>
      <c r="G770" s="43"/>
      <c r="H770" s="42"/>
      <c r="I770" s="42"/>
      <c r="J770" s="42" t="s">
        <v>4</v>
      </c>
      <c r="K770" s="42" t="s">
        <v>4</v>
      </c>
      <c r="L770" s="43">
        <f>IF(Tabelle11[[#This Row],[Heizleistung (55° C)]]=0,Tabelle11[[#This Row],[Heizleistung (35° C)]],(Tabelle11[[#This Row],[Heizleistung (35° C)]]+Tabelle11[[#This Row],[Heizleistung (55° C)]])/2)</f>
        <v>3.44</v>
      </c>
      <c r="M770" s="46" t="str">
        <f>IF(OR(Tabelle11[[#This Row],[Etas 35°C]]=0,Tabelle11[[#This Row],[Etas 55°C]]=0),"n.a.",(Tabelle11[[#This Row],[Etas 35°C]]*0.8+Tabelle11[[#This Row],[Etas 55°C]]*0.2)*2.5)</f>
        <v>n.a.</v>
      </c>
      <c r="N770" s="53" t="str">
        <f>IF(Tabelle11[[#This Row],[Etas 55°C]]=0,"n.a.",(6-Tabelle11[[#This Row],[80%/20% SCOP]])/Tabelle11[[#This Row],[80%/20% SCOP]])</f>
        <v>n.a.</v>
      </c>
    </row>
    <row r="771" spans="1:14" ht="20.100000000000001" customHeight="1" x14ac:dyDescent="0.25">
      <c r="A771" s="40">
        <v>16000587</v>
      </c>
      <c r="B771" s="41" t="s">
        <v>4559</v>
      </c>
      <c r="C771" s="41" t="s">
        <v>7624</v>
      </c>
      <c r="D771" s="42" t="s">
        <v>6852</v>
      </c>
      <c r="E771" s="43">
        <v>9.0500000000000007</v>
      </c>
      <c r="F771" s="44">
        <v>2.3199999999999998</v>
      </c>
      <c r="G771" s="43"/>
      <c r="H771" s="42"/>
      <c r="I771" s="42" t="s">
        <v>109</v>
      </c>
      <c r="J771" s="42" t="s">
        <v>4</v>
      </c>
      <c r="K771" s="42" t="s">
        <v>4</v>
      </c>
      <c r="L771" s="43">
        <f>IF(Tabelle11[[#This Row],[Heizleistung (55° C)]]=0,Tabelle11[[#This Row],[Heizleistung (35° C)]],(Tabelle11[[#This Row],[Heizleistung (35° C)]]+Tabelle11[[#This Row],[Heizleistung (55° C)]])/2)</f>
        <v>9.0500000000000007</v>
      </c>
      <c r="M771" s="46" t="str">
        <f>IF(OR(Tabelle11[[#This Row],[Etas 35°C]]=0,Tabelle11[[#This Row],[Etas 55°C]]=0),"n.a.",(Tabelle11[[#This Row],[Etas 35°C]]*0.8+Tabelle11[[#This Row],[Etas 55°C]]*0.2)*2.5)</f>
        <v>n.a.</v>
      </c>
      <c r="N771" s="53" t="str">
        <f>IF(Tabelle11[[#This Row],[Etas 55°C]]=0,"n.a.",(6-Tabelle11[[#This Row],[80%/20% SCOP]])/Tabelle11[[#This Row],[80%/20% SCOP]])</f>
        <v>n.a.</v>
      </c>
    </row>
    <row r="772" spans="1:14" ht="20.100000000000001" customHeight="1" x14ac:dyDescent="0.25">
      <c r="A772" s="40">
        <v>16000584</v>
      </c>
      <c r="B772" s="41" t="s">
        <v>4559</v>
      </c>
      <c r="C772" s="41" t="s">
        <v>7625</v>
      </c>
      <c r="D772" s="42" t="s">
        <v>6852</v>
      </c>
      <c r="E772" s="43">
        <v>3.44</v>
      </c>
      <c r="F772" s="44">
        <v>2.08</v>
      </c>
      <c r="G772" s="43"/>
      <c r="H772" s="42"/>
      <c r="I772" s="42" t="s">
        <v>109</v>
      </c>
      <c r="J772" s="42" t="s">
        <v>4</v>
      </c>
      <c r="K772" s="42" t="s">
        <v>4</v>
      </c>
      <c r="L772" s="43">
        <f>IF(Tabelle11[[#This Row],[Heizleistung (55° C)]]=0,Tabelle11[[#This Row],[Heizleistung (35° C)]],(Tabelle11[[#This Row],[Heizleistung (35° C)]]+Tabelle11[[#This Row],[Heizleistung (55° C)]])/2)</f>
        <v>3.44</v>
      </c>
      <c r="M772" s="46" t="str">
        <f>IF(OR(Tabelle11[[#This Row],[Etas 35°C]]=0,Tabelle11[[#This Row],[Etas 55°C]]=0),"n.a.",(Tabelle11[[#This Row],[Etas 35°C]]*0.8+Tabelle11[[#This Row],[Etas 55°C]]*0.2)*2.5)</f>
        <v>n.a.</v>
      </c>
      <c r="N772" s="53" t="str">
        <f>IF(Tabelle11[[#This Row],[Etas 55°C]]=0,"n.a.",(6-Tabelle11[[#This Row],[80%/20% SCOP]])/Tabelle11[[#This Row],[80%/20% SCOP]])</f>
        <v>n.a.</v>
      </c>
    </row>
    <row r="773" spans="1:14" ht="20.100000000000001" customHeight="1" x14ac:dyDescent="0.25">
      <c r="A773" s="40">
        <v>16000697</v>
      </c>
      <c r="B773" s="41" t="s">
        <v>7626</v>
      </c>
      <c r="C773" s="41" t="s">
        <v>7627</v>
      </c>
      <c r="D773" s="42" t="s">
        <v>6852</v>
      </c>
      <c r="E773" s="43">
        <v>164</v>
      </c>
      <c r="F773" s="44">
        <v>1.88</v>
      </c>
      <c r="G773" s="43">
        <v>162</v>
      </c>
      <c r="H773" s="44">
        <v>1.48</v>
      </c>
      <c r="I773" s="42" t="s">
        <v>7453</v>
      </c>
      <c r="J773" s="42" t="s">
        <v>4</v>
      </c>
      <c r="K773" s="42" t="s">
        <v>4</v>
      </c>
      <c r="L773" s="43">
        <f>IF(Tabelle11[[#This Row],[Heizleistung (55° C)]]=0,Tabelle11[[#This Row],[Heizleistung (35° C)]],(Tabelle11[[#This Row],[Heizleistung (35° C)]]+Tabelle11[[#This Row],[Heizleistung (55° C)]])/2)</f>
        <v>163</v>
      </c>
      <c r="M773" s="46">
        <f>IF(OR(Tabelle11[[#This Row],[Etas 35°C]]=0,Tabelle11[[#This Row],[Etas 55°C]]=0),"n.a.",(Tabelle11[[#This Row],[Etas 35°C]]*0.8+Tabelle11[[#This Row],[Etas 55°C]]*0.2)*2.5)</f>
        <v>4.5</v>
      </c>
      <c r="N773" s="53">
        <f>IF(Tabelle11[[#This Row],[Etas 55°C]]=0,"n.a.",(6-Tabelle11[[#This Row],[80%/20% SCOP]])/Tabelle11[[#This Row],[80%/20% SCOP]])</f>
        <v>0.33333333333333331</v>
      </c>
    </row>
    <row r="774" spans="1:14" ht="20.100000000000001" customHeight="1" x14ac:dyDescent="0.25">
      <c r="A774" s="40">
        <v>16000704</v>
      </c>
      <c r="B774" s="41" t="s">
        <v>7626</v>
      </c>
      <c r="C774" s="41" t="s">
        <v>7628</v>
      </c>
      <c r="D774" s="42" t="s">
        <v>6852</v>
      </c>
      <c r="E774" s="43">
        <v>277</v>
      </c>
      <c r="F774" s="44">
        <v>1.86</v>
      </c>
      <c r="G774" s="43">
        <v>243</v>
      </c>
      <c r="H774" s="44">
        <v>1.41</v>
      </c>
      <c r="I774" s="42" t="s">
        <v>7453</v>
      </c>
      <c r="J774" s="42" t="s">
        <v>4</v>
      </c>
      <c r="K774" s="42" t="s">
        <v>4</v>
      </c>
      <c r="L774" s="43">
        <f>IF(Tabelle11[[#This Row],[Heizleistung (55° C)]]=0,Tabelle11[[#This Row],[Heizleistung (35° C)]],(Tabelle11[[#This Row],[Heizleistung (35° C)]]+Tabelle11[[#This Row],[Heizleistung (55° C)]])/2)</f>
        <v>260</v>
      </c>
      <c r="M774" s="46">
        <f>IF(OR(Tabelle11[[#This Row],[Etas 35°C]]=0,Tabelle11[[#This Row],[Etas 55°C]]=0),"n.a.",(Tabelle11[[#This Row],[Etas 35°C]]*0.8+Tabelle11[[#This Row],[Etas 55°C]]*0.2)*2.5)</f>
        <v>4.4250000000000007</v>
      </c>
      <c r="N774" s="53">
        <f>IF(Tabelle11[[#This Row],[Etas 55°C]]=0,"n.a.",(6-Tabelle11[[#This Row],[80%/20% SCOP]])/Tabelle11[[#This Row],[80%/20% SCOP]])</f>
        <v>0.35593220338983028</v>
      </c>
    </row>
    <row r="775" spans="1:14" ht="20.100000000000001" customHeight="1" x14ac:dyDescent="0.25">
      <c r="A775" s="40">
        <v>16000703</v>
      </c>
      <c r="B775" s="41" t="s">
        <v>7626</v>
      </c>
      <c r="C775" s="41" t="s">
        <v>7629</v>
      </c>
      <c r="D775" s="42" t="s">
        <v>6852</v>
      </c>
      <c r="E775" s="43">
        <v>308</v>
      </c>
      <c r="F775" s="44">
        <v>1.9</v>
      </c>
      <c r="G775" s="43">
        <v>294</v>
      </c>
      <c r="H775" s="44">
        <v>1.49</v>
      </c>
      <c r="I775" s="42" t="s">
        <v>7453</v>
      </c>
      <c r="J775" s="42" t="s">
        <v>4</v>
      </c>
      <c r="K775" s="42" t="s">
        <v>4</v>
      </c>
      <c r="L775" s="43">
        <f>IF(Tabelle11[[#This Row],[Heizleistung (55° C)]]=0,Tabelle11[[#This Row],[Heizleistung (35° C)]],(Tabelle11[[#This Row],[Heizleistung (35° C)]]+Tabelle11[[#This Row],[Heizleistung (55° C)]])/2)</f>
        <v>301</v>
      </c>
      <c r="M775" s="46">
        <f>IF(OR(Tabelle11[[#This Row],[Etas 35°C]]=0,Tabelle11[[#This Row],[Etas 55°C]]=0),"n.a.",(Tabelle11[[#This Row],[Etas 35°C]]*0.8+Tabelle11[[#This Row],[Etas 55°C]]*0.2)*2.5)</f>
        <v>4.5449999999999999</v>
      </c>
      <c r="N775" s="53">
        <f>IF(Tabelle11[[#This Row],[Etas 55°C]]=0,"n.a.",(6-Tabelle11[[#This Row],[80%/20% SCOP]])/Tabelle11[[#This Row],[80%/20% SCOP]])</f>
        <v>0.32013201320132018</v>
      </c>
    </row>
    <row r="776" spans="1:14" ht="20.100000000000001" customHeight="1" x14ac:dyDescent="0.25">
      <c r="A776" s="40">
        <v>16000698</v>
      </c>
      <c r="B776" s="41" t="s">
        <v>7626</v>
      </c>
      <c r="C776" s="41" t="s">
        <v>7630</v>
      </c>
      <c r="D776" s="42" t="s">
        <v>6852</v>
      </c>
      <c r="E776" s="43">
        <v>144</v>
      </c>
      <c r="F776" s="44">
        <v>1.82</v>
      </c>
      <c r="G776" s="43">
        <v>127</v>
      </c>
      <c r="H776" s="44">
        <v>1.67</v>
      </c>
      <c r="I776" s="42" t="s">
        <v>7453</v>
      </c>
      <c r="J776" s="42" t="s">
        <v>4</v>
      </c>
      <c r="K776" s="42" t="s">
        <v>4</v>
      </c>
      <c r="L776" s="43">
        <f>IF(Tabelle11[[#This Row],[Heizleistung (55° C)]]=0,Tabelle11[[#This Row],[Heizleistung (35° C)]],(Tabelle11[[#This Row],[Heizleistung (35° C)]]+Tabelle11[[#This Row],[Heizleistung (55° C)]])/2)</f>
        <v>135.5</v>
      </c>
      <c r="M776" s="46">
        <f>IF(OR(Tabelle11[[#This Row],[Etas 35°C]]=0,Tabelle11[[#This Row],[Etas 55°C]]=0),"n.a.",(Tabelle11[[#This Row],[Etas 35°C]]*0.8+Tabelle11[[#This Row],[Etas 55°C]]*0.2)*2.5)</f>
        <v>4.4750000000000005</v>
      </c>
      <c r="N776" s="53">
        <f>IF(Tabelle11[[#This Row],[Etas 55°C]]=0,"n.a.",(6-Tabelle11[[#This Row],[80%/20% SCOP]])/Tabelle11[[#This Row],[80%/20% SCOP]])</f>
        <v>0.3407821229050278</v>
      </c>
    </row>
    <row r="777" spans="1:14" ht="20.100000000000001" customHeight="1" x14ac:dyDescent="0.25">
      <c r="A777" s="40">
        <v>16000705</v>
      </c>
      <c r="B777" s="41" t="s">
        <v>7626</v>
      </c>
      <c r="C777" s="41" t="s">
        <v>7631</v>
      </c>
      <c r="D777" s="42" t="s">
        <v>6852</v>
      </c>
      <c r="E777" s="43">
        <v>401</v>
      </c>
      <c r="F777" s="44">
        <v>1.98</v>
      </c>
      <c r="G777" s="43">
        <v>378</v>
      </c>
      <c r="H777" s="44">
        <v>1.55</v>
      </c>
      <c r="I777" s="42" t="s">
        <v>7453</v>
      </c>
      <c r="J777" s="42" t="s">
        <v>4</v>
      </c>
      <c r="K777" s="42" t="s">
        <v>4</v>
      </c>
      <c r="L777" s="43">
        <f>IF(Tabelle11[[#This Row],[Heizleistung (55° C)]]=0,Tabelle11[[#This Row],[Heizleistung (35° C)]],(Tabelle11[[#This Row],[Heizleistung (35° C)]]+Tabelle11[[#This Row],[Heizleistung (55° C)]])/2)</f>
        <v>389.5</v>
      </c>
      <c r="M777" s="46">
        <f>IF(OR(Tabelle11[[#This Row],[Etas 35°C]]=0,Tabelle11[[#This Row],[Etas 55°C]]=0),"n.a.",(Tabelle11[[#This Row],[Etas 35°C]]*0.8+Tabelle11[[#This Row],[Etas 55°C]]*0.2)*2.5)</f>
        <v>4.7350000000000003</v>
      </c>
      <c r="N777" s="53">
        <f>IF(Tabelle11[[#This Row],[Etas 55°C]]=0,"n.a.",(6-Tabelle11[[#This Row],[80%/20% SCOP]])/Tabelle11[[#This Row],[80%/20% SCOP]])</f>
        <v>0.2671594508975712</v>
      </c>
    </row>
    <row r="778" spans="1:14" ht="20.100000000000001" customHeight="1" x14ac:dyDescent="0.25">
      <c r="A778" s="40">
        <v>16000707</v>
      </c>
      <c r="B778" s="41" t="s">
        <v>7626</v>
      </c>
      <c r="C778" s="41" t="s">
        <v>7632</v>
      </c>
      <c r="D778" s="42" t="s">
        <v>6852</v>
      </c>
      <c r="E778" s="43">
        <v>670</v>
      </c>
      <c r="F778" s="44">
        <v>2.02</v>
      </c>
      <c r="G778" s="43">
        <v>625</v>
      </c>
      <c r="H778" s="44">
        <v>1.54</v>
      </c>
      <c r="I778" s="42" t="s">
        <v>7453</v>
      </c>
      <c r="J778" s="42" t="s">
        <v>4</v>
      </c>
      <c r="K778" s="42" t="s">
        <v>4</v>
      </c>
      <c r="L778" s="43">
        <f>IF(Tabelle11[[#This Row],[Heizleistung (55° C)]]=0,Tabelle11[[#This Row],[Heizleistung (35° C)]],(Tabelle11[[#This Row],[Heizleistung (35° C)]]+Tabelle11[[#This Row],[Heizleistung (55° C)]])/2)</f>
        <v>647.5</v>
      </c>
      <c r="M778" s="46">
        <f>IF(OR(Tabelle11[[#This Row],[Etas 35°C]]=0,Tabelle11[[#This Row],[Etas 55°C]]=0),"n.a.",(Tabelle11[[#This Row],[Etas 35°C]]*0.8+Tabelle11[[#This Row],[Etas 55°C]]*0.2)*2.5)</f>
        <v>4.8100000000000005</v>
      </c>
      <c r="N778" s="53">
        <f>IF(Tabelle11[[#This Row],[Etas 55°C]]=0,"n.a.",(6-Tabelle11[[#This Row],[80%/20% SCOP]])/Tabelle11[[#This Row],[80%/20% SCOP]])</f>
        <v>0.24740124740124728</v>
      </c>
    </row>
    <row r="779" spans="1:14" ht="20.100000000000001" customHeight="1" x14ac:dyDescent="0.25">
      <c r="A779" s="40">
        <v>16000719</v>
      </c>
      <c r="B779" s="41" t="s">
        <v>7626</v>
      </c>
      <c r="C779" s="41" t="s">
        <v>7633</v>
      </c>
      <c r="D779" s="42" t="s">
        <v>6852</v>
      </c>
      <c r="E779" s="43">
        <v>365</v>
      </c>
      <c r="F779" s="44">
        <v>1.94</v>
      </c>
      <c r="G779" s="43">
        <v>321</v>
      </c>
      <c r="H779" s="44">
        <v>1.47</v>
      </c>
      <c r="I779" s="42" t="s">
        <v>7453</v>
      </c>
      <c r="J779" s="42" t="s">
        <v>4</v>
      </c>
      <c r="K779" s="42" t="s">
        <v>4</v>
      </c>
      <c r="L779" s="43">
        <f>IF(Tabelle11[[#This Row],[Heizleistung (55° C)]]=0,Tabelle11[[#This Row],[Heizleistung (35° C)]],(Tabelle11[[#This Row],[Heizleistung (35° C)]]+Tabelle11[[#This Row],[Heizleistung (55° C)]])/2)</f>
        <v>343</v>
      </c>
      <c r="M779" s="46">
        <f>IF(OR(Tabelle11[[#This Row],[Etas 35°C]]=0,Tabelle11[[#This Row],[Etas 55°C]]=0),"n.a.",(Tabelle11[[#This Row],[Etas 35°C]]*0.8+Tabelle11[[#This Row],[Etas 55°C]]*0.2)*2.5)</f>
        <v>4.6150000000000002</v>
      </c>
      <c r="N779" s="53">
        <f>IF(Tabelle11[[#This Row],[Etas 55°C]]=0,"n.a.",(6-Tabelle11[[#This Row],[80%/20% SCOP]])/Tabelle11[[#This Row],[80%/20% SCOP]])</f>
        <v>0.30010834236186346</v>
      </c>
    </row>
    <row r="780" spans="1:14" ht="20.100000000000001" customHeight="1" x14ac:dyDescent="0.25">
      <c r="A780" s="40">
        <v>16000701</v>
      </c>
      <c r="B780" s="41" t="s">
        <v>7626</v>
      </c>
      <c r="C780" s="41" t="s">
        <v>7634</v>
      </c>
      <c r="D780" s="42" t="s">
        <v>6852</v>
      </c>
      <c r="E780" s="43">
        <v>270</v>
      </c>
      <c r="F780" s="44">
        <v>1.89</v>
      </c>
      <c r="G780" s="43">
        <v>256</v>
      </c>
      <c r="H780" s="44">
        <v>1.47</v>
      </c>
      <c r="I780" s="42" t="s">
        <v>7453</v>
      </c>
      <c r="J780" s="42" t="s">
        <v>4</v>
      </c>
      <c r="K780" s="42" t="s">
        <v>4</v>
      </c>
      <c r="L780" s="43">
        <f>IF(Tabelle11[[#This Row],[Heizleistung (55° C)]]=0,Tabelle11[[#This Row],[Heizleistung (35° C)]],(Tabelle11[[#This Row],[Heizleistung (35° C)]]+Tabelle11[[#This Row],[Heizleistung (55° C)]])/2)</f>
        <v>263</v>
      </c>
      <c r="M780" s="46">
        <f>IF(OR(Tabelle11[[#This Row],[Etas 35°C]]=0,Tabelle11[[#This Row],[Etas 55°C]]=0),"n.a.",(Tabelle11[[#This Row],[Etas 35°C]]*0.8+Tabelle11[[#This Row],[Etas 55°C]]*0.2)*2.5)</f>
        <v>4.5150000000000006</v>
      </c>
      <c r="N780" s="53">
        <f>IF(Tabelle11[[#This Row],[Etas 55°C]]=0,"n.a.",(6-Tabelle11[[#This Row],[80%/20% SCOP]])/Tabelle11[[#This Row],[80%/20% SCOP]])</f>
        <v>0.32890365448504966</v>
      </c>
    </row>
    <row r="781" spans="1:14" ht="20.100000000000001" customHeight="1" x14ac:dyDescent="0.25">
      <c r="A781" s="40">
        <v>16000695</v>
      </c>
      <c r="B781" s="41" t="s">
        <v>7626</v>
      </c>
      <c r="C781" s="41" t="s">
        <v>7635</v>
      </c>
      <c r="D781" s="42" t="s">
        <v>6852</v>
      </c>
      <c r="E781" s="43">
        <v>125</v>
      </c>
      <c r="F781" s="44">
        <v>1.81</v>
      </c>
      <c r="G781" s="43">
        <v>122</v>
      </c>
      <c r="H781" s="44">
        <v>1.42</v>
      </c>
      <c r="I781" s="42" t="s">
        <v>7453</v>
      </c>
      <c r="J781" s="42" t="s">
        <v>4</v>
      </c>
      <c r="K781" s="42" t="s">
        <v>4</v>
      </c>
      <c r="L781" s="43">
        <f>IF(Tabelle11[[#This Row],[Heizleistung (55° C)]]=0,Tabelle11[[#This Row],[Heizleistung (35° C)]],(Tabelle11[[#This Row],[Heizleistung (35° C)]]+Tabelle11[[#This Row],[Heizleistung (55° C)]])/2)</f>
        <v>123.5</v>
      </c>
      <c r="M781" s="46">
        <f>IF(OR(Tabelle11[[#This Row],[Etas 35°C]]=0,Tabelle11[[#This Row],[Etas 55°C]]=0),"n.a.",(Tabelle11[[#This Row],[Etas 35°C]]*0.8+Tabelle11[[#This Row],[Etas 55°C]]*0.2)*2.5)</f>
        <v>4.33</v>
      </c>
      <c r="N781" s="53">
        <f>IF(Tabelle11[[#This Row],[Etas 55°C]]=0,"n.a.",(6-Tabelle11[[#This Row],[80%/20% SCOP]])/Tabelle11[[#This Row],[80%/20% SCOP]])</f>
        <v>0.38568129330254042</v>
      </c>
    </row>
    <row r="782" spans="1:14" ht="20.100000000000001" customHeight="1" x14ac:dyDescent="0.25">
      <c r="A782" s="40">
        <v>16000699</v>
      </c>
      <c r="B782" s="41" t="s">
        <v>7626</v>
      </c>
      <c r="C782" s="41" t="s">
        <v>7636</v>
      </c>
      <c r="D782" s="42" t="s">
        <v>6852</v>
      </c>
      <c r="E782" s="43">
        <v>208</v>
      </c>
      <c r="F782" s="44">
        <v>1.9</v>
      </c>
      <c r="G782" s="43">
        <v>205</v>
      </c>
      <c r="H782" s="44">
        <v>1.48</v>
      </c>
      <c r="I782" s="42" t="s">
        <v>7453</v>
      </c>
      <c r="J782" s="42" t="s">
        <v>4</v>
      </c>
      <c r="K782" s="42" t="s">
        <v>4</v>
      </c>
      <c r="L782" s="43">
        <f>IF(Tabelle11[[#This Row],[Heizleistung (55° C)]]=0,Tabelle11[[#This Row],[Heizleistung (35° C)]],(Tabelle11[[#This Row],[Heizleistung (35° C)]]+Tabelle11[[#This Row],[Heizleistung (55° C)]])/2)</f>
        <v>206.5</v>
      </c>
      <c r="M782" s="46">
        <f>IF(OR(Tabelle11[[#This Row],[Etas 35°C]]=0,Tabelle11[[#This Row],[Etas 55°C]]=0),"n.a.",(Tabelle11[[#This Row],[Etas 35°C]]*0.8+Tabelle11[[#This Row],[Etas 55°C]]*0.2)*2.5)</f>
        <v>4.54</v>
      </c>
      <c r="N782" s="53">
        <f>IF(Tabelle11[[#This Row],[Etas 55°C]]=0,"n.a.",(6-Tabelle11[[#This Row],[80%/20% SCOP]])/Tabelle11[[#This Row],[80%/20% SCOP]])</f>
        <v>0.32158590308370044</v>
      </c>
    </row>
    <row r="783" spans="1:14" ht="20.100000000000001" customHeight="1" x14ac:dyDescent="0.25">
      <c r="A783" s="40">
        <v>16000706</v>
      </c>
      <c r="B783" s="41" t="s">
        <v>7626</v>
      </c>
      <c r="C783" s="41" t="s">
        <v>7637</v>
      </c>
      <c r="D783" s="42" t="s">
        <v>6852</v>
      </c>
      <c r="E783" s="43">
        <v>506</v>
      </c>
      <c r="F783" s="44">
        <v>1.86</v>
      </c>
      <c r="G783" s="43">
        <v>478</v>
      </c>
      <c r="H783" s="44">
        <v>1.4</v>
      </c>
      <c r="I783" s="42" t="s">
        <v>7453</v>
      </c>
      <c r="J783" s="42" t="s">
        <v>4</v>
      </c>
      <c r="K783" s="42" t="s">
        <v>4</v>
      </c>
      <c r="L783" s="43">
        <f>IF(Tabelle11[[#This Row],[Heizleistung (55° C)]]=0,Tabelle11[[#This Row],[Heizleistung (35° C)]],(Tabelle11[[#This Row],[Heizleistung (35° C)]]+Tabelle11[[#This Row],[Heizleistung (55° C)]])/2)</f>
        <v>492</v>
      </c>
      <c r="M783" s="46">
        <f>IF(OR(Tabelle11[[#This Row],[Etas 35°C]]=0,Tabelle11[[#This Row],[Etas 55°C]]=0),"n.a.",(Tabelle11[[#This Row],[Etas 35°C]]*0.8+Tabelle11[[#This Row],[Etas 55°C]]*0.2)*2.5)</f>
        <v>4.4200000000000008</v>
      </c>
      <c r="N783" s="53">
        <f>IF(Tabelle11[[#This Row],[Etas 55°C]]=0,"n.a.",(6-Tabelle11[[#This Row],[80%/20% SCOP]])/Tabelle11[[#This Row],[80%/20% SCOP]])</f>
        <v>0.35746606334841602</v>
      </c>
    </row>
    <row r="784" spans="1:14" ht="20.100000000000001" customHeight="1" x14ac:dyDescent="0.25">
      <c r="A784" s="40">
        <v>16016444</v>
      </c>
      <c r="B784" s="41" t="s">
        <v>4644</v>
      </c>
      <c r="C784" s="41" t="s">
        <v>7638</v>
      </c>
      <c r="D784" s="42" t="s">
        <v>6852</v>
      </c>
      <c r="E784" s="43">
        <v>12</v>
      </c>
      <c r="F784" s="44">
        <v>2.19</v>
      </c>
      <c r="G784" s="43">
        <v>11</v>
      </c>
      <c r="H784" s="44">
        <v>1.62</v>
      </c>
      <c r="I784" s="42" t="s">
        <v>508</v>
      </c>
      <c r="J784" s="42" t="s">
        <v>4</v>
      </c>
      <c r="K784" s="42" t="s">
        <v>4</v>
      </c>
      <c r="L784" s="43">
        <f>IF(Tabelle11[[#This Row],[Heizleistung (55° C)]]=0,Tabelle11[[#This Row],[Heizleistung (35° C)]],(Tabelle11[[#This Row],[Heizleistung (35° C)]]+Tabelle11[[#This Row],[Heizleistung (55° C)]])/2)</f>
        <v>11.5</v>
      </c>
      <c r="M784" s="46">
        <f>IF(OR(Tabelle11[[#This Row],[Etas 35°C]]=0,Tabelle11[[#This Row],[Etas 55°C]]=0),"n.a.",(Tabelle11[[#This Row],[Etas 35°C]]*0.8+Tabelle11[[#This Row],[Etas 55°C]]*0.2)*2.5)</f>
        <v>5.19</v>
      </c>
      <c r="N784" s="53">
        <f>IF(Tabelle11[[#This Row],[Etas 55°C]]=0,"n.a.",(6-Tabelle11[[#This Row],[80%/20% SCOP]])/Tabelle11[[#This Row],[80%/20% SCOP]])</f>
        <v>0.15606936416184963</v>
      </c>
    </row>
    <row r="785" spans="1:14" ht="20.100000000000001" customHeight="1" x14ac:dyDescent="0.25">
      <c r="A785" s="40">
        <v>16015014</v>
      </c>
      <c r="B785" s="41" t="s">
        <v>4644</v>
      </c>
      <c r="C785" s="41" t="s">
        <v>7639</v>
      </c>
      <c r="D785" s="42" t="s">
        <v>6852</v>
      </c>
      <c r="E785" s="43">
        <v>7</v>
      </c>
      <c r="F785" s="44">
        <v>2.15</v>
      </c>
      <c r="G785" s="43">
        <v>6</v>
      </c>
      <c r="H785" s="44">
        <v>1.56</v>
      </c>
      <c r="I785" s="42" t="s">
        <v>508</v>
      </c>
      <c r="J785" s="42" t="s">
        <v>4</v>
      </c>
      <c r="K785" s="42" t="s">
        <v>4</v>
      </c>
      <c r="L785" s="43">
        <f>IF(Tabelle11[[#This Row],[Heizleistung (55° C)]]=0,Tabelle11[[#This Row],[Heizleistung (35° C)]],(Tabelle11[[#This Row],[Heizleistung (35° C)]]+Tabelle11[[#This Row],[Heizleistung (55° C)]])/2)</f>
        <v>6.5</v>
      </c>
      <c r="M785" s="46">
        <f>IF(OR(Tabelle11[[#This Row],[Etas 35°C]]=0,Tabelle11[[#This Row],[Etas 55°C]]=0),"n.a.",(Tabelle11[[#This Row],[Etas 35°C]]*0.8+Tabelle11[[#This Row],[Etas 55°C]]*0.2)*2.5)</f>
        <v>5.08</v>
      </c>
      <c r="N785" s="53">
        <f>IF(Tabelle11[[#This Row],[Etas 55°C]]=0,"n.a.",(6-Tabelle11[[#This Row],[80%/20% SCOP]])/Tabelle11[[#This Row],[80%/20% SCOP]])</f>
        <v>0.18110236220472439</v>
      </c>
    </row>
    <row r="786" spans="1:14" ht="20.100000000000001" customHeight="1" x14ac:dyDescent="0.25">
      <c r="A786" s="40">
        <v>16016443</v>
      </c>
      <c r="B786" s="41" t="s">
        <v>4644</v>
      </c>
      <c r="C786" s="41" t="s">
        <v>7640</v>
      </c>
      <c r="D786" s="42" t="s">
        <v>6852</v>
      </c>
      <c r="E786" s="43">
        <v>7</v>
      </c>
      <c r="F786" s="44">
        <v>2.15</v>
      </c>
      <c r="G786" s="43">
        <v>6</v>
      </c>
      <c r="H786" s="44">
        <v>1.56</v>
      </c>
      <c r="I786" s="42" t="s">
        <v>508</v>
      </c>
      <c r="J786" s="42" t="s">
        <v>4</v>
      </c>
      <c r="K786" s="42" t="s">
        <v>4</v>
      </c>
      <c r="L786" s="43">
        <f>IF(Tabelle11[[#This Row],[Heizleistung (55° C)]]=0,Tabelle11[[#This Row],[Heizleistung (35° C)]],(Tabelle11[[#This Row],[Heizleistung (35° C)]]+Tabelle11[[#This Row],[Heizleistung (55° C)]])/2)</f>
        <v>6.5</v>
      </c>
      <c r="M786" s="46">
        <f>IF(OR(Tabelle11[[#This Row],[Etas 35°C]]=0,Tabelle11[[#This Row],[Etas 55°C]]=0),"n.a.",(Tabelle11[[#This Row],[Etas 35°C]]*0.8+Tabelle11[[#This Row],[Etas 55°C]]*0.2)*2.5)</f>
        <v>5.08</v>
      </c>
      <c r="N786" s="53">
        <f>IF(Tabelle11[[#This Row],[Etas 55°C]]=0,"n.a.",(6-Tabelle11[[#This Row],[80%/20% SCOP]])/Tabelle11[[#This Row],[80%/20% SCOP]])</f>
        <v>0.18110236220472439</v>
      </c>
    </row>
    <row r="787" spans="1:14" ht="20.100000000000001" customHeight="1" x14ac:dyDescent="0.25">
      <c r="A787" s="40">
        <v>16000846</v>
      </c>
      <c r="B787" s="41" t="s">
        <v>4644</v>
      </c>
      <c r="C787" s="41" t="s">
        <v>7641</v>
      </c>
      <c r="D787" s="42" t="s">
        <v>6852</v>
      </c>
      <c r="E787" s="43">
        <v>8</v>
      </c>
      <c r="F787" s="44">
        <v>2.08</v>
      </c>
      <c r="G787" s="43">
        <v>8</v>
      </c>
      <c r="H787" s="44">
        <v>1.42</v>
      </c>
      <c r="I787" s="42" t="s">
        <v>109</v>
      </c>
      <c r="J787" s="42" t="s">
        <v>4</v>
      </c>
      <c r="K787" s="42" t="s">
        <v>4</v>
      </c>
      <c r="L787" s="43">
        <f>IF(Tabelle11[[#This Row],[Heizleistung (55° C)]]=0,Tabelle11[[#This Row],[Heizleistung (35° C)]],(Tabelle11[[#This Row],[Heizleistung (35° C)]]+Tabelle11[[#This Row],[Heizleistung (55° C)]])/2)</f>
        <v>8</v>
      </c>
      <c r="M787" s="46">
        <f>IF(OR(Tabelle11[[#This Row],[Etas 35°C]]=0,Tabelle11[[#This Row],[Etas 55°C]]=0),"n.a.",(Tabelle11[[#This Row],[Etas 35°C]]*0.8+Tabelle11[[#This Row],[Etas 55°C]]*0.2)*2.5)</f>
        <v>4.87</v>
      </c>
      <c r="N787" s="53">
        <f>IF(Tabelle11[[#This Row],[Etas 55°C]]=0,"n.a.",(6-Tabelle11[[#This Row],[80%/20% SCOP]])/Tabelle11[[#This Row],[80%/20% SCOP]])</f>
        <v>0.23203285420944555</v>
      </c>
    </row>
    <row r="788" spans="1:14" ht="20.100000000000001" customHeight="1" x14ac:dyDescent="0.25">
      <c r="A788" s="40">
        <v>16015016</v>
      </c>
      <c r="B788" s="41" t="s">
        <v>4644</v>
      </c>
      <c r="C788" s="41" t="s">
        <v>7642</v>
      </c>
      <c r="D788" s="42" t="s">
        <v>6852</v>
      </c>
      <c r="E788" s="43">
        <v>16</v>
      </c>
      <c r="F788" s="44">
        <v>2.2200000000000002</v>
      </c>
      <c r="G788" s="43">
        <v>15</v>
      </c>
      <c r="H788" s="44">
        <v>1.68</v>
      </c>
      <c r="I788" s="42" t="s">
        <v>508</v>
      </c>
      <c r="J788" s="42" t="s">
        <v>4</v>
      </c>
      <c r="K788" s="42" t="s">
        <v>4</v>
      </c>
      <c r="L788" s="43">
        <f>IF(Tabelle11[[#This Row],[Heizleistung (55° C)]]=0,Tabelle11[[#This Row],[Heizleistung (35° C)]],(Tabelle11[[#This Row],[Heizleistung (35° C)]]+Tabelle11[[#This Row],[Heizleistung (55° C)]])/2)</f>
        <v>15.5</v>
      </c>
      <c r="M788" s="46">
        <f>IF(OR(Tabelle11[[#This Row],[Etas 35°C]]=0,Tabelle11[[#This Row],[Etas 55°C]]=0),"n.a.",(Tabelle11[[#This Row],[Etas 35°C]]*0.8+Tabelle11[[#This Row],[Etas 55°C]]*0.2)*2.5)</f>
        <v>5.28</v>
      </c>
      <c r="N788" s="53">
        <f>IF(Tabelle11[[#This Row],[Etas 55°C]]=0,"n.a.",(6-Tabelle11[[#This Row],[80%/20% SCOP]])/Tabelle11[[#This Row],[80%/20% SCOP]])</f>
        <v>0.1363636363636363</v>
      </c>
    </row>
    <row r="789" spans="1:14" ht="20.100000000000001" customHeight="1" x14ac:dyDescent="0.25">
      <c r="A789" s="40">
        <v>16015015</v>
      </c>
      <c r="B789" s="41" t="s">
        <v>4644</v>
      </c>
      <c r="C789" s="41" t="s">
        <v>7643</v>
      </c>
      <c r="D789" s="42" t="s">
        <v>6852</v>
      </c>
      <c r="E789" s="43">
        <v>12</v>
      </c>
      <c r="F789" s="44">
        <v>2.19</v>
      </c>
      <c r="G789" s="43">
        <v>11</v>
      </c>
      <c r="H789" s="44">
        <v>1.62</v>
      </c>
      <c r="I789" s="42" t="s">
        <v>508</v>
      </c>
      <c r="J789" s="42" t="s">
        <v>4</v>
      </c>
      <c r="K789" s="42" t="s">
        <v>4</v>
      </c>
      <c r="L789" s="43">
        <f>IF(Tabelle11[[#This Row],[Heizleistung (55° C)]]=0,Tabelle11[[#This Row],[Heizleistung (35° C)]],(Tabelle11[[#This Row],[Heizleistung (35° C)]]+Tabelle11[[#This Row],[Heizleistung (55° C)]])/2)</f>
        <v>11.5</v>
      </c>
      <c r="M789" s="46">
        <f>IF(OR(Tabelle11[[#This Row],[Etas 35°C]]=0,Tabelle11[[#This Row],[Etas 55°C]]=0),"n.a.",(Tabelle11[[#This Row],[Etas 35°C]]*0.8+Tabelle11[[#This Row],[Etas 55°C]]*0.2)*2.5)</f>
        <v>5.19</v>
      </c>
      <c r="N789" s="53">
        <f>IF(Tabelle11[[#This Row],[Etas 55°C]]=0,"n.a.",(6-Tabelle11[[#This Row],[80%/20% SCOP]])/Tabelle11[[#This Row],[80%/20% SCOP]])</f>
        <v>0.15606936416184963</v>
      </c>
    </row>
    <row r="790" spans="1:14" ht="20.100000000000001" customHeight="1" x14ac:dyDescent="0.25">
      <c r="A790" s="40">
        <v>16000847</v>
      </c>
      <c r="B790" s="41" t="s">
        <v>4644</v>
      </c>
      <c r="C790" s="41" t="s">
        <v>7644</v>
      </c>
      <c r="D790" s="42" t="s">
        <v>6852</v>
      </c>
      <c r="E790" s="43">
        <v>10</v>
      </c>
      <c r="F790" s="44">
        <v>2.19</v>
      </c>
      <c r="G790" s="43">
        <v>9</v>
      </c>
      <c r="H790" s="44">
        <v>1.4</v>
      </c>
      <c r="I790" s="42" t="s">
        <v>109</v>
      </c>
      <c r="J790" s="42" t="s">
        <v>4</v>
      </c>
      <c r="K790" s="42" t="s">
        <v>4</v>
      </c>
      <c r="L790" s="43">
        <f>IF(Tabelle11[[#This Row],[Heizleistung (55° C)]]=0,Tabelle11[[#This Row],[Heizleistung (35° C)]],(Tabelle11[[#This Row],[Heizleistung (35° C)]]+Tabelle11[[#This Row],[Heizleistung (55° C)]])/2)</f>
        <v>9.5</v>
      </c>
      <c r="M790" s="46">
        <f>IF(OR(Tabelle11[[#This Row],[Etas 35°C]]=0,Tabelle11[[#This Row],[Etas 55°C]]=0),"n.a.",(Tabelle11[[#This Row],[Etas 35°C]]*0.8+Tabelle11[[#This Row],[Etas 55°C]]*0.2)*2.5)</f>
        <v>5.08</v>
      </c>
      <c r="N790" s="53">
        <f>IF(Tabelle11[[#This Row],[Etas 55°C]]=0,"n.a.",(6-Tabelle11[[#This Row],[80%/20% SCOP]])/Tabelle11[[#This Row],[80%/20% SCOP]])</f>
        <v>0.18110236220472439</v>
      </c>
    </row>
    <row r="791" spans="1:14" ht="20.100000000000001" customHeight="1" x14ac:dyDescent="0.25">
      <c r="A791" s="40">
        <v>16000848</v>
      </c>
      <c r="B791" s="41" t="s">
        <v>4644</v>
      </c>
      <c r="C791" s="41" t="s">
        <v>7645</v>
      </c>
      <c r="D791" s="42" t="s">
        <v>6852</v>
      </c>
      <c r="E791" s="43">
        <v>13</v>
      </c>
      <c r="F791" s="44">
        <v>2.06</v>
      </c>
      <c r="G791" s="43">
        <v>12</v>
      </c>
      <c r="H791" s="44">
        <v>1.45</v>
      </c>
      <c r="I791" s="42" t="s">
        <v>109</v>
      </c>
      <c r="J791" s="42" t="s">
        <v>4</v>
      </c>
      <c r="K791" s="42" t="s">
        <v>4</v>
      </c>
      <c r="L791" s="43">
        <f>IF(Tabelle11[[#This Row],[Heizleistung (55° C)]]=0,Tabelle11[[#This Row],[Heizleistung (35° C)]],(Tabelle11[[#This Row],[Heizleistung (35° C)]]+Tabelle11[[#This Row],[Heizleistung (55° C)]])/2)</f>
        <v>12.5</v>
      </c>
      <c r="M791" s="46">
        <f>IF(OR(Tabelle11[[#This Row],[Etas 35°C]]=0,Tabelle11[[#This Row],[Etas 55°C]]=0),"n.a.",(Tabelle11[[#This Row],[Etas 35°C]]*0.8+Tabelle11[[#This Row],[Etas 55°C]]*0.2)*2.5)</f>
        <v>4.8450000000000006</v>
      </c>
      <c r="N791" s="53">
        <f>IF(Tabelle11[[#This Row],[Etas 55°C]]=0,"n.a.",(6-Tabelle11[[#This Row],[80%/20% SCOP]])/Tabelle11[[#This Row],[80%/20% SCOP]])</f>
        <v>0.2383900928792568</v>
      </c>
    </row>
    <row r="792" spans="1:14" ht="20.100000000000001" customHeight="1" x14ac:dyDescent="0.25">
      <c r="A792" s="40">
        <v>16000866</v>
      </c>
      <c r="B792" s="41" t="s">
        <v>4644</v>
      </c>
      <c r="C792" s="41" t="s">
        <v>7646</v>
      </c>
      <c r="D792" s="42" t="s">
        <v>6852</v>
      </c>
      <c r="E792" s="43">
        <v>7</v>
      </c>
      <c r="F792" s="44">
        <v>2.14</v>
      </c>
      <c r="G792" s="43">
        <v>6</v>
      </c>
      <c r="H792" s="44">
        <v>1.5</v>
      </c>
      <c r="I792" s="42" t="s">
        <v>109</v>
      </c>
      <c r="J792" s="42" t="s">
        <v>4</v>
      </c>
      <c r="K792" s="42" t="s">
        <v>4</v>
      </c>
      <c r="L792" s="43">
        <f>IF(Tabelle11[[#This Row],[Heizleistung (55° C)]]=0,Tabelle11[[#This Row],[Heizleistung (35° C)]],(Tabelle11[[#This Row],[Heizleistung (35° C)]]+Tabelle11[[#This Row],[Heizleistung (55° C)]])/2)</f>
        <v>6.5</v>
      </c>
      <c r="M792" s="46">
        <f>IF(OR(Tabelle11[[#This Row],[Etas 35°C]]=0,Tabelle11[[#This Row],[Etas 55°C]]=0),"n.a.",(Tabelle11[[#This Row],[Etas 35°C]]*0.8+Tabelle11[[#This Row],[Etas 55°C]]*0.2)*2.5)</f>
        <v>5.0300000000000011</v>
      </c>
      <c r="N792" s="53">
        <f>IF(Tabelle11[[#This Row],[Etas 55°C]]=0,"n.a.",(6-Tabelle11[[#This Row],[80%/20% SCOP]])/Tabelle11[[#This Row],[80%/20% SCOP]])</f>
        <v>0.1928429423459242</v>
      </c>
    </row>
    <row r="793" spans="1:14" ht="20.100000000000001" customHeight="1" x14ac:dyDescent="0.25">
      <c r="A793" s="40">
        <v>16016445</v>
      </c>
      <c r="B793" s="41" t="s">
        <v>4644</v>
      </c>
      <c r="C793" s="41" t="s">
        <v>7647</v>
      </c>
      <c r="D793" s="42" t="s">
        <v>6852</v>
      </c>
      <c r="E793" s="43">
        <v>16</v>
      </c>
      <c r="F793" s="44">
        <v>2.2200000000000002</v>
      </c>
      <c r="G793" s="43">
        <v>15</v>
      </c>
      <c r="H793" s="44">
        <v>1.68</v>
      </c>
      <c r="I793" s="42" t="s">
        <v>508</v>
      </c>
      <c r="J793" s="42" t="s">
        <v>4</v>
      </c>
      <c r="K793" s="42" t="s">
        <v>4</v>
      </c>
      <c r="L793" s="43">
        <f>IF(Tabelle11[[#This Row],[Heizleistung (55° C)]]=0,Tabelle11[[#This Row],[Heizleistung (35° C)]],(Tabelle11[[#This Row],[Heizleistung (35° C)]]+Tabelle11[[#This Row],[Heizleistung (55° C)]])/2)</f>
        <v>15.5</v>
      </c>
      <c r="M793" s="46">
        <f>IF(OR(Tabelle11[[#This Row],[Etas 35°C]]=0,Tabelle11[[#This Row],[Etas 55°C]]=0),"n.a.",(Tabelle11[[#This Row],[Etas 35°C]]*0.8+Tabelle11[[#This Row],[Etas 55°C]]*0.2)*2.5)</f>
        <v>5.28</v>
      </c>
      <c r="N793" s="53">
        <f>IF(Tabelle11[[#This Row],[Etas 55°C]]=0,"n.a.",(6-Tabelle11[[#This Row],[80%/20% SCOP]])/Tabelle11[[#This Row],[80%/20% SCOP]])</f>
        <v>0.1363636363636363</v>
      </c>
    </row>
    <row r="794" spans="1:14" ht="20.100000000000001" customHeight="1" x14ac:dyDescent="0.25">
      <c r="A794" s="40">
        <v>16000932</v>
      </c>
      <c r="B794" s="41" t="s">
        <v>4739</v>
      </c>
      <c r="C794" s="41" t="s">
        <v>7648</v>
      </c>
      <c r="D794" s="42" t="s">
        <v>6852</v>
      </c>
      <c r="E794" s="43">
        <v>49</v>
      </c>
      <c r="F794" s="44">
        <v>1.87</v>
      </c>
      <c r="G794" s="43">
        <v>50</v>
      </c>
      <c r="H794" s="44">
        <v>1.5</v>
      </c>
      <c r="I794" s="42" t="s">
        <v>109</v>
      </c>
      <c r="J794" s="42" t="s">
        <v>4</v>
      </c>
      <c r="K794" s="42" t="s">
        <v>4</v>
      </c>
      <c r="L794" s="43">
        <f>IF(Tabelle11[[#This Row],[Heizleistung (55° C)]]=0,Tabelle11[[#This Row],[Heizleistung (35° C)]],(Tabelle11[[#This Row],[Heizleistung (35° C)]]+Tabelle11[[#This Row],[Heizleistung (55° C)]])/2)</f>
        <v>49.5</v>
      </c>
      <c r="M794" s="46">
        <f>IF(OR(Tabelle11[[#This Row],[Etas 35°C]]=0,Tabelle11[[#This Row],[Etas 55°C]]=0),"n.a.",(Tabelle11[[#This Row],[Etas 35°C]]*0.8+Tabelle11[[#This Row],[Etas 55°C]]*0.2)*2.5)</f>
        <v>4.49</v>
      </c>
      <c r="N794" s="53">
        <f>IF(Tabelle11[[#This Row],[Etas 55°C]]=0,"n.a.",(6-Tabelle11[[#This Row],[80%/20% SCOP]])/Tabelle11[[#This Row],[80%/20% SCOP]])</f>
        <v>0.33630289532293978</v>
      </c>
    </row>
    <row r="795" spans="1:14" ht="20.100000000000001" customHeight="1" x14ac:dyDescent="0.25">
      <c r="A795" s="40">
        <v>16000985</v>
      </c>
      <c r="B795" s="41" t="s">
        <v>4739</v>
      </c>
      <c r="C795" s="41" t="s">
        <v>7649</v>
      </c>
      <c r="D795" s="42" t="s">
        <v>6852</v>
      </c>
      <c r="E795" s="43">
        <v>19.5</v>
      </c>
      <c r="F795" s="44">
        <v>1.8260000000000001</v>
      </c>
      <c r="G795" s="43">
        <v>20.3</v>
      </c>
      <c r="H795" s="44">
        <v>1.431</v>
      </c>
      <c r="I795" s="42" t="s">
        <v>109</v>
      </c>
      <c r="J795" s="42" t="s">
        <v>4</v>
      </c>
      <c r="K795" s="42" t="s">
        <v>15</v>
      </c>
      <c r="L795" s="43">
        <f>IF(Tabelle11[[#This Row],[Heizleistung (55° C)]]=0,Tabelle11[[#This Row],[Heizleistung (35° C)]],(Tabelle11[[#This Row],[Heizleistung (35° C)]]+Tabelle11[[#This Row],[Heizleistung (55° C)]])/2)</f>
        <v>19.899999999999999</v>
      </c>
      <c r="M795" s="46">
        <f>IF(OR(Tabelle11[[#This Row],[Etas 35°C]]=0,Tabelle11[[#This Row],[Etas 55°C]]=0),"n.a.",(Tabelle11[[#This Row],[Etas 35°C]]*0.8+Tabelle11[[#This Row],[Etas 55°C]]*0.2)*2.5)</f>
        <v>4.3675000000000006</v>
      </c>
      <c r="N795" s="53">
        <f>IF(Tabelle11[[#This Row],[Etas 55°C]]=0,"n.a.",(6-Tabelle11[[#This Row],[80%/20% SCOP]])/Tabelle11[[#This Row],[80%/20% SCOP]])</f>
        <v>0.37378362907841994</v>
      </c>
    </row>
    <row r="796" spans="1:14" ht="20.100000000000001" customHeight="1" x14ac:dyDescent="0.25">
      <c r="A796" s="40">
        <v>16000927</v>
      </c>
      <c r="B796" s="41" t="s">
        <v>4739</v>
      </c>
      <c r="C796" s="41" t="s">
        <v>7650</v>
      </c>
      <c r="D796" s="42" t="s">
        <v>6852</v>
      </c>
      <c r="E796" s="43">
        <v>14</v>
      </c>
      <c r="F796" s="44">
        <v>1.87</v>
      </c>
      <c r="G796" s="43">
        <v>15</v>
      </c>
      <c r="H796" s="44">
        <v>1.5</v>
      </c>
      <c r="I796" s="42" t="s">
        <v>109</v>
      </c>
      <c r="J796" s="42" t="s">
        <v>4</v>
      </c>
      <c r="K796" s="42" t="s">
        <v>4</v>
      </c>
      <c r="L796" s="43">
        <f>IF(Tabelle11[[#This Row],[Heizleistung (55° C)]]=0,Tabelle11[[#This Row],[Heizleistung (35° C)]],(Tabelle11[[#This Row],[Heizleistung (35° C)]]+Tabelle11[[#This Row],[Heizleistung (55° C)]])/2)</f>
        <v>14.5</v>
      </c>
      <c r="M796" s="46">
        <f>IF(OR(Tabelle11[[#This Row],[Etas 35°C]]=0,Tabelle11[[#This Row],[Etas 55°C]]=0),"n.a.",(Tabelle11[[#This Row],[Etas 35°C]]*0.8+Tabelle11[[#This Row],[Etas 55°C]]*0.2)*2.5)</f>
        <v>4.49</v>
      </c>
      <c r="N796" s="53">
        <f>IF(Tabelle11[[#This Row],[Etas 55°C]]=0,"n.a.",(6-Tabelle11[[#This Row],[80%/20% SCOP]])/Tabelle11[[#This Row],[80%/20% SCOP]])</f>
        <v>0.33630289532293978</v>
      </c>
    </row>
    <row r="797" spans="1:14" ht="20.100000000000001" customHeight="1" x14ac:dyDescent="0.25">
      <c r="A797" s="40">
        <v>16000966</v>
      </c>
      <c r="B797" s="41" t="s">
        <v>4739</v>
      </c>
      <c r="C797" s="41" t="s">
        <v>7651</v>
      </c>
      <c r="D797" s="42" t="s">
        <v>6852</v>
      </c>
      <c r="E797" s="43">
        <v>64.2</v>
      </c>
      <c r="F797" s="44">
        <v>1.8680000000000001</v>
      </c>
      <c r="G797" s="43">
        <v>66</v>
      </c>
      <c r="H797" s="44">
        <v>1.5</v>
      </c>
      <c r="I797" s="42" t="s">
        <v>109</v>
      </c>
      <c r="J797" s="42" t="s">
        <v>4</v>
      </c>
      <c r="K797" s="42" t="s">
        <v>4</v>
      </c>
      <c r="L797" s="43">
        <f>IF(Tabelle11[[#This Row],[Heizleistung (55° C)]]=0,Tabelle11[[#This Row],[Heizleistung (35° C)]],(Tabelle11[[#This Row],[Heizleistung (35° C)]]+Tabelle11[[#This Row],[Heizleistung (55° C)]])/2)</f>
        <v>65.099999999999994</v>
      </c>
      <c r="M797" s="46">
        <f>IF(OR(Tabelle11[[#This Row],[Etas 35°C]]=0,Tabelle11[[#This Row],[Etas 55°C]]=0),"n.a.",(Tabelle11[[#This Row],[Etas 35°C]]*0.8+Tabelle11[[#This Row],[Etas 55°C]]*0.2)*2.5)</f>
        <v>4.4860000000000007</v>
      </c>
      <c r="N797" s="53">
        <f>IF(Tabelle11[[#This Row],[Etas 55°C]]=0,"n.a.",(6-Tabelle11[[#This Row],[80%/20% SCOP]])/Tabelle11[[#This Row],[80%/20% SCOP]])</f>
        <v>0.33749442710655353</v>
      </c>
    </row>
    <row r="798" spans="1:14" ht="20.100000000000001" customHeight="1" x14ac:dyDescent="0.25">
      <c r="A798" s="40">
        <v>16000953</v>
      </c>
      <c r="B798" s="41" t="s">
        <v>4739</v>
      </c>
      <c r="C798" s="41" t="s">
        <v>7652</v>
      </c>
      <c r="D798" s="42" t="s">
        <v>6852</v>
      </c>
      <c r="E798" s="43">
        <v>28.62</v>
      </c>
      <c r="F798" s="44">
        <v>1.9359999999999999</v>
      </c>
      <c r="G798" s="43">
        <v>29.42</v>
      </c>
      <c r="H798" s="44">
        <v>1.552</v>
      </c>
      <c r="I798" s="42" t="s">
        <v>109</v>
      </c>
      <c r="J798" s="42" t="s">
        <v>4</v>
      </c>
      <c r="K798" s="42" t="s">
        <v>4</v>
      </c>
      <c r="L798" s="43">
        <f>IF(Tabelle11[[#This Row],[Heizleistung (55° C)]]=0,Tabelle11[[#This Row],[Heizleistung (35° C)]],(Tabelle11[[#This Row],[Heizleistung (35° C)]]+Tabelle11[[#This Row],[Heizleistung (55° C)]])/2)</f>
        <v>29.020000000000003</v>
      </c>
      <c r="M798" s="46">
        <f>IF(OR(Tabelle11[[#This Row],[Etas 35°C]]=0,Tabelle11[[#This Row],[Etas 55°C]]=0),"n.a.",(Tabelle11[[#This Row],[Etas 35°C]]*0.8+Tabelle11[[#This Row],[Etas 55°C]]*0.2)*2.5)</f>
        <v>4.6479999999999997</v>
      </c>
      <c r="N798" s="53">
        <f>IF(Tabelle11[[#This Row],[Etas 55°C]]=0,"n.a.",(6-Tabelle11[[#This Row],[80%/20% SCOP]])/Tabelle11[[#This Row],[80%/20% SCOP]])</f>
        <v>0.29087779690189336</v>
      </c>
    </row>
    <row r="799" spans="1:14" ht="20.100000000000001" customHeight="1" x14ac:dyDescent="0.25">
      <c r="A799" s="40">
        <v>16000987</v>
      </c>
      <c r="B799" s="41" t="s">
        <v>4739</v>
      </c>
      <c r="C799" s="41" t="s">
        <v>7653</v>
      </c>
      <c r="D799" s="42" t="s">
        <v>6852</v>
      </c>
      <c r="E799" s="43">
        <v>11.46</v>
      </c>
      <c r="F799" s="44">
        <v>1.91</v>
      </c>
      <c r="G799" s="43">
        <v>11.65</v>
      </c>
      <c r="H799" s="44">
        <v>1.4430000000000001</v>
      </c>
      <c r="I799" s="42" t="s">
        <v>109</v>
      </c>
      <c r="J799" s="42" t="s">
        <v>4</v>
      </c>
      <c r="K799" s="42" t="s">
        <v>15</v>
      </c>
      <c r="L799" s="43">
        <f>IF(Tabelle11[[#This Row],[Heizleistung (55° C)]]=0,Tabelle11[[#This Row],[Heizleistung (35° C)]],(Tabelle11[[#This Row],[Heizleistung (35° C)]]+Tabelle11[[#This Row],[Heizleistung (55° C)]])/2)</f>
        <v>11.555</v>
      </c>
      <c r="M799" s="46">
        <f>IF(OR(Tabelle11[[#This Row],[Etas 35°C]]=0,Tabelle11[[#This Row],[Etas 55°C]]=0),"n.a.",(Tabelle11[[#This Row],[Etas 35°C]]*0.8+Tabelle11[[#This Row],[Etas 55°C]]*0.2)*2.5)</f>
        <v>4.5415000000000001</v>
      </c>
      <c r="N799" s="53">
        <f>IF(Tabelle11[[#This Row],[Etas 55°C]]=0,"n.a.",(6-Tabelle11[[#This Row],[80%/20% SCOP]])/Tabelle11[[#This Row],[80%/20% SCOP]])</f>
        <v>0.32114939997798081</v>
      </c>
    </row>
    <row r="800" spans="1:14" ht="20.100000000000001" customHeight="1" x14ac:dyDescent="0.25">
      <c r="A800" s="40">
        <v>16000926</v>
      </c>
      <c r="B800" s="41" t="s">
        <v>4739</v>
      </c>
      <c r="C800" s="41" t="s">
        <v>7654</v>
      </c>
      <c r="D800" s="42" t="s">
        <v>6852</v>
      </c>
      <c r="E800" s="43">
        <v>11</v>
      </c>
      <c r="F800" s="44">
        <v>1.82</v>
      </c>
      <c r="G800" s="43">
        <v>11</v>
      </c>
      <c r="H800" s="44">
        <v>1.47</v>
      </c>
      <c r="I800" s="42" t="s">
        <v>109</v>
      </c>
      <c r="J800" s="42" t="s">
        <v>4</v>
      </c>
      <c r="K800" s="42" t="s">
        <v>4</v>
      </c>
      <c r="L800" s="43">
        <f>IF(Tabelle11[[#This Row],[Heizleistung (55° C)]]=0,Tabelle11[[#This Row],[Heizleistung (35° C)]],(Tabelle11[[#This Row],[Heizleistung (35° C)]]+Tabelle11[[#This Row],[Heizleistung (55° C)]])/2)</f>
        <v>11</v>
      </c>
      <c r="M800" s="46">
        <f>IF(OR(Tabelle11[[#This Row],[Etas 35°C]]=0,Tabelle11[[#This Row],[Etas 55°C]]=0),"n.a.",(Tabelle11[[#This Row],[Etas 35°C]]*0.8+Tabelle11[[#This Row],[Etas 55°C]]*0.2)*2.5)</f>
        <v>4.3750000000000009</v>
      </c>
      <c r="N800" s="53">
        <f>IF(Tabelle11[[#This Row],[Etas 55°C]]=0,"n.a.",(6-Tabelle11[[#This Row],[80%/20% SCOP]])/Tabelle11[[#This Row],[80%/20% SCOP]])</f>
        <v>0.37142857142857116</v>
      </c>
    </row>
    <row r="801" spans="1:14" ht="20.100000000000001" customHeight="1" x14ac:dyDescent="0.25">
      <c r="A801" s="40">
        <v>16000955</v>
      </c>
      <c r="B801" s="41" t="s">
        <v>4739</v>
      </c>
      <c r="C801" s="41" t="s">
        <v>7655</v>
      </c>
      <c r="D801" s="42" t="s">
        <v>6852</v>
      </c>
      <c r="E801" s="43">
        <v>84.5</v>
      </c>
      <c r="F801" s="44">
        <v>1.8720000000000001</v>
      </c>
      <c r="G801" s="43">
        <v>86.87</v>
      </c>
      <c r="H801" s="44">
        <v>1.5</v>
      </c>
      <c r="I801" s="42" t="s">
        <v>109</v>
      </c>
      <c r="J801" s="42" t="s">
        <v>4</v>
      </c>
      <c r="K801" s="42" t="s">
        <v>4</v>
      </c>
      <c r="L801" s="43">
        <f>IF(Tabelle11[[#This Row],[Heizleistung (55° C)]]=0,Tabelle11[[#This Row],[Heizleistung (35° C)]],(Tabelle11[[#This Row],[Heizleistung (35° C)]]+Tabelle11[[#This Row],[Heizleistung (55° C)]])/2)</f>
        <v>85.685000000000002</v>
      </c>
      <c r="M801" s="46">
        <f>IF(OR(Tabelle11[[#This Row],[Etas 35°C]]=0,Tabelle11[[#This Row],[Etas 55°C]]=0),"n.a.",(Tabelle11[[#This Row],[Etas 35°C]]*0.8+Tabelle11[[#This Row],[Etas 55°C]]*0.2)*2.5)</f>
        <v>4.4940000000000007</v>
      </c>
      <c r="N801" s="53">
        <f>IF(Tabelle11[[#This Row],[Etas 55°C]]=0,"n.a.",(6-Tabelle11[[#This Row],[80%/20% SCOP]])/Tabelle11[[#This Row],[80%/20% SCOP]])</f>
        <v>0.33511348464619473</v>
      </c>
    </row>
    <row r="802" spans="1:14" ht="20.100000000000001" customHeight="1" x14ac:dyDescent="0.25">
      <c r="A802" s="40">
        <v>16000931</v>
      </c>
      <c r="B802" s="41" t="s">
        <v>4739</v>
      </c>
      <c r="C802" s="41" t="s">
        <v>7656</v>
      </c>
      <c r="D802" s="42" t="s">
        <v>6852</v>
      </c>
      <c r="E802" s="43">
        <v>42</v>
      </c>
      <c r="F802" s="44">
        <v>1.82</v>
      </c>
      <c r="G802" s="43">
        <v>43</v>
      </c>
      <c r="H802" s="44">
        <v>1.46</v>
      </c>
      <c r="I802" s="42" t="s">
        <v>109</v>
      </c>
      <c r="J802" s="42" t="s">
        <v>4</v>
      </c>
      <c r="K802" s="42" t="s">
        <v>4</v>
      </c>
      <c r="L802" s="43">
        <f>IF(Tabelle11[[#This Row],[Heizleistung (55° C)]]=0,Tabelle11[[#This Row],[Heizleistung (35° C)]],(Tabelle11[[#This Row],[Heizleistung (35° C)]]+Tabelle11[[#This Row],[Heizleistung (55° C)]])/2)</f>
        <v>42.5</v>
      </c>
      <c r="M802" s="46">
        <f>IF(OR(Tabelle11[[#This Row],[Etas 35°C]]=0,Tabelle11[[#This Row],[Etas 55°C]]=0),"n.a.",(Tabelle11[[#This Row],[Etas 35°C]]*0.8+Tabelle11[[#This Row],[Etas 55°C]]*0.2)*2.5)</f>
        <v>4.370000000000001</v>
      </c>
      <c r="N802" s="53">
        <f>IF(Tabelle11[[#This Row],[Etas 55°C]]=0,"n.a.",(6-Tabelle11[[#This Row],[80%/20% SCOP]])/Tabelle11[[#This Row],[80%/20% SCOP]])</f>
        <v>0.37299771167048024</v>
      </c>
    </row>
    <row r="803" spans="1:14" ht="20.100000000000001" customHeight="1" x14ac:dyDescent="0.25">
      <c r="A803" s="40">
        <v>16000967</v>
      </c>
      <c r="B803" s="41" t="s">
        <v>4739</v>
      </c>
      <c r="C803" s="41" t="s">
        <v>7657</v>
      </c>
      <c r="D803" s="42" t="s">
        <v>6852</v>
      </c>
      <c r="E803" s="43">
        <v>73.099999999999994</v>
      </c>
      <c r="F803" s="44">
        <v>1.87</v>
      </c>
      <c r="G803" s="43">
        <v>75.150000000000006</v>
      </c>
      <c r="H803" s="44">
        <v>1.5</v>
      </c>
      <c r="I803" s="42" t="s">
        <v>109</v>
      </c>
      <c r="J803" s="42" t="s">
        <v>4</v>
      </c>
      <c r="K803" s="42" t="s">
        <v>4</v>
      </c>
      <c r="L803" s="43">
        <f>IF(Tabelle11[[#This Row],[Heizleistung (55° C)]]=0,Tabelle11[[#This Row],[Heizleistung (35° C)]],(Tabelle11[[#This Row],[Heizleistung (35° C)]]+Tabelle11[[#This Row],[Heizleistung (55° C)]])/2)</f>
        <v>74.125</v>
      </c>
      <c r="M803" s="46">
        <f>IF(OR(Tabelle11[[#This Row],[Etas 35°C]]=0,Tabelle11[[#This Row],[Etas 55°C]]=0),"n.a.",(Tabelle11[[#This Row],[Etas 35°C]]*0.8+Tabelle11[[#This Row],[Etas 55°C]]*0.2)*2.5)</f>
        <v>4.49</v>
      </c>
      <c r="N803" s="53">
        <f>IF(Tabelle11[[#This Row],[Etas 55°C]]=0,"n.a.",(6-Tabelle11[[#This Row],[80%/20% SCOP]])/Tabelle11[[#This Row],[80%/20% SCOP]])</f>
        <v>0.33630289532293978</v>
      </c>
    </row>
    <row r="804" spans="1:14" ht="20.100000000000001" customHeight="1" x14ac:dyDescent="0.25">
      <c r="A804" s="40">
        <v>16000925</v>
      </c>
      <c r="B804" s="41" t="s">
        <v>4739</v>
      </c>
      <c r="C804" s="41" t="s">
        <v>7658</v>
      </c>
      <c r="D804" s="42" t="s">
        <v>6852</v>
      </c>
      <c r="E804" s="43">
        <v>9</v>
      </c>
      <c r="F804" s="44">
        <v>1.81</v>
      </c>
      <c r="G804" s="43">
        <v>9</v>
      </c>
      <c r="H804" s="44">
        <v>1.46</v>
      </c>
      <c r="I804" s="42" t="s">
        <v>109</v>
      </c>
      <c r="J804" s="42" t="s">
        <v>4</v>
      </c>
      <c r="K804" s="42" t="s">
        <v>4</v>
      </c>
      <c r="L804" s="43">
        <f>IF(Tabelle11[[#This Row],[Heizleistung (55° C)]]=0,Tabelle11[[#This Row],[Heizleistung (35° C)]],(Tabelle11[[#This Row],[Heizleistung (35° C)]]+Tabelle11[[#This Row],[Heizleistung (55° C)]])/2)</f>
        <v>9</v>
      </c>
      <c r="M804" s="46">
        <f>IF(OR(Tabelle11[[#This Row],[Etas 35°C]]=0,Tabelle11[[#This Row],[Etas 55°C]]=0),"n.a.",(Tabelle11[[#This Row],[Etas 35°C]]*0.8+Tabelle11[[#This Row],[Etas 55°C]]*0.2)*2.5)</f>
        <v>4.3500000000000005</v>
      </c>
      <c r="N804" s="53">
        <f>IF(Tabelle11[[#This Row],[Etas 55°C]]=0,"n.a.",(6-Tabelle11[[#This Row],[80%/20% SCOP]])/Tabelle11[[#This Row],[80%/20% SCOP]])</f>
        <v>0.37931034482758602</v>
      </c>
    </row>
    <row r="805" spans="1:14" ht="20.100000000000001" customHeight="1" x14ac:dyDescent="0.25">
      <c r="A805" s="40">
        <v>16000928</v>
      </c>
      <c r="B805" s="41" t="s">
        <v>4739</v>
      </c>
      <c r="C805" s="41" t="s">
        <v>7659</v>
      </c>
      <c r="D805" s="42" t="s">
        <v>6852</v>
      </c>
      <c r="E805" s="43">
        <v>19</v>
      </c>
      <c r="F805" s="44">
        <v>1.85</v>
      </c>
      <c r="G805" s="43">
        <v>20</v>
      </c>
      <c r="H805" s="44">
        <v>1.48</v>
      </c>
      <c r="I805" s="42" t="s">
        <v>109</v>
      </c>
      <c r="J805" s="42" t="s">
        <v>4</v>
      </c>
      <c r="K805" s="42" t="s">
        <v>4</v>
      </c>
      <c r="L805" s="43">
        <f>IF(Tabelle11[[#This Row],[Heizleistung (55° C)]]=0,Tabelle11[[#This Row],[Heizleistung (35° C)]],(Tabelle11[[#This Row],[Heizleistung (35° C)]]+Tabelle11[[#This Row],[Heizleistung (55° C)]])/2)</f>
        <v>19.5</v>
      </c>
      <c r="M805" s="46">
        <f>IF(OR(Tabelle11[[#This Row],[Etas 35°C]]=0,Tabelle11[[#This Row],[Etas 55°C]]=0),"n.a.",(Tabelle11[[#This Row],[Etas 35°C]]*0.8+Tabelle11[[#This Row],[Etas 55°C]]*0.2)*2.5)</f>
        <v>4.4400000000000004</v>
      </c>
      <c r="N805" s="53">
        <f>IF(Tabelle11[[#This Row],[Etas 55°C]]=0,"n.a.",(6-Tabelle11[[#This Row],[80%/20% SCOP]])/Tabelle11[[#This Row],[80%/20% SCOP]])</f>
        <v>0.35135135135135126</v>
      </c>
    </row>
    <row r="806" spans="1:14" ht="20.100000000000001" customHeight="1" x14ac:dyDescent="0.25">
      <c r="A806" s="40">
        <v>16000986</v>
      </c>
      <c r="B806" s="41" t="s">
        <v>4739</v>
      </c>
      <c r="C806" s="41" t="s">
        <v>7660</v>
      </c>
      <c r="D806" s="42" t="s">
        <v>6852</v>
      </c>
      <c r="E806" s="43">
        <v>14.9</v>
      </c>
      <c r="F806" s="44">
        <v>1.9359999999999999</v>
      </c>
      <c r="G806" s="43">
        <v>14.9</v>
      </c>
      <c r="H806" s="44">
        <v>1.45</v>
      </c>
      <c r="I806" s="42" t="s">
        <v>109</v>
      </c>
      <c r="J806" s="42" t="s">
        <v>4</v>
      </c>
      <c r="K806" s="42" t="s">
        <v>15</v>
      </c>
      <c r="L806" s="43">
        <f>IF(Tabelle11[[#This Row],[Heizleistung (55° C)]]=0,Tabelle11[[#This Row],[Heizleistung (35° C)]],(Tabelle11[[#This Row],[Heizleistung (35° C)]]+Tabelle11[[#This Row],[Heizleistung (55° C)]])/2)</f>
        <v>14.9</v>
      </c>
      <c r="M806" s="46">
        <f>IF(OR(Tabelle11[[#This Row],[Etas 35°C]]=0,Tabelle11[[#This Row],[Etas 55°C]]=0),"n.a.",(Tabelle11[[#This Row],[Etas 35°C]]*0.8+Tabelle11[[#This Row],[Etas 55°C]]*0.2)*2.5)</f>
        <v>4.5969999999999995</v>
      </c>
      <c r="N806" s="53">
        <f>IF(Tabelle11[[#This Row],[Etas 55°C]]=0,"n.a.",(6-Tabelle11[[#This Row],[80%/20% SCOP]])/Tabelle11[[#This Row],[80%/20% SCOP]])</f>
        <v>0.30519904285403537</v>
      </c>
    </row>
    <row r="807" spans="1:14" ht="20.100000000000001" customHeight="1" x14ac:dyDescent="0.25">
      <c r="A807" s="40">
        <v>16000984</v>
      </c>
      <c r="B807" s="41" t="s">
        <v>4739</v>
      </c>
      <c r="C807" s="41" t="s">
        <v>7661</v>
      </c>
      <c r="D807" s="42" t="s">
        <v>6852</v>
      </c>
      <c r="E807" s="43">
        <v>24.2</v>
      </c>
      <c r="F807" s="44">
        <v>1.8129999999999999</v>
      </c>
      <c r="G807" s="43">
        <v>24.8</v>
      </c>
      <c r="H807" s="44">
        <v>1.4390000000000001</v>
      </c>
      <c r="I807" s="42" t="s">
        <v>109</v>
      </c>
      <c r="J807" s="42" t="s">
        <v>4</v>
      </c>
      <c r="K807" s="42" t="s">
        <v>15</v>
      </c>
      <c r="L807" s="43">
        <f>IF(Tabelle11[[#This Row],[Heizleistung (55° C)]]=0,Tabelle11[[#This Row],[Heizleistung (35° C)]],(Tabelle11[[#This Row],[Heizleistung (35° C)]]+Tabelle11[[#This Row],[Heizleistung (55° C)]])/2)</f>
        <v>24.5</v>
      </c>
      <c r="M807" s="46">
        <f>IF(OR(Tabelle11[[#This Row],[Etas 35°C]]=0,Tabelle11[[#This Row],[Etas 55°C]]=0),"n.a.",(Tabelle11[[#This Row],[Etas 35°C]]*0.8+Tabelle11[[#This Row],[Etas 55°C]]*0.2)*2.5)</f>
        <v>4.3455000000000004</v>
      </c>
      <c r="N807" s="53">
        <f>IF(Tabelle11[[#This Row],[Etas 55°C]]=0,"n.a.",(6-Tabelle11[[#This Row],[80%/20% SCOP]])/Tabelle11[[#This Row],[80%/20% SCOP]])</f>
        <v>0.38073869520193293</v>
      </c>
    </row>
    <row r="808" spans="1:14" ht="20.100000000000001" customHeight="1" x14ac:dyDescent="0.25">
      <c r="A808" s="40">
        <v>16000954</v>
      </c>
      <c r="B808" s="41" t="s">
        <v>4739</v>
      </c>
      <c r="C808" s="41" t="s">
        <v>7662</v>
      </c>
      <c r="D808" s="42" t="s">
        <v>6852</v>
      </c>
      <c r="E808" s="43">
        <v>38.5</v>
      </c>
      <c r="F808" s="44">
        <v>1.9039999999999999</v>
      </c>
      <c r="G808" s="43">
        <v>39.58</v>
      </c>
      <c r="H808" s="44">
        <v>1.524</v>
      </c>
      <c r="I808" s="42" t="s">
        <v>109</v>
      </c>
      <c r="J808" s="42" t="s">
        <v>4</v>
      </c>
      <c r="K808" s="42" t="s">
        <v>4</v>
      </c>
      <c r="L808" s="43">
        <f>IF(Tabelle11[[#This Row],[Heizleistung (55° C)]]=0,Tabelle11[[#This Row],[Heizleistung (35° C)]],(Tabelle11[[#This Row],[Heizleistung (35° C)]]+Tabelle11[[#This Row],[Heizleistung (55° C)]])/2)</f>
        <v>39.04</v>
      </c>
      <c r="M808" s="46">
        <f>IF(OR(Tabelle11[[#This Row],[Etas 35°C]]=0,Tabelle11[[#This Row],[Etas 55°C]]=0),"n.a.",(Tabelle11[[#This Row],[Etas 35°C]]*0.8+Tabelle11[[#This Row],[Etas 55°C]]*0.2)*2.5)</f>
        <v>4.57</v>
      </c>
      <c r="N808" s="53">
        <f>IF(Tabelle11[[#This Row],[Etas 55°C]]=0,"n.a.",(6-Tabelle11[[#This Row],[80%/20% SCOP]])/Tabelle11[[#This Row],[80%/20% SCOP]])</f>
        <v>0.31291028446389491</v>
      </c>
    </row>
    <row r="809" spans="1:14" ht="20.100000000000001" customHeight="1" x14ac:dyDescent="0.25">
      <c r="A809" s="40">
        <v>16000968</v>
      </c>
      <c r="B809" s="41" t="s">
        <v>4739</v>
      </c>
      <c r="C809" s="41" t="s">
        <v>7663</v>
      </c>
      <c r="D809" s="42" t="s">
        <v>6852</v>
      </c>
      <c r="E809" s="43">
        <v>98.2</v>
      </c>
      <c r="F809" s="44">
        <v>1.8720000000000001</v>
      </c>
      <c r="G809" s="43">
        <v>100.95</v>
      </c>
      <c r="H809" s="44">
        <v>1.5</v>
      </c>
      <c r="I809" s="42" t="s">
        <v>109</v>
      </c>
      <c r="J809" s="42" t="s">
        <v>4</v>
      </c>
      <c r="K809" s="42" t="s">
        <v>4</v>
      </c>
      <c r="L809" s="43">
        <f>IF(Tabelle11[[#This Row],[Heizleistung (55° C)]]=0,Tabelle11[[#This Row],[Heizleistung (35° C)]],(Tabelle11[[#This Row],[Heizleistung (35° C)]]+Tabelle11[[#This Row],[Heizleistung (55° C)]])/2)</f>
        <v>99.575000000000003</v>
      </c>
      <c r="M809" s="46">
        <f>IF(OR(Tabelle11[[#This Row],[Etas 35°C]]=0,Tabelle11[[#This Row],[Etas 55°C]]=0),"n.a.",(Tabelle11[[#This Row],[Etas 35°C]]*0.8+Tabelle11[[#This Row],[Etas 55°C]]*0.2)*2.5)</f>
        <v>4.4940000000000007</v>
      </c>
      <c r="N809" s="53">
        <f>IF(Tabelle11[[#This Row],[Etas 55°C]]=0,"n.a.",(6-Tabelle11[[#This Row],[80%/20% SCOP]])/Tabelle11[[#This Row],[80%/20% SCOP]])</f>
        <v>0.33511348464619473</v>
      </c>
    </row>
    <row r="810" spans="1:14" ht="20.100000000000001" customHeight="1" x14ac:dyDescent="0.25">
      <c r="A810" s="40">
        <v>16000930</v>
      </c>
      <c r="B810" s="41" t="s">
        <v>4739</v>
      </c>
      <c r="C810" s="41" t="s">
        <v>7664</v>
      </c>
      <c r="D810" s="42" t="s">
        <v>6852</v>
      </c>
      <c r="E810" s="43">
        <v>36</v>
      </c>
      <c r="F810" s="44">
        <v>1.82</v>
      </c>
      <c r="G810" s="43">
        <v>37</v>
      </c>
      <c r="H810" s="44">
        <v>1.46</v>
      </c>
      <c r="I810" s="42" t="s">
        <v>109</v>
      </c>
      <c r="J810" s="42" t="s">
        <v>4</v>
      </c>
      <c r="K810" s="42" t="s">
        <v>4</v>
      </c>
      <c r="L810" s="43">
        <f>IF(Tabelle11[[#This Row],[Heizleistung (55° C)]]=0,Tabelle11[[#This Row],[Heizleistung (35° C)]],(Tabelle11[[#This Row],[Heizleistung (35° C)]]+Tabelle11[[#This Row],[Heizleistung (55° C)]])/2)</f>
        <v>36.5</v>
      </c>
      <c r="M810" s="46">
        <f>IF(OR(Tabelle11[[#This Row],[Etas 35°C]]=0,Tabelle11[[#This Row],[Etas 55°C]]=0),"n.a.",(Tabelle11[[#This Row],[Etas 35°C]]*0.8+Tabelle11[[#This Row],[Etas 55°C]]*0.2)*2.5)</f>
        <v>4.370000000000001</v>
      </c>
      <c r="N810" s="53">
        <f>IF(Tabelle11[[#This Row],[Etas 55°C]]=0,"n.a.",(6-Tabelle11[[#This Row],[80%/20% SCOP]])/Tabelle11[[#This Row],[80%/20% SCOP]])</f>
        <v>0.37299771167048024</v>
      </c>
    </row>
    <row r="811" spans="1:14" ht="20.100000000000001" customHeight="1" x14ac:dyDescent="0.25">
      <c r="A811" s="40">
        <v>16000965</v>
      </c>
      <c r="B811" s="41" t="s">
        <v>4739</v>
      </c>
      <c r="C811" s="41" t="s">
        <v>7665</v>
      </c>
      <c r="D811" s="42" t="s">
        <v>6852</v>
      </c>
      <c r="E811" s="43">
        <v>48.64</v>
      </c>
      <c r="F811" s="44">
        <v>1.9039999999999999</v>
      </c>
      <c r="G811" s="43">
        <v>50</v>
      </c>
      <c r="H811" s="44">
        <v>1.528</v>
      </c>
      <c r="I811" s="42" t="s">
        <v>109</v>
      </c>
      <c r="J811" s="42" t="s">
        <v>4</v>
      </c>
      <c r="K811" s="42" t="s">
        <v>4</v>
      </c>
      <c r="L811" s="43">
        <f>IF(Tabelle11[[#This Row],[Heizleistung (55° C)]]=0,Tabelle11[[#This Row],[Heizleistung (35° C)]],(Tabelle11[[#This Row],[Heizleistung (35° C)]]+Tabelle11[[#This Row],[Heizleistung (55° C)]])/2)</f>
        <v>49.32</v>
      </c>
      <c r="M811" s="46">
        <f>IF(OR(Tabelle11[[#This Row],[Etas 35°C]]=0,Tabelle11[[#This Row],[Etas 55°C]]=0),"n.a.",(Tabelle11[[#This Row],[Etas 35°C]]*0.8+Tabelle11[[#This Row],[Etas 55°C]]*0.2)*2.5)</f>
        <v>4.572000000000001</v>
      </c>
      <c r="N811" s="53">
        <f>IF(Tabelle11[[#This Row],[Etas 55°C]]=0,"n.a.",(6-Tabelle11[[#This Row],[80%/20% SCOP]])/Tabelle11[[#This Row],[80%/20% SCOP]])</f>
        <v>0.31233595800524905</v>
      </c>
    </row>
    <row r="812" spans="1:14" ht="20.100000000000001" customHeight="1" x14ac:dyDescent="0.25">
      <c r="A812" s="40">
        <v>16000929</v>
      </c>
      <c r="B812" s="41" t="s">
        <v>4739</v>
      </c>
      <c r="C812" s="41" t="s">
        <v>7666</v>
      </c>
      <c r="D812" s="42" t="s">
        <v>6852</v>
      </c>
      <c r="E812" s="43">
        <v>24</v>
      </c>
      <c r="F812" s="44">
        <v>1.82</v>
      </c>
      <c r="G812" s="43">
        <v>25</v>
      </c>
      <c r="H812" s="44">
        <v>1.46</v>
      </c>
      <c r="I812" s="42" t="s">
        <v>109</v>
      </c>
      <c r="J812" s="42" t="s">
        <v>4</v>
      </c>
      <c r="K812" s="42" t="s">
        <v>4</v>
      </c>
      <c r="L812" s="43">
        <f>IF(Tabelle11[[#This Row],[Heizleistung (55° C)]]=0,Tabelle11[[#This Row],[Heizleistung (35° C)]],(Tabelle11[[#This Row],[Heizleistung (35° C)]]+Tabelle11[[#This Row],[Heizleistung (55° C)]])/2)</f>
        <v>24.5</v>
      </c>
      <c r="M812" s="46">
        <f>IF(OR(Tabelle11[[#This Row],[Etas 35°C]]=0,Tabelle11[[#This Row],[Etas 55°C]]=0),"n.a.",(Tabelle11[[#This Row],[Etas 35°C]]*0.8+Tabelle11[[#This Row],[Etas 55°C]]*0.2)*2.5)</f>
        <v>4.370000000000001</v>
      </c>
      <c r="N812" s="53">
        <f>IF(Tabelle11[[#This Row],[Etas 55°C]]=0,"n.a.",(6-Tabelle11[[#This Row],[80%/20% SCOP]])/Tabelle11[[#This Row],[80%/20% SCOP]])</f>
        <v>0.37299771167048024</v>
      </c>
    </row>
    <row r="813" spans="1:14" ht="20.100000000000001" customHeight="1" x14ac:dyDescent="0.25">
      <c r="A813" s="40">
        <v>16000952</v>
      </c>
      <c r="B813" s="41" t="s">
        <v>4739</v>
      </c>
      <c r="C813" s="41" t="s">
        <v>7667</v>
      </c>
      <c r="D813" s="42" t="s">
        <v>6852</v>
      </c>
      <c r="E813" s="43">
        <v>22.26</v>
      </c>
      <c r="F813" s="44">
        <v>1.8879999999999999</v>
      </c>
      <c r="G813" s="43">
        <v>22.88</v>
      </c>
      <c r="H813" s="44">
        <v>1.516</v>
      </c>
      <c r="I813" s="42" t="s">
        <v>109</v>
      </c>
      <c r="J813" s="42" t="s">
        <v>4</v>
      </c>
      <c r="K813" s="42" t="s">
        <v>4</v>
      </c>
      <c r="L813" s="43">
        <f>IF(Tabelle11[[#This Row],[Heizleistung (55° C)]]=0,Tabelle11[[#This Row],[Heizleistung (35° C)]],(Tabelle11[[#This Row],[Heizleistung (35° C)]]+Tabelle11[[#This Row],[Heizleistung (55° C)]])/2)</f>
        <v>22.57</v>
      </c>
      <c r="M813" s="46">
        <f>IF(OR(Tabelle11[[#This Row],[Etas 35°C]]=0,Tabelle11[[#This Row],[Etas 55°C]]=0),"n.a.",(Tabelle11[[#This Row],[Etas 35°C]]*0.8+Tabelle11[[#This Row],[Etas 55°C]]*0.2)*2.5)</f>
        <v>4.5340000000000007</v>
      </c>
      <c r="N813" s="53">
        <f>IF(Tabelle11[[#This Row],[Etas 55°C]]=0,"n.a.",(6-Tabelle11[[#This Row],[80%/20% SCOP]])/Tabelle11[[#This Row],[80%/20% SCOP]])</f>
        <v>0.32333480370533724</v>
      </c>
    </row>
    <row r="814" spans="1:14" ht="20.100000000000001" customHeight="1" x14ac:dyDescent="0.25">
      <c r="A814" s="40">
        <v>16000996</v>
      </c>
      <c r="B814" s="41" t="s">
        <v>4799</v>
      </c>
      <c r="C814" s="41" t="s">
        <v>7668</v>
      </c>
      <c r="D814" s="42" t="s">
        <v>6852</v>
      </c>
      <c r="E814" s="43">
        <v>15.7</v>
      </c>
      <c r="F814" s="44">
        <v>2.1</v>
      </c>
      <c r="G814" s="43">
        <v>15.7</v>
      </c>
      <c r="H814" s="44">
        <v>1.55</v>
      </c>
      <c r="I814" s="42" t="s">
        <v>109</v>
      </c>
      <c r="J814" s="42" t="s">
        <v>4</v>
      </c>
      <c r="K814" s="42" t="s">
        <v>4</v>
      </c>
      <c r="L814" s="43">
        <f>IF(Tabelle11[[#This Row],[Heizleistung (55° C)]]=0,Tabelle11[[#This Row],[Heizleistung (35° C)]],(Tabelle11[[#This Row],[Heizleistung (35° C)]]+Tabelle11[[#This Row],[Heizleistung (55° C)]])/2)</f>
        <v>15.7</v>
      </c>
      <c r="M814" s="46">
        <f>IF(OR(Tabelle11[[#This Row],[Etas 35°C]]=0,Tabelle11[[#This Row],[Etas 55°C]]=0),"n.a.",(Tabelle11[[#This Row],[Etas 35°C]]*0.8+Tabelle11[[#This Row],[Etas 55°C]]*0.2)*2.5)</f>
        <v>4.9750000000000005</v>
      </c>
      <c r="N814" s="53">
        <f>IF(Tabelle11[[#This Row],[Etas 55°C]]=0,"n.a.",(6-Tabelle11[[#This Row],[80%/20% SCOP]])/Tabelle11[[#This Row],[80%/20% SCOP]])</f>
        <v>0.20603015075376871</v>
      </c>
    </row>
    <row r="815" spans="1:14" ht="20.100000000000001" customHeight="1" x14ac:dyDescent="0.25">
      <c r="A815" s="40">
        <v>16000995</v>
      </c>
      <c r="B815" s="41" t="s">
        <v>4799</v>
      </c>
      <c r="C815" s="41" t="s">
        <v>7669</v>
      </c>
      <c r="D815" s="42" t="s">
        <v>6852</v>
      </c>
      <c r="E815" s="43">
        <v>10.4</v>
      </c>
      <c r="F815" s="44">
        <v>2.1</v>
      </c>
      <c r="G815" s="43">
        <v>10.4</v>
      </c>
      <c r="H815" s="44">
        <v>1.55</v>
      </c>
      <c r="I815" s="42" t="s">
        <v>109</v>
      </c>
      <c r="J815" s="42" t="s">
        <v>4</v>
      </c>
      <c r="K815" s="42" t="s">
        <v>4</v>
      </c>
      <c r="L815" s="43">
        <f>IF(Tabelle11[[#This Row],[Heizleistung (55° C)]]=0,Tabelle11[[#This Row],[Heizleistung (35° C)]],(Tabelle11[[#This Row],[Heizleistung (35° C)]]+Tabelle11[[#This Row],[Heizleistung (55° C)]])/2)</f>
        <v>10.4</v>
      </c>
      <c r="M815" s="46">
        <f>IF(OR(Tabelle11[[#This Row],[Etas 35°C]]=0,Tabelle11[[#This Row],[Etas 55°C]]=0),"n.a.",(Tabelle11[[#This Row],[Etas 35°C]]*0.8+Tabelle11[[#This Row],[Etas 55°C]]*0.2)*2.5)</f>
        <v>4.9750000000000005</v>
      </c>
      <c r="N815" s="53">
        <f>IF(Tabelle11[[#This Row],[Etas 55°C]]=0,"n.a.",(6-Tabelle11[[#This Row],[80%/20% SCOP]])/Tabelle11[[#This Row],[80%/20% SCOP]])</f>
        <v>0.20603015075376871</v>
      </c>
    </row>
    <row r="816" spans="1:14" ht="20.100000000000001" customHeight="1" x14ac:dyDescent="0.25">
      <c r="A816" s="40">
        <v>16001200</v>
      </c>
      <c r="B816" s="41" t="s">
        <v>7670</v>
      </c>
      <c r="C816" s="41" t="s">
        <v>7671</v>
      </c>
      <c r="D816" s="42" t="s">
        <v>6852</v>
      </c>
      <c r="E816" s="43">
        <v>17.5</v>
      </c>
      <c r="F816" s="44">
        <v>1.96</v>
      </c>
      <c r="G816" s="43">
        <v>15.6</v>
      </c>
      <c r="H816" s="44">
        <v>1.47</v>
      </c>
      <c r="I816" s="42" t="s">
        <v>109</v>
      </c>
      <c r="J816" s="42" t="s">
        <v>15</v>
      </c>
      <c r="K816" s="42" t="s">
        <v>4</v>
      </c>
      <c r="L816" s="43">
        <f>IF(Tabelle11[[#This Row],[Heizleistung (55° C)]]=0,Tabelle11[[#This Row],[Heizleistung (35° C)]],(Tabelle11[[#This Row],[Heizleistung (35° C)]]+Tabelle11[[#This Row],[Heizleistung (55° C)]])/2)</f>
        <v>16.55</v>
      </c>
      <c r="M816" s="46">
        <f>IF(OR(Tabelle11[[#This Row],[Etas 35°C]]=0,Tabelle11[[#This Row],[Etas 55°C]]=0),"n.a.",(Tabelle11[[#This Row],[Etas 35°C]]*0.8+Tabelle11[[#This Row],[Etas 55°C]]*0.2)*2.5)</f>
        <v>4.6550000000000002</v>
      </c>
      <c r="N816" s="53">
        <f>IF(Tabelle11[[#This Row],[Etas 55°C]]=0,"n.a.",(6-Tabelle11[[#This Row],[80%/20% SCOP]])/Tabelle11[[#This Row],[80%/20% SCOP]])</f>
        <v>0.28893662728249186</v>
      </c>
    </row>
    <row r="817" spans="1:14" ht="20.100000000000001" customHeight="1" x14ac:dyDescent="0.25">
      <c r="A817" s="40">
        <v>16001199</v>
      </c>
      <c r="B817" s="41" t="s">
        <v>7670</v>
      </c>
      <c r="C817" s="41" t="s">
        <v>7672</v>
      </c>
      <c r="D817" s="42" t="s">
        <v>6852</v>
      </c>
      <c r="E817" s="43">
        <v>13.5</v>
      </c>
      <c r="F817" s="44">
        <v>2</v>
      </c>
      <c r="G817" s="43">
        <v>11.9</v>
      </c>
      <c r="H817" s="44">
        <v>1.48</v>
      </c>
      <c r="I817" s="42" t="s">
        <v>109</v>
      </c>
      <c r="J817" s="42" t="s">
        <v>15</v>
      </c>
      <c r="K817" s="42" t="s">
        <v>4</v>
      </c>
      <c r="L817" s="43">
        <f>IF(Tabelle11[[#This Row],[Heizleistung (55° C)]]=0,Tabelle11[[#This Row],[Heizleistung (35° C)]],(Tabelle11[[#This Row],[Heizleistung (35° C)]]+Tabelle11[[#This Row],[Heizleistung (55° C)]])/2)</f>
        <v>12.7</v>
      </c>
      <c r="M817" s="46">
        <f>IF(OR(Tabelle11[[#This Row],[Etas 35°C]]=0,Tabelle11[[#This Row],[Etas 55°C]]=0),"n.a.",(Tabelle11[[#This Row],[Etas 35°C]]*0.8+Tabelle11[[#This Row],[Etas 55°C]]*0.2)*2.5)</f>
        <v>4.74</v>
      </c>
      <c r="N817" s="53">
        <f>IF(Tabelle11[[#This Row],[Etas 55°C]]=0,"n.a.",(6-Tabelle11[[#This Row],[80%/20% SCOP]])/Tabelle11[[#This Row],[80%/20% SCOP]])</f>
        <v>0.2658227848101265</v>
      </c>
    </row>
    <row r="818" spans="1:14" ht="20.100000000000001" customHeight="1" x14ac:dyDescent="0.25">
      <c r="A818" s="40">
        <v>16001210</v>
      </c>
      <c r="B818" s="41" t="s">
        <v>7670</v>
      </c>
      <c r="C818" s="41" t="s">
        <v>7673</v>
      </c>
      <c r="D818" s="42" t="s">
        <v>6852</v>
      </c>
      <c r="E818" s="43">
        <v>21.8</v>
      </c>
      <c r="F818" s="44">
        <v>1.9</v>
      </c>
      <c r="G818" s="43">
        <v>19.2</v>
      </c>
      <c r="H818" s="44">
        <v>1.49</v>
      </c>
      <c r="I818" s="42" t="s">
        <v>109</v>
      </c>
      <c r="J818" s="42" t="s">
        <v>15</v>
      </c>
      <c r="K818" s="42" t="s">
        <v>4</v>
      </c>
      <c r="L818" s="43">
        <f>IF(Tabelle11[[#This Row],[Heizleistung (55° C)]]=0,Tabelle11[[#This Row],[Heizleistung (35° C)]],(Tabelle11[[#This Row],[Heizleistung (35° C)]]+Tabelle11[[#This Row],[Heizleistung (55° C)]])/2)</f>
        <v>20.5</v>
      </c>
      <c r="M818" s="46">
        <f>IF(OR(Tabelle11[[#This Row],[Etas 35°C]]=0,Tabelle11[[#This Row],[Etas 55°C]]=0),"n.a.",(Tabelle11[[#This Row],[Etas 35°C]]*0.8+Tabelle11[[#This Row],[Etas 55°C]]*0.2)*2.5)</f>
        <v>4.5449999999999999</v>
      </c>
      <c r="N818" s="53">
        <f>IF(Tabelle11[[#This Row],[Etas 55°C]]=0,"n.a.",(6-Tabelle11[[#This Row],[80%/20% SCOP]])/Tabelle11[[#This Row],[80%/20% SCOP]])</f>
        <v>0.32013201320132018</v>
      </c>
    </row>
    <row r="819" spans="1:14" ht="20.100000000000001" customHeight="1" x14ac:dyDescent="0.25">
      <c r="A819" s="40">
        <v>16001197</v>
      </c>
      <c r="B819" s="41" t="s">
        <v>7670</v>
      </c>
      <c r="C819" s="41" t="s">
        <v>7674</v>
      </c>
      <c r="D819" s="42" t="s">
        <v>6852</v>
      </c>
      <c r="E819" s="43">
        <v>7.6</v>
      </c>
      <c r="F819" s="44">
        <v>1.92</v>
      </c>
      <c r="G819" s="43">
        <v>6.9</v>
      </c>
      <c r="H819" s="44">
        <v>1.41</v>
      </c>
      <c r="I819" s="42" t="s">
        <v>109</v>
      </c>
      <c r="J819" s="42" t="s">
        <v>15</v>
      </c>
      <c r="K819" s="42" t="s">
        <v>4</v>
      </c>
      <c r="L819" s="43">
        <f>IF(Tabelle11[[#This Row],[Heizleistung (55° C)]]=0,Tabelle11[[#This Row],[Heizleistung (35° C)]],(Tabelle11[[#This Row],[Heizleistung (35° C)]]+Tabelle11[[#This Row],[Heizleistung (55° C)]])/2)</f>
        <v>7.25</v>
      </c>
      <c r="M819" s="46">
        <f>IF(OR(Tabelle11[[#This Row],[Etas 35°C]]=0,Tabelle11[[#This Row],[Etas 55°C]]=0),"n.a.",(Tabelle11[[#This Row],[Etas 35°C]]*0.8+Tabelle11[[#This Row],[Etas 55°C]]*0.2)*2.5)</f>
        <v>4.5449999999999999</v>
      </c>
      <c r="N819" s="53">
        <f>IF(Tabelle11[[#This Row],[Etas 55°C]]=0,"n.a.",(6-Tabelle11[[#This Row],[80%/20% SCOP]])/Tabelle11[[#This Row],[80%/20% SCOP]])</f>
        <v>0.32013201320132018</v>
      </c>
    </row>
    <row r="820" spans="1:14" ht="20.100000000000001" customHeight="1" x14ac:dyDescent="0.25">
      <c r="A820" s="40">
        <v>16001198</v>
      </c>
      <c r="B820" s="41" t="s">
        <v>7670</v>
      </c>
      <c r="C820" s="41" t="s">
        <v>7675</v>
      </c>
      <c r="D820" s="42" t="s">
        <v>6852</v>
      </c>
      <c r="E820" s="43">
        <v>10.199999999999999</v>
      </c>
      <c r="F820" s="44">
        <v>1.86</v>
      </c>
      <c r="G820" s="43">
        <v>9.1</v>
      </c>
      <c r="H820" s="44">
        <v>1.45</v>
      </c>
      <c r="I820" s="42" t="s">
        <v>109</v>
      </c>
      <c r="J820" s="42" t="s">
        <v>15</v>
      </c>
      <c r="K820" s="42" t="s">
        <v>4</v>
      </c>
      <c r="L820" s="43">
        <f>IF(Tabelle11[[#This Row],[Heizleistung (55° C)]]=0,Tabelle11[[#This Row],[Heizleistung (35° C)]],(Tabelle11[[#This Row],[Heizleistung (35° C)]]+Tabelle11[[#This Row],[Heizleistung (55° C)]])/2)</f>
        <v>9.6499999999999986</v>
      </c>
      <c r="M820" s="46">
        <f>IF(OR(Tabelle11[[#This Row],[Etas 35°C]]=0,Tabelle11[[#This Row],[Etas 55°C]]=0),"n.a.",(Tabelle11[[#This Row],[Etas 35°C]]*0.8+Tabelle11[[#This Row],[Etas 55°C]]*0.2)*2.5)</f>
        <v>4.4450000000000003</v>
      </c>
      <c r="N820" s="53">
        <f>IF(Tabelle11[[#This Row],[Etas 55°C]]=0,"n.a.",(6-Tabelle11[[#This Row],[80%/20% SCOP]])/Tabelle11[[#This Row],[80%/20% SCOP]])</f>
        <v>0.3498312710911135</v>
      </c>
    </row>
    <row r="821" spans="1:14" ht="20.100000000000001" customHeight="1" x14ac:dyDescent="0.25">
      <c r="A821" s="40">
        <v>16014512</v>
      </c>
      <c r="B821" s="41" t="s">
        <v>4979</v>
      </c>
      <c r="C821" s="41" t="s">
        <v>7676</v>
      </c>
      <c r="D821" s="42" t="s">
        <v>6852</v>
      </c>
      <c r="E821" s="43">
        <v>7.48</v>
      </c>
      <c r="F821" s="44">
        <v>2.1</v>
      </c>
      <c r="G821" s="43">
        <v>8.3000000000000007</v>
      </c>
      <c r="H821" s="44">
        <v>1.5960000000000001</v>
      </c>
      <c r="I821" s="42" t="s">
        <v>355</v>
      </c>
      <c r="J821" s="42" t="s">
        <v>4</v>
      </c>
      <c r="K821" s="42" t="s">
        <v>4</v>
      </c>
      <c r="L821" s="43">
        <f>IF(Tabelle11[[#This Row],[Heizleistung (55° C)]]=0,Tabelle11[[#This Row],[Heizleistung (35° C)]],(Tabelle11[[#This Row],[Heizleistung (35° C)]]+Tabelle11[[#This Row],[Heizleistung (55° C)]])/2)</f>
        <v>7.8900000000000006</v>
      </c>
      <c r="M821" s="46">
        <f>IF(OR(Tabelle11[[#This Row],[Etas 35°C]]=0,Tabelle11[[#This Row],[Etas 55°C]]=0),"n.a.",(Tabelle11[[#This Row],[Etas 35°C]]*0.8+Tabelle11[[#This Row],[Etas 55°C]]*0.2)*2.5)</f>
        <v>4.9980000000000002</v>
      </c>
      <c r="N821" s="53">
        <f>IF(Tabelle11[[#This Row],[Etas 55°C]]=0,"n.a.",(6-Tabelle11[[#This Row],[80%/20% SCOP]])/Tabelle11[[#This Row],[80%/20% SCOP]])</f>
        <v>0.20048019207683068</v>
      </c>
    </row>
    <row r="822" spans="1:14" ht="20.100000000000001" customHeight="1" x14ac:dyDescent="0.25">
      <c r="A822" s="40">
        <v>16001202</v>
      </c>
      <c r="B822" s="41" t="s">
        <v>4979</v>
      </c>
      <c r="C822" s="41" t="s">
        <v>7677</v>
      </c>
      <c r="D822" s="42" t="s">
        <v>6852</v>
      </c>
      <c r="E822" s="43">
        <v>5</v>
      </c>
      <c r="F822" s="44">
        <v>1.84</v>
      </c>
      <c r="G822" s="43"/>
      <c r="H822" s="42"/>
      <c r="I822" s="42" t="s">
        <v>109</v>
      </c>
      <c r="J822" s="42" t="s">
        <v>4</v>
      </c>
      <c r="K822" s="42" t="s">
        <v>4</v>
      </c>
      <c r="L822" s="43">
        <f>IF(Tabelle11[[#This Row],[Heizleistung (55° C)]]=0,Tabelle11[[#This Row],[Heizleistung (35° C)]],(Tabelle11[[#This Row],[Heizleistung (35° C)]]+Tabelle11[[#This Row],[Heizleistung (55° C)]])/2)</f>
        <v>5</v>
      </c>
      <c r="M822" s="46" t="str">
        <f>IF(OR(Tabelle11[[#This Row],[Etas 35°C]]=0,Tabelle11[[#This Row],[Etas 55°C]]=0),"n.a.",(Tabelle11[[#This Row],[Etas 35°C]]*0.8+Tabelle11[[#This Row],[Etas 55°C]]*0.2)*2.5)</f>
        <v>n.a.</v>
      </c>
      <c r="N822" s="53" t="str">
        <f>IF(Tabelle11[[#This Row],[Etas 55°C]]=0,"n.a.",(6-Tabelle11[[#This Row],[80%/20% SCOP]])/Tabelle11[[#This Row],[80%/20% SCOP]])</f>
        <v>n.a.</v>
      </c>
    </row>
    <row r="823" spans="1:14" ht="20.100000000000001" customHeight="1" x14ac:dyDescent="0.25">
      <c r="A823" s="40">
        <v>16001215</v>
      </c>
      <c r="B823" s="41" t="s">
        <v>4979</v>
      </c>
      <c r="C823" s="41" t="s">
        <v>7678</v>
      </c>
      <c r="D823" s="42" t="s">
        <v>6852</v>
      </c>
      <c r="E823" s="43">
        <v>12</v>
      </c>
      <c r="F823" s="44">
        <v>1.88</v>
      </c>
      <c r="G823" s="43"/>
      <c r="H823" s="42"/>
      <c r="I823" s="42" t="s">
        <v>324</v>
      </c>
      <c r="J823" s="42" t="s">
        <v>4</v>
      </c>
      <c r="K823" s="42" t="s">
        <v>4</v>
      </c>
      <c r="L823" s="43">
        <f>IF(Tabelle11[[#This Row],[Heizleistung (55° C)]]=0,Tabelle11[[#This Row],[Heizleistung (35° C)]],(Tabelle11[[#This Row],[Heizleistung (35° C)]]+Tabelle11[[#This Row],[Heizleistung (55° C)]])/2)</f>
        <v>12</v>
      </c>
      <c r="M823" s="46" t="str">
        <f>IF(OR(Tabelle11[[#This Row],[Etas 35°C]]=0,Tabelle11[[#This Row],[Etas 55°C]]=0),"n.a.",(Tabelle11[[#This Row],[Etas 35°C]]*0.8+Tabelle11[[#This Row],[Etas 55°C]]*0.2)*2.5)</f>
        <v>n.a.</v>
      </c>
      <c r="N823" s="53" t="str">
        <f>IF(Tabelle11[[#This Row],[Etas 55°C]]=0,"n.a.",(6-Tabelle11[[#This Row],[80%/20% SCOP]])/Tabelle11[[#This Row],[80%/20% SCOP]])</f>
        <v>n.a.</v>
      </c>
    </row>
    <row r="824" spans="1:14" ht="20.100000000000001" customHeight="1" x14ac:dyDescent="0.25">
      <c r="A824" s="40">
        <v>16014513</v>
      </c>
      <c r="B824" s="41" t="s">
        <v>4979</v>
      </c>
      <c r="C824" s="41" t="s">
        <v>7679</v>
      </c>
      <c r="D824" s="42" t="s">
        <v>6852</v>
      </c>
      <c r="E824" s="43">
        <v>10.37</v>
      </c>
      <c r="F824" s="44">
        <v>2.8479999999999999</v>
      </c>
      <c r="G824" s="43">
        <v>11.53</v>
      </c>
      <c r="H824" s="44">
        <v>1.6080000000000001</v>
      </c>
      <c r="I824" s="42" t="s">
        <v>355</v>
      </c>
      <c r="J824" s="42" t="s">
        <v>4</v>
      </c>
      <c r="K824" s="42" t="s">
        <v>4</v>
      </c>
      <c r="L824" s="43">
        <f>IF(Tabelle11[[#This Row],[Heizleistung (55° C)]]=0,Tabelle11[[#This Row],[Heizleistung (35° C)]],(Tabelle11[[#This Row],[Heizleistung (35° C)]]+Tabelle11[[#This Row],[Heizleistung (55° C)]])/2)</f>
        <v>10.95</v>
      </c>
      <c r="M824" s="46">
        <f>IF(OR(Tabelle11[[#This Row],[Etas 35°C]]=0,Tabelle11[[#This Row],[Etas 55°C]]=0),"n.a.",(Tabelle11[[#This Row],[Etas 35°C]]*0.8+Tabelle11[[#This Row],[Etas 55°C]]*0.2)*2.5)</f>
        <v>6.5</v>
      </c>
      <c r="N824" s="53">
        <f>IF(Tabelle11[[#This Row],[Etas 55°C]]=0,"n.a.",(6-Tabelle11[[#This Row],[80%/20% SCOP]])/Tabelle11[[#This Row],[80%/20% SCOP]])</f>
        <v>-7.6923076923076927E-2</v>
      </c>
    </row>
    <row r="825" spans="1:14" ht="20.100000000000001" customHeight="1" x14ac:dyDescent="0.25">
      <c r="A825" s="40">
        <v>16001201</v>
      </c>
      <c r="B825" s="41" t="s">
        <v>4979</v>
      </c>
      <c r="C825" s="41" t="s">
        <v>7680</v>
      </c>
      <c r="D825" s="42" t="s">
        <v>6852</v>
      </c>
      <c r="E825" s="43">
        <v>12</v>
      </c>
      <c r="F825" s="44">
        <v>1.88</v>
      </c>
      <c r="G825" s="43"/>
      <c r="H825" s="42"/>
      <c r="I825" s="42" t="s">
        <v>324</v>
      </c>
      <c r="J825" s="42" t="s">
        <v>4</v>
      </c>
      <c r="K825" s="42" t="s">
        <v>4</v>
      </c>
      <c r="L825" s="43">
        <f>IF(Tabelle11[[#This Row],[Heizleistung (55° C)]]=0,Tabelle11[[#This Row],[Heizleistung (35° C)]],(Tabelle11[[#This Row],[Heizleistung (35° C)]]+Tabelle11[[#This Row],[Heizleistung (55° C)]])/2)</f>
        <v>12</v>
      </c>
      <c r="M825" s="46" t="str">
        <f>IF(OR(Tabelle11[[#This Row],[Etas 35°C]]=0,Tabelle11[[#This Row],[Etas 55°C]]=0),"n.a.",(Tabelle11[[#This Row],[Etas 35°C]]*0.8+Tabelle11[[#This Row],[Etas 55°C]]*0.2)*2.5)</f>
        <v>n.a.</v>
      </c>
      <c r="N825" s="53" t="str">
        <f>IF(Tabelle11[[#This Row],[Etas 55°C]]=0,"n.a.",(6-Tabelle11[[#This Row],[80%/20% SCOP]])/Tabelle11[[#This Row],[80%/20% SCOP]])</f>
        <v>n.a.</v>
      </c>
    </row>
    <row r="826" spans="1:14" ht="20.100000000000001" customHeight="1" x14ac:dyDescent="0.25">
      <c r="A826" s="40">
        <v>16001214</v>
      </c>
      <c r="B826" s="41" t="s">
        <v>4979</v>
      </c>
      <c r="C826" s="41" t="s">
        <v>7681</v>
      </c>
      <c r="D826" s="42" t="s">
        <v>6852</v>
      </c>
      <c r="E826" s="43">
        <v>5</v>
      </c>
      <c r="F826" s="44">
        <v>1.84</v>
      </c>
      <c r="G826" s="43"/>
      <c r="H826" s="42"/>
      <c r="I826" s="42" t="s">
        <v>109</v>
      </c>
      <c r="J826" s="42" t="s">
        <v>4</v>
      </c>
      <c r="K826" s="42" t="s">
        <v>4</v>
      </c>
      <c r="L826" s="43">
        <f>IF(Tabelle11[[#This Row],[Heizleistung (55° C)]]=0,Tabelle11[[#This Row],[Heizleistung (35° C)]],(Tabelle11[[#This Row],[Heizleistung (35° C)]]+Tabelle11[[#This Row],[Heizleistung (55° C)]])/2)</f>
        <v>5</v>
      </c>
      <c r="M826" s="46" t="str">
        <f>IF(OR(Tabelle11[[#This Row],[Etas 35°C]]=0,Tabelle11[[#This Row],[Etas 55°C]]=0),"n.a.",(Tabelle11[[#This Row],[Etas 35°C]]*0.8+Tabelle11[[#This Row],[Etas 55°C]]*0.2)*2.5)</f>
        <v>n.a.</v>
      </c>
      <c r="N826" s="53" t="str">
        <f>IF(Tabelle11[[#This Row],[Etas 55°C]]=0,"n.a.",(6-Tabelle11[[#This Row],[80%/20% SCOP]])/Tabelle11[[#This Row],[80%/20% SCOP]])</f>
        <v>n.a.</v>
      </c>
    </row>
    <row r="827" spans="1:14" ht="20.100000000000001" customHeight="1" x14ac:dyDescent="0.25">
      <c r="A827" s="40">
        <v>16014514</v>
      </c>
      <c r="B827" s="41" t="s">
        <v>4979</v>
      </c>
      <c r="C827" s="41" t="s">
        <v>7682</v>
      </c>
      <c r="D827" s="42" t="s">
        <v>6852</v>
      </c>
      <c r="E827" s="43">
        <v>15.78</v>
      </c>
      <c r="F827" s="44">
        <v>2.0640000000000001</v>
      </c>
      <c r="G827" s="43">
        <v>15.5</v>
      </c>
      <c r="H827" s="44">
        <v>1.5649999999999999</v>
      </c>
      <c r="I827" s="42" t="s">
        <v>355</v>
      </c>
      <c r="J827" s="42" t="s">
        <v>4</v>
      </c>
      <c r="K827" s="42" t="s">
        <v>4</v>
      </c>
      <c r="L827" s="43">
        <f>IF(Tabelle11[[#This Row],[Heizleistung (55° C)]]=0,Tabelle11[[#This Row],[Heizleistung (35° C)]],(Tabelle11[[#This Row],[Heizleistung (35° C)]]+Tabelle11[[#This Row],[Heizleistung (55° C)]])/2)</f>
        <v>15.64</v>
      </c>
      <c r="M827" s="46">
        <f>IF(OR(Tabelle11[[#This Row],[Etas 35°C]]=0,Tabelle11[[#This Row],[Etas 55°C]]=0),"n.a.",(Tabelle11[[#This Row],[Etas 35°C]]*0.8+Tabelle11[[#This Row],[Etas 55°C]]*0.2)*2.5)</f>
        <v>4.9105000000000008</v>
      </c>
      <c r="N827" s="53">
        <f>IF(Tabelle11[[#This Row],[Etas 55°C]]=0,"n.a.",(6-Tabelle11[[#This Row],[80%/20% SCOP]])/Tabelle11[[#This Row],[80%/20% SCOP]])</f>
        <v>0.22187149984726587</v>
      </c>
    </row>
    <row r="828" spans="1:14" ht="20.100000000000001" customHeight="1" x14ac:dyDescent="0.25">
      <c r="A828" s="40">
        <v>16001203</v>
      </c>
      <c r="B828" s="41" t="s">
        <v>4979</v>
      </c>
      <c r="C828" s="41" t="s">
        <v>7683</v>
      </c>
      <c r="D828" s="42" t="s">
        <v>6852</v>
      </c>
      <c r="E828" s="43">
        <v>5</v>
      </c>
      <c r="F828" s="44">
        <v>1.84</v>
      </c>
      <c r="G828" s="43"/>
      <c r="H828" s="42"/>
      <c r="I828" s="42" t="s">
        <v>109</v>
      </c>
      <c r="J828" s="42" t="s">
        <v>4</v>
      </c>
      <c r="K828" s="42" t="s">
        <v>4</v>
      </c>
      <c r="L828" s="43">
        <f>IF(Tabelle11[[#This Row],[Heizleistung (55° C)]]=0,Tabelle11[[#This Row],[Heizleistung (35° C)]],(Tabelle11[[#This Row],[Heizleistung (35° C)]]+Tabelle11[[#This Row],[Heizleistung (55° C)]])/2)</f>
        <v>5</v>
      </c>
      <c r="M828" s="46" t="str">
        <f>IF(OR(Tabelle11[[#This Row],[Etas 35°C]]=0,Tabelle11[[#This Row],[Etas 55°C]]=0),"n.a.",(Tabelle11[[#This Row],[Etas 35°C]]*0.8+Tabelle11[[#This Row],[Etas 55°C]]*0.2)*2.5)</f>
        <v>n.a.</v>
      </c>
      <c r="N828" s="53" t="str">
        <f>IF(Tabelle11[[#This Row],[Etas 55°C]]=0,"n.a.",(6-Tabelle11[[#This Row],[80%/20% SCOP]])/Tabelle11[[#This Row],[80%/20% SCOP]])</f>
        <v>n.a.</v>
      </c>
    </row>
    <row r="829" spans="1:14" ht="20.100000000000001" customHeight="1" x14ac:dyDescent="0.25">
      <c r="A829" s="40">
        <v>16017286</v>
      </c>
      <c r="B829" s="41" t="s">
        <v>5081</v>
      </c>
      <c r="C829" s="41" t="s">
        <v>7684</v>
      </c>
      <c r="D829" s="42" t="s">
        <v>6852</v>
      </c>
      <c r="E829" s="43">
        <v>7.4</v>
      </c>
      <c r="F829" s="44">
        <v>1.8149999999999999</v>
      </c>
      <c r="G829" s="43">
        <v>6.9</v>
      </c>
      <c r="H829" s="44">
        <v>1.4259999999999999</v>
      </c>
      <c r="I829" s="42" t="s">
        <v>3</v>
      </c>
      <c r="J829" s="42" t="s">
        <v>4</v>
      </c>
      <c r="K829" s="42" t="s">
        <v>4</v>
      </c>
      <c r="L829" s="43">
        <f>IF(Tabelle11[[#This Row],[Heizleistung (55° C)]]=0,Tabelle11[[#This Row],[Heizleistung (35° C)]],(Tabelle11[[#This Row],[Heizleistung (35° C)]]+Tabelle11[[#This Row],[Heizleistung (55° C)]])/2)</f>
        <v>7.15</v>
      </c>
      <c r="M829" s="46">
        <f>IF(OR(Tabelle11[[#This Row],[Etas 35°C]]=0,Tabelle11[[#This Row],[Etas 55°C]]=0),"n.a.",(Tabelle11[[#This Row],[Etas 35°C]]*0.8+Tabelle11[[#This Row],[Etas 55°C]]*0.2)*2.5)</f>
        <v>4.343</v>
      </c>
      <c r="N829" s="53">
        <f>IF(Tabelle11[[#This Row],[Etas 55°C]]=0,"n.a.",(6-Tabelle11[[#This Row],[80%/20% SCOP]])/Tabelle11[[#This Row],[80%/20% SCOP]])</f>
        <v>0.38153350218742804</v>
      </c>
    </row>
    <row r="830" spans="1:14" ht="20.100000000000001" customHeight="1" x14ac:dyDescent="0.25">
      <c r="A830" s="40">
        <v>16001241</v>
      </c>
      <c r="B830" s="41" t="s">
        <v>5081</v>
      </c>
      <c r="C830" s="41" t="s">
        <v>7685</v>
      </c>
      <c r="D830" s="42" t="s">
        <v>6852</v>
      </c>
      <c r="E830" s="43">
        <v>22.92</v>
      </c>
      <c r="F830" s="44">
        <v>2.121</v>
      </c>
      <c r="G830" s="43">
        <v>18.34</v>
      </c>
      <c r="H830" s="44">
        <v>1.427</v>
      </c>
      <c r="I830" s="42" t="s">
        <v>3166</v>
      </c>
      <c r="J830" s="42" t="s">
        <v>4</v>
      </c>
      <c r="K830" s="42" t="s">
        <v>4</v>
      </c>
      <c r="L830" s="43">
        <f>IF(Tabelle11[[#This Row],[Heizleistung (55° C)]]=0,Tabelle11[[#This Row],[Heizleistung (35° C)]],(Tabelle11[[#This Row],[Heizleistung (35° C)]]+Tabelle11[[#This Row],[Heizleistung (55° C)]])/2)</f>
        <v>20.630000000000003</v>
      </c>
      <c r="M830" s="46">
        <f>IF(OR(Tabelle11[[#This Row],[Etas 35°C]]=0,Tabelle11[[#This Row],[Etas 55°C]]=0),"n.a.",(Tabelle11[[#This Row],[Etas 35°C]]*0.8+Tabelle11[[#This Row],[Etas 55°C]]*0.2)*2.5)</f>
        <v>4.9555000000000007</v>
      </c>
      <c r="N830" s="53">
        <f>IF(Tabelle11[[#This Row],[Etas 55°C]]=0,"n.a.",(6-Tabelle11[[#This Row],[80%/20% SCOP]])/Tabelle11[[#This Row],[80%/20% SCOP]])</f>
        <v>0.2107759055594792</v>
      </c>
    </row>
    <row r="831" spans="1:14" ht="20.100000000000001" customHeight="1" x14ac:dyDescent="0.25">
      <c r="A831" s="40">
        <v>16017283</v>
      </c>
      <c r="B831" s="41" t="s">
        <v>5081</v>
      </c>
      <c r="C831" s="41" t="s">
        <v>7686</v>
      </c>
      <c r="D831" s="42" t="s">
        <v>6852</v>
      </c>
      <c r="E831" s="43">
        <v>7.4</v>
      </c>
      <c r="F831" s="44">
        <v>1.8149999999999999</v>
      </c>
      <c r="G831" s="43">
        <v>6.9</v>
      </c>
      <c r="H831" s="44">
        <v>1.4259999999999999</v>
      </c>
      <c r="I831" s="42" t="s">
        <v>3</v>
      </c>
      <c r="J831" s="42" t="s">
        <v>4</v>
      </c>
      <c r="K831" s="42" t="s">
        <v>4</v>
      </c>
      <c r="L831" s="43">
        <f>IF(Tabelle11[[#This Row],[Heizleistung (55° C)]]=0,Tabelle11[[#This Row],[Heizleistung (35° C)]],(Tabelle11[[#This Row],[Heizleistung (35° C)]]+Tabelle11[[#This Row],[Heizleistung (55° C)]])/2)</f>
        <v>7.15</v>
      </c>
      <c r="M831" s="46">
        <f>IF(OR(Tabelle11[[#This Row],[Etas 35°C]]=0,Tabelle11[[#This Row],[Etas 55°C]]=0),"n.a.",(Tabelle11[[#This Row],[Etas 35°C]]*0.8+Tabelle11[[#This Row],[Etas 55°C]]*0.2)*2.5)</f>
        <v>4.343</v>
      </c>
      <c r="N831" s="53">
        <f>IF(Tabelle11[[#This Row],[Etas 55°C]]=0,"n.a.",(6-Tabelle11[[#This Row],[80%/20% SCOP]])/Tabelle11[[#This Row],[80%/20% SCOP]])</f>
        <v>0.38153350218742804</v>
      </c>
    </row>
    <row r="832" spans="1:14" ht="20.100000000000001" customHeight="1" x14ac:dyDescent="0.25">
      <c r="A832" s="40">
        <v>16001244</v>
      </c>
      <c r="B832" s="41" t="s">
        <v>5081</v>
      </c>
      <c r="C832" s="41" t="s">
        <v>7687</v>
      </c>
      <c r="D832" s="42" t="s">
        <v>6852</v>
      </c>
      <c r="E832" s="43">
        <v>12.89</v>
      </c>
      <c r="F832" s="44">
        <v>1.962</v>
      </c>
      <c r="G832" s="43">
        <v>12.44</v>
      </c>
      <c r="H832" s="44">
        <v>1.4910000000000001</v>
      </c>
      <c r="I832" s="42" t="s">
        <v>109</v>
      </c>
      <c r="J832" s="42" t="s">
        <v>4</v>
      </c>
      <c r="K832" s="42" t="s">
        <v>4</v>
      </c>
      <c r="L832" s="43">
        <f>IF(Tabelle11[[#This Row],[Heizleistung (55° C)]]=0,Tabelle11[[#This Row],[Heizleistung (35° C)]],(Tabelle11[[#This Row],[Heizleistung (35° C)]]+Tabelle11[[#This Row],[Heizleistung (55° C)]])/2)</f>
        <v>12.664999999999999</v>
      </c>
      <c r="M832" s="46">
        <f>IF(OR(Tabelle11[[#This Row],[Etas 35°C]]=0,Tabelle11[[#This Row],[Etas 55°C]]=0),"n.a.",(Tabelle11[[#This Row],[Etas 35°C]]*0.8+Tabelle11[[#This Row],[Etas 55°C]]*0.2)*2.5)</f>
        <v>4.6695000000000002</v>
      </c>
      <c r="N832" s="53">
        <f>IF(Tabelle11[[#This Row],[Etas 55°C]]=0,"n.a.",(6-Tabelle11[[#This Row],[80%/20% SCOP]])/Tabelle11[[#This Row],[80%/20% SCOP]])</f>
        <v>0.28493414712495979</v>
      </c>
    </row>
    <row r="833" spans="1:14" ht="20.100000000000001" customHeight="1" x14ac:dyDescent="0.25">
      <c r="A833" s="40">
        <v>16001235</v>
      </c>
      <c r="B833" s="41" t="s">
        <v>5081</v>
      </c>
      <c r="C833" s="41" t="s">
        <v>7688</v>
      </c>
      <c r="D833" s="42" t="s">
        <v>6852</v>
      </c>
      <c r="E833" s="43">
        <v>12.89</v>
      </c>
      <c r="F833" s="44">
        <v>1.962</v>
      </c>
      <c r="G833" s="43">
        <v>12.44</v>
      </c>
      <c r="H833" s="44">
        <v>1.4910000000000001</v>
      </c>
      <c r="I833" s="42" t="s">
        <v>109</v>
      </c>
      <c r="J833" s="42" t="s">
        <v>4</v>
      </c>
      <c r="K833" s="42" t="s">
        <v>4</v>
      </c>
      <c r="L833" s="43">
        <f>IF(Tabelle11[[#This Row],[Heizleistung (55° C)]]=0,Tabelle11[[#This Row],[Heizleistung (35° C)]],(Tabelle11[[#This Row],[Heizleistung (35° C)]]+Tabelle11[[#This Row],[Heizleistung (55° C)]])/2)</f>
        <v>12.664999999999999</v>
      </c>
      <c r="M833" s="46">
        <f>IF(OR(Tabelle11[[#This Row],[Etas 35°C]]=0,Tabelle11[[#This Row],[Etas 55°C]]=0),"n.a.",(Tabelle11[[#This Row],[Etas 35°C]]*0.8+Tabelle11[[#This Row],[Etas 55°C]]*0.2)*2.5)</f>
        <v>4.6695000000000002</v>
      </c>
      <c r="N833" s="53">
        <f>IF(Tabelle11[[#This Row],[Etas 55°C]]=0,"n.a.",(6-Tabelle11[[#This Row],[80%/20% SCOP]])/Tabelle11[[#This Row],[80%/20% SCOP]])</f>
        <v>0.28493414712495979</v>
      </c>
    </row>
    <row r="834" spans="1:14" ht="20.100000000000001" customHeight="1" x14ac:dyDescent="0.25">
      <c r="A834" s="40">
        <v>16016275</v>
      </c>
      <c r="B834" s="41" t="s">
        <v>5081</v>
      </c>
      <c r="C834" s="41" t="s">
        <v>7689</v>
      </c>
      <c r="D834" s="42" t="s">
        <v>6852</v>
      </c>
      <c r="E834" s="43">
        <v>33</v>
      </c>
      <c r="F834" s="44">
        <v>1.8140000000000001</v>
      </c>
      <c r="G834" s="43">
        <v>29.7</v>
      </c>
      <c r="H834" s="44">
        <v>1.403</v>
      </c>
      <c r="I834" s="42" t="s">
        <v>3166</v>
      </c>
      <c r="J834" s="42" t="s">
        <v>4</v>
      </c>
      <c r="K834" s="42" t="s">
        <v>4</v>
      </c>
      <c r="L834" s="43">
        <f>IF(Tabelle11[[#This Row],[Heizleistung (55° C)]]=0,Tabelle11[[#This Row],[Heizleistung (35° C)]],(Tabelle11[[#This Row],[Heizleistung (35° C)]]+Tabelle11[[#This Row],[Heizleistung (55° C)]])/2)</f>
        <v>31.35</v>
      </c>
      <c r="M834" s="46">
        <f>IF(OR(Tabelle11[[#This Row],[Etas 35°C]]=0,Tabelle11[[#This Row],[Etas 55°C]]=0),"n.a.",(Tabelle11[[#This Row],[Etas 35°C]]*0.8+Tabelle11[[#This Row],[Etas 55°C]]*0.2)*2.5)</f>
        <v>4.3295000000000003</v>
      </c>
      <c r="N834" s="53">
        <f>IF(Tabelle11[[#This Row],[Etas 55°C]]=0,"n.a.",(6-Tabelle11[[#This Row],[80%/20% SCOP]])/Tabelle11[[#This Row],[80%/20% SCOP]])</f>
        <v>0.38584132116872605</v>
      </c>
    </row>
    <row r="835" spans="1:14" ht="20.100000000000001" customHeight="1" x14ac:dyDescent="0.25">
      <c r="A835" s="40">
        <v>16017279</v>
      </c>
      <c r="B835" s="41" t="s">
        <v>5081</v>
      </c>
      <c r="C835" s="41" t="s">
        <v>7690</v>
      </c>
      <c r="D835" s="42" t="s">
        <v>6852</v>
      </c>
      <c r="E835" s="43">
        <v>7.4</v>
      </c>
      <c r="F835" s="44">
        <v>1.8149999999999999</v>
      </c>
      <c r="G835" s="43">
        <v>6.9</v>
      </c>
      <c r="H835" s="44">
        <v>1.4259999999999999</v>
      </c>
      <c r="I835" s="42" t="s">
        <v>3</v>
      </c>
      <c r="J835" s="42" t="s">
        <v>4</v>
      </c>
      <c r="K835" s="42" t="s">
        <v>4</v>
      </c>
      <c r="L835" s="43">
        <f>IF(Tabelle11[[#This Row],[Heizleistung (55° C)]]=0,Tabelle11[[#This Row],[Heizleistung (35° C)]],(Tabelle11[[#This Row],[Heizleistung (35° C)]]+Tabelle11[[#This Row],[Heizleistung (55° C)]])/2)</f>
        <v>7.15</v>
      </c>
      <c r="M835" s="46">
        <f>IF(OR(Tabelle11[[#This Row],[Etas 35°C]]=0,Tabelle11[[#This Row],[Etas 55°C]]=0),"n.a.",(Tabelle11[[#This Row],[Etas 35°C]]*0.8+Tabelle11[[#This Row],[Etas 55°C]]*0.2)*2.5)</f>
        <v>4.343</v>
      </c>
      <c r="N835" s="53">
        <f>IF(Tabelle11[[#This Row],[Etas 55°C]]=0,"n.a.",(6-Tabelle11[[#This Row],[80%/20% SCOP]])/Tabelle11[[#This Row],[80%/20% SCOP]])</f>
        <v>0.38153350218742804</v>
      </c>
    </row>
    <row r="836" spans="1:14" ht="20.100000000000001" customHeight="1" x14ac:dyDescent="0.25">
      <c r="A836" s="40">
        <v>16001240</v>
      </c>
      <c r="B836" s="41" t="s">
        <v>5081</v>
      </c>
      <c r="C836" s="41" t="s">
        <v>7691</v>
      </c>
      <c r="D836" s="42" t="s">
        <v>6852</v>
      </c>
      <c r="E836" s="43">
        <v>22.92</v>
      </c>
      <c r="F836" s="44">
        <v>2.121</v>
      </c>
      <c r="G836" s="43">
        <v>18.34</v>
      </c>
      <c r="H836" s="44">
        <v>1.427</v>
      </c>
      <c r="I836" s="42" t="s">
        <v>3166</v>
      </c>
      <c r="J836" s="42" t="s">
        <v>4</v>
      </c>
      <c r="K836" s="42" t="s">
        <v>4</v>
      </c>
      <c r="L836" s="43">
        <f>IF(Tabelle11[[#This Row],[Heizleistung (55° C)]]=0,Tabelle11[[#This Row],[Heizleistung (35° C)]],(Tabelle11[[#This Row],[Heizleistung (35° C)]]+Tabelle11[[#This Row],[Heizleistung (55° C)]])/2)</f>
        <v>20.630000000000003</v>
      </c>
      <c r="M836" s="46">
        <f>IF(OR(Tabelle11[[#This Row],[Etas 35°C]]=0,Tabelle11[[#This Row],[Etas 55°C]]=0),"n.a.",(Tabelle11[[#This Row],[Etas 35°C]]*0.8+Tabelle11[[#This Row],[Etas 55°C]]*0.2)*2.5)</f>
        <v>4.9555000000000007</v>
      </c>
      <c r="N836" s="53">
        <f>IF(Tabelle11[[#This Row],[Etas 55°C]]=0,"n.a.",(6-Tabelle11[[#This Row],[80%/20% SCOP]])/Tabelle11[[#This Row],[80%/20% SCOP]])</f>
        <v>0.2107759055594792</v>
      </c>
    </row>
    <row r="837" spans="1:14" ht="20.100000000000001" customHeight="1" x14ac:dyDescent="0.25">
      <c r="A837" s="40">
        <v>16017282</v>
      </c>
      <c r="B837" s="41" t="s">
        <v>5081</v>
      </c>
      <c r="C837" s="41" t="s">
        <v>7692</v>
      </c>
      <c r="D837" s="42" t="s">
        <v>6852</v>
      </c>
      <c r="E837" s="43">
        <v>7.4</v>
      </c>
      <c r="F837" s="44">
        <v>1.8149999999999999</v>
      </c>
      <c r="G837" s="43">
        <v>6.9</v>
      </c>
      <c r="H837" s="44">
        <v>1.4259999999999999</v>
      </c>
      <c r="I837" s="42" t="s">
        <v>3</v>
      </c>
      <c r="J837" s="42" t="s">
        <v>4</v>
      </c>
      <c r="K837" s="42" t="s">
        <v>4</v>
      </c>
      <c r="L837" s="43">
        <f>IF(Tabelle11[[#This Row],[Heizleistung (55° C)]]=0,Tabelle11[[#This Row],[Heizleistung (35° C)]],(Tabelle11[[#This Row],[Heizleistung (35° C)]]+Tabelle11[[#This Row],[Heizleistung (55° C)]])/2)</f>
        <v>7.15</v>
      </c>
      <c r="M837" s="46">
        <f>IF(OR(Tabelle11[[#This Row],[Etas 35°C]]=0,Tabelle11[[#This Row],[Etas 55°C]]=0),"n.a.",(Tabelle11[[#This Row],[Etas 35°C]]*0.8+Tabelle11[[#This Row],[Etas 55°C]]*0.2)*2.5)</f>
        <v>4.343</v>
      </c>
      <c r="N837" s="53">
        <f>IF(Tabelle11[[#This Row],[Etas 55°C]]=0,"n.a.",(6-Tabelle11[[#This Row],[80%/20% SCOP]])/Tabelle11[[#This Row],[80%/20% SCOP]])</f>
        <v>0.38153350218742804</v>
      </c>
    </row>
    <row r="838" spans="1:14" ht="20.100000000000001" customHeight="1" x14ac:dyDescent="0.25">
      <c r="A838" s="40">
        <v>16001312</v>
      </c>
      <c r="B838" s="41" t="s">
        <v>5128</v>
      </c>
      <c r="C838" s="41" t="s">
        <v>7693</v>
      </c>
      <c r="D838" s="42" t="s">
        <v>6852</v>
      </c>
      <c r="E838" s="43">
        <v>7</v>
      </c>
      <c r="F838" s="44">
        <v>1.8</v>
      </c>
      <c r="G838" s="43">
        <v>8</v>
      </c>
      <c r="H838" s="44">
        <v>1.61</v>
      </c>
      <c r="I838" s="42" t="s">
        <v>109</v>
      </c>
      <c r="J838" s="42" t="s">
        <v>4</v>
      </c>
      <c r="K838" s="42" t="s">
        <v>4</v>
      </c>
      <c r="L838" s="43">
        <f>IF(Tabelle11[[#This Row],[Heizleistung (55° C)]]=0,Tabelle11[[#This Row],[Heizleistung (35° C)]],(Tabelle11[[#This Row],[Heizleistung (35° C)]]+Tabelle11[[#This Row],[Heizleistung (55° C)]])/2)</f>
        <v>7.5</v>
      </c>
      <c r="M838" s="46">
        <f>IF(OR(Tabelle11[[#This Row],[Etas 35°C]]=0,Tabelle11[[#This Row],[Etas 55°C]]=0),"n.a.",(Tabelle11[[#This Row],[Etas 35°C]]*0.8+Tabelle11[[#This Row],[Etas 55°C]]*0.2)*2.5)</f>
        <v>4.4050000000000002</v>
      </c>
      <c r="N838" s="53">
        <f>IF(Tabelle11[[#This Row],[Etas 55°C]]=0,"n.a.",(6-Tabelle11[[#This Row],[80%/20% SCOP]])/Tabelle11[[#This Row],[80%/20% SCOP]])</f>
        <v>0.36208853575482397</v>
      </c>
    </row>
    <row r="839" spans="1:14" ht="20.100000000000001" customHeight="1" x14ac:dyDescent="0.25">
      <c r="A839" s="40">
        <v>16001313</v>
      </c>
      <c r="B839" s="41" t="s">
        <v>5128</v>
      </c>
      <c r="C839" s="41" t="s">
        <v>7694</v>
      </c>
      <c r="D839" s="42" t="s">
        <v>6852</v>
      </c>
      <c r="E839" s="43">
        <v>11</v>
      </c>
      <c r="F839" s="44">
        <v>2.0499999999999998</v>
      </c>
      <c r="G839" s="43">
        <v>9</v>
      </c>
      <c r="H839" s="44">
        <v>1.82</v>
      </c>
      <c r="I839" s="42" t="s">
        <v>109</v>
      </c>
      <c r="J839" s="42" t="s">
        <v>4</v>
      </c>
      <c r="K839" s="42" t="s">
        <v>4</v>
      </c>
      <c r="L839" s="43">
        <f>IF(Tabelle11[[#This Row],[Heizleistung (55° C)]]=0,Tabelle11[[#This Row],[Heizleistung (35° C)]],(Tabelle11[[#This Row],[Heizleistung (35° C)]]+Tabelle11[[#This Row],[Heizleistung (55° C)]])/2)</f>
        <v>10</v>
      </c>
      <c r="M839" s="46">
        <f>IF(OR(Tabelle11[[#This Row],[Etas 35°C]]=0,Tabelle11[[#This Row],[Etas 55°C]]=0),"n.a.",(Tabelle11[[#This Row],[Etas 35°C]]*0.8+Tabelle11[[#This Row],[Etas 55°C]]*0.2)*2.5)</f>
        <v>5.01</v>
      </c>
      <c r="N839" s="53">
        <f>IF(Tabelle11[[#This Row],[Etas 55°C]]=0,"n.a.",(6-Tabelle11[[#This Row],[80%/20% SCOP]])/Tabelle11[[#This Row],[80%/20% SCOP]])</f>
        <v>0.19760479041916174</v>
      </c>
    </row>
    <row r="840" spans="1:14" ht="20.100000000000001" customHeight="1" x14ac:dyDescent="0.25">
      <c r="A840" s="40">
        <v>16001354</v>
      </c>
      <c r="B840" s="41" t="s">
        <v>5128</v>
      </c>
      <c r="C840" s="41" t="s">
        <v>7695</v>
      </c>
      <c r="D840" s="42" t="s">
        <v>6852</v>
      </c>
      <c r="E840" s="43">
        <v>30</v>
      </c>
      <c r="F840" s="44">
        <v>2.2799999999999998</v>
      </c>
      <c r="G840" s="43">
        <v>34</v>
      </c>
      <c r="H840" s="44">
        <v>1.42</v>
      </c>
      <c r="I840" s="42" t="s">
        <v>109</v>
      </c>
      <c r="J840" s="42" t="s">
        <v>4</v>
      </c>
      <c r="K840" s="42" t="s">
        <v>4</v>
      </c>
      <c r="L840" s="43">
        <f>IF(Tabelle11[[#This Row],[Heizleistung (55° C)]]=0,Tabelle11[[#This Row],[Heizleistung (35° C)]],(Tabelle11[[#This Row],[Heizleistung (35° C)]]+Tabelle11[[#This Row],[Heizleistung (55° C)]])/2)</f>
        <v>32</v>
      </c>
      <c r="M840" s="46">
        <f>IF(OR(Tabelle11[[#This Row],[Etas 35°C]]=0,Tabelle11[[#This Row],[Etas 55°C]]=0),"n.a.",(Tabelle11[[#This Row],[Etas 35°C]]*0.8+Tabelle11[[#This Row],[Etas 55°C]]*0.2)*2.5)</f>
        <v>5.27</v>
      </c>
      <c r="N840" s="53">
        <f>IF(Tabelle11[[#This Row],[Etas 55°C]]=0,"n.a.",(6-Tabelle11[[#This Row],[80%/20% SCOP]])/Tabelle11[[#This Row],[80%/20% SCOP]])</f>
        <v>0.13851992409867181</v>
      </c>
    </row>
    <row r="841" spans="1:14" ht="20.100000000000001" customHeight="1" x14ac:dyDescent="0.25">
      <c r="A841" s="40">
        <v>16001352</v>
      </c>
      <c r="B841" s="41" t="s">
        <v>5128</v>
      </c>
      <c r="C841" s="41" t="s">
        <v>7696</v>
      </c>
      <c r="D841" s="42" t="s">
        <v>6852</v>
      </c>
      <c r="E841" s="43">
        <v>22</v>
      </c>
      <c r="F841" s="44">
        <v>2.0499999999999998</v>
      </c>
      <c r="G841" s="43">
        <v>18</v>
      </c>
      <c r="H841" s="44">
        <v>1.82</v>
      </c>
      <c r="I841" s="42" t="s">
        <v>109</v>
      </c>
      <c r="J841" s="42" t="s">
        <v>4</v>
      </c>
      <c r="K841" s="42" t="s">
        <v>4</v>
      </c>
      <c r="L841" s="43">
        <f>IF(Tabelle11[[#This Row],[Heizleistung (55° C)]]=0,Tabelle11[[#This Row],[Heizleistung (35° C)]],(Tabelle11[[#This Row],[Heizleistung (35° C)]]+Tabelle11[[#This Row],[Heizleistung (55° C)]])/2)</f>
        <v>20</v>
      </c>
      <c r="M841" s="46">
        <f>IF(OR(Tabelle11[[#This Row],[Etas 35°C]]=0,Tabelle11[[#This Row],[Etas 55°C]]=0),"n.a.",(Tabelle11[[#This Row],[Etas 35°C]]*0.8+Tabelle11[[#This Row],[Etas 55°C]]*0.2)*2.5)</f>
        <v>5.01</v>
      </c>
      <c r="N841" s="53">
        <f>IF(Tabelle11[[#This Row],[Etas 55°C]]=0,"n.a.",(6-Tabelle11[[#This Row],[80%/20% SCOP]])/Tabelle11[[#This Row],[80%/20% SCOP]])</f>
        <v>0.19760479041916174</v>
      </c>
    </row>
    <row r="842" spans="1:14" ht="20.100000000000001" customHeight="1" x14ac:dyDescent="0.25">
      <c r="A842" s="40">
        <v>16001314</v>
      </c>
      <c r="B842" s="41" t="s">
        <v>5128</v>
      </c>
      <c r="C842" s="41" t="s">
        <v>7697</v>
      </c>
      <c r="D842" s="42" t="s">
        <v>6852</v>
      </c>
      <c r="E842" s="43">
        <v>15</v>
      </c>
      <c r="F842" s="44">
        <v>2.2799999999999998</v>
      </c>
      <c r="G842" s="43">
        <v>17</v>
      </c>
      <c r="H842" s="44">
        <v>1.42</v>
      </c>
      <c r="I842" s="42" t="s">
        <v>109</v>
      </c>
      <c r="J842" s="42" t="s">
        <v>4</v>
      </c>
      <c r="K842" s="42" t="s">
        <v>4</v>
      </c>
      <c r="L842" s="43">
        <f>IF(Tabelle11[[#This Row],[Heizleistung (55° C)]]=0,Tabelle11[[#This Row],[Heizleistung (35° C)]],(Tabelle11[[#This Row],[Heizleistung (35° C)]]+Tabelle11[[#This Row],[Heizleistung (55° C)]])/2)</f>
        <v>16</v>
      </c>
      <c r="M842" s="46">
        <f>IF(OR(Tabelle11[[#This Row],[Etas 35°C]]=0,Tabelle11[[#This Row],[Etas 55°C]]=0),"n.a.",(Tabelle11[[#This Row],[Etas 35°C]]*0.8+Tabelle11[[#This Row],[Etas 55°C]]*0.2)*2.5)</f>
        <v>5.27</v>
      </c>
      <c r="N842" s="53">
        <f>IF(Tabelle11[[#This Row],[Etas 55°C]]=0,"n.a.",(6-Tabelle11[[#This Row],[80%/20% SCOP]])/Tabelle11[[#This Row],[80%/20% SCOP]])</f>
        <v>0.13851992409867181</v>
      </c>
    </row>
    <row r="843" spans="1:14" ht="20.100000000000001" customHeight="1" x14ac:dyDescent="0.25">
      <c r="A843" s="40">
        <v>16001490</v>
      </c>
      <c r="B843" s="41" t="s">
        <v>5249</v>
      </c>
      <c r="C843" s="41" t="s">
        <v>7698</v>
      </c>
      <c r="D843" s="42" t="s">
        <v>6852</v>
      </c>
      <c r="E843" s="43">
        <v>10.58</v>
      </c>
      <c r="F843" s="44">
        <v>2.14</v>
      </c>
      <c r="G843" s="43">
        <v>9.56</v>
      </c>
      <c r="H843" s="44">
        <v>1.43</v>
      </c>
      <c r="I843" s="42" t="s">
        <v>109</v>
      </c>
      <c r="J843" s="42" t="s">
        <v>4</v>
      </c>
      <c r="K843" s="42" t="s">
        <v>4</v>
      </c>
      <c r="L843" s="43">
        <f>IF(Tabelle11[[#This Row],[Heizleistung (55° C)]]=0,Tabelle11[[#This Row],[Heizleistung (35° C)]],(Tabelle11[[#This Row],[Heizleistung (35° C)]]+Tabelle11[[#This Row],[Heizleistung (55° C)]])/2)</f>
        <v>10.07</v>
      </c>
      <c r="M843" s="46">
        <f>IF(OR(Tabelle11[[#This Row],[Etas 35°C]]=0,Tabelle11[[#This Row],[Etas 55°C]]=0),"n.a.",(Tabelle11[[#This Row],[Etas 35°C]]*0.8+Tabelle11[[#This Row],[Etas 55°C]]*0.2)*2.5)</f>
        <v>4.995000000000001</v>
      </c>
      <c r="N843" s="53">
        <f>IF(Tabelle11[[#This Row],[Etas 55°C]]=0,"n.a.",(6-Tabelle11[[#This Row],[80%/20% SCOP]])/Tabelle11[[#This Row],[80%/20% SCOP]])</f>
        <v>0.20120120120120097</v>
      </c>
    </row>
    <row r="844" spans="1:14" ht="20.100000000000001" customHeight="1" x14ac:dyDescent="0.25">
      <c r="A844" s="40">
        <v>16001504</v>
      </c>
      <c r="B844" s="41" t="s">
        <v>5249</v>
      </c>
      <c r="C844" s="41" t="s">
        <v>7699</v>
      </c>
      <c r="D844" s="42" t="s">
        <v>6852</v>
      </c>
      <c r="E844" s="43">
        <v>8.5</v>
      </c>
      <c r="F844" s="44">
        <v>2.0299999999999998</v>
      </c>
      <c r="G844" s="43">
        <v>7.5</v>
      </c>
      <c r="H844" s="44">
        <v>1.48</v>
      </c>
      <c r="I844" s="42" t="s">
        <v>324</v>
      </c>
      <c r="J844" s="42" t="s">
        <v>4</v>
      </c>
      <c r="K844" s="42" t="s">
        <v>4</v>
      </c>
      <c r="L844" s="43">
        <f>IF(Tabelle11[[#This Row],[Heizleistung (55° C)]]=0,Tabelle11[[#This Row],[Heizleistung (35° C)]],(Tabelle11[[#This Row],[Heizleistung (35° C)]]+Tabelle11[[#This Row],[Heizleistung (55° C)]])/2)</f>
        <v>8</v>
      </c>
      <c r="M844" s="46">
        <f>IF(OR(Tabelle11[[#This Row],[Etas 35°C]]=0,Tabelle11[[#This Row],[Etas 55°C]]=0),"n.a.",(Tabelle11[[#This Row],[Etas 35°C]]*0.8+Tabelle11[[#This Row],[Etas 55°C]]*0.2)*2.5)</f>
        <v>4.8</v>
      </c>
      <c r="N844" s="53">
        <f>IF(Tabelle11[[#This Row],[Etas 55°C]]=0,"n.a.",(6-Tabelle11[[#This Row],[80%/20% SCOP]])/Tabelle11[[#This Row],[80%/20% SCOP]])</f>
        <v>0.25000000000000006</v>
      </c>
    </row>
    <row r="845" spans="1:14" ht="20.100000000000001" customHeight="1" x14ac:dyDescent="0.25">
      <c r="A845" s="40">
        <v>16001493</v>
      </c>
      <c r="B845" s="41" t="s">
        <v>5249</v>
      </c>
      <c r="C845" s="41" t="s">
        <v>7700</v>
      </c>
      <c r="D845" s="42" t="s">
        <v>6852</v>
      </c>
      <c r="E845" s="43">
        <v>19.170000000000002</v>
      </c>
      <c r="F845" s="44">
        <v>2.06</v>
      </c>
      <c r="G845" s="43">
        <v>17.850000000000001</v>
      </c>
      <c r="H845" s="44">
        <v>1.49</v>
      </c>
      <c r="I845" s="42" t="s">
        <v>109</v>
      </c>
      <c r="J845" s="42" t="s">
        <v>4</v>
      </c>
      <c r="K845" s="42" t="s">
        <v>4</v>
      </c>
      <c r="L845" s="43">
        <f>IF(Tabelle11[[#This Row],[Heizleistung (55° C)]]=0,Tabelle11[[#This Row],[Heizleistung (35° C)]],(Tabelle11[[#This Row],[Heizleistung (35° C)]]+Tabelle11[[#This Row],[Heizleistung (55° C)]])/2)</f>
        <v>18.510000000000002</v>
      </c>
      <c r="M845" s="46">
        <f>IF(OR(Tabelle11[[#This Row],[Etas 35°C]]=0,Tabelle11[[#This Row],[Etas 55°C]]=0),"n.a.",(Tabelle11[[#This Row],[Etas 35°C]]*0.8+Tabelle11[[#This Row],[Etas 55°C]]*0.2)*2.5)</f>
        <v>4.8650000000000002</v>
      </c>
      <c r="N845" s="53">
        <f>IF(Tabelle11[[#This Row],[Etas 55°C]]=0,"n.a.",(6-Tabelle11[[#This Row],[80%/20% SCOP]])/Tabelle11[[#This Row],[80%/20% SCOP]])</f>
        <v>0.23329907502569366</v>
      </c>
    </row>
    <row r="846" spans="1:14" ht="20.100000000000001" customHeight="1" x14ac:dyDescent="0.25">
      <c r="A846" s="40">
        <v>16001492</v>
      </c>
      <c r="B846" s="41" t="s">
        <v>5249</v>
      </c>
      <c r="C846" s="41" t="s">
        <v>7701</v>
      </c>
      <c r="D846" s="42" t="s">
        <v>6852</v>
      </c>
      <c r="E846" s="43">
        <v>15.03</v>
      </c>
      <c r="F846" s="44">
        <v>2.14</v>
      </c>
      <c r="G846" s="43"/>
      <c r="H846" s="42"/>
      <c r="I846" s="42" t="s">
        <v>109</v>
      </c>
      <c r="J846" s="42" t="s">
        <v>4</v>
      </c>
      <c r="K846" s="42" t="s">
        <v>4</v>
      </c>
      <c r="L846" s="43">
        <f>IF(Tabelle11[[#This Row],[Heizleistung (55° C)]]=0,Tabelle11[[#This Row],[Heizleistung (35° C)]],(Tabelle11[[#This Row],[Heizleistung (35° C)]]+Tabelle11[[#This Row],[Heizleistung (55° C)]])/2)</f>
        <v>15.03</v>
      </c>
      <c r="M846" s="46" t="str">
        <f>IF(OR(Tabelle11[[#This Row],[Etas 35°C]]=0,Tabelle11[[#This Row],[Etas 55°C]]=0),"n.a.",(Tabelle11[[#This Row],[Etas 35°C]]*0.8+Tabelle11[[#This Row],[Etas 55°C]]*0.2)*2.5)</f>
        <v>n.a.</v>
      </c>
      <c r="N846" s="53" t="str">
        <f>IF(Tabelle11[[#This Row],[Etas 55°C]]=0,"n.a.",(6-Tabelle11[[#This Row],[80%/20% SCOP]])/Tabelle11[[#This Row],[80%/20% SCOP]])</f>
        <v>n.a.</v>
      </c>
    </row>
    <row r="847" spans="1:14" ht="20.100000000000001" customHeight="1" x14ac:dyDescent="0.25">
      <c r="A847" s="40">
        <v>16001496</v>
      </c>
      <c r="B847" s="41" t="s">
        <v>5249</v>
      </c>
      <c r="C847" s="41" t="s">
        <v>7702</v>
      </c>
      <c r="D847" s="42" t="s">
        <v>6852</v>
      </c>
      <c r="E847" s="43">
        <v>8.5</v>
      </c>
      <c r="F847" s="44">
        <v>2.0299999999999998</v>
      </c>
      <c r="G847" s="43">
        <v>7.5</v>
      </c>
      <c r="H847" s="44">
        <v>1.48</v>
      </c>
      <c r="I847" s="42" t="s">
        <v>324</v>
      </c>
      <c r="J847" s="42" t="s">
        <v>4</v>
      </c>
      <c r="K847" s="42" t="s">
        <v>4</v>
      </c>
      <c r="L847" s="43">
        <f>IF(Tabelle11[[#This Row],[Heizleistung (55° C)]]=0,Tabelle11[[#This Row],[Heizleistung (35° C)]],(Tabelle11[[#This Row],[Heizleistung (35° C)]]+Tabelle11[[#This Row],[Heizleistung (55° C)]])/2)</f>
        <v>8</v>
      </c>
      <c r="M847" s="46">
        <f>IF(OR(Tabelle11[[#This Row],[Etas 35°C]]=0,Tabelle11[[#This Row],[Etas 55°C]]=0),"n.a.",(Tabelle11[[#This Row],[Etas 35°C]]*0.8+Tabelle11[[#This Row],[Etas 55°C]]*0.2)*2.5)</f>
        <v>4.8</v>
      </c>
      <c r="N847" s="53">
        <f>IF(Tabelle11[[#This Row],[Etas 55°C]]=0,"n.a.",(6-Tabelle11[[#This Row],[80%/20% SCOP]])/Tabelle11[[#This Row],[80%/20% SCOP]])</f>
        <v>0.25000000000000006</v>
      </c>
    </row>
    <row r="848" spans="1:14" ht="20.100000000000001" customHeight="1" x14ac:dyDescent="0.25">
      <c r="A848" s="40">
        <v>16018500</v>
      </c>
      <c r="B848" s="41" t="s">
        <v>5249</v>
      </c>
      <c r="C848" s="41" t="s">
        <v>7703</v>
      </c>
      <c r="D848" s="42" t="s">
        <v>6852</v>
      </c>
      <c r="E848" s="43">
        <v>6</v>
      </c>
      <c r="F848" s="44">
        <v>1.98</v>
      </c>
      <c r="G848" s="43">
        <v>5</v>
      </c>
      <c r="H848" s="44">
        <v>1.5</v>
      </c>
      <c r="I848" s="42" t="s">
        <v>3</v>
      </c>
      <c r="J848" s="42" t="s">
        <v>4</v>
      </c>
      <c r="K848" s="42" t="s">
        <v>4</v>
      </c>
      <c r="L848" s="43">
        <f>IF(Tabelle11[[#This Row],[Heizleistung (55° C)]]=0,Tabelle11[[#This Row],[Heizleistung (35° C)]],(Tabelle11[[#This Row],[Heizleistung (35° C)]]+Tabelle11[[#This Row],[Heizleistung (55° C)]])/2)</f>
        <v>5.5</v>
      </c>
      <c r="M848" s="46">
        <f>IF(OR(Tabelle11[[#This Row],[Etas 35°C]]=0,Tabelle11[[#This Row],[Etas 55°C]]=0),"n.a.",(Tabelle11[[#This Row],[Etas 35°C]]*0.8+Tabelle11[[#This Row],[Etas 55°C]]*0.2)*2.5)</f>
        <v>4.71</v>
      </c>
      <c r="N848" s="53">
        <f>IF(Tabelle11[[#This Row],[Etas 55°C]]=0,"n.a.",(6-Tabelle11[[#This Row],[80%/20% SCOP]])/Tabelle11[[#This Row],[80%/20% SCOP]])</f>
        <v>0.27388535031847133</v>
      </c>
    </row>
    <row r="849" spans="1:14" ht="20.100000000000001" customHeight="1" x14ac:dyDescent="0.25">
      <c r="A849" s="40">
        <v>16001491</v>
      </c>
      <c r="B849" s="41" t="s">
        <v>5249</v>
      </c>
      <c r="C849" s="41" t="s">
        <v>7704</v>
      </c>
      <c r="D849" s="42" t="s">
        <v>6852</v>
      </c>
      <c r="E849" s="43">
        <v>11.6</v>
      </c>
      <c r="F849" s="44">
        <v>2.0099999999999998</v>
      </c>
      <c r="G849" s="43">
        <v>12.4</v>
      </c>
      <c r="H849" s="44">
        <v>1.57</v>
      </c>
      <c r="I849" s="42" t="s">
        <v>109</v>
      </c>
      <c r="J849" s="42" t="s">
        <v>4</v>
      </c>
      <c r="K849" s="42" t="s">
        <v>4</v>
      </c>
      <c r="L849" s="43">
        <f>IF(Tabelle11[[#This Row],[Heizleistung (55° C)]]=0,Tabelle11[[#This Row],[Heizleistung (35° C)]],(Tabelle11[[#This Row],[Heizleistung (35° C)]]+Tabelle11[[#This Row],[Heizleistung (55° C)]])/2)</f>
        <v>12</v>
      </c>
      <c r="M849" s="46">
        <f>IF(OR(Tabelle11[[#This Row],[Etas 35°C]]=0,Tabelle11[[#This Row],[Etas 55°C]]=0),"n.a.",(Tabelle11[[#This Row],[Etas 35°C]]*0.8+Tabelle11[[#This Row],[Etas 55°C]]*0.2)*2.5)</f>
        <v>4.8049999999999997</v>
      </c>
      <c r="N849" s="53">
        <f>IF(Tabelle11[[#This Row],[Etas 55°C]]=0,"n.a.",(6-Tabelle11[[#This Row],[80%/20% SCOP]])/Tabelle11[[#This Row],[80%/20% SCOP]])</f>
        <v>0.24869927159209165</v>
      </c>
    </row>
    <row r="850" spans="1:14" ht="20.100000000000001" customHeight="1" x14ac:dyDescent="0.25">
      <c r="A850" s="40">
        <v>16001497</v>
      </c>
      <c r="B850" s="41" t="s">
        <v>5249</v>
      </c>
      <c r="C850" s="41" t="s">
        <v>7705</v>
      </c>
      <c r="D850" s="42" t="s">
        <v>6852</v>
      </c>
      <c r="E850" s="43">
        <v>11.6</v>
      </c>
      <c r="F850" s="44">
        <v>2.0099999999999998</v>
      </c>
      <c r="G850" s="43">
        <v>12.4</v>
      </c>
      <c r="H850" s="44">
        <v>1.57</v>
      </c>
      <c r="I850" s="42" t="s">
        <v>324</v>
      </c>
      <c r="J850" s="42" t="s">
        <v>4</v>
      </c>
      <c r="K850" s="42" t="s">
        <v>4</v>
      </c>
      <c r="L850" s="43">
        <f>IF(Tabelle11[[#This Row],[Heizleistung (55° C)]]=0,Tabelle11[[#This Row],[Heizleistung (35° C)]],(Tabelle11[[#This Row],[Heizleistung (35° C)]]+Tabelle11[[#This Row],[Heizleistung (55° C)]])/2)</f>
        <v>12</v>
      </c>
      <c r="M850" s="46">
        <f>IF(OR(Tabelle11[[#This Row],[Etas 35°C]]=0,Tabelle11[[#This Row],[Etas 55°C]]=0),"n.a.",(Tabelle11[[#This Row],[Etas 35°C]]*0.8+Tabelle11[[#This Row],[Etas 55°C]]*0.2)*2.5)</f>
        <v>4.8049999999999997</v>
      </c>
      <c r="N850" s="53">
        <f>IF(Tabelle11[[#This Row],[Etas 55°C]]=0,"n.a.",(6-Tabelle11[[#This Row],[80%/20% SCOP]])/Tabelle11[[#This Row],[80%/20% SCOP]])</f>
        <v>0.24869927159209165</v>
      </c>
    </row>
    <row r="851" spans="1:14" ht="20.100000000000001" customHeight="1" x14ac:dyDescent="0.25">
      <c r="A851" s="40">
        <v>16018499</v>
      </c>
      <c r="B851" s="41" t="s">
        <v>5249</v>
      </c>
      <c r="C851" s="41" t="s">
        <v>7706</v>
      </c>
      <c r="D851" s="42" t="s">
        <v>6852</v>
      </c>
      <c r="E851" s="43">
        <v>6</v>
      </c>
      <c r="F851" s="44">
        <v>1.98</v>
      </c>
      <c r="G851" s="43">
        <v>5</v>
      </c>
      <c r="H851" s="44">
        <v>1.5</v>
      </c>
      <c r="I851" s="42" t="s">
        <v>3</v>
      </c>
      <c r="J851" s="42" t="s">
        <v>4</v>
      </c>
      <c r="K851" s="42" t="s">
        <v>4</v>
      </c>
      <c r="L851" s="43">
        <f>IF(Tabelle11[[#This Row],[Heizleistung (55° C)]]=0,Tabelle11[[#This Row],[Heizleistung (35° C)]],(Tabelle11[[#This Row],[Heizleistung (35° C)]]+Tabelle11[[#This Row],[Heizleistung (55° C)]])/2)</f>
        <v>5.5</v>
      </c>
      <c r="M851" s="46">
        <f>IF(OR(Tabelle11[[#This Row],[Etas 35°C]]=0,Tabelle11[[#This Row],[Etas 55°C]]=0),"n.a.",(Tabelle11[[#This Row],[Etas 35°C]]*0.8+Tabelle11[[#This Row],[Etas 55°C]]*0.2)*2.5)</f>
        <v>4.71</v>
      </c>
      <c r="N851" s="53">
        <f>IF(Tabelle11[[#This Row],[Etas 55°C]]=0,"n.a.",(6-Tabelle11[[#This Row],[80%/20% SCOP]])/Tabelle11[[#This Row],[80%/20% SCOP]])</f>
        <v>0.27388535031847133</v>
      </c>
    </row>
    <row r="852" spans="1:14" ht="20.100000000000001" customHeight="1" x14ac:dyDescent="0.25">
      <c r="A852" s="40">
        <v>16001503</v>
      </c>
      <c r="B852" s="41" t="s">
        <v>5249</v>
      </c>
      <c r="C852" s="41" t="s">
        <v>7707</v>
      </c>
      <c r="D852" s="42" t="s">
        <v>6852</v>
      </c>
      <c r="E852" s="43">
        <v>15.9</v>
      </c>
      <c r="F852" s="44">
        <v>1.99</v>
      </c>
      <c r="G852" s="43">
        <v>16</v>
      </c>
      <c r="H852" s="44">
        <v>1.54</v>
      </c>
      <c r="I852" s="42" t="s">
        <v>324</v>
      </c>
      <c r="J852" s="42" t="s">
        <v>4</v>
      </c>
      <c r="K852" s="42" t="s">
        <v>4</v>
      </c>
      <c r="L852" s="43">
        <f>IF(Tabelle11[[#This Row],[Heizleistung (55° C)]]=0,Tabelle11[[#This Row],[Heizleistung (35° C)]],(Tabelle11[[#This Row],[Heizleistung (35° C)]]+Tabelle11[[#This Row],[Heizleistung (55° C)]])/2)</f>
        <v>15.95</v>
      </c>
      <c r="M852" s="46">
        <f>IF(OR(Tabelle11[[#This Row],[Etas 35°C]]=0,Tabelle11[[#This Row],[Etas 55°C]]=0),"n.a.",(Tabelle11[[#This Row],[Etas 35°C]]*0.8+Tabelle11[[#This Row],[Etas 55°C]]*0.2)*2.5)</f>
        <v>4.75</v>
      </c>
      <c r="N852" s="53">
        <f>IF(Tabelle11[[#This Row],[Etas 55°C]]=0,"n.a.",(6-Tabelle11[[#This Row],[80%/20% SCOP]])/Tabelle11[[#This Row],[80%/20% SCOP]])</f>
        <v>0.26315789473684209</v>
      </c>
    </row>
    <row r="853" spans="1:14" ht="20.100000000000001" customHeight="1" x14ac:dyDescent="0.25">
      <c r="A853" s="40">
        <v>16001495</v>
      </c>
      <c r="B853" s="41" t="s">
        <v>5249</v>
      </c>
      <c r="C853" s="41" t="s">
        <v>7708</v>
      </c>
      <c r="D853" s="42" t="s">
        <v>6852</v>
      </c>
      <c r="E853" s="43">
        <v>5.5</v>
      </c>
      <c r="F853" s="44">
        <v>1.99</v>
      </c>
      <c r="G853" s="43">
        <v>5.5</v>
      </c>
      <c r="H853" s="44">
        <v>1.5</v>
      </c>
      <c r="I853" s="42" t="s">
        <v>324</v>
      </c>
      <c r="J853" s="42" t="s">
        <v>4</v>
      </c>
      <c r="K853" s="42" t="s">
        <v>4</v>
      </c>
      <c r="L853" s="43">
        <f>IF(Tabelle11[[#This Row],[Heizleistung (55° C)]]=0,Tabelle11[[#This Row],[Heizleistung (35° C)]],(Tabelle11[[#This Row],[Heizleistung (35° C)]]+Tabelle11[[#This Row],[Heizleistung (55° C)]])/2)</f>
        <v>5.5</v>
      </c>
      <c r="M853" s="46">
        <f>IF(OR(Tabelle11[[#This Row],[Etas 35°C]]=0,Tabelle11[[#This Row],[Etas 55°C]]=0),"n.a.",(Tabelle11[[#This Row],[Etas 35°C]]*0.8+Tabelle11[[#This Row],[Etas 55°C]]*0.2)*2.5)</f>
        <v>4.7300000000000004</v>
      </c>
      <c r="N853" s="53">
        <f>IF(Tabelle11[[#This Row],[Etas 55°C]]=0,"n.a.",(6-Tabelle11[[#This Row],[80%/20% SCOP]])/Tabelle11[[#This Row],[80%/20% SCOP]])</f>
        <v>0.26849894291754745</v>
      </c>
    </row>
    <row r="854" spans="1:14" ht="20.100000000000001" customHeight="1" x14ac:dyDescent="0.25">
      <c r="A854" s="40">
        <v>16001498</v>
      </c>
      <c r="B854" s="41" t="s">
        <v>5249</v>
      </c>
      <c r="C854" s="41" t="s">
        <v>7709</v>
      </c>
      <c r="D854" s="42" t="s">
        <v>6852</v>
      </c>
      <c r="E854" s="43">
        <v>5.5</v>
      </c>
      <c r="F854" s="44">
        <v>1.99</v>
      </c>
      <c r="G854" s="43">
        <v>5.5</v>
      </c>
      <c r="H854" s="44">
        <v>1.55</v>
      </c>
      <c r="I854" s="42" t="s">
        <v>324</v>
      </c>
      <c r="J854" s="42" t="s">
        <v>4</v>
      </c>
      <c r="K854" s="42" t="s">
        <v>4</v>
      </c>
      <c r="L854" s="43">
        <f>IF(Tabelle11[[#This Row],[Heizleistung (55° C)]]=0,Tabelle11[[#This Row],[Heizleistung (35° C)]],(Tabelle11[[#This Row],[Heizleistung (35° C)]]+Tabelle11[[#This Row],[Heizleistung (55° C)]])/2)</f>
        <v>5.5</v>
      </c>
      <c r="M854" s="46">
        <f>IF(OR(Tabelle11[[#This Row],[Etas 35°C]]=0,Tabelle11[[#This Row],[Etas 55°C]]=0),"n.a.",(Tabelle11[[#This Row],[Etas 35°C]]*0.8+Tabelle11[[#This Row],[Etas 55°C]]*0.2)*2.5)</f>
        <v>4.7550000000000008</v>
      </c>
      <c r="N854" s="53">
        <f>IF(Tabelle11[[#This Row],[Etas 55°C]]=0,"n.a.",(6-Tabelle11[[#This Row],[80%/20% SCOP]])/Tabelle11[[#This Row],[80%/20% SCOP]])</f>
        <v>0.26182965299684524</v>
      </c>
    </row>
    <row r="855" spans="1:14" ht="20.100000000000001" customHeight="1" x14ac:dyDescent="0.25">
      <c r="A855" s="40">
        <v>16001489</v>
      </c>
      <c r="B855" s="41" t="s">
        <v>5249</v>
      </c>
      <c r="C855" s="41" t="s">
        <v>7710</v>
      </c>
      <c r="D855" s="42" t="s">
        <v>6852</v>
      </c>
      <c r="E855" s="43">
        <v>8.65</v>
      </c>
      <c r="F855" s="44">
        <v>1.98</v>
      </c>
      <c r="G855" s="43">
        <v>7.52</v>
      </c>
      <c r="H855" s="44">
        <v>1.4</v>
      </c>
      <c r="I855" s="42" t="s">
        <v>109</v>
      </c>
      <c r="J855" s="42" t="s">
        <v>4</v>
      </c>
      <c r="K855" s="42" t="s">
        <v>4</v>
      </c>
      <c r="L855" s="43">
        <f>IF(Tabelle11[[#This Row],[Heizleistung (55° C)]]=0,Tabelle11[[#This Row],[Heizleistung (35° C)]],(Tabelle11[[#This Row],[Heizleistung (35° C)]]+Tabelle11[[#This Row],[Heizleistung (55° C)]])/2)</f>
        <v>8.0850000000000009</v>
      </c>
      <c r="M855" s="46">
        <f>IF(OR(Tabelle11[[#This Row],[Etas 35°C]]=0,Tabelle11[[#This Row],[Etas 55°C]]=0),"n.a.",(Tabelle11[[#This Row],[Etas 35°C]]*0.8+Tabelle11[[#This Row],[Etas 55°C]]*0.2)*2.5)</f>
        <v>4.66</v>
      </c>
      <c r="N855" s="53">
        <f>IF(Tabelle11[[#This Row],[Etas 55°C]]=0,"n.a.",(6-Tabelle11[[#This Row],[80%/20% SCOP]])/Tabelle11[[#This Row],[80%/20% SCOP]])</f>
        <v>0.28755364806866951</v>
      </c>
    </row>
    <row r="856" spans="1:14" ht="20.100000000000001" customHeight="1" x14ac:dyDescent="0.25">
      <c r="A856" s="40">
        <v>16001494</v>
      </c>
      <c r="B856" s="41" t="s">
        <v>5249</v>
      </c>
      <c r="C856" s="41" t="s">
        <v>7711</v>
      </c>
      <c r="D856" s="42" t="s">
        <v>6852</v>
      </c>
      <c r="E856" s="43">
        <v>20.99</v>
      </c>
      <c r="F856" s="44">
        <v>2.0499999999999998</v>
      </c>
      <c r="G856" s="43">
        <v>18.850000000000001</v>
      </c>
      <c r="H856" s="44">
        <v>1.43</v>
      </c>
      <c r="I856" s="42" t="s">
        <v>109</v>
      </c>
      <c r="J856" s="42" t="s">
        <v>4</v>
      </c>
      <c r="K856" s="42" t="s">
        <v>4</v>
      </c>
      <c r="L856" s="43">
        <f>IF(Tabelle11[[#This Row],[Heizleistung (55° C)]]=0,Tabelle11[[#This Row],[Heizleistung (35° C)]],(Tabelle11[[#This Row],[Heizleistung (35° C)]]+Tabelle11[[#This Row],[Heizleistung (55° C)]])/2)</f>
        <v>19.920000000000002</v>
      </c>
      <c r="M856" s="46">
        <f>IF(OR(Tabelle11[[#This Row],[Etas 35°C]]=0,Tabelle11[[#This Row],[Etas 55°C]]=0),"n.a.",(Tabelle11[[#This Row],[Etas 35°C]]*0.8+Tabelle11[[#This Row],[Etas 55°C]]*0.2)*2.5)</f>
        <v>4.8149999999999995</v>
      </c>
      <c r="N856" s="53">
        <f>IF(Tabelle11[[#This Row],[Etas 55°C]]=0,"n.a.",(6-Tabelle11[[#This Row],[80%/20% SCOP]])/Tabelle11[[#This Row],[80%/20% SCOP]])</f>
        <v>0.2461059190031154</v>
      </c>
    </row>
    <row r="857" spans="1:14" ht="20.100000000000001" customHeight="1" x14ac:dyDescent="0.25">
      <c r="A857" s="40">
        <v>16001814</v>
      </c>
      <c r="B857" s="41" t="s">
        <v>5452</v>
      </c>
      <c r="C857" s="41" t="s">
        <v>7712</v>
      </c>
      <c r="D857" s="42" t="s">
        <v>6852</v>
      </c>
      <c r="E857" s="43">
        <v>12</v>
      </c>
      <c r="F857" s="44">
        <v>1.88</v>
      </c>
      <c r="G857" s="43"/>
      <c r="H857" s="42"/>
      <c r="I857" s="42" t="s">
        <v>324</v>
      </c>
      <c r="J857" s="42" t="s">
        <v>4</v>
      </c>
      <c r="K857" s="42" t="s">
        <v>4</v>
      </c>
      <c r="L857" s="43">
        <f>IF(Tabelle11[[#This Row],[Heizleistung (55° C)]]=0,Tabelle11[[#This Row],[Heizleistung (35° C)]],(Tabelle11[[#This Row],[Heizleistung (35° C)]]+Tabelle11[[#This Row],[Heizleistung (55° C)]])/2)</f>
        <v>12</v>
      </c>
      <c r="M857" s="46" t="str">
        <f>IF(OR(Tabelle11[[#This Row],[Etas 35°C]]=0,Tabelle11[[#This Row],[Etas 55°C]]=0),"n.a.",(Tabelle11[[#This Row],[Etas 35°C]]*0.8+Tabelle11[[#This Row],[Etas 55°C]]*0.2)*2.5)</f>
        <v>n.a.</v>
      </c>
      <c r="N857" s="53" t="str">
        <f>IF(Tabelle11[[#This Row],[Etas 55°C]]=0,"n.a.",(6-Tabelle11[[#This Row],[80%/20% SCOP]])/Tabelle11[[#This Row],[80%/20% SCOP]])</f>
        <v>n.a.</v>
      </c>
    </row>
    <row r="858" spans="1:14" ht="20.100000000000001" customHeight="1" x14ac:dyDescent="0.25">
      <c r="A858" s="40">
        <v>16001801</v>
      </c>
      <c r="B858" s="41" t="s">
        <v>5452</v>
      </c>
      <c r="C858" s="41" t="s">
        <v>7713</v>
      </c>
      <c r="D858" s="42" t="s">
        <v>6852</v>
      </c>
      <c r="E858" s="43">
        <v>12</v>
      </c>
      <c r="F858" s="44">
        <v>1.88</v>
      </c>
      <c r="G858" s="43"/>
      <c r="H858" s="42"/>
      <c r="I858" s="42" t="s">
        <v>324</v>
      </c>
      <c r="J858" s="42" t="s">
        <v>4</v>
      </c>
      <c r="K858" s="42" t="s">
        <v>4</v>
      </c>
      <c r="L858" s="43">
        <f>IF(Tabelle11[[#This Row],[Heizleistung (55° C)]]=0,Tabelle11[[#This Row],[Heizleistung (35° C)]],(Tabelle11[[#This Row],[Heizleistung (35° C)]]+Tabelle11[[#This Row],[Heizleistung (55° C)]])/2)</f>
        <v>12</v>
      </c>
      <c r="M858" s="46" t="str">
        <f>IF(OR(Tabelle11[[#This Row],[Etas 35°C]]=0,Tabelle11[[#This Row],[Etas 55°C]]=0),"n.a.",(Tabelle11[[#This Row],[Etas 35°C]]*0.8+Tabelle11[[#This Row],[Etas 55°C]]*0.2)*2.5)</f>
        <v>n.a.</v>
      </c>
      <c r="N858" s="53" t="str">
        <f>IF(Tabelle11[[#This Row],[Etas 55°C]]=0,"n.a.",(6-Tabelle11[[#This Row],[80%/20% SCOP]])/Tabelle11[[#This Row],[80%/20% SCOP]])</f>
        <v>n.a.</v>
      </c>
    </row>
    <row r="859" spans="1:14" ht="20.100000000000001" customHeight="1" x14ac:dyDescent="0.25">
      <c r="A859" s="40">
        <v>16001813</v>
      </c>
      <c r="B859" s="41" t="s">
        <v>5452</v>
      </c>
      <c r="C859" s="41" t="s">
        <v>7714</v>
      </c>
      <c r="D859" s="42" t="s">
        <v>6852</v>
      </c>
      <c r="E859" s="43">
        <v>5</v>
      </c>
      <c r="F859" s="44">
        <v>1.84</v>
      </c>
      <c r="G859" s="43"/>
      <c r="H859" s="42"/>
      <c r="I859" s="42" t="s">
        <v>109</v>
      </c>
      <c r="J859" s="42" t="s">
        <v>4</v>
      </c>
      <c r="K859" s="42" t="s">
        <v>4</v>
      </c>
      <c r="L859" s="43">
        <f>IF(Tabelle11[[#This Row],[Heizleistung (55° C)]]=0,Tabelle11[[#This Row],[Heizleistung (35° C)]],(Tabelle11[[#This Row],[Heizleistung (35° C)]]+Tabelle11[[#This Row],[Heizleistung (55° C)]])/2)</f>
        <v>5</v>
      </c>
      <c r="M859" s="46" t="str">
        <f>IF(OR(Tabelle11[[#This Row],[Etas 35°C]]=0,Tabelle11[[#This Row],[Etas 55°C]]=0),"n.a.",(Tabelle11[[#This Row],[Etas 35°C]]*0.8+Tabelle11[[#This Row],[Etas 55°C]]*0.2)*2.5)</f>
        <v>n.a.</v>
      </c>
      <c r="N859" s="53" t="str">
        <f>IF(Tabelle11[[#This Row],[Etas 55°C]]=0,"n.a.",(6-Tabelle11[[#This Row],[80%/20% SCOP]])/Tabelle11[[#This Row],[80%/20% SCOP]])</f>
        <v>n.a.</v>
      </c>
    </row>
    <row r="860" spans="1:14" ht="20.100000000000001" customHeight="1" x14ac:dyDescent="0.25">
      <c r="A860" s="40">
        <v>16001818</v>
      </c>
      <c r="B860" s="41" t="s">
        <v>5452</v>
      </c>
      <c r="C860" s="41" t="s">
        <v>7715</v>
      </c>
      <c r="D860" s="42" t="s">
        <v>6852</v>
      </c>
      <c r="E860" s="43">
        <v>5</v>
      </c>
      <c r="F860" s="44">
        <v>1.84</v>
      </c>
      <c r="G860" s="43"/>
      <c r="H860" s="42"/>
      <c r="I860" s="42" t="s">
        <v>109</v>
      </c>
      <c r="J860" s="42" t="s">
        <v>4</v>
      </c>
      <c r="K860" s="42" t="s">
        <v>4</v>
      </c>
      <c r="L860" s="43">
        <f>IF(Tabelle11[[#This Row],[Heizleistung (55° C)]]=0,Tabelle11[[#This Row],[Heizleistung (35° C)]],(Tabelle11[[#This Row],[Heizleistung (35° C)]]+Tabelle11[[#This Row],[Heizleistung (55° C)]])/2)</f>
        <v>5</v>
      </c>
      <c r="M860" s="46" t="str">
        <f>IF(OR(Tabelle11[[#This Row],[Etas 35°C]]=0,Tabelle11[[#This Row],[Etas 55°C]]=0),"n.a.",(Tabelle11[[#This Row],[Etas 35°C]]*0.8+Tabelle11[[#This Row],[Etas 55°C]]*0.2)*2.5)</f>
        <v>n.a.</v>
      </c>
      <c r="N860" s="53" t="str">
        <f>IF(Tabelle11[[#This Row],[Etas 55°C]]=0,"n.a.",(6-Tabelle11[[#This Row],[80%/20% SCOP]])/Tabelle11[[#This Row],[80%/20% SCOP]])</f>
        <v>n.a.</v>
      </c>
    </row>
    <row r="861" spans="1:14" ht="20.100000000000001" customHeight="1" x14ac:dyDescent="0.25">
      <c r="A861" s="40">
        <v>16001803</v>
      </c>
      <c r="B861" s="41" t="s">
        <v>5452</v>
      </c>
      <c r="C861" s="41" t="s">
        <v>7716</v>
      </c>
      <c r="D861" s="42" t="s">
        <v>6852</v>
      </c>
      <c r="E861" s="43">
        <v>12</v>
      </c>
      <c r="F861" s="44">
        <v>1.88</v>
      </c>
      <c r="G861" s="43"/>
      <c r="H861" s="42"/>
      <c r="I861" s="42" t="s">
        <v>324</v>
      </c>
      <c r="J861" s="42" t="s">
        <v>4</v>
      </c>
      <c r="K861" s="42" t="s">
        <v>4</v>
      </c>
      <c r="L861" s="43">
        <f>IF(Tabelle11[[#This Row],[Heizleistung (55° C)]]=0,Tabelle11[[#This Row],[Heizleistung (35° C)]],(Tabelle11[[#This Row],[Heizleistung (35° C)]]+Tabelle11[[#This Row],[Heizleistung (55° C)]])/2)</f>
        <v>12</v>
      </c>
      <c r="M861" s="46" t="str">
        <f>IF(OR(Tabelle11[[#This Row],[Etas 35°C]]=0,Tabelle11[[#This Row],[Etas 55°C]]=0),"n.a.",(Tabelle11[[#This Row],[Etas 35°C]]*0.8+Tabelle11[[#This Row],[Etas 55°C]]*0.2)*2.5)</f>
        <v>n.a.</v>
      </c>
      <c r="N861" s="53" t="str">
        <f>IF(Tabelle11[[#This Row],[Etas 55°C]]=0,"n.a.",(6-Tabelle11[[#This Row],[80%/20% SCOP]])/Tabelle11[[#This Row],[80%/20% SCOP]])</f>
        <v>n.a.</v>
      </c>
    </row>
    <row r="862" spans="1:14" ht="20.100000000000001" customHeight="1" x14ac:dyDescent="0.25">
      <c r="A862" s="40">
        <v>16001819</v>
      </c>
      <c r="B862" s="41" t="s">
        <v>5452</v>
      </c>
      <c r="C862" s="41" t="s">
        <v>7717</v>
      </c>
      <c r="D862" s="42" t="s">
        <v>6852</v>
      </c>
      <c r="E862" s="43">
        <v>5</v>
      </c>
      <c r="F862" s="44">
        <v>1.84</v>
      </c>
      <c r="G862" s="43"/>
      <c r="H862" s="42"/>
      <c r="I862" s="42" t="s">
        <v>109</v>
      </c>
      <c r="J862" s="42" t="s">
        <v>4</v>
      </c>
      <c r="K862" s="42" t="s">
        <v>4</v>
      </c>
      <c r="L862" s="43">
        <f>IF(Tabelle11[[#This Row],[Heizleistung (55° C)]]=0,Tabelle11[[#This Row],[Heizleistung (35° C)]],(Tabelle11[[#This Row],[Heizleistung (35° C)]]+Tabelle11[[#This Row],[Heizleistung (55° C)]])/2)</f>
        <v>5</v>
      </c>
      <c r="M862" s="46" t="str">
        <f>IF(OR(Tabelle11[[#This Row],[Etas 35°C]]=0,Tabelle11[[#This Row],[Etas 55°C]]=0),"n.a.",(Tabelle11[[#This Row],[Etas 35°C]]*0.8+Tabelle11[[#This Row],[Etas 55°C]]*0.2)*2.5)</f>
        <v>n.a.</v>
      </c>
      <c r="N862" s="53" t="str">
        <f>IF(Tabelle11[[#This Row],[Etas 55°C]]=0,"n.a.",(6-Tabelle11[[#This Row],[80%/20% SCOP]])/Tabelle11[[#This Row],[80%/20% SCOP]])</f>
        <v>n.a.</v>
      </c>
    </row>
    <row r="863" spans="1:14" ht="20.100000000000001" customHeight="1" x14ac:dyDescent="0.25">
      <c r="A863" s="40">
        <v>16016851</v>
      </c>
      <c r="B863" s="41" t="s">
        <v>7718</v>
      </c>
      <c r="C863" s="41" t="s">
        <v>7719</v>
      </c>
      <c r="D863" s="42" t="s">
        <v>6852</v>
      </c>
      <c r="E863" s="43">
        <v>12.67</v>
      </c>
      <c r="F863" s="44">
        <v>1.87</v>
      </c>
      <c r="G863" s="43"/>
      <c r="H863" s="42"/>
      <c r="I863" s="42" t="s">
        <v>3</v>
      </c>
      <c r="J863" s="42" t="s">
        <v>4</v>
      </c>
      <c r="K863" s="42" t="s">
        <v>4</v>
      </c>
      <c r="L863" s="43">
        <f>IF(Tabelle11[[#This Row],[Heizleistung (55° C)]]=0,Tabelle11[[#This Row],[Heizleistung (35° C)]],(Tabelle11[[#This Row],[Heizleistung (35° C)]]+Tabelle11[[#This Row],[Heizleistung (55° C)]])/2)</f>
        <v>12.67</v>
      </c>
      <c r="M863" s="46" t="str">
        <f>IF(OR(Tabelle11[[#This Row],[Etas 35°C]]=0,Tabelle11[[#This Row],[Etas 55°C]]=0),"n.a.",(Tabelle11[[#This Row],[Etas 35°C]]*0.8+Tabelle11[[#This Row],[Etas 55°C]]*0.2)*2.5)</f>
        <v>n.a.</v>
      </c>
      <c r="N863" s="53" t="str">
        <f>IF(Tabelle11[[#This Row],[Etas 55°C]]=0,"n.a.",(6-Tabelle11[[#This Row],[80%/20% SCOP]])/Tabelle11[[#This Row],[80%/20% SCOP]])</f>
        <v>n.a.</v>
      </c>
    </row>
    <row r="864" spans="1:14" ht="20.100000000000001" customHeight="1" x14ac:dyDescent="0.25">
      <c r="A864" s="40">
        <v>16011741</v>
      </c>
      <c r="B864" s="41" t="s">
        <v>5546</v>
      </c>
      <c r="C864" s="41" t="s">
        <v>7720</v>
      </c>
      <c r="D864" s="42" t="s">
        <v>6852</v>
      </c>
      <c r="E864" s="43">
        <v>19</v>
      </c>
      <c r="F864" s="44">
        <v>1.84</v>
      </c>
      <c r="G864" s="43">
        <v>20</v>
      </c>
      <c r="H864" s="44">
        <v>1.4</v>
      </c>
      <c r="I864" s="42" t="s">
        <v>508</v>
      </c>
      <c r="J864" s="42" t="s">
        <v>4</v>
      </c>
      <c r="K864" s="42" t="s">
        <v>4</v>
      </c>
      <c r="L864" s="43">
        <f>IF(Tabelle11[[#This Row],[Heizleistung (55° C)]]=0,Tabelle11[[#This Row],[Heizleistung (35° C)]],(Tabelle11[[#This Row],[Heizleistung (35° C)]]+Tabelle11[[#This Row],[Heizleistung (55° C)]])/2)</f>
        <v>19.5</v>
      </c>
      <c r="M864" s="46">
        <f>IF(OR(Tabelle11[[#This Row],[Etas 35°C]]=0,Tabelle11[[#This Row],[Etas 55°C]]=0),"n.a.",(Tabelle11[[#This Row],[Etas 35°C]]*0.8+Tabelle11[[#This Row],[Etas 55°C]]*0.2)*2.5)</f>
        <v>4.3800000000000008</v>
      </c>
      <c r="N864" s="53">
        <f>IF(Tabelle11[[#This Row],[Etas 55°C]]=0,"n.a.",(6-Tabelle11[[#This Row],[80%/20% SCOP]])/Tabelle11[[#This Row],[80%/20% SCOP]])</f>
        <v>0.36986301369862989</v>
      </c>
    </row>
    <row r="865" spans="1:14" ht="20.100000000000001" customHeight="1" x14ac:dyDescent="0.25">
      <c r="A865" s="40">
        <v>16002822</v>
      </c>
      <c r="B865" s="41" t="s">
        <v>5546</v>
      </c>
      <c r="C865" s="41" t="s">
        <v>7721</v>
      </c>
      <c r="D865" s="42" t="s">
        <v>6852</v>
      </c>
      <c r="E865" s="43">
        <v>7</v>
      </c>
      <c r="F865" s="44">
        <v>2.04</v>
      </c>
      <c r="G865" s="43">
        <v>6</v>
      </c>
      <c r="H865" s="44">
        <v>1.63</v>
      </c>
      <c r="I865" s="42" t="s">
        <v>1331</v>
      </c>
      <c r="J865" s="42" t="s">
        <v>4</v>
      </c>
      <c r="K865" s="42" t="s">
        <v>4</v>
      </c>
      <c r="L865" s="43">
        <f>IF(Tabelle11[[#This Row],[Heizleistung (55° C)]]=0,Tabelle11[[#This Row],[Heizleistung (35° C)]],(Tabelle11[[#This Row],[Heizleistung (35° C)]]+Tabelle11[[#This Row],[Heizleistung (55° C)]])/2)</f>
        <v>6.5</v>
      </c>
      <c r="M865" s="46">
        <f>IF(OR(Tabelle11[[#This Row],[Etas 35°C]]=0,Tabelle11[[#This Row],[Etas 55°C]]=0),"n.a.",(Tabelle11[[#This Row],[Etas 35°C]]*0.8+Tabelle11[[#This Row],[Etas 55°C]]*0.2)*2.5)</f>
        <v>4.8950000000000005</v>
      </c>
      <c r="N865" s="53">
        <f>IF(Tabelle11[[#This Row],[Etas 55°C]]=0,"n.a.",(6-Tabelle11[[#This Row],[80%/20% SCOP]])/Tabelle11[[#This Row],[80%/20% SCOP]])</f>
        <v>0.2257405515832481</v>
      </c>
    </row>
    <row r="866" spans="1:14" ht="20.100000000000001" customHeight="1" x14ac:dyDescent="0.25">
      <c r="A866" s="40">
        <v>16017046</v>
      </c>
      <c r="B866" s="41" t="s">
        <v>5546</v>
      </c>
      <c r="C866" s="41" t="s">
        <v>7722</v>
      </c>
      <c r="D866" s="42" t="s">
        <v>6852</v>
      </c>
      <c r="E866" s="43">
        <v>11.34</v>
      </c>
      <c r="F866" s="44">
        <v>2.08</v>
      </c>
      <c r="G866" s="43">
        <v>10.23</v>
      </c>
      <c r="H866" s="44">
        <v>1.6</v>
      </c>
      <c r="I866" s="42" t="s">
        <v>3</v>
      </c>
      <c r="J866" s="42" t="s">
        <v>4</v>
      </c>
      <c r="K866" s="42" t="s">
        <v>4</v>
      </c>
      <c r="L866" s="43">
        <f>IF(Tabelle11[[#This Row],[Heizleistung (55° C)]]=0,Tabelle11[[#This Row],[Heizleistung (35° C)]],(Tabelle11[[#This Row],[Heizleistung (35° C)]]+Tabelle11[[#This Row],[Heizleistung (55° C)]])/2)</f>
        <v>10.785</v>
      </c>
      <c r="M866" s="46">
        <f>IF(OR(Tabelle11[[#This Row],[Etas 35°C]]=0,Tabelle11[[#This Row],[Etas 55°C]]=0),"n.a.",(Tabelle11[[#This Row],[Etas 35°C]]*0.8+Tabelle11[[#This Row],[Etas 55°C]]*0.2)*2.5)</f>
        <v>4.9600000000000009</v>
      </c>
      <c r="N866" s="53">
        <f>IF(Tabelle11[[#This Row],[Etas 55°C]]=0,"n.a.",(6-Tabelle11[[#This Row],[80%/20% SCOP]])/Tabelle11[[#This Row],[80%/20% SCOP]])</f>
        <v>0.2096774193548385</v>
      </c>
    </row>
    <row r="867" spans="1:14" ht="20.100000000000001" customHeight="1" x14ac:dyDescent="0.25">
      <c r="A867" s="40">
        <v>16002821</v>
      </c>
      <c r="B867" s="41" t="s">
        <v>5546</v>
      </c>
      <c r="C867" s="41" t="s">
        <v>7723</v>
      </c>
      <c r="D867" s="42" t="s">
        <v>6852</v>
      </c>
      <c r="E867" s="43">
        <v>4</v>
      </c>
      <c r="F867" s="44">
        <v>1.99</v>
      </c>
      <c r="G867" s="43">
        <v>4</v>
      </c>
      <c r="H867" s="44">
        <v>1.57</v>
      </c>
      <c r="I867" s="42" t="s">
        <v>1331</v>
      </c>
      <c r="J867" s="42" t="s">
        <v>4</v>
      </c>
      <c r="K867" s="42" t="s">
        <v>4</v>
      </c>
      <c r="L867" s="43">
        <f>IF(Tabelle11[[#This Row],[Heizleistung (55° C)]]=0,Tabelle11[[#This Row],[Heizleistung (35° C)]],(Tabelle11[[#This Row],[Heizleistung (35° C)]]+Tabelle11[[#This Row],[Heizleistung (55° C)]])/2)</f>
        <v>4</v>
      </c>
      <c r="M867" s="46">
        <f>IF(OR(Tabelle11[[#This Row],[Etas 35°C]]=0,Tabelle11[[#This Row],[Etas 55°C]]=0),"n.a.",(Tabelle11[[#This Row],[Etas 35°C]]*0.8+Tabelle11[[#This Row],[Etas 55°C]]*0.2)*2.5)</f>
        <v>4.7650000000000006</v>
      </c>
      <c r="N867" s="53">
        <f>IF(Tabelle11[[#This Row],[Etas 55°C]]=0,"n.a.",(6-Tabelle11[[#This Row],[80%/20% SCOP]])/Tabelle11[[#This Row],[80%/20% SCOP]])</f>
        <v>0.25918153200419713</v>
      </c>
    </row>
    <row r="868" spans="1:14" ht="20.100000000000001" customHeight="1" x14ac:dyDescent="0.25">
      <c r="A868" s="40">
        <v>16001928</v>
      </c>
      <c r="B868" s="41" t="s">
        <v>5546</v>
      </c>
      <c r="C868" s="41" t="s">
        <v>7724</v>
      </c>
      <c r="D868" s="42" t="s">
        <v>6852</v>
      </c>
      <c r="E868" s="43">
        <v>4.2300000000000004</v>
      </c>
      <c r="F868" s="44">
        <v>1.95</v>
      </c>
      <c r="G868" s="43">
        <v>3.76</v>
      </c>
      <c r="H868" s="44">
        <v>1.53</v>
      </c>
      <c r="I868" s="42" t="s">
        <v>1331</v>
      </c>
      <c r="J868" s="42" t="s">
        <v>4</v>
      </c>
      <c r="K868" s="42" t="s">
        <v>4</v>
      </c>
      <c r="L868" s="43">
        <f>IF(Tabelle11[[#This Row],[Heizleistung (55° C)]]=0,Tabelle11[[#This Row],[Heizleistung (35° C)]],(Tabelle11[[#This Row],[Heizleistung (35° C)]]+Tabelle11[[#This Row],[Heizleistung (55° C)]])/2)</f>
        <v>3.9950000000000001</v>
      </c>
      <c r="M868" s="46">
        <f>IF(OR(Tabelle11[[#This Row],[Etas 35°C]]=0,Tabelle11[[#This Row],[Etas 55°C]]=0),"n.a.",(Tabelle11[[#This Row],[Etas 35°C]]*0.8+Tabelle11[[#This Row],[Etas 55°C]]*0.2)*2.5)</f>
        <v>4.665</v>
      </c>
      <c r="N868" s="53">
        <f>IF(Tabelle11[[#This Row],[Etas 55°C]]=0,"n.a.",(6-Tabelle11[[#This Row],[80%/20% SCOP]])/Tabelle11[[#This Row],[80%/20% SCOP]])</f>
        <v>0.28617363344051444</v>
      </c>
    </row>
    <row r="869" spans="1:14" ht="20.100000000000001" customHeight="1" x14ac:dyDescent="0.25">
      <c r="A869" s="40">
        <v>16001906</v>
      </c>
      <c r="B869" s="41" t="s">
        <v>5546</v>
      </c>
      <c r="C869" s="41" t="s">
        <v>7725</v>
      </c>
      <c r="D869" s="42" t="s">
        <v>6852</v>
      </c>
      <c r="E869" s="43">
        <v>14.46</v>
      </c>
      <c r="F869" s="44">
        <v>2.1</v>
      </c>
      <c r="G869" s="43">
        <v>13.77</v>
      </c>
      <c r="H869" s="44">
        <v>1.68</v>
      </c>
      <c r="I869" s="42" t="s">
        <v>1331</v>
      </c>
      <c r="J869" s="42" t="s">
        <v>4</v>
      </c>
      <c r="K869" s="42" t="s">
        <v>4</v>
      </c>
      <c r="L869" s="43">
        <f>IF(Tabelle11[[#This Row],[Heizleistung (55° C)]]=0,Tabelle11[[#This Row],[Heizleistung (35° C)]],(Tabelle11[[#This Row],[Heizleistung (35° C)]]+Tabelle11[[#This Row],[Heizleistung (55° C)]])/2)</f>
        <v>14.115</v>
      </c>
      <c r="M869" s="46">
        <f>IF(OR(Tabelle11[[#This Row],[Etas 35°C]]=0,Tabelle11[[#This Row],[Etas 55°C]]=0),"n.a.",(Tabelle11[[#This Row],[Etas 35°C]]*0.8+Tabelle11[[#This Row],[Etas 55°C]]*0.2)*2.5)</f>
        <v>5.04</v>
      </c>
      <c r="N869" s="53">
        <f>IF(Tabelle11[[#This Row],[Etas 55°C]]=0,"n.a.",(6-Tabelle11[[#This Row],[80%/20% SCOP]])/Tabelle11[[#This Row],[80%/20% SCOP]])</f>
        <v>0.19047619047619047</v>
      </c>
    </row>
    <row r="870" spans="1:14" ht="20.100000000000001" customHeight="1" x14ac:dyDescent="0.25">
      <c r="A870" s="40">
        <v>16011731</v>
      </c>
      <c r="B870" s="41" t="s">
        <v>5546</v>
      </c>
      <c r="C870" s="41" t="s">
        <v>7726</v>
      </c>
      <c r="D870" s="42" t="s">
        <v>6852</v>
      </c>
      <c r="E870" s="43">
        <v>7.97</v>
      </c>
      <c r="F870" s="44">
        <v>1.91</v>
      </c>
      <c r="G870" s="43">
        <v>8.6199999999999992</v>
      </c>
      <c r="H870" s="44">
        <v>1.4</v>
      </c>
      <c r="I870" s="42" t="s">
        <v>508</v>
      </c>
      <c r="J870" s="42" t="s">
        <v>4</v>
      </c>
      <c r="K870" s="42" t="s">
        <v>4</v>
      </c>
      <c r="L870" s="43">
        <f>IF(Tabelle11[[#This Row],[Heizleistung (55° C)]]=0,Tabelle11[[#This Row],[Heizleistung (35° C)]],(Tabelle11[[#This Row],[Heizleistung (35° C)]]+Tabelle11[[#This Row],[Heizleistung (55° C)]])/2)</f>
        <v>8.2949999999999999</v>
      </c>
      <c r="M870" s="46">
        <f>IF(OR(Tabelle11[[#This Row],[Etas 35°C]]=0,Tabelle11[[#This Row],[Etas 55°C]]=0),"n.a.",(Tabelle11[[#This Row],[Etas 35°C]]*0.8+Tabelle11[[#This Row],[Etas 55°C]]*0.2)*2.5)</f>
        <v>4.5200000000000005</v>
      </c>
      <c r="N870" s="53">
        <f>IF(Tabelle11[[#This Row],[Etas 55°C]]=0,"n.a.",(6-Tabelle11[[#This Row],[80%/20% SCOP]])/Tabelle11[[#This Row],[80%/20% SCOP]])</f>
        <v>0.32743362831858391</v>
      </c>
    </row>
    <row r="871" spans="1:14" ht="20.100000000000001" customHeight="1" x14ac:dyDescent="0.25">
      <c r="A871" s="40">
        <v>16011739</v>
      </c>
      <c r="B871" s="41" t="s">
        <v>5546</v>
      </c>
      <c r="C871" s="41" t="s">
        <v>7727</v>
      </c>
      <c r="D871" s="42" t="s">
        <v>6852</v>
      </c>
      <c r="E871" s="43">
        <v>11</v>
      </c>
      <c r="F871" s="44">
        <v>1.95</v>
      </c>
      <c r="G871" s="43">
        <v>12</v>
      </c>
      <c r="H871" s="44">
        <v>1.45</v>
      </c>
      <c r="I871" s="42" t="s">
        <v>508</v>
      </c>
      <c r="J871" s="42" t="s">
        <v>4</v>
      </c>
      <c r="K871" s="42" t="s">
        <v>4</v>
      </c>
      <c r="L871" s="43">
        <f>IF(Tabelle11[[#This Row],[Heizleistung (55° C)]]=0,Tabelle11[[#This Row],[Heizleistung (35° C)]],(Tabelle11[[#This Row],[Heizleistung (35° C)]]+Tabelle11[[#This Row],[Heizleistung (55° C)]])/2)</f>
        <v>11.5</v>
      </c>
      <c r="M871" s="46">
        <f>IF(OR(Tabelle11[[#This Row],[Etas 35°C]]=0,Tabelle11[[#This Row],[Etas 55°C]]=0),"n.a.",(Tabelle11[[#This Row],[Etas 35°C]]*0.8+Tabelle11[[#This Row],[Etas 55°C]]*0.2)*2.5)</f>
        <v>4.625</v>
      </c>
      <c r="N871" s="53">
        <f>IF(Tabelle11[[#This Row],[Etas 55°C]]=0,"n.a.",(6-Tabelle11[[#This Row],[80%/20% SCOP]])/Tabelle11[[#This Row],[80%/20% SCOP]])</f>
        <v>0.29729729729729731</v>
      </c>
    </row>
    <row r="872" spans="1:14" ht="20.100000000000001" customHeight="1" x14ac:dyDescent="0.25">
      <c r="A872" s="40">
        <v>16001904</v>
      </c>
      <c r="B872" s="41" t="s">
        <v>5546</v>
      </c>
      <c r="C872" s="41" t="s">
        <v>7728</v>
      </c>
      <c r="D872" s="42" t="s">
        <v>6852</v>
      </c>
      <c r="E872" s="43">
        <v>7.66</v>
      </c>
      <c r="F872" s="44">
        <v>1.97</v>
      </c>
      <c r="G872" s="43">
        <v>6.93</v>
      </c>
      <c r="H872" s="44">
        <v>1.58</v>
      </c>
      <c r="I872" s="42" t="s">
        <v>1331</v>
      </c>
      <c r="J872" s="42" t="s">
        <v>4</v>
      </c>
      <c r="K872" s="42" t="s">
        <v>4</v>
      </c>
      <c r="L872" s="43">
        <f>IF(Tabelle11[[#This Row],[Heizleistung (55° C)]]=0,Tabelle11[[#This Row],[Heizleistung (35° C)]],(Tabelle11[[#This Row],[Heizleistung (35° C)]]+Tabelle11[[#This Row],[Heizleistung (55° C)]])/2)</f>
        <v>7.2949999999999999</v>
      </c>
      <c r="M872" s="46">
        <f>IF(OR(Tabelle11[[#This Row],[Etas 35°C]]=0,Tabelle11[[#This Row],[Etas 55°C]]=0),"n.a.",(Tabelle11[[#This Row],[Etas 35°C]]*0.8+Tabelle11[[#This Row],[Etas 55°C]]*0.2)*2.5)</f>
        <v>4.7300000000000004</v>
      </c>
      <c r="N872" s="53">
        <f>IF(Tabelle11[[#This Row],[Etas 55°C]]=0,"n.a.",(6-Tabelle11[[#This Row],[80%/20% SCOP]])/Tabelle11[[#This Row],[80%/20% SCOP]])</f>
        <v>0.26849894291754745</v>
      </c>
    </row>
    <row r="873" spans="1:14" ht="20.100000000000001" customHeight="1" x14ac:dyDescent="0.25">
      <c r="A873" s="40">
        <v>16017041</v>
      </c>
      <c r="B873" s="41" t="s">
        <v>5546</v>
      </c>
      <c r="C873" s="41" t="s">
        <v>7729</v>
      </c>
      <c r="D873" s="42" t="s">
        <v>6852</v>
      </c>
      <c r="E873" s="43">
        <v>7.02</v>
      </c>
      <c r="F873" s="44">
        <v>2</v>
      </c>
      <c r="G873" s="43">
        <v>6.41</v>
      </c>
      <c r="H873" s="44">
        <v>1.54</v>
      </c>
      <c r="I873" s="42" t="s">
        <v>3</v>
      </c>
      <c r="J873" s="42" t="s">
        <v>4</v>
      </c>
      <c r="K873" s="42" t="s">
        <v>4</v>
      </c>
      <c r="L873" s="43">
        <f>IF(Tabelle11[[#This Row],[Heizleistung (55° C)]]=0,Tabelle11[[#This Row],[Heizleistung (35° C)]],(Tabelle11[[#This Row],[Heizleistung (35° C)]]+Tabelle11[[#This Row],[Heizleistung (55° C)]])/2)</f>
        <v>6.7149999999999999</v>
      </c>
      <c r="M873" s="46">
        <f>IF(OR(Tabelle11[[#This Row],[Etas 35°C]]=0,Tabelle11[[#This Row],[Etas 55°C]]=0),"n.a.",(Tabelle11[[#This Row],[Etas 35°C]]*0.8+Tabelle11[[#This Row],[Etas 55°C]]*0.2)*2.5)</f>
        <v>4.7700000000000005</v>
      </c>
      <c r="N873" s="53">
        <f>IF(Tabelle11[[#This Row],[Etas 55°C]]=0,"n.a.",(6-Tabelle11[[#This Row],[80%/20% SCOP]])/Tabelle11[[#This Row],[80%/20% SCOP]])</f>
        <v>0.25786163522012567</v>
      </c>
    </row>
    <row r="874" spans="1:14" ht="20.100000000000001" customHeight="1" x14ac:dyDescent="0.25">
      <c r="A874" s="40">
        <v>16002896</v>
      </c>
      <c r="B874" s="41" t="s">
        <v>5546</v>
      </c>
      <c r="C874" s="41" t="s">
        <v>7730</v>
      </c>
      <c r="D874" s="42" t="s">
        <v>6852</v>
      </c>
      <c r="E874" s="43">
        <v>12</v>
      </c>
      <c r="F874" s="44">
        <v>2.2000000000000002</v>
      </c>
      <c r="G874" s="43">
        <v>12</v>
      </c>
      <c r="H874" s="44">
        <v>1.73</v>
      </c>
      <c r="I874" s="42" t="s">
        <v>1331</v>
      </c>
      <c r="J874" s="42" t="s">
        <v>4</v>
      </c>
      <c r="K874" s="42" t="s">
        <v>4</v>
      </c>
      <c r="L874" s="43">
        <f>IF(Tabelle11[[#This Row],[Heizleistung (55° C)]]=0,Tabelle11[[#This Row],[Heizleistung (35° C)]],(Tabelle11[[#This Row],[Heizleistung (35° C)]]+Tabelle11[[#This Row],[Heizleistung (55° C)]])/2)</f>
        <v>12</v>
      </c>
      <c r="M874" s="46">
        <f>IF(OR(Tabelle11[[#This Row],[Etas 35°C]]=0,Tabelle11[[#This Row],[Etas 55°C]]=0),"n.a.",(Tabelle11[[#This Row],[Etas 35°C]]*0.8+Tabelle11[[#This Row],[Etas 55°C]]*0.2)*2.5)</f>
        <v>5.2650000000000006</v>
      </c>
      <c r="N874" s="53">
        <f>IF(Tabelle11[[#This Row],[Etas 55°C]]=0,"n.a.",(6-Tabelle11[[#This Row],[80%/20% SCOP]])/Tabelle11[[#This Row],[80%/20% SCOP]])</f>
        <v>0.13960113960113948</v>
      </c>
    </row>
    <row r="875" spans="1:14" ht="20.100000000000001" customHeight="1" x14ac:dyDescent="0.25">
      <c r="A875" s="40">
        <v>16002890</v>
      </c>
      <c r="B875" s="41" t="s">
        <v>5546</v>
      </c>
      <c r="C875" s="41" t="s">
        <v>7731</v>
      </c>
      <c r="D875" s="42" t="s">
        <v>6852</v>
      </c>
      <c r="E875" s="43">
        <v>15</v>
      </c>
      <c r="F875" s="44">
        <v>2.14</v>
      </c>
      <c r="G875" s="43">
        <v>14</v>
      </c>
      <c r="H875" s="44">
        <v>1.72</v>
      </c>
      <c r="I875" s="42" t="s">
        <v>1331</v>
      </c>
      <c r="J875" s="42" t="s">
        <v>4</v>
      </c>
      <c r="K875" s="42" t="s">
        <v>4</v>
      </c>
      <c r="L875" s="43">
        <f>IF(Tabelle11[[#This Row],[Heizleistung (55° C)]]=0,Tabelle11[[#This Row],[Heizleistung (35° C)]],(Tabelle11[[#This Row],[Heizleistung (35° C)]]+Tabelle11[[#This Row],[Heizleistung (55° C)]])/2)</f>
        <v>14.5</v>
      </c>
      <c r="M875" s="46">
        <f>IF(OR(Tabelle11[[#This Row],[Etas 35°C]]=0,Tabelle11[[#This Row],[Etas 55°C]]=0),"n.a.",(Tabelle11[[#This Row],[Etas 35°C]]*0.8+Tabelle11[[#This Row],[Etas 55°C]]*0.2)*2.5)</f>
        <v>5.1400000000000006</v>
      </c>
      <c r="N875" s="53">
        <f>IF(Tabelle11[[#This Row],[Etas 55°C]]=0,"n.a.",(6-Tabelle11[[#This Row],[80%/20% SCOP]])/Tabelle11[[#This Row],[80%/20% SCOP]])</f>
        <v>0.16731517509727614</v>
      </c>
    </row>
    <row r="876" spans="1:14" ht="20.100000000000001" customHeight="1" x14ac:dyDescent="0.25">
      <c r="A876" s="40">
        <v>16001908</v>
      </c>
      <c r="B876" s="41" t="s">
        <v>5546</v>
      </c>
      <c r="C876" s="41" t="s">
        <v>7732</v>
      </c>
      <c r="D876" s="42" t="s">
        <v>6852</v>
      </c>
      <c r="E876" s="43">
        <v>6.7</v>
      </c>
      <c r="F876" s="44">
        <v>2</v>
      </c>
      <c r="G876" s="43">
        <v>6.05</v>
      </c>
      <c r="H876" s="44">
        <v>1.6</v>
      </c>
      <c r="I876" s="42" t="s">
        <v>1331</v>
      </c>
      <c r="J876" s="42" t="s">
        <v>4</v>
      </c>
      <c r="K876" s="42" t="s">
        <v>4</v>
      </c>
      <c r="L876" s="43">
        <f>IF(Tabelle11[[#This Row],[Heizleistung (55° C)]]=0,Tabelle11[[#This Row],[Heizleistung (35° C)]],(Tabelle11[[#This Row],[Heizleistung (35° C)]]+Tabelle11[[#This Row],[Heizleistung (55° C)]])/2)</f>
        <v>6.375</v>
      </c>
      <c r="M876" s="46">
        <f>IF(OR(Tabelle11[[#This Row],[Etas 35°C]]=0,Tabelle11[[#This Row],[Etas 55°C]]=0),"n.a.",(Tabelle11[[#This Row],[Etas 35°C]]*0.8+Tabelle11[[#This Row],[Etas 55°C]]*0.2)*2.5)</f>
        <v>4.8000000000000007</v>
      </c>
      <c r="N876" s="53">
        <f>IF(Tabelle11[[#This Row],[Etas 55°C]]=0,"n.a.",(6-Tabelle11[[#This Row],[80%/20% SCOP]])/Tabelle11[[#This Row],[80%/20% SCOP]])</f>
        <v>0.24999999999999981</v>
      </c>
    </row>
    <row r="877" spans="1:14" ht="20.100000000000001" customHeight="1" x14ac:dyDescent="0.25">
      <c r="A877" s="40">
        <v>16017039</v>
      </c>
      <c r="B877" s="41" t="s">
        <v>5546</v>
      </c>
      <c r="C877" s="41" t="s">
        <v>7733</v>
      </c>
      <c r="D877" s="42" t="s">
        <v>6852</v>
      </c>
      <c r="E877" s="43">
        <v>7.02</v>
      </c>
      <c r="F877" s="44">
        <v>2</v>
      </c>
      <c r="G877" s="43">
        <v>6.41</v>
      </c>
      <c r="H877" s="44">
        <v>1.54</v>
      </c>
      <c r="I877" s="42" t="s">
        <v>3</v>
      </c>
      <c r="J877" s="42" t="s">
        <v>4</v>
      </c>
      <c r="K877" s="42" t="s">
        <v>4</v>
      </c>
      <c r="L877" s="43">
        <f>IF(Tabelle11[[#This Row],[Heizleistung (55° C)]]=0,Tabelle11[[#This Row],[Heizleistung (35° C)]],(Tabelle11[[#This Row],[Heizleistung (35° C)]]+Tabelle11[[#This Row],[Heizleistung (55° C)]])/2)</f>
        <v>6.7149999999999999</v>
      </c>
      <c r="M877" s="46">
        <f>IF(OR(Tabelle11[[#This Row],[Etas 35°C]]=0,Tabelle11[[#This Row],[Etas 55°C]]=0),"n.a.",(Tabelle11[[#This Row],[Etas 35°C]]*0.8+Tabelle11[[#This Row],[Etas 55°C]]*0.2)*2.5)</f>
        <v>4.7700000000000005</v>
      </c>
      <c r="N877" s="53">
        <f>IF(Tabelle11[[#This Row],[Etas 55°C]]=0,"n.a.",(6-Tabelle11[[#This Row],[80%/20% SCOP]])/Tabelle11[[#This Row],[80%/20% SCOP]])</f>
        <v>0.25786163522012567</v>
      </c>
    </row>
    <row r="878" spans="1:14" ht="20.100000000000001" customHeight="1" x14ac:dyDescent="0.25">
      <c r="A878" s="40">
        <v>16002902</v>
      </c>
      <c r="B878" s="41" t="s">
        <v>5546</v>
      </c>
      <c r="C878" s="41" t="s">
        <v>7734</v>
      </c>
      <c r="D878" s="42" t="s">
        <v>6852</v>
      </c>
      <c r="E878" s="43">
        <v>15</v>
      </c>
      <c r="F878" s="44">
        <v>2.14</v>
      </c>
      <c r="G878" s="43">
        <v>14</v>
      </c>
      <c r="H878" s="44">
        <v>1.72</v>
      </c>
      <c r="I878" s="42" t="s">
        <v>1331</v>
      </c>
      <c r="J878" s="42" t="s">
        <v>4</v>
      </c>
      <c r="K878" s="42" t="s">
        <v>4</v>
      </c>
      <c r="L878" s="43">
        <f>IF(Tabelle11[[#This Row],[Heizleistung (55° C)]]=0,Tabelle11[[#This Row],[Heizleistung (35° C)]],(Tabelle11[[#This Row],[Heizleistung (35° C)]]+Tabelle11[[#This Row],[Heizleistung (55° C)]])/2)</f>
        <v>14.5</v>
      </c>
      <c r="M878" s="46">
        <f>IF(OR(Tabelle11[[#This Row],[Etas 35°C]]=0,Tabelle11[[#This Row],[Etas 55°C]]=0),"n.a.",(Tabelle11[[#This Row],[Etas 35°C]]*0.8+Tabelle11[[#This Row],[Etas 55°C]]*0.2)*2.5)</f>
        <v>5.1400000000000006</v>
      </c>
      <c r="N878" s="53">
        <f>IF(Tabelle11[[#This Row],[Etas 55°C]]=0,"n.a.",(6-Tabelle11[[#This Row],[80%/20% SCOP]])/Tabelle11[[#This Row],[80%/20% SCOP]])</f>
        <v>0.16731517509727614</v>
      </c>
    </row>
    <row r="879" spans="1:14" ht="20.100000000000001" customHeight="1" x14ac:dyDescent="0.25">
      <c r="A879" s="40">
        <v>16001925</v>
      </c>
      <c r="B879" s="41" t="s">
        <v>5546</v>
      </c>
      <c r="C879" s="41" t="s">
        <v>7735</v>
      </c>
      <c r="D879" s="42" t="s">
        <v>6852</v>
      </c>
      <c r="E879" s="43">
        <v>38.06</v>
      </c>
      <c r="F879" s="44">
        <v>2.1800000000000002</v>
      </c>
      <c r="G879" s="43">
        <v>35.619999999999997</v>
      </c>
      <c r="H879" s="44">
        <v>1.68</v>
      </c>
      <c r="I879" s="42" t="s">
        <v>109</v>
      </c>
      <c r="J879" s="42" t="s">
        <v>4</v>
      </c>
      <c r="K879" s="42" t="s">
        <v>4</v>
      </c>
      <c r="L879" s="43">
        <f>IF(Tabelle11[[#This Row],[Heizleistung (55° C)]]=0,Tabelle11[[#This Row],[Heizleistung (35° C)]],(Tabelle11[[#This Row],[Heizleistung (35° C)]]+Tabelle11[[#This Row],[Heizleistung (55° C)]])/2)</f>
        <v>36.840000000000003</v>
      </c>
      <c r="M879" s="46">
        <f>IF(OR(Tabelle11[[#This Row],[Etas 35°C]]=0,Tabelle11[[#This Row],[Etas 55°C]]=0),"n.a.",(Tabelle11[[#This Row],[Etas 35°C]]*0.8+Tabelle11[[#This Row],[Etas 55°C]]*0.2)*2.5)</f>
        <v>5.2</v>
      </c>
      <c r="N879" s="53">
        <f>IF(Tabelle11[[#This Row],[Etas 55°C]]=0,"n.a.",(6-Tabelle11[[#This Row],[80%/20% SCOP]])/Tabelle11[[#This Row],[80%/20% SCOP]])</f>
        <v>0.1538461538461538</v>
      </c>
    </row>
    <row r="880" spans="1:14" ht="20.100000000000001" customHeight="1" x14ac:dyDescent="0.25">
      <c r="A880" s="40">
        <v>16001912</v>
      </c>
      <c r="B880" s="41" t="s">
        <v>5546</v>
      </c>
      <c r="C880" s="41" t="s">
        <v>7736</v>
      </c>
      <c r="D880" s="42" t="s">
        <v>6852</v>
      </c>
      <c r="E880" s="43">
        <v>4.2300000000000004</v>
      </c>
      <c r="F880" s="44">
        <v>1.95</v>
      </c>
      <c r="G880" s="43">
        <v>3.76</v>
      </c>
      <c r="H880" s="44">
        <v>1.53</v>
      </c>
      <c r="I880" s="42" t="s">
        <v>1331</v>
      </c>
      <c r="J880" s="42" t="s">
        <v>4</v>
      </c>
      <c r="K880" s="42" t="s">
        <v>4</v>
      </c>
      <c r="L880" s="43">
        <f>IF(Tabelle11[[#This Row],[Heizleistung (55° C)]]=0,Tabelle11[[#This Row],[Heizleistung (35° C)]],(Tabelle11[[#This Row],[Heizleistung (35° C)]]+Tabelle11[[#This Row],[Heizleistung (55° C)]])/2)</f>
        <v>3.9950000000000001</v>
      </c>
      <c r="M880" s="46">
        <f>IF(OR(Tabelle11[[#This Row],[Etas 35°C]]=0,Tabelle11[[#This Row],[Etas 55°C]]=0),"n.a.",(Tabelle11[[#This Row],[Etas 35°C]]*0.8+Tabelle11[[#This Row],[Etas 55°C]]*0.2)*2.5)</f>
        <v>4.665</v>
      </c>
      <c r="N880" s="53">
        <f>IF(Tabelle11[[#This Row],[Etas 55°C]]=0,"n.a.",(6-Tabelle11[[#This Row],[80%/20% SCOP]])/Tabelle11[[#This Row],[80%/20% SCOP]])</f>
        <v>0.28617363344051444</v>
      </c>
    </row>
    <row r="881" spans="1:14" ht="20.100000000000001" customHeight="1" x14ac:dyDescent="0.25">
      <c r="A881" s="40">
        <v>16001905</v>
      </c>
      <c r="B881" s="41" t="s">
        <v>5546</v>
      </c>
      <c r="C881" s="41" t="s">
        <v>7737</v>
      </c>
      <c r="D881" s="42" t="s">
        <v>6852</v>
      </c>
      <c r="E881" s="43">
        <v>12.03</v>
      </c>
      <c r="F881" s="44">
        <v>2.16</v>
      </c>
      <c r="G881" s="43">
        <v>11.99</v>
      </c>
      <c r="H881" s="44">
        <v>1.69</v>
      </c>
      <c r="I881" s="42" t="s">
        <v>1331</v>
      </c>
      <c r="J881" s="42" t="s">
        <v>4</v>
      </c>
      <c r="K881" s="42" t="s">
        <v>4</v>
      </c>
      <c r="L881" s="43">
        <f>IF(Tabelle11[[#This Row],[Heizleistung (55° C)]]=0,Tabelle11[[#This Row],[Heizleistung (35° C)]],(Tabelle11[[#This Row],[Heizleistung (35° C)]]+Tabelle11[[#This Row],[Heizleistung (55° C)]])/2)</f>
        <v>12.01</v>
      </c>
      <c r="M881" s="46">
        <f>IF(OR(Tabelle11[[#This Row],[Etas 35°C]]=0,Tabelle11[[#This Row],[Etas 55°C]]=0),"n.a.",(Tabelle11[[#This Row],[Etas 35°C]]*0.8+Tabelle11[[#This Row],[Etas 55°C]]*0.2)*2.5)</f>
        <v>5.1650000000000009</v>
      </c>
      <c r="N881" s="53">
        <f>IF(Tabelle11[[#This Row],[Etas 55°C]]=0,"n.a.",(6-Tabelle11[[#This Row],[80%/20% SCOP]])/Tabelle11[[#This Row],[80%/20% SCOP]])</f>
        <v>0.16166505324298139</v>
      </c>
    </row>
    <row r="882" spans="1:14" ht="20.100000000000001" customHeight="1" x14ac:dyDescent="0.25">
      <c r="A882" s="40">
        <v>16002820</v>
      </c>
      <c r="B882" s="41" t="s">
        <v>5546</v>
      </c>
      <c r="C882" s="41" t="s">
        <v>7738</v>
      </c>
      <c r="D882" s="42" t="s">
        <v>6852</v>
      </c>
      <c r="E882" s="43">
        <v>15</v>
      </c>
      <c r="F882" s="44">
        <v>2.14</v>
      </c>
      <c r="G882" s="43">
        <v>14</v>
      </c>
      <c r="H882" s="44">
        <v>1.72</v>
      </c>
      <c r="I882" s="42" t="s">
        <v>1331</v>
      </c>
      <c r="J882" s="42" t="s">
        <v>4</v>
      </c>
      <c r="K882" s="42" t="s">
        <v>4</v>
      </c>
      <c r="L882" s="43">
        <f>IF(Tabelle11[[#This Row],[Heizleistung (55° C)]]=0,Tabelle11[[#This Row],[Heizleistung (35° C)]],(Tabelle11[[#This Row],[Heizleistung (35° C)]]+Tabelle11[[#This Row],[Heizleistung (55° C)]])/2)</f>
        <v>14.5</v>
      </c>
      <c r="M882" s="46">
        <f>IF(OR(Tabelle11[[#This Row],[Etas 35°C]]=0,Tabelle11[[#This Row],[Etas 55°C]]=0),"n.a.",(Tabelle11[[#This Row],[Etas 35°C]]*0.8+Tabelle11[[#This Row],[Etas 55°C]]*0.2)*2.5)</f>
        <v>5.1400000000000006</v>
      </c>
      <c r="N882" s="53">
        <f>IF(Tabelle11[[#This Row],[Etas 55°C]]=0,"n.a.",(6-Tabelle11[[#This Row],[80%/20% SCOP]])/Tabelle11[[#This Row],[80%/20% SCOP]])</f>
        <v>0.16731517509727614</v>
      </c>
    </row>
    <row r="883" spans="1:14" ht="20.100000000000001" customHeight="1" x14ac:dyDescent="0.25">
      <c r="A883" s="40">
        <v>16017042</v>
      </c>
      <c r="B883" s="41" t="s">
        <v>5546</v>
      </c>
      <c r="C883" s="41" t="s">
        <v>7739</v>
      </c>
      <c r="D883" s="42" t="s">
        <v>6852</v>
      </c>
      <c r="E883" s="43">
        <v>7.02</v>
      </c>
      <c r="F883" s="44">
        <v>2</v>
      </c>
      <c r="G883" s="43">
        <v>6.41</v>
      </c>
      <c r="H883" s="44">
        <v>1.54</v>
      </c>
      <c r="I883" s="42" t="s">
        <v>3</v>
      </c>
      <c r="J883" s="42" t="s">
        <v>4</v>
      </c>
      <c r="K883" s="42" t="s">
        <v>4</v>
      </c>
      <c r="L883" s="43">
        <f>IF(Tabelle11[[#This Row],[Heizleistung (55° C)]]=0,Tabelle11[[#This Row],[Heizleistung (35° C)]],(Tabelle11[[#This Row],[Heizleistung (35° C)]]+Tabelle11[[#This Row],[Heizleistung (55° C)]])/2)</f>
        <v>6.7149999999999999</v>
      </c>
      <c r="M883" s="46">
        <f>IF(OR(Tabelle11[[#This Row],[Etas 35°C]]=0,Tabelle11[[#This Row],[Etas 55°C]]=0),"n.a.",(Tabelle11[[#This Row],[Etas 35°C]]*0.8+Tabelle11[[#This Row],[Etas 55°C]]*0.2)*2.5)</f>
        <v>4.7700000000000005</v>
      </c>
      <c r="N883" s="53">
        <f>IF(Tabelle11[[#This Row],[Etas 55°C]]=0,"n.a.",(6-Tabelle11[[#This Row],[80%/20% SCOP]])/Tabelle11[[#This Row],[80%/20% SCOP]])</f>
        <v>0.25786163522012567</v>
      </c>
    </row>
    <row r="884" spans="1:14" ht="20.100000000000001" customHeight="1" x14ac:dyDescent="0.25">
      <c r="A884" s="40">
        <v>16002816</v>
      </c>
      <c r="B884" s="41" t="s">
        <v>5546</v>
      </c>
      <c r="C884" s="41" t="s">
        <v>7740</v>
      </c>
      <c r="D884" s="42" t="s">
        <v>6852</v>
      </c>
      <c r="E884" s="43">
        <v>4</v>
      </c>
      <c r="F884" s="44">
        <v>1.99</v>
      </c>
      <c r="G884" s="43">
        <v>4</v>
      </c>
      <c r="H884" s="44">
        <v>1.57</v>
      </c>
      <c r="I884" s="42" t="s">
        <v>1331</v>
      </c>
      <c r="J884" s="42" t="s">
        <v>4</v>
      </c>
      <c r="K884" s="42" t="s">
        <v>4</v>
      </c>
      <c r="L884" s="43">
        <f>IF(Tabelle11[[#This Row],[Heizleistung (55° C)]]=0,Tabelle11[[#This Row],[Heizleistung (35° C)]],(Tabelle11[[#This Row],[Heizleistung (35° C)]]+Tabelle11[[#This Row],[Heizleistung (55° C)]])/2)</f>
        <v>4</v>
      </c>
      <c r="M884" s="46">
        <f>IF(OR(Tabelle11[[#This Row],[Etas 35°C]]=0,Tabelle11[[#This Row],[Etas 55°C]]=0),"n.a.",(Tabelle11[[#This Row],[Etas 35°C]]*0.8+Tabelle11[[#This Row],[Etas 55°C]]*0.2)*2.5)</f>
        <v>4.7650000000000006</v>
      </c>
      <c r="N884" s="53">
        <f>IF(Tabelle11[[#This Row],[Etas 55°C]]=0,"n.a.",(6-Tabelle11[[#This Row],[80%/20% SCOP]])/Tabelle11[[#This Row],[80%/20% SCOP]])</f>
        <v>0.25918153200419713</v>
      </c>
    </row>
    <row r="885" spans="1:14" ht="20.100000000000001" customHeight="1" x14ac:dyDescent="0.25">
      <c r="A885" s="40">
        <v>16011733</v>
      </c>
      <c r="B885" s="41" t="s">
        <v>5546</v>
      </c>
      <c r="C885" s="41" t="s">
        <v>7741</v>
      </c>
      <c r="D885" s="42" t="s">
        <v>6852</v>
      </c>
      <c r="E885" s="43">
        <v>15</v>
      </c>
      <c r="F885" s="44">
        <v>1.9</v>
      </c>
      <c r="G885" s="43">
        <v>15</v>
      </c>
      <c r="H885" s="44">
        <v>1.42</v>
      </c>
      <c r="I885" s="42" t="s">
        <v>508</v>
      </c>
      <c r="J885" s="42" t="s">
        <v>4</v>
      </c>
      <c r="K885" s="42" t="s">
        <v>4</v>
      </c>
      <c r="L885" s="43">
        <f>IF(Tabelle11[[#This Row],[Heizleistung (55° C)]]=0,Tabelle11[[#This Row],[Heizleistung (35° C)]],(Tabelle11[[#This Row],[Heizleistung (35° C)]]+Tabelle11[[#This Row],[Heizleistung (55° C)]])/2)</f>
        <v>15</v>
      </c>
      <c r="M885" s="46">
        <f>IF(OR(Tabelle11[[#This Row],[Etas 35°C]]=0,Tabelle11[[#This Row],[Etas 55°C]]=0),"n.a.",(Tabelle11[[#This Row],[Etas 35°C]]*0.8+Tabelle11[[#This Row],[Etas 55°C]]*0.2)*2.5)</f>
        <v>4.51</v>
      </c>
      <c r="N885" s="53">
        <f>IF(Tabelle11[[#This Row],[Etas 55°C]]=0,"n.a.",(6-Tabelle11[[#This Row],[80%/20% SCOP]])/Tabelle11[[#This Row],[80%/20% SCOP]])</f>
        <v>0.33037694013303776</v>
      </c>
    </row>
    <row r="886" spans="1:14" ht="20.100000000000001" customHeight="1" x14ac:dyDescent="0.25">
      <c r="A886" s="40">
        <v>16002817</v>
      </c>
      <c r="B886" s="41" t="s">
        <v>5546</v>
      </c>
      <c r="C886" s="41" t="s">
        <v>7742</v>
      </c>
      <c r="D886" s="42" t="s">
        <v>6852</v>
      </c>
      <c r="E886" s="43">
        <v>7</v>
      </c>
      <c r="F886" s="44">
        <v>2.04</v>
      </c>
      <c r="G886" s="43">
        <v>6</v>
      </c>
      <c r="H886" s="44">
        <v>1.63</v>
      </c>
      <c r="I886" s="42" t="s">
        <v>1331</v>
      </c>
      <c r="J886" s="42" t="s">
        <v>4</v>
      </c>
      <c r="K886" s="42" t="s">
        <v>4</v>
      </c>
      <c r="L886" s="43">
        <f>IF(Tabelle11[[#This Row],[Heizleistung (55° C)]]=0,Tabelle11[[#This Row],[Heizleistung (35° C)]],(Tabelle11[[#This Row],[Heizleistung (35° C)]]+Tabelle11[[#This Row],[Heizleistung (55° C)]])/2)</f>
        <v>6.5</v>
      </c>
      <c r="M886" s="46">
        <f>IF(OR(Tabelle11[[#This Row],[Etas 35°C]]=0,Tabelle11[[#This Row],[Etas 55°C]]=0),"n.a.",(Tabelle11[[#This Row],[Etas 35°C]]*0.8+Tabelle11[[#This Row],[Etas 55°C]]*0.2)*2.5)</f>
        <v>4.8950000000000005</v>
      </c>
      <c r="N886" s="53">
        <f>IF(Tabelle11[[#This Row],[Etas 55°C]]=0,"n.a.",(6-Tabelle11[[#This Row],[80%/20% SCOP]])/Tabelle11[[#This Row],[80%/20% SCOP]])</f>
        <v>0.2257405515832481</v>
      </c>
    </row>
    <row r="887" spans="1:14" ht="20.100000000000001" customHeight="1" x14ac:dyDescent="0.25">
      <c r="A887" s="40">
        <v>16001926</v>
      </c>
      <c r="B887" s="41" t="s">
        <v>5546</v>
      </c>
      <c r="C887" s="41" t="s">
        <v>7743</v>
      </c>
      <c r="D887" s="42" t="s">
        <v>6852</v>
      </c>
      <c r="E887" s="43">
        <v>12.03</v>
      </c>
      <c r="F887" s="44">
        <v>2.16</v>
      </c>
      <c r="G887" s="43">
        <v>11.99</v>
      </c>
      <c r="H887" s="44">
        <v>1.69</v>
      </c>
      <c r="I887" s="42" t="s">
        <v>1331</v>
      </c>
      <c r="J887" s="42" t="s">
        <v>4</v>
      </c>
      <c r="K887" s="42" t="s">
        <v>4</v>
      </c>
      <c r="L887" s="43">
        <f>IF(Tabelle11[[#This Row],[Heizleistung (55° C)]]=0,Tabelle11[[#This Row],[Heizleistung (35° C)]],(Tabelle11[[#This Row],[Heizleistung (35° C)]]+Tabelle11[[#This Row],[Heizleistung (55° C)]])/2)</f>
        <v>12.01</v>
      </c>
      <c r="M887" s="46">
        <f>IF(OR(Tabelle11[[#This Row],[Etas 35°C]]=0,Tabelle11[[#This Row],[Etas 55°C]]=0),"n.a.",(Tabelle11[[#This Row],[Etas 35°C]]*0.8+Tabelle11[[#This Row],[Etas 55°C]]*0.2)*2.5)</f>
        <v>5.1650000000000009</v>
      </c>
      <c r="N887" s="53">
        <f>IF(Tabelle11[[#This Row],[Etas 55°C]]=0,"n.a.",(6-Tabelle11[[#This Row],[80%/20% SCOP]])/Tabelle11[[#This Row],[80%/20% SCOP]])</f>
        <v>0.16166505324298139</v>
      </c>
    </row>
    <row r="888" spans="1:14" ht="20.100000000000001" customHeight="1" x14ac:dyDescent="0.25">
      <c r="A888" s="40">
        <v>16017497</v>
      </c>
      <c r="B888" s="41" t="s">
        <v>5546</v>
      </c>
      <c r="C888" s="41" t="s">
        <v>7744</v>
      </c>
      <c r="D888" s="42" t="s">
        <v>6852</v>
      </c>
      <c r="E888" s="43">
        <v>44.39</v>
      </c>
      <c r="F888" s="44">
        <v>2.04</v>
      </c>
      <c r="G888" s="43">
        <v>41.89</v>
      </c>
      <c r="H888" s="44">
        <v>1.55</v>
      </c>
      <c r="I888" s="42" t="s">
        <v>355</v>
      </c>
      <c r="J888" s="42" t="s">
        <v>4</v>
      </c>
      <c r="K888" s="42" t="s">
        <v>4</v>
      </c>
      <c r="L888" s="43">
        <f>IF(Tabelle11[[#This Row],[Heizleistung (55° C)]]=0,Tabelle11[[#This Row],[Heizleistung (35° C)]],(Tabelle11[[#This Row],[Heizleistung (35° C)]]+Tabelle11[[#This Row],[Heizleistung (55° C)]])/2)</f>
        <v>43.14</v>
      </c>
      <c r="M888" s="46">
        <f>IF(OR(Tabelle11[[#This Row],[Etas 35°C]]=0,Tabelle11[[#This Row],[Etas 55°C]]=0),"n.a.",(Tabelle11[[#This Row],[Etas 35°C]]*0.8+Tabelle11[[#This Row],[Etas 55°C]]*0.2)*2.5)</f>
        <v>4.8550000000000004</v>
      </c>
      <c r="N888" s="53">
        <f>IF(Tabelle11[[#This Row],[Etas 55°C]]=0,"n.a.",(6-Tabelle11[[#This Row],[80%/20% SCOP]])/Tabelle11[[#This Row],[80%/20% SCOP]])</f>
        <v>0.23583934088568476</v>
      </c>
    </row>
    <row r="889" spans="1:14" ht="20.100000000000001" customHeight="1" x14ac:dyDescent="0.25">
      <c r="A889" s="40">
        <v>16011740</v>
      </c>
      <c r="B889" s="41" t="s">
        <v>5546</v>
      </c>
      <c r="C889" s="41" t="s">
        <v>7745</v>
      </c>
      <c r="D889" s="42" t="s">
        <v>6852</v>
      </c>
      <c r="E889" s="43">
        <v>15</v>
      </c>
      <c r="F889" s="44">
        <v>1.9</v>
      </c>
      <c r="G889" s="43">
        <v>15</v>
      </c>
      <c r="H889" s="44">
        <v>1.42</v>
      </c>
      <c r="I889" s="42" t="s">
        <v>508</v>
      </c>
      <c r="J889" s="42" t="s">
        <v>4</v>
      </c>
      <c r="K889" s="42" t="s">
        <v>4</v>
      </c>
      <c r="L889" s="43">
        <f>IF(Tabelle11[[#This Row],[Heizleistung (55° C)]]=0,Tabelle11[[#This Row],[Heizleistung (35° C)]],(Tabelle11[[#This Row],[Heizleistung (35° C)]]+Tabelle11[[#This Row],[Heizleistung (55° C)]])/2)</f>
        <v>15</v>
      </c>
      <c r="M889" s="46">
        <f>IF(OR(Tabelle11[[#This Row],[Etas 35°C]]=0,Tabelle11[[#This Row],[Etas 55°C]]=0),"n.a.",(Tabelle11[[#This Row],[Etas 35°C]]*0.8+Tabelle11[[#This Row],[Etas 55°C]]*0.2)*2.5)</f>
        <v>4.51</v>
      </c>
      <c r="N889" s="53">
        <f>IF(Tabelle11[[#This Row],[Etas 55°C]]=0,"n.a.",(6-Tabelle11[[#This Row],[80%/20% SCOP]])/Tabelle11[[#This Row],[80%/20% SCOP]])</f>
        <v>0.33037694013303776</v>
      </c>
    </row>
    <row r="890" spans="1:14" ht="20.100000000000001" customHeight="1" x14ac:dyDescent="0.25">
      <c r="A890" s="40">
        <v>16001929</v>
      </c>
      <c r="B890" s="41" t="s">
        <v>5546</v>
      </c>
      <c r="C890" s="41" t="s">
        <v>7746</v>
      </c>
      <c r="D890" s="42" t="s">
        <v>6852</v>
      </c>
      <c r="E890" s="43">
        <v>6.7</v>
      </c>
      <c r="F890" s="44">
        <v>2</v>
      </c>
      <c r="G890" s="43">
        <v>6.05</v>
      </c>
      <c r="H890" s="44">
        <v>1.6</v>
      </c>
      <c r="I890" s="42" t="s">
        <v>1331</v>
      </c>
      <c r="J890" s="42" t="s">
        <v>4</v>
      </c>
      <c r="K890" s="42" t="s">
        <v>4</v>
      </c>
      <c r="L890" s="43">
        <f>IF(Tabelle11[[#This Row],[Heizleistung (55° C)]]=0,Tabelle11[[#This Row],[Heizleistung (35° C)]],(Tabelle11[[#This Row],[Heizleistung (35° C)]]+Tabelle11[[#This Row],[Heizleistung (55° C)]])/2)</f>
        <v>6.375</v>
      </c>
      <c r="M890" s="46">
        <f>IF(OR(Tabelle11[[#This Row],[Etas 35°C]]=0,Tabelle11[[#This Row],[Etas 55°C]]=0),"n.a.",(Tabelle11[[#This Row],[Etas 35°C]]*0.8+Tabelle11[[#This Row],[Etas 55°C]]*0.2)*2.5)</f>
        <v>4.8000000000000007</v>
      </c>
      <c r="N890" s="53">
        <f>IF(Tabelle11[[#This Row],[Etas 55°C]]=0,"n.a.",(6-Tabelle11[[#This Row],[80%/20% SCOP]])/Tabelle11[[#This Row],[80%/20% SCOP]])</f>
        <v>0.24999999999999981</v>
      </c>
    </row>
    <row r="891" spans="1:14" ht="20.100000000000001" customHeight="1" x14ac:dyDescent="0.25">
      <c r="A891" s="40">
        <v>16001909</v>
      </c>
      <c r="B891" s="41" t="s">
        <v>5546</v>
      </c>
      <c r="C891" s="41" t="s">
        <v>7747</v>
      </c>
      <c r="D891" s="42" t="s">
        <v>6852</v>
      </c>
      <c r="E891" s="43">
        <v>7.66</v>
      </c>
      <c r="F891" s="44">
        <v>1.97</v>
      </c>
      <c r="G891" s="43">
        <v>6.93</v>
      </c>
      <c r="H891" s="44">
        <v>1.58</v>
      </c>
      <c r="I891" s="42" t="s">
        <v>1331</v>
      </c>
      <c r="J891" s="42" t="s">
        <v>4</v>
      </c>
      <c r="K891" s="42" t="s">
        <v>4</v>
      </c>
      <c r="L891" s="43">
        <f>IF(Tabelle11[[#This Row],[Heizleistung (55° C)]]=0,Tabelle11[[#This Row],[Heizleistung (35° C)]],(Tabelle11[[#This Row],[Heizleistung (35° C)]]+Tabelle11[[#This Row],[Heizleistung (55° C)]])/2)</f>
        <v>7.2949999999999999</v>
      </c>
      <c r="M891" s="46">
        <f>IF(OR(Tabelle11[[#This Row],[Etas 35°C]]=0,Tabelle11[[#This Row],[Etas 55°C]]=0),"n.a.",(Tabelle11[[#This Row],[Etas 35°C]]*0.8+Tabelle11[[#This Row],[Etas 55°C]]*0.2)*2.5)</f>
        <v>4.7300000000000004</v>
      </c>
      <c r="N891" s="53">
        <f>IF(Tabelle11[[#This Row],[Etas 55°C]]=0,"n.a.",(6-Tabelle11[[#This Row],[80%/20% SCOP]])/Tabelle11[[#This Row],[80%/20% SCOP]])</f>
        <v>0.26849894291754745</v>
      </c>
    </row>
    <row r="892" spans="1:14" ht="20.100000000000001" customHeight="1" x14ac:dyDescent="0.25">
      <c r="A892" s="40">
        <v>16002811</v>
      </c>
      <c r="B892" s="41" t="s">
        <v>5546</v>
      </c>
      <c r="C892" s="41" t="s">
        <v>7748</v>
      </c>
      <c r="D892" s="42" t="s">
        <v>6852</v>
      </c>
      <c r="E892" s="43">
        <v>38</v>
      </c>
      <c r="F892" s="44">
        <v>2.2200000000000002</v>
      </c>
      <c r="G892" s="43">
        <v>36</v>
      </c>
      <c r="H892" s="44">
        <v>1.72</v>
      </c>
      <c r="I892" s="42" t="s">
        <v>109</v>
      </c>
      <c r="J892" s="42" t="s">
        <v>4</v>
      </c>
      <c r="K892" s="42" t="s">
        <v>4</v>
      </c>
      <c r="L892" s="43">
        <f>IF(Tabelle11[[#This Row],[Heizleistung (55° C)]]=0,Tabelle11[[#This Row],[Heizleistung (35° C)]],(Tabelle11[[#This Row],[Heizleistung (35° C)]]+Tabelle11[[#This Row],[Heizleistung (55° C)]])/2)</f>
        <v>37</v>
      </c>
      <c r="M892" s="46">
        <f>IF(OR(Tabelle11[[#This Row],[Etas 35°C]]=0,Tabelle11[[#This Row],[Etas 55°C]]=0),"n.a.",(Tabelle11[[#This Row],[Etas 35°C]]*0.8+Tabelle11[[#This Row],[Etas 55°C]]*0.2)*2.5)</f>
        <v>5.3000000000000007</v>
      </c>
      <c r="N892" s="53">
        <f>IF(Tabelle11[[#This Row],[Etas 55°C]]=0,"n.a.",(6-Tabelle11[[#This Row],[80%/20% SCOP]])/Tabelle11[[#This Row],[80%/20% SCOP]])</f>
        <v>0.13207547169811307</v>
      </c>
    </row>
    <row r="893" spans="1:14" ht="20.100000000000001" customHeight="1" x14ac:dyDescent="0.25">
      <c r="A893" s="40">
        <v>16011744</v>
      </c>
      <c r="B893" s="41" t="s">
        <v>5546</v>
      </c>
      <c r="C893" s="41" t="s">
        <v>7749</v>
      </c>
      <c r="D893" s="42" t="s">
        <v>6852</v>
      </c>
      <c r="E893" s="43">
        <v>7.97</v>
      </c>
      <c r="F893" s="44">
        <v>1.91</v>
      </c>
      <c r="G893" s="43">
        <v>8.6199999999999992</v>
      </c>
      <c r="H893" s="44">
        <v>1.4</v>
      </c>
      <c r="I893" s="42" t="s">
        <v>508</v>
      </c>
      <c r="J893" s="42" t="s">
        <v>4</v>
      </c>
      <c r="K893" s="42" t="s">
        <v>4</v>
      </c>
      <c r="L893" s="43">
        <f>IF(Tabelle11[[#This Row],[Heizleistung (55° C)]]=0,Tabelle11[[#This Row],[Heizleistung (35° C)]],(Tabelle11[[#This Row],[Heizleistung (35° C)]]+Tabelle11[[#This Row],[Heizleistung (55° C)]])/2)</f>
        <v>8.2949999999999999</v>
      </c>
      <c r="M893" s="46">
        <f>IF(OR(Tabelle11[[#This Row],[Etas 35°C]]=0,Tabelle11[[#This Row],[Etas 55°C]]=0),"n.a.",(Tabelle11[[#This Row],[Etas 35°C]]*0.8+Tabelle11[[#This Row],[Etas 55°C]]*0.2)*2.5)</f>
        <v>4.5200000000000005</v>
      </c>
      <c r="N893" s="53">
        <f>IF(Tabelle11[[#This Row],[Etas 55°C]]=0,"n.a.",(6-Tabelle11[[#This Row],[80%/20% SCOP]])/Tabelle11[[#This Row],[80%/20% SCOP]])</f>
        <v>0.32743362831858391</v>
      </c>
    </row>
    <row r="894" spans="1:14" ht="20.100000000000001" customHeight="1" x14ac:dyDescent="0.25">
      <c r="A894" s="40">
        <v>16001911</v>
      </c>
      <c r="B894" s="41" t="s">
        <v>5546</v>
      </c>
      <c r="C894" s="41" t="s">
        <v>7750</v>
      </c>
      <c r="D894" s="42" t="s">
        <v>6852</v>
      </c>
      <c r="E894" s="43">
        <v>14.46</v>
      </c>
      <c r="F894" s="44">
        <v>2.1</v>
      </c>
      <c r="G894" s="43">
        <v>13.77</v>
      </c>
      <c r="H894" s="44">
        <v>1.68</v>
      </c>
      <c r="I894" s="42" t="s">
        <v>1331</v>
      </c>
      <c r="J894" s="42" t="s">
        <v>4</v>
      </c>
      <c r="K894" s="42" t="s">
        <v>4</v>
      </c>
      <c r="L894" s="43">
        <f>IF(Tabelle11[[#This Row],[Heizleistung (55° C)]]=0,Tabelle11[[#This Row],[Heizleistung (35° C)]],(Tabelle11[[#This Row],[Heizleistung (35° C)]]+Tabelle11[[#This Row],[Heizleistung (55° C)]])/2)</f>
        <v>14.115</v>
      </c>
      <c r="M894" s="46">
        <f>IF(OR(Tabelle11[[#This Row],[Etas 35°C]]=0,Tabelle11[[#This Row],[Etas 55°C]]=0),"n.a.",(Tabelle11[[#This Row],[Etas 35°C]]*0.8+Tabelle11[[#This Row],[Etas 55°C]]*0.2)*2.5)</f>
        <v>5.04</v>
      </c>
      <c r="N894" s="53">
        <f>IF(Tabelle11[[#This Row],[Etas 55°C]]=0,"n.a.",(6-Tabelle11[[#This Row],[80%/20% SCOP]])/Tabelle11[[#This Row],[80%/20% SCOP]])</f>
        <v>0.19047619047619047</v>
      </c>
    </row>
    <row r="895" spans="1:14" ht="20.100000000000001" customHeight="1" x14ac:dyDescent="0.25">
      <c r="A895" s="40">
        <v>16015626</v>
      </c>
      <c r="B895" s="41" t="s">
        <v>5546</v>
      </c>
      <c r="C895" s="41" t="s">
        <v>7751</v>
      </c>
      <c r="D895" s="42" t="s">
        <v>6852</v>
      </c>
      <c r="E895" s="43">
        <v>84.07</v>
      </c>
      <c r="F895" s="44">
        <v>2.02</v>
      </c>
      <c r="G895" s="43">
        <v>81.290000000000006</v>
      </c>
      <c r="H895" s="44">
        <v>1.59</v>
      </c>
      <c r="I895" s="42" t="s">
        <v>355</v>
      </c>
      <c r="J895" s="42" t="s">
        <v>4</v>
      </c>
      <c r="K895" s="42" t="s">
        <v>4</v>
      </c>
      <c r="L895" s="43">
        <f>IF(Tabelle11[[#This Row],[Heizleistung (55° C)]]=0,Tabelle11[[#This Row],[Heizleistung (35° C)]],(Tabelle11[[#This Row],[Heizleistung (35° C)]]+Tabelle11[[#This Row],[Heizleistung (55° C)]])/2)</f>
        <v>82.68</v>
      </c>
      <c r="M895" s="46">
        <f>IF(OR(Tabelle11[[#This Row],[Etas 35°C]]=0,Tabelle11[[#This Row],[Etas 55°C]]=0),"n.a.",(Tabelle11[[#This Row],[Etas 35°C]]*0.8+Tabelle11[[#This Row],[Etas 55°C]]*0.2)*2.5)</f>
        <v>4.8350000000000009</v>
      </c>
      <c r="N895" s="53">
        <f>IF(Tabelle11[[#This Row],[Etas 55°C]]=0,"n.a.",(6-Tabelle11[[#This Row],[80%/20% SCOP]])/Tabelle11[[#This Row],[80%/20% SCOP]])</f>
        <v>0.24095139607032037</v>
      </c>
    </row>
    <row r="896" spans="1:14" ht="20.100000000000001" customHeight="1" x14ac:dyDescent="0.25">
      <c r="A896" s="40">
        <v>16002810</v>
      </c>
      <c r="B896" s="41" t="s">
        <v>5546</v>
      </c>
      <c r="C896" s="41" t="s">
        <v>7752</v>
      </c>
      <c r="D896" s="42" t="s">
        <v>6852</v>
      </c>
      <c r="E896" s="43">
        <v>33</v>
      </c>
      <c r="F896" s="44">
        <v>2.1800000000000002</v>
      </c>
      <c r="G896" s="43">
        <v>31</v>
      </c>
      <c r="H896" s="44">
        <v>1.63</v>
      </c>
      <c r="I896" s="42" t="s">
        <v>109</v>
      </c>
      <c r="J896" s="42" t="s">
        <v>4</v>
      </c>
      <c r="K896" s="42" t="s">
        <v>4</v>
      </c>
      <c r="L896" s="43">
        <f>IF(Tabelle11[[#This Row],[Heizleistung (55° C)]]=0,Tabelle11[[#This Row],[Heizleistung (35° C)]],(Tabelle11[[#This Row],[Heizleistung (35° C)]]+Tabelle11[[#This Row],[Heizleistung (55° C)]])/2)</f>
        <v>32</v>
      </c>
      <c r="M896" s="46">
        <f>IF(OR(Tabelle11[[#This Row],[Etas 35°C]]=0,Tabelle11[[#This Row],[Etas 55°C]]=0),"n.a.",(Tabelle11[[#This Row],[Etas 35°C]]*0.8+Tabelle11[[#This Row],[Etas 55°C]]*0.2)*2.5)</f>
        <v>5.1750000000000007</v>
      </c>
      <c r="N896" s="53">
        <f>IF(Tabelle11[[#This Row],[Etas 55°C]]=0,"n.a.",(6-Tabelle11[[#This Row],[80%/20% SCOP]])/Tabelle11[[#This Row],[80%/20% SCOP]])</f>
        <v>0.15942028985507231</v>
      </c>
    </row>
    <row r="897" spans="1:14" ht="20.100000000000001" customHeight="1" x14ac:dyDescent="0.25">
      <c r="A897" s="40">
        <v>16002897</v>
      </c>
      <c r="B897" s="41" t="s">
        <v>5546</v>
      </c>
      <c r="C897" s="41" t="s">
        <v>7753</v>
      </c>
      <c r="D897" s="42" t="s">
        <v>6852</v>
      </c>
      <c r="E897" s="43">
        <v>15</v>
      </c>
      <c r="F897" s="44">
        <v>2.14</v>
      </c>
      <c r="G897" s="43">
        <v>14</v>
      </c>
      <c r="H897" s="44">
        <v>1.72</v>
      </c>
      <c r="I897" s="42" t="s">
        <v>1331</v>
      </c>
      <c r="J897" s="42" t="s">
        <v>4</v>
      </c>
      <c r="K897" s="42" t="s">
        <v>4</v>
      </c>
      <c r="L897" s="43">
        <f>IF(Tabelle11[[#This Row],[Heizleistung (55° C)]]=0,Tabelle11[[#This Row],[Heizleistung (35° C)]],(Tabelle11[[#This Row],[Heizleistung (35° C)]]+Tabelle11[[#This Row],[Heizleistung (55° C)]])/2)</f>
        <v>14.5</v>
      </c>
      <c r="M897" s="46">
        <f>IF(OR(Tabelle11[[#This Row],[Etas 35°C]]=0,Tabelle11[[#This Row],[Etas 55°C]]=0),"n.a.",(Tabelle11[[#This Row],[Etas 35°C]]*0.8+Tabelle11[[#This Row],[Etas 55°C]]*0.2)*2.5)</f>
        <v>5.1400000000000006</v>
      </c>
      <c r="N897" s="53">
        <f>IF(Tabelle11[[#This Row],[Etas 55°C]]=0,"n.a.",(6-Tabelle11[[#This Row],[80%/20% SCOP]])/Tabelle11[[#This Row],[80%/20% SCOP]])</f>
        <v>0.16731517509727614</v>
      </c>
    </row>
    <row r="898" spans="1:14" ht="20.100000000000001" customHeight="1" x14ac:dyDescent="0.25">
      <c r="A898" s="40">
        <v>16002900</v>
      </c>
      <c r="B898" s="41" t="s">
        <v>5546</v>
      </c>
      <c r="C898" s="41" t="s">
        <v>7754</v>
      </c>
      <c r="D898" s="42" t="s">
        <v>6852</v>
      </c>
      <c r="E898" s="43">
        <v>8</v>
      </c>
      <c r="F898" s="44">
        <v>2.0099999999999998</v>
      </c>
      <c r="G898" s="43">
        <v>7</v>
      </c>
      <c r="H898" s="44">
        <v>1.62</v>
      </c>
      <c r="I898" s="42" t="s">
        <v>1331</v>
      </c>
      <c r="J898" s="42" t="s">
        <v>4</v>
      </c>
      <c r="K898" s="42" t="s">
        <v>4</v>
      </c>
      <c r="L898" s="43">
        <f>IF(Tabelle11[[#This Row],[Heizleistung (55° C)]]=0,Tabelle11[[#This Row],[Heizleistung (35° C)]],(Tabelle11[[#This Row],[Heizleistung (35° C)]]+Tabelle11[[#This Row],[Heizleistung (55° C)]])/2)</f>
        <v>7.5</v>
      </c>
      <c r="M898" s="46">
        <f>IF(OR(Tabelle11[[#This Row],[Etas 35°C]]=0,Tabelle11[[#This Row],[Etas 55°C]]=0),"n.a.",(Tabelle11[[#This Row],[Etas 35°C]]*0.8+Tabelle11[[#This Row],[Etas 55°C]]*0.2)*2.5)</f>
        <v>4.83</v>
      </c>
      <c r="N898" s="53">
        <f>IF(Tabelle11[[#This Row],[Etas 55°C]]=0,"n.a.",(6-Tabelle11[[#This Row],[80%/20% SCOP]])/Tabelle11[[#This Row],[80%/20% SCOP]])</f>
        <v>0.24223602484472048</v>
      </c>
    </row>
    <row r="899" spans="1:14" ht="20.100000000000001" customHeight="1" x14ac:dyDescent="0.25">
      <c r="A899" s="40">
        <v>16001903</v>
      </c>
      <c r="B899" s="41" t="s">
        <v>5546</v>
      </c>
      <c r="C899" s="41" t="s">
        <v>7755</v>
      </c>
      <c r="D899" s="42" t="s">
        <v>6852</v>
      </c>
      <c r="E899" s="43">
        <v>4.2300000000000004</v>
      </c>
      <c r="F899" s="44">
        <v>1.95</v>
      </c>
      <c r="G899" s="43">
        <v>3.76</v>
      </c>
      <c r="H899" s="44">
        <v>1.53</v>
      </c>
      <c r="I899" s="42" t="s">
        <v>1331</v>
      </c>
      <c r="J899" s="42" t="s">
        <v>4</v>
      </c>
      <c r="K899" s="42" t="s">
        <v>4</v>
      </c>
      <c r="L899" s="43">
        <f>IF(Tabelle11[[#This Row],[Heizleistung (55° C)]]=0,Tabelle11[[#This Row],[Heizleistung (35° C)]],(Tabelle11[[#This Row],[Heizleistung (35° C)]]+Tabelle11[[#This Row],[Heizleistung (55° C)]])/2)</f>
        <v>3.9950000000000001</v>
      </c>
      <c r="M899" s="46">
        <f>IF(OR(Tabelle11[[#This Row],[Etas 35°C]]=0,Tabelle11[[#This Row],[Etas 55°C]]=0),"n.a.",(Tabelle11[[#This Row],[Etas 35°C]]*0.8+Tabelle11[[#This Row],[Etas 55°C]]*0.2)*2.5)</f>
        <v>4.665</v>
      </c>
      <c r="N899" s="53">
        <f>IF(Tabelle11[[#This Row],[Etas 55°C]]=0,"n.a.",(6-Tabelle11[[#This Row],[80%/20% SCOP]])/Tabelle11[[#This Row],[80%/20% SCOP]])</f>
        <v>0.28617363344051444</v>
      </c>
    </row>
    <row r="900" spans="1:14" ht="20.100000000000001" customHeight="1" x14ac:dyDescent="0.25">
      <c r="A900" s="40">
        <v>16001943</v>
      </c>
      <c r="B900" s="41" t="s">
        <v>5546</v>
      </c>
      <c r="C900" s="41" t="s">
        <v>7756</v>
      </c>
      <c r="D900" s="42" t="s">
        <v>6852</v>
      </c>
      <c r="E900" s="43">
        <v>59.64</v>
      </c>
      <c r="F900" s="44">
        <v>2</v>
      </c>
      <c r="G900" s="43">
        <v>55.34</v>
      </c>
      <c r="H900" s="44">
        <v>1.55</v>
      </c>
      <c r="I900" s="42" t="s">
        <v>109</v>
      </c>
      <c r="J900" s="42" t="s">
        <v>4</v>
      </c>
      <c r="K900" s="42" t="s">
        <v>4</v>
      </c>
      <c r="L900" s="43">
        <f>IF(Tabelle11[[#This Row],[Heizleistung (55° C)]]=0,Tabelle11[[#This Row],[Heizleistung (35° C)]],(Tabelle11[[#This Row],[Heizleistung (35° C)]]+Tabelle11[[#This Row],[Heizleistung (55° C)]])/2)</f>
        <v>57.49</v>
      </c>
      <c r="M900" s="46">
        <f>IF(OR(Tabelle11[[#This Row],[Etas 35°C]]=0,Tabelle11[[#This Row],[Etas 55°C]]=0),"n.a.",(Tabelle11[[#This Row],[Etas 35°C]]*0.8+Tabelle11[[#This Row],[Etas 55°C]]*0.2)*2.5)</f>
        <v>4.7750000000000004</v>
      </c>
      <c r="N900" s="53">
        <f>IF(Tabelle11[[#This Row],[Etas 55°C]]=0,"n.a.",(6-Tabelle11[[#This Row],[80%/20% SCOP]])/Tabelle11[[#This Row],[80%/20% SCOP]])</f>
        <v>0.25654450261780093</v>
      </c>
    </row>
    <row r="901" spans="1:14" ht="20.100000000000001" customHeight="1" x14ac:dyDescent="0.25">
      <c r="A901" s="40">
        <v>16002813</v>
      </c>
      <c r="B901" s="41" t="s">
        <v>5546</v>
      </c>
      <c r="C901" s="41" t="s">
        <v>7757</v>
      </c>
      <c r="D901" s="42" t="s">
        <v>6852</v>
      </c>
      <c r="E901" s="43">
        <v>85</v>
      </c>
      <c r="F901" s="44">
        <v>2.0299999999999998</v>
      </c>
      <c r="G901" s="43">
        <v>79</v>
      </c>
      <c r="H901" s="44">
        <v>1.61</v>
      </c>
      <c r="I901" s="42" t="s">
        <v>109</v>
      </c>
      <c r="J901" s="42" t="s">
        <v>4</v>
      </c>
      <c r="K901" s="42" t="s">
        <v>4</v>
      </c>
      <c r="L901" s="43">
        <f>IF(Tabelle11[[#This Row],[Heizleistung (55° C)]]=0,Tabelle11[[#This Row],[Heizleistung (35° C)]],(Tabelle11[[#This Row],[Heizleistung (35° C)]]+Tabelle11[[#This Row],[Heizleistung (55° C)]])/2)</f>
        <v>82</v>
      </c>
      <c r="M901" s="46">
        <f>IF(OR(Tabelle11[[#This Row],[Etas 35°C]]=0,Tabelle11[[#This Row],[Etas 55°C]]=0),"n.a.",(Tabelle11[[#This Row],[Etas 35°C]]*0.8+Tabelle11[[#This Row],[Etas 55°C]]*0.2)*2.5)</f>
        <v>4.8650000000000002</v>
      </c>
      <c r="N901" s="53">
        <f>IF(Tabelle11[[#This Row],[Etas 55°C]]=0,"n.a.",(6-Tabelle11[[#This Row],[80%/20% SCOP]])/Tabelle11[[#This Row],[80%/20% SCOP]])</f>
        <v>0.23329907502569366</v>
      </c>
    </row>
    <row r="902" spans="1:14" ht="20.100000000000001" customHeight="1" x14ac:dyDescent="0.25">
      <c r="A902" s="40">
        <v>16011736</v>
      </c>
      <c r="B902" s="41" t="s">
        <v>5546</v>
      </c>
      <c r="C902" s="41" t="s">
        <v>7758</v>
      </c>
      <c r="D902" s="42" t="s">
        <v>6852</v>
      </c>
      <c r="E902" s="43">
        <v>11</v>
      </c>
      <c r="F902" s="44">
        <v>1.95</v>
      </c>
      <c r="G902" s="43">
        <v>12</v>
      </c>
      <c r="H902" s="44">
        <v>1.45</v>
      </c>
      <c r="I902" s="42" t="s">
        <v>508</v>
      </c>
      <c r="J902" s="42" t="s">
        <v>4</v>
      </c>
      <c r="K902" s="42" t="s">
        <v>4</v>
      </c>
      <c r="L902" s="43">
        <f>IF(Tabelle11[[#This Row],[Heizleistung (55° C)]]=0,Tabelle11[[#This Row],[Heizleistung (35° C)]],(Tabelle11[[#This Row],[Heizleistung (35° C)]]+Tabelle11[[#This Row],[Heizleistung (55° C)]])/2)</f>
        <v>11.5</v>
      </c>
      <c r="M902" s="46">
        <f>IF(OR(Tabelle11[[#This Row],[Etas 35°C]]=0,Tabelle11[[#This Row],[Etas 55°C]]=0),"n.a.",(Tabelle11[[#This Row],[Etas 35°C]]*0.8+Tabelle11[[#This Row],[Etas 55°C]]*0.2)*2.5)</f>
        <v>4.625</v>
      </c>
      <c r="N902" s="53">
        <f>IF(Tabelle11[[#This Row],[Etas 55°C]]=0,"n.a.",(6-Tabelle11[[#This Row],[80%/20% SCOP]])/Tabelle11[[#This Row],[80%/20% SCOP]])</f>
        <v>0.29729729729729731</v>
      </c>
    </row>
    <row r="903" spans="1:14" ht="20.100000000000001" customHeight="1" x14ac:dyDescent="0.25">
      <c r="A903" s="40">
        <v>16002892</v>
      </c>
      <c r="B903" s="41" t="s">
        <v>5546</v>
      </c>
      <c r="C903" s="41" t="s">
        <v>7759</v>
      </c>
      <c r="D903" s="42" t="s">
        <v>6852</v>
      </c>
      <c r="E903" s="43">
        <v>7</v>
      </c>
      <c r="F903" s="44">
        <v>2.04</v>
      </c>
      <c r="G903" s="43">
        <v>6</v>
      </c>
      <c r="H903" s="44">
        <v>1.63</v>
      </c>
      <c r="I903" s="42" t="s">
        <v>1331</v>
      </c>
      <c r="J903" s="42" t="s">
        <v>4</v>
      </c>
      <c r="K903" s="42" t="s">
        <v>4</v>
      </c>
      <c r="L903" s="43">
        <f>IF(Tabelle11[[#This Row],[Heizleistung (55° C)]]=0,Tabelle11[[#This Row],[Heizleistung (35° C)]],(Tabelle11[[#This Row],[Heizleistung (35° C)]]+Tabelle11[[#This Row],[Heizleistung (55° C)]])/2)</f>
        <v>6.5</v>
      </c>
      <c r="M903" s="46">
        <f>IF(OR(Tabelle11[[#This Row],[Etas 35°C]]=0,Tabelle11[[#This Row],[Etas 55°C]]=0),"n.a.",(Tabelle11[[#This Row],[Etas 35°C]]*0.8+Tabelle11[[#This Row],[Etas 55°C]]*0.2)*2.5)</f>
        <v>4.8950000000000005</v>
      </c>
      <c r="N903" s="53">
        <f>IF(Tabelle11[[#This Row],[Etas 55°C]]=0,"n.a.",(6-Tabelle11[[#This Row],[80%/20% SCOP]])/Tabelle11[[#This Row],[80%/20% SCOP]])</f>
        <v>0.2257405515832481</v>
      </c>
    </row>
    <row r="904" spans="1:14" ht="20.100000000000001" customHeight="1" x14ac:dyDescent="0.25">
      <c r="A904" s="40">
        <v>16017043</v>
      </c>
      <c r="B904" s="41" t="s">
        <v>5546</v>
      </c>
      <c r="C904" s="41" t="s">
        <v>7760</v>
      </c>
      <c r="D904" s="42" t="s">
        <v>6852</v>
      </c>
      <c r="E904" s="43">
        <v>11.34</v>
      </c>
      <c r="F904" s="44">
        <v>2.08</v>
      </c>
      <c r="G904" s="43">
        <v>10.23</v>
      </c>
      <c r="H904" s="44">
        <v>1.6</v>
      </c>
      <c r="I904" s="42" t="s">
        <v>3</v>
      </c>
      <c r="J904" s="42" t="s">
        <v>4</v>
      </c>
      <c r="K904" s="42" t="s">
        <v>4</v>
      </c>
      <c r="L904" s="43">
        <f>IF(Tabelle11[[#This Row],[Heizleistung (55° C)]]=0,Tabelle11[[#This Row],[Heizleistung (35° C)]],(Tabelle11[[#This Row],[Heizleistung (35° C)]]+Tabelle11[[#This Row],[Heizleistung (55° C)]])/2)</f>
        <v>10.785</v>
      </c>
      <c r="M904" s="46">
        <f>IF(OR(Tabelle11[[#This Row],[Etas 35°C]]=0,Tabelle11[[#This Row],[Etas 55°C]]=0),"n.a.",(Tabelle11[[#This Row],[Etas 35°C]]*0.8+Tabelle11[[#This Row],[Etas 55°C]]*0.2)*2.5)</f>
        <v>4.9600000000000009</v>
      </c>
      <c r="N904" s="53">
        <f>IF(Tabelle11[[#This Row],[Etas 55°C]]=0,"n.a.",(6-Tabelle11[[#This Row],[80%/20% SCOP]])/Tabelle11[[#This Row],[80%/20% SCOP]])</f>
        <v>0.2096774193548385</v>
      </c>
    </row>
    <row r="905" spans="1:14" ht="20.100000000000001" customHeight="1" x14ac:dyDescent="0.25">
      <c r="A905" s="40">
        <v>16011732</v>
      </c>
      <c r="B905" s="41" t="s">
        <v>5546</v>
      </c>
      <c r="C905" s="41" t="s">
        <v>7761</v>
      </c>
      <c r="D905" s="42" t="s">
        <v>6852</v>
      </c>
      <c r="E905" s="43">
        <v>10.6</v>
      </c>
      <c r="F905" s="44">
        <v>1.95</v>
      </c>
      <c r="G905" s="43">
        <v>11.77</v>
      </c>
      <c r="H905" s="44">
        <v>1.45</v>
      </c>
      <c r="I905" s="42" t="s">
        <v>508</v>
      </c>
      <c r="J905" s="42" t="s">
        <v>4</v>
      </c>
      <c r="K905" s="42" t="s">
        <v>4</v>
      </c>
      <c r="L905" s="43">
        <f>IF(Tabelle11[[#This Row],[Heizleistung (55° C)]]=0,Tabelle11[[#This Row],[Heizleistung (35° C)]],(Tabelle11[[#This Row],[Heizleistung (35° C)]]+Tabelle11[[#This Row],[Heizleistung (55° C)]])/2)</f>
        <v>11.184999999999999</v>
      </c>
      <c r="M905" s="46">
        <f>IF(OR(Tabelle11[[#This Row],[Etas 35°C]]=0,Tabelle11[[#This Row],[Etas 55°C]]=0),"n.a.",(Tabelle11[[#This Row],[Etas 35°C]]*0.8+Tabelle11[[#This Row],[Etas 55°C]]*0.2)*2.5)</f>
        <v>4.625</v>
      </c>
      <c r="N905" s="53">
        <f>IF(Tabelle11[[#This Row],[Etas 55°C]]=0,"n.a.",(6-Tabelle11[[#This Row],[80%/20% SCOP]])/Tabelle11[[#This Row],[80%/20% SCOP]])</f>
        <v>0.29729729729729731</v>
      </c>
    </row>
    <row r="906" spans="1:14" ht="20.100000000000001" customHeight="1" x14ac:dyDescent="0.25">
      <c r="A906" s="40">
        <v>16011745</v>
      </c>
      <c r="B906" s="41" t="s">
        <v>5546</v>
      </c>
      <c r="C906" s="41" t="s">
        <v>7762</v>
      </c>
      <c r="D906" s="42" t="s">
        <v>6852</v>
      </c>
      <c r="E906" s="43">
        <v>11</v>
      </c>
      <c r="F906" s="44">
        <v>1.95</v>
      </c>
      <c r="G906" s="43">
        <v>12</v>
      </c>
      <c r="H906" s="44">
        <v>1.45</v>
      </c>
      <c r="I906" s="42" t="s">
        <v>508</v>
      </c>
      <c r="J906" s="42" t="s">
        <v>4</v>
      </c>
      <c r="K906" s="42" t="s">
        <v>4</v>
      </c>
      <c r="L906" s="43">
        <f>IF(Tabelle11[[#This Row],[Heizleistung (55° C)]]=0,Tabelle11[[#This Row],[Heizleistung (35° C)]],(Tabelle11[[#This Row],[Heizleistung (35° C)]]+Tabelle11[[#This Row],[Heizleistung (55° C)]])/2)</f>
        <v>11.5</v>
      </c>
      <c r="M906" s="46">
        <f>IF(OR(Tabelle11[[#This Row],[Etas 35°C]]=0,Tabelle11[[#This Row],[Etas 55°C]]=0),"n.a.",(Tabelle11[[#This Row],[Etas 35°C]]*0.8+Tabelle11[[#This Row],[Etas 55°C]]*0.2)*2.5)</f>
        <v>4.625</v>
      </c>
      <c r="N906" s="53">
        <f>IF(Tabelle11[[#This Row],[Etas 55°C]]=0,"n.a.",(6-Tabelle11[[#This Row],[80%/20% SCOP]])/Tabelle11[[#This Row],[80%/20% SCOP]])</f>
        <v>0.29729729729729731</v>
      </c>
    </row>
    <row r="907" spans="1:14" ht="20.100000000000001" customHeight="1" x14ac:dyDescent="0.25">
      <c r="A907" s="40">
        <v>16001927</v>
      </c>
      <c r="B907" s="41" t="s">
        <v>5546</v>
      </c>
      <c r="C907" s="41" t="s">
        <v>7763</v>
      </c>
      <c r="D907" s="42" t="s">
        <v>6852</v>
      </c>
      <c r="E907" s="43">
        <v>14.46</v>
      </c>
      <c r="F907" s="44">
        <v>2.1</v>
      </c>
      <c r="G907" s="43">
        <v>13.77</v>
      </c>
      <c r="H907" s="44">
        <v>1.68</v>
      </c>
      <c r="I907" s="42" t="s">
        <v>1331</v>
      </c>
      <c r="J907" s="42" t="s">
        <v>4</v>
      </c>
      <c r="K907" s="42" t="s">
        <v>4</v>
      </c>
      <c r="L907" s="43">
        <f>IF(Tabelle11[[#This Row],[Heizleistung (55° C)]]=0,Tabelle11[[#This Row],[Heizleistung (35° C)]],(Tabelle11[[#This Row],[Heizleistung (35° C)]]+Tabelle11[[#This Row],[Heizleistung (55° C)]])/2)</f>
        <v>14.115</v>
      </c>
      <c r="M907" s="46">
        <f>IF(OR(Tabelle11[[#This Row],[Etas 35°C]]=0,Tabelle11[[#This Row],[Etas 55°C]]=0),"n.a.",(Tabelle11[[#This Row],[Etas 35°C]]*0.8+Tabelle11[[#This Row],[Etas 55°C]]*0.2)*2.5)</f>
        <v>5.04</v>
      </c>
      <c r="N907" s="53">
        <f>IF(Tabelle11[[#This Row],[Etas 55°C]]=0,"n.a.",(6-Tabelle11[[#This Row],[80%/20% SCOP]])/Tabelle11[[#This Row],[80%/20% SCOP]])</f>
        <v>0.19047619047619047</v>
      </c>
    </row>
    <row r="908" spans="1:14" ht="20.100000000000001" customHeight="1" x14ac:dyDescent="0.25">
      <c r="A908" s="40">
        <v>16002812</v>
      </c>
      <c r="B908" s="41" t="s">
        <v>5546</v>
      </c>
      <c r="C908" s="41" t="s">
        <v>7764</v>
      </c>
      <c r="D908" s="42" t="s">
        <v>6852</v>
      </c>
      <c r="E908" s="43">
        <v>60</v>
      </c>
      <c r="F908" s="44">
        <v>2.04</v>
      </c>
      <c r="G908" s="43">
        <v>55</v>
      </c>
      <c r="H908" s="44">
        <v>1.59</v>
      </c>
      <c r="I908" s="42" t="s">
        <v>109</v>
      </c>
      <c r="J908" s="42" t="s">
        <v>4</v>
      </c>
      <c r="K908" s="42" t="s">
        <v>4</v>
      </c>
      <c r="L908" s="43">
        <f>IF(Tabelle11[[#This Row],[Heizleistung (55° C)]]=0,Tabelle11[[#This Row],[Heizleistung (35° C)]],(Tabelle11[[#This Row],[Heizleistung (35° C)]]+Tabelle11[[#This Row],[Heizleistung (55° C)]])/2)</f>
        <v>57.5</v>
      </c>
      <c r="M908" s="46">
        <f>IF(OR(Tabelle11[[#This Row],[Etas 35°C]]=0,Tabelle11[[#This Row],[Etas 55°C]]=0),"n.a.",(Tabelle11[[#This Row],[Etas 35°C]]*0.8+Tabelle11[[#This Row],[Etas 55°C]]*0.2)*2.5)</f>
        <v>4.875</v>
      </c>
      <c r="N908" s="53">
        <f>IF(Tabelle11[[#This Row],[Etas 55°C]]=0,"n.a.",(6-Tabelle11[[#This Row],[80%/20% SCOP]])/Tabelle11[[#This Row],[80%/20% SCOP]])</f>
        <v>0.23076923076923078</v>
      </c>
    </row>
    <row r="909" spans="1:14" ht="20.100000000000001" customHeight="1" x14ac:dyDescent="0.25">
      <c r="A909" s="40">
        <v>16002899</v>
      </c>
      <c r="B909" s="41" t="s">
        <v>5546</v>
      </c>
      <c r="C909" s="41" t="s">
        <v>7765</v>
      </c>
      <c r="D909" s="42" t="s">
        <v>6852</v>
      </c>
      <c r="E909" s="43">
        <v>7</v>
      </c>
      <c r="F909" s="44">
        <v>2.04</v>
      </c>
      <c r="G909" s="43">
        <v>6</v>
      </c>
      <c r="H909" s="44">
        <v>1.63</v>
      </c>
      <c r="I909" s="42" t="s">
        <v>1331</v>
      </c>
      <c r="J909" s="42" t="s">
        <v>4</v>
      </c>
      <c r="K909" s="42" t="s">
        <v>4</v>
      </c>
      <c r="L909" s="43">
        <f>IF(Tabelle11[[#This Row],[Heizleistung (55° C)]]=0,Tabelle11[[#This Row],[Heizleistung (35° C)]],(Tabelle11[[#This Row],[Heizleistung (35° C)]]+Tabelle11[[#This Row],[Heizleistung (55° C)]])/2)</f>
        <v>6.5</v>
      </c>
      <c r="M909" s="46">
        <f>IF(OR(Tabelle11[[#This Row],[Etas 35°C]]=0,Tabelle11[[#This Row],[Etas 55°C]]=0),"n.a.",(Tabelle11[[#This Row],[Etas 35°C]]*0.8+Tabelle11[[#This Row],[Etas 55°C]]*0.2)*2.5)</f>
        <v>4.8950000000000005</v>
      </c>
      <c r="N909" s="53">
        <f>IF(Tabelle11[[#This Row],[Etas 55°C]]=0,"n.a.",(6-Tabelle11[[#This Row],[80%/20% SCOP]])/Tabelle11[[#This Row],[80%/20% SCOP]])</f>
        <v>0.2257405515832481</v>
      </c>
    </row>
    <row r="910" spans="1:14" ht="20.100000000000001" customHeight="1" x14ac:dyDescent="0.25">
      <c r="A910" s="40">
        <v>16002819</v>
      </c>
      <c r="B910" s="41" t="s">
        <v>5546</v>
      </c>
      <c r="C910" s="41" t="s">
        <v>7766</v>
      </c>
      <c r="D910" s="42" t="s">
        <v>6852</v>
      </c>
      <c r="E910" s="43">
        <v>12</v>
      </c>
      <c r="F910" s="44">
        <v>2.2000000000000002</v>
      </c>
      <c r="G910" s="43">
        <v>12</v>
      </c>
      <c r="H910" s="44">
        <v>1.73</v>
      </c>
      <c r="I910" s="42" t="s">
        <v>1331</v>
      </c>
      <c r="J910" s="42" t="s">
        <v>4</v>
      </c>
      <c r="K910" s="42" t="s">
        <v>4</v>
      </c>
      <c r="L910" s="43">
        <f>IF(Tabelle11[[#This Row],[Heizleistung (55° C)]]=0,Tabelle11[[#This Row],[Heizleistung (35° C)]],(Tabelle11[[#This Row],[Heizleistung (35° C)]]+Tabelle11[[#This Row],[Heizleistung (55° C)]])/2)</f>
        <v>12</v>
      </c>
      <c r="M910" s="46">
        <f>IF(OR(Tabelle11[[#This Row],[Etas 35°C]]=0,Tabelle11[[#This Row],[Etas 55°C]]=0),"n.a.",(Tabelle11[[#This Row],[Etas 35°C]]*0.8+Tabelle11[[#This Row],[Etas 55°C]]*0.2)*2.5)</f>
        <v>5.2650000000000006</v>
      </c>
      <c r="N910" s="53">
        <f>IF(Tabelle11[[#This Row],[Etas 55°C]]=0,"n.a.",(6-Tabelle11[[#This Row],[80%/20% SCOP]])/Tabelle11[[#This Row],[80%/20% SCOP]])</f>
        <v>0.13960113960113948</v>
      </c>
    </row>
    <row r="911" spans="1:14" ht="20.100000000000001" customHeight="1" x14ac:dyDescent="0.25">
      <c r="A911" s="40">
        <v>16017496</v>
      </c>
      <c r="B911" s="41" t="s">
        <v>5546</v>
      </c>
      <c r="C911" s="41" t="s">
        <v>7767</v>
      </c>
      <c r="D911" s="42" t="s">
        <v>6852</v>
      </c>
      <c r="E911" s="43">
        <v>33.119999999999997</v>
      </c>
      <c r="F911" s="44">
        <v>2.08</v>
      </c>
      <c r="G911" s="43">
        <v>31.67</v>
      </c>
      <c r="H911" s="44">
        <v>1.58</v>
      </c>
      <c r="I911" s="42" t="s">
        <v>355</v>
      </c>
      <c r="J911" s="42" t="s">
        <v>4</v>
      </c>
      <c r="K911" s="42" t="s">
        <v>4</v>
      </c>
      <c r="L911" s="43">
        <f>IF(Tabelle11[[#This Row],[Heizleistung (55° C)]]=0,Tabelle11[[#This Row],[Heizleistung (35° C)]],(Tabelle11[[#This Row],[Heizleistung (35° C)]]+Tabelle11[[#This Row],[Heizleistung (55° C)]])/2)</f>
        <v>32.394999999999996</v>
      </c>
      <c r="M911" s="46">
        <f>IF(OR(Tabelle11[[#This Row],[Etas 35°C]]=0,Tabelle11[[#This Row],[Etas 55°C]]=0),"n.a.",(Tabelle11[[#This Row],[Etas 35°C]]*0.8+Tabelle11[[#This Row],[Etas 55°C]]*0.2)*2.5)</f>
        <v>4.95</v>
      </c>
      <c r="N911" s="53">
        <f>IF(Tabelle11[[#This Row],[Etas 55°C]]=0,"n.a.",(6-Tabelle11[[#This Row],[80%/20% SCOP]])/Tabelle11[[#This Row],[80%/20% SCOP]])</f>
        <v>0.21212121212121207</v>
      </c>
    </row>
    <row r="912" spans="1:14" ht="20.100000000000001" customHeight="1" x14ac:dyDescent="0.25">
      <c r="A912" s="40">
        <v>16001917</v>
      </c>
      <c r="B912" s="41" t="s">
        <v>5546</v>
      </c>
      <c r="C912" s="41" t="s">
        <v>7768</v>
      </c>
      <c r="D912" s="42" t="s">
        <v>6852</v>
      </c>
      <c r="E912" s="43">
        <v>6.7</v>
      </c>
      <c r="F912" s="44">
        <v>2</v>
      </c>
      <c r="G912" s="43">
        <v>6.05</v>
      </c>
      <c r="H912" s="44">
        <v>1.6</v>
      </c>
      <c r="I912" s="42" t="s">
        <v>1331</v>
      </c>
      <c r="J912" s="42" t="s">
        <v>4</v>
      </c>
      <c r="K912" s="42" t="s">
        <v>4</v>
      </c>
      <c r="L912" s="43">
        <f>IF(Tabelle11[[#This Row],[Heizleistung (55° C)]]=0,Tabelle11[[#This Row],[Heizleistung (35° C)]],(Tabelle11[[#This Row],[Heizleistung (35° C)]]+Tabelle11[[#This Row],[Heizleistung (55° C)]])/2)</f>
        <v>6.375</v>
      </c>
      <c r="M912" s="46">
        <f>IF(OR(Tabelle11[[#This Row],[Etas 35°C]]=0,Tabelle11[[#This Row],[Etas 55°C]]=0),"n.a.",(Tabelle11[[#This Row],[Etas 35°C]]*0.8+Tabelle11[[#This Row],[Etas 55°C]]*0.2)*2.5)</f>
        <v>4.8000000000000007</v>
      </c>
      <c r="N912" s="53">
        <f>IF(Tabelle11[[#This Row],[Etas 55°C]]=0,"n.a.",(6-Tabelle11[[#This Row],[80%/20% SCOP]])/Tabelle11[[#This Row],[80%/20% SCOP]])</f>
        <v>0.24999999999999981</v>
      </c>
    </row>
    <row r="913" spans="1:14" ht="20.100000000000001" customHeight="1" x14ac:dyDescent="0.25">
      <c r="A913" s="40">
        <v>16017044</v>
      </c>
      <c r="B913" s="41" t="s">
        <v>5546</v>
      </c>
      <c r="C913" s="41" t="s">
        <v>7769</v>
      </c>
      <c r="D913" s="42" t="s">
        <v>6852</v>
      </c>
      <c r="E913" s="43">
        <v>11.34</v>
      </c>
      <c r="F913" s="44">
        <v>2.08</v>
      </c>
      <c r="G913" s="43">
        <v>10.23</v>
      </c>
      <c r="H913" s="44">
        <v>1.6</v>
      </c>
      <c r="I913" s="42" t="s">
        <v>3</v>
      </c>
      <c r="J913" s="42" t="s">
        <v>4</v>
      </c>
      <c r="K913" s="42" t="s">
        <v>4</v>
      </c>
      <c r="L913" s="43">
        <f>IF(Tabelle11[[#This Row],[Heizleistung (55° C)]]=0,Tabelle11[[#This Row],[Heizleistung (35° C)]],(Tabelle11[[#This Row],[Heizleistung (35° C)]]+Tabelle11[[#This Row],[Heizleistung (55° C)]])/2)</f>
        <v>10.785</v>
      </c>
      <c r="M913" s="46">
        <f>IF(OR(Tabelle11[[#This Row],[Etas 35°C]]=0,Tabelle11[[#This Row],[Etas 55°C]]=0),"n.a.",(Tabelle11[[#This Row],[Etas 35°C]]*0.8+Tabelle11[[#This Row],[Etas 55°C]]*0.2)*2.5)</f>
        <v>4.9600000000000009</v>
      </c>
      <c r="N913" s="53">
        <f>IF(Tabelle11[[#This Row],[Etas 55°C]]=0,"n.a.",(6-Tabelle11[[#This Row],[80%/20% SCOP]])/Tabelle11[[#This Row],[80%/20% SCOP]])</f>
        <v>0.2096774193548385</v>
      </c>
    </row>
    <row r="914" spans="1:14" ht="20.100000000000001" customHeight="1" x14ac:dyDescent="0.25">
      <c r="A914" s="40">
        <v>16002891</v>
      </c>
      <c r="B914" s="41" t="s">
        <v>5546</v>
      </c>
      <c r="C914" s="41" t="s">
        <v>7770</v>
      </c>
      <c r="D914" s="42" t="s">
        <v>6852</v>
      </c>
      <c r="E914" s="43">
        <v>4</v>
      </c>
      <c r="F914" s="44">
        <v>1.99</v>
      </c>
      <c r="G914" s="43">
        <v>4</v>
      </c>
      <c r="H914" s="44">
        <v>1.57</v>
      </c>
      <c r="I914" s="42" t="s">
        <v>1331</v>
      </c>
      <c r="J914" s="42" t="s">
        <v>4</v>
      </c>
      <c r="K914" s="42" t="s">
        <v>4</v>
      </c>
      <c r="L914" s="43">
        <f>IF(Tabelle11[[#This Row],[Heizleistung (55° C)]]=0,Tabelle11[[#This Row],[Heizleistung (35° C)]],(Tabelle11[[#This Row],[Heizleistung (35° C)]]+Tabelle11[[#This Row],[Heizleistung (55° C)]])/2)</f>
        <v>4</v>
      </c>
      <c r="M914" s="46">
        <f>IF(OR(Tabelle11[[#This Row],[Etas 35°C]]=0,Tabelle11[[#This Row],[Etas 55°C]]=0),"n.a.",(Tabelle11[[#This Row],[Etas 35°C]]*0.8+Tabelle11[[#This Row],[Etas 55°C]]*0.2)*2.5)</f>
        <v>4.7650000000000006</v>
      </c>
      <c r="N914" s="53">
        <f>IF(Tabelle11[[#This Row],[Etas 55°C]]=0,"n.a.",(6-Tabelle11[[#This Row],[80%/20% SCOP]])/Tabelle11[[#This Row],[80%/20% SCOP]])</f>
        <v>0.25918153200419713</v>
      </c>
    </row>
    <row r="915" spans="1:14" ht="20.100000000000001" customHeight="1" x14ac:dyDescent="0.25">
      <c r="A915" s="40">
        <v>16001931</v>
      </c>
      <c r="B915" s="41" t="s">
        <v>5546</v>
      </c>
      <c r="C915" s="41" t="s">
        <v>7771</v>
      </c>
      <c r="D915" s="42" t="s">
        <v>6852</v>
      </c>
      <c r="E915" s="43">
        <v>12.03</v>
      </c>
      <c r="F915" s="44">
        <v>2.16</v>
      </c>
      <c r="G915" s="43">
        <v>11.99</v>
      </c>
      <c r="H915" s="44">
        <v>1.69</v>
      </c>
      <c r="I915" s="42" t="s">
        <v>1331</v>
      </c>
      <c r="J915" s="42" t="s">
        <v>4</v>
      </c>
      <c r="K915" s="42" t="s">
        <v>4</v>
      </c>
      <c r="L915" s="43">
        <f>IF(Tabelle11[[#This Row],[Heizleistung (55° C)]]=0,Tabelle11[[#This Row],[Heizleistung (35° C)]],(Tabelle11[[#This Row],[Heizleistung (35° C)]]+Tabelle11[[#This Row],[Heizleistung (55° C)]])/2)</f>
        <v>12.01</v>
      </c>
      <c r="M915" s="46">
        <f>IF(OR(Tabelle11[[#This Row],[Etas 35°C]]=0,Tabelle11[[#This Row],[Etas 55°C]]=0),"n.a.",(Tabelle11[[#This Row],[Etas 35°C]]*0.8+Tabelle11[[#This Row],[Etas 55°C]]*0.2)*2.5)</f>
        <v>5.1650000000000009</v>
      </c>
      <c r="N915" s="53">
        <f>IF(Tabelle11[[#This Row],[Etas 55°C]]=0,"n.a.",(6-Tabelle11[[#This Row],[80%/20% SCOP]])/Tabelle11[[#This Row],[80%/20% SCOP]])</f>
        <v>0.16166505324298139</v>
      </c>
    </row>
    <row r="916" spans="1:14" ht="20.100000000000001" customHeight="1" x14ac:dyDescent="0.25">
      <c r="A916" s="40">
        <v>16001932</v>
      </c>
      <c r="B916" s="41" t="s">
        <v>5546</v>
      </c>
      <c r="C916" s="41" t="s">
        <v>7772</v>
      </c>
      <c r="D916" s="42" t="s">
        <v>6852</v>
      </c>
      <c r="E916" s="43">
        <v>14.46</v>
      </c>
      <c r="F916" s="44">
        <v>2.1</v>
      </c>
      <c r="G916" s="43">
        <v>13.77</v>
      </c>
      <c r="H916" s="44">
        <v>1.68</v>
      </c>
      <c r="I916" s="42" t="s">
        <v>1331</v>
      </c>
      <c r="J916" s="42" t="s">
        <v>4</v>
      </c>
      <c r="K916" s="42" t="s">
        <v>4</v>
      </c>
      <c r="L916" s="43">
        <f>IF(Tabelle11[[#This Row],[Heizleistung (55° C)]]=0,Tabelle11[[#This Row],[Heizleistung (35° C)]],(Tabelle11[[#This Row],[Heizleistung (35° C)]]+Tabelle11[[#This Row],[Heizleistung (55° C)]])/2)</f>
        <v>14.115</v>
      </c>
      <c r="M916" s="46">
        <f>IF(OR(Tabelle11[[#This Row],[Etas 35°C]]=0,Tabelle11[[#This Row],[Etas 55°C]]=0),"n.a.",(Tabelle11[[#This Row],[Etas 35°C]]*0.8+Tabelle11[[#This Row],[Etas 55°C]]*0.2)*2.5)</f>
        <v>5.04</v>
      </c>
      <c r="N916" s="53">
        <f>IF(Tabelle11[[#This Row],[Etas 55°C]]=0,"n.a.",(6-Tabelle11[[#This Row],[80%/20% SCOP]])/Tabelle11[[#This Row],[80%/20% SCOP]])</f>
        <v>0.19047619047619047</v>
      </c>
    </row>
    <row r="917" spans="1:14" ht="20.100000000000001" customHeight="1" x14ac:dyDescent="0.25">
      <c r="A917" s="40">
        <v>16002818</v>
      </c>
      <c r="B917" s="41" t="s">
        <v>5546</v>
      </c>
      <c r="C917" s="41" t="s">
        <v>7773</v>
      </c>
      <c r="D917" s="42" t="s">
        <v>6852</v>
      </c>
      <c r="E917" s="43">
        <v>8</v>
      </c>
      <c r="F917" s="44">
        <v>2.0099999999999998</v>
      </c>
      <c r="G917" s="43">
        <v>7</v>
      </c>
      <c r="H917" s="44">
        <v>1.62</v>
      </c>
      <c r="I917" s="42" t="s">
        <v>1331</v>
      </c>
      <c r="J917" s="42" t="s">
        <v>4</v>
      </c>
      <c r="K917" s="42" t="s">
        <v>4</v>
      </c>
      <c r="L917" s="43">
        <f>IF(Tabelle11[[#This Row],[Heizleistung (55° C)]]=0,Tabelle11[[#This Row],[Heizleistung (35° C)]],(Tabelle11[[#This Row],[Heizleistung (35° C)]]+Tabelle11[[#This Row],[Heizleistung (55° C)]])/2)</f>
        <v>7.5</v>
      </c>
      <c r="M917" s="46">
        <f>IF(OR(Tabelle11[[#This Row],[Etas 35°C]]=0,Tabelle11[[#This Row],[Etas 55°C]]=0),"n.a.",(Tabelle11[[#This Row],[Etas 35°C]]*0.8+Tabelle11[[#This Row],[Etas 55°C]]*0.2)*2.5)</f>
        <v>4.83</v>
      </c>
      <c r="N917" s="53">
        <f>IF(Tabelle11[[#This Row],[Etas 55°C]]=0,"n.a.",(6-Tabelle11[[#This Row],[80%/20% SCOP]])/Tabelle11[[#This Row],[80%/20% SCOP]])</f>
        <v>0.24223602484472048</v>
      </c>
    </row>
    <row r="918" spans="1:14" ht="20.100000000000001" customHeight="1" x14ac:dyDescent="0.25">
      <c r="A918" s="40">
        <v>16001930</v>
      </c>
      <c r="B918" s="41" t="s">
        <v>5546</v>
      </c>
      <c r="C918" s="41" t="s">
        <v>7774</v>
      </c>
      <c r="D918" s="42" t="s">
        <v>6852</v>
      </c>
      <c r="E918" s="43">
        <v>7.66</v>
      </c>
      <c r="F918" s="44">
        <v>1.97</v>
      </c>
      <c r="G918" s="43">
        <v>6.93</v>
      </c>
      <c r="H918" s="44">
        <v>1.58</v>
      </c>
      <c r="I918" s="42" t="s">
        <v>1331</v>
      </c>
      <c r="J918" s="42" t="s">
        <v>4</v>
      </c>
      <c r="K918" s="42" t="s">
        <v>4</v>
      </c>
      <c r="L918" s="43">
        <f>IF(Tabelle11[[#This Row],[Heizleistung (55° C)]]=0,Tabelle11[[#This Row],[Heizleistung (35° C)]],(Tabelle11[[#This Row],[Heizleistung (35° C)]]+Tabelle11[[#This Row],[Heizleistung (55° C)]])/2)</f>
        <v>7.2949999999999999</v>
      </c>
      <c r="M918" s="46">
        <f>IF(OR(Tabelle11[[#This Row],[Etas 35°C]]=0,Tabelle11[[#This Row],[Etas 55°C]]=0),"n.a.",(Tabelle11[[#This Row],[Etas 35°C]]*0.8+Tabelle11[[#This Row],[Etas 55°C]]*0.2)*2.5)</f>
        <v>4.7300000000000004</v>
      </c>
      <c r="N918" s="53">
        <f>IF(Tabelle11[[#This Row],[Etas 55°C]]=0,"n.a.",(6-Tabelle11[[#This Row],[80%/20% SCOP]])/Tabelle11[[#This Row],[80%/20% SCOP]])</f>
        <v>0.26849894291754745</v>
      </c>
    </row>
    <row r="919" spans="1:14" ht="20.100000000000001" customHeight="1" x14ac:dyDescent="0.25">
      <c r="A919" s="40">
        <v>16015625</v>
      </c>
      <c r="B919" s="41" t="s">
        <v>5546</v>
      </c>
      <c r="C919" s="41" t="s">
        <v>7775</v>
      </c>
      <c r="D919" s="42" t="s">
        <v>6852</v>
      </c>
      <c r="E919" s="43">
        <v>58.48</v>
      </c>
      <c r="F919" s="44">
        <v>2.0499999999999998</v>
      </c>
      <c r="G919" s="43">
        <v>56.1</v>
      </c>
      <c r="H919" s="44">
        <v>1.63</v>
      </c>
      <c r="I919" s="42" t="s">
        <v>355</v>
      </c>
      <c r="J919" s="42" t="s">
        <v>4</v>
      </c>
      <c r="K919" s="42" t="s">
        <v>4</v>
      </c>
      <c r="L919" s="43">
        <f>IF(Tabelle11[[#This Row],[Heizleistung (55° C)]]=0,Tabelle11[[#This Row],[Heizleistung (35° C)]],(Tabelle11[[#This Row],[Heizleistung (35° C)]]+Tabelle11[[#This Row],[Heizleistung (55° C)]])/2)</f>
        <v>57.29</v>
      </c>
      <c r="M919" s="46">
        <f>IF(OR(Tabelle11[[#This Row],[Etas 35°C]]=0,Tabelle11[[#This Row],[Etas 55°C]]=0),"n.a.",(Tabelle11[[#This Row],[Etas 35°C]]*0.8+Tabelle11[[#This Row],[Etas 55°C]]*0.2)*2.5)</f>
        <v>4.915</v>
      </c>
      <c r="N919" s="53">
        <f>IF(Tabelle11[[#This Row],[Etas 55°C]]=0,"n.a.",(6-Tabelle11[[#This Row],[80%/20% SCOP]])/Tabelle11[[#This Row],[80%/20% SCOP]])</f>
        <v>0.22075279755849439</v>
      </c>
    </row>
    <row r="920" spans="1:14" ht="20.100000000000001" customHeight="1" x14ac:dyDescent="0.25">
      <c r="A920" s="40">
        <v>16017045</v>
      </c>
      <c r="B920" s="41" t="s">
        <v>5546</v>
      </c>
      <c r="C920" s="41" t="s">
        <v>7776</v>
      </c>
      <c r="D920" s="42" t="s">
        <v>6852</v>
      </c>
      <c r="E920" s="43">
        <v>11.34</v>
      </c>
      <c r="F920" s="44">
        <v>2.08</v>
      </c>
      <c r="G920" s="43">
        <v>10.23</v>
      </c>
      <c r="H920" s="44">
        <v>1.6</v>
      </c>
      <c r="I920" s="42" t="s">
        <v>3</v>
      </c>
      <c r="J920" s="42" t="s">
        <v>4</v>
      </c>
      <c r="K920" s="42" t="s">
        <v>4</v>
      </c>
      <c r="L920" s="43">
        <f>IF(Tabelle11[[#This Row],[Heizleistung (55° C)]]=0,Tabelle11[[#This Row],[Heizleistung (35° C)]],(Tabelle11[[#This Row],[Heizleistung (35° C)]]+Tabelle11[[#This Row],[Heizleistung (55° C)]])/2)</f>
        <v>10.785</v>
      </c>
      <c r="M920" s="46">
        <f>IF(OR(Tabelle11[[#This Row],[Etas 35°C]]=0,Tabelle11[[#This Row],[Etas 55°C]]=0),"n.a.",(Tabelle11[[#This Row],[Etas 35°C]]*0.8+Tabelle11[[#This Row],[Etas 55°C]]*0.2)*2.5)</f>
        <v>4.9600000000000009</v>
      </c>
      <c r="N920" s="53">
        <f>IF(Tabelle11[[#This Row],[Etas 55°C]]=0,"n.a.",(6-Tabelle11[[#This Row],[80%/20% SCOP]])/Tabelle11[[#This Row],[80%/20% SCOP]])</f>
        <v>0.2096774193548385</v>
      </c>
    </row>
    <row r="921" spans="1:14" ht="20.100000000000001" customHeight="1" x14ac:dyDescent="0.25">
      <c r="A921" s="40">
        <v>16017040</v>
      </c>
      <c r="B921" s="41" t="s">
        <v>5546</v>
      </c>
      <c r="C921" s="41" t="s">
        <v>7777</v>
      </c>
      <c r="D921" s="42" t="s">
        <v>6852</v>
      </c>
      <c r="E921" s="43">
        <v>7.02</v>
      </c>
      <c r="F921" s="44">
        <v>2</v>
      </c>
      <c r="G921" s="43">
        <v>6.41</v>
      </c>
      <c r="H921" s="44">
        <v>1.54</v>
      </c>
      <c r="I921" s="42" t="s">
        <v>3</v>
      </c>
      <c r="J921" s="42" t="s">
        <v>4</v>
      </c>
      <c r="K921" s="42" t="s">
        <v>4</v>
      </c>
      <c r="L921" s="43">
        <f>IF(Tabelle11[[#This Row],[Heizleistung (55° C)]]=0,Tabelle11[[#This Row],[Heizleistung (35° C)]],(Tabelle11[[#This Row],[Heizleistung (35° C)]]+Tabelle11[[#This Row],[Heizleistung (55° C)]])/2)</f>
        <v>6.7149999999999999</v>
      </c>
      <c r="M921" s="46">
        <f>IF(OR(Tabelle11[[#This Row],[Etas 35°C]]=0,Tabelle11[[#This Row],[Etas 55°C]]=0),"n.a.",(Tabelle11[[#This Row],[Etas 35°C]]*0.8+Tabelle11[[#This Row],[Etas 55°C]]*0.2)*2.5)</f>
        <v>4.7700000000000005</v>
      </c>
      <c r="N921" s="53">
        <f>IF(Tabelle11[[#This Row],[Etas 55°C]]=0,"n.a.",(6-Tabelle11[[#This Row],[80%/20% SCOP]])/Tabelle11[[#This Row],[80%/20% SCOP]])</f>
        <v>0.25786163522012567</v>
      </c>
    </row>
    <row r="922" spans="1:14" ht="20.100000000000001" customHeight="1" x14ac:dyDescent="0.25">
      <c r="A922" s="40">
        <v>16001910</v>
      </c>
      <c r="B922" s="41" t="s">
        <v>5546</v>
      </c>
      <c r="C922" s="41" t="s">
        <v>7778</v>
      </c>
      <c r="D922" s="42" t="s">
        <v>6852</v>
      </c>
      <c r="E922" s="43">
        <v>12.03</v>
      </c>
      <c r="F922" s="44">
        <v>2.16</v>
      </c>
      <c r="G922" s="43">
        <v>11.99</v>
      </c>
      <c r="H922" s="44">
        <v>1.69</v>
      </c>
      <c r="I922" s="42" t="s">
        <v>1331</v>
      </c>
      <c r="J922" s="42" t="s">
        <v>4</v>
      </c>
      <c r="K922" s="42" t="s">
        <v>4</v>
      </c>
      <c r="L922" s="43">
        <f>IF(Tabelle11[[#This Row],[Heizleistung (55° C)]]=0,Tabelle11[[#This Row],[Heizleistung (35° C)]],(Tabelle11[[#This Row],[Heizleistung (35° C)]]+Tabelle11[[#This Row],[Heizleistung (55° C)]])/2)</f>
        <v>12.01</v>
      </c>
      <c r="M922" s="46">
        <f>IF(OR(Tabelle11[[#This Row],[Etas 35°C]]=0,Tabelle11[[#This Row],[Etas 55°C]]=0),"n.a.",(Tabelle11[[#This Row],[Etas 35°C]]*0.8+Tabelle11[[#This Row],[Etas 55°C]]*0.2)*2.5)</f>
        <v>5.1650000000000009</v>
      </c>
      <c r="N922" s="53">
        <f>IF(Tabelle11[[#This Row],[Etas 55°C]]=0,"n.a.",(6-Tabelle11[[#This Row],[80%/20% SCOP]])/Tabelle11[[#This Row],[80%/20% SCOP]])</f>
        <v>0.16166505324298139</v>
      </c>
    </row>
    <row r="923" spans="1:14" ht="20.100000000000001" customHeight="1" x14ac:dyDescent="0.25">
      <c r="A923" s="40">
        <v>16002901</v>
      </c>
      <c r="B923" s="41" t="s">
        <v>5546</v>
      </c>
      <c r="C923" s="41" t="s">
        <v>7779</v>
      </c>
      <c r="D923" s="42" t="s">
        <v>6852</v>
      </c>
      <c r="E923" s="43">
        <v>12</v>
      </c>
      <c r="F923" s="44">
        <v>2.2000000000000002</v>
      </c>
      <c r="G923" s="43">
        <v>12</v>
      </c>
      <c r="H923" s="44">
        <v>1.73</v>
      </c>
      <c r="I923" s="42" t="s">
        <v>1331</v>
      </c>
      <c r="J923" s="42" t="s">
        <v>4</v>
      </c>
      <c r="K923" s="42" t="s">
        <v>4</v>
      </c>
      <c r="L923" s="43">
        <f>IF(Tabelle11[[#This Row],[Heizleistung (55° C)]]=0,Tabelle11[[#This Row],[Heizleistung (35° C)]],(Tabelle11[[#This Row],[Heizleistung (35° C)]]+Tabelle11[[#This Row],[Heizleistung (55° C)]])/2)</f>
        <v>12</v>
      </c>
      <c r="M923" s="46">
        <f>IF(OR(Tabelle11[[#This Row],[Etas 35°C]]=0,Tabelle11[[#This Row],[Etas 55°C]]=0),"n.a.",(Tabelle11[[#This Row],[Etas 35°C]]*0.8+Tabelle11[[#This Row],[Etas 55°C]]*0.2)*2.5)</f>
        <v>5.2650000000000006</v>
      </c>
      <c r="N923" s="53">
        <f>IF(Tabelle11[[#This Row],[Etas 55°C]]=0,"n.a.",(6-Tabelle11[[#This Row],[80%/20% SCOP]])/Tabelle11[[#This Row],[80%/20% SCOP]])</f>
        <v>0.13960113960113948</v>
      </c>
    </row>
    <row r="924" spans="1:14" ht="20.100000000000001" customHeight="1" x14ac:dyDescent="0.25">
      <c r="A924" s="40">
        <v>16001914</v>
      </c>
      <c r="B924" s="41" t="s">
        <v>5546</v>
      </c>
      <c r="C924" s="41" t="s">
        <v>7780</v>
      </c>
      <c r="D924" s="42" t="s">
        <v>6852</v>
      </c>
      <c r="E924" s="43">
        <v>7.66</v>
      </c>
      <c r="F924" s="44">
        <v>1.97</v>
      </c>
      <c r="G924" s="43">
        <v>6.93</v>
      </c>
      <c r="H924" s="44">
        <v>1.58</v>
      </c>
      <c r="I924" s="42" t="s">
        <v>1331</v>
      </c>
      <c r="J924" s="42" t="s">
        <v>4</v>
      </c>
      <c r="K924" s="42" t="s">
        <v>4</v>
      </c>
      <c r="L924" s="43">
        <f>IF(Tabelle11[[#This Row],[Heizleistung (55° C)]]=0,Tabelle11[[#This Row],[Heizleistung (35° C)]],(Tabelle11[[#This Row],[Heizleistung (35° C)]]+Tabelle11[[#This Row],[Heizleistung (55° C)]])/2)</f>
        <v>7.2949999999999999</v>
      </c>
      <c r="M924" s="46">
        <f>IF(OR(Tabelle11[[#This Row],[Etas 35°C]]=0,Tabelle11[[#This Row],[Etas 55°C]]=0),"n.a.",(Tabelle11[[#This Row],[Etas 35°C]]*0.8+Tabelle11[[#This Row],[Etas 55°C]]*0.2)*2.5)</f>
        <v>4.7300000000000004</v>
      </c>
      <c r="N924" s="53">
        <f>IF(Tabelle11[[#This Row],[Etas 55°C]]=0,"n.a.",(6-Tabelle11[[#This Row],[80%/20% SCOP]])/Tabelle11[[#This Row],[80%/20% SCOP]])</f>
        <v>0.26849894291754745</v>
      </c>
    </row>
    <row r="925" spans="1:14" ht="20.100000000000001" customHeight="1" x14ac:dyDescent="0.25">
      <c r="A925" s="40">
        <v>16002893</v>
      </c>
      <c r="B925" s="41" t="s">
        <v>5546</v>
      </c>
      <c r="C925" s="41" t="s">
        <v>7781</v>
      </c>
      <c r="D925" s="42" t="s">
        <v>6852</v>
      </c>
      <c r="E925" s="43">
        <v>8</v>
      </c>
      <c r="F925" s="44">
        <v>2.0099999999999998</v>
      </c>
      <c r="G925" s="43">
        <v>7</v>
      </c>
      <c r="H925" s="44">
        <v>1.62</v>
      </c>
      <c r="I925" s="42" t="s">
        <v>1331</v>
      </c>
      <c r="J925" s="42" t="s">
        <v>4</v>
      </c>
      <c r="K925" s="42" t="s">
        <v>4</v>
      </c>
      <c r="L925" s="43">
        <f>IF(Tabelle11[[#This Row],[Heizleistung (55° C)]]=0,Tabelle11[[#This Row],[Heizleistung (35° C)]],(Tabelle11[[#This Row],[Heizleistung (35° C)]]+Tabelle11[[#This Row],[Heizleistung (55° C)]])/2)</f>
        <v>7.5</v>
      </c>
      <c r="M925" s="46">
        <f>IF(OR(Tabelle11[[#This Row],[Etas 35°C]]=0,Tabelle11[[#This Row],[Etas 55°C]]=0),"n.a.",(Tabelle11[[#This Row],[Etas 35°C]]*0.8+Tabelle11[[#This Row],[Etas 55°C]]*0.2)*2.5)</f>
        <v>4.83</v>
      </c>
      <c r="N925" s="53">
        <f>IF(Tabelle11[[#This Row],[Etas 55°C]]=0,"n.a.",(6-Tabelle11[[#This Row],[80%/20% SCOP]])/Tabelle11[[#This Row],[80%/20% SCOP]])</f>
        <v>0.24223602484472048</v>
      </c>
    </row>
    <row r="926" spans="1:14" ht="20.100000000000001" customHeight="1" x14ac:dyDescent="0.25">
      <c r="A926" s="40">
        <v>16002823</v>
      </c>
      <c r="B926" s="41" t="s">
        <v>5546</v>
      </c>
      <c r="C926" s="41" t="s">
        <v>7782</v>
      </c>
      <c r="D926" s="42" t="s">
        <v>6852</v>
      </c>
      <c r="E926" s="43">
        <v>8</v>
      </c>
      <c r="F926" s="44">
        <v>2.0099999999999998</v>
      </c>
      <c r="G926" s="43">
        <v>7</v>
      </c>
      <c r="H926" s="44">
        <v>1.62</v>
      </c>
      <c r="I926" s="42" t="s">
        <v>1331</v>
      </c>
      <c r="J926" s="42" t="s">
        <v>4</v>
      </c>
      <c r="K926" s="42" t="s">
        <v>4</v>
      </c>
      <c r="L926" s="43">
        <f>IF(Tabelle11[[#This Row],[Heizleistung (55° C)]]=0,Tabelle11[[#This Row],[Heizleistung (35° C)]],(Tabelle11[[#This Row],[Heizleistung (35° C)]]+Tabelle11[[#This Row],[Heizleistung (55° C)]])/2)</f>
        <v>7.5</v>
      </c>
      <c r="M926" s="46">
        <f>IF(OR(Tabelle11[[#This Row],[Etas 35°C]]=0,Tabelle11[[#This Row],[Etas 55°C]]=0),"n.a.",(Tabelle11[[#This Row],[Etas 35°C]]*0.8+Tabelle11[[#This Row],[Etas 55°C]]*0.2)*2.5)</f>
        <v>4.83</v>
      </c>
      <c r="N926" s="53">
        <f>IF(Tabelle11[[#This Row],[Etas 55°C]]=0,"n.a.",(6-Tabelle11[[#This Row],[80%/20% SCOP]])/Tabelle11[[#This Row],[80%/20% SCOP]])</f>
        <v>0.24223602484472048</v>
      </c>
    </row>
    <row r="927" spans="1:14" ht="20.100000000000001" customHeight="1" x14ac:dyDescent="0.25">
      <c r="A927" s="40">
        <v>16001937</v>
      </c>
      <c r="B927" s="41" t="s">
        <v>5546</v>
      </c>
      <c r="C927" s="41" t="s">
        <v>7783</v>
      </c>
      <c r="D927" s="42" t="s">
        <v>6852</v>
      </c>
      <c r="E927" s="43">
        <v>84.67</v>
      </c>
      <c r="F927" s="44">
        <v>1.99</v>
      </c>
      <c r="G927" s="43">
        <v>79</v>
      </c>
      <c r="H927" s="44">
        <v>1.57</v>
      </c>
      <c r="I927" s="42" t="s">
        <v>109</v>
      </c>
      <c r="J927" s="42" t="s">
        <v>4</v>
      </c>
      <c r="K927" s="42" t="s">
        <v>4</v>
      </c>
      <c r="L927" s="43">
        <f>IF(Tabelle11[[#This Row],[Heizleistung (55° C)]]=0,Tabelle11[[#This Row],[Heizleistung (35° C)]],(Tabelle11[[#This Row],[Heizleistung (35° C)]]+Tabelle11[[#This Row],[Heizleistung (55° C)]])/2)</f>
        <v>81.835000000000008</v>
      </c>
      <c r="M927" s="46">
        <f>IF(OR(Tabelle11[[#This Row],[Etas 35°C]]=0,Tabelle11[[#This Row],[Etas 55°C]]=0),"n.a.",(Tabelle11[[#This Row],[Etas 35°C]]*0.8+Tabelle11[[#This Row],[Etas 55°C]]*0.2)*2.5)</f>
        <v>4.7650000000000006</v>
      </c>
      <c r="N927" s="53">
        <f>IF(Tabelle11[[#This Row],[Etas 55°C]]=0,"n.a.",(6-Tabelle11[[#This Row],[80%/20% SCOP]])/Tabelle11[[#This Row],[80%/20% SCOP]])</f>
        <v>0.25918153200419713</v>
      </c>
    </row>
    <row r="928" spans="1:14" ht="20.100000000000001" customHeight="1" x14ac:dyDescent="0.25">
      <c r="A928" s="40">
        <v>16011734</v>
      </c>
      <c r="B928" s="41" t="s">
        <v>5546</v>
      </c>
      <c r="C928" s="41" t="s">
        <v>7784</v>
      </c>
      <c r="D928" s="42" t="s">
        <v>6852</v>
      </c>
      <c r="E928" s="43">
        <v>19</v>
      </c>
      <c r="F928" s="44">
        <v>1.84</v>
      </c>
      <c r="G928" s="43">
        <v>20</v>
      </c>
      <c r="H928" s="44">
        <v>1.4</v>
      </c>
      <c r="I928" s="42" t="s">
        <v>508</v>
      </c>
      <c r="J928" s="42" t="s">
        <v>4</v>
      </c>
      <c r="K928" s="42" t="s">
        <v>4</v>
      </c>
      <c r="L928" s="43">
        <f>IF(Tabelle11[[#This Row],[Heizleistung (55° C)]]=0,Tabelle11[[#This Row],[Heizleistung (35° C)]],(Tabelle11[[#This Row],[Heizleistung (35° C)]]+Tabelle11[[#This Row],[Heizleistung (55° C)]])/2)</f>
        <v>19.5</v>
      </c>
      <c r="M928" s="46">
        <f>IF(OR(Tabelle11[[#This Row],[Etas 35°C]]=0,Tabelle11[[#This Row],[Etas 55°C]]=0),"n.a.",(Tabelle11[[#This Row],[Etas 35°C]]*0.8+Tabelle11[[#This Row],[Etas 55°C]]*0.2)*2.5)</f>
        <v>4.3800000000000008</v>
      </c>
      <c r="N928" s="53">
        <f>IF(Tabelle11[[#This Row],[Etas 55°C]]=0,"n.a.",(6-Tabelle11[[#This Row],[80%/20% SCOP]])/Tabelle11[[#This Row],[80%/20% SCOP]])</f>
        <v>0.36986301369862989</v>
      </c>
    </row>
    <row r="929" spans="1:14" ht="20.100000000000001" customHeight="1" x14ac:dyDescent="0.25">
      <c r="A929" s="40">
        <v>16001913</v>
      </c>
      <c r="B929" s="41" t="s">
        <v>5546</v>
      </c>
      <c r="C929" s="41" t="s">
        <v>7785</v>
      </c>
      <c r="D929" s="42" t="s">
        <v>6852</v>
      </c>
      <c r="E929" s="43">
        <v>6.7</v>
      </c>
      <c r="F929" s="44">
        <v>2</v>
      </c>
      <c r="G929" s="43">
        <v>6.05</v>
      </c>
      <c r="H929" s="44">
        <v>1.6</v>
      </c>
      <c r="I929" s="42" t="s">
        <v>1331</v>
      </c>
      <c r="J929" s="42" t="s">
        <v>4</v>
      </c>
      <c r="K929" s="42" t="s">
        <v>4</v>
      </c>
      <c r="L929" s="43">
        <f>IF(Tabelle11[[#This Row],[Heizleistung (55° C)]]=0,Tabelle11[[#This Row],[Heizleistung (35° C)]],(Tabelle11[[#This Row],[Heizleistung (35° C)]]+Tabelle11[[#This Row],[Heizleistung (55° C)]])/2)</f>
        <v>6.375</v>
      </c>
      <c r="M929" s="46">
        <f>IF(OR(Tabelle11[[#This Row],[Etas 35°C]]=0,Tabelle11[[#This Row],[Etas 55°C]]=0),"n.a.",(Tabelle11[[#This Row],[Etas 35°C]]*0.8+Tabelle11[[#This Row],[Etas 55°C]]*0.2)*2.5)</f>
        <v>4.8000000000000007</v>
      </c>
      <c r="N929" s="53">
        <f>IF(Tabelle11[[#This Row],[Etas 55°C]]=0,"n.a.",(6-Tabelle11[[#This Row],[80%/20% SCOP]])/Tabelle11[[#This Row],[80%/20% SCOP]])</f>
        <v>0.24999999999999981</v>
      </c>
    </row>
    <row r="930" spans="1:14" ht="20.100000000000001" customHeight="1" x14ac:dyDescent="0.25">
      <c r="A930" s="40">
        <v>16001907</v>
      </c>
      <c r="B930" s="41" t="s">
        <v>5546</v>
      </c>
      <c r="C930" s="41" t="s">
        <v>7786</v>
      </c>
      <c r="D930" s="42" t="s">
        <v>6852</v>
      </c>
      <c r="E930" s="43">
        <v>4.2300000000000004</v>
      </c>
      <c r="F930" s="44">
        <v>1.95</v>
      </c>
      <c r="G930" s="43">
        <v>3.76</v>
      </c>
      <c r="H930" s="44">
        <v>1.53</v>
      </c>
      <c r="I930" s="42" t="s">
        <v>1331</v>
      </c>
      <c r="J930" s="42" t="s">
        <v>4</v>
      </c>
      <c r="K930" s="42" t="s">
        <v>4</v>
      </c>
      <c r="L930" s="43">
        <f>IF(Tabelle11[[#This Row],[Heizleistung (55° C)]]=0,Tabelle11[[#This Row],[Heizleistung (35° C)]],(Tabelle11[[#This Row],[Heizleistung (35° C)]]+Tabelle11[[#This Row],[Heizleistung (55° C)]])/2)</f>
        <v>3.9950000000000001</v>
      </c>
      <c r="M930" s="46">
        <f>IF(OR(Tabelle11[[#This Row],[Etas 35°C]]=0,Tabelle11[[#This Row],[Etas 55°C]]=0),"n.a.",(Tabelle11[[#This Row],[Etas 35°C]]*0.8+Tabelle11[[#This Row],[Etas 55°C]]*0.2)*2.5)</f>
        <v>4.665</v>
      </c>
      <c r="N930" s="53">
        <f>IF(Tabelle11[[#This Row],[Etas 55°C]]=0,"n.a.",(6-Tabelle11[[#This Row],[80%/20% SCOP]])/Tabelle11[[#This Row],[80%/20% SCOP]])</f>
        <v>0.28617363344051444</v>
      </c>
    </row>
    <row r="931" spans="1:14" ht="20.100000000000001" customHeight="1" x14ac:dyDescent="0.25">
      <c r="A931" s="40">
        <v>16002898</v>
      </c>
      <c r="B931" s="41" t="s">
        <v>5546</v>
      </c>
      <c r="C931" s="41" t="s">
        <v>7787</v>
      </c>
      <c r="D931" s="42" t="s">
        <v>6852</v>
      </c>
      <c r="E931" s="43">
        <v>4</v>
      </c>
      <c r="F931" s="44">
        <v>1.99</v>
      </c>
      <c r="G931" s="43">
        <v>4</v>
      </c>
      <c r="H931" s="44">
        <v>1.57</v>
      </c>
      <c r="I931" s="42" t="s">
        <v>1331</v>
      </c>
      <c r="J931" s="42" t="s">
        <v>4</v>
      </c>
      <c r="K931" s="42" t="s">
        <v>4</v>
      </c>
      <c r="L931" s="43">
        <f>IF(Tabelle11[[#This Row],[Heizleistung (55° C)]]=0,Tabelle11[[#This Row],[Heizleistung (35° C)]],(Tabelle11[[#This Row],[Heizleistung (35° C)]]+Tabelle11[[#This Row],[Heizleistung (55° C)]])/2)</f>
        <v>4</v>
      </c>
      <c r="M931" s="46">
        <f>IF(OR(Tabelle11[[#This Row],[Etas 35°C]]=0,Tabelle11[[#This Row],[Etas 55°C]]=0),"n.a.",(Tabelle11[[#This Row],[Etas 35°C]]*0.8+Tabelle11[[#This Row],[Etas 55°C]]*0.2)*2.5)</f>
        <v>4.7650000000000006</v>
      </c>
      <c r="N931" s="53">
        <f>IF(Tabelle11[[#This Row],[Etas 55°C]]=0,"n.a.",(6-Tabelle11[[#This Row],[80%/20% SCOP]])/Tabelle11[[#This Row],[80%/20% SCOP]])</f>
        <v>0.25918153200419713</v>
      </c>
    </row>
    <row r="932" spans="1:14" ht="20.100000000000001" customHeight="1" x14ac:dyDescent="0.25">
      <c r="A932" s="40">
        <v>16002824</v>
      </c>
      <c r="B932" s="41" t="s">
        <v>5546</v>
      </c>
      <c r="C932" s="41" t="s">
        <v>7788</v>
      </c>
      <c r="D932" s="42" t="s">
        <v>6852</v>
      </c>
      <c r="E932" s="43">
        <v>12</v>
      </c>
      <c r="F932" s="44">
        <v>2.2000000000000002</v>
      </c>
      <c r="G932" s="43">
        <v>12</v>
      </c>
      <c r="H932" s="44">
        <v>1.73</v>
      </c>
      <c r="I932" s="42" t="s">
        <v>1331</v>
      </c>
      <c r="J932" s="42" t="s">
        <v>4</v>
      </c>
      <c r="K932" s="42" t="s">
        <v>4</v>
      </c>
      <c r="L932" s="43">
        <f>IF(Tabelle11[[#This Row],[Heizleistung (55° C)]]=0,Tabelle11[[#This Row],[Heizleistung (35° C)]],(Tabelle11[[#This Row],[Heizleistung (35° C)]]+Tabelle11[[#This Row],[Heizleistung (55° C)]])/2)</f>
        <v>12</v>
      </c>
      <c r="M932" s="46">
        <f>IF(OR(Tabelle11[[#This Row],[Etas 35°C]]=0,Tabelle11[[#This Row],[Etas 55°C]]=0),"n.a.",(Tabelle11[[#This Row],[Etas 35°C]]*0.8+Tabelle11[[#This Row],[Etas 55°C]]*0.2)*2.5)</f>
        <v>5.2650000000000006</v>
      </c>
      <c r="N932" s="53">
        <f>IF(Tabelle11[[#This Row],[Etas 55°C]]=0,"n.a.",(6-Tabelle11[[#This Row],[80%/20% SCOP]])/Tabelle11[[#This Row],[80%/20% SCOP]])</f>
        <v>0.13960113960113948</v>
      </c>
    </row>
    <row r="933" spans="1:14" ht="20.100000000000001" customHeight="1" x14ac:dyDescent="0.25">
      <c r="A933" s="40">
        <v>16001861</v>
      </c>
      <c r="B933" s="41" t="s">
        <v>5546</v>
      </c>
      <c r="C933" s="41" t="s">
        <v>7789</v>
      </c>
      <c r="D933" s="42" t="s">
        <v>6852</v>
      </c>
      <c r="E933" s="43">
        <v>56</v>
      </c>
      <c r="F933" s="44">
        <v>2.0350000000000001</v>
      </c>
      <c r="G933" s="43">
        <v>52</v>
      </c>
      <c r="H933" s="44">
        <v>1.415</v>
      </c>
      <c r="I933" s="42" t="s">
        <v>109</v>
      </c>
      <c r="J933" s="42" t="s">
        <v>4</v>
      </c>
      <c r="K933" s="42" t="s">
        <v>4</v>
      </c>
      <c r="L933" s="43">
        <f>IF(Tabelle11[[#This Row],[Heizleistung (55° C)]]=0,Tabelle11[[#This Row],[Heizleistung (35° C)]],(Tabelle11[[#This Row],[Heizleistung (35° C)]]+Tabelle11[[#This Row],[Heizleistung (55° C)]])/2)</f>
        <v>54</v>
      </c>
      <c r="M933" s="46">
        <f>IF(OR(Tabelle11[[#This Row],[Etas 35°C]]=0,Tabelle11[[#This Row],[Etas 55°C]]=0),"n.a.",(Tabelle11[[#This Row],[Etas 35°C]]*0.8+Tabelle11[[#This Row],[Etas 55°C]]*0.2)*2.5)</f>
        <v>4.7774999999999999</v>
      </c>
      <c r="N933" s="53">
        <f>IF(Tabelle11[[#This Row],[Etas 55°C]]=0,"n.a.",(6-Tabelle11[[#This Row],[80%/20% SCOP]])/Tabelle11[[#This Row],[80%/20% SCOP]])</f>
        <v>0.25588697017268447</v>
      </c>
    </row>
    <row r="934" spans="1:14" ht="20.100000000000001" customHeight="1" x14ac:dyDescent="0.25">
      <c r="A934" s="40">
        <v>16001924</v>
      </c>
      <c r="B934" s="41" t="s">
        <v>5546</v>
      </c>
      <c r="C934" s="41" t="s">
        <v>7790</v>
      </c>
      <c r="D934" s="42" t="s">
        <v>6852</v>
      </c>
      <c r="E934" s="43">
        <v>33.28</v>
      </c>
      <c r="F934" s="44">
        <v>2.14</v>
      </c>
      <c r="G934" s="43">
        <v>31.13</v>
      </c>
      <c r="H934" s="44">
        <v>1.59</v>
      </c>
      <c r="I934" s="42" t="s">
        <v>109</v>
      </c>
      <c r="J934" s="42" t="s">
        <v>4</v>
      </c>
      <c r="K934" s="42" t="s">
        <v>4</v>
      </c>
      <c r="L934" s="43">
        <f>IF(Tabelle11[[#This Row],[Heizleistung (55° C)]]=0,Tabelle11[[#This Row],[Heizleistung (35° C)]],(Tabelle11[[#This Row],[Heizleistung (35° C)]]+Tabelle11[[#This Row],[Heizleistung (55° C)]])/2)</f>
        <v>32.204999999999998</v>
      </c>
      <c r="M934" s="46">
        <f>IF(OR(Tabelle11[[#This Row],[Etas 35°C]]=0,Tabelle11[[#This Row],[Etas 55°C]]=0),"n.a.",(Tabelle11[[#This Row],[Etas 35°C]]*0.8+Tabelle11[[#This Row],[Etas 55°C]]*0.2)*2.5)</f>
        <v>5.0750000000000011</v>
      </c>
      <c r="N934" s="53">
        <f>IF(Tabelle11[[#This Row],[Etas 55°C]]=0,"n.a.",(6-Tabelle11[[#This Row],[80%/20% SCOP]])/Tabelle11[[#This Row],[80%/20% SCOP]])</f>
        <v>0.1822660098522165</v>
      </c>
    </row>
    <row r="935" spans="1:14" ht="20.100000000000001" customHeight="1" x14ac:dyDescent="0.25">
      <c r="A935" s="40">
        <v>16015628</v>
      </c>
      <c r="B935" s="41" t="s">
        <v>5749</v>
      </c>
      <c r="C935" s="41" t="s">
        <v>7791</v>
      </c>
      <c r="D935" s="42" t="s">
        <v>6852</v>
      </c>
      <c r="E935" s="43">
        <v>84.07</v>
      </c>
      <c r="F935" s="44">
        <v>2.02</v>
      </c>
      <c r="G935" s="43">
        <v>81.290000000000006</v>
      </c>
      <c r="H935" s="44">
        <v>1.59</v>
      </c>
      <c r="I935" s="42" t="s">
        <v>355</v>
      </c>
      <c r="J935" s="42" t="s">
        <v>4</v>
      </c>
      <c r="K935" s="42" t="s">
        <v>4</v>
      </c>
      <c r="L935" s="43">
        <f>IF(Tabelle11[[#This Row],[Heizleistung (55° C)]]=0,Tabelle11[[#This Row],[Heizleistung (35° C)]],(Tabelle11[[#This Row],[Heizleistung (35° C)]]+Tabelle11[[#This Row],[Heizleistung (55° C)]])/2)</f>
        <v>82.68</v>
      </c>
      <c r="M935" s="46">
        <f>IF(OR(Tabelle11[[#This Row],[Etas 35°C]]=0,Tabelle11[[#This Row],[Etas 55°C]]=0),"n.a.",(Tabelle11[[#This Row],[Etas 35°C]]*0.8+Tabelle11[[#This Row],[Etas 55°C]]*0.2)*2.5)</f>
        <v>4.8350000000000009</v>
      </c>
      <c r="N935" s="53">
        <f>IF(Tabelle11[[#This Row],[Etas 55°C]]=0,"n.a.",(6-Tabelle11[[#This Row],[80%/20% SCOP]])/Tabelle11[[#This Row],[80%/20% SCOP]])</f>
        <v>0.24095139607032037</v>
      </c>
    </row>
    <row r="936" spans="1:14" ht="20.100000000000001" customHeight="1" x14ac:dyDescent="0.25">
      <c r="A936" s="40">
        <v>16015627</v>
      </c>
      <c r="B936" s="41" t="s">
        <v>5749</v>
      </c>
      <c r="C936" s="41" t="s">
        <v>7792</v>
      </c>
      <c r="D936" s="42" t="s">
        <v>6852</v>
      </c>
      <c r="E936" s="43">
        <v>58.48</v>
      </c>
      <c r="F936" s="44">
        <v>2.0499999999999998</v>
      </c>
      <c r="G936" s="43">
        <v>56.1</v>
      </c>
      <c r="H936" s="44">
        <v>1.63</v>
      </c>
      <c r="I936" s="42" t="s">
        <v>355</v>
      </c>
      <c r="J936" s="42" t="s">
        <v>4</v>
      </c>
      <c r="K936" s="42" t="s">
        <v>4</v>
      </c>
      <c r="L936" s="43">
        <f>IF(Tabelle11[[#This Row],[Heizleistung (55° C)]]=0,Tabelle11[[#This Row],[Heizleistung (35° C)]],(Tabelle11[[#This Row],[Heizleistung (35° C)]]+Tabelle11[[#This Row],[Heizleistung (55° C)]])/2)</f>
        <v>57.29</v>
      </c>
      <c r="M936" s="46">
        <f>IF(OR(Tabelle11[[#This Row],[Etas 35°C]]=0,Tabelle11[[#This Row],[Etas 55°C]]=0),"n.a.",(Tabelle11[[#This Row],[Etas 35°C]]*0.8+Tabelle11[[#This Row],[Etas 55°C]]*0.2)*2.5)</f>
        <v>4.915</v>
      </c>
      <c r="N936" s="53">
        <f>IF(Tabelle11[[#This Row],[Etas 55°C]]=0,"n.a.",(6-Tabelle11[[#This Row],[80%/20% SCOP]])/Tabelle11[[#This Row],[80%/20% SCOP]])</f>
        <v>0.22075279755849439</v>
      </c>
    </row>
    <row r="937" spans="1:14" ht="20.100000000000001" customHeight="1" x14ac:dyDescent="0.25">
      <c r="A937" s="40">
        <v>16011738</v>
      </c>
      <c r="B937" s="41" t="s">
        <v>5749</v>
      </c>
      <c r="C937" s="41" t="s">
        <v>7793</v>
      </c>
      <c r="D937" s="42" t="s">
        <v>6852</v>
      </c>
      <c r="E937" s="43">
        <v>7.97</v>
      </c>
      <c r="F937" s="44">
        <v>1.91</v>
      </c>
      <c r="G937" s="43">
        <v>8.6199999999999992</v>
      </c>
      <c r="H937" s="44">
        <v>1.4</v>
      </c>
      <c r="I937" s="42" t="s">
        <v>508</v>
      </c>
      <c r="J937" s="42" t="s">
        <v>4</v>
      </c>
      <c r="K937" s="42" t="s">
        <v>4</v>
      </c>
      <c r="L937" s="43">
        <f>IF(Tabelle11[[#This Row],[Heizleistung (55° C)]]=0,Tabelle11[[#This Row],[Heizleistung (35° C)]],(Tabelle11[[#This Row],[Heizleistung (35° C)]]+Tabelle11[[#This Row],[Heizleistung (55° C)]])/2)</f>
        <v>8.2949999999999999</v>
      </c>
      <c r="M937" s="46">
        <f>IF(OR(Tabelle11[[#This Row],[Etas 35°C]]=0,Tabelle11[[#This Row],[Etas 55°C]]=0),"n.a.",(Tabelle11[[#This Row],[Etas 35°C]]*0.8+Tabelle11[[#This Row],[Etas 55°C]]*0.2)*2.5)</f>
        <v>4.5200000000000005</v>
      </c>
      <c r="N937" s="53">
        <f>IF(Tabelle11[[#This Row],[Etas 55°C]]=0,"n.a.",(6-Tabelle11[[#This Row],[80%/20% SCOP]])/Tabelle11[[#This Row],[80%/20% SCOP]])</f>
        <v>0.32743362831858391</v>
      </c>
    </row>
    <row r="938" spans="1:14" ht="20.100000000000001" customHeight="1" x14ac:dyDescent="0.25">
      <c r="A938" s="40">
        <v>16017359</v>
      </c>
      <c r="B938" s="41" t="s">
        <v>5749</v>
      </c>
      <c r="C938" s="41" t="s">
        <v>7794</v>
      </c>
      <c r="D938" s="42" t="s">
        <v>6852</v>
      </c>
      <c r="E938" s="43">
        <v>11.34</v>
      </c>
      <c r="F938" s="44">
        <v>2.08</v>
      </c>
      <c r="G938" s="43">
        <v>10.23</v>
      </c>
      <c r="H938" s="44">
        <v>1.6</v>
      </c>
      <c r="I938" s="42" t="s">
        <v>3</v>
      </c>
      <c r="J938" s="42" t="s">
        <v>4</v>
      </c>
      <c r="K938" s="42" t="s">
        <v>4</v>
      </c>
      <c r="L938" s="43">
        <f>IF(Tabelle11[[#This Row],[Heizleistung (55° C)]]=0,Tabelle11[[#This Row],[Heizleistung (35° C)]],(Tabelle11[[#This Row],[Heizleistung (35° C)]]+Tabelle11[[#This Row],[Heizleistung (55° C)]])/2)</f>
        <v>10.785</v>
      </c>
      <c r="M938" s="46">
        <f>IF(OR(Tabelle11[[#This Row],[Etas 35°C]]=0,Tabelle11[[#This Row],[Etas 55°C]]=0),"n.a.",(Tabelle11[[#This Row],[Etas 35°C]]*0.8+Tabelle11[[#This Row],[Etas 55°C]]*0.2)*2.5)</f>
        <v>4.9600000000000009</v>
      </c>
      <c r="N938" s="53">
        <f>IF(Tabelle11[[#This Row],[Etas 55°C]]=0,"n.a.",(6-Tabelle11[[#This Row],[80%/20% SCOP]])/Tabelle11[[#This Row],[80%/20% SCOP]])</f>
        <v>0.2096774193548385</v>
      </c>
    </row>
    <row r="939" spans="1:14" ht="20.100000000000001" customHeight="1" x14ac:dyDescent="0.25">
      <c r="A939" s="40">
        <v>16017499</v>
      </c>
      <c r="B939" s="41" t="s">
        <v>5749</v>
      </c>
      <c r="C939" s="41" t="s">
        <v>7795</v>
      </c>
      <c r="D939" s="42" t="s">
        <v>6852</v>
      </c>
      <c r="E939" s="43">
        <v>44.39</v>
      </c>
      <c r="F939" s="44">
        <v>2.04</v>
      </c>
      <c r="G939" s="43">
        <v>41.89</v>
      </c>
      <c r="H939" s="44">
        <v>1.55</v>
      </c>
      <c r="I939" s="42" t="s">
        <v>355</v>
      </c>
      <c r="J939" s="42" t="s">
        <v>4</v>
      </c>
      <c r="K939" s="42" t="s">
        <v>4</v>
      </c>
      <c r="L939" s="43">
        <f>IF(Tabelle11[[#This Row],[Heizleistung (55° C)]]=0,Tabelle11[[#This Row],[Heizleistung (35° C)]],(Tabelle11[[#This Row],[Heizleistung (35° C)]]+Tabelle11[[#This Row],[Heizleistung (55° C)]])/2)</f>
        <v>43.14</v>
      </c>
      <c r="M939" s="46">
        <f>IF(OR(Tabelle11[[#This Row],[Etas 35°C]]=0,Tabelle11[[#This Row],[Etas 55°C]]=0),"n.a.",(Tabelle11[[#This Row],[Etas 35°C]]*0.8+Tabelle11[[#This Row],[Etas 55°C]]*0.2)*2.5)</f>
        <v>4.8550000000000004</v>
      </c>
      <c r="N939" s="53">
        <f>IF(Tabelle11[[#This Row],[Etas 55°C]]=0,"n.a.",(6-Tabelle11[[#This Row],[80%/20% SCOP]])/Tabelle11[[#This Row],[80%/20% SCOP]])</f>
        <v>0.23583934088568476</v>
      </c>
    </row>
    <row r="940" spans="1:14" ht="20.100000000000001" customHeight="1" x14ac:dyDescent="0.25">
      <c r="A940" s="40">
        <v>16015013</v>
      </c>
      <c r="B940" s="41" t="s">
        <v>5749</v>
      </c>
      <c r="C940" s="41" t="s">
        <v>7796</v>
      </c>
      <c r="D940" s="42" t="s">
        <v>6852</v>
      </c>
      <c r="E940" s="43">
        <v>7.97</v>
      </c>
      <c r="F940" s="44">
        <v>1.91</v>
      </c>
      <c r="G940" s="43">
        <v>8.6199999999999992</v>
      </c>
      <c r="H940" s="44">
        <v>1.4</v>
      </c>
      <c r="I940" s="42" t="s">
        <v>508</v>
      </c>
      <c r="J940" s="42" t="s">
        <v>4</v>
      </c>
      <c r="K940" s="42" t="s">
        <v>4</v>
      </c>
      <c r="L940" s="43">
        <f>IF(Tabelle11[[#This Row],[Heizleistung (55° C)]]=0,Tabelle11[[#This Row],[Heizleistung (35° C)]],(Tabelle11[[#This Row],[Heizleistung (35° C)]]+Tabelle11[[#This Row],[Heizleistung (55° C)]])/2)</f>
        <v>8.2949999999999999</v>
      </c>
      <c r="M940" s="46">
        <f>IF(OR(Tabelle11[[#This Row],[Etas 35°C]]=0,Tabelle11[[#This Row],[Etas 55°C]]=0),"n.a.",(Tabelle11[[#This Row],[Etas 35°C]]*0.8+Tabelle11[[#This Row],[Etas 55°C]]*0.2)*2.5)</f>
        <v>4.5200000000000005</v>
      </c>
      <c r="N940" s="53">
        <f>IF(Tabelle11[[#This Row],[Etas 55°C]]=0,"n.a.",(6-Tabelle11[[#This Row],[80%/20% SCOP]])/Tabelle11[[#This Row],[80%/20% SCOP]])</f>
        <v>0.32743362831858391</v>
      </c>
    </row>
    <row r="941" spans="1:14" ht="20.100000000000001" customHeight="1" x14ac:dyDescent="0.25">
      <c r="A941" s="40">
        <v>16017358</v>
      </c>
      <c r="B941" s="41" t="s">
        <v>5749</v>
      </c>
      <c r="C941" s="41" t="s">
        <v>7797</v>
      </c>
      <c r="D941" s="42" t="s">
        <v>6852</v>
      </c>
      <c r="E941" s="43">
        <v>11.34</v>
      </c>
      <c r="F941" s="44">
        <v>2.08</v>
      </c>
      <c r="G941" s="43">
        <v>10.23</v>
      </c>
      <c r="H941" s="44">
        <v>1.6</v>
      </c>
      <c r="I941" s="42" t="s">
        <v>3</v>
      </c>
      <c r="J941" s="42" t="s">
        <v>4</v>
      </c>
      <c r="K941" s="42" t="s">
        <v>4</v>
      </c>
      <c r="L941" s="43">
        <f>IF(Tabelle11[[#This Row],[Heizleistung (55° C)]]=0,Tabelle11[[#This Row],[Heizleistung (35° C)]],(Tabelle11[[#This Row],[Heizleistung (35° C)]]+Tabelle11[[#This Row],[Heizleistung (55° C)]])/2)</f>
        <v>10.785</v>
      </c>
      <c r="M941" s="46">
        <f>IF(OR(Tabelle11[[#This Row],[Etas 35°C]]=0,Tabelle11[[#This Row],[Etas 55°C]]=0),"n.a.",(Tabelle11[[#This Row],[Etas 35°C]]*0.8+Tabelle11[[#This Row],[Etas 55°C]]*0.2)*2.5)</f>
        <v>4.9600000000000009</v>
      </c>
      <c r="N941" s="53">
        <f>IF(Tabelle11[[#This Row],[Etas 55°C]]=0,"n.a.",(6-Tabelle11[[#This Row],[80%/20% SCOP]])/Tabelle11[[#This Row],[80%/20% SCOP]])</f>
        <v>0.2096774193548385</v>
      </c>
    </row>
    <row r="942" spans="1:14" ht="20.100000000000001" customHeight="1" x14ac:dyDescent="0.25">
      <c r="A942" s="40">
        <v>16017357</v>
      </c>
      <c r="B942" s="41" t="s">
        <v>5749</v>
      </c>
      <c r="C942" s="41" t="s">
        <v>7798</v>
      </c>
      <c r="D942" s="42" t="s">
        <v>6852</v>
      </c>
      <c r="E942" s="43">
        <v>11.34</v>
      </c>
      <c r="F942" s="44">
        <v>2.08</v>
      </c>
      <c r="G942" s="43">
        <v>10.23</v>
      </c>
      <c r="H942" s="44">
        <v>1.6</v>
      </c>
      <c r="I942" s="42" t="s">
        <v>3</v>
      </c>
      <c r="J942" s="42" t="s">
        <v>4</v>
      </c>
      <c r="K942" s="42" t="s">
        <v>4</v>
      </c>
      <c r="L942" s="43">
        <f>IF(Tabelle11[[#This Row],[Heizleistung (55° C)]]=0,Tabelle11[[#This Row],[Heizleistung (35° C)]],(Tabelle11[[#This Row],[Heizleistung (35° C)]]+Tabelle11[[#This Row],[Heizleistung (55° C)]])/2)</f>
        <v>10.785</v>
      </c>
      <c r="M942" s="46">
        <f>IF(OR(Tabelle11[[#This Row],[Etas 35°C]]=0,Tabelle11[[#This Row],[Etas 55°C]]=0),"n.a.",(Tabelle11[[#This Row],[Etas 35°C]]*0.8+Tabelle11[[#This Row],[Etas 55°C]]*0.2)*2.5)</f>
        <v>4.9600000000000009</v>
      </c>
      <c r="N942" s="53">
        <f>IF(Tabelle11[[#This Row],[Etas 55°C]]=0,"n.a.",(6-Tabelle11[[#This Row],[80%/20% SCOP]])/Tabelle11[[#This Row],[80%/20% SCOP]])</f>
        <v>0.2096774193548385</v>
      </c>
    </row>
    <row r="943" spans="1:14" ht="20.100000000000001" customHeight="1" x14ac:dyDescent="0.25">
      <c r="A943" s="40">
        <v>16017353</v>
      </c>
      <c r="B943" s="41" t="s">
        <v>5749</v>
      </c>
      <c r="C943" s="41" t="s">
        <v>7799</v>
      </c>
      <c r="D943" s="42" t="s">
        <v>6852</v>
      </c>
      <c r="E943" s="43">
        <v>7.02</v>
      </c>
      <c r="F943" s="44">
        <v>2</v>
      </c>
      <c r="G943" s="43">
        <v>6.41</v>
      </c>
      <c r="H943" s="44">
        <v>1.54</v>
      </c>
      <c r="I943" s="42" t="s">
        <v>3</v>
      </c>
      <c r="J943" s="42" t="s">
        <v>4</v>
      </c>
      <c r="K943" s="42" t="s">
        <v>4</v>
      </c>
      <c r="L943" s="43">
        <f>IF(Tabelle11[[#This Row],[Heizleistung (55° C)]]=0,Tabelle11[[#This Row],[Heizleistung (35° C)]],(Tabelle11[[#This Row],[Heizleistung (35° C)]]+Tabelle11[[#This Row],[Heizleistung (55° C)]])/2)</f>
        <v>6.7149999999999999</v>
      </c>
      <c r="M943" s="46">
        <f>IF(OR(Tabelle11[[#This Row],[Etas 35°C]]=0,Tabelle11[[#This Row],[Etas 55°C]]=0),"n.a.",(Tabelle11[[#This Row],[Etas 35°C]]*0.8+Tabelle11[[#This Row],[Etas 55°C]]*0.2)*2.5)</f>
        <v>4.7700000000000005</v>
      </c>
      <c r="N943" s="53">
        <f>IF(Tabelle11[[#This Row],[Etas 55°C]]=0,"n.a.",(6-Tabelle11[[#This Row],[80%/20% SCOP]])/Tabelle11[[#This Row],[80%/20% SCOP]])</f>
        <v>0.25786163522012567</v>
      </c>
    </row>
    <row r="944" spans="1:14" ht="20.100000000000001" customHeight="1" x14ac:dyDescent="0.25">
      <c r="A944" s="40">
        <v>16017355</v>
      </c>
      <c r="B944" s="41" t="s">
        <v>5749</v>
      </c>
      <c r="C944" s="41" t="s">
        <v>7800</v>
      </c>
      <c r="D944" s="42" t="s">
        <v>6852</v>
      </c>
      <c r="E944" s="43">
        <v>7.02</v>
      </c>
      <c r="F944" s="44">
        <v>2</v>
      </c>
      <c r="G944" s="43">
        <v>6.41</v>
      </c>
      <c r="H944" s="44">
        <v>1.54</v>
      </c>
      <c r="I944" s="42" t="s">
        <v>3</v>
      </c>
      <c r="J944" s="42" t="s">
        <v>4</v>
      </c>
      <c r="K944" s="42" t="s">
        <v>4</v>
      </c>
      <c r="L944" s="43">
        <f>IF(Tabelle11[[#This Row],[Heizleistung (55° C)]]=0,Tabelle11[[#This Row],[Heizleistung (35° C)]],(Tabelle11[[#This Row],[Heizleistung (35° C)]]+Tabelle11[[#This Row],[Heizleistung (55° C)]])/2)</f>
        <v>6.7149999999999999</v>
      </c>
      <c r="M944" s="46">
        <f>IF(OR(Tabelle11[[#This Row],[Etas 35°C]]=0,Tabelle11[[#This Row],[Etas 55°C]]=0),"n.a.",(Tabelle11[[#This Row],[Etas 35°C]]*0.8+Tabelle11[[#This Row],[Etas 55°C]]*0.2)*2.5)</f>
        <v>4.7700000000000005</v>
      </c>
      <c r="N944" s="53">
        <f>IF(Tabelle11[[#This Row],[Etas 55°C]]=0,"n.a.",(6-Tabelle11[[#This Row],[80%/20% SCOP]])/Tabelle11[[#This Row],[80%/20% SCOP]])</f>
        <v>0.25786163522012567</v>
      </c>
    </row>
    <row r="945" spans="1:14" ht="20.100000000000001" customHeight="1" x14ac:dyDescent="0.25">
      <c r="A945" s="40">
        <v>16017498</v>
      </c>
      <c r="B945" s="41" t="s">
        <v>5749</v>
      </c>
      <c r="C945" s="41" t="s">
        <v>7801</v>
      </c>
      <c r="D945" s="42" t="s">
        <v>6852</v>
      </c>
      <c r="E945" s="43">
        <v>33.119999999999997</v>
      </c>
      <c r="F945" s="44">
        <v>2.08</v>
      </c>
      <c r="G945" s="43">
        <v>31.67</v>
      </c>
      <c r="H945" s="44">
        <v>1.58</v>
      </c>
      <c r="I945" s="42" t="s">
        <v>355</v>
      </c>
      <c r="J945" s="42" t="s">
        <v>4</v>
      </c>
      <c r="K945" s="42" t="s">
        <v>4</v>
      </c>
      <c r="L945" s="43">
        <f>IF(Tabelle11[[#This Row],[Heizleistung (55° C)]]=0,Tabelle11[[#This Row],[Heizleistung (35° C)]],(Tabelle11[[#This Row],[Heizleistung (35° C)]]+Tabelle11[[#This Row],[Heizleistung (55° C)]])/2)</f>
        <v>32.394999999999996</v>
      </c>
      <c r="M945" s="46">
        <f>IF(OR(Tabelle11[[#This Row],[Etas 35°C]]=0,Tabelle11[[#This Row],[Etas 55°C]]=0),"n.a.",(Tabelle11[[#This Row],[Etas 35°C]]*0.8+Tabelle11[[#This Row],[Etas 55°C]]*0.2)*2.5)</f>
        <v>4.95</v>
      </c>
      <c r="N945" s="53">
        <f>IF(Tabelle11[[#This Row],[Etas 55°C]]=0,"n.a.",(6-Tabelle11[[#This Row],[80%/20% SCOP]])/Tabelle11[[#This Row],[80%/20% SCOP]])</f>
        <v>0.21212121212121207</v>
      </c>
    </row>
    <row r="946" spans="1:14" ht="20.100000000000001" customHeight="1" x14ac:dyDescent="0.25">
      <c r="A946" s="40">
        <v>16017356</v>
      </c>
      <c r="B946" s="41" t="s">
        <v>5749</v>
      </c>
      <c r="C946" s="41" t="s">
        <v>7802</v>
      </c>
      <c r="D946" s="42" t="s">
        <v>6852</v>
      </c>
      <c r="E946" s="43">
        <v>11.34</v>
      </c>
      <c r="F946" s="44">
        <v>2.08</v>
      </c>
      <c r="G946" s="43">
        <v>10.23</v>
      </c>
      <c r="H946" s="44">
        <v>1.6</v>
      </c>
      <c r="I946" s="42" t="s">
        <v>3</v>
      </c>
      <c r="J946" s="42" t="s">
        <v>4</v>
      </c>
      <c r="K946" s="42" t="s">
        <v>4</v>
      </c>
      <c r="L946" s="43">
        <f>IF(Tabelle11[[#This Row],[Heizleistung (55° C)]]=0,Tabelle11[[#This Row],[Heizleistung (35° C)]],(Tabelle11[[#This Row],[Heizleistung (35° C)]]+Tabelle11[[#This Row],[Heizleistung (55° C)]])/2)</f>
        <v>10.785</v>
      </c>
      <c r="M946" s="46">
        <f>IF(OR(Tabelle11[[#This Row],[Etas 35°C]]=0,Tabelle11[[#This Row],[Etas 55°C]]=0),"n.a.",(Tabelle11[[#This Row],[Etas 35°C]]*0.8+Tabelle11[[#This Row],[Etas 55°C]]*0.2)*2.5)</f>
        <v>4.9600000000000009</v>
      </c>
      <c r="N946" s="53">
        <f>IF(Tabelle11[[#This Row],[Etas 55°C]]=0,"n.a.",(6-Tabelle11[[#This Row],[80%/20% SCOP]])/Tabelle11[[#This Row],[80%/20% SCOP]])</f>
        <v>0.2096774193548385</v>
      </c>
    </row>
    <row r="947" spans="1:14" ht="20.100000000000001" customHeight="1" x14ac:dyDescent="0.25">
      <c r="A947" s="40">
        <v>16017354</v>
      </c>
      <c r="B947" s="41" t="s">
        <v>5749</v>
      </c>
      <c r="C947" s="41" t="s">
        <v>7803</v>
      </c>
      <c r="D947" s="42" t="s">
        <v>6852</v>
      </c>
      <c r="E947" s="43">
        <v>7.02</v>
      </c>
      <c r="F947" s="44">
        <v>2</v>
      </c>
      <c r="G947" s="43">
        <v>6.41</v>
      </c>
      <c r="H947" s="44">
        <v>1.54</v>
      </c>
      <c r="I947" s="42" t="s">
        <v>3</v>
      </c>
      <c r="J947" s="42" t="s">
        <v>4</v>
      </c>
      <c r="K947" s="42" t="s">
        <v>4</v>
      </c>
      <c r="L947" s="43">
        <f>IF(Tabelle11[[#This Row],[Heizleistung (55° C)]]=0,Tabelle11[[#This Row],[Heizleistung (35° C)]],(Tabelle11[[#This Row],[Heizleistung (35° C)]]+Tabelle11[[#This Row],[Heizleistung (55° C)]])/2)</f>
        <v>6.7149999999999999</v>
      </c>
      <c r="M947" s="46">
        <f>IF(OR(Tabelle11[[#This Row],[Etas 35°C]]=0,Tabelle11[[#This Row],[Etas 55°C]]=0),"n.a.",(Tabelle11[[#This Row],[Etas 35°C]]*0.8+Tabelle11[[#This Row],[Etas 55°C]]*0.2)*2.5)</f>
        <v>4.7700000000000005</v>
      </c>
      <c r="N947" s="53">
        <f>IF(Tabelle11[[#This Row],[Etas 55°C]]=0,"n.a.",(6-Tabelle11[[#This Row],[80%/20% SCOP]])/Tabelle11[[#This Row],[80%/20% SCOP]])</f>
        <v>0.25786163522012567</v>
      </c>
    </row>
    <row r="948" spans="1:14" ht="20.100000000000001" customHeight="1" x14ac:dyDescent="0.25">
      <c r="A948" s="40">
        <v>16017352</v>
      </c>
      <c r="B948" s="41" t="s">
        <v>5749</v>
      </c>
      <c r="C948" s="41" t="s">
        <v>7804</v>
      </c>
      <c r="D948" s="42" t="s">
        <v>6852</v>
      </c>
      <c r="E948" s="43">
        <v>7.02</v>
      </c>
      <c r="F948" s="44">
        <v>2</v>
      </c>
      <c r="G948" s="43">
        <v>6.41</v>
      </c>
      <c r="H948" s="44">
        <v>1.54</v>
      </c>
      <c r="I948" s="42" t="s">
        <v>3</v>
      </c>
      <c r="J948" s="42" t="s">
        <v>4</v>
      </c>
      <c r="K948" s="42" t="s">
        <v>4</v>
      </c>
      <c r="L948" s="43">
        <f>IF(Tabelle11[[#This Row],[Heizleistung (55° C)]]=0,Tabelle11[[#This Row],[Heizleistung (35° C)]],(Tabelle11[[#This Row],[Heizleistung (35° C)]]+Tabelle11[[#This Row],[Heizleistung (55° C)]])/2)</f>
        <v>6.7149999999999999</v>
      </c>
      <c r="M948" s="46">
        <f>IF(OR(Tabelle11[[#This Row],[Etas 35°C]]=0,Tabelle11[[#This Row],[Etas 55°C]]=0),"n.a.",(Tabelle11[[#This Row],[Etas 35°C]]*0.8+Tabelle11[[#This Row],[Etas 55°C]]*0.2)*2.5)</f>
        <v>4.7700000000000005</v>
      </c>
      <c r="N948" s="53">
        <f>IF(Tabelle11[[#This Row],[Etas 55°C]]=0,"n.a.",(6-Tabelle11[[#This Row],[80%/20% SCOP]])/Tabelle11[[#This Row],[80%/20% SCOP]])</f>
        <v>0.25786163522012567</v>
      </c>
    </row>
    <row r="949" spans="1:14" ht="20.100000000000001" customHeight="1" x14ac:dyDescent="0.25">
      <c r="A949" s="40">
        <v>16002981</v>
      </c>
      <c r="B949" s="41" t="s">
        <v>5782</v>
      </c>
      <c r="C949" s="41" t="s">
        <v>7805</v>
      </c>
      <c r="D949" s="42" t="s">
        <v>6852</v>
      </c>
      <c r="E949" s="43">
        <v>7.48</v>
      </c>
      <c r="F949" s="44">
        <v>2.1</v>
      </c>
      <c r="G949" s="43">
        <v>8.3000000000000007</v>
      </c>
      <c r="H949" s="44">
        <v>1.5960000000000001</v>
      </c>
      <c r="I949" s="42"/>
      <c r="J949" s="42" t="s">
        <v>4</v>
      </c>
      <c r="K949" s="42" t="s">
        <v>25</v>
      </c>
      <c r="L949" s="43">
        <f>IF(Tabelle11[[#This Row],[Heizleistung (55° C)]]=0,Tabelle11[[#This Row],[Heizleistung (35° C)]],(Tabelle11[[#This Row],[Heizleistung (35° C)]]+Tabelle11[[#This Row],[Heizleistung (55° C)]])/2)</f>
        <v>7.8900000000000006</v>
      </c>
      <c r="M949" s="46">
        <f>IF(OR(Tabelle11[[#This Row],[Etas 35°C]]=0,Tabelle11[[#This Row],[Etas 55°C]]=0),"n.a.",(Tabelle11[[#This Row],[Etas 35°C]]*0.8+Tabelle11[[#This Row],[Etas 55°C]]*0.2)*2.5)</f>
        <v>4.9980000000000002</v>
      </c>
      <c r="N949" s="53">
        <f>IF(Tabelle11[[#This Row],[Etas 55°C]]=0,"n.a.",(6-Tabelle11[[#This Row],[80%/20% SCOP]])/Tabelle11[[#This Row],[80%/20% SCOP]])</f>
        <v>0.20048019207683068</v>
      </c>
    </row>
    <row r="950" spans="1:14" ht="20.100000000000001" customHeight="1" x14ac:dyDescent="0.25">
      <c r="A950" s="40">
        <v>16002983</v>
      </c>
      <c r="B950" s="41" t="s">
        <v>5782</v>
      </c>
      <c r="C950" s="41" t="s">
        <v>7806</v>
      </c>
      <c r="D950" s="42" t="s">
        <v>6852</v>
      </c>
      <c r="E950" s="43">
        <v>15.78</v>
      </c>
      <c r="F950" s="44">
        <v>2.0640000000000001</v>
      </c>
      <c r="G950" s="43">
        <v>15.5</v>
      </c>
      <c r="H950" s="44">
        <v>1.5649999999999999</v>
      </c>
      <c r="I950" s="42"/>
      <c r="J950" s="42" t="s">
        <v>4</v>
      </c>
      <c r="K950" s="42" t="s">
        <v>25</v>
      </c>
      <c r="L950" s="43">
        <f>IF(Tabelle11[[#This Row],[Heizleistung (55° C)]]=0,Tabelle11[[#This Row],[Heizleistung (35° C)]],(Tabelle11[[#This Row],[Heizleistung (35° C)]]+Tabelle11[[#This Row],[Heizleistung (55° C)]])/2)</f>
        <v>15.64</v>
      </c>
      <c r="M950" s="46">
        <f>IF(OR(Tabelle11[[#This Row],[Etas 35°C]]=0,Tabelle11[[#This Row],[Etas 55°C]]=0),"n.a.",(Tabelle11[[#This Row],[Etas 35°C]]*0.8+Tabelle11[[#This Row],[Etas 55°C]]*0.2)*2.5)</f>
        <v>4.9105000000000008</v>
      </c>
      <c r="N950" s="53">
        <f>IF(Tabelle11[[#This Row],[Etas 55°C]]=0,"n.a.",(6-Tabelle11[[#This Row],[80%/20% SCOP]])/Tabelle11[[#This Row],[80%/20% SCOP]])</f>
        <v>0.22187149984726587</v>
      </c>
    </row>
    <row r="951" spans="1:14" ht="20.100000000000001" customHeight="1" x14ac:dyDescent="0.25">
      <c r="A951" s="40">
        <v>16002982</v>
      </c>
      <c r="B951" s="41" t="s">
        <v>5782</v>
      </c>
      <c r="C951" s="41" t="s">
        <v>7807</v>
      </c>
      <c r="D951" s="42" t="s">
        <v>6852</v>
      </c>
      <c r="E951" s="43">
        <v>10.38</v>
      </c>
      <c r="F951" s="44">
        <v>2.12</v>
      </c>
      <c r="G951" s="43">
        <v>11.53</v>
      </c>
      <c r="H951" s="44">
        <v>1.6080000000000001</v>
      </c>
      <c r="I951" s="42"/>
      <c r="J951" s="42" t="s">
        <v>4</v>
      </c>
      <c r="K951" s="42" t="s">
        <v>25</v>
      </c>
      <c r="L951" s="43">
        <f>IF(Tabelle11[[#This Row],[Heizleistung (55° C)]]=0,Tabelle11[[#This Row],[Heizleistung (35° C)]],(Tabelle11[[#This Row],[Heizleistung (35° C)]]+Tabelle11[[#This Row],[Heizleistung (55° C)]])/2)</f>
        <v>10.955</v>
      </c>
      <c r="M951" s="46">
        <f>IF(OR(Tabelle11[[#This Row],[Etas 35°C]]=0,Tabelle11[[#This Row],[Etas 55°C]]=0),"n.a.",(Tabelle11[[#This Row],[Etas 35°C]]*0.8+Tabelle11[[#This Row],[Etas 55°C]]*0.2)*2.5)</f>
        <v>5.0440000000000005</v>
      </c>
      <c r="N951" s="53">
        <f>IF(Tabelle11[[#This Row],[Etas 55°C]]=0,"n.a.",(6-Tabelle11[[#This Row],[80%/20% SCOP]])/Tabelle11[[#This Row],[80%/20% SCOP]])</f>
        <v>0.1895321173671688</v>
      </c>
    </row>
    <row r="952" spans="1:14" ht="20.100000000000001" customHeight="1" x14ac:dyDescent="0.25">
      <c r="A952" s="40">
        <v>16015738</v>
      </c>
      <c r="B952" s="41" t="s">
        <v>5832</v>
      </c>
      <c r="C952" s="41" t="s">
        <v>7808</v>
      </c>
      <c r="D952" s="42" t="s">
        <v>6852</v>
      </c>
      <c r="E952" s="43">
        <v>12</v>
      </c>
      <c r="F952" s="44">
        <v>2.19</v>
      </c>
      <c r="G952" s="43">
        <v>11</v>
      </c>
      <c r="H952" s="44">
        <v>1.62</v>
      </c>
      <c r="I952" s="42" t="s">
        <v>508</v>
      </c>
      <c r="J952" s="42" t="s">
        <v>4</v>
      </c>
      <c r="K952" s="42" t="s">
        <v>4</v>
      </c>
      <c r="L952" s="43">
        <f>IF(Tabelle11[[#This Row],[Heizleistung (55° C)]]=0,Tabelle11[[#This Row],[Heizleistung (35° C)]],(Tabelle11[[#This Row],[Heizleistung (35° C)]]+Tabelle11[[#This Row],[Heizleistung (55° C)]])/2)</f>
        <v>11.5</v>
      </c>
      <c r="M952" s="46">
        <f>IF(OR(Tabelle11[[#This Row],[Etas 35°C]]=0,Tabelle11[[#This Row],[Etas 55°C]]=0),"n.a.",(Tabelle11[[#This Row],[Etas 35°C]]*0.8+Tabelle11[[#This Row],[Etas 55°C]]*0.2)*2.5)</f>
        <v>5.19</v>
      </c>
      <c r="N952" s="53">
        <f>IF(Tabelle11[[#This Row],[Etas 55°C]]=0,"n.a.",(6-Tabelle11[[#This Row],[80%/20% SCOP]])/Tabelle11[[#This Row],[80%/20% SCOP]])</f>
        <v>0.15606936416184963</v>
      </c>
    </row>
    <row r="953" spans="1:14" ht="20.100000000000001" customHeight="1" x14ac:dyDescent="0.25">
      <c r="A953" s="40">
        <v>16003251</v>
      </c>
      <c r="B953" s="41" t="s">
        <v>5832</v>
      </c>
      <c r="C953" s="41" t="s">
        <v>7809</v>
      </c>
      <c r="D953" s="42" t="s">
        <v>6852</v>
      </c>
      <c r="E953" s="43">
        <v>12</v>
      </c>
      <c r="F953" s="44">
        <v>2.21</v>
      </c>
      <c r="G953" s="43">
        <v>11</v>
      </c>
      <c r="H953" s="44">
        <v>1.64</v>
      </c>
      <c r="I953" s="42" t="s">
        <v>508</v>
      </c>
      <c r="J953" s="42" t="s">
        <v>4</v>
      </c>
      <c r="K953" s="42" t="s">
        <v>4</v>
      </c>
      <c r="L953" s="43">
        <f>IF(Tabelle11[[#This Row],[Heizleistung (55° C)]]=0,Tabelle11[[#This Row],[Heizleistung (35° C)]],(Tabelle11[[#This Row],[Heizleistung (35° C)]]+Tabelle11[[#This Row],[Heizleistung (55° C)]])/2)</f>
        <v>11.5</v>
      </c>
      <c r="M953" s="46">
        <f>IF(OR(Tabelle11[[#This Row],[Etas 35°C]]=0,Tabelle11[[#This Row],[Etas 55°C]]=0),"n.a.",(Tabelle11[[#This Row],[Etas 35°C]]*0.8+Tabelle11[[#This Row],[Etas 55°C]]*0.2)*2.5)</f>
        <v>5.24</v>
      </c>
      <c r="N953" s="53">
        <f>IF(Tabelle11[[#This Row],[Etas 55°C]]=0,"n.a.",(6-Tabelle11[[#This Row],[80%/20% SCOP]])/Tabelle11[[#This Row],[80%/20% SCOP]])</f>
        <v>0.14503816793893126</v>
      </c>
    </row>
    <row r="954" spans="1:14" ht="20.100000000000001" customHeight="1" x14ac:dyDescent="0.25">
      <c r="A954" s="40">
        <v>16011554</v>
      </c>
      <c r="B954" s="41" t="s">
        <v>5832</v>
      </c>
      <c r="C954" s="41" t="s">
        <v>7810</v>
      </c>
      <c r="D954" s="42" t="s">
        <v>6852</v>
      </c>
      <c r="E954" s="43">
        <v>11</v>
      </c>
      <c r="F954" s="44">
        <v>1.97</v>
      </c>
      <c r="G954" s="43">
        <v>12</v>
      </c>
      <c r="H954" s="44">
        <v>1.47</v>
      </c>
      <c r="I954" s="42" t="s">
        <v>508</v>
      </c>
      <c r="J954" s="42" t="s">
        <v>4</v>
      </c>
      <c r="K954" s="42" t="s">
        <v>25</v>
      </c>
      <c r="L954" s="43">
        <f>IF(Tabelle11[[#This Row],[Heizleistung (55° C)]]=0,Tabelle11[[#This Row],[Heizleistung (35° C)]],(Tabelle11[[#This Row],[Heizleistung (35° C)]]+Tabelle11[[#This Row],[Heizleistung (55° C)]])/2)</f>
        <v>11.5</v>
      </c>
      <c r="M954" s="46">
        <f>IF(OR(Tabelle11[[#This Row],[Etas 35°C]]=0,Tabelle11[[#This Row],[Etas 55°C]]=0),"n.a.",(Tabelle11[[#This Row],[Etas 35°C]]*0.8+Tabelle11[[#This Row],[Etas 55°C]]*0.2)*2.5)</f>
        <v>4.6750000000000007</v>
      </c>
      <c r="N954" s="53">
        <f>IF(Tabelle11[[#This Row],[Etas 55°C]]=0,"n.a.",(6-Tabelle11[[#This Row],[80%/20% SCOP]])/Tabelle11[[#This Row],[80%/20% SCOP]])</f>
        <v>0.28342245989304793</v>
      </c>
    </row>
    <row r="955" spans="1:14" ht="20.100000000000001" customHeight="1" x14ac:dyDescent="0.25">
      <c r="A955" s="40">
        <v>16011551</v>
      </c>
      <c r="B955" s="41" t="s">
        <v>5832</v>
      </c>
      <c r="C955" s="41" t="s">
        <v>7811</v>
      </c>
      <c r="D955" s="42" t="s">
        <v>6852</v>
      </c>
      <c r="E955" s="43">
        <v>11</v>
      </c>
      <c r="F955" s="44">
        <v>1.97</v>
      </c>
      <c r="G955" s="43">
        <v>12</v>
      </c>
      <c r="H955" s="44">
        <v>1.47</v>
      </c>
      <c r="I955" s="42" t="s">
        <v>508</v>
      </c>
      <c r="J955" s="42" t="s">
        <v>4</v>
      </c>
      <c r="K955" s="42" t="s">
        <v>25</v>
      </c>
      <c r="L955" s="43">
        <f>IF(Tabelle11[[#This Row],[Heizleistung (55° C)]]=0,Tabelle11[[#This Row],[Heizleistung (35° C)]],(Tabelle11[[#This Row],[Heizleistung (35° C)]]+Tabelle11[[#This Row],[Heizleistung (55° C)]])/2)</f>
        <v>11.5</v>
      </c>
      <c r="M955" s="46">
        <f>IF(OR(Tabelle11[[#This Row],[Etas 35°C]]=0,Tabelle11[[#This Row],[Etas 55°C]]=0),"n.a.",(Tabelle11[[#This Row],[Etas 35°C]]*0.8+Tabelle11[[#This Row],[Etas 55°C]]*0.2)*2.5)</f>
        <v>4.6750000000000007</v>
      </c>
      <c r="N955" s="53">
        <f>IF(Tabelle11[[#This Row],[Etas 55°C]]=0,"n.a.",(6-Tabelle11[[#This Row],[80%/20% SCOP]])/Tabelle11[[#This Row],[80%/20% SCOP]])</f>
        <v>0.28342245989304793</v>
      </c>
    </row>
    <row r="956" spans="1:14" ht="20.100000000000001" customHeight="1" x14ac:dyDescent="0.25">
      <c r="A956" s="40">
        <v>16003136</v>
      </c>
      <c r="B956" s="41" t="s">
        <v>5832</v>
      </c>
      <c r="C956" s="41" t="s">
        <v>7812</v>
      </c>
      <c r="D956" s="42" t="s">
        <v>6852</v>
      </c>
      <c r="E956" s="43">
        <v>38</v>
      </c>
      <c r="F956" s="44">
        <v>2.1800000000000002</v>
      </c>
      <c r="G956" s="43">
        <v>36</v>
      </c>
      <c r="H956" s="44">
        <v>1.68</v>
      </c>
      <c r="I956" s="42" t="s">
        <v>109</v>
      </c>
      <c r="J956" s="42" t="s">
        <v>4</v>
      </c>
      <c r="K956" s="42" t="s">
        <v>4</v>
      </c>
      <c r="L956" s="43">
        <f>IF(Tabelle11[[#This Row],[Heizleistung (55° C)]]=0,Tabelle11[[#This Row],[Heizleistung (35° C)]],(Tabelle11[[#This Row],[Heizleistung (35° C)]]+Tabelle11[[#This Row],[Heizleistung (55° C)]])/2)</f>
        <v>37</v>
      </c>
      <c r="M956" s="46">
        <f>IF(OR(Tabelle11[[#This Row],[Etas 35°C]]=0,Tabelle11[[#This Row],[Etas 55°C]]=0),"n.a.",(Tabelle11[[#This Row],[Etas 35°C]]*0.8+Tabelle11[[#This Row],[Etas 55°C]]*0.2)*2.5)</f>
        <v>5.2</v>
      </c>
      <c r="N956" s="53">
        <f>IF(Tabelle11[[#This Row],[Etas 55°C]]=0,"n.a.",(6-Tabelle11[[#This Row],[80%/20% SCOP]])/Tabelle11[[#This Row],[80%/20% SCOP]])</f>
        <v>0.1538461538461538</v>
      </c>
    </row>
    <row r="957" spans="1:14" ht="20.100000000000001" customHeight="1" x14ac:dyDescent="0.25">
      <c r="A957" s="40">
        <v>16003256</v>
      </c>
      <c r="B957" s="41" t="s">
        <v>5832</v>
      </c>
      <c r="C957" s="41" t="s">
        <v>7813</v>
      </c>
      <c r="D957" s="42" t="s">
        <v>6852</v>
      </c>
      <c r="E957" s="43">
        <v>12</v>
      </c>
      <c r="F957" s="44">
        <v>2.21</v>
      </c>
      <c r="G957" s="43">
        <v>11</v>
      </c>
      <c r="H957" s="44">
        <v>1.64</v>
      </c>
      <c r="I957" s="42" t="s">
        <v>508</v>
      </c>
      <c r="J957" s="42" t="s">
        <v>4</v>
      </c>
      <c r="K957" s="42" t="s">
        <v>4</v>
      </c>
      <c r="L957" s="43">
        <f>IF(Tabelle11[[#This Row],[Heizleistung (55° C)]]=0,Tabelle11[[#This Row],[Heizleistung (35° C)]],(Tabelle11[[#This Row],[Heizleistung (35° C)]]+Tabelle11[[#This Row],[Heizleistung (55° C)]])/2)</f>
        <v>11.5</v>
      </c>
      <c r="M957" s="46">
        <f>IF(OR(Tabelle11[[#This Row],[Etas 35°C]]=0,Tabelle11[[#This Row],[Etas 55°C]]=0),"n.a.",(Tabelle11[[#This Row],[Etas 35°C]]*0.8+Tabelle11[[#This Row],[Etas 55°C]]*0.2)*2.5)</f>
        <v>5.24</v>
      </c>
      <c r="N957" s="53">
        <f>IF(Tabelle11[[#This Row],[Etas 55°C]]=0,"n.a.",(6-Tabelle11[[#This Row],[80%/20% SCOP]])/Tabelle11[[#This Row],[80%/20% SCOP]])</f>
        <v>0.14503816793893126</v>
      </c>
    </row>
    <row r="958" spans="1:14" ht="20.100000000000001" customHeight="1" x14ac:dyDescent="0.25">
      <c r="A958" s="40">
        <v>16003252</v>
      </c>
      <c r="B958" s="41" t="s">
        <v>5832</v>
      </c>
      <c r="C958" s="41" t="s">
        <v>7814</v>
      </c>
      <c r="D958" s="42" t="s">
        <v>6852</v>
      </c>
      <c r="E958" s="43">
        <v>12</v>
      </c>
      <c r="F958" s="44">
        <v>2.21</v>
      </c>
      <c r="G958" s="43">
        <v>11</v>
      </c>
      <c r="H958" s="44">
        <v>1.64</v>
      </c>
      <c r="I958" s="42" t="s">
        <v>508</v>
      </c>
      <c r="J958" s="42" t="s">
        <v>4</v>
      </c>
      <c r="K958" s="42" t="s">
        <v>4</v>
      </c>
      <c r="L958" s="43">
        <f>IF(Tabelle11[[#This Row],[Heizleistung (55° C)]]=0,Tabelle11[[#This Row],[Heizleistung (35° C)]],(Tabelle11[[#This Row],[Heizleistung (35° C)]]+Tabelle11[[#This Row],[Heizleistung (55° C)]])/2)</f>
        <v>11.5</v>
      </c>
      <c r="M958" s="46">
        <f>IF(OR(Tabelle11[[#This Row],[Etas 35°C]]=0,Tabelle11[[#This Row],[Etas 55°C]]=0),"n.a.",(Tabelle11[[#This Row],[Etas 35°C]]*0.8+Tabelle11[[#This Row],[Etas 55°C]]*0.2)*2.5)</f>
        <v>5.24</v>
      </c>
      <c r="N958" s="53">
        <f>IF(Tabelle11[[#This Row],[Etas 55°C]]=0,"n.a.",(6-Tabelle11[[#This Row],[80%/20% SCOP]])/Tabelle11[[#This Row],[80%/20% SCOP]])</f>
        <v>0.14503816793893126</v>
      </c>
    </row>
    <row r="959" spans="1:14" ht="20.100000000000001" customHeight="1" x14ac:dyDescent="0.25">
      <c r="A959" s="40">
        <v>16003204</v>
      </c>
      <c r="B959" s="41" t="s">
        <v>5832</v>
      </c>
      <c r="C959" s="41" t="s">
        <v>7815</v>
      </c>
      <c r="D959" s="42" t="s">
        <v>6852</v>
      </c>
      <c r="E959" s="43">
        <v>7</v>
      </c>
      <c r="F959" s="44">
        <v>2.14</v>
      </c>
      <c r="G959" s="43">
        <v>6</v>
      </c>
      <c r="H959" s="44">
        <v>1.5</v>
      </c>
      <c r="I959" s="42" t="s">
        <v>109</v>
      </c>
      <c r="J959" s="42" t="s">
        <v>4</v>
      </c>
      <c r="K959" s="42" t="s">
        <v>4</v>
      </c>
      <c r="L959" s="43">
        <f>IF(Tabelle11[[#This Row],[Heizleistung (55° C)]]=0,Tabelle11[[#This Row],[Heizleistung (35° C)]],(Tabelle11[[#This Row],[Heizleistung (35° C)]]+Tabelle11[[#This Row],[Heizleistung (55° C)]])/2)</f>
        <v>6.5</v>
      </c>
      <c r="M959" s="46">
        <f>IF(OR(Tabelle11[[#This Row],[Etas 35°C]]=0,Tabelle11[[#This Row],[Etas 55°C]]=0),"n.a.",(Tabelle11[[#This Row],[Etas 35°C]]*0.8+Tabelle11[[#This Row],[Etas 55°C]]*0.2)*2.5)</f>
        <v>5.0300000000000011</v>
      </c>
      <c r="N959" s="53">
        <f>IF(Tabelle11[[#This Row],[Etas 55°C]]=0,"n.a.",(6-Tabelle11[[#This Row],[80%/20% SCOP]])/Tabelle11[[#This Row],[80%/20% SCOP]])</f>
        <v>0.1928429423459242</v>
      </c>
    </row>
    <row r="960" spans="1:14" ht="20.100000000000001" customHeight="1" x14ac:dyDescent="0.25">
      <c r="A960" s="40">
        <v>16015492</v>
      </c>
      <c r="B960" s="41" t="s">
        <v>5832</v>
      </c>
      <c r="C960" s="41" t="s">
        <v>7816</v>
      </c>
      <c r="D960" s="42" t="s">
        <v>6852</v>
      </c>
      <c r="E960" s="43">
        <v>33</v>
      </c>
      <c r="F960" s="44">
        <v>2.08</v>
      </c>
      <c r="G960" s="43">
        <v>32</v>
      </c>
      <c r="H960" s="44">
        <v>1.58</v>
      </c>
      <c r="I960" s="42" t="s">
        <v>355</v>
      </c>
      <c r="J960" s="42" t="s">
        <v>4</v>
      </c>
      <c r="K960" s="42" t="s">
        <v>4</v>
      </c>
      <c r="L960" s="43">
        <f>IF(Tabelle11[[#This Row],[Heizleistung (55° C)]]=0,Tabelle11[[#This Row],[Heizleistung (35° C)]],(Tabelle11[[#This Row],[Heizleistung (35° C)]]+Tabelle11[[#This Row],[Heizleistung (55° C)]])/2)</f>
        <v>32.5</v>
      </c>
      <c r="M960" s="46">
        <f>IF(OR(Tabelle11[[#This Row],[Etas 35°C]]=0,Tabelle11[[#This Row],[Etas 55°C]]=0),"n.a.",(Tabelle11[[#This Row],[Etas 35°C]]*0.8+Tabelle11[[#This Row],[Etas 55°C]]*0.2)*2.5)</f>
        <v>4.95</v>
      </c>
      <c r="N960" s="53">
        <f>IF(Tabelle11[[#This Row],[Etas 55°C]]=0,"n.a.",(6-Tabelle11[[#This Row],[80%/20% SCOP]])/Tabelle11[[#This Row],[80%/20% SCOP]])</f>
        <v>0.21212121212121207</v>
      </c>
    </row>
    <row r="961" spans="1:14" ht="20.100000000000001" customHeight="1" x14ac:dyDescent="0.25">
      <c r="A961" s="40">
        <v>16003195</v>
      </c>
      <c r="B961" s="41" t="s">
        <v>5832</v>
      </c>
      <c r="C961" s="41" t="s">
        <v>7817</v>
      </c>
      <c r="D961" s="42" t="s">
        <v>6852</v>
      </c>
      <c r="E961" s="43">
        <v>15</v>
      </c>
      <c r="F961" s="44">
        <v>2.2799999999999998</v>
      </c>
      <c r="G961" s="43">
        <v>16</v>
      </c>
      <c r="H961" s="44">
        <v>1.68</v>
      </c>
      <c r="I961" s="42" t="s">
        <v>109</v>
      </c>
      <c r="J961" s="42" t="s">
        <v>4</v>
      </c>
      <c r="K961" s="42" t="s">
        <v>4</v>
      </c>
      <c r="L961" s="43">
        <f>IF(Tabelle11[[#This Row],[Heizleistung (55° C)]]=0,Tabelle11[[#This Row],[Heizleistung (35° C)]],(Tabelle11[[#This Row],[Heizleistung (35° C)]]+Tabelle11[[#This Row],[Heizleistung (55° C)]])/2)</f>
        <v>15.5</v>
      </c>
      <c r="M961" s="46">
        <f>IF(OR(Tabelle11[[#This Row],[Etas 35°C]]=0,Tabelle11[[#This Row],[Etas 55°C]]=0),"n.a.",(Tabelle11[[#This Row],[Etas 35°C]]*0.8+Tabelle11[[#This Row],[Etas 55°C]]*0.2)*2.5)</f>
        <v>5.3999999999999995</v>
      </c>
      <c r="N961" s="53">
        <f>IF(Tabelle11[[#This Row],[Etas 55°C]]=0,"n.a.",(6-Tabelle11[[#This Row],[80%/20% SCOP]])/Tabelle11[[#This Row],[80%/20% SCOP]])</f>
        <v>0.11111111111111122</v>
      </c>
    </row>
    <row r="962" spans="1:14" ht="20.100000000000001" customHeight="1" x14ac:dyDescent="0.25">
      <c r="A962" s="40">
        <v>16011555</v>
      </c>
      <c r="B962" s="41" t="s">
        <v>5832</v>
      </c>
      <c r="C962" s="41" t="s">
        <v>7818</v>
      </c>
      <c r="D962" s="42" t="s">
        <v>6852</v>
      </c>
      <c r="E962" s="43">
        <v>14</v>
      </c>
      <c r="F962" s="44">
        <v>1.91</v>
      </c>
      <c r="G962" s="43">
        <v>15</v>
      </c>
      <c r="H962" s="44">
        <v>1.43</v>
      </c>
      <c r="I962" s="42" t="s">
        <v>508</v>
      </c>
      <c r="J962" s="42" t="s">
        <v>4</v>
      </c>
      <c r="K962" s="42" t="s">
        <v>25</v>
      </c>
      <c r="L962" s="43">
        <f>IF(Tabelle11[[#This Row],[Heizleistung (55° C)]]=0,Tabelle11[[#This Row],[Heizleistung (35° C)]],(Tabelle11[[#This Row],[Heizleistung (35° C)]]+Tabelle11[[#This Row],[Heizleistung (55° C)]])/2)</f>
        <v>14.5</v>
      </c>
      <c r="M962" s="46">
        <f>IF(OR(Tabelle11[[#This Row],[Etas 35°C]]=0,Tabelle11[[#This Row],[Etas 55°C]]=0),"n.a.",(Tabelle11[[#This Row],[Etas 35°C]]*0.8+Tabelle11[[#This Row],[Etas 55°C]]*0.2)*2.5)</f>
        <v>4.5350000000000001</v>
      </c>
      <c r="N962" s="53">
        <f>IF(Tabelle11[[#This Row],[Etas 55°C]]=0,"n.a.",(6-Tabelle11[[#This Row],[80%/20% SCOP]])/Tabelle11[[#This Row],[80%/20% SCOP]])</f>
        <v>0.32304299889746413</v>
      </c>
    </row>
    <row r="963" spans="1:14" ht="20.100000000000001" customHeight="1" x14ac:dyDescent="0.25">
      <c r="A963" s="40">
        <v>16015491</v>
      </c>
      <c r="B963" s="41" t="s">
        <v>5832</v>
      </c>
      <c r="C963" s="41" t="s">
        <v>7819</v>
      </c>
      <c r="D963" s="42" t="s">
        <v>6852</v>
      </c>
      <c r="E963" s="43">
        <v>33</v>
      </c>
      <c r="F963" s="44">
        <v>2.08</v>
      </c>
      <c r="G963" s="43">
        <v>32</v>
      </c>
      <c r="H963" s="44">
        <v>1.58</v>
      </c>
      <c r="I963" s="42" t="s">
        <v>355</v>
      </c>
      <c r="J963" s="42" t="s">
        <v>4</v>
      </c>
      <c r="K963" s="42" t="s">
        <v>4</v>
      </c>
      <c r="L963" s="43">
        <f>IF(Tabelle11[[#This Row],[Heizleistung (55° C)]]=0,Tabelle11[[#This Row],[Heizleistung (35° C)]],(Tabelle11[[#This Row],[Heizleistung (35° C)]]+Tabelle11[[#This Row],[Heizleistung (55° C)]])/2)</f>
        <v>32.5</v>
      </c>
      <c r="M963" s="46">
        <f>IF(OR(Tabelle11[[#This Row],[Etas 35°C]]=0,Tabelle11[[#This Row],[Etas 55°C]]=0),"n.a.",(Tabelle11[[#This Row],[Etas 35°C]]*0.8+Tabelle11[[#This Row],[Etas 55°C]]*0.2)*2.5)</f>
        <v>4.95</v>
      </c>
      <c r="N963" s="53">
        <f>IF(Tabelle11[[#This Row],[Etas 55°C]]=0,"n.a.",(6-Tabelle11[[#This Row],[80%/20% SCOP]])/Tabelle11[[#This Row],[80%/20% SCOP]])</f>
        <v>0.21212121212121207</v>
      </c>
    </row>
    <row r="964" spans="1:14" ht="20.100000000000001" customHeight="1" x14ac:dyDescent="0.25">
      <c r="A964" s="40">
        <v>16003142</v>
      </c>
      <c r="B964" s="41" t="s">
        <v>5832</v>
      </c>
      <c r="C964" s="41" t="s">
        <v>7820</v>
      </c>
      <c r="D964" s="42" t="s">
        <v>6852</v>
      </c>
      <c r="E964" s="43">
        <v>7</v>
      </c>
      <c r="F964" s="44">
        <v>2.14</v>
      </c>
      <c r="G964" s="43">
        <v>6</v>
      </c>
      <c r="H964" s="44">
        <v>1.5</v>
      </c>
      <c r="I964" s="42" t="s">
        <v>109</v>
      </c>
      <c r="J964" s="42" t="s">
        <v>4</v>
      </c>
      <c r="K964" s="42" t="s">
        <v>4</v>
      </c>
      <c r="L964" s="43">
        <f>IF(Tabelle11[[#This Row],[Heizleistung (55° C)]]=0,Tabelle11[[#This Row],[Heizleistung (35° C)]],(Tabelle11[[#This Row],[Heizleistung (35° C)]]+Tabelle11[[#This Row],[Heizleistung (55° C)]])/2)</f>
        <v>6.5</v>
      </c>
      <c r="M964" s="46">
        <f>IF(OR(Tabelle11[[#This Row],[Etas 35°C]]=0,Tabelle11[[#This Row],[Etas 55°C]]=0),"n.a.",(Tabelle11[[#This Row],[Etas 35°C]]*0.8+Tabelle11[[#This Row],[Etas 55°C]]*0.2)*2.5)</f>
        <v>5.0300000000000011</v>
      </c>
      <c r="N964" s="53">
        <f>IF(Tabelle11[[#This Row],[Etas 55°C]]=0,"n.a.",(6-Tabelle11[[#This Row],[80%/20% SCOP]])/Tabelle11[[#This Row],[80%/20% SCOP]])</f>
        <v>0.1928429423459242</v>
      </c>
    </row>
    <row r="965" spans="1:14" ht="20.100000000000001" customHeight="1" x14ac:dyDescent="0.25">
      <c r="A965" s="40">
        <v>16015493</v>
      </c>
      <c r="B965" s="41" t="s">
        <v>5832</v>
      </c>
      <c r="C965" s="41" t="s">
        <v>7821</v>
      </c>
      <c r="D965" s="42" t="s">
        <v>6852</v>
      </c>
      <c r="E965" s="43">
        <v>44</v>
      </c>
      <c r="F965" s="44">
        <v>2.04</v>
      </c>
      <c r="G965" s="43">
        <v>42</v>
      </c>
      <c r="H965" s="44">
        <v>1.55</v>
      </c>
      <c r="I965" s="42" t="s">
        <v>355</v>
      </c>
      <c r="J965" s="42" t="s">
        <v>4</v>
      </c>
      <c r="K965" s="42" t="s">
        <v>4</v>
      </c>
      <c r="L965" s="43">
        <f>IF(Tabelle11[[#This Row],[Heizleistung (55° C)]]=0,Tabelle11[[#This Row],[Heizleistung (35° C)]],(Tabelle11[[#This Row],[Heizleistung (35° C)]]+Tabelle11[[#This Row],[Heizleistung (55° C)]])/2)</f>
        <v>43</v>
      </c>
      <c r="M965" s="46">
        <f>IF(OR(Tabelle11[[#This Row],[Etas 35°C]]=0,Tabelle11[[#This Row],[Etas 55°C]]=0),"n.a.",(Tabelle11[[#This Row],[Etas 35°C]]*0.8+Tabelle11[[#This Row],[Etas 55°C]]*0.2)*2.5)</f>
        <v>4.8550000000000004</v>
      </c>
      <c r="N965" s="53">
        <f>IF(Tabelle11[[#This Row],[Etas 55°C]]=0,"n.a.",(6-Tabelle11[[#This Row],[80%/20% SCOP]])/Tabelle11[[#This Row],[80%/20% SCOP]])</f>
        <v>0.23583934088568476</v>
      </c>
    </row>
    <row r="966" spans="1:14" ht="20.100000000000001" customHeight="1" x14ac:dyDescent="0.25">
      <c r="A966" s="40">
        <v>16015494</v>
      </c>
      <c r="B966" s="41" t="s">
        <v>5832</v>
      </c>
      <c r="C966" s="41" t="s">
        <v>7822</v>
      </c>
      <c r="D966" s="42" t="s">
        <v>6852</v>
      </c>
      <c r="E966" s="43">
        <v>58</v>
      </c>
      <c r="F966" s="44">
        <v>2.0499999999999998</v>
      </c>
      <c r="G966" s="43">
        <v>56</v>
      </c>
      <c r="H966" s="44">
        <v>1.63</v>
      </c>
      <c r="I966" s="42" t="s">
        <v>355</v>
      </c>
      <c r="J966" s="42" t="s">
        <v>4</v>
      </c>
      <c r="K966" s="42" t="s">
        <v>4</v>
      </c>
      <c r="L966" s="43">
        <f>IF(Tabelle11[[#This Row],[Heizleistung (55° C)]]=0,Tabelle11[[#This Row],[Heizleistung (35° C)]],(Tabelle11[[#This Row],[Heizleistung (35° C)]]+Tabelle11[[#This Row],[Heizleistung (55° C)]])/2)</f>
        <v>57</v>
      </c>
      <c r="M966" s="46">
        <f>IF(OR(Tabelle11[[#This Row],[Etas 35°C]]=0,Tabelle11[[#This Row],[Etas 55°C]]=0),"n.a.",(Tabelle11[[#This Row],[Etas 35°C]]*0.8+Tabelle11[[#This Row],[Etas 55°C]]*0.2)*2.5)</f>
        <v>4.915</v>
      </c>
      <c r="N966" s="53">
        <f>IF(Tabelle11[[#This Row],[Etas 55°C]]=0,"n.a.",(6-Tabelle11[[#This Row],[80%/20% SCOP]])/Tabelle11[[#This Row],[80%/20% SCOP]])</f>
        <v>0.22075279755849439</v>
      </c>
    </row>
    <row r="967" spans="1:14" ht="20.100000000000001" customHeight="1" x14ac:dyDescent="0.25">
      <c r="A967" s="40">
        <v>16003135</v>
      </c>
      <c r="B967" s="41" t="s">
        <v>5832</v>
      </c>
      <c r="C967" s="41" t="s">
        <v>7823</v>
      </c>
      <c r="D967" s="42" t="s">
        <v>6852</v>
      </c>
      <c r="E967" s="43">
        <v>60</v>
      </c>
      <c r="F967" s="44">
        <v>2</v>
      </c>
      <c r="G967" s="43">
        <v>55</v>
      </c>
      <c r="H967" s="44">
        <v>1.55</v>
      </c>
      <c r="I967" s="42" t="s">
        <v>109</v>
      </c>
      <c r="J967" s="42" t="s">
        <v>4</v>
      </c>
      <c r="K967" s="42" t="s">
        <v>4</v>
      </c>
      <c r="L967" s="43">
        <f>IF(Tabelle11[[#This Row],[Heizleistung (55° C)]]=0,Tabelle11[[#This Row],[Heizleistung (35° C)]],(Tabelle11[[#This Row],[Heizleistung (35° C)]]+Tabelle11[[#This Row],[Heizleistung (55° C)]])/2)</f>
        <v>57.5</v>
      </c>
      <c r="M967" s="46">
        <f>IF(OR(Tabelle11[[#This Row],[Etas 35°C]]=0,Tabelle11[[#This Row],[Etas 55°C]]=0),"n.a.",(Tabelle11[[#This Row],[Etas 35°C]]*0.8+Tabelle11[[#This Row],[Etas 55°C]]*0.2)*2.5)</f>
        <v>4.7750000000000004</v>
      </c>
      <c r="N967" s="53">
        <f>IF(Tabelle11[[#This Row],[Etas 55°C]]=0,"n.a.",(6-Tabelle11[[#This Row],[80%/20% SCOP]])/Tabelle11[[#This Row],[80%/20% SCOP]])</f>
        <v>0.25654450261780093</v>
      </c>
    </row>
    <row r="968" spans="1:14" ht="20.100000000000001" customHeight="1" x14ac:dyDescent="0.25">
      <c r="A968" s="40">
        <v>16003188</v>
      </c>
      <c r="B968" s="41" t="s">
        <v>5832</v>
      </c>
      <c r="C968" s="41" t="s">
        <v>7824</v>
      </c>
      <c r="D968" s="42" t="s">
        <v>6852</v>
      </c>
      <c r="E968" s="43">
        <v>11</v>
      </c>
      <c r="F968" s="44">
        <v>2.2200000000000002</v>
      </c>
      <c r="G968" s="43">
        <v>10</v>
      </c>
      <c r="H968" s="44">
        <v>1.62</v>
      </c>
      <c r="I968" s="42" t="s">
        <v>109</v>
      </c>
      <c r="J968" s="42" t="s">
        <v>4</v>
      </c>
      <c r="K968" s="42" t="s">
        <v>4</v>
      </c>
      <c r="L968" s="43">
        <f>IF(Tabelle11[[#This Row],[Heizleistung (55° C)]]=0,Tabelle11[[#This Row],[Heizleistung (35° C)]],(Tabelle11[[#This Row],[Heizleistung (35° C)]]+Tabelle11[[#This Row],[Heizleistung (55° C)]])/2)</f>
        <v>10.5</v>
      </c>
      <c r="M968" s="46">
        <f>IF(OR(Tabelle11[[#This Row],[Etas 35°C]]=0,Tabelle11[[#This Row],[Etas 55°C]]=0),"n.a.",(Tabelle11[[#This Row],[Etas 35°C]]*0.8+Tabelle11[[#This Row],[Etas 55°C]]*0.2)*2.5)</f>
        <v>5.2500000000000018</v>
      </c>
      <c r="N968" s="53">
        <f>IF(Tabelle11[[#This Row],[Etas 55°C]]=0,"n.a.",(6-Tabelle11[[#This Row],[80%/20% SCOP]])/Tabelle11[[#This Row],[80%/20% SCOP]])</f>
        <v>0.14285714285714246</v>
      </c>
    </row>
    <row r="969" spans="1:14" ht="20.100000000000001" customHeight="1" x14ac:dyDescent="0.25">
      <c r="A969" s="40">
        <v>16003200</v>
      </c>
      <c r="B969" s="41" t="s">
        <v>5832</v>
      </c>
      <c r="C969" s="41" t="s">
        <v>7825</v>
      </c>
      <c r="D969" s="42" t="s">
        <v>6852</v>
      </c>
      <c r="E969" s="43">
        <v>12</v>
      </c>
      <c r="F969" s="44">
        <v>2.19</v>
      </c>
      <c r="G969" s="43">
        <v>11</v>
      </c>
      <c r="H969" s="44">
        <v>1.57</v>
      </c>
      <c r="I969" s="42" t="s">
        <v>109</v>
      </c>
      <c r="J969" s="42" t="s">
        <v>4</v>
      </c>
      <c r="K969" s="42" t="s">
        <v>4</v>
      </c>
      <c r="L969" s="43">
        <f>IF(Tabelle11[[#This Row],[Heizleistung (55° C)]]=0,Tabelle11[[#This Row],[Heizleistung (35° C)]],(Tabelle11[[#This Row],[Heizleistung (35° C)]]+Tabelle11[[#This Row],[Heizleistung (55° C)]])/2)</f>
        <v>11.5</v>
      </c>
      <c r="M969" s="46">
        <f>IF(OR(Tabelle11[[#This Row],[Etas 35°C]]=0,Tabelle11[[#This Row],[Etas 55°C]]=0),"n.a.",(Tabelle11[[#This Row],[Etas 35°C]]*0.8+Tabelle11[[#This Row],[Etas 55°C]]*0.2)*2.5)</f>
        <v>5.1649999999999991</v>
      </c>
      <c r="N969" s="53">
        <f>IF(Tabelle11[[#This Row],[Etas 55°C]]=0,"n.a.",(6-Tabelle11[[#This Row],[80%/20% SCOP]])/Tabelle11[[#This Row],[80%/20% SCOP]])</f>
        <v>0.1616650532429818</v>
      </c>
    </row>
    <row r="970" spans="1:14" ht="20.100000000000001" customHeight="1" x14ac:dyDescent="0.25">
      <c r="A970" s="40">
        <v>16003258</v>
      </c>
      <c r="B970" s="41" t="s">
        <v>5832</v>
      </c>
      <c r="C970" s="41" t="s">
        <v>7826</v>
      </c>
      <c r="D970" s="42" t="s">
        <v>6852</v>
      </c>
      <c r="E970" s="43">
        <v>7</v>
      </c>
      <c r="F970" s="44">
        <v>2.17</v>
      </c>
      <c r="G970" s="43">
        <v>6</v>
      </c>
      <c r="H970" s="44">
        <v>1.58</v>
      </c>
      <c r="I970" s="42" t="s">
        <v>508</v>
      </c>
      <c r="J970" s="42" t="s">
        <v>4</v>
      </c>
      <c r="K970" s="42" t="s">
        <v>4</v>
      </c>
      <c r="L970" s="43">
        <f>IF(Tabelle11[[#This Row],[Heizleistung (55° C)]]=0,Tabelle11[[#This Row],[Heizleistung (35° C)]],(Tabelle11[[#This Row],[Heizleistung (35° C)]]+Tabelle11[[#This Row],[Heizleistung (55° C)]])/2)</f>
        <v>6.5</v>
      </c>
      <c r="M970" s="46">
        <f>IF(OR(Tabelle11[[#This Row],[Etas 35°C]]=0,Tabelle11[[#This Row],[Etas 55°C]]=0),"n.a.",(Tabelle11[[#This Row],[Etas 35°C]]*0.8+Tabelle11[[#This Row],[Etas 55°C]]*0.2)*2.5)</f>
        <v>5.13</v>
      </c>
      <c r="N970" s="53">
        <f>IF(Tabelle11[[#This Row],[Etas 55°C]]=0,"n.a.",(6-Tabelle11[[#This Row],[80%/20% SCOP]])/Tabelle11[[#This Row],[80%/20% SCOP]])</f>
        <v>0.16959064327485382</v>
      </c>
    </row>
    <row r="971" spans="1:14" ht="20.100000000000001" customHeight="1" x14ac:dyDescent="0.25">
      <c r="A971" s="40">
        <v>16015495</v>
      </c>
      <c r="B971" s="41" t="s">
        <v>5832</v>
      </c>
      <c r="C971" s="41" t="s">
        <v>7827</v>
      </c>
      <c r="D971" s="42" t="s">
        <v>6852</v>
      </c>
      <c r="E971" s="43">
        <v>84</v>
      </c>
      <c r="F971" s="44">
        <v>2.02</v>
      </c>
      <c r="G971" s="43">
        <v>81</v>
      </c>
      <c r="H971" s="44">
        <v>1.59</v>
      </c>
      <c r="I971" s="42" t="s">
        <v>355</v>
      </c>
      <c r="J971" s="42" t="s">
        <v>4</v>
      </c>
      <c r="K971" s="42" t="s">
        <v>4</v>
      </c>
      <c r="L971" s="43">
        <f>IF(Tabelle11[[#This Row],[Heizleistung (55° C)]]=0,Tabelle11[[#This Row],[Heizleistung (35° C)]],(Tabelle11[[#This Row],[Heizleistung (35° C)]]+Tabelle11[[#This Row],[Heizleistung (55° C)]])/2)</f>
        <v>82.5</v>
      </c>
      <c r="M971" s="46">
        <f>IF(OR(Tabelle11[[#This Row],[Etas 35°C]]=0,Tabelle11[[#This Row],[Etas 55°C]]=0),"n.a.",(Tabelle11[[#This Row],[Etas 35°C]]*0.8+Tabelle11[[#This Row],[Etas 55°C]]*0.2)*2.5)</f>
        <v>4.8350000000000009</v>
      </c>
      <c r="N971" s="53">
        <f>IF(Tabelle11[[#This Row],[Etas 55°C]]=0,"n.a.",(6-Tabelle11[[#This Row],[80%/20% SCOP]])/Tabelle11[[#This Row],[80%/20% SCOP]])</f>
        <v>0.24095139607032037</v>
      </c>
    </row>
    <row r="972" spans="1:14" ht="20.100000000000001" customHeight="1" x14ac:dyDescent="0.25">
      <c r="A972" s="40">
        <v>16003134</v>
      </c>
      <c r="B972" s="41" t="s">
        <v>5832</v>
      </c>
      <c r="C972" s="41" t="s">
        <v>7828</v>
      </c>
      <c r="D972" s="42" t="s">
        <v>6852</v>
      </c>
      <c r="E972" s="43">
        <v>38</v>
      </c>
      <c r="F972" s="44">
        <v>2.1800000000000002</v>
      </c>
      <c r="G972" s="43">
        <v>36</v>
      </c>
      <c r="H972" s="44">
        <v>1.68</v>
      </c>
      <c r="I972" s="42" t="s">
        <v>109</v>
      </c>
      <c r="J972" s="42" t="s">
        <v>4</v>
      </c>
      <c r="K972" s="42" t="s">
        <v>4</v>
      </c>
      <c r="L972" s="43">
        <f>IF(Tabelle11[[#This Row],[Heizleistung (55° C)]]=0,Tabelle11[[#This Row],[Heizleistung (35° C)]],(Tabelle11[[#This Row],[Heizleistung (35° C)]]+Tabelle11[[#This Row],[Heizleistung (55° C)]])/2)</f>
        <v>37</v>
      </c>
      <c r="M972" s="46">
        <f>IF(OR(Tabelle11[[#This Row],[Etas 35°C]]=0,Tabelle11[[#This Row],[Etas 55°C]]=0),"n.a.",(Tabelle11[[#This Row],[Etas 35°C]]*0.8+Tabelle11[[#This Row],[Etas 55°C]]*0.2)*2.5)</f>
        <v>5.2</v>
      </c>
      <c r="N972" s="53">
        <f>IF(Tabelle11[[#This Row],[Etas 55°C]]=0,"n.a.",(6-Tabelle11[[#This Row],[80%/20% SCOP]])/Tabelle11[[#This Row],[80%/20% SCOP]])</f>
        <v>0.1538461538461538</v>
      </c>
    </row>
    <row r="973" spans="1:14" ht="20.100000000000001" customHeight="1" x14ac:dyDescent="0.25">
      <c r="A973" s="40">
        <v>16003141</v>
      </c>
      <c r="B973" s="41" t="s">
        <v>5832</v>
      </c>
      <c r="C973" s="41" t="s">
        <v>7829</v>
      </c>
      <c r="D973" s="42" t="s">
        <v>6852</v>
      </c>
      <c r="E973" s="43">
        <v>33</v>
      </c>
      <c r="F973" s="44">
        <v>2.14</v>
      </c>
      <c r="G973" s="43">
        <v>31</v>
      </c>
      <c r="H973" s="44">
        <v>1.59</v>
      </c>
      <c r="I973" s="42" t="s">
        <v>109</v>
      </c>
      <c r="J973" s="42" t="s">
        <v>4</v>
      </c>
      <c r="K973" s="42" t="s">
        <v>4</v>
      </c>
      <c r="L973" s="43">
        <f>IF(Tabelle11[[#This Row],[Heizleistung (55° C)]]=0,Tabelle11[[#This Row],[Heizleistung (35° C)]],(Tabelle11[[#This Row],[Heizleistung (35° C)]]+Tabelle11[[#This Row],[Heizleistung (55° C)]])/2)</f>
        <v>32</v>
      </c>
      <c r="M973" s="46">
        <f>IF(OR(Tabelle11[[#This Row],[Etas 35°C]]=0,Tabelle11[[#This Row],[Etas 55°C]]=0),"n.a.",(Tabelle11[[#This Row],[Etas 35°C]]*0.8+Tabelle11[[#This Row],[Etas 55°C]]*0.2)*2.5)</f>
        <v>5.0750000000000011</v>
      </c>
      <c r="N973" s="53">
        <f>IF(Tabelle11[[#This Row],[Etas 55°C]]=0,"n.a.",(6-Tabelle11[[#This Row],[80%/20% SCOP]])/Tabelle11[[#This Row],[80%/20% SCOP]])</f>
        <v>0.1822660098522165</v>
      </c>
    </row>
    <row r="974" spans="1:14" ht="20.100000000000001" customHeight="1" x14ac:dyDescent="0.25">
      <c r="A974" s="40">
        <v>16003257</v>
      </c>
      <c r="B974" s="41" t="s">
        <v>5832</v>
      </c>
      <c r="C974" s="41" t="s">
        <v>7830</v>
      </c>
      <c r="D974" s="42" t="s">
        <v>6852</v>
      </c>
      <c r="E974" s="43">
        <v>7</v>
      </c>
      <c r="F974" s="44">
        <v>2.17</v>
      </c>
      <c r="G974" s="43">
        <v>6</v>
      </c>
      <c r="H974" s="44">
        <v>1.58</v>
      </c>
      <c r="I974" s="42" t="s">
        <v>508</v>
      </c>
      <c r="J974" s="42" t="s">
        <v>4</v>
      </c>
      <c r="K974" s="42" t="s">
        <v>4</v>
      </c>
      <c r="L974" s="43">
        <f>IF(Tabelle11[[#This Row],[Heizleistung (55° C)]]=0,Tabelle11[[#This Row],[Heizleistung (35° C)]],(Tabelle11[[#This Row],[Heizleistung (35° C)]]+Tabelle11[[#This Row],[Heizleistung (55° C)]])/2)</f>
        <v>6.5</v>
      </c>
      <c r="M974" s="46">
        <f>IF(OR(Tabelle11[[#This Row],[Etas 35°C]]=0,Tabelle11[[#This Row],[Etas 55°C]]=0),"n.a.",(Tabelle11[[#This Row],[Etas 35°C]]*0.8+Tabelle11[[#This Row],[Etas 55°C]]*0.2)*2.5)</f>
        <v>5.13</v>
      </c>
      <c r="N974" s="53">
        <f>IF(Tabelle11[[#This Row],[Etas 55°C]]=0,"n.a.",(6-Tabelle11[[#This Row],[80%/20% SCOP]])/Tabelle11[[#This Row],[80%/20% SCOP]])</f>
        <v>0.16959064327485382</v>
      </c>
    </row>
    <row r="975" spans="1:14" ht="20.100000000000001" customHeight="1" x14ac:dyDescent="0.25">
      <c r="A975" s="40">
        <v>16003250</v>
      </c>
      <c r="B975" s="41" t="s">
        <v>5832</v>
      </c>
      <c r="C975" s="41" t="s">
        <v>7831</v>
      </c>
      <c r="D975" s="42" t="s">
        <v>6852</v>
      </c>
      <c r="E975" s="43">
        <v>7</v>
      </c>
      <c r="F975" s="44">
        <v>2.17</v>
      </c>
      <c r="G975" s="43">
        <v>6</v>
      </c>
      <c r="H975" s="44">
        <v>1.58</v>
      </c>
      <c r="I975" s="42" t="s">
        <v>508</v>
      </c>
      <c r="J975" s="42" t="s">
        <v>4</v>
      </c>
      <c r="K975" s="42" t="s">
        <v>4</v>
      </c>
      <c r="L975" s="43">
        <f>IF(Tabelle11[[#This Row],[Heizleistung (55° C)]]=0,Tabelle11[[#This Row],[Heizleistung (35° C)]],(Tabelle11[[#This Row],[Heizleistung (35° C)]]+Tabelle11[[#This Row],[Heizleistung (55° C)]])/2)</f>
        <v>6.5</v>
      </c>
      <c r="M975" s="46">
        <f>IF(OR(Tabelle11[[#This Row],[Etas 35°C]]=0,Tabelle11[[#This Row],[Etas 55°C]]=0),"n.a.",(Tabelle11[[#This Row],[Etas 35°C]]*0.8+Tabelle11[[#This Row],[Etas 55°C]]*0.2)*2.5)</f>
        <v>5.13</v>
      </c>
      <c r="N975" s="53">
        <f>IF(Tabelle11[[#This Row],[Etas 55°C]]=0,"n.a.",(6-Tabelle11[[#This Row],[80%/20% SCOP]])/Tabelle11[[#This Row],[80%/20% SCOP]])</f>
        <v>0.16959064327485382</v>
      </c>
    </row>
    <row r="976" spans="1:14" ht="20.100000000000001" customHeight="1" x14ac:dyDescent="0.25">
      <c r="A976" s="40">
        <v>16010377</v>
      </c>
      <c r="B976" s="41" t="s">
        <v>5832</v>
      </c>
      <c r="C976" s="41" t="s">
        <v>7832</v>
      </c>
      <c r="D976" s="42" t="s">
        <v>6852</v>
      </c>
      <c r="E976" s="43">
        <v>15</v>
      </c>
      <c r="F976" s="44">
        <v>2.2799999999999998</v>
      </c>
      <c r="G976" s="43">
        <v>16</v>
      </c>
      <c r="H976" s="44">
        <v>1.68</v>
      </c>
      <c r="I976" s="42" t="s">
        <v>109</v>
      </c>
      <c r="J976" s="42" t="s">
        <v>4</v>
      </c>
      <c r="K976" s="42" t="s">
        <v>4</v>
      </c>
      <c r="L976" s="43">
        <f>IF(Tabelle11[[#This Row],[Heizleistung (55° C)]]=0,Tabelle11[[#This Row],[Heizleistung (35° C)]],(Tabelle11[[#This Row],[Heizleistung (35° C)]]+Tabelle11[[#This Row],[Heizleistung (55° C)]])/2)</f>
        <v>15.5</v>
      </c>
      <c r="M976" s="46">
        <f>IF(OR(Tabelle11[[#This Row],[Etas 35°C]]=0,Tabelle11[[#This Row],[Etas 55°C]]=0),"n.a.",(Tabelle11[[#This Row],[Etas 35°C]]*0.8+Tabelle11[[#This Row],[Etas 55°C]]*0.2)*2.5)</f>
        <v>5.3999999999999995</v>
      </c>
      <c r="N976" s="53">
        <f>IF(Tabelle11[[#This Row],[Etas 55°C]]=0,"n.a.",(6-Tabelle11[[#This Row],[80%/20% SCOP]])/Tabelle11[[#This Row],[80%/20% SCOP]])</f>
        <v>0.11111111111111122</v>
      </c>
    </row>
    <row r="977" spans="1:14" ht="20.100000000000001" customHeight="1" x14ac:dyDescent="0.25">
      <c r="A977" s="40">
        <v>16003253</v>
      </c>
      <c r="B977" s="41" t="s">
        <v>5832</v>
      </c>
      <c r="C977" s="41" t="s">
        <v>7833</v>
      </c>
      <c r="D977" s="42" t="s">
        <v>6852</v>
      </c>
      <c r="E977" s="43">
        <v>16</v>
      </c>
      <c r="F977" s="44">
        <v>2.2400000000000002</v>
      </c>
      <c r="G977" s="43">
        <v>15</v>
      </c>
      <c r="H977" s="44">
        <v>1.7</v>
      </c>
      <c r="I977" s="42" t="s">
        <v>508</v>
      </c>
      <c r="J977" s="42" t="s">
        <v>4</v>
      </c>
      <c r="K977" s="42" t="s">
        <v>4</v>
      </c>
      <c r="L977" s="43">
        <f>IF(Tabelle11[[#This Row],[Heizleistung (55° C)]]=0,Tabelle11[[#This Row],[Heizleistung (35° C)]],(Tabelle11[[#This Row],[Heizleistung (35° C)]]+Tabelle11[[#This Row],[Heizleistung (55° C)]])/2)</f>
        <v>15.5</v>
      </c>
      <c r="M977" s="46">
        <f>IF(OR(Tabelle11[[#This Row],[Etas 35°C]]=0,Tabelle11[[#This Row],[Etas 55°C]]=0),"n.a.",(Tabelle11[[#This Row],[Etas 35°C]]*0.8+Tabelle11[[#This Row],[Etas 55°C]]*0.2)*2.5)</f>
        <v>5.33</v>
      </c>
      <c r="N977" s="53">
        <f>IF(Tabelle11[[#This Row],[Etas 55°C]]=0,"n.a.",(6-Tabelle11[[#This Row],[80%/20% SCOP]])/Tabelle11[[#This Row],[80%/20% SCOP]])</f>
        <v>0.12570356472795496</v>
      </c>
    </row>
    <row r="978" spans="1:14" ht="20.100000000000001" customHeight="1" x14ac:dyDescent="0.25">
      <c r="A978" s="40">
        <v>16003255</v>
      </c>
      <c r="B978" s="41" t="s">
        <v>5832</v>
      </c>
      <c r="C978" s="41" t="s">
        <v>7834</v>
      </c>
      <c r="D978" s="42" t="s">
        <v>6852</v>
      </c>
      <c r="E978" s="43">
        <v>12</v>
      </c>
      <c r="F978" s="44">
        <v>2.21</v>
      </c>
      <c r="G978" s="43">
        <v>11</v>
      </c>
      <c r="H978" s="44">
        <v>1.64</v>
      </c>
      <c r="I978" s="42" t="s">
        <v>508</v>
      </c>
      <c r="J978" s="42" t="s">
        <v>4</v>
      </c>
      <c r="K978" s="42" t="s">
        <v>4</v>
      </c>
      <c r="L978" s="43">
        <f>IF(Tabelle11[[#This Row],[Heizleistung (55° C)]]=0,Tabelle11[[#This Row],[Heizleistung (35° C)]],(Tabelle11[[#This Row],[Heizleistung (35° C)]]+Tabelle11[[#This Row],[Heizleistung (55° C)]])/2)</f>
        <v>11.5</v>
      </c>
      <c r="M978" s="46">
        <f>IF(OR(Tabelle11[[#This Row],[Etas 35°C]]=0,Tabelle11[[#This Row],[Etas 55°C]]=0),"n.a.",(Tabelle11[[#This Row],[Etas 35°C]]*0.8+Tabelle11[[#This Row],[Etas 55°C]]*0.2)*2.5)</f>
        <v>5.24</v>
      </c>
      <c r="N978" s="53">
        <f>IF(Tabelle11[[#This Row],[Etas 55°C]]=0,"n.a.",(6-Tabelle11[[#This Row],[80%/20% SCOP]])/Tabelle11[[#This Row],[80%/20% SCOP]])</f>
        <v>0.14503816793893126</v>
      </c>
    </row>
    <row r="979" spans="1:14" ht="20.100000000000001" customHeight="1" x14ac:dyDescent="0.25">
      <c r="A979" s="40">
        <v>16003187</v>
      </c>
      <c r="B979" s="41" t="s">
        <v>5832</v>
      </c>
      <c r="C979" s="41" t="s">
        <v>7835</v>
      </c>
      <c r="D979" s="42" t="s">
        <v>6852</v>
      </c>
      <c r="E979" s="43">
        <v>11</v>
      </c>
      <c r="F979" s="44">
        <v>2.2200000000000002</v>
      </c>
      <c r="G979" s="43">
        <v>10</v>
      </c>
      <c r="H979" s="44">
        <v>1.62</v>
      </c>
      <c r="I979" s="42" t="s">
        <v>109</v>
      </c>
      <c r="J979" s="42" t="s">
        <v>4</v>
      </c>
      <c r="K979" s="42" t="s">
        <v>4</v>
      </c>
      <c r="L979" s="43">
        <f>IF(Tabelle11[[#This Row],[Heizleistung (55° C)]]=0,Tabelle11[[#This Row],[Heizleistung (35° C)]],(Tabelle11[[#This Row],[Heizleistung (35° C)]]+Tabelle11[[#This Row],[Heizleistung (55° C)]])/2)</f>
        <v>10.5</v>
      </c>
      <c r="M979" s="46">
        <f>IF(OR(Tabelle11[[#This Row],[Etas 35°C]]=0,Tabelle11[[#This Row],[Etas 55°C]]=0),"n.a.",(Tabelle11[[#This Row],[Etas 35°C]]*0.8+Tabelle11[[#This Row],[Etas 55°C]]*0.2)*2.5)</f>
        <v>5.2500000000000018</v>
      </c>
      <c r="N979" s="53">
        <f>IF(Tabelle11[[#This Row],[Etas 55°C]]=0,"n.a.",(6-Tabelle11[[#This Row],[80%/20% SCOP]])/Tabelle11[[#This Row],[80%/20% SCOP]])</f>
        <v>0.14285714285714246</v>
      </c>
    </row>
    <row r="980" spans="1:14" ht="20.100000000000001" customHeight="1" x14ac:dyDescent="0.25">
      <c r="A980" s="40">
        <v>16011556</v>
      </c>
      <c r="B980" s="41" t="s">
        <v>5832</v>
      </c>
      <c r="C980" s="41" t="s">
        <v>7836</v>
      </c>
      <c r="D980" s="42" t="s">
        <v>6852</v>
      </c>
      <c r="E980" s="43">
        <v>18</v>
      </c>
      <c r="F980" s="44">
        <v>1.85</v>
      </c>
      <c r="G980" s="43">
        <v>20</v>
      </c>
      <c r="H980" s="44">
        <v>1.42</v>
      </c>
      <c r="I980" s="42" t="s">
        <v>508</v>
      </c>
      <c r="J980" s="42" t="s">
        <v>4</v>
      </c>
      <c r="K980" s="42" t="s">
        <v>25</v>
      </c>
      <c r="L980" s="43">
        <f>IF(Tabelle11[[#This Row],[Heizleistung (55° C)]]=0,Tabelle11[[#This Row],[Heizleistung (35° C)]],(Tabelle11[[#This Row],[Heizleistung (35° C)]]+Tabelle11[[#This Row],[Heizleistung (55° C)]])/2)</f>
        <v>19</v>
      </c>
      <c r="M980" s="46">
        <f>IF(OR(Tabelle11[[#This Row],[Etas 35°C]]=0,Tabelle11[[#This Row],[Etas 55°C]]=0),"n.a.",(Tabelle11[[#This Row],[Etas 35°C]]*0.8+Tabelle11[[#This Row],[Etas 55°C]]*0.2)*2.5)</f>
        <v>4.41</v>
      </c>
      <c r="N980" s="53">
        <f>IF(Tabelle11[[#This Row],[Etas 55°C]]=0,"n.a.",(6-Tabelle11[[#This Row],[80%/20% SCOP]])/Tabelle11[[#This Row],[80%/20% SCOP]])</f>
        <v>0.36054421768707479</v>
      </c>
    </row>
    <row r="981" spans="1:14" ht="20.100000000000001" customHeight="1" x14ac:dyDescent="0.25">
      <c r="A981" s="40">
        <v>16003254</v>
      </c>
      <c r="B981" s="41" t="s">
        <v>5832</v>
      </c>
      <c r="C981" s="41" t="s">
        <v>7837</v>
      </c>
      <c r="D981" s="42" t="s">
        <v>6852</v>
      </c>
      <c r="E981" s="43">
        <v>16</v>
      </c>
      <c r="F981" s="44">
        <v>2.2400000000000002</v>
      </c>
      <c r="G981" s="43">
        <v>15</v>
      </c>
      <c r="H981" s="44">
        <v>1.7</v>
      </c>
      <c r="I981" s="42" t="s">
        <v>508</v>
      </c>
      <c r="J981" s="42" t="s">
        <v>4</v>
      </c>
      <c r="K981" s="42" t="s">
        <v>4</v>
      </c>
      <c r="L981" s="43">
        <f>IF(Tabelle11[[#This Row],[Heizleistung (55° C)]]=0,Tabelle11[[#This Row],[Heizleistung (35° C)]],(Tabelle11[[#This Row],[Heizleistung (35° C)]]+Tabelle11[[#This Row],[Heizleistung (55° C)]])/2)</f>
        <v>15.5</v>
      </c>
      <c r="M981" s="46">
        <f>IF(OR(Tabelle11[[#This Row],[Etas 35°C]]=0,Tabelle11[[#This Row],[Etas 55°C]]=0),"n.a.",(Tabelle11[[#This Row],[Etas 35°C]]*0.8+Tabelle11[[#This Row],[Etas 55°C]]*0.2)*2.5)</f>
        <v>5.33</v>
      </c>
      <c r="N981" s="53">
        <f>IF(Tabelle11[[#This Row],[Etas 55°C]]=0,"n.a.",(6-Tabelle11[[#This Row],[80%/20% SCOP]])/Tabelle11[[#This Row],[80%/20% SCOP]])</f>
        <v>0.12570356472795496</v>
      </c>
    </row>
    <row r="982" spans="1:14" ht="20.100000000000001" customHeight="1" x14ac:dyDescent="0.25">
      <c r="A982" s="40">
        <v>16003203</v>
      </c>
      <c r="B982" s="41" t="s">
        <v>5832</v>
      </c>
      <c r="C982" s="41" t="s">
        <v>7838</v>
      </c>
      <c r="D982" s="42" t="s">
        <v>6852</v>
      </c>
      <c r="E982" s="43">
        <v>12</v>
      </c>
      <c r="F982" s="44">
        <v>2.19</v>
      </c>
      <c r="G982" s="43">
        <v>11</v>
      </c>
      <c r="H982" s="44">
        <v>1.57</v>
      </c>
      <c r="I982" s="42" t="s">
        <v>109</v>
      </c>
      <c r="J982" s="42" t="s">
        <v>4</v>
      </c>
      <c r="K982" s="42" t="s">
        <v>4</v>
      </c>
      <c r="L982" s="43">
        <f>IF(Tabelle11[[#This Row],[Heizleistung (55° C)]]=0,Tabelle11[[#This Row],[Heizleistung (35° C)]],(Tabelle11[[#This Row],[Heizleistung (35° C)]]+Tabelle11[[#This Row],[Heizleistung (55° C)]])/2)</f>
        <v>11.5</v>
      </c>
      <c r="M982" s="46">
        <f>IF(OR(Tabelle11[[#This Row],[Etas 35°C]]=0,Tabelle11[[#This Row],[Etas 55°C]]=0),"n.a.",(Tabelle11[[#This Row],[Etas 35°C]]*0.8+Tabelle11[[#This Row],[Etas 55°C]]*0.2)*2.5)</f>
        <v>5.1649999999999991</v>
      </c>
      <c r="N982" s="53">
        <f>IF(Tabelle11[[#This Row],[Etas 55°C]]=0,"n.a.",(6-Tabelle11[[#This Row],[80%/20% SCOP]])/Tabelle11[[#This Row],[80%/20% SCOP]])</f>
        <v>0.1616650532429818</v>
      </c>
    </row>
    <row r="983" spans="1:14" ht="20.100000000000001" customHeight="1" x14ac:dyDescent="0.25">
      <c r="A983" s="40">
        <v>16015737</v>
      </c>
      <c r="B983" s="41" t="s">
        <v>5832</v>
      </c>
      <c r="C983" s="41" t="s">
        <v>7839</v>
      </c>
      <c r="D983" s="42" t="s">
        <v>6852</v>
      </c>
      <c r="E983" s="43">
        <v>7</v>
      </c>
      <c r="F983" s="44">
        <v>2.15</v>
      </c>
      <c r="G983" s="43">
        <v>6</v>
      </c>
      <c r="H983" s="44">
        <v>1.56</v>
      </c>
      <c r="I983" s="42" t="s">
        <v>508</v>
      </c>
      <c r="J983" s="42" t="s">
        <v>4</v>
      </c>
      <c r="K983" s="42" t="s">
        <v>4</v>
      </c>
      <c r="L983" s="43">
        <f>IF(Tabelle11[[#This Row],[Heizleistung (55° C)]]=0,Tabelle11[[#This Row],[Heizleistung (35° C)]],(Tabelle11[[#This Row],[Heizleistung (35° C)]]+Tabelle11[[#This Row],[Heizleistung (55° C)]])/2)</f>
        <v>6.5</v>
      </c>
      <c r="M983" s="46">
        <f>IF(OR(Tabelle11[[#This Row],[Etas 35°C]]=0,Tabelle11[[#This Row],[Etas 55°C]]=0),"n.a.",(Tabelle11[[#This Row],[Etas 35°C]]*0.8+Tabelle11[[#This Row],[Etas 55°C]]*0.2)*2.5)</f>
        <v>5.08</v>
      </c>
      <c r="N983" s="53">
        <f>IF(Tabelle11[[#This Row],[Etas 55°C]]=0,"n.a.",(6-Tabelle11[[#This Row],[80%/20% SCOP]])/Tabelle11[[#This Row],[80%/20% SCOP]])</f>
        <v>0.18110236220472439</v>
      </c>
    </row>
    <row r="984" spans="1:14" ht="20.100000000000001" customHeight="1" x14ac:dyDescent="0.25">
      <c r="A984" s="40">
        <v>16003186</v>
      </c>
      <c r="B984" s="41" t="s">
        <v>5832</v>
      </c>
      <c r="C984" s="41" t="s">
        <v>7840</v>
      </c>
      <c r="D984" s="42" t="s">
        <v>6852</v>
      </c>
      <c r="E984" s="43">
        <v>7</v>
      </c>
      <c r="F984" s="44">
        <v>2.14</v>
      </c>
      <c r="G984" s="43">
        <v>6</v>
      </c>
      <c r="H984" s="44">
        <v>1.5</v>
      </c>
      <c r="I984" s="42" t="s">
        <v>109</v>
      </c>
      <c r="J984" s="42" t="s">
        <v>4</v>
      </c>
      <c r="K984" s="42" t="s">
        <v>4</v>
      </c>
      <c r="L984" s="43">
        <f>IF(Tabelle11[[#This Row],[Heizleistung (55° C)]]=0,Tabelle11[[#This Row],[Heizleistung (35° C)]],(Tabelle11[[#This Row],[Heizleistung (35° C)]]+Tabelle11[[#This Row],[Heizleistung (55° C)]])/2)</f>
        <v>6.5</v>
      </c>
      <c r="M984" s="46">
        <f>IF(OR(Tabelle11[[#This Row],[Etas 35°C]]=0,Tabelle11[[#This Row],[Etas 55°C]]=0),"n.a.",(Tabelle11[[#This Row],[Etas 35°C]]*0.8+Tabelle11[[#This Row],[Etas 55°C]]*0.2)*2.5)</f>
        <v>5.0300000000000011</v>
      </c>
      <c r="N984" s="53">
        <f>IF(Tabelle11[[#This Row],[Etas 55°C]]=0,"n.a.",(6-Tabelle11[[#This Row],[80%/20% SCOP]])/Tabelle11[[#This Row],[80%/20% SCOP]])</f>
        <v>0.1928429423459242</v>
      </c>
    </row>
    <row r="985" spans="1:14" ht="20.100000000000001" customHeight="1" x14ac:dyDescent="0.25">
      <c r="A985" s="40">
        <v>16003205</v>
      </c>
      <c r="B985" s="41" t="s">
        <v>5832</v>
      </c>
      <c r="C985" s="41" t="s">
        <v>7841</v>
      </c>
      <c r="D985" s="42" t="s">
        <v>6852</v>
      </c>
      <c r="E985" s="43">
        <v>7</v>
      </c>
      <c r="F985" s="44">
        <v>2.17</v>
      </c>
      <c r="G985" s="43">
        <v>6</v>
      </c>
      <c r="H985" s="44">
        <v>1.58</v>
      </c>
      <c r="I985" s="42" t="s">
        <v>508</v>
      </c>
      <c r="J985" s="42" t="s">
        <v>4</v>
      </c>
      <c r="K985" s="42" t="s">
        <v>4</v>
      </c>
      <c r="L985" s="43">
        <f>IF(Tabelle11[[#This Row],[Heizleistung (55° C)]]=0,Tabelle11[[#This Row],[Heizleistung (35° C)]],(Tabelle11[[#This Row],[Heizleistung (35° C)]]+Tabelle11[[#This Row],[Heizleistung (55° C)]])/2)</f>
        <v>6.5</v>
      </c>
      <c r="M985" s="46">
        <f>IF(OR(Tabelle11[[#This Row],[Etas 35°C]]=0,Tabelle11[[#This Row],[Etas 55°C]]=0),"n.a.",(Tabelle11[[#This Row],[Etas 35°C]]*0.8+Tabelle11[[#This Row],[Etas 55°C]]*0.2)*2.5)</f>
        <v>5.13</v>
      </c>
      <c r="N985" s="53">
        <f>IF(Tabelle11[[#This Row],[Etas 55°C]]=0,"n.a.",(6-Tabelle11[[#This Row],[80%/20% SCOP]])/Tabelle11[[#This Row],[80%/20% SCOP]])</f>
        <v>0.16959064327485382</v>
      </c>
    </row>
    <row r="986" spans="1:14" ht="20.100000000000001" customHeight="1" x14ac:dyDescent="0.25">
      <c r="A986" s="40">
        <v>16018080</v>
      </c>
      <c r="B986" s="41" t="s">
        <v>7842</v>
      </c>
      <c r="C986" s="41" t="s">
        <v>7843</v>
      </c>
      <c r="D986" s="42" t="s">
        <v>6852</v>
      </c>
      <c r="E986" s="43">
        <v>16</v>
      </c>
      <c r="F986" s="44">
        <v>2.09</v>
      </c>
      <c r="G986" s="43">
        <v>14</v>
      </c>
      <c r="H986" s="44">
        <v>1.528</v>
      </c>
      <c r="I986" s="42" t="s">
        <v>109</v>
      </c>
      <c r="J986" s="42" t="s">
        <v>4</v>
      </c>
      <c r="K986" s="42" t="s">
        <v>15</v>
      </c>
      <c r="L986" s="43">
        <f>IF(Tabelle11[[#This Row],[Heizleistung (55° C)]]=0,Tabelle11[[#This Row],[Heizleistung (35° C)]],(Tabelle11[[#This Row],[Heizleistung (35° C)]]+Tabelle11[[#This Row],[Heizleistung (55° C)]])/2)</f>
        <v>15</v>
      </c>
      <c r="M986" s="46">
        <f>IF(OR(Tabelle11[[#This Row],[Etas 35°C]]=0,Tabelle11[[#This Row],[Etas 55°C]]=0),"n.a.",(Tabelle11[[#This Row],[Etas 35°C]]*0.8+Tabelle11[[#This Row],[Etas 55°C]]*0.2)*2.5)</f>
        <v>4.944</v>
      </c>
      <c r="N986" s="53">
        <f>IF(Tabelle11[[#This Row],[Etas 55°C]]=0,"n.a.",(6-Tabelle11[[#This Row],[80%/20% SCOP]])/Tabelle11[[#This Row],[80%/20% SCOP]])</f>
        <v>0.21359223300970875</v>
      </c>
    </row>
    <row r="987" spans="1:14" ht="20.100000000000001" customHeight="1" x14ac:dyDescent="0.25">
      <c r="A987" s="40">
        <v>16011978</v>
      </c>
      <c r="B987" s="41" t="s">
        <v>7842</v>
      </c>
      <c r="C987" s="45">
        <v>46145</v>
      </c>
      <c r="D987" s="42" t="s">
        <v>6852</v>
      </c>
      <c r="E987" s="43">
        <v>4.4000000000000004</v>
      </c>
      <c r="F987" s="44">
        <v>2.38</v>
      </c>
      <c r="G987" s="43">
        <v>3.9</v>
      </c>
      <c r="H987" s="44">
        <v>1.8</v>
      </c>
      <c r="I987" s="42" t="s">
        <v>3</v>
      </c>
      <c r="J987" s="42" t="s">
        <v>4</v>
      </c>
      <c r="K987" s="42" t="s">
        <v>25</v>
      </c>
      <c r="L987" s="43">
        <f>IF(Tabelle11[[#This Row],[Heizleistung (55° C)]]=0,Tabelle11[[#This Row],[Heizleistung (35° C)]],(Tabelle11[[#This Row],[Heizleistung (35° C)]]+Tabelle11[[#This Row],[Heizleistung (55° C)]])/2)</f>
        <v>4.1500000000000004</v>
      </c>
      <c r="M987" s="46">
        <f>IF(OR(Tabelle11[[#This Row],[Etas 35°C]]=0,Tabelle11[[#This Row],[Etas 55°C]]=0),"n.a.",(Tabelle11[[#This Row],[Etas 35°C]]*0.8+Tabelle11[[#This Row],[Etas 55°C]]*0.2)*2.5)</f>
        <v>5.6599999999999993</v>
      </c>
      <c r="N987" s="53">
        <f>IF(Tabelle11[[#This Row],[Etas 55°C]]=0,"n.a.",(6-Tabelle11[[#This Row],[80%/20% SCOP]])/Tabelle11[[#This Row],[80%/20% SCOP]])</f>
        <v>6.0070671378092015E-2</v>
      </c>
    </row>
    <row r="988" spans="1:14" ht="20.100000000000001" customHeight="1" x14ac:dyDescent="0.25">
      <c r="A988" s="40">
        <v>16017182</v>
      </c>
      <c r="B988" s="41" t="s">
        <v>7842</v>
      </c>
      <c r="C988" s="41" t="s">
        <v>7844</v>
      </c>
      <c r="D988" s="42" t="s">
        <v>6852</v>
      </c>
      <c r="E988" s="43">
        <v>5</v>
      </c>
      <c r="F988" s="44">
        <v>1.8</v>
      </c>
      <c r="G988" s="43">
        <v>4.5</v>
      </c>
      <c r="H988" s="44">
        <v>1.44</v>
      </c>
      <c r="I988" s="42" t="s">
        <v>3</v>
      </c>
      <c r="J988" s="42" t="s">
        <v>4</v>
      </c>
      <c r="K988" s="42" t="s">
        <v>4</v>
      </c>
      <c r="L988" s="43">
        <f>IF(Tabelle11[[#This Row],[Heizleistung (55° C)]]=0,Tabelle11[[#This Row],[Heizleistung (35° C)]],(Tabelle11[[#This Row],[Heizleistung (35° C)]]+Tabelle11[[#This Row],[Heizleistung (55° C)]])/2)</f>
        <v>4.75</v>
      </c>
      <c r="M988" s="46">
        <f>IF(OR(Tabelle11[[#This Row],[Etas 35°C]]=0,Tabelle11[[#This Row],[Etas 55°C]]=0),"n.a.",(Tabelle11[[#This Row],[Etas 35°C]]*0.8+Tabelle11[[#This Row],[Etas 55°C]]*0.2)*2.5)</f>
        <v>4.32</v>
      </c>
      <c r="N988" s="53">
        <f>IF(Tabelle11[[#This Row],[Etas 55°C]]=0,"n.a.",(6-Tabelle11[[#This Row],[80%/20% SCOP]])/Tabelle11[[#This Row],[80%/20% SCOP]])</f>
        <v>0.38888888888888878</v>
      </c>
    </row>
    <row r="989" spans="1:14" ht="20.100000000000001" customHeight="1" x14ac:dyDescent="0.25">
      <c r="A989" s="40">
        <v>16018079</v>
      </c>
      <c r="B989" s="41" t="s">
        <v>7842</v>
      </c>
      <c r="C989" s="41" t="s">
        <v>7845</v>
      </c>
      <c r="D989" s="42" t="s">
        <v>6852</v>
      </c>
      <c r="E989" s="43">
        <v>11</v>
      </c>
      <c r="F989" s="44">
        <v>2.06</v>
      </c>
      <c r="G989" s="43">
        <v>9</v>
      </c>
      <c r="H989" s="44">
        <v>1.52</v>
      </c>
      <c r="I989" s="42" t="s">
        <v>109</v>
      </c>
      <c r="J989" s="42" t="s">
        <v>4</v>
      </c>
      <c r="K989" s="42" t="s">
        <v>15</v>
      </c>
      <c r="L989" s="43">
        <f>IF(Tabelle11[[#This Row],[Heizleistung (55° C)]]=0,Tabelle11[[#This Row],[Heizleistung (35° C)]],(Tabelle11[[#This Row],[Heizleistung (35° C)]]+Tabelle11[[#This Row],[Heizleistung (55° C)]])/2)</f>
        <v>10</v>
      </c>
      <c r="M989" s="46">
        <f>IF(OR(Tabelle11[[#This Row],[Etas 35°C]]=0,Tabelle11[[#This Row],[Etas 55°C]]=0),"n.a.",(Tabelle11[[#This Row],[Etas 35°C]]*0.8+Tabelle11[[#This Row],[Etas 55°C]]*0.2)*2.5)</f>
        <v>4.8800000000000008</v>
      </c>
      <c r="N989" s="53">
        <f>IF(Tabelle11[[#This Row],[Etas 55°C]]=0,"n.a.",(6-Tabelle11[[#This Row],[80%/20% SCOP]])/Tabelle11[[#This Row],[80%/20% SCOP]])</f>
        <v>0.22950819672131129</v>
      </c>
    </row>
    <row r="990" spans="1:14" ht="20.100000000000001" customHeight="1" x14ac:dyDescent="0.25">
      <c r="A990" s="40">
        <v>16003050</v>
      </c>
      <c r="B990" s="41" t="s">
        <v>6137</v>
      </c>
      <c r="C990" s="41" t="s">
        <v>7846</v>
      </c>
      <c r="D990" s="42" t="s">
        <v>6852</v>
      </c>
      <c r="E990" s="43">
        <v>11.18</v>
      </c>
      <c r="F990" s="44">
        <v>2.0099999999999998</v>
      </c>
      <c r="G990" s="43">
        <v>11.33</v>
      </c>
      <c r="H990" s="44">
        <v>1.42</v>
      </c>
      <c r="I990" s="42" t="s">
        <v>109</v>
      </c>
      <c r="J990" s="42" t="s">
        <v>4</v>
      </c>
      <c r="K990" s="42" t="s">
        <v>4</v>
      </c>
      <c r="L990" s="43">
        <f>IF(Tabelle11[[#This Row],[Heizleistung (55° C)]]=0,Tabelle11[[#This Row],[Heizleistung (35° C)]],(Tabelle11[[#This Row],[Heizleistung (35° C)]]+Tabelle11[[#This Row],[Heizleistung (55° C)]])/2)</f>
        <v>11.254999999999999</v>
      </c>
      <c r="M990" s="46">
        <f>IF(OR(Tabelle11[[#This Row],[Etas 35°C]]=0,Tabelle11[[#This Row],[Etas 55°C]]=0),"n.a.",(Tabelle11[[#This Row],[Etas 35°C]]*0.8+Tabelle11[[#This Row],[Etas 55°C]]*0.2)*2.5)</f>
        <v>4.7299999999999995</v>
      </c>
      <c r="N990" s="53">
        <f>IF(Tabelle11[[#This Row],[Etas 55°C]]=0,"n.a.",(6-Tabelle11[[#This Row],[80%/20% SCOP]])/Tabelle11[[#This Row],[80%/20% SCOP]])</f>
        <v>0.26849894291754767</v>
      </c>
    </row>
    <row r="991" spans="1:14" ht="20.100000000000001" customHeight="1" x14ac:dyDescent="0.25">
      <c r="A991" s="40">
        <v>16003045</v>
      </c>
      <c r="B991" s="41" t="s">
        <v>6137</v>
      </c>
      <c r="C991" s="41" t="s">
        <v>7847</v>
      </c>
      <c r="D991" s="42" t="s">
        <v>6852</v>
      </c>
      <c r="E991" s="43">
        <v>8.82</v>
      </c>
      <c r="F991" s="44">
        <v>2.02</v>
      </c>
      <c r="G991" s="43">
        <v>8.94</v>
      </c>
      <c r="H991" s="44">
        <v>1.47</v>
      </c>
      <c r="I991" s="42" t="s">
        <v>109</v>
      </c>
      <c r="J991" s="42" t="s">
        <v>4</v>
      </c>
      <c r="K991" s="42" t="s">
        <v>4</v>
      </c>
      <c r="L991" s="43">
        <f>IF(Tabelle11[[#This Row],[Heizleistung (55° C)]]=0,Tabelle11[[#This Row],[Heizleistung (35° C)]],(Tabelle11[[#This Row],[Heizleistung (35° C)]]+Tabelle11[[#This Row],[Heizleistung (55° C)]])/2)</f>
        <v>8.879999999999999</v>
      </c>
      <c r="M991" s="46">
        <f>IF(OR(Tabelle11[[#This Row],[Etas 35°C]]=0,Tabelle11[[#This Row],[Etas 55°C]]=0),"n.a.",(Tabelle11[[#This Row],[Etas 35°C]]*0.8+Tabelle11[[#This Row],[Etas 55°C]]*0.2)*2.5)</f>
        <v>4.7750000000000004</v>
      </c>
      <c r="N991" s="53">
        <f>IF(Tabelle11[[#This Row],[Etas 55°C]]=0,"n.a.",(6-Tabelle11[[#This Row],[80%/20% SCOP]])/Tabelle11[[#This Row],[80%/20% SCOP]])</f>
        <v>0.25654450261780093</v>
      </c>
    </row>
    <row r="992" spans="1:14" ht="20.100000000000001" customHeight="1" x14ac:dyDescent="0.25">
      <c r="A992" s="40">
        <v>16003048</v>
      </c>
      <c r="B992" s="41" t="s">
        <v>6137</v>
      </c>
      <c r="C992" s="41" t="s">
        <v>7848</v>
      </c>
      <c r="D992" s="42" t="s">
        <v>6852</v>
      </c>
      <c r="E992" s="43">
        <v>19.62</v>
      </c>
      <c r="F992" s="44">
        <v>1.87</v>
      </c>
      <c r="G992" s="43">
        <v>19.940000000000001</v>
      </c>
      <c r="H992" s="44">
        <v>1.42</v>
      </c>
      <c r="I992" s="42" t="s">
        <v>109</v>
      </c>
      <c r="J992" s="42" t="s">
        <v>4</v>
      </c>
      <c r="K992" s="42" t="s">
        <v>4</v>
      </c>
      <c r="L992" s="43">
        <f>IF(Tabelle11[[#This Row],[Heizleistung (55° C)]]=0,Tabelle11[[#This Row],[Heizleistung (35° C)]],(Tabelle11[[#This Row],[Heizleistung (35° C)]]+Tabelle11[[#This Row],[Heizleistung (55° C)]])/2)</f>
        <v>19.78</v>
      </c>
      <c r="M992" s="46">
        <f>IF(OR(Tabelle11[[#This Row],[Etas 35°C]]=0,Tabelle11[[#This Row],[Etas 55°C]]=0),"n.a.",(Tabelle11[[#This Row],[Etas 35°C]]*0.8+Tabelle11[[#This Row],[Etas 55°C]]*0.2)*2.5)</f>
        <v>4.4500000000000011</v>
      </c>
      <c r="N992" s="53">
        <f>IF(Tabelle11[[#This Row],[Etas 55°C]]=0,"n.a.",(6-Tabelle11[[#This Row],[80%/20% SCOP]])/Tabelle11[[#This Row],[80%/20% SCOP]])</f>
        <v>0.34831460674157272</v>
      </c>
    </row>
    <row r="993" spans="1:14" ht="20.100000000000001" customHeight="1" x14ac:dyDescent="0.25">
      <c r="A993" s="40">
        <v>16003046</v>
      </c>
      <c r="B993" s="41" t="s">
        <v>6137</v>
      </c>
      <c r="C993" s="41" t="s">
        <v>7849</v>
      </c>
      <c r="D993" s="42" t="s">
        <v>6852</v>
      </c>
      <c r="E993" s="43">
        <v>11.18</v>
      </c>
      <c r="F993" s="44">
        <v>2.0099999999999998</v>
      </c>
      <c r="G993" s="43">
        <v>11.33</v>
      </c>
      <c r="H993" s="44">
        <v>1.42</v>
      </c>
      <c r="I993" s="42" t="s">
        <v>109</v>
      </c>
      <c r="J993" s="42" t="s">
        <v>4</v>
      </c>
      <c r="K993" s="42" t="s">
        <v>4</v>
      </c>
      <c r="L993" s="43">
        <f>IF(Tabelle11[[#This Row],[Heizleistung (55° C)]]=0,Tabelle11[[#This Row],[Heizleistung (35° C)]],(Tabelle11[[#This Row],[Heizleistung (35° C)]]+Tabelle11[[#This Row],[Heizleistung (55° C)]])/2)</f>
        <v>11.254999999999999</v>
      </c>
      <c r="M993" s="46">
        <f>IF(OR(Tabelle11[[#This Row],[Etas 35°C]]=0,Tabelle11[[#This Row],[Etas 55°C]]=0),"n.a.",(Tabelle11[[#This Row],[Etas 35°C]]*0.8+Tabelle11[[#This Row],[Etas 55°C]]*0.2)*2.5)</f>
        <v>4.7299999999999995</v>
      </c>
      <c r="N993" s="53">
        <f>IF(Tabelle11[[#This Row],[Etas 55°C]]=0,"n.a.",(6-Tabelle11[[#This Row],[80%/20% SCOP]])/Tabelle11[[#This Row],[80%/20% SCOP]])</f>
        <v>0.26849894291754767</v>
      </c>
    </row>
    <row r="994" spans="1:14" ht="20.100000000000001" customHeight="1" x14ac:dyDescent="0.25">
      <c r="A994" s="40">
        <v>16003049</v>
      </c>
      <c r="B994" s="41" t="s">
        <v>6137</v>
      </c>
      <c r="C994" s="41" t="s">
        <v>7850</v>
      </c>
      <c r="D994" s="42" t="s">
        <v>6852</v>
      </c>
      <c r="E994" s="43">
        <v>8.82</v>
      </c>
      <c r="F994" s="44">
        <v>2.02</v>
      </c>
      <c r="G994" s="43">
        <v>8.94</v>
      </c>
      <c r="H994" s="44">
        <v>1.47</v>
      </c>
      <c r="I994" s="42" t="s">
        <v>109</v>
      </c>
      <c r="J994" s="42" t="s">
        <v>4</v>
      </c>
      <c r="K994" s="42" t="s">
        <v>4</v>
      </c>
      <c r="L994" s="43">
        <f>IF(Tabelle11[[#This Row],[Heizleistung (55° C)]]=0,Tabelle11[[#This Row],[Heizleistung (35° C)]],(Tabelle11[[#This Row],[Heizleistung (35° C)]]+Tabelle11[[#This Row],[Heizleistung (55° C)]])/2)</f>
        <v>8.879999999999999</v>
      </c>
      <c r="M994" s="46">
        <f>IF(OR(Tabelle11[[#This Row],[Etas 35°C]]=0,Tabelle11[[#This Row],[Etas 55°C]]=0),"n.a.",(Tabelle11[[#This Row],[Etas 35°C]]*0.8+Tabelle11[[#This Row],[Etas 55°C]]*0.2)*2.5)</f>
        <v>4.7750000000000004</v>
      </c>
      <c r="N994" s="53">
        <f>IF(Tabelle11[[#This Row],[Etas 55°C]]=0,"n.a.",(6-Tabelle11[[#This Row],[80%/20% SCOP]])/Tabelle11[[#This Row],[80%/20% SCOP]])</f>
        <v>0.25654450261780093</v>
      </c>
    </row>
    <row r="995" spans="1:14" ht="20.100000000000001" customHeight="1" x14ac:dyDescent="0.25">
      <c r="A995" s="40">
        <v>16003047</v>
      </c>
      <c r="B995" s="41" t="s">
        <v>6137</v>
      </c>
      <c r="C995" s="41" t="s">
        <v>7851</v>
      </c>
      <c r="D995" s="42" t="s">
        <v>6852</v>
      </c>
      <c r="E995" s="43">
        <v>14.39</v>
      </c>
      <c r="F995" s="44">
        <v>1.96</v>
      </c>
      <c r="G995" s="43">
        <v>14.65</v>
      </c>
      <c r="H995" s="44">
        <v>1.43</v>
      </c>
      <c r="I995" s="42" t="s">
        <v>109</v>
      </c>
      <c r="J995" s="42" t="s">
        <v>4</v>
      </c>
      <c r="K995" s="42" t="s">
        <v>4</v>
      </c>
      <c r="L995" s="43">
        <f>IF(Tabelle11[[#This Row],[Heizleistung (55° C)]]=0,Tabelle11[[#This Row],[Heizleistung (35° C)]],(Tabelle11[[#This Row],[Heizleistung (35° C)]]+Tabelle11[[#This Row],[Heizleistung (55° C)]])/2)</f>
        <v>14.52</v>
      </c>
      <c r="M995" s="46">
        <f>IF(OR(Tabelle11[[#This Row],[Etas 35°C]]=0,Tabelle11[[#This Row],[Etas 55°C]]=0),"n.a.",(Tabelle11[[#This Row],[Etas 35°C]]*0.8+Tabelle11[[#This Row],[Etas 55°C]]*0.2)*2.5)</f>
        <v>4.6349999999999998</v>
      </c>
      <c r="N995" s="53">
        <f>IF(Tabelle11[[#This Row],[Etas 55°C]]=0,"n.a.",(6-Tabelle11[[#This Row],[80%/20% SCOP]])/Tabelle11[[#This Row],[80%/20% SCOP]])</f>
        <v>0.29449838187702271</v>
      </c>
    </row>
    <row r="996" spans="1:14" ht="20.100000000000001" customHeight="1" x14ac:dyDescent="0.25">
      <c r="A996" s="40">
        <v>16018853</v>
      </c>
      <c r="B996" s="41" t="s">
        <v>6137</v>
      </c>
      <c r="C996" s="41" t="s">
        <v>7852</v>
      </c>
      <c r="D996" s="42" t="s">
        <v>6852</v>
      </c>
      <c r="E996" s="43">
        <v>5.04</v>
      </c>
      <c r="F996" s="44">
        <v>2.16</v>
      </c>
      <c r="G996" s="43">
        <v>4.9000000000000004</v>
      </c>
      <c r="H996" s="44">
        <v>1.55</v>
      </c>
      <c r="I996" s="42" t="s">
        <v>3</v>
      </c>
      <c r="J996" s="42" t="s">
        <v>4</v>
      </c>
      <c r="K996" s="42" t="s">
        <v>4</v>
      </c>
      <c r="L996" s="43">
        <f>IF(Tabelle11[[#This Row],[Heizleistung (55° C)]]=0,Tabelle11[[#This Row],[Heizleistung (35° C)]],(Tabelle11[[#This Row],[Heizleistung (35° C)]]+Tabelle11[[#This Row],[Heizleistung (55° C)]])/2)</f>
        <v>4.9700000000000006</v>
      </c>
      <c r="M996" s="46">
        <f>IF(OR(Tabelle11[[#This Row],[Etas 35°C]]=0,Tabelle11[[#This Row],[Etas 55°C]]=0),"n.a.",(Tabelle11[[#This Row],[Etas 35°C]]*0.8+Tabelle11[[#This Row],[Etas 55°C]]*0.2)*2.5)</f>
        <v>5.0950000000000006</v>
      </c>
      <c r="N996" s="53">
        <f>IF(Tabelle11[[#This Row],[Etas 55°C]]=0,"n.a.",(6-Tabelle11[[#This Row],[80%/20% SCOP]])/Tabelle11[[#This Row],[80%/20% SCOP]])</f>
        <v>0.17762512266928346</v>
      </c>
    </row>
    <row r="997" spans="1:14" ht="20.100000000000001" customHeight="1" x14ac:dyDescent="0.25">
      <c r="A997" s="40">
        <v>16002496</v>
      </c>
      <c r="B997" s="41" t="s">
        <v>6201</v>
      </c>
      <c r="C997" s="41" t="s">
        <v>7853</v>
      </c>
      <c r="D997" s="42" t="s">
        <v>6852</v>
      </c>
      <c r="E997" s="43">
        <v>48</v>
      </c>
      <c r="F997" s="44">
        <v>2.0299999999999998</v>
      </c>
      <c r="G997" s="43">
        <v>49</v>
      </c>
      <c r="H997" s="44">
        <v>1.55</v>
      </c>
      <c r="I997" s="42" t="s">
        <v>109</v>
      </c>
      <c r="J997" s="42" t="s">
        <v>4</v>
      </c>
      <c r="K997" s="42" t="s">
        <v>4</v>
      </c>
      <c r="L997" s="43">
        <f>IF(Tabelle11[[#This Row],[Heizleistung (55° C)]]=0,Tabelle11[[#This Row],[Heizleistung (35° C)]],(Tabelle11[[#This Row],[Heizleistung (35° C)]]+Tabelle11[[#This Row],[Heizleistung (55° C)]])/2)</f>
        <v>48.5</v>
      </c>
      <c r="M997" s="46">
        <f>IF(OR(Tabelle11[[#This Row],[Etas 35°C]]=0,Tabelle11[[#This Row],[Etas 55°C]]=0),"n.a.",(Tabelle11[[#This Row],[Etas 35°C]]*0.8+Tabelle11[[#This Row],[Etas 55°C]]*0.2)*2.5)</f>
        <v>4.835</v>
      </c>
      <c r="N997" s="53">
        <f>IF(Tabelle11[[#This Row],[Etas 55°C]]=0,"n.a.",(6-Tabelle11[[#This Row],[80%/20% SCOP]])/Tabelle11[[#This Row],[80%/20% SCOP]])</f>
        <v>0.24095139607032059</v>
      </c>
    </row>
    <row r="998" spans="1:14" ht="20.100000000000001" customHeight="1" x14ac:dyDescent="0.25">
      <c r="A998" s="40">
        <v>16002320</v>
      </c>
      <c r="B998" s="41" t="s">
        <v>6201</v>
      </c>
      <c r="C998" s="41" t="s">
        <v>7854</v>
      </c>
      <c r="D998" s="42" t="s">
        <v>6852</v>
      </c>
      <c r="E998" s="43">
        <v>28.1</v>
      </c>
      <c r="F998" s="44">
        <v>2.0099999999999998</v>
      </c>
      <c r="G998" s="43">
        <v>24.92</v>
      </c>
      <c r="H998" s="44">
        <v>1.42</v>
      </c>
      <c r="I998" s="42" t="s">
        <v>109</v>
      </c>
      <c r="J998" s="42" t="s">
        <v>4</v>
      </c>
      <c r="K998" s="42" t="s">
        <v>4</v>
      </c>
      <c r="L998" s="43">
        <f>IF(Tabelle11[[#This Row],[Heizleistung (55° C)]]=0,Tabelle11[[#This Row],[Heizleistung (35° C)]],(Tabelle11[[#This Row],[Heizleistung (35° C)]]+Tabelle11[[#This Row],[Heizleistung (55° C)]])/2)</f>
        <v>26.51</v>
      </c>
      <c r="M998" s="46">
        <f>IF(OR(Tabelle11[[#This Row],[Etas 35°C]]=0,Tabelle11[[#This Row],[Etas 55°C]]=0),"n.a.",(Tabelle11[[#This Row],[Etas 35°C]]*0.8+Tabelle11[[#This Row],[Etas 55°C]]*0.2)*2.5)</f>
        <v>4.7299999999999995</v>
      </c>
      <c r="N998" s="53">
        <f>IF(Tabelle11[[#This Row],[Etas 55°C]]=0,"n.a.",(6-Tabelle11[[#This Row],[80%/20% SCOP]])/Tabelle11[[#This Row],[80%/20% SCOP]])</f>
        <v>0.26849894291754767</v>
      </c>
    </row>
    <row r="999" spans="1:14" ht="20.100000000000001" customHeight="1" x14ac:dyDescent="0.25">
      <c r="A999" s="40">
        <v>16002837</v>
      </c>
      <c r="B999" s="41" t="s">
        <v>6201</v>
      </c>
      <c r="C999" s="41" t="s">
        <v>7855</v>
      </c>
      <c r="D999" s="42" t="s">
        <v>6852</v>
      </c>
      <c r="E999" s="43">
        <v>85</v>
      </c>
      <c r="F999" s="44">
        <v>1.89</v>
      </c>
      <c r="G999" s="43">
        <v>80</v>
      </c>
      <c r="H999" s="44">
        <v>1.42</v>
      </c>
      <c r="I999" s="42" t="s">
        <v>109</v>
      </c>
      <c r="J999" s="42" t="s">
        <v>15</v>
      </c>
      <c r="K999" s="42" t="s">
        <v>4</v>
      </c>
      <c r="L999" s="43">
        <f>IF(Tabelle11[[#This Row],[Heizleistung (55° C)]]=0,Tabelle11[[#This Row],[Heizleistung (35° C)]],(Tabelle11[[#This Row],[Heizleistung (35° C)]]+Tabelle11[[#This Row],[Heizleistung (55° C)]])/2)</f>
        <v>82.5</v>
      </c>
      <c r="M999" s="46">
        <f>IF(OR(Tabelle11[[#This Row],[Etas 35°C]]=0,Tabelle11[[#This Row],[Etas 55°C]]=0),"n.a.",(Tabelle11[[#This Row],[Etas 35°C]]*0.8+Tabelle11[[#This Row],[Etas 55°C]]*0.2)*2.5)</f>
        <v>4.49</v>
      </c>
      <c r="N999" s="53">
        <f>IF(Tabelle11[[#This Row],[Etas 55°C]]=0,"n.a.",(6-Tabelle11[[#This Row],[80%/20% SCOP]])/Tabelle11[[#This Row],[80%/20% SCOP]])</f>
        <v>0.33630289532293978</v>
      </c>
    </row>
    <row r="1000" spans="1:14" ht="20.100000000000001" customHeight="1" x14ac:dyDescent="0.25">
      <c r="A1000" s="40">
        <v>16002328</v>
      </c>
      <c r="B1000" s="41" t="s">
        <v>6201</v>
      </c>
      <c r="C1000" s="41" t="s">
        <v>7856</v>
      </c>
      <c r="D1000" s="42" t="s">
        <v>6852</v>
      </c>
      <c r="E1000" s="43">
        <v>33</v>
      </c>
      <c r="F1000" s="44">
        <v>2.11</v>
      </c>
      <c r="G1000" s="43">
        <v>30</v>
      </c>
      <c r="H1000" s="44">
        <v>1.4</v>
      </c>
      <c r="I1000" s="42" t="s">
        <v>109</v>
      </c>
      <c r="J1000" s="42" t="s">
        <v>4</v>
      </c>
      <c r="K1000" s="42" t="s">
        <v>4</v>
      </c>
      <c r="L1000" s="43">
        <f>IF(Tabelle11[[#This Row],[Heizleistung (55° C)]]=0,Tabelle11[[#This Row],[Heizleistung (35° C)]],(Tabelle11[[#This Row],[Heizleistung (35° C)]]+Tabelle11[[#This Row],[Heizleistung (55° C)]])/2)</f>
        <v>31.5</v>
      </c>
      <c r="M1000" s="46">
        <f>IF(OR(Tabelle11[[#This Row],[Etas 35°C]]=0,Tabelle11[[#This Row],[Etas 55°C]]=0),"n.a.",(Tabelle11[[#This Row],[Etas 35°C]]*0.8+Tabelle11[[#This Row],[Etas 55°C]]*0.2)*2.5)</f>
        <v>4.92</v>
      </c>
      <c r="N1000" s="53">
        <f>IF(Tabelle11[[#This Row],[Etas 55°C]]=0,"n.a.",(6-Tabelle11[[#This Row],[80%/20% SCOP]])/Tabelle11[[#This Row],[80%/20% SCOP]])</f>
        <v>0.21951219512195125</v>
      </c>
    </row>
    <row r="1001" spans="1:14" ht="20.100000000000001" customHeight="1" x14ac:dyDescent="0.25">
      <c r="A1001" s="40">
        <v>16002622</v>
      </c>
      <c r="B1001" s="41" t="s">
        <v>6201</v>
      </c>
      <c r="C1001" s="41" t="s">
        <v>7857</v>
      </c>
      <c r="D1001" s="42" t="s">
        <v>6852</v>
      </c>
      <c r="E1001" s="43">
        <v>101</v>
      </c>
      <c r="F1001" s="44">
        <v>1.89</v>
      </c>
      <c r="G1001" s="43"/>
      <c r="H1001" s="44">
        <v>1.4</v>
      </c>
      <c r="I1001" s="42" t="s">
        <v>109</v>
      </c>
      <c r="J1001" s="42" t="s">
        <v>15</v>
      </c>
      <c r="K1001" s="42" t="s">
        <v>4</v>
      </c>
      <c r="L1001" s="43">
        <f>IF(Tabelle11[[#This Row],[Heizleistung (55° C)]]=0,Tabelle11[[#This Row],[Heizleistung (35° C)]],(Tabelle11[[#This Row],[Heizleistung (35° C)]]+Tabelle11[[#This Row],[Heizleistung (55° C)]])/2)</f>
        <v>101</v>
      </c>
      <c r="M1001" s="46">
        <f>IF(OR(Tabelle11[[#This Row],[Etas 35°C]]=0,Tabelle11[[#This Row],[Etas 55°C]]=0),"n.a.",(Tabelle11[[#This Row],[Etas 35°C]]*0.8+Tabelle11[[#This Row],[Etas 55°C]]*0.2)*2.5)</f>
        <v>4.4800000000000004</v>
      </c>
      <c r="N1001" s="53">
        <f>IF(Tabelle11[[#This Row],[Etas 55°C]]=0,"n.a.",(6-Tabelle11[[#This Row],[80%/20% SCOP]])/Tabelle11[[#This Row],[80%/20% SCOP]])</f>
        <v>0.33928571428571414</v>
      </c>
    </row>
    <row r="1002" spans="1:14" ht="20.100000000000001" customHeight="1" x14ac:dyDescent="0.25">
      <c r="A1002" s="40">
        <v>16002838</v>
      </c>
      <c r="B1002" s="41" t="s">
        <v>6201</v>
      </c>
      <c r="C1002" s="41" t="s">
        <v>7858</v>
      </c>
      <c r="D1002" s="42" t="s">
        <v>6852</v>
      </c>
      <c r="E1002" s="43">
        <v>108</v>
      </c>
      <c r="F1002" s="44">
        <v>1.86</v>
      </c>
      <c r="G1002" s="43">
        <v>102</v>
      </c>
      <c r="H1002" s="44">
        <v>1.4</v>
      </c>
      <c r="I1002" s="42" t="s">
        <v>109</v>
      </c>
      <c r="J1002" s="42" t="s">
        <v>15</v>
      </c>
      <c r="K1002" s="42" t="s">
        <v>4</v>
      </c>
      <c r="L1002" s="43">
        <f>IF(Tabelle11[[#This Row],[Heizleistung (55° C)]]=0,Tabelle11[[#This Row],[Heizleistung (35° C)]],(Tabelle11[[#This Row],[Heizleistung (35° C)]]+Tabelle11[[#This Row],[Heizleistung (55° C)]])/2)</f>
        <v>105</v>
      </c>
      <c r="M1002" s="46">
        <f>IF(OR(Tabelle11[[#This Row],[Etas 35°C]]=0,Tabelle11[[#This Row],[Etas 55°C]]=0),"n.a.",(Tabelle11[[#This Row],[Etas 35°C]]*0.8+Tabelle11[[#This Row],[Etas 55°C]]*0.2)*2.5)</f>
        <v>4.4200000000000008</v>
      </c>
      <c r="N1002" s="53">
        <f>IF(Tabelle11[[#This Row],[Etas 55°C]]=0,"n.a.",(6-Tabelle11[[#This Row],[80%/20% SCOP]])/Tabelle11[[#This Row],[80%/20% SCOP]])</f>
        <v>0.35746606334841602</v>
      </c>
    </row>
    <row r="1003" spans="1:14" ht="20.100000000000001" customHeight="1" x14ac:dyDescent="0.25">
      <c r="A1003" s="40">
        <v>16002493</v>
      </c>
      <c r="B1003" s="41" t="s">
        <v>6201</v>
      </c>
      <c r="C1003" s="41" t="s">
        <v>7859</v>
      </c>
      <c r="D1003" s="42" t="s">
        <v>6852</v>
      </c>
      <c r="E1003" s="43">
        <v>23</v>
      </c>
      <c r="F1003" s="44">
        <v>1.96</v>
      </c>
      <c r="G1003" s="43">
        <v>23</v>
      </c>
      <c r="H1003" s="44">
        <v>1.54</v>
      </c>
      <c r="I1003" s="42" t="s">
        <v>109</v>
      </c>
      <c r="J1003" s="42" t="s">
        <v>4</v>
      </c>
      <c r="K1003" s="42" t="s">
        <v>4</v>
      </c>
      <c r="L1003" s="43">
        <f>IF(Tabelle11[[#This Row],[Heizleistung (55° C)]]=0,Tabelle11[[#This Row],[Heizleistung (35° C)]],(Tabelle11[[#This Row],[Heizleistung (35° C)]]+Tabelle11[[#This Row],[Heizleistung (55° C)]])/2)</f>
        <v>23</v>
      </c>
      <c r="M1003" s="46">
        <f>IF(OR(Tabelle11[[#This Row],[Etas 35°C]]=0,Tabelle11[[#This Row],[Etas 55°C]]=0),"n.a.",(Tabelle11[[#This Row],[Etas 35°C]]*0.8+Tabelle11[[#This Row],[Etas 55°C]]*0.2)*2.5)</f>
        <v>4.6900000000000004</v>
      </c>
      <c r="N1003" s="53">
        <f>IF(Tabelle11[[#This Row],[Etas 55°C]]=0,"n.a.",(6-Tabelle11[[#This Row],[80%/20% SCOP]])/Tabelle11[[#This Row],[80%/20% SCOP]])</f>
        <v>0.27931769722814487</v>
      </c>
    </row>
    <row r="1004" spans="1:14" ht="20.100000000000001" customHeight="1" x14ac:dyDescent="0.25">
      <c r="A1004" s="40">
        <v>16002628</v>
      </c>
      <c r="B1004" s="41" t="s">
        <v>6201</v>
      </c>
      <c r="C1004" s="41" t="s">
        <v>7860</v>
      </c>
      <c r="D1004" s="42" t="s">
        <v>6852</v>
      </c>
      <c r="E1004" s="43">
        <v>17</v>
      </c>
      <c r="F1004" s="44">
        <v>1.85</v>
      </c>
      <c r="G1004" s="43">
        <v>16</v>
      </c>
      <c r="H1004" s="44">
        <v>1.42</v>
      </c>
      <c r="I1004" s="42" t="s">
        <v>109</v>
      </c>
      <c r="J1004" s="42" t="s">
        <v>4</v>
      </c>
      <c r="K1004" s="42" t="s">
        <v>4</v>
      </c>
      <c r="L1004" s="43">
        <f>IF(Tabelle11[[#This Row],[Heizleistung (55° C)]]=0,Tabelle11[[#This Row],[Heizleistung (35° C)]],(Tabelle11[[#This Row],[Heizleistung (35° C)]]+Tabelle11[[#This Row],[Heizleistung (55° C)]])/2)</f>
        <v>16.5</v>
      </c>
      <c r="M1004" s="46">
        <f>IF(OR(Tabelle11[[#This Row],[Etas 35°C]]=0,Tabelle11[[#This Row],[Etas 55°C]]=0),"n.a.",(Tabelle11[[#This Row],[Etas 35°C]]*0.8+Tabelle11[[#This Row],[Etas 55°C]]*0.2)*2.5)</f>
        <v>4.41</v>
      </c>
      <c r="N1004" s="53">
        <f>IF(Tabelle11[[#This Row],[Etas 55°C]]=0,"n.a.",(6-Tabelle11[[#This Row],[80%/20% SCOP]])/Tabelle11[[#This Row],[80%/20% SCOP]])</f>
        <v>0.36054421768707479</v>
      </c>
    </row>
    <row r="1005" spans="1:14" ht="20.100000000000001" customHeight="1" x14ac:dyDescent="0.25">
      <c r="A1005" s="40">
        <v>16002912</v>
      </c>
      <c r="B1005" s="41" t="s">
        <v>6201</v>
      </c>
      <c r="C1005" s="41" t="s">
        <v>7861</v>
      </c>
      <c r="D1005" s="42" t="s">
        <v>6852</v>
      </c>
      <c r="E1005" s="43">
        <v>222</v>
      </c>
      <c r="F1005" s="44">
        <v>1.93</v>
      </c>
      <c r="G1005" s="43">
        <v>210</v>
      </c>
      <c r="H1005" s="44">
        <v>1.45</v>
      </c>
      <c r="I1005" s="42" t="s">
        <v>109</v>
      </c>
      <c r="J1005" s="42" t="s">
        <v>15</v>
      </c>
      <c r="K1005" s="42" t="s">
        <v>4</v>
      </c>
      <c r="L1005" s="43">
        <f>IF(Tabelle11[[#This Row],[Heizleistung (55° C)]]=0,Tabelle11[[#This Row],[Heizleistung (35° C)]],(Tabelle11[[#This Row],[Heizleistung (35° C)]]+Tabelle11[[#This Row],[Heizleistung (55° C)]])/2)</f>
        <v>216</v>
      </c>
      <c r="M1005" s="46">
        <f>IF(OR(Tabelle11[[#This Row],[Etas 35°C]]=0,Tabelle11[[#This Row],[Etas 55°C]]=0),"n.a.",(Tabelle11[[#This Row],[Etas 35°C]]*0.8+Tabelle11[[#This Row],[Etas 55°C]]*0.2)*2.5)</f>
        <v>4.585</v>
      </c>
      <c r="N1005" s="53">
        <f>IF(Tabelle11[[#This Row],[Etas 55°C]]=0,"n.a.",(6-Tabelle11[[#This Row],[80%/20% SCOP]])/Tabelle11[[#This Row],[80%/20% SCOP]])</f>
        <v>0.30861504907306436</v>
      </c>
    </row>
    <row r="1006" spans="1:14" ht="20.100000000000001" customHeight="1" x14ac:dyDescent="0.25">
      <c r="A1006" s="40">
        <v>16002323</v>
      </c>
      <c r="B1006" s="41" t="s">
        <v>6201</v>
      </c>
      <c r="C1006" s="41" t="s">
        <v>7862</v>
      </c>
      <c r="D1006" s="42" t="s">
        <v>6852</v>
      </c>
      <c r="E1006" s="43">
        <v>49</v>
      </c>
      <c r="F1006" s="44">
        <v>1.99</v>
      </c>
      <c r="G1006" s="43">
        <v>45</v>
      </c>
      <c r="H1006" s="44">
        <v>1.4</v>
      </c>
      <c r="I1006" s="42" t="s">
        <v>109</v>
      </c>
      <c r="J1006" s="42" t="s">
        <v>4</v>
      </c>
      <c r="K1006" s="42" t="s">
        <v>4</v>
      </c>
      <c r="L1006" s="43">
        <f>IF(Tabelle11[[#This Row],[Heizleistung (55° C)]]=0,Tabelle11[[#This Row],[Heizleistung (35° C)]],(Tabelle11[[#This Row],[Heizleistung (35° C)]]+Tabelle11[[#This Row],[Heizleistung (55° C)]])/2)</f>
        <v>47</v>
      </c>
      <c r="M1006" s="46">
        <f>IF(OR(Tabelle11[[#This Row],[Etas 35°C]]=0,Tabelle11[[#This Row],[Etas 55°C]]=0),"n.a.",(Tabelle11[[#This Row],[Etas 35°C]]*0.8+Tabelle11[[#This Row],[Etas 55°C]]*0.2)*2.5)</f>
        <v>4.6800000000000006</v>
      </c>
      <c r="N1006" s="53">
        <f>IF(Tabelle11[[#This Row],[Etas 55°C]]=0,"n.a.",(6-Tabelle11[[#This Row],[80%/20% SCOP]])/Tabelle11[[#This Row],[80%/20% SCOP]])</f>
        <v>0.28205128205128188</v>
      </c>
    </row>
    <row r="1007" spans="1:14" ht="20.100000000000001" customHeight="1" x14ac:dyDescent="0.25">
      <c r="A1007" s="40">
        <v>16002839</v>
      </c>
      <c r="B1007" s="41" t="s">
        <v>6201</v>
      </c>
      <c r="C1007" s="41" t="s">
        <v>7863</v>
      </c>
      <c r="D1007" s="42" t="s">
        <v>6852</v>
      </c>
      <c r="E1007" s="43">
        <v>108</v>
      </c>
      <c r="F1007" s="44">
        <v>1.86</v>
      </c>
      <c r="G1007" s="43">
        <v>102</v>
      </c>
      <c r="H1007" s="44">
        <v>1.4</v>
      </c>
      <c r="I1007" s="42" t="s">
        <v>109</v>
      </c>
      <c r="J1007" s="42" t="s">
        <v>15</v>
      </c>
      <c r="K1007" s="42" t="s">
        <v>4</v>
      </c>
      <c r="L1007" s="43">
        <f>IF(Tabelle11[[#This Row],[Heizleistung (55° C)]]=0,Tabelle11[[#This Row],[Heizleistung (35° C)]],(Tabelle11[[#This Row],[Heizleistung (35° C)]]+Tabelle11[[#This Row],[Heizleistung (55° C)]])/2)</f>
        <v>105</v>
      </c>
      <c r="M1007" s="46">
        <f>IF(OR(Tabelle11[[#This Row],[Etas 35°C]]=0,Tabelle11[[#This Row],[Etas 55°C]]=0),"n.a.",(Tabelle11[[#This Row],[Etas 35°C]]*0.8+Tabelle11[[#This Row],[Etas 55°C]]*0.2)*2.5)</f>
        <v>4.4200000000000008</v>
      </c>
      <c r="N1007" s="53">
        <f>IF(Tabelle11[[#This Row],[Etas 55°C]]=0,"n.a.",(6-Tabelle11[[#This Row],[80%/20% SCOP]])/Tabelle11[[#This Row],[80%/20% SCOP]])</f>
        <v>0.35746606334841602</v>
      </c>
    </row>
    <row r="1008" spans="1:14" ht="20.100000000000001" customHeight="1" x14ac:dyDescent="0.25">
      <c r="A1008" s="40">
        <v>16011810</v>
      </c>
      <c r="B1008" s="41" t="s">
        <v>6201</v>
      </c>
      <c r="C1008" s="41" t="s">
        <v>7864</v>
      </c>
      <c r="D1008" s="42" t="s">
        <v>6852</v>
      </c>
      <c r="E1008" s="43">
        <v>144.6</v>
      </c>
      <c r="F1008" s="44">
        <v>1.8140000000000001</v>
      </c>
      <c r="G1008" s="43">
        <v>116.7</v>
      </c>
      <c r="H1008" s="44">
        <v>1.448</v>
      </c>
      <c r="I1008" s="42" t="s">
        <v>3166</v>
      </c>
      <c r="J1008" s="42" t="s">
        <v>4</v>
      </c>
      <c r="K1008" s="42" t="s">
        <v>15</v>
      </c>
      <c r="L1008" s="43">
        <f>IF(Tabelle11[[#This Row],[Heizleistung (55° C)]]=0,Tabelle11[[#This Row],[Heizleistung (35° C)]],(Tabelle11[[#This Row],[Heizleistung (35° C)]]+Tabelle11[[#This Row],[Heizleistung (55° C)]])/2)</f>
        <v>130.65</v>
      </c>
      <c r="M1008" s="46">
        <f>IF(OR(Tabelle11[[#This Row],[Etas 35°C]]=0,Tabelle11[[#This Row],[Etas 55°C]]=0),"n.a.",(Tabelle11[[#This Row],[Etas 35°C]]*0.8+Tabelle11[[#This Row],[Etas 55°C]]*0.2)*2.5)</f>
        <v>4.3520000000000003</v>
      </c>
      <c r="N1008" s="53">
        <f>IF(Tabelle11[[#This Row],[Etas 55°C]]=0,"n.a.",(6-Tabelle11[[#This Row],[80%/20% SCOP]])/Tabelle11[[#This Row],[80%/20% SCOP]])</f>
        <v>0.37867647058823517</v>
      </c>
    </row>
    <row r="1009" spans="1:14" ht="20.100000000000001" customHeight="1" x14ac:dyDescent="0.25">
      <c r="A1009" s="40">
        <v>16002842</v>
      </c>
      <c r="B1009" s="41" t="s">
        <v>6201</v>
      </c>
      <c r="C1009" s="41" t="s">
        <v>7865</v>
      </c>
      <c r="D1009" s="42" t="s">
        <v>6852</v>
      </c>
      <c r="E1009" s="43">
        <v>175</v>
      </c>
      <c r="F1009" s="44">
        <v>1.88</v>
      </c>
      <c r="G1009" s="43">
        <v>166</v>
      </c>
      <c r="H1009" s="44">
        <v>1.4</v>
      </c>
      <c r="I1009" s="42" t="s">
        <v>109</v>
      </c>
      <c r="J1009" s="42" t="s">
        <v>15</v>
      </c>
      <c r="K1009" s="42" t="s">
        <v>4</v>
      </c>
      <c r="L1009" s="43">
        <f>IF(Tabelle11[[#This Row],[Heizleistung (55° C)]]=0,Tabelle11[[#This Row],[Heizleistung (35° C)]],(Tabelle11[[#This Row],[Heizleistung (35° C)]]+Tabelle11[[#This Row],[Heizleistung (55° C)]])/2)</f>
        <v>170.5</v>
      </c>
      <c r="M1009" s="46">
        <f>IF(OR(Tabelle11[[#This Row],[Etas 35°C]]=0,Tabelle11[[#This Row],[Etas 55°C]]=0),"n.a.",(Tabelle11[[#This Row],[Etas 35°C]]*0.8+Tabelle11[[#This Row],[Etas 55°C]]*0.2)*2.5)</f>
        <v>4.46</v>
      </c>
      <c r="N1009" s="53">
        <f>IF(Tabelle11[[#This Row],[Etas 55°C]]=0,"n.a.",(6-Tabelle11[[#This Row],[80%/20% SCOP]])/Tabelle11[[#This Row],[80%/20% SCOP]])</f>
        <v>0.3452914798206278</v>
      </c>
    </row>
    <row r="1010" spans="1:14" ht="20.100000000000001" customHeight="1" x14ac:dyDescent="0.25">
      <c r="A1010" s="40">
        <v>16002836</v>
      </c>
      <c r="B1010" s="41" t="s">
        <v>6201</v>
      </c>
      <c r="C1010" s="41" t="s">
        <v>7866</v>
      </c>
      <c r="D1010" s="42" t="s">
        <v>6852</v>
      </c>
      <c r="E1010" s="43">
        <v>85</v>
      </c>
      <c r="F1010" s="44">
        <v>1.89</v>
      </c>
      <c r="G1010" s="43">
        <v>80</v>
      </c>
      <c r="H1010" s="44">
        <v>1.42</v>
      </c>
      <c r="I1010" s="42" t="s">
        <v>109</v>
      </c>
      <c r="J1010" s="42" t="s">
        <v>15</v>
      </c>
      <c r="K1010" s="42" t="s">
        <v>4</v>
      </c>
      <c r="L1010" s="43">
        <f>IF(Tabelle11[[#This Row],[Heizleistung (55° C)]]=0,Tabelle11[[#This Row],[Heizleistung (35° C)]],(Tabelle11[[#This Row],[Heizleistung (35° C)]]+Tabelle11[[#This Row],[Heizleistung (55° C)]])/2)</f>
        <v>82.5</v>
      </c>
      <c r="M1010" s="46">
        <f>IF(OR(Tabelle11[[#This Row],[Etas 35°C]]=0,Tabelle11[[#This Row],[Etas 55°C]]=0),"n.a.",(Tabelle11[[#This Row],[Etas 35°C]]*0.8+Tabelle11[[#This Row],[Etas 55°C]]*0.2)*2.5)</f>
        <v>4.49</v>
      </c>
      <c r="N1010" s="53">
        <f>IF(Tabelle11[[#This Row],[Etas 55°C]]=0,"n.a.",(6-Tabelle11[[#This Row],[80%/20% SCOP]])/Tabelle11[[#This Row],[80%/20% SCOP]])</f>
        <v>0.33630289532293978</v>
      </c>
    </row>
    <row r="1011" spans="1:14" ht="20.100000000000001" customHeight="1" x14ac:dyDescent="0.25">
      <c r="A1011" s="40">
        <v>16002696</v>
      </c>
      <c r="B1011" s="41" t="s">
        <v>6201</v>
      </c>
      <c r="C1011" s="41" t="s">
        <v>7867</v>
      </c>
      <c r="D1011" s="42" t="s">
        <v>6852</v>
      </c>
      <c r="E1011" s="43">
        <v>108</v>
      </c>
      <c r="F1011" s="44">
        <v>1.86</v>
      </c>
      <c r="G1011" s="43">
        <v>102</v>
      </c>
      <c r="H1011" s="44">
        <v>1.4</v>
      </c>
      <c r="I1011" s="42" t="s">
        <v>109</v>
      </c>
      <c r="J1011" s="42" t="s">
        <v>4</v>
      </c>
      <c r="K1011" s="42" t="s">
        <v>4</v>
      </c>
      <c r="L1011" s="43">
        <f>IF(Tabelle11[[#This Row],[Heizleistung (55° C)]]=0,Tabelle11[[#This Row],[Heizleistung (35° C)]],(Tabelle11[[#This Row],[Heizleistung (35° C)]]+Tabelle11[[#This Row],[Heizleistung (55° C)]])/2)</f>
        <v>105</v>
      </c>
      <c r="M1011" s="46">
        <f>IF(OR(Tabelle11[[#This Row],[Etas 35°C]]=0,Tabelle11[[#This Row],[Etas 55°C]]=0),"n.a.",(Tabelle11[[#This Row],[Etas 35°C]]*0.8+Tabelle11[[#This Row],[Etas 55°C]]*0.2)*2.5)</f>
        <v>4.4200000000000008</v>
      </c>
      <c r="N1011" s="53">
        <f>IF(Tabelle11[[#This Row],[Etas 55°C]]=0,"n.a.",(6-Tabelle11[[#This Row],[80%/20% SCOP]])/Tabelle11[[#This Row],[80%/20% SCOP]])</f>
        <v>0.35746606334841602</v>
      </c>
    </row>
    <row r="1012" spans="1:14" ht="20.100000000000001" customHeight="1" x14ac:dyDescent="0.25">
      <c r="A1012" s="40">
        <v>16002627</v>
      </c>
      <c r="B1012" s="41" t="s">
        <v>6201</v>
      </c>
      <c r="C1012" s="41" t="s">
        <v>7868</v>
      </c>
      <c r="D1012" s="42" t="s">
        <v>6852</v>
      </c>
      <c r="E1012" s="43">
        <v>17.260000000000002</v>
      </c>
      <c r="F1012" s="44">
        <v>2.04</v>
      </c>
      <c r="G1012" s="43">
        <v>15.68</v>
      </c>
      <c r="H1012" s="44">
        <v>1.5</v>
      </c>
      <c r="I1012" s="42" t="s">
        <v>109</v>
      </c>
      <c r="J1012" s="42" t="s">
        <v>4</v>
      </c>
      <c r="K1012" s="42" t="s">
        <v>4</v>
      </c>
      <c r="L1012" s="43">
        <f>IF(Tabelle11[[#This Row],[Heizleistung (55° C)]]=0,Tabelle11[[#This Row],[Heizleistung (35° C)]],(Tabelle11[[#This Row],[Heizleistung (35° C)]]+Tabelle11[[#This Row],[Heizleistung (55° C)]])/2)</f>
        <v>16.47</v>
      </c>
      <c r="M1012" s="46">
        <f>IF(OR(Tabelle11[[#This Row],[Etas 35°C]]=0,Tabelle11[[#This Row],[Etas 55°C]]=0),"n.a.",(Tabelle11[[#This Row],[Etas 35°C]]*0.8+Tabelle11[[#This Row],[Etas 55°C]]*0.2)*2.5)</f>
        <v>4.83</v>
      </c>
      <c r="N1012" s="53">
        <f>IF(Tabelle11[[#This Row],[Etas 55°C]]=0,"n.a.",(6-Tabelle11[[#This Row],[80%/20% SCOP]])/Tabelle11[[#This Row],[80%/20% SCOP]])</f>
        <v>0.24223602484472048</v>
      </c>
    </row>
    <row r="1013" spans="1:14" ht="20.100000000000001" customHeight="1" x14ac:dyDescent="0.25">
      <c r="A1013" s="40">
        <v>16002494</v>
      </c>
      <c r="B1013" s="41" t="s">
        <v>6201</v>
      </c>
      <c r="C1013" s="41" t="s">
        <v>7869</v>
      </c>
      <c r="D1013" s="42" t="s">
        <v>6852</v>
      </c>
      <c r="E1013" s="43">
        <v>32</v>
      </c>
      <c r="F1013" s="44">
        <v>2.0299999999999998</v>
      </c>
      <c r="G1013" s="43">
        <v>34</v>
      </c>
      <c r="H1013" s="44">
        <v>1.55</v>
      </c>
      <c r="I1013" s="42" t="s">
        <v>109</v>
      </c>
      <c r="J1013" s="42" t="s">
        <v>4</v>
      </c>
      <c r="K1013" s="42" t="s">
        <v>4</v>
      </c>
      <c r="L1013" s="43">
        <f>IF(Tabelle11[[#This Row],[Heizleistung (55° C)]]=0,Tabelle11[[#This Row],[Heizleistung (35° C)]],(Tabelle11[[#This Row],[Heizleistung (35° C)]]+Tabelle11[[#This Row],[Heizleistung (55° C)]])/2)</f>
        <v>33</v>
      </c>
      <c r="M1013" s="46">
        <f>IF(OR(Tabelle11[[#This Row],[Etas 35°C]]=0,Tabelle11[[#This Row],[Etas 55°C]]=0),"n.a.",(Tabelle11[[#This Row],[Etas 35°C]]*0.8+Tabelle11[[#This Row],[Etas 55°C]]*0.2)*2.5)</f>
        <v>4.835</v>
      </c>
      <c r="N1013" s="53">
        <f>IF(Tabelle11[[#This Row],[Etas 55°C]]=0,"n.a.",(6-Tabelle11[[#This Row],[80%/20% SCOP]])/Tabelle11[[#This Row],[80%/20% SCOP]])</f>
        <v>0.24095139607032059</v>
      </c>
    </row>
    <row r="1014" spans="1:14" ht="20.100000000000001" customHeight="1" x14ac:dyDescent="0.25">
      <c r="A1014" s="40">
        <v>16002695</v>
      </c>
      <c r="B1014" s="41" t="s">
        <v>6201</v>
      </c>
      <c r="C1014" s="41" t="s">
        <v>7870</v>
      </c>
      <c r="D1014" s="42" t="s">
        <v>6852</v>
      </c>
      <c r="E1014" s="43">
        <v>85.1</v>
      </c>
      <c r="F1014" s="44">
        <v>1.8560000000000001</v>
      </c>
      <c r="G1014" s="43"/>
      <c r="H1014" s="42"/>
      <c r="I1014" s="42" t="s">
        <v>109</v>
      </c>
      <c r="J1014" s="42" t="s">
        <v>4</v>
      </c>
      <c r="K1014" s="42" t="s">
        <v>4</v>
      </c>
      <c r="L1014" s="43">
        <f>IF(Tabelle11[[#This Row],[Heizleistung (55° C)]]=0,Tabelle11[[#This Row],[Heizleistung (35° C)]],(Tabelle11[[#This Row],[Heizleistung (35° C)]]+Tabelle11[[#This Row],[Heizleistung (55° C)]])/2)</f>
        <v>85.1</v>
      </c>
      <c r="M1014" s="46" t="str">
        <f>IF(OR(Tabelle11[[#This Row],[Etas 35°C]]=0,Tabelle11[[#This Row],[Etas 55°C]]=0),"n.a.",(Tabelle11[[#This Row],[Etas 35°C]]*0.8+Tabelle11[[#This Row],[Etas 55°C]]*0.2)*2.5)</f>
        <v>n.a.</v>
      </c>
      <c r="N1014" s="53" t="str">
        <f>IF(Tabelle11[[#This Row],[Etas 55°C]]=0,"n.a.",(6-Tabelle11[[#This Row],[80%/20% SCOP]])/Tabelle11[[#This Row],[80%/20% SCOP]])</f>
        <v>n.a.</v>
      </c>
    </row>
    <row r="1015" spans="1:14" ht="20.100000000000001" customHeight="1" x14ac:dyDescent="0.25">
      <c r="A1015" s="40">
        <v>16002495</v>
      </c>
      <c r="B1015" s="41" t="s">
        <v>6201</v>
      </c>
      <c r="C1015" s="41" t="s">
        <v>7871</v>
      </c>
      <c r="D1015" s="42" t="s">
        <v>6852</v>
      </c>
      <c r="E1015" s="43">
        <v>37</v>
      </c>
      <c r="F1015" s="44">
        <v>2.13</v>
      </c>
      <c r="G1015" s="43">
        <v>38</v>
      </c>
      <c r="H1015" s="44">
        <v>1.58</v>
      </c>
      <c r="I1015" s="42" t="s">
        <v>109</v>
      </c>
      <c r="J1015" s="42" t="s">
        <v>4</v>
      </c>
      <c r="K1015" s="42" t="s">
        <v>4</v>
      </c>
      <c r="L1015" s="43">
        <f>IF(Tabelle11[[#This Row],[Heizleistung (55° C)]]=0,Tabelle11[[#This Row],[Heizleistung (35° C)]],(Tabelle11[[#This Row],[Heizleistung (35° C)]]+Tabelle11[[#This Row],[Heizleistung (55° C)]])/2)</f>
        <v>37.5</v>
      </c>
      <c r="M1015" s="46">
        <f>IF(OR(Tabelle11[[#This Row],[Etas 35°C]]=0,Tabelle11[[#This Row],[Etas 55°C]]=0),"n.a.",(Tabelle11[[#This Row],[Etas 35°C]]*0.8+Tabelle11[[#This Row],[Etas 55°C]]*0.2)*2.5)</f>
        <v>5.05</v>
      </c>
      <c r="N1015" s="53">
        <f>IF(Tabelle11[[#This Row],[Etas 55°C]]=0,"n.a.",(6-Tabelle11[[#This Row],[80%/20% SCOP]])/Tabelle11[[#This Row],[80%/20% SCOP]])</f>
        <v>0.18811881188118815</v>
      </c>
    </row>
    <row r="1016" spans="1:14" ht="20.100000000000001" customHeight="1" x14ac:dyDescent="0.25">
      <c r="A1016" s="40">
        <v>16011813</v>
      </c>
      <c r="B1016" s="41" t="s">
        <v>6201</v>
      </c>
      <c r="C1016" s="41" t="s">
        <v>7872</v>
      </c>
      <c r="D1016" s="42" t="s">
        <v>6852</v>
      </c>
      <c r="E1016" s="43">
        <v>144.6</v>
      </c>
      <c r="F1016" s="44">
        <v>1.8140000000000001</v>
      </c>
      <c r="G1016" s="43">
        <v>116.7</v>
      </c>
      <c r="H1016" s="44">
        <v>1.448</v>
      </c>
      <c r="I1016" s="42" t="s">
        <v>3166</v>
      </c>
      <c r="J1016" s="42" t="s">
        <v>4</v>
      </c>
      <c r="K1016" s="42" t="s">
        <v>15</v>
      </c>
      <c r="L1016" s="43">
        <f>IF(Tabelle11[[#This Row],[Heizleistung (55° C)]]=0,Tabelle11[[#This Row],[Heizleistung (35° C)]],(Tabelle11[[#This Row],[Heizleistung (35° C)]]+Tabelle11[[#This Row],[Heizleistung (55° C)]])/2)</f>
        <v>130.65</v>
      </c>
      <c r="M1016" s="46">
        <f>IF(OR(Tabelle11[[#This Row],[Etas 35°C]]=0,Tabelle11[[#This Row],[Etas 55°C]]=0),"n.a.",(Tabelle11[[#This Row],[Etas 35°C]]*0.8+Tabelle11[[#This Row],[Etas 55°C]]*0.2)*2.5)</f>
        <v>4.3520000000000003</v>
      </c>
      <c r="N1016" s="53">
        <f>IF(Tabelle11[[#This Row],[Etas 55°C]]=0,"n.a.",(6-Tabelle11[[#This Row],[80%/20% SCOP]])/Tabelle11[[#This Row],[80%/20% SCOP]])</f>
        <v>0.37867647058823517</v>
      </c>
    </row>
    <row r="1017" spans="1:14" ht="20.100000000000001" customHeight="1" x14ac:dyDescent="0.25">
      <c r="A1017" s="40">
        <v>16002763</v>
      </c>
      <c r="B1017" s="41" t="s">
        <v>6201</v>
      </c>
      <c r="C1017" s="41" t="s">
        <v>7873</v>
      </c>
      <c r="D1017" s="42" t="s">
        <v>6852</v>
      </c>
      <c r="E1017" s="43">
        <v>12</v>
      </c>
      <c r="F1017" s="44">
        <v>2.0499999999999998</v>
      </c>
      <c r="G1017" s="43">
        <v>12</v>
      </c>
      <c r="H1017" s="44">
        <v>1.51</v>
      </c>
      <c r="I1017" s="42" t="s">
        <v>109</v>
      </c>
      <c r="J1017" s="42" t="s">
        <v>4</v>
      </c>
      <c r="K1017" s="42" t="s">
        <v>4</v>
      </c>
      <c r="L1017" s="43">
        <f>IF(Tabelle11[[#This Row],[Heizleistung (55° C)]]=0,Tabelle11[[#This Row],[Heizleistung (35° C)]],(Tabelle11[[#This Row],[Heizleistung (35° C)]]+Tabelle11[[#This Row],[Heizleistung (55° C)]])/2)</f>
        <v>12</v>
      </c>
      <c r="M1017" s="46">
        <f>IF(OR(Tabelle11[[#This Row],[Etas 35°C]]=0,Tabelle11[[#This Row],[Etas 55°C]]=0),"n.a.",(Tabelle11[[#This Row],[Etas 35°C]]*0.8+Tabelle11[[#This Row],[Etas 55°C]]*0.2)*2.5)</f>
        <v>4.8549999999999995</v>
      </c>
      <c r="N1017" s="53">
        <f>IF(Tabelle11[[#This Row],[Etas 55°C]]=0,"n.a.",(6-Tabelle11[[#This Row],[80%/20% SCOP]])/Tabelle11[[#This Row],[80%/20% SCOP]])</f>
        <v>0.23583934088568498</v>
      </c>
    </row>
    <row r="1018" spans="1:14" ht="20.100000000000001" customHeight="1" x14ac:dyDescent="0.25">
      <c r="A1018" s="40">
        <v>16002321</v>
      </c>
      <c r="B1018" s="41" t="s">
        <v>6201</v>
      </c>
      <c r="C1018" s="41" t="s">
        <v>7874</v>
      </c>
      <c r="D1018" s="42" t="s">
        <v>6852</v>
      </c>
      <c r="E1018" s="43">
        <v>33</v>
      </c>
      <c r="F1018" s="44">
        <v>2.11</v>
      </c>
      <c r="G1018" s="43">
        <v>30</v>
      </c>
      <c r="H1018" s="44">
        <v>1.4</v>
      </c>
      <c r="I1018" s="42" t="s">
        <v>109</v>
      </c>
      <c r="J1018" s="42" t="s">
        <v>4</v>
      </c>
      <c r="K1018" s="42" t="s">
        <v>4</v>
      </c>
      <c r="L1018" s="43">
        <f>IF(Tabelle11[[#This Row],[Heizleistung (55° C)]]=0,Tabelle11[[#This Row],[Heizleistung (35° C)]],(Tabelle11[[#This Row],[Heizleistung (35° C)]]+Tabelle11[[#This Row],[Heizleistung (55° C)]])/2)</f>
        <v>31.5</v>
      </c>
      <c r="M1018" s="46">
        <f>IF(OR(Tabelle11[[#This Row],[Etas 35°C]]=0,Tabelle11[[#This Row],[Etas 55°C]]=0),"n.a.",(Tabelle11[[#This Row],[Etas 35°C]]*0.8+Tabelle11[[#This Row],[Etas 55°C]]*0.2)*2.5)</f>
        <v>4.92</v>
      </c>
      <c r="N1018" s="53">
        <f>IF(Tabelle11[[#This Row],[Etas 55°C]]=0,"n.a.",(6-Tabelle11[[#This Row],[80%/20% SCOP]])/Tabelle11[[#This Row],[80%/20% SCOP]])</f>
        <v>0.21951219512195125</v>
      </c>
    </row>
    <row r="1019" spans="1:14" ht="20.100000000000001" customHeight="1" x14ac:dyDescent="0.25">
      <c r="A1019" s="40">
        <v>16002843</v>
      </c>
      <c r="B1019" s="41" t="s">
        <v>6201</v>
      </c>
      <c r="C1019" s="41" t="s">
        <v>7875</v>
      </c>
      <c r="D1019" s="42" t="s">
        <v>6852</v>
      </c>
      <c r="E1019" s="43">
        <v>175</v>
      </c>
      <c r="F1019" s="44">
        <v>1.88</v>
      </c>
      <c r="G1019" s="43">
        <v>166</v>
      </c>
      <c r="H1019" s="44">
        <v>1.4</v>
      </c>
      <c r="I1019" s="42" t="s">
        <v>109</v>
      </c>
      <c r="J1019" s="42" t="s">
        <v>15</v>
      </c>
      <c r="K1019" s="42" t="s">
        <v>4</v>
      </c>
      <c r="L1019" s="43">
        <f>IF(Tabelle11[[#This Row],[Heizleistung (55° C)]]=0,Tabelle11[[#This Row],[Heizleistung (35° C)]],(Tabelle11[[#This Row],[Heizleistung (35° C)]]+Tabelle11[[#This Row],[Heizleistung (55° C)]])/2)</f>
        <v>170.5</v>
      </c>
      <c r="M1019" s="46">
        <f>IF(OR(Tabelle11[[#This Row],[Etas 35°C]]=0,Tabelle11[[#This Row],[Etas 55°C]]=0),"n.a.",(Tabelle11[[#This Row],[Etas 35°C]]*0.8+Tabelle11[[#This Row],[Etas 55°C]]*0.2)*2.5)</f>
        <v>4.46</v>
      </c>
      <c r="N1019" s="53">
        <f>IF(Tabelle11[[#This Row],[Etas 55°C]]=0,"n.a.",(6-Tabelle11[[#This Row],[80%/20% SCOP]])/Tabelle11[[#This Row],[80%/20% SCOP]])</f>
        <v>0.3452914798206278</v>
      </c>
    </row>
    <row r="1020" spans="1:14" ht="20.100000000000001" customHeight="1" x14ac:dyDescent="0.25">
      <c r="A1020" s="40">
        <v>16002699</v>
      </c>
      <c r="B1020" s="41" t="s">
        <v>6201</v>
      </c>
      <c r="C1020" s="41" t="s">
        <v>7876</v>
      </c>
      <c r="D1020" s="42" t="s">
        <v>6852</v>
      </c>
      <c r="E1020" s="43">
        <v>222</v>
      </c>
      <c r="F1020" s="44">
        <v>1.93</v>
      </c>
      <c r="G1020" s="43">
        <v>210</v>
      </c>
      <c r="H1020" s="44">
        <v>1.45</v>
      </c>
      <c r="I1020" s="42" t="s">
        <v>109</v>
      </c>
      <c r="J1020" s="42" t="s">
        <v>4</v>
      </c>
      <c r="K1020" s="42" t="s">
        <v>4</v>
      </c>
      <c r="L1020" s="43">
        <f>IF(Tabelle11[[#This Row],[Heizleistung (55° C)]]=0,Tabelle11[[#This Row],[Heizleistung (35° C)]],(Tabelle11[[#This Row],[Heizleistung (35° C)]]+Tabelle11[[#This Row],[Heizleistung (55° C)]])/2)</f>
        <v>216</v>
      </c>
      <c r="M1020" s="46">
        <f>IF(OR(Tabelle11[[#This Row],[Etas 35°C]]=0,Tabelle11[[#This Row],[Etas 55°C]]=0),"n.a.",(Tabelle11[[#This Row],[Etas 35°C]]*0.8+Tabelle11[[#This Row],[Etas 55°C]]*0.2)*2.5)</f>
        <v>4.585</v>
      </c>
      <c r="N1020" s="53">
        <f>IF(Tabelle11[[#This Row],[Etas 55°C]]=0,"n.a.",(6-Tabelle11[[#This Row],[80%/20% SCOP]])/Tabelle11[[#This Row],[80%/20% SCOP]])</f>
        <v>0.30861504907306436</v>
      </c>
    </row>
    <row r="1021" spans="1:14" ht="20.100000000000001" customHeight="1" x14ac:dyDescent="0.25">
      <c r="A1021" s="40">
        <v>16002762</v>
      </c>
      <c r="B1021" s="41" t="s">
        <v>6201</v>
      </c>
      <c r="C1021" s="41" t="s">
        <v>7877</v>
      </c>
      <c r="D1021" s="42" t="s">
        <v>6852</v>
      </c>
      <c r="E1021" s="43">
        <v>6</v>
      </c>
      <c r="F1021" s="44">
        <v>2.04</v>
      </c>
      <c r="G1021" s="43">
        <v>6</v>
      </c>
      <c r="H1021" s="44">
        <v>1.41</v>
      </c>
      <c r="I1021" s="42" t="s">
        <v>109</v>
      </c>
      <c r="J1021" s="42" t="s">
        <v>4</v>
      </c>
      <c r="K1021" s="42" t="s">
        <v>4</v>
      </c>
      <c r="L1021" s="43">
        <f>IF(Tabelle11[[#This Row],[Heizleistung (55° C)]]=0,Tabelle11[[#This Row],[Heizleistung (35° C)]],(Tabelle11[[#This Row],[Heizleistung (35° C)]]+Tabelle11[[#This Row],[Heizleistung (55° C)]])/2)</f>
        <v>6</v>
      </c>
      <c r="M1021" s="46">
        <f>IF(OR(Tabelle11[[#This Row],[Etas 35°C]]=0,Tabelle11[[#This Row],[Etas 55°C]]=0),"n.a.",(Tabelle11[[#This Row],[Etas 35°C]]*0.8+Tabelle11[[#This Row],[Etas 55°C]]*0.2)*2.5)</f>
        <v>4.7850000000000001</v>
      </c>
      <c r="N1021" s="53">
        <f>IF(Tabelle11[[#This Row],[Etas 55°C]]=0,"n.a.",(6-Tabelle11[[#This Row],[80%/20% SCOP]])/Tabelle11[[#This Row],[80%/20% SCOP]])</f>
        <v>0.25391849529780558</v>
      </c>
    </row>
    <row r="1022" spans="1:14" ht="20.100000000000001" customHeight="1" x14ac:dyDescent="0.25">
      <c r="A1022" s="40">
        <v>16002319</v>
      </c>
      <c r="B1022" s="41" t="s">
        <v>6201</v>
      </c>
      <c r="C1022" s="41" t="s">
        <v>7878</v>
      </c>
      <c r="D1022" s="42" t="s">
        <v>6852</v>
      </c>
      <c r="E1022" s="43">
        <v>24</v>
      </c>
      <c r="F1022" s="44">
        <v>2.0099999999999998</v>
      </c>
      <c r="G1022" s="43">
        <v>22</v>
      </c>
      <c r="H1022" s="44">
        <v>1.42</v>
      </c>
      <c r="I1022" s="42" t="s">
        <v>109</v>
      </c>
      <c r="J1022" s="42" t="s">
        <v>4</v>
      </c>
      <c r="K1022" s="42" t="s">
        <v>4</v>
      </c>
      <c r="L1022" s="43">
        <f>IF(Tabelle11[[#This Row],[Heizleistung (55° C)]]=0,Tabelle11[[#This Row],[Heizleistung (35° C)]],(Tabelle11[[#This Row],[Heizleistung (35° C)]]+Tabelle11[[#This Row],[Heizleistung (55° C)]])/2)</f>
        <v>23</v>
      </c>
      <c r="M1022" s="46">
        <f>IF(OR(Tabelle11[[#This Row],[Etas 35°C]]=0,Tabelle11[[#This Row],[Etas 55°C]]=0),"n.a.",(Tabelle11[[#This Row],[Etas 35°C]]*0.8+Tabelle11[[#This Row],[Etas 55°C]]*0.2)*2.5)</f>
        <v>4.7299999999999995</v>
      </c>
      <c r="N1022" s="53">
        <f>IF(Tabelle11[[#This Row],[Etas 55°C]]=0,"n.a.",(6-Tabelle11[[#This Row],[80%/20% SCOP]])/Tabelle11[[#This Row],[80%/20% SCOP]])</f>
        <v>0.26849894291754767</v>
      </c>
    </row>
    <row r="1023" spans="1:14" ht="20.100000000000001" customHeight="1" x14ac:dyDescent="0.25">
      <c r="A1023" s="40">
        <v>16002684</v>
      </c>
      <c r="B1023" s="41" t="s">
        <v>6201</v>
      </c>
      <c r="C1023" s="41" t="s">
        <v>7879</v>
      </c>
      <c r="D1023" s="42" t="s">
        <v>6852</v>
      </c>
      <c r="E1023" s="43">
        <v>6</v>
      </c>
      <c r="F1023" s="44">
        <v>2.04</v>
      </c>
      <c r="G1023" s="43">
        <v>6</v>
      </c>
      <c r="H1023" s="44">
        <v>1.43</v>
      </c>
      <c r="I1023" s="42" t="s">
        <v>109</v>
      </c>
      <c r="J1023" s="42" t="s">
        <v>4</v>
      </c>
      <c r="K1023" s="42" t="s">
        <v>4</v>
      </c>
      <c r="L1023" s="43">
        <f>IF(Tabelle11[[#This Row],[Heizleistung (55° C)]]=0,Tabelle11[[#This Row],[Heizleistung (35° C)]],(Tabelle11[[#This Row],[Heizleistung (35° C)]]+Tabelle11[[#This Row],[Heizleistung (55° C)]])/2)</f>
        <v>6</v>
      </c>
      <c r="M1023" s="46">
        <f>IF(OR(Tabelle11[[#This Row],[Etas 35°C]]=0,Tabelle11[[#This Row],[Etas 55°C]]=0),"n.a.",(Tabelle11[[#This Row],[Etas 35°C]]*0.8+Tabelle11[[#This Row],[Etas 55°C]]*0.2)*2.5)</f>
        <v>4.7949999999999999</v>
      </c>
      <c r="N1023" s="53">
        <f>IF(Tabelle11[[#This Row],[Etas 55°C]]=0,"n.a.",(6-Tabelle11[[#This Row],[80%/20% SCOP]])/Tabelle11[[#This Row],[80%/20% SCOP]])</f>
        <v>0.25130344108446301</v>
      </c>
    </row>
    <row r="1024" spans="1:14" ht="20.100000000000001" customHeight="1" x14ac:dyDescent="0.25">
      <c r="A1024" s="40">
        <v>16002840</v>
      </c>
      <c r="B1024" s="41" t="s">
        <v>6201</v>
      </c>
      <c r="C1024" s="41" t="s">
        <v>7880</v>
      </c>
      <c r="D1024" s="42" t="s">
        <v>6852</v>
      </c>
      <c r="E1024" s="43">
        <v>138</v>
      </c>
      <c r="F1024" s="44">
        <v>1.87</v>
      </c>
      <c r="G1024" s="43">
        <v>132</v>
      </c>
      <c r="H1024" s="44">
        <v>1.42</v>
      </c>
      <c r="I1024" s="42" t="s">
        <v>109</v>
      </c>
      <c r="J1024" s="42" t="s">
        <v>15</v>
      </c>
      <c r="K1024" s="42" t="s">
        <v>4</v>
      </c>
      <c r="L1024" s="43">
        <f>IF(Tabelle11[[#This Row],[Heizleistung (55° C)]]=0,Tabelle11[[#This Row],[Heizleistung (35° C)]],(Tabelle11[[#This Row],[Heizleistung (35° C)]]+Tabelle11[[#This Row],[Heizleistung (55° C)]])/2)</f>
        <v>135</v>
      </c>
      <c r="M1024" s="46">
        <f>IF(OR(Tabelle11[[#This Row],[Etas 35°C]]=0,Tabelle11[[#This Row],[Etas 55°C]]=0),"n.a.",(Tabelle11[[#This Row],[Etas 35°C]]*0.8+Tabelle11[[#This Row],[Etas 55°C]]*0.2)*2.5)</f>
        <v>4.4500000000000011</v>
      </c>
      <c r="N1024" s="53">
        <f>IF(Tabelle11[[#This Row],[Etas 55°C]]=0,"n.a.",(6-Tabelle11[[#This Row],[80%/20% SCOP]])/Tabelle11[[#This Row],[80%/20% SCOP]])</f>
        <v>0.34831460674157272</v>
      </c>
    </row>
    <row r="1025" spans="1:14" ht="20.100000000000001" customHeight="1" x14ac:dyDescent="0.25">
      <c r="A1025" s="40">
        <v>16002626</v>
      </c>
      <c r="B1025" s="41" t="s">
        <v>6201</v>
      </c>
      <c r="C1025" s="41" t="s">
        <v>7881</v>
      </c>
      <c r="D1025" s="42" t="s">
        <v>6852</v>
      </c>
      <c r="E1025" s="43">
        <v>12</v>
      </c>
      <c r="F1025" s="44">
        <v>2.04</v>
      </c>
      <c r="G1025" s="43">
        <v>11</v>
      </c>
      <c r="H1025" s="44">
        <v>1.52</v>
      </c>
      <c r="I1025" s="42" t="s">
        <v>109</v>
      </c>
      <c r="J1025" s="42" t="s">
        <v>4</v>
      </c>
      <c r="K1025" s="42" t="s">
        <v>4</v>
      </c>
      <c r="L1025" s="43">
        <f>IF(Tabelle11[[#This Row],[Heizleistung (55° C)]]=0,Tabelle11[[#This Row],[Heizleistung (35° C)]],(Tabelle11[[#This Row],[Heizleistung (35° C)]]+Tabelle11[[#This Row],[Heizleistung (55° C)]])/2)</f>
        <v>11.5</v>
      </c>
      <c r="M1025" s="46">
        <f>IF(OR(Tabelle11[[#This Row],[Etas 35°C]]=0,Tabelle11[[#This Row],[Etas 55°C]]=0),"n.a.",(Tabelle11[[#This Row],[Etas 35°C]]*0.8+Tabelle11[[#This Row],[Etas 55°C]]*0.2)*2.5)</f>
        <v>4.8400000000000007</v>
      </c>
      <c r="N1025" s="53">
        <f>IF(Tabelle11[[#This Row],[Etas 55°C]]=0,"n.a.",(6-Tabelle11[[#This Row],[80%/20% SCOP]])/Tabelle11[[#This Row],[80%/20% SCOP]])</f>
        <v>0.23966942148760312</v>
      </c>
    </row>
    <row r="1026" spans="1:14" ht="20.100000000000001" customHeight="1" x14ac:dyDescent="0.25">
      <c r="A1026" s="40">
        <v>16002621</v>
      </c>
      <c r="B1026" s="41" t="s">
        <v>6201</v>
      </c>
      <c r="C1026" s="41" t="s">
        <v>7882</v>
      </c>
      <c r="D1026" s="42" t="s">
        <v>6852</v>
      </c>
      <c r="E1026" s="43">
        <v>74.099999999999994</v>
      </c>
      <c r="F1026" s="44">
        <v>1.909</v>
      </c>
      <c r="G1026" s="43">
        <v>72.2</v>
      </c>
      <c r="H1026" s="44">
        <v>1.446</v>
      </c>
      <c r="I1026" s="42" t="s">
        <v>109</v>
      </c>
      <c r="J1026" s="42" t="s">
        <v>15</v>
      </c>
      <c r="K1026" s="42" t="s">
        <v>4</v>
      </c>
      <c r="L1026" s="43">
        <f>IF(Tabelle11[[#This Row],[Heizleistung (55° C)]]=0,Tabelle11[[#This Row],[Heizleistung (35° C)]],(Tabelle11[[#This Row],[Heizleistung (35° C)]]+Tabelle11[[#This Row],[Heizleistung (55° C)]])/2)</f>
        <v>73.150000000000006</v>
      </c>
      <c r="M1026" s="46">
        <f>IF(OR(Tabelle11[[#This Row],[Etas 35°C]]=0,Tabelle11[[#This Row],[Etas 55°C]]=0),"n.a.",(Tabelle11[[#This Row],[Etas 35°C]]*0.8+Tabelle11[[#This Row],[Etas 55°C]]*0.2)*2.5)</f>
        <v>4.5410000000000004</v>
      </c>
      <c r="N1026" s="53">
        <f>IF(Tabelle11[[#This Row],[Etas 55°C]]=0,"n.a.",(6-Tabelle11[[#This Row],[80%/20% SCOP]])/Tabelle11[[#This Row],[80%/20% SCOP]])</f>
        <v>0.32129486897159204</v>
      </c>
    </row>
    <row r="1027" spans="1:14" ht="20.100000000000001" customHeight="1" x14ac:dyDescent="0.25">
      <c r="A1027" s="40">
        <v>16002911</v>
      </c>
      <c r="B1027" s="41" t="s">
        <v>6201</v>
      </c>
      <c r="C1027" s="41" t="s">
        <v>7883</v>
      </c>
      <c r="D1027" s="42" t="s">
        <v>6852</v>
      </c>
      <c r="E1027" s="43">
        <v>222</v>
      </c>
      <c r="F1027" s="44">
        <v>1.93</v>
      </c>
      <c r="G1027" s="43">
        <v>210</v>
      </c>
      <c r="H1027" s="44">
        <v>1.45</v>
      </c>
      <c r="I1027" s="42" t="s">
        <v>109</v>
      </c>
      <c r="J1027" s="42" t="s">
        <v>15</v>
      </c>
      <c r="K1027" s="42" t="s">
        <v>4</v>
      </c>
      <c r="L1027" s="43">
        <f>IF(Tabelle11[[#This Row],[Heizleistung (55° C)]]=0,Tabelle11[[#This Row],[Heizleistung (35° C)]],(Tabelle11[[#This Row],[Heizleistung (35° C)]]+Tabelle11[[#This Row],[Heizleistung (55° C)]])/2)</f>
        <v>216</v>
      </c>
      <c r="M1027" s="46">
        <f>IF(OR(Tabelle11[[#This Row],[Etas 35°C]]=0,Tabelle11[[#This Row],[Etas 55°C]]=0),"n.a.",(Tabelle11[[#This Row],[Etas 35°C]]*0.8+Tabelle11[[#This Row],[Etas 55°C]]*0.2)*2.5)</f>
        <v>4.585</v>
      </c>
      <c r="N1027" s="53">
        <f>IF(Tabelle11[[#This Row],[Etas 55°C]]=0,"n.a.",(6-Tabelle11[[#This Row],[80%/20% SCOP]])/Tabelle11[[#This Row],[80%/20% SCOP]])</f>
        <v>0.30861504907306436</v>
      </c>
    </row>
    <row r="1028" spans="1:14" ht="20.100000000000001" customHeight="1" x14ac:dyDescent="0.25">
      <c r="A1028" s="40">
        <v>16002698</v>
      </c>
      <c r="B1028" s="41" t="s">
        <v>6201</v>
      </c>
      <c r="C1028" s="41" t="s">
        <v>7884</v>
      </c>
      <c r="D1028" s="42" t="s">
        <v>6852</v>
      </c>
      <c r="E1028" s="43">
        <v>175</v>
      </c>
      <c r="F1028" s="44">
        <v>1.88</v>
      </c>
      <c r="G1028" s="43">
        <v>166</v>
      </c>
      <c r="H1028" s="44">
        <v>1.4</v>
      </c>
      <c r="I1028" s="42" t="s">
        <v>109</v>
      </c>
      <c r="J1028" s="42" t="s">
        <v>4</v>
      </c>
      <c r="K1028" s="42" t="s">
        <v>4</v>
      </c>
      <c r="L1028" s="43">
        <f>IF(Tabelle11[[#This Row],[Heizleistung (55° C)]]=0,Tabelle11[[#This Row],[Heizleistung (35° C)]],(Tabelle11[[#This Row],[Heizleistung (35° C)]]+Tabelle11[[#This Row],[Heizleistung (55° C)]])/2)</f>
        <v>170.5</v>
      </c>
      <c r="M1028" s="46">
        <f>IF(OR(Tabelle11[[#This Row],[Etas 35°C]]=0,Tabelle11[[#This Row],[Etas 55°C]]=0),"n.a.",(Tabelle11[[#This Row],[Etas 35°C]]*0.8+Tabelle11[[#This Row],[Etas 55°C]]*0.2)*2.5)</f>
        <v>4.46</v>
      </c>
      <c r="N1028" s="53">
        <f>IF(Tabelle11[[#This Row],[Etas 55°C]]=0,"n.a.",(6-Tabelle11[[#This Row],[80%/20% SCOP]])/Tabelle11[[#This Row],[80%/20% SCOP]])</f>
        <v>0.3452914798206278</v>
      </c>
    </row>
    <row r="1029" spans="1:14" ht="20.100000000000001" customHeight="1" x14ac:dyDescent="0.25">
      <c r="A1029" s="40">
        <v>16002324</v>
      </c>
      <c r="B1029" s="41" t="s">
        <v>6201</v>
      </c>
      <c r="C1029" s="41" t="s">
        <v>7885</v>
      </c>
      <c r="D1029" s="42" t="s">
        <v>6852</v>
      </c>
      <c r="E1029" s="43">
        <v>58.9</v>
      </c>
      <c r="F1029" s="44">
        <v>1.99</v>
      </c>
      <c r="G1029" s="43">
        <v>48.7</v>
      </c>
      <c r="H1029" s="44">
        <v>1.4</v>
      </c>
      <c r="I1029" s="42" t="s">
        <v>109</v>
      </c>
      <c r="J1029" s="42" t="s">
        <v>4</v>
      </c>
      <c r="K1029" s="42" t="s">
        <v>4</v>
      </c>
      <c r="L1029" s="43">
        <f>IF(Tabelle11[[#This Row],[Heizleistung (55° C)]]=0,Tabelle11[[#This Row],[Heizleistung (35° C)]],(Tabelle11[[#This Row],[Heizleistung (35° C)]]+Tabelle11[[#This Row],[Heizleistung (55° C)]])/2)</f>
        <v>53.8</v>
      </c>
      <c r="M1029" s="46">
        <f>IF(OR(Tabelle11[[#This Row],[Etas 35°C]]=0,Tabelle11[[#This Row],[Etas 55°C]]=0),"n.a.",(Tabelle11[[#This Row],[Etas 35°C]]*0.8+Tabelle11[[#This Row],[Etas 55°C]]*0.2)*2.5)</f>
        <v>4.6800000000000006</v>
      </c>
      <c r="N1029" s="53">
        <f>IF(Tabelle11[[#This Row],[Etas 55°C]]=0,"n.a.",(6-Tabelle11[[#This Row],[80%/20% SCOP]])/Tabelle11[[#This Row],[80%/20% SCOP]])</f>
        <v>0.28205128205128188</v>
      </c>
    </row>
    <row r="1030" spans="1:14" ht="20.100000000000001" customHeight="1" x14ac:dyDescent="0.25">
      <c r="A1030" s="40">
        <v>16002685</v>
      </c>
      <c r="B1030" s="41" t="s">
        <v>6201</v>
      </c>
      <c r="C1030" s="41" t="s">
        <v>7886</v>
      </c>
      <c r="D1030" s="42" t="s">
        <v>6852</v>
      </c>
      <c r="E1030" s="43">
        <v>12</v>
      </c>
      <c r="F1030" s="44">
        <v>2.0499999999999998</v>
      </c>
      <c r="G1030" s="43">
        <v>12</v>
      </c>
      <c r="H1030" s="44">
        <v>1.53</v>
      </c>
      <c r="I1030" s="42" t="s">
        <v>109</v>
      </c>
      <c r="J1030" s="42" t="s">
        <v>4</v>
      </c>
      <c r="K1030" s="42" t="s">
        <v>4</v>
      </c>
      <c r="L1030" s="43">
        <f>IF(Tabelle11[[#This Row],[Heizleistung (55° C)]]=0,Tabelle11[[#This Row],[Heizleistung (35° C)]],(Tabelle11[[#This Row],[Heizleistung (35° C)]]+Tabelle11[[#This Row],[Heizleistung (55° C)]])/2)</f>
        <v>12</v>
      </c>
      <c r="M1030" s="46">
        <f>IF(OR(Tabelle11[[#This Row],[Etas 35°C]]=0,Tabelle11[[#This Row],[Etas 55°C]]=0),"n.a.",(Tabelle11[[#This Row],[Etas 35°C]]*0.8+Tabelle11[[#This Row],[Etas 55°C]]*0.2)*2.5)</f>
        <v>4.8650000000000002</v>
      </c>
      <c r="N1030" s="53">
        <f>IF(Tabelle11[[#This Row],[Etas 55°C]]=0,"n.a.",(6-Tabelle11[[#This Row],[80%/20% SCOP]])/Tabelle11[[#This Row],[80%/20% SCOP]])</f>
        <v>0.23329907502569366</v>
      </c>
    </row>
    <row r="1031" spans="1:14" ht="20.100000000000001" customHeight="1" x14ac:dyDescent="0.25">
      <c r="A1031" s="40">
        <v>16002329</v>
      </c>
      <c r="B1031" s="41" t="s">
        <v>6201</v>
      </c>
      <c r="C1031" s="41" t="s">
        <v>7887</v>
      </c>
      <c r="D1031" s="42" t="s">
        <v>6852</v>
      </c>
      <c r="E1031" s="43">
        <v>49</v>
      </c>
      <c r="F1031" s="44">
        <v>1.99</v>
      </c>
      <c r="G1031" s="43">
        <v>45</v>
      </c>
      <c r="H1031" s="44">
        <v>1.4</v>
      </c>
      <c r="I1031" s="42" t="s">
        <v>109</v>
      </c>
      <c r="J1031" s="42" t="s">
        <v>4</v>
      </c>
      <c r="K1031" s="42" t="s">
        <v>4</v>
      </c>
      <c r="L1031" s="43">
        <f>IF(Tabelle11[[#This Row],[Heizleistung (55° C)]]=0,Tabelle11[[#This Row],[Heizleistung (35° C)]],(Tabelle11[[#This Row],[Heizleistung (35° C)]]+Tabelle11[[#This Row],[Heizleistung (55° C)]])/2)</f>
        <v>47</v>
      </c>
      <c r="M1031" s="46">
        <f>IF(OR(Tabelle11[[#This Row],[Etas 35°C]]=0,Tabelle11[[#This Row],[Etas 55°C]]=0),"n.a.",(Tabelle11[[#This Row],[Etas 35°C]]*0.8+Tabelle11[[#This Row],[Etas 55°C]]*0.2)*2.5)</f>
        <v>4.6800000000000006</v>
      </c>
      <c r="N1031" s="53">
        <f>IF(Tabelle11[[#This Row],[Etas 55°C]]=0,"n.a.",(6-Tabelle11[[#This Row],[80%/20% SCOP]])/Tabelle11[[#This Row],[80%/20% SCOP]])</f>
        <v>0.28205128205128188</v>
      </c>
    </row>
    <row r="1032" spans="1:14" ht="20.100000000000001" customHeight="1" x14ac:dyDescent="0.25">
      <c r="A1032" s="40">
        <v>16002625</v>
      </c>
      <c r="B1032" s="41" t="s">
        <v>6201</v>
      </c>
      <c r="C1032" s="41" t="s">
        <v>7888</v>
      </c>
      <c r="D1032" s="42" t="s">
        <v>6852</v>
      </c>
      <c r="E1032" s="43">
        <v>9.8000000000000007</v>
      </c>
      <c r="F1032" s="44">
        <v>2.0099999999999998</v>
      </c>
      <c r="G1032" s="43">
        <v>8.8800000000000008</v>
      </c>
      <c r="H1032" s="44">
        <v>1.45</v>
      </c>
      <c r="I1032" s="42" t="s">
        <v>109</v>
      </c>
      <c r="J1032" s="42" t="s">
        <v>4</v>
      </c>
      <c r="K1032" s="42" t="s">
        <v>4</v>
      </c>
      <c r="L1032" s="43">
        <f>IF(Tabelle11[[#This Row],[Heizleistung (55° C)]]=0,Tabelle11[[#This Row],[Heizleistung (35° C)]],(Tabelle11[[#This Row],[Heizleistung (35° C)]]+Tabelle11[[#This Row],[Heizleistung (55° C)]])/2)</f>
        <v>9.34</v>
      </c>
      <c r="M1032" s="46">
        <f>IF(OR(Tabelle11[[#This Row],[Etas 35°C]]=0,Tabelle11[[#This Row],[Etas 55°C]]=0),"n.a.",(Tabelle11[[#This Row],[Etas 35°C]]*0.8+Tabelle11[[#This Row],[Etas 55°C]]*0.2)*2.5)</f>
        <v>4.7450000000000001</v>
      </c>
      <c r="N1032" s="53">
        <f>IF(Tabelle11[[#This Row],[Etas 55°C]]=0,"n.a.",(6-Tabelle11[[#This Row],[80%/20% SCOP]])/Tabelle11[[#This Row],[80%/20% SCOP]])</f>
        <v>0.26448893572181242</v>
      </c>
    </row>
    <row r="1033" spans="1:14" ht="20.100000000000001" customHeight="1" x14ac:dyDescent="0.25">
      <c r="A1033" s="40">
        <v>16002841</v>
      </c>
      <c r="B1033" s="41" t="s">
        <v>6201</v>
      </c>
      <c r="C1033" s="41" t="s">
        <v>7889</v>
      </c>
      <c r="D1033" s="42" t="s">
        <v>6852</v>
      </c>
      <c r="E1033" s="43">
        <v>138</v>
      </c>
      <c r="F1033" s="44">
        <v>1.87</v>
      </c>
      <c r="G1033" s="43">
        <v>132</v>
      </c>
      <c r="H1033" s="44">
        <v>1.42</v>
      </c>
      <c r="I1033" s="42" t="s">
        <v>109</v>
      </c>
      <c r="J1033" s="42" t="s">
        <v>15</v>
      </c>
      <c r="K1033" s="42" t="s">
        <v>4</v>
      </c>
      <c r="L1033" s="43">
        <f>IF(Tabelle11[[#This Row],[Heizleistung (55° C)]]=0,Tabelle11[[#This Row],[Heizleistung (35° C)]],(Tabelle11[[#This Row],[Heizleistung (35° C)]]+Tabelle11[[#This Row],[Heizleistung (55° C)]])/2)</f>
        <v>135</v>
      </c>
      <c r="M1033" s="46">
        <f>IF(OR(Tabelle11[[#This Row],[Etas 35°C]]=0,Tabelle11[[#This Row],[Etas 55°C]]=0),"n.a.",(Tabelle11[[#This Row],[Etas 35°C]]*0.8+Tabelle11[[#This Row],[Etas 55°C]]*0.2)*2.5)</f>
        <v>4.4500000000000011</v>
      </c>
      <c r="N1033" s="53">
        <f>IF(Tabelle11[[#This Row],[Etas 55°C]]=0,"n.a.",(6-Tabelle11[[#This Row],[80%/20% SCOP]])/Tabelle11[[#This Row],[80%/20% SCOP]])</f>
        <v>0.34831460674157272</v>
      </c>
    </row>
    <row r="1034" spans="1:14" ht="20.100000000000001" customHeight="1" x14ac:dyDescent="0.25">
      <c r="A1034" s="40">
        <v>16002623</v>
      </c>
      <c r="B1034" s="41" t="s">
        <v>6201</v>
      </c>
      <c r="C1034" s="41" t="s">
        <v>7890</v>
      </c>
      <c r="D1034" s="42" t="s">
        <v>6852</v>
      </c>
      <c r="E1034" s="43">
        <v>13</v>
      </c>
      <c r="F1034" s="44">
        <v>2.17</v>
      </c>
      <c r="G1034" s="43">
        <v>15</v>
      </c>
      <c r="H1034" s="44">
        <v>1.59</v>
      </c>
      <c r="I1034" s="42" t="s">
        <v>109</v>
      </c>
      <c r="J1034" s="42" t="s">
        <v>4</v>
      </c>
      <c r="K1034" s="42" t="s">
        <v>4</v>
      </c>
      <c r="L1034" s="43">
        <f>IF(Tabelle11[[#This Row],[Heizleistung (55° C)]]=0,Tabelle11[[#This Row],[Heizleistung (35° C)]],(Tabelle11[[#This Row],[Heizleistung (35° C)]]+Tabelle11[[#This Row],[Heizleistung (55° C)]])/2)</f>
        <v>14</v>
      </c>
      <c r="M1034" s="46">
        <f>IF(OR(Tabelle11[[#This Row],[Etas 35°C]]=0,Tabelle11[[#This Row],[Etas 55°C]]=0),"n.a.",(Tabelle11[[#This Row],[Etas 35°C]]*0.8+Tabelle11[[#This Row],[Etas 55°C]]*0.2)*2.5)</f>
        <v>5.1350000000000007</v>
      </c>
      <c r="N1034" s="53">
        <f>IF(Tabelle11[[#This Row],[Etas 55°C]]=0,"n.a.",(6-Tabelle11[[#This Row],[80%/20% SCOP]])/Tabelle11[[#This Row],[80%/20% SCOP]])</f>
        <v>0.16845180136319363</v>
      </c>
    </row>
    <row r="1035" spans="1:14" ht="20.100000000000001" customHeight="1" x14ac:dyDescent="0.25">
      <c r="A1035" s="40">
        <v>16002327</v>
      </c>
      <c r="B1035" s="41" t="s">
        <v>6201</v>
      </c>
      <c r="C1035" s="41" t="s">
        <v>7891</v>
      </c>
      <c r="D1035" s="42" t="s">
        <v>6852</v>
      </c>
      <c r="E1035" s="43">
        <v>24</v>
      </c>
      <c r="F1035" s="44">
        <v>2.0099999999999998</v>
      </c>
      <c r="G1035" s="43">
        <v>22</v>
      </c>
      <c r="H1035" s="44">
        <v>1.42</v>
      </c>
      <c r="I1035" s="42" t="s">
        <v>109</v>
      </c>
      <c r="J1035" s="42" t="s">
        <v>4</v>
      </c>
      <c r="K1035" s="42" t="s">
        <v>4</v>
      </c>
      <c r="L1035" s="43">
        <f>IF(Tabelle11[[#This Row],[Heizleistung (55° C)]]=0,Tabelle11[[#This Row],[Heizleistung (35° C)]],(Tabelle11[[#This Row],[Heizleistung (35° C)]]+Tabelle11[[#This Row],[Heizleistung (55° C)]])/2)</f>
        <v>23</v>
      </c>
      <c r="M1035" s="46">
        <f>IF(OR(Tabelle11[[#This Row],[Etas 35°C]]=0,Tabelle11[[#This Row],[Etas 55°C]]=0),"n.a.",(Tabelle11[[#This Row],[Etas 35°C]]*0.8+Tabelle11[[#This Row],[Etas 55°C]]*0.2)*2.5)</f>
        <v>4.7299999999999995</v>
      </c>
      <c r="N1035" s="53">
        <f>IF(Tabelle11[[#This Row],[Etas 55°C]]=0,"n.a.",(6-Tabelle11[[#This Row],[80%/20% SCOP]])/Tabelle11[[#This Row],[80%/20% SCOP]])</f>
        <v>0.26849894291754767</v>
      </c>
    </row>
    <row r="1036" spans="1:14" ht="20.100000000000001" customHeight="1" x14ac:dyDescent="0.25">
      <c r="A1036" s="40">
        <v>16002761</v>
      </c>
      <c r="B1036" s="41" t="s">
        <v>6201</v>
      </c>
      <c r="C1036" s="41" t="s">
        <v>7892</v>
      </c>
      <c r="D1036" s="42" t="s">
        <v>6852</v>
      </c>
      <c r="E1036" s="43">
        <v>10.27</v>
      </c>
      <c r="F1036" s="44">
        <v>2</v>
      </c>
      <c r="G1036" s="43">
        <v>9.31</v>
      </c>
      <c r="H1036" s="44">
        <v>1.5</v>
      </c>
      <c r="I1036" s="42" t="s">
        <v>109</v>
      </c>
      <c r="J1036" s="42" t="s">
        <v>4</v>
      </c>
      <c r="K1036" s="42" t="s">
        <v>4</v>
      </c>
      <c r="L1036" s="43">
        <f>IF(Tabelle11[[#This Row],[Heizleistung (55° C)]]=0,Tabelle11[[#This Row],[Heizleistung (35° C)]],(Tabelle11[[#This Row],[Heizleistung (35° C)]]+Tabelle11[[#This Row],[Heizleistung (55° C)]])/2)</f>
        <v>9.7899999999999991</v>
      </c>
      <c r="M1036" s="46">
        <f>IF(OR(Tabelle11[[#This Row],[Etas 35°C]]=0,Tabelle11[[#This Row],[Etas 55°C]]=0),"n.a.",(Tabelle11[[#This Row],[Etas 35°C]]*0.8+Tabelle11[[#This Row],[Etas 55°C]]*0.2)*2.5)</f>
        <v>4.75</v>
      </c>
      <c r="N1036" s="53">
        <f>IF(Tabelle11[[#This Row],[Etas 55°C]]=0,"n.a.",(6-Tabelle11[[#This Row],[80%/20% SCOP]])/Tabelle11[[#This Row],[80%/20% SCOP]])</f>
        <v>0.26315789473684209</v>
      </c>
    </row>
    <row r="1037" spans="1:14" ht="20.100000000000001" customHeight="1" x14ac:dyDescent="0.25">
      <c r="A1037" s="40">
        <v>16002322</v>
      </c>
      <c r="B1037" s="41" t="s">
        <v>6201</v>
      </c>
      <c r="C1037" s="41" t="s">
        <v>7893</v>
      </c>
      <c r="D1037" s="42" t="s">
        <v>6852</v>
      </c>
      <c r="E1037" s="43">
        <v>37.1</v>
      </c>
      <c r="F1037" s="44">
        <v>2.11</v>
      </c>
      <c r="G1037" s="43">
        <v>34.11</v>
      </c>
      <c r="H1037" s="44">
        <v>1.4</v>
      </c>
      <c r="I1037" s="42" t="s">
        <v>109</v>
      </c>
      <c r="J1037" s="42" t="s">
        <v>4</v>
      </c>
      <c r="K1037" s="42" t="s">
        <v>4</v>
      </c>
      <c r="L1037" s="43">
        <f>IF(Tabelle11[[#This Row],[Heizleistung (55° C)]]=0,Tabelle11[[#This Row],[Heizleistung (35° C)]],(Tabelle11[[#This Row],[Heizleistung (35° C)]]+Tabelle11[[#This Row],[Heizleistung (55° C)]])/2)</f>
        <v>35.605000000000004</v>
      </c>
      <c r="M1037" s="46">
        <f>IF(OR(Tabelle11[[#This Row],[Etas 35°C]]=0,Tabelle11[[#This Row],[Etas 55°C]]=0),"n.a.",(Tabelle11[[#This Row],[Etas 35°C]]*0.8+Tabelle11[[#This Row],[Etas 55°C]]*0.2)*2.5)</f>
        <v>4.92</v>
      </c>
      <c r="N1037" s="53">
        <f>IF(Tabelle11[[#This Row],[Etas 55°C]]=0,"n.a.",(6-Tabelle11[[#This Row],[80%/20% SCOP]])/Tabelle11[[#This Row],[80%/20% SCOP]])</f>
        <v>0.21951219512195125</v>
      </c>
    </row>
    <row r="1038" spans="1:14" ht="20.100000000000001" customHeight="1" x14ac:dyDescent="0.25">
      <c r="A1038" s="40">
        <v>16003212</v>
      </c>
      <c r="B1038" s="41" t="s">
        <v>6522</v>
      </c>
      <c r="C1038" s="41" t="s">
        <v>7894</v>
      </c>
      <c r="D1038" s="42" t="s">
        <v>6852</v>
      </c>
      <c r="E1038" s="43">
        <v>7.6</v>
      </c>
      <c r="F1038" s="44">
        <v>1.97</v>
      </c>
      <c r="G1038" s="43">
        <v>6.8</v>
      </c>
      <c r="H1038" s="44">
        <v>1.4</v>
      </c>
      <c r="I1038" s="42" t="s">
        <v>109</v>
      </c>
      <c r="J1038" s="42" t="s">
        <v>4</v>
      </c>
      <c r="K1038" s="42" t="s">
        <v>4</v>
      </c>
      <c r="L1038" s="43">
        <f>IF(Tabelle11[[#This Row],[Heizleistung (55° C)]]=0,Tabelle11[[#This Row],[Heizleistung (35° C)]],(Tabelle11[[#This Row],[Heizleistung (35° C)]]+Tabelle11[[#This Row],[Heizleistung (55° C)]])/2)</f>
        <v>7.1999999999999993</v>
      </c>
      <c r="M1038" s="46">
        <f>IF(OR(Tabelle11[[#This Row],[Etas 35°C]]=0,Tabelle11[[#This Row],[Etas 55°C]]=0),"n.a.",(Tabelle11[[#This Row],[Etas 35°C]]*0.8+Tabelle11[[#This Row],[Etas 55°C]]*0.2)*2.5)</f>
        <v>4.6400000000000006</v>
      </c>
      <c r="N1038" s="53">
        <f>IF(Tabelle11[[#This Row],[Etas 55°C]]=0,"n.a.",(6-Tabelle11[[#This Row],[80%/20% SCOP]])/Tabelle11[[#This Row],[80%/20% SCOP]])</f>
        <v>0.29310344827586193</v>
      </c>
    </row>
    <row r="1039" spans="1:14" ht="20.100000000000001" customHeight="1" x14ac:dyDescent="0.25">
      <c r="A1039" s="40">
        <v>16003211</v>
      </c>
      <c r="B1039" s="41" t="s">
        <v>6522</v>
      </c>
      <c r="C1039" s="41" t="s">
        <v>7895</v>
      </c>
      <c r="D1039" s="42" t="s">
        <v>6852</v>
      </c>
      <c r="E1039" s="43">
        <v>13.2</v>
      </c>
      <c r="F1039" s="44">
        <v>2.0299999999999998</v>
      </c>
      <c r="G1039" s="43">
        <v>12.7</v>
      </c>
      <c r="H1039" s="44">
        <v>1.47</v>
      </c>
      <c r="I1039" s="42" t="s">
        <v>109</v>
      </c>
      <c r="J1039" s="42" t="s">
        <v>4</v>
      </c>
      <c r="K1039" s="42" t="s">
        <v>4</v>
      </c>
      <c r="L1039" s="43">
        <f>IF(Tabelle11[[#This Row],[Heizleistung (55° C)]]=0,Tabelle11[[#This Row],[Heizleistung (35° C)]],(Tabelle11[[#This Row],[Heizleistung (35° C)]]+Tabelle11[[#This Row],[Heizleistung (55° C)]])/2)</f>
        <v>12.95</v>
      </c>
      <c r="M1039" s="46">
        <f>IF(OR(Tabelle11[[#This Row],[Etas 35°C]]=0,Tabelle11[[#This Row],[Etas 55°C]]=0),"n.a.",(Tabelle11[[#This Row],[Etas 35°C]]*0.8+Tabelle11[[#This Row],[Etas 55°C]]*0.2)*2.5)</f>
        <v>4.7949999999999999</v>
      </c>
      <c r="N1039" s="53">
        <f>IF(Tabelle11[[#This Row],[Etas 55°C]]=0,"n.a.",(6-Tabelle11[[#This Row],[80%/20% SCOP]])/Tabelle11[[#This Row],[80%/20% SCOP]])</f>
        <v>0.25130344108446301</v>
      </c>
    </row>
    <row r="1040" spans="1:14" ht="20.100000000000001" customHeight="1" x14ac:dyDescent="0.25">
      <c r="A1040" s="40">
        <v>16003213</v>
      </c>
      <c r="B1040" s="41" t="s">
        <v>6522</v>
      </c>
      <c r="C1040" s="41" t="s">
        <v>7896</v>
      </c>
      <c r="D1040" s="42" t="s">
        <v>6852</v>
      </c>
      <c r="E1040" s="43">
        <v>10.4</v>
      </c>
      <c r="F1040" s="44">
        <v>2.0099999999999998</v>
      </c>
      <c r="G1040" s="43">
        <v>10</v>
      </c>
      <c r="H1040" s="44">
        <v>1.45</v>
      </c>
      <c r="I1040" s="42" t="s">
        <v>109</v>
      </c>
      <c r="J1040" s="42" t="s">
        <v>4</v>
      </c>
      <c r="K1040" s="42" t="s">
        <v>4</v>
      </c>
      <c r="L1040" s="43">
        <f>IF(Tabelle11[[#This Row],[Heizleistung (55° C)]]=0,Tabelle11[[#This Row],[Heizleistung (35° C)]],(Tabelle11[[#This Row],[Heizleistung (35° C)]]+Tabelle11[[#This Row],[Heizleistung (55° C)]])/2)</f>
        <v>10.199999999999999</v>
      </c>
      <c r="M1040" s="46">
        <f>IF(OR(Tabelle11[[#This Row],[Etas 35°C]]=0,Tabelle11[[#This Row],[Etas 55°C]]=0),"n.a.",(Tabelle11[[#This Row],[Etas 35°C]]*0.8+Tabelle11[[#This Row],[Etas 55°C]]*0.2)*2.5)</f>
        <v>4.7450000000000001</v>
      </c>
      <c r="N1040" s="53">
        <f>IF(Tabelle11[[#This Row],[Etas 55°C]]=0,"n.a.",(6-Tabelle11[[#This Row],[80%/20% SCOP]])/Tabelle11[[#This Row],[80%/20% SCOP]])</f>
        <v>0.26448893572181242</v>
      </c>
    </row>
    <row r="1041" spans="1:14" ht="20.100000000000001" customHeight="1" x14ac:dyDescent="0.25">
      <c r="A1041" s="40">
        <v>16003214</v>
      </c>
      <c r="B1041" s="41" t="s">
        <v>6522</v>
      </c>
      <c r="C1041" s="41" t="s">
        <v>7897</v>
      </c>
      <c r="D1041" s="42" t="s">
        <v>6852</v>
      </c>
      <c r="E1041" s="43">
        <v>16.46</v>
      </c>
      <c r="F1041" s="44">
        <v>2.0299999999999998</v>
      </c>
      <c r="G1041" s="43">
        <v>15.1</v>
      </c>
      <c r="H1041" s="44">
        <v>1.47</v>
      </c>
      <c r="I1041" s="42" t="s">
        <v>109</v>
      </c>
      <c r="J1041" s="42" t="s">
        <v>4</v>
      </c>
      <c r="K1041" s="42" t="s">
        <v>4</v>
      </c>
      <c r="L1041" s="43">
        <f>IF(Tabelle11[[#This Row],[Heizleistung (55° C)]]=0,Tabelle11[[#This Row],[Heizleistung (35° C)]],(Tabelle11[[#This Row],[Heizleistung (35° C)]]+Tabelle11[[#This Row],[Heizleistung (55° C)]])/2)</f>
        <v>15.780000000000001</v>
      </c>
      <c r="M1041" s="46">
        <f>IF(OR(Tabelle11[[#This Row],[Etas 35°C]]=0,Tabelle11[[#This Row],[Etas 55°C]]=0),"n.a.",(Tabelle11[[#This Row],[Etas 35°C]]*0.8+Tabelle11[[#This Row],[Etas 55°C]]*0.2)*2.5)</f>
        <v>4.7949999999999999</v>
      </c>
      <c r="N1041" s="53">
        <f>IF(Tabelle11[[#This Row],[Etas 55°C]]=0,"n.a.",(6-Tabelle11[[#This Row],[80%/20% SCOP]])/Tabelle11[[#This Row],[80%/20% SCOP]])</f>
        <v>0.25130344108446301</v>
      </c>
    </row>
    <row r="1042" spans="1:14" ht="20.100000000000001" customHeight="1" x14ac:dyDescent="0.25">
      <c r="A1042" s="40">
        <v>16002583</v>
      </c>
      <c r="B1042" s="41" t="s">
        <v>6533</v>
      </c>
      <c r="C1042" s="41" t="s">
        <v>7898</v>
      </c>
      <c r="D1042" s="42" t="s">
        <v>6852</v>
      </c>
      <c r="E1042" s="43">
        <v>25.73</v>
      </c>
      <c r="F1042" s="44">
        <v>2.06</v>
      </c>
      <c r="G1042" s="43">
        <v>24.21</v>
      </c>
      <c r="H1042" s="44">
        <v>1.55</v>
      </c>
      <c r="I1042" s="42" t="s">
        <v>109</v>
      </c>
      <c r="J1042" s="42" t="s">
        <v>4</v>
      </c>
      <c r="K1042" s="42" t="s">
        <v>4</v>
      </c>
      <c r="L1042" s="43">
        <f>IF(Tabelle11[[#This Row],[Heizleistung (55° C)]]=0,Tabelle11[[#This Row],[Heizleistung (35° C)]],(Tabelle11[[#This Row],[Heizleistung (35° C)]]+Tabelle11[[#This Row],[Heizleistung (55° C)]])/2)</f>
        <v>24.97</v>
      </c>
      <c r="M1042" s="46">
        <f>IF(OR(Tabelle11[[#This Row],[Etas 35°C]]=0,Tabelle11[[#This Row],[Etas 55°C]]=0),"n.a.",(Tabelle11[[#This Row],[Etas 35°C]]*0.8+Tabelle11[[#This Row],[Etas 55°C]]*0.2)*2.5)</f>
        <v>4.8950000000000005</v>
      </c>
      <c r="N1042" s="53">
        <f>IF(Tabelle11[[#This Row],[Etas 55°C]]=0,"n.a.",(6-Tabelle11[[#This Row],[80%/20% SCOP]])/Tabelle11[[#This Row],[80%/20% SCOP]])</f>
        <v>0.2257405515832481</v>
      </c>
    </row>
    <row r="1043" spans="1:14" ht="20.100000000000001" customHeight="1" x14ac:dyDescent="0.25">
      <c r="A1043" s="40">
        <v>16002772</v>
      </c>
      <c r="B1043" s="41" t="s">
        <v>6533</v>
      </c>
      <c r="C1043" s="41" t="s">
        <v>7899</v>
      </c>
      <c r="D1043" s="42" t="s">
        <v>6852</v>
      </c>
      <c r="E1043" s="43">
        <v>4</v>
      </c>
      <c r="F1043" s="44">
        <v>2.11</v>
      </c>
      <c r="G1043" s="43">
        <v>4</v>
      </c>
      <c r="H1043" s="44">
        <v>1.41</v>
      </c>
      <c r="I1043" s="42" t="s">
        <v>109</v>
      </c>
      <c r="J1043" s="42" t="s">
        <v>4</v>
      </c>
      <c r="K1043" s="42" t="s">
        <v>4</v>
      </c>
      <c r="L1043" s="43">
        <f>IF(Tabelle11[[#This Row],[Heizleistung (55° C)]]=0,Tabelle11[[#This Row],[Heizleistung (35° C)]],(Tabelle11[[#This Row],[Heizleistung (35° C)]]+Tabelle11[[#This Row],[Heizleistung (55° C)]])/2)</f>
        <v>4</v>
      </c>
      <c r="M1043" s="46">
        <f>IF(OR(Tabelle11[[#This Row],[Etas 35°C]]=0,Tabelle11[[#This Row],[Etas 55°C]]=0),"n.a.",(Tabelle11[[#This Row],[Etas 35°C]]*0.8+Tabelle11[[#This Row],[Etas 55°C]]*0.2)*2.5)</f>
        <v>4.9249999999999998</v>
      </c>
      <c r="N1043" s="53">
        <f>IF(Tabelle11[[#This Row],[Etas 55°C]]=0,"n.a.",(6-Tabelle11[[#This Row],[80%/20% SCOP]])/Tabelle11[[#This Row],[80%/20% SCOP]])</f>
        <v>0.21827411167512695</v>
      </c>
    </row>
    <row r="1044" spans="1:14" ht="20.100000000000001" customHeight="1" x14ac:dyDescent="0.25">
      <c r="A1044" s="40">
        <v>16002771</v>
      </c>
      <c r="B1044" s="41" t="s">
        <v>6533</v>
      </c>
      <c r="C1044" s="41" t="s">
        <v>7900</v>
      </c>
      <c r="D1044" s="42" t="s">
        <v>6852</v>
      </c>
      <c r="E1044" s="43">
        <v>10.5</v>
      </c>
      <c r="F1044" s="44">
        <v>2</v>
      </c>
      <c r="G1044" s="43">
        <v>9.6999999999999993</v>
      </c>
      <c r="H1044" s="44">
        <v>1.45</v>
      </c>
      <c r="I1044" s="42" t="s">
        <v>109</v>
      </c>
      <c r="J1044" s="42" t="s">
        <v>4</v>
      </c>
      <c r="K1044" s="42" t="s">
        <v>4</v>
      </c>
      <c r="L1044" s="43">
        <f>IF(Tabelle11[[#This Row],[Heizleistung (55° C)]]=0,Tabelle11[[#This Row],[Heizleistung (35° C)]],(Tabelle11[[#This Row],[Heizleistung (35° C)]]+Tabelle11[[#This Row],[Heizleistung (55° C)]])/2)</f>
        <v>10.1</v>
      </c>
      <c r="M1044" s="46">
        <f>IF(OR(Tabelle11[[#This Row],[Etas 35°C]]=0,Tabelle11[[#This Row],[Etas 55°C]]=0),"n.a.",(Tabelle11[[#This Row],[Etas 35°C]]*0.8+Tabelle11[[#This Row],[Etas 55°C]]*0.2)*2.5)</f>
        <v>4.7250000000000005</v>
      </c>
      <c r="N1044" s="53">
        <f>IF(Tabelle11[[#This Row],[Etas 55°C]]=0,"n.a.",(6-Tabelle11[[#This Row],[80%/20% SCOP]])/Tabelle11[[#This Row],[80%/20% SCOP]])</f>
        <v>0.26984126984126972</v>
      </c>
    </row>
    <row r="1045" spans="1:14" ht="20.100000000000001" customHeight="1" x14ac:dyDescent="0.25">
      <c r="A1045" s="40">
        <v>16018262</v>
      </c>
      <c r="B1045" s="41" t="s">
        <v>6533</v>
      </c>
      <c r="C1045" s="41" t="s">
        <v>7901</v>
      </c>
      <c r="D1045" s="42" t="s">
        <v>6852</v>
      </c>
      <c r="E1045" s="43">
        <v>47.8</v>
      </c>
      <c r="F1045" s="44">
        <v>2.1829999999999998</v>
      </c>
      <c r="G1045" s="43">
        <v>44.1</v>
      </c>
      <c r="H1045" s="44">
        <v>1.633</v>
      </c>
      <c r="I1045" s="42" t="s">
        <v>3</v>
      </c>
      <c r="J1045" s="42" t="s">
        <v>4</v>
      </c>
      <c r="K1045" s="42" t="s">
        <v>4</v>
      </c>
      <c r="L1045" s="43">
        <f>IF(Tabelle11[[#This Row],[Heizleistung (55° C)]]=0,Tabelle11[[#This Row],[Heizleistung (35° C)]],(Tabelle11[[#This Row],[Heizleistung (35° C)]]+Tabelle11[[#This Row],[Heizleistung (55° C)]])/2)</f>
        <v>45.95</v>
      </c>
      <c r="M1045" s="46">
        <f>IF(OR(Tabelle11[[#This Row],[Etas 35°C]]=0,Tabelle11[[#This Row],[Etas 55°C]]=0),"n.a.",(Tabelle11[[#This Row],[Etas 35°C]]*0.8+Tabelle11[[#This Row],[Etas 55°C]]*0.2)*2.5)</f>
        <v>5.1825000000000001</v>
      </c>
      <c r="N1045" s="53">
        <f>IF(Tabelle11[[#This Row],[Etas 55°C]]=0,"n.a.",(6-Tabelle11[[#This Row],[80%/20% SCOP]])/Tabelle11[[#This Row],[80%/20% SCOP]])</f>
        <v>0.15774240231548478</v>
      </c>
    </row>
    <row r="1046" spans="1:14" ht="20.100000000000001" customHeight="1" x14ac:dyDescent="0.25">
      <c r="A1046" s="40">
        <v>16015481</v>
      </c>
      <c r="B1046" s="41" t="s">
        <v>6533</v>
      </c>
      <c r="C1046" s="41" t="s">
        <v>7902</v>
      </c>
      <c r="D1046" s="42" t="s">
        <v>6852</v>
      </c>
      <c r="E1046" s="43">
        <v>14.6</v>
      </c>
      <c r="F1046" s="44">
        <v>2.04</v>
      </c>
      <c r="G1046" s="43">
        <v>13.4</v>
      </c>
      <c r="H1046" s="44">
        <v>1.468</v>
      </c>
      <c r="I1046" s="42" t="s">
        <v>3</v>
      </c>
      <c r="J1046" s="42" t="s">
        <v>4</v>
      </c>
      <c r="K1046" s="42" t="s">
        <v>4</v>
      </c>
      <c r="L1046" s="43">
        <f>IF(Tabelle11[[#This Row],[Heizleistung (55° C)]]=0,Tabelle11[[#This Row],[Heizleistung (35° C)]],(Tabelle11[[#This Row],[Heizleistung (35° C)]]+Tabelle11[[#This Row],[Heizleistung (55° C)]])/2)</f>
        <v>14</v>
      </c>
      <c r="M1046" s="46">
        <f>IF(OR(Tabelle11[[#This Row],[Etas 35°C]]=0,Tabelle11[[#This Row],[Etas 55°C]]=0),"n.a.",(Tabelle11[[#This Row],[Etas 35°C]]*0.8+Tabelle11[[#This Row],[Etas 55°C]]*0.2)*2.5)</f>
        <v>4.8140000000000001</v>
      </c>
      <c r="N1046" s="53">
        <f>IF(Tabelle11[[#This Row],[Etas 55°C]]=0,"n.a.",(6-Tabelle11[[#This Row],[80%/20% SCOP]])/Tabelle11[[#This Row],[80%/20% SCOP]])</f>
        <v>0.24636476942251764</v>
      </c>
    </row>
    <row r="1047" spans="1:14" ht="20.100000000000001" customHeight="1" x14ac:dyDescent="0.25">
      <c r="A1047" s="40">
        <v>16002859</v>
      </c>
      <c r="B1047" s="41" t="s">
        <v>6533</v>
      </c>
      <c r="C1047" s="41" t="s">
        <v>7903</v>
      </c>
      <c r="D1047" s="42" t="s">
        <v>6852</v>
      </c>
      <c r="E1047" s="43">
        <v>82.59</v>
      </c>
      <c r="F1047" s="44">
        <v>1.89</v>
      </c>
      <c r="G1047" s="43">
        <v>78</v>
      </c>
      <c r="H1047" s="44">
        <v>1.48</v>
      </c>
      <c r="I1047" s="42" t="s">
        <v>109</v>
      </c>
      <c r="J1047" s="42" t="s">
        <v>4</v>
      </c>
      <c r="K1047" s="42" t="s">
        <v>4</v>
      </c>
      <c r="L1047" s="43">
        <f>IF(Tabelle11[[#This Row],[Heizleistung (55° C)]]=0,Tabelle11[[#This Row],[Heizleistung (35° C)]],(Tabelle11[[#This Row],[Heizleistung (35° C)]]+Tabelle11[[#This Row],[Heizleistung (55° C)]])/2)</f>
        <v>80.295000000000002</v>
      </c>
      <c r="M1047" s="46">
        <f>IF(OR(Tabelle11[[#This Row],[Etas 35°C]]=0,Tabelle11[[#This Row],[Etas 55°C]]=0),"n.a.",(Tabelle11[[#This Row],[Etas 35°C]]*0.8+Tabelle11[[#This Row],[Etas 55°C]]*0.2)*2.5)</f>
        <v>4.5200000000000005</v>
      </c>
      <c r="N1047" s="53">
        <f>IF(Tabelle11[[#This Row],[Etas 55°C]]=0,"n.a.",(6-Tabelle11[[#This Row],[80%/20% SCOP]])/Tabelle11[[#This Row],[80%/20% SCOP]])</f>
        <v>0.32743362831858391</v>
      </c>
    </row>
    <row r="1048" spans="1:14" ht="20.100000000000001" customHeight="1" x14ac:dyDescent="0.25">
      <c r="A1048" s="40">
        <v>16002636</v>
      </c>
      <c r="B1048" s="41" t="s">
        <v>6533</v>
      </c>
      <c r="C1048" s="41" t="s">
        <v>7904</v>
      </c>
      <c r="D1048" s="42" t="s">
        <v>6852</v>
      </c>
      <c r="E1048" s="43">
        <v>57</v>
      </c>
      <c r="F1048" s="44">
        <v>2.21</v>
      </c>
      <c r="G1048" s="43">
        <v>53</v>
      </c>
      <c r="H1048" s="44">
        <v>1.63</v>
      </c>
      <c r="I1048" s="42" t="s">
        <v>109</v>
      </c>
      <c r="J1048" s="42" t="s">
        <v>4</v>
      </c>
      <c r="K1048" s="42" t="s">
        <v>4</v>
      </c>
      <c r="L1048" s="43">
        <f>IF(Tabelle11[[#This Row],[Heizleistung (55° C)]]=0,Tabelle11[[#This Row],[Heizleistung (35° C)]],(Tabelle11[[#This Row],[Heizleistung (35° C)]]+Tabelle11[[#This Row],[Heizleistung (55° C)]])/2)</f>
        <v>55</v>
      </c>
      <c r="M1048" s="46">
        <f>IF(OR(Tabelle11[[#This Row],[Etas 35°C]]=0,Tabelle11[[#This Row],[Etas 55°C]]=0),"n.a.",(Tabelle11[[#This Row],[Etas 35°C]]*0.8+Tabelle11[[#This Row],[Etas 55°C]]*0.2)*2.5)</f>
        <v>5.2349999999999994</v>
      </c>
      <c r="N1048" s="53">
        <f>IF(Tabelle11[[#This Row],[Etas 55°C]]=0,"n.a.",(6-Tabelle11[[#This Row],[80%/20% SCOP]])/Tabelle11[[#This Row],[80%/20% SCOP]])</f>
        <v>0.14613180515759325</v>
      </c>
    </row>
    <row r="1049" spans="1:14" ht="20.100000000000001" customHeight="1" x14ac:dyDescent="0.25">
      <c r="A1049" s="40">
        <v>16002858</v>
      </c>
      <c r="B1049" s="41" t="s">
        <v>6533</v>
      </c>
      <c r="C1049" s="41" t="s">
        <v>7905</v>
      </c>
      <c r="D1049" s="42" t="s">
        <v>6852</v>
      </c>
      <c r="E1049" s="43">
        <v>66</v>
      </c>
      <c r="F1049" s="44">
        <v>1.85</v>
      </c>
      <c r="G1049" s="43">
        <v>63</v>
      </c>
      <c r="H1049" s="44">
        <v>1.44</v>
      </c>
      <c r="I1049" s="42" t="s">
        <v>109</v>
      </c>
      <c r="J1049" s="42" t="s">
        <v>4</v>
      </c>
      <c r="K1049" s="42" t="s">
        <v>4</v>
      </c>
      <c r="L1049" s="43">
        <f>IF(Tabelle11[[#This Row],[Heizleistung (55° C)]]=0,Tabelle11[[#This Row],[Heizleistung (35° C)]],(Tabelle11[[#This Row],[Heizleistung (35° C)]]+Tabelle11[[#This Row],[Heizleistung (55° C)]])/2)</f>
        <v>64.5</v>
      </c>
      <c r="M1049" s="46">
        <f>IF(OR(Tabelle11[[#This Row],[Etas 35°C]]=0,Tabelle11[[#This Row],[Etas 55°C]]=0),"n.a.",(Tabelle11[[#This Row],[Etas 35°C]]*0.8+Tabelle11[[#This Row],[Etas 55°C]]*0.2)*2.5)</f>
        <v>4.4200000000000008</v>
      </c>
      <c r="N1049" s="53">
        <f>IF(Tabelle11[[#This Row],[Etas 55°C]]=0,"n.a.",(6-Tabelle11[[#This Row],[80%/20% SCOP]])/Tabelle11[[#This Row],[80%/20% SCOP]])</f>
        <v>0.35746606334841602</v>
      </c>
    </row>
    <row r="1050" spans="1:14" ht="20.100000000000001" customHeight="1" x14ac:dyDescent="0.25">
      <c r="A1050" s="40">
        <v>16002506</v>
      </c>
      <c r="B1050" s="41" t="s">
        <v>6533</v>
      </c>
      <c r="C1050" s="41" t="s">
        <v>7906</v>
      </c>
      <c r="D1050" s="42" t="s">
        <v>6852</v>
      </c>
      <c r="E1050" s="43">
        <v>13</v>
      </c>
      <c r="F1050" s="44">
        <v>1.91</v>
      </c>
      <c r="G1050" s="43">
        <v>12</v>
      </c>
      <c r="H1050" s="44">
        <v>1.4</v>
      </c>
      <c r="I1050" s="42" t="s">
        <v>109</v>
      </c>
      <c r="J1050" s="42" t="s">
        <v>4</v>
      </c>
      <c r="K1050" s="42" t="s">
        <v>4</v>
      </c>
      <c r="L1050" s="43">
        <f>IF(Tabelle11[[#This Row],[Heizleistung (55° C)]]=0,Tabelle11[[#This Row],[Heizleistung (35° C)]],(Tabelle11[[#This Row],[Heizleistung (35° C)]]+Tabelle11[[#This Row],[Heizleistung (55° C)]])/2)</f>
        <v>12.5</v>
      </c>
      <c r="M1050" s="46">
        <f>IF(OR(Tabelle11[[#This Row],[Etas 35°C]]=0,Tabelle11[[#This Row],[Etas 55°C]]=0),"n.a.",(Tabelle11[[#This Row],[Etas 35°C]]*0.8+Tabelle11[[#This Row],[Etas 55°C]]*0.2)*2.5)</f>
        <v>4.5200000000000005</v>
      </c>
      <c r="N1050" s="53">
        <f>IF(Tabelle11[[#This Row],[Etas 55°C]]=0,"n.a.",(6-Tabelle11[[#This Row],[80%/20% SCOP]])/Tabelle11[[#This Row],[80%/20% SCOP]])</f>
        <v>0.32743362831858391</v>
      </c>
    </row>
    <row r="1051" spans="1:14" ht="20.100000000000001" customHeight="1" x14ac:dyDescent="0.25">
      <c r="A1051" s="40">
        <v>16002644</v>
      </c>
      <c r="B1051" s="41" t="s">
        <v>6533</v>
      </c>
      <c r="C1051" s="41" t="s">
        <v>7907</v>
      </c>
      <c r="D1051" s="42" t="s">
        <v>6852</v>
      </c>
      <c r="E1051" s="43">
        <v>20</v>
      </c>
      <c r="F1051" s="44">
        <v>2.06</v>
      </c>
      <c r="G1051" s="43">
        <v>19</v>
      </c>
      <c r="H1051" s="44">
        <v>1.55</v>
      </c>
      <c r="I1051" s="42" t="s">
        <v>109</v>
      </c>
      <c r="J1051" s="42" t="s">
        <v>4</v>
      </c>
      <c r="K1051" s="42" t="s">
        <v>4</v>
      </c>
      <c r="L1051" s="43">
        <f>IF(Tabelle11[[#This Row],[Heizleistung (55° C)]]=0,Tabelle11[[#This Row],[Heizleistung (35° C)]],(Tabelle11[[#This Row],[Heizleistung (35° C)]]+Tabelle11[[#This Row],[Heizleistung (55° C)]])/2)</f>
        <v>19.5</v>
      </c>
      <c r="M1051" s="46">
        <f>IF(OR(Tabelle11[[#This Row],[Etas 35°C]]=0,Tabelle11[[#This Row],[Etas 55°C]]=0),"n.a.",(Tabelle11[[#This Row],[Etas 35°C]]*0.8+Tabelle11[[#This Row],[Etas 55°C]]*0.2)*2.5)</f>
        <v>4.8950000000000005</v>
      </c>
      <c r="N1051" s="53">
        <f>IF(Tabelle11[[#This Row],[Etas 55°C]]=0,"n.a.",(6-Tabelle11[[#This Row],[80%/20% SCOP]])/Tabelle11[[#This Row],[80%/20% SCOP]])</f>
        <v>0.2257405515832481</v>
      </c>
    </row>
    <row r="1052" spans="1:14" ht="20.100000000000001" customHeight="1" x14ac:dyDescent="0.25">
      <c r="A1052" s="40">
        <v>16002714</v>
      </c>
      <c r="B1052" s="41" t="s">
        <v>6533</v>
      </c>
      <c r="C1052" s="41" t="s">
        <v>7908</v>
      </c>
      <c r="D1052" s="42" t="s">
        <v>6852</v>
      </c>
      <c r="E1052" s="43">
        <v>22</v>
      </c>
      <c r="F1052" s="44">
        <v>1.87</v>
      </c>
      <c r="G1052" s="43">
        <v>20</v>
      </c>
      <c r="H1052" s="44">
        <v>1.45</v>
      </c>
      <c r="I1052" s="42" t="s">
        <v>109</v>
      </c>
      <c r="J1052" s="42" t="s">
        <v>4</v>
      </c>
      <c r="K1052" s="42" t="s">
        <v>4</v>
      </c>
      <c r="L1052" s="43">
        <f>IF(Tabelle11[[#This Row],[Heizleistung (55° C)]]=0,Tabelle11[[#This Row],[Heizleistung (35° C)]],(Tabelle11[[#This Row],[Heizleistung (35° C)]]+Tabelle11[[#This Row],[Heizleistung (55° C)]])/2)</f>
        <v>21</v>
      </c>
      <c r="M1052" s="46">
        <f>IF(OR(Tabelle11[[#This Row],[Etas 35°C]]=0,Tabelle11[[#This Row],[Etas 55°C]]=0),"n.a.",(Tabelle11[[#This Row],[Etas 35°C]]*0.8+Tabelle11[[#This Row],[Etas 55°C]]*0.2)*2.5)</f>
        <v>4.4650000000000007</v>
      </c>
      <c r="N1052" s="53">
        <f>IF(Tabelle11[[#This Row],[Etas 55°C]]=0,"n.a.",(6-Tabelle11[[#This Row],[80%/20% SCOP]])/Tabelle11[[#This Row],[80%/20% SCOP]])</f>
        <v>0.3437849944008956</v>
      </c>
    </row>
    <row r="1053" spans="1:14" ht="20.100000000000001" customHeight="1" x14ac:dyDescent="0.25">
      <c r="A1053" s="40">
        <v>16013171</v>
      </c>
      <c r="B1053" s="41" t="s">
        <v>6533</v>
      </c>
      <c r="C1053" s="41" t="s">
        <v>7909</v>
      </c>
      <c r="D1053" s="42" t="s">
        <v>6852</v>
      </c>
      <c r="E1053" s="43">
        <v>7.6</v>
      </c>
      <c r="F1053" s="44">
        <v>1.91</v>
      </c>
      <c r="G1053" s="43">
        <v>7</v>
      </c>
      <c r="H1053" s="44">
        <v>1.41</v>
      </c>
      <c r="I1053" s="42" t="s">
        <v>109</v>
      </c>
      <c r="J1053" s="42" t="s">
        <v>4</v>
      </c>
      <c r="K1053" s="42" t="s">
        <v>4</v>
      </c>
      <c r="L1053" s="43">
        <f>IF(Tabelle11[[#This Row],[Heizleistung (55° C)]]=0,Tabelle11[[#This Row],[Heizleistung (35° C)]],(Tabelle11[[#This Row],[Heizleistung (35° C)]]+Tabelle11[[#This Row],[Heizleistung (55° C)]])/2)</f>
        <v>7.3</v>
      </c>
      <c r="M1053" s="46">
        <f>IF(OR(Tabelle11[[#This Row],[Etas 35°C]]=0,Tabelle11[[#This Row],[Etas 55°C]]=0),"n.a.",(Tabelle11[[#This Row],[Etas 35°C]]*0.8+Tabelle11[[#This Row],[Etas 55°C]]*0.2)*2.5)</f>
        <v>4.5250000000000004</v>
      </c>
      <c r="N1053" s="53">
        <f>IF(Tabelle11[[#This Row],[Etas 55°C]]=0,"n.a.",(6-Tabelle11[[#This Row],[80%/20% SCOP]])/Tabelle11[[#This Row],[80%/20% SCOP]])</f>
        <v>0.32596685082872917</v>
      </c>
    </row>
    <row r="1054" spans="1:14" ht="20.100000000000001" customHeight="1" x14ac:dyDescent="0.25">
      <c r="A1054" s="40">
        <v>16014606</v>
      </c>
      <c r="B1054" s="41" t="s">
        <v>6533</v>
      </c>
      <c r="C1054" s="41" t="s">
        <v>7910</v>
      </c>
      <c r="D1054" s="42" t="s">
        <v>6852</v>
      </c>
      <c r="E1054" s="43">
        <v>46.3</v>
      </c>
      <c r="F1054" s="44">
        <v>1.82</v>
      </c>
      <c r="G1054" s="43">
        <v>44.3</v>
      </c>
      <c r="H1054" s="44">
        <v>1.4</v>
      </c>
      <c r="I1054" s="42" t="s">
        <v>3166</v>
      </c>
      <c r="J1054" s="42" t="s">
        <v>4</v>
      </c>
      <c r="K1054" s="42" t="s">
        <v>4</v>
      </c>
      <c r="L1054" s="43">
        <f>IF(Tabelle11[[#This Row],[Heizleistung (55° C)]]=0,Tabelle11[[#This Row],[Heizleistung (35° C)]],(Tabelle11[[#This Row],[Heizleistung (35° C)]]+Tabelle11[[#This Row],[Heizleistung (55° C)]])/2)</f>
        <v>45.3</v>
      </c>
      <c r="M1054" s="46">
        <f>IF(OR(Tabelle11[[#This Row],[Etas 35°C]]=0,Tabelle11[[#This Row],[Etas 55°C]]=0),"n.a.",(Tabelle11[[#This Row],[Etas 35°C]]*0.8+Tabelle11[[#This Row],[Etas 55°C]]*0.2)*2.5)</f>
        <v>4.3400000000000007</v>
      </c>
      <c r="N1054" s="53">
        <f>IF(Tabelle11[[#This Row],[Etas 55°C]]=0,"n.a.",(6-Tabelle11[[#This Row],[80%/20% SCOP]])/Tabelle11[[#This Row],[80%/20% SCOP]])</f>
        <v>0.3824884792626726</v>
      </c>
    </row>
    <row r="1055" spans="1:14" ht="20.100000000000001" customHeight="1" x14ac:dyDescent="0.25">
      <c r="A1055" s="40">
        <v>16002861</v>
      </c>
      <c r="B1055" s="41" t="s">
        <v>6533</v>
      </c>
      <c r="C1055" s="41" t="s">
        <v>7911</v>
      </c>
      <c r="D1055" s="42" t="s">
        <v>6852</v>
      </c>
      <c r="E1055" s="43">
        <v>10.8</v>
      </c>
      <c r="F1055" s="44">
        <v>2.09</v>
      </c>
      <c r="G1055" s="43">
        <v>9.9</v>
      </c>
      <c r="H1055" s="44">
        <v>1.55</v>
      </c>
      <c r="I1055" s="42" t="s">
        <v>109</v>
      </c>
      <c r="J1055" s="42" t="s">
        <v>4</v>
      </c>
      <c r="K1055" s="42" t="s">
        <v>4</v>
      </c>
      <c r="L1055" s="43">
        <f>IF(Tabelle11[[#This Row],[Heizleistung (55° C)]]=0,Tabelle11[[#This Row],[Heizleistung (35° C)]],(Tabelle11[[#This Row],[Heizleistung (35° C)]]+Tabelle11[[#This Row],[Heizleistung (55° C)]])/2)</f>
        <v>10.350000000000001</v>
      </c>
      <c r="M1055" s="46">
        <f>IF(OR(Tabelle11[[#This Row],[Etas 35°C]]=0,Tabelle11[[#This Row],[Etas 55°C]]=0),"n.a.",(Tabelle11[[#This Row],[Etas 35°C]]*0.8+Tabelle11[[#This Row],[Etas 55°C]]*0.2)*2.5)</f>
        <v>4.9550000000000001</v>
      </c>
      <c r="N1055" s="53">
        <f>IF(Tabelle11[[#This Row],[Etas 55°C]]=0,"n.a.",(6-Tabelle11[[#This Row],[80%/20% SCOP]])/Tabelle11[[#This Row],[80%/20% SCOP]])</f>
        <v>0.21089808274470231</v>
      </c>
    </row>
    <row r="1056" spans="1:14" ht="20.100000000000001" customHeight="1" x14ac:dyDescent="0.25">
      <c r="A1056" s="40">
        <v>16002634</v>
      </c>
      <c r="B1056" s="41" t="s">
        <v>6533</v>
      </c>
      <c r="C1056" s="41" t="s">
        <v>7912</v>
      </c>
      <c r="D1056" s="42" t="s">
        <v>6852</v>
      </c>
      <c r="E1056" s="43">
        <v>49</v>
      </c>
      <c r="F1056" s="44">
        <v>2.15</v>
      </c>
      <c r="G1056" s="43">
        <v>45</v>
      </c>
      <c r="H1056" s="44">
        <v>1.61</v>
      </c>
      <c r="I1056" s="42" t="s">
        <v>109</v>
      </c>
      <c r="J1056" s="42" t="s">
        <v>4</v>
      </c>
      <c r="K1056" s="42" t="s">
        <v>4</v>
      </c>
      <c r="L1056" s="43">
        <f>IF(Tabelle11[[#This Row],[Heizleistung (55° C)]]=0,Tabelle11[[#This Row],[Heizleistung (35° C)]],(Tabelle11[[#This Row],[Heizleistung (35° C)]]+Tabelle11[[#This Row],[Heizleistung (55° C)]])/2)</f>
        <v>47</v>
      </c>
      <c r="M1056" s="46">
        <f>IF(OR(Tabelle11[[#This Row],[Etas 35°C]]=0,Tabelle11[[#This Row],[Etas 55°C]]=0),"n.a.",(Tabelle11[[#This Row],[Etas 35°C]]*0.8+Tabelle11[[#This Row],[Etas 55°C]]*0.2)*2.5)</f>
        <v>5.1049999999999995</v>
      </c>
      <c r="N1056" s="53">
        <f>IF(Tabelle11[[#This Row],[Etas 55°C]]=0,"n.a.",(6-Tabelle11[[#This Row],[80%/20% SCOP]])/Tabelle11[[#This Row],[80%/20% SCOP]])</f>
        <v>0.1753183153770814</v>
      </c>
    </row>
    <row r="1057" spans="1:14" ht="20.100000000000001" customHeight="1" x14ac:dyDescent="0.25">
      <c r="A1057" s="40">
        <v>16013160</v>
      </c>
      <c r="B1057" s="41" t="s">
        <v>6533</v>
      </c>
      <c r="C1057" s="41" t="s">
        <v>7913</v>
      </c>
      <c r="D1057" s="42" t="s">
        <v>6852</v>
      </c>
      <c r="E1057" s="43">
        <v>5.9</v>
      </c>
      <c r="F1057" s="44">
        <v>1.88</v>
      </c>
      <c r="G1057" s="43">
        <v>5.5</v>
      </c>
      <c r="H1057" s="44">
        <v>1.4</v>
      </c>
      <c r="I1057" s="42" t="s">
        <v>109</v>
      </c>
      <c r="J1057" s="42" t="s">
        <v>4</v>
      </c>
      <c r="K1057" s="42" t="s">
        <v>4</v>
      </c>
      <c r="L1057" s="43">
        <f>IF(Tabelle11[[#This Row],[Heizleistung (55° C)]]=0,Tabelle11[[#This Row],[Heizleistung (35° C)]],(Tabelle11[[#This Row],[Heizleistung (35° C)]]+Tabelle11[[#This Row],[Heizleistung (55° C)]])/2)</f>
        <v>5.7</v>
      </c>
      <c r="M1057" s="46">
        <f>IF(OR(Tabelle11[[#This Row],[Etas 35°C]]=0,Tabelle11[[#This Row],[Etas 55°C]]=0),"n.a.",(Tabelle11[[#This Row],[Etas 35°C]]*0.8+Tabelle11[[#This Row],[Etas 55°C]]*0.2)*2.5)</f>
        <v>4.46</v>
      </c>
      <c r="N1057" s="53">
        <f>IF(Tabelle11[[#This Row],[Etas 55°C]]=0,"n.a.",(6-Tabelle11[[#This Row],[80%/20% SCOP]])/Tabelle11[[#This Row],[80%/20% SCOP]])</f>
        <v>0.3452914798206278</v>
      </c>
    </row>
    <row r="1058" spans="1:14" ht="20.100000000000001" customHeight="1" x14ac:dyDescent="0.25">
      <c r="A1058" s="40">
        <v>16002642</v>
      </c>
      <c r="B1058" s="41" t="s">
        <v>6533</v>
      </c>
      <c r="C1058" s="41" t="s">
        <v>7914</v>
      </c>
      <c r="D1058" s="42" t="s">
        <v>6852</v>
      </c>
      <c r="E1058" s="43">
        <v>85</v>
      </c>
      <c r="F1058" s="44">
        <v>2.09</v>
      </c>
      <c r="G1058" s="43">
        <v>79</v>
      </c>
      <c r="H1058" s="44">
        <v>1.63</v>
      </c>
      <c r="I1058" s="42" t="s">
        <v>109</v>
      </c>
      <c r="J1058" s="42" t="s">
        <v>4</v>
      </c>
      <c r="K1058" s="42" t="s">
        <v>4</v>
      </c>
      <c r="L1058" s="43">
        <f>IF(Tabelle11[[#This Row],[Heizleistung (55° C)]]=0,Tabelle11[[#This Row],[Heizleistung (35° C)]],(Tabelle11[[#This Row],[Heizleistung (35° C)]]+Tabelle11[[#This Row],[Heizleistung (55° C)]])/2)</f>
        <v>82</v>
      </c>
      <c r="M1058" s="46">
        <f>IF(OR(Tabelle11[[#This Row],[Etas 35°C]]=0,Tabelle11[[#This Row],[Etas 55°C]]=0),"n.a.",(Tabelle11[[#This Row],[Etas 35°C]]*0.8+Tabelle11[[#This Row],[Etas 55°C]]*0.2)*2.5)</f>
        <v>4.9950000000000001</v>
      </c>
      <c r="N1058" s="53">
        <f>IF(Tabelle11[[#This Row],[Etas 55°C]]=0,"n.a.",(6-Tabelle11[[#This Row],[80%/20% SCOP]])/Tabelle11[[#This Row],[80%/20% SCOP]])</f>
        <v>0.20120120120120116</v>
      </c>
    </row>
    <row r="1059" spans="1:14" ht="20.100000000000001" customHeight="1" x14ac:dyDescent="0.25">
      <c r="A1059" s="40">
        <v>16002646</v>
      </c>
      <c r="B1059" s="41" t="s">
        <v>6533</v>
      </c>
      <c r="C1059" s="41" t="s">
        <v>7915</v>
      </c>
      <c r="D1059" s="42" t="s">
        <v>6852</v>
      </c>
      <c r="E1059" s="43">
        <v>42</v>
      </c>
      <c r="F1059" s="44">
        <v>2.06</v>
      </c>
      <c r="G1059" s="43">
        <v>40</v>
      </c>
      <c r="H1059" s="44">
        <v>1.59</v>
      </c>
      <c r="I1059" s="42" t="s">
        <v>109</v>
      </c>
      <c r="J1059" s="42" t="s">
        <v>4</v>
      </c>
      <c r="K1059" s="42" t="s">
        <v>4</v>
      </c>
      <c r="L1059" s="43">
        <f>IF(Tabelle11[[#This Row],[Heizleistung (55° C)]]=0,Tabelle11[[#This Row],[Heizleistung (35° C)]],(Tabelle11[[#This Row],[Heizleistung (35° C)]]+Tabelle11[[#This Row],[Heizleistung (55° C)]])/2)</f>
        <v>41</v>
      </c>
      <c r="M1059" s="46">
        <f>IF(OR(Tabelle11[[#This Row],[Etas 35°C]]=0,Tabelle11[[#This Row],[Etas 55°C]]=0),"n.a.",(Tabelle11[[#This Row],[Etas 35°C]]*0.8+Tabelle11[[#This Row],[Etas 55°C]]*0.2)*2.5)</f>
        <v>4.9150000000000009</v>
      </c>
      <c r="N1059" s="53">
        <f>IF(Tabelle11[[#This Row],[Etas 55°C]]=0,"n.a.",(6-Tabelle11[[#This Row],[80%/20% SCOP]])/Tabelle11[[#This Row],[80%/20% SCOP]])</f>
        <v>0.22075279755849417</v>
      </c>
    </row>
    <row r="1060" spans="1:14" ht="20.100000000000001" customHeight="1" x14ac:dyDescent="0.25">
      <c r="A1060" s="40">
        <v>16002857</v>
      </c>
      <c r="B1060" s="41" t="s">
        <v>6533</v>
      </c>
      <c r="C1060" s="41" t="s">
        <v>7916</v>
      </c>
      <c r="D1060" s="42" t="s">
        <v>6852</v>
      </c>
      <c r="E1060" s="43">
        <v>50</v>
      </c>
      <c r="F1060" s="44">
        <v>1.87</v>
      </c>
      <c r="G1060" s="43">
        <v>47.6</v>
      </c>
      <c r="H1060" s="44">
        <v>1.44</v>
      </c>
      <c r="I1060" s="42" t="s">
        <v>109</v>
      </c>
      <c r="J1060" s="42" t="s">
        <v>4</v>
      </c>
      <c r="K1060" s="42" t="s">
        <v>4</v>
      </c>
      <c r="L1060" s="43">
        <f>IF(Tabelle11[[#This Row],[Heizleistung (55° C)]]=0,Tabelle11[[#This Row],[Heizleistung (35° C)]],(Tabelle11[[#This Row],[Heizleistung (35° C)]]+Tabelle11[[#This Row],[Heizleistung (55° C)]])/2)</f>
        <v>48.8</v>
      </c>
      <c r="M1060" s="46">
        <f>IF(OR(Tabelle11[[#This Row],[Etas 35°C]]=0,Tabelle11[[#This Row],[Etas 55°C]]=0),"n.a.",(Tabelle11[[#This Row],[Etas 35°C]]*0.8+Tabelle11[[#This Row],[Etas 55°C]]*0.2)*2.5)</f>
        <v>4.4600000000000009</v>
      </c>
      <c r="N1060" s="53">
        <f>IF(Tabelle11[[#This Row],[Etas 55°C]]=0,"n.a.",(6-Tabelle11[[#This Row],[80%/20% SCOP]])/Tabelle11[[#This Row],[80%/20% SCOP]])</f>
        <v>0.34529147982062752</v>
      </c>
    </row>
    <row r="1061" spans="1:14" ht="20.100000000000001" customHeight="1" x14ac:dyDescent="0.25">
      <c r="A1061" s="40">
        <v>16002638</v>
      </c>
      <c r="B1061" s="41" t="s">
        <v>6533</v>
      </c>
      <c r="C1061" s="41" t="s">
        <v>7917</v>
      </c>
      <c r="D1061" s="42" t="s">
        <v>6852</v>
      </c>
      <c r="E1061" s="43">
        <v>64</v>
      </c>
      <c r="F1061" s="44">
        <v>2.16</v>
      </c>
      <c r="G1061" s="43">
        <v>58</v>
      </c>
      <c r="H1061" s="44">
        <v>1.61</v>
      </c>
      <c r="I1061" s="42" t="s">
        <v>109</v>
      </c>
      <c r="J1061" s="42" t="s">
        <v>4</v>
      </c>
      <c r="K1061" s="42" t="s">
        <v>4</v>
      </c>
      <c r="L1061" s="43">
        <f>IF(Tabelle11[[#This Row],[Heizleistung (55° C)]]=0,Tabelle11[[#This Row],[Heizleistung (35° C)]],(Tabelle11[[#This Row],[Heizleistung (35° C)]]+Tabelle11[[#This Row],[Heizleistung (55° C)]])/2)</f>
        <v>61</v>
      </c>
      <c r="M1061" s="46">
        <f>IF(OR(Tabelle11[[#This Row],[Etas 35°C]]=0,Tabelle11[[#This Row],[Etas 55°C]]=0),"n.a.",(Tabelle11[[#This Row],[Etas 35°C]]*0.8+Tabelle11[[#This Row],[Etas 55°C]]*0.2)*2.5)</f>
        <v>5.1250000000000009</v>
      </c>
      <c r="N1061" s="53">
        <f>IF(Tabelle11[[#This Row],[Etas 55°C]]=0,"n.a.",(6-Tabelle11[[#This Row],[80%/20% SCOP]])/Tabelle11[[#This Row],[80%/20% SCOP]])</f>
        <v>0.17073170731707296</v>
      </c>
    </row>
    <row r="1062" spans="1:14" ht="20.100000000000001" customHeight="1" x14ac:dyDescent="0.25">
      <c r="A1062" s="40">
        <v>16002713</v>
      </c>
      <c r="B1062" s="41" t="s">
        <v>6533</v>
      </c>
      <c r="C1062" s="41" t="s">
        <v>7918</v>
      </c>
      <c r="D1062" s="42" t="s">
        <v>6852</v>
      </c>
      <c r="E1062" s="43">
        <v>18</v>
      </c>
      <c r="F1062" s="44">
        <v>1.92</v>
      </c>
      <c r="G1062" s="43">
        <v>16</v>
      </c>
      <c r="H1062" s="44">
        <v>1.43</v>
      </c>
      <c r="I1062" s="42" t="s">
        <v>109</v>
      </c>
      <c r="J1062" s="42" t="s">
        <v>4</v>
      </c>
      <c r="K1062" s="42" t="s">
        <v>4</v>
      </c>
      <c r="L1062" s="43">
        <f>IF(Tabelle11[[#This Row],[Heizleistung (55° C)]]=0,Tabelle11[[#This Row],[Heizleistung (35° C)]],(Tabelle11[[#This Row],[Heizleistung (35° C)]]+Tabelle11[[#This Row],[Heizleistung (55° C)]])/2)</f>
        <v>17</v>
      </c>
      <c r="M1062" s="46">
        <f>IF(OR(Tabelle11[[#This Row],[Etas 35°C]]=0,Tabelle11[[#This Row],[Etas 55°C]]=0),"n.a.",(Tabelle11[[#This Row],[Etas 35°C]]*0.8+Tabelle11[[#This Row],[Etas 55°C]]*0.2)*2.5)</f>
        <v>4.5549999999999997</v>
      </c>
      <c r="N1062" s="53">
        <f>IF(Tabelle11[[#This Row],[Etas 55°C]]=0,"n.a.",(6-Tabelle11[[#This Row],[80%/20% SCOP]])/Tabelle11[[#This Row],[80%/20% SCOP]])</f>
        <v>0.31723380900109777</v>
      </c>
    </row>
    <row r="1063" spans="1:14" ht="20.100000000000001" customHeight="1" x14ac:dyDescent="0.25">
      <c r="A1063" s="40">
        <v>16016457</v>
      </c>
      <c r="B1063" s="41" t="s">
        <v>6533</v>
      </c>
      <c r="C1063" s="41" t="s">
        <v>7919</v>
      </c>
      <c r="D1063" s="42" t="s">
        <v>6852</v>
      </c>
      <c r="E1063" s="43">
        <v>9.1</v>
      </c>
      <c r="F1063" s="44">
        <v>1.97</v>
      </c>
      <c r="G1063" s="43">
        <v>8.1999999999999993</v>
      </c>
      <c r="H1063" s="44">
        <v>1.5</v>
      </c>
      <c r="I1063" s="42" t="s">
        <v>3</v>
      </c>
      <c r="J1063" s="42" t="s">
        <v>4</v>
      </c>
      <c r="K1063" s="42" t="s">
        <v>4</v>
      </c>
      <c r="L1063" s="43">
        <f>IF(Tabelle11[[#This Row],[Heizleistung (55° C)]]=0,Tabelle11[[#This Row],[Heizleistung (35° C)]],(Tabelle11[[#This Row],[Heizleistung (35° C)]]+Tabelle11[[#This Row],[Heizleistung (55° C)]])/2)</f>
        <v>8.6499999999999986</v>
      </c>
      <c r="M1063" s="46">
        <f>IF(OR(Tabelle11[[#This Row],[Etas 35°C]]=0,Tabelle11[[#This Row],[Etas 55°C]]=0),"n.a.",(Tabelle11[[#This Row],[Etas 35°C]]*0.8+Tabelle11[[#This Row],[Etas 55°C]]*0.2)*2.5)</f>
        <v>4.6900000000000004</v>
      </c>
      <c r="N1063" s="53">
        <f>IF(Tabelle11[[#This Row],[Etas 55°C]]=0,"n.a.",(6-Tabelle11[[#This Row],[80%/20% SCOP]])/Tabelle11[[#This Row],[80%/20% SCOP]])</f>
        <v>0.27931769722814487</v>
      </c>
    </row>
    <row r="1064" spans="1:14" ht="20.100000000000001" customHeight="1" x14ac:dyDescent="0.25">
      <c r="A1064" s="40">
        <v>16002505</v>
      </c>
      <c r="B1064" s="41" t="s">
        <v>6533</v>
      </c>
      <c r="C1064" s="41" t="s">
        <v>7920</v>
      </c>
      <c r="D1064" s="42" t="s">
        <v>6852</v>
      </c>
      <c r="E1064" s="43">
        <v>10</v>
      </c>
      <c r="F1064" s="44">
        <v>2.02</v>
      </c>
      <c r="G1064" s="43">
        <v>10</v>
      </c>
      <c r="H1064" s="44">
        <v>1.43</v>
      </c>
      <c r="I1064" s="42" t="s">
        <v>109</v>
      </c>
      <c r="J1064" s="42" t="s">
        <v>4</v>
      </c>
      <c r="K1064" s="42" t="s">
        <v>4</v>
      </c>
      <c r="L1064" s="43">
        <f>IF(Tabelle11[[#This Row],[Heizleistung (55° C)]]=0,Tabelle11[[#This Row],[Heizleistung (35° C)]],(Tabelle11[[#This Row],[Heizleistung (35° C)]]+Tabelle11[[#This Row],[Heizleistung (55° C)]])/2)</f>
        <v>10</v>
      </c>
      <c r="M1064" s="46">
        <f>IF(OR(Tabelle11[[#This Row],[Etas 35°C]]=0,Tabelle11[[#This Row],[Etas 55°C]]=0),"n.a.",(Tabelle11[[#This Row],[Etas 35°C]]*0.8+Tabelle11[[#This Row],[Etas 55°C]]*0.2)*2.5)</f>
        <v>4.7550000000000008</v>
      </c>
      <c r="N1064" s="53">
        <f>IF(Tabelle11[[#This Row],[Etas 55°C]]=0,"n.a.",(6-Tabelle11[[#This Row],[80%/20% SCOP]])/Tabelle11[[#This Row],[80%/20% SCOP]])</f>
        <v>0.26182965299684524</v>
      </c>
    </row>
    <row r="1065" spans="1:14" ht="20.100000000000001" customHeight="1" x14ac:dyDescent="0.25">
      <c r="A1065" s="40">
        <v>16002576</v>
      </c>
      <c r="B1065" s="41" t="s">
        <v>6533</v>
      </c>
      <c r="C1065" s="41" t="s">
        <v>7921</v>
      </c>
      <c r="D1065" s="42" t="s">
        <v>6852</v>
      </c>
      <c r="E1065" s="43">
        <v>13</v>
      </c>
      <c r="F1065" s="44">
        <v>1.91</v>
      </c>
      <c r="G1065" s="43">
        <v>12</v>
      </c>
      <c r="H1065" s="44">
        <v>1.4</v>
      </c>
      <c r="I1065" s="42" t="s">
        <v>109</v>
      </c>
      <c r="J1065" s="42" t="s">
        <v>4</v>
      </c>
      <c r="K1065" s="42" t="s">
        <v>4</v>
      </c>
      <c r="L1065" s="43">
        <f>IF(Tabelle11[[#This Row],[Heizleistung (55° C)]]=0,Tabelle11[[#This Row],[Heizleistung (35° C)]],(Tabelle11[[#This Row],[Heizleistung (35° C)]]+Tabelle11[[#This Row],[Heizleistung (55° C)]])/2)</f>
        <v>12.5</v>
      </c>
      <c r="M1065" s="46">
        <f>IF(OR(Tabelle11[[#This Row],[Etas 35°C]]=0,Tabelle11[[#This Row],[Etas 55°C]]=0),"n.a.",(Tabelle11[[#This Row],[Etas 35°C]]*0.8+Tabelle11[[#This Row],[Etas 55°C]]*0.2)*2.5)</f>
        <v>4.5200000000000005</v>
      </c>
      <c r="N1065" s="53">
        <f>IF(Tabelle11[[#This Row],[Etas 55°C]]=0,"n.a.",(6-Tabelle11[[#This Row],[80%/20% SCOP]])/Tabelle11[[#This Row],[80%/20% SCOP]])</f>
        <v>0.32743362831858391</v>
      </c>
    </row>
    <row r="1066" spans="1:14" ht="20.100000000000001" customHeight="1" x14ac:dyDescent="0.25">
      <c r="A1066" s="40">
        <v>16002712</v>
      </c>
      <c r="B1066" s="41" t="s">
        <v>6533</v>
      </c>
      <c r="C1066" s="41" t="s">
        <v>7922</v>
      </c>
      <c r="D1066" s="42" t="s">
        <v>6852</v>
      </c>
      <c r="E1066" s="43">
        <v>13</v>
      </c>
      <c r="F1066" s="44">
        <v>1.99</v>
      </c>
      <c r="G1066" s="43">
        <v>12</v>
      </c>
      <c r="H1066" s="44">
        <v>1.46</v>
      </c>
      <c r="I1066" s="42" t="s">
        <v>109</v>
      </c>
      <c r="J1066" s="42" t="s">
        <v>4</v>
      </c>
      <c r="K1066" s="42" t="s">
        <v>4</v>
      </c>
      <c r="L1066" s="43">
        <f>IF(Tabelle11[[#This Row],[Heizleistung (55° C)]]=0,Tabelle11[[#This Row],[Heizleistung (35° C)]],(Tabelle11[[#This Row],[Heizleistung (35° C)]]+Tabelle11[[#This Row],[Heizleistung (55° C)]])/2)</f>
        <v>12.5</v>
      </c>
      <c r="M1066" s="46">
        <f>IF(OR(Tabelle11[[#This Row],[Etas 35°C]]=0,Tabelle11[[#This Row],[Etas 55°C]]=0),"n.a.",(Tabelle11[[#This Row],[Etas 35°C]]*0.8+Tabelle11[[#This Row],[Etas 55°C]]*0.2)*2.5)</f>
        <v>4.71</v>
      </c>
      <c r="N1066" s="53">
        <f>IF(Tabelle11[[#This Row],[Etas 55°C]]=0,"n.a.",(6-Tabelle11[[#This Row],[80%/20% SCOP]])/Tabelle11[[#This Row],[80%/20% SCOP]])</f>
        <v>0.27388535031847133</v>
      </c>
    </row>
    <row r="1067" spans="1:14" ht="20.100000000000001" customHeight="1" x14ac:dyDescent="0.25">
      <c r="A1067" s="40">
        <v>16002575</v>
      </c>
      <c r="B1067" s="41" t="s">
        <v>6533</v>
      </c>
      <c r="C1067" s="41" t="s">
        <v>7923</v>
      </c>
      <c r="D1067" s="42" t="s">
        <v>6852</v>
      </c>
      <c r="E1067" s="43">
        <v>10</v>
      </c>
      <c r="F1067" s="44">
        <v>2.02</v>
      </c>
      <c r="G1067" s="43">
        <v>10</v>
      </c>
      <c r="H1067" s="44">
        <v>1.43</v>
      </c>
      <c r="I1067" s="42" t="s">
        <v>109</v>
      </c>
      <c r="J1067" s="42" t="s">
        <v>4</v>
      </c>
      <c r="K1067" s="42" t="s">
        <v>4</v>
      </c>
      <c r="L1067" s="43">
        <f>IF(Tabelle11[[#This Row],[Heizleistung (55° C)]]=0,Tabelle11[[#This Row],[Heizleistung (35° C)]],(Tabelle11[[#This Row],[Heizleistung (35° C)]]+Tabelle11[[#This Row],[Heizleistung (55° C)]])/2)</f>
        <v>10</v>
      </c>
      <c r="M1067" s="46">
        <f>IF(OR(Tabelle11[[#This Row],[Etas 35°C]]=0,Tabelle11[[#This Row],[Etas 55°C]]=0),"n.a.",(Tabelle11[[#This Row],[Etas 35°C]]*0.8+Tabelle11[[#This Row],[Etas 55°C]]*0.2)*2.5)</f>
        <v>4.7550000000000008</v>
      </c>
      <c r="N1067" s="53">
        <f>IF(Tabelle11[[#This Row],[Etas 55°C]]=0,"n.a.",(6-Tabelle11[[#This Row],[80%/20% SCOP]])/Tabelle11[[#This Row],[80%/20% SCOP]])</f>
        <v>0.26182965299684524</v>
      </c>
    </row>
    <row r="1068" spans="1:14" ht="20.100000000000001" customHeight="1" x14ac:dyDescent="0.25">
      <c r="A1068" s="40">
        <v>16002860</v>
      </c>
      <c r="B1068" s="41" t="s">
        <v>6533</v>
      </c>
      <c r="C1068" s="41" t="s">
        <v>7924</v>
      </c>
      <c r="D1068" s="42" t="s">
        <v>6852</v>
      </c>
      <c r="E1068" s="43">
        <v>7.3</v>
      </c>
      <c r="F1068" s="44">
        <v>2.0499999999999998</v>
      </c>
      <c r="G1068" s="43">
        <v>6.8</v>
      </c>
      <c r="H1068" s="44">
        <v>1.54</v>
      </c>
      <c r="I1068" s="42" t="s">
        <v>109</v>
      </c>
      <c r="J1068" s="42" t="s">
        <v>4</v>
      </c>
      <c r="K1068" s="42" t="s">
        <v>4</v>
      </c>
      <c r="L1068" s="43">
        <f>IF(Tabelle11[[#This Row],[Heizleistung (55° C)]]=0,Tabelle11[[#This Row],[Heizleistung (35° C)]],(Tabelle11[[#This Row],[Heizleistung (35° C)]]+Tabelle11[[#This Row],[Heizleistung (55° C)]])/2)</f>
        <v>7.05</v>
      </c>
      <c r="M1068" s="46">
        <f>IF(OR(Tabelle11[[#This Row],[Etas 35°C]]=0,Tabelle11[[#This Row],[Etas 55°C]]=0),"n.a.",(Tabelle11[[#This Row],[Etas 35°C]]*0.8+Tabelle11[[#This Row],[Etas 55°C]]*0.2)*2.5)</f>
        <v>4.87</v>
      </c>
      <c r="N1068" s="53">
        <f>IF(Tabelle11[[#This Row],[Etas 55°C]]=0,"n.a.",(6-Tabelle11[[#This Row],[80%/20% SCOP]])/Tabelle11[[#This Row],[80%/20% SCOP]])</f>
        <v>0.23203285420944555</v>
      </c>
    </row>
    <row r="1069" spans="1:14" ht="20.100000000000001" customHeight="1" x14ac:dyDescent="0.25">
      <c r="A1069" s="40">
        <v>16014605</v>
      </c>
      <c r="B1069" s="41" t="s">
        <v>6533</v>
      </c>
      <c r="C1069" s="41" t="s">
        <v>7925</v>
      </c>
      <c r="D1069" s="42" t="s">
        <v>6852</v>
      </c>
      <c r="E1069" s="43">
        <v>42.88</v>
      </c>
      <c r="F1069" s="44">
        <v>1.81</v>
      </c>
      <c r="G1069" s="43">
        <v>39.799999999999997</v>
      </c>
      <c r="H1069" s="44">
        <v>1.4</v>
      </c>
      <c r="I1069" s="42" t="s">
        <v>3166</v>
      </c>
      <c r="J1069" s="42" t="s">
        <v>4</v>
      </c>
      <c r="K1069" s="42" t="s">
        <v>4</v>
      </c>
      <c r="L1069" s="43">
        <f>IF(Tabelle11[[#This Row],[Heizleistung (55° C)]]=0,Tabelle11[[#This Row],[Heizleistung (35° C)]],(Tabelle11[[#This Row],[Heizleistung (35° C)]]+Tabelle11[[#This Row],[Heizleistung (55° C)]])/2)</f>
        <v>41.34</v>
      </c>
      <c r="M1069" s="46">
        <f>IF(OR(Tabelle11[[#This Row],[Etas 35°C]]=0,Tabelle11[[#This Row],[Etas 55°C]]=0),"n.a.",(Tabelle11[[#This Row],[Etas 35°C]]*0.8+Tabelle11[[#This Row],[Etas 55°C]]*0.2)*2.5)</f>
        <v>4.32</v>
      </c>
      <c r="N1069" s="53">
        <f>IF(Tabelle11[[#This Row],[Etas 55°C]]=0,"n.a.",(6-Tabelle11[[#This Row],[80%/20% SCOP]])/Tabelle11[[#This Row],[80%/20% SCOP]])</f>
        <v>0.38888888888888878</v>
      </c>
    </row>
    <row r="1070" spans="1:14" ht="20.100000000000001" customHeight="1" x14ac:dyDescent="0.25">
      <c r="A1070" s="40">
        <v>16002645</v>
      </c>
      <c r="B1070" s="41" t="s">
        <v>6533</v>
      </c>
      <c r="C1070" s="41" t="s">
        <v>7926</v>
      </c>
      <c r="D1070" s="42" t="s">
        <v>6852</v>
      </c>
      <c r="E1070" s="43">
        <v>34</v>
      </c>
      <c r="F1070" s="44">
        <v>2.04</v>
      </c>
      <c r="G1070" s="43">
        <v>32</v>
      </c>
      <c r="H1070" s="44">
        <v>1.55</v>
      </c>
      <c r="I1070" s="42" t="s">
        <v>109</v>
      </c>
      <c r="J1070" s="42" t="s">
        <v>4</v>
      </c>
      <c r="K1070" s="42" t="s">
        <v>4</v>
      </c>
      <c r="L1070" s="43">
        <f>IF(Tabelle11[[#This Row],[Heizleistung (55° C)]]=0,Tabelle11[[#This Row],[Heizleistung (35° C)]],(Tabelle11[[#This Row],[Heizleistung (35° C)]]+Tabelle11[[#This Row],[Heizleistung (55° C)]])/2)</f>
        <v>33</v>
      </c>
      <c r="M1070" s="46">
        <f>IF(OR(Tabelle11[[#This Row],[Etas 35°C]]=0,Tabelle11[[#This Row],[Etas 55°C]]=0),"n.a.",(Tabelle11[[#This Row],[Etas 35°C]]*0.8+Tabelle11[[#This Row],[Etas 55°C]]*0.2)*2.5)</f>
        <v>4.8550000000000004</v>
      </c>
      <c r="N1070" s="53">
        <f>IF(Tabelle11[[#This Row],[Etas 55°C]]=0,"n.a.",(6-Tabelle11[[#This Row],[80%/20% SCOP]])/Tabelle11[[#This Row],[80%/20% SCOP]])</f>
        <v>0.23583934088568476</v>
      </c>
    </row>
    <row r="1071" spans="1:14" ht="20.100000000000001" customHeight="1" x14ac:dyDescent="0.25">
      <c r="A1071" s="40">
        <v>16013159</v>
      </c>
      <c r="B1071" s="41" t="s">
        <v>6533</v>
      </c>
      <c r="C1071" s="41" t="s">
        <v>7927</v>
      </c>
      <c r="D1071" s="42" t="s">
        <v>6852</v>
      </c>
      <c r="E1071" s="43">
        <v>6</v>
      </c>
      <c r="F1071" s="44">
        <v>1.86</v>
      </c>
      <c r="G1071" s="43">
        <v>5.6</v>
      </c>
      <c r="H1071" s="44">
        <v>1.4</v>
      </c>
      <c r="I1071" s="42" t="s">
        <v>109</v>
      </c>
      <c r="J1071" s="42" t="s">
        <v>4</v>
      </c>
      <c r="K1071" s="42" t="s">
        <v>4</v>
      </c>
      <c r="L1071" s="43">
        <f>IF(Tabelle11[[#This Row],[Heizleistung (55° C)]]=0,Tabelle11[[#This Row],[Heizleistung (35° C)]],(Tabelle11[[#This Row],[Heizleistung (35° C)]]+Tabelle11[[#This Row],[Heizleistung (55° C)]])/2)</f>
        <v>5.8</v>
      </c>
      <c r="M1071" s="46">
        <f>IF(OR(Tabelle11[[#This Row],[Etas 35°C]]=0,Tabelle11[[#This Row],[Etas 55°C]]=0),"n.a.",(Tabelle11[[#This Row],[Etas 35°C]]*0.8+Tabelle11[[#This Row],[Etas 55°C]]*0.2)*2.5)</f>
        <v>4.4200000000000008</v>
      </c>
      <c r="N1071" s="53">
        <f>IF(Tabelle11[[#This Row],[Etas 55°C]]=0,"n.a.",(6-Tabelle11[[#This Row],[80%/20% SCOP]])/Tabelle11[[#This Row],[80%/20% SCOP]])</f>
        <v>0.35746606334841602</v>
      </c>
    </row>
    <row r="1072" spans="1:14" ht="20.100000000000001" customHeight="1" x14ac:dyDescent="0.25">
      <c r="A1072" s="40">
        <v>16013170</v>
      </c>
      <c r="B1072" s="41" t="s">
        <v>6533</v>
      </c>
      <c r="C1072" s="41" t="s">
        <v>7928</v>
      </c>
      <c r="D1072" s="42" t="s">
        <v>6852</v>
      </c>
      <c r="E1072" s="43">
        <v>7.6</v>
      </c>
      <c r="F1072" s="44">
        <v>1.95</v>
      </c>
      <c r="G1072" s="43">
        <v>7.3</v>
      </c>
      <c r="H1072" s="44">
        <v>1.41</v>
      </c>
      <c r="I1072" s="42" t="s">
        <v>109</v>
      </c>
      <c r="J1072" s="42" t="s">
        <v>4</v>
      </c>
      <c r="K1072" s="42" t="s">
        <v>4</v>
      </c>
      <c r="L1072" s="43">
        <f>IF(Tabelle11[[#This Row],[Heizleistung (55° C)]]=0,Tabelle11[[#This Row],[Heizleistung (35° C)]],(Tabelle11[[#This Row],[Heizleistung (35° C)]]+Tabelle11[[#This Row],[Heizleistung (55° C)]])/2)</f>
        <v>7.4499999999999993</v>
      </c>
      <c r="M1072" s="46">
        <f>IF(OR(Tabelle11[[#This Row],[Etas 35°C]]=0,Tabelle11[[#This Row],[Etas 55°C]]=0),"n.a.",(Tabelle11[[#This Row],[Etas 35°C]]*0.8+Tabelle11[[#This Row],[Etas 55°C]]*0.2)*2.5)</f>
        <v>4.6050000000000004</v>
      </c>
      <c r="N1072" s="53">
        <f>IF(Tabelle11[[#This Row],[Etas 55°C]]=0,"n.a.",(6-Tabelle11[[#This Row],[80%/20% SCOP]])/Tabelle11[[#This Row],[80%/20% SCOP]])</f>
        <v>0.30293159609120507</v>
      </c>
    </row>
    <row r="1073" spans="1:14" ht="20.100000000000001" customHeight="1" x14ac:dyDescent="0.25">
      <c r="A1073" s="40">
        <v>16002640</v>
      </c>
      <c r="B1073" s="41" t="s">
        <v>6533</v>
      </c>
      <c r="C1073" s="41" t="s">
        <v>7929</v>
      </c>
      <c r="D1073" s="42" t="s">
        <v>6852</v>
      </c>
      <c r="E1073" s="43">
        <v>73</v>
      </c>
      <c r="F1073" s="44">
        <v>2.13</v>
      </c>
      <c r="G1073" s="43">
        <v>68</v>
      </c>
      <c r="H1073" s="44">
        <v>1.63</v>
      </c>
      <c r="I1073" s="42" t="s">
        <v>109</v>
      </c>
      <c r="J1073" s="42" t="s">
        <v>4</v>
      </c>
      <c r="K1073" s="42" t="s">
        <v>4</v>
      </c>
      <c r="L1073" s="43">
        <f>IF(Tabelle11[[#This Row],[Heizleistung (55° C)]]=0,Tabelle11[[#This Row],[Heizleistung (35° C)]],(Tabelle11[[#This Row],[Heizleistung (35° C)]]+Tabelle11[[#This Row],[Heizleistung (55° C)]])/2)</f>
        <v>70.5</v>
      </c>
      <c r="M1073" s="46">
        <f>IF(OR(Tabelle11[[#This Row],[Etas 35°C]]=0,Tabelle11[[#This Row],[Etas 55°C]]=0),"n.a.",(Tabelle11[[#This Row],[Etas 35°C]]*0.8+Tabelle11[[#This Row],[Etas 55°C]]*0.2)*2.5)</f>
        <v>5.0749999999999993</v>
      </c>
      <c r="N1073" s="53">
        <f>IF(Tabelle11[[#This Row],[Etas 55°C]]=0,"n.a.",(6-Tabelle11[[#This Row],[80%/20% SCOP]])/Tabelle11[[#This Row],[80%/20% SCOP]])</f>
        <v>0.18226600985221691</v>
      </c>
    </row>
    <row r="1074" spans="1:14" ht="20.100000000000001" customHeight="1" x14ac:dyDescent="0.25">
      <c r="A1074" s="40">
        <v>16003037</v>
      </c>
      <c r="B1074" s="41" t="s">
        <v>6583</v>
      </c>
      <c r="C1074" s="41" t="s">
        <v>7930</v>
      </c>
      <c r="D1074" s="42" t="s">
        <v>6852</v>
      </c>
      <c r="E1074" s="43">
        <v>9</v>
      </c>
      <c r="F1074" s="44">
        <v>2.0699999999999998</v>
      </c>
      <c r="G1074" s="43">
        <v>9</v>
      </c>
      <c r="H1074" s="44">
        <v>1.425</v>
      </c>
      <c r="I1074" s="42" t="s">
        <v>109</v>
      </c>
      <c r="J1074" s="42" t="s">
        <v>4</v>
      </c>
      <c r="K1074" s="42" t="s">
        <v>4</v>
      </c>
      <c r="L1074" s="43">
        <f>IF(Tabelle11[[#This Row],[Heizleistung (55° C)]]=0,Tabelle11[[#This Row],[Heizleistung (35° C)]],(Tabelle11[[#This Row],[Heizleistung (35° C)]]+Tabelle11[[#This Row],[Heizleistung (55° C)]])/2)</f>
        <v>9</v>
      </c>
      <c r="M1074" s="46">
        <f>IF(OR(Tabelle11[[#This Row],[Etas 35°C]]=0,Tabelle11[[#This Row],[Etas 55°C]]=0),"n.a.",(Tabelle11[[#This Row],[Etas 35°C]]*0.8+Tabelle11[[#This Row],[Etas 55°C]]*0.2)*2.5)</f>
        <v>4.8524999999999991</v>
      </c>
      <c r="N1074" s="53">
        <f>IF(Tabelle11[[#This Row],[Etas 55°C]]=0,"n.a.",(6-Tabelle11[[#This Row],[80%/20% SCOP]])/Tabelle11[[#This Row],[80%/20% SCOP]])</f>
        <v>0.23647604327666172</v>
      </c>
    </row>
    <row r="1075" spans="1:14" ht="20.100000000000001" customHeight="1" x14ac:dyDescent="0.25">
      <c r="A1075" s="40">
        <v>16003038</v>
      </c>
      <c r="B1075" s="41" t="s">
        <v>6583</v>
      </c>
      <c r="C1075" s="41" t="s">
        <v>7931</v>
      </c>
      <c r="D1075" s="42" t="s">
        <v>6852</v>
      </c>
      <c r="E1075" s="43">
        <v>15</v>
      </c>
      <c r="F1075" s="44">
        <v>2.0699999999999998</v>
      </c>
      <c r="G1075" s="43">
        <v>16</v>
      </c>
      <c r="H1075" s="44">
        <v>1.4550000000000001</v>
      </c>
      <c r="I1075" s="42" t="s">
        <v>109</v>
      </c>
      <c r="J1075" s="42" t="s">
        <v>4</v>
      </c>
      <c r="K1075" s="42" t="s">
        <v>4</v>
      </c>
      <c r="L1075" s="43">
        <f>IF(Tabelle11[[#This Row],[Heizleistung (55° C)]]=0,Tabelle11[[#This Row],[Heizleistung (35° C)]],(Tabelle11[[#This Row],[Heizleistung (35° C)]]+Tabelle11[[#This Row],[Heizleistung (55° C)]])/2)</f>
        <v>15.5</v>
      </c>
      <c r="M1075" s="46">
        <f>IF(OR(Tabelle11[[#This Row],[Etas 35°C]]=0,Tabelle11[[#This Row],[Etas 55°C]]=0),"n.a.",(Tabelle11[[#This Row],[Etas 35°C]]*0.8+Tabelle11[[#This Row],[Etas 55°C]]*0.2)*2.5)</f>
        <v>4.8674999999999997</v>
      </c>
      <c r="N1075" s="53">
        <f>IF(Tabelle11[[#This Row],[Etas 55°C]]=0,"n.a.",(6-Tabelle11[[#This Row],[80%/20% SCOP]])/Tabelle11[[#This Row],[80%/20% SCOP]])</f>
        <v>0.23266563944530053</v>
      </c>
    </row>
    <row r="1076" spans="1:14" ht="20.100000000000001" customHeight="1" x14ac:dyDescent="0.25">
      <c r="A1076" s="40">
        <v>16003033</v>
      </c>
      <c r="B1076" s="41" t="s">
        <v>6583</v>
      </c>
      <c r="C1076" s="41" t="s">
        <v>7932</v>
      </c>
      <c r="D1076" s="42" t="s">
        <v>6852</v>
      </c>
      <c r="E1076" s="43">
        <v>9</v>
      </c>
      <c r="F1076" s="44">
        <v>2.09</v>
      </c>
      <c r="G1076" s="43">
        <v>11</v>
      </c>
      <c r="H1076" s="44">
        <v>1.415</v>
      </c>
      <c r="I1076" s="42" t="s">
        <v>109</v>
      </c>
      <c r="J1076" s="42" t="s">
        <v>4</v>
      </c>
      <c r="K1076" s="42" t="s">
        <v>4</v>
      </c>
      <c r="L1076" s="43">
        <f>IF(Tabelle11[[#This Row],[Heizleistung (55° C)]]=0,Tabelle11[[#This Row],[Heizleistung (35° C)]],(Tabelle11[[#This Row],[Heizleistung (35° C)]]+Tabelle11[[#This Row],[Heizleistung (55° C)]])/2)</f>
        <v>10</v>
      </c>
      <c r="M1076" s="46">
        <f>IF(OR(Tabelle11[[#This Row],[Etas 35°C]]=0,Tabelle11[[#This Row],[Etas 55°C]]=0),"n.a.",(Tabelle11[[#This Row],[Etas 35°C]]*0.8+Tabelle11[[#This Row],[Etas 55°C]]*0.2)*2.5)</f>
        <v>4.8875000000000002</v>
      </c>
      <c r="N1076" s="53">
        <f>IF(Tabelle11[[#This Row],[Etas 55°C]]=0,"n.a.",(6-Tabelle11[[#This Row],[80%/20% SCOP]])/Tabelle11[[#This Row],[80%/20% SCOP]])</f>
        <v>0.22762148337595903</v>
      </c>
    </row>
    <row r="1077" spans="1:14" ht="20.100000000000001" customHeight="1" x14ac:dyDescent="0.25">
      <c r="A1077" s="40">
        <v>16017717</v>
      </c>
      <c r="B1077" s="41" t="s">
        <v>7933</v>
      </c>
      <c r="C1077" s="41" t="s">
        <v>7934</v>
      </c>
      <c r="D1077" s="42" t="s">
        <v>6852</v>
      </c>
      <c r="E1077" s="43">
        <v>7.1</v>
      </c>
      <c r="F1077" s="44">
        <v>1.8120000000000001</v>
      </c>
      <c r="G1077" s="43"/>
      <c r="H1077" s="42"/>
      <c r="I1077" s="42" t="s">
        <v>1331</v>
      </c>
      <c r="J1077" s="42" t="s">
        <v>4</v>
      </c>
      <c r="K1077" s="42" t="s">
        <v>4</v>
      </c>
      <c r="L1077" s="43">
        <f>IF(Tabelle11[[#This Row],[Heizleistung (55° C)]]=0,Tabelle11[[#This Row],[Heizleistung (35° C)]],(Tabelle11[[#This Row],[Heizleistung (35° C)]]+Tabelle11[[#This Row],[Heizleistung (55° C)]])/2)</f>
        <v>7.1</v>
      </c>
      <c r="M1077" s="46" t="str">
        <f>IF(OR(Tabelle11[[#This Row],[Etas 35°C]]=0,Tabelle11[[#This Row],[Etas 55°C]]=0),"n.a.",(Tabelle11[[#This Row],[Etas 35°C]]*0.8+Tabelle11[[#This Row],[Etas 55°C]]*0.2)*2.5)</f>
        <v>n.a.</v>
      </c>
      <c r="N1077" s="53" t="str">
        <f>IF(Tabelle11[[#This Row],[Etas 55°C]]=0,"n.a.",(6-Tabelle11[[#This Row],[80%/20% SCOP]])/Tabelle11[[#This Row],[80%/20% SCOP]])</f>
        <v>n.a.</v>
      </c>
    </row>
    <row r="1078" spans="1:14" ht="20.100000000000001" customHeight="1" x14ac:dyDescent="0.25">
      <c r="A1078" s="40">
        <v>16008989</v>
      </c>
      <c r="B1078" s="41" t="s">
        <v>7933</v>
      </c>
      <c r="C1078" s="41" t="s">
        <v>7935</v>
      </c>
      <c r="D1078" s="42" t="s">
        <v>6852</v>
      </c>
      <c r="E1078" s="43">
        <v>16.8</v>
      </c>
      <c r="F1078" s="44">
        <v>1.81</v>
      </c>
      <c r="G1078" s="43">
        <v>16.2</v>
      </c>
      <c r="H1078" s="44">
        <v>1.48</v>
      </c>
      <c r="I1078" s="42" t="s">
        <v>324</v>
      </c>
      <c r="J1078" s="42" t="s">
        <v>4</v>
      </c>
      <c r="K1078" s="42" t="s">
        <v>4</v>
      </c>
      <c r="L1078" s="43">
        <f>IF(Tabelle11[[#This Row],[Heizleistung (55° C)]]=0,Tabelle11[[#This Row],[Heizleistung (35° C)]],(Tabelle11[[#This Row],[Heizleistung (35° C)]]+Tabelle11[[#This Row],[Heizleistung (55° C)]])/2)</f>
        <v>16.5</v>
      </c>
      <c r="M1078" s="46">
        <f>IF(OR(Tabelle11[[#This Row],[Etas 35°C]]=0,Tabelle11[[#This Row],[Etas 55°C]]=0),"n.a.",(Tabelle11[[#This Row],[Etas 35°C]]*0.8+Tabelle11[[#This Row],[Etas 55°C]]*0.2)*2.5)</f>
        <v>4.3600000000000003</v>
      </c>
      <c r="N1078" s="53">
        <f>IF(Tabelle11[[#This Row],[Etas 55°C]]=0,"n.a.",(6-Tabelle11[[#This Row],[80%/20% SCOP]])/Tabelle11[[#This Row],[80%/20% SCOP]])</f>
        <v>0.3761467889908256</v>
      </c>
    </row>
    <row r="1079" spans="1:14" ht="20.100000000000001" customHeight="1" x14ac:dyDescent="0.25">
      <c r="A1079" s="40">
        <v>16017719</v>
      </c>
      <c r="B1079" s="41" t="s">
        <v>7933</v>
      </c>
      <c r="C1079" s="41" t="s">
        <v>7936</v>
      </c>
      <c r="D1079" s="42" t="s">
        <v>6852</v>
      </c>
      <c r="E1079" s="43">
        <v>13.48</v>
      </c>
      <c r="F1079" s="44">
        <v>1.8120000000000001</v>
      </c>
      <c r="G1079" s="43"/>
      <c r="H1079" s="42"/>
      <c r="I1079" s="42" t="s">
        <v>1331</v>
      </c>
      <c r="J1079" s="42" t="s">
        <v>4</v>
      </c>
      <c r="K1079" s="42" t="s">
        <v>4</v>
      </c>
      <c r="L1079" s="43">
        <f>IF(Tabelle11[[#This Row],[Heizleistung (55° C)]]=0,Tabelle11[[#This Row],[Heizleistung (35° C)]],(Tabelle11[[#This Row],[Heizleistung (35° C)]]+Tabelle11[[#This Row],[Heizleistung (55° C)]])/2)</f>
        <v>13.48</v>
      </c>
      <c r="M1079" s="46" t="str">
        <f>IF(OR(Tabelle11[[#This Row],[Etas 35°C]]=0,Tabelle11[[#This Row],[Etas 55°C]]=0),"n.a.",(Tabelle11[[#This Row],[Etas 35°C]]*0.8+Tabelle11[[#This Row],[Etas 55°C]]*0.2)*2.5)</f>
        <v>n.a.</v>
      </c>
      <c r="N1079" s="53" t="str">
        <f>IF(Tabelle11[[#This Row],[Etas 55°C]]=0,"n.a.",(6-Tabelle11[[#This Row],[80%/20% SCOP]])/Tabelle11[[#This Row],[80%/20% SCOP]])</f>
        <v>n.a.</v>
      </c>
    </row>
    <row r="1080" spans="1:14" ht="20.100000000000001" customHeight="1" x14ac:dyDescent="0.25">
      <c r="A1080" s="40">
        <v>16017718</v>
      </c>
      <c r="B1080" s="41" t="s">
        <v>7933</v>
      </c>
      <c r="C1080" s="41" t="s">
        <v>7937</v>
      </c>
      <c r="D1080" s="42" t="s">
        <v>6852</v>
      </c>
      <c r="E1080" s="43">
        <v>10.73</v>
      </c>
      <c r="F1080" s="44">
        <v>1.8120000000000001</v>
      </c>
      <c r="G1080" s="43"/>
      <c r="H1080" s="42"/>
      <c r="I1080" s="42" t="s">
        <v>1331</v>
      </c>
      <c r="J1080" s="42" t="s">
        <v>4</v>
      </c>
      <c r="K1080" s="42" t="s">
        <v>4</v>
      </c>
      <c r="L1080" s="43">
        <f>IF(Tabelle11[[#This Row],[Heizleistung (55° C)]]=0,Tabelle11[[#This Row],[Heizleistung (35° C)]],(Tabelle11[[#This Row],[Heizleistung (35° C)]]+Tabelle11[[#This Row],[Heizleistung (55° C)]])/2)</f>
        <v>10.73</v>
      </c>
      <c r="M1080" s="46" t="str">
        <f>IF(OR(Tabelle11[[#This Row],[Etas 35°C]]=0,Tabelle11[[#This Row],[Etas 55°C]]=0),"n.a.",(Tabelle11[[#This Row],[Etas 35°C]]*0.8+Tabelle11[[#This Row],[Etas 55°C]]*0.2)*2.5)</f>
        <v>n.a.</v>
      </c>
      <c r="N1080" s="53" t="str">
        <f>IF(Tabelle11[[#This Row],[Etas 55°C]]=0,"n.a.",(6-Tabelle11[[#This Row],[80%/20% SCOP]])/Tabelle11[[#This Row],[80%/20% SCOP]])</f>
        <v>n.a.</v>
      </c>
    </row>
    <row r="1081" spans="1:14" ht="20.100000000000001" customHeight="1" x14ac:dyDescent="0.25">
      <c r="A1081" s="40">
        <v>16017720</v>
      </c>
      <c r="B1081" s="41" t="s">
        <v>7933</v>
      </c>
      <c r="C1081" s="41" t="s">
        <v>7938</v>
      </c>
      <c r="D1081" s="42" t="s">
        <v>6852</v>
      </c>
      <c r="E1081" s="43">
        <v>16.57</v>
      </c>
      <c r="F1081" s="44">
        <v>1.8120000000000001</v>
      </c>
      <c r="G1081" s="43"/>
      <c r="H1081" s="42"/>
      <c r="I1081" s="42" t="s">
        <v>1331</v>
      </c>
      <c r="J1081" s="42" t="s">
        <v>4</v>
      </c>
      <c r="K1081" s="42" t="s">
        <v>4</v>
      </c>
      <c r="L1081" s="43">
        <f>IF(Tabelle11[[#This Row],[Heizleistung (55° C)]]=0,Tabelle11[[#This Row],[Heizleistung (35° C)]],(Tabelle11[[#This Row],[Heizleistung (35° C)]]+Tabelle11[[#This Row],[Heizleistung (55° C)]])/2)</f>
        <v>16.57</v>
      </c>
      <c r="M1081" s="46" t="str">
        <f>IF(OR(Tabelle11[[#This Row],[Etas 35°C]]=0,Tabelle11[[#This Row],[Etas 55°C]]=0),"n.a.",(Tabelle11[[#This Row],[Etas 35°C]]*0.8+Tabelle11[[#This Row],[Etas 55°C]]*0.2)*2.5)</f>
        <v>n.a.</v>
      </c>
      <c r="N1081" s="53" t="str">
        <f>IF(Tabelle11[[#This Row],[Etas 55°C]]=0,"n.a.",(6-Tabelle11[[#This Row],[80%/20% SCOP]])/Tabelle11[[#This Row],[80%/20% SCOP]])</f>
        <v>n.a.</v>
      </c>
    </row>
    <row r="1082" spans="1:14" ht="20.100000000000001" customHeight="1" x14ac:dyDescent="0.25">
      <c r="A1082" s="40">
        <v>16009107</v>
      </c>
      <c r="B1082" s="41" t="s">
        <v>6671</v>
      </c>
      <c r="C1082" s="41" t="s">
        <v>7939</v>
      </c>
      <c r="D1082" s="42" t="s">
        <v>6852</v>
      </c>
      <c r="E1082" s="43">
        <v>48.64</v>
      </c>
      <c r="F1082" s="44">
        <v>1.9039999999999999</v>
      </c>
      <c r="G1082" s="43">
        <v>50</v>
      </c>
      <c r="H1082" s="44">
        <v>1.528</v>
      </c>
      <c r="I1082" s="42" t="s">
        <v>109</v>
      </c>
      <c r="J1082" s="42" t="s">
        <v>4</v>
      </c>
      <c r="K1082" s="42" t="s">
        <v>4</v>
      </c>
      <c r="L1082" s="43">
        <f>IF(Tabelle11[[#This Row],[Heizleistung (55° C)]]=0,Tabelle11[[#This Row],[Heizleistung (35° C)]],(Tabelle11[[#This Row],[Heizleistung (35° C)]]+Tabelle11[[#This Row],[Heizleistung (55° C)]])/2)</f>
        <v>49.32</v>
      </c>
      <c r="M1082" s="46">
        <f>IF(OR(Tabelle11[[#This Row],[Etas 35°C]]=0,Tabelle11[[#This Row],[Etas 55°C]]=0),"n.a.",(Tabelle11[[#This Row],[Etas 35°C]]*0.8+Tabelle11[[#This Row],[Etas 55°C]]*0.2)*2.5)</f>
        <v>4.572000000000001</v>
      </c>
      <c r="N1082" s="53">
        <f>IF(Tabelle11[[#This Row],[Etas 55°C]]=0,"n.a.",(6-Tabelle11[[#This Row],[80%/20% SCOP]])/Tabelle11[[#This Row],[80%/20% SCOP]])</f>
        <v>0.31233595800524905</v>
      </c>
    </row>
    <row r="1083" spans="1:14" ht="20.100000000000001" customHeight="1" x14ac:dyDescent="0.25">
      <c r="A1083" s="40">
        <v>16009111</v>
      </c>
      <c r="B1083" s="41" t="s">
        <v>6671</v>
      </c>
      <c r="C1083" s="41" t="s">
        <v>7940</v>
      </c>
      <c r="D1083" s="42" t="s">
        <v>6852</v>
      </c>
      <c r="E1083" s="43">
        <v>98.2</v>
      </c>
      <c r="F1083" s="44">
        <v>1.8720000000000001</v>
      </c>
      <c r="G1083" s="43">
        <v>100.95</v>
      </c>
      <c r="H1083" s="44">
        <v>1.5</v>
      </c>
      <c r="I1083" s="42" t="s">
        <v>109</v>
      </c>
      <c r="J1083" s="42" t="s">
        <v>4</v>
      </c>
      <c r="K1083" s="42" t="s">
        <v>4</v>
      </c>
      <c r="L1083" s="43">
        <f>IF(Tabelle11[[#This Row],[Heizleistung (55° C)]]=0,Tabelle11[[#This Row],[Heizleistung (35° C)]],(Tabelle11[[#This Row],[Heizleistung (35° C)]]+Tabelle11[[#This Row],[Heizleistung (55° C)]])/2)</f>
        <v>99.575000000000003</v>
      </c>
      <c r="M1083" s="46">
        <f>IF(OR(Tabelle11[[#This Row],[Etas 35°C]]=0,Tabelle11[[#This Row],[Etas 55°C]]=0),"n.a.",(Tabelle11[[#This Row],[Etas 35°C]]*0.8+Tabelle11[[#This Row],[Etas 55°C]]*0.2)*2.5)</f>
        <v>4.4940000000000007</v>
      </c>
      <c r="N1083" s="53">
        <f>IF(Tabelle11[[#This Row],[Etas 55°C]]=0,"n.a.",(6-Tabelle11[[#This Row],[80%/20% SCOP]])/Tabelle11[[#This Row],[80%/20% SCOP]])</f>
        <v>0.33511348464619473</v>
      </c>
    </row>
    <row r="1084" spans="1:14" ht="20.100000000000001" customHeight="1" x14ac:dyDescent="0.25">
      <c r="A1084" s="40">
        <v>16009108</v>
      </c>
      <c r="B1084" s="41" t="s">
        <v>6671</v>
      </c>
      <c r="C1084" s="41" t="s">
        <v>7941</v>
      </c>
      <c r="D1084" s="42" t="s">
        <v>6852</v>
      </c>
      <c r="E1084" s="43">
        <v>64.2</v>
      </c>
      <c r="F1084" s="44">
        <v>1.8680000000000001</v>
      </c>
      <c r="G1084" s="43">
        <v>66</v>
      </c>
      <c r="H1084" s="44">
        <v>1.5</v>
      </c>
      <c r="I1084" s="42" t="s">
        <v>109</v>
      </c>
      <c r="J1084" s="42" t="s">
        <v>4</v>
      </c>
      <c r="K1084" s="42" t="s">
        <v>4</v>
      </c>
      <c r="L1084" s="43">
        <f>IF(Tabelle11[[#This Row],[Heizleistung (55° C)]]=0,Tabelle11[[#This Row],[Heizleistung (35° C)]],(Tabelle11[[#This Row],[Heizleistung (35° C)]]+Tabelle11[[#This Row],[Heizleistung (55° C)]])/2)</f>
        <v>65.099999999999994</v>
      </c>
      <c r="M1084" s="46">
        <f>IF(OR(Tabelle11[[#This Row],[Etas 35°C]]=0,Tabelle11[[#This Row],[Etas 55°C]]=0),"n.a.",(Tabelle11[[#This Row],[Etas 35°C]]*0.8+Tabelle11[[#This Row],[Etas 55°C]]*0.2)*2.5)</f>
        <v>4.4860000000000007</v>
      </c>
      <c r="N1084" s="53">
        <f>IF(Tabelle11[[#This Row],[Etas 55°C]]=0,"n.a.",(6-Tabelle11[[#This Row],[80%/20% SCOP]])/Tabelle11[[#This Row],[80%/20% SCOP]])</f>
        <v>0.33749442710655353</v>
      </c>
    </row>
    <row r="1085" spans="1:14" ht="20.100000000000001" customHeight="1" x14ac:dyDescent="0.25">
      <c r="A1085" s="40">
        <v>16009104</v>
      </c>
      <c r="B1085" s="41" t="s">
        <v>6671</v>
      </c>
      <c r="C1085" s="41" t="s">
        <v>7942</v>
      </c>
      <c r="D1085" s="42" t="s">
        <v>6852</v>
      </c>
      <c r="E1085" s="43">
        <v>22.26</v>
      </c>
      <c r="F1085" s="44">
        <v>1.8879999999999999</v>
      </c>
      <c r="G1085" s="43">
        <v>22.88</v>
      </c>
      <c r="H1085" s="44">
        <v>1.516</v>
      </c>
      <c r="I1085" s="42" t="s">
        <v>109</v>
      </c>
      <c r="J1085" s="42" t="s">
        <v>4</v>
      </c>
      <c r="K1085" s="42" t="s">
        <v>4</v>
      </c>
      <c r="L1085" s="43">
        <f>IF(Tabelle11[[#This Row],[Heizleistung (55° C)]]=0,Tabelle11[[#This Row],[Heizleistung (35° C)]],(Tabelle11[[#This Row],[Heizleistung (35° C)]]+Tabelle11[[#This Row],[Heizleistung (55° C)]])/2)</f>
        <v>22.57</v>
      </c>
      <c r="M1085" s="46">
        <f>IF(OR(Tabelle11[[#This Row],[Etas 35°C]]=0,Tabelle11[[#This Row],[Etas 55°C]]=0),"n.a.",(Tabelle11[[#This Row],[Etas 35°C]]*0.8+Tabelle11[[#This Row],[Etas 55°C]]*0.2)*2.5)</f>
        <v>4.5340000000000007</v>
      </c>
      <c r="N1085" s="53">
        <f>IF(Tabelle11[[#This Row],[Etas 55°C]]=0,"n.a.",(6-Tabelle11[[#This Row],[80%/20% SCOP]])/Tabelle11[[#This Row],[80%/20% SCOP]])</f>
        <v>0.32333480370533724</v>
      </c>
    </row>
    <row r="1086" spans="1:14" ht="20.100000000000001" customHeight="1" x14ac:dyDescent="0.25">
      <c r="A1086" s="40">
        <v>16009106</v>
      </c>
      <c r="B1086" s="41" t="s">
        <v>6671</v>
      </c>
      <c r="C1086" s="41" t="s">
        <v>7943</v>
      </c>
      <c r="D1086" s="42" t="s">
        <v>6852</v>
      </c>
      <c r="E1086" s="43">
        <v>38.5</v>
      </c>
      <c r="F1086" s="44">
        <v>1.9039999999999999</v>
      </c>
      <c r="G1086" s="43">
        <v>39.58</v>
      </c>
      <c r="H1086" s="44">
        <v>1.524</v>
      </c>
      <c r="I1086" s="42" t="s">
        <v>109</v>
      </c>
      <c r="J1086" s="42" t="s">
        <v>4</v>
      </c>
      <c r="K1086" s="42" t="s">
        <v>4</v>
      </c>
      <c r="L1086" s="43">
        <f>IF(Tabelle11[[#This Row],[Heizleistung (55° C)]]=0,Tabelle11[[#This Row],[Heizleistung (35° C)]],(Tabelle11[[#This Row],[Heizleistung (35° C)]]+Tabelle11[[#This Row],[Heizleistung (55° C)]])/2)</f>
        <v>39.04</v>
      </c>
      <c r="M1086" s="46">
        <f>IF(OR(Tabelle11[[#This Row],[Etas 35°C]]=0,Tabelle11[[#This Row],[Etas 55°C]]=0),"n.a.",(Tabelle11[[#This Row],[Etas 35°C]]*0.8+Tabelle11[[#This Row],[Etas 55°C]]*0.2)*2.5)</f>
        <v>4.57</v>
      </c>
      <c r="N1086" s="53">
        <f>IF(Tabelle11[[#This Row],[Etas 55°C]]=0,"n.a.",(6-Tabelle11[[#This Row],[80%/20% SCOP]])/Tabelle11[[#This Row],[80%/20% SCOP]])</f>
        <v>0.31291028446389491</v>
      </c>
    </row>
    <row r="1087" spans="1:14" ht="20.100000000000001" customHeight="1" x14ac:dyDescent="0.25">
      <c r="A1087" s="40">
        <v>16009109</v>
      </c>
      <c r="B1087" s="41" t="s">
        <v>6671</v>
      </c>
      <c r="C1087" s="41" t="s">
        <v>7944</v>
      </c>
      <c r="D1087" s="42" t="s">
        <v>6852</v>
      </c>
      <c r="E1087" s="43">
        <v>73.099999999999994</v>
      </c>
      <c r="F1087" s="44">
        <v>1.87</v>
      </c>
      <c r="G1087" s="43">
        <v>75.150000000000006</v>
      </c>
      <c r="H1087" s="44">
        <v>1.5</v>
      </c>
      <c r="I1087" s="42" t="s">
        <v>109</v>
      </c>
      <c r="J1087" s="42" t="s">
        <v>4</v>
      </c>
      <c r="K1087" s="42" t="s">
        <v>4</v>
      </c>
      <c r="L1087" s="43">
        <f>IF(Tabelle11[[#This Row],[Heizleistung (55° C)]]=0,Tabelle11[[#This Row],[Heizleistung (35° C)]],(Tabelle11[[#This Row],[Heizleistung (35° C)]]+Tabelle11[[#This Row],[Heizleistung (55° C)]])/2)</f>
        <v>74.125</v>
      </c>
      <c r="M1087" s="46">
        <f>IF(OR(Tabelle11[[#This Row],[Etas 35°C]]=0,Tabelle11[[#This Row],[Etas 55°C]]=0),"n.a.",(Tabelle11[[#This Row],[Etas 35°C]]*0.8+Tabelle11[[#This Row],[Etas 55°C]]*0.2)*2.5)</f>
        <v>4.49</v>
      </c>
      <c r="N1087" s="53">
        <f>IF(Tabelle11[[#This Row],[Etas 55°C]]=0,"n.a.",(6-Tabelle11[[#This Row],[80%/20% SCOP]])/Tabelle11[[#This Row],[80%/20% SCOP]])</f>
        <v>0.33630289532293978</v>
      </c>
    </row>
    <row r="1088" spans="1:14" ht="20.100000000000001" customHeight="1" x14ac:dyDescent="0.25">
      <c r="A1088" s="40">
        <v>16009105</v>
      </c>
      <c r="B1088" s="41" t="s">
        <v>6671</v>
      </c>
      <c r="C1088" s="41" t="s">
        <v>7945</v>
      </c>
      <c r="D1088" s="42" t="s">
        <v>6852</v>
      </c>
      <c r="E1088" s="43">
        <v>28.62</v>
      </c>
      <c r="F1088" s="44">
        <v>1.9359999999999999</v>
      </c>
      <c r="G1088" s="43">
        <v>29.42</v>
      </c>
      <c r="H1088" s="44">
        <v>1.552</v>
      </c>
      <c r="I1088" s="42" t="s">
        <v>109</v>
      </c>
      <c r="J1088" s="42" t="s">
        <v>4</v>
      </c>
      <c r="K1088" s="42" t="s">
        <v>4</v>
      </c>
      <c r="L1088" s="43">
        <f>IF(Tabelle11[[#This Row],[Heizleistung (55° C)]]=0,Tabelle11[[#This Row],[Heizleistung (35° C)]],(Tabelle11[[#This Row],[Heizleistung (35° C)]]+Tabelle11[[#This Row],[Heizleistung (55° C)]])/2)</f>
        <v>29.020000000000003</v>
      </c>
      <c r="M1088" s="46">
        <f>IF(OR(Tabelle11[[#This Row],[Etas 35°C]]=0,Tabelle11[[#This Row],[Etas 55°C]]=0),"n.a.",(Tabelle11[[#This Row],[Etas 35°C]]*0.8+Tabelle11[[#This Row],[Etas 55°C]]*0.2)*2.5)</f>
        <v>4.6479999999999997</v>
      </c>
      <c r="N1088" s="53">
        <f>IF(Tabelle11[[#This Row],[Etas 55°C]]=0,"n.a.",(6-Tabelle11[[#This Row],[80%/20% SCOP]])/Tabelle11[[#This Row],[80%/20% SCOP]])</f>
        <v>0.29087779690189336</v>
      </c>
    </row>
    <row r="1089" spans="1:14" ht="20.100000000000001" customHeight="1" x14ac:dyDescent="0.25">
      <c r="A1089" s="40">
        <v>16009110</v>
      </c>
      <c r="B1089" s="41" t="s">
        <v>6671</v>
      </c>
      <c r="C1089" s="41" t="s">
        <v>7946</v>
      </c>
      <c r="D1089" s="42" t="s">
        <v>6852</v>
      </c>
      <c r="E1089" s="43">
        <v>84.5</v>
      </c>
      <c r="F1089" s="44">
        <v>1.8720000000000001</v>
      </c>
      <c r="G1089" s="43">
        <v>86.87</v>
      </c>
      <c r="H1089" s="44">
        <v>1.5</v>
      </c>
      <c r="I1089" s="42" t="s">
        <v>109</v>
      </c>
      <c r="J1089" s="42" t="s">
        <v>4</v>
      </c>
      <c r="K1089" s="42" t="s">
        <v>4</v>
      </c>
      <c r="L1089" s="43">
        <f>IF(Tabelle11[[#This Row],[Heizleistung (55° C)]]=0,Tabelle11[[#This Row],[Heizleistung (35° C)]],(Tabelle11[[#This Row],[Heizleistung (35° C)]]+Tabelle11[[#This Row],[Heizleistung (55° C)]])/2)</f>
        <v>85.685000000000002</v>
      </c>
      <c r="M1089" s="46">
        <f>IF(OR(Tabelle11[[#This Row],[Etas 35°C]]=0,Tabelle11[[#This Row],[Etas 55°C]]=0),"n.a.",(Tabelle11[[#This Row],[Etas 35°C]]*0.8+Tabelle11[[#This Row],[Etas 55°C]]*0.2)*2.5)</f>
        <v>4.4940000000000007</v>
      </c>
      <c r="N1089" s="53">
        <f>IF(Tabelle11[[#This Row],[Etas 55°C]]=0,"n.a.",(6-Tabelle11[[#This Row],[80%/20% SCOP]])/Tabelle11[[#This Row],[80%/20% SCOP]])</f>
        <v>0.33511348464619473</v>
      </c>
    </row>
  </sheetData>
  <phoneticPr fontId="3" type="noConversion"/>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BE50E-1C82-491B-939A-114CFC735A64}">
  <dimension ref="A1:O371"/>
  <sheetViews>
    <sheetView topLeftCell="A315" workbookViewId="0">
      <pane xSplit="1" topLeftCell="B1" activePane="topRight" state="frozen"/>
      <selection activeCell="A78" sqref="A78"/>
      <selection pane="topRight" activeCell="P59" sqref="P1:P1048576"/>
    </sheetView>
  </sheetViews>
  <sheetFormatPr baseColWidth="10" defaultColWidth="13.28515625" defaultRowHeight="15" x14ac:dyDescent="0.25"/>
  <cols>
    <col min="1" max="1" width="11.42578125" customWidth="1"/>
    <col min="2" max="2" width="14.7109375" style="6" customWidth="1"/>
    <col min="3" max="3" width="44.85546875" customWidth="1"/>
    <col min="4" max="4" width="55.85546875" customWidth="1"/>
    <col min="5" max="5" width="13.28515625" style="6"/>
    <col min="6" max="6" width="14.85546875" style="6" customWidth="1"/>
    <col min="7" max="7" width="13.28515625" style="6"/>
    <col min="8" max="8" width="14.85546875" style="6" customWidth="1"/>
    <col min="9" max="10" width="13.28515625" style="6"/>
    <col min="11" max="11" width="11.85546875" style="6" customWidth="1"/>
    <col min="12" max="12" width="10.28515625" style="6" customWidth="1"/>
    <col min="13" max="13" width="12.140625" customWidth="1"/>
    <col min="14" max="15" width="10.7109375" customWidth="1"/>
  </cols>
  <sheetData>
    <row r="1" spans="1:15" ht="35.1" customHeight="1" x14ac:dyDescent="0.25">
      <c r="A1" s="63" t="s">
        <v>7966</v>
      </c>
      <c r="B1" s="2" t="s">
        <v>35</v>
      </c>
      <c r="C1" s="3" t="s">
        <v>7965</v>
      </c>
      <c r="D1" s="3" t="s">
        <v>27</v>
      </c>
      <c r="E1" s="3" t="s">
        <v>28</v>
      </c>
      <c r="F1" s="2" t="s">
        <v>7963</v>
      </c>
      <c r="G1" s="3" t="s">
        <v>30</v>
      </c>
      <c r="H1" s="2" t="s">
        <v>7964</v>
      </c>
      <c r="I1" s="3" t="s">
        <v>32</v>
      </c>
      <c r="J1" s="3" t="s">
        <v>33</v>
      </c>
      <c r="K1" s="2" t="s">
        <v>36</v>
      </c>
      <c r="L1" s="2" t="s">
        <v>34</v>
      </c>
      <c r="M1" s="2" t="s">
        <v>6791</v>
      </c>
      <c r="N1" s="2" t="s">
        <v>6792</v>
      </c>
      <c r="O1" s="2" t="s">
        <v>6816</v>
      </c>
    </row>
    <row r="2" spans="1:15" ht="20.100000000000001" customHeight="1" x14ac:dyDescent="0.25">
      <c r="A2" s="63"/>
      <c r="B2" s="40">
        <v>16005110</v>
      </c>
      <c r="C2" s="41" t="s">
        <v>1299</v>
      </c>
      <c r="D2" s="41" t="s">
        <v>6997</v>
      </c>
      <c r="E2" s="42" t="s">
        <v>6852</v>
      </c>
      <c r="F2" s="43">
        <v>6</v>
      </c>
      <c r="G2" s="44">
        <v>2.59</v>
      </c>
      <c r="H2" s="43">
        <v>6</v>
      </c>
      <c r="I2" s="44">
        <v>1.62</v>
      </c>
      <c r="J2" s="42" t="s">
        <v>40</v>
      </c>
      <c r="K2" s="42" t="s">
        <v>4</v>
      </c>
      <c r="L2" s="42" t="s">
        <v>4</v>
      </c>
      <c r="M2" s="43">
        <f>IF(Tabelle1113[[#This Row],[Heizleistung (55° C)]]=0,Tabelle1113[[#This Row],[Heizleistung (35° C)]],(Tabelle1113[[#This Row],[Heizleistung (35° C)]]+Tabelle1113[[#This Row],[Heizleistung (55° C)]])/2)</f>
        <v>6</v>
      </c>
      <c r="N2" s="46">
        <f>IF(OR(Tabelle1113[[#This Row],[Etas 35°C]]=0,Tabelle1113[[#This Row],[Etas 55°C]]=0),"n.a.",(Tabelle1113[[#This Row],[Etas 35°C]]*0.8+Tabelle1113[[#This Row],[Etas 55°C]]*0.2)*2.5)</f>
        <v>5.99</v>
      </c>
      <c r="O2" s="53">
        <f>IF(Tabelle1113[[#This Row],[Etas 55°C]]=0,"n.a.",(5.99-Tabelle1113[[#This Row],[80%/20% SCOP]])/Tabelle1113[[#This Row],[80%/20% SCOP]])</f>
        <v>0</v>
      </c>
    </row>
    <row r="3" spans="1:15" ht="20.100000000000001" customHeight="1" x14ac:dyDescent="0.25">
      <c r="A3" s="63"/>
      <c r="B3" s="40">
        <v>16011978</v>
      </c>
      <c r="C3" s="41" t="s">
        <v>7842</v>
      </c>
      <c r="D3" s="45">
        <v>46145</v>
      </c>
      <c r="E3" s="42" t="s">
        <v>6852</v>
      </c>
      <c r="F3" s="43">
        <v>4.4000000000000004</v>
      </c>
      <c r="G3" s="44">
        <v>2.38</v>
      </c>
      <c r="H3" s="43">
        <v>3.9</v>
      </c>
      <c r="I3" s="44">
        <v>1.8</v>
      </c>
      <c r="J3" s="42" t="s">
        <v>3</v>
      </c>
      <c r="K3" s="42" t="s">
        <v>4</v>
      </c>
      <c r="L3" s="42" t="s">
        <v>25</v>
      </c>
      <c r="M3" s="43">
        <f>IF(Tabelle1113[[#This Row],[Heizleistung (55° C)]]=0,Tabelle1113[[#This Row],[Heizleistung (35° C)]],(Tabelle1113[[#This Row],[Heizleistung (35° C)]]+Tabelle1113[[#This Row],[Heizleistung (55° C)]])/2)</f>
        <v>4.1500000000000004</v>
      </c>
      <c r="N3" s="46">
        <f>IF(OR(Tabelle1113[[#This Row],[Etas 35°C]]=0,Tabelle1113[[#This Row],[Etas 55°C]]=0),"n.a.",(Tabelle1113[[#This Row],[Etas 35°C]]*0.8+Tabelle1113[[#This Row],[Etas 55°C]]*0.2)*2.5)</f>
        <v>5.6599999999999993</v>
      </c>
      <c r="O3" s="53">
        <f>IF(Tabelle1113[[#This Row],[Etas 55°C]]=0,"n.a.",(5.99-Tabelle1113[[#This Row],[80%/20% SCOP]])/Tabelle1113[[#This Row],[80%/20% SCOP]])</f>
        <v>5.8303886925795231E-2</v>
      </c>
    </row>
    <row r="4" spans="1:15" ht="20.100000000000001" customHeight="1" x14ac:dyDescent="0.25">
      <c r="A4" s="63"/>
      <c r="B4" s="40">
        <v>16018853</v>
      </c>
      <c r="C4" s="41" t="s">
        <v>6137</v>
      </c>
      <c r="D4" s="41" t="s">
        <v>7852</v>
      </c>
      <c r="E4" s="42" t="s">
        <v>6852</v>
      </c>
      <c r="F4" s="43">
        <v>5.04</v>
      </c>
      <c r="G4" s="44">
        <v>2.16</v>
      </c>
      <c r="H4" s="43">
        <v>4.9000000000000004</v>
      </c>
      <c r="I4" s="44">
        <v>1.55</v>
      </c>
      <c r="J4" s="42" t="s">
        <v>3</v>
      </c>
      <c r="K4" s="42" t="s">
        <v>4</v>
      </c>
      <c r="L4" s="42" t="s">
        <v>4</v>
      </c>
      <c r="M4" s="43">
        <f>IF(Tabelle1113[[#This Row],[Heizleistung (55° C)]]=0,Tabelle1113[[#This Row],[Heizleistung (35° C)]],(Tabelle1113[[#This Row],[Heizleistung (35° C)]]+Tabelle1113[[#This Row],[Heizleistung (55° C)]])/2)</f>
        <v>4.9700000000000006</v>
      </c>
      <c r="N4" s="46">
        <f>IF(OR(Tabelle1113[[#This Row],[Etas 35°C]]=0,Tabelle1113[[#This Row],[Etas 55°C]]=0),"n.a.",(Tabelle1113[[#This Row],[Etas 35°C]]*0.8+Tabelle1113[[#This Row],[Etas 55°C]]*0.2)*2.5)</f>
        <v>5.0950000000000006</v>
      </c>
      <c r="O4" s="53">
        <f>IF(Tabelle1113[[#This Row],[Etas 55°C]]=0,"n.a.",(5.99-Tabelle1113[[#This Row],[80%/20% SCOP]])/Tabelle1113[[#This Row],[80%/20% SCOP]])</f>
        <v>0.17566241413150135</v>
      </c>
    </row>
    <row r="5" spans="1:15" ht="20.100000000000001" customHeight="1" x14ac:dyDescent="0.25">
      <c r="A5" s="63"/>
      <c r="B5" s="40">
        <v>16003714</v>
      </c>
      <c r="C5" s="41" t="s">
        <v>651</v>
      </c>
      <c r="D5" s="41" t="s">
        <v>6940</v>
      </c>
      <c r="E5" s="42" t="s">
        <v>6852</v>
      </c>
      <c r="F5" s="43">
        <v>6</v>
      </c>
      <c r="G5" s="44">
        <v>2.11</v>
      </c>
      <c r="H5" s="43">
        <v>5</v>
      </c>
      <c r="I5" s="44">
        <v>1.47</v>
      </c>
      <c r="J5" s="42" t="s">
        <v>109</v>
      </c>
      <c r="K5" s="42" t="s">
        <v>4</v>
      </c>
      <c r="L5" s="42" t="s">
        <v>4</v>
      </c>
      <c r="M5" s="43">
        <f>IF(Tabelle1113[[#This Row],[Heizleistung (55° C)]]=0,Tabelle1113[[#This Row],[Heizleistung (35° C)]],(Tabelle1113[[#This Row],[Heizleistung (35° C)]]+Tabelle1113[[#This Row],[Heizleistung (55° C)]])/2)</f>
        <v>5.5</v>
      </c>
      <c r="N5" s="46">
        <f>IF(OR(Tabelle1113[[#This Row],[Etas 35°C]]=0,Tabelle1113[[#This Row],[Etas 55°C]]=0),"n.a.",(Tabelle1113[[#This Row],[Etas 35°C]]*0.8+Tabelle1113[[#This Row],[Etas 55°C]]*0.2)*2.5)</f>
        <v>4.9550000000000001</v>
      </c>
      <c r="O5" s="53">
        <f>IF(Tabelle1113[[#This Row],[Etas 55°C]]=0,"n.a.",(5.99-Tabelle1113[[#This Row],[80%/20% SCOP]])/Tabelle1113[[#This Row],[80%/20% SCOP]])</f>
        <v>0.20887991927346117</v>
      </c>
    </row>
    <row r="6" spans="1:15" ht="20.100000000000001" customHeight="1" x14ac:dyDescent="0.25">
      <c r="A6" s="63"/>
      <c r="B6" s="40">
        <v>16003336</v>
      </c>
      <c r="C6" s="41" t="s">
        <v>669</v>
      </c>
      <c r="D6" s="41" t="s">
        <v>6954</v>
      </c>
      <c r="E6" s="42" t="s">
        <v>6852</v>
      </c>
      <c r="F6" s="43">
        <v>6</v>
      </c>
      <c r="G6" s="44">
        <v>2.11</v>
      </c>
      <c r="H6" s="43">
        <v>5</v>
      </c>
      <c r="I6" s="44">
        <v>1.47</v>
      </c>
      <c r="J6" s="42" t="s">
        <v>109</v>
      </c>
      <c r="K6" s="42" t="s">
        <v>4</v>
      </c>
      <c r="L6" s="42" t="s">
        <v>4</v>
      </c>
      <c r="M6" s="43">
        <f>IF(Tabelle1113[[#This Row],[Heizleistung (55° C)]]=0,Tabelle1113[[#This Row],[Heizleistung (35° C)]],(Tabelle1113[[#This Row],[Heizleistung (35° C)]]+Tabelle1113[[#This Row],[Heizleistung (55° C)]])/2)</f>
        <v>5.5</v>
      </c>
      <c r="N6" s="46">
        <f>IF(OR(Tabelle1113[[#This Row],[Etas 35°C]]=0,Tabelle1113[[#This Row],[Etas 55°C]]=0),"n.a.",(Tabelle1113[[#This Row],[Etas 35°C]]*0.8+Tabelle1113[[#This Row],[Etas 55°C]]*0.2)*2.5)</f>
        <v>4.9550000000000001</v>
      </c>
      <c r="O6" s="53">
        <f>IF(Tabelle1113[[#This Row],[Etas 55°C]]=0,"n.a.",(5.99-Tabelle1113[[#This Row],[80%/20% SCOP]])/Tabelle1113[[#This Row],[80%/20% SCOP]])</f>
        <v>0.20887991927346117</v>
      </c>
    </row>
    <row r="7" spans="1:15" ht="20.100000000000001" customHeight="1" x14ac:dyDescent="0.25">
      <c r="A7" s="63"/>
      <c r="B7" s="40">
        <v>16002772</v>
      </c>
      <c r="C7" s="41" t="s">
        <v>6533</v>
      </c>
      <c r="D7" s="41" t="s">
        <v>7899</v>
      </c>
      <c r="E7" s="42" t="s">
        <v>6852</v>
      </c>
      <c r="F7" s="43">
        <v>4</v>
      </c>
      <c r="G7" s="44">
        <v>2.11</v>
      </c>
      <c r="H7" s="43">
        <v>4</v>
      </c>
      <c r="I7" s="44">
        <v>1.41</v>
      </c>
      <c r="J7" s="42" t="s">
        <v>109</v>
      </c>
      <c r="K7" s="42" t="s">
        <v>4</v>
      </c>
      <c r="L7" s="42" t="s">
        <v>4</v>
      </c>
      <c r="M7" s="43">
        <f>IF(Tabelle1113[[#This Row],[Heizleistung (55° C)]]=0,Tabelle1113[[#This Row],[Heizleistung (35° C)]],(Tabelle1113[[#This Row],[Heizleistung (35° C)]]+Tabelle1113[[#This Row],[Heizleistung (55° C)]])/2)</f>
        <v>4</v>
      </c>
      <c r="N7" s="46">
        <f>IF(OR(Tabelle1113[[#This Row],[Etas 35°C]]=0,Tabelle1113[[#This Row],[Etas 55°C]]=0),"n.a.",(Tabelle1113[[#This Row],[Etas 35°C]]*0.8+Tabelle1113[[#This Row],[Etas 55°C]]*0.2)*2.5)</f>
        <v>4.9249999999999998</v>
      </c>
      <c r="O7" s="53">
        <f>IF(Tabelle1113[[#This Row],[Etas 55°C]]=0,"n.a.",(5.99-Tabelle1113[[#This Row],[80%/20% SCOP]])/Tabelle1113[[#This Row],[80%/20% SCOP]])</f>
        <v>0.21624365482233512</v>
      </c>
    </row>
    <row r="8" spans="1:15" ht="20.100000000000001" customHeight="1" x14ac:dyDescent="0.25">
      <c r="A8" s="63"/>
      <c r="B8" s="40">
        <v>16001908</v>
      </c>
      <c r="C8" s="41" t="s">
        <v>5546</v>
      </c>
      <c r="D8" s="41" t="s">
        <v>7979</v>
      </c>
      <c r="E8" s="42" t="s">
        <v>6852</v>
      </c>
      <c r="F8" s="43">
        <v>6.7</v>
      </c>
      <c r="G8" s="44">
        <v>2</v>
      </c>
      <c r="H8" s="43">
        <v>6.05</v>
      </c>
      <c r="I8" s="44">
        <v>1.6</v>
      </c>
      <c r="J8" s="42" t="s">
        <v>1331</v>
      </c>
      <c r="K8" s="42" t="s">
        <v>4</v>
      </c>
      <c r="L8" s="42" t="s">
        <v>4</v>
      </c>
      <c r="M8" s="43">
        <f>IF(Tabelle1113[[#This Row],[Heizleistung (55° C)]]=0,Tabelle1113[[#This Row],[Heizleistung (35° C)]],(Tabelle1113[[#This Row],[Heizleistung (35° C)]]+Tabelle1113[[#This Row],[Heizleistung (55° C)]])/2)</f>
        <v>6.375</v>
      </c>
      <c r="N8" s="46">
        <f>IF(OR(Tabelle1113[[#This Row],[Etas 35°C]]=0,Tabelle1113[[#This Row],[Etas 55°C]]=0),"n.a.",(Tabelle1113[[#This Row],[Etas 35°C]]*0.8+Tabelle1113[[#This Row],[Etas 55°C]]*0.2)*2.5)</f>
        <v>4.8000000000000007</v>
      </c>
      <c r="O8" s="53">
        <f>IF(Tabelle1113[[#This Row],[Etas 55°C]]=0,"n.a.",(5.99-Tabelle1113[[#This Row],[80%/20% SCOP]])/Tabelle1113[[#This Row],[80%/20% SCOP]])</f>
        <v>0.24791666666666654</v>
      </c>
    </row>
    <row r="9" spans="1:15" ht="20.100000000000001" customHeight="1" x14ac:dyDescent="0.25">
      <c r="A9" s="63"/>
      <c r="B9" s="40">
        <v>16002684</v>
      </c>
      <c r="C9" s="41" t="s">
        <v>6201</v>
      </c>
      <c r="D9" s="41" t="s">
        <v>7879</v>
      </c>
      <c r="E9" s="42" t="s">
        <v>6852</v>
      </c>
      <c r="F9" s="43">
        <v>6</v>
      </c>
      <c r="G9" s="44">
        <v>2.04</v>
      </c>
      <c r="H9" s="43">
        <v>6</v>
      </c>
      <c r="I9" s="44">
        <v>1.43</v>
      </c>
      <c r="J9" s="42" t="s">
        <v>109</v>
      </c>
      <c r="K9" s="42" t="s">
        <v>4</v>
      </c>
      <c r="L9" s="42" t="s">
        <v>4</v>
      </c>
      <c r="M9" s="43">
        <f>IF(Tabelle1113[[#This Row],[Heizleistung (55° C)]]=0,Tabelle1113[[#This Row],[Heizleistung (35° C)]],(Tabelle1113[[#This Row],[Heizleistung (35° C)]]+Tabelle1113[[#This Row],[Heizleistung (55° C)]])/2)</f>
        <v>6</v>
      </c>
      <c r="N9" s="46">
        <f>IF(OR(Tabelle1113[[#This Row],[Etas 35°C]]=0,Tabelle1113[[#This Row],[Etas 55°C]]=0),"n.a.",(Tabelle1113[[#This Row],[Etas 35°C]]*0.8+Tabelle1113[[#This Row],[Etas 55°C]]*0.2)*2.5)</f>
        <v>4.7949999999999999</v>
      </c>
      <c r="O9" s="53">
        <f>IF(Tabelle1113[[#This Row],[Etas 55°C]]=0,"n.a.",(5.99-Tabelle1113[[#This Row],[80%/20% SCOP]])/Tabelle1113[[#This Row],[80%/20% SCOP]])</f>
        <v>0.24921793534932227</v>
      </c>
    </row>
    <row r="10" spans="1:15" ht="20.100000000000001" customHeight="1" x14ac:dyDescent="0.25">
      <c r="A10" s="63"/>
      <c r="B10" s="40">
        <v>16002821</v>
      </c>
      <c r="C10" s="41" t="s">
        <v>5546</v>
      </c>
      <c r="D10" s="41" t="s">
        <v>7980</v>
      </c>
      <c r="E10" s="42" t="s">
        <v>6852</v>
      </c>
      <c r="F10" s="43">
        <v>4</v>
      </c>
      <c r="G10" s="44">
        <v>1.99</v>
      </c>
      <c r="H10" s="43">
        <v>4</v>
      </c>
      <c r="I10" s="44">
        <v>1.57</v>
      </c>
      <c r="J10" s="42" t="s">
        <v>1331</v>
      </c>
      <c r="K10" s="42" t="s">
        <v>4</v>
      </c>
      <c r="L10" s="42" t="s">
        <v>4</v>
      </c>
      <c r="M10" s="43">
        <f>IF(Tabelle1113[[#This Row],[Heizleistung (55° C)]]=0,Tabelle1113[[#This Row],[Heizleistung (35° C)]],(Tabelle1113[[#This Row],[Heizleistung (35° C)]]+Tabelle1113[[#This Row],[Heizleistung (55° C)]])/2)</f>
        <v>4</v>
      </c>
      <c r="N10" s="46">
        <f>IF(OR(Tabelle1113[[#This Row],[Etas 35°C]]=0,Tabelle1113[[#This Row],[Etas 55°C]]=0),"n.a.",(Tabelle1113[[#This Row],[Etas 35°C]]*0.8+Tabelle1113[[#This Row],[Etas 55°C]]*0.2)*2.5)</f>
        <v>4.7650000000000006</v>
      </c>
      <c r="O10" s="53">
        <f>IF(Tabelle1113[[#This Row],[Etas 55°C]]=0,"n.a.",(5.99-Tabelle1113[[#This Row],[80%/20% SCOP]])/Tabelle1113[[#This Row],[80%/20% SCOP]])</f>
        <v>0.2570828961175235</v>
      </c>
    </row>
    <row r="11" spans="1:15" ht="20.100000000000001" customHeight="1" x14ac:dyDescent="0.25">
      <c r="A11" s="63"/>
      <c r="B11" s="40">
        <v>16001498</v>
      </c>
      <c r="C11" s="41" t="s">
        <v>5249</v>
      </c>
      <c r="D11" s="41" t="s">
        <v>7709</v>
      </c>
      <c r="E11" s="42" t="s">
        <v>6852</v>
      </c>
      <c r="F11" s="43">
        <v>5.5</v>
      </c>
      <c r="G11" s="44">
        <v>1.99</v>
      </c>
      <c r="H11" s="43">
        <v>5.5</v>
      </c>
      <c r="I11" s="44">
        <v>1.55</v>
      </c>
      <c r="J11" s="42" t="s">
        <v>324</v>
      </c>
      <c r="K11" s="42" t="s">
        <v>4</v>
      </c>
      <c r="L11" s="42" t="s">
        <v>4</v>
      </c>
      <c r="M11" s="43">
        <f>IF(Tabelle1113[[#This Row],[Heizleistung (55° C)]]=0,Tabelle1113[[#This Row],[Heizleistung (35° C)]],(Tabelle1113[[#This Row],[Heizleistung (35° C)]]+Tabelle1113[[#This Row],[Heizleistung (55° C)]])/2)</f>
        <v>5.5</v>
      </c>
      <c r="N11" s="46">
        <f>IF(OR(Tabelle1113[[#This Row],[Etas 35°C]]=0,Tabelle1113[[#This Row],[Etas 55°C]]=0),"n.a.",(Tabelle1113[[#This Row],[Etas 35°C]]*0.8+Tabelle1113[[#This Row],[Etas 55°C]]*0.2)*2.5)</f>
        <v>4.7550000000000008</v>
      </c>
      <c r="O11" s="53">
        <f>IF(Tabelle1113[[#This Row],[Etas 55°C]]=0,"n.a.",(5.99-Tabelle1113[[#This Row],[80%/20% SCOP]])/Tabelle1113[[#This Row],[80%/20% SCOP]])</f>
        <v>0.25972660357518385</v>
      </c>
    </row>
    <row r="12" spans="1:15" ht="20.100000000000001" customHeight="1" x14ac:dyDescent="0.25">
      <c r="A12" s="63"/>
      <c r="B12" s="40">
        <v>16005014</v>
      </c>
      <c r="C12" s="41" t="s">
        <v>669</v>
      </c>
      <c r="D12" s="41" t="s">
        <v>6949</v>
      </c>
      <c r="E12" s="42" t="s">
        <v>6852</v>
      </c>
      <c r="F12" s="43">
        <v>6</v>
      </c>
      <c r="G12" s="44">
        <v>2.0099999999999998</v>
      </c>
      <c r="H12" s="43">
        <v>5</v>
      </c>
      <c r="I12" s="44">
        <v>1.46</v>
      </c>
      <c r="J12" s="42" t="s">
        <v>109</v>
      </c>
      <c r="K12" s="42" t="s">
        <v>4</v>
      </c>
      <c r="L12" s="42" t="s">
        <v>4</v>
      </c>
      <c r="M12" s="43">
        <f>IF(Tabelle1113[[#This Row],[Heizleistung (55° C)]]=0,Tabelle1113[[#This Row],[Heizleistung (35° C)]],(Tabelle1113[[#This Row],[Heizleistung (35° C)]]+Tabelle1113[[#This Row],[Heizleistung (55° C)]])/2)</f>
        <v>5.5</v>
      </c>
      <c r="N12" s="46">
        <f>IF(OR(Tabelle1113[[#This Row],[Etas 35°C]]=0,Tabelle1113[[#This Row],[Etas 55°C]]=0),"n.a.",(Tabelle1113[[#This Row],[Etas 35°C]]*0.8+Tabelle1113[[#This Row],[Etas 55°C]]*0.2)*2.5)</f>
        <v>4.75</v>
      </c>
      <c r="O12" s="53">
        <f>IF(Tabelle1113[[#This Row],[Etas 55°C]]=0,"n.a.",(5.99-Tabelle1113[[#This Row],[80%/20% SCOP]])/Tabelle1113[[#This Row],[80%/20% SCOP]])</f>
        <v>0.26105263157894742</v>
      </c>
    </row>
    <row r="13" spans="1:15" ht="20.100000000000001" customHeight="1" x14ac:dyDescent="0.25">
      <c r="A13" s="63"/>
      <c r="B13" s="40">
        <v>16005072</v>
      </c>
      <c r="C13" s="41" t="s">
        <v>669</v>
      </c>
      <c r="D13" s="41" t="s">
        <v>6979</v>
      </c>
      <c r="E13" s="42" t="s">
        <v>6852</v>
      </c>
      <c r="F13" s="43">
        <v>6</v>
      </c>
      <c r="G13" s="44">
        <v>2.0099999999999998</v>
      </c>
      <c r="H13" s="43">
        <v>5</v>
      </c>
      <c r="I13" s="44">
        <v>1.46</v>
      </c>
      <c r="J13" s="42" t="s">
        <v>109</v>
      </c>
      <c r="K13" s="42" t="s">
        <v>4</v>
      </c>
      <c r="L13" s="42" t="s">
        <v>4</v>
      </c>
      <c r="M13" s="43">
        <f>IF(Tabelle1113[[#This Row],[Heizleistung (55° C)]]=0,Tabelle1113[[#This Row],[Heizleistung (35° C)]],(Tabelle1113[[#This Row],[Heizleistung (35° C)]]+Tabelle1113[[#This Row],[Heizleistung (55° C)]])/2)</f>
        <v>5.5</v>
      </c>
      <c r="N13" s="46">
        <f>IF(OR(Tabelle1113[[#This Row],[Etas 35°C]]=0,Tabelle1113[[#This Row],[Etas 55°C]]=0),"n.a.",(Tabelle1113[[#This Row],[Etas 35°C]]*0.8+Tabelle1113[[#This Row],[Etas 55°C]]*0.2)*2.5)</f>
        <v>4.75</v>
      </c>
      <c r="O13" s="53">
        <f>IF(Tabelle1113[[#This Row],[Etas 55°C]]=0,"n.a.",(5.99-Tabelle1113[[#This Row],[80%/20% SCOP]])/Tabelle1113[[#This Row],[80%/20% SCOP]])</f>
        <v>0.26105263157894742</v>
      </c>
    </row>
    <row r="14" spans="1:15" ht="20.100000000000001" customHeight="1" x14ac:dyDescent="0.25">
      <c r="A14" s="63"/>
      <c r="B14" s="40">
        <v>16010374</v>
      </c>
      <c r="C14" s="41" t="s">
        <v>4534</v>
      </c>
      <c r="D14" s="41" t="s">
        <v>7585</v>
      </c>
      <c r="E14" s="42" t="s">
        <v>6852</v>
      </c>
      <c r="F14" s="43">
        <v>5.5</v>
      </c>
      <c r="G14" s="44">
        <v>2</v>
      </c>
      <c r="H14" s="43">
        <v>5.5</v>
      </c>
      <c r="I14" s="44">
        <v>1.5</v>
      </c>
      <c r="J14" s="42" t="s">
        <v>324</v>
      </c>
      <c r="K14" s="42" t="s">
        <v>4</v>
      </c>
      <c r="L14" s="42" t="s">
        <v>4</v>
      </c>
      <c r="M14" s="43">
        <f>IF(Tabelle1113[[#This Row],[Heizleistung (55° C)]]=0,Tabelle1113[[#This Row],[Heizleistung (35° C)]],(Tabelle1113[[#This Row],[Heizleistung (35° C)]]+Tabelle1113[[#This Row],[Heizleistung (55° C)]])/2)</f>
        <v>5.5</v>
      </c>
      <c r="N14" s="46">
        <f>IF(OR(Tabelle1113[[#This Row],[Etas 35°C]]=0,Tabelle1113[[#This Row],[Etas 55°C]]=0),"n.a.",(Tabelle1113[[#This Row],[Etas 35°C]]*0.8+Tabelle1113[[#This Row],[Etas 55°C]]*0.2)*2.5)</f>
        <v>4.75</v>
      </c>
      <c r="O14" s="53">
        <f>IF(Tabelle1113[[#This Row],[Etas 55°C]]=0,"n.a.",(5.99-Tabelle1113[[#This Row],[80%/20% SCOP]])/Tabelle1113[[#This Row],[80%/20% SCOP]])</f>
        <v>0.26105263157894742</v>
      </c>
    </row>
    <row r="15" spans="1:15" ht="20.100000000000001" customHeight="1" x14ac:dyDescent="0.25">
      <c r="A15" s="63"/>
      <c r="B15" s="40">
        <v>16000559</v>
      </c>
      <c r="C15" s="41" t="s">
        <v>4534</v>
      </c>
      <c r="D15" s="41" t="s">
        <v>7596</v>
      </c>
      <c r="E15" s="42" t="s">
        <v>6852</v>
      </c>
      <c r="F15" s="43">
        <v>5.5</v>
      </c>
      <c r="G15" s="44">
        <v>2</v>
      </c>
      <c r="H15" s="43">
        <v>5.5</v>
      </c>
      <c r="I15" s="44">
        <v>1.5</v>
      </c>
      <c r="J15" s="42" t="s">
        <v>324</v>
      </c>
      <c r="K15" s="42" t="s">
        <v>4</v>
      </c>
      <c r="L15" s="42" t="s">
        <v>4</v>
      </c>
      <c r="M15" s="43">
        <f>IF(Tabelle1113[[#This Row],[Heizleistung (55° C)]]=0,Tabelle1113[[#This Row],[Heizleistung (35° C)]],(Tabelle1113[[#This Row],[Heizleistung (35° C)]]+Tabelle1113[[#This Row],[Heizleistung (55° C)]])/2)</f>
        <v>5.5</v>
      </c>
      <c r="N15" s="46">
        <f>IF(OR(Tabelle1113[[#This Row],[Etas 35°C]]=0,Tabelle1113[[#This Row],[Etas 55°C]]=0),"n.a.",(Tabelle1113[[#This Row],[Etas 35°C]]*0.8+Tabelle1113[[#This Row],[Etas 55°C]]*0.2)*2.5)</f>
        <v>4.75</v>
      </c>
      <c r="O15" s="53">
        <f>IF(Tabelle1113[[#This Row],[Etas 55°C]]=0,"n.a.",(5.99-Tabelle1113[[#This Row],[80%/20% SCOP]])/Tabelle1113[[#This Row],[80%/20% SCOP]])</f>
        <v>0.26105263157894742</v>
      </c>
    </row>
    <row r="16" spans="1:15" ht="20.100000000000001" customHeight="1" x14ac:dyDescent="0.25">
      <c r="A16" s="63"/>
      <c r="B16" s="40">
        <v>16006750</v>
      </c>
      <c r="C16" s="41" t="s">
        <v>2802</v>
      </c>
      <c r="D16" s="41" t="s">
        <v>7394</v>
      </c>
      <c r="E16" s="42" t="s">
        <v>6852</v>
      </c>
      <c r="F16" s="43">
        <v>6</v>
      </c>
      <c r="G16" s="44">
        <v>2</v>
      </c>
      <c r="H16" s="43">
        <v>5.5</v>
      </c>
      <c r="I16" s="44">
        <v>1.5</v>
      </c>
      <c r="J16" s="42" t="s">
        <v>324</v>
      </c>
      <c r="K16" s="42" t="s">
        <v>4</v>
      </c>
      <c r="L16" s="42" t="s">
        <v>4</v>
      </c>
      <c r="M16" s="43">
        <f>IF(Tabelle1113[[#This Row],[Heizleistung (55° C)]]=0,Tabelle1113[[#This Row],[Heizleistung (35° C)]],(Tabelle1113[[#This Row],[Heizleistung (35° C)]]+Tabelle1113[[#This Row],[Heizleistung (55° C)]])/2)</f>
        <v>5.75</v>
      </c>
      <c r="N16" s="46">
        <f>IF(OR(Tabelle1113[[#This Row],[Etas 35°C]]=0,Tabelle1113[[#This Row],[Etas 55°C]]=0),"n.a.",(Tabelle1113[[#This Row],[Etas 35°C]]*0.8+Tabelle1113[[#This Row],[Etas 55°C]]*0.2)*2.5)</f>
        <v>4.75</v>
      </c>
      <c r="O16" s="53">
        <f>IF(Tabelle1113[[#This Row],[Etas 55°C]]=0,"n.a.",(5.99-Tabelle1113[[#This Row],[80%/20% SCOP]])/Tabelle1113[[#This Row],[80%/20% SCOP]])</f>
        <v>0.26105263157894742</v>
      </c>
    </row>
    <row r="17" spans="1:15" ht="20.100000000000001" customHeight="1" x14ac:dyDescent="0.25">
      <c r="A17" s="63"/>
      <c r="B17" s="40">
        <v>16007477</v>
      </c>
      <c r="C17" s="41" t="s">
        <v>2855</v>
      </c>
      <c r="D17" s="41" t="s">
        <v>7398</v>
      </c>
      <c r="E17" s="42" t="s">
        <v>6852</v>
      </c>
      <c r="F17" s="43">
        <v>6</v>
      </c>
      <c r="G17" s="44">
        <v>2</v>
      </c>
      <c r="H17" s="43">
        <v>6</v>
      </c>
      <c r="I17" s="44">
        <v>1.5</v>
      </c>
      <c r="J17" s="42" t="s">
        <v>324</v>
      </c>
      <c r="K17" s="42" t="s">
        <v>4</v>
      </c>
      <c r="L17" s="42" t="s">
        <v>4</v>
      </c>
      <c r="M17" s="43">
        <f>IF(Tabelle1113[[#This Row],[Heizleistung (55° C)]]=0,Tabelle1113[[#This Row],[Heizleistung (35° C)]],(Tabelle1113[[#This Row],[Heizleistung (35° C)]]+Tabelle1113[[#This Row],[Heizleistung (55° C)]])/2)</f>
        <v>6</v>
      </c>
      <c r="N17" s="46">
        <f>IF(OR(Tabelle1113[[#This Row],[Etas 35°C]]=0,Tabelle1113[[#This Row],[Etas 55°C]]=0),"n.a.",(Tabelle1113[[#This Row],[Etas 35°C]]*0.8+Tabelle1113[[#This Row],[Etas 55°C]]*0.2)*2.5)</f>
        <v>4.75</v>
      </c>
      <c r="O17" s="53">
        <f>IF(Tabelle1113[[#This Row],[Etas 55°C]]=0,"n.a.",(5.99-Tabelle1113[[#This Row],[80%/20% SCOP]])/Tabelle1113[[#This Row],[80%/20% SCOP]])</f>
        <v>0.26105263157894742</v>
      </c>
    </row>
    <row r="18" spans="1:15" ht="20.100000000000001" customHeight="1" x14ac:dyDescent="0.25">
      <c r="A18" s="63"/>
      <c r="B18" s="40">
        <v>16007534</v>
      </c>
      <c r="C18" s="41" t="s">
        <v>2855</v>
      </c>
      <c r="D18" s="41" t="s">
        <v>7405</v>
      </c>
      <c r="E18" s="42" t="s">
        <v>6852</v>
      </c>
      <c r="F18" s="43">
        <v>6</v>
      </c>
      <c r="G18" s="44">
        <v>2</v>
      </c>
      <c r="H18" s="43">
        <v>6</v>
      </c>
      <c r="I18" s="44">
        <v>1.5</v>
      </c>
      <c r="J18" s="42" t="s">
        <v>324</v>
      </c>
      <c r="K18" s="42" t="s">
        <v>4</v>
      </c>
      <c r="L18" s="42" t="s">
        <v>4</v>
      </c>
      <c r="M18" s="43">
        <f>IF(Tabelle1113[[#This Row],[Heizleistung (55° C)]]=0,Tabelle1113[[#This Row],[Heizleistung (35° C)]],(Tabelle1113[[#This Row],[Heizleistung (35° C)]]+Tabelle1113[[#This Row],[Heizleistung (55° C)]])/2)</f>
        <v>6</v>
      </c>
      <c r="N18" s="46">
        <f>IF(OR(Tabelle1113[[#This Row],[Etas 35°C]]=0,Tabelle1113[[#This Row],[Etas 55°C]]=0),"n.a.",(Tabelle1113[[#This Row],[Etas 35°C]]*0.8+Tabelle1113[[#This Row],[Etas 55°C]]*0.2)*2.5)</f>
        <v>4.75</v>
      </c>
      <c r="O18" s="53">
        <f>IF(Tabelle1113[[#This Row],[Etas 55°C]]=0,"n.a.",(5.99-Tabelle1113[[#This Row],[80%/20% SCOP]])/Tabelle1113[[#This Row],[80%/20% SCOP]])</f>
        <v>0.26105263157894742</v>
      </c>
    </row>
    <row r="19" spans="1:15" ht="20.100000000000001" customHeight="1" x14ac:dyDescent="0.25">
      <c r="A19" s="63"/>
      <c r="B19" s="40">
        <v>16000602</v>
      </c>
      <c r="C19" s="41" t="s">
        <v>305</v>
      </c>
      <c r="D19" s="41" t="s">
        <v>7981</v>
      </c>
      <c r="E19" s="42" t="s">
        <v>6852</v>
      </c>
      <c r="F19" s="43">
        <v>5.5</v>
      </c>
      <c r="G19" s="44">
        <v>1.99</v>
      </c>
      <c r="H19" s="43">
        <v>5.5</v>
      </c>
      <c r="I19" s="44">
        <v>1.5</v>
      </c>
      <c r="J19" s="42" t="s">
        <v>324</v>
      </c>
      <c r="K19" s="42" t="s">
        <v>4</v>
      </c>
      <c r="L19" s="42" t="s">
        <v>4</v>
      </c>
      <c r="M19" s="43">
        <f>IF(Tabelle1113[[#This Row],[Heizleistung (55° C)]]=0,Tabelle1113[[#This Row],[Heizleistung (35° C)]],(Tabelle1113[[#This Row],[Heizleistung (35° C)]]+Tabelle1113[[#This Row],[Heizleistung (55° C)]])/2)</f>
        <v>5.5</v>
      </c>
      <c r="N19" s="46">
        <f>IF(OR(Tabelle1113[[#This Row],[Etas 35°C]]=0,Tabelle1113[[#This Row],[Etas 55°C]]=0),"n.a.",(Tabelle1113[[#This Row],[Etas 35°C]]*0.8+Tabelle1113[[#This Row],[Etas 55°C]]*0.2)*2.5)</f>
        <v>4.7300000000000004</v>
      </c>
      <c r="O19" s="53">
        <f>IF(Tabelle1113[[#This Row],[Etas 55°C]]=0,"n.a.",(5.99-Tabelle1113[[#This Row],[80%/20% SCOP]])/Tabelle1113[[#This Row],[80%/20% SCOP]])</f>
        <v>0.2663847780126849</v>
      </c>
    </row>
    <row r="20" spans="1:15" ht="20.100000000000001" customHeight="1" x14ac:dyDescent="0.25">
      <c r="A20" s="63"/>
      <c r="B20" s="40">
        <v>16000604</v>
      </c>
      <c r="C20" s="41" t="s">
        <v>305</v>
      </c>
      <c r="D20" s="41" t="s">
        <v>7982</v>
      </c>
      <c r="E20" s="42" t="s">
        <v>6852</v>
      </c>
      <c r="F20" s="43">
        <v>5.5</v>
      </c>
      <c r="G20" s="44">
        <v>1.99</v>
      </c>
      <c r="H20" s="43">
        <v>5.5</v>
      </c>
      <c r="I20" s="44">
        <v>1.5</v>
      </c>
      <c r="J20" s="42" t="s">
        <v>324</v>
      </c>
      <c r="K20" s="42" t="s">
        <v>4</v>
      </c>
      <c r="L20" s="42" t="s">
        <v>4</v>
      </c>
      <c r="M20" s="43">
        <f>IF(Tabelle1113[[#This Row],[Heizleistung (55° C)]]=0,Tabelle1113[[#This Row],[Heizleistung (35° C)]],(Tabelle1113[[#This Row],[Heizleistung (35° C)]]+Tabelle1113[[#This Row],[Heizleistung (55° C)]])/2)</f>
        <v>5.5</v>
      </c>
      <c r="N20" s="46">
        <f>IF(OR(Tabelle1113[[#This Row],[Etas 35°C]]=0,Tabelle1113[[#This Row],[Etas 55°C]]=0),"n.a.",(Tabelle1113[[#This Row],[Etas 35°C]]*0.8+Tabelle1113[[#This Row],[Etas 55°C]]*0.2)*2.5)</f>
        <v>4.7300000000000004</v>
      </c>
      <c r="O20" s="53">
        <f>IF(Tabelle1113[[#This Row],[Etas 55°C]]=0,"n.a.",(5.99-Tabelle1113[[#This Row],[80%/20% SCOP]])/Tabelle1113[[#This Row],[80%/20% SCOP]])</f>
        <v>0.2663847780126849</v>
      </c>
    </row>
    <row r="21" spans="1:15" ht="20.100000000000001" customHeight="1" x14ac:dyDescent="0.25">
      <c r="A21" s="63"/>
      <c r="B21" s="40">
        <v>16001495</v>
      </c>
      <c r="C21" s="41" t="s">
        <v>5249</v>
      </c>
      <c r="D21" s="41" t="s">
        <v>7708</v>
      </c>
      <c r="E21" s="42" t="s">
        <v>6852</v>
      </c>
      <c r="F21" s="43">
        <v>5.5</v>
      </c>
      <c r="G21" s="44">
        <v>1.99</v>
      </c>
      <c r="H21" s="43">
        <v>5.5</v>
      </c>
      <c r="I21" s="44">
        <v>1.5</v>
      </c>
      <c r="J21" s="42" t="s">
        <v>324</v>
      </c>
      <c r="K21" s="42" t="s">
        <v>4</v>
      </c>
      <c r="L21" s="42" t="s">
        <v>4</v>
      </c>
      <c r="M21" s="43">
        <f>IF(Tabelle1113[[#This Row],[Heizleistung (55° C)]]=0,Tabelle1113[[#This Row],[Heizleistung (35° C)]],(Tabelle1113[[#This Row],[Heizleistung (35° C)]]+Tabelle1113[[#This Row],[Heizleistung (55° C)]])/2)</f>
        <v>5.5</v>
      </c>
      <c r="N21" s="46">
        <f>IF(OR(Tabelle1113[[#This Row],[Etas 35°C]]=0,Tabelle1113[[#This Row],[Etas 55°C]]=0),"n.a.",(Tabelle1113[[#This Row],[Etas 35°C]]*0.8+Tabelle1113[[#This Row],[Etas 55°C]]*0.2)*2.5)</f>
        <v>4.7300000000000004</v>
      </c>
      <c r="O21" s="53">
        <f>IF(Tabelle1113[[#This Row],[Etas 55°C]]=0,"n.a.",(5.99-Tabelle1113[[#This Row],[80%/20% SCOP]])/Tabelle1113[[#This Row],[80%/20% SCOP]])</f>
        <v>0.2663847780126849</v>
      </c>
    </row>
    <row r="22" spans="1:15" ht="20.100000000000001" customHeight="1" x14ac:dyDescent="0.25">
      <c r="A22" s="63"/>
      <c r="B22" s="40">
        <v>16018058</v>
      </c>
      <c r="C22" s="41" t="s">
        <v>305</v>
      </c>
      <c r="D22" s="41" t="s">
        <v>6891</v>
      </c>
      <c r="E22" s="42" t="s">
        <v>6852</v>
      </c>
      <c r="F22" s="43">
        <v>6</v>
      </c>
      <c r="G22" s="44">
        <v>1.98</v>
      </c>
      <c r="H22" s="43">
        <v>5</v>
      </c>
      <c r="I22" s="44">
        <v>1.5</v>
      </c>
      <c r="J22" s="42" t="s">
        <v>3</v>
      </c>
      <c r="K22" s="42" t="s">
        <v>4</v>
      </c>
      <c r="L22" s="42" t="s">
        <v>4</v>
      </c>
      <c r="M22" s="43">
        <f>IF(Tabelle1113[[#This Row],[Heizleistung (55° C)]]=0,Tabelle1113[[#This Row],[Heizleistung (35° C)]],(Tabelle1113[[#This Row],[Heizleistung (35° C)]]+Tabelle1113[[#This Row],[Heizleistung (55° C)]])/2)</f>
        <v>5.5</v>
      </c>
      <c r="N22" s="46">
        <f>IF(OR(Tabelle1113[[#This Row],[Etas 35°C]]=0,Tabelle1113[[#This Row],[Etas 55°C]]=0),"n.a.",(Tabelle1113[[#This Row],[Etas 35°C]]*0.8+Tabelle1113[[#This Row],[Etas 55°C]]*0.2)*2.5)</f>
        <v>4.71</v>
      </c>
      <c r="O22" s="53">
        <f>IF(Tabelle1113[[#This Row],[Etas 55°C]]=0,"n.a.",(5.99-Tabelle1113[[#This Row],[80%/20% SCOP]])/Tabelle1113[[#This Row],[80%/20% SCOP]])</f>
        <v>0.2717622080679406</v>
      </c>
    </row>
    <row r="23" spans="1:15" ht="20.100000000000001" customHeight="1" x14ac:dyDescent="0.25">
      <c r="A23" s="63"/>
      <c r="B23" s="40">
        <v>16018056</v>
      </c>
      <c r="C23" s="41" t="s">
        <v>305</v>
      </c>
      <c r="D23" s="41" t="s">
        <v>6900</v>
      </c>
      <c r="E23" s="42" t="s">
        <v>6852</v>
      </c>
      <c r="F23" s="43">
        <v>6</v>
      </c>
      <c r="G23" s="44">
        <v>1.98</v>
      </c>
      <c r="H23" s="43">
        <v>5</v>
      </c>
      <c r="I23" s="44">
        <v>1.5</v>
      </c>
      <c r="J23" s="42" t="s">
        <v>3</v>
      </c>
      <c r="K23" s="42" t="s">
        <v>4</v>
      </c>
      <c r="L23" s="42" t="s">
        <v>4</v>
      </c>
      <c r="M23" s="43">
        <f>IF(Tabelle1113[[#This Row],[Heizleistung (55° C)]]=0,Tabelle1113[[#This Row],[Heizleistung (35° C)]],(Tabelle1113[[#This Row],[Heizleistung (35° C)]]+Tabelle1113[[#This Row],[Heizleistung (55° C)]])/2)</f>
        <v>5.5</v>
      </c>
      <c r="N23" s="46">
        <f>IF(OR(Tabelle1113[[#This Row],[Etas 35°C]]=0,Tabelle1113[[#This Row],[Etas 55°C]]=0),"n.a.",(Tabelle1113[[#This Row],[Etas 35°C]]*0.8+Tabelle1113[[#This Row],[Etas 55°C]]*0.2)*2.5)</f>
        <v>4.71</v>
      </c>
      <c r="O23" s="53">
        <f>IF(Tabelle1113[[#This Row],[Etas 55°C]]=0,"n.a.",(5.99-Tabelle1113[[#This Row],[80%/20% SCOP]])/Tabelle1113[[#This Row],[80%/20% SCOP]])</f>
        <v>0.2717622080679406</v>
      </c>
    </row>
    <row r="24" spans="1:15" ht="20.100000000000001" customHeight="1" x14ac:dyDescent="0.25">
      <c r="A24" s="63"/>
      <c r="B24" s="40">
        <v>16018499</v>
      </c>
      <c r="C24" s="41" t="s">
        <v>5249</v>
      </c>
      <c r="D24" s="41" t="s">
        <v>7706</v>
      </c>
      <c r="E24" s="42" t="s">
        <v>6852</v>
      </c>
      <c r="F24" s="43">
        <v>6</v>
      </c>
      <c r="G24" s="44">
        <v>1.98</v>
      </c>
      <c r="H24" s="43">
        <v>5</v>
      </c>
      <c r="I24" s="44">
        <v>1.5</v>
      </c>
      <c r="J24" s="42" t="s">
        <v>3</v>
      </c>
      <c r="K24" s="42" t="s">
        <v>4</v>
      </c>
      <c r="L24" s="42" t="s">
        <v>4</v>
      </c>
      <c r="M24" s="43">
        <f>IF(Tabelle1113[[#This Row],[Heizleistung (55° C)]]=0,Tabelle1113[[#This Row],[Heizleistung (35° C)]],(Tabelle1113[[#This Row],[Heizleistung (35° C)]]+Tabelle1113[[#This Row],[Heizleistung (55° C)]])/2)</f>
        <v>5.5</v>
      </c>
      <c r="N24" s="46">
        <f>IF(OR(Tabelle1113[[#This Row],[Etas 35°C]]=0,Tabelle1113[[#This Row],[Etas 55°C]]=0),"n.a.",(Tabelle1113[[#This Row],[Etas 35°C]]*0.8+Tabelle1113[[#This Row],[Etas 55°C]]*0.2)*2.5)</f>
        <v>4.71</v>
      </c>
      <c r="O24" s="53">
        <f>IF(Tabelle1113[[#This Row],[Etas 55°C]]=0,"n.a.",(5.99-Tabelle1113[[#This Row],[80%/20% SCOP]])/Tabelle1113[[#This Row],[80%/20% SCOP]])</f>
        <v>0.2717622080679406</v>
      </c>
    </row>
    <row r="25" spans="1:15" ht="20.100000000000001" customHeight="1" x14ac:dyDescent="0.25">
      <c r="A25" s="63"/>
      <c r="B25" s="40">
        <v>16017477</v>
      </c>
      <c r="C25" s="41" t="s">
        <v>305</v>
      </c>
      <c r="D25" s="41" t="s">
        <v>7983</v>
      </c>
      <c r="E25" s="42" t="s">
        <v>6852</v>
      </c>
      <c r="F25" s="43">
        <v>6</v>
      </c>
      <c r="G25" s="44">
        <v>1.978</v>
      </c>
      <c r="H25" s="43">
        <v>5</v>
      </c>
      <c r="I25" s="44">
        <v>1.5029999999999999</v>
      </c>
      <c r="J25" s="42" t="s">
        <v>3</v>
      </c>
      <c r="K25" s="42" t="s">
        <v>4</v>
      </c>
      <c r="L25" s="42" t="s">
        <v>4</v>
      </c>
      <c r="M25" s="43">
        <f>IF(Tabelle1113[[#This Row],[Heizleistung (55° C)]]=0,Tabelle1113[[#This Row],[Heizleistung (35° C)]],(Tabelle1113[[#This Row],[Heizleistung (35° C)]]+Tabelle1113[[#This Row],[Heizleistung (55° C)]])/2)</f>
        <v>5.5</v>
      </c>
      <c r="N25" s="46">
        <f>IF(OR(Tabelle1113[[#This Row],[Etas 35°C]]=0,Tabelle1113[[#This Row],[Etas 55°C]]=0),"n.a.",(Tabelle1113[[#This Row],[Etas 35°C]]*0.8+Tabelle1113[[#This Row],[Etas 55°C]]*0.2)*2.5)</f>
        <v>4.7074999999999996</v>
      </c>
      <c r="O25" s="53">
        <f>IF(Tabelle1113[[#This Row],[Etas 55°C]]=0,"n.a.",(5.99-Tabelle1113[[#This Row],[80%/20% SCOP]])/Tabelle1113[[#This Row],[80%/20% SCOP]])</f>
        <v>0.27243759957514618</v>
      </c>
    </row>
    <row r="26" spans="1:15" ht="20.100000000000001" customHeight="1" x14ac:dyDescent="0.25">
      <c r="A26" s="63"/>
      <c r="B26" s="40">
        <v>16011572</v>
      </c>
      <c r="C26" s="41" t="s">
        <v>1299</v>
      </c>
      <c r="D26" s="41" t="s">
        <v>6996</v>
      </c>
      <c r="E26" s="42" t="s">
        <v>6852</v>
      </c>
      <c r="F26" s="43">
        <v>6</v>
      </c>
      <c r="G26" s="44">
        <v>1.99</v>
      </c>
      <c r="H26" s="43">
        <v>6.2</v>
      </c>
      <c r="I26" s="44">
        <v>1.43</v>
      </c>
      <c r="J26" s="42" t="s">
        <v>40</v>
      </c>
      <c r="K26" s="42" t="s">
        <v>4</v>
      </c>
      <c r="L26" s="42" t="s">
        <v>4</v>
      </c>
      <c r="M26" s="43">
        <f>IF(Tabelle1113[[#This Row],[Heizleistung (55° C)]]=0,Tabelle1113[[#This Row],[Heizleistung (35° C)]],(Tabelle1113[[#This Row],[Heizleistung (35° C)]]+Tabelle1113[[#This Row],[Heizleistung (55° C)]])/2)</f>
        <v>6.1</v>
      </c>
      <c r="N26" s="46">
        <f>IF(OR(Tabelle1113[[#This Row],[Etas 35°C]]=0,Tabelle1113[[#This Row],[Etas 55°C]]=0),"n.a.",(Tabelle1113[[#This Row],[Etas 35°C]]*0.8+Tabelle1113[[#This Row],[Etas 55°C]]*0.2)*2.5)</f>
        <v>4.6950000000000003</v>
      </c>
      <c r="O26" s="53">
        <f>IF(Tabelle1113[[#This Row],[Etas 55°C]]=0,"n.a.",(5.99-Tabelle1113[[#This Row],[80%/20% SCOP]])/Tabelle1113[[#This Row],[80%/20% SCOP]])</f>
        <v>0.27582534611288601</v>
      </c>
    </row>
    <row r="27" spans="1:15" ht="20.100000000000001" customHeight="1" x14ac:dyDescent="0.25">
      <c r="A27" s="63"/>
      <c r="B27" s="40">
        <v>16001928</v>
      </c>
      <c r="C27" s="41" t="s">
        <v>5546</v>
      </c>
      <c r="D27" s="41" t="s">
        <v>7724</v>
      </c>
      <c r="E27" s="42" t="s">
        <v>6852</v>
      </c>
      <c r="F27" s="43">
        <v>4.2300000000000004</v>
      </c>
      <c r="G27" s="44">
        <v>1.95</v>
      </c>
      <c r="H27" s="43">
        <v>3.76</v>
      </c>
      <c r="I27" s="44">
        <v>1.53</v>
      </c>
      <c r="J27" s="42" t="s">
        <v>1331</v>
      </c>
      <c r="K27" s="42" t="s">
        <v>4</v>
      </c>
      <c r="L27" s="42" t="s">
        <v>4</v>
      </c>
      <c r="M27" s="43">
        <f>IF(Tabelle1113[[#This Row],[Heizleistung (55° C)]]=0,Tabelle1113[[#This Row],[Heizleistung (35° C)]],(Tabelle1113[[#This Row],[Heizleistung (35° C)]]+Tabelle1113[[#This Row],[Heizleistung (55° C)]])/2)</f>
        <v>3.9950000000000001</v>
      </c>
      <c r="N27" s="46">
        <f>IF(OR(Tabelle1113[[#This Row],[Etas 35°C]]=0,Tabelle1113[[#This Row],[Etas 55°C]]=0),"n.a.",(Tabelle1113[[#This Row],[Etas 35°C]]*0.8+Tabelle1113[[#This Row],[Etas 55°C]]*0.2)*2.5)</f>
        <v>4.665</v>
      </c>
      <c r="O27" s="53">
        <f>IF(Tabelle1113[[#This Row],[Etas 55°C]]=0,"n.a.",(5.99-Tabelle1113[[#This Row],[80%/20% SCOP]])/Tabelle1113[[#This Row],[80%/20% SCOP]])</f>
        <v>0.28403001071811362</v>
      </c>
    </row>
    <row r="28" spans="1:15" ht="20.100000000000001" customHeight="1" x14ac:dyDescent="0.25">
      <c r="A28" s="63"/>
      <c r="B28" s="40">
        <v>16015370</v>
      </c>
      <c r="C28" s="41" t="s">
        <v>1624</v>
      </c>
      <c r="D28" s="41" t="s">
        <v>7011</v>
      </c>
      <c r="E28" s="42" t="s">
        <v>6852</v>
      </c>
      <c r="F28" s="43">
        <v>5.66</v>
      </c>
      <c r="G28" s="44">
        <v>1.96</v>
      </c>
      <c r="H28" s="43">
        <v>5.27</v>
      </c>
      <c r="I28" s="44">
        <v>1.47</v>
      </c>
      <c r="J28" s="42" t="s">
        <v>324</v>
      </c>
      <c r="K28" s="42" t="s">
        <v>15</v>
      </c>
      <c r="L28" s="42" t="s">
        <v>4</v>
      </c>
      <c r="M28" s="43">
        <f>IF(Tabelle1113[[#This Row],[Heizleistung (55° C)]]=0,Tabelle1113[[#This Row],[Heizleistung (35° C)]],(Tabelle1113[[#This Row],[Heizleistung (35° C)]]+Tabelle1113[[#This Row],[Heizleistung (55° C)]])/2)</f>
        <v>5.4649999999999999</v>
      </c>
      <c r="N28" s="46">
        <f>IF(OR(Tabelle1113[[#This Row],[Etas 35°C]]=0,Tabelle1113[[#This Row],[Etas 55°C]]=0),"n.a.",(Tabelle1113[[#This Row],[Etas 35°C]]*0.8+Tabelle1113[[#This Row],[Etas 55°C]]*0.2)*2.5)</f>
        <v>4.6550000000000002</v>
      </c>
      <c r="O28" s="53">
        <f>IF(Tabelle1113[[#This Row],[Etas 55°C]]=0,"n.a.",(5.99-Tabelle1113[[#This Row],[80%/20% SCOP]])/Tabelle1113[[#This Row],[80%/20% SCOP]])</f>
        <v>0.28678839957035446</v>
      </c>
    </row>
    <row r="29" spans="1:15" ht="20.100000000000001" customHeight="1" x14ac:dyDescent="0.25">
      <c r="A29" s="63"/>
      <c r="B29" s="40">
        <v>16011594</v>
      </c>
      <c r="C29" s="41" t="s">
        <v>1299</v>
      </c>
      <c r="D29" s="41" t="s">
        <v>6994</v>
      </c>
      <c r="E29" s="42" t="s">
        <v>6852</v>
      </c>
      <c r="F29" s="43">
        <v>6</v>
      </c>
      <c r="G29" s="44">
        <v>1.95</v>
      </c>
      <c r="H29" s="43">
        <v>6.2</v>
      </c>
      <c r="I29" s="44">
        <v>1.41</v>
      </c>
      <c r="J29" s="42" t="s">
        <v>40</v>
      </c>
      <c r="K29" s="42" t="s">
        <v>4</v>
      </c>
      <c r="L29" s="42" t="s">
        <v>4</v>
      </c>
      <c r="M29" s="43">
        <f>IF(Tabelle1113[[#This Row],[Heizleistung (55° C)]]=0,Tabelle1113[[#This Row],[Heizleistung (35° C)]],(Tabelle1113[[#This Row],[Heizleistung (35° C)]]+Tabelle1113[[#This Row],[Heizleistung (55° C)]])/2)</f>
        <v>6.1</v>
      </c>
      <c r="N29" s="46">
        <f>IF(OR(Tabelle1113[[#This Row],[Etas 35°C]]=0,Tabelle1113[[#This Row],[Etas 55°C]]=0),"n.a.",(Tabelle1113[[#This Row],[Etas 35°C]]*0.8+Tabelle1113[[#This Row],[Etas 55°C]]*0.2)*2.5)</f>
        <v>4.6050000000000004</v>
      </c>
      <c r="O29" s="53">
        <f>IF(Tabelle1113[[#This Row],[Etas 55°C]]=0,"n.a.",(5.99-Tabelle1113[[#This Row],[80%/20% SCOP]])/Tabelle1113[[#This Row],[80%/20% SCOP]])</f>
        <v>0.30076004343105311</v>
      </c>
    </row>
    <row r="30" spans="1:15" ht="20.100000000000001" customHeight="1" x14ac:dyDescent="0.25">
      <c r="A30" s="63"/>
      <c r="B30" s="40">
        <v>16013160</v>
      </c>
      <c r="C30" s="41" t="s">
        <v>6533</v>
      </c>
      <c r="D30" s="41" t="s">
        <v>7913</v>
      </c>
      <c r="E30" s="42" t="s">
        <v>6852</v>
      </c>
      <c r="F30" s="43">
        <v>5.9</v>
      </c>
      <c r="G30" s="44">
        <v>1.88</v>
      </c>
      <c r="H30" s="43">
        <v>5.5</v>
      </c>
      <c r="I30" s="44">
        <v>1.4</v>
      </c>
      <c r="J30" s="42" t="s">
        <v>109</v>
      </c>
      <c r="K30" s="42" t="s">
        <v>4</v>
      </c>
      <c r="L30" s="42" t="s">
        <v>4</v>
      </c>
      <c r="M30" s="43">
        <f>IF(Tabelle1113[[#This Row],[Heizleistung (55° C)]]=0,Tabelle1113[[#This Row],[Heizleistung (35° C)]],(Tabelle1113[[#This Row],[Heizleistung (35° C)]]+Tabelle1113[[#This Row],[Heizleistung (55° C)]])/2)</f>
        <v>5.7</v>
      </c>
      <c r="N30" s="46">
        <f>IF(OR(Tabelle1113[[#This Row],[Etas 35°C]]=0,Tabelle1113[[#This Row],[Etas 55°C]]=0),"n.a.",(Tabelle1113[[#This Row],[Etas 35°C]]*0.8+Tabelle1113[[#This Row],[Etas 55°C]]*0.2)*2.5)</f>
        <v>4.46</v>
      </c>
      <c r="O30" s="53">
        <f>IF(Tabelle1113[[#This Row],[Etas 55°C]]=0,"n.a.",(5.99-Tabelle1113[[#This Row],[80%/20% SCOP]])/Tabelle1113[[#This Row],[80%/20% SCOP]])</f>
        <v>0.34304932735426014</v>
      </c>
    </row>
    <row r="31" spans="1:15" ht="20.100000000000001" customHeight="1" x14ac:dyDescent="0.25">
      <c r="A31" s="63"/>
      <c r="B31" s="40">
        <v>16018245</v>
      </c>
      <c r="C31" s="41" t="s">
        <v>2472</v>
      </c>
      <c r="D31" s="41" t="s">
        <v>7368</v>
      </c>
      <c r="E31" s="42" t="s">
        <v>6852</v>
      </c>
      <c r="F31" s="43">
        <v>6.6</v>
      </c>
      <c r="G31" s="44">
        <v>1.86</v>
      </c>
      <c r="H31" s="43">
        <v>5.9</v>
      </c>
      <c r="I31" s="44">
        <v>1.47</v>
      </c>
      <c r="J31" s="42" t="s">
        <v>3</v>
      </c>
      <c r="K31" s="42" t="s">
        <v>4</v>
      </c>
      <c r="L31" s="42" t="s">
        <v>4</v>
      </c>
      <c r="M31" s="43">
        <f>IF(Tabelle1113[[#This Row],[Heizleistung (55° C)]]=0,Tabelle1113[[#This Row],[Heizleistung (35° C)]],(Tabelle1113[[#This Row],[Heizleistung (35° C)]]+Tabelle1113[[#This Row],[Heizleistung (55° C)]])/2)</f>
        <v>6.25</v>
      </c>
      <c r="N31" s="46">
        <f>IF(OR(Tabelle1113[[#This Row],[Etas 35°C]]=0,Tabelle1113[[#This Row],[Etas 55°C]]=0),"n.a.",(Tabelle1113[[#This Row],[Etas 35°C]]*0.8+Tabelle1113[[#This Row],[Etas 55°C]]*0.2)*2.5)</f>
        <v>4.455000000000001</v>
      </c>
      <c r="O31" s="53">
        <f>IF(Tabelle1113[[#This Row],[Etas 55°C]]=0,"n.a.",(5.99-Tabelle1113[[#This Row],[80%/20% SCOP]])/Tabelle1113[[#This Row],[80%/20% SCOP]])</f>
        <v>0.34455667789001099</v>
      </c>
    </row>
    <row r="32" spans="1:15" ht="20.100000000000001" customHeight="1" x14ac:dyDescent="0.25">
      <c r="A32" s="63"/>
      <c r="B32" s="40">
        <v>16013159</v>
      </c>
      <c r="C32" s="41" t="s">
        <v>6533</v>
      </c>
      <c r="D32" s="41" t="s">
        <v>7927</v>
      </c>
      <c r="E32" s="42" t="s">
        <v>6852</v>
      </c>
      <c r="F32" s="43">
        <v>6</v>
      </c>
      <c r="G32" s="44">
        <v>1.86</v>
      </c>
      <c r="H32" s="43">
        <v>5.6</v>
      </c>
      <c r="I32" s="44">
        <v>1.4</v>
      </c>
      <c r="J32" s="42" t="s">
        <v>109</v>
      </c>
      <c r="K32" s="42" t="s">
        <v>4</v>
      </c>
      <c r="L32" s="42" t="s">
        <v>4</v>
      </c>
      <c r="M32" s="43">
        <f>IF(Tabelle1113[[#This Row],[Heizleistung (55° C)]]=0,Tabelle1113[[#This Row],[Heizleistung (35° C)]],(Tabelle1113[[#This Row],[Heizleistung (35° C)]]+Tabelle1113[[#This Row],[Heizleistung (55° C)]])/2)</f>
        <v>5.8</v>
      </c>
      <c r="N32" s="46">
        <f>IF(OR(Tabelle1113[[#This Row],[Etas 35°C]]=0,Tabelle1113[[#This Row],[Etas 55°C]]=0),"n.a.",(Tabelle1113[[#This Row],[Etas 35°C]]*0.8+Tabelle1113[[#This Row],[Etas 55°C]]*0.2)*2.5)</f>
        <v>4.4200000000000008</v>
      </c>
      <c r="O32" s="53">
        <f>IF(Tabelle1113[[#This Row],[Etas 55°C]]=0,"n.a.",(5.99-Tabelle1113[[#This Row],[80%/20% SCOP]])/Tabelle1113[[#This Row],[80%/20% SCOP]])</f>
        <v>0.35520361990950206</v>
      </c>
    </row>
    <row r="33" spans="1:15" ht="20.100000000000001" customHeight="1" x14ac:dyDescent="0.25">
      <c r="A33" s="63"/>
      <c r="B33" s="40">
        <v>16017182</v>
      </c>
      <c r="C33" s="41" t="s">
        <v>7842</v>
      </c>
      <c r="D33" s="41" t="s">
        <v>7844</v>
      </c>
      <c r="E33" s="42" t="s">
        <v>6852</v>
      </c>
      <c r="F33" s="43">
        <v>5</v>
      </c>
      <c r="G33" s="44">
        <v>1.8</v>
      </c>
      <c r="H33" s="43">
        <v>4.5</v>
      </c>
      <c r="I33" s="44">
        <v>1.44</v>
      </c>
      <c r="J33" s="42" t="s">
        <v>3</v>
      </c>
      <c r="K33" s="42" t="s">
        <v>4</v>
      </c>
      <c r="L33" s="42" t="s">
        <v>4</v>
      </c>
      <c r="M33" s="43">
        <f>IF(Tabelle1113[[#This Row],[Heizleistung (55° C)]]=0,Tabelle1113[[#This Row],[Heizleistung (35° C)]],(Tabelle1113[[#This Row],[Heizleistung (35° C)]]+Tabelle1113[[#This Row],[Heizleistung (55° C)]])/2)</f>
        <v>4.75</v>
      </c>
      <c r="N33" s="46">
        <f>IF(OR(Tabelle1113[[#This Row],[Etas 35°C]]=0,Tabelle1113[[#This Row],[Etas 55°C]]=0),"n.a.",(Tabelle1113[[#This Row],[Etas 35°C]]*0.8+Tabelle1113[[#This Row],[Etas 55°C]]*0.2)*2.5)</f>
        <v>4.32</v>
      </c>
      <c r="O33" s="53">
        <f>IF(Tabelle1113[[#This Row],[Etas 55°C]]=0,"n.a.",(5.99-Tabelle1113[[#This Row],[80%/20% SCOP]])/Tabelle1113[[#This Row],[80%/20% SCOP]])</f>
        <v>0.38657407407407401</v>
      </c>
    </row>
    <row r="34" spans="1:15" ht="20.100000000000001" customHeight="1" x14ac:dyDescent="0.25">
      <c r="A34" s="63"/>
      <c r="B34" s="40">
        <v>16009979</v>
      </c>
      <c r="C34" s="41" t="s">
        <v>1646</v>
      </c>
      <c r="D34" s="41" t="s">
        <v>7984</v>
      </c>
      <c r="E34" s="42" t="s">
        <v>6852</v>
      </c>
      <c r="F34" s="43">
        <v>6.2</v>
      </c>
      <c r="G34" s="44">
        <v>1.8</v>
      </c>
      <c r="H34" s="43">
        <v>6</v>
      </c>
      <c r="I34" s="44">
        <v>1.42</v>
      </c>
      <c r="J34" s="42" t="s">
        <v>3</v>
      </c>
      <c r="K34" s="42" t="s">
        <v>15</v>
      </c>
      <c r="L34" s="42" t="s">
        <v>4</v>
      </c>
      <c r="M34" s="43">
        <f>IF(Tabelle1113[[#This Row],[Heizleistung (55° C)]]=0,Tabelle1113[[#This Row],[Heizleistung (35° C)]],(Tabelle1113[[#This Row],[Heizleistung (35° C)]]+Tabelle1113[[#This Row],[Heizleistung (55° C)]])/2)</f>
        <v>6.1</v>
      </c>
      <c r="N34" s="46">
        <f>IF(OR(Tabelle1113[[#This Row],[Etas 35°C]]=0,Tabelle1113[[#This Row],[Etas 55°C]]=0),"n.a.",(Tabelle1113[[#This Row],[Etas 35°C]]*0.8+Tabelle1113[[#This Row],[Etas 55°C]]*0.2)*2.5)</f>
        <v>4.3100000000000005</v>
      </c>
      <c r="O34" s="53">
        <f>IF(Tabelle1113[[#This Row],[Etas 55°C]]=0,"n.a.",(5.99-Tabelle1113[[#This Row],[80%/20% SCOP]])/Tabelle1113[[#This Row],[80%/20% SCOP]])</f>
        <v>0.38979118329466345</v>
      </c>
    </row>
    <row r="35" spans="1:15" ht="20.100000000000001" customHeight="1" x14ac:dyDescent="0.25">
      <c r="B35" s="49"/>
      <c r="C35" s="48"/>
      <c r="D35" s="48"/>
      <c r="E35" s="49"/>
      <c r="F35" s="50"/>
      <c r="G35" s="51"/>
      <c r="H35" s="50"/>
      <c r="I35" s="51"/>
      <c r="J35" s="49"/>
      <c r="K35" s="49"/>
      <c r="L35" s="49"/>
      <c r="M35" s="50"/>
      <c r="N35" s="52"/>
      <c r="O35" s="51"/>
    </row>
    <row r="36" spans="1:15" ht="20.100000000000001" customHeight="1" x14ac:dyDescent="0.25">
      <c r="B36" s="7"/>
      <c r="C36" s="4"/>
      <c r="D36" s="4"/>
      <c r="E36" s="7"/>
      <c r="F36" s="9"/>
      <c r="G36" s="8"/>
      <c r="H36" s="9"/>
      <c r="I36" s="8"/>
      <c r="J36" s="7"/>
      <c r="K36" s="7"/>
      <c r="L36" s="7"/>
      <c r="M36" s="9"/>
      <c r="N36" s="54"/>
      <c r="O36" s="8"/>
    </row>
    <row r="37" spans="1:15" ht="20.100000000000001" customHeight="1" x14ac:dyDescent="0.25">
      <c r="B37" s="7"/>
      <c r="C37" s="4"/>
      <c r="D37" s="4"/>
      <c r="E37" s="7"/>
      <c r="F37" s="9"/>
      <c r="G37" s="8"/>
      <c r="H37" s="9"/>
      <c r="I37" s="8"/>
      <c r="J37" s="7"/>
      <c r="K37" s="7"/>
      <c r="L37" s="7"/>
      <c r="M37" s="9"/>
      <c r="N37" s="54"/>
      <c r="O37" s="8"/>
    </row>
    <row r="38" spans="1:15" ht="35.1" customHeight="1" x14ac:dyDescent="0.25">
      <c r="A38" s="63" t="s">
        <v>7967</v>
      </c>
      <c r="B38" s="2" t="s">
        <v>35</v>
      </c>
      <c r="C38" s="3" t="s">
        <v>7968</v>
      </c>
      <c r="D38" s="3" t="s">
        <v>27</v>
      </c>
      <c r="E38" s="3" t="s">
        <v>28</v>
      </c>
      <c r="F38" s="2" t="s">
        <v>7963</v>
      </c>
      <c r="G38" s="3" t="s">
        <v>30</v>
      </c>
      <c r="H38" s="2" t="s">
        <v>7964</v>
      </c>
      <c r="I38" s="3" t="s">
        <v>32</v>
      </c>
      <c r="J38" s="3" t="s">
        <v>33</v>
      </c>
      <c r="K38" s="2" t="s">
        <v>36</v>
      </c>
      <c r="L38" s="2" t="s">
        <v>34</v>
      </c>
      <c r="M38" s="2" t="s">
        <v>6791</v>
      </c>
      <c r="N38" s="2" t="s">
        <v>6792</v>
      </c>
      <c r="O38" s="2" t="s">
        <v>6816</v>
      </c>
    </row>
    <row r="39" spans="1:15" ht="20.100000000000001" customHeight="1" x14ac:dyDescent="0.25">
      <c r="A39" s="63"/>
      <c r="B39" s="40">
        <v>16006958</v>
      </c>
      <c r="C39" s="41" t="s">
        <v>2363</v>
      </c>
      <c r="D39" s="41" t="s">
        <v>7985</v>
      </c>
      <c r="E39" s="42" t="s">
        <v>6852</v>
      </c>
      <c r="F39" s="43">
        <v>7</v>
      </c>
      <c r="G39" s="44">
        <v>2.37</v>
      </c>
      <c r="H39" s="43">
        <v>7</v>
      </c>
      <c r="I39" s="44">
        <v>1.71</v>
      </c>
      <c r="J39" s="42" t="s">
        <v>109</v>
      </c>
      <c r="K39" s="42" t="s">
        <v>4</v>
      </c>
      <c r="L39" s="42" t="s">
        <v>4</v>
      </c>
      <c r="M39" s="43">
        <f>IF(Tabelle14[[#This Row],[Heizleistung (55° C)]]=0,Tabelle14[[#This Row],[Heizleistung (35° C)]],(Tabelle14[[#This Row],[Heizleistung (35° C)]]+Tabelle14[[#This Row],[Heizleistung (55° C)]])/2)</f>
        <v>7</v>
      </c>
      <c r="N39" s="46">
        <f>IF(OR(Tabelle14[[#This Row],[Etas 35°C]]=0,Tabelle14[[#This Row],[Etas 55°C]]=0),"n.a.",(Tabelle14[[#This Row],[Etas 35°C]]*0.8+Tabelle14[[#This Row],[Etas 55°C]]*0.2)*2.5)</f>
        <v>5.5949999999999998</v>
      </c>
      <c r="O39" s="53">
        <f>IF(Tabelle14[[#This Row],[Etas 55°C]]=0,"n.a.",(5.595-Tabelle14[[#This Row],[80%/20% SCOP]])/Tabelle14[[#This Row],[80%/20% SCOP]])</f>
        <v>0</v>
      </c>
    </row>
    <row r="40" spans="1:15" ht="20.100000000000001" customHeight="1" x14ac:dyDescent="0.25">
      <c r="A40" s="63"/>
      <c r="B40" s="40">
        <v>16015651</v>
      </c>
      <c r="C40" s="41" t="s">
        <v>2855</v>
      </c>
      <c r="D40" s="41" t="s">
        <v>7414</v>
      </c>
      <c r="E40" s="42" t="s">
        <v>6852</v>
      </c>
      <c r="F40" s="43">
        <v>7.5</v>
      </c>
      <c r="G40" s="44">
        <v>2.19</v>
      </c>
      <c r="H40" s="43">
        <v>7.5</v>
      </c>
      <c r="I40" s="44">
        <v>1.62</v>
      </c>
      <c r="J40" s="42" t="s">
        <v>355</v>
      </c>
      <c r="K40" s="42" t="s">
        <v>4</v>
      </c>
      <c r="L40" s="42" t="s">
        <v>4</v>
      </c>
      <c r="M40" s="43">
        <f>IF(Tabelle14[[#This Row],[Heizleistung (55° C)]]=0,Tabelle14[[#This Row],[Heizleistung (35° C)]],(Tabelle14[[#This Row],[Heizleistung (35° C)]]+Tabelle14[[#This Row],[Heizleistung (55° C)]])/2)</f>
        <v>7.5</v>
      </c>
      <c r="N40" s="46">
        <f>IF(OR(Tabelle14[[#This Row],[Etas 35°C]]=0,Tabelle14[[#This Row],[Etas 55°C]]=0),"n.a.",(Tabelle14[[#This Row],[Etas 35°C]]*0.8+Tabelle14[[#This Row],[Etas 55°C]]*0.2)*2.5)</f>
        <v>5.19</v>
      </c>
      <c r="O40" s="53">
        <f>IF(Tabelle14[[#This Row],[Etas 55°C]]=0,"n.a.",(5.595-Tabelle14[[#This Row],[80%/20% SCOP]])/Tabelle14[[#This Row],[80%/20% SCOP]])</f>
        <v>7.8034682080924733E-2</v>
      </c>
    </row>
    <row r="41" spans="1:15" ht="20.100000000000001" customHeight="1" x14ac:dyDescent="0.25">
      <c r="A41" s="63"/>
      <c r="B41" s="40">
        <v>16013257</v>
      </c>
      <c r="C41" s="41" t="s">
        <v>4534</v>
      </c>
      <c r="D41" s="41" t="s">
        <v>7594</v>
      </c>
      <c r="E41" s="42" t="s">
        <v>6852</v>
      </c>
      <c r="F41" s="43">
        <v>7.5</v>
      </c>
      <c r="G41" s="44">
        <v>2.19</v>
      </c>
      <c r="H41" s="43">
        <v>7.5</v>
      </c>
      <c r="I41" s="44">
        <v>1.62</v>
      </c>
      <c r="J41" s="42" t="s">
        <v>355</v>
      </c>
      <c r="K41" s="42" t="s">
        <v>4</v>
      </c>
      <c r="L41" s="42" t="s">
        <v>4</v>
      </c>
      <c r="M41" s="43">
        <f>IF(Tabelle14[[#This Row],[Heizleistung (55° C)]]=0,Tabelle14[[#This Row],[Heizleistung (35° C)]],(Tabelle14[[#This Row],[Heizleistung (35° C)]]+Tabelle14[[#This Row],[Heizleistung (55° C)]])/2)</f>
        <v>7.5</v>
      </c>
      <c r="N41" s="46">
        <f>IF(OR(Tabelle14[[#This Row],[Etas 35°C]]=0,Tabelle14[[#This Row],[Etas 55°C]]=0),"n.a.",(Tabelle14[[#This Row],[Etas 35°C]]*0.8+Tabelle14[[#This Row],[Etas 55°C]]*0.2)*2.5)</f>
        <v>5.19</v>
      </c>
      <c r="O41" s="53">
        <f>IF(Tabelle14[[#This Row],[Etas 55°C]]=0,"n.a.",(5.595-Tabelle14[[#This Row],[80%/20% SCOP]])/Tabelle14[[#This Row],[80%/20% SCOP]])</f>
        <v>7.8034682080924733E-2</v>
      </c>
    </row>
    <row r="42" spans="1:15" ht="20.100000000000001" customHeight="1" x14ac:dyDescent="0.25">
      <c r="A42" s="63"/>
      <c r="B42" s="40">
        <v>16003258</v>
      </c>
      <c r="C42" s="41" t="s">
        <v>5832</v>
      </c>
      <c r="D42" s="41" t="s">
        <v>7987</v>
      </c>
      <c r="E42" s="42" t="s">
        <v>6852</v>
      </c>
      <c r="F42" s="43">
        <v>7</v>
      </c>
      <c r="G42" s="44">
        <v>2.17</v>
      </c>
      <c r="H42" s="43">
        <v>6</v>
      </c>
      <c r="I42" s="44">
        <v>1.58</v>
      </c>
      <c r="J42" s="42" t="s">
        <v>508</v>
      </c>
      <c r="K42" s="42" t="s">
        <v>4</v>
      </c>
      <c r="L42" s="42" t="s">
        <v>4</v>
      </c>
      <c r="M42" s="43">
        <f>IF(Tabelle14[[#This Row],[Heizleistung (55° C)]]=0,Tabelle14[[#This Row],[Heizleistung (35° C)]],(Tabelle14[[#This Row],[Heizleistung (35° C)]]+Tabelle14[[#This Row],[Heizleistung (55° C)]])/2)</f>
        <v>6.5</v>
      </c>
      <c r="N42" s="46">
        <f>IF(OR(Tabelle14[[#This Row],[Etas 35°C]]=0,Tabelle14[[#This Row],[Etas 55°C]]=0),"n.a.",(Tabelle14[[#This Row],[Etas 35°C]]*0.8+Tabelle14[[#This Row],[Etas 55°C]]*0.2)*2.5)</f>
        <v>5.13</v>
      </c>
      <c r="O42" s="53">
        <f>IF(Tabelle14[[#This Row],[Etas 55°C]]=0,"n.a.",(5.595-Tabelle14[[#This Row],[80%/20% SCOP]])/Tabelle14[[#This Row],[80%/20% SCOP]])</f>
        <v>9.0643274853801151E-2</v>
      </c>
    </row>
    <row r="43" spans="1:15" ht="20.100000000000001" customHeight="1" x14ac:dyDescent="0.25">
      <c r="A43" s="63"/>
      <c r="B43" s="40">
        <v>16015014</v>
      </c>
      <c r="C43" s="41" t="s">
        <v>4644</v>
      </c>
      <c r="D43" s="41" t="s">
        <v>7986</v>
      </c>
      <c r="E43" s="42" t="s">
        <v>6852</v>
      </c>
      <c r="F43" s="43">
        <v>7</v>
      </c>
      <c r="G43" s="44">
        <v>2.15</v>
      </c>
      <c r="H43" s="43">
        <v>6</v>
      </c>
      <c r="I43" s="44">
        <v>1.56</v>
      </c>
      <c r="J43" s="42" t="s">
        <v>508</v>
      </c>
      <c r="K43" s="42" t="s">
        <v>4</v>
      </c>
      <c r="L43" s="42" t="s">
        <v>4</v>
      </c>
      <c r="M43" s="43">
        <f>IF(Tabelle14[[#This Row],[Heizleistung (55° C)]]=0,Tabelle14[[#This Row],[Heizleistung (35° C)]],(Tabelle14[[#This Row],[Heizleistung (35° C)]]+Tabelle14[[#This Row],[Heizleistung (55° C)]])/2)</f>
        <v>6.5</v>
      </c>
      <c r="N43" s="46">
        <f>IF(OR(Tabelle14[[#This Row],[Etas 35°C]]=0,Tabelle14[[#This Row],[Etas 55°C]]=0),"n.a.",(Tabelle14[[#This Row],[Etas 35°C]]*0.8+Tabelle14[[#This Row],[Etas 55°C]]*0.2)*2.5)</f>
        <v>5.08</v>
      </c>
      <c r="O43" s="53">
        <f>IF(Tabelle14[[#This Row],[Etas 55°C]]=0,"n.a.",(5.595-Tabelle14[[#This Row],[80%/20% SCOP]])/Tabelle14[[#This Row],[80%/20% SCOP]])</f>
        <v>0.10137795275590544</v>
      </c>
    </row>
    <row r="44" spans="1:15" ht="20.100000000000001" customHeight="1" x14ac:dyDescent="0.25">
      <c r="A44" s="63"/>
      <c r="B44" s="40">
        <v>16005306</v>
      </c>
      <c r="C44" s="41" t="s">
        <v>1266</v>
      </c>
      <c r="D44" s="41" t="s">
        <v>6991</v>
      </c>
      <c r="E44" s="42" t="s">
        <v>6852</v>
      </c>
      <c r="F44" s="43">
        <v>7</v>
      </c>
      <c r="G44" s="44">
        <v>2.15</v>
      </c>
      <c r="H44" s="43">
        <v>5.9</v>
      </c>
      <c r="I44" s="44">
        <v>1.45</v>
      </c>
      <c r="J44" s="42" t="s">
        <v>109</v>
      </c>
      <c r="K44" s="42" t="s">
        <v>15</v>
      </c>
      <c r="L44" s="42" t="s">
        <v>4</v>
      </c>
      <c r="M44" s="43">
        <f>IF(Tabelle14[[#This Row],[Heizleistung (55° C)]]=0,Tabelle14[[#This Row],[Heizleistung (35° C)]],(Tabelle14[[#This Row],[Heizleistung (35° C)]]+Tabelle14[[#This Row],[Heizleistung (55° C)]])/2)</f>
        <v>6.45</v>
      </c>
      <c r="N44" s="46">
        <f>IF(OR(Tabelle14[[#This Row],[Etas 35°C]]=0,Tabelle14[[#This Row],[Etas 55°C]]=0),"n.a.",(Tabelle14[[#This Row],[Etas 35°C]]*0.8+Tabelle14[[#This Row],[Etas 55°C]]*0.2)*2.5)</f>
        <v>5.0249999999999995</v>
      </c>
      <c r="O44" s="53">
        <f>IF(Tabelle14[[#This Row],[Etas 55°C]]=0,"n.a.",(5.595-Tabelle14[[#This Row],[80%/20% SCOP]])/Tabelle14[[#This Row],[80%/20% SCOP]])</f>
        <v>0.1134328358208956</v>
      </c>
    </row>
    <row r="45" spans="1:15" ht="20.100000000000001" customHeight="1" x14ac:dyDescent="0.25">
      <c r="A45" s="63"/>
      <c r="B45" s="40">
        <v>16006886</v>
      </c>
      <c r="C45" s="41" t="s">
        <v>2443</v>
      </c>
      <c r="D45" s="41" t="s">
        <v>7350</v>
      </c>
      <c r="E45" s="42" t="s">
        <v>6852</v>
      </c>
      <c r="F45" s="43">
        <v>7.48</v>
      </c>
      <c r="G45" s="44">
        <v>2.1</v>
      </c>
      <c r="H45" s="43">
        <v>8.3000000000000007</v>
      </c>
      <c r="I45" s="44">
        <v>1.5960000000000001</v>
      </c>
      <c r="J45" s="42" t="s">
        <v>355</v>
      </c>
      <c r="K45" s="42" t="s">
        <v>4</v>
      </c>
      <c r="L45" s="42" t="s">
        <v>25</v>
      </c>
      <c r="M45" s="43">
        <f>IF(Tabelle14[[#This Row],[Heizleistung (55° C)]]=0,Tabelle14[[#This Row],[Heizleistung (35° C)]],(Tabelle14[[#This Row],[Heizleistung (35° C)]]+Tabelle14[[#This Row],[Heizleistung (55° C)]])/2)</f>
        <v>7.8900000000000006</v>
      </c>
      <c r="N45" s="46">
        <f>IF(OR(Tabelle14[[#This Row],[Etas 35°C]]=0,Tabelle14[[#This Row],[Etas 55°C]]=0),"n.a.",(Tabelle14[[#This Row],[Etas 35°C]]*0.8+Tabelle14[[#This Row],[Etas 55°C]]*0.2)*2.5)</f>
        <v>4.9980000000000002</v>
      </c>
      <c r="O45" s="53">
        <f>IF(Tabelle14[[#This Row],[Etas 55°C]]=0,"n.a.",(5.595-Tabelle14[[#This Row],[80%/20% SCOP]])/Tabelle14[[#This Row],[80%/20% SCOP]])</f>
        <v>0.11944777911164456</v>
      </c>
    </row>
    <row r="46" spans="1:15" ht="20.100000000000001" customHeight="1" x14ac:dyDescent="0.25">
      <c r="A46" s="63"/>
      <c r="B46" s="40">
        <v>16014512</v>
      </c>
      <c r="C46" s="41" t="s">
        <v>4979</v>
      </c>
      <c r="D46" s="41" t="s">
        <v>7676</v>
      </c>
      <c r="E46" s="42" t="s">
        <v>6852</v>
      </c>
      <c r="F46" s="43">
        <v>7.48</v>
      </c>
      <c r="G46" s="44">
        <v>2.1</v>
      </c>
      <c r="H46" s="43">
        <v>8.3000000000000007</v>
      </c>
      <c r="I46" s="44">
        <v>1.5960000000000001</v>
      </c>
      <c r="J46" s="42" t="s">
        <v>355</v>
      </c>
      <c r="K46" s="42" t="s">
        <v>4</v>
      </c>
      <c r="L46" s="42" t="s">
        <v>4</v>
      </c>
      <c r="M46" s="43">
        <f>IF(Tabelle14[[#This Row],[Heizleistung (55° C)]]=0,Tabelle14[[#This Row],[Heizleistung (35° C)]],(Tabelle14[[#This Row],[Heizleistung (35° C)]]+Tabelle14[[#This Row],[Heizleistung (55° C)]])/2)</f>
        <v>7.8900000000000006</v>
      </c>
      <c r="N46" s="46">
        <f>IF(OR(Tabelle14[[#This Row],[Etas 35°C]]=0,Tabelle14[[#This Row],[Etas 55°C]]=0),"n.a.",(Tabelle14[[#This Row],[Etas 35°C]]*0.8+Tabelle14[[#This Row],[Etas 55°C]]*0.2)*2.5)</f>
        <v>4.9980000000000002</v>
      </c>
      <c r="O46" s="53">
        <f>IF(Tabelle14[[#This Row],[Etas 55°C]]=0,"n.a.",(5.595-Tabelle14[[#This Row],[80%/20% SCOP]])/Tabelle14[[#This Row],[80%/20% SCOP]])</f>
        <v>0.11944777911164456</v>
      </c>
    </row>
    <row r="47" spans="1:15" ht="20.100000000000001" customHeight="1" x14ac:dyDescent="0.25">
      <c r="A47" s="63"/>
      <c r="B47" s="40">
        <v>16002981</v>
      </c>
      <c r="C47" s="41" t="s">
        <v>5782</v>
      </c>
      <c r="D47" s="41" t="s">
        <v>7805</v>
      </c>
      <c r="E47" s="42" t="s">
        <v>6852</v>
      </c>
      <c r="F47" s="43">
        <v>7.48</v>
      </c>
      <c r="G47" s="44">
        <v>2.1</v>
      </c>
      <c r="H47" s="43">
        <v>8.3000000000000007</v>
      </c>
      <c r="I47" s="44">
        <v>1.5960000000000001</v>
      </c>
      <c r="J47" s="42"/>
      <c r="K47" s="42" t="s">
        <v>4</v>
      </c>
      <c r="L47" s="42" t="s">
        <v>25</v>
      </c>
      <c r="M47" s="43">
        <f>IF(Tabelle14[[#This Row],[Heizleistung (55° C)]]=0,Tabelle14[[#This Row],[Heizleistung (35° C)]],(Tabelle14[[#This Row],[Heizleistung (35° C)]]+Tabelle14[[#This Row],[Heizleistung (55° C)]])/2)</f>
        <v>7.8900000000000006</v>
      </c>
      <c r="N47" s="46">
        <f>IF(OR(Tabelle14[[#This Row],[Etas 35°C]]=0,Tabelle14[[#This Row],[Etas 55°C]]=0),"n.a.",(Tabelle14[[#This Row],[Etas 35°C]]*0.8+Tabelle14[[#This Row],[Etas 55°C]]*0.2)*2.5)</f>
        <v>4.9980000000000002</v>
      </c>
      <c r="O47" s="53">
        <f>IF(Tabelle14[[#This Row],[Etas 55°C]]=0,"n.a.",(5.595-Tabelle14[[#This Row],[80%/20% SCOP]])/Tabelle14[[#This Row],[80%/20% SCOP]])</f>
        <v>0.11944777911164456</v>
      </c>
    </row>
    <row r="48" spans="1:15" ht="20.100000000000001" customHeight="1" x14ac:dyDescent="0.25">
      <c r="A48" s="63"/>
      <c r="B48" s="40">
        <v>16007518</v>
      </c>
      <c r="C48" s="41" t="s">
        <v>2472</v>
      </c>
      <c r="D48" s="41" t="s">
        <v>7372</v>
      </c>
      <c r="E48" s="42" t="s">
        <v>6852</v>
      </c>
      <c r="F48" s="43">
        <v>8</v>
      </c>
      <c r="G48" s="44">
        <v>2.09</v>
      </c>
      <c r="H48" s="43">
        <v>7</v>
      </c>
      <c r="I48" s="44">
        <v>1.63</v>
      </c>
      <c r="J48" s="42" t="s">
        <v>109</v>
      </c>
      <c r="K48" s="42" t="s">
        <v>4</v>
      </c>
      <c r="L48" s="42" t="s">
        <v>4</v>
      </c>
      <c r="M48" s="43">
        <f>IF(Tabelle14[[#This Row],[Heizleistung (55° C)]]=0,Tabelle14[[#This Row],[Heizleistung (35° C)]],(Tabelle14[[#This Row],[Heizleistung (35° C)]]+Tabelle14[[#This Row],[Heizleistung (55° C)]])/2)</f>
        <v>7.5</v>
      </c>
      <c r="N48" s="46">
        <f>IF(OR(Tabelle14[[#This Row],[Etas 35°C]]=0,Tabelle14[[#This Row],[Etas 55°C]]=0),"n.a.",(Tabelle14[[#This Row],[Etas 35°C]]*0.8+Tabelle14[[#This Row],[Etas 55°C]]*0.2)*2.5)</f>
        <v>4.9950000000000001</v>
      </c>
      <c r="O48" s="53">
        <f>IF(Tabelle14[[#This Row],[Etas 55°C]]=0,"n.a.",(5.595-Tabelle14[[#This Row],[80%/20% SCOP]])/Tabelle14[[#This Row],[80%/20% SCOP]])</f>
        <v>0.12012012012012005</v>
      </c>
    </row>
    <row r="49" spans="1:15" ht="20.100000000000001" customHeight="1" x14ac:dyDescent="0.25">
      <c r="A49" s="63"/>
      <c r="B49" s="40">
        <v>16007129</v>
      </c>
      <c r="C49" s="41" t="s">
        <v>2451</v>
      </c>
      <c r="D49" s="41" t="s">
        <v>7988</v>
      </c>
      <c r="E49" s="42" t="s">
        <v>6852</v>
      </c>
      <c r="F49" s="43">
        <v>7.9</v>
      </c>
      <c r="G49" s="44">
        <v>2.09</v>
      </c>
      <c r="H49" s="43">
        <v>6.3</v>
      </c>
      <c r="I49" s="44">
        <v>1.58</v>
      </c>
      <c r="J49" s="42" t="s">
        <v>109</v>
      </c>
      <c r="K49" s="42" t="s">
        <v>4</v>
      </c>
      <c r="L49" s="42" t="s">
        <v>4</v>
      </c>
      <c r="M49" s="43">
        <f>IF(Tabelle14[[#This Row],[Heizleistung (55° C)]]=0,Tabelle14[[#This Row],[Heizleistung (35° C)]],(Tabelle14[[#This Row],[Heizleistung (35° C)]]+Tabelle14[[#This Row],[Heizleistung (55° C)]])/2)</f>
        <v>7.1</v>
      </c>
      <c r="N49" s="46">
        <f>IF(OR(Tabelle14[[#This Row],[Etas 35°C]]=0,Tabelle14[[#This Row],[Etas 55°C]]=0),"n.a.",(Tabelle14[[#This Row],[Etas 35°C]]*0.8+Tabelle14[[#This Row],[Etas 55°C]]*0.2)*2.5)</f>
        <v>4.97</v>
      </c>
      <c r="O49" s="53">
        <f>IF(Tabelle14[[#This Row],[Etas 55°C]]=0,"n.a.",(5.595-Tabelle14[[#This Row],[80%/20% SCOP]])/Tabelle14[[#This Row],[80%/20% SCOP]])</f>
        <v>0.12575452716297789</v>
      </c>
    </row>
    <row r="50" spans="1:15" ht="20.100000000000001" customHeight="1" x14ac:dyDescent="0.25">
      <c r="A50" s="63"/>
      <c r="B50" s="40">
        <v>16003715</v>
      </c>
      <c r="C50" s="41" t="s">
        <v>651</v>
      </c>
      <c r="D50" s="41" t="s">
        <v>6943</v>
      </c>
      <c r="E50" s="42" t="s">
        <v>6852</v>
      </c>
      <c r="F50" s="43">
        <v>8</v>
      </c>
      <c r="G50" s="44">
        <v>2.0699999999999998</v>
      </c>
      <c r="H50" s="43">
        <v>7</v>
      </c>
      <c r="I50" s="44">
        <v>1.52</v>
      </c>
      <c r="J50" s="42" t="s">
        <v>109</v>
      </c>
      <c r="K50" s="42" t="s">
        <v>4</v>
      </c>
      <c r="L50" s="42" t="s">
        <v>4</v>
      </c>
      <c r="M50" s="43">
        <f>IF(Tabelle14[[#This Row],[Heizleistung (55° C)]]=0,Tabelle14[[#This Row],[Heizleistung (35° C)]],(Tabelle14[[#This Row],[Heizleistung (35° C)]]+Tabelle14[[#This Row],[Heizleistung (55° C)]])/2)</f>
        <v>7.5</v>
      </c>
      <c r="N50" s="46">
        <f>IF(OR(Tabelle14[[#This Row],[Etas 35°C]]=0,Tabelle14[[#This Row],[Etas 55°C]]=0),"n.a.",(Tabelle14[[#This Row],[Etas 35°C]]*0.8+Tabelle14[[#This Row],[Etas 55°C]]*0.2)*2.5)</f>
        <v>4.9000000000000004</v>
      </c>
      <c r="O50" s="53">
        <f>IF(Tabelle14[[#This Row],[Etas 55°C]]=0,"n.a.",(5.595-Tabelle14[[#This Row],[80%/20% SCOP]])/Tabelle14[[#This Row],[80%/20% SCOP]])</f>
        <v>0.14183673469387742</v>
      </c>
    </row>
    <row r="51" spans="1:15" ht="20.100000000000001" customHeight="1" x14ac:dyDescent="0.25">
      <c r="A51" s="63"/>
      <c r="B51" s="40">
        <v>16005020</v>
      </c>
      <c r="C51" s="41" t="s">
        <v>669</v>
      </c>
      <c r="D51" s="41" t="s">
        <v>6946</v>
      </c>
      <c r="E51" s="42" t="s">
        <v>6852</v>
      </c>
      <c r="F51" s="43">
        <v>8</v>
      </c>
      <c r="G51" s="44">
        <v>2.0699999999999998</v>
      </c>
      <c r="H51" s="43">
        <v>7</v>
      </c>
      <c r="I51" s="44">
        <v>1.52</v>
      </c>
      <c r="J51" s="42" t="s">
        <v>109</v>
      </c>
      <c r="K51" s="42" t="s">
        <v>4</v>
      </c>
      <c r="L51" s="42" t="s">
        <v>4</v>
      </c>
      <c r="M51" s="43">
        <f>IF(Tabelle14[[#This Row],[Heizleistung (55° C)]]=0,Tabelle14[[#This Row],[Heizleistung (35° C)]],(Tabelle14[[#This Row],[Heizleistung (35° C)]]+Tabelle14[[#This Row],[Heizleistung (55° C)]])/2)</f>
        <v>7.5</v>
      </c>
      <c r="N51" s="46">
        <f>IF(OR(Tabelle14[[#This Row],[Etas 35°C]]=0,Tabelle14[[#This Row],[Etas 55°C]]=0),"n.a.",(Tabelle14[[#This Row],[Etas 35°C]]*0.8+Tabelle14[[#This Row],[Etas 55°C]]*0.2)*2.5)</f>
        <v>4.9000000000000004</v>
      </c>
      <c r="O51" s="53">
        <f>IF(Tabelle14[[#This Row],[Etas 55°C]]=0,"n.a.",(5.595-Tabelle14[[#This Row],[80%/20% SCOP]])/Tabelle14[[#This Row],[80%/20% SCOP]])</f>
        <v>0.14183673469387742</v>
      </c>
    </row>
    <row r="52" spans="1:15" ht="20.100000000000001" customHeight="1" x14ac:dyDescent="0.25">
      <c r="A52" s="63"/>
      <c r="B52" s="40">
        <v>16005023</v>
      </c>
      <c r="C52" s="41" t="s">
        <v>669</v>
      </c>
      <c r="D52" s="41" t="s">
        <v>6946</v>
      </c>
      <c r="E52" s="42" t="s">
        <v>6852</v>
      </c>
      <c r="F52" s="43">
        <v>8</v>
      </c>
      <c r="G52" s="44">
        <v>2.0699999999999998</v>
      </c>
      <c r="H52" s="43">
        <v>7</v>
      </c>
      <c r="I52" s="44">
        <v>1.52</v>
      </c>
      <c r="J52" s="42" t="s">
        <v>109</v>
      </c>
      <c r="K52" s="42" t="s">
        <v>4</v>
      </c>
      <c r="L52" s="42" t="s">
        <v>4</v>
      </c>
      <c r="M52" s="43">
        <f>IF(Tabelle14[[#This Row],[Heizleistung (55° C)]]=0,Tabelle14[[#This Row],[Heizleistung (35° C)]],(Tabelle14[[#This Row],[Heizleistung (35° C)]]+Tabelle14[[#This Row],[Heizleistung (55° C)]])/2)</f>
        <v>7.5</v>
      </c>
      <c r="N52" s="46">
        <f>IF(OR(Tabelle14[[#This Row],[Etas 35°C]]=0,Tabelle14[[#This Row],[Etas 55°C]]=0),"n.a.",(Tabelle14[[#This Row],[Etas 35°C]]*0.8+Tabelle14[[#This Row],[Etas 55°C]]*0.2)*2.5)</f>
        <v>4.9000000000000004</v>
      </c>
      <c r="O52" s="53">
        <f>IF(Tabelle14[[#This Row],[Etas 55°C]]=0,"n.a.",(5.595-Tabelle14[[#This Row],[80%/20% SCOP]])/Tabelle14[[#This Row],[80%/20% SCOP]])</f>
        <v>0.14183673469387742</v>
      </c>
    </row>
    <row r="53" spans="1:15" ht="20.100000000000001" customHeight="1" x14ac:dyDescent="0.25">
      <c r="A53" s="63"/>
      <c r="B53" s="40">
        <v>16002822</v>
      </c>
      <c r="C53" s="41" t="s">
        <v>5546</v>
      </c>
      <c r="D53" s="41" t="s">
        <v>7721</v>
      </c>
      <c r="E53" s="42" t="s">
        <v>6852</v>
      </c>
      <c r="F53" s="43">
        <v>7</v>
      </c>
      <c r="G53" s="44">
        <v>2.04</v>
      </c>
      <c r="H53" s="43">
        <v>6</v>
      </c>
      <c r="I53" s="44">
        <v>1.63</v>
      </c>
      <c r="J53" s="42" t="s">
        <v>1331</v>
      </c>
      <c r="K53" s="42" t="s">
        <v>4</v>
      </c>
      <c r="L53" s="42" t="s">
        <v>4</v>
      </c>
      <c r="M53" s="43">
        <f>IF(Tabelle14[[#This Row],[Heizleistung (55° C)]]=0,Tabelle14[[#This Row],[Heizleistung (35° C)]],(Tabelle14[[#This Row],[Heizleistung (35° C)]]+Tabelle14[[#This Row],[Heizleistung (55° C)]])/2)</f>
        <v>6.5</v>
      </c>
      <c r="N53" s="46">
        <f>IF(OR(Tabelle14[[#This Row],[Etas 35°C]]=0,Tabelle14[[#This Row],[Etas 55°C]]=0),"n.a.",(Tabelle14[[#This Row],[Etas 35°C]]*0.8+Tabelle14[[#This Row],[Etas 55°C]]*0.2)*2.5)</f>
        <v>4.8950000000000005</v>
      </c>
      <c r="O53" s="53">
        <f>IF(Tabelle14[[#This Row],[Etas 55°C]]=0,"n.a.",(5.595-Tabelle14[[#This Row],[80%/20% SCOP]])/Tabelle14[[#This Row],[80%/20% SCOP]])</f>
        <v>0.1430030643513788</v>
      </c>
    </row>
    <row r="54" spans="1:15" ht="20.100000000000001" customHeight="1" x14ac:dyDescent="0.25">
      <c r="A54" s="63"/>
      <c r="B54" s="40">
        <v>16004113</v>
      </c>
      <c r="C54" s="41" t="s">
        <v>440</v>
      </c>
      <c r="D54" s="41" t="s">
        <v>6928</v>
      </c>
      <c r="E54" s="42" t="s">
        <v>6852</v>
      </c>
      <c r="F54" s="43">
        <v>8</v>
      </c>
      <c r="G54" s="44">
        <v>2.08</v>
      </c>
      <c r="H54" s="43">
        <v>8</v>
      </c>
      <c r="I54" s="44">
        <v>1.44</v>
      </c>
      <c r="J54" s="42" t="s">
        <v>109</v>
      </c>
      <c r="K54" s="42" t="s">
        <v>15</v>
      </c>
      <c r="L54" s="42" t="s">
        <v>4</v>
      </c>
      <c r="M54" s="43">
        <f>IF(Tabelle14[[#This Row],[Heizleistung (55° C)]]=0,Tabelle14[[#This Row],[Heizleistung (35° C)]],(Tabelle14[[#This Row],[Heizleistung (35° C)]]+Tabelle14[[#This Row],[Heizleistung (55° C)]])/2)</f>
        <v>8</v>
      </c>
      <c r="N54" s="46">
        <f>IF(OR(Tabelle14[[#This Row],[Etas 35°C]]=0,Tabelle14[[#This Row],[Etas 55°C]]=0),"n.a.",(Tabelle14[[#This Row],[Etas 35°C]]*0.8+Tabelle14[[#This Row],[Etas 55°C]]*0.2)*2.5)</f>
        <v>4.8800000000000008</v>
      </c>
      <c r="O54" s="53">
        <f>IF(Tabelle14[[#This Row],[Etas 55°C]]=0,"n.a.",(5.595-Tabelle14[[#This Row],[80%/20% SCOP]])/Tabelle14[[#This Row],[80%/20% SCOP]])</f>
        <v>0.14651639344262271</v>
      </c>
    </row>
    <row r="55" spans="1:15" ht="20.100000000000001" customHeight="1" x14ac:dyDescent="0.25">
      <c r="A55" s="63"/>
      <c r="B55" s="40">
        <v>16005075</v>
      </c>
      <c r="C55" s="41" t="s">
        <v>669</v>
      </c>
      <c r="D55" s="41" t="s">
        <v>6971</v>
      </c>
      <c r="E55" s="42" t="s">
        <v>6852</v>
      </c>
      <c r="F55" s="43">
        <v>8</v>
      </c>
      <c r="G55" s="44">
        <v>2.0699999999999998</v>
      </c>
      <c r="H55" s="43">
        <v>5</v>
      </c>
      <c r="I55" s="44">
        <v>1.46</v>
      </c>
      <c r="J55" s="42" t="s">
        <v>109</v>
      </c>
      <c r="K55" s="42" t="s">
        <v>4</v>
      </c>
      <c r="L55" s="42" t="s">
        <v>4</v>
      </c>
      <c r="M55" s="43">
        <f>IF(Tabelle14[[#This Row],[Heizleistung (55° C)]]=0,Tabelle14[[#This Row],[Heizleistung (35° C)]],(Tabelle14[[#This Row],[Heizleistung (35° C)]]+Tabelle14[[#This Row],[Heizleistung (55° C)]])/2)</f>
        <v>6.5</v>
      </c>
      <c r="N55" s="46">
        <f>IF(OR(Tabelle14[[#This Row],[Etas 35°C]]=0,Tabelle14[[#This Row],[Etas 55°C]]=0),"n.a.",(Tabelle14[[#This Row],[Etas 35°C]]*0.8+Tabelle14[[#This Row],[Etas 55°C]]*0.2)*2.5)</f>
        <v>4.87</v>
      </c>
      <c r="O55" s="53">
        <f>IF(Tabelle14[[#This Row],[Etas 55°C]]=0,"n.a.",(5.595-Tabelle14[[#This Row],[80%/20% SCOP]])/Tabelle14[[#This Row],[80%/20% SCOP]])</f>
        <v>0.14887063655030794</v>
      </c>
    </row>
    <row r="56" spans="1:15" ht="20.100000000000001" customHeight="1" x14ac:dyDescent="0.25">
      <c r="A56" s="63"/>
      <c r="B56" s="40">
        <v>16002860</v>
      </c>
      <c r="C56" s="41" t="s">
        <v>6533</v>
      </c>
      <c r="D56" s="41" t="s">
        <v>7924</v>
      </c>
      <c r="E56" s="42" t="s">
        <v>6852</v>
      </c>
      <c r="F56" s="43">
        <v>7.3</v>
      </c>
      <c r="G56" s="44">
        <v>2.0499999999999998</v>
      </c>
      <c r="H56" s="43">
        <v>6.8</v>
      </c>
      <c r="I56" s="44">
        <v>1.54</v>
      </c>
      <c r="J56" s="42" t="s">
        <v>109</v>
      </c>
      <c r="K56" s="42" t="s">
        <v>4</v>
      </c>
      <c r="L56" s="42" t="s">
        <v>4</v>
      </c>
      <c r="M56" s="43">
        <f>IF(Tabelle14[[#This Row],[Heizleistung (55° C)]]=0,Tabelle14[[#This Row],[Heizleistung (35° C)]],(Tabelle14[[#This Row],[Heizleistung (35° C)]]+Tabelle14[[#This Row],[Heizleistung (55° C)]])/2)</f>
        <v>7.05</v>
      </c>
      <c r="N56" s="46">
        <f>IF(OR(Tabelle14[[#This Row],[Etas 35°C]]=0,Tabelle14[[#This Row],[Etas 55°C]]=0),"n.a.",(Tabelle14[[#This Row],[Etas 35°C]]*0.8+Tabelle14[[#This Row],[Etas 55°C]]*0.2)*2.5)</f>
        <v>4.87</v>
      </c>
      <c r="O56" s="53">
        <f>IF(Tabelle14[[#This Row],[Etas 55°C]]=0,"n.a.",(5.595-Tabelle14[[#This Row],[80%/20% SCOP]])/Tabelle14[[#This Row],[80%/20% SCOP]])</f>
        <v>0.14887063655030794</v>
      </c>
    </row>
    <row r="57" spans="1:15" ht="20.100000000000001" customHeight="1" x14ac:dyDescent="0.25">
      <c r="A57" s="63"/>
      <c r="B57" s="40">
        <v>16000846</v>
      </c>
      <c r="C57" s="41" t="s">
        <v>4644</v>
      </c>
      <c r="D57" s="41" t="s">
        <v>7641</v>
      </c>
      <c r="E57" s="42" t="s">
        <v>6852</v>
      </c>
      <c r="F57" s="43">
        <v>8</v>
      </c>
      <c r="G57" s="44">
        <v>2.08</v>
      </c>
      <c r="H57" s="43">
        <v>8</v>
      </c>
      <c r="I57" s="44">
        <v>1.42</v>
      </c>
      <c r="J57" s="42" t="s">
        <v>109</v>
      </c>
      <c r="K57" s="42" t="s">
        <v>4</v>
      </c>
      <c r="L57" s="42" t="s">
        <v>4</v>
      </c>
      <c r="M57" s="43">
        <f>IF(Tabelle14[[#This Row],[Heizleistung (55° C)]]=0,Tabelle14[[#This Row],[Heizleistung (35° C)]],(Tabelle14[[#This Row],[Heizleistung (35° C)]]+Tabelle14[[#This Row],[Heizleistung (55° C)]])/2)</f>
        <v>8</v>
      </c>
      <c r="N57" s="46">
        <f>IF(OR(Tabelle14[[#This Row],[Etas 35°C]]=0,Tabelle14[[#This Row],[Etas 55°C]]=0),"n.a.",(Tabelle14[[#This Row],[Etas 35°C]]*0.8+Tabelle14[[#This Row],[Etas 55°C]]*0.2)*2.5)</f>
        <v>4.87</v>
      </c>
      <c r="O57" s="53">
        <f>IF(Tabelle14[[#This Row],[Etas 55°C]]=0,"n.a.",(5.595-Tabelle14[[#This Row],[80%/20% SCOP]])/Tabelle14[[#This Row],[80%/20% SCOP]])</f>
        <v>0.14887063655030794</v>
      </c>
    </row>
    <row r="58" spans="1:15" ht="20.100000000000001" customHeight="1" x14ac:dyDescent="0.25">
      <c r="A58" s="63"/>
      <c r="B58" s="40">
        <v>16003220</v>
      </c>
      <c r="C58" s="41" t="s">
        <v>3044</v>
      </c>
      <c r="D58" s="41" t="s">
        <v>7438</v>
      </c>
      <c r="E58" s="42" t="s">
        <v>6852</v>
      </c>
      <c r="F58" s="43">
        <v>8</v>
      </c>
      <c r="G58" s="44">
        <v>2.0699999999999998</v>
      </c>
      <c r="H58" s="43">
        <v>7</v>
      </c>
      <c r="I58" s="44">
        <v>1.44</v>
      </c>
      <c r="J58" s="42" t="s">
        <v>109</v>
      </c>
      <c r="K58" s="42" t="s">
        <v>4</v>
      </c>
      <c r="L58" s="42" t="s">
        <v>4</v>
      </c>
      <c r="M58" s="43">
        <f>IF(Tabelle14[[#This Row],[Heizleistung (55° C)]]=0,Tabelle14[[#This Row],[Heizleistung (35° C)]],(Tabelle14[[#This Row],[Heizleistung (35° C)]]+Tabelle14[[#This Row],[Heizleistung (55° C)]])/2)</f>
        <v>7.5</v>
      </c>
      <c r="N58" s="46">
        <f>IF(OR(Tabelle14[[#This Row],[Etas 35°C]]=0,Tabelle14[[#This Row],[Etas 55°C]]=0),"n.a.",(Tabelle14[[#This Row],[Etas 35°C]]*0.8+Tabelle14[[#This Row],[Etas 55°C]]*0.2)*2.5)</f>
        <v>4.8599999999999994</v>
      </c>
      <c r="O58" s="53">
        <f>IF(Tabelle14[[#This Row],[Etas 55°C]]=0,"n.a.",(5.595-Tabelle14[[#This Row],[80%/20% SCOP]])/Tabelle14[[#This Row],[80%/20% SCOP]])</f>
        <v>0.15123456790123466</v>
      </c>
    </row>
    <row r="59" spans="1:15" ht="20.100000000000001" customHeight="1" x14ac:dyDescent="0.25">
      <c r="A59" s="63"/>
      <c r="B59" s="40">
        <v>16002900</v>
      </c>
      <c r="C59" s="41" t="s">
        <v>5546</v>
      </c>
      <c r="D59" s="41" t="s">
        <v>7754</v>
      </c>
      <c r="E59" s="42" t="s">
        <v>6852</v>
      </c>
      <c r="F59" s="43">
        <v>8</v>
      </c>
      <c r="G59" s="44">
        <v>2.0099999999999998</v>
      </c>
      <c r="H59" s="43">
        <v>7</v>
      </c>
      <c r="I59" s="44">
        <v>1.62</v>
      </c>
      <c r="J59" s="42" t="s">
        <v>1331</v>
      </c>
      <c r="K59" s="42" t="s">
        <v>4</v>
      </c>
      <c r="L59" s="42" t="s">
        <v>4</v>
      </c>
      <c r="M59" s="43">
        <f>IF(Tabelle14[[#This Row],[Heizleistung (55° C)]]=0,Tabelle14[[#This Row],[Heizleistung (35° C)]],(Tabelle14[[#This Row],[Heizleistung (35° C)]]+Tabelle14[[#This Row],[Heizleistung (55° C)]])/2)</f>
        <v>7.5</v>
      </c>
      <c r="N59" s="46">
        <f>IF(OR(Tabelle14[[#This Row],[Etas 35°C]]=0,Tabelle14[[#This Row],[Etas 55°C]]=0),"n.a.",(Tabelle14[[#This Row],[Etas 35°C]]*0.8+Tabelle14[[#This Row],[Etas 55°C]]*0.2)*2.5)</f>
        <v>4.83</v>
      </c>
      <c r="O59" s="53">
        <f>IF(Tabelle14[[#This Row],[Etas 55°C]]=0,"n.a.",(5.595-Tabelle14[[#This Row],[80%/20% SCOP]])/Tabelle14[[#This Row],[80%/20% SCOP]])</f>
        <v>0.1583850931677018</v>
      </c>
    </row>
    <row r="60" spans="1:15" ht="20.100000000000001" customHeight="1" x14ac:dyDescent="0.25">
      <c r="A60" s="63"/>
      <c r="B60" s="40">
        <v>16005582</v>
      </c>
      <c r="C60" s="41" t="s">
        <v>2363</v>
      </c>
      <c r="D60" s="41" t="s">
        <v>7343</v>
      </c>
      <c r="E60" s="42" t="s">
        <v>6852</v>
      </c>
      <c r="F60" s="43">
        <v>8</v>
      </c>
      <c r="G60" s="44">
        <v>2.06</v>
      </c>
      <c r="H60" s="43">
        <v>8</v>
      </c>
      <c r="I60" s="44">
        <v>1.42</v>
      </c>
      <c r="J60" s="42" t="s">
        <v>109</v>
      </c>
      <c r="K60" s="42" t="s">
        <v>15</v>
      </c>
      <c r="L60" s="42" t="s">
        <v>4</v>
      </c>
      <c r="M60" s="43">
        <f>IF(Tabelle14[[#This Row],[Heizleistung (55° C)]]=0,Tabelle14[[#This Row],[Heizleistung (35° C)]],(Tabelle14[[#This Row],[Heizleistung (35° C)]]+Tabelle14[[#This Row],[Heizleistung (55° C)]])/2)</f>
        <v>8</v>
      </c>
      <c r="N60" s="46">
        <f>IF(OR(Tabelle14[[#This Row],[Etas 35°C]]=0,Tabelle14[[#This Row],[Etas 55°C]]=0),"n.a.",(Tabelle14[[#This Row],[Etas 35°C]]*0.8+Tabelle14[[#This Row],[Etas 55°C]]*0.2)*2.5)</f>
        <v>4.83</v>
      </c>
      <c r="O60" s="53">
        <f>IF(Tabelle14[[#This Row],[Etas 55°C]]=0,"n.a.",(5.595-Tabelle14[[#This Row],[80%/20% SCOP]])/Tabelle14[[#This Row],[80%/20% SCOP]])</f>
        <v>0.1583850931677018</v>
      </c>
    </row>
    <row r="61" spans="1:15" ht="20.100000000000001" customHeight="1" x14ac:dyDescent="0.25">
      <c r="A61" s="63"/>
      <c r="B61" s="40">
        <v>16003447</v>
      </c>
      <c r="C61" s="41" t="s">
        <v>305</v>
      </c>
      <c r="D61" s="41" t="s">
        <v>7989</v>
      </c>
      <c r="E61" s="42" t="s">
        <v>6852</v>
      </c>
      <c r="F61" s="43">
        <v>8.5</v>
      </c>
      <c r="G61" s="44">
        <v>2.0299999999999998</v>
      </c>
      <c r="H61" s="43">
        <v>7.5</v>
      </c>
      <c r="I61" s="44">
        <v>1.48</v>
      </c>
      <c r="J61" s="42" t="s">
        <v>324</v>
      </c>
      <c r="K61" s="42" t="s">
        <v>4</v>
      </c>
      <c r="L61" s="42" t="s">
        <v>4</v>
      </c>
      <c r="M61" s="43">
        <f>IF(Tabelle14[[#This Row],[Heizleistung (55° C)]]=0,Tabelle14[[#This Row],[Heizleistung (35° C)]],(Tabelle14[[#This Row],[Heizleistung (35° C)]]+Tabelle14[[#This Row],[Heizleistung (55° C)]])/2)</f>
        <v>8</v>
      </c>
      <c r="N61" s="46">
        <f>IF(OR(Tabelle14[[#This Row],[Etas 35°C]]=0,Tabelle14[[#This Row],[Etas 55°C]]=0),"n.a.",(Tabelle14[[#This Row],[Etas 35°C]]*0.8+Tabelle14[[#This Row],[Etas 55°C]]*0.2)*2.5)</f>
        <v>4.8</v>
      </c>
      <c r="O61" s="53">
        <f>IF(Tabelle14[[#This Row],[Etas 55°C]]=0,"n.a.",(5.595-Tabelle14[[#This Row],[80%/20% SCOP]])/Tabelle14[[#This Row],[80%/20% SCOP]])</f>
        <v>0.16562499999999999</v>
      </c>
    </row>
    <row r="62" spans="1:15" ht="20.100000000000001" customHeight="1" x14ac:dyDescent="0.25">
      <c r="A62" s="63"/>
      <c r="B62" s="40">
        <v>16000640</v>
      </c>
      <c r="C62" s="41" t="s">
        <v>305</v>
      </c>
      <c r="D62" s="41" t="s">
        <v>7990</v>
      </c>
      <c r="E62" s="42" t="s">
        <v>6852</v>
      </c>
      <c r="F62" s="43">
        <v>8.5</v>
      </c>
      <c r="G62" s="44">
        <v>2.0299999999999998</v>
      </c>
      <c r="H62" s="43">
        <v>7.5</v>
      </c>
      <c r="I62" s="44">
        <v>1.48</v>
      </c>
      <c r="J62" s="42" t="s">
        <v>324</v>
      </c>
      <c r="K62" s="42" t="s">
        <v>4</v>
      </c>
      <c r="L62" s="42" t="s">
        <v>4</v>
      </c>
      <c r="M62" s="43">
        <f>IF(Tabelle14[[#This Row],[Heizleistung (55° C)]]=0,Tabelle14[[#This Row],[Heizleistung (35° C)]],(Tabelle14[[#This Row],[Heizleistung (35° C)]]+Tabelle14[[#This Row],[Heizleistung (55° C)]])/2)</f>
        <v>8</v>
      </c>
      <c r="N62" s="46">
        <f>IF(OR(Tabelle14[[#This Row],[Etas 35°C]]=0,Tabelle14[[#This Row],[Etas 55°C]]=0),"n.a.",(Tabelle14[[#This Row],[Etas 35°C]]*0.8+Tabelle14[[#This Row],[Etas 55°C]]*0.2)*2.5)</f>
        <v>4.8</v>
      </c>
      <c r="O62" s="53">
        <f>IF(Tabelle14[[#This Row],[Etas 55°C]]=0,"n.a.",(5.595-Tabelle14[[#This Row],[80%/20% SCOP]])/Tabelle14[[#This Row],[80%/20% SCOP]])</f>
        <v>0.16562499999999999</v>
      </c>
    </row>
    <row r="63" spans="1:15" ht="20.100000000000001" customHeight="1" x14ac:dyDescent="0.25">
      <c r="A63" s="63"/>
      <c r="B63" s="40">
        <v>16001504</v>
      </c>
      <c r="C63" s="41" t="s">
        <v>5249</v>
      </c>
      <c r="D63" s="41" t="s">
        <v>7699</v>
      </c>
      <c r="E63" s="42" t="s">
        <v>6852</v>
      </c>
      <c r="F63" s="43">
        <v>8.5</v>
      </c>
      <c r="G63" s="44">
        <v>2.0299999999999998</v>
      </c>
      <c r="H63" s="43">
        <v>7.5</v>
      </c>
      <c r="I63" s="44">
        <v>1.48</v>
      </c>
      <c r="J63" s="42" t="s">
        <v>324</v>
      </c>
      <c r="K63" s="42" t="s">
        <v>4</v>
      </c>
      <c r="L63" s="42" t="s">
        <v>4</v>
      </c>
      <c r="M63" s="43">
        <f>IF(Tabelle14[[#This Row],[Heizleistung (55° C)]]=0,Tabelle14[[#This Row],[Heizleistung (35° C)]],(Tabelle14[[#This Row],[Heizleistung (35° C)]]+Tabelle14[[#This Row],[Heizleistung (55° C)]])/2)</f>
        <v>8</v>
      </c>
      <c r="N63" s="46">
        <f>IF(OR(Tabelle14[[#This Row],[Etas 35°C]]=0,Tabelle14[[#This Row],[Etas 55°C]]=0),"n.a.",(Tabelle14[[#This Row],[Etas 35°C]]*0.8+Tabelle14[[#This Row],[Etas 55°C]]*0.2)*2.5)</f>
        <v>4.8</v>
      </c>
      <c r="O63" s="53">
        <f>IF(Tabelle14[[#This Row],[Etas 55°C]]=0,"n.a.",(5.595-Tabelle14[[#This Row],[80%/20% SCOP]])/Tabelle14[[#This Row],[80%/20% SCOP]])</f>
        <v>0.16562499999999999</v>
      </c>
    </row>
    <row r="64" spans="1:15" ht="20.100000000000001" customHeight="1" x14ac:dyDescent="0.25">
      <c r="A64" s="63"/>
      <c r="B64" s="40">
        <v>16017041</v>
      </c>
      <c r="C64" s="41" t="s">
        <v>5546</v>
      </c>
      <c r="D64" s="41" t="s">
        <v>7729</v>
      </c>
      <c r="E64" s="42" t="s">
        <v>6852</v>
      </c>
      <c r="F64" s="43">
        <v>7.02</v>
      </c>
      <c r="G64" s="44">
        <v>2</v>
      </c>
      <c r="H64" s="43">
        <v>6.41</v>
      </c>
      <c r="I64" s="44">
        <v>1.54</v>
      </c>
      <c r="J64" s="42" t="s">
        <v>3</v>
      </c>
      <c r="K64" s="42" t="s">
        <v>4</v>
      </c>
      <c r="L64" s="42" t="s">
        <v>4</v>
      </c>
      <c r="M64" s="43">
        <f>IF(Tabelle14[[#This Row],[Heizleistung (55° C)]]=0,Tabelle14[[#This Row],[Heizleistung (35° C)]],(Tabelle14[[#This Row],[Heizleistung (35° C)]]+Tabelle14[[#This Row],[Heizleistung (55° C)]])/2)</f>
        <v>6.7149999999999999</v>
      </c>
      <c r="N64" s="46">
        <f>IF(OR(Tabelle14[[#This Row],[Etas 35°C]]=0,Tabelle14[[#This Row],[Etas 55°C]]=0),"n.a.",(Tabelle14[[#This Row],[Etas 35°C]]*0.8+Tabelle14[[#This Row],[Etas 55°C]]*0.2)*2.5)</f>
        <v>4.7700000000000005</v>
      </c>
      <c r="O64" s="53">
        <f>IF(Tabelle14[[#This Row],[Etas 55°C]]=0,"n.a.",(5.595-Tabelle14[[#This Row],[80%/20% SCOP]])/Tabelle14[[#This Row],[80%/20% SCOP]])</f>
        <v>0.17295597484276712</v>
      </c>
    </row>
    <row r="65" spans="1:15" ht="20.100000000000001" customHeight="1" x14ac:dyDescent="0.25">
      <c r="A65" s="63"/>
      <c r="B65" s="40">
        <v>16017354</v>
      </c>
      <c r="C65" s="41" t="s">
        <v>5749</v>
      </c>
      <c r="D65" s="41" t="s">
        <v>7991</v>
      </c>
      <c r="E65" s="42" t="s">
        <v>6852</v>
      </c>
      <c r="F65" s="43">
        <v>7.02</v>
      </c>
      <c r="G65" s="44">
        <v>2</v>
      </c>
      <c r="H65" s="43">
        <v>6.41</v>
      </c>
      <c r="I65" s="44">
        <v>1.54</v>
      </c>
      <c r="J65" s="42" t="s">
        <v>3</v>
      </c>
      <c r="K65" s="42" t="s">
        <v>4</v>
      </c>
      <c r="L65" s="42" t="s">
        <v>4</v>
      </c>
      <c r="M65" s="43">
        <f>IF(Tabelle14[[#This Row],[Heizleistung (55° C)]]=0,Tabelle14[[#This Row],[Heizleistung (35° C)]],(Tabelle14[[#This Row],[Heizleistung (35° C)]]+Tabelle14[[#This Row],[Heizleistung (55° C)]])/2)</f>
        <v>6.7149999999999999</v>
      </c>
      <c r="N65" s="46">
        <f>IF(OR(Tabelle14[[#This Row],[Etas 35°C]]=0,Tabelle14[[#This Row],[Etas 55°C]]=0),"n.a.",(Tabelle14[[#This Row],[Etas 35°C]]*0.8+Tabelle14[[#This Row],[Etas 55°C]]*0.2)*2.5)</f>
        <v>4.7700000000000005</v>
      </c>
      <c r="O65" s="53">
        <f>IF(Tabelle14[[#This Row],[Etas 55°C]]=0,"n.a.",(5.595-Tabelle14[[#This Row],[80%/20% SCOP]])/Tabelle14[[#This Row],[80%/20% SCOP]])</f>
        <v>0.17295597484276712</v>
      </c>
    </row>
    <row r="66" spans="1:15" ht="20.100000000000001" customHeight="1" x14ac:dyDescent="0.25">
      <c r="A66" s="63"/>
      <c r="B66" s="40">
        <v>16004426</v>
      </c>
      <c r="C66" s="41" t="s">
        <v>1299</v>
      </c>
      <c r="D66" s="41" t="s">
        <v>6995</v>
      </c>
      <c r="E66" s="42" t="s">
        <v>6852</v>
      </c>
      <c r="F66" s="43">
        <v>8.5</v>
      </c>
      <c r="G66" s="44">
        <v>2</v>
      </c>
      <c r="H66" s="43">
        <v>8.5</v>
      </c>
      <c r="I66" s="44">
        <v>1.54</v>
      </c>
      <c r="J66" s="42" t="s">
        <v>40</v>
      </c>
      <c r="K66" s="42" t="s">
        <v>4</v>
      </c>
      <c r="L66" s="42" t="s">
        <v>4</v>
      </c>
      <c r="M66" s="43">
        <f>IF(Tabelle14[[#This Row],[Heizleistung (55° C)]]=0,Tabelle14[[#This Row],[Heizleistung (35° C)]],(Tabelle14[[#This Row],[Heizleistung (35° C)]]+Tabelle14[[#This Row],[Heizleistung (55° C)]])/2)</f>
        <v>8.5</v>
      </c>
      <c r="N66" s="46">
        <f>IF(OR(Tabelle14[[#This Row],[Etas 35°C]]=0,Tabelle14[[#This Row],[Etas 55°C]]=0),"n.a.",(Tabelle14[[#This Row],[Etas 35°C]]*0.8+Tabelle14[[#This Row],[Etas 55°C]]*0.2)*2.5)</f>
        <v>4.7700000000000005</v>
      </c>
      <c r="O66" s="53">
        <f>IF(Tabelle14[[#This Row],[Etas 55°C]]=0,"n.a.",(5.595-Tabelle14[[#This Row],[80%/20% SCOP]])/Tabelle14[[#This Row],[80%/20% SCOP]])</f>
        <v>0.17295597484276712</v>
      </c>
    </row>
    <row r="67" spans="1:15" ht="20.100000000000001" customHeight="1" x14ac:dyDescent="0.25">
      <c r="A67" s="63"/>
      <c r="B67" s="40">
        <v>16001904</v>
      </c>
      <c r="C67" s="41" t="s">
        <v>5546</v>
      </c>
      <c r="D67" s="41" t="s">
        <v>7992</v>
      </c>
      <c r="E67" s="42" t="s">
        <v>6852</v>
      </c>
      <c r="F67" s="43">
        <v>7.66</v>
      </c>
      <c r="G67" s="44">
        <v>1.97</v>
      </c>
      <c r="H67" s="43">
        <v>6.93</v>
      </c>
      <c r="I67" s="44">
        <v>1.58</v>
      </c>
      <c r="J67" s="42" t="s">
        <v>1331</v>
      </c>
      <c r="K67" s="42" t="s">
        <v>4</v>
      </c>
      <c r="L67" s="42" t="s">
        <v>4</v>
      </c>
      <c r="M67" s="43">
        <f>IF(Tabelle14[[#This Row],[Heizleistung (55° C)]]=0,Tabelle14[[#This Row],[Heizleistung (35° C)]],(Tabelle14[[#This Row],[Heizleistung (35° C)]]+Tabelle14[[#This Row],[Heizleistung (55° C)]])/2)</f>
        <v>7.2949999999999999</v>
      </c>
      <c r="N67" s="46">
        <f>IF(OR(Tabelle14[[#This Row],[Etas 35°C]]=0,Tabelle14[[#This Row],[Etas 55°C]]=0),"n.a.",(Tabelle14[[#This Row],[Etas 35°C]]*0.8+Tabelle14[[#This Row],[Etas 55°C]]*0.2)*2.5)</f>
        <v>4.7300000000000004</v>
      </c>
      <c r="O67" s="53">
        <f>IF(Tabelle14[[#This Row],[Etas 55°C]]=0,"n.a.",(5.595-Tabelle14[[#This Row],[80%/20% SCOP]])/Tabelle14[[#This Row],[80%/20% SCOP]])</f>
        <v>0.18287526427061296</v>
      </c>
    </row>
    <row r="68" spans="1:15" ht="20.100000000000001" customHeight="1" x14ac:dyDescent="0.25">
      <c r="A68" s="63"/>
      <c r="B68" s="40">
        <v>16003231</v>
      </c>
      <c r="C68" s="41" t="s">
        <v>3044</v>
      </c>
      <c r="D68" s="41" t="s">
        <v>7447</v>
      </c>
      <c r="E68" s="42" t="s">
        <v>6852</v>
      </c>
      <c r="F68" s="43">
        <v>9</v>
      </c>
      <c r="G68" s="44">
        <v>2</v>
      </c>
      <c r="H68" s="43">
        <v>8</v>
      </c>
      <c r="I68" s="44">
        <v>1.42</v>
      </c>
      <c r="J68" s="42" t="s">
        <v>109</v>
      </c>
      <c r="K68" s="42" t="s">
        <v>4</v>
      </c>
      <c r="L68" s="42" t="s">
        <v>4</v>
      </c>
      <c r="M68" s="43">
        <f>IF(Tabelle14[[#This Row],[Heizleistung (55° C)]]=0,Tabelle14[[#This Row],[Heizleistung (35° C)]],(Tabelle14[[#This Row],[Heizleistung (35° C)]]+Tabelle14[[#This Row],[Heizleistung (55° C)]])/2)</f>
        <v>8.5</v>
      </c>
      <c r="N68" s="46">
        <f>IF(OR(Tabelle14[[#This Row],[Etas 35°C]]=0,Tabelle14[[#This Row],[Etas 55°C]]=0),"n.a.",(Tabelle14[[#This Row],[Etas 35°C]]*0.8+Tabelle14[[#This Row],[Etas 55°C]]*0.2)*2.5)</f>
        <v>4.71</v>
      </c>
      <c r="O68" s="53">
        <f>IF(Tabelle14[[#This Row],[Etas 55°C]]=0,"n.a.",(5.595-Tabelle14[[#This Row],[80%/20% SCOP]])/Tabelle14[[#This Row],[80%/20% SCOP]])</f>
        <v>0.18789808917197448</v>
      </c>
    </row>
    <row r="69" spans="1:15" ht="20.100000000000001" customHeight="1" x14ac:dyDescent="0.25">
      <c r="A69" s="63"/>
      <c r="B69" s="40">
        <v>16004425</v>
      </c>
      <c r="C69" s="41" t="s">
        <v>1299</v>
      </c>
      <c r="D69" s="41" t="s">
        <v>6999</v>
      </c>
      <c r="E69" s="42" t="s">
        <v>6852</v>
      </c>
      <c r="F69" s="43">
        <v>8.5</v>
      </c>
      <c r="G69" s="44">
        <v>1.97</v>
      </c>
      <c r="H69" s="43">
        <v>8.5</v>
      </c>
      <c r="I69" s="44">
        <v>1.52</v>
      </c>
      <c r="J69" s="42" t="s">
        <v>40</v>
      </c>
      <c r="K69" s="42" t="s">
        <v>4</v>
      </c>
      <c r="L69" s="42" t="s">
        <v>4</v>
      </c>
      <c r="M69" s="43">
        <f>IF(Tabelle14[[#This Row],[Heizleistung (55° C)]]=0,Tabelle14[[#This Row],[Heizleistung (35° C)]],(Tabelle14[[#This Row],[Heizleistung (35° C)]]+Tabelle14[[#This Row],[Heizleistung (55° C)]])/2)</f>
        <v>8.5</v>
      </c>
      <c r="N69" s="46">
        <f>IF(OR(Tabelle14[[#This Row],[Etas 35°C]]=0,Tabelle14[[#This Row],[Etas 55°C]]=0),"n.a.",(Tabelle14[[#This Row],[Etas 35°C]]*0.8+Tabelle14[[#This Row],[Etas 55°C]]*0.2)*2.5)</f>
        <v>4.7</v>
      </c>
      <c r="O69" s="53">
        <f>IF(Tabelle14[[#This Row],[Etas 55°C]]=0,"n.a.",(5.595-Tabelle14[[#This Row],[80%/20% SCOP]])/Tabelle14[[#This Row],[80%/20% SCOP]])</f>
        <v>0.19042553191489353</v>
      </c>
    </row>
    <row r="70" spans="1:15" ht="20.100000000000001" customHeight="1" x14ac:dyDescent="0.25">
      <c r="A70" s="63"/>
      <c r="B70" s="40">
        <v>16000627</v>
      </c>
      <c r="C70" s="41" t="s">
        <v>305</v>
      </c>
      <c r="D70" s="41" t="s">
        <v>7993</v>
      </c>
      <c r="E70" s="42" t="s">
        <v>6852</v>
      </c>
      <c r="F70" s="43">
        <v>7.7</v>
      </c>
      <c r="G70" s="44">
        <v>1.98</v>
      </c>
      <c r="H70" s="43">
        <v>6.49</v>
      </c>
      <c r="I70" s="44">
        <v>1.4</v>
      </c>
      <c r="J70" s="42" t="s">
        <v>109</v>
      </c>
      <c r="K70" s="42" t="s">
        <v>4</v>
      </c>
      <c r="L70" s="42" t="s">
        <v>4</v>
      </c>
      <c r="M70" s="43">
        <f>IF(Tabelle14[[#This Row],[Heizleistung (55° C)]]=0,Tabelle14[[#This Row],[Heizleistung (35° C)]],(Tabelle14[[#This Row],[Heizleistung (35° C)]]+Tabelle14[[#This Row],[Heizleistung (55° C)]])/2)</f>
        <v>7.0950000000000006</v>
      </c>
      <c r="N70" s="46">
        <f>IF(OR(Tabelle14[[#This Row],[Etas 35°C]]=0,Tabelle14[[#This Row],[Etas 55°C]]=0),"n.a.",(Tabelle14[[#This Row],[Etas 35°C]]*0.8+Tabelle14[[#This Row],[Etas 55°C]]*0.2)*2.5)</f>
        <v>4.66</v>
      </c>
      <c r="O70" s="53">
        <f>IF(Tabelle14[[#This Row],[Etas 55°C]]=0,"n.a.",(5.595-Tabelle14[[#This Row],[80%/20% SCOP]])/Tabelle14[[#This Row],[80%/20% SCOP]])</f>
        <v>0.20064377682403425</v>
      </c>
    </row>
    <row r="71" spans="1:15" ht="20.100000000000001" customHeight="1" x14ac:dyDescent="0.25">
      <c r="A71" s="63"/>
      <c r="B71" s="40">
        <v>16003345</v>
      </c>
      <c r="C71" s="41" t="s">
        <v>305</v>
      </c>
      <c r="D71" s="41" t="s">
        <v>7994</v>
      </c>
      <c r="E71" s="42" t="s">
        <v>6852</v>
      </c>
      <c r="F71" s="43">
        <v>8.65</v>
      </c>
      <c r="G71" s="44">
        <v>1.98</v>
      </c>
      <c r="H71" s="43">
        <v>7.52</v>
      </c>
      <c r="I71" s="44">
        <v>1.4</v>
      </c>
      <c r="J71" s="42" t="s">
        <v>109</v>
      </c>
      <c r="K71" s="42" t="s">
        <v>4</v>
      </c>
      <c r="L71" s="42" t="s">
        <v>4</v>
      </c>
      <c r="M71" s="43">
        <f>IF(Tabelle14[[#This Row],[Heizleistung (55° C)]]=0,Tabelle14[[#This Row],[Heizleistung (35° C)]],(Tabelle14[[#This Row],[Heizleistung (35° C)]]+Tabelle14[[#This Row],[Heizleistung (55° C)]])/2)</f>
        <v>8.0850000000000009</v>
      </c>
      <c r="N71" s="46">
        <f>IF(OR(Tabelle14[[#This Row],[Etas 35°C]]=0,Tabelle14[[#This Row],[Etas 55°C]]=0),"n.a.",(Tabelle14[[#This Row],[Etas 35°C]]*0.8+Tabelle14[[#This Row],[Etas 55°C]]*0.2)*2.5)</f>
        <v>4.66</v>
      </c>
      <c r="O71" s="53">
        <f>IF(Tabelle14[[#This Row],[Etas 55°C]]=0,"n.a.",(5.595-Tabelle14[[#This Row],[80%/20% SCOP]])/Tabelle14[[#This Row],[80%/20% SCOP]])</f>
        <v>0.20064377682403425</v>
      </c>
    </row>
    <row r="72" spans="1:15" ht="20.100000000000001" customHeight="1" x14ac:dyDescent="0.25">
      <c r="A72" s="63"/>
      <c r="B72" s="40">
        <v>16001489</v>
      </c>
      <c r="C72" s="41" t="s">
        <v>5249</v>
      </c>
      <c r="D72" s="41" t="s">
        <v>7710</v>
      </c>
      <c r="E72" s="42" t="s">
        <v>6852</v>
      </c>
      <c r="F72" s="43">
        <v>8.65</v>
      </c>
      <c r="G72" s="44">
        <v>1.98</v>
      </c>
      <c r="H72" s="43">
        <v>7.52</v>
      </c>
      <c r="I72" s="44">
        <v>1.4</v>
      </c>
      <c r="J72" s="42" t="s">
        <v>109</v>
      </c>
      <c r="K72" s="42" t="s">
        <v>4</v>
      </c>
      <c r="L72" s="42" t="s">
        <v>4</v>
      </c>
      <c r="M72" s="43">
        <f>IF(Tabelle14[[#This Row],[Heizleistung (55° C)]]=0,Tabelle14[[#This Row],[Heizleistung (35° C)]],(Tabelle14[[#This Row],[Heizleistung (35° C)]]+Tabelle14[[#This Row],[Heizleistung (55° C)]])/2)</f>
        <v>8.0850000000000009</v>
      </c>
      <c r="N72" s="46">
        <f>IF(OR(Tabelle14[[#This Row],[Etas 35°C]]=0,Tabelle14[[#This Row],[Etas 55°C]]=0),"n.a.",(Tabelle14[[#This Row],[Etas 35°C]]*0.8+Tabelle14[[#This Row],[Etas 55°C]]*0.2)*2.5)</f>
        <v>4.66</v>
      </c>
      <c r="O72" s="53">
        <f>IF(Tabelle14[[#This Row],[Etas 55°C]]=0,"n.a.",(5.595-Tabelle14[[#This Row],[80%/20% SCOP]])/Tabelle14[[#This Row],[80%/20% SCOP]])</f>
        <v>0.20064377682403425</v>
      </c>
    </row>
    <row r="73" spans="1:15" ht="20.100000000000001" customHeight="1" x14ac:dyDescent="0.25">
      <c r="A73" s="63"/>
      <c r="B73" s="40">
        <v>16000615</v>
      </c>
      <c r="C73" s="41" t="s">
        <v>305</v>
      </c>
      <c r="D73" s="41" t="s">
        <v>6864</v>
      </c>
      <c r="E73" s="42" t="s">
        <v>6852</v>
      </c>
      <c r="F73" s="43">
        <v>9</v>
      </c>
      <c r="G73" s="44">
        <v>1.98</v>
      </c>
      <c r="H73" s="43">
        <v>8</v>
      </c>
      <c r="I73" s="44">
        <v>1.4</v>
      </c>
      <c r="J73" s="42" t="s">
        <v>109</v>
      </c>
      <c r="K73" s="42" t="s">
        <v>4</v>
      </c>
      <c r="L73" s="42" t="s">
        <v>4</v>
      </c>
      <c r="M73" s="43">
        <f>IF(Tabelle14[[#This Row],[Heizleistung (55° C)]]=0,Tabelle14[[#This Row],[Heizleistung (35° C)]],(Tabelle14[[#This Row],[Heizleistung (35° C)]]+Tabelle14[[#This Row],[Heizleistung (55° C)]])/2)</f>
        <v>8.5</v>
      </c>
      <c r="N73" s="46">
        <f>IF(OR(Tabelle14[[#This Row],[Etas 35°C]]=0,Tabelle14[[#This Row],[Etas 55°C]]=0),"n.a.",(Tabelle14[[#This Row],[Etas 35°C]]*0.8+Tabelle14[[#This Row],[Etas 55°C]]*0.2)*2.5)</f>
        <v>4.66</v>
      </c>
      <c r="O73" s="53">
        <f>IF(Tabelle14[[#This Row],[Etas 55°C]]=0,"n.a.",(5.595-Tabelle14[[#This Row],[80%/20% SCOP]])/Tabelle14[[#This Row],[80%/20% SCOP]])</f>
        <v>0.20064377682403425</v>
      </c>
    </row>
    <row r="74" spans="1:15" ht="20.100000000000001" customHeight="1" x14ac:dyDescent="0.25">
      <c r="A74" s="63"/>
      <c r="B74" s="40">
        <v>16005707</v>
      </c>
      <c r="C74" s="41" t="s">
        <v>1560</v>
      </c>
      <c r="D74" s="41" t="s">
        <v>7004</v>
      </c>
      <c r="E74" s="42" t="s">
        <v>6852</v>
      </c>
      <c r="F74" s="43">
        <v>8</v>
      </c>
      <c r="G74" s="44">
        <v>1.96</v>
      </c>
      <c r="H74" s="43">
        <v>8</v>
      </c>
      <c r="I74" s="44">
        <v>1.47</v>
      </c>
      <c r="J74" s="42" t="s">
        <v>109</v>
      </c>
      <c r="K74" s="42" t="s">
        <v>4</v>
      </c>
      <c r="L74" s="42" t="s">
        <v>4</v>
      </c>
      <c r="M74" s="43">
        <f>IF(Tabelle14[[#This Row],[Heizleistung (55° C)]]=0,Tabelle14[[#This Row],[Heizleistung (35° C)]],(Tabelle14[[#This Row],[Heizleistung (35° C)]]+Tabelle14[[#This Row],[Heizleistung (55° C)]])/2)</f>
        <v>8</v>
      </c>
      <c r="N74" s="46">
        <f>IF(OR(Tabelle14[[#This Row],[Etas 35°C]]=0,Tabelle14[[#This Row],[Etas 55°C]]=0),"n.a.",(Tabelle14[[#This Row],[Etas 35°C]]*0.8+Tabelle14[[#This Row],[Etas 55°C]]*0.2)*2.5)</f>
        <v>4.6550000000000002</v>
      </c>
      <c r="O74" s="53">
        <f>IF(Tabelle14[[#This Row],[Etas 55°C]]=0,"n.a.",(5.595-Tabelle14[[#This Row],[80%/20% SCOP]])/Tabelle14[[#This Row],[80%/20% SCOP]])</f>
        <v>0.20193340494092363</v>
      </c>
    </row>
    <row r="75" spans="1:15" ht="20.100000000000001" customHeight="1" x14ac:dyDescent="0.25">
      <c r="A75" s="63"/>
      <c r="B75" s="40">
        <v>16003212</v>
      </c>
      <c r="C75" s="41" t="s">
        <v>6522</v>
      </c>
      <c r="D75" s="41" t="s">
        <v>7894</v>
      </c>
      <c r="E75" s="42" t="s">
        <v>6852</v>
      </c>
      <c r="F75" s="43">
        <v>7.6</v>
      </c>
      <c r="G75" s="44">
        <v>1.97</v>
      </c>
      <c r="H75" s="43">
        <v>6.8</v>
      </c>
      <c r="I75" s="44">
        <v>1.4</v>
      </c>
      <c r="J75" s="42" t="s">
        <v>109</v>
      </c>
      <c r="K75" s="42" t="s">
        <v>4</v>
      </c>
      <c r="L75" s="42" t="s">
        <v>4</v>
      </c>
      <c r="M75" s="43">
        <f>IF(Tabelle14[[#This Row],[Heizleistung (55° C)]]=0,Tabelle14[[#This Row],[Heizleistung (35° C)]],(Tabelle14[[#This Row],[Heizleistung (35° C)]]+Tabelle14[[#This Row],[Heizleistung (55° C)]])/2)</f>
        <v>7.1999999999999993</v>
      </c>
      <c r="N75" s="46">
        <f>IF(OR(Tabelle14[[#This Row],[Etas 35°C]]=0,Tabelle14[[#This Row],[Etas 55°C]]=0),"n.a.",(Tabelle14[[#This Row],[Etas 35°C]]*0.8+Tabelle14[[#This Row],[Etas 55°C]]*0.2)*2.5)</f>
        <v>4.6400000000000006</v>
      </c>
      <c r="O75" s="53">
        <f>IF(Tabelle14[[#This Row],[Etas 55°C]]=0,"n.a.",(5.595-Tabelle14[[#This Row],[80%/20% SCOP]])/Tabelle14[[#This Row],[80%/20% SCOP]])</f>
        <v>0.20581896551724119</v>
      </c>
    </row>
    <row r="76" spans="1:15" ht="20.100000000000001" customHeight="1" x14ac:dyDescent="0.25">
      <c r="A76" s="63"/>
      <c r="B76" s="40">
        <v>16005593</v>
      </c>
      <c r="C76" s="41" t="s">
        <v>1560</v>
      </c>
      <c r="D76" s="41" t="s">
        <v>7006</v>
      </c>
      <c r="E76" s="42" t="s">
        <v>6852</v>
      </c>
      <c r="F76" s="43">
        <v>8</v>
      </c>
      <c r="G76" s="44">
        <v>1.97</v>
      </c>
      <c r="H76" s="43">
        <v>7</v>
      </c>
      <c r="I76" s="44">
        <v>1.4</v>
      </c>
      <c r="J76" s="42" t="s">
        <v>109</v>
      </c>
      <c r="K76" s="42" t="s">
        <v>4</v>
      </c>
      <c r="L76" s="42" t="s">
        <v>4</v>
      </c>
      <c r="M76" s="43">
        <f>IF(Tabelle14[[#This Row],[Heizleistung (55° C)]]=0,Tabelle14[[#This Row],[Heizleistung (35° C)]],(Tabelle14[[#This Row],[Heizleistung (35° C)]]+Tabelle14[[#This Row],[Heizleistung (55° C)]])/2)</f>
        <v>7.5</v>
      </c>
      <c r="N76" s="46">
        <f>IF(OR(Tabelle14[[#This Row],[Etas 35°C]]=0,Tabelle14[[#This Row],[Etas 55°C]]=0),"n.a.",(Tabelle14[[#This Row],[Etas 35°C]]*0.8+Tabelle14[[#This Row],[Etas 55°C]]*0.2)*2.5)</f>
        <v>4.6400000000000006</v>
      </c>
      <c r="O76" s="53">
        <f>IF(Tabelle14[[#This Row],[Etas 55°C]]=0,"n.a.",(5.595-Tabelle14[[#This Row],[80%/20% SCOP]])/Tabelle14[[#This Row],[80%/20% SCOP]])</f>
        <v>0.20581896551724119</v>
      </c>
    </row>
    <row r="77" spans="1:15" ht="20.100000000000001" customHeight="1" x14ac:dyDescent="0.25">
      <c r="A77" s="63"/>
      <c r="B77" s="40">
        <v>16003101</v>
      </c>
      <c r="C77" s="41" t="s">
        <v>3044</v>
      </c>
      <c r="D77" s="41" t="s">
        <v>7445</v>
      </c>
      <c r="E77" s="42" t="s">
        <v>6852</v>
      </c>
      <c r="F77" s="43">
        <v>8</v>
      </c>
      <c r="G77" s="44">
        <v>1.97</v>
      </c>
      <c r="H77" s="43">
        <v>7</v>
      </c>
      <c r="I77" s="44">
        <v>1.4</v>
      </c>
      <c r="J77" s="42" t="s">
        <v>109</v>
      </c>
      <c r="K77" s="42" t="s">
        <v>4</v>
      </c>
      <c r="L77" s="42" t="s">
        <v>4</v>
      </c>
      <c r="M77" s="43">
        <f>IF(Tabelle14[[#This Row],[Heizleistung (55° C)]]=0,Tabelle14[[#This Row],[Heizleistung (35° C)]],(Tabelle14[[#This Row],[Heizleistung (35° C)]]+Tabelle14[[#This Row],[Heizleistung (55° C)]])/2)</f>
        <v>7.5</v>
      </c>
      <c r="N77" s="46">
        <f>IF(OR(Tabelle14[[#This Row],[Etas 35°C]]=0,Tabelle14[[#This Row],[Etas 55°C]]=0),"n.a.",(Tabelle14[[#This Row],[Etas 35°C]]*0.8+Tabelle14[[#This Row],[Etas 55°C]]*0.2)*2.5)</f>
        <v>4.6400000000000006</v>
      </c>
      <c r="O77" s="53">
        <f>IF(Tabelle14[[#This Row],[Etas 55°C]]=0,"n.a.",(5.595-Tabelle14[[#This Row],[80%/20% SCOP]])/Tabelle14[[#This Row],[80%/20% SCOP]])</f>
        <v>0.20581896551724119</v>
      </c>
    </row>
    <row r="78" spans="1:15" ht="20.100000000000001" customHeight="1" x14ac:dyDescent="0.25">
      <c r="A78" s="63"/>
      <c r="B78" s="40">
        <v>16013170</v>
      </c>
      <c r="C78" s="41" t="s">
        <v>6533</v>
      </c>
      <c r="D78" s="41" t="s">
        <v>7928</v>
      </c>
      <c r="E78" s="42" t="s">
        <v>6852</v>
      </c>
      <c r="F78" s="43">
        <v>7.6</v>
      </c>
      <c r="G78" s="44">
        <v>1.95</v>
      </c>
      <c r="H78" s="43">
        <v>7.3</v>
      </c>
      <c r="I78" s="44">
        <v>1.41</v>
      </c>
      <c r="J78" s="42" t="s">
        <v>109</v>
      </c>
      <c r="K78" s="42" t="s">
        <v>4</v>
      </c>
      <c r="L78" s="42" t="s">
        <v>4</v>
      </c>
      <c r="M78" s="43">
        <f>IF(Tabelle14[[#This Row],[Heizleistung (55° C)]]=0,Tabelle14[[#This Row],[Heizleistung (35° C)]],(Tabelle14[[#This Row],[Heizleistung (35° C)]]+Tabelle14[[#This Row],[Heizleistung (55° C)]])/2)</f>
        <v>7.4499999999999993</v>
      </c>
      <c r="N78" s="46">
        <f>IF(OR(Tabelle14[[#This Row],[Etas 35°C]]=0,Tabelle14[[#This Row],[Etas 55°C]]=0),"n.a.",(Tabelle14[[#This Row],[Etas 35°C]]*0.8+Tabelle14[[#This Row],[Etas 55°C]]*0.2)*2.5)</f>
        <v>4.6050000000000004</v>
      </c>
      <c r="O78" s="53">
        <f>IF(Tabelle14[[#This Row],[Etas 55°C]]=0,"n.a.",(5.595-Tabelle14[[#This Row],[80%/20% SCOP]])/Tabelle14[[#This Row],[80%/20% SCOP]])</f>
        <v>0.21498371335504871</v>
      </c>
    </row>
    <row r="79" spans="1:15" ht="20.100000000000001" customHeight="1" x14ac:dyDescent="0.25">
      <c r="A79" s="63"/>
      <c r="B79" s="40">
        <v>16009929</v>
      </c>
      <c r="C79" s="41" t="s">
        <v>1657</v>
      </c>
      <c r="D79" s="41" t="s">
        <v>7256</v>
      </c>
      <c r="E79" s="42" t="s">
        <v>6852</v>
      </c>
      <c r="F79" s="43">
        <v>8</v>
      </c>
      <c r="G79" s="44">
        <v>1.89</v>
      </c>
      <c r="H79" s="43">
        <v>7</v>
      </c>
      <c r="I79" s="44">
        <v>1.54</v>
      </c>
      <c r="J79" s="42" t="s">
        <v>109</v>
      </c>
      <c r="K79" s="42" t="s">
        <v>4</v>
      </c>
      <c r="L79" s="42" t="s">
        <v>4</v>
      </c>
      <c r="M79" s="43">
        <f>IF(Tabelle14[[#This Row],[Heizleistung (55° C)]]=0,Tabelle14[[#This Row],[Heizleistung (35° C)]],(Tabelle14[[#This Row],[Heizleistung (35° C)]]+Tabelle14[[#This Row],[Heizleistung (55° C)]])/2)</f>
        <v>7.5</v>
      </c>
      <c r="N79" s="46">
        <f>IF(OR(Tabelle14[[#This Row],[Etas 35°C]]=0,Tabelle14[[#This Row],[Etas 55°C]]=0),"n.a.",(Tabelle14[[#This Row],[Etas 35°C]]*0.8+Tabelle14[[#This Row],[Etas 55°C]]*0.2)*2.5)</f>
        <v>4.55</v>
      </c>
      <c r="O79" s="53">
        <f>IF(Tabelle14[[#This Row],[Etas 55°C]]=0,"n.a.",(5.595-Tabelle14[[#This Row],[80%/20% SCOP]])/Tabelle14[[#This Row],[80%/20% SCOP]])</f>
        <v>0.22967032967032966</v>
      </c>
    </row>
    <row r="80" spans="1:15" ht="20.100000000000001" customHeight="1" x14ac:dyDescent="0.25">
      <c r="A80" s="63"/>
      <c r="B80" s="40">
        <v>16001197</v>
      </c>
      <c r="C80" s="41" t="s">
        <v>7670</v>
      </c>
      <c r="D80" s="41" t="s">
        <v>7674</v>
      </c>
      <c r="E80" s="42" t="s">
        <v>6852</v>
      </c>
      <c r="F80" s="43">
        <v>7.6</v>
      </c>
      <c r="G80" s="44">
        <v>1.92</v>
      </c>
      <c r="H80" s="43">
        <v>6.9</v>
      </c>
      <c r="I80" s="44">
        <v>1.41</v>
      </c>
      <c r="J80" s="42" t="s">
        <v>109</v>
      </c>
      <c r="K80" s="42" t="s">
        <v>15</v>
      </c>
      <c r="L80" s="42" t="s">
        <v>4</v>
      </c>
      <c r="M80" s="43">
        <f>IF(Tabelle14[[#This Row],[Heizleistung (55° C)]]=0,Tabelle14[[#This Row],[Heizleistung (35° C)]],(Tabelle14[[#This Row],[Heizleistung (35° C)]]+Tabelle14[[#This Row],[Heizleistung (55° C)]])/2)</f>
        <v>7.25</v>
      </c>
      <c r="N80" s="46">
        <f>IF(OR(Tabelle14[[#This Row],[Etas 35°C]]=0,Tabelle14[[#This Row],[Etas 55°C]]=0),"n.a.",(Tabelle14[[#This Row],[Etas 35°C]]*0.8+Tabelle14[[#This Row],[Etas 55°C]]*0.2)*2.5)</f>
        <v>4.5449999999999999</v>
      </c>
      <c r="O80" s="53">
        <f>IF(Tabelle14[[#This Row],[Etas 55°C]]=0,"n.a.",(5.595-Tabelle14[[#This Row],[80%/20% SCOP]])/Tabelle14[[#This Row],[80%/20% SCOP]])</f>
        <v>0.23102310231023099</v>
      </c>
    </row>
    <row r="81" spans="1:15" ht="20.100000000000001" customHeight="1" x14ac:dyDescent="0.25">
      <c r="A81" s="63"/>
      <c r="B81" s="40">
        <v>16013171</v>
      </c>
      <c r="C81" s="41" t="s">
        <v>6533</v>
      </c>
      <c r="D81" s="41" t="s">
        <v>7909</v>
      </c>
      <c r="E81" s="42" t="s">
        <v>6852</v>
      </c>
      <c r="F81" s="43">
        <v>7.6</v>
      </c>
      <c r="G81" s="44">
        <v>1.91</v>
      </c>
      <c r="H81" s="43">
        <v>7</v>
      </c>
      <c r="I81" s="44">
        <v>1.41</v>
      </c>
      <c r="J81" s="42" t="s">
        <v>109</v>
      </c>
      <c r="K81" s="42" t="s">
        <v>4</v>
      </c>
      <c r="L81" s="42" t="s">
        <v>4</v>
      </c>
      <c r="M81" s="43">
        <f>IF(Tabelle14[[#This Row],[Heizleistung (55° C)]]=0,Tabelle14[[#This Row],[Heizleistung (35° C)]],(Tabelle14[[#This Row],[Heizleistung (35° C)]]+Tabelle14[[#This Row],[Heizleistung (55° C)]])/2)</f>
        <v>7.3</v>
      </c>
      <c r="N81" s="46">
        <f>IF(OR(Tabelle14[[#This Row],[Etas 35°C]]=0,Tabelle14[[#This Row],[Etas 55°C]]=0),"n.a.",(Tabelle14[[#This Row],[Etas 35°C]]*0.8+Tabelle14[[#This Row],[Etas 55°C]]*0.2)*2.5)</f>
        <v>4.5250000000000004</v>
      </c>
      <c r="O81" s="53">
        <f>IF(Tabelle14[[#This Row],[Etas 55°C]]=0,"n.a.",(5.595-Tabelle14[[#This Row],[80%/20% SCOP]])/Tabelle14[[#This Row],[80%/20% SCOP]])</f>
        <v>0.2364640883977899</v>
      </c>
    </row>
    <row r="82" spans="1:15" ht="20.100000000000001" customHeight="1" x14ac:dyDescent="0.25">
      <c r="A82" s="63"/>
      <c r="B82" s="40">
        <v>16011731</v>
      </c>
      <c r="C82" s="41" t="s">
        <v>5546</v>
      </c>
      <c r="D82" s="41" t="s">
        <v>7726</v>
      </c>
      <c r="E82" s="42" t="s">
        <v>6852</v>
      </c>
      <c r="F82" s="43">
        <v>7.97</v>
      </c>
      <c r="G82" s="44">
        <v>1.91</v>
      </c>
      <c r="H82" s="43">
        <v>8.6199999999999992</v>
      </c>
      <c r="I82" s="44">
        <v>1.4</v>
      </c>
      <c r="J82" s="42" t="s">
        <v>508</v>
      </c>
      <c r="K82" s="42" t="s">
        <v>4</v>
      </c>
      <c r="L82" s="42" t="s">
        <v>4</v>
      </c>
      <c r="M82" s="43">
        <f>IF(Tabelle14[[#This Row],[Heizleistung (55° C)]]=0,Tabelle14[[#This Row],[Heizleistung (35° C)]],(Tabelle14[[#This Row],[Heizleistung (35° C)]]+Tabelle14[[#This Row],[Heizleistung (55° C)]])/2)</f>
        <v>8.2949999999999999</v>
      </c>
      <c r="N82" s="46">
        <f>IF(OR(Tabelle14[[#This Row],[Etas 35°C]]=0,Tabelle14[[#This Row],[Etas 55°C]]=0),"n.a.",(Tabelle14[[#This Row],[Etas 35°C]]*0.8+Tabelle14[[#This Row],[Etas 55°C]]*0.2)*2.5)</f>
        <v>4.5200000000000005</v>
      </c>
      <c r="O82" s="53">
        <f>IF(Tabelle14[[#This Row],[Etas 55°C]]=0,"n.a.",(5.595-Tabelle14[[#This Row],[80%/20% SCOP]])/Tabelle14[[#This Row],[80%/20% SCOP]])</f>
        <v>0.23783185840707946</v>
      </c>
    </row>
    <row r="83" spans="1:15" ht="20.100000000000001" customHeight="1" x14ac:dyDescent="0.25">
      <c r="A83" s="63"/>
      <c r="B83" s="40">
        <v>16011738</v>
      </c>
      <c r="C83" s="41" t="s">
        <v>5749</v>
      </c>
      <c r="D83" s="41" t="s">
        <v>7995</v>
      </c>
      <c r="E83" s="42" t="s">
        <v>6852</v>
      </c>
      <c r="F83" s="43">
        <v>7.97</v>
      </c>
      <c r="G83" s="44">
        <v>1.91</v>
      </c>
      <c r="H83" s="43">
        <v>8.6199999999999992</v>
      </c>
      <c r="I83" s="44">
        <v>1.4</v>
      </c>
      <c r="J83" s="42" t="s">
        <v>508</v>
      </c>
      <c r="K83" s="42" t="s">
        <v>4</v>
      </c>
      <c r="L83" s="42" t="s">
        <v>4</v>
      </c>
      <c r="M83" s="43">
        <f>IF(Tabelle14[[#This Row],[Heizleistung (55° C)]]=0,Tabelle14[[#This Row],[Heizleistung (35° C)]],(Tabelle14[[#This Row],[Heizleistung (35° C)]]+Tabelle14[[#This Row],[Heizleistung (55° C)]])/2)</f>
        <v>8.2949999999999999</v>
      </c>
      <c r="N83" s="46">
        <f>IF(OR(Tabelle14[[#This Row],[Etas 35°C]]=0,Tabelle14[[#This Row],[Etas 55°C]]=0),"n.a.",(Tabelle14[[#This Row],[Etas 35°C]]*0.8+Tabelle14[[#This Row],[Etas 55°C]]*0.2)*2.5)</f>
        <v>4.5200000000000005</v>
      </c>
      <c r="O83" s="53">
        <f>IF(Tabelle14[[#This Row],[Etas 55°C]]=0,"n.a.",(5.595-Tabelle14[[#This Row],[80%/20% SCOP]])/Tabelle14[[#This Row],[80%/20% SCOP]])</f>
        <v>0.23783185840707946</v>
      </c>
    </row>
    <row r="84" spans="1:15" ht="20.100000000000001" customHeight="1" x14ac:dyDescent="0.25">
      <c r="A84" s="63"/>
      <c r="B84" s="40">
        <v>16007282</v>
      </c>
      <c r="C84" s="41" t="s">
        <v>2472</v>
      </c>
      <c r="D84" s="41" t="s">
        <v>7376</v>
      </c>
      <c r="E84" s="42" t="s">
        <v>6852</v>
      </c>
      <c r="F84" s="43">
        <v>8</v>
      </c>
      <c r="G84" s="44">
        <v>1.87</v>
      </c>
      <c r="H84" s="43">
        <v>6.9</v>
      </c>
      <c r="I84" s="44">
        <v>1.4</v>
      </c>
      <c r="J84" s="42" t="s">
        <v>109</v>
      </c>
      <c r="K84" s="42" t="s">
        <v>4</v>
      </c>
      <c r="L84" s="42" t="s">
        <v>4</v>
      </c>
      <c r="M84" s="43">
        <f>IF(Tabelle14[[#This Row],[Heizleistung (55° C)]]=0,Tabelle14[[#This Row],[Heizleistung (35° C)]],(Tabelle14[[#This Row],[Heizleistung (35° C)]]+Tabelle14[[#This Row],[Heizleistung (55° C)]])/2)</f>
        <v>7.45</v>
      </c>
      <c r="N84" s="46">
        <f>IF(OR(Tabelle14[[#This Row],[Etas 35°C]]=0,Tabelle14[[#This Row],[Etas 55°C]]=0),"n.a.",(Tabelle14[[#This Row],[Etas 35°C]]*0.8+Tabelle14[[#This Row],[Etas 55°C]]*0.2)*2.5)</f>
        <v>4.4400000000000004</v>
      </c>
      <c r="O84" s="53">
        <f>IF(Tabelle14[[#This Row],[Etas 55°C]]=0,"n.a.",(5.595-Tabelle14[[#This Row],[80%/20% SCOP]])/Tabelle14[[#This Row],[80%/20% SCOP]])</f>
        <v>0.26013513513513498</v>
      </c>
    </row>
    <row r="85" spans="1:15" ht="20.100000000000001" customHeight="1" x14ac:dyDescent="0.25">
      <c r="A85" s="63"/>
      <c r="B85" s="40">
        <v>16001312</v>
      </c>
      <c r="C85" s="41" t="s">
        <v>5128</v>
      </c>
      <c r="D85" s="41" t="s">
        <v>7693</v>
      </c>
      <c r="E85" s="42" t="s">
        <v>6852</v>
      </c>
      <c r="F85" s="43">
        <v>7</v>
      </c>
      <c r="G85" s="44">
        <v>1.8</v>
      </c>
      <c r="H85" s="43">
        <v>8</v>
      </c>
      <c r="I85" s="44">
        <v>1.61</v>
      </c>
      <c r="J85" s="42" t="s">
        <v>109</v>
      </c>
      <c r="K85" s="42" t="s">
        <v>4</v>
      </c>
      <c r="L85" s="42" t="s">
        <v>4</v>
      </c>
      <c r="M85" s="43">
        <f>IF(Tabelle14[[#This Row],[Heizleistung (55° C)]]=0,Tabelle14[[#This Row],[Heizleistung (35° C)]],(Tabelle14[[#This Row],[Heizleistung (35° C)]]+Tabelle14[[#This Row],[Heizleistung (55° C)]])/2)</f>
        <v>7.5</v>
      </c>
      <c r="N85" s="46">
        <f>IF(OR(Tabelle14[[#This Row],[Etas 35°C]]=0,Tabelle14[[#This Row],[Etas 55°C]]=0),"n.a.",(Tabelle14[[#This Row],[Etas 35°C]]*0.8+Tabelle14[[#This Row],[Etas 55°C]]*0.2)*2.5)</f>
        <v>4.4050000000000002</v>
      </c>
      <c r="O85" s="53">
        <f>IF(Tabelle14[[#This Row],[Etas 55°C]]=0,"n.a.",(5.595-Tabelle14[[#This Row],[80%/20% SCOP]])/Tabelle14[[#This Row],[80%/20% SCOP]])</f>
        <v>0.27014755959137332</v>
      </c>
    </row>
    <row r="86" spans="1:15" ht="20.100000000000001" customHeight="1" x14ac:dyDescent="0.25">
      <c r="A86" s="63"/>
      <c r="B86" s="40">
        <v>16017286</v>
      </c>
      <c r="C86" s="41" t="s">
        <v>5081</v>
      </c>
      <c r="D86" s="41" t="s">
        <v>7684</v>
      </c>
      <c r="E86" s="42" t="s">
        <v>6852</v>
      </c>
      <c r="F86" s="43">
        <v>7.4</v>
      </c>
      <c r="G86" s="44">
        <v>1.8149999999999999</v>
      </c>
      <c r="H86" s="43">
        <v>6.9</v>
      </c>
      <c r="I86" s="44">
        <v>1.4259999999999999</v>
      </c>
      <c r="J86" s="42" t="s">
        <v>3</v>
      </c>
      <c r="K86" s="42" t="s">
        <v>4</v>
      </c>
      <c r="L86" s="42" t="s">
        <v>4</v>
      </c>
      <c r="M86" s="43">
        <f>IF(Tabelle14[[#This Row],[Heizleistung (55° C)]]=0,Tabelle14[[#This Row],[Heizleistung (35° C)]],(Tabelle14[[#This Row],[Heizleistung (35° C)]]+Tabelle14[[#This Row],[Heizleistung (55° C)]])/2)</f>
        <v>7.15</v>
      </c>
      <c r="N86" s="46">
        <f>IF(OR(Tabelle14[[#This Row],[Etas 35°C]]=0,Tabelle14[[#This Row],[Etas 55°C]]=0),"n.a.",(Tabelle14[[#This Row],[Etas 35°C]]*0.8+Tabelle14[[#This Row],[Etas 55°C]]*0.2)*2.5)</f>
        <v>4.343</v>
      </c>
      <c r="O86" s="53">
        <f>IF(Tabelle14[[#This Row],[Etas 55°C]]=0,"n.a.",(5.595-Tabelle14[[#This Row],[80%/20% SCOP]])/Tabelle14[[#This Row],[80%/20% SCOP]])</f>
        <v>0.28827999078977662</v>
      </c>
    </row>
    <row r="87" spans="1:15" ht="20.100000000000001" customHeight="1" x14ac:dyDescent="0.25">
      <c r="B87" s="49"/>
      <c r="C87" s="48"/>
      <c r="D87" s="48"/>
      <c r="E87" s="49"/>
      <c r="F87" s="50"/>
      <c r="G87" s="51"/>
      <c r="H87" s="50"/>
      <c r="I87" s="51"/>
      <c r="J87" s="49"/>
      <c r="K87" s="49"/>
      <c r="L87" s="49"/>
      <c r="M87" s="50"/>
      <c r="N87" s="52"/>
      <c r="O87" s="51"/>
    </row>
    <row r="88" spans="1:15" ht="20.100000000000001" customHeight="1" x14ac:dyDescent="0.25">
      <c r="B88" s="7"/>
      <c r="C88" s="4"/>
      <c r="D88" s="4"/>
      <c r="E88" s="7"/>
      <c r="F88" s="9"/>
      <c r="G88" s="8"/>
      <c r="H88" s="9"/>
      <c r="I88" s="8"/>
      <c r="J88" s="7"/>
      <c r="K88" s="7"/>
      <c r="L88" s="7"/>
      <c r="M88" s="9"/>
      <c r="N88" s="54"/>
      <c r="O88" s="8"/>
    </row>
    <row r="89" spans="1:15" ht="20.100000000000001" customHeight="1" x14ac:dyDescent="0.25">
      <c r="B89" s="7"/>
      <c r="C89" s="4"/>
      <c r="D89" s="4"/>
      <c r="E89" s="7"/>
      <c r="F89" s="9"/>
      <c r="G89" s="8"/>
      <c r="H89" s="9"/>
      <c r="I89" s="8"/>
      <c r="J89" s="7"/>
      <c r="K89" s="7"/>
      <c r="L89" s="7"/>
      <c r="M89" s="9"/>
      <c r="N89" s="54"/>
      <c r="O89" s="8"/>
    </row>
    <row r="90" spans="1:15" ht="35.1" customHeight="1" x14ac:dyDescent="0.25">
      <c r="A90" s="63" t="s">
        <v>8002</v>
      </c>
      <c r="B90" s="2" t="s">
        <v>35</v>
      </c>
      <c r="C90" s="3" t="s">
        <v>7969</v>
      </c>
      <c r="D90" s="3" t="s">
        <v>27</v>
      </c>
      <c r="E90" s="3" t="s">
        <v>28</v>
      </c>
      <c r="F90" s="2" t="s">
        <v>7963</v>
      </c>
      <c r="G90" s="3" t="s">
        <v>30</v>
      </c>
      <c r="H90" s="2" t="s">
        <v>7964</v>
      </c>
      <c r="I90" s="3" t="s">
        <v>32</v>
      </c>
      <c r="J90" s="3" t="s">
        <v>33</v>
      </c>
      <c r="K90" s="2" t="s">
        <v>36</v>
      </c>
      <c r="L90" s="2" t="s">
        <v>34</v>
      </c>
      <c r="M90" s="2" t="s">
        <v>6791</v>
      </c>
      <c r="N90" s="2" t="s">
        <v>6792</v>
      </c>
      <c r="O90" s="2" t="s">
        <v>6816</v>
      </c>
    </row>
    <row r="91" spans="1:15" ht="20.100000000000001" customHeight="1" x14ac:dyDescent="0.25">
      <c r="A91" s="63"/>
      <c r="B91" s="40">
        <v>16006959</v>
      </c>
      <c r="C91" s="41" t="s">
        <v>2363</v>
      </c>
      <c r="D91" s="41" t="s">
        <v>7996</v>
      </c>
      <c r="E91" s="42" t="s">
        <v>6852</v>
      </c>
      <c r="F91" s="43">
        <v>10</v>
      </c>
      <c r="G91" s="44">
        <v>2.42</v>
      </c>
      <c r="H91" s="43">
        <v>10</v>
      </c>
      <c r="I91" s="44">
        <v>1.73</v>
      </c>
      <c r="J91" s="42" t="s">
        <v>109</v>
      </c>
      <c r="K91" s="42" t="s">
        <v>4</v>
      </c>
      <c r="L91" s="42" t="s">
        <v>4</v>
      </c>
      <c r="M91" s="43">
        <f>IF(Tabelle20[[#This Row],[Heizleistung (55° C)]]=0,Tabelle20[[#This Row],[Heizleistung (35° C)]],(Tabelle20[[#This Row],[Heizleistung (35° C)]]+Tabelle20[[#This Row],[Heizleistung (55° C)]])/2)</f>
        <v>10</v>
      </c>
      <c r="N91" s="46">
        <f>IF(OR(Tabelle20[[#This Row],[Etas 35°C]]=0,Tabelle20[[#This Row],[Etas 55°C]]=0),"n.a.",(Tabelle20[[#This Row],[Etas 35°C]]*0.8+Tabelle20[[#This Row],[Etas 55°C]]*0.2)*2.5)</f>
        <v>5.7050000000000001</v>
      </c>
      <c r="O91" s="53">
        <f>IF(Tabelle20[[#This Row],[Etas 55°C]]=0,"n.a.",(6-Tabelle20[[#This Row],[80%/20% SCOP]])/Tabelle20[[#This Row],[80%/20% SCOP]])</f>
        <v>5.1709027169149858E-2</v>
      </c>
    </row>
    <row r="92" spans="1:15" ht="20.100000000000001" customHeight="1" x14ac:dyDescent="0.25">
      <c r="A92" s="63"/>
      <c r="B92" s="40">
        <v>16007027</v>
      </c>
      <c r="C92" s="41" t="s">
        <v>2363</v>
      </c>
      <c r="D92" s="41" t="s">
        <v>7341</v>
      </c>
      <c r="E92" s="42" t="s">
        <v>6852</v>
      </c>
      <c r="F92" s="43">
        <v>10</v>
      </c>
      <c r="G92" s="44">
        <v>2.41</v>
      </c>
      <c r="H92" s="43">
        <v>10</v>
      </c>
      <c r="I92" s="44">
        <v>1.61</v>
      </c>
      <c r="J92" s="42" t="s">
        <v>3</v>
      </c>
      <c r="K92" s="42" t="s">
        <v>15</v>
      </c>
      <c r="L92" s="42" t="s">
        <v>4</v>
      </c>
      <c r="M92" s="43">
        <f>IF(Tabelle20[[#This Row],[Heizleistung (55° C)]]=0,Tabelle20[[#This Row],[Heizleistung (35° C)]],(Tabelle20[[#This Row],[Heizleistung (35° C)]]+Tabelle20[[#This Row],[Heizleistung (55° C)]])/2)</f>
        <v>10</v>
      </c>
      <c r="N92" s="46">
        <f>IF(OR(Tabelle20[[#This Row],[Etas 35°C]]=0,Tabelle20[[#This Row],[Etas 55°C]]=0),"n.a.",(Tabelle20[[#This Row],[Etas 35°C]]*0.8+Tabelle20[[#This Row],[Etas 55°C]]*0.2)*2.5)</f>
        <v>5.625</v>
      </c>
      <c r="O92" s="53">
        <f>IF(Tabelle20[[#This Row],[Etas 55°C]]=0,"n.a.",(6-Tabelle20[[#This Row],[80%/20% SCOP]])/Tabelle20[[#This Row],[80%/20% SCOP]])</f>
        <v>6.6666666666666666E-2</v>
      </c>
    </row>
    <row r="93" spans="1:15" ht="20.100000000000001" customHeight="1" x14ac:dyDescent="0.25">
      <c r="A93" s="63"/>
      <c r="B93" s="40">
        <v>16003188</v>
      </c>
      <c r="C93" s="41" t="s">
        <v>5832</v>
      </c>
      <c r="D93" s="41" t="s">
        <v>7997</v>
      </c>
      <c r="E93" s="42" t="s">
        <v>6852</v>
      </c>
      <c r="F93" s="43">
        <v>11</v>
      </c>
      <c r="G93" s="44">
        <v>2.2200000000000002</v>
      </c>
      <c r="H93" s="43">
        <v>10</v>
      </c>
      <c r="I93" s="44">
        <v>1.62</v>
      </c>
      <c r="J93" s="42" t="s">
        <v>109</v>
      </c>
      <c r="K93" s="42" t="s">
        <v>4</v>
      </c>
      <c r="L93" s="42" t="s">
        <v>4</v>
      </c>
      <c r="M93" s="43">
        <f>IF(Tabelle20[[#This Row],[Heizleistung (55° C)]]=0,Tabelle20[[#This Row],[Heizleistung (35° C)]],(Tabelle20[[#This Row],[Heizleistung (35° C)]]+Tabelle20[[#This Row],[Heizleistung (55° C)]])/2)</f>
        <v>10.5</v>
      </c>
      <c r="N93" s="46">
        <f>IF(OR(Tabelle20[[#This Row],[Etas 35°C]]=0,Tabelle20[[#This Row],[Etas 55°C]]=0),"n.a.",(Tabelle20[[#This Row],[Etas 35°C]]*0.8+Tabelle20[[#This Row],[Etas 55°C]]*0.2)*2.5)</f>
        <v>5.2500000000000018</v>
      </c>
      <c r="O93" s="53">
        <f>IF(Tabelle20[[#This Row],[Etas 55°C]]=0,"n.a.",(6-Tabelle20[[#This Row],[80%/20% SCOP]])/Tabelle20[[#This Row],[80%/20% SCOP]])</f>
        <v>0.14285714285714246</v>
      </c>
    </row>
    <row r="94" spans="1:15" ht="20.100000000000001" customHeight="1" x14ac:dyDescent="0.25">
      <c r="A94" s="63"/>
      <c r="B94" s="40">
        <v>16015647</v>
      </c>
      <c r="C94" s="41" t="s">
        <v>2855</v>
      </c>
      <c r="D94" s="41" t="s">
        <v>7419</v>
      </c>
      <c r="E94" s="42" t="s">
        <v>6852</v>
      </c>
      <c r="F94" s="43">
        <v>10</v>
      </c>
      <c r="G94" s="44">
        <v>2.19</v>
      </c>
      <c r="H94" s="43">
        <v>7.5</v>
      </c>
      <c r="I94" s="44">
        <v>1.62</v>
      </c>
      <c r="J94" s="42" t="s">
        <v>355</v>
      </c>
      <c r="K94" s="42" t="s">
        <v>4</v>
      </c>
      <c r="L94" s="42" t="s">
        <v>4</v>
      </c>
      <c r="M94" s="43">
        <f>IF(Tabelle20[[#This Row],[Heizleistung (55° C)]]=0,Tabelle20[[#This Row],[Heizleistung (35° C)]],(Tabelle20[[#This Row],[Heizleistung (35° C)]]+Tabelle20[[#This Row],[Heizleistung (55° C)]])/2)</f>
        <v>8.75</v>
      </c>
      <c r="N94" s="46">
        <f>IF(OR(Tabelle20[[#This Row],[Etas 35°C]]=0,Tabelle20[[#This Row],[Etas 55°C]]=0),"n.a.",(Tabelle20[[#This Row],[Etas 35°C]]*0.8+Tabelle20[[#This Row],[Etas 55°C]]*0.2)*2.5)</f>
        <v>5.19</v>
      </c>
      <c r="O94" s="53">
        <f>IF(Tabelle20[[#This Row],[Etas 55°C]]=0,"n.a.",(6-Tabelle20[[#This Row],[80%/20% SCOP]])/Tabelle20[[#This Row],[80%/20% SCOP]])</f>
        <v>0.15606936416184963</v>
      </c>
    </row>
    <row r="95" spans="1:15" ht="20.100000000000001" customHeight="1" x14ac:dyDescent="0.25">
      <c r="A95" s="63"/>
      <c r="B95" s="40">
        <v>16000847</v>
      </c>
      <c r="C95" s="41" t="s">
        <v>4644</v>
      </c>
      <c r="D95" s="41" t="s">
        <v>7644</v>
      </c>
      <c r="E95" s="42" t="s">
        <v>6852</v>
      </c>
      <c r="F95" s="43">
        <v>10</v>
      </c>
      <c r="G95" s="44">
        <v>2.19</v>
      </c>
      <c r="H95" s="43">
        <v>9</v>
      </c>
      <c r="I95" s="44">
        <v>1.4</v>
      </c>
      <c r="J95" s="42" t="s">
        <v>109</v>
      </c>
      <c r="K95" s="42" t="s">
        <v>4</v>
      </c>
      <c r="L95" s="42" t="s">
        <v>4</v>
      </c>
      <c r="M95" s="43">
        <f>IF(Tabelle20[[#This Row],[Heizleistung (55° C)]]=0,Tabelle20[[#This Row],[Heizleistung (35° C)]],(Tabelle20[[#This Row],[Heizleistung (35° C)]]+Tabelle20[[#This Row],[Heizleistung (55° C)]])/2)</f>
        <v>9.5</v>
      </c>
      <c r="N95" s="46">
        <f>IF(OR(Tabelle20[[#This Row],[Etas 35°C]]=0,Tabelle20[[#This Row],[Etas 55°C]]=0),"n.a.",(Tabelle20[[#This Row],[Etas 35°C]]*0.8+Tabelle20[[#This Row],[Etas 55°C]]*0.2)*2.5)</f>
        <v>5.08</v>
      </c>
      <c r="O95" s="53">
        <f>IF(Tabelle20[[#This Row],[Etas 55°C]]=0,"n.a.",(6-Tabelle20[[#This Row],[80%/20% SCOP]])/Tabelle20[[#This Row],[80%/20% SCOP]])</f>
        <v>0.18110236220472439</v>
      </c>
    </row>
    <row r="96" spans="1:15" ht="20.100000000000001" customHeight="1" x14ac:dyDescent="0.25">
      <c r="A96" s="63"/>
      <c r="B96" s="40">
        <v>16001313</v>
      </c>
      <c r="C96" s="41" t="s">
        <v>5128</v>
      </c>
      <c r="D96" s="41" t="s">
        <v>7694</v>
      </c>
      <c r="E96" s="42" t="s">
        <v>6852</v>
      </c>
      <c r="F96" s="43">
        <v>11</v>
      </c>
      <c r="G96" s="44">
        <v>2.0499999999999998</v>
      </c>
      <c r="H96" s="43">
        <v>9</v>
      </c>
      <c r="I96" s="44">
        <v>1.82</v>
      </c>
      <c r="J96" s="42" t="s">
        <v>109</v>
      </c>
      <c r="K96" s="42" t="s">
        <v>4</v>
      </c>
      <c r="L96" s="42" t="s">
        <v>4</v>
      </c>
      <c r="M96" s="43">
        <f>IF(Tabelle20[[#This Row],[Heizleistung (55° C)]]=0,Tabelle20[[#This Row],[Heizleistung (35° C)]],(Tabelle20[[#This Row],[Heizleistung (35° C)]]+Tabelle20[[#This Row],[Heizleistung (55° C)]])/2)</f>
        <v>10</v>
      </c>
      <c r="N96" s="46">
        <f>IF(OR(Tabelle20[[#This Row],[Etas 35°C]]=0,Tabelle20[[#This Row],[Etas 55°C]]=0),"n.a.",(Tabelle20[[#This Row],[Etas 35°C]]*0.8+Tabelle20[[#This Row],[Etas 55°C]]*0.2)*2.5)</f>
        <v>5.01</v>
      </c>
      <c r="O96" s="53">
        <f>IF(Tabelle20[[#This Row],[Etas 55°C]]=0,"n.a.",(6-Tabelle20[[#This Row],[80%/20% SCOP]])/Tabelle20[[#This Row],[80%/20% SCOP]])</f>
        <v>0.19760479041916174</v>
      </c>
    </row>
    <row r="97" spans="1:15" ht="20.100000000000001" customHeight="1" x14ac:dyDescent="0.25">
      <c r="A97" s="63"/>
      <c r="B97" s="40">
        <v>16000622</v>
      </c>
      <c r="C97" s="41" t="s">
        <v>305</v>
      </c>
      <c r="D97" s="41" t="s">
        <v>7998</v>
      </c>
      <c r="E97" s="42" t="s">
        <v>6852</v>
      </c>
      <c r="F97" s="43">
        <v>9.35</v>
      </c>
      <c r="G97" s="44">
        <v>2.14</v>
      </c>
      <c r="H97" s="43">
        <v>8.3000000000000007</v>
      </c>
      <c r="I97" s="44">
        <v>1.43</v>
      </c>
      <c r="J97" s="42" t="s">
        <v>109</v>
      </c>
      <c r="K97" s="42" t="s">
        <v>4</v>
      </c>
      <c r="L97" s="42" t="s">
        <v>4</v>
      </c>
      <c r="M97" s="43">
        <f>IF(Tabelle20[[#This Row],[Heizleistung (55° C)]]=0,Tabelle20[[#This Row],[Heizleistung (35° C)]],(Tabelle20[[#This Row],[Heizleistung (35° C)]]+Tabelle20[[#This Row],[Heizleistung (55° C)]])/2)</f>
        <v>8.8249999999999993</v>
      </c>
      <c r="N97" s="46">
        <f>IF(OR(Tabelle20[[#This Row],[Etas 35°C]]=0,Tabelle20[[#This Row],[Etas 55°C]]=0),"n.a.",(Tabelle20[[#This Row],[Etas 35°C]]*0.8+Tabelle20[[#This Row],[Etas 55°C]]*0.2)*2.5)</f>
        <v>4.995000000000001</v>
      </c>
      <c r="O97" s="53">
        <f>IF(Tabelle20[[#This Row],[Etas 55°C]]=0,"n.a.",(6-Tabelle20[[#This Row],[80%/20% SCOP]])/Tabelle20[[#This Row],[80%/20% SCOP]])</f>
        <v>0.20120120120120097</v>
      </c>
    </row>
    <row r="98" spans="1:15" ht="20.100000000000001" customHeight="1" x14ac:dyDescent="0.25">
      <c r="A98" s="63"/>
      <c r="B98" s="40">
        <v>16003402</v>
      </c>
      <c r="C98" s="41" t="s">
        <v>305</v>
      </c>
      <c r="D98" s="41" t="s">
        <v>6868</v>
      </c>
      <c r="E98" s="42" t="s">
        <v>6852</v>
      </c>
      <c r="F98" s="43">
        <v>10.58</v>
      </c>
      <c r="G98" s="44">
        <v>2.14</v>
      </c>
      <c r="H98" s="43">
        <v>9.56</v>
      </c>
      <c r="I98" s="44">
        <v>1.43</v>
      </c>
      <c r="J98" s="42" t="s">
        <v>109</v>
      </c>
      <c r="K98" s="42" t="s">
        <v>4</v>
      </c>
      <c r="L98" s="42" t="s">
        <v>4</v>
      </c>
      <c r="M98" s="43">
        <f>IF(Tabelle20[[#This Row],[Heizleistung (55° C)]]=0,Tabelle20[[#This Row],[Heizleistung (35° C)]],(Tabelle20[[#This Row],[Heizleistung (35° C)]]+Tabelle20[[#This Row],[Heizleistung (55° C)]])/2)</f>
        <v>10.07</v>
      </c>
      <c r="N98" s="46">
        <f>IF(OR(Tabelle20[[#This Row],[Etas 35°C]]=0,Tabelle20[[#This Row],[Etas 55°C]]=0),"n.a.",(Tabelle20[[#This Row],[Etas 35°C]]*0.8+Tabelle20[[#This Row],[Etas 55°C]]*0.2)*2.5)</f>
        <v>4.995000000000001</v>
      </c>
      <c r="O98" s="53">
        <f>IF(Tabelle20[[#This Row],[Etas 55°C]]=0,"n.a.",(6-Tabelle20[[#This Row],[80%/20% SCOP]])/Tabelle20[[#This Row],[80%/20% SCOP]])</f>
        <v>0.20120120120120097</v>
      </c>
    </row>
    <row r="99" spans="1:15" ht="20.100000000000001" customHeight="1" x14ac:dyDescent="0.25">
      <c r="A99" s="63"/>
      <c r="B99" s="40">
        <v>16001490</v>
      </c>
      <c r="C99" s="41" t="s">
        <v>5249</v>
      </c>
      <c r="D99" s="41" t="s">
        <v>7698</v>
      </c>
      <c r="E99" s="42" t="s">
        <v>6852</v>
      </c>
      <c r="F99" s="43">
        <v>10.58</v>
      </c>
      <c r="G99" s="44">
        <v>2.14</v>
      </c>
      <c r="H99" s="43">
        <v>9.56</v>
      </c>
      <c r="I99" s="44">
        <v>1.43</v>
      </c>
      <c r="J99" s="42" t="s">
        <v>109</v>
      </c>
      <c r="K99" s="42" t="s">
        <v>4</v>
      </c>
      <c r="L99" s="42" t="s">
        <v>4</v>
      </c>
      <c r="M99" s="43">
        <f>IF(Tabelle20[[#This Row],[Heizleistung (55° C)]]=0,Tabelle20[[#This Row],[Heizleistung (35° C)]],(Tabelle20[[#This Row],[Heizleistung (35° C)]]+Tabelle20[[#This Row],[Heizleistung (55° C)]])/2)</f>
        <v>10.07</v>
      </c>
      <c r="N99" s="46">
        <f>IF(OR(Tabelle20[[#This Row],[Etas 35°C]]=0,Tabelle20[[#This Row],[Etas 55°C]]=0),"n.a.",(Tabelle20[[#This Row],[Etas 35°C]]*0.8+Tabelle20[[#This Row],[Etas 55°C]]*0.2)*2.5)</f>
        <v>4.995000000000001</v>
      </c>
      <c r="O99" s="53">
        <f>IF(Tabelle20[[#This Row],[Etas 55°C]]=0,"n.a.",(6-Tabelle20[[#This Row],[80%/20% SCOP]])/Tabelle20[[#This Row],[80%/20% SCOP]])</f>
        <v>0.20120120120120097</v>
      </c>
    </row>
    <row r="100" spans="1:15" ht="20.100000000000001" customHeight="1" x14ac:dyDescent="0.25">
      <c r="A100" s="63"/>
      <c r="B100" s="40">
        <v>16000628</v>
      </c>
      <c r="C100" s="41" t="s">
        <v>305</v>
      </c>
      <c r="D100" s="41" t="s">
        <v>6886</v>
      </c>
      <c r="E100" s="42" t="s">
        <v>6852</v>
      </c>
      <c r="F100" s="43">
        <v>11</v>
      </c>
      <c r="G100" s="44">
        <v>2.14</v>
      </c>
      <c r="H100" s="43">
        <v>10</v>
      </c>
      <c r="I100" s="44">
        <v>1.43</v>
      </c>
      <c r="J100" s="42" t="s">
        <v>109</v>
      </c>
      <c r="K100" s="42" t="s">
        <v>4</v>
      </c>
      <c r="L100" s="42" t="s">
        <v>4</v>
      </c>
      <c r="M100" s="43">
        <f>IF(Tabelle20[[#This Row],[Heizleistung (55° C)]]=0,Tabelle20[[#This Row],[Heizleistung (35° C)]],(Tabelle20[[#This Row],[Heizleistung (35° C)]]+Tabelle20[[#This Row],[Heizleistung (55° C)]])/2)</f>
        <v>10.5</v>
      </c>
      <c r="N100" s="46">
        <f>IF(OR(Tabelle20[[#This Row],[Etas 35°C]]=0,Tabelle20[[#This Row],[Etas 55°C]]=0),"n.a.",(Tabelle20[[#This Row],[Etas 35°C]]*0.8+Tabelle20[[#This Row],[Etas 55°C]]*0.2)*2.5)</f>
        <v>4.995000000000001</v>
      </c>
      <c r="O100" s="53">
        <f>IF(Tabelle20[[#This Row],[Etas 55°C]]=0,"n.a.",(6-Tabelle20[[#This Row],[80%/20% SCOP]])/Tabelle20[[#This Row],[80%/20% SCOP]])</f>
        <v>0.20120120120120097</v>
      </c>
    </row>
    <row r="101" spans="1:15" ht="20.100000000000001" customHeight="1" x14ac:dyDescent="0.25">
      <c r="A101" s="63"/>
      <c r="B101" s="40">
        <v>16000616</v>
      </c>
      <c r="C101" s="41" t="s">
        <v>305</v>
      </c>
      <c r="D101" s="41" t="s">
        <v>6906</v>
      </c>
      <c r="E101" s="42" t="s">
        <v>6852</v>
      </c>
      <c r="F101" s="43">
        <v>11</v>
      </c>
      <c r="G101" s="44">
        <v>2.14</v>
      </c>
      <c r="H101" s="43">
        <v>10</v>
      </c>
      <c r="I101" s="44">
        <v>1.43</v>
      </c>
      <c r="J101" s="42" t="s">
        <v>109</v>
      </c>
      <c r="K101" s="42" t="s">
        <v>4</v>
      </c>
      <c r="L101" s="42" t="s">
        <v>4</v>
      </c>
      <c r="M101" s="43">
        <f>IF(Tabelle20[[#This Row],[Heizleistung (55° C)]]=0,Tabelle20[[#This Row],[Heizleistung (35° C)]],(Tabelle20[[#This Row],[Heizleistung (35° C)]]+Tabelle20[[#This Row],[Heizleistung (55° C)]])/2)</f>
        <v>10.5</v>
      </c>
      <c r="N101" s="46">
        <f>IF(OR(Tabelle20[[#This Row],[Etas 35°C]]=0,Tabelle20[[#This Row],[Etas 55°C]]=0),"n.a.",(Tabelle20[[#This Row],[Etas 35°C]]*0.8+Tabelle20[[#This Row],[Etas 55°C]]*0.2)*2.5)</f>
        <v>4.995000000000001</v>
      </c>
      <c r="O101" s="53">
        <f>IF(Tabelle20[[#This Row],[Etas 55°C]]=0,"n.a.",(6-Tabelle20[[#This Row],[80%/20% SCOP]])/Tabelle20[[#This Row],[80%/20% SCOP]])</f>
        <v>0.20120120120120097</v>
      </c>
    </row>
    <row r="102" spans="1:15" ht="20.100000000000001" customHeight="1" x14ac:dyDescent="0.25">
      <c r="A102" s="63"/>
      <c r="B102" s="40">
        <v>16000995</v>
      </c>
      <c r="C102" s="41" t="s">
        <v>4799</v>
      </c>
      <c r="D102" s="41" t="s">
        <v>7669</v>
      </c>
      <c r="E102" s="42" t="s">
        <v>6852</v>
      </c>
      <c r="F102" s="43">
        <v>10.4</v>
      </c>
      <c r="G102" s="44">
        <v>2.1</v>
      </c>
      <c r="H102" s="43">
        <v>10.4</v>
      </c>
      <c r="I102" s="44">
        <v>1.55</v>
      </c>
      <c r="J102" s="42" t="s">
        <v>109</v>
      </c>
      <c r="K102" s="42" t="s">
        <v>4</v>
      </c>
      <c r="L102" s="42" t="s">
        <v>4</v>
      </c>
      <c r="M102" s="43">
        <f>IF(Tabelle20[[#This Row],[Heizleistung (55° C)]]=0,Tabelle20[[#This Row],[Heizleistung (35° C)]],(Tabelle20[[#This Row],[Heizleistung (35° C)]]+Tabelle20[[#This Row],[Heizleistung (55° C)]])/2)</f>
        <v>10.4</v>
      </c>
      <c r="N102" s="46">
        <f>IF(OR(Tabelle20[[#This Row],[Etas 35°C]]=0,Tabelle20[[#This Row],[Etas 55°C]]=0),"n.a.",(Tabelle20[[#This Row],[Etas 35°C]]*0.8+Tabelle20[[#This Row],[Etas 55°C]]*0.2)*2.5)</f>
        <v>4.9750000000000005</v>
      </c>
      <c r="O102" s="53">
        <f>IF(Tabelle20[[#This Row],[Etas 55°C]]=0,"n.a.",(6-Tabelle20[[#This Row],[80%/20% SCOP]])/Tabelle20[[#This Row],[80%/20% SCOP]])</f>
        <v>0.20603015075376871</v>
      </c>
    </row>
    <row r="103" spans="1:15" ht="20.100000000000001" customHeight="1" x14ac:dyDescent="0.25">
      <c r="A103" s="63"/>
      <c r="B103" s="40">
        <v>16002861</v>
      </c>
      <c r="C103" s="41" t="s">
        <v>6533</v>
      </c>
      <c r="D103" s="41" t="s">
        <v>7911</v>
      </c>
      <c r="E103" s="42" t="s">
        <v>6852</v>
      </c>
      <c r="F103" s="43">
        <v>10.8</v>
      </c>
      <c r="G103" s="44">
        <v>2.09</v>
      </c>
      <c r="H103" s="43">
        <v>9.9</v>
      </c>
      <c r="I103" s="44">
        <v>1.55</v>
      </c>
      <c r="J103" s="42" t="s">
        <v>109</v>
      </c>
      <c r="K103" s="42" t="s">
        <v>4</v>
      </c>
      <c r="L103" s="42" t="s">
        <v>4</v>
      </c>
      <c r="M103" s="43">
        <f>IF(Tabelle20[[#This Row],[Heizleistung (55° C)]]=0,Tabelle20[[#This Row],[Heizleistung (35° C)]],(Tabelle20[[#This Row],[Heizleistung (35° C)]]+Tabelle20[[#This Row],[Heizleistung (55° C)]])/2)</f>
        <v>10.350000000000001</v>
      </c>
      <c r="N103" s="46">
        <f>IF(OR(Tabelle20[[#This Row],[Etas 35°C]]=0,Tabelle20[[#This Row],[Etas 55°C]]=0),"n.a.",(Tabelle20[[#This Row],[Etas 35°C]]*0.8+Tabelle20[[#This Row],[Etas 55°C]]*0.2)*2.5)</f>
        <v>4.9550000000000001</v>
      </c>
      <c r="O103" s="53">
        <f>IF(Tabelle20[[#This Row],[Etas 55°C]]=0,"n.a.",(6-Tabelle20[[#This Row],[80%/20% SCOP]])/Tabelle20[[#This Row],[80%/20% SCOP]])</f>
        <v>0.21089808274470231</v>
      </c>
    </row>
    <row r="104" spans="1:15" ht="20.100000000000001" customHeight="1" x14ac:dyDescent="0.25">
      <c r="A104" s="63"/>
      <c r="B104" s="40">
        <v>16006460</v>
      </c>
      <c r="C104" s="41" t="s">
        <v>1766</v>
      </c>
      <c r="D104" s="41" t="s">
        <v>7261</v>
      </c>
      <c r="E104" s="42" t="s">
        <v>6852</v>
      </c>
      <c r="F104" s="43">
        <v>11</v>
      </c>
      <c r="G104" s="44">
        <v>2.06</v>
      </c>
      <c r="H104" s="43">
        <v>9</v>
      </c>
      <c r="I104" s="44">
        <v>1.55</v>
      </c>
      <c r="J104" s="42" t="s">
        <v>109</v>
      </c>
      <c r="K104" s="42" t="s">
        <v>4</v>
      </c>
      <c r="L104" s="42" t="s">
        <v>4</v>
      </c>
      <c r="M104" s="43">
        <f>IF(Tabelle20[[#This Row],[Heizleistung (55° C)]]=0,Tabelle20[[#This Row],[Heizleistung (35° C)]],(Tabelle20[[#This Row],[Heizleistung (35° C)]]+Tabelle20[[#This Row],[Heizleistung (55° C)]])/2)</f>
        <v>10</v>
      </c>
      <c r="N104" s="46">
        <f>IF(OR(Tabelle20[[#This Row],[Etas 35°C]]=0,Tabelle20[[#This Row],[Etas 55°C]]=0),"n.a.",(Tabelle20[[#This Row],[Etas 35°C]]*0.8+Tabelle20[[#This Row],[Etas 55°C]]*0.2)*2.5)</f>
        <v>4.8950000000000005</v>
      </c>
      <c r="O104" s="53">
        <f>IF(Tabelle20[[#This Row],[Etas 55°C]]=0,"n.a.",(6-Tabelle20[[#This Row],[80%/20% SCOP]])/Tabelle20[[#This Row],[80%/20% SCOP]])</f>
        <v>0.2257405515832481</v>
      </c>
    </row>
    <row r="105" spans="1:15" ht="20.100000000000001" customHeight="1" x14ac:dyDescent="0.25">
      <c r="A105" s="63"/>
      <c r="B105" s="40">
        <v>16003033</v>
      </c>
      <c r="C105" s="41" t="s">
        <v>6583</v>
      </c>
      <c r="D105" s="41" t="s">
        <v>7932</v>
      </c>
      <c r="E105" s="42" t="s">
        <v>6852</v>
      </c>
      <c r="F105" s="43">
        <v>9</v>
      </c>
      <c r="G105" s="44">
        <v>2.09</v>
      </c>
      <c r="H105" s="43">
        <v>11</v>
      </c>
      <c r="I105" s="44">
        <v>1.415</v>
      </c>
      <c r="J105" s="42" t="s">
        <v>109</v>
      </c>
      <c r="K105" s="42" t="s">
        <v>4</v>
      </c>
      <c r="L105" s="42" t="s">
        <v>4</v>
      </c>
      <c r="M105" s="43">
        <f>IF(Tabelle20[[#This Row],[Heizleistung (55° C)]]=0,Tabelle20[[#This Row],[Heizleistung (35° C)]],(Tabelle20[[#This Row],[Heizleistung (35° C)]]+Tabelle20[[#This Row],[Heizleistung (55° C)]])/2)</f>
        <v>10</v>
      </c>
      <c r="N105" s="46">
        <f>IF(OR(Tabelle20[[#This Row],[Etas 35°C]]=0,Tabelle20[[#This Row],[Etas 55°C]]=0),"n.a.",(Tabelle20[[#This Row],[Etas 35°C]]*0.8+Tabelle20[[#This Row],[Etas 55°C]]*0.2)*2.5)</f>
        <v>4.8875000000000002</v>
      </c>
      <c r="O105" s="53">
        <f>IF(Tabelle20[[#This Row],[Etas 55°C]]=0,"n.a.",(6-Tabelle20[[#This Row],[80%/20% SCOP]])/Tabelle20[[#This Row],[80%/20% SCOP]])</f>
        <v>0.22762148337595903</v>
      </c>
    </row>
    <row r="106" spans="1:15" ht="20.100000000000001" customHeight="1" x14ac:dyDescent="0.25">
      <c r="A106" s="63"/>
      <c r="B106" s="40">
        <v>16000421</v>
      </c>
      <c r="C106" s="41" t="s">
        <v>2971</v>
      </c>
      <c r="D106" s="41" t="s">
        <v>7435</v>
      </c>
      <c r="E106" s="42" t="s">
        <v>6852</v>
      </c>
      <c r="F106" s="43">
        <v>10.64</v>
      </c>
      <c r="G106" s="44">
        <v>2.0619999999999998</v>
      </c>
      <c r="H106" s="43">
        <v>9</v>
      </c>
      <c r="I106" s="44">
        <v>1.52</v>
      </c>
      <c r="J106" s="42" t="s">
        <v>109</v>
      </c>
      <c r="K106" s="42" t="s">
        <v>4</v>
      </c>
      <c r="L106" s="42" t="s">
        <v>4</v>
      </c>
      <c r="M106" s="43">
        <f>IF(Tabelle20[[#This Row],[Heizleistung (55° C)]]=0,Tabelle20[[#This Row],[Heizleistung (35° C)]],(Tabelle20[[#This Row],[Heizleistung (35° C)]]+Tabelle20[[#This Row],[Heizleistung (55° C)]])/2)</f>
        <v>9.82</v>
      </c>
      <c r="N106" s="46">
        <f>IF(OR(Tabelle20[[#This Row],[Etas 35°C]]=0,Tabelle20[[#This Row],[Etas 55°C]]=0),"n.a.",(Tabelle20[[#This Row],[Etas 35°C]]*0.8+Tabelle20[[#This Row],[Etas 55°C]]*0.2)*2.5)</f>
        <v>4.8840000000000003</v>
      </c>
      <c r="O106" s="53">
        <f>IF(Tabelle20[[#This Row],[Etas 55°C]]=0,"n.a.",(6-Tabelle20[[#This Row],[80%/20% SCOP]])/Tabelle20[[#This Row],[80%/20% SCOP]])</f>
        <v>0.22850122850122842</v>
      </c>
    </row>
    <row r="107" spans="1:15" ht="20.100000000000001" customHeight="1" x14ac:dyDescent="0.25">
      <c r="A107" s="63"/>
      <c r="B107" s="40">
        <v>16015577</v>
      </c>
      <c r="C107" s="41" t="s">
        <v>2971</v>
      </c>
      <c r="D107" s="41" t="s">
        <v>7427</v>
      </c>
      <c r="E107" s="42" t="s">
        <v>6852</v>
      </c>
      <c r="F107" s="43">
        <v>11</v>
      </c>
      <c r="G107" s="44">
        <v>2.06</v>
      </c>
      <c r="H107" s="43">
        <v>9</v>
      </c>
      <c r="I107" s="44">
        <v>1.52</v>
      </c>
      <c r="J107" s="42" t="s">
        <v>109</v>
      </c>
      <c r="K107" s="42" t="s">
        <v>4</v>
      </c>
      <c r="L107" s="42" t="s">
        <v>15</v>
      </c>
      <c r="M107" s="43">
        <f>IF(Tabelle20[[#This Row],[Heizleistung (55° C)]]=0,Tabelle20[[#This Row],[Heizleistung (35° C)]],(Tabelle20[[#This Row],[Heizleistung (35° C)]]+Tabelle20[[#This Row],[Heizleistung (55° C)]])/2)</f>
        <v>10</v>
      </c>
      <c r="N107" s="46">
        <f>IF(OR(Tabelle20[[#This Row],[Etas 35°C]]=0,Tabelle20[[#This Row],[Etas 55°C]]=0),"n.a.",(Tabelle20[[#This Row],[Etas 35°C]]*0.8+Tabelle20[[#This Row],[Etas 55°C]]*0.2)*2.5)</f>
        <v>4.8800000000000008</v>
      </c>
      <c r="O107" s="53">
        <f>IF(Tabelle20[[#This Row],[Etas 55°C]]=0,"n.a.",(6-Tabelle20[[#This Row],[80%/20% SCOP]])/Tabelle20[[#This Row],[80%/20% SCOP]])</f>
        <v>0.22950819672131129</v>
      </c>
    </row>
    <row r="108" spans="1:15" ht="20.100000000000001" customHeight="1" x14ac:dyDescent="0.25">
      <c r="A108" s="63"/>
      <c r="B108" s="40">
        <v>16018079</v>
      </c>
      <c r="C108" s="41" t="s">
        <v>7842</v>
      </c>
      <c r="D108" s="41" t="s">
        <v>7845</v>
      </c>
      <c r="E108" s="42" t="s">
        <v>6852</v>
      </c>
      <c r="F108" s="43">
        <v>11</v>
      </c>
      <c r="G108" s="44">
        <v>2.06</v>
      </c>
      <c r="H108" s="43">
        <v>9</v>
      </c>
      <c r="I108" s="44">
        <v>1.52</v>
      </c>
      <c r="J108" s="42" t="s">
        <v>109</v>
      </c>
      <c r="K108" s="42" t="s">
        <v>4</v>
      </c>
      <c r="L108" s="42" t="s">
        <v>15</v>
      </c>
      <c r="M108" s="43">
        <f>IF(Tabelle20[[#This Row],[Heizleistung (55° C)]]=0,Tabelle20[[#This Row],[Heizleistung (35° C)]],(Tabelle20[[#This Row],[Heizleistung (35° C)]]+Tabelle20[[#This Row],[Heizleistung (55° C)]])/2)</f>
        <v>10</v>
      </c>
      <c r="N108" s="46">
        <f>IF(OR(Tabelle20[[#This Row],[Etas 35°C]]=0,Tabelle20[[#This Row],[Etas 55°C]]=0),"n.a.",(Tabelle20[[#This Row],[Etas 35°C]]*0.8+Tabelle20[[#This Row],[Etas 55°C]]*0.2)*2.5)</f>
        <v>4.8800000000000008</v>
      </c>
      <c r="O108" s="53">
        <f>IF(Tabelle20[[#This Row],[Etas 55°C]]=0,"n.a.",(6-Tabelle20[[#This Row],[80%/20% SCOP]])/Tabelle20[[#This Row],[80%/20% SCOP]])</f>
        <v>0.22950819672131129</v>
      </c>
    </row>
    <row r="109" spans="1:15" ht="20.100000000000001" customHeight="1" x14ac:dyDescent="0.25">
      <c r="A109" s="63"/>
      <c r="B109" s="40">
        <v>16005709</v>
      </c>
      <c r="C109" s="41" t="s">
        <v>1560</v>
      </c>
      <c r="D109" s="41" t="s">
        <v>7002</v>
      </c>
      <c r="E109" s="42" t="s">
        <v>6852</v>
      </c>
      <c r="F109" s="43">
        <v>11</v>
      </c>
      <c r="G109" s="44">
        <v>2.08</v>
      </c>
      <c r="H109" s="43">
        <v>10</v>
      </c>
      <c r="I109" s="44">
        <v>1.44</v>
      </c>
      <c r="J109" s="42" t="s">
        <v>109</v>
      </c>
      <c r="K109" s="42" t="s">
        <v>4</v>
      </c>
      <c r="L109" s="42" t="s">
        <v>4</v>
      </c>
      <c r="M109" s="43">
        <f>IF(Tabelle20[[#This Row],[Heizleistung (55° C)]]=0,Tabelle20[[#This Row],[Heizleistung (35° C)]],(Tabelle20[[#This Row],[Heizleistung (35° C)]]+Tabelle20[[#This Row],[Heizleistung (55° C)]])/2)</f>
        <v>10.5</v>
      </c>
      <c r="N109" s="46">
        <f>IF(OR(Tabelle20[[#This Row],[Etas 35°C]]=0,Tabelle20[[#This Row],[Etas 55°C]]=0),"n.a.",(Tabelle20[[#This Row],[Etas 35°C]]*0.8+Tabelle20[[#This Row],[Etas 55°C]]*0.2)*2.5)</f>
        <v>4.8800000000000008</v>
      </c>
      <c r="O109" s="53">
        <f>IF(Tabelle20[[#This Row],[Etas 55°C]]=0,"n.a.",(6-Tabelle20[[#This Row],[80%/20% SCOP]])/Tabelle20[[#This Row],[80%/20% SCOP]])</f>
        <v>0.22950819672131129</v>
      </c>
    </row>
    <row r="110" spans="1:15" ht="20.100000000000001" customHeight="1" x14ac:dyDescent="0.25">
      <c r="A110" s="63"/>
      <c r="B110" s="40">
        <v>16003037</v>
      </c>
      <c r="C110" s="41" t="s">
        <v>6583</v>
      </c>
      <c r="D110" s="41" t="s">
        <v>7930</v>
      </c>
      <c r="E110" s="42" t="s">
        <v>6852</v>
      </c>
      <c r="F110" s="43">
        <v>9</v>
      </c>
      <c r="G110" s="44">
        <v>2.0699999999999998</v>
      </c>
      <c r="H110" s="43">
        <v>9</v>
      </c>
      <c r="I110" s="44">
        <v>1.425</v>
      </c>
      <c r="J110" s="42" t="s">
        <v>109</v>
      </c>
      <c r="K110" s="42" t="s">
        <v>4</v>
      </c>
      <c r="L110" s="42" t="s">
        <v>4</v>
      </c>
      <c r="M110" s="43">
        <f>IF(Tabelle20[[#This Row],[Heizleistung (55° C)]]=0,Tabelle20[[#This Row],[Heizleistung (35° C)]],(Tabelle20[[#This Row],[Heizleistung (35° C)]]+Tabelle20[[#This Row],[Heizleistung (55° C)]])/2)</f>
        <v>9</v>
      </c>
      <c r="N110" s="46">
        <f>IF(OR(Tabelle20[[#This Row],[Etas 35°C]]=0,Tabelle20[[#This Row],[Etas 55°C]]=0),"n.a.",(Tabelle20[[#This Row],[Etas 35°C]]*0.8+Tabelle20[[#This Row],[Etas 55°C]]*0.2)*2.5)</f>
        <v>4.8524999999999991</v>
      </c>
      <c r="O110" s="53">
        <f>IF(Tabelle20[[#This Row],[Etas 55°C]]=0,"n.a.",(6-Tabelle20[[#This Row],[80%/20% SCOP]])/Tabelle20[[#This Row],[80%/20% SCOP]])</f>
        <v>0.23647604327666172</v>
      </c>
    </row>
    <row r="111" spans="1:15" ht="20.100000000000001" customHeight="1" x14ac:dyDescent="0.25">
      <c r="A111" s="63"/>
      <c r="B111" s="40">
        <v>16007235</v>
      </c>
      <c r="C111" s="41" t="s">
        <v>2816</v>
      </c>
      <c r="D111" s="41" t="s">
        <v>7396</v>
      </c>
      <c r="E111" s="42" t="s">
        <v>6852</v>
      </c>
      <c r="F111" s="43">
        <v>9</v>
      </c>
      <c r="G111" s="44">
        <v>2.0579999999999998</v>
      </c>
      <c r="H111" s="43">
        <v>9</v>
      </c>
      <c r="I111" s="44">
        <v>1.462</v>
      </c>
      <c r="J111" s="42" t="s">
        <v>109</v>
      </c>
      <c r="K111" s="42" t="s">
        <v>4</v>
      </c>
      <c r="L111" s="42" t="s">
        <v>4</v>
      </c>
      <c r="M111" s="43">
        <f>IF(Tabelle20[[#This Row],[Heizleistung (55° C)]]=0,Tabelle20[[#This Row],[Heizleistung (35° C)]],(Tabelle20[[#This Row],[Heizleistung (35° C)]]+Tabelle20[[#This Row],[Heizleistung (55° C)]])/2)</f>
        <v>9</v>
      </c>
      <c r="N111" s="46">
        <f>IF(OR(Tabelle20[[#This Row],[Etas 35°C]]=0,Tabelle20[[#This Row],[Etas 55°C]]=0),"n.a.",(Tabelle20[[#This Row],[Etas 35°C]]*0.8+Tabelle20[[#This Row],[Etas 55°C]]*0.2)*2.5)</f>
        <v>4.8469999999999995</v>
      </c>
      <c r="O111" s="53">
        <f>IF(Tabelle20[[#This Row],[Etas 55°C]]=0,"n.a.",(6-Tabelle20[[#This Row],[80%/20% SCOP]])/Tabelle20[[#This Row],[80%/20% SCOP]])</f>
        <v>0.23787910047452043</v>
      </c>
    </row>
    <row r="112" spans="1:15" ht="20.100000000000001" customHeight="1" x14ac:dyDescent="0.25">
      <c r="A112" s="63"/>
      <c r="B112" s="40">
        <v>16005708</v>
      </c>
      <c r="C112" s="41" t="s">
        <v>1560</v>
      </c>
      <c r="D112" s="41" t="s">
        <v>7001</v>
      </c>
      <c r="E112" s="42" t="s">
        <v>6852</v>
      </c>
      <c r="F112" s="43">
        <v>11</v>
      </c>
      <c r="G112" s="44">
        <v>2.06</v>
      </c>
      <c r="H112" s="43">
        <v>10</v>
      </c>
      <c r="I112" s="44">
        <v>1.44</v>
      </c>
      <c r="J112" s="42" t="s">
        <v>109</v>
      </c>
      <c r="K112" s="42" t="s">
        <v>4</v>
      </c>
      <c r="L112" s="42" t="s">
        <v>4</v>
      </c>
      <c r="M112" s="43">
        <f>IF(Tabelle20[[#This Row],[Heizleistung (55° C)]]=0,Tabelle20[[#This Row],[Heizleistung (35° C)]],(Tabelle20[[#This Row],[Heizleistung (35° C)]]+Tabelle20[[#This Row],[Heizleistung (55° C)]])/2)</f>
        <v>10.5</v>
      </c>
      <c r="N112" s="46">
        <f>IF(OR(Tabelle20[[#This Row],[Etas 35°C]]=0,Tabelle20[[#This Row],[Etas 55°C]]=0),"n.a.",(Tabelle20[[#This Row],[Etas 35°C]]*0.8+Tabelle20[[#This Row],[Etas 55°C]]*0.2)*2.5)</f>
        <v>4.8400000000000007</v>
      </c>
      <c r="O112" s="53">
        <f>IF(Tabelle20[[#This Row],[Etas 55°C]]=0,"n.a.",(6-Tabelle20[[#This Row],[80%/20% SCOP]])/Tabelle20[[#This Row],[80%/20% SCOP]])</f>
        <v>0.23966942148760312</v>
      </c>
    </row>
    <row r="113" spans="1:15" ht="20.100000000000001" customHeight="1" x14ac:dyDescent="0.25">
      <c r="A113" s="63"/>
      <c r="B113" s="40">
        <v>16015010</v>
      </c>
      <c r="C113" s="41" t="s">
        <v>2387</v>
      </c>
      <c r="D113" s="41" t="s">
        <v>7344</v>
      </c>
      <c r="E113" s="42" t="s">
        <v>6852</v>
      </c>
      <c r="F113" s="43">
        <v>10</v>
      </c>
      <c r="G113" s="44">
        <v>2.02</v>
      </c>
      <c r="H113" s="43">
        <v>9</v>
      </c>
      <c r="I113" s="44">
        <v>1.56</v>
      </c>
      <c r="J113" s="42" t="s">
        <v>3</v>
      </c>
      <c r="K113" s="42" t="s">
        <v>4</v>
      </c>
      <c r="L113" s="42" t="s">
        <v>4</v>
      </c>
      <c r="M113" s="43">
        <f>IF(Tabelle20[[#This Row],[Heizleistung (55° C)]]=0,Tabelle20[[#This Row],[Heizleistung (35° C)]],(Tabelle20[[#This Row],[Heizleistung (35° C)]]+Tabelle20[[#This Row],[Heizleistung (55° C)]])/2)</f>
        <v>9.5</v>
      </c>
      <c r="N113" s="46">
        <f>IF(OR(Tabelle20[[#This Row],[Etas 35°C]]=0,Tabelle20[[#This Row],[Etas 55°C]]=0),"n.a.",(Tabelle20[[#This Row],[Etas 35°C]]*0.8+Tabelle20[[#This Row],[Etas 55°C]]*0.2)*2.5)</f>
        <v>4.82</v>
      </c>
      <c r="O113" s="53">
        <f>IF(Tabelle20[[#This Row],[Etas 55°C]]=0,"n.a.",(6-Tabelle20[[#This Row],[80%/20% SCOP]])/Tabelle20[[#This Row],[80%/20% SCOP]])</f>
        <v>0.24481327800829869</v>
      </c>
    </row>
    <row r="114" spans="1:15" ht="20.100000000000001" customHeight="1" x14ac:dyDescent="0.25">
      <c r="A114" s="63"/>
      <c r="B114" s="40">
        <v>16005653</v>
      </c>
      <c r="C114" s="41" t="s">
        <v>1560</v>
      </c>
      <c r="D114" s="41" t="s">
        <v>7007</v>
      </c>
      <c r="E114" s="42" t="s">
        <v>6852</v>
      </c>
      <c r="F114" s="43">
        <v>11</v>
      </c>
      <c r="G114" s="44">
        <v>2.0499999999999998</v>
      </c>
      <c r="H114" s="43">
        <v>10</v>
      </c>
      <c r="I114" s="44">
        <v>1.44</v>
      </c>
      <c r="J114" s="42" t="s">
        <v>109</v>
      </c>
      <c r="K114" s="42" t="s">
        <v>4</v>
      </c>
      <c r="L114" s="42" t="s">
        <v>4</v>
      </c>
      <c r="M114" s="43">
        <f>IF(Tabelle20[[#This Row],[Heizleistung (55° C)]]=0,Tabelle20[[#This Row],[Heizleistung (35° C)]],(Tabelle20[[#This Row],[Heizleistung (35° C)]]+Tabelle20[[#This Row],[Heizleistung (55° C)]])/2)</f>
        <v>10.5</v>
      </c>
      <c r="N114" s="46">
        <f>IF(OR(Tabelle20[[#This Row],[Etas 35°C]]=0,Tabelle20[[#This Row],[Etas 55°C]]=0),"n.a.",(Tabelle20[[#This Row],[Etas 35°C]]*0.8+Tabelle20[[#This Row],[Etas 55°C]]*0.2)*2.5)</f>
        <v>4.82</v>
      </c>
      <c r="O114" s="53">
        <f>IF(Tabelle20[[#This Row],[Etas 55°C]]=0,"n.a.",(6-Tabelle20[[#This Row],[80%/20% SCOP]])/Tabelle20[[#This Row],[80%/20% SCOP]])</f>
        <v>0.24481327800829869</v>
      </c>
    </row>
    <row r="115" spans="1:15" ht="20.100000000000001" customHeight="1" x14ac:dyDescent="0.25">
      <c r="A115" s="63"/>
      <c r="B115" s="40">
        <v>16003221</v>
      </c>
      <c r="C115" s="41" t="s">
        <v>3044</v>
      </c>
      <c r="D115" s="41" t="s">
        <v>7442</v>
      </c>
      <c r="E115" s="42" t="s">
        <v>6852</v>
      </c>
      <c r="F115" s="43">
        <v>11</v>
      </c>
      <c r="G115" s="44">
        <v>2.0499999999999998</v>
      </c>
      <c r="H115" s="43">
        <v>10</v>
      </c>
      <c r="I115" s="44">
        <v>1.44</v>
      </c>
      <c r="J115" s="42" t="s">
        <v>109</v>
      </c>
      <c r="K115" s="42" t="s">
        <v>4</v>
      </c>
      <c r="L115" s="42" t="s">
        <v>4</v>
      </c>
      <c r="M115" s="43">
        <f>IF(Tabelle20[[#This Row],[Heizleistung (55° C)]]=0,Tabelle20[[#This Row],[Heizleistung (35° C)]],(Tabelle20[[#This Row],[Heizleistung (35° C)]]+Tabelle20[[#This Row],[Heizleistung (55° C)]])/2)</f>
        <v>10.5</v>
      </c>
      <c r="N115" s="46">
        <f>IF(OR(Tabelle20[[#This Row],[Etas 35°C]]=0,Tabelle20[[#This Row],[Etas 55°C]]=0),"n.a.",(Tabelle20[[#This Row],[Etas 35°C]]*0.8+Tabelle20[[#This Row],[Etas 55°C]]*0.2)*2.5)</f>
        <v>4.82</v>
      </c>
      <c r="O115" s="53">
        <f>IF(Tabelle20[[#This Row],[Etas 55°C]]=0,"n.a.",(6-Tabelle20[[#This Row],[80%/20% SCOP]])/Tabelle20[[#This Row],[80%/20% SCOP]])</f>
        <v>0.24481327800829869</v>
      </c>
    </row>
    <row r="116" spans="1:15" ht="20.100000000000001" customHeight="1" x14ac:dyDescent="0.25">
      <c r="A116" s="63"/>
      <c r="B116" s="40">
        <v>16007278</v>
      </c>
      <c r="C116" s="41" t="s">
        <v>2472</v>
      </c>
      <c r="D116" s="41" t="s">
        <v>7371</v>
      </c>
      <c r="E116" s="42" t="s">
        <v>6852</v>
      </c>
      <c r="F116" s="43">
        <v>10.6</v>
      </c>
      <c r="G116" s="44">
        <v>2.04</v>
      </c>
      <c r="H116" s="43">
        <v>9.4</v>
      </c>
      <c r="I116" s="44">
        <v>1.42</v>
      </c>
      <c r="J116" s="42" t="s">
        <v>109</v>
      </c>
      <c r="K116" s="42" t="s">
        <v>4</v>
      </c>
      <c r="L116" s="42" t="s">
        <v>4</v>
      </c>
      <c r="M116" s="43">
        <f>IF(Tabelle20[[#This Row],[Heizleistung (55° C)]]=0,Tabelle20[[#This Row],[Heizleistung (35° C)]],(Tabelle20[[#This Row],[Heizleistung (35° C)]]+Tabelle20[[#This Row],[Heizleistung (55° C)]])/2)</f>
        <v>10</v>
      </c>
      <c r="N116" s="46">
        <f>IF(OR(Tabelle20[[#This Row],[Etas 35°C]]=0,Tabelle20[[#This Row],[Etas 55°C]]=0),"n.a.",(Tabelle20[[#This Row],[Etas 35°C]]*0.8+Tabelle20[[#This Row],[Etas 55°C]]*0.2)*2.5)</f>
        <v>4.79</v>
      </c>
      <c r="O116" s="53">
        <f>IF(Tabelle20[[#This Row],[Etas 55°C]]=0,"n.a.",(6-Tabelle20[[#This Row],[80%/20% SCOP]])/Tabelle20[[#This Row],[80%/20% SCOP]])</f>
        <v>0.25260960334029225</v>
      </c>
    </row>
    <row r="117" spans="1:15" ht="20.100000000000001" customHeight="1" x14ac:dyDescent="0.25">
      <c r="A117" s="63"/>
      <c r="B117" s="40">
        <v>16017203</v>
      </c>
      <c r="C117" s="41" t="s">
        <v>2971</v>
      </c>
      <c r="D117" s="41" t="s">
        <v>7423</v>
      </c>
      <c r="E117" s="42" t="s">
        <v>6852</v>
      </c>
      <c r="F117" s="43">
        <v>10.69</v>
      </c>
      <c r="G117" s="44">
        <v>2.028</v>
      </c>
      <c r="H117" s="43">
        <v>9.6999999999999993</v>
      </c>
      <c r="I117" s="44">
        <v>1.4390000000000001</v>
      </c>
      <c r="J117" s="42" t="s">
        <v>3</v>
      </c>
      <c r="K117" s="42" t="s">
        <v>4</v>
      </c>
      <c r="L117" s="42" t="s">
        <v>4</v>
      </c>
      <c r="M117" s="43">
        <f>IF(Tabelle20[[#This Row],[Heizleistung (55° C)]]=0,Tabelle20[[#This Row],[Heizleistung (35° C)]],(Tabelle20[[#This Row],[Heizleistung (35° C)]]+Tabelle20[[#This Row],[Heizleistung (55° C)]])/2)</f>
        <v>10.195</v>
      </c>
      <c r="N117" s="46">
        <f>IF(OR(Tabelle20[[#This Row],[Etas 35°C]]=0,Tabelle20[[#This Row],[Etas 55°C]]=0),"n.a.",(Tabelle20[[#This Row],[Etas 35°C]]*0.8+Tabelle20[[#This Row],[Etas 55°C]]*0.2)*2.5)</f>
        <v>4.7755000000000001</v>
      </c>
      <c r="O117" s="53">
        <f>IF(Tabelle20[[#This Row],[Etas 55°C]]=0,"n.a.",(6-Tabelle20[[#This Row],[80%/20% SCOP]])/Tabelle20[[#This Row],[80%/20% SCOP]])</f>
        <v>0.25641294105329282</v>
      </c>
    </row>
    <row r="118" spans="1:15" ht="20.100000000000001" customHeight="1" x14ac:dyDescent="0.25">
      <c r="A118" s="63"/>
      <c r="B118" s="40">
        <v>16003045</v>
      </c>
      <c r="C118" s="41" t="s">
        <v>6137</v>
      </c>
      <c r="D118" s="41" t="s">
        <v>7999</v>
      </c>
      <c r="E118" s="42" t="s">
        <v>6852</v>
      </c>
      <c r="F118" s="43">
        <v>8.82</v>
      </c>
      <c r="G118" s="44">
        <v>2.02</v>
      </c>
      <c r="H118" s="43">
        <v>8.94</v>
      </c>
      <c r="I118" s="44">
        <v>1.47</v>
      </c>
      <c r="J118" s="42" t="s">
        <v>109</v>
      </c>
      <c r="K118" s="42" t="s">
        <v>4</v>
      </c>
      <c r="L118" s="42" t="s">
        <v>4</v>
      </c>
      <c r="M118" s="43">
        <f>IF(Tabelle20[[#This Row],[Heizleistung (55° C)]]=0,Tabelle20[[#This Row],[Heizleistung (35° C)]],(Tabelle20[[#This Row],[Heizleistung (35° C)]]+Tabelle20[[#This Row],[Heizleistung (55° C)]])/2)</f>
        <v>8.879999999999999</v>
      </c>
      <c r="N118" s="46">
        <f>IF(OR(Tabelle20[[#This Row],[Etas 35°C]]=0,Tabelle20[[#This Row],[Etas 55°C]]=0),"n.a.",(Tabelle20[[#This Row],[Etas 35°C]]*0.8+Tabelle20[[#This Row],[Etas 55°C]]*0.2)*2.5)</f>
        <v>4.7750000000000004</v>
      </c>
      <c r="O118" s="53">
        <f>IF(Tabelle20[[#This Row],[Etas 55°C]]=0,"n.a.",(6-Tabelle20[[#This Row],[80%/20% SCOP]])/Tabelle20[[#This Row],[80%/20% SCOP]])</f>
        <v>0.25654450261780093</v>
      </c>
    </row>
    <row r="119" spans="1:15" ht="20.100000000000001" customHeight="1" x14ac:dyDescent="0.25">
      <c r="A119" s="63"/>
      <c r="B119" s="40">
        <v>16002505</v>
      </c>
      <c r="C119" s="41" t="s">
        <v>6533</v>
      </c>
      <c r="D119" s="41" t="s">
        <v>8000</v>
      </c>
      <c r="E119" s="42" t="s">
        <v>6852</v>
      </c>
      <c r="F119" s="43">
        <v>10</v>
      </c>
      <c r="G119" s="44">
        <v>2.02</v>
      </c>
      <c r="H119" s="43">
        <v>10</v>
      </c>
      <c r="I119" s="44">
        <v>1.43</v>
      </c>
      <c r="J119" s="42" t="s">
        <v>109</v>
      </c>
      <c r="K119" s="42" t="s">
        <v>4</v>
      </c>
      <c r="L119" s="42" t="s">
        <v>4</v>
      </c>
      <c r="M119" s="43">
        <f>IF(Tabelle20[[#This Row],[Heizleistung (55° C)]]=0,Tabelle20[[#This Row],[Heizleistung (35° C)]],(Tabelle20[[#This Row],[Heizleistung (35° C)]]+Tabelle20[[#This Row],[Heizleistung (55° C)]])/2)</f>
        <v>10</v>
      </c>
      <c r="N119" s="46">
        <f>IF(OR(Tabelle20[[#This Row],[Etas 35°C]]=0,Tabelle20[[#This Row],[Etas 55°C]]=0),"n.a.",(Tabelle20[[#This Row],[Etas 35°C]]*0.8+Tabelle20[[#This Row],[Etas 55°C]]*0.2)*2.5)</f>
        <v>4.7550000000000008</v>
      </c>
      <c r="O119" s="53">
        <f>IF(Tabelle20[[#This Row],[Etas 55°C]]=0,"n.a.",(6-Tabelle20[[#This Row],[80%/20% SCOP]])/Tabelle20[[#This Row],[80%/20% SCOP]])</f>
        <v>0.26182965299684524</v>
      </c>
    </row>
    <row r="120" spans="1:15" ht="20.100000000000001" customHeight="1" x14ac:dyDescent="0.25">
      <c r="A120" s="63"/>
      <c r="B120" s="40">
        <v>16002761</v>
      </c>
      <c r="C120" s="41" t="s">
        <v>6201</v>
      </c>
      <c r="D120" s="41" t="s">
        <v>7892</v>
      </c>
      <c r="E120" s="42" t="s">
        <v>6852</v>
      </c>
      <c r="F120" s="43">
        <v>10.27</v>
      </c>
      <c r="G120" s="44">
        <v>2</v>
      </c>
      <c r="H120" s="43">
        <v>9.31</v>
      </c>
      <c r="I120" s="44">
        <v>1.5</v>
      </c>
      <c r="J120" s="42" t="s">
        <v>109</v>
      </c>
      <c r="K120" s="42" t="s">
        <v>4</v>
      </c>
      <c r="L120" s="42" t="s">
        <v>4</v>
      </c>
      <c r="M120" s="43">
        <f>IF(Tabelle20[[#This Row],[Heizleistung (55° C)]]=0,Tabelle20[[#This Row],[Heizleistung (35° C)]],(Tabelle20[[#This Row],[Heizleistung (35° C)]]+Tabelle20[[#This Row],[Heizleistung (55° C)]])/2)</f>
        <v>9.7899999999999991</v>
      </c>
      <c r="N120" s="46">
        <f>IF(OR(Tabelle20[[#This Row],[Etas 35°C]]=0,Tabelle20[[#This Row],[Etas 55°C]]=0),"n.a.",(Tabelle20[[#This Row],[Etas 35°C]]*0.8+Tabelle20[[#This Row],[Etas 55°C]]*0.2)*2.5)</f>
        <v>4.75</v>
      </c>
      <c r="O120" s="53">
        <f>IF(Tabelle20[[#This Row],[Etas 55°C]]=0,"n.a.",(6-Tabelle20[[#This Row],[80%/20% SCOP]])/Tabelle20[[#This Row],[80%/20% SCOP]])</f>
        <v>0.26315789473684209</v>
      </c>
    </row>
    <row r="121" spans="1:15" ht="20.100000000000001" customHeight="1" x14ac:dyDescent="0.25">
      <c r="A121" s="63"/>
      <c r="B121" s="40">
        <v>16002625</v>
      </c>
      <c r="C121" s="41" t="s">
        <v>6201</v>
      </c>
      <c r="D121" s="41" t="s">
        <v>7888</v>
      </c>
      <c r="E121" s="42" t="s">
        <v>6852</v>
      </c>
      <c r="F121" s="43">
        <v>9.8000000000000007</v>
      </c>
      <c r="G121" s="44">
        <v>2.0099999999999998</v>
      </c>
      <c r="H121" s="43">
        <v>8.8800000000000008</v>
      </c>
      <c r="I121" s="44">
        <v>1.45</v>
      </c>
      <c r="J121" s="42" t="s">
        <v>109</v>
      </c>
      <c r="K121" s="42" t="s">
        <v>4</v>
      </c>
      <c r="L121" s="42" t="s">
        <v>4</v>
      </c>
      <c r="M121" s="43">
        <f>IF(Tabelle20[[#This Row],[Heizleistung (55° C)]]=0,Tabelle20[[#This Row],[Heizleistung (35° C)]],(Tabelle20[[#This Row],[Heizleistung (35° C)]]+Tabelle20[[#This Row],[Heizleistung (55° C)]])/2)</f>
        <v>9.34</v>
      </c>
      <c r="N121" s="46">
        <f>IF(OR(Tabelle20[[#This Row],[Etas 35°C]]=0,Tabelle20[[#This Row],[Etas 55°C]]=0),"n.a.",(Tabelle20[[#This Row],[Etas 35°C]]*0.8+Tabelle20[[#This Row],[Etas 55°C]]*0.2)*2.5)</f>
        <v>4.7450000000000001</v>
      </c>
      <c r="O121" s="53">
        <f>IF(Tabelle20[[#This Row],[Etas 55°C]]=0,"n.a.",(6-Tabelle20[[#This Row],[80%/20% SCOP]])/Tabelle20[[#This Row],[80%/20% SCOP]])</f>
        <v>0.26448893572181242</v>
      </c>
    </row>
    <row r="122" spans="1:15" ht="20.100000000000001" customHeight="1" x14ac:dyDescent="0.25">
      <c r="A122" s="63"/>
      <c r="B122" s="40">
        <v>16003213</v>
      </c>
      <c r="C122" s="41" t="s">
        <v>6522</v>
      </c>
      <c r="D122" s="41" t="s">
        <v>7896</v>
      </c>
      <c r="E122" s="42" t="s">
        <v>6852</v>
      </c>
      <c r="F122" s="43">
        <v>10.4</v>
      </c>
      <c r="G122" s="44">
        <v>2.0099999999999998</v>
      </c>
      <c r="H122" s="43">
        <v>10</v>
      </c>
      <c r="I122" s="44">
        <v>1.45</v>
      </c>
      <c r="J122" s="42" t="s">
        <v>109</v>
      </c>
      <c r="K122" s="42" t="s">
        <v>4</v>
      </c>
      <c r="L122" s="42" t="s">
        <v>4</v>
      </c>
      <c r="M122" s="43">
        <f>IF(Tabelle20[[#This Row],[Heizleistung (55° C)]]=0,Tabelle20[[#This Row],[Heizleistung (35° C)]],(Tabelle20[[#This Row],[Heizleistung (35° C)]]+Tabelle20[[#This Row],[Heizleistung (55° C)]])/2)</f>
        <v>10.199999999999999</v>
      </c>
      <c r="N122" s="46">
        <f>IF(OR(Tabelle20[[#This Row],[Etas 35°C]]=0,Tabelle20[[#This Row],[Etas 55°C]]=0),"n.a.",(Tabelle20[[#This Row],[Etas 35°C]]*0.8+Tabelle20[[#This Row],[Etas 55°C]]*0.2)*2.5)</f>
        <v>4.7450000000000001</v>
      </c>
      <c r="O122" s="53">
        <f>IF(Tabelle20[[#This Row],[Etas 55°C]]=0,"n.a.",(6-Tabelle20[[#This Row],[80%/20% SCOP]])/Tabelle20[[#This Row],[80%/20% SCOP]])</f>
        <v>0.26448893572181242</v>
      </c>
    </row>
    <row r="123" spans="1:15" ht="20.100000000000001" customHeight="1" x14ac:dyDescent="0.25">
      <c r="A123" s="63"/>
      <c r="B123" s="40">
        <v>16002771</v>
      </c>
      <c r="C123" s="41" t="s">
        <v>6533</v>
      </c>
      <c r="D123" s="41" t="s">
        <v>7900</v>
      </c>
      <c r="E123" s="42" t="s">
        <v>6852</v>
      </c>
      <c r="F123" s="43">
        <v>10.5</v>
      </c>
      <c r="G123" s="44">
        <v>2</v>
      </c>
      <c r="H123" s="43">
        <v>9.6999999999999993</v>
      </c>
      <c r="I123" s="44">
        <v>1.45</v>
      </c>
      <c r="J123" s="42" t="s">
        <v>109</v>
      </c>
      <c r="K123" s="42" t="s">
        <v>4</v>
      </c>
      <c r="L123" s="42" t="s">
        <v>4</v>
      </c>
      <c r="M123" s="43">
        <f>IF(Tabelle20[[#This Row],[Heizleistung (55° C)]]=0,Tabelle20[[#This Row],[Heizleistung (35° C)]],(Tabelle20[[#This Row],[Heizleistung (35° C)]]+Tabelle20[[#This Row],[Heizleistung (55° C)]])/2)</f>
        <v>10.1</v>
      </c>
      <c r="N123" s="46">
        <f>IF(OR(Tabelle20[[#This Row],[Etas 35°C]]=0,Tabelle20[[#This Row],[Etas 55°C]]=0),"n.a.",(Tabelle20[[#This Row],[Etas 35°C]]*0.8+Tabelle20[[#This Row],[Etas 55°C]]*0.2)*2.5)</f>
        <v>4.7250000000000005</v>
      </c>
      <c r="O123" s="53">
        <f>IF(Tabelle20[[#This Row],[Etas 55°C]]=0,"n.a.",(6-Tabelle20[[#This Row],[80%/20% SCOP]])/Tabelle20[[#This Row],[80%/20% SCOP]])</f>
        <v>0.26984126984126972</v>
      </c>
    </row>
    <row r="124" spans="1:15" ht="20.100000000000001" customHeight="1" x14ac:dyDescent="0.25">
      <c r="A124" s="63"/>
      <c r="B124" s="40">
        <v>16006642</v>
      </c>
      <c r="C124" s="41" t="s">
        <v>1657</v>
      </c>
      <c r="D124" s="41" t="s">
        <v>7257</v>
      </c>
      <c r="E124" s="42" t="s">
        <v>6852</v>
      </c>
      <c r="F124" s="43">
        <v>11</v>
      </c>
      <c r="G124" s="44">
        <v>1.98</v>
      </c>
      <c r="H124" s="43">
        <v>10</v>
      </c>
      <c r="I124" s="44">
        <v>1.53</v>
      </c>
      <c r="J124" s="42" t="s">
        <v>109</v>
      </c>
      <c r="K124" s="42" t="s">
        <v>4</v>
      </c>
      <c r="L124" s="42" t="s">
        <v>4</v>
      </c>
      <c r="M124" s="43">
        <f>IF(Tabelle20[[#This Row],[Heizleistung (55° C)]]=0,Tabelle20[[#This Row],[Heizleistung (35° C)]],(Tabelle20[[#This Row],[Heizleistung (35° C)]]+Tabelle20[[#This Row],[Heizleistung (55° C)]])/2)</f>
        <v>10.5</v>
      </c>
      <c r="N124" s="46">
        <f>IF(OR(Tabelle20[[#This Row],[Etas 35°C]]=0,Tabelle20[[#This Row],[Etas 55°C]]=0),"n.a.",(Tabelle20[[#This Row],[Etas 35°C]]*0.8+Tabelle20[[#This Row],[Etas 55°C]]*0.2)*2.5)</f>
        <v>4.7250000000000005</v>
      </c>
      <c r="O124" s="53">
        <f>IF(Tabelle20[[#This Row],[Etas 55°C]]=0,"n.a.",(6-Tabelle20[[#This Row],[80%/20% SCOP]])/Tabelle20[[#This Row],[80%/20% SCOP]])</f>
        <v>0.26984126984126972</v>
      </c>
    </row>
    <row r="125" spans="1:15" ht="20.100000000000001" customHeight="1" x14ac:dyDescent="0.25">
      <c r="A125" s="63"/>
      <c r="B125" s="40">
        <v>16016457</v>
      </c>
      <c r="C125" s="41" t="s">
        <v>6533</v>
      </c>
      <c r="D125" s="41" t="s">
        <v>7919</v>
      </c>
      <c r="E125" s="42" t="s">
        <v>6852</v>
      </c>
      <c r="F125" s="43">
        <v>9.1</v>
      </c>
      <c r="G125" s="44">
        <v>1.97</v>
      </c>
      <c r="H125" s="43">
        <v>8.1999999999999993</v>
      </c>
      <c r="I125" s="44">
        <v>1.5</v>
      </c>
      <c r="J125" s="42" t="s">
        <v>3</v>
      </c>
      <c r="K125" s="42" t="s">
        <v>4</v>
      </c>
      <c r="L125" s="42" t="s">
        <v>4</v>
      </c>
      <c r="M125" s="43">
        <f>IF(Tabelle20[[#This Row],[Heizleistung (55° C)]]=0,Tabelle20[[#This Row],[Heizleistung (35° C)]],(Tabelle20[[#This Row],[Heizleistung (35° C)]]+Tabelle20[[#This Row],[Heizleistung (55° C)]])/2)</f>
        <v>8.6499999999999986</v>
      </c>
      <c r="N125" s="46">
        <f>IF(OR(Tabelle20[[#This Row],[Etas 35°C]]=0,Tabelle20[[#This Row],[Etas 55°C]]=0),"n.a.",(Tabelle20[[#This Row],[Etas 35°C]]*0.8+Tabelle20[[#This Row],[Etas 55°C]]*0.2)*2.5)</f>
        <v>4.6900000000000004</v>
      </c>
      <c r="O125" s="53">
        <f>IF(Tabelle20[[#This Row],[Etas 55°C]]=0,"n.a.",(6-Tabelle20[[#This Row],[80%/20% SCOP]])/Tabelle20[[#This Row],[80%/20% SCOP]])</f>
        <v>0.27931769722814487</v>
      </c>
    </row>
    <row r="126" spans="1:15" ht="20.100000000000001" customHeight="1" x14ac:dyDescent="0.25">
      <c r="A126" s="63"/>
      <c r="B126" s="40">
        <v>16015371</v>
      </c>
      <c r="C126" s="41" t="s">
        <v>1624</v>
      </c>
      <c r="D126" s="41" t="s">
        <v>7013</v>
      </c>
      <c r="E126" s="42" t="s">
        <v>6852</v>
      </c>
      <c r="F126" s="43">
        <v>9.16</v>
      </c>
      <c r="G126" s="44">
        <v>1.95</v>
      </c>
      <c r="H126" s="43">
        <v>8.39</v>
      </c>
      <c r="I126" s="44">
        <v>1.49</v>
      </c>
      <c r="J126" s="42" t="s">
        <v>324</v>
      </c>
      <c r="K126" s="42" t="s">
        <v>15</v>
      </c>
      <c r="L126" s="42" t="s">
        <v>4</v>
      </c>
      <c r="M126" s="43">
        <f>IF(Tabelle20[[#This Row],[Heizleistung (55° C)]]=0,Tabelle20[[#This Row],[Heizleistung (35° C)]],(Tabelle20[[#This Row],[Heizleistung (35° C)]]+Tabelle20[[#This Row],[Heizleistung (55° C)]])/2)</f>
        <v>8.7750000000000004</v>
      </c>
      <c r="N126" s="46">
        <f>IF(OR(Tabelle20[[#This Row],[Etas 35°C]]=0,Tabelle20[[#This Row],[Etas 55°C]]=0),"n.a.",(Tabelle20[[#This Row],[Etas 35°C]]*0.8+Tabelle20[[#This Row],[Etas 55°C]]*0.2)*2.5)</f>
        <v>4.6450000000000005</v>
      </c>
      <c r="O126" s="53">
        <f>IF(Tabelle20[[#This Row],[Etas 55°C]]=0,"n.a.",(6-Tabelle20[[#This Row],[80%/20% SCOP]])/Tabelle20[[#This Row],[80%/20% SCOP]])</f>
        <v>0.29171151776103327</v>
      </c>
    </row>
    <row r="127" spans="1:15" ht="20.100000000000001" customHeight="1" x14ac:dyDescent="0.25">
      <c r="A127" s="63"/>
      <c r="B127" s="40">
        <v>16007594</v>
      </c>
      <c r="C127" s="41" t="s">
        <v>2472</v>
      </c>
      <c r="D127" s="41" t="s">
        <v>7374</v>
      </c>
      <c r="E127" s="42" t="s">
        <v>6852</v>
      </c>
      <c r="F127" s="43">
        <v>9</v>
      </c>
      <c r="G127" s="44">
        <v>1.88</v>
      </c>
      <c r="H127" s="43">
        <v>9</v>
      </c>
      <c r="I127" s="44">
        <v>1.44</v>
      </c>
      <c r="J127" s="42" t="s">
        <v>130</v>
      </c>
      <c r="K127" s="42" t="s">
        <v>4</v>
      </c>
      <c r="L127" s="42" t="s">
        <v>4</v>
      </c>
      <c r="M127" s="43">
        <f>IF(Tabelle20[[#This Row],[Heizleistung (55° C)]]=0,Tabelle20[[#This Row],[Heizleistung (35° C)]],(Tabelle20[[#This Row],[Heizleistung (35° C)]]+Tabelle20[[#This Row],[Heizleistung (55° C)]])/2)</f>
        <v>9</v>
      </c>
      <c r="N127" s="46">
        <f>IF(OR(Tabelle20[[#This Row],[Etas 35°C]]=0,Tabelle20[[#This Row],[Etas 55°C]]=0),"n.a.",(Tabelle20[[#This Row],[Etas 35°C]]*0.8+Tabelle20[[#This Row],[Etas 55°C]]*0.2)*2.5)</f>
        <v>4.4800000000000004</v>
      </c>
      <c r="O127" s="53">
        <f>IF(Tabelle20[[#This Row],[Etas 55°C]]=0,"n.a.",(6-Tabelle20[[#This Row],[80%/20% SCOP]])/Tabelle20[[#This Row],[80%/20% SCOP]])</f>
        <v>0.33928571428571414</v>
      </c>
    </row>
    <row r="128" spans="1:15" ht="20.100000000000001" customHeight="1" x14ac:dyDescent="0.25">
      <c r="A128" s="63"/>
      <c r="B128" s="40">
        <v>16000479</v>
      </c>
      <c r="C128" s="41" t="s">
        <v>4534</v>
      </c>
      <c r="D128" s="41" t="s">
        <v>7591</v>
      </c>
      <c r="E128" s="42" t="s">
        <v>6852</v>
      </c>
      <c r="F128" s="43">
        <v>10</v>
      </c>
      <c r="G128" s="44">
        <v>1.87</v>
      </c>
      <c r="H128" s="43">
        <v>9</v>
      </c>
      <c r="I128" s="44">
        <v>1.47</v>
      </c>
      <c r="J128" s="42" t="s">
        <v>324</v>
      </c>
      <c r="K128" s="42" t="s">
        <v>4</v>
      </c>
      <c r="L128" s="42" t="s">
        <v>4</v>
      </c>
      <c r="M128" s="43">
        <f>IF(Tabelle20[[#This Row],[Heizleistung (55° C)]]=0,Tabelle20[[#This Row],[Heizleistung (35° C)]],(Tabelle20[[#This Row],[Heizleistung (35° C)]]+Tabelle20[[#This Row],[Heizleistung (55° C)]])/2)</f>
        <v>9.5</v>
      </c>
      <c r="N128" s="46">
        <f>IF(OR(Tabelle20[[#This Row],[Etas 35°C]]=0,Tabelle20[[#This Row],[Etas 55°C]]=0),"n.a.",(Tabelle20[[#This Row],[Etas 35°C]]*0.8+Tabelle20[[#This Row],[Etas 55°C]]*0.2)*2.5)</f>
        <v>4.4750000000000005</v>
      </c>
      <c r="O128" s="53">
        <f>IF(Tabelle20[[#This Row],[Etas 55°C]]=0,"n.a.",(6-Tabelle20[[#This Row],[80%/20% SCOP]])/Tabelle20[[#This Row],[80%/20% SCOP]])</f>
        <v>0.3407821229050278</v>
      </c>
    </row>
    <row r="129" spans="1:15" ht="20.100000000000001" customHeight="1" x14ac:dyDescent="0.25">
      <c r="A129" s="63"/>
      <c r="B129" s="40">
        <v>16000474</v>
      </c>
      <c r="C129" s="41" t="s">
        <v>4534</v>
      </c>
      <c r="D129" s="41" t="s">
        <v>7605</v>
      </c>
      <c r="E129" s="42" t="s">
        <v>6852</v>
      </c>
      <c r="F129" s="43">
        <v>10</v>
      </c>
      <c r="G129" s="44">
        <v>1.87</v>
      </c>
      <c r="H129" s="43">
        <v>9</v>
      </c>
      <c r="I129" s="44">
        <v>1.47</v>
      </c>
      <c r="J129" s="42" t="s">
        <v>324</v>
      </c>
      <c r="K129" s="42" t="s">
        <v>4</v>
      </c>
      <c r="L129" s="42" t="s">
        <v>4</v>
      </c>
      <c r="M129" s="43">
        <f>IF(Tabelle20[[#This Row],[Heizleistung (55° C)]]=0,Tabelle20[[#This Row],[Heizleistung (35° C)]],(Tabelle20[[#This Row],[Heizleistung (35° C)]]+Tabelle20[[#This Row],[Heizleistung (55° C)]])/2)</f>
        <v>9.5</v>
      </c>
      <c r="N129" s="46">
        <f>IF(OR(Tabelle20[[#This Row],[Etas 35°C]]=0,Tabelle20[[#This Row],[Etas 55°C]]=0),"n.a.",(Tabelle20[[#This Row],[Etas 35°C]]*0.8+Tabelle20[[#This Row],[Etas 55°C]]*0.2)*2.5)</f>
        <v>4.4750000000000005</v>
      </c>
      <c r="O129" s="53">
        <f>IF(Tabelle20[[#This Row],[Etas 55°C]]=0,"n.a.",(6-Tabelle20[[#This Row],[80%/20% SCOP]])/Tabelle20[[#This Row],[80%/20% SCOP]])</f>
        <v>0.3407821229050278</v>
      </c>
    </row>
    <row r="130" spans="1:15" ht="20.100000000000001" customHeight="1" x14ac:dyDescent="0.25">
      <c r="A130" s="63"/>
      <c r="B130" s="40">
        <v>16006745</v>
      </c>
      <c r="C130" s="41" t="s">
        <v>2802</v>
      </c>
      <c r="D130" s="41" t="s">
        <v>7393</v>
      </c>
      <c r="E130" s="42" t="s">
        <v>6852</v>
      </c>
      <c r="F130" s="43">
        <v>10</v>
      </c>
      <c r="G130" s="44">
        <v>1.87</v>
      </c>
      <c r="H130" s="43">
        <v>9.1999999999999993</v>
      </c>
      <c r="I130" s="44">
        <v>1.47</v>
      </c>
      <c r="J130" s="42" t="s">
        <v>324</v>
      </c>
      <c r="K130" s="42" t="s">
        <v>4</v>
      </c>
      <c r="L130" s="42" t="s">
        <v>15</v>
      </c>
      <c r="M130" s="43">
        <f>IF(Tabelle20[[#This Row],[Heizleistung (55° C)]]=0,Tabelle20[[#This Row],[Heizleistung (35° C)]],(Tabelle20[[#This Row],[Heizleistung (35° C)]]+Tabelle20[[#This Row],[Heizleistung (55° C)]])/2)</f>
        <v>9.6</v>
      </c>
      <c r="N130" s="46">
        <f>IF(OR(Tabelle20[[#This Row],[Etas 35°C]]=0,Tabelle20[[#This Row],[Etas 55°C]]=0),"n.a.",(Tabelle20[[#This Row],[Etas 35°C]]*0.8+Tabelle20[[#This Row],[Etas 55°C]]*0.2)*2.5)</f>
        <v>4.4750000000000005</v>
      </c>
      <c r="O130" s="53">
        <f>IF(Tabelle20[[#This Row],[Etas 55°C]]=0,"n.a.",(6-Tabelle20[[#This Row],[80%/20% SCOP]])/Tabelle20[[#This Row],[80%/20% SCOP]])</f>
        <v>0.3407821229050278</v>
      </c>
    </row>
    <row r="131" spans="1:15" ht="20.100000000000001" customHeight="1" x14ac:dyDescent="0.25">
      <c r="A131" s="63"/>
      <c r="B131" s="40">
        <v>16007361</v>
      </c>
      <c r="C131" s="41" t="s">
        <v>2855</v>
      </c>
      <c r="D131" s="41" t="s">
        <v>7411</v>
      </c>
      <c r="E131" s="42" t="s">
        <v>6852</v>
      </c>
      <c r="F131" s="43">
        <v>9</v>
      </c>
      <c r="G131" s="44">
        <v>1.88</v>
      </c>
      <c r="H131" s="43">
        <v>9</v>
      </c>
      <c r="I131" s="44">
        <v>1.41</v>
      </c>
      <c r="J131" s="42" t="s">
        <v>324</v>
      </c>
      <c r="K131" s="42" t="s">
        <v>4</v>
      </c>
      <c r="L131" s="42" t="s">
        <v>4</v>
      </c>
      <c r="M131" s="43">
        <f>IF(Tabelle20[[#This Row],[Heizleistung (55° C)]]=0,Tabelle20[[#This Row],[Heizleistung (35° C)]],(Tabelle20[[#This Row],[Heizleistung (35° C)]]+Tabelle20[[#This Row],[Heizleistung (55° C)]])/2)</f>
        <v>9</v>
      </c>
      <c r="N131" s="46">
        <f>IF(OR(Tabelle20[[#This Row],[Etas 35°C]]=0,Tabelle20[[#This Row],[Etas 55°C]]=0),"n.a.",(Tabelle20[[#This Row],[Etas 35°C]]*0.8+Tabelle20[[#This Row],[Etas 55°C]]*0.2)*2.5)</f>
        <v>4.4649999999999999</v>
      </c>
      <c r="O131" s="53">
        <f>IF(Tabelle20[[#This Row],[Etas 55°C]]=0,"n.a.",(6-Tabelle20[[#This Row],[80%/20% SCOP]])/Tabelle20[[#This Row],[80%/20% SCOP]])</f>
        <v>0.34378499440089588</v>
      </c>
    </row>
    <row r="132" spans="1:15" ht="20.100000000000001" customHeight="1" x14ac:dyDescent="0.25">
      <c r="A132" s="63"/>
      <c r="B132" s="40">
        <v>16007297</v>
      </c>
      <c r="C132" s="41" t="s">
        <v>2855</v>
      </c>
      <c r="D132" s="41" t="s">
        <v>7420</v>
      </c>
      <c r="E132" s="42" t="s">
        <v>6852</v>
      </c>
      <c r="F132" s="43">
        <v>9</v>
      </c>
      <c r="G132" s="44">
        <v>1.88</v>
      </c>
      <c r="H132" s="43">
        <v>9</v>
      </c>
      <c r="I132" s="44">
        <v>1.41</v>
      </c>
      <c r="J132" s="42" t="s">
        <v>324</v>
      </c>
      <c r="K132" s="42" t="s">
        <v>4</v>
      </c>
      <c r="L132" s="42" t="s">
        <v>4</v>
      </c>
      <c r="M132" s="43">
        <f>IF(Tabelle20[[#This Row],[Heizleistung (55° C)]]=0,Tabelle20[[#This Row],[Heizleistung (35° C)]],(Tabelle20[[#This Row],[Heizleistung (35° C)]]+Tabelle20[[#This Row],[Heizleistung (55° C)]])/2)</f>
        <v>9</v>
      </c>
      <c r="N132" s="46">
        <f>IF(OR(Tabelle20[[#This Row],[Etas 35°C]]=0,Tabelle20[[#This Row],[Etas 55°C]]=0),"n.a.",(Tabelle20[[#This Row],[Etas 35°C]]*0.8+Tabelle20[[#This Row],[Etas 55°C]]*0.2)*2.5)</f>
        <v>4.4649999999999999</v>
      </c>
      <c r="O132" s="53">
        <f>IF(Tabelle20[[#This Row],[Etas 55°C]]=0,"n.a.",(6-Tabelle20[[#This Row],[80%/20% SCOP]])/Tabelle20[[#This Row],[80%/20% SCOP]])</f>
        <v>0.34378499440089588</v>
      </c>
    </row>
    <row r="133" spans="1:15" ht="20.100000000000001" customHeight="1" x14ac:dyDescent="0.25">
      <c r="A133" s="63"/>
      <c r="B133" s="40">
        <v>16001198</v>
      </c>
      <c r="C133" s="41" t="s">
        <v>7670</v>
      </c>
      <c r="D133" s="41" t="s">
        <v>7675</v>
      </c>
      <c r="E133" s="42" t="s">
        <v>6852</v>
      </c>
      <c r="F133" s="43">
        <v>10.199999999999999</v>
      </c>
      <c r="G133" s="44">
        <v>1.86</v>
      </c>
      <c r="H133" s="43">
        <v>9.1</v>
      </c>
      <c r="I133" s="44">
        <v>1.45</v>
      </c>
      <c r="J133" s="42" t="s">
        <v>109</v>
      </c>
      <c r="K133" s="42" t="s">
        <v>15</v>
      </c>
      <c r="L133" s="42" t="s">
        <v>4</v>
      </c>
      <c r="M133" s="43">
        <f>IF(Tabelle20[[#This Row],[Heizleistung (55° C)]]=0,Tabelle20[[#This Row],[Heizleistung (35° C)]],(Tabelle20[[#This Row],[Heizleistung (35° C)]]+Tabelle20[[#This Row],[Heizleistung (55° C)]])/2)</f>
        <v>9.6499999999999986</v>
      </c>
      <c r="N133" s="46">
        <f>IF(OR(Tabelle20[[#This Row],[Etas 35°C]]=0,Tabelle20[[#This Row],[Etas 55°C]]=0),"n.a.",(Tabelle20[[#This Row],[Etas 35°C]]*0.8+Tabelle20[[#This Row],[Etas 55°C]]*0.2)*2.5)</f>
        <v>4.4450000000000003</v>
      </c>
      <c r="O133" s="53">
        <f>IF(Tabelle20[[#This Row],[Etas 55°C]]=0,"n.a.",(6-Tabelle20[[#This Row],[80%/20% SCOP]])/Tabelle20[[#This Row],[80%/20% SCOP]])</f>
        <v>0.3498312710911135</v>
      </c>
    </row>
    <row r="134" spans="1:15" ht="20.100000000000001" customHeight="1" x14ac:dyDescent="0.25">
      <c r="A134" s="63"/>
      <c r="B134" s="40">
        <v>16015771</v>
      </c>
      <c r="C134" s="41" t="s">
        <v>1646</v>
      </c>
      <c r="D134" s="41" t="s">
        <v>8001</v>
      </c>
      <c r="E134" s="42" t="s">
        <v>6852</v>
      </c>
      <c r="F134" s="43">
        <v>10</v>
      </c>
      <c r="G134" s="44">
        <v>1.83</v>
      </c>
      <c r="H134" s="43">
        <v>9</v>
      </c>
      <c r="I134" s="44">
        <v>1.401</v>
      </c>
      <c r="J134" s="42" t="s">
        <v>3</v>
      </c>
      <c r="K134" s="42" t="s">
        <v>15</v>
      </c>
      <c r="L134" s="42" t="s">
        <v>4</v>
      </c>
      <c r="M134" s="43">
        <f>IF(Tabelle20[[#This Row],[Heizleistung (55° C)]]=0,Tabelle20[[#This Row],[Heizleistung (35° C)]],(Tabelle20[[#This Row],[Heizleistung (35° C)]]+Tabelle20[[#This Row],[Heizleistung (55° C)]])/2)</f>
        <v>9.5</v>
      </c>
      <c r="N134" s="46">
        <f>IF(OR(Tabelle20[[#This Row],[Etas 35°C]]=0,Tabelle20[[#This Row],[Etas 55°C]]=0),"n.a.",(Tabelle20[[#This Row],[Etas 35°C]]*0.8+Tabelle20[[#This Row],[Etas 55°C]]*0.2)*2.5)</f>
        <v>4.3605</v>
      </c>
      <c r="O134" s="53">
        <f>IF(Tabelle20[[#This Row],[Etas 55°C]]=0,"n.a.",(6-Tabelle20[[#This Row],[80%/20% SCOP]])/Tabelle20[[#This Row],[80%/20% SCOP]])</f>
        <v>0.3759889920880633</v>
      </c>
    </row>
    <row r="135" spans="1:15" ht="20.100000000000001" customHeight="1" x14ac:dyDescent="0.25">
      <c r="A135" s="63"/>
      <c r="B135" s="47">
        <v>16000925</v>
      </c>
      <c r="C135" s="48" t="s">
        <v>4739</v>
      </c>
      <c r="D135" s="48" t="s">
        <v>7658</v>
      </c>
      <c r="E135" s="49" t="s">
        <v>6852</v>
      </c>
      <c r="F135" s="50">
        <v>9</v>
      </c>
      <c r="G135" s="51">
        <v>1.81</v>
      </c>
      <c r="H135" s="50">
        <v>9</v>
      </c>
      <c r="I135" s="51">
        <v>1.46</v>
      </c>
      <c r="J135" s="49" t="s">
        <v>109</v>
      </c>
      <c r="K135" s="49" t="s">
        <v>4</v>
      </c>
      <c r="L135" s="49" t="s">
        <v>4</v>
      </c>
      <c r="M135" s="50">
        <f>IF(Tabelle20[[#This Row],[Heizleistung (55° C)]]=0,Tabelle20[[#This Row],[Heizleistung (35° C)]],(Tabelle20[[#This Row],[Heizleistung (35° C)]]+Tabelle20[[#This Row],[Heizleistung (55° C)]])/2)</f>
        <v>9</v>
      </c>
      <c r="N135" s="52">
        <f>IF(OR(Tabelle20[[#This Row],[Etas 35°C]]=0,Tabelle20[[#This Row],[Etas 55°C]]=0),"n.a.",(Tabelle20[[#This Row],[Etas 35°C]]*0.8+Tabelle20[[#This Row],[Etas 55°C]]*0.2)*2.5)</f>
        <v>4.3500000000000005</v>
      </c>
      <c r="O135" s="55">
        <f>IF(Tabelle20[[#This Row],[Etas 55°C]]=0,"n.a.",(6-Tabelle20[[#This Row],[80%/20% SCOP]])/Tabelle20[[#This Row],[80%/20% SCOP]])</f>
        <v>0.37931034482758602</v>
      </c>
    </row>
    <row r="136" spans="1:15" ht="20.100000000000001" customHeight="1" x14ac:dyDescent="0.25">
      <c r="B136" s="49"/>
      <c r="C136" s="48"/>
      <c r="D136" s="48"/>
      <c r="E136" s="49"/>
      <c r="F136" s="50"/>
      <c r="G136" s="51"/>
      <c r="H136" s="50"/>
      <c r="I136" s="51"/>
      <c r="J136" s="49"/>
      <c r="K136" s="49"/>
      <c r="L136" s="49"/>
      <c r="M136" s="50"/>
      <c r="N136" s="52"/>
      <c r="O136" s="51"/>
    </row>
    <row r="137" spans="1:15" ht="20.100000000000001" customHeight="1" x14ac:dyDescent="0.25">
      <c r="B137" s="7"/>
      <c r="C137" s="4"/>
      <c r="D137" s="4"/>
      <c r="E137" s="7"/>
      <c r="F137" s="9"/>
      <c r="G137" s="8"/>
      <c r="H137" s="9"/>
      <c r="I137" s="8"/>
      <c r="J137" s="7"/>
      <c r="K137" s="7"/>
      <c r="L137" s="7"/>
      <c r="M137" s="9"/>
      <c r="N137" s="54"/>
      <c r="O137" s="8"/>
    </row>
    <row r="138" spans="1:15" ht="20.100000000000001" customHeight="1" x14ac:dyDescent="0.25">
      <c r="B138" s="7"/>
      <c r="C138" s="4"/>
      <c r="D138" s="4"/>
      <c r="E138" s="7"/>
      <c r="F138" s="9"/>
      <c r="G138" s="8"/>
      <c r="H138" s="9"/>
      <c r="I138" s="8"/>
      <c r="J138" s="7"/>
      <c r="K138" s="7"/>
      <c r="L138" s="7"/>
      <c r="M138" s="9"/>
      <c r="N138" s="54"/>
      <c r="O138" s="8"/>
    </row>
    <row r="139" spans="1:15" ht="35.1" customHeight="1" x14ac:dyDescent="0.25">
      <c r="A139" s="63" t="s">
        <v>8008</v>
      </c>
      <c r="B139" s="2" t="s">
        <v>35</v>
      </c>
      <c r="C139" s="3" t="s">
        <v>7970</v>
      </c>
      <c r="D139" s="3" t="s">
        <v>27</v>
      </c>
      <c r="E139" s="3" t="s">
        <v>28</v>
      </c>
      <c r="F139" s="2" t="s">
        <v>7963</v>
      </c>
      <c r="G139" s="3" t="s">
        <v>30</v>
      </c>
      <c r="H139" s="2" t="s">
        <v>7964</v>
      </c>
      <c r="I139" s="3" t="s">
        <v>32</v>
      </c>
      <c r="J139" s="3" t="s">
        <v>33</v>
      </c>
      <c r="K139" s="2" t="s">
        <v>36</v>
      </c>
      <c r="L139" s="2" t="s">
        <v>34</v>
      </c>
      <c r="M139" s="2" t="s">
        <v>6791</v>
      </c>
      <c r="N139" s="2" t="s">
        <v>6792</v>
      </c>
      <c r="O139" s="2" t="s">
        <v>6816</v>
      </c>
    </row>
    <row r="140" spans="1:15" ht="20.100000000000001" customHeight="1" x14ac:dyDescent="0.25">
      <c r="A140" s="63"/>
      <c r="B140" s="40">
        <v>16014513</v>
      </c>
      <c r="C140" s="41" t="s">
        <v>4979</v>
      </c>
      <c r="D140" s="41" t="s">
        <v>7679</v>
      </c>
      <c r="E140" s="42" t="s">
        <v>6852</v>
      </c>
      <c r="F140" s="43">
        <v>10.37</v>
      </c>
      <c r="G140" s="44">
        <v>2.8479999999999999</v>
      </c>
      <c r="H140" s="43">
        <v>11.53</v>
      </c>
      <c r="I140" s="44">
        <v>1.6080000000000001</v>
      </c>
      <c r="J140" s="42" t="s">
        <v>355</v>
      </c>
      <c r="K140" s="42" t="s">
        <v>4</v>
      </c>
      <c r="L140" s="42" t="s">
        <v>4</v>
      </c>
      <c r="M140" s="43">
        <f>IF(Tabelle19[[#This Row],[Heizleistung (55° C)]]=0,Tabelle19[[#This Row],[Heizleistung (35° C)]],(Tabelle19[[#This Row],[Heizleistung (35° C)]]+Tabelle19[[#This Row],[Heizleistung (55° C)]])/2)</f>
        <v>10.95</v>
      </c>
      <c r="N140" s="46">
        <f>IF(OR(Tabelle19[[#This Row],[Etas 35°C]]=0,Tabelle19[[#This Row],[Etas 55°C]]=0),"n.a.",(Tabelle19[[#This Row],[Etas 35°C]]*0.8+Tabelle19[[#This Row],[Etas 55°C]]*0.2)*2.5)</f>
        <v>6.5</v>
      </c>
      <c r="O140" s="53">
        <f>IF(Tabelle19[[#This Row],[Etas 55°C]]=0,"n.a.",(6.5-Tabelle19[[#This Row],[80%/20% SCOP]])/Tabelle19[[#This Row],[80%/20% SCOP]])</f>
        <v>0</v>
      </c>
    </row>
    <row r="141" spans="1:15" ht="20.100000000000001" customHeight="1" x14ac:dyDescent="0.25">
      <c r="A141" s="63"/>
      <c r="B141" s="40">
        <v>16015652</v>
      </c>
      <c r="C141" s="41" t="s">
        <v>2855</v>
      </c>
      <c r="D141" s="41" t="s">
        <v>7400</v>
      </c>
      <c r="E141" s="42" t="s">
        <v>6852</v>
      </c>
      <c r="F141" s="43">
        <v>11</v>
      </c>
      <c r="G141" s="44">
        <v>2.27</v>
      </c>
      <c r="H141" s="43">
        <v>11</v>
      </c>
      <c r="I141" s="44">
        <v>1.63</v>
      </c>
      <c r="J141" s="42" t="s">
        <v>355</v>
      </c>
      <c r="K141" s="42" t="s">
        <v>4</v>
      </c>
      <c r="L141" s="42" t="s">
        <v>4</v>
      </c>
      <c r="M141" s="43">
        <f>IF(Tabelle19[[#This Row],[Heizleistung (55° C)]]=0,Tabelle19[[#This Row],[Heizleistung (35° C)]],(Tabelle19[[#This Row],[Heizleistung (35° C)]]+Tabelle19[[#This Row],[Heizleistung (55° C)]])/2)</f>
        <v>11</v>
      </c>
      <c r="N141" s="46">
        <f>IF(OR(Tabelle19[[#This Row],[Etas 35°C]]=0,Tabelle19[[#This Row],[Etas 55°C]]=0),"n.a.",(Tabelle19[[#This Row],[Etas 35°C]]*0.8+Tabelle19[[#This Row],[Etas 55°C]]*0.2)*2.5)</f>
        <v>5.3549999999999995</v>
      </c>
      <c r="O141" s="53">
        <f>IF(Tabelle19[[#This Row],[Etas 55°C]]=0,"n.a.",(6.5-Tabelle19[[#This Row],[80%/20% SCOP]])/Tabelle19[[#This Row],[80%/20% SCOP]])</f>
        <v>0.21381886087768451</v>
      </c>
    </row>
    <row r="142" spans="1:15" ht="20.100000000000001" customHeight="1" x14ac:dyDescent="0.25">
      <c r="A142" s="63"/>
      <c r="B142" s="40">
        <v>16015648</v>
      </c>
      <c r="C142" s="41" t="s">
        <v>2855</v>
      </c>
      <c r="D142" s="41" t="s">
        <v>7418</v>
      </c>
      <c r="E142" s="42" t="s">
        <v>6852</v>
      </c>
      <c r="F142" s="43">
        <v>11</v>
      </c>
      <c r="G142" s="44">
        <v>2.27</v>
      </c>
      <c r="H142" s="43">
        <v>11</v>
      </c>
      <c r="I142" s="44">
        <v>1.63</v>
      </c>
      <c r="J142" s="42" t="s">
        <v>355</v>
      </c>
      <c r="K142" s="42" t="s">
        <v>4</v>
      </c>
      <c r="L142" s="42" t="s">
        <v>4</v>
      </c>
      <c r="M142" s="43">
        <f>IF(Tabelle19[[#This Row],[Heizleistung (55° C)]]=0,Tabelle19[[#This Row],[Heizleistung (35° C)]],(Tabelle19[[#This Row],[Heizleistung (35° C)]]+Tabelle19[[#This Row],[Heizleistung (55° C)]])/2)</f>
        <v>11</v>
      </c>
      <c r="N142" s="46">
        <f>IF(OR(Tabelle19[[#This Row],[Etas 35°C]]=0,Tabelle19[[#This Row],[Etas 55°C]]=0),"n.a.",(Tabelle19[[#This Row],[Etas 35°C]]*0.8+Tabelle19[[#This Row],[Etas 55°C]]*0.2)*2.5)</f>
        <v>5.3549999999999995</v>
      </c>
      <c r="O142" s="53">
        <f>IF(Tabelle19[[#This Row],[Etas 55°C]]=0,"n.a.",(6.5-Tabelle19[[#This Row],[80%/20% SCOP]])/Tabelle19[[#This Row],[80%/20% SCOP]])</f>
        <v>0.21381886087768451</v>
      </c>
    </row>
    <row r="143" spans="1:15" ht="20.100000000000001" customHeight="1" x14ac:dyDescent="0.25">
      <c r="A143" s="63"/>
      <c r="B143" s="40">
        <v>16013258</v>
      </c>
      <c r="C143" s="41" t="s">
        <v>4534</v>
      </c>
      <c r="D143" s="41" t="s">
        <v>7584</v>
      </c>
      <c r="E143" s="42" t="s">
        <v>6852</v>
      </c>
      <c r="F143" s="43">
        <v>11</v>
      </c>
      <c r="G143" s="44">
        <v>2.27</v>
      </c>
      <c r="H143" s="43">
        <v>11</v>
      </c>
      <c r="I143" s="44">
        <v>1.63</v>
      </c>
      <c r="J143" s="42" t="s">
        <v>355</v>
      </c>
      <c r="K143" s="42" t="s">
        <v>4</v>
      </c>
      <c r="L143" s="42" t="s">
        <v>4</v>
      </c>
      <c r="M143" s="43">
        <f>IF(Tabelle19[[#This Row],[Heizleistung (55° C)]]=0,Tabelle19[[#This Row],[Heizleistung (35° C)]],(Tabelle19[[#This Row],[Heizleistung (35° C)]]+Tabelle19[[#This Row],[Heizleistung (55° C)]])/2)</f>
        <v>11</v>
      </c>
      <c r="N143" s="46">
        <f>IF(OR(Tabelle19[[#This Row],[Etas 35°C]]=0,Tabelle19[[#This Row],[Etas 55°C]]=0),"n.a.",(Tabelle19[[#This Row],[Etas 35°C]]*0.8+Tabelle19[[#This Row],[Etas 55°C]]*0.2)*2.5)</f>
        <v>5.3549999999999995</v>
      </c>
      <c r="O143" s="53">
        <f>IF(Tabelle19[[#This Row],[Etas 55°C]]=0,"n.a.",(6.5-Tabelle19[[#This Row],[80%/20% SCOP]])/Tabelle19[[#This Row],[80%/20% SCOP]])</f>
        <v>0.21381886087768451</v>
      </c>
    </row>
    <row r="144" spans="1:15" ht="20.100000000000001" customHeight="1" x14ac:dyDescent="0.25">
      <c r="A144" s="63"/>
      <c r="B144" s="40">
        <v>16013262</v>
      </c>
      <c r="C144" s="41" t="s">
        <v>4534</v>
      </c>
      <c r="D144" s="41" t="s">
        <v>7590</v>
      </c>
      <c r="E144" s="42" t="s">
        <v>6852</v>
      </c>
      <c r="F144" s="43">
        <v>11</v>
      </c>
      <c r="G144" s="44">
        <v>2.27</v>
      </c>
      <c r="H144" s="43">
        <v>11</v>
      </c>
      <c r="I144" s="44">
        <v>1.63</v>
      </c>
      <c r="J144" s="42" t="s">
        <v>355</v>
      </c>
      <c r="K144" s="42" t="s">
        <v>4</v>
      </c>
      <c r="L144" s="42" t="s">
        <v>4</v>
      </c>
      <c r="M144" s="43">
        <f>IF(Tabelle19[[#This Row],[Heizleistung (55° C)]]=0,Tabelle19[[#This Row],[Heizleistung (35° C)]],(Tabelle19[[#This Row],[Heizleistung (35° C)]]+Tabelle19[[#This Row],[Heizleistung (55° C)]])/2)</f>
        <v>11</v>
      </c>
      <c r="N144" s="46">
        <f>IF(OR(Tabelle19[[#This Row],[Etas 35°C]]=0,Tabelle19[[#This Row],[Etas 55°C]]=0),"n.a.",(Tabelle19[[#This Row],[Etas 35°C]]*0.8+Tabelle19[[#This Row],[Etas 55°C]]*0.2)*2.5)</f>
        <v>5.3549999999999995</v>
      </c>
      <c r="O144" s="53">
        <f>IF(Tabelle19[[#This Row],[Etas 55°C]]=0,"n.a.",(6.5-Tabelle19[[#This Row],[80%/20% SCOP]])/Tabelle19[[#This Row],[80%/20% SCOP]])</f>
        <v>0.21381886087768451</v>
      </c>
    </row>
    <row r="145" spans="1:15" ht="20.100000000000001" customHeight="1" x14ac:dyDescent="0.25">
      <c r="A145" s="63"/>
      <c r="B145" s="40">
        <v>16002901</v>
      </c>
      <c r="C145" s="41" t="s">
        <v>5546</v>
      </c>
      <c r="D145" s="41" t="s">
        <v>8003</v>
      </c>
      <c r="E145" s="42" t="s">
        <v>6852</v>
      </c>
      <c r="F145" s="43">
        <v>12</v>
      </c>
      <c r="G145" s="44">
        <v>2.2000000000000002</v>
      </c>
      <c r="H145" s="43">
        <v>12</v>
      </c>
      <c r="I145" s="44">
        <v>1.73</v>
      </c>
      <c r="J145" s="42" t="s">
        <v>1331</v>
      </c>
      <c r="K145" s="42" t="s">
        <v>4</v>
      </c>
      <c r="L145" s="42" t="s">
        <v>4</v>
      </c>
      <c r="M145" s="43">
        <f>IF(Tabelle19[[#This Row],[Heizleistung (55° C)]]=0,Tabelle19[[#This Row],[Heizleistung (35° C)]],(Tabelle19[[#This Row],[Heizleistung (35° C)]]+Tabelle19[[#This Row],[Heizleistung (55° C)]])/2)</f>
        <v>12</v>
      </c>
      <c r="N145" s="46">
        <f>IF(OR(Tabelle19[[#This Row],[Etas 35°C]]=0,Tabelle19[[#This Row],[Etas 55°C]]=0),"n.a.",(Tabelle19[[#This Row],[Etas 35°C]]*0.8+Tabelle19[[#This Row],[Etas 55°C]]*0.2)*2.5)</f>
        <v>5.2650000000000006</v>
      </c>
      <c r="O145" s="53">
        <f>IF(Tabelle19[[#This Row],[Etas 55°C]]=0,"n.a.",(6.5-Tabelle19[[#This Row],[80%/20% SCOP]])/Tabelle19[[#This Row],[80%/20% SCOP]])</f>
        <v>0.23456790123456778</v>
      </c>
    </row>
    <row r="146" spans="1:15" ht="20.100000000000001" customHeight="1" x14ac:dyDescent="0.25">
      <c r="A146" s="63"/>
      <c r="B146" s="40">
        <v>16003251</v>
      </c>
      <c r="C146" s="41" t="s">
        <v>5832</v>
      </c>
      <c r="D146" s="41" t="s">
        <v>8004</v>
      </c>
      <c r="E146" s="42" t="s">
        <v>6852</v>
      </c>
      <c r="F146" s="43">
        <v>12</v>
      </c>
      <c r="G146" s="44">
        <v>2.21</v>
      </c>
      <c r="H146" s="43">
        <v>11</v>
      </c>
      <c r="I146" s="44">
        <v>1.64</v>
      </c>
      <c r="J146" s="42" t="s">
        <v>508</v>
      </c>
      <c r="K146" s="42" t="s">
        <v>4</v>
      </c>
      <c r="L146" s="42" t="s">
        <v>4</v>
      </c>
      <c r="M146" s="43">
        <f>IF(Tabelle19[[#This Row],[Heizleistung (55° C)]]=0,Tabelle19[[#This Row],[Heizleistung (35° C)]],(Tabelle19[[#This Row],[Heizleistung (35° C)]]+Tabelle19[[#This Row],[Heizleistung (55° C)]])/2)</f>
        <v>11.5</v>
      </c>
      <c r="N146" s="46">
        <f>IF(OR(Tabelle19[[#This Row],[Etas 35°C]]=0,Tabelle19[[#This Row],[Etas 55°C]]=0),"n.a.",(Tabelle19[[#This Row],[Etas 35°C]]*0.8+Tabelle19[[#This Row],[Etas 55°C]]*0.2)*2.5)</f>
        <v>5.24</v>
      </c>
      <c r="O146" s="53">
        <f>IF(Tabelle19[[#This Row],[Etas 55°C]]=0,"n.a.",(6.5-Tabelle19[[#This Row],[80%/20% SCOP]])/Tabelle19[[#This Row],[80%/20% SCOP]])</f>
        <v>0.24045801526717553</v>
      </c>
    </row>
    <row r="147" spans="1:15" ht="20.100000000000001" customHeight="1" x14ac:dyDescent="0.25">
      <c r="A147" s="63"/>
      <c r="B147" s="40">
        <v>16016444</v>
      </c>
      <c r="C147" s="41" t="s">
        <v>4644</v>
      </c>
      <c r="D147" s="41" t="s">
        <v>7638</v>
      </c>
      <c r="E147" s="42" t="s">
        <v>6852</v>
      </c>
      <c r="F147" s="43">
        <v>12</v>
      </c>
      <c r="G147" s="44">
        <v>2.19</v>
      </c>
      <c r="H147" s="43">
        <v>11</v>
      </c>
      <c r="I147" s="44">
        <v>1.62</v>
      </c>
      <c r="J147" s="42" t="s">
        <v>508</v>
      </c>
      <c r="K147" s="42" t="s">
        <v>4</v>
      </c>
      <c r="L147" s="42" t="s">
        <v>4</v>
      </c>
      <c r="M147" s="43">
        <f>IF(Tabelle19[[#This Row],[Heizleistung (55° C)]]=0,Tabelle19[[#This Row],[Heizleistung (35° C)]],(Tabelle19[[#This Row],[Heizleistung (35° C)]]+Tabelle19[[#This Row],[Heizleistung (55° C)]])/2)</f>
        <v>11.5</v>
      </c>
      <c r="N147" s="46">
        <f>IF(OR(Tabelle19[[#This Row],[Etas 35°C]]=0,Tabelle19[[#This Row],[Etas 55°C]]=0),"n.a.",(Tabelle19[[#This Row],[Etas 35°C]]*0.8+Tabelle19[[#This Row],[Etas 55°C]]*0.2)*2.5)</f>
        <v>5.19</v>
      </c>
      <c r="O147" s="53">
        <f>IF(Tabelle19[[#This Row],[Etas 55°C]]=0,"n.a.",(6.5-Tabelle19[[#This Row],[80%/20% SCOP]])/Tabelle19[[#This Row],[80%/20% SCOP]])</f>
        <v>0.25240847784200376</v>
      </c>
    </row>
    <row r="148" spans="1:15" ht="20.100000000000001" customHeight="1" x14ac:dyDescent="0.25">
      <c r="A148" s="63"/>
      <c r="B148" s="40">
        <v>16015738</v>
      </c>
      <c r="C148" s="41" t="s">
        <v>5832</v>
      </c>
      <c r="D148" s="41" t="s">
        <v>7808</v>
      </c>
      <c r="E148" s="42" t="s">
        <v>6852</v>
      </c>
      <c r="F148" s="43">
        <v>12</v>
      </c>
      <c r="G148" s="44">
        <v>2.19</v>
      </c>
      <c r="H148" s="43">
        <v>11</v>
      </c>
      <c r="I148" s="44">
        <v>1.62</v>
      </c>
      <c r="J148" s="42" t="s">
        <v>508</v>
      </c>
      <c r="K148" s="42" t="s">
        <v>4</v>
      </c>
      <c r="L148" s="42" t="s">
        <v>4</v>
      </c>
      <c r="M148" s="43">
        <f>IF(Tabelle19[[#This Row],[Heizleistung (55° C)]]=0,Tabelle19[[#This Row],[Heizleistung (35° C)]],(Tabelle19[[#This Row],[Heizleistung (35° C)]]+Tabelle19[[#This Row],[Heizleistung (55° C)]])/2)</f>
        <v>11.5</v>
      </c>
      <c r="N148" s="46">
        <f>IF(OR(Tabelle19[[#This Row],[Etas 35°C]]=0,Tabelle19[[#This Row],[Etas 55°C]]=0),"n.a.",(Tabelle19[[#This Row],[Etas 35°C]]*0.8+Tabelle19[[#This Row],[Etas 55°C]]*0.2)*2.5)</f>
        <v>5.19</v>
      </c>
      <c r="O148" s="53">
        <f>IF(Tabelle19[[#This Row],[Etas 55°C]]=0,"n.a.",(6.5-Tabelle19[[#This Row],[80%/20% SCOP]])/Tabelle19[[#This Row],[80%/20% SCOP]])</f>
        <v>0.25240847784200376</v>
      </c>
    </row>
    <row r="149" spans="1:15" ht="20.100000000000001" customHeight="1" x14ac:dyDescent="0.25">
      <c r="A149" s="63"/>
      <c r="B149" s="40">
        <v>16001905</v>
      </c>
      <c r="C149" s="41" t="s">
        <v>5546</v>
      </c>
      <c r="D149" s="41" t="s">
        <v>7737</v>
      </c>
      <c r="E149" s="42" t="s">
        <v>6852</v>
      </c>
      <c r="F149" s="43">
        <v>12.03</v>
      </c>
      <c r="G149" s="44">
        <v>2.16</v>
      </c>
      <c r="H149" s="43">
        <v>11.99</v>
      </c>
      <c r="I149" s="44">
        <v>1.69</v>
      </c>
      <c r="J149" s="42" t="s">
        <v>1331</v>
      </c>
      <c r="K149" s="42" t="s">
        <v>4</v>
      </c>
      <c r="L149" s="42" t="s">
        <v>4</v>
      </c>
      <c r="M149" s="43">
        <f>IF(Tabelle19[[#This Row],[Heizleistung (55° C)]]=0,Tabelle19[[#This Row],[Heizleistung (35° C)]],(Tabelle19[[#This Row],[Heizleistung (35° C)]]+Tabelle19[[#This Row],[Heizleistung (55° C)]])/2)</f>
        <v>12.01</v>
      </c>
      <c r="N149" s="46">
        <f>IF(OR(Tabelle19[[#This Row],[Etas 35°C]]=0,Tabelle19[[#This Row],[Etas 55°C]]=0),"n.a.",(Tabelle19[[#This Row],[Etas 35°C]]*0.8+Tabelle19[[#This Row],[Etas 55°C]]*0.2)*2.5)</f>
        <v>5.1650000000000009</v>
      </c>
      <c r="O149" s="53">
        <f>IF(Tabelle19[[#This Row],[Etas 55°C]]=0,"n.a.",(6.5-Tabelle19[[#This Row],[80%/20% SCOP]])/Tabelle19[[#This Row],[80%/20% SCOP]])</f>
        <v>0.25847047434656317</v>
      </c>
    </row>
    <row r="150" spans="1:15" ht="20.100000000000001" customHeight="1" x14ac:dyDescent="0.25">
      <c r="A150" s="63"/>
      <c r="B150" s="40">
        <v>16003200</v>
      </c>
      <c r="C150" s="41" t="s">
        <v>5832</v>
      </c>
      <c r="D150" s="41" t="s">
        <v>7825</v>
      </c>
      <c r="E150" s="42" t="s">
        <v>6852</v>
      </c>
      <c r="F150" s="43">
        <v>12</v>
      </c>
      <c r="G150" s="44">
        <v>2.19</v>
      </c>
      <c r="H150" s="43">
        <v>11</v>
      </c>
      <c r="I150" s="44">
        <v>1.57</v>
      </c>
      <c r="J150" s="42" t="s">
        <v>109</v>
      </c>
      <c r="K150" s="42" t="s">
        <v>4</v>
      </c>
      <c r="L150" s="42" t="s">
        <v>4</v>
      </c>
      <c r="M150" s="43">
        <f>IF(Tabelle19[[#This Row],[Heizleistung (55° C)]]=0,Tabelle19[[#This Row],[Heizleistung (35° C)]],(Tabelle19[[#This Row],[Heizleistung (35° C)]]+Tabelle19[[#This Row],[Heizleistung (55° C)]])/2)</f>
        <v>11.5</v>
      </c>
      <c r="N150" s="46">
        <f>IF(OR(Tabelle19[[#This Row],[Etas 35°C]]=0,Tabelle19[[#This Row],[Etas 55°C]]=0),"n.a.",(Tabelle19[[#This Row],[Etas 35°C]]*0.8+Tabelle19[[#This Row],[Etas 55°C]]*0.2)*2.5)</f>
        <v>5.1649999999999991</v>
      </c>
      <c r="O150" s="53">
        <f>IF(Tabelle19[[#This Row],[Etas 55°C]]=0,"n.a.",(6.5-Tabelle19[[#This Row],[80%/20% SCOP]])/Tabelle19[[#This Row],[80%/20% SCOP]])</f>
        <v>0.25847047434656362</v>
      </c>
    </row>
    <row r="151" spans="1:15" ht="20.100000000000001" customHeight="1" x14ac:dyDescent="0.25">
      <c r="A151" s="63"/>
      <c r="B151" s="40">
        <v>16007400</v>
      </c>
      <c r="C151" s="41" t="s">
        <v>2472</v>
      </c>
      <c r="D151" s="41" t="s">
        <v>7362</v>
      </c>
      <c r="E151" s="42" t="s">
        <v>6852</v>
      </c>
      <c r="F151" s="43">
        <v>13</v>
      </c>
      <c r="G151" s="44">
        <v>2.13</v>
      </c>
      <c r="H151" s="43">
        <v>10</v>
      </c>
      <c r="I151" s="44">
        <v>1.66</v>
      </c>
      <c r="J151" s="42" t="s">
        <v>109</v>
      </c>
      <c r="K151" s="42" t="s">
        <v>4</v>
      </c>
      <c r="L151" s="42" t="s">
        <v>4</v>
      </c>
      <c r="M151" s="43">
        <f>IF(Tabelle19[[#This Row],[Heizleistung (55° C)]]=0,Tabelle19[[#This Row],[Heizleistung (35° C)]],(Tabelle19[[#This Row],[Heizleistung (35° C)]]+Tabelle19[[#This Row],[Heizleistung (55° C)]])/2)</f>
        <v>11.5</v>
      </c>
      <c r="N151" s="46">
        <f>IF(OR(Tabelle19[[#This Row],[Etas 35°C]]=0,Tabelle19[[#This Row],[Etas 55°C]]=0),"n.a.",(Tabelle19[[#This Row],[Etas 35°C]]*0.8+Tabelle19[[#This Row],[Etas 55°C]]*0.2)*2.5)</f>
        <v>5.09</v>
      </c>
      <c r="O151" s="53">
        <f>IF(Tabelle19[[#This Row],[Etas 55°C]]=0,"n.a.",(6.5-Tabelle19[[#This Row],[80%/20% SCOP]])/Tabelle19[[#This Row],[80%/20% SCOP]])</f>
        <v>0.27701375245579574</v>
      </c>
    </row>
    <row r="152" spans="1:15" ht="20.100000000000001" customHeight="1" x14ac:dyDescent="0.25">
      <c r="A152" s="63"/>
      <c r="B152" s="40">
        <v>16007403</v>
      </c>
      <c r="C152" s="41" t="s">
        <v>2472</v>
      </c>
      <c r="D152" s="41" t="s">
        <v>7366</v>
      </c>
      <c r="E152" s="42" t="s">
        <v>6852</v>
      </c>
      <c r="F152" s="43">
        <v>13</v>
      </c>
      <c r="G152" s="44">
        <v>2.13</v>
      </c>
      <c r="H152" s="43">
        <v>10</v>
      </c>
      <c r="I152" s="44">
        <v>1.66</v>
      </c>
      <c r="J152" s="42" t="s">
        <v>109</v>
      </c>
      <c r="K152" s="42" t="s">
        <v>4</v>
      </c>
      <c r="L152" s="42" t="s">
        <v>4</v>
      </c>
      <c r="M152" s="43">
        <f>IF(Tabelle19[[#This Row],[Heizleistung (55° C)]]=0,Tabelle19[[#This Row],[Heizleistung (35° C)]],(Tabelle19[[#This Row],[Heizleistung (35° C)]]+Tabelle19[[#This Row],[Heizleistung (55° C)]])/2)</f>
        <v>11.5</v>
      </c>
      <c r="N152" s="46">
        <f>IF(OR(Tabelle19[[#This Row],[Etas 35°C]]=0,Tabelle19[[#This Row],[Etas 55°C]]=0),"n.a.",(Tabelle19[[#This Row],[Etas 35°C]]*0.8+Tabelle19[[#This Row],[Etas 55°C]]*0.2)*2.5)</f>
        <v>5.09</v>
      </c>
      <c r="O152" s="53">
        <f>IF(Tabelle19[[#This Row],[Etas 55°C]]=0,"n.a.",(6.5-Tabelle19[[#This Row],[80%/20% SCOP]])/Tabelle19[[#This Row],[80%/20% SCOP]])</f>
        <v>0.27701375245579574</v>
      </c>
    </row>
    <row r="153" spans="1:15" ht="20.100000000000001" customHeight="1" x14ac:dyDescent="0.25">
      <c r="A153" s="63"/>
      <c r="B153" s="40">
        <v>16003716</v>
      </c>
      <c r="C153" s="41" t="s">
        <v>651</v>
      </c>
      <c r="D153" s="41" t="s">
        <v>6939</v>
      </c>
      <c r="E153" s="42" t="s">
        <v>6852</v>
      </c>
      <c r="F153" s="43">
        <v>13</v>
      </c>
      <c r="G153" s="44">
        <v>2.14</v>
      </c>
      <c r="H153" s="43">
        <v>11</v>
      </c>
      <c r="I153" s="44">
        <v>1.59</v>
      </c>
      <c r="J153" s="42" t="s">
        <v>109</v>
      </c>
      <c r="K153" s="42" t="s">
        <v>4</v>
      </c>
      <c r="L153" s="42" t="s">
        <v>4</v>
      </c>
      <c r="M153" s="43">
        <f>IF(Tabelle19[[#This Row],[Heizleistung (55° C)]]=0,Tabelle19[[#This Row],[Heizleistung (35° C)]],(Tabelle19[[#This Row],[Heizleistung (35° C)]]+Tabelle19[[#This Row],[Heizleistung (55° C)]])/2)</f>
        <v>12</v>
      </c>
      <c r="N153" s="46">
        <f>IF(OR(Tabelle19[[#This Row],[Etas 35°C]]=0,Tabelle19[[#This Row],[Etas 55°C]]=0),"n.a.",(Tabelle19[[#This Row],[Etas 35°C]]*0.8+Tabelle19[[#This Row],[Etas 55°C]]*0.2)*2.5)</f>
        <v>5.0750000000000011</v>
      </c>
      <c r="O153" s="53">
        <f>IF(Tabelle19[[#This Row],[Etas 55°C]]=0,"n.a.",(6.5-Tabelle19[[#This Row],[80%/20% SCOP]])/Tabelle19[[#This Row],[80%/20% SCOP]])</f>
        <v>0.28078817733990119</v>
      </c>
    </row>
    <row r="154" spans="1:15" ht="20.100000000000001" customHeight="1" x14ac:dyDescent="0.25">
      <c r="A154" s="63"/>
      <c r="B154" s="40">
        <v>16005063</v>
      </c>
      <c r="C154" s="41" t="s">
        <v>669</v>
      </c>
      <c r="D154" s="41" t="s">
        <v>6967</v>
      </c>
      <c r="E154" s="42" t="s">
        <v>6852</v>
      </c>
      <c r="F154" s="43">
        <v>13</v>
      </c>
      <c r="G154" s="44">
        <v>2.14</v>
      </c>
      <c r="H154" s="43">
        <v>11</v>
      </c>
      <c r="I154" s="44">
        <v>1.59</v>
      </c>
      <c r="J154" s="42" t="s">
        <v>109</v>
      </c>
      <c r="K154" s="42" t="s">
        <v>4</v>
      </c>
      <c r="L154" s="42" t="s">
        <v>4</v>
      </c>
      <c r="M154" s="43">
        <f>IF(Tabelle19[[#This Row],[Heizleistung (55° C)]]=0,Tabelle19[[#This Row],[Heizleistung (35° C)]],(Tabelle19[[#This Row],[Heizleistung (35° C)]]+Tabelle19[[#This Row],[Heizleistung (55° C)]])/2)</f>
        <v>12</v>
      </c>
      <c r="N154" s="46">
        <f>IF(OR(Tabelle19[[#This Row],[Etas 35°C]]=0,Tabelle19[[#This Row],[Etas 55°C]]=0),"n.a.",(Tabelle19[[#This Row],[Etas 35°C]]*0.8+Tabelle19[[#This Row],[Etas 55°C]]*0.2)*2.5)</f>
        <v>5.0750000000000011</v>
      </c>
      <c r="O154" s="53">
        <f>IF(Tabelle19[[#This Row],[Etas 55°C]]=0,"n.a.",(6.5-Tabelle19[[#This Row],[80%/20% SCOP]])/Tabelle19[[#This Row],[80%/20% SCOP]])</f>
        <v>0.28078817733990119</v>
      </c>
    </row>
    <row r="155" spans="1:15" ht="20.100000000000001" customHeight="1" x14ac:dyDescent="0.25">
      <c r="A155" s="63"/>
      <c r="B155" s="40">
        <v>16005077</v>
      </c>
      <c r="C155" s="41" t="s">
        <v>669</v>
      </c>
      <c r="D155" s="41" t="s">
        <v>6970</v>
      </c>
      <c r="E155" s="42" t="s">
        <v>6852</v>
      </c>
      <c r="F155" s="43">
        <v>13</v>
      </c>
      <c r="G155" s="44">
        <v>2.14</v>
      </c>
      <c r="H155" s="43">
        <v>11</v>
      </c>
      <c r="I155" s="44">
        <v>1.59</v>
      </c>
      <c r="J155" s="42" t="s">
        <v>109</v>
      </c>
      <c r="K155" s="42" t="s">
        <v>4</v>
      </c>
      <c r="L155" s="42" t="s">
        <v>4</v>
      </c>
      <c r="M155" s="43">
        <f>IF(Tabelle19[[#This Row],[Heizleistung (55° C)]]=0,Tabelle19[[#This Row],[Heizleistung (35° C)]],(Tabelle19[[#This Row],[Heizleistung (35° C)]]+Tabelle19[[#This Row],[Heizleistung (55° C)]])/2)</f>
        <v>12</v>
      </c>
      <c r="N155" s="46">
        <f>IF(OR(Tabelle19[[#This Row],[Etas 35°C]]=0,Tabelle19[[#This Row],[Etas 55°C]]=0),"n.a.",(Tabelle19[[#This Row],[Etas 35°C]]*0.8+Tabelle19[[#This Row],[Etas 55°C]]*0.2)*2.5)</f>
        <v>5.0750000000000011</v>
      </c>
      <c r="O155" s="53">
        <f>IF(Tabelle19[[#This Row],[Etas 55°C]]=0,"n.a.",(6.5-Tabelle19[[#This Row],[80%/20% SCOP]])/Tabelle19[[#This Row],[80%/20% SCOP]])</f>
        <v>0.28078817733990119</v>
      </c>
    </row>
    <row r="156" spans="1:15" ht="20.100000000000001" customHeight="1" x14ac:dyDescent="0.25">
      <c r="A156" s="63"/>
      <c r="B156" s="40">
        <v>16007121</v>
      </c>
      <c r="C156" s="41" t="s">
        <v>2451</v>
      </c>
      <c r="D156" s="41" t="s">
        <v>7351</v>
      </c>
      <c r="E156" s="42" t="s">
        <v>6852</v>
      </c>
      <c r="F156" s="43">
        <v>13.3</v>
      </c>
      <c r="G156" s="44">
        <v>2.13</v>
      </c>
      <c r="H156" s="43">
        <v>11.9</v>
      </c>
      <c r="I156" s="44">
        <v>1.62</v>
      </c>
      <c r="J156" s="42" t="s">
        <v>109</v>
      </c>
      <c r="K156" s="42" t="s">
        <v>4</v>
      </c>
      <c r="L156" s="42" t="s">
        <v>4</v>
      </c>
      <c r="M156" s="43">
        <f>IF(Tabelle19[[#This Row],[Heizleistung (55° C)]]=0,Tabelle19[[#This Row],[Heizleistung (35° C)]],(Tabelle19[[#This Row],[Heizleistung (35° C)]]+Tabelle19[[#This Row],[Heizleistung (55° C)]])/2)</f>
        <v>12.600000000000001</v>
      </c>
      <c r="N156" s="46">
        <f>IF(OR(Tabelle19[[#This Row],[Etas 35°C]]=0,Tabelle19[[#This Row],[Etas 55°C]]=0),"n.a.",(Tabelle19[[#This Row],[Etas 35°C]]*0.8+Tabelle19[[#This Row],[Etas 55°C]]*0.2)*2.5)</f>
        <v>5.07</v>
      </c>
      <c r="O156" s="53">
        <f>IF(Tabelle19[[#This Row],[Etas 55°C]]=0,"n.a.",(6.5-Tabelle19[[#This Row],[80%/20% SCOP]])/Tabelle19[[#This Row],[80%/20% SCOP]])</f>
        <v>0.28205128205128199</v>
      </c>
    </row>
    <row r="157" spans="1:15" ht="20.100000000000001" customHeight="1" x14ac:dyDescent="0.25">
      <c r="A157" s="63"/>
      <c r="B157" s="40">
        <v>16006887</v>
      </c>
      <c r="C157" s="41" t="s">
        <v>2443</v>
      </c>
      <c r="D157" s="41" t="s">
        <v>7348</v>
      </c>
      <c r="E157" s="42" t="s">
        <v>6852</v>
      </c>
      <c r="F157" s="43">
        <v>10.38</v>
      </c>
      <c r="G157" s="44">
        <v>2.12</v>
      </c>
      <c r="H157" s="43">
        <v>11.53</v>
      </c>
      <c r="I157" s="44">
        <v>1.6080000000000001</v>
      </c>
      <c r="J157" s="42" t="s">
        <v>355</v>
      </c>
      <c r="K157" s="42" t="s">
        <v>4</v>
      </c>
      <c r="L157" s="42" t="s">
        <v>25</v>
      </c>
      <c r="M157" s="43">
        <f>IF(Tabelle19[[#This Row],[Heizleistung (55° C)]]=0,Tabelle19[[#This Row],[Heizleistung (35° C)]],(Tabelle19[[#This Row],[Heizleistung (35° C)]]+Tabelle19[[#This Row],[Heizleistung (55° C)]])/2)</f>
        <v>10.955</v>
      </c>
      <c r="N157" s="46">
        <f>IF(OR(Tabelle19[[#This Row],[Etas 35°C]]=0,Tabelle19[[#This Row],[Etas 55°C]]=0),"n.a.",(Tabelle19[[#This Row],[Etas 35°C]]*0.8+Tabelle19[[#This Row],[Etas 55°C]]*0.2)*2.5)</f>
        <v>5.0440000000000005</v>
      </c>
      <c r="O157" s="53">
        <f>IF(Tabelle19[[#This Row],[Etas 55°C]]=0,"n.a.",(6.5-Tabelle19[[#This Row],[80%/20% SCOP]])/Tabelle19[[#This Row],[80%/20% SCOP]])</f>
        <v>0.28865979381443285</v>
      </c>
    </row>
    <row r="158" spans="1:15" ht="20.100000000000001" customHeight="1" x14ac:dyDescent="0.25">
      <c r="A158" s="63"/>
      <c r="B158" s="40">
        <v>16002982</v>
      </c>
      <c r="C158" s="41" t="s">
        <v>5782</v>
      </c>
      <c r="D158" s="41" t="s">
        <v>7807</v>
      </c>
      <c r="E158" s="42" t="s">
        <v>6852</v>
      </c>
      <c r="F158" s="43">
        <v>10.38</v>
      </c>
      <c r="G158" s="44">
        <v>2.12</v>
      </c>
      <c r="H158" s="43">
        <v>11.53</v>
      </c>
      <c r="I158" s="44">
        <v>1.6080000000000001</v>
      </c>
      <c r="J158" s="42"/>
      <c r="K158" s="42" t="s">
        <v>4</v>
      </c>
      <c r="L158" s="42" t="s">
        <v>25</v>
      </c>
      <c r="M158" s="43">
        <f>IF(Tabelle19[[#This Row],[Heizleistung (55° C)]]=0,Tabelle19[[#This Row],[Heizleistung (35° C)]],(Tabelle19[[#This Row],[Heizleistung (35° C)]]+Tabelle19[[#This Row],[Heizleistung (55° C)]])/2)</f>
        <v>10.955</v>
      </c>
      <c r="N158" s="46">
        <f>IF(OR(Tabelle19[[#This Row],[Etas 35°C]]=0,Tabelle19[[#This Row],[Etas 55°C]]=0),"n.a.",(Tabelle19[[#This Row],[Etas 35°C]]*0.8+Tabelle19[[#This Row],[Etas 55°C]]*0.2)*2.5)</f>
        <v>5.0440000000000005</v>
      </c>
      <c r="O158" s="53">
        <f>IF(Tabelle19[[#This Row],[Etas 55°C]]=0,"n.a.",(6.5-Tabelle19[[#This Row],[80%/20% SCOP]])/Tabelle19[[#This Row],[80%/20% SCOP]])</f>
        <v>0.28865979381443285</v>
      </c>
    </row>
    <row r="159" spans="1:15" ht="20.100000000000001" customHeight="1" x14ac:dyDescent="0.25">
      <c r="A159" s="63"/>
      <c r="B159" s="40">
        <v>16004115</v>
      </c>
      <c r="C159" s="41" t="s">
        <v>440</v>
      </c>
      <c r="D159" s="41" t="s">
        <v>6926</v>
      </c>
      <c r="E159" s="42" t="s">
        <v>6852</v>
      </c>
      <c r="F159" s="43">
        <v>12</v>
      </c>
      <c r="G159" s="44">
        <v>2.12</v>
      </c>
      <c r="H159" s="43">
        <v>12</v>
      </c>
      <c r="I159" s="44">
        <v>1.48</v>
      </c>
      <c r="J159" s="42" t="s">
        <v>109</v>
      </c>
      <c r="K159" s="42" t="s">
        <v>15</v>
      </c>
      <c r="L159" s="42" t="s">
        <v>4</v>
      </c>
      <c r="M159" s="43">
        <f>IF(Tabelle19[[#This Row],[Heizleistung (55° C)]]=0,Tabelle19[[#This Row],[Heizleistung (35° C)]],(Tabelle19[[#This Row],[Heizleistung (35° C)]]+Tabelle19[[#This Row],[Heizleistung (55° C)]])/2)</f>
        <v>12</v>
      </c>
      <c r="N159" s="46">
        <f>IF(OR(Tabelle19[[#This Row],[Etas 35°C]]=0,Tabelle19[[#This Row],[Etas 55°C]]=0),"n.a.",(Tabelle19[[#This Row],[Etas 35°C]]*0.8+Tabelle19[[#This Row],[Etas 55°C]]*0.2)*2.5)</f>
        <v>4.9800000000000004</v>
      </c>
      <c r="O159" s="53">
        <f>IF(Tabelle19[[#This Row],[Etas 55°C]]=0,"n.a.",(6.5-Tabelle19[[#This Row],[80%/20% SCOP]])/Tabelle19[[#This Row],[80%/20% SCOP]])</f>
        <v>0.30522088353413646</v>
      </c>
    </row>
    <row r="160" spans="1:15" ht="20.100000000000001" customHeight="1" x14ac:dyDescent="0.25">
      <c r="A160" s="63"/>
      <c r="B160" s="40">
        <v>16017046</v>
      </c>
      <c r="C160" s="41" t="s">
        <v>5546</v>
      </c>
      <c r="D160" s="41" t="s">
        <v>7722</v>
      </c>
      <c r="E160" s="42" t="s">
        <v>6852</v>
      </c>
      <c r="F160" s="43">
        <v>11.34</v>
      </c>
      <c r="G160" s="44">
        <v>2.08</v>
      </c>
      <c r="H160" s="43">
        <v>10.23</v>
      </c>
      <c r="I160" s="44">
        <v>1.6</v>
      </c>
      <c r="J160" s="42" t="s">
        <v>3</v>
      </c>
      <c r="K160" s="42" t="s">
        <v>4</v>
      </c>
      <c r="L160" s="42" t="s">
        <v>4</v>
      </c>
      <c r="M160" s="43">
        <f>IF(Tabelle19[[#This Row],[Heizleistung (55° C)]]=0,Tabelle19[[#This Row],[Heizleistung (35° C)]],(Tabelle19[[#This Row],[Heizleistung (35° C)]]+Tabelle19[[#This Row],[Heizleistung (55° C)]])/2)</f>
        <v>10.785</v>
      </c>
      <c r="N160" s="46">
        <f>IF(OR(Tabelle19[[#This Row],[Etas 35°C]]=0,Tabelle19[[#This Row],[Etas 55°C]]=0),"n.a.",(Tabelle19[[#This Row],[Etas 35°C]]*0.8+Tabelle19[[#This Row],[Etas 55°C]]*0.2)*2.5)</f>
        <v>4.9600000000000009</v>
      </c>
      <c r="O160" s="53">
        <f>IF(Tabelle19[[#This Row],[Etas 55°C]]=0,"n.a.",(6.5-Tabelle19[[#This Row],[80%/20% SCOP]])/Tabelle19[[#This Row],[80%/20% SCOP]])</f>
        <v>0.31048387096774172</v>
      </c>
    </row>
    <row r="161" spans="1:15" ht="20.100000000000001" customHeight="1" x14ac:dyDescent="0.25">
      <c r="A161" s="63"/>
      <c r="B161" s="40">
        <v>16017359</v>
      </c>
      <c r="C161" s="41" t="s">
        <v>5749</v>
      </c>
      <c r="D161" s="41" t="s">
        <v>7794</v>
      </c>
      <c r="E161" s="42" t="s">
        <v>6852</v>
      </c>
      <c r="F161" s="43">
        <v>11.34</v>
      </c>
      <c r="G161" s="44">
        <v>2.08</v>
      </c>
      <c r="H161" s="43">
        <v>10.23</v>
      </c>
      <c r="I161" s="44">
        <v>1.6</v>
      </c>
      <c r="J161" s="42" t="s">
        <v>3</v>
      </c>
      <c r="K161" s="42" t="s">
        <v>4</v>
      </c>
      <c r="L161" s="42" t="s">
        <v>4</v>
      </c>
      <c r="M161" s="43">
        <f>IF(Tabelle19[[#This Row],[Heizleistung (55° C)]]=0,Tabelle19[[#This Row],[Heizleistung (35° C)]],(Tabelle19[[#This Row],[Heizleistung (35° C)]]+Tabelle19[[#This Row],[Heizleistung (55° C)]])/2)</f>
        <v>10.785</v>
      </c>
      <c r="N161" s="46">
        <f>IF(OR(Tabelle19[[#This Row],[Etas 35°C]]=0,Tabelle19[[#This Row],[Etas 55°C]]=0),"n.a.",(Tabelle19[[#This Row],[Etas 35°C]]*0.8+Tabelle19[[#This Row],[Etas 55°C]]*0.2)*2.5)</f>
        <v>4.9600000000000009</v>
      </c>
      <c r="O161" s="53">
        <f>IF(Tabelle19[[#This Row],[Etas 55°C]]=0,"n.a.",(6.5-Tabelle19[[#This Row],[80%/20% SCOP]])/Tabelle19[[#This Row],[80%/20% SCOP]])</f>
        <v>0.31048387096774172</v>
      </c>
    </row>
    <row r="162" spans="1:15" ht="20.100000000000001" customHeight="1" x14ac:dyDescent="0.25">
      <c r="A162" s="63"/>
      <c r="B162" s="40">
        <v>16017036</v>
      </c>
      <c r="C162" s="41" t="s">
        <v>547</v>
      </c>
      <c r="D162" s="41" t="s">
        <v>6929</v>
      </c>
      <c r="E162" s="42" t="s">
        <v>6852</v>
      </c>
      <c r="F162" s="43">
        <v>12</v>
      </c>
      <c r="G162" s="44">
        <v>2.0760000000000001</v>
      </c>
      <c r="H162" s="43">
        <v>10.79</v>
      </c>
      <c r="I162" s="44">
        <v>1.6160000000000001</v>
      </c>
      <c r="J162" s="42" t="s">
        <v>3</v>
      </c>
      <c r="K162" s="42" t="s">
        <v>4</v>
      </c>
      <c r="L162" s="42" t="s">
        <v>4</v>
      </c>
      <c r="M162" s="43">
        <f>IF(Tabelle19[[#This Row],[Heizleistung (55° C)]]=0,Tabelle19[[#This Row],[Heizleistung (35° C)]],(Tabelle19[[#This Row],[Heizleistung (35° C)]]+Tabelle19[[#This Row],[Heizleistung (55° C)]])/2)</f>
        <v>11.395</v>
      </c>
      <c r="N162" s="46">
        <f>IF(OR(Tabelle19[[#This Row],[Etas 35°C]]=0,Tabelle19[[#This Row],[Etas 55°C]]=0),"n.a.",(Tabelle19[[#This Row],[Etas 35°C]]*0.8+Tabelle19[[#This Row],[Etas 55°C]]*0.2)*2.5)</f>
        <v>4.96</v>
      </c>
      <c r="O162" s="53">
        <f>IF(Tabelle19[[#This Row],[Etas 55°C]]=0,"n.a.",(6.5-Tabelle19[[#This Row],[80%/20% SCOP]])/Tabelle19[[#This Row],[80%/20% SCOP]])</f>
        <v>0.31048387096774194</v>
      </c>
    </row>
    <row r="163" spans="1:15" ht="20.100000000000001" customHeight="1" x14ac:dyDescent="0.25">
      <c r="A163" s="63"/>
      <c r="B163" s="40">
        <v>16006864</v>
      </c>
      <c r="C163" s="41" t="s">
        <v>2363</v>
      </c>
      <c r="D163" s="41" t="s">
        <v>7334</v>
      </c>
      <c r="E163" s="42" t="s">
        <v>6852</v>
      </c>
      <c r="F163" s="43">
        <v>12</v>
      </c>
      <c r="G163" s="44">
        <v>2.1</v>
      </c>
      <c r="H163" s="43">
        <v>12</v>
      </c>
      <c r="I163" s="44">
        <v>1.46</v>
      </c>
      <c r="J163" s="42" t="s">
        <v>109</v>
      </c>
      <c r="K163" s="42" t="s">
        <v>15</v>
      </c>
      <c r="L163" s="42" t="s">
        <v>4</v>
      </c>
      <c r="M163" s="43">
        <f>IF(Tabelle19[[#This Row],[Heizleistung (55° C)]]=0,Tabelle19[[#This Row],[Heizleistung (35° C)]],(Tabelle19[[#This Row],[Heizleistung (35° C)]]+Tabelle19[[#This Row],[Heizleistung (55° C)]])/2)</f>
        <v>12</v>
      </c>
      <c r="N163" s="46">
        <f>IF(OR(Tabelle19[[#This Row],[Etas 35°C]]=0,Tabelle19[[#This Row],[Etas 55°C]]=0),"n.a.",(Tabelle19[[#This Row],[Etas 35°C]]*0.8+Tabelle19[[#This Row],[Etas 55°C]]*0.2)*2.5)</f>
        <v>4.9300000000000006</v>
      </c>
      <c r="O163" s="53">
        <f>IF(Tabelle19[[#This Row],[Etas 55°C]]=0,"n.a.",(6.5-Tabelle19[[#This Row],[80%/20% SCOP]])/Tabelle19[[#This Row],[80%/20% SCOP]])</f>
        <v>0.31845841784989842</v>
      </c>
    </row>
    <row r="164" spans="1:15" ht="20.100000000000001" customHeight="1" x14ac:dyDescent="0.25">
      <c r="A164" s="63"/>
      <c r="B164" s="40">
        <v>16002685</v>
      </c>
      <c r="C164" s="41" t="s">
        <v>6201</v>
      </c>
      <c r="D164" s="41" t="s">
        <v>7886</v>
      </c>
      <c r="E164" s="42" t="s">
        <v>6852</v>
      </c>
      <c r="F164" s="43">
        <v>12</v>
      </c>
      <c r="G164" s="44">
        <v>2.0499999999999998</v>
      </c>
      <c r="H164" s="43">
        <v>12</v>
      </c>
      <c r="I164" s="44">
        <v>1.53</v>
      </c>
      <c r="J164" s="42" t="s">
        <v>109</v>
      </c>
      <c r="K164" s="42" t="s">
        <v>4</v>
      </c>
      <c r="L164" s="42" t="s">
        <v>4</v>
      </c>
      <c r="M164" s="43">
        <f>IF(Tabelle19[[#This Row],[Heizleistung (55° C)]]=0,Tabelle19[[#This Row],[Heizleistung (35° C)]],(Tabelle19[[#This Row],[Heizleistung (35° C)]]+Tabelle19[[#This Row],[Heizleistung (55° C)]])/2)</f>
        <v>12</v>
      </c>
      <c r="N164" s="46">
        <f>IF(OR(Tabelle19[[#This Row],[Etas 35°C]]=0,Tabelle19[[#This Row],[Etas 55°C]]=0),"n.a.",(Tabelle19[[#This Row],[Etas 35°C]]*0.8+Tabelle19[[#This Row],[Etas 55°C]]*0.2)*2.5)</f>
        <v>4.8650000000000002</v>
      </c>
      <c r="O164" s="53">
        <f>IF(Tabelle19[[#This Row],[Etas 55°C]]=0,"n.a.",(6.5-Tabelle19[[#This Row],[80%/20% SCOP]])/Tabelle19[[#This Row],[80%/20% SCOP]])</f>
        <v>0.33607399794450149</v>
      </c>
    </row>
    <row r="165" spans="1:15" ht="20.100000000000001" customHeight="1" x14ac:dyDescent="0.25">
      <c r="A165" s="63"/>
      <c r="B165" s="40">
        <v>16002763</v>
      </c>
      <c r="C165" s="41" t="s">
        <v>6201</v>
      </c>
      <c r="D165" s="41" t="s">
        <v>7873</v>
      </c>
      <c r="E165" s="42" t="s">
        <v>6852</v>
      </c>
      <c r="F165" s="43">
        <v>12</v>
      </c>
      <c r="G165" s="44">
        <v>2.0499999999999998</v>
      </c>
      <c r="H165" s="43">
        <v>12</v>
      </c>
      <c r="I165" s="44">
        <v>1.51</v>
      </c>
      <c r="J165" s="42" t="s">
        <v>109</v>
      </c>
      <c r="K165" s="42" t="s">
        <v>4</v>
      </c>
      <c r="L165" s="42" t="s">
        <v>4</v>
      </c>
      <c r="M165" s="43">
        <f>IF(Tabelle19[[#This Row],[Heizleistung (55° C)]]=0,Tabelle19[[#This Row],[Heizleistung (35° C)]],(Tabelle19[[#This Row],[Heizleistung (35° C)]]+Tabelle19[[#This Row],[Heizleistung (55° C)]])/2)</f>
        <v>12</v>
      </c>
      <c r="N165" s="46">
        <f>IF(OR(Tabelle19[[#This Row],[Etas 35°C]]=0,Tabelle19[[#This Row],[Etas 55°C]]=0),"n.a.",(Tabelle19[[#This Row],[Etas 35°C]]*0.8+Tabelle19[[#This Row],[Etas 55°C]]*0.2)*2.5)</f>
        <v>4.8549999999999995</v>
      </c>
      <c r="O165" s="53">
        <f>IF(Tabelle19[[#This Row],[Etas 55°C]]=0,"n.a.",(6.5-Tabelle19[[#This Row],[80%/20% SCOP]])/Tabelle19[[#This Row],[80%/20% SCOP]])</f>
        <v>0.33882595262615872</v>
      </c>
    </row>
    <row r="166" spans="1:15" ht="20.100000000000001" customHeight="1" x14ac:dyDescent="0.25">
      <c r="A166" s="63"/>
      <c r="B166" s="40">
        <v>16000848</v>
      </c>
      <c r="C166" s="41" t="s">
        <v>4644</v>
      </c>
      <c r="D166" s="41" t="s">
        <v>7645</v>
      </c>
      <c r="E166" s="42" t="s">
        <v>6852</v>
      </c>
      <c r="F166" s="43">
        <v>13</v>
      </c>
      <c r="G166" s="44">
        <v>2.06</v>
      </c>
      <c r="H166" s="43">
        <v>12</v>
      </c>
      <c r="I166" s="44">
        <v>1.45</v>
      </c>
      <c r="J166" s="42" t="s">
        <v>109</v>
      </c>
      <c r="K166" s="42" t="s">
        <v>4</v>
      </c>
      <c r="L166" s="42" t="s">
        <v>4</v>
      </c>
      <c r="M166" s="43">
        <f>IF(Tabelle19[[#This Row],[Heizleistung (55° C)]]=0,Tabelle19[[#This Row],[Heizleistung (35° C)]],(Tabelle19[[#This Row],[Heizleistung (35° C)]]+Tabelle19[[#This Row],[Heizleistung (55° C)]])/2)</f>
        <v>12.5</v>
      </c>
      <c r="N166" s="46">
        <f>IF(OR(Tabelle19[[#This Row],[Etas 35°C]]=0,Tabelle19[[#This Row],[Etas 55°C]]=0),"n.a.",(Tabelle19[[#This Row],[Etas 35°C]]*0.8+Tabelle19[[#This Row],[Etas 55°C]]*0.2)*2.5)</f>
        <v>4.8450000000000006</v>
      </c>
      <c r="O166" s="53">
        <f>IF(Tabelle19[[#This Row],[Etas 55°C]]=0,"n.a.",(6.5-Tabelle19[[#This Row],[80%/20% SCOP]])/Tabelle19[[#This Row],[80%/20% SCOP]])</f>
        <v>0.34158926728586153</v>
      </c>
    </row>
    <row r="167" spans="1:15" ht="20.100000000000001" customHeight="1" x14ac:dyDescent="0.25">
      <c r="A167" s="63"/>
      <c r="B167" s="40">
        <v>16002626</v>
      </c>
      <c r="C167" s="41" t="s">
        <v>6201</v>
      </c>
      <c r="D167" s="41" t="s">
        <v>7881</v>
      </c>
      <c r="E167" s="42" t="s">
        <v>6852</v>
      </c>
      <c r="F167" s="43">
        <v>12</v>
      </c>
      <c r="G167" s="44">
        <v>2.04</v>
      </c>
      <c r="H167" s="43">
        <v>11</v>
      </c>
      <c r="I167" s="44">
        <v>1.52</v>
      </c>
      <c r="J167" s="42" t="s">
        <v>109</v>
      </c>
      <c r="K167" s="42" t="s">
        <v>4</v>
      </c>
      <c r="L167" s="42" t="s">
        <v>4</v>
      </c>
      <c r="M167" s="43">
        <f>IF(Tabelle19[[#This Row],[Heizleistung (55° C)]]=0,Tabelle19[[#This Row],[Heizleistung (35° C)]],(Tabelle19[[#This Row],[Heizleistung (35° C)]]+Tabelle19[[#This Row],[Heizleistung (55° C)]])/2)</f>
        <v>11.5</v>
      </c>
      <c r="N167" s="46">
        <f>IF(OR(Tabelle19[[#This Row],[Etas 35°C]]=0,Tabelle19[[#This Row],[Etas 55°C]]=0),"n.a.",(Tabelle19[[#This Row],[Etas 35°C]]*0.8+Tabelle19[[#This Row],[Etas 55°C]]*0.2)*2.5)</f>
        <v>4.8400000000000007</v>
      </c>
      <c r="O167" s="53">
        <f>IF(Tabelle19[[#This Row],[Etas 55°C]]=0,"n.a.",(6.5-Tabelle19[[#This Row],[80%/20% SCOP]])/Tabelle19[[#This Row],[80%/20% SCOP]])</f>
        <v>0.34297520661157005</v>
      </c>
    </row>
    <row r="168" spans="1:15" ht="20.100000000000001" customHeight="1" x14ac:dyDescent="0.25">
      <c r="A168" s="63"/>
      <c r="B168" s="40">
        <v>16007940</v>
      </c>
      <c r="C168" s="41" t="s">
        <v>3161</v>
      </c>
      <c r="D168" s="41" t="s">
        <v>7492</v>
      </c>
      <c r="E168" s="42" t="s">
        <v>6852</v>
      </c>
      <c r="F168" s="43">
        <v>11</v>
      </c>
      <c r="G168" s="44">
        <v>2.0299999999999998</v>
      </c>
      <c r="H168" s="43">
        <v>11</v>
      </c>
      <c r="I168" s="44">
        <v>1.5</v>
      </c>
      <c r="J168" s="42" t="s">
        <v>40</v>
      </c>
      <c r="K168" s="42" t="s">
        <v>4</v>
      </c>
      <c r="L168" s="42" t="s">
        <v>4</v>
      </c>
      <c r="M168" s="43">
        <f>IF(Tabelle19[[#This Row],[Heizleistung (55° C)]]=0,Tabelle19[[#This Row],[Heizleistung (35° C)]],(Tabelle19[[#This Row],[Heizleistung (35° C)]]+Tabelle19[[#This Row],[Heizleistung (55° C)]])/2)</f>
        <v>11</v>
      </c>
      <c r="N168" s="46">
        <f>IF(OR(Tabelle19[[#This Row],[Etas 35°C]]=0,Tabelle19[[#This Row],[Etas 55°C]]=0),"n.a.",(Tabelle19[[#This Row],[Etas 35°C]]*0.8+Tabelle19[[#This Row],[Etas 55°C]]*0.2)*2.5)</f>
        <v>4.8099999999999996</v>
      </c>
      <c r="O168" s="53">
        <f>IF(Tabelle19[[#This Row],[Etas 55°C]]=0,"n.a.",(6.5-Tabelle19[[#This Row],[80%/20% SCOP]])/Tabelle19[[#This Row],[80%/20% SCOP]])</f>
        <v>0.35135135135135148</v>
      </c>
    </row>
    <row r="169" spans="1:15" ht="20.100000000000001" customHeight="1" x14ac:dyDescent="0.25">
      <c r="A169" s="63"/>
      <c r="B169" s="40">
        <v>16000563</v>
      </c>
      <c r="C169" s="41" t="s">
        <v>4534</v>
      </c>
      <c r="D169" s="41" t="s">
        <v>7582</v>
      </c>
      <c r="E169" s="42" t="s">
        <v>6852</v>
      </c>
      <c r="F169" s="43">
        <v>11</v>
      </c>
      <c r="G169" s="44">
        <v>2.0099999999999998</v>
      </c>
      <c r="H169" s="43">
        <v>12.4</v>
      </c>
      <c r="I169" s="44">
        <v>1.57</v>
      </c>
      <c r="J169" s="42" t="s">
        <v>324</v>
      </c>
      <c r="K169" s="42" t="s">
        <v>4</v>
      </c>
      <c r="L169" s="42" t="s">
        <v>4</v>
      </c>
      <c r="M169" s="43">
        <f>IF(Tabelle19[[#This Row],[Heizleistung (55° C)]]=0,Tabelle19[[#This Row],[Heizleistung (35° C)]],(Tabelle19[[#This Row],[Heizleistung (35° C)]]+Tabelle19[[#This Row],[Heizleistung (55° C)]])/2)</f>
        <v>11.7</v>
      </c>
      <c r="N169" s="46">
        <f>IF(OR(Tabelle19[[#This Row],[Etas 35°C]]=0,Tabelle19[[#This Row],[Etas 55°C]]=0),"n.a.",(Tabelle19[[#This Row],[Etas 35°C]]*0.8+Tabelle19[[#This Row],[Etas 55°C]]*0.2)*2.5)</f>
        <v>4.8049999999999997</v>
      </c>
      <c r="O169" s="53">
        <f>IF(Tabelle19[[#This Row],[Etas 55°C]]=0,"n.a.",(6.5-Tabelle19[[#This Row],[80%/20% SCOP]])/Tabelle19[[#This Row],[80%/20% SCOP]])</f>
        <v>0.35275754422476596</v>
      </c>
    </row>
    <row r="170" spans="1:15" ht="20.100000000000001" customHeight="1" x14ac:dyDescent="0.25">
      <c r="A170" s="63"/>
      <c r="B170" s="40">
        <v>16000561</v>
      </c>
      <c r="C170" s="41" t="s">
        <v>4534</v>
      </c>
      <c r="D170" s="41" t="s">
        <v>7610</v>
      </c>
      <c r="E170" s="42" t="s">
        <v>6852</v>
      </c>
      <c r="F170" s="43">
        <v>11</v>
      </c>
      <c r="G170" s="44">
        <v>2.0099999999999998</v>
      </c>
      <c r="H170" s="43">
        <v>12.4</v>
      </c>
      <c r="I170" s="44">
        <v>1.57</v>
      </c>
      <c r="J170" s="42" t="s">
        <v>324</v>
      </c>
      <c r="K170" s="42" t="s">
        <v>4</v>
      </c>
      <c r="L170" s="42" t="s">
        <v>4</v>
      </c>
      <c r="M170" s="43">
        <f>IF(Tabelle19[[#This Row],[Heizleistung (55° C)]]=0,Tabelle19[[#This Row],[Heizleistung (35° C)]],(Tabelle19[[#This Row],[Heizleistung (35° C)]]+Tabelle19[[#This Row],[Heizleistung (55° C)]])/2)</f>
        <v>11.7</v>
      </c>
      <c r="N170" s="46">
        <f>IF(OR(Tabelle19[[#This Row],[Etas 35°C]]=0,Tabelle19[[#This Row],[Etas 55°C]]=0),"n.a.",(Tabelle19[[#This Row],[Etas 35°C]]*0.8+Tabelle19[[#This Row],[Etas 55°C]]*0.2)*2.5)</f>
        <v>4.8049999999999997</v>
      </c>
      <c r="O170" s="53">
        <f>IF(Tabelle19[[#This Row],[Etas 55°C]]=0,"n.a.",(6.5-Tabelle19[[#This Row],[80%/20% SCOP]])/Tabelle19[[#This Row],[80%/20% SCOP]])</f>
        <v>0.35275754422476596</v>
      </c>
    </row>
    <row r="171" spans="1:15" ht="20.100000000000001" customHeight="1" x14ac:dyDescent="0.25">
      <c r="A171" s="63"/>
      <c r="B171" s="40">
        <v>16000636</v>
      </c>
      <c r="C171" s="41" t="s">
        <v>305</v>
      </c>
      <c r="D171" s="41" t="s">
        <v>6870</v>
      </c>
      <c r="E171" s="42" t="s">
        <v>6852</v>
      </c>
      <c r="F171" s="43">
        <v>11.6</v>
      </c>
      <c r="G171" s="44">
        <v>2.0099999999999998</v>
      </c>
      <c r="H171" s="43">
        <v>12.4</v>
      </c>
      <c r="I171" s="44">
        <v>1.57</v>
      </c>
      <c r="J171" s="42" t="s">
        <v>324</v>
      </c>
      <c r="K171" s="42" t="s">
        <v>4</v>
      </c>
      <c r="L171" s="42" t="s">
        <v>4</v>
      </c>
      <c r="M171" s="43">
        <f>IF(Tabelle19[[#This Row],[Heizleistung (55° C)]]=0,Tabelle19[[#This Row],[Heizleistung (35° C)]],(Tabelle19[[#This Row],[Heizleistung (35° C)]]+Tabelle19[[#This Row],[Heizleistung (55° C)]])/2)</f>
        <v>12</v>
      </c>
      <c r="N171" s="46">
        <f>IF(OR(Tabelle19[[#This Row],[Etas 35°C]]=0,Tabelle19[[#This Row],[Etas 55°C]]=0),"n.a.",(Tabelle19[[#This Row],[Etas 35°C]]*0.8+Tabelle19[[#This Row],[Etas 55°C]]*0.2)*2.5)</f>
        <v>4.8049999999999997</v>
      </c>
      <c r="O171" s="53">
        <f>IF(Tabelle19[[#This Row],[Etas 55°C]]=0,"n.a.",(6.5-Tabelle19[[#This Row],[80%/20% SCOP]])/Tabelle19[[#This Row],[80%/20% SCOP]])</f>
        <v>0.35275754422476596</v>
      </c>
    </row>
    <row r="172" spans="1:15" ht="20.100000000000001" customHeight="1" x14ac:dyDescent="0.25">
      <c r="A172" s="63"/>
      <c r="B172" s="40">
        <v>16000635</v>
      </c>
      <c r="C172" s="41" t="s">
        <v>305</v>
      </c>
      <c r="D172" s="41" t="s">
        <v>8005</v>
      </c>
      <c r="E172" s="42" t="s">
        <v>6852</v>
      </c>
      <c r="F172" s="43">
        <v>11.6</v>
      </c>
      <c r="G172" s="44">
        <v>2.0099999999999998</v>
      </c>
      <c r="H172" s="43">
        <v>12.4</v>
      </c>
      <c r="I172" s="44">
        <v>1.57</v>
      </c>
      <c r="J172" s="42" t="s">
        <v>324</v>
      </c>
      <c r="K172" s="42" t="s">
        <v>4</v>
      </c>
      <c r="L172" s="42" t="s">
        <v>4</v>
      </c>
      <c r="M172" s="43">
        <f>IF(Tabelle19[[#This Row],[Heizleistung (55° C)]]=0,Tabelle19[[#This Row],[Heizleistung (35° C)]],(Tabelle19[[#This Row],[Heizleistung (35° C)]]+Tabelle19[[#This Row],[Heizleistung (55° C)]])/2)</f>
        <v>12</v>
      </c>
      <c r="N172" s="46">
        <f>IF(OR(Tabelle19[[#This Row],[Etas 35°C]]=0,Tabelle19[[#This Row],[Etas 55°C]]=0),"n.a.",(Tabelle19[[#This Row],[Etas 35°C]]*0.8+Tabelle19[[#This Row],[Etas 55°C]]*0.2)*2.5)</f>
        <v>4.8049999999999997</v>
      </c>
      <c r="O172" s="53">
        <f>IF(Tabelle19[[#This Row],[Etas 55°C]]=0,"n.a.",(6.5-Tabelle19[[#This Row],[80%/20% SCOP]])/Tabelle19[[#This Row],[80%/20% SCOP]])</f>
        <v>0.35275754422476596</v>
      </c>
    </row>
    <row r="173" spans="1:15" ht="20.100000000000001" customHeight="1" x14ac:dyDescent="0.25">
      <c r="A173" s="63"/>
      <c r="B173" s="40">
        <v>16007479</v>
      </c>
      <c r="C173" s="41" t="s">
        <v>2855</v>
      </c>
      <c r="D173" s="41" t="s">
        <v>7402</v>
      </c>
      <c r="E173" s="42" t="s">
        <v>6852</v>
      </c>
      <c r="F173" s="43">
        <v>12</v>
      </c>
      <c r="G173" s="44">
        <v>2.0099999999999998</v>
      </c>
      <c r="H173" s="43">
        <v>12</v>
      </c>
      <c r="I173" s="44">
        <v>1.57</v>
      </c>
      <c r="J173" s="42" t="s">
        <v>324</v>
      </c>
      <c r="K173" s="42" t="s">
        <v>4</v>
      </c>
      <c r="L173" s="42" t="s">
        <v>4</v>
      </c>
      <c r="M173" s="43">
        <f>IF(Tabelle19[[#This Row],[Heizleistung (55° C)]]=0,Tabelle19[[#This Row],[Heizleistung (35° C)]],(Tabelle19[[#This Row],[Heizleistung (35° C)]]+Tabelle19[[#This Row],[Heizleistung (55° C)]])/2)</f>
        <v>12</v>
      </c>
      <c r="N173" s="46">
        <f>IF(OR(Tabelle19[[#This Row],[Etas 35°C]]=0,Tabelle19[[#This Row],[Etas 55°C]]=0),"n.a.",(Tabelle19[[#This Row],[Etas 35°C]]*0.8+Tabelle19[[#This Row],[Etas 55°C]]*0.2)*2.5)</f>
        <v>4.8049999999999997</v>
      </c>
      <c r="O173" s="53">
        <f>IF(Tabelle19[[#This Row],[Etas 55°C]]=0,"n.a.",(6.5-Tabelle19[[#This Row],[80%/20% SCOP]])/Tabelle19[[#This Row],[80%/20% SCOP]])</f>
        <v>0.35275754422476596</v>
      </c>
    </row>
    <row r="174" spans="1:15" ht="20.100000000000001" customHeight="1" x14ac:dyDescent="0.25">
      <c r="A174" s="63"/>
      <c r="B174" s="40">
        <v>16007535</v>
      </c>
      <c r="C174" s="41" t="s">
        <v>2855</v>
      </c>
      <c r="D174" s="41" t="s">
        <v>7409</v>
      </c>
      <c r="E174" s="42" t="s">
        <v>6852</v>
      </c>
      <c r="F174" s="43">
        <v>12</v>
      </c>
      <c r="G174" s="44">
        <v>2.0099999999999998</v>
      </c>
      <c r="H174" s="43">
        <v>12</v>
      </c>
      <c r="I174" s="44">
        <v>1.57</v>
      </c>
      <c r="J174" s="42" t="s">
        <v>324</v>
      </c>
      <c r="K174" s="42" t="s">
        <v>4</v>
      </c>
      <c r="L174" s="42" t="s">
        <v>4</v>
      </c>
      <c r="M174" s="43">
        <f>IF(Tabelle19[[#This Row],[Heizleistung (55° C)]]=0,Tabelle19[[#This Row],[Heizleistung (35° C)]],(Tabelle19[[#This Row],[Heizleistung (35° C)]]+Tabelle19[[#This Row],[Heizleistung (55° C)]])/2)</f>
        <v>12</v>
      </c>
      <c r="N174" s="46">
        <f>IF(OR(Tabelle19[[#This Row],[Etas 35°C]]=0,Tabelle19[[#This Row],[Etas 55°C]]=0),"n.a.",(Tabelle19[[#This Row],[Etas 35°C]]*0.8+Tabelle19[[#This Row],[Etas 55°C]]*0.2)*2.5)</f>
        <v>4.8049999999999997</v>
      </c>
      <c r="O174" s="53">
        <f>IF(Tabelle19[[#This Row],[Etas 55°C]]=0,"n.a.",(6.5-Tabelle19[[#This Row],[80%/20% SCOP]])/Tabelle19[[#This Row],[80%/20% SCOP]])</f>
        <v>0.35275754422476596</v>
      </c>
    </row>
    <row r="175" spans="1:15" ht="20.100000000000001" customHeight="1" x14ac:dyDescent="0.25">
      <c r="A175" s="63"/>
      <c r="B175" s="40">
        <v>16000526</v>
      </c>
      <c r="C175" s="41" t="s">
        <v>4534</v>
      </c>
      <c r="D175" s="41" t="s">
        <v>7609</v>
      </c>
      <c r="E175" s="42" t="s">
        <v>6852</v>
      </c>
      <c r="F175" s="43">
        <v>12</v>
      </c>
      <c r="G175" s="44">
        <v>2.0099999999999998</v>
      </c>
      <c r="H175" s="43">
        <v>12</v>
      </c>
      <c r="I175" s="44">
        <v>1.57</v>
      </c>
      <c r="J175" s="42" t="s">
        <v>324</v>
      </c>
      <c r="K175" s="42" t="s">
        <v>4</v>
      </c>
      <c r="L175" s="42" t="s">
        <v>4</v>
      </c>
      <c r="M175" s="43">
        <f>IF(Tabelle19[[#This Row],[Heizleistung (55° C)]]=0,Tabelle19[[#This Row],[Heizleistung (35° C)]],(Tabelle19[[#This Row],[Heizleistung (35° C)]]+Tabelle19[[#This Row],[Heizleistung (55° C)]])/2)</f>
        <v>12</v>
      </c>
      <c r="N175" s="46">
        <f>IF(OR(Tabelle19[[#This Row],[Etas 35°C]]=0,Tabelle19[[#This Row],[Etas 55°C]]=0),"n.a.",(Tabelle19[[#This Row],[Etas 35°C]]*0.8+Tabelle19[[#This Row],[Etas 55°C]]*0.2)*2.5)</f>
        <v>4.8049999999999997</v>
      </c>
      <c r="O175" s="53">
        <f>IF(Tabelle19[[#This Row],[Etas 55°C]]=0,"n.a.",(6.5-Tabelle19[[#This Row],[80%/20% SCOP]])/Tabelle19[[#This Row],[80%/20% SCOP]])</f>
        <v>0.35275754422476596</v>
      </c>
    </row>
    <row r="176" spans="1:15" ht="20.100000000000001" customHeight="1" x14ac:dyDescent="0.25">
      <c r="A176" s="63"/>
      <c r="B176" s="40">
        <v>16000525</v>
      </c>
      <c r="C176" s="41" t="s">
        <v>4534</v>
      </c>
      <c r="D176" s="41" t="s">
        <v>7616</v>
      </c>
      <c r="E176" s="42" t="s">
        <v>6852</v>
      </c>
      <c r="F176" s="43">
        <v>12</v>
      </c>
      <c r="G176" s="44">
        <v>2.0099999999999998</v>
      </c>
      <c r="H176" s="43">
        <v>12</v>
      </c>
      <c r="I176" s="44">
        <v>1.57</v>
      </c>
      <c r="J176" s="42" t="s">
        <v>324</v>
      </c>
      <c r="K176" s="42" t="s">
        <v>4</v>
      </c>
      <c r="L176" s="42" t="s">
        <v>4</v>
      </c>
      <c r="M176" s="43">
        <f>IF(Tabelle19[[#This Row],[Heizleistung (55° C)]]=0,Tabelle19[[#This Row],[Heizleistung (35° C)]],(Tabelle19[[#This Row],[Heizleistung (35° C)]]+Tabelle19[[#This Row],[Heizleistung (55° C)]])/2)</f>
        <v>12</v>
      </c>
      <c r="N176" s="46">
        <f>IF(OR(Tabelle19[[#This Row],[Etas 35°C]]=0,Tabelle19[[#This Row],[Etas 55°C]]=0),"n.a.",(Tabelle19[[#This Row],[Etas 35°C]]*0.8+Tabelle19[[#This Row],[Etas 55°C]]*0.2)*2.5)</f>
        <v>4.8049999999999997</v>
      </c>
      <c r="O176" s="53">
        <f>IF(Tabelle19[[#This Row],[Etas 55°C]]=0,"n.a.",(6.5-Tabelle19[[#This Row],[80%/20% SCOP]])/Tabelle19[[#This Row],[80%/20% SCOP]])</f>
        <v>0.35275754422476596</v>
      </c>
    </row>
    <row r="177" spans="1:15" ht="20.100000000000001" customHeight="1" x14ac:dyDescent="0.25">
      <c r="A177" s="63"/>
      <c r="B177" s="40">
        <v>16001491</v>
      </c>
      <c r="C177" s="41" t="s">
        <v>5249</v>
      </c>
      <c r="D177" s="41" t="s">
        <v>7704</v>
      </c>
      <c r="E177" s="42" t="s">
        <v>6852</v>
      </c>
      <c r="F177" s="43">
        <v>11.6</v>
      </c>
      <c r="G177" s="44">
        <v>2.0099999999999998</v>
      </c>
      <c r="H177" s="43">
        <v>12.4</v>
      </c>
      <c r="I177" s="44">
        <v>1.57</v>
      </c>
      <c r="J177" s="42" t="s">
        <v>109</v>
      </c>
      <c r="K177" s="42" t="s">
        <v>4</v>
      </c>
      <c r="L177" s="42" t="s">
        <v>4</v>
      </c>
      <c r="M177" s="43">
        <f>IF(Tabelle19[[#This Row],[Heizleistung (55° C)]]=0,Tabelle19[[#This Row],[Heizleistung (35° C)]],(Tabelle19[[#This Row],[Heizleistung (35° C)]]+Tabelle19[[#This Row],[Heizleistung (55° C)]])/2)</f>
        <v>12</v>
      </c>
      <c r="N177" s="46">
        <f>IF(OR(Tabelle19[[#This Row],[Etas 35°C]]=0,Tabelle19[[#This Row],[Etas 55°C]]=0),"n.a.",(Tabelle19[[#This Row],[Etas 35°C]]*0.8+Tabelle19[[#This Row],[Etas 55°C]]*0.2)*2.5)</f>
        <v>4.8049999999999997</v>
      </c>
      <c r="O177" s="53">
        <f>IF(Tabelle19[[#This Row],[Etas 55°C]]=0,"n.a.",(6.5-Tabelle19[[#This Row],[80%/20% SCOP]])/Tabelle19[[#This Row],[80%/20% SCOP]])</f>
        <v>0.35275754422476596</v>
      </c>
    </row>
    <row r="178" spans="1:15" ht="20.100000000000001" customHeight="1" x14ac:dyDescent="0.25">
      <c r="A178" s="63"/>
      <c r="B178" s="40">
        <v>16003445</v>
      </c>
      <c r="C178" s="41" t="s">
        <v>305</v>
      </c>
      <c r="D178" s="41" t="s">
        <v>6879</v>
      </c>
      <c r="E178" s="42" t="s">
        <v>6852</v>
      </c>
      <c r="F178" s="43">
        <v>11.7</v>
      </c>
      <c r="G178" s="44">
        <v>2.0099999999999998</v>
      </c>
      <c r="H178" s="43">
        <v>12.4</v>
      </c>
      <c r="I178" s="44">
        <v>1.57</v>
      </c>
      <c r="J178" s="42" t="s">
        <v>324</v>
      </c>
      <c r="K178" s="42" t="s">
        <v>4</v>
      </c>
      <c r="L178" s="42" t="s">
        <v>4</v>
      </c>
      <c r="M178" s="43">
        <f>IF(Tabelle19[[#This Row],[Heizleistung (55° C)]]=0,Tabelle19[[#This Row],[Heizleistung (35° C)]],(Tabelle19[[#This Row],[Heizleistung (35° C)]]+Tabelle19[[#This Row],[Heizleistung (55° C)]])/2)</f>
        <v>12.05</v>
      </c>
      <c r="N178" s="46">
        <f>IF(OR(Tabelle19[[#This Row],[Etas 35°C]]=0,Tabelle19[[#This Row],[Etas 55°C]]=0),"n.a.",(Tabelle19[[#This Row],[Etas 35°C]]*0.8+Tabelle19[[#This Row],[Etas 55°C]]*0.2)*2.5)</f>
        <v>4.8049999999999997</v>
      </c>
      <c r="O178" s="53">
        <f>IF(Tabelle19[[#This Row],[Etas 55°C]]=0,"n.a.",(6.5-Tabelle19[[#This Row],[80%/20% SCOP]])/Tabelle19[[#This Row],[80%/20% SCOP]])</f>
        <v>0.35275754422476596</v>
      </c>
    </row>
    <row r="179" spans="1:15" ht="20.100000000000001" customHeight="1" x14ac:dyDescent="0.25">
      <c r="A179" s="63"/>
      <c r="B179" s="40">
        <v>16010340</v>
      </c>
      <c r="C179" s="41" t="s">
        <v>2802</v>
      </c>
      <c r="D179" s="41" t="s">
        <v>7388</v>
      </c>
      <c r="E179" s="42" t="s">
        <v>6852</v>
      </c>
      <c r="F179" s="43">
        <v>12</v>
      </c>
      <c r="G179" s="44">
        <v>2.0099999999999998</v>
      </c>
      <c r="H179" s="43">
        <v>12.4</v>
      </c>
      <c r="I179" s="44">
        <v>1.57</v>
      </c>
      <c r="J179" s="42" t="s">
        <v>324</v>
      </c>
      <c r="K179" s="42" t="s">
        <v>4</v>
      </c>
      <c r="L179" s="42" t="s">
        <v>4</v>
      </c>
      <c r="M179" s="43">
        <f>IF(Tabelle19[[#This Row],[Heizleistung (55° C)]]=0,Tabelle19[[#This Row],[Heizleistung (35° C)]],(Tabelle19[[#This Row],[Heizleistung (35° C)]]+Tabelle19[[#This Row],[Heizleistung (55° C)]])/2)</f>
        <v>12.2</v>
      </c>
      <c r="N179" s="46">
        <f>IF(OR(Tabelle19[[#This Row],[Etas 35°C]]=0,Tabelle19[[#This Row],[Etas 55°C]]=0),"n.a.",(Tabelle19[[#This Row],[Etas 35°C]]*0.8+Tabelle19[[#This Row],[Etas 55°C]]*0.2)*2.5)</f>
        <v>4.8049999999999997</v>
      </c>
      <c r="O179" s="53">
        <f>IF(Tabelle19[[#This Row],[Etas 55°C]]=0,"n.a.",(6.5-Tabelle19[[#This Row],[80%/20% SCOP]])/Tabelle19[[#This Row],[80%/20% SCOP]])</f>
        <v>0.35275754422476596</v>
      </c>
    </row>
    <row r="180" spans="1:15" ht="20.100000000000001" customHeight="1" x14ac:dyDescent="0.25">
      <c r="A180" s="63"/>
      <c r="B180" s="40">
        <v>16013357</v>
      </c>
      <c r="C180" s="41" t="s">
        <v>2350</v>
      </c>
      <c r="D180" s="41" t="s">
        <v>7328</v>
      </c>
      <c r="E180" s="42" t="s">
        <v>6852</v>
      </c>
      <c r="F180" s="43">
        <v>12.2</v>
      </c>
      <c r="G180" s="44">
        <v>2.004</v>
      </c>
      <c r="H180" s="43">
        <v>11.4</v>
      </c>
      <c r="I180" s="44">
        <v>1.548</v>
      </c>
      <c r="J180" s="42" t="s">
        <v>3</v>
      </c>
      <c r="K180" s="42" t="s">
        <v>4</v>
      </c>
      <c r="L180" s="42" t="s">
        <v>15</v>
      </c>
      <c r="M180" s="43">
        <f>IF(Tabelle19[[#This Row],[Heizleistung (55° C)]]=0,Tabelle19[[#This Row],[Heizleistung (35° C)]],(Tabelle19[[#This Row],[Heizleistung (35° C)]]+Tabelle19[[#This Row],[Heizleistung (55° C)]])/2)</f>
        <v>11.8</v>
      </c>
      <c r="N180" s="46">
        <f>IF(OR(Tabelle19[[#This Row],[Etas 35°C]]=0,Tabelle19[[#This Row],[Etas 55°C]]=0),"n.a.",(Tabelle19[[#This Row],[Etas 35°C]]*0.8+Tabelle19[[#This Row],[Etas 55°C]]*0.2)*2.5)</f>
        <v>4.7820000000000009</v>
      </c>
      <c r="O180" s="53">
        <f>IF(Tabelle19[[#This Row],[Etas 55°C]]=0,"n.a.",(6.5-Tabelle19[[#This Row],[80%/20% SCOP]])/Tabelle19[[#This Row],[80%/20% SCOP]])</f>
        <v>0.35926390631534899</v>
      </c>
    </row>
    <row r="181" spans="1:15" ht="20.100000000000001" customHeight="1" x14ac:dyDescent="0.25">
      <c r="A181" s="63"/>
      <c r="B181" s="40">
        <v>16006643</v>
      </c>
      <c r="C181" s="41" t="s">
        <v>1657</v>
      </c>
      <c r="D181" s="41" t="s">
        <v>7252</v>
      </c>
      <c r="E181" s="42" t="s">
        <v>6852</v>
      </c>
      <c r="F181" s="43">
        <v>13</v>
      </c>
      <c r="G181" s="44">
        <v>1.99</v>
      </c>
      <c r="H181" s="43">
        <v>12</v>
      </c>
      <c r="I181" s="44">
        <v>1.57</v>
      </c>
      <c r="J181" s="42" t="s">
        <v>109</v>
      </c>
      <c r="K181" s="42" t="s">
        <v>4</v>
      </c>
      <c r="L181" s="42" t="s">
        <v>4</v>
      </c>
      <c r="M181" s="43">
        <f>IF(Tabelle19[[#This Row],[Heizleistung (55° C)]]=0,Tabelle19[[#This Row],[Heizleistung (35° C)]],(Tabelle19[[#This Row],[Heizleistung (35° C)]]+Tabelle19[[#This Row],[Heizleistung (55° C)]])/2)</f>
        <v>12.5</v>
      </c>
      <c r="N181" s="46">
        <f>IF(OR(Tabelle19[[#This Row],[Etas 35°C]]=0,Tabelle19[[#This Row],[Etas 55°C]]=0),"n.a.",(Tabelle19[[#This Row],[Etas 35°C]]*0.8+Tabelle19[[#This Row],[Etas 55°C]]*0.2)*2.5)</f>
        <v>4.7650000000000006</v>
      </c>
      <c r="O181" s="53">
        <f>IF(Tabelle19[[#This Row],[Etas 55°C]]=0,"n.a.",(6.5-Tabelle19[[#This Row],[80%/20% SCOP]])/Tabelle19[[#This Row],[80%/20% SCOP]])</f>
        <v>0.36411332633788024</v>
      </c>
    </row>
    <row r="182" spans="1:15" ht="20.100000000000001" customHeight="1" x14ac:dyDescent="0.25">
      <c r="A182" s="63"/>
      <c r="B182" s="40">
        <v>16010378</v>
      </c>
      <c r="C182" s="41" t="s">
        <v>6920</v>
      </c>
      <c r="D182" s="41" t="s">
        <v>6923</v>
      </c>
      <c r="E182" s="42" t="s">
        <v>6852</v>
      </c>
      <c r="F182" s="43">
        <v>12.1</v>
      </c>
      <c r="G182" s="44">
        <v>2.0099999999999998</v>
      </c>
      <c r="H182" s="43">
        <v>10.75</v>
      </c>
      <c r="I182" s="44">
        <v>1.47</v>
      </c>
      <c r="J182" s="42" t="s">
        <v>109</v>
      </c>
      <c r="K182" s="42" t="s">
        <v>4</v>
      </c>
      <c r="L182" s="42" t="s">
        <v>4</v>
      </c>
      <c r="M182" s="43">
        <f>IF(Tabelle19[[#This Row],[Heizleistung (55° C)]]=0,Tabelle19[[#This Row],[Heizleistung (35° C)]],(Tabelle19[[#This Row],[Heizleistung (35° C)]]+Tabelle19[[#This Row],[Heizleistung (55° C)]])/2)</f>
        <v>11.425000000000001</v>
      </c>
      <c r="N182" s="46">
        <f>IF(OR(Tabelle19[[#This Row],[Etas 35°C]]=0,Tabelle19[[#This Row],[Etas 55°C]]=0),"n.a.",(Tabelle19[[#This Row],[Etas 35°C]]*0.8+Tabelle19[[#This Row],[Etas 55°C]]*0.2)*2.5)</f>
        <v>4.7549999999999999</v>
      </c>
      <c r="O182" s="53">
        <f>IF(Tabelle19[[#This Row],[Etas 55°C]]=0,"n.a.",(6.5-Tabelle19[[#This Row],[80%/20% SCOP]])/Tabelle19[[#This Row],[80%/20% SCOP]])</f>
        <v>0.36698212407991593</v>
      </c>
    </row>
    <row r="183" spans="1:15" ht="20.100000000000001" customHeight="1" x14ac:dyDescent="0.25">
      <c r="A183" s="63"/>
      <c r="B183" s="40">
        <v>16007279</v>
      </c>
      <c r="C183" s="41" t="s">
        <v>2472</v>
      </c>
      <c r="D183" s="41" t="s">
        <v>7363</v>
      </c>
      <c r="E183" s="42" t="s">
        <v>6852</v>
      </c>
      <c r="F183" s="43">
        <v>13</v>
      </c>
      <c r="G183" s="44">
        <v>2</v>
      </c>
      <c r="H183" s="43">
        <v>12.4</v>
      </c>
      <c r="I183" s="44">
        <v>1.5</v>
      </c>
      <c r="J183" s="42" t="s">
        <v>109</v>
      </c>
      <c r="K183" s="42" t="s">
        <v>4</v>
      </c>
      <c r="L183" s="42" t="s">
        <v>4</v>
      </c>
      <c r="M183" s="43">
        <f>IF(Tabelle19[[#This Row],[Heizleistung (55° C)]]=0,Tabelle19[[#This Row],[Heizleistung (35° C)]],(Tabelle19[[#This Row],[Heizleistung (35° C)]]+Tabelle19[[#This Row],[Heizleistung (55° C)]])/2)</f>
        <v>12.7</v>
      </c>
      <c r="N183" s="46">
        <f>IF(OR(Tabelle19[[#This Row],[Etas 35°C]]=0,Tabelle19[[#This Row],[Etas 55°C]]=0),"n.a.",(Tabelle19[[#This Row],[Etas 35°C]]*0.8+Tabelle19[[#This Row],[Etas 55°C]]*0.2)*2.5)</f>
        <v>4.75</v>
      </c>
      <c r="O183" s="53">
        <f>IF(Tabelle19[[#This Row],[Etas 55°C]]=0,"n.a.",(6.5-Tabelle19[[#This Row],[80%/20% SCOP]])/Tabelle19[[#This Row],[80%/20% SCOP]])</f>
        <v>0.36842105263157893</v>
      </c>
    </row>
    <row r="184" spans="1:15" ht="20.100000000000001" customHeight="1" x14ac:dyDescent="0.25">
      <c r="A184" s="63"/>
      <c r="B184" s="40">
        <v>16001199</v>
      </c>
      <c r="C184" s="41" t="s">
        <v>7670</v>
      </c>
      <c r="D184" s="41" t="s">
        <v>7672</v>
      </c>
      <c r="E184" s="42" t="s">
        <v>6852</v>
      </c>
      <c r="F184" s="43">
        <v>13.5</v>
      </c>
      <c r="G184" s="44">
        <v>2</v>
      </c>
      <c r="H184" s="43">
        <v>11.9</v>
      </c>
      <c r="I184" s="44">
        <v>1.48</v>
      </c>
      <c r="J184" s="42" t="s">
        <v>109</v>
      </c>
      <c r="K184" s="42" t="s">
        <v>15</v>
      </c>
      <c r="L184" s="42" t="s">
        <v>4</v>
      </c>
      <c r="M184" s="43">
        <f>IF(Tabelle19[[#This Row],[Heizleistung (55° C)]]=0,Tabelle19[[#This Row],[Heizleistung (35° C)]],(Tabelle19[[#This Row],[Heizleistung (35° C)]]+Tabelle19[[#This Row],[Heizleistung (55° C)]])/2)</f>
        <v>12.7</v>
      </c>
      <c r="N184" s="46">
        <f>IF(OR(Tabelle19[[#This Row],[Etas 35°C]]=0,Tabelle19[[#This Row],[Etas 55°C]]=0),"n.a.",(Tabelle19[[#This Row],[Etas 35°C]]*0.8+Tabelle19[[#This Row],[Etas 55°C]]*0.2)*2.5)</f>
        <v>4.74</v>
      </c>
      <c r="O184" s="53">
        <f>IF(Tabelle19[[#This Row],[Etas 55°C]]=0,"n.a.",(6.5-Tabelle19[[#This Row],[80%/20% SCOP]])/Tabelle19[[#This Row],[80%/20% SCOP]])</f>
        <v>0.37130801687763709</v>
      </c>
    </row>
    <row r="185" spans="1:15" ht="20.100000000000001" customHeight="1" x14ac:dyDescent="0.25">
      <c r="A185" s="63"/>
      <c r="B185" s="40">
        <v>16003050</v>
      </c>
      <c r="C185" s="41" t="s">
        <v>6137</v>
      </c>
      <c r="D185" s="41" t="s">
        <v>8006</v>
      </c>
      <c r="E185" s="42" t="s">
        <v>6852</v>
      </c>
      <c r="F185" s="43">
        <v>11.18</v>
      </c>
      <c r="G185" s="44">
        <v>2.0099999999999998</v>
      </c>
      <c r="H185" s="43">
        <v>11.33</v>
      </c>
      <c r="I185" s="44">
        <v>1.42</v>
      </c>
      <c r="J185" s="42" t="s">
        <v>109</v>
      </c>
      <c r="K185" s="42" t="s">
        <v>4</v>
      </c>
      <c r="L185" s="42" t="s">
        <v>4</v>
      </c>
      <c r="M185" s="43">
        <f>IF(Tabelle19[[#This Row],[Heizleistung (55° C)]]=0,Tabelle19[[#This Row],[Heizleistung (35° C)]],(Tabelle19[[#This Row],[Heizleistung (35° C)]]+Tabelle19[[#This Row],[Heizleistung (55° C)]])/2)</f>
        <v>11.254999999999999</v>
      </c>
      <c r="N185" s="46">
        <f>IF(OR(Tabelle19[[#This Row],[Etas 35°C]]=0,Tabelle19[[#This Row],[Etas 55°C]]=0),"n.a.",(Tabelle19[[#This Row],[Etas 35°C]]*0.8+Tabelle19[[#This Row],[Etas 55°C]]*0.2)*2.5)</f>
        <v>4.7299999999999995</v>
      </c>
      <c r="O185" s="53">
        <f>IF(Tabelle19[[#This Row],[Etas 55°C]]=0,"n.a.",(6.5-Tabelle19[[#This Row],[80%/20% SCOP]])/Tabelle19[[#This Row],[80%/20% SCOP]])</f>
        <v>0.37420718816067666</v>
      </c>
    </row>
    <row r="186" spans="1:15" ht="20.100000000000001" customHeight="1" x14ac:dyDescent="0.25">
      <c r="A186" s="63"/>
      <c r="B186" s="40">
        <v>16002712</v>
      </c>
      <c r="C186" s="41" t="s">
        <v>6533</v>
      </c>
      <c r="D186" s="41" t="s">
        <v>7922</v>
      </c>
      <c r="E186" s="42" t="s">
        <v>6852</v>
      </c>
      <c r="F186" s="43">
        <v>13</v>
      </c>
      <c r="G186" s="44">
        <v>1.99</v>
      </c>
      <c r="H186" s="43">
        <v>12</v>
      </c>
      <c r="I186" s="44">
        <v>1.46</v>
      </c>
      <c r="J186" s="42" t="s">
        <v>109</v>
      </c>
      <c r="K186" s="42" t="s">
        <v>4</v>
      </c>
      <c r="L186" s="42" t="s">
        <v>4</v>
      </c>
      <c r="M186" s="43">
        <f>IF(Tabelle19[[#This Row],[Heizleistung (55° C)]]=0,Tabelle19[[#This Row],[Heizleistung (35° C)]],(Tabelle19[[#This Row],[Heizleistung (35° C)]]+Tabelle19[[#This Row],[Heizleistung (55° C)]])/2)</f>
        <v>12.5</v>
      </c>
      <c r="N186" s="46">
        <f>IF(OR(Tabelle19[[#This Row],[Etas 35°C]]=0,Tabelle19[[#This Row],[Etas 55°C]]=0),"n.a.",(Tabelle19[[#This Row],[Etas 35°C]]*0.8+Tabelle19[[#This Row],[Etas 55°C]]*0.2)*2.5)</f>
        <v>4.71</v>
      </c>
      <c r="O186" s="53">
        <f>IF(Tabelle19[[#This Row],[Etas 55°C]]=0,"n.a.",(6.5-Tabelle19[[#This Row],[80%/20% SCOP]])/Tabelle19[[#This Row],[80%/20% SCOP]])</f>
        <v>0.38004246284501064</v>
      </c>
    </row>
    <row r="187" spans="1:15" ht="20.100000000000001" customHeight="1" x14ac:dyDescent="0.25">
      <c r="A187" s="63"/>
      <c r="B187" s="40">
        <v>16003851</v>
      </c>
      <c r="C187" s="41" t="s">
        <v>6920</v>
      </c>
      <c r="D187" s="41" t="s">
        <v>6924</v>
      </c>
      <c r="E187" s="42" t="s">
        <v>6852</v>
      </c>
      <c r="F187" s="43">
        <v>11.15</v>
      </c>
      <c r="G187" s="44">
        <v>1.99</v>
      </c>
      <c r="H187" s="43">
        <v>10.35</v>
      </c>
      <c r="I187" s="44">
        <v>1.42</v>
      </c>
      <c r="J187" s="42" t="s">
        <v>324</v>
      </c>
      <c r="K187" s="42" t="s">
        <v>4</v>
      </c>
      <c r="L187" s="42" t="s">
        <v>4</v>
      </c>
      <c r="M187" s="43">
        <f>IF(Tabelle19[[#This Row],[Heizleistung (55° C)]]=0,Tabelle19[[#This Row],[Heizleistung (35° C)]],(Tabelle19[[#This Row],[Heizleistung (35° C)]]+Tabelle19[[#This Row],[Heizleistung (55° C)]])/2)</f>
        <v>10.75</v>
      </c>
      <c r="N187" s="46">
        <f>IF(OR(Tabelle19[[#This Row],[Etas 35°C]]=0,Tabelle19[[#This Row],[Etas 55°C]]=0),"n.a.",(Tabelle19[[#This Row],[Etas 35°C]]*0.8+Tabelle19[[#This Row],[Etas 55°C]]*0.2)*2.5)</f>
        <v>4.6900000000000004</v>
      </c>
      <c r="O187" s="53">
        <f>IF(Tabelle19[[#This Row],[Etas 55°C]]=0,"n.a.",(6.5-Tabelle19[[#This Row],[80%/20% SCOP]])/Tabelle19[[#This Row],[80%/20% SCOP]])</f>
        <v>0.38592750533049031</v>
      </c>
    </row>
    <row r="188" spans="1:15" ht="20.100000000000001" customHeight="1" x14ac:dyDescent="0.25">
      <c r="A188" s="63"/>
      <c r="B188" s="40">
        <v>16015007</v>
      </c>
      <c r="C188" s="41" t="s">
        <v>108</v>
      </c>
      <c r="D188" s="41" t="s">
        <v>6851</v>
      </c>
      <c r="E188" s="42" t="s">
        <v>6852</v>
      </c>
      <c r="F188" s="43">
        <v>11.43</v>
      </c>
      <c r="G188" s="44">
        <v>1.96</v>
      </c>
      <c r="H188" s="43">
        <v>10.71</v>
      </c>
      <c r="I188" s="44">
        <v>1.51</v>
      </c>
      <c r="J188" s="42" t="s">
        <v>109</v>
      </c>
      <c r="K188" s="42" t="s">
        <v>4</v>
      </c>
      <c r="L188" s="42" t="s">
        <v>4</v>
      </c>
      <c r="M188" s="43">
        <f>IF(Tabelle19[[#This Row],[Heizleistung (55° C)]]=0,Tabelle19[[#This Row],[Heizleistung (35° C)]],(Tabelle19[[#This Row],[Heizleistung (35° C)]]+Tabelle19[[#This Row],[Heizleistung (55° C)]])/2)</f>
        <v>11.07</v>
      </c>
      <c r="N188" s="46">
        <f>IF(OR(Tabelle19[[#This Row],[Etas 35°C]]=0,Tabelle19[[#This Row],[Etas 55°C]]=0),"n.a.",(Tabelle19[[#This Row],[Etas 35°C]]*0.8+Tabelle19[[#This Row],[Etas 55°C]]*0.2)*2.5)</f>
        <v>4.6750000000000007</v>
      </c>
      <c r="O188" s="53">
        <f>IF(Tabelle19[[#This Row],[Etas 55°C]]=0,"n.a.",(6.5-Tabelle19[[#This Row],[80%/20% SCOP]])/Tabelle19[[#This Row],[80%/20% SCOP]])</f>
        <v>0.39037433155080192</v>
      </c>
    </row>
    <row r="189" spans="1:15" ht="20.100000000000001" customHeight="1" x14ac:dyDescent="0.25">
      <c r="A189" s="63"/>
      <c r="B189" s="40">
        <v>16011554</v>
      </c>
      <c r="C189" s="41" t="s">
        <v>5832</v>
      </c>
      <c r="D189" s="41" t="s">
        <v>7810</v>
      </c>
      <c r="E189" s="42" t="s">
        <v>6852</v>
      </c>
      <c r="F189" s="43">
        <v>11</v>
      </c>
      <c r="G189" s="44">
        <v>1.97</v>
      </c>
      <c r="H189" s="43">
        <v>12</v>
      </c>
      <c r="I189" s="44">
        <v>1.47</v>
      </c>
      <c r="J189" s="42" t="s">
        <v>508</v>
      </c>
      <c r="K189" s="42" t="s">
        <v>4</v>
      </c>
      <c r="L189" s="42" t="s">
        <v>25</v>
      </c>
      <c r="M189" s="43">
        <f>IF(Tabelle19[[#This Row],[Heizleistung (55° C)]]=0,Tabelle19[[#This Row],[Heizleistung (35° C)]],(Tabelle19[[#This Row],[Heizleistung (35° C)]]+Tabelle19[[#This Row],[Heizleistung (55° C)]])/2)</f>
        <v>11.5</v>
      </c>
      <c r="N189" s="46">
        <f>IF(OR(Tabelle19[[#This Row],[Etas 35°C]]=0,Tabelle19[[#This Row],[Etas 55°C]]=0),"n.a.",(Tabelle19[[#This Row],[Etas 35°C]]*0.8+Tabelle19[[#This Row],[Etas 55°C]]*0.2)*2.5)</f>
        <v>4.6750000000000007</v>
      </c>
      <c r="O189" s="53">
        <f>IF(Tabelle19[[#This Row],[Etas 55°C]]=0,"n.a.",(6.5-Tabelle19[[#This Row],[80%/20% SCOP]])/Tabelle19[[#This Row],[80%/20% SCOP]])</f>
        <v>0.39037433155080192</v>
      </c>
    </row>
    <row r="190" spans="1:15" ht="20.100000000000001" customHeight="1" x14ac:dyDescent="0.25">
      <c r="A190" s="63"/>
      <c r="B190" s="40">
        <v>16001244</v>
      </c>
      <c r="C190" s="41" t="s">
        <v>5081</v>
      </c>
      <c r="D190" s="41" t="s">
        <v>7687</v>
      </c>
      <c r="E190" s="42" t="s">
        <v>6852</v>
      </c>
      <c r="F190" s="43">
        <v>12.89</v>
      </c>
      <c r="G190" s="44">
        <v>1.962</v>
      </c>
      <c r="H190" s="43">
        <v>12.44</v>
      </c>
      <c r="I190" s="44">
        <v>1.4910000000000001</v>
      </c>
      <c r="J190" s="42" t="s">
        <v>109</v>
      </c>
      <c r="K190" s="42" t="s">
        <v>4</v>
      </c>
      <c r="L190" s="42" t="s">
        <v>4</v>
      </c>
      <c r="M190" s="43">
        <f>IF(Tabelle19[[#This Row],[Heizleistung (55° C)]]=0,Tabelle19[[#This Row],[Heizleistung (35° C)]],(Tabelle19[[#This Row],[Heizleistung (35° C)]]+Tabelle19[[#This Row],[Heizleistung (55° C)]])/2)</f>
        <v>12.664999999999999</v>
      </c>
      <c r="N190" s="46">
        <f>IF(OR(Tabelle19[[#This Row],[Etas 35°C]]=0,Tabelle19[[#This Row],[Etas 55°C]]=0),"n.a.",(Tabelle19[[#This Row],[Etas 35°C]]*0.8+Tabelle19[[#This Row],[Etas 55°C]]*0.2)*2.5)</f>
        <v>4.6695000000000002</v>
      </c>
      <c r="O190" s="53">
        <f>IF(Tabelle19[[#This Row],[Etas 55°C]]=0,"n.a.",(6.5-Tabelle19[[#This Row],[80%/20% SCOP]])/Tabelle19[[#This Row],[80%/20% SCOP]])</f>
        <v>0.39201199271870646</v>
      </c>
    </row>
    <row r="191" spans="1:15" ht="20.100000000000001" customHeight="1" x14ac:dyDescent="0.25">
      <c r="A191" s="63"/>
      <c r="B191" s="40">
        <v>16011732</v>
      </c>
      <c r="C191" s="41" t="s">
        <v>5546</v>
      </c>
      <c r="D191" s="41" t="s">
        <v>7761</v>
      </c>
      <c r="E191" s="42" t="s">
        <v>6852</v>
      </c>
      <c r="F191" s="43">
        <v>10.6</v>
      </c>
      <c r="G191" s="44">
        <v>1.95</v>
      </c>
      <c r="H191" s="43">
        <v>11.77</v>
      </c>
      <c r="I191" s="44">
        <v>1.45</v>
      </c>
      <c r="J191" s="42" t="s">
        <v>508</v>
      </c>
      <c r="K191" s="42" t="s">
        <v>4</v>
      </c>
      <c r="L191" s="42" t="s">
        <v>4</v>
      </c>
      <c r="M191" s="43">
        <f>IF(Tabelle19[[#This Row],[Heizleistung (55° C)]]=0,Tabelle19[[#This Row],[Heizleistung (35° C)]],(Tabelle19[[#This Row],[Heizleistung (35° C)]]+Tabelle19[[#This Row],[Heizleistung (55° C)]])/2)</f>
        <v>11.184999999999999</v>
      </c>
      <c r="N191" s="46">
        <f>IF(OR(Tabelle19[[#This Row],[Etas 35°C]]=0,Tabelle19[[#This Row],[Etas 55°C]]=0),"n.a.",(Tabelle19[[#This Row],[Etas 35°C]]*0.8+Tabelle19[[#This Row],[Etas 55°C]]*0.2)*2.5)</f>
        <v>4.625</v>
      </c>
      <c r="O191" s="53">
        <f>IF(Tabelle19[[#This Row],[Etas 55°C]]=0,"n.a.",(6.5-Tabelle19[[#This Row],[80%/20% SCOP]])/Tabelle19[[#This Row],[80%/20% SCOP]])</f>
        <v>0.40540540540540543</v>
      </c>
    </row>
    <row r="192" spans="1:15" ht="20.100000000000001" customHeight="1" x14ac:dyDescent="0.25">
      <c r="A192" s="63"/>
      <c r="B192" s="40">
        <v>16011739</v>
      </c>
      <c r="C192" s="41" t="s">
        <v>5546</v>
      </c>
      <c r="D192" s="41" t="s">
        <v>7727</v>
      </c>
      <c r="E192" s="42" t="s">
        <v>6852</v>
      </c>
      <c r="F192" s="43">
        <v>11</v>
      </c>
      <c r="G192" s="44">
        <v>1.95</v>
      </c>
      <c r="H192" s="43">
        <v>12</v>
      </c>
      <c r="I192" s="44">
        <v>1.45</v>
      </c>
      <c r="J192" s="42" t="s">
        <v>508</v>
      </c>
      <c r="K192" s="42" t="s">
        <v>4</v>
      </c>
      <c r="L192" s="42" t="s">
        <v>4</v>
      </c>
      <c r="M192" s="43">
        <f>IF(Tabelle19[[#This Row],[Heizleistung (55° C)]]=0,Tabelle19[[#This Row],[Heizleistung (35° C)]],(Tabelle19[[#This Row],[Heizleistung (35° C)]]+Tabelle19[[#This Row],[Heizleistung (55° C)]])/2)</f>
        <v>11.5</v>
      </c>
      <c r="N192" s="46">
        <f>IF(OR(Tabelle19[[#This Row],[Etas 35°C]]=0,Tabelle19[[#This Row],[Etas 55°C]]=0),"n.a.",(Tabelle19[[#This Row],[Etas 35°C]]*0.8+Tabelle19[[#This Row],[Etas 55°C]]*0.2)*2.5)</f>
        <v>4.625</v>
      </c>
      <c r="O192" s="53">
        <f>IF(Tabelle19[[#This Row],[Etas 55°C]]=0,"n.a.",(6.5-Tabelle19[[#This Row],[80%/20% SCOP]])/Tabelle19[[#This Row],[80%/20% SCOP]])</f>
        <v>0.40540540540540543</v>
      </c>
    </row>
    <row r="193" spans="1:15" ht="20.100000000000001" customHeight="1" x14ac:dyDescent="0.25">
      <c r="A193" s="63"/>
      <c r="B193" s="40">
        <v>16007362</v>
      </c>
      <c r="C193" s="41" t="s">
        <v>2855</v>
      </c>
      <c r="D193" s="41" t="s">
        <v>7416</v>
      </c>
      <c r="E193" s="42" t="s">
        <v>6852</v>
      </c>
      <c r="F193" s="43">
        <v>12</v>
      </c>
      <c r="G193" s="44">
        <v>1.94</v>
      </c>
      <c r="H193" s="43">
        <v>12</v>
      </c>
      <c r="I193" s="44">
        <v>1.47</v>
      </c>
      <c r="J193" s="42" t="s">
        <v>324</v>
      </c>
      <c r="K193" s="42" t="s">
        <v>4</v>
      </c>
      <c r="L193" s="42" t="s">
        <v>4</v>
      </c>
      <c r="M193" s="43">
        <f>IF(Tabelle19[[#This Row],[Heizleistung (55° C)]]=0,Tabelle19[[#This Row],[Heizleistung (35° C)]],(Tabelle19[[#This Row],[Heizleistung (35° C)]]+Tabelle19[[#This Row],[Heizleistung (55° C)]])/2)</f>
        <v>12</v>
      </c>
      <c r="N193" s="46">
        <f>IF(OR(Tabelle19[[#This Row],[Etas 35°C]]=0,Tabelle19[[#This Row],[Etas 55°C]]=0),"n.a.",(Tabelle19[[#This Row],[Etas 35°C]]*0.8+Tabelle19[[#This Row],[Etas 55°C]]*0.2)*2.5)</f>
        <v>4.6150000000000002</v>
      </c>
      <c r="O193" s="53">
        <f>IF(Tabelle19[[#This Row],[Etas 55°C]]=0,"n.a.",(6.5-Tabelle19[[#This Row],[80%/20% SCOP]])/Tabelle19[[#This Row],[80%/20% SCOP]])</f>
        <v>0.40845070422535207</v>
      </c>
    </row>
    <row r="194" spans="1:15" ht="20.100000000000001" customHeight="1" x14ac:dyDescent="0.25">
      <c r="A194" s="63"/>
      <c r="B194" s="40">
        <v>16004260</v>
      </c>
      <c r="C194" s="41" t="s">
        <v>669</v>
      </c>
      <c r="D194" s="41" t="s">
        <v>6978</v>
      </c>
      <c r="E194" s="42" t="s">
        <v>6852</v>
      </c>
      <c r="F194" s="43">
        <v>11</v>
      </c>
      <c r="G194" s="44">
        <v>1.94</v>
      </c>
      <c r="H194" s="43">
        <v>11</v>
      </c>
      <c r="I194" s="44">
        <v>1.42</v>
      </c>
      <c r="J194" s="42" t="s">
        <v>109</v>
      </c>
      <c r="K194" s="42" t="s">
        <v>4</v>
      </c>
      <c r="L194" s="42" t="s">
        <v>4</v>
      </c>
      <c r="M194" s="43">
        <f>IF(Tabelle19[[#This Row],[Heizleistung (55° C)]]=0,Tabelle19[[#This Row],[Heizleistung (35° C)]],(Tabelle19[[#This Row],[Heizleistung (35° C)]]+Tabelle19[[#This Row],[Heizleistung (55° C)]])/2)</f>
        <v>11</v>
      </c>
      <c r="N194" s="46">
        <f>IF(OR(Tabelle19[[#This Row],[Etas 35°C]]=0,Tabelle19[[#This Row],[Etas 55°C]]=0),"n.a.",(Tabelle19[[#This Row],[Etas 35°C]]*0.8+Tabelle19[[#This Row],[Etas 55°C]]*0.2)*2.5)</f>
        <v>4.59</v>
      </c>
      <c r="O194" s="53">
        <f>IF(Tabelle19[[#This Row],[Etas 55°C]]=0,"n.a.",(6.5-Tabelle19[[#This Row],[80%/20% SCOP]])/Tabelle19[[#This Row],[80%/20% SCOP]])</f>
        <v>0.41612200435729851</v>
      </c>
    </row>
    <row r="195" spans="1:15" ht="20.100000000000001" customHeight="1" x14ac:dyDescent="0.25">
      <c r="A195" s="63"/>
      <c r="B195" s="40">
        <v>16000987</v>
      </c>
      <c r="C195" s="41" t="s">
        <v>4739</v>
      </c>
      <c r="D195" s="41" t="s">
        <v>7653</v>
      </c>
      <c r="E195" s="42" t="s">
        <v>6852</v>
      </c>
      <c r="F195" s="43">
        <v>11.46</v>
      </c>
      <c r="G195" s="44">
        <v>1.91</v>
      </c>
      <c r="H195" s="43">
        <v>11.65</v>
      </c>
      <c r="I195" s="44">
        <v>1.4430000000000001</v>
      </c>
      <c r="J195" s="42" t="s">
        <v>109</v>
      </c>
      <c r="K195" s="42" t="s">
        <v>4</v>
      </c>
      <c r="L195" s="42" t="s">
        <v>15</v>
      </c>
      <c r="M195" s="43">
        <f>IF(Tabelle19[[#This Row],[Heizleistung (55° C)]]=0,Tabelle19[[#This Row],[Heizleistung (35° C)]],(Tabelle19[[#This Row],[Heizleistung (35° C)]]+Tabelle19[[#This Row],[Heizleistung (55° C)]])/2)</f>
        <v>11.555</v>
      </c>
      <c r="N195" s="46">
        <f>IF(OR(Tabelle19[[#This Row],[Etas 35°C]]=0,Tabelle19[[#This Row],[Etas 55°C]]=0),"n.a.",(Tabelle19[[#This Row],[Etas 35°C]]*0.8+Tabelle19[[#This Row],[Etas 55°C]]*0.2)*2.5)</f>
        <v>4.5415000000000001</v>
      </c>
      <c r="O195" s="53">
        <f>IF(Tabelle19[[#This Row],[Etas 55°C]]=0,"n.a.",(6.5-Tabelle19[[#This Row],[80%/20% SCOP]])/Tabelle19[[#This Row],[80%/20% SCOP]])</f>
        <v>0.4312451833094792</v>
      </c>
    </row>
    <row r="196" spans="1:15" ht="20.100000000000001" customHeight="1" x14ac:dyDescent="0.25">
      <c r="A196" s="63"/>
      <c r="B196" s="40">
        <v>16003418</v>
      </c>
      <c r="C196" s="41" t="s">
        <v>7386</v>
      </c>
      <c r="D196" s="41" t="s">
        <v>7387</v>
      </c>
      <c r="E196" s="42" t="s">
        <v>6852</v>
      </c>
      <c r="F196" s="43">
        <v>11</v>
      </c>
      <c r="G196" s="44">
        <v>1.91</v>
      </c>
      <c r="H196" s="43">
        <v>11</v>
      </c>
      <c r="I196" s="44">
        <v>1.41</v>
      </c>
      <c r="J196" s="42" t="s">
        <v>109</v>
      </c>
      <c r="K196" s="42" t="s">
        <v>4</v>
      </c>
      <c r="L196" s="42" t="s">
        <v>4</v>
      </c>
      <c r="M196" s="43">
        <f>IF(Tabelle19[[#This Row],[Heizleistung (55° C)]]=0,Tabelle19[[#This Row],[Heizleistung (35° C)]],(Tabelle19[[#This Row],[Heizleistung (35° C)]]+Tabelle19[[#This Row],[Heizleistung (55° C)]])/2)</f>
        <v>11</v>
      </c>
      <c r="N196" s="46">
        <f>IF(OR(Tabelle19[[#This Row],[Etas 35°C]]=0,Tabelle19[[#This Row],[Etas 55°C]]=0),"n.a.",(Tabelle19[[#This Row],[Etas 35°C]]*0.8+Tabelle19[[#This Row],[Etas 55°C]]*0.2)*2.5)</f>
        <v>4.5250000000000004</v>
      </c>
      <c r="O196" s="53">
        <f>IF(Tabelle19[[#This Row],[Etas 55°C]]=0,"n.a.",(6.5-Tabelle19[[#This Row],[80%/20% SCOP]])/Tabelle19[[#This Row],[80%/20% SCOP]])</f>
        <v>0.43646408839778994</v>
      </c>
    </row>
    <row r="197" spans="1:15" ht="20.100000000000001" customHeight="1" x14ac:dyDescent="0.25">
      <c r="A197" s="63"/>
      <c r="B197" s="40">
        <v>16002506</v>
      </c>
      <c r="C197" s="41" t="s">
        <v>6533</v>
      </c>
      <c r="D197" s="41" t="s">
        <v>7906</v>
      </c>
      <c r="E197" s="42" t="s">
        <v>6852</v>
      </c>
      <c r="F197" s="43">
        <v>13</v>
      </c>
      <c r="G197" s="44">
        <v>1.91</v>
      </c>
      <c r="H197" s="43">
        <v>12</v>
      </c>
      <c r="I197" s="44">
        <v>1.4</v>
      </c>
      <c r="J197" s="42" t="s">
        <v>109</v>
      </c>
      <c r="K197" s="42" t="s">
        <v>4</v>
      </c>
      <c r="L197" s="42" t="s">
        <v>4</v>
      </c>
      <c r="M197" s="43">
        <f>IF(Tabelle19[[#This Row],[Heizleistung (55° C)]]=0,Tabelle19[[#This Row],[Heizleistung (35° C)]],(Tabelle19[[#This Row],[Heizleistung (35° C)]]+Tabelle19[[#This Row],[Heizleistung (55° C)]])/2)</f>
        <v>12.5</v>
      </c>
      <c r="N197" s="46">
        <f>IF(OR(Tabelle19[[#This Row],[Etas 35°C]]=0,Tabelle19[[#This Row],[Etas 55°C]]=0),"n.a.",(Tabelle19[[#This Row],[Etas 35°C]]*0.8+Tabelle19[[#This Row],[Etas 55°C]]*0.2)*2.5)</f>
        <v>4.5200000000000005</v>
      </c>
      <c r="O197" s="53">
        <f>IF(Tabelle19[[#This Row],[Etas 55°C]]=0,"n.a.",(6.5-Tabelle19[[#This Row],[80%/20% SCOP]])/Tabelle19[[#This Row],[80%/20% SCOP]])</f>
        <v>0.43805309734513259</v>
      </c>
    </row>
    <row r="198" spans="1:15" ht="20.100000000000001" customHeight="1" x14ac:dyDescent="0.25">
      <c r="A198" s="63"/>
      <c r="B198" s="40">
        <v>16015372</v>
      </c>
      <c r="C198" s="41" t="s">
        <v>1624</v>
      </c>
      <c r="D198" s="41" t="s">
        <v>7012</v>
      </c>
      <c r="E198" s="42" t="s">
        <v>6852</v>
      </c>
      <c r="F198" s="43">
        <v>11.51</v>
      </c>
      <c r="G198" s="44">
        <v>1.86</v>
      </c>
      <c r="H198" s="43">
        <v>10.66</v>
      </c>
      <c r="I198" s="44">
        <v>1.43</v>
      </c>
      <c r="J198" s="42" t="s">
        <v>324</v>
      </c>
      <c r="K198" s="42" t="s">
        <v>15</v>
      </c>
      <c r="L198" s="42" t="s">
        <v>4</v>
      </c>
      <c r="M198" s="43">
        <f>IF(Tabelle19[[#This Row],[Heizleistung (55° C)]]=0,Tabelle19[[#This Row],[Heizleistung (35° C)]],(Tabelle19[[#This Row],[Heizleistung (35° C)]]+Tabelle19[[#This Row],[Heizleistung (55° C)]])/2)</f>
        <v>11.085000000000001</v>
      </c>
      <c r="N198" s="46">
        <f>IF(OR(Tabelle19[[#This Row],[Etas 35°C]]=0,Tabelle19[[#This Row],[Etas 55°C]]=0),"n.a.",(Tabelle19[[#This Row],[Etas 35°C]]*0.8+Tabelle19[[#This Row],[Etas 55°C]]*0.2)*2.5)</f>
        <v>4.4350000000000005</v>
      </c>
      <c r="O198" s="53">
        <f>IF(Tabelle19[[#This Row],[Etas 55°C]]=0,"n.a.",(6.5-Tabelle19[[#This Row],[80%/20% SCOP]])/Tabelle19[[#This Row],[80%/20% SCOP]])</f>
        <v>0.46561443066516328</v>
      </c>
    </row>
    <row r="199" spans="1:15" ht="20.100000000000001" customHeight="1" x14ac:dyDescent="0.25">
      <c r="A199" s="63"/>
      <c r="B199" s="40">
        <v>16007029</v>
      </c>
      <c r="C199" s="41" t="s">
        <v>2387</v>
      </c>
      <c r="D199" s="41" t="s">
        <v>7347</v>
      </c>
      <c r="E199" s="42" t="s">
        <v>6852</v>
      </c>
      <c r="F199" s="43">
        <v>13</v>
      </c>
      <c r="G199" s="44">
        <v>1.86</v>
      </c>
      <c r="H199" s="43">
        <v>11</v>
      </c>
      <c r="I199" s="44">
        <v>1.42</v>
      </c>
      <c r="J199" s="42" t="s">
        <v>324</v>
      </c>
      <c r="K199" s="42" t="s">
        <v>4</v>
      </c>
      <c r="L199" s="42" t="s">
        <v>4</v>
      </c>
      <c r="M199" s="43">
        <f>IF(Tabelle19[[#This Row],[Heizleistung (55° C)]]=0,Tabelle19[[#This Row],[Heizleistung (35° C)]],(Tabelle19[[#This Row],[Heizleistung (35° C)]]+Tabelle19[[#This Row],[Heizleistung (55° C)]])/2)</f>
        <v>12</v>
      </c>
      <c r="N199" s="46">
        <f>IF(OR(Tabelle19[[#This Row],[Etas 35°C]]=0,Tabelle19[[#This Row],[Etas 55°C]]=0),"n.a.",(Tabelle19[[#This Row],[Etas 35°C]]*0.8+Tabelle19[[#This Row],[Etas 55°C]]*0.2)*2.5)</f>
        <v>4.4300000000000006</v>
      </c>
      <c r="O199" s="53">
        <f>IF(Tabelle19[[#This Row],[Etas 55°C]]=0,"n.a.",(6.5-Tabelle19[[#This Row],[80%/20% SCOP]])/Tabelle19[[#This Row],[80%/20% SCOP]])</f>
        <v>0.46726862302483052</v>
      </c>
    </row>
    <row r="200" spans="1:15" ht="20.100000000000001" customHeight="1" x14ac:dyDescent="0.25">
      <c r="A200" s="63"/>
      <c r="B200" s="40">
        <v>16010300</v>
      </c>
      <c r="C200" s="41" t="s">
        <v>1646</v>
      </c>
      <c r="D200" s="41" t="s">
        <v>8007</v>
      </c>
      <c r="E200" s="42" t="s">
        <v>6852</v>
      </c>
      <c r="F200" s="43">
        <v>11</v>
      </c>
      <c r="G200" s="44">
        <v>1.86</v>
      </c>
      <c r="H200" s="43">
        <v>10.5</v>
      </c>
      <c r="I200" s="44">
        <v>1.4</v>
      </c>
      <c r="J200" s="42" t="s">
        <v>109</v>
      </c>
      <c r="K200" s="42" t="s">
        <v>15</v>
      </c>
      <c r="L200" s="42" t="s">
        <v>4</v>
      </c>
      <c r="M200" s="43">
        <f>IF(Tabelle19[[#This Row],[Heizleistung (55° C)]]=0,Tabelle19[[#This Row],[Heizleistung (35° C)]],(Tabelle19[[#This Row],[Heizleistung (35° C)]]+Tabelle19[[#This Row],[Heizleistung (55° C)]])/2)</f>
        <v>10.75</v>
      </c>
      <c r="N200" s="46">
        <f>IF(OR(Tabelle19[[#This Row],[Etas 35°C]]=0,Tabelle19[[#This Row],[Etas 55°C]]=0),"n.a.",(Tabelle19[[#This Row],[Etas 35°C]]*0.8+Tabelle19[[#This Row],[Etas 55°C]]*0.2)*2.5)</f>
        <v>4.4200000000000008</v>
      </c>
      <c r="O200" s="53">
        <f>IF(Tabelle19[[#This Row],[Etas 55°C]]=0,"n.a.",(6.5-Tabelle19[[#This Row],[80%/20% SCOP]])/Tabelle19[[#This Row],[80%/20% SCOP]])</f>
        <v>0.47058823529411736</v>
      </c>
    </row>
    <row r="201" spans="1:15" ht="20.100000000000001" customHeight="1" x14ac:dyDescent="0.25">
      <c r="A201" s="63"/>
      <c r="B201" s="40">
        <v>16006746</v>
      </c>
      <c r="C201" s="41" t="s">
        <v>2802</v>
      </c>
      <c r="D201" s="41" t="s">
        <v>7392</v>
      </c>
      <c r="E201" s="42" t="s">
        <v>6852</v>
      </c>
      <c r="F201" s="43">
        <v>13</v>
      </c>
      <c r="G201" s="44">
        <v>1.84</v>
      </c>
      <c r="H201" s="43">
        <v>11.7</v>
      </c>
      <c r="I201" s="44">
        <v>1.44</v>
      </c>
      <c r="J201" s="42" t="s">
        <v>324</v>
      </c>
      <c r="K201" s="42" t="s">
        <v>4</v>
      </c>
      <c r="L201" s="42" t="s">
        <v>15</v>
      </c>
      <c r="M201" s="43">
        <f>IF(Tabelle19[[#This Row],[Heizleistung (55° C)]]=0,Tabelle19[[#This Row],[Heizleistung (35° C)]],(Tabelle19[[#This Row],[Heizleistung (35° C)]]+Tabelle19[[#This Row],[Heizleistung (55° C)]])/2)</f>
        <v>12.35</v>
      </c>
      <c r="N201" s="46">
        <f>IF(OR(Tabelle19[[#This Row],[Etas 35°C]]=0,Tabelle19[[#This Row],[Etas 55°C]]=0),"n.a.",(Tabelle19[[#This Row],[Etas 35°C]]*0.8+Tabelle19[[#This Row],[Etas 55°C]]*0.2)*2.5)</f>
        <v>4.4000000000000004</v>
      </c>
      <c r="O201" s="53">
        <f>IF(Tabelle19[[#This Row],[Etas 55°C]]=0,"n.a.",(6.5-Tabelle19[[#This Row],[80%/20% SCOP]])/Tabelle19[[#This Row],[80%/20% SCOP]])</f>
        <v>0.47727272727272713</v>
      </c>
    </row>
    <row r="202" spans="1:15" ht="20.100000000000001" customHeight="1" x14ac:dyDescent="0.25">
      <c r="A202" s="63"/>
      <c r="B202" s="40">
        <v>16000489</v>
      </c>
      <c r="C202" s="41" t="s">
        <v>4534</v>
      </c>
      <c r="D202" s="41" t="s">
        <v>7581</v>
      </c>
      <c r="E202" s="42" t="s">
        <v>6852</v>
      </c>
      <c r="F202" s="43">
        <v>13</v>
      </c>
      <c r="G202" s="44">
        <v>1.84</v>
      </c>
      <c r="H202" s="43">
        <v>12</v>
      </c>
      <c r="I202" s="44">
        <v>1.44</v>
      </c>
      <c r="J202" s="42" t="s">
        <v>324</v>
      </c>
      <c r="K202" s="42" t="s">
        <v>4</v>
      </c>
      <c r="L202" s="42" t="s">
        <v>4</v>
      </c>
      <c r="M202" s="43">
        <f>IF(Tabelle19[[#This Row],[Heizleistung (55° C)]]=0,Tabelle19[[#This Row],[Heizleistung (35° C)]],(Tabelle19[[#This Row],[Heizleistung (35° C)]]+Tabelle19[[#This Row],[Heizleistung (55° C)]])/2)</f>
        <v>12.5</v>
      </c>
      <c r="N202" s="46">
        <f>IF(OR(Tabelle19[[#This Row],[Etas 35°C]]=0,Tabelle19[[#This Row],[Etas 55°C]]=0),"n.a.",(Tabelle19[[#This Row],[Etas 35°C]]*0.8+Tabelle19[[#This Row],[Etas 55°C]]*0.2)*2.5)</f>
        <v>4.4000000000000004</v>
      </c>
      <c r="O202" s="53">
        <f>IF(Tabelle19[[#This Row],[Etas 55°C]]=0,"n.a.",(6.5-Tabelle19[[#This Row],[80%/20% SCOP]])/Tabelle19[[#This Row],[80%/20% SCOP]])</f>
        <v>0.47727272727272713</v>
      </c>
    </row>
    <row r="203" spans="1:15" ht="20.100000000000001" customHeight="1" x14ac:dyDescent="0.25">
      <c r="A203" s="63"/>
      <c r="B203" s="40">
        <v>16000476</v>
      </c>
      <c r="C203" s="41" t="s">
        <v>4534</v>
      </c>
      <c r="D203" s="41" t="s">
        <v>7593</v>
      </c>
      <c r="E203" s="42" t="s">
        <v>6852</v>
      </c>
      <c r="F203" s="43">
        <v>13</v>
      </c>
      <c r="G203" s="44">
        <v>1.84</v>
      </c>
      <c r="H203" s="43">
        <v>12</v>
      </c>
      <c r="I203" s="44">
        <v>1.44</v>
      </c>
      <c r="J203" s="42" t="s">
        <v>324</v>
      </c>
      <c r="K203" s="42" t="s">
        <v>4</v>
      </c>
      <c r="L203" s="42" t="s">
        <v>4</v>
      </c>
      <c r="M203" s="43">
        <f>IF(Tabelle19[[#This Row],[Heizleistung (55° C)]]=0,Tabelle19[[#This Row],[Heizleistung (35° C)]],(Tabelle19[[#This Row],[Heizleistung (35° C)]]+Tabelle19[[#This Row],[Heizleistung (55° C)]])/2)</f>
        <v>12.5</v>
      </c>
      <c r="N203" s="46">
        <f>IF(OR(Tabelle19[[#This Row],[Etas 35°C]]=0,Tabelle19[[#This Row],[Etas 55°C]]=0),"n.a.",(Tabelle19[[#This Row],[Etas 35°C]]*0.8+Tabelle19[[#This Row],[Etas 55°C]]*0.2)*2.5)</f>
        <v>4.4000000000000004</v>
      </c>
      <c r="O203" s="53">
        <f>IF(Tabelle19[[#This Row],[Etas 55°C]]=0,"n.a.",(6.5-Tabelle19[[#This Row],[80%/20% SCOP]])/Tabelle19[[#This Row],[80%/20% SCOP]])</f>
        <v>0.47727272727272713</v>
      </c>
    </row>
    <row r="204" spans="1:15" ht="20.100000000000001" customHeight="1" x14ac:dyDescent="0.25">
      <c r="A204" s="63"/>
      <c r="B204" s="47">
        <v>16000926</v>
      </c>
      <c r="C204" s="48" t="s">
        <v>4739</v>
      </c>
      <c r="D204" s="48" t="s">
        <v>7654</v>
      </c>
      <c r="E204" s="49" t="s">
        <v>6852</v>
      </c>
      <c r="F204" s="50">
        <v>11</v>
      </c>
      <c r="G204" s="51">
        <v>1.82</v>
      </c>
      <c r="H204" s="50">
        <v>11</v>
      </c>
      <c r="I204" s="51">
        <v>1.47</v>
      </c>
      <c r="J204" s="49" t="s">
        <v>109</v>
      </c>
      <c r="K204" s="49" t="s">
        <v>4</v>
      </c>
      <c r="L204" s="49" t="s">
        <v>4</v>
      </c>
      <c r="M204" s="50">
        <f>IF(Tabelle19[[#This Row],[Heizleistung (55° C)]]=0,Tabelle19[[#This Row],[Heizleistung (35° C)]],(Tabelle19[[#This Row],[Heizleistung (35° C)]]+Tabelle19[[#This Row],[Heizleistung (55° C)]])/2)</f>
        <v>11</v>
      </c>
      <c r="N204" s="52">
        <f>IF(OR(Tabelle19[[#This Row],[Etas 35°C]]=0,Tabelle19[[#This Row],[Etas 55°C]]=0),"n.a.",(Tabelle19[[#This Row],[Etas 35°C]]*0.8+Tabelle19[[#This Row],[Etas 55°C]]*0.2)*2.5)</f>
        <v>4.3750000000000009</v>
      </c>
      <c r="O204" s="55">
        <f>IF(Tabelle19[[#This Row],[Etas 55°C]]=0,"n.a.",(6.5-Tabelle19[[#This Row],[80%/20% SCOP]])/Tabelle19[[#This Row],[80%/20% SCOP]])</f>
        <v>0.48571428571428543</v>
      </c>
    </row>
    <row r="205" spans="1:15" ht="20.100000000000001" customHeight="1" x14ac:dyDescent="0.25">
      <c r="A205" s="5"/>
      <c r="B205" s="49"/>
      <c r="C205" s="48"/>
      <c r="D205" s="48"/>
      <c r="E205" s="49"/>
      <c r="F205" s="50"/>
      <c r="G205" s="51"/>
      <c r="H205" s="50"/>
      <c r="I205" s="51"/>
      <c r="J205" s="49"/>
      <c r="K205" s="49"/>
      <c r="L205" s="49"/>
      <c r="M205" s="50"/>
      <c r="N205" s="52"/>
      <c r="O205" s="51"/>
    </row>
    <row r="206" spans="1:15" ht="20.100000000000001" customHeight="1" x14ac:dyDescent="0.25">
      <c r="B206" s="7"/>
      <c r="C206" s="4"/>
      <c r="D206" s="4"/>
      <c r="E206" s="7"/>
      <c r="F206" s="9"/>
      <c r="G206" s="8"/>
      <c r="H206" s="9"/>
      <c r="I206" s="8"/>
      <c r="J206" s="7"/>
      <c r="K206" s="7"/>
      <c r="L206" s="7"/>
      <c r="M206" s="9"/>
      <c r="N206" s="54"/>
      <c r="O206" s="8"/>
    </row>
    <row r="207" spans="1:15" ht="20.100000000000001" customHeight="1" x14ac:dyDescent="0.25">
      <c r="B207" s="7"/>
      <c r="C207" s="4"/>
      <c r="D207" s="4"/>
      <c r="E207" s="7"/>
      <c r="F207" s="9"/>
      <c r="G207" s="8"/>
      <c r="H207" s="9"/>
      <c r="I207" s="8"/>
      <c r="J207" s="7"/>
      <c r="K207" s="7"/>
      <c r="L207" s="7"/>
      <c r="M207" s="9"/>
      <c r="N207" s="54"/>
      <c r="O207" s="8"/>
    </row>
    <row r="208" spans="1:15" ht="35.1" customHeight="1" x14ac:dyDescent="0.25">
      <c r="A208" s="63" t="s">
        <v>7971</v>
      </c>
      <c r="B208" s="2" t="s">
        <v>35</v>
      </c>
      <c r="C208" s="3" t="s">
        <v>7972</v>
      </c>
      <c r="D208" s="3" t="s">
        <v>27</v>
      </c>
      <c r="E208" s="3" t="s">
        <v>28</v>
      </c>
      <c r="F208" s="2" t="s">
        <v>7963</v>
      </c>
      <c r="G208" s="3" t="s">
        <v>30</v>
      </c>
      <c r="H208" s="2" t="s">
        <v>7964</v>
      </c>
      <c r="I208" s="3" t="s">
        <v>32</v>
      </c>
      <c r="J208" s="3" t="s">
        <v>33</v>
      </c>
      <c r="K208" s="2" t="s">
        <v>36</v>
      </c>
      <c r="L208" s="2" t="s">
        <v>34</v>
      </c>
      <c r="M208" s="2" t="s">
        <v>6791</v>
      </c>
      <c r="N208" s="2" t="s">
        <v>6792</v>
      </c>
      <c r="O208" s="2" t="s">
        <v>6816</v>
      </c>
    </row>
    <row r="209" spans="1:15" ht="20.100000000000001" customHeight="1" x14ac:dyDescent="0.25">
      <c r="A209" s="63"/>
      <c r="B209" s="40">
        <v>16007028</v>
      </c>
      <c r="C209" s="41" t="s">
        <v>2363</v>
      </c>
      <c r="D209" s="41" t="s">
        <v>7330</v>
      </c>
      <c r="E209" s="42" t="s">
        <v>6852</v>
      </c>
      <c r="F209" s="43">
        <v>15</v>
      </c>
      <c r="G209" s="44">
        <v>2.52</v>
      </c>
      <c r="H209" s="43">
        <v>15</v>
      </c>
      <c r="I209" s="44">
        <v>1.63</v>
      </c>
      <c r="J209" s="42" t="s">
        <v>3</v>
      </c>
      <c r="K209" s="42" t="s">
        <v>15</v>
      </c>
      <c r="L209" s="42" t="s">
        <v>4</v>
      </c>
      <c r="M209" s="43">
        <f>IF(Tabelle18[[#This Row],[Heizleistung (55° C)]]=0,Tabelle18[[#This Row],[Heizleistung (35° C)]],(Tabelle18[[#This Row],[Heizleistung (35° C)]]+Tabelle18[[#This Row],[Heizleistung (55° C)]])/2)</f>
        <v>15</v>
      </c>
      <c r="N209" s="46">
        <f>IF(OR(Tabelle18[[#This Row],[Etas 35°C]]=0,Tabelle18[[#This Row],[Etas 55°C]]=0),"n.a.",(Tabelle18[[#This Row],[Etas 35°C]]*0.8+Tabelle18[[#This Row],[Etas 55°C]]*0.2)*2.5)</f>
        <v>5.8550000000000004</v>
      </c>
      <c r="O209" s="53">
        <f>IF(Tabelle18[[#This Row],[Etas 55°C]]=0,"n.a.",(5.855-Tabelle18[[#This Row],[80%/20% SCOP]])/Tabelle18[[#This Row],[80%/20% SCOP]])</f>
        <v>0</v>
      </c>
    </row>
    <row r="210" spans="1:15" ht="20.100000000000001" customHeight="1" x14ac:dyDescent="0.25">
      <c r="A210" s="63"/>
      <c r="B210" s="40">
        <v>16007026</v>
      </c>
      <c r="C210" s="41" t="s">
        <v>2363</v>
      </c>
      <c r="D210" s="41" t="s">
        <v>8009</v>
      </c>
      <c r="E210" s="42" t="s">
        <v>6852</v>
      </c>
      <c r="F210" s="43">
        <v>14</v>
      </c>
      <c r="G210" s="44">
        <v>2.42</v>
      </c>
      <c r="H210" s="43">
        <v>14</v>
      </c>
      <c r="I210" s="44">
        <v>1.75</v>
      </c>
      <c r="J210" s="42" t="s">
        <v>109</v>
      </c>
      <c r="K210" s="42" t="s">
        <v>4</v>
      </c>
      <c r="L210" s="42" t="s">
        <v>4</v>
      </c>
      <c r="M210" s="43">
        <f>IF(Tabelle18[[#This Row],[Heizleistung (55° C)]]=0,Tabelle18[[#This Row],[Heizleistung (35° C)]],(Tabelle18[[#This Row],[Heizleistung (35° C)]]+Tabelle18[[#This Row],[Heizleistung (55° C)]])/2)</f>
        <v>14</v>
      </c>
      <c r="N210" s="46">
        <f>IF(OR(Tabelle18[[#This Row],[Etas 35°C]]=0,Tabelle18[[#This Row],[Etas 55°C]]=0),"n.a.",(Tabelle18[[#This Row],[Etas 35°C]]*0.8+Tabelle18[[#This Row],[Etas 55°C]]*0.2)*2.5)</f>
        <v>5.7149999999999999</v>
      </c>
      <c r="O210" s="53">
        <f>IF(Tabelle18[[#This Row],[Etas 55°C]]=0,"n.a.",(5.855-Tabelle18[[#This Row],[80%/20% SCOP]])/Tabelle18[[#This Row],[80%/20% SCOP]])</f>
        <v>2.4496937882764754E-2</v>
      </c>
    </row>
    <row r="211" spans="1:15" ht="20.100000000000001" customHeight="1" x14ac:dyDescent="0.25">
      <c r="A211" s="63"/>
      <c r="B211" s="40">
        <v>16015653</v>
      </c>
      <c r="C211" s="41" t="s">
        <v>2855</v>
      </c>
      <c r="D211" s="41" t="s">
        <v>7413</v>
      </c>
      <c r="E211" s="42" t="s">
        <v>6852</v>
      </c>
      <c r="F211" s="43">
        <v>15.1</v>
      </c>
      <c r="G211" s="44">
        <v>2.2999999999999998</v>
      </c>
      <c r="H211" s="43">
        <v>15.1</v>
      </c>
      <c r="I211" s="44">
        <v>1.69</v>
      </c>
      <c r="J211" s="42" t="s">
        <v>355</v>
      </c>
      <c r="K211" s="42" t="s">
        <v>4</v>
      </c>
      <c r="L211" s="42" t="s">
        <v>4</v>
      </c>
      <c r="M211" s="43">
        <f>IF(Tabelle18[[#This Row],[Heizleistung (55° C)]]=0,Tabelle18[[#This Row],[Heizleistung (35° C)]],(Tabelle18[[#This Row],[Heizleistung (35° C)]]+Tabelle18[[#This Row],[Heizleistung (55° C)]])/2)</f>
        <v>15.1</v>
      </c>
      <c r="N211" s="46">
        <f>IF(OR(Tabelle18[[#This Row],[Etas 35°C]]=0,Tabelle18[[#This Row],[Etas 55°C]]=0),"n.a.",(Tabelle18[[#This Row],[Etas 35°C]]*0.8+Tabelle18[[#This Row],[Etas 55°C]]*0.2)*2.5)</f>
        <v>5.4450000000000003</v>
      </c>
      <c r="O211" s="53">
        <f>IF(Tabelle18[[#This Row],[Etas 55°C]]=0,"n.a.",(5.855-Tabelle18[[#This Row],[80%/20% SCOP]])/Tabelle18[[#This Row],[80%/20% SCOP]])</f>
        <v>7.5298438934802592E-2</v>
      </c>
    </row>
    <row r="212" spans="1:15" ht="20.100000000000001" customHeight="1" x14ac:dyDescent="0.25">
      <c r="A212" s="63"/>
      <c r="B212" s="40">
        <v>16015649</v>
      </c>
      <c r="C212" s="41" t="s">
        <v>2855</v>
      </c>
      <c r="D212" s="41" t="s">
        <v>7415</v>
      </c>
      <c r="E212" s="42" t="s">
        <v>6852</v>
      </c>
      <c r="F212" s="43">
        <v>15.1</v>
      </c>
      <c r="G212" s="44">
        <v>2.2999999999999998</v>
      </c>
      <c r="H212" s="43">
        <v>15.1</v>
      </c>
      <c r="I212" s="44">
        <v>1.69</v>
      </c>
      <c r="J212" s="42" t="s">
        <v>355</v>
      </c>
      <c r="K212" s="42" t="s">
        <v>4</v>
      </c>
      <c r="L212" s="42" t="s">
        <v>4</v>
      </c>
      <c r="M212" s="43">
        <f>IF(Tabelle18[[#This Row],[Heizleistung (55° C)]]=0,Tabelle18[[#This Row],[Heizleistung (35° C)]],(Tabelle18[[#This Row],[Heizleistung (35° C)]]+Tabelle18[[#This Row],[Heizleistung (55° C)]])/2)</f>
        <v>15.1</v>
      </c>
      <c r="N212" s="46">
        <f>IF(OR(Tabelle18[[#This Row],[Etas 35°C]]=0,Tabelle18[[#This Row],[Etas 55°C]]=0),"n.a.",(Tabelle18[[#This Row],[Etas 35°C]]*0.8+Tabelle18[[#This Row],[Etas 55°C]]*0.2)*2.5)</f>
        <v>5.4450000000000003</v>
      </c>
      <c r="O212" s="53">
        <f>IF(Tabelle18[[#This Row],[Etas 55°C]]=0,"n.a.",(5.855-Tabelle18[[#This Row],[80%/20% SCOP]])/Tabelle18[[#This Row],[80%/20% SCOP]])</f>
        <v>7.5298438934802592E-2</v>
      </c>
    </row>
    <row r="213" spans="1:15" ht="20.100000000000001" customHeight="1" x14ac:dyDescent="0.25">
      <c r="A213" s="63"/>
      <c r="B213" s="40">
        <v>16013263</v>
      </c>
      <c r="C213" s="41" t="s">
        <v>4534</v>
      </c>
      <c r="D213" s="41" t="s">
        <v>7586</v>
      </c>
      <c r="E213" s="42" t="s">
        <v>6852</v>
      </c>
      <c r="F213" s="43">
        <v>15.1</v>
      </c>
      <c r="G213" s="44">
        <v>2.2999999999999998</v>
      </c>
      <c r="H213" s="43">
        <v>15.1</v>
      </c>
      <c r="I213" s="44">
        <v>1.69</v>
      </c>
      <c r="J213" s="42" t="s">
        <v>355</v>
      </c>
      <c r="K213" s="42" t="s">
        <v>4</v>
      </c>
      <c r="L213" s="42" t="s">
        <v>4</v>
      </c>
      <c r="M213" s="43">
        <f>IF(Tabelle18[[#This Row],[Heizleistung (55° C)]]=0,Tabelle18[[#This Row],[Heizleistung (35° C)]],(Tabelle18[[#This Row],[Heizleistung (35° C)]]+Tabelle18[[#This Row],[Heizleistung (55° C)]])/2)</f>
        <v>15.1</v>
      </c>
      <c r="N213" s="46">
        <f>IF(OR(Tabelle18[[#This Row],[Etas 35°C]]=0,Tabelle18[[#This Row],[Etas 55°C]]=0),"n.a.",(Tabelle18[[#This Row],[Etas 35°C]]*0.8+Tabelle18[[#This Row],[Etas 55°C]]*0.2)*2.5)</f>
        <v>5.4450000000000003</v>
      </c>
      <c r="O213" s="53">
        <f>IF(Tabelle18[[#This Row],[Etas 55°C]]=0,"n.a.",(5.855-Tabelle18[[#This Row],[80%/20% SCOP]])/Tabelle18[[#This Row],[80%/20% SCOP]])</f>
        <v>7.5298438934802592E-2</v>
      </c>
    </row>
    <row r="214" spans="1:15" ht="20.100000000000001" customHeight="1" x14ac:dyDescent="0.25">
      <c r="A214" s="63"/>
      <c r="B214" s="40">
        <v>16013259</v>
      </c>
      <c r="C214" s="41" t="s">
        <v>4534</v>
      </c>
      <c r="D214" s="41" t="s">
        <v>7589</v>
      </c>
      <c r="E214" s="42" t="s">
        <v>6852</v>
      </c>
      <c r="F214" s="43">
        <v>15.1</v>
      </c>
      <c r="G214" s="44">
        <v>2.2999999999999998</v>
      </c>
      <c r="H214" s="43">
        <v>15.1</v>
      </c>
      <c r="I214" s="44">
        <v>1.69</v>
      </c>
      <c r="J214" s="42" t="s">
        <v>355</v>
      </c>
      <c r="K214" s="42" t="s">
        <v>4</v>
      </c>
      <c r="L214" s="42" t="s">
        <v>4</v>
      </c>
      <c r="M214" s="43">
        <f>IF(Tabelle18[[#This Row],[Heizleistung (55° C)]]=0,Tabelle18[[#This Row],[Heizleistung (35° C)]],(Tabelle18[[#This Row],[Heizleistung (35° C)]]+Tabelle18[[#This Row],[Heizleistung (55° C)]])/2)</f>
        <v>15.1</v>
      </c>
      <c r="N214" s="46">
        <f>IF(OR(Tabelle18[[#This Row],[Etas 35°C]]=0,Tabelle18[[#This Row],[Etas 55°C]]=0),"n.a.",(Tabelle18[[#This Row],[Etas 35°C]]*0.8+Tabelle18[[#This Row],[Etas 55°C]]*0.2)*2.5)</f>
        <v>5.4450000000000003</v>
      </c>
      <c r="O214" s="53">
        <f>IF(Tabelle18[[#This Row],[Etas 55°C]]=0,"n.a.",(5.855-Tabelle18[[#This Row],[80%/20% SCOP]])/Tabelle18[[#This Row],[80%/20% SCOP]])</f>
        <v>7.5298438934802592E-2</v>
      </c>
    </row>
    <row r="215" spans="1:15" ht="20.100000000000001" customHeight="1" x14ac:dyDescent="0.25">
      <c r="A215" s="63"/>
      <c r="B215" s="40">
        <v>16003195</v>
      </c>
      <c r="C215" s="41" t="s">
        <v>5832</v>
      </c>
      <c r="D215" s="41" t="s">
        <v>7817</v>
      </c>
      <c r="E215" s="42" t="s">
        <v>6852</v>
      </c>
      <c r="F215" s="43">
        <v>15</v>
      </c>
      <c r="G215" s="44">
        <v>2.2799999999999998</v>
      </c>
      <c r="H215" s="43">
        <v>16</v>
      </c>
      <c r="I215" s="44">
        <v>1.68</v>
      </c>
      <c r="J215" s="42" t="s">
        <v>109</v>
      </c>
      <c r="K215" s="42" t="s">
        <v>4</v>
      </c>
      <c r="L215" s="42" t="s">
        <v>4</v>
      </c>
      <c r="M215" s="43">
        <f>IF(Tabelle18[[#This Row],[Heizleistung (55° C)]]=0,Tabelle18[[#This Row],[Heizleistung (35° C)]],(Tabelle18[[#This Row],[Heizleistung (35° C)]]+Tabelle18[[#This Row],[Heizleistung (55° C)]])/2)</f>
        <v>15.5</v>
      </c>
      <c r="N215" s="46">
        <f>IF(OR(Tabelle18[[#This Row],[Etas 35°C]]=0,Tabelle18[[#This Row],[Etas 55°C]]=0),"n.a.",(Tabelle18[[#This Row],[Etas 35°C]]*0.8+Tabelle18[[#This Row],[Etas 55°C]]*0.2)*2.5)</f>
        <v>5.3999999999999995</v>
      </c>
      <c r="O215" s="53">
        <f>IF(Tabelle18[[#This Row],[Etas 55°C]]=0,"n.a.",(5.855-Tabelle18[[#This Row],[80%/20% SCOP]])/Tabelle18[[#This Row],[80%/20% SCOP]])</f>
        <v>8.425925925925945E-2</v>
      </c>
    </row>
    <row r="216" spans="1:15" ht="20.100000000000001" customHeight="1" x14ac:dyDescent="0.25">
      <c r="A216" s="63"/>
      <c r="B216" s="40">
        <v>16003254</v>
      </c>
      <c r="C216" s="41" t="s">
        <v>5832</v>
      </c>
      <c r="D216" s="41" t="s">
        <v>7837</v>
      </c>
      <c r="E216" s="42" t="s">
        <v>6852</v>
      </c>
      <c r="F216" s="43">
        <v>16</v>
      </c>
      <c r="G216" s="44">
        <v>2.2400000000000002</v>
      </c>
      <c r="H216" s="43">
        <v>15</v>
      </c>
      <c r="I216" s="44">
        <v>1.7</v>
      </c>
      <c r="J216" s="42" t="s">
        <v>508</v>
      </c>
      <c r="K216" s="42" t="s">
        <v>4</v>
      </c>
      <c r="L216" s="42" t="s">
        <v>4</v>
      </c>
      <c r="M216" s="43">
        <f>IF(Tabelle18[[#This Row],[Heizleistung (55° C)]]=0,Tabelle18[[#This Row],[Heizleistung (35° C)]],(Tabelle18[[#This Row],[Heizleistung (35° C)]]+Tabelle18[[#This Row],[Heizleistung (55° C)]])/2)</f>
        <v>15.5</v>
      </c>
      <c r="N216" s="46">
        <f>IF(OR(Tabelle18[[#This Row],[Etas 35°C]]=0,Tabelle18[[#This Row],[Etas 55°C]]=0),"n.a.",(Tabelle18[[#This Row],[Etas 35°C]]*0.8+Tabelle18[[#This Row],[Etas 55°C]]*0.2)*2.5)</f>
        <v>5.33</v>
      </c>
      <c r="O216" s="53">
        <f>IF(Tabelle18[[#This Row],[Etas 55°C]]=0,"n.a.",(5.855-Tabelle18[[#This Row],[80%/20% SCOP]])/Tabelle18[[#This Row],[80%/20% SCOP]])</f>
        <v>9.8499061913696132E-2</v>
      </c>
    </row>
    <row r="217" spans="1:15" ht="20.100000000000001" customHeight="1" x14ac:dyDescent="0.25">
      <c r="A217" s="63"/>
      <c r="B217" s="40">
        <v>16015016</v>
      </c>
      <c r="C217" s="41" t="s">
        <v>4644</v>
      </c>
      <c r="D217" s="41" t="s">
        <v>7642</v>
      </c>
      <c r="E217" s="42" t="s">
        <v>6852</v>
      </c>
      <c r="F217" s="43">
        <v>16</v>
      </c>
      <c r="G217" s="44">
        <v>2.2200000000000002</v>
      </c>
      <c r="H217" s="43">
        <v>15</v>
      </c>
      <c r="I217" s="44">
        <v>1.68</v>
      </c>
      <c r="J217" s="42" t="s">
        <v>508</v>
      </c>
      <c r="K217" s="42" t="s">
        <v>4</v>
      </c>
      <c r="L217" s="42" t="s">
        <v>4</v>
      </c>
      <c r="M217" s="43">
        <f>IF(Tabelle18[[#This Row],[Heizleistung (55° C)]]=0,Tabelle18[[#This Row],[Heizleistung (35° C)]],(Tabelle18[[#This Row],[Heizleistung (35° C)]]+Tabelle18[[#This Row],[Heizleistung (55° C)]])/2)</f>
        <v>15.5</v>
      </c>
      <c r="N217" s="46">
        <f>IF(OR(Tabelle18[[#This Row],[Etas 35°C]]=0,Tabelle18[[#This Row],[Etas 55°C]]=0),"n.a.",(Tabelle18[[#This Row],[Etas 35°C]]*0.8+Tabelle18[[#This Row],[Etas 55°C]]*0.2)*2.5)</f>
        <v>5.28</v>
      </c>
      <c r="O217" s="53">
        <f>IF(Tabelle18[[#This Row],[Etas 55°C]]=0,"n.a.",(5.855-Tabelle18[[#This Row],[80%/20% SCOP]])/Tabelle18[[#This Row],[80%/20% SCOP]])</f>
        <v>0.10890151515151518</v>
      </c>
    </row>
    <row r="218" spans="1:15" ht="20.100000000000001" customHeight="1" x14ac:dyDescent="0.25">
      <c r="A218" s="63"/>
      <c r="B218" s="40">
        <v>16006461</v>
      </c>
      <c r="C218" s="41" t="s">
        <v>1766</v>
      </c>
      <c r="D218" s="41" t="s">
        <v>7263</v>
      </c>
      <c r="E218" s="42" t="s">
        <v>6852</v>
      </c>
      <c r="F218" s="43">
        <v>17</v>
      </c>
      <c r="G218" s="44">
        <v>2.17</v>
      </c>
      <c r="H218" s="43">
        <v>14</v>
      </c>
      <c r="I218" s="44">
        <v>1.68</v>
      </c>
      <c r="J218" s="42" t="s">
        <v>109</v>
      </c>
      <c r="K218" s="42" t="s">
        <v>4</v>
      </c>
      <c r="L218" s="42" t="s">
        <v>4</v>
      </c>
      <c r="M218" s="43">
        <f>IF(Tabelle18[[#This Row],[Heizleistung (55° C)]]=0,Tabelle18[[#This Row],[Heizleistung (35° C)]],(Tabelle18[[#This Row],[Heizleistung (35° C)]]+Tabelle18[[#This Row],[Heizleistung (55° C)]])/2)</f>
        <v>15.5</v>
      </c>
      <c r="N218" s="46">
        <f>IF(OR(Tabelle18[[#This Row],[Etas 35°C]]=0,Tabelle18[[#This Row],[Etas 55°C]]=0),"n.a.",(Tabelle18[[#This Row],[Etas 35°C]]*0.8+Tabelle18[[#This Row],[Etas 55°C]]*0.2)*2.5)</f>
        <v>5.18</v>
      </c>
      <c r="O218" s="53">
        <f>IF(Tabelle18[[#This Row],[Etas 55°C]]=0,"n.a.",(5.855-Tabelle18[[#This Row],[80%/20% SCOP]])/Tabelle18[[#This Row],[80%/20% SCOP]])</f>
        <v>0.13030888030888046</v>
      </c>
    </row>
    <row r="219" spans="1:15" ht="20.100000000000001" customHeight="1" x14ac:dyDescent="0.25">
      <c r="A219" s="63"/>
      <c r="B219" s="40">
        <v>16002890</v>
      </c>
      <c r="C219" s="41" t="s">
        <v>5546</v>
      </c>
      <c r="D219" s="41" t="s">
        <v>8010</v>
      </c>
      <c r="E219" s="42" t="s">
        <v>6852</v>
      </c>
      <c r="F219" s="43">
        <v>15</v>
      </c>
      <c r="G219" s="44">
        <v>2.14</v>
      </c>
      <c r="H219" s="43">
        <v>14</v>
      </c>
      <c r="I219" s="44">
        <v>1.72</v>
      </c>
      <c r="J219" s="42" t="s">
        <v>1331</v>
      </c>
      <c r="K219" s="42" t="s">
        <v>4</v>
      </c>
      <c r="L219" s="42" t="s">
        <v>4</v>
      </c>
      <c r="M219" s="43">
        <f>IF(Tabelle18[[#This Row],[Heizleistung (55° C)]]=0,Tabelle18[[#This Row],[Heizleistung (35° C)]],(Tabelle18[[#This Row],[Heizleistung (35° C)]]+Tabelle18[[#This Row],[Heizleistung (55° C)]])/2)</f>
        <v>14.5</v>
      </c>
      <c r="N219" s="46">
        <f>IF(OR(Tabelle18[[#This Row],[Etas 35°C]]=0,Tabelle18[[#This Row],[Etas 55°C]]=0),"n.a.",(Tabelle18[[#This Row],[Etas 35°C]]*0.8+Tabelle18[[#This Row],[Etas 55°C]]*0.2)*2.5)</f>
        <v>5.1400000000000006</v>
      </c>
      <c r="O219" s="53">
        <f>IF(Tabelle18[[#This Row],[Etas 55°C]]=0,"n.a.",(5.855-Tabelle18[[#This Row],[80%/20% SCOP]])/Tabelle18[[#This Row],[80%/20% SCOP]])</f>
        <v>0.1391050583657587</v>
      </c>
    </row>
    <row r="220" spans="1:15" ht="20.100000000000001" customHeight="1" x14ac:dyDescent="0.25">
      <c r="A220" s="63"/>
      <c r="B220" s="40">
        <v>16002623</v>
      </c>
      <c r="C220" s="41" t="s">
        <v>6201</v>
      </c>
      <c r="D220" s="41" t="s">
        <v>7890</v>
      </c>
      <c r="E220" s="42" t="s">
        <v>6852</v>
      </c>
      <c r="F220" s="43">
        <v>13</v>
      </c>
      <c r="G220" s="44">
        <v>2.17</v>
      </c>
      <c r="H220" s="43">
        <v>15</v>
      </c>
      <c r="I220" s="44">
        <v>1.59</v>
      </c>
      <c r="J220" s="42" t="s">
        <v>109</v>
      </c>
      <c r="K220" s="42" t="s">
        <v>4</v>
      </c>
      <c r="L220" s="42" t="s">
        <v>4</v>
      </c>
      <c r="M220" s="43">
        <f>IF(Tabelle18[[#This Row],[Heizleistung (55° C)]]=0,Tabelle18[[#This Row],[Heizleistung (35° C)]],(Tabelle18[[#This Row],[Heizleistung (35° C)]]+Tabelle18[[#This Row],[Heizleistung (55° C)]])/2)</f>
        <v>14</v>
      </c>
      <c r="N220" s="46">
        <f>IF(OR(Tabelle18[[#This Row],[Etas 35°C]]=0,Tabelle18[[#This Row],[Etas 55°C]]=0),"n.a.",(Tabelle18[[#This Row],[Etas 35°C]]*0.8+Tabelle18[[#This Row],[Etas 55°C]]*0.2)*2.5)</f>
        <v>5.1350000000000007</v>
      </c>
      <c r="O220" s="53">
        <f>IF(Tabelle18[[#This Row],[Etas 55°C]]=0,"n.a.",(5.855-Tabelle18[[#This Row],[80%/20% SCOP]])/Tabelle18[[#This Row],[80%/20% SCOP]])</f>
        <v>0.14021421616358318</v>
      </c>
    </row>
    <row r="221" spans="1:15" ht="20.100000000000001" customHeight="1" x14ac:dyDescent="0.25">
      <c r="A221" s="63"/>
      <c r="B221" s="40">
        <v>16001932</v>
      </c>
      <c r="C221" s="41" t="s">
        <v>5546</v>
      </c>
      <c r="D221" s="41" t="s">
        <v>7772</v>
      </c>
      <c r="E221" s="42" t="s">
        <v>6852</v>
      </c>
      <c r="F221" s="43">
        <v>14.46</v>
      </c>
      <c r="G221" s="44">
        <v>2.1</v>
      </c>
      <c r="H221" s="43">
        <v>13.77</v>
      </c>
      <c r="I221" s="44">
        <v>1.68</v>
      </c>
      <c r="J221" s="42" t="s">
        <v>1331</v>
      </c>
      <c r="K221" s="42" t="s">
        <v>4</v>
      </c>
      <c r="L221" s="42" t="s">
        <v>4</v>
      </c>
      <c r="M221" s="43">
        <f>IF(Tabelle18[[#This Row],[Heizleistung (55° C)]]=0,Tabelle18[[#This Row],[Heizleistung (35° C)]],(Tabelle18[[#This Row],[Heizleistung (35° C)]]+Tabelle18[[#This Row],[Heizleistung (55° C)]])/2)</f>
        <v>14.115</v>
      </c>
      <c r="N221" s="46">
        <f>IF(OR(Tabelle18[[#This Row],[Etas 35°C]]=0,Tabelle18[[#This Row],[Etas 55°C]]=0),"n.a.",(Tabelle18[[#This Row],[Etas 35°C]]*0.8+Tabelle18[[#This Row],[Etas 55°C]]*0.2)*2.5)</f>
        <v>5.04</v>
      </c>
      <c r="O221" s="53">
        <f>IF(Tabelle18[[#This Row],[Etas 55°C]]=0,"n.a.",(5.855-Tabelle18[[#This Row],[80%/20% SCOP]])/Tabelle18[[#This Row],[80%/20% SCOP]])</f>
        <v>0.16170634920634927</v>
      </c>
    </row>
    <row r="222" spans="1:15" ht="20.100000000000001" customHeight="1" x14ac:dyDescent="0.25">
      <c r="A222" s="63"/>
      <c r="B222" s="40">
        <v>16003342</v>
      </c>
      <c r="C222" s="41" t="s">
        <v>305</v>
      </c>
      <c r="D222" s="41" t="s">
        <v>8011</v>
      </c>
      <c r="E222" s="42" t="s">
        <v>6852</v>
      </c>
      <c r="F222" s="43">
        <v>15</v>
      </c>
      <c r="G222" s="44">
        <v>2.14</v>
      </c>
      <c r="H222" s="43">
        <v>13.55</v>
      </c>
      <c r="I222" s="44">
        <v>1.41</v>
      </c>
      <c r="J222" s="42" t="s">
        <v>109</v>
      </c>
      <c r="K222" s="42" t="s">
        <v>4</v>
      </c>
      <c r="L222" s="42" t="s">
        <v>4</v>
      </c>
      <c r="M222" s="43">
        <f>IF(Tabelle18[[#This Row],[Heizleistung (55° C)]]=0,Tabelle18[[#This Row],[Heizleistung (35° C)]],(Tabelle18[[#This Row],[Heizleistung (35° C)]]+Tabelle18[[#This Row],[Heizleistung (55° C)]])/2)</f>
        <v>14.275</v>
      </c>
      <c r="N222" s="46">
        <f>IF(OR(Tabelle18[[#This Row],[Etas 35°C]]=0,Tabelle18[[#This Row],[Etas 55°C]]=0),"n.a.",(Tabelle18[[#This Row],[Etas 35°C]]*0.8+Tabelle18[[#This Row],[Etas 55°C]]*0.2)*2.5)</f>
        <v>4.9850000000000003</v>
      </c>
      <c r="O222" s="53">
        <f>IF(Tabelle18[[#This Row],[Etas 55°C]]=0,"n.a.",(5.855-Tabelle18[[#This Row],[80%/20% SCOP]])/Tabelle18[[#This Row],[80%/20% SCOP]])</f>
        <v>0.17452357071213642</v>
      </c>
    </row>
    <row r="223" spans="1:15" ht="20.100000000000001" customHeight="1" x14ac:dyDescent="0.25">
      <c r="A223" s="63"/>
      <c r="B223" s="40">
        <v>16000624</v>
      </c>
      <c r="C223" s="41" t="s">
        <v>305</v>
      </c>
      <c r="D223" s="41" t="s">
        <v>8012</v>
      </c>
      <c r="E223" s="42" t="s">
        <v>6852</v>
      </c>
      <c r="F223" s="43">
        <v>15</v>
      </c>
      <c r="G223" s="44">
        <v>2.14</v>
      </c>
      <c r="H223" s="43">
        <v>13.55</v>
      </c>
      <c r="I223" s="44">
        <v>1.41</v>
      </c>
      <c r="J223" s="42" t="s">
        <v>109</v>
      </c>
      <c r="K223" s="42" t="s">
        <v>4</v>
      </c>
      <c r="L223" s="42" t="s">
        <v>4</v>
      </c>
      <c r="M223" s="43">
        <f>IF(Tabelle18[[#This Row],[Heizleistung (55° C)]]=0,Tabelle18[[#This Row],[Heizleistung (35° C)]],(Tabelle18[[#This Row],[Heizleistung (35° C)]]+Tabelle18[[#This Row],[Heizleistung (55° C)]])/2)</f>
        <v>14.275</v>
      </c>
      <c r="N223" s="46">
        <f>IF(OR(Tabelle18[[#This Row],[Etas 35°C]]=0,Tabelle18[[#This Row],[Etas 55°C]]=0),"n.a.",(Tabelle18[[#This Row],[Etas 35°C]]*0.8+Tabelle18[[#This Row],[Etas 55°C]]*0.2)*2.5)</f>
        <v>4.9850000000000003</v>
      </c>
      <c r="O223" s="53">
        <f>IF(Tabelle18[[#This Row],[Etas 55°C]]=0,"n.a.",(5.855-Tabelle18[[#This Row],[80%/20% SCOP]])/Tabelle18[[#This Row],[80%/20% SCOP]])</f>
        <v>0.17452357071213642</v>
      </c>
    </row>
    <row r="224" spans="1:15" ht="20.100000000000001" customHeight="1" x14ac:dyDescent="0.25">
      <c r="A224" s="63"/>
      <c r="B224" s="40">
        <v>16000996</v>
      </c>
      <c r="C224" s="41" t="s">
        <v>4799</v>
      </c>
      <c r="D224" s="41" t="s">
        <v>7668</v>
      </c>
      <c r="E224" s="42" t="s">
        <v>6852</v>
      </c>
      <c r="F224" s="43">
        <v>15.7</v>
      </c>
      <c r="G224" s="44">
        <v>2.1</v>
      </c>
      <c r="H224" s="43">
        <v>15.7</v>
      </c>
      <c r="I224" s="44">
        <v>1.55</v>
      </c>
      <c r="J224" s="42" t="s">
        <v>109</v>
      </c>
      <c r="K224" s="42" t="s">
        <v>4</v>
      </c>
      <c r="L224" s="42" t="s">
        <v>4</v>
      </c>
      <c r="M224" s="43">
        <f>IF(Tabelle18[[#This Row],[Heizleistung (55° C)]]=0,Tabelle18[[#This Row],[Heizleistung (35° C)]],(Tabelle18[[#This Row],[Heizleistung (35° C)]]+Tabelle18[[#This Row],[Heizleistung (55° C)]])/2)</f>
        <v>15.7</v>
      </c>
      <c r="N224" s="46">
        <f>IF(OR(Tabelle18[[#This Row],[Etas 35°C]]=0,Tabelle18[[#This Row],[Etas 55°C]]=0),"n.a.",(Tabelle18[[#This Row],[Etas 35°C]]*0.8+Tabelle18[[#This Row],[Etas 55°C]]*0.2)*2.5)</f>
        <v>4.9750000000000005</v>
      </c>
      <c r="O224" s="53">
        <f>IF(Tabelle18[[#This Row],[Etas 55°C]]=0,"n.a.",(5.855-Tabelle18[[#This Row],[80%/20% SCOP]])/Tabelle18[[#This Row],[80%/20% SCOP]])</f>
        <v>0.17688442211055272</v>
      </c>
    </row>
    <row r="225" spans="1:15" ht="20.100000000000001" customHeight="1" x14ac:dyDescent="0.25">
      <c r="A225" s="63"/>
      <c r="B225" s="40">
        <v>16015581</v>
      </c>
      <c r="C225" s="41" t="s">
        <v>2971</v>
      </c>
      <c r="D225" s="41" t="s">
        <v>7431</v>
      </c>
      <c r="E225" s="42" t="s">
        <v>6852</v>
      </c>
      <c r="F225" s="43">
        <v>16</v>
      </c>
      <c r="G225" s="44">
        <v>2.0910000000000002</v>
      </c>
      <c r="H225" s="43">
        <v>14</v>
      </c>
      <c r="I225" s="44">
        <v>1.528</v>
      </c>
      <c r="J225" s="42" t="s">
        <v>109</v>
      </c>
      <c r="K225" s="42" t="s">
        <v>4</v>
      </c>
      <c r="L225" s="42" t="s">
        <v>15</v>
      </c>
      <c r="M225" s="43">
        <f>IF(Tabelle18[[#This Row],[Heizleistung (55° C)]]=0,Tabelle18[[#This Row],[Heizleistung (35° C)]],(Tabelle18[[#This Row],[Heizleistung (35° C)]]+Tabelle18[[#This Row],[Heizleistung (55° C)]])/2)</f>
        <v>15</v>
      </c>
      <c r="N225" s="46">
        <f>IF(OR(Tabelle18[[#This Row],[Etas 35°C]]=0,Tabelle18[[#This Row],[Etas 55°C]]=0),"n.a.",(Tabelle18[[#This Row],[Etas 35°C]]*0.8+Tabelle18[[#This Row],[Etas 55°C]]*0.2)*2.5)</f>
        <v>4.9460000000000006</v>
      </c>
      <c r="O225" s="53">
        <f>IF(Tabelle18[[#This Row],[Etas 55°C]]=0,"n.a.",(5.855-Tabelle18[[#This Row],[80%/20% SCOP]])/Tabelle18[[#This Row],[80%/20% SCOP]])</f>
        <v>0.18378487666801449</v>
      </c>
    </row>
    <row r="226" spans="1:15" ht="20.100000000000001" customHeight="1" x14ac:dyDescent="0.25">
      <c r="A226" s="63"/>
      <c r="B226" s="40">
        <v>16018080</v>
      </c>
      <c r="C226" s="41" t="s">
        <v>7842</v>
      </c>
      <c r="D226" s="41" t="s">
        <v>7843</v>
      </c>
      <c r="E226" s="42" t="s">
        <v>6852</v>
      </c>
      <c r="F226" s="43">
        <v>16</v>
      </c>
      <c r="G226" s="44">
        <v>2.09</v>
      </c>
      <c r="H226" s="43">
        <v>14</v>
      </c>
      <c r="I226" s="44">
        <v>1.528</v>
      </c>
      <c r="J226" s="42" t="s">
        <v>109</v>
      </c>
      <c r="K226" s="42" t="s">
        <v>4</v>
      </c>
      <c r="L226" s="42" t="s">
        <v>15</v>
      </c>
      <c r="M226" s="43">
        <f>IF(Tabelle18[[#This Row],[Heizleistung (55° C)]]=0,Tabelle18[[#This Row],[Heizleistung (35° C)]],(Tabelle18[[#This Row],[Heizleistung (35° C)]]+Tabelle18[[#This Row],[Heizleistung (55° C)]])/2)</f>
        <v>15</v>
      </c>
      <c r="N226" s="46">
        <f>IF(OR(Tabelle18[[#This Row],[Etas 35°C]]=0,Tabelle18[[#This Row],[Etas 55°C]]=0),"n.a.",(Tabelle18[[#This Row],[Etas 35°C]]*0.8+Tabelle18[[#This Row],[Etas 55°C]]*0.2)*2.5)</f>
        <v>4.944</v>
      </c>
      <c r="O226" s="53">
        <f>IF(Tabelle18[[#This Row],[Etas 55°C]]=0,"n.a.",(5.855-Tabelle18[[#This Row],[80%/20% SCOP]])/Tabelle18[[#This Row],[80%/20% SCOP]])</f>
        <v>0.18426375404530754</v>
      </c>
    </row>
    <row r="227" spans="1:15" ht="20.100000000000001" customHeight="1" x14ac:dyDescent="0.25">
      <c r="A227" s="63"/>
      <c r="B227" s="40">
        <v>16006888</v>
      </c>
      <c r="C227" s="41" t="s">
        <v>2443</v>
      </c>
      <c r="D227" s="41" t="s">
        <v>7349</v>
      </c>
      <c r="E227" s="42" t="s">
        <v>6852</v>
      </c>
      <c r="F227" s="43">
        <v>15.78</v>
      </c>
      <c r="G227" s="44">
        <v>2.0640000000000001</v>
      </c>
      <c r="H227" s="43">
        <v>15.5</v>
      </c>
      <c r="I227" s="44">
        <v>1.5649999999999999</v>
      </c>
      <c r="J227" s="42" t="s">
        <v>355</v>
      </c>
      <c r="K227" s="42" t="s">
        <v>4</v>
      </c>
      <c r="L227" s="42" t="s">
        <v>25</v>
      </c>
      <c r="M227" s="43">
        <f>IF(Tabelle18[[#This Row],[Heizleistung (55° C)]]=0,Tabelle18[[#This Row],[Heizleistung (35° C)]],(Tabelle18[[#This Row],[Heizleistung (35° C)]]+Tabelle18[[#This Row],[Heizleistung (55° C)]])/2)</f>
        <v>15.64</v>
      </c>
      <c r="N227" s="46">
        <f>IF(OR(Tabelle18[[#This Row],[Etas 35°C]]=0,Tabelle18[[#This Row],[Etas 55°C]]=0),"n.a.",(Tabelle18[[#This Row],[Etas 35°C]]*0.8+Tabelle18[[#This Row],[Etas 55°C]]*0.2)*2.5)</f>
        <v>4.9105000000000008</v>
      </c>
      <c r="O227" s="53">
        <f>IF(Tabelle18[[#This Row],[Etas 55°C]]=0,"n.a.",(5.855-Tabelle18[[#This Row],[80%/20% SCOP]])/Tabelle18[[#This Row],[80%/20% SCOP]])</f>
        <v>0.19234293860095703</v>
      </c>
    </row>
    <row r="228" spans="1:15" ht="20.100000000000001" customHeight="1" x14ac:dyDescent="0.25">
      <c r="A228" s="63"/>
      <c r="B228" s="40">
        <v>16014514</v>
      </c>
      <c r="C228" s="41" t="s">
        <v>4979</v>
      </c>
      <c r="D228" s="41" t="s">
        <v>7682</v>
      </c>
      <c r="E228" s="42" t="s">
        <v>6852</v>
      </c>
      <c r="F228" s="43">
        <v>15.78</v>
      </c>
      <c r="G228" s="44">
        <v>2.0640000000000001</v>
      </c>
      <c r="H228" s="43">
        <v>15.5</v>
      </c>
      <c r="I228" s="44">
        <v>1.5649999999999999</v>
      </c>
      <c r="J228" s="42" t="s">
        <v>355</v>
      </c>
      <c r="K228" s="42" t="s">
        <v>4</v>
      </c>
      <c r="L228" s="42" t="s">
        <v>4</v>
      </c>
      <c r="M228" s="43">
        <f>IF(Tabelle18[[#This Row],[Heizleistung (55° C)]]=0,Tabelle18[[#This Row],[Heizleistung (35° C)]],(Tabelle18[[#This Row],[Heizleistung (35° C)]]+Tabelle18[[#This Row],[Heizleistung (55° C)]])/2)</f>
        <v>15.64</v>
      </c>
      <c r="N228" s="46">
        <f>IF(OR(Tabelle18[[#This Row],[Etas 35°C]]=0,Tabelle18[[#This Row],[Etas 55°C]]=0),"n.a.",(Tabelle18[[#This Row],[Etas 35°C]]*0.8+Tabelle18[[#This Row],[Etas 55°C]]*0.2)*2.5)</f>
        <v>4.9105000000000008</v>
      </c>
      <c r="O228" s="53">
        <f>IF(Tabelle18[[#This Row],[Etas 55°C]]=0,"n.a.",(5.855-Tabelle18[[#This Row],[80%/20% SCOP]])/Tabelle18[[#This Row],[80%/20% SCOP]])</f>
        <v>0.19234293860095703</v>
      </c>
    </row>
    <row r="229" spans="1:15" ht="20.100000000000001" customHeight="1" x14ac:dyDescent="0.25">
      <c r="A229" s="63"/>
      <c r="B229" s="40">
        <v>16002983</v>
      </c>
      <c r="C229" s="41" t="s">
        <v>5782</v>
      </c>
      <c r="D229" s="41" t="s">
        <v>7806</v>
      </c>
      <c r="E229" s="42" t="s">
        <v>6852</v>
      </c>
      <c r="F229" s="43">
        <v>15.78</v>
      </c>
      <c r="G229" s="44">
        <v>2.0640000000000001</v>
      </c>
      <c r="H229" s="43">
        <v>15.5</v>
      </c>
      <c r="I229" s="44">
        <v>1.5649999999999999</v>
      </c>
      <c r="J229" s="42"/>
      <c r="K229" s="42" t="s">
        <v>4</v>
      </c>
      <c r="L229" s="42" t="s">
        <v>25</v>
      </c>
      <c r="M229" s="43">
        <f>IF(Tabelle18[[#This Row],[Heizleistung (55° C)]]=0,Tabelle18[[#This Row],[Heizleistung (35° C)]],(Tabelle18[[#This Row],[Heizleistung (35° C)]]+Tabelle18[[#This Row],[Heizleistung (55° C)]])/2)</f>
        <v>15.64</v>
      </c>
      <c r="N229" s="46">
        <f>IF(OR(Tabelle18[[#This Row],[Etas 35°C]]=0,Tabelle18[[#This Row],[Etas 55°C]]=0),"n.a.",(Tabelle18[[#This Row],[Etas 35°C]]*0.8+Tabelle18[[#This Row],[Etas 55°C]]*0.2)*2.5)</f>
        <v>4.9105000000000008</v>
      </c>
      <c r="O229" s="53">
        <f>IF(Tabelle18[[#This Row],[Etas 55°C]]=0,"n.a.",(5.855-Tabelle18[[#This Row],[80%/20% SCOP]])/Tabelle18[[#This Row],[80%/20% SCOP]])</f>
        <v>0.19234293860095703</v>
      </c>
    </row>
    <row r="230" spans="1:15" ht="20.100000000000001" customHeight="1" x14ac:dyDescent="0.25">
      <c r="A230" s="63"/>
      <c r="B230" s="40">
        <v>16005587</v>
      </c>
      <c r="C230" s="41" t="s">
        <v>1560</v>
      </c>
      <c r="D230" s="41" t="s">
        <v>7008</v>
      </c>
      <c r="E230" s="42" t="s">
        <v>6852</v>
      </c>
      <c r="F230" s="43">
        <v>14</v>
      </c>
      <c r="G230" s="44">
        <v>2.0699999999999998</v>
      </c>
      <c r="H230" s="43">
        <v>13</v>
      </c>
      <c r="I230" s="44">
        <v>1.52</v>
      </c>
      <c r="J230" s="42" t="s">
        <v>109</v>
      </c>
      <c r="K230" s="42" t="s">
        <v>4</v>
      </c>
      <c r="L230" s="42" t="s">
        <v>4</v>
      </c>
      <c r="M230" s="43">
        <f>IF(Tabelle18[[#This Row],[Heizleistung (55° C)]]=0,Tabelle18[[#This Row],[Heizleistung (35° C)]],(Tabelle18[[#This Row],[Heizleistung (35° C)]]+Tabelle18[[#This Row],[Heizleistung (55° C)]])/2)</f>
        <v>13.5</v>
      </c>
      <c r="N230" s="46">
        <f>IF(OR(Tabelle18[[#This Row],[Etas 35°C]]=0,Tabelle18[[#This Row],[Etas 55°C]]=0),"n.a.",(Tabelle18[[#This Row],[Etas 35°C]]*0.8+Tabelle18[[#This Row],[Etas 55°C]]*0.2)*2.5)</f>
        <v>4.9000000000000004</v>
      </c>
      <c r="O230" s="53">
        <f>IF(Tabelle18[[#This Row],[Etas 55°C]]=0,"n.a.",(5.855-Tabelle18[[#This Row],[80%/20% SCOP]])/Tabelle18[[#This Row],[80%/20% SCOP]])</f>
        <v>0.19489795918367347</v>
      </c>
    </row>
    <row r="231" spans="1:15" ht="20.100000000000001" customHeight="1" x14ac:dyDescent="0.25">
      <c r="A231" s="63"/>
      <c r="B231" s="40">
        <v>16003103</v>
      </c>
      <c r="C231" s="41" t="s">
        <v>3044</v>
      </c>
      <c r="D231" s="41" t="s">
        <v>7444</v>
      </c>
      <c r="E231" s="42" t="s">
        <v>6852</v>
      </c>
      <c r="F231" s="43">
        <v>14</v>
      </c>
      <c r="G231" s="44">
        <v>2.0699999999999998</v>
      </c>
      <c r="H231" s="43">
        <v>13</v>
      </c>
      <c r="I231" s="44">
        <v>1.52</v>
      </c>
      <c r="J231" s="42" t="s">
        <v>109</v>
      </c>
      <c r="K231" s="42" t="s">
        <v>4</v>
      </c>
      <c r="L231" s="42" t="s">
        <v>4</v>
      </c>
      <c r="M231" s="43">
        <f>IF(Tabelle18[[#This Row],[Heizleistung (55° C)]]=0,Tabelle18[[#This Row],[Heizleistung (35° C)]],(Tabelle18[[#This Row],[Heizleistung (35° C)]]+Tabelle18[[#This Row],[Heizleistung (55° C)]])/2)</f>
        <v>13.5</v>
      </c>
      <c r="N231" s="46">
        <f>IF(OR(Tabelle18[[#This Row],[Etas 35°C]]=0,Tabelle18[[#This Row],[Etas 55°C]]=0),"n.a.",(Tabelle18[[#This Row],[Etas 35°C]]*0.8+Tabelle18[[#This Row],[Etas 55°C]]*0.2)*2.5)</f>
        <v>4.9000000000000004</v>
      </c>
      <c r="O231" s="53">
        <f>IF(Tabelle18[[#This Row],[Etas 55°C]]=0,"n.a.",(5.855-Tabelle18[[#This Row],[80%/20% SCOP]])/Tabelle18[[#This Row],[80%/20% SCOP]])</f>
        <v>0.19489795918367347</v>
      </c>
    </row>
    <row r="232" spans="1:15" ht="20.100000000000001" customHeight="1" x14ac:dyDescent="0.25">
      <c r="A232" s="63"/>
      <c r="B232" s="40">
        <v>16005068</v>
      </c>
      <c r="C232" s="41" t="s">
        <v>669</v>
      </c>
      <c r="D232" s="41" t="s">
        <v>6961</v>
      </c>
      <c r="E232" s="42" t="s">
        <v>6852</v>
      </c>
      <c r="F232" s="43">
        <v>16</v>
      </c>
      <c r="G232" s="44">
        <v>2.0499999999999998</v>
      </c>
      <c r="H232" s="43">
        <v>14</v>
      </c>
      <c r="I232" s="44">
        <v>1.56</v>
      </c>
      <c r="J232" s="42" t="s">
        <v>109</v>
      </c>
      <c r="K232" s="42" t="s">
        <v>4</v>
      </c>
      <c r="L232" s="42" t="s">
        <v>4</v>
      </c>
      <c r="M232" s="43">
        <f>IF(Tabelle18[[#This Row],[Heizleistung (55° C)]]=0,Tabelle18[[#This Row],[Heizleistung (35° C)]],(Tabelle18[[#This Row],[Heizleistung (35° C)]]+Tabelle18[[#This Row],[Heizleistung (55° C)]])/2)</f>
        <v>15</v>
      </c>
      <c r="N232" s="46">
        <f>IF(OR(Tabelle18[[#This Row],[Etas 35°C]]=0,Tabelle18[[#This Row],[Etas 55°C]]=0),"n.a.",(Tabelle18[[#This Row],[Etas 35°C]]*0.8+Tabelle18[[#This Row],[Etas 55°C]]*0.2)*2.5)</f>
        <v>4.88</v>
      </c>
      <c r="O232" s="53">
        <f>IF(Tabelle18[[#This Row],[Etas 55°C]]=0,"n.a.",(5.855-Tabelle18[[#This Row],[80%/20% SCOP]])/Tabelle18[[#This Row],[80%/20% SCOP]])</f>
        <v>0.19979508196721324</v>
      </c>
    </row>
    <row r="233" spans="1:15" ht="20.100000000000001" customHeight="1" x14ac:dyDescent="0.25">
      <c r="A233" s="63"/>
      <c r="B233" s="40">
        <v>16005079</v>
      </c>
      <c r="C233" s="41" t="s">
        <v>669</v>
      </c>
      <c r="D233" s="41" t="s">
        <v>6962</v>
      </c>
      <c r="E233" s="42" t="s">
        <v>6852</v>
      </c>
      <c r="F233" s="43">
        <v>16</v>
      </c>
      <c r="G233" s="44">
        <v>2.0499999999999998</v>
      </c>
      <c r="H233" s="43">
        <v>14</v>
      </c>
      <c r="I233" s="44">
        <v>1.56</v>
      </c>
      <c r="J233" s="42" t="s">
        <v>109</v>
      </c>
      <c r="K233" s="42" t="s">
        <v>4</v>
      </c>
      <c r="L233" s="42" t="s">
        <v>4</v>
      </c>
      <c r="M233" s="43">
        <f>IF(Tabelle18[[#This Row],[Heizleistung (55° C)]]=0,Tabelle18[[#This Row],[Heizleistung (35° C)]],(Tabelle18[[#This Row],[Heizleistung (35° C)]]+Tabelle18[[#This Row],[Heizleistung (55° C)]])/2)</f>
        <v>15</v>
      </c>
      <c r="N233" s="46">
        <f>IF(OR(Tabelle18[[#This Row],[Etas 35°C]]=0,Tabelle18[[#This Row],[Etas 55°C]]=0),"n.a.",(Tabelle18[[#This Row],[Etas 35°C]]*0.8+Tabelle18[[#This Row],[Etas 55°C]]*0.2)*2.5)</f>
        <v>4.88</v>
      </c>
      <c r="O233" s="53">
        <f>IF(Tabelle18[[#This Row],[Etas 55°C]]=0,"n.a.",(5.855-Tabelle18[[#This Row],[80%/20% SCOP]])/Tabelle18[[#This Row],[80%/20% SCOP]])</f>
        <v>0.19979508196721324</v>
      </c>
    </row>
    <row r="234" spans="1:15" ht="20.100000000000001" customHeight="1" x14ac:dyDescent="0.25">
      <c r="A234" s="63"/>
      <c r="B234" s="40">
        <v>16003347</v>
      </c>
      <c r="C234" s="41" t="s">
        <v>305</v>
      </c>
      <c r="D234" s="41" t="s">
        <v>8013</v>
      </c>
      <c r="E234" s="42" t="s">
        <v>6852</v>
      </c>
      <c r="F234" s="43">
        <v>14</v>
      </c>
      <c r="G234" s="44">
        <v>2.0699999999999998</v>
      </c>
      <c r="H234" s="43">
        <v>12</v>
      </c>
      <c r="I234" s="44">
        <v>1.46</v>
      </c>
      <c r="J234" s="42" t="s">
        <v>109</v>
      </c>
      <c r="K234" s="42" t="s">
        <v>4</v>
      </c>
      <c r="L234" s="42" t="s">
        <v>4</v>
      </c>
      <c r="M234" s="43">
        <f>IF(Tabelle18[[#This Row],[Heizleistung (55° C)]]=0,Tabelle18[[#This Row],[Heizleistung (35° C)]],(Tabelle18[[#This Row],[Heizleistung (35° C)]]+Tabelle18[[#This Row],[Heizleistung (55° C)]])/2)</f>
        <v>13</v>
      </c>
      <c r="N234" s="46">
        <f>IF(OR(Tabelle18[[#This Row],[Etas 35°C]]=0,Tabelle18[[#This Row],[Etas 55°C]]=0),"n.a.",(Tabelle18[[#This Row],[Etas 35°C]]*0.8+Tabelle18[[#This Row],[Etas 55°C]]*0.2)*2.5)</f>
        <v>4.87</v>
      </c>
      <c r="O234" s="53">
        <f>IF(Tabelle18[[#This Row],[Etas 55°C]]=0,"n.a.",(5.855-Tabelle18[[#This Row],[80%/20% SCOP]])/Tabelle18[[#This Row],[80%/20% SCOP]])</f>
        <v>0.20225872689938404</v>
      </c>
    </row>
    <row r="235" spans="1:15" ht="20.100000000000001" customHeight="1" x14ac:dyDescent="0.25">
      <c r="A235" s="63"/>
      <c r="B235" s="40">
        <v>16003403</v>
      </c>
      <c r="C235" s="41" t="s">
        <v>305</v>
      </c>
      <c r="D235" s="41" t="s">
        <v>8014</v>
      </c>
      <c r="E235" s="42" t="s">
        <v>6852</v>
      </c>
      <c r="F235" s="43">
        <v>14</v>
      </c>
      <c r="G235" s="44">
        <v>2.0699999999999998</v>
      </c>
      <c r="H235" s="43">
        <v>12</v>
      </c>
      <c r="I235" s="44">
        <v>1.46</v>
      </c>
      <c r="J235" s="42" t="s">
        <v>109</v>
      </c>
      <c r="K235" s="42" t="s">
        <v>4</v>
      </c>
      <c r="L235" s="42" t="s">
        <v>4</v>
      </c>
      <c r="M235" s="43">
        <f>IF(Tabelle18[[#This Row],[Heizleistung (55° C)]]=0,Tabelle18[[#This Row],[Heizleistung (35° C)]],(Tabelle18[[#This Row],[Heizleistung (35° C)]]+Tabelle18[[#This Row],[Heizleistung (55° C)]])/2)</f>
        <v>13</v>
      </c>
      <c r="N235" s="46">
        <f>IF(OR(Tabelle18[[#This Row],[Etas 35°C]]=0,Tabelle18[[#This Row],[Etas 55°C]]=0),"n.a.",(Tabelle18[[#This Row],[Etas 35°C]]*0.8+Tabelle18[[#This Row],[Etas 55°C]]*0.2)*2.5)</f>
        <v>4.87</v>
      </c>
      <c r="O235" s="53">
        <f>IF(Tabelle18[[#This Row],[Etas 55°C]]=0,"n.a.",(5.855-Tabelle18[[#This Row],[80%/20% SCOP]])/Tabelle18[[#This Row],[80%/20% SCOP]])</f>
        <v>0.20225872689938404</v>
      </c>
    </row>
    <row r="236" spans="1:15" ht="20.100000000000001" customHeight="1" x14ac:dyDescent="0.25">
      <c r="A236" s="63"/>
      <c r="B236" s="40">
        <v>16003038</v>
      </c>
      <c r="C236" s="41" t="s">
        <v>6583</v>
      </c>
      <c r="D236" s="41" t="s">
        <v>7931</v>
      </c>
      <c r="E236" s="42" t="s">
        <v>6852</v>
      </c>
      <c r="F236" s="43">
        <v>15</v>
      </c>
      <c r="G236" s="44">
        <v>2.0699999999999998</v>
      </c>
      <c r="H236" s="43">
        <v>16</v>
      </c>
      <c r="I236" s="44">
        <v>1.4550000000000001</v>
      </c>
      <c r="J236" s="42" t="s">
        <v>109</v>
      </c>
      <c r="K236" s="42" t="s">
        <v>4</v>
      </c>
      <c r="L236" s="42" t="s">
        <v>4</v>
      </c>
      <c r="M236" s="43">
        <f>IF(Tabelle18[[#This Row],[Heizleistung (55° C)]]=0,Tabelle18[[#This Row],[Heizleistung (35° C)]],(Tabelle18[[#This Row],[Heizleistung (35° C)]]+Tabelle18[[#This Row],[Heizleistung (55° C)]])/2)</f>
        <v>15.5</v>
      </c>
      <c r="N236" s="46">
        <f>IF(OR(Tabelle18[[#This Row],[Etas 35°C]]=0,Tabelle18[[#This Row],[Etas 55°C]]=0),"n.a.",(Tabelle18[[#This Row],[Etas 35°C]]*0.8+Tabelle18[[#This Row],[Etas 55°C]]*0.2)*2.5)</f>
        <v>4.8674999999999997</v>
      </c>
      <c r="O236" s="53">
        <f>IF(Tabelle18[[#This Row],[Etas 55°C]]=0,"n.a.",(5.855-Tabelle18[[#This Row],[80%/20% SCOP]])/Tabelle18[[#This Row],[80%/20% SCOP]])</f>
        <v>0.20287621982537252</v>
      </c>
    </row>
    <row r="237" spans="1:15" ht="20.100000000000001" customHeight="1" x14ac:dyDescent="0.25">
      <c r="A237" s="63"/>
      <c r="B237" s="40">
        <v>16012212</v>
      </c>
      <c r="C237" s="41" t="s">
        <v>1266</v>
      </c>
      <c r="D237" s="41" t="s">
        <v>6990</v>
      </c>
      <c r="E237" s="42" t="s">
        <v>6852</v>
      </c>
      <c r="F237" s="43">
        <v>15.2</v>
      </c>
      <c r="G237" s="44">
        <v>2.0499999999999998</v>
      </c>
      <c r="H237" s="43">
        <v>14.1</v>
      </c>
      <c r="I237" s="44">
        <v>1.5</v>
      </c>
      <c r="J237" s="42" t="s">
        <v>109</v>
      </c>
      <c r="K237" s="42" t="s">
        <v>4</v>
      </c>
      <c r="L237" s="42" t="s">
        <v>4</v>
      </c>
      <c r="M237" s="43">
        <f>IF(Tabelle18[[#This Row],[Heizleistung (55° C)]]=0,Tabelle18[[#This Row],[Heizleistung (35° C)]],(Tabelle18[[#This Row],[Heizleistung (35° C)]]+Tabelle18[[#This Row],[Heizleistung (55° C)]])/2)</f>
        <v>14.649999999999999</v>
      </c>
      <c r="N237" s="46">
        <f>IF(OR(Tabelle18[[#This Row],[Etas 35°C]]=0,Tabelle18[[#This Row],[Etas 55°C]]=0),"n.a.",(Tabelle18[[#This Row],[Etas 35°C]]*0.8+Tabelle18[[#This Row],[Etas 55°C]]*0.2)*2.5)</f>
        <v>4.8499999999999996</v>
      </c>
      <c r="O237" s="53">
        <f>IF(Tabelle18[[#This Row],[Etas 55°C]]=0,"n.a.",(5.855-Tabelle18[[#This Row],[80%/20% SCOP]])/Tabelle18[[#This Row],[80%/20% SCOP]])</f>
        <v>0.207216494845361</v>
      </c>
    </row>
    <row r="238" spans="1:15" ht="20.100000000000001" customHeight="1" x14ac:dyDescent="0.25">
      <c r="A238" s="63"/>
      <c r="B238" s="40">
        <v>16003717</v>
      </c>
      <c r="C238" s="41" t="s">
        <v>589</v>
      </c>
      <c r="D238" s="41" t="s">
        <v>6933</v>
      </c>
      <c r="E238" s="42" t="s">
        <v>6852</v>
      </c>
      <c r="F238" s="43">
        <v>15.53</v>
      </c>
      <c r="G238" s="44">
        <v>2.0299999999999998</v>
      </c>
      <c r="H238" s="43">
        <v>14.18</v>
      </c>
      <c r="I238" s="44">
        <v>1.54</v>
      </c>
      <c r="J238" s="42" t="s">
        <v>109</v>
      </c>
      <c r="K238" s="42" t="s">
        <v>4</v>
      </c>
      <c r="L238" s="42" t="s">
        <v>4</v>
      </c>
      <c r="M238" s="43">
        <f>IF(Tabelle18[[#This Row],[Heizleistung (55° C)]]=0,Tabelle18[[#This Row],[Heizleistung (35° C)]],(Tabelle18[[#This Row],[Heizleistung (35° C)]]+Tabelle18[[#This Row],[Heizleistung (55° C)]])/2)</f>
        <v>14.855</v>
      </c>
      <c r="N238" s="46">
        <f>IF(OR(Tabelle18[[#This Row],[Etas 35°C]]=0,Tabelle18[[#This Row],[Etas 55°C]]=0),"n.a.",(Tabelle18[[#This Row],[Etas 35°C]]*0.8+Tabelle18[[#This Row],[Etas 55°C]]*0.2)*2.5)</f>
        <v>4.83</v>
      </c>
      <c r="O238" s="53">
        <f>IF(Tabelle18[[#This Row],[Etas 55°C]]=0,"n.a.",(5.855-Tabelle18[[#This Row],[80%/20% SCOP]])/Tabelle18[[#This Row],[80%/20% SCOP]])</f>
        <v>0.21221532091097314</v>
      </c>
    </row>
    <row r="239" spans="1:15" ht="20.100000000000001" customHeight="1" x14ac:dyDescent="0.25">
      <c r="A239" s="63"/>
      <c r="B239" s="40">
        <v>16015011</v>
      </c>
      <c r="C239" s="41" t="s">
        <v>2387</v>
      </c>
      <c r="D239" s="41" t="s">
        <v>7346</v>
      </c>
      <c r="E239" s="42" t="s">
        <v>6852</v>
      </c>
      <c r="F239" s="43">
        <v>16</v>
      </c>
      <c r="G239" s="44">
        <v>2.02</v>
      </c>
      <c r="H239" s="43">
        <v>14</v>
      </c>
      <c r="I239" s="44">
        <v>1.56</v>
      </c>
      <c r="J239" s="42" t="s">
        <v>3</v>
      </c>
      <c r="K239" s="42" t="s">
        <v>4</v>
      </c>
      <c r="L239" s="42" t="s">
        <v>4</v>
      </c>
      <c r="M239" s="43">
        <f>IF(Tabelle18[[#This Row],[Heizleistung (55° C)]]=0,Tabelle18[[#This Row],[Heizleistung (35° C)]],(Tabelle18[[#This Row],[Heizleistung (35° C)]]+Tabelle18[[#This Row],[Heizleistung (55° C)]])/2)</f>
        <v>15</v>
      </c>
      <c r="N239" s="46">
        <f>IF(OR(Tabelle18[[#This Row],[Etas 35°C]]=0,Tabelle18[[#This Row],[Etas 55°C]]=0),"n.a.",(Tabelle18[[#This Row],[Etas 35°C]]*0.8+Tabelle18[[#This Row],[Etas 55°C]]*0.2)*2.5)</f>
        <v>4.82</v>
      </c>
      <c r="O239" s="53">
        <f>IF(Tabelle18[[#This Row],[Etas 55°C]]=0,"n.a.",(5.855-Tabelle18[[#This Row],[80%/20% SCOP]])/Tabelle18[[#This Row],[80%/20% SCOP]])</f>
        <v>0.21473029045643155</v>
      </c>
    </row>
    <row r="240" spans="1:15" ht="20.100000000000001" customHeight="1" x14ac:dyDescent="0.25">
      <c r="A240" s="63"/>
      <c r="B240" s="40">
        <v>16015481</v>
      </c>
      <c r="C240" s="41" t="s">
        <v>6533</v>
      </c>
      <c r="D240" s="41" t="s">
        <v>7902</v>
      </c>
      <c r="E240" s="42" t="s">
        <v>6852</v>
      </c>
      <c r="F240" s="43">
        <v>14.6</v>
      </c>
      <c r="G240" s="44">
        <v>2.04</v>
      </c>
      <c r="H240" s="43">
        <v>13.4</v>
      </c>
      <c r="I240" s="44">
        <v>1.468</v>
      </c>
      <c r="J240" s="42" t="s">
        <v>3</v>
      </c>
      <c r="K240" s="42" t="s">
        <v>4</v>
      </c>
      <c r="L240" s="42" t="s">
        <v>4</v>
      </c>
      <c r="M240" s="43">
        <f>IF(Tabelle18[[#This Row],[Heizleistung (55° C)]]=0,Tabelle18[[#This Row],[Heizleistung (35° C)]],(Tabelle18[[#This Row],[Heizleistung (35° C)]]+Tabelle18[[#This Row],[Heizleistung (55° C)]])/2)</f>
        <v>14</v>
      </c>
      <c r="N240" s="46">
        <f>IF(OR(Tabelle18[[#This Row],[Etas 35°C]]=0,Tabelle18[[#This Row],[Etas 55°C]]=0),"n.a.",(Tabelle18[[#This Row],[Etas 35°C]]*0.8+Tabelle18[[#This Row],[Etas 55°C]]*0.2)*2.5)</f>
        <v>4.8140000000000001</v>
      </c>
      <c r="O240" s="53">
        <f>IF(Tabelle18[[#This Row],[Etas 55°C]]=0,"n.a.",(5.855-Tabelle18[[#This Row],[80%/20% SCOP]])/Tabelle18[[#This Row],[80%/20% SCOP]])</f>
        <v>0.2162442874948069</v>
      </c>
    </row>
    <row r="241" spans="1:15" ht="20.100000000000001" customHeight="1" x14ac:dyDescent="0.25">
      <c r="A241" s="63"/>
      <c r="B241" s="40">
        <v>16003211</v>
      </c>
      <c r="C241" s="41" t="s">
        <v>6522</v>
      </c>
      <c r="D241" s="41" t="s">
        <v>8015</v>
      </c>
      <c r="E241" s="42" t="s">
        <v>6852</v>
      </c>
      <c r="F241" s="43">
        <v>13.2</v>
      </c>
      <c r="G241" s="44">
        <v>2.0299999999999998</v>
      </c>
      <c r="H241" s="43">
        <v>12.7</v>
      </c>
      <c r="I241" s="44">
        <v>1.47</v>
      </c>
      <c r="J241" s="42" t="s">
        <v>109</v>
      </c>
      <c r="K241" s="42" t="s">
        <v>4</v>
      </c>
      <c r="L241" s="42" t="s">
        <v>4</v>
      </c>
      <c r="M241" s="43">
        <f>IF(Tabelle18[[#This Row],[Heizleistung (55° C)]]=0,Tabelle18[[#This Row],[Heizleistung (35° C)]],(Tabelle18[[#This Row],[Heizleistung (35° C)]]+Tabelle18[[#This Row],[Heizleistung (55° C)]])/2)</f>
        <v>12.95</v>
      </c>
      <c r="N241" s="46">
        <f>IF(OR(Tabelle18[[#This Row],[Etas 35°C]]=0,Tabelle18[[#This Row],[Etas 55°C]]=0),"n.a.",(Tabelle18[[#This Row],[Etas 35°C]]*0.8+Tabelle18[[#This Row],[Etas 55°C]]*0.2)*2.5)</f>
        <v>4.7949999999999999</v>
      </c>
      <c r="O241" s="53">
        <f>IF(Tabelle18[[#This Row],[Etas 55°C]]=0,"n.a.",(5.855-Tabelle18[[#This Row],[80%/20% SCOP]])/Tabelle18[[#This Row],[80%/20% SCOP]])</f>
        <v>0.22106360792492191</v>
      </c>
    </row>
    <row r="242" spans="1:15" ht="20.100000000000001" customHeight="1" x14ac:dyDescent="0.25">
      <c r="A242" s="63"/>
      <c r="B242" s="40">
        <v>16003230</v>
      </c>
      <c r="C242" s="41" t="s">
        <v>3044</v>
      </c>
      <c r="D242" s="41" t="s">
        <v>7449</v>
      </c>
      <c r="E242" s="42" t="s">
        <v>6852</v>
      </c>
      <c r="F242" s="43">
        <v>14</v>
      </c>
      <c r="G242" s="44">
        <v>2</v>
      </c>
      <c r="H242" s="43">
        <v>13</v>
      </c>
      <c r="I242" s="44">
        <v>1.5</v>
      </c>
      <c r="J242" s="42" t="s">
        <v>109</v>
      </c>
      <c r="K242" s="42" t="s">
        <v>4</v>
      </c>
      <c r="L242" s="42" t="s">
        <v>4</v>
      </c>
      <c r="M242" s="43">
        <f>IF(Tabelle18[[#This Row],[Heizleistung (55° C)]]=0,Tabelle18[[#This Row],[Heizleistung (35° C)]],(Tabelle18[[#This Row],[Heizleistung (35° C)]]+Tabelle18[[#This Row],[Heizleistung (55° C)]])/2)</f>
        <v>13.5</v>
      </c>
      <c r="N242" s="46">
        <f>IF(OR(Tabelle18[[#This Row],[Etas 35°C]]=0,Tabelle18[[#This Row],[Etas 55°C]]=0),"n.a.",(Tabelle18[[#This Row],[Etas 35°C]]*0.8+Tabelle18[[#This Row],[Etas 55°C]]*0.2)*2.5)</f>
        <v>4.75</v>
      </c>
      <c r="O242" s="53">
        <f>IF(Tabelle18[[#This Row],[Etas 55°C]]=0,"n.a.",(5.855-Tabelle18[[#This Row],[80%/20% SCOP]])/Tabelle18[[#This Row],[80%/20% SCOP]])</f>
        <v>0.23263157894736852</v>
      </c>
    </row>
    <row r="243" spans="1:15" ht="20.100000000000001" customHeight="1" x14ac:dyDescent="0.25">
      <c r="A243" s="63"/>
      <c r="B243" s="40">
        <v>16003850</v>
      </c>
      <c r="C243" s="41" t="s">
        <v>6920</v>
      </c>
      <c r="D243" s="41" t="s">
        <v>6922</v>
      </c>
      <c r="E243" s="42" t="s">
        <v>6852</v>
      </c>
      <c r="F243" s="43">
        <v>13.9</v>
      </c>
      <c r="G243" s="44">
        <v>1.99</v>
      </c>
      <c r="H243" s="43">
        <v>13.15</v>
      </c>
      <c r="I243" s="44">
        <v>1.49</v>
      </c>
      <c r="J243" s="42" t="s">
        <v>324</v>
      </c>
      <c r="K243" s="42" t="s">
        <v>4</v>
      </c>
      <c r="L243" s="42" t="s">
        <v>4</v>
      </c>
      <c r="M243" s="43">
        <f>IF(Tabelle18[[#This Row],[Heizleistung (55° C)]]=0,Tabelle18[[#This Row],[Heizleistung (35° C)]],(Tabelle18[[#This Row],[Heizleistung (35° C)]]+Tabelle18[[#This Row],[Heizleistung (55° C)]])/2)</f>
        <v>13.525</v>
      </c>
      <c r="N243" s="46">
        <f>IF(OR(Tabelle18[[#This Row],[Etas 35°C]]=0,Tabelle18[[#This Row],[Etas 55°C]]=0),"n.a.",(Tabelle18[[#This Row],[Etas 35°C]]*0.8+Tabelle18[[#This Row],[Etas 55°C]]*0.2)*2.5)</f>
        <v>4.7250000000000005</v>
      </c>
      <c r="O243" s="53">
        <f>IF(Tabelle18[[#This Row],[Etas 55°C]]=0,"n.a.",(5.855-Tabelle18[[#This Row],[80%/20% SCOP]])/Tabelle18[[#This Row],[80%/20% SCOP]])</f>
        <v>0.23915343915343909</v>
      </c>
    </row>
    <row r="244" spans="1:15" ht="20.100000000000001" customHeight="1" x14ac:dyDescent="0.25">
      <c r="A244" s="63"/>
      <c r="B244" s="40">
        <v>16003047</v>
      </c>
      <c r="C244" s="41" t="s">
        <v>6137</v>
      </c>
      <c r="D244" s="41" t="s">
        <v>7851</v>
      </c>
      <c r="E244" s="42" t="s">
        <v>6852</v>
      </c>
      <c r="F244" s="43">
        <v>14.39</v>
      </c>
      <c r="G244" s="44">
        <v>1.96</v>
      </c>
      <c r="H244" s="43">
        <v>14.65</v>
      </c>
      <c r="I244" s="44">
        <v>1.43</v>
      </c>
      <c r="J244" s="42" t="s">
        <v>109</v>
      </c>
      <c r="K244" s="42" t="s">
        <v>4</v>
      </c>
      <c r="L244" s="42" t="s">
        <v>4</v>
      </c>
      <c r="M244" s="43">
        <f>IF(Tabelle18[[#This Row],[Heizleistung (55° C)]]=0,Tabelle18[[#This Row],[Heizleistung (35° C)]],(Tabelle18[[#This Row],[Heizleistung (35° C)]]+Tabelle18[[#This Row],[Heizleistung (55° C)]])/2)</f>
        <v>14.52</v>
      </c>
      <c r="N244" s="46">
        <f>IF(OR(Tabelle18[[#This Row],[Etas 35°C]]=0,Tabelle18[[#This Row],[Etas 55°C]]=0),"n.a.",(Tabelle18[[#This Row],[Etas 35°C]]*0.8+Tabelle18[[#This Row],[Etas 55°C]]*0.2)*2.5)</f>
        <v>4.6349999999999998</v>
      </c>
      <c r="O244" s="53">
        <f>IF(Tabelle18[[#This Row],[Etas 55°C]]=0,"n.a.",(5.855-Tabelle18[[#This Row],[80%/20% SCOP]])/Tabelle18[[#This Row],[80%/20% SCOP]])</f>
        <v>0.2632146709816614</v>
      </c>
    </row>
    <row r="245" spans="1:15" ht="20.100000000000001" customHeight="1" x14ac:dyDescent="0.25">
      <c r="A245" s="63"/>
      <c r="B245" s="40">
        <v>16000986</v>
      </c>
      <c r="C245" s="41" t="s">
        <v>4739</v>
      </c>
      <c r="D245" s="41" t="s">
        <v>7660</v>
      </c>
      <c r="E245" s="42" t="s">
        <v>6852</v>
      </c>
      <c r="F245" s="43">
        <v>14.9</v>
      </c>
      <c r="G245" s="44">
        <v>1.9359999999999999</v>
      </c>
      <c r="H245" s="43">
        <v>14.9</v>
      </c>
      <c r="I245" s="44">
        <v>1.45</v>
      </c>
      <c r="J245" s="42" t="s">
        <v>109</v>
      </c>
      <c r="K245" s="42" t="s">
        <v>4</v>
      </c>
      <c r="L245" s="42" t="s">
        <v>15</v>
      </c>
      <c r="M245" s="43">
        <f>IF(Tabelle18[[#This Row],[Heizleistung (55° C)]]=0,Tabelle18[[#This Row],[Heizleistung (35° C)]],(Tabelle18[[#This Row],[Heizleistung (35° C)]]+Tabelle18[[#This Row],[Heizleistung (55° C)]])/2)</f>
        <v>14.9</v>
      </c>
      <c r="N245" s="46">
        <f>IF(OR(Tabelle18[[#This Row],[Etas 35°C]]=0,Tabelle18[[#This Row],[Etas 55°C]]=0),"n.a.",(Tabelle18[[#This Row],[Etas 35°C]]*0.8+Tabelle18[[#This Row],[Etas 55°C]]*0.2)*2.5)</f>
        <v>4.5969999999999995</v>
      </c>
      <c r="O245" s="53">
        <f>IF(Tabelle18[[#This Row],[Etas 55°C]]=0,"n.a.",(5.855-Tabelle18[[#This Row],[80%/20% SCOP]])/Tabelle18[[#This Row],[80%/20% SCOP]])</f>
        <v>0.27365673265172963</v>
      </c>
    </row>
    <row r="246" spans="1:15" ht="20.100000000000001" customHeight="1" x14ac:dyDescent="0.25">
      <c r="A246" s="63"/>
      <c r="B246" s="40">
        <v>16003557</v>
      </c>
      <c r="C246" s="41" t="s">
        <v>108</v>
      </c>
      <c r="D246" s="41" t="s">
        <v>6857</v>
      </c>
      <c r="E246" s="42" t="s">
        <v>6852</v>
      </c>
      <c r="F246" s="43">
        <v>13.63</v>
      </c>
      <c r="G246" s="44">
        <v>1.91</v>
      </c>
      <c r="H246" s="43">
        <v>12.95</v>
      </c>
      <c r="I246" s="44">
        <v>1.47</v>
      </c>
      <c r="J246" s="42" t="s">
        <v>109</v>
      </c>
      <c r="K246" s="42" t="s">
        <v>4</v>
      </c>
      <c r="L246" s="42" t="s">
        <v>4</v>
      </c>
      <c r="M246" s="43">
        <f>IF(Tabelle18[[#This Row],[Heizleistung (55° C)]]=0,Tabelle18[[#This Row],[Heizleistung (35° C)]],(Tabelle18[[#This Row],[Heizleistung (35° C)]]+Tabelle18[[#This Row],[Heizleistung (55° C)]])/2)</f>
        <v>13.29</v>
      </c>
      <c r="N246" s="46">
        <f>IF(OR(Tabelle18[[#This Row],[Etas 35°C]]=0,Tabelle18[[#This Row],[Etas 55°C]]=0),"n.a.",(Tabelle18[[#This Row],[Etas 35°C]]*0.8+Tabelle18[[#This Row],[Etas 55°C]]*0.2)*2.5)</f>
        <v>4.5549999999999997</v>
      </c>
      <c r="O246" s="53">
        <f>IF(Tabelle18[[#This Row],[Etas 55°C]]=0,"n.a.",(5.855-Tabelle18[[#This Row],[80%/20% SCOP]])/Tabelle18[[#This Row],[80%/20% SCOP]])</f>
        <v>0.28540065861690467</v>
      </c>
    </row>
    <row r="247" spans="1:15" ht="20.100000000000001" customHeight="1" x14ac:dyDescent="0.25">
      <c r="A247" s="63"/>
      <c r="B247" s="40">
        <v>16011555</v>
      </c>
      <c r="C247" s="41" t="s">
        <v>5832</v>
      </c>
      <c r="D247" s="41" t="s">
        <v>7818</v>
      </c>
      <c r="E247" s="42" t="s">
        <v>6852</v>
      </c>
      <c r="F247" s="43">
        <v>14</v>
      </c>
      <c r="G247" s="44">
        <v>1.91</v>
      </c>
      <c r="H247" s="43">
        <v>15</v>
      </c>
      <c r="I247" s="44">
        <v>1.43</v>
      </c>
      <c r="J247" s="42" t="s">
        <v>508</v>
      </c>
      <c r="K247" s="42" t="s">
        <v>4</v>
      </c>
      <c r="L247" s="42" t="s">
        <v>25</v>
      </c>
      <c r="M247" s="43">
        <f>IF(Tabelle18[[#This Row],[Heizleistung (55° C)]]=0,Tabelle18[[#This Row],[Heizleistung (35° C)]],(Tabelle18[[#This Row],[Heizleistung (35° C)]]+Tabelle18[[#This Row],[Heizleistung (55° C)]])/2)</f>
        <v>14.5</v>
      </c>
      <c r="N247" s="46">
        <f>IF(OR(Tabelle18[[#This Row],[Etas 35°C]]=0,Tabelle18[[#This Row],[Etas 55°C]]=0),"n.a.",(Tabelle18[[#This Row],[Etas 35°C]]*0.8+Tabelle18[[#This Row],[Etas 55°C]]*0.2)*2.5)</f>
        <v>4.5350000000000001</v>
      </c>
      <c r="O247" s="53">
        <f>IF(Tabelle18[[#This Row],[Etas 55°C]]=0,"n.a.",(5.855-Tabelle18[[#This Row],[80%/20% SCOP]])/Tabelle18[[#This Row],[80%/20% SCOP]])</f>
        <v>0.29106945975744219</v>
      </c>
    </row>
    <row r="248" spans="1:15" ht="20.100000000000001" customHeight="1" x14ac:dyDescent="0.25">
      <c r="A248" s="63"/>
      <c r="B248" s="40">
        <v>16011733</v>
      </c>
      <c r="C248" s="41" t="s">
        <v>5546</v>
      </c>
      <c r="D248" s="41" t="s">
        <v>7741</v>
      </c>
      <c r="E248" s="42" t="s">
        <v>6852</v>
      </c>
      <c r="F248" s="43">
        <v>15</v>
      </c>
      <c r="G248" s="44">
        <v>1.9</v>
      </c>
      <c r="H248" s="43">
        <v>15</v>
      </c>
      <c r="I248" s="44">
        <v>1.42</v>
      </c>
      <c r="J248" s="42" t="s">
        <v>508</v>
      </c>
      <c r="K248" s="42" t="s">
        <v>4</v>
      </c>
      <c r="L248" s="42" t="s">
        <v>4</v>
      </c>
      <c r="M248" s="43">
        <f>IF(Tabelle18[[#This Row],[Heizleistung (55° C)]]=0,Tabelle18[[#This Row],[Heizleistung (35° C)]],(Tabelle18[[#This Row],[Heizleistung (35° C)]]+Tabelle18[[#This Row],[Heizleistung (55° C)]])/2)</f>
        <v>15</v>
      </c>
      <c r="N248" s="46">
        <f>IF(OR(Tabelle18[[#This Row],[Etas 35°C]]=0,Tabelle18[[#This Row],[Etas 55°C]]=0),"n.a.",(Tabelle18[[#This Row],[Etas 35°C]]*0.8+Tabelle18[[#This Row],[Etas 55°C]]*0.2)*2.5)</f>
        <v>4.51</v>
      </c>
      <c r="O248" s="53">
        <f>IF(Tabelle18[[#This Row],[Etas 55°C]]=0,"n.a.",(5.855-Tabelle18[[#This Row],[80%/20% SCOP]])/Tabelle18[[#This Row],[80%/20% SCOP]])</f>
        <v>0.29822616407982278</v>
      </c>
    </row>
    <row r="249" spans="1:15" ht="20.100000000000001" customHeight="1" x14ac:dyDescent="0.25">
      <c r="A249" s="63"/>
      <c r="B249" s="40">
        <v>16011740</v>
      </c>
      <c r="C249" s="41" t="s">
        <v>5546</v>
      </c>
      <c r="D249" s="41" t="s">
        <v>7745</v>
      </c>
      <c r="E249" s="42" t="s">
        <v>6852</v>
      </c>
      <c r="F249" s="43">
        <v>15</v>
      </c>
      <c r="G249" s="44">
        <v>1.9</v>
      </c>
      <c r="H249" s="43">
        <v>15</v>
      </c>
      <c r="I249" s="44">
        <v>1.42</v>
      </c>
      <c r="J249" s="42" t="s">
        <v>508</v>
      </c>
      <c r="K249" s="42" t="s">
        <v>4</v>
      </c>
      <c r="L249" s="42" t="s">
        <v>4</v>
      </c>
      <c r="M249" s="43">
        <f>IF(Tabelle18[[#This Row],[Heizleistung (55° C)]]=0,Tabelle18[[#This Row],[Heizleistung (35° C)]],(Tabelle18[[#This Row],[Heizleistung (35° C)]]+Tabelle18[[#This Row],[Heizleistung (55° C)]])/2)</f>
        <v>15</v>
      </c>
      <c r="N249" s="46">
        <f>IF(OR(Tabelle18[[#This Row],[Etas 35°C]]=0,Tabelle18[[#This Row],[Etas 55°C]]=0),"n.a.",(Tabelle18[[#This Row],[Etas 35°C]]*0.8+Tabelle18[[#This Row],[Etas 55°C]]*0.2)*2.5)</f>
        <v>4.51</v>
      </c>
      <c r="O249" s="53">
        <f>IF(Tabelle18[[#This Row],[Etas 55°C]]=0,"n.a.",(5.855-Tabelle18[[#This Row],[80%/20% SCOP]])/Tabelle18[[#This Row],[80%/20% SCOP]])</f>
        <v>0.29822616407982278</v>
      </c>
    </row>
    <row r="250" spans="1:15" ht="20.100000000000001" customHeight="1" x14ac:dyDescent="0.25">
      <c r="A250" s="63"/>
      <c r="B250" s="40">
        <v>16000927</v>
      </c>
      <c r="C250" s="41" t="s">
        <v>4739</v>
      </c>
      <c r="D250" s="41" t="s">
        <v>7650</v>
      </c>
      <c r="E250" s="42" t="s">
        <v>6852</v>
      </c>
      <c r="F250" s="43">
        <v>14</v>
      </c>
      <c r="G250" s="44">
        <v>1.87</v>
      </c>
      <c r="H250" s="43">
        <v>15</v>
      </c>
      <c r="I250" s="44">
        <v>1.5</v>
      </c>
      <c r="J250" s="42" t="s">
        <v>109</v>
      </c>
      <c r="K250" s="42" t="s">
        <v>4</v>
      </c>
      <c r="L250" s="42" t="s">
        <v>4</v>
      </c>
      <c r="M250" s="43">
        <f>IF(Tabelle18[[#This Row],[Heizleistung (55° C)]]=0,Tabelle18[[#This Row],[Heizleistung (35° C)]],(Tabelle18[[#This Row],[Heizleistung (35° C)]]+Tabelle18[[#This Row],[Heizleistung (55° C)]])/2)</f>
        <v>14.5</v>
      </c>
      <c r="N250" s="46">
        <f>IF(OR(Tabelle18[[#This Row],[Etas 35°C]]=0,Tabelle18[[#This Row],[Etas 55°C]]=0),"n.a.",(Tabelle18[[#This Row],[Etas 35°C]]*0.8+Tabelle18[[#This Row],[Etas 55°C]]*0.2)*2.5)</f>
        <v>4.49</v>
      </c>
      <c r="O250" s="53">
        <f>IF(Tabelle18[[#This Row],[Etas 55°C]]=0,"n.a.",(5.855-Tabelle18[[#This Row],[80%/20% SCOP]])/Tabelle18[[#This Row],[80%/20% SCOP]])</f>
        <v>0.30400890868596886</v>
      </c>
    </row>
    <row r="251" spans="1:15" ht="20.100000000000001" customHeight="1" x14ac:dyDescent="0.25">
      <c r="A251" s="63"/>
      <c r="B251" s="40">
        <v>16015812</v>
      </c>
      <c r="C251" s="41" t="s">
        <v>1646</v>
      </c>
      <c r="D251" s="41" t="s">
        <v>8016</v>
      </c>
      <c r="E251" s="42" t="s">
        <v>6852</v>
      </c>
      <c r="F251" s="43">
        <v>16</v>
      </c>
      <c r="G251" s="44">
        <v>1.86</v>
      </c>
      <c r="H251" s="43">
        <v>14</v>
      </c>
      <c r="I251" s="44">
        <v>1.46</v>
      </c>
      <c r="J251" s="42" t="s">
        <v>3</v>
      </c>
      <c r="K251" s="42" t="s">
        <v>15</v>
      </c>
      <c r="L251" s="42" t="s">
        <v>4</v>
      </c>
      <c r="M251" s="43">
        <f>IF(Tabelle18[[#This Row],[Heizleistung (55° C)]]=0,Tabelle18[[#This Row],[Heizleistung (35° C)]],(Tabelle18[[#This Row],[Heizleistung (35° C)]]+Tabelle18[[#This Row],[Heizleistung (55° C)]])/2)</f>
        <v>15</v>
      </c>
      <c r="N251" s="46">
        <f>IF(OR(Tabelle18[[#This Row],[Etas 35°C]]=0,Tabelle18[[#This Row],[Etas 55°C]]=0),"n.a.",(Tabelle18[[#This Row],[Etas 35°C]]*0.8+Tabelle18[[#This Row],[Etas 55°C]]*0.2)*2.5)</f>
        <v>4.4500000000000011</v>
      </c>
      <c r="O251" s="53">
        <f>IF(Tabelle18[[#This Row],[Etas 55°C]]=0,"n.a.",(5.855-Tabelle18[[#This Row],[80%/20% SCOP]])/Tabelle18[[#This Row],[80%/20% SCOP]])</f>
        <v>0.31573033707865145</v>
      </c>
    </row>
    <row r="252" spans="1:15" ht="20.100000000000001" customHeight="1" x14ac:dyDescent="0.25">
      <c r="A252" s="63"/>
      <c r="B252" s="40">
        <v>16006747</v>
      </c>
      <c r="C252" s="41" t="s">
        <v>2802</v>
      </c>
      <c r="D252" s="41" t="s">
        <v>7391</v>
      </c>
      <c r="E252" s="42" t="s">
        <v>6852</v>
      </c>
      <c r="F252" s="43">
        <v>14</v>
      </c>
      <c r="G252" s="44">
        <v>1.83</v>
      </c>
      <c r="H252" s="43">
        <v>14</v>
      </c>
      <c r="I252" s="44">
        <v>1.41</v>
      </c>
      <c r="J252" s="42" t="s">
        <v>324</v>
      </c>
      <c r="K252" s="42" t="s">
        <v>4</v>
      </c>
      <c r="L252" s="42" t="s">
        <v>15</v>
      </c>
      <c r="M252" s="43">
        <f>IF(Tabelle18[[#This Row],[Heizleistung (55° C)]]=0,Tabelle18[[#This Row],[Heizleistung (35° C)]],(Tabelle18[[#This Row],[Heizleistung (35° C)]]+Tabelle18[[#This Row],[Heizleistung (55° C)]])/2)</f>
        <v>14</v>
      </c>
      <c r="N252" s="46">
        <f>IF(OR(Tabelle18[[#This Row],[Etas 35°C]]=0,Tabelle18[[#This Row],[Etas 55°C]]=0),"n.a.",(Tabelle18[[#This Row],[Etas 35°C]]*0.8+Tabelle18[[#This Row],[Etas 55°C]]*0.2)*2.5)</f>
        <v>4.3650000000000002</v>
      </c>
      <c r="O252" s="53">
        <f>IF(Tabelle18[[#This Row],[Etas 55°C]]=0,"n.a.",(5.855-Tabelle18[[#This Row],[80%/20% SCOP]])/Tabelle18[[#This Row],[80%/20% SCOP]])</f>
        <v>0.34135166093928981</v>
      </c>
    </row>
    <row r="253" spans="1:15" ht="20.100000000000001" customHeight="1" x14ac:dyDescent="0.25">
      <c r="A253" s="63"/>
      <c r="B253" s="40">
        <v>16007407</v>
      </c>
      <c r="C253" s="41" t="s">
        <v>2855</v>
      </c>
      <c r="D253" s="41" t="s">
        <v>7406</v>
      </c>
      <c r="E253" s="42" t="s">
        <v>6852</v>
      </c>
      <c r="F253" s="43">
        <v>14</v>
      </c>
      <c r="G253" s="44">
        <v>1.83</v>
      </c>
      <c r="H253" s="43">
        <v>14</v>
      </c>
      <c r="I253" s="44">
        <v>1.41</v>
      </c>
      <c r="J253" s="42" t="s">
        <v>324</v>
      </c>
      <c r="K253" s="42" t="s">
        <v>4</v>
      </c>
      <c r="L253" s="42" t="s">
        <v>4</v>
      </c>
      <c r="M253" s="43">
        <f>IF(Tabelle18[[#This Row],[Heizleistung (55° C)]]=0,Tabelle18[[#This Row],[Heizleistung (35° C)]],(Tabelle18[[#This Row],[Heizleistung (35° C)]]+Tabelle18[[#This Row],[Heizleistung (55° C)]])/2)</f>
        <v>14</v>
      </c>
      <c r="N253" s="46">
        <f>IF(OR(Tabelle18[[#This Row],[Etas 35°C]]=0,Tabelle18[[#This Row],[Etas 55°C]]=0),"n.a.",(Tabelle18[[#This Row],[Etas 35°C]]*0.8+Tabelle18[[#This Row],[Etas 55°C]]*0.2)*2.5)</f>
        <v>4.3650000000000002</v>
      </c>
      <c r="O253" s="53">
        <f>IF(Tabelle18[[#This Row],[Etas 55°C]]=0,"n.a.",(5.855-Tabelle18[[#This Row],[80%/20% SCOP]])/Tabelle18[[#This Row],[80%/20% SCOP]])</f>
        <v>0.34135166093928981</v>
      </c>
    </row>
    <row r="254" spans="1:15" ht="20.100000000000001" customHeight="1" x14ac:dyDescent="0.25">
      <c r="A254" s="63"/>
      <c r="B254" s="40">
        <v>16000490</v>
      </c>
      <c r="C254" s="41" t="s">
        <v>4534</v>
      </c>
      <c r="D254" s="41" t="s">
        <v>7595</v>
      </c>
      <c r="E254" s="42" t="s">
        <v>6852</v>
      </c>
      <c r="F254" s="43">
        <v>14</v>
      </c>
      <c r="G254" s="44">
        <v>1.83</v>
      </c>
      <c r="H254" s="43">
        <v>14</v>
      </c>
      <c r="I254" s="44">
        <v>1.41</v>
      </c>
      <c r="J254" s="42" t="s">
        <v>324</v>
      </c>
      <c r="K254" s="42" t="s">
        <v>4</v>
      </c>
      <c r="L254" s="42" t="s">
        <v>4</v>
      </c>
      <c r="M254" s="43">
        <f>IF(Tabelle18[[#This Row],[Heizleistung (55° C)]]=0,Tabelle18[[#This Row],[Heizleistung (35° C)]],(Tabelle18[[#This Row],[Heizleistung (35° C)]]+Tabelle18[[#This Row],[Heizleistung (55° C)]])/2)</f>
        <v>14</v>
      </c>
      <c r="N254" s="46">
        <f>IF(OR(Tabelle18[[#This Row],[Etas 35°C]]=0,Tabelle18[[#This Row],[Etas 55°C]]=0),"n.a.",(Tabelle18[[#This Row],[Etas 35°C]]*0.8+Tabelle18[[#This Row],[Etas 55°C]]*0.2)*2.5)</f>
        <v>4.3650000000000002</v>
      </c>
      <c r="O254" s="53">
        <f>IF(Tabelle18[[#This Row],[Etas 55°C]]=0,"n.a.",(5.855-Tabelle18[[#This Row],[80%/20% SCOP]])/Tabelle18[[#This Row],[80%/20% SCOP]])</f>
        <v>0.34135166093928981</v>
      </c>
    </row>
    <row r="255" spans="1:15" ht="20.100000000000001" customHeight="1" x14ac:dyDescent="0.25">
      <c r="A255" s="63"/>
      <c r="B255" s="47">
        <v>16000477</v>
      </c>
      <c r="C255" s="48" t="s">
        <v>4534</v>
      </c>
      <c r="D255" s="48" t="s">
        <v>7598</v>
      </c>
      <c r="E255" s="49" t="s">
        <v>6852</v>
      </c>
      <c r="F255" s="50">
        <v>14</v>
      </c>
      <c r="G255" s="51">
        <v>1.83</v>
      </c>
      <c r="H255" s="50">
        <v>14</v>
      </c>
      <c r="I255" s="51">
        <v>1.41</v>
      </c>
      <c r="J255" s="49" t="s">
        <v>324</v>
      </c>
      <c r="K255" s="49" t="s">
        <v>4</v>
      </c>
      <c r="L255" s="49" t="s">
        <v>4</v>
      </c>
      <c r="M255" s="50">
        <f>IF(Tabelle18[[#This Row],[Heizleistung (55° C)]]=0,Tabelle18[[#This Row],[Heizleistung (35° C)]],(Tabelle18[[#This Row],[Heizleistung (35° C)]]+Tabelle18[[#This Row],[Heizleistung (55° C)]])/2)</f>
        <v>14</v>
      </c>
      <c r="N255" s="52">
        <f>IF(OR(Tabelle18[[#This Row],[Etas 35°C]]=0,Tabelle18[[#This Row],[Etas 55°C]]=0),"n.a.",(Tabelle18[[#This Row],[Etas 35°C]]*0.8+Tabelle18[[#This Row],[Etas 55°C]]*0.2)*2.5)</f>
        <v>4.3650000000000002</v>
      </c>
      <c r="O255" s="55">
        <f>IF(Tabelle18[[#This Row],[Etas 55°C]]=0,"n.a.",(5.855-Tabelle18[[#This Row],[80%/20% SCOP]])/Tabelle18[[#This Row],[80%/20% SCOP]])</f>
        <v>0.34135166093928981</v>
      </c>
    </row>
    <row r="256" spans="1:15" ht="20.100000000000001" customHeight="1" x14ac:dyDescent="0.25">
      <c r="B256" s="49"/>
      <c r="C256" s="48"/>
      <c r="D256" s="48"/>
      <c r="E256" s="49"/>
      <c r="F256" s="50"/>
      <c r="G256" s="51"/>
      <c r="H256" s="50"/>
      <c r="I256" s="51"/>
      <c r="J256" s="49"/>
      <c r="K256" s="49"/>
      <c r="L256" s="49"/>
      <c r="M256" s="50"/>
      <c r="N256" s="52"/>
      <c r="O256" s="51"/>
    </row>
    <row r="257" spans="1:15" ht="20.100000000000001" customHeight="1" x14ac:dyDescent="0.25">
      <c r="B257" s="7"/>
      <c r="C257" s="4"/>
      <c r="D257" s="4"/>
      <c r="E257" s="7"/>
      <c r="F257" s="9"/>
      <c r="G257" s="8"/>
      <c r="H257" s="9"/>
      <c r="I257" s="8"/>
      <c r="J257" s="7"/>
      <c r="K257" s="7"/>
      <c r="L257" s="7"/>
      <c r="M257" s="9"/>
      <c r="N257" s="54"/>
      <c r="O257" s="8"/>
    </row>
    <row r="258" spans="1:15" ht="20.100000000000001" customHeight="1" x14ac:dyDescent="0.25">
      <c r="B258" s="7"/>
      <c r="C258" s="4"/>
      <c r="D258" s="4"/>
      <c r="E258" s="7"/>
      <c r="F258" s="9"/>
      <c r="G258" s="8"/>
      <c r="H258" s="9"/>
      <c r="I258" s="8"/>
      <c r="J258" s="7"/>
      <c r="K258" s="7"/>
      <c r="L258" s="7"/>
      <c r="M258" s="9"/>
      <c r="N258" s="54"/>
      <c r="O258" s="8"/>
    </row>
    <row r="259" spans="1:15" ht="35.1" customHeight="1" x14ac:dyDescent="0.25">
      <c r="A259" s="63" t="s">
        <v>7974</v>
      </c>
      <c r="B259" s="2" t="s">
        <v>35</v>
      </c>
      <c r="C259" s="3" t="s">
        <v>7973</v>
      </c>
      <c r="D259" s="3" t="s">
        <v>27</v>
      </c>
      <c r="E259" s="3" t="s">
        <v>28</v>
      </c>
      <c r="F259" s="2" t="s">
        <v>7963</v>
      </c>
      <c r="G259" s="3" t="s">
        <v>30</v>
      </c>
      <c r="H259" s="2" t="s">
        <v>7964</v>
      </c>
      <c r="I259" s="3" t="s">
        <v>32</v>
      </c>
      <c r="J259" s="3" t="s">
        <v>33</v>
      </c>
      <c r="K259" s="2" t="s">
        <v>36</v>
      </c>
      <c r="L259" s="2" t="s">
        <v>34</v>
      </c>
      <c r="M259" s="2" t="s">
        <v>6791</v>
      </c>
      <c r="N259" s="2" t="s">
        <v>6792</v>
      </c>
      <c r="O259" s="2" t="s">
        <v>6816</v>
      </c>
    </row>
    <row r="260" spans="1:15" ht="20.100000000000001" customHeight="1" x14ac:dyDescent="0.25">
      <c r="A260" s="63"/>
      <c r="B260" s="40">
        <v>16007285</v>
      </c>
      <c r="C260" s="41" t="s">
        <v>2472</v>
      </c>
      <c r="D260" s="41" t="s">
        <v>7383</v>
      </c>
      <c r="E260" s="42" t="s">
        <v>6852</v>
      </c>
      <c r="F260" s="43">
        <v>20</v>
      </c>
      <c r="G260" s="44">
        <v>2.2799999999999998</v>
      </c>
      <c r="H260" s="43">
        <v>19</v>
      </c>
      <c r="I260" s="44">
        <v>1.69</v>
      </c>
      <c r="J260" s="42" t="s">
        <v>109</v>
      </c>
      <c r="K260" s="42" t="s">
        <v>4</v>
      </c>
      <c r="L260" s="42" t="s">
        <v>4</v>
      </c>
      <c r="M260" s="43">
        <f>IF(Tabelle17[[#This Row],[Heizleistung (55° C)]]=0,Tabelle17[[#This Row],[Heizleistung (35° C)]],(Tabelle17[[#This Row],[Heizleistung (35° C)]]+Tabelle17[[#This Row],[Heizleistung (55° C)]])/2)</f>
        <v>19.5</v>
      </c>
      <c r="N260" s="46">
        <f>IF(OR(Tabelle17[[#This Row],[Etas 35°C]]=0,Tabelle17[[#This Row],[Etas 55°C]]=0),"n.a.",(Tabelle17[[#This Row],[Etas 35°C]]*0.8+Tabelle17[[#This Row],[Etas 55°C]]*0.2)*2.5)</f>
        <v>5.4049999999999994</v>
      </c>
      <c r="O260" s="53">
        <f>IF(Tabelle17[[#This Row],[Etas 55°C]]=0,"n.a.",(5.405-Tabelle17[[#This Row],[80%/20% SCOP]])/Tabelle17[[#This Row],[80%/20% SCOP]])</f>
        <v>1.6432533204442652E-16</v>
      </c>
    </row>
    <row r="261" spans="1:15" ht="20.100000000000001" customHeight="1" x14ac:dyDescent="0.25">
      <c r="A261" s="63"/>
      <c r="B261" s="40">
        <v>16007522</v>
      </c>
      <c r="C261" s="41" t="s">
        <v>2472</v>
      </c>
      <c r="D261" s="41" t="s">
        <v>7381</v>
      </c>
      <c r="E261" s="42" t="s">
        <v>6852</v>
      </c>
      <c r="F261" s="43">
        <v>21</v>
      </c>
      <c r="G261" s="44">
        <v>2.2599999999999998</v>
      </c>
      <c r="H261" s="43">
        <v>20</v>
      </c>
      <c r="I261" s="44">
        <v>1.68</v>
      </c>
      <c r="J261" s="42" t="s">
        <v>109</v>
      </c>
      <c r="K261" s="42" t="s">
        <v>4</v>
      </c>
      <c r="L261" s="42" t="s">
        <v>4</v>
      </c>
      <c r="M261" s="43">
        <f>IF(Tabelle17[[#This Row],[Heizleistung (55° C)]]=0,Tabelle17[[#This Row],[Heizleistung (35° C)]],(Tabelle17[[#This Row],[Heizleistung (35° C)]]+Tabelle17[[#This Row],[Heizleistung (55° C)]])/2)</f>
        <v>20.5</v>
      </c>
      <c r="N261" s="46">
        <f>IF(OR(Tabelle17[[#This Row],[Etas 35°C]]=0,Tabelle17[[#This Row],[Etas 55°C]]=0),"n.a.",(Tabelle17[[#This Row],[Etas 35°C]]*0.8+Tabelle17[[#This Row],[Etas 55°C]]*0.2)*2.5)</f>
        <v>5.3599999999999994</v>
      </c>
      <c r="O261" s="53">
        <f>IF(Tabelle17[[#This Row],[Etas 55°C]]=0,"n.a.",(5.405-Tabelle17[[#This Row],[80%/20% SCOP]])/Tabelle17[[#This Row],[80%/20% SCOP]])</f>
        <v>8.3955223880598541E-3</v>
      </c>
    </row>
    <row r="262" spans="1:15" ht="20.100000000000001" customHeight="1" x14ac:dyDescent="0.25">
      <c r="A262" s="63"/>
      <c r="B262" s="40">
        <v>16007130</v>
      </c>
      <c r="C262" s="41" t="s">
        <v>2451</v>
      </c>
      <c r="D262" s="41" t="s">
        <v>7360</v>
      </c>
      <c r="E262" s="42" t="s">
        <v>6852</v>
      </c>
      <c r="F262" s="43">
        <v>17.600000000000001</v>
      </c>
      <c r="G262" s="44">
        <v>2.2599999999999998</v>
      </c>
      <c r="H262" s="43">
        <v>17.3</v>
      </c>
      <c r="I262" s="44">
        <v>1.64</v>
      </c>
      <c r="J262" s="42" t="s">
        <v>109</v>
      </c>
      <c r="K262" s="42" t="s">
        <v>4</v>
      </c>
      <c r="L262" s="42" t="s">
        <v>4</v>
      </c>
      <c r="M262" s="43">
        <f>IF(Tabelle17[[#This Row],[Heizleistung (55° C)]]=0,Tabelle17[[#This Row],[Heizleistung (35° C)]],(Tabelle17[[#This Row],[Heizleistung (35° C)]]+Tabelle17[[#This Row],[Heizleistung (55° C)]])/2)</f>
        <v>17.450000000000003</v>
      </c>
      <c r="N262" s="46">
        <f>IF(OR(Tabelle17[[#This Row],[Etas 35°C]]=0,Tabelle17[[#This Row],[Etas 55°C]]=0),"n.a.",(Tabelle17[[#This Row],[Etas 35°C]]*0.8+Tabelle17[[#This Row],[Etas 55°C]]*0.2)*2.5)</f>
        <v>5.339999999999999</v>
      </c>
      <c r="O262" s="53">
        <f>IF(Tabelle17[[#This Row],[Etas 55°C]]=0,"n.a.",(5.405-Tabelle17[[#This Row],[80%/20% SCOP]])/Tabelle17[[#This Row],[80%/20% SCOP]])</f>
        <v>1.2172284644194998E-2</v>
      </c>
    </row>
    <row r="263" spans="1:15" ht="20.100000000000001" customHeight="1" x14ac:dyDescent="0.25">
      <c r="A263" s="63"/>
      <c r="B263" s="40">
        <v>16001314</v>
      </c>
      <c r="C263" s="41" t="s">
        <v>5128</v>
      </c>
      <c r="D263" s="41" t="s">
        <v>7697</v>
      </c>
      <c r="E263" s="42" t="s">
        <v>6852</v>
      </c>
      <c r="F263" s="43">
        <v>15</v>
      </c>
      <c r="G263" s="44">
        <v>2.2799999999999998</v>
      </c>
      <c r="H263" s="43">
        <v>17</v>
      </c>
      <c r="I263" s="44">
        <v>1.42</v>
      </c>
      <c r="J263" s="42" t="s">
        <v>109</v>
      </c>
      <c r="K263" s="42" t="s">
        <v>4</v>
      </c>
      <c r="L263" s="42" t="s">
        <v>4</v>
      </c>
      <c r="M263" s="43">
        <f>IF(Tabelle17[[#This Row],[Heizleistung (55° C)]]=0,Tabelle17[[#This Row],[Heizleistung (35° C)]],(Tabelle17[[#This Row],[Heizleistung (35° C)]]+Tabelle17[[#This Row],[Heizleistung (55° C)]])/2)</f>
        <v>16</v>
      </c>
      <c r="N263" s="46">
        <f>IF(OR(Tabelle17[[#This Row],[Etas 35°C]]=0,Tabelle17[[#This Row],[Etas 55°C]]=0),"n.a.",(Tabelle17[[#This Row],[Etas 35°C]]*0.8+Tabelle17[[#This Row],[Etas 55°C]]*0.2)*2.5)</f>
        <v>5.27</v>
      </c>
      <c r="O263" s="53">
        <f>IF(Tabelle17[[#This Row],[Etas 55°C]]=0,"n.a.",(5.405-Tabelle17[[#This Row],[80%/20% SCOP]])/Tabelle17[[#This Row],[80%/20% SCOP]])</f>
        <v>2.5616698292220245E-2</v>
      </c>
    </row>
    <row r="264" spans="1:15" ht="20.100000000000001" customHeight="1" x14ac:dyDescent="0.25">
      <c r="A264" s="63"/>
      <c r="B264" s="40">
        <v>16004116</v>
      </c>
      <c r="C264" s="41" t="s">
        <v>440</v>
      </c>
      <c r="D264" s="41" t="s">
        <v>6927</v>
      </c>
      <c r="E264" s="42" t="s">
        <v>6852</v>
      </c>
      <c r="F264" s="43">
        <v>20</v>
      </c>
      <c r="G264" s="44">
        <v>2.21</v>
      </c>
      <c r="H264" s="43">
        <v>20</v>
      </c>
      <c r="I264" s="44">
        <v>1.57</v>
      </c>
      <c r="J264" s="42" t="s">
        <v>109</v>
      </c>
      <c r="K264" s="42" t="s">
        <v>15</v>
      </c>
      <c r="L264" s="42" t="s">
        <v>4</v>
      </c>
      <c r="M264" s="43">
        <f>IF(Tabelle17[[#This Row],[Heizleistung (55° C)]]=0,Tabelle17[[#This Row],[Heizleistung (35° C)]],(Tabelle17[[#This Row],[Heizleistung (35° C)]]+Tabelle17[[#This Row],[Heizleistung (55° C)]])/2)</f>
        <v>20</v>
      </c>
      <c r="N264" s="46">
        <f>IF(OR(Tabelle17[[#This Row],[Etas 35°C]]=0,Tabelle17[[#This Row],[Etas 55°C]]=0),"n.a.",(Tabelle17[[#This Row],[Etas 35°C]]*0.8+Tabelle17[[#This Row],[Etas 55°C]]*0.2)*2.5)</f>
        <v>5.2050000000000001</v>
      </c>
      <c r="O264" s="53">
        <f>IF(Tabelle17[[#This Row],[Etas 55°C]]=0,"n.a.",(5.405-Tabelle17[[#This Row],[80%/20% SCOP]])/Tabelle17[[#This Row],[80%/20% SCOP]])</f>
        <v>3.8424591738712807E-2</v>
      </c>
    </row>
    <row r="265" spans="1:15" ht="20.100000000000001" customHeight="1" x14ac:dyDescent="0.25">
      <c r="A265" s="63"/>
      <c r="B265" s="40">
        <v>16006865</v>
      </c>
      <c r="C265" s="41" t="s">
        <v>2363</v>
      </c>
      <c r="D265" s="41" t="s">
        <v>7331</v>
      </c>
      <c r="E265" s="42" t="s">
        <v>6852</v>
      </c>
      <c r="F265" s="43">
        <v>20</v>
      </c>
      <c r="G265" s="44">
        <v>2.19</v>
      </c>
      <c r="H265" s="43">
        <v>20</v>
      </c>
      <c r="I265" s="44">
        <v>1.55</v>
      </c>
      <c r="J265" s="42" t="s">
        <v>109</v>
      </c>
      <c r="K265" s="42" t="s">
        <v>15</v>
      </c>
      <c r="L265" s="42" t="s">
        <v>4</v>
      </c>
      <c r="M265" s="43">
        <f>IF(Tabelle17[[#This Row],[Heizleistung (55° C)]]=0,Tabelle17[[#This Row],[Heizleistung (35° C)]],(Tabelle17[[#This Row],[Heizleistung (35° C)]]+Tabelle17[[#This Row],[Heizleistung (55° C)]])/2)</f>
        <v>20</v>
      </c>
      <c r="N265" s="46">
        <f>IF(OR(Tabelle17[[#This Row],[Etas 35°C]]=0,Tabelle17[[#This Row],[Etas 55°C]]=0),"n.a.",(Tabelle17[[#This Row],[Etas 35°C]]*0.8+Tabelle17[[#This Row],[Etas 55°C]]*0.2)*2.5)</f>
        <v>5.1550000000000011</v>
      </c>
      <c r="O265" s="53">
        <f>IF(Tabelle17[[#This Row],[Etas 55°C]]=0,"n.a.",(5.405-Tabelle17[[#This Row],[80%/20% SCOP]])/Tabelle17[[#This Row],[80%/20% SCOP]])</f>
        <v>4.8496605237633182E-2</v>
      </c>
    </row>
    <row r="266" spans="1:15" ht="20.100000000000001" customHeight="1" x14ac:dyDescent="0.25">
      <c r="A266" s="63"/>
      <c r="B266" s="40">
        <v>16001352</v>
      </c>
      <c r="C266" s="41" t="s">
        <v>5128</v>
      </c>
      <c r="D266" s="41" t="s">
        <v>7696</v>
      </c>
      <c r="E266" s="42" t="s">
        <v>6852</v>
      </c>
      <c r="F266" s="43">
        <v>22</v>
      </c>
      <c r="G266" s="44">
        <v>2.0499999999999998</v>
      </c>
      <c r="H266" s="43">
        <v>18</v>
      </c>
      <c r="I266" s="44">
        <v>1.82</v>
      </c>
      <c r="J266" s="42" t="s">
        <v>109</v>
      </c>
      <c r="K266" s="42" t="s">
        <v>4</v>
      </c>
      <c r="L266" s="42" t="s">
        <v>4</v>
      </c>
      <c r="M266" s="43">
        <f>IF(Tabelle17[[#This Row],[Heizleistung (55° C)]]=0,Tabelle17[[#This Row],[Heizleistung (35° C)]],(Tabelle17[[#This Row],[Heizleistung (35° C)]]+Tabelle17[[#This Row],[Heizleistung (55° C)]])/2)</f>
        <v>20</v>
      </c>
      <c r="N266" s="46">
        <f>IF(OR(Tabelle17[[#This Row],[Etas 35°C]]=0,Tabelle17[[#This Row],[Etas 55°C]]=0),"n.a.",(Tabelle17[[#This Row],[Etas 35°C]]*0.8+Tabelle17[[#This Row],[Etas 55°C]]*0.2)*2.5)</f>
        <v>5.01</v>
      </c>
      <c r="O266" s="53">
        <f>IF(Tabelle17[[#This Row],[Etas 55°C]]=0,"n.a.",(5.405-Tabelle17[[#This Row],[80%/20% SCOP]])/Tabelle17[[#This Row],[80%/20% SCOP]])</f>
        <v>7.8842315369261576E-2</v>
      </c>
    </row>
    <row r="267" spans="1:15" ht="20.100000000000001" customHeight="1" x14ac:dyDescent="0.25">
      <c r="A267" s="63"/>
      <c r="B267" s="40">
        <v>16001241</v>
      </c>
      <c r="C267" s="41" t="s">
        <v>5081</v>
      </c>
      <c r="D267" s="41" t="s">
        <v>7685</v>
      </c>
      <c r="E267" s="42" t="s">
        <v>6852</v>
      </c>
      <c r="F267" s="43">
        <v>22.92</v>
      </c>
      <c r="G267" s="44">
        <v>2.121</v>
      </c>
      <c r="H267" s="43">
        <v>18.34</v>
      </c>
      <c r="I267" s="44">
        <v>1.427</v>
      </c>
      <c r="J267" s="42" t="s">
        <v>3166</v>
      </c>
      <c r="K267" s="42" t="s">
        <v>4</v>
      </c>
      <c r="L267" s="42" t="s">
        <v>4</v>
      </c>
      <c r="M267" s="43">
        <f>IF(Tabelle17[[#This Row],[Heizleistung (55° C)]]=0,Tabelle17[[#This Row],[Heizleistung (35° C)]],(Tabelle17[[#This Row],[Heizleistung (35° C)]]+Tabelle17[[#This Row],[Heizleistung (55° C)]])/2)</f>
        <v>20.630000000000003</v>
      </c>
      <c r="N267" s="46">
        <f>IF(OR(Tabelle17[[#This Row],[Etas 35°C]]=0,Tabelle17[[#This Row],[Etas 55°C]]=0),"n.a.",(Tabelle17[[#This Row],[Etas 35°C]]*0.8+Tabelle17[[#This Row],[Etas 55°C]]*0.2)*2.5)</f>
        <v>4.9555000000000007</v>
      </c>
      <c r="O267" s="53">
        <f>IF(Tabelle17[[#This Row],[Etas 55°C]]=0,"n.a.",(5.405-Tabelle17[[#This Row],[80%/20% SCOP]])/Tabelle17[[#This Row],[80%/20% SCOP]])</f>
        <v>9.07072949248309E-2</v>
      </c>
    </row>
    <row r="268" spans="1:15" ht="20.100000000000001" customHeight="1" x14ac:dyDescent="0.25">
      <c r="A268" s="63"/>
      <c r="B268" s="40">
        <v>16002644</v>
      </c>
      <c r="C268" s="41" t="s">
        <v>6533</v>
      </c>
      <c r="D268" s="41" t="s">
        <v>7907</v>
      </c>
      <c r="E268" s="42" t="s">
        <v>6852</v>
      </c>
      <c r="F268" s="43">
        <v>20</v>
      </c>
      <c r="G268" s="44">
        <v>2.06</v>
      </c>
      <c r="H268" s="43">
        <v>19</v>
      </c>
      <c r="I268" s="44">
        <v>1.55</v>
      </c>
      <c r="J268" s="42" t="s">
        <v>109</v>
      </c>
      <c r="K268" s="42" t="s">
        <v>4</v>
      </c>
      <c r="L268" s="42" t="s">
        <v>4</v>
      </c>
      <c r="M268" s="43">
        <f>IF(Tabelle17[[#This Row],[Heizleistung (55° C)]]=0,Tabelle17[[#This Row],[Heizleistung (35° C)]],(Tabelle17[[#This Row],[Heizleistung (35° C)]]+Tabelle17[[#This Row],[Heizleistung (55° C)]])/2)</f>
        <v>19.5</v>
      </c>
      <c r="N268" s="46">
        <f>IF(OR(Tabelle17[[#This Row],[Etas 35°C]]=0,Tabelle17[[#This Row],[Etas 55°C]]=0),"n.a.",(Tabelle17[[#This Row],[Etas 35°C]]*0.8+Tabelle17[[#This Row],[Etas 55°C]]*0.2)*2.5)</f>
        <v>4.8950000000000005</v>
      </c>
      <c r="O268" s="53">
        <f>IF(Tabelle17[[#This Row],[Etas 55°C]]=0,"n.a.",(5.405-Tabelle17[[#This Row],[80%/20% SCOP]])/Tabelle17[[#This Row],[80%/20% SCOP]])</f>
        <v>0.10418794688457604</v>
      </c>
    </row>
    <row r="269" spans="1:15" ht="20.100000000000001" customHeight="1" x14ac:dyDescent="0.25">
      <c r="A269" s="63"/>
      <c r="B269" s="40">
        <v>16018345</v>
      </c>
      <c r="C269" s="41" t="s">
        <v>3044</v>
      </c>
      <c r="D269" s="41" t="s">
        <v>7441</v>
      </c>
      <c r="E269" s="42" t="s">
        <v>6852</v>
      </c>
      <c r="F269" s="43">
        <v>20</v>
      </c>
      <c r="G269" s="44">
        <v>2.06</v>
      </c>
      <c r="H269" s="43">
        <v>20</v>
      </c>
      <c r="I269" s="44">
        <v>1.55</v>
      </c>
      <c r="J269" s="42" t="s">
        <v>3</v>
      </c>
      <c r="K269" s="42" t="s">
        <v>4</v>
      </c>
      <c r="L269" s="42" t="s">
        <v>4</v>
      </c>
      <c r="M269" s="43">
        <f>IF(Tabelle17[[#This Row],[Heizleistung (55° C)]]=0,Tabelle17[[#This Row],[Heizleistung (35° C)]],(Tabelle17[[#This Row],[Heizleistung (35° C)]]+Tabelle17[[#This Row],[Heizleistung (55° C)]])/2)</f>
        <v>20</v>
      </c>
      <c r="N269" s="46">
        <f>IF(OR(Tabelle17[[#This Row],[Etas 35°C]]=0,Tabelle17[[#This Row],[Etas 55°C]]=0),"n.a.",(Tabelle17[[#This Row],[Etas 35°C]]*0.8+Tabelle17[[#This Row],[Etas 55°C]]*0.2)*2.5)</f>
        <v>4.8950000000000005</v>
      </c>
      <c r="O269" s="53">
        <f>IF(Tabelle17[[#This Row],[Etas 55°C]]=0,"n.a.",(5.405-Tabelle17[[#This Row],[80%/20% SCOP]])/Tabelle17[[#This Row],[80%/20% SCOP]])</f>
        <v>0.10418794688457604</v>
      </c>
    </row>
    <row r="270" spans="1:15" ht="20.100000000000001" customHeight="1" x14ac:dyDescent="0.25">
      <c r="A270" s="63"/>
      <c r="B270" s="40">
        <v>16017205</v>
      </c>
      <c r="C270" s="41" t="s">
        <v>2971</v>
      </c>
      <c r="D270" s="41" t="s">
        <v>7436</v>
      </c>
      <c r="E270" s="42" t="s">
        <v>6852</v>
      </c>
      <c r="F270" s="43">
        <v>16.75</v>
      </c>
      <c r="G270" s="44">
        <v>2.0659999999999998</v>
      </c>
      <c r="H270" s="43">
        <v>15.09</v>
      </c>
      <c r="I270" s="44">
        <v>1.488</v>
      </c>
      <c r="J270" s="42" t="s">
        <v>3</v>
      </c>
      <c r="K270" s="42" t="s">
        <v>4</v>
      </c>
      <c r="L270" s="42" t="s">
        <v>15</v>
      </c>
      <c r="M270" s="43">
        <f>IF(Tabelle17[[#This Row],[Heizleistung (55° C)]]=0,Tabelle17[[#This Row],[Heizleistung (35° C)]],(Tabelle17[[#This Row],[Heizleistung (35° C)]]+Tabelle17[[#This Row],[Heizleistung (55° C)]])/2)</f>
        <v>15.92</v>
      </c>
      <c r="N270" s="46">
        <f>IF(OR(Tabelle17[[#This Row],[Etas 35°C]]=0,Tabelle17[[#This Row],[Etas 55°C]]=0),"n.a.",(Tabelle17[[#This Row],[Etas 35°C]]*0.8+Tabelle17[[#This Row],[Etas 55°C]]*0.2)*2.5)</f>
        <v>4.8760000000000003</v>
      </c>
      <c r="O270" s="53">
        <f>IF(Tabelle17[[#This Row],[Etas 55°C]]=0,"n.a.",(5.405-Tabelle17[[#This Row],[80%/20% SCOP]])/Tabelle17[[#This Row],[80%/20% SCOP]])</f>
        <v>0.10849056603773582</v>
      </c>
    </row>
    <row r="271" spans="1:15" ht="20.100000000000001" customHeight="1" x14ac:dyDescent="0.25">
      <c r="A271" s="63"/>
      <c r="B271" s="40">
        <v>16003852</v>
      </c>
      <c r="C271" s="41" t="s">
        <v>6920</v>
      </c>
      <c r="D271" s="41" t="s">
        <v>6925</v>
      </c>
      <c r="E271" s="42" t="s">
        <v>6852</v>
      </c>
      <c r="F271" s="43">
        <v>18.3</v>
      </c>
      <c r="G271" s="44">
        <v>2.06</v>
      </c>
      <c r="H271" s="43">
        <v>16.75</v>
      </c>
      <c r="I271" s="44">
        <v>1.49</v>
      </c>
      <c r="J271" s="42" t="s">
        <v>324</v>
      </c>
      <c r="K271" s="42" t="s">
        <v>4</v>
      </c>
      <c r="L271" s="42" t="s">
        <v>4</v>
      </c>
      <c r="M271" s="43">
        <f>IF(Tabelle17[[#This Row],[Heizleistung (55° C)]]=0,Tabelle17[[#This Row],[Heizleistung (35° C)]],(Tabelle17[[#This Row],[Heizleistung (35° C)]]+Tabelle17[[#This Row],[Heizleistung (55° C)]])/2)</f>
        <v>17.524999999999999</v>
      </c>
      <c r="N271" s="46">
        <f>IF(OR(Tabelle17[[#This Row],[Etas 35°C]]=0,Tabelle17[[#This Row],[Etas 55°C]]=0),"n.a.",(Tabelle17[[#This Row],[Etas 35°C]]*0.8+Tabelle17[[#This Row],[Etas 55°C]]*0.2)*2.5)</f>
        <v>4.8650000000000002</v>
      </c>
      <c r="O271" s="53">
        <f>IF(Tabelle17[[#This Row],[Etas 55°C]]=0,"n.a.",(5.405-Tabelle17[[#This Row],[80%/20% SCOP]])/Tabelle17[[#This Row],[80%/20% SCOP]])</f>
        <v>0.11099691675231244</v>
      </c>
    </row>
    <row r="272" spans="1:15" ht="20.100000000000001" customHeight="1" x14ac:dyDescent="0.25">
      <c r="A272" s="63"/>
      <c r="B272" s="40">
        <v>16000625</v>
      </c>
      <c r="C272" s="41" t="s">
        <v>305</v>
      </c>
      <c r="D272" s="41" t="s">
        <v>6873</v>
      </c>
      <c r="E272" s="42" t="s">
        <v>6852</v>
      </c>
      <c r="F272" s="43">
        <v>19</v>
      </c>
      <c r="G272" s="44">
        <v>2.06</v>
      </c>
      <c r="H272" s="43">
        <v>18</v>
      </c>
      <c r="I272" s="44">
        <v>1.49</v>
      </c>
      <c r="J272" s="42" t="s">
        <v>109</v>
      </c>
      <c r="K272" s="42" t="s">
        <v>4</v>
      </c>
      <c r="L272" s="42" t="s">
        <v>4</v>
      </c>
      <c r="M272" s="43">
        <f>IF(Tabelle17[[#This Row],[Heizleistung (55° C)]]=0,Tabelle17[[#This Row],[Heizleistung (35° C)]],(Tabelle17[[#This Row],[Heizleistung (35° C)]]+Tabelle17[[#This Row],[Heizleistung (55° C)]])/2)</f>
        <v>18.5</v>
      </c>
      <c r="N272" s="46">
        <f>IF(OR(Tabelle17[[#This Row],[Etas 35°C]]=0,Tabelle17[[#This Row],[Etas 55°C]]=0),"n.a.",(Tabelle17[[#This Row],[Etas 35°C]]*0.8+Tabelle17[[#This Row],[Etas 55°C]]*0.2)*2.5)</f>
        <v>4.8650000000000002</v>
      </c>
      <c r="O272" s="53">
        <f>IF(Tabelle17[[#This Row],[Etas 55°C]]=0,"n.a.",(5.405-Tabelle17[[#This Row],[80%/20% SCOP]])/Tabelle17[[#This Row],[80%/20% SCOP]])</f>
        <v>0.11099691675231244</v>
      </c>
    </row>
    <row r="273" spans="1:15" ht="20.100000000000001" customHeight="1" x14ac:dyDescent="0.25">
      <c r="A273" s="63"/>
      <c r="B273" s="40">
        <v>16003399</v>
      </c>
      <c r="C273" s="41" t="s">
        <v>305</v>
      </c>
      <c r="D273" s="41" t="s">
        <v>6915</v>
      </c>
      <c r="E273" s="42" t="s">
        <v>6852</v>
      </c>
      <c r="F273" s="43">
        <v>19.170000000000002</v>
      </c>
      <c r="G273" s="44">
        <v>2.06</v>
      </c>
      <c r="H273" s="43">
        <v>17.850000000000001</v>
      </c>
      <c r="I273" s="44">
        <v>1.49</v>
      </c>
      <c r="J273" s="42" t="s">
        <v>109</v>
      </c>
      <c r="K273" s="42" t="s">
        <v>4</v>
      </c>
      <c r="L273" s="42" t="s">
        <v>4</v>
      </c>
      <c r="M273" s="43">
        <f>IF(Tabelle17[[#This Row],[Heizleistung (55° C)]]=0,Tabelle17[[#This Row],[Heizleistung (35° C)]],(Tabelle17[[#This Row],[Heizleistung (35° C)]]+Tabelle17[[#This Row],[Heizleistung (55° C)]])/2)</f>
        <v>18.510000000000002</v>
      </c>
      <c r="N273" s="46">
        <f>IF(OR(Tabelle17[[#This Row],[Etas 35°C]]=0,Tabelle17[[#This Row],[Etas 55°C]]=0),"n.a.",(Tabelle17[[#This Row],[Etas 35°C]]*0.8+Tabelle17[[#This Row],[Etas 55°C]]*0.2)*2.5)</f>
        <v>4.8650000000000002</v>
      </c>
      <c r="O273" s="53">
        <f>IF(Tabelle17[[#This Row],[Etas 55°C]]=0,"n.a.",(5.405-Tabelle17[[#This Row],[80%/20% SCOP]])/Tabelle17[[#This Row],[80%/20% SCOP]])</f>
        <v>0.11099691675231244</v>
      </c>
    </row>
    <row r="274" spans="1:15" ht="20.100000000000001" customHeight="1" x14ac:dyDescent="0.25">
      <c r="A274" s="63"/>
      <c r="B274" s="40">
        <v>16001493</v>
      </c>
      <c r="C274" s="41" t="s">
        <v>5249</v>
      </c>
      <c r="D274" s="41" t="s">
        <v>7700</v>
      </c>
      <c r="E274" s="42" t="s">
        <v>6852</v>
      </c>
      <c r="F274" s="43">
        <v>19.170000000000002</v>
      </c>
      <c r="G274" s="44">
        <v>2.06</v>
      </c>
      <c r="H274" s="43">
        <v>17.850000000000001</v>
      </c>
      <c r="I274" s="44">
        <v>1.49</v>
      </c>
      <c r="J274" s="42" t="s">
        <v>109</v>
      </c>
      <c r="K274" s="42" t="s">
        <v>4</v>
      </c>
      <c r="L274" s="42" t="s">
        <v>4</v>
      </c>
      <c r="M274" s="43">
        <f>IF(Tabelle17[[#This Row],[Heizleistung (55° C)]]=0,Tabelle17[[#This Row],[Heizleistung (35° C)]],(Tabelle17[[#This Row],[Heizleistung (35° C)]]+Tabelle17[[#This Row],[Heizleistung (55° C)]])/2)</f>
        <v>18.510000000000002</v>
      </c>
      <c r="N274" s="46">
        <f>IF(OR(Tabelle17[[#This Row],[Etas 35°C]]=0,Tabelle17[[#This Row],[Etas 55°C]]=0),"n.a.",(Tabelle17[[#This Row],[Etas 35°C]]*0.8+Tabelle17[[#This Row],[Etas 55°C]]*0.2)*2.5)</f>
        <v>4.8650000000000002</v>
      </c>
      <c r="O274" s="53">
        <f>IF(Tabelle17[[#This Row],[Etas 55°C]]=0,"n.a.",(5.405-Tabelle17[[#This Row],[80%/20% SCOP]])/Tabelle17[[#This Row],[80%/20% SCOP]])</f>
        <v>0.11099691675231244</v>
      </c>
    </row>
    <row r="275" spans="1:15" ht="20.100000000000001" customHeight="1" x14ac:dyDescent="0.25">
      <c r="A275" s="63"/>
      <c r="B275" s="40">
        <v>16006631</v>
      </c>
      <c r="C275" s="41" t="s">
        <v>1657</v>
      </c>
      <c r="D275" s="41" t="s">
        <v>7259</v>
      </c>
      <c r="E275" s="42" t="s">
        <v>6852</v>
      </c>
      <c r="F275" s="43">
        <v>21</v>
      </c>
      <c r="G275" s="44">
        <v>2.0099999999999998</v>
      </c>
      <c r="H275" s="43">
        <v>20</v>
      </c>
      <c r="I275" s="44">
        <v>1.67</v>
      </c>
      <c r="J275" s="42" t="s">
        <v>324</v>
      </c>
      <c r="K275" s="42" t="s">
        <v>4</v>
      </c>
      <c r="L275" s="42" t="s">
        <v>4</v>
      </c>
      <c r="M275" s="43">
        <f>IF(Tabelle17[[#This Row],[Heizleistung (55° C)]]=0,Tabelle17[[#This Row],[Heizleistung (35° C)]],(Tabelle17[[#This Row],[Heizleistung (35° C)]]+Tabelle17[[#This Row],[Heizleistung (55° C)]])/2)</f>
        <v>20.5</v>
      </c>
      <c r="N275" s="46">
        <f>IF(OR(Tabelle17[[#This Row],[Etas 35°C]]=0,Tabelle17[[#This Row],[Etas 55°C]]=0),"n.a.",(Tabelle17[[#This Row],[Etas 35°C]]*0.8+Tabelle17[[#This Row],[Etas 55°C]]*0.2)*2.5)</f>
        <v>4.8549999999999995</v>
      </c>
      <c r="O275" s="53">
        <f>IF(Tabelle17[[#This Row],[Etas 55°C]]=0,"n.a.",(5.405-Tabelle17[[#This Row],[80%/20% SCOP]])/Tabelle17[[#This Row],[80%/20% SCOP]])</f>
        <v>0.11328527291452127</v>
      </c>
    </row>
    <row r="276" spans="1:15" ht="20.100000000000001" customHeight="1" x14ac:dyDescent="0.25">
      <c r="A276" s="63"/>
      <c r="B276" s="40">
        <v>16003359</v>
      </c>
      <c r="C276" s="41" t="s">
        <v>305</v>
      </c>
      <c r="D276" s="41" t="s">
        <v>6859</v>
      </c>
      <c r="E276" s="42" t="s">
        <v>6852</v>
      </c>
      <c r="F276" s="43">
        <v>16</v>
      </c>
      <c r="G276" s="44">
        <v>2.0299999999999998</v>
      </c>
      <c r="H276" s="43">
        <v>16</v>
      </c>
      <c r="I276" s="44">
        <v>1.58</v>
      </c>
      <c r="J276" s="42" t="s">
        <v>324</v>
      </c>
      <c r="K276" s="42" t="s">
        <v>4</v>
      </c>
      <c r="L276" s="42" t="s">
        <v>4</v>
      </c>
      <c r="M276" s="43">
        <f>IF(Tabelle17[[#This Row],[Heizleistung (55° C)]]=0,Tabelle17[[#This Row],[Heizleistung (35° C)]],(Tabelle17[[#This Row],[Heizleistung (35° C)]]+Tabelle17[[#This Row],[Heizleistung (55° C)]])/2)</f>
        <v>16</v>
      </c>
      <c r="N276" s="46">
        <f>IF(OR(Tabelle17[[#This Row],[Etas 35°C]]=0,Tabelle17[[#This Row],[Etas 55°C]]=0),"n.a.",(Tabelle17[[#This Row],[Etas 35°C]]*0.8+Tabelle17[[#This Row],[Etas 55°C]]*0.2)*2.5)</f>
        <v>4.8499999999999996</v>
      </c>
      <c r="O276" s="53">
        <f>IF(Tabelle17[[#This Row],[Etas 55°C]]=0,"n.a.",(5.405-Tabelle17[[#This Row],[80%/20% SCOP]])/Tabelle17[[#This Row],[80%/20% SCOP]])</f>
        <v>0.11443298969072178</v>
      </c>
    </row>
    <row r="277" spans="1:15" ht="20.100000000000001" customHeight="1" x14ac:dyDescent="0.25">
      <c r="A277" s="63"/>
      <c r="B277" s="40">
        <v>16002627</v>
      </c>
      <c r="C277" s="41" t="s">
        <v>6201</v>
      </c>
      <c r="D277" s="41" t="s">
        <v>7868</v>
      </c>
      <c r="E277" s="42" t="s">
        <v>6852</v>
      </c>
      <c r="F277" s="43">
        <v>17.260000000000002</v>
      </c>
      <c r="G277" s="44">
        <v>2.04</v>
      </c>
      <c r="H277" s="43">
        <v>15.68</v>
      </c>
      <c r="I277" s="44">
        <v>1.5</v>
      </c>
      <c r="J277" s="42" t="s">
        <v>109</v>
      </c>
      <c r="K277" s="42" t="s">
        <v>4</v>
      </c>
      <c r="L277" s="42" t="s">
        <v>4</v>
      </c>
      <c r="M277" s="43">
        <f>IF(Tabelle17[[#This Row],[Heizleistung (55° C)]]=0,Tabelle17[[#This Row],[Heizleistung (35° C)]],(Tabelle17[[#This Row],[Heizleistung (35° C)]]+Tabelle17[[#This Row],[Heizleistung (55° C)]])/2)</f>
        <v>16.47</v>
      </c>
      <c r="N277" s="46">
        <f>IF(OR(Tabelle17[[#This Row],[Etas 35°C]]=0,Tabelle17[[#This Row],[Etas 55°C]]=0),"n.a.",(Tabelle17[[#This Row],[Etas 35°C]]*0.8+Tabelle17[[#This Row],[Etas 55°C]]*0.2)*2.5)</f>
        <v>4.83</v>
      </c>
      <c r="O277" s="53">
        <f>IF(Tabelle17[[#This Row],[Etas 55°C]]=0,"n.a.",(5.405-Tabelle17[[#This Row],[80%/20% SCOP]])/Tabelle17[[#This Row],[80%/20% SCOP]])</f>
        <v>0.11904761904761908</v>
      </c>
    </row>
    <row r="278" spans="1:15" ht="20.100000000000001" customHeight="1" x14ac:dyDescent="0.25">
      <c r="A278" s="63"/>
      <c r="B278" s="40">
        <v>16013358</v>
      </c>
      <c r="C278" s="41" t="s">
        <v>2350</v>
      </c>
      <c r="D278" s="41" t="s">
        <v>7325</v>
      </c>
      <c r="E278" s="42" t="s">
        <v>6852</v>
      </c>
      <c r="F278" s="43">
        <v>19</v>
      </c>
      <c r="G278" s="44">
        <v>2.024</v>
      </c>
      <c r="H278" s="43">
        <v>18</v>
      </c>
      <c r="I278" s="44">
        <v>1.5620000000000001</v>
      </c>
      <c r="J278" s="42" t="s">
        <v>3</v>
      </c>
      <c r="K278" s="42" t="s">
        <v>4</v>
      </c>
      <c r="L278" s="42" t="s">
        <v>15</v>
      </c>
      <c r="M278" s="43">
        <f>IF(Tabelle17[[#This Row],[Heizleistung (55° C)]]=0,Tabelle17[[#This Row],[Heizleistung (35° C)]],(Tabelle17[[#This Row],[Heizleistung (35° C)]]+Tabelle17[[#This Row],[Heizleistung (55° C)]])/2)</f>
        <v>18.5</v>
      </c>
      <c r="N278" s="46">
        <f>IF(OR(Tabelle17[[#This Row],[Etas 35°C]]=0,Tabelle17[[#This Row],[Etas 55°C]]=0),"n.a.",(Tabelle17[[#This Row],[Etas 35°C]]*0.8+Tabelle17[[#This Row],[Etas 55°C]]*0.2)*2.5)</f>
        <v>4.8290000000000006</v>
      </c>
      <c r="O278" s="53">
        <f>IF(Tabelle17[[#This Row],[Etas 55°C]]=0,"n.a.",(5.405-Tabelle17[[#This Row],[80%/20% SCOP]])/Tabelle17[[#This Row],[80%/20% SCOP]])</f>
        <v>0.1192793539034996</v>
      </c>
    </row>
    <row r="279" spans="1:15" ht="20.100000000000001" customHeight="1" x14ac:dyDescent="0.25">
      <c r="A279" s="63"/>
      <c r="B279" s="40">
        <v>16007236</v>
      </c>
      <c r="C279" s="41" t="s">
        <v>2816</v>
      </c>
      <c r="D279" s="41" t="s">
        <v>7395</v>
      </c>
      <c r="E279" s="42" t="s">
        <v>6852</v>
      </c>
      <c r="F279" s="43">
        <v>16</v>
      </c>
      <c r="G279" s="44">
        <v>2.04</v>
      </c>
      <c r="H279" s="43">
        <v>16</v>
      </c>
      <c r="I279" s="44">
        <v>1.48</v>
      </c>
      <c r="J279" s="42" t="s">
        <v>109</v>
      </c>
      <c r="K279" s="42" t="s">
        <v>4</v>
      </c>
      <c r="L279" s="42" t="s">
        <v>4</v>
      </c>
      <c r="M279" s="43">
        <f>IF(Tabelle17[[#This Row],[Heizleistung (55° C)]]=0,Tabelle17[[#This Row],[Heizleistung (35° C)]],(Tabelle17[[#This Row],[Heizleistung (35° C)]]+Tabelle17[[#This Row],[Heizleistung (55° C)]])/2)</f>
        <v>16</v>
      </c>
      <c r="N279" s="46">
        <f>IF(OR(Tabelle17[[#This Row],[Etas 35°C]]=0,Tabelle17[[#This Row],[Etas 55°C]]=0),"n.a.",(Tabelle17[[#This Row],[Etas 35°C]]*0.8+Tabelle17[[#This Row],[Etas 55°C]]*0.2)*2.5)</f>
        <v>4.82</v>
      </c>
      <c r="O279" s="53">
        <f>IF(Tabelle17[[#This Row],[Etas 55°C]]=0,"n.a.",(5.405-Tabelle17[[#This Row],[80%/20% SCOP]])/Tabelle17[[#This Row],[80%/20% SCOP]])</f>
        <v>0.12136929460580911</v>
      </c>
    </row>
    <row r="280" spans="1:15" ht="20.100000000000001" customHeight="1" x14ac:dyDescent="0.25">
      <c r="A280" s="63"/>
      <c r="B280" s="40">
        <v>16001494</v>
      </c>
      <c r="C280" s="41" t="s">
        <v>5249</v>
      </c>
      <c r="D280" s="41" t="s">
        <v>7711</v>
      </c>
      <c r="E280" s="42" t="s">
        <v>6852</v>
      </c>
      <c r="F280" s="43">
        <v>20.99</v>
      </c>
      <c r="G280" s="44">
        <v>2.0499999999999998</v>
      </c>
      <c r="H280" s="43">
        <v>18.850000000000001</v>
      </c>
      <c r="I280" s="44">
        <v>1.43</v>
      </c>
      <c r="J280" s="42" t="s">
        <v>109</v>
      </c>
      <c r="K280" s="42" t="s">
        <v>4</v>
      </c>
      <c r="L280" s="42" t="s">
        <v>4</v>
      </c>
      <c r="M280" s="43">
        <f>IF(Tabelle17[[#This Row],[Heizleistung (55° C)]]=0,Tabelle17[[#This Row],[Heizleistung (35° C)]],(Tabelle17[[#This Row],[Heizleistung (35° C)]]+Tabelle17[[#This Row],[Heizleistung (55° C)]])/2)</f>
        <v>19.920000000000002</v>
      </c>
      <c r="N280" s="46">
        <f>IF(OR(Tabelle17[[#This Row],[Etas 35°C]]=0,Tabelle17[[#This Row],[Etas 55°C]]=0),"n.a.",(Tabelle17[[#This Row],[Etas 35°C]]*0.8+Tabelle17[[#This Row],[Etas 55°C]]*0.2)*2.5)</f>
        <v>4.8149999999999995</v>
      </c>
      <c r="O280" s="53">
        <f>IF(Tabelle17[[#This Row],[Etas 55°C]]=0,"n.a.",(5.405-Tabelle17[[#This Row],[80%/20% SCOP]])/Tabelle17[[#This Row],[80%/20% SCOP]])</f>
        <v>0.12253374870197317</v>
      </c>
    </row>
    <row r="281" spans="1:15" ht="20.100000000000001" customHeight="1" x14ac:dyDescent="0.25">
      <c r="A281" s="63"/>
      <c r="B281" s="40">
        <v>16003400</v>
      </c>
      <c r="C281" s="41" t="s">
        <v>305</v>
      </c>
      <c r="D281" s="41" t="s">
        <v>8017</v>
      </c>
      <c r="E281" s="42" t="s">
        <v>6852</v>
      </c>
      <c r="F281" s="43">
        <v>21</v>
      </c>
      <c r="G281" s="44">
        <v>2.0499999999999998</v>
      </c>
      <c r="H281" s="43">
        <v>18.850000000000001</v>
      </c>
      <c r="I281" s="44">
        <v>1.43</v>
      </c>
      <c r="J281" s="42" t="s">
        <v>109</v>
      </c>
      <c r="K281" s="42" t="s">
        <v>4</v>
      </c>
      <c r="L281" s="42" t="s">
        <v>4</v>
      </c>
      <c r="M281" s="43">
        <f>IF(Tabelle17[[#This Row],[Heizleistung (55° C)]]=0,Tabelle17[[#This Row],[Heizleistung (35° C)]],(Tabelle17[[#This Row],[Heizleistung (35° C)]]+Tabelle17[[#This Row],[Heizleistung (55° C)]])/2)</f>
        <v>19.925000000000001</v>
      </c>
      <c r="N281" s="46">
        <f>IF(OR(Tabelle17[[#This Row],[Etas 35°C]]=0,Tabelle17[[#This Row],[Etas 55°C]]=0),"n.a.",(Tabelle17[[#This Row],[Etas 35°C]]*0.8+Tabelle17[[#This Row],[Etas 55°C]]*0.2)*2.5)</f>
        <v>4.8149999999999995</v>
      </c>
      <c r="O281" s="53">
        <f>IF(Tabelle17[[#This Row],[Etas 55°C]]=0,"n.a.",(5.405-Tabelle17[[#This Row],[80%/20% SCOP]])/Tabelle17[[#This Row],[80%/20% SCOP]])</f>
        <v>0.12253374870197317</v>
      </c>
    </row>
    <row r="282" spans="1:15" ht="20.100000000000001" customHeight="1" x14ac:dyDescent="0.25">
      <c r="A282" s="63"/>
      <c r="B282" s="40">
        <v>16005481</v>
      </c>
      <c r="C282" s="41" t="s">
        <v>1657</v>
      </c>
      <c r="D282" s="41" t="s">
        <v>7255</v>
      </c>
      <c r="E282" s="42" t="s">
        <v>6852</v>
      </c>
      <c r="F282" s="43">
        <v>17</v>
      </c>
      <c r="G282" s="44">
        <v>2.0099999999999998</v>
      </c>
      <c r="H282" s="43">
        <v>15</v>
      </c>
      <c r="I282" s="44">
        <v>1.58</v>
      </c>
      <c r="J282" s="42" t="s">
        <v>109</v>
      </c>
      <c r="K282" s="42" t="s">
        <v>4</v>
      </c>
      <c r="L282" s="42" t="s">
        <v>4</v>
      </c>
      <c r="M282" s="43">
        <f>IF(Tabelle17[[#This Row],[Heizleistung (55° C)]]=0,Tabelle17[[#This Row],[Heizleistung (35° C)]],(Tabelle17[[#This Row],[Heizleistung (35° C)]]+Tabelle17[[#This Row],[Heizleistung (55° C)]])/2)</f>
        <v>16</v>
      </c>
      <c r="N282" s="46">
        <f>IF(OR(Tabelle17[[#This Row],[Etas 35°C]]=0,Tabelle17[[#This Row],[Etas 55°C]]=0),"n.a.",(Tabelle17[[#This Row],[Etas 35°C]]*0.8+Tabelle17[[#This Row],[Etas 55°C]]*0.2)*2.5)</f>
        <v>4.8099999999999996</v>
      </c>
      <c r="O282" s="53">
        <f>IF(Tabelle17[[#This Row],[Etas 55°C]]=0,"n.a.",(5.405-Tabelle17[[#This Row],[80%/20% SCOP]])/Tabelle17[[#This Row],[80%/20% SCOP]])</f>
        <v>0.12370062370062385</v>
      </c>
    </row>
    <row r="283" spans="1:15" ht="20.100000000000001" customHeight="1" x14ac:dyDescent="0.25">
      <c r="A283" s="63"/>
      <c r="B283" s="40">
        <v>16003349</v>
      </c>
      <c r="C283" s="41" t="s">
        <v>305</v>
      </c>
      <c r="D283" s="41" t="s">
        <v>8018</v>
      </c>
      <c r="E283" s="42" t="s">
        <v>6852</v>
      </c>
      <c r="F283" s="43">
        <v>15.9</v>
      </c>
      <c r="G283" s="44">
        <v>1.99</v>
      </c>
      <c r="H283" s="43">
        <v>16</v>
      </c>
      <c r="I283" s="44">
        <v>1.54</v>
      </c>
      <c r="J283" s="42" t="s">
        <v>324</v>
      </c>
      <c r="K283" s="42" t="s">
        <v>4</v>
      </c>
      <c r="L283" s="42" t="s">
        <v>4</v>
      </c>
      <c r="M283" s="43">
        <f>IF(Tabelle17[[#This Row],[Heizleistung (55° C)]]=0,Tabelle17[[#This Row],[Heizleistung (35° C)]],(Tabelle17[[#This Row],[Heizleistung (35° C)]]+Tabelle17[[#This Row],[Heizleistung (55° C)]])/2)</f>
        <v>15.95</v>
      </c>
      <c r="N283" s="46">
        <f>IF(OR(Tabelle17[[#This Row],[Etas 35°C]]=0,Tabelle17[[#This Row],[Etas 55°C]]=0),"n.a.",(Tabelle17[[#This Row],[Etas 35°C]]*0.8+Tabelle17[[#This Row],[Etas 55°C]]*0.2)*2.5)</f>
        <v>4.75</v>
      </c>
      <c r="O283" s="53">
        <f>IF(Tabelle17[[#This Row],[Etas 55°C]]=0,"n.a.",(5.405-Tabelle17[[#This Row],[80%/20% SCOP]])/Tabelle17[[#This Row],[80%/20% SCOP]])</f>
        <v>0.13789473684210532</v>
      </c>
    </row>
    <row r="284" spans="1:15" ht="20.100000000000001" customHeight="1" x14ac:dyDescent="0.25">
      <c r="A284" s="63"/>
      <c r="B284" s="40">
        <v>16001503</v>
      </c>
      <c r="C284" s="41" t="s">
        <v>5249</v>
      </c>
      <c r="D284" s="41" t="s">
        <v>7707</v>
      </c>
      <c r="E284" s="42" t="s">
        <v>6852</v>
      </c>
      <c r="F284" s="43">
        <v>15.9</v>
      </c>
      <c r="G284" s="44">
        <v>1.99</v>
      </c>
      <c r="H284" s="43">
        <v>16</v>
      </c>
      <c r="I284" s="44">
        <v>1.54</v>
      </c>
      <c r="J284" s="42" t="s">
        <v>324</v>
      </c>
      <c r="K284" s="42" t="s">
        <v>4</v>
      </c>
      <c r="L284" s="42" t="s">
        <v>4</v>
      </c>
      <c r="M284" s="43">
        <f>IF(Tabelle17[[#This Row],[Heizleistung (55° C)]]=0,Tabelle17[[#This Row],[Heizleistung (35° C)]],(Tabelle17[[#This Row],[Heizleistung (35° C)]]+Tabelle17[[#This Row],[Heizleistung (55° C)]])/2)</f>
        <v>15.95</v>
      </c>
      <c r="N284" s="46">
        <f>IF(OR(Tabelle17[[#This Row],[Etas 35°C]]=0,Tabelle17[[#This Row],[Etas 55°C]]=0),"n.a.",(Tabelle17[[#This Row],[Etas 35°C]]*0.8+Tabelle17[[#This Row],[Etas 55°C]]*0.2)*2.5)</f>
        <v>4.75</v>
      </c>
      <c r="O284" s="53">
        <f>IF(Tabelle17[[#This Row],[Etas 55°C]]=0,"n.a.",(5.405-Tabelle17[[#This Row],[80%/20% SCOP]])/Tabelle17[[#This Row],[80%/20% SCOP]])</f>
        <v>0.13789473684210532</v>
      </c>
    </row>
    <row r="285" spans="1:15" ht="20.100000000000001" customHeight="1" x14ac:dyDescent="0.25">
      <c r="A285" s="63"/>
      <c r="B285" s="40">
        <v>16006751</v>
      </c>
      <c r="C285" s="41" t="s">
        <v>2802</v>
      </c>
      <c r="D285" s="41" t="s">
        <v>7389</v>
      </c>
      <c r="E285" s="42" t="s">
        <v>6852</v>
      </c>
      <c r="F285" s="43">
        <v>16</v>
      </c>
      <c r="G285" s="44">
        <v>1.99</v>
      </c>
      <c r="H285" s="43">
        <v>16</v>
      </c>
      <c r="I285" s="44">
        <v>1.54</v>
      </c>
      <c r="J285" s="42" t="s">
        <v>324</v>
      </c>
      <c r="K285" s="42" t="s">
        <v>4</v>
      </c>
      <c r="L285" s="42" t="s">
        <v>4</v>
      </c>
      <c r="M285" s="43">
        <f>IF(Tabelle17[[#This Row],[Heizleistung (55° C)]]=0,Tabelle17[[#This Row],[Heizleistung (35° C)]],(Tabelle17[[#This Row],[Heizleistung (35° C)]]+Tabelle17[[#This Row],[Heizleistung (55° C)]])/2)</f>
        <v>16</v>
      </c>
      <c r="N285" s="46">
        <f>IF(OR(Tabelle17[[#This Row],[Etas 35°C]]=0,Tabelle17[[#This Row],[Etas 55°C]]=0),"n.a.",(Tabelle17[[#This Row],[Etas 35°C]]*0.8+Tabelle17[[#This Row],[Etas 55°C]]*0.2)*2.5)</f>
        <v>4.75</v>
      </c>
      <c r="O285" s="53">
        <f>IF(Tabelle17[[#This Row],[Etas 55°C]]=0,"n.a.",(5.405-Tabelle17[[#This Row],[80%/20% SCOP]])/Tabelle17[[#This Row],[80%/20% SCOP]])</f>
        <v>0.13789473684210532</v>
      </c>
    </row>
    <row r="286" spans="1:15" ht="20.100000000000001" customHeight="1" x14ac:dyDescent="0.25">
      <c r="A286" s="63"/>
      <c r="B286" s="40">
        <v>16007536</v>
      </c>
      <c r="C286" s="41" t="s">
        <v>2855</v>
      </c>
      <c r="D286" s="41" t="s">
        <v>7410</v>
      </c>
      <c r="E286" s="42" t="s">
        <v>6852</v>
      </c>
      <c r="F286" s="43">
        <v>16</v>
      </c>
      <c r="G286" s="44">
        <v>1.99</v>
      </c>
      <c r="H286" s="43">
        <v>16</v>
      </c>
      <c r="I286" s="44">
        <v>1.54</v>
      </c>
      <c r="J286" s="42" t="s">
        <v>324</v>
      </c>
      <c r="K286" s="42" t="s">
        <v>4</v>
      </c>
      <c r="L286" s="42" t="s">
        <v>4</v>
      </c>
      <c r="M286" s="43">
        <f>IF(Tabelle17[[#This Row],[Heizleistung (55° C)]]=0,Tabelle17[[#This Row],[Heizleistung (35° C)]],(Tabelle17[[#This Row],[Heizleistung (35° C)]]+Tabelle17[[#This Row],[Heizleistung (55° C)]])/2)</f>
        <v>16</v>
      </c>
      <c r="N286" s="46">
        <f>IF(OR(Tabelle17[[#This Row],[Etas 35°C]]=0,Tabelle17[[#This Row],[Etas 55°C]]=0),"n.a.",(Tabelle17[[#This Row],[Etas 35°C]]*0.8+Tabelle17[[#This Row],[Etas 55°C]]*0.2)*2.5)</f>
        <v>4.75</v>
      </c>
      <c r="O286" s="53">
        <f>IF(Tabelle17[[#This Row],[Etas 55°C]]=0,"n.a.",(5.405-Tabelle17[[#This Row],[80%/20% SCOP]])/Tabelle17[[#This Row],[80%/20% SCOP]])</f>
        <v>0.13789473684210532</v>
      </c>
    </row>
    <row r="287" spans="1:15" ht="20.100000000000001" customHeight="1" x14ac:dyDescent="0.25">
      <c r="A287" s="63"/>
      <c r="B287" s="40">
        <v>16007480</v>
      </c>
      <c r="C287" s="41" t="s">
        <v>2855</v>
      </c>
      <c r="D287" s="41" t="s">
        <v>7412</v>
      </c>
      <c r="E287" s="42" t="s">
        <v>6852</v>
      </c>
      <c r="F287" s="43">
        <v>16</v>
      </c>
      <c r="G287" s="44">
        <v>1.99</v>
      </c>
      <c r="H287" s="43">
        <v>16</v>
      </c>
      <c r="I287" s="44">
        <v>1.54</v>
      </c>
      <c r="J287" s="42" t="s">
        <v>324</v>
      </c>
      <c r="K287" s="42" t="s">
        <v>4</v>
      </c>
      <c r="L287" s="42" t="s">
        <v>4</v>
      </c>
      <c r="M287" s="43">
        <f>IF(Tabelle17[[#This Row],[Heizleistung (55° C)]]=0,Tabelle17[[#This Row],[Heizleistung (35° C)]],(Tabelle17[[#This Row],[Heizleistung (35° C)]]+Tabelle17[[#This Row],[Heizleistung (55° C)]])/2)</f>
        <v>16</v>
      </c>
      <c r="N287" s="46">
        <f>IF(OR(Tabelle17[[#This Row],[Etas 35°C]]=0,Tabelle17[[#This Row],[Etas 55°C]]=0),"n.a.",(Tabelle17[[#This Row],[Etas 35°C]]*0.8+Tabelle17[[#This Row],[Etas 55°C]]*0.2)*2.5)</f>
        <v>4.75</v>
      </c>
      <c r="O287" s="53">
        <f>IF(Tabelle17[[#This Row],[Etas 55°C]]=0,"n.a.",(5.405-Tabelle17[[#This Row],[80%/20% SCOP]])/Tabelle17[[#This Row],[80%/20% SCOP]])</f>
        <v>0.13789473684210532</v>
      </c>
    </row>
    <row r="288" spans="1:15" ht="20.100000000000001" customHeight="1" x14ac:dyDescent="0.25">
      <c r="A288" s="63"/>
      <c r="B288" s="40">
        <v>16000576</v>
      </c>
      <c r="C288" s="41" t="s">
        <v>4534</v>
      </c>
      <c r="D288" s="41" t="s">
        <v>7583</v>
      </c>
      <c r="E288" s="42" t="s">
        <v>6852</v>
      </c>
      <c r="F288" s="43">
        <v>16</v>
      </c>
      <c r="G288" s="44">
        <v>1.99</v>
      </c>
      <c r="H288" s="43">
        <v>16</v>
      </c>
      <c r="I288" s="44">
        <v>1.54</v>
      </c>
      <c r="J288" s="42" t="s">
        <v>324</v>
      </c>
      <c r="K288" s="42" t="s">
        <v>4</v>
      </c>
      <c r="L288" s="42" t="s">
        <v>4</v>
      </c>
      <c r="M288" s="43">
        <f>IF(Tabelle17[[#This Row],[Heizleistung (55° C)]]=0,Tabelle17[[#This Row],[Heizleistung (35° C)]],(Tabelle17[[#This Row],[Heizleistung (35° C)]]+Tabelle17[[#This Row],[Heizleistung (55° C)]])/2)</f>
        <v>16</v>
      </c>
      <c r="N288" s="46">
        <f>IF(OR(Tabelle17[[#This Row],[Etas 35°C]]=0,Tabelle17[[#This Row],[Etas 55°C]]=0),"n.a.",(Tabelle17[[#This Row],[Etas 35°C]]*0.8+Tabelle17[[#This Row],[Etas 55°C]]*0.2)*2.5)</f>
        <v>4.75</v>
      </c>
      <c r="O288" s="53">
        <f>IF(Tabelle17[[#This Row],[Etas 55°C]]=0,"n.a.",(5.405-Tabelle17[[#This Row],[80%/20% SCOP]])/Tabelle17[[#This Row],[80%/20% SCOP]])</f>
        <v>0.13789473684210532</v>
      </c>
    </row>
    <row r="289" spans="1:15" ht="20.100000000000001" customHeight="1" x14ac:dyDescent="0.25">
      <c r="A289" s="63"/>
      <c r="B289" s="40">
        <v>16000514</v>
      </c>
      <c r="C289" s="41" t="s">
        <v>4534</v>
      </c>
      <c r="D289" s="41" t="s">
        <v>7592</v>
      </c>
      <c r="E289" s="42" t="s">
        <v>6852</v>
      </c>
      <c r="F289" s="43">
        <v>16</v>
      </c>
      <c r="G289" s="44">
        <v>1.99</v>
      </c>
      <c r="H289" s="43">
        <v>16</v>
      </c>
      <c r="I289" s="44">
        <v>1.54</v>
      </c>
      <c r="J289" s="42" t="s">
        <v>324</v>
      </c>
      <c r="K289" s="42" t="s">
        <v>4</v>
      </c>
      <c r="L289" s="42" t="s">
        <v>4</v>
      </c>
      <c r="M289" s="43">
        <f>IF(Tabelle17[[#This Row],[Heizleistung (55° C)]]=0,Tabelle17[[#This Row],[Heizleistung (35° C)]],(Tabelle17[[#This Row],[Heizleistung (35° C)]]+Tabelle17[[#This Row],[Heizleistung (55° C)]])/2)</f>
        <v>16</v>
      </c>
      <c r="N289" s="46">
        <f>IF(OR(Tabelle17[[#This Row],[Etas 35°C]]=0,Tabelle17[[#This Row],[Etas 55°C]]=0),"n.a.",(Tabelle17[[#This Row],[Etas 35°C]]*0.8+Tabelle17[[#This Row],[Etas 55°C]]*0.2)*2.5)</f>
        <v>4.75</v>
      </c>
      <c r="O289" s="53">
        <f>IF(Tabelle17[[#This Row],[Etas 55°C]]=0,"n.a.",(5.405-Tabelle17[[#This Row],[80%/20% SCOP]])/Tabelle17[[#This Row],[80%/20% SCOP]])</f>
        <v>0.13789473684210532</v>
      </c>
    </row>
    <row r="290" spans="1:15" ht="20.100000000000001" customHeight="1" x14ac:dyDescent="0.25">
      <c r="A290" s="63"/>
      <c r="B290" s="40">
        <v>16003558</v>
      </c>
      <c r="C290" s="41" t="s">
        <v>108</v>
      </c>
      <c r="D290" s="41" t="s">
        <v>6853</v>
      </c>
      <c r="E290" s="42" t="s">
        <v>6852</v>
      </c>
      <c r="F290" s="43">
        <v>21</v>
      </c>
      <c r="G290" s="44">
        <v>1.98</v>
      </c>
      <c r="H290" s="43">
        <v>19.399999999999999</v>
      </c>
      <c r="I290" s="44">
        <v>1.53</v>
      </c>
      <c r="J290" s="42" t="s">
        <v>109</v>
      </c>
      <c r="K290" s="42" t="s">
        <v>4</v>
      </c>
      <c r="L290" s="42" t="s">
        <v>4</v>
      </c>
      <c r="M290" s="43">
        <f>IF(Tabelle17[[#This Row],[Heizleistung (55° C)]]=0,Tabelle17[[#This Row],[Heizleistung (35° C)]],(Tabelle17[[#This Row],[Heizleistung (35° C)]]+Tabelle17[[#This Row],[Heizleistung (55° C)]])/2)</f>
        <v>20.2</v>
      </c>
      <c r="N290" s="46">
        <f>IF(OR(Tabelle17[[#This Row],[Etas 35°C]]=0,Tabelle17[[#This Row],[Etas 55°C]]=0),"n.a.",(Tabelle17[[#This Row],[Etas 35°C]]*0.8+Tabelle17[[#This Row],[Etas 55°C]]*0.2)*2.5)</f>
        <v>4.7250000000000005</v>
      </c>
      <c r="O290" s="53">
        <f>IF(Tabelle17[[#This Row],[Etas 55°C]]=0,"n.a.",(5.405-Tabelle17[[#This Row],[80%/20% SCOP]])/Tabelle17[[#This Row],[80%/20% SCOP]])</f>
        <v>0.14391534391534383</v>
      </c>
    </row>
    <row r="291" spans="1:15" ht="20.100000000000001" customHeight="1" x14ac:dyDescent="0.25">
      <c r="A291" s="63"/>
      <c r="B291" s="40">
        <v>16001200</v>
      </c>
      <c r="C291" s="41" t="s">
        <v>7670</v>
      </c>
      <c r="D291" s="41" t="s">
        <v>7671</v>
      </c>
      <c r="E291" s="42" t="s">
        <v>6852</v>
      </c>
      <c r="F291" s="43">
        <v>17.5</v>
      </c>
      <c r="G291" s="44">
        <v>1.96</v>
      </c>
      <c r="H291" s="43">
        <v>15.6</v>
      </c>
      <c r="I291" s="44">
        <v>1.47</v>
      </c>
      <c r="J291" s="42" t="s">
        <v>109</v>
      </c>
      <c r="K291" s="42" t="s">
        <v>15</v>
      </c>
      <c r="L291" s="42" t="s">
        <v>4</v>
      </c>
      <c r="M291" s="43">
        <f>IF(Tabelle17[[#This Row],[Heizleistung (55° C)]]=0,Tabelle17[[#This Row],[Heizleistung (35° C)]],(Tabelle17[[#This Row],[Heizleistung (35° C)]]+Tabelle17[[#This Row],[Heizleistung (55° C)]])/2)</f>
        <v>16.55</v>
      </c>
      <c r="N291" s="46">
        <f>IF(OR(Tabelle17[[#This Row],[Etas 35°C]]=0,Tabelle17[[#This Row],[Etas 55°C]]=0),"n.a.",(Tabelle17[[#This Row],[Etas 35°C]]*0.8+Tabelle17[[#This Row],[Etas 55°C]]*0.2)*2.5)</f>
        <v>4.6550000000000002</v>
      </c>
      <c r="O291" s="53">
        <f>IF(Tabelle17[[#This Row],[Etas 55°C]]=0,"n.a.",(5.405-Tabelle17[[#This Row],[80%/20% SCOP]])/Tabelle17[[#This Row],[80%/20% SCOP]])</f>
        <v>0.16111707841031148</v>
      </c>
    </row>
    <row r="292" spans="1:15" ht="20.100000000000001" customHeight="1" x14ac:dyDescent="0.25">
      <c r="A292" s="63"/>
      <c r="B292" s="40">
        <v>16007280</v>
      </c>
      <c r="C292" s="41" t="s">
        <v>2472</v>
      </c>
      <c r="D292" s="41" t="s">
        <v>7375</v>
      </c>
      <c r="E292" s="42" t="s">
        <v>6852</v>
      </c>
      <c r="F292" s="43">
        <v>17.2</v>
      </c>
      <c r="G292" s="44">
        <v>1.95</v>
      </c>
      <c r="H292" s="43">
        <v>16.3</v>
      </c>
      <c r="I292" s="44">
        <v>1.5</v>
      </c>
      <c r="J292" s="42" t="s">
        <v>109</v>
      </c>
      <c r="K292" s="42" t="s">
        <v>4</v>
      </c>
      <c r="L292" s="42" t="s">
        <v>4</v>
      </c>
      <c r="M292" s="43">
        <f>IF(Tabelle17[[#This Row],[Heizleistung (55° C)]]=0,Tabelle17[[#This Row],[Heizleistung (35° C)]],(Tabelle17[[#This Row],[Heizleistung (35° C)]]+Tabelle17[[#This Row],[Heizleistung (55° C)]])/2)</f>
        <v>16.75</v>
      </c>
      <c r="N292" s="46">
        <f>IF(OR(Tabelle17[[#This Row],[Etas 35°C]]=0,Tabelle17[[#This Row],[Etas 55°C]]=0),"n.a.",(Tabelle17[[#This Row],[Etas 35°C]]*0.8+Tabelle17[[#This Row],[Etas 55°C]]*0.2)*2.5)</f>
        <v>4.6500000000000004</v>
      </c>
      <c r="O292" s="53">
        <f>IF(Tabelle17[[#This Row],[Etas 55°C]]=0,"n.a.",(5.405-Tabelle17[[#This Row],[80%/20% SCOP]])/Tabelle17[[#This Row],[80%/20% SCOP]])</f>
        <v>0.16236559139784942</v>
      </c>
    </row>
    <row r="293" spans="1:15" ht="20.100000000000001" customHeight="1" x14ac:dyDescent="0.25">
      <c r="A293" s="63"/>
      <c r="B293" s="40">
        <v>16005589</v>
      </c>
      <c r="C293" s="41" t="s">
        <v>1560</v>
      </c>
      <c r="D293" s="41" t="s">
        <v>7010</v>
      </c>
      <c r="E293" s="42" t="s">
        <v>6852</v>
      </c>
      <c r="F293" s="43">
        <v>18</v>
      </c>
      <c r="G293" s="44">
        <v>1.96</v>
      </c>
      <c r="H293" s="43">
        <v>17</v>
      </c>
      <c r="I293" s="44">
        <v>1.42</v>
      </c>
      <c r="J293" s="42" t="s">
        <v>109</v>
      </c>
      <c r="K293" s="42" t="s">
        <v>4</v>
      </c>
      <c r="L293" s="42" t="s">
        <v>4</v>
      </c>
      <c r="M293" s="43">
        <f>IF(Tabelle17[[#This Row],[Heizleistung (55° C)]]=0,Tabelle17[[#This Row],[Heizleistung (35° C)]],(Tabelle17[[#This Row],[Heizleistung (35° C)]]+Tabelle17[[#This Row],[Heizleistung (55° C)]])/2)</f>
        <v>17.5</v>
      </c>
      <c r="N293" s="46">
        <f>IF(OR(Tabelle17[[#This Row],[Etas 35°C]]=0,Tabelle17[[#This Row],[Etas 55°C]]=0),"n.a.",(Tabelle17[[#This Row],[Etas 35°C]]*0.8+Tabelle17[[#This Row],[Etas 55°C]]*0.2)*2.5)</f>
        <v>4.63</v>
      </c>
      <c r="O293" s="53">
        <f>IF(Tabelle17[[#This Row],[Etas 55°C]]=0,"n.a.",(5.405-Tabelle17[[#This Row],[80%/20% SCOP]])/Tabelle17[[#This Row],[80%/20% SCOP]])</f>
        <v>0.16738660907127437</v>
      </c>
    </row>
    <row r="294" spans="1:15" ht="20.100000000000001" customHeight="1" x14ac:dyDescent="0.25">
      <c r="A294" s="63"/>
      <c r="B294" s="40">
        <v>16010394</v>
      </c>
      <c r="C294" s="41" t="s">
        <v>3044</v>
      </c>
      <c r="D294" s="41" t="s">
        <v>7450</v>
      </c>
      <c r="E294" s="42" t="s">
        <v>6852</v>
      </c>
      <c r="F294" s="43">
        <v>18</v>
      </c>
      <c r="G294" s="44">
        <v>1.96</v>
      </c>
      <c r="H294" s="43">
        <v>17</v>
      </c>
      <c r="I294" s="44">
        <v>1.42</v>
      </c>
      <c r="J294" s="42" t="s">
        <v>109</v>
      </c>
      <c r="K294" s="42" t="s">
        <v>4</v>
      </c>
      <c r="L294" s="42" t="s">
        <v>4</v>
      </c>
      <c r="M294" s="43">
        <f>IF(Tabelle17[[#This Row],[Heizleistung (55° C)]]=0,Tabelle17[[#This Row],[Heizleistung (35° C)]],(Tabelle17[[#This Row],[Heizleistung (35° C)]]+Tabelle17[[#This Row],[Heizleistung (55° C)]])/2)</f>
        <v>17.5</v>
      </c>
      <c r="N294" s="46">
        <f>IF(OR(Tabelle17[[#This Row],[Etas 35°C]]=0,Tabelle17[[#This Row],[Etas 55°C]]=0),"n.a.",(Tabelle17[[#This Row],[Etas 35°C]]*0.8+Tabelle17[[#This Row],[Etas 55°C]]*0.2)*2.5)</f>
        <v>4.63</v>
      </c>
      <c r="O294" s="53">
        <f>IF(Tabelle17[[#This Row],[Etas 55°C]]=0,"n.a.",(5.405-Tabelle17[[#This Row],[80%/20% SCOP]])/Tabelle17[[#This Row],[80%/20% SCOP]])</f>
        <v>0.16738660907127437</v>
      </c>
    </row>
    <row r="295" spans="1:15" ht="20.100000000000001" customHeight="1" x14ac:dyDescent="0.25">
      <c r="A295" s="63"/>
      <c r="B295" s="40">
        <v>16002713</v>
      </c>
      <c r="C295" s="41" t="s">
        <v>6533</v>
      </c>
      <c r="D295" s="41" t="s">
        <v>7918</v>
      </c>
      <c r="E295" s="42" t="s">
        <v>6852</v>
      </c>
      <c r="F295" s="43">
        <v>18</v>
      </c>
      <c r="G295" s="44">
        <v>1.92</v>
      </c>
      <c r="H295" s="43">
        <v>16</v>
      </c>
      <c r="I295" s="44">
        <v>1.43</v>
      </c>
      <c r="J295" s="42" t="s">
        <v>109</v>
      </c>
      <c r="K295" s="42" t="s">
        <v>4</v>
      </c>
      <c r="L295" s="42" t="s">
        <v>4</v>
      </c>
      <c r="M295" s="43">
        <f>IF(Tabelle17[[#This Row],[Heizleistung (55° C)]]=0,Tabelle17[[#This Row],[Heizleistung (35° C)]],(Tabelle17[[#This Row],[Heizleistung (35° C)]]+Tabelle17[[#This Row],[Heizleistung (55° C)]])/2)</f>
        <v>17</v>
      </c>
      <c r="N295" s="46">
        <f>IF(OR(Tabelle17[[#This Row],[Etas 35°C]]=0,Tabelle17[[#This Row],[Etas 55°C]]=0),"n.a.",(Tabelle17[[#This Row],[Etas 35°C]]*0.8+Tabelle17[[#This Row],[Etas 55°C]]*0.2)*2.5)</f>
        <v>4.5549999999999997</v>
      </c>
      <c r="O295" s="53">
        <f>IF(Tabelle17[[#This Row],[Etas 55°C]]=0,"n.a.",(5.405-Tabelle17[[#This Row],[80%/20% SCOP]])/Tabelle17[[#This Row],[80%/20% SCOP]])</f>
        <v>0.1866081229418223</v>
      </c>
    </row>
    <row r="296" spans="1:15" ht="20.100000000000001" customHeight="1" x14ac:dyDescent="0.25">
      <c r="A296" s="63"/>
      <c r="B296" s="40">
        <v>16001210</v>
      </c>
      <c r="C296" s="41" t="s">
        <v>7670</v>
      </c>
      <c r="D296" s="41" t="s">
        <v>7673</v>
      </c>
      <c r="E296" s="42" t="s">
        <v>6852</v>
      </c>
      <c r="F296" s="43">
        <v>21.8</v>
      </c>
      <c r="G296" s="44">
        <v>1.9</v>
      </c>
      <c r="H296" s="43">
        <v>19.2</v>
      </c>
      <c r="I296" s="44">
        <v>1.49</v>
      </c>
      <c r="J296" s="42" t="s">
        <v>109</v>
      </c>
      <c r="K296" s="42" t="s">
        <v>15</v>
      </c>
      <c r="L296" s="42" t="s">
        <v>4</v>
      </c>
      <c r="M296" s="43">
        <f>IF(Tabelle17[[#This Row],[Heizleistung (55° C)]]=0,Tabelle17[[#This Row],[Heizleistung (35° C)]],(Tabelle17[[#This Row],[Heizleistung (35° C)]]+Tabelle17[[#This Row],[Heizleistung (55° C)]])/2)</f>
        <v>20.5</v>
      </c>
      <c r="N296" s="46">
        <f>IF(OR(Tabelle17[[#This Row],[Etas 35°C]]=0,Tabelle17[[#This Row],[Etas 55°C]]=0),"n.a.",(Tabelle17[[#This Row],[Etas 35°C]]*0.8+Tabelle17[[#This Row],[Etas 55°C]]*0.2)*2.5)</f>
        <v>4.5449999999999999</v>
      </c>
      <c r="O296" s="53">
        <f>IF(Tabelle17[[#This Row],[Etas 55°C]]=0,"n.a.",(5.405-Tabelle17[[#This Row],[80%/20% SCOP]])/Tabelle17[[#This Row],[80%/20% SCOP]])</f>
        <v>0.18921892189218928</v>
      </c>
    </row>
    <row r="297" spans="1:15" ht="20.100000000000001" customHeight="1" x14ac:dyDescent="0.25">
      <c r="A297" s="63"/>
      <c r="B297" s="40">
        <v>16003048</v>
      </c>
      <c r="C297" s="41" t="s">
        <v>6137</v>
      </c>
      <c r="D297" s="41" t="s">
        <v>7848</v>
      </c>
      <c r="E297" s="42" t="s">
        <v>6852</v>
      </c>
      <c r="F297" s="43">
        <v>19.62</v>
      </c>
      <c r="G297" s="44">
        <v>1.87</v>
      </c>
      <c r="H297" s="43">
        <v>19.940000000000001</v>
      </c>
      <c r="I297" s="44">
        <v>1.42</v>
      </c>
      <c r="J297" s="42" t="s">
        <v>109</v>
      </c>
      <c r="K297" s="42" t="s">
        <v>4</v>
      </c>
      <c r="L297" s="42" t="s">
        <v>4</v>
      </c>
      <c r="M297" s="43">
        <f>IF(Tabelle17[[#This Row],[Heizleistung (55° C)]]=0,Tabelle17[[#This Row],[Heizleistung (35° C)]],(Tabelle17[[#This Row],[Heizleistung (35° C)]]+Tabelle17[[#This Row],[Heizleistung (55° C)]])/2)</f>
        <v>19.78</v>
      </c>
      <c r="N297" s="46">
        <f>IF(OR(Tabelle17[[#This Row],[Etas 35°C]]=0,Tabelle17[[#This Row],[Etas 55°C]]=0),"n.a.",(Tabelle17[[#This Row],[Etas 35°C]]*0.8+Tabelle17[[#This Row],[Etas 55°C]]*0.2)*2.5)</f>
        <v>4.4500000000000011</v>
      </c>
      <c r="O297" s="53">
        <f>IF(Tabelle17[[#This Row],[Etas 55°C]]=0,"n.a.",(5.405-Tabelle17[[#This Row],[80%/20% SCOP]])/Tabelle17[[#This Row],[80%/20% SCOP]])</f>
        <v>0.21460674157303347</v>
      </c>
    </row>
    <row r="298" spans="1:15" ht="20.100000000000001" customHeight="1" x14ac:dyDescent="0.25">
      <c r="A298" s="63"/>
      <c r="B298" s="40">
        <v>16015008</v>
      </c>
      <c r="C298" s="41" t="s">
        <v>108</v>
      </c>
      <c r="D298" s="41" t="s">
        <v>6854</v>
      </c>
      <c r="E298" s="42" t="s">
        <v>6852</v>
      </c>
      <c r="F298" s="43">
        <v>21</v>
      </c>
      <c r="G298" s="44">
        <v>1.87</v>
      </c>
      <c r="H298" s="43">
        <v>19.399999999999999</v>
      </c>
      <c r="I298" s="44">
        <v>1.42</v>
      </c>
      <c r="J298" s="42" t="s">
        <v>109</v>
      </c>
      <c r="K298" s="42" t="s">
        <v>4</v>
      </c>
      <c r="L298" s="42" t="s">
        <v>4</v>
      </c>
      <c r="M298" s="43">
        <f>IF(Tabelle17[[#This Row],[Heizleistung (55° C)]]=0,Tabelle17[[#This Row],[Heizleistung (35° C)]],(Tabelle17[[#This Row],[Heizleistung (35° C)]]+Tabelle17[[#This Row],[Heizleistung (55° C)]])/2)</f>
        <v>20.2</v>
      </c>
      <c r="N298" s="46">
        <f>IF(OR(Tabelle17[[#This Row],[Etas 35°C]]=0,Tabelle17[[#This Row],[Etas 55°C]]=0),"n.a.",(Tabelle17[[#This Row],[Etas 35°C]]*0.8+Tabelle17[[#This Row],[Etas 55°C]]*0.2)*2.5)</f>
        <v>4.4500000000000011</v>
      </c>
      <c r="O298" s="53">
        <f>IF(Tabelle17[[#This Row],[Etas 55°C]]=0,"n.a.",(5.405-Tabelle17[[#This Row],[80%/20% SCOP]])/Tabelle17[[#This Row],[80%/20% SCOP]])</f>
        <v>0.21460674157303347</v>
      </c>
    </row>
    <row r="299" spans="1:15" ht="20.100000000000001" customHeight="1" x14ac:dyDescent="0.25">
      <c r="A299" s="63"/>
      <c r="B299" s="40">
        <v>16000928</v>
      </c>
      <c r="C299" s="41" t="s">
        <v>4739</v>
      </c>
      <c r="D299" s="41" t="s">
        <v>7659</v>
      </c>
      <c r="E299" s="42" t="s">
        <v>6852</v>
      </c>
      <c r="F299" s="43">
        <v>19</v>
      </c>
      <c r="G299" s="44">
        <v>1.85</v>
      </c>
      <c r="H299" s="43">
        <v>20</v>
      </c>
      <c r="I299" s="44">
        <v>1.48</v>
      </c>
      <c r="J299" s="42" t="s">
        <v>109</v>
      </c>
      <c r="K299" s="42" t="s">
        <v>4</v>
      </c>
      <c r="L299" s="42" t="s">
        <v>4</v>
      </c>
      <c r="M299" s="43">
        <f>IF(Tabelle17[[#This Row],[Heizleistung (55° C)]]=0,Tabelle17[[#This Row],[Heizleistung (35° C)]],(Tabelle17[[#This Row],[Heizleistung (35° C)]]+Tabelle17[[#This Row],[Heizleistung (55° C)]])/2)</f>
        <v>19.5</v>
      </c>
      <c r="N299" s="46">
        <f>IF(OR(Tabelle17[[#This Row],[Etas 35°C]]=0,Tabelle17[[#This Row],[Etas 55°C]]=0),"n.a.",(Tabelle17[[#This Row],[Etas 35°C]]*0.8+Tabelle17[[#This Row],[Etas 55°C]]*0.2)*2.5)</f>
        <v>4.4400000000000004</v>
      </c>
      <c r="O299" s="53">
        <f>IF(Tabelle17[[#This Row],[Etas 55°C]]=0,"n.a.",(5.405-Tabelle17[[#This Row],[80%/20% SCOP]])/Tabelle17[[#This Row],[80%/20% SCOP]])</f>
        <v>0.21734234234234229</v>
      </c>
    </row>
    <row r="300" spans="1:15" ht="20.100000000000001" customHeight="1" x14ac:dyDescent="0.25">
      <c r="A300" s="63"/>
      <c r="B300" s="40">
        <v>16002628</v>
      </c>
      <c r="C300" s="41" t="s">
        <v>6201</v>
      </c>
      <c r="D300" s="41" t="s">
        <v>7860</v>
      </c>
      <c r="E300" s="42" t="s">
        <v>6852</v>
      </c>
      <c r="F300" s="43">
        <v>17</v>
      </c>
      <c r="G300" s="44">
        <v>1.85</v>
      </c>
      <c r="H300" s="43">
        <v>16</v>
      </c>
      <c r="I300" s="44">
        <v>1.42</v>
      </c>
      <c r="J300" s="42" t="s">
        <v>109</v>
      </c>
      <c r="K300" s="42" t="s">
        <v>4</v>
      </c>
      <c r="L300" s="42" t="s">
        <v>4</v>
      </c>
      <c r="M300" s="43">
        <f>IF(Tabelle17[[#This Row],[Heizleistung (55° C)]]=0,Tabelle17[[#This Row],[Heizleistung (35° C)]],(Tabelle17[[#This Row],[Heizleistung (35° C)]]+Tabelle17[[#This Row],[Heizleistung (55° C)]])/2)</f>
        <v>16.5</v>
      </c>
      <c r="N300" s="46">
        <f>IF(OR(Tabelle17[[#This Row],[Etas 35°C]]=0,Tabelle17[[#This Row],[Etas 55°C]]=0),"n.a.",(Tabelle17[[#This Row],[Etas 35°C]]*0.8+Tabelle17[[#This Row],[Etas 55°C]]*0.2)*2.5)</f>
        <v>4.41</v>
      </c>
      <c r="O300" s="53">
        <f>IF(Tabelle17[[#This Row],[Etas 55°C]]=0,"n.a.",(5.405-Tabelle17[[#This Row],[80%/20% SCOP]])/Tabelle17[[#This Row],[80%/20% SCOP]])</f>
        <v>0.22562358276643993</v>
      </c>
    </row>
    <row r="301" spans="1:15" ht="20.100000000000001" customHeight="1" x14ac:dyDescent="0.25">
      <c r="A301" s="63"/>
      <c r="B301" s="40">
        <v>16011556</v>
      </c>
      <c r="C301" s="41" t="s">
        <v>5832</v>
      </c>
      <c r="D301" s="41" t="s">
        <v>7836</v>
      </c>
      <c r="E301" s="42" t="s">
        <v>6852</v>
      </c>
      <c r="F301" s="43">
        <v>18</v>
      </c>
      <c r="G301" s="44">
        <v>1.85</v>
      </c>
      <c r="H301" s="43">
        <v>20</v>
      </c>
      <c r="I301" s="44">
        <v>1.42</v>
      </c>
      <c r="J301" s="42" t="s">
        <v>508</v>
      </c>
      <c r="K301" s="42" t="s">
        <v>4</v>
      </c>
      <c r="L301" s="42" t="s">
        <v>25</v>
      </c>
      <c r="M301" s="43">
        <f>IF(Tabelle17[[#This Row],[Heizleistung (55° C)]]=0,Tabelle17[[#This Row],[Heizleistung (35° C)]],(Tabelle17[[#This Row],[Heizleistung (35° C)]]+Tabelle17[[#This Row],[Heizleistung (55° C)]])/2)</f>
        <v>19</v>
      </c>
      <c r="N301" s="46">
        <f>IF(OR(Tabelle17[[#This Row],[Etas 35°C]]=0,Tabelle17[[#This Row],[Etas 55°C]]=0),"n.a.",(Tabelle17[[#This Row],[Etas 35°C]]*0.8+Tabelle17[[#This Row],[Etas 55°C]]*0.2)*2.5)</f>
        <v>4.41</v>
      </c>
      <c r="O301" s="53">
        <f>IF(Tabelle17[[#This Row],[Etas 55°C]]=0,"n.a.",(5.405-Tabelle17[[#This Row],[80%/20% SCOP]])/Tabelle17[[#This Row],[80%/20% SCOP]])</f>
        <v>0.22562358276643993</v>
      </c>
    </row>
    <row r="302" spans="1:15" ht="20.100000000000001" customHeight="1" x14ac:dyDescent="0.25">
      <c r="A302" s="63"/>
      <c r="B302" s="40">
        <v>16011741</v>
      </c>
      <c r="C302" s="41" t="s">
        <v>5546</v>
      </c>
      <c r="D302" s="41" t="s">
        <v>7720</v>
      </c>
      <c r="E302" s="42" t="s">
        <v>6852</v>
      </c>
      <c r="F302" s="43">
        <v>19</v>
      </c>
      <c r="G302" s="44">
        <v>1.84</v>
      </c>
      <c r="H302" s="43">
        <v>20</v>
      </c>
      <c r="I302" s="44">
        <v>1.4</v>
      </c>
      <c r="J302" s="42" t="s">
        <v>508</v>
      </c>
      <c r="K302" s="42" t="s">
        <v>4</v>
      </c>
      <c r="L302" s="42" t="s">
        <v>4</v>
      </c>
      <c r="M302" s="43">
        <f>IF(Tabelle17[[#This Row],[Heizleistung (55° C)]]=0,Tabelle17[[#This Row],[Heizleistung (35° C)]],(Tabelle17[[#This Row],[Heizleistung (35° C)]]+Tabelle17[[#This Row],[Heizleistung (55° C)]])/2)</f>
        <v>19.5</v>
      </c>
      <c r="N302" s="46">
        <f>IF(OR(Tabelle17[[#This Row],[Etas 35°C]]=0,Tabelle17[[#This Row],[Etas 55°C]]=0),"n.a.",(Tabelle17[[#This Row],[Etas 35°C]]*0.8+Tabelle17[[#This Row],[Etas 55°C]]*0.2)*2.5)</f>
        <v>4.3800000000000008</v>
      </c>
      <c r="O302" s="53">
        <f>IF(Tabelle17[[#This Row],[Etas 55°C]]=0,"n.a.",(5.405-Tabelle17[[#This Row],[80%/20% SCOP]])/Tabelle17[[#This Row],[80%/20% SCOP]])</f>
        <v>0.23401826484018248</v>
      </c>
    </row>
    <row r="303" spans="1:15" ht="20.100000000000001" customHeight="1" x14ac:dyDescent="0.25">
      <c r="A303" s="63"/>
      <c r="B303" s="40">
        <v>16011734</v>
      </c>
      <c r="C303" s="41" t="s">
        <v>5546</v>
      </c>
      <c r="D303" s="41" t="s">
        <v>7784</v>
      </c>
      <c r="E303" s="42" t="s">
        <v>6852</v>
      </c>
      <c r="F303" s="43">
        <v>19</v>
      </c>
      <c r="G303" s="44">
        <v>1.84</v>
      </c>
      <c r="H303" s="43">
        <v>20</v>
      </c>
      <c r="I303" s="44">
        <v>1.4</v>
      </c>
      <c r="J303" s="42" t="s">
        <v>508</v>
      </c>
      <c r="K303" s="42" t="s">
        <v>4</v>
      </c>
      <c r="L303" s="42" t="s">
        <v>4</v>
      </c>
      <c r="M303" s="43">
        <f>IF(Tabelle17[[#This Row],[Heizleistung (55° C)]]=0,Tabelle17[[#This Row],[Heizleistung (35° C)]],(Tabelle17[[#This Row],[Heizleistung (35° C)]]+Tabelle17[[#This Row],[Heizleistung (55° C)]])/2)</f>
        <v>19.5</v>
      </c>
      <c r="N303" s="46">
        <f>IF(OR(Tabelle17[[#This Row],[Etas 35°C]]=0,Tabelle17[[#This Row],[Etas 55°C]]=0),"n.a.",(Tabelle17[[#This Row],[Etas 35°C]]*0.8+Tabelle17[[#This Row],[Etas 55°C]]*0.2)*2.5)</f>
        <v>4.3800000000000008</v>
      </c>
      <c r="O303" s="53">
        <f>IF(Tabelle17[[#This Row],[Etas 55°C]]=0,"n.a.",(5.405-Tabelle17[[#This Row],[80%/20% SCOP]])/Tabelle17[[#This Row],[80%/20% SCOP]])</f>
        <v>0.23401826484018248</v>
      </c>
    </row>
    <row r="304" spans="1:15" ht="20.100000000000001" customHeight="1" x14ac:dyDescent="0.25">
      <c r="A304" s="63"/>
      <c r="B304" s="40">
        <v>16000985</v>
      </c>
      <c r="C304" s="41" t="s">
        <v>4739</v>
      </c>
      <c r="D304" s="41" t="s">
        <v>7649</v>
      </c>
      <c r="E304" s="42" t="s">
        <v>6852</v>
      </c>
      <c r="F304" s="43">
        <v>19.5</v>
      </c>
      <c r="G304" s="44">
        <v>1.8260000000000001</v>
      </c>
      <c r="H304" s="43">
        <v>20.3</v>
      </c>
      <c r="I304" s="44">
        <v>1.431</v>
      </c>
      <c r="J304" s="42" t="s">
        <v>109</v>
      </c>
      <c r="K304" s="42" t="s">
        <v>4</v>
      </c>
      <c r="L304" s="42" t="s">
        <v>15</v>
      </c>
      <c r="M304" s="43">
        <f>IF(Tabelle17[[#This Row],[Heizleistung (55° C)]]=0,Tabelle17[[#This Row],[Heizleistung (35° C)]],(Tabelle17[[#This Row],[Heizleistung (35° C)]]+Tabelle17[[#This Row],[Heizleistung (55° C)]])/2)</f>
        <v>19.899999999999999</v>
      </c>
      <c r="N304" s="46">
        <f>IF(OR(Tabelle17[[#This Row],[Etas 35°C]]=0,Tabelle17[[#This Row],[Etas 55°C]]=0),"n.a.",(Tabelle17[[#This Row],[Etas 35°C]]*0.8+Tabelle17[[#This Row],[Etas 55°C]]*0.2)*2.5)</f>
        <v>4.3675000000000006</v>
      </c>
      <c r="O304" s="53">
        <f>IF(Tabelle17[[#This Row],[Etas 55°C]]=0,"n.a.",(5.405-Tabelle17[[#This Row],[80%/20% SCOP]])/Tabelle17[[#This Row],[80%/20% SCOP]])</f>
        <v>0.23755008586147669</v>
      </c>
    </row>
    <row r="305" spans="1:15" ht="20.100000000000001" customHeight="1" x14ac:dyDescent="0.25">
      <c r="A305" s="63"/>
      <c r="B305" s="47">
        <v>16008989</v>
      </c>
      <c r="C305" s="48" t="s">
        <v>7933</v>
      </c>
      <c r="D305" s="48" t="s">
        <v>7935</v>
      </c>
      <c r="E305" s="49" t="s">
        <v>6852</v>
      </c>
      <c r="F305" s="50">
        <v>16.8</v>
      </c>
      <c r="G305" s="51">
        <v>1.81</v>
      </c>
      <c r="H305" s="50">
        <v>16.2</v>
      </c>
      <c r="I305" s="51">
        <v>1.48</v>
      </c>
      <c r="J305" s="49" t="s">
        <v>324</v>
      </c>
      <c r="K305" s="49" t="s">
        <v>4</v>
      </c>
      <c r="L305" s="49" t="s">
        <v>4</v>
      </c>
      <c r="M305" s="50">
        <f>IF(Tabelle17[[#This Row],[Heizleistung (55° C)]]=0,Tabelle17[[#This Row],[Heizleistung (35° C)]],(Tabelle17[[#This Row],[Heizleistung (35° C)]]+Tabelle17[[#This Row],[Heizleistung (55° C)]])/2)</f>
        <v>16.5</v>
      </c>
      <c r="N305" s="52">
        <f>IF(OR(Tabelle17[[#This Row],[Etas 35°C]]=0,Tabelle17[[#This Row],[Etas 55°C]]=0),"n.a.",(Tabelle17[[#This Row],[Etas 35°C]]*0.8+Tabelle17[[#This Row],[Etas 55°C]]*0.2)*2.5)</f>
        <v>4.3600000000000003</v>
      </c>
      <c r="O305" s="55">
        <f>IF(Tabelle17[[#This Row],[Etas 55°C]]=0,"n.a.",(5.405-Tabelle17[[#This Row],[80%/20% SCOP]])/Tabelle17[[#This Row],[80%/20% SCOP]])</f>
        <v>0.23967889908256879</v>
      </c>
    </row>
    <row r="306" spans="1:15" ht="20.100000000000001" customHeight="1" x14ac:dyDescent="0.25">
      <c r="B306" s="49"/>
      <c r="C306" s="48"/>
      <c r="D306" s="48"/>
      <c r="E306" s="49"/>
      <c r="F306" s="50"/>
      <c r="G306" s="51"/>
      <c r="H306" s="50"/>
      <c r="I306" s="51"/>
      <c r="J306" s="49"/>
      <c r="K306" s="49"/>
      <c r="L306" s="49"/>
      <c r="M306" s="50"/>
      <c r="N306" s="52"/>
      <c r="O306" s="51"/>
    </row>
    <row r="307" spans="1:15" ht="20.100000000000001" customHeight="1" x14ac:dyDescent="0.25">
      <c r="B307" s="7"/>
      <c r="C307" s="4"/>
      <c r="D307" s="4"/>
      <c r="E307" s="7"/>
      <c r="F307" s="9"/>
      <c r="G307" s="8"/>
      <c r="H307" s="9"/>
      <c r="I307" s="8"/>
      <c r="J307" s="7"/>
      <c r="K307" s="7"/>
      <c r="L307" s="7"/>
      <c r="M307" s="9"/>
      <c r="N307" s="54"/>
      <c r="O307" s="8"/>
    </row>
    <row r="308" spans="1:15" ht="20.100000000000001" customHeight="1" x14ac:dyDescent="0.25">
      <c r="B308" s="7"/>
      <c r="C308" s="4"/>
      <c r="D308" s="4"/>
      <c r="E308" s="7"/>
      <c r="F308" s="9"/>
      <c r="G308" s="8"/>
      <c r="H308" s="9"/>
      <c r="I308" s="8"/>
      <c r="J308" s="7"/>
      <c r="K308" s="7"/>
      <c r="L308" s="7"/>
      <c r="M308" s="9"/>
      <c r="N308" s="54"/>
      <c r="O308" s="8"/>
    </row>
    <row r="309" spans="1:15" ht="35.1" customHeight="1" x14ac:dyDescent="0.25">
      <c r="A309" s="62" t="s">
        <v>7975</v>
      </c>
      <c r="B309" s="2" t="s">
        <v>35</v>
      </c>
      <c r="C309" s="3" t="s">
        <v>7976</v>
      </c>
      <c r="D309" s="3" t="s">
        <v>27</v>
      </c>
      <c r="E309" s="3" t="s">
        <v>28</v>
      </c>
      <c r="F309" s="2" t="s">
        <v>7963</v>
      </c>
      <c r="G309" s="3" t="s">
        <v>30</v>
      </c>
      <c r="H309" s="2" t="s">
        <v>7964</v>
      </c>
      <c r="I309" s="3" t="s">
        <v>32</v>
      </c>
      <c r="J309" s="3" t="s">
        <v>33</v>
      </c>
      <c r="K309" s="2" t="s">
        <v>36</v>
      </c>
      <c r="L309" s="2" t="s">
        <v>34</v>
      </c>
      <c r="M309" s="2" t="s">
        <v>6791</v>
      </c>
      <c r="N309" s="2" t="s">
        <v>6792</v>
      </c>
      <c r="O309" s="2" t="s">
        <v>6816</v>
      </c>
    </row>
    <row r="310" spans="1:15" ht="20.100000000000001" customHeight="1" x14ac:dyDescent="0.25">
      <c r="A310" s="62"/>
      <c r="B310" s="40">
        <v>16007467</v>
      </c>
      <c r="C310" s="41" t="s">
        <v>2472</v>
      </c>
      <c r="D310" s="41" t="s">
        <v>7373</v>
      </c>
      <c r="E310" s="42" t="s">
        <v>6852</v>
      </c>
      <c r="F310" s="43">
        <v>26.1</v>
      </c>
      <c r="G310" s="44">
        <v>2.21</v>
      </c>
      <c r="H310" s="43">
        <v>24</v>
      </c>
      <c r="I310" s="44">
        <v>1.69</v>
      </c>
      <c r="J310" s="42" t="s">
        <v>109</v>
      </c>
      <c r="K310" s="42" t="s">
        <v>4</v>
      </c>
      <c r="L310" s="42" t="s">
        <v>4</v>
      </c>
      <c r="M310" s="43">
        <f>IF(Tabelle16[[#This Row],[Heizleistung (55° C)]]=0,Tabelle16[[#This Row],[Heizleistung (35° C)]],(Tabelle16[[#This Row],[Heizleistung (35° C)]]+Tabelle16[[#This Row],[Heizleistung (55° C)]])/2)</f>
        <v>25.05</v>
      </c>
      <c r="N310" s="46">
        <f>IF(OR(Tabelle16[[#This Row],[Etas 35°C]]=0,Tabelle16[[#This Row],[Etas 55°C]]=0),"n.a.",(Tabelle16[[#This Row],[Etas 35°C]]*0.8+Tabelle16[[#This Row],[Etas 55°C]]*0.2)*2.5)</f>
        <v>5.2649999999999997</v>
      </c>
      <c r="O310" s="53">
        <f>IF(Tabelle16[[#This Row],[Etas 55°C]]=0,"n.a.",(5.265-Tabelle16[[#This Row],[80%/20% SCOP]])/Tabelle16[[#This Row],[80%/20% SCOP]])</f>
        <v>0</v>
      </c>
    </row>
    <row r="311" spans="1:15" ht="20.100000000000001" customHeight="1" x14ac:dyDescent="0.25">
      <c r="A311" s="62"/>
      <c r="B311" s="40">
        <v>16003465</v>
      </c>
      <c r="C311" s="41" t="s">
        <v>651</v>
      </c>
      <c r="D311" s="41" t="s">
        <v>6941</v>
      </c>
      <c r="E311" s="42" t="s">
        <v>6852</v>
      </c>
      <c r="F311" s="43">
        <v>21</v>
      </c>
      <c r="G311" s="44">
        <v>2.0699999999999998</v>
      </c>
      <c r="H311" s="43">
        <v>21</v>
      </c>
      <c r="I311" s="44">
        <v>1.59</v>
      </c>
      <c r="J311" s="42" t="s">
        <v>109</v>
      </c>
      <c r="K311" s="42" t="s">
        <v>4</v>
      </c>
      <c r="L311" s="42" t="s">
        <v>4</v>
      </c>
      <c r="M311" s="43">
        <f>IF(Tabelle16[[#This Row],[Heizleistung (55° C)]]=0,Tabelle16[[#This Row],[Heizleistung (35° C)]],(Tabelle16[[#This Row],[Heizleistung (35° C)]]+Tabelle16[[#This Row],[Heizleistung (55° C)]])/2)</f>
        <v>21</v>
      </c>
      <c r="N311" s="46">
        <f>IF(OR(Tabelle16[[#This Row],[Etas 35°C]]=0,Tabelle16[[#This Row],[Etas 55°C]]=0),"n.a.",(Tabelle16[[#This Row],[Etas 35°C]]*0.8+Tabelle16[[#This Row],[Etas 55°C]]*0.2)*2.5)</f>
        <v>4.9349999999999996</v>
      </c>
      <c r="O311" s="53">
        <f>IF(Tabelle16[[#This Row],[Etas 55°C]]=0,"n.a.",(5.265-Tabelle16[[#This Row],[80%/20% SCOP]])/Tabelle16[[#This Row],[80%/20% SCOP]])</f>
        <v>6.6869300911854127E-2</v>
      </c>
    </row>
    <row r="312" spans="1:15" ht="20.100000000000001" customHeight="1" x14ac:dyDescent="0.25">
      <c r="A312" s="62"/>
      <c r="B312" s="40">
        <v>16005080</v>
      </c>
      <c r="C312" s="41" t="s">
        <v>669</v>
      </c>
      <c r="D312" s="41" t="s">
        <v>6965</v>
      </c>
      <c r="E312" s="42" t="s">
        <v>6852</v>
      </c>
      <c r="F312" s="43">
        <v>21</v>
      </c>
      <c r="G312" s="44">
        <v>2.0699999999999998</v>
      </c>
      <c r="H312" s="43">
        <v>21</v>
      </c>
      <c r="I312" s="44">
        <v>1.59</v>
      </c>
      <c r="J312" s="42" t="s">
        <v>109</v>
      </c>
      <c r="K312" s="42" t="s">
        <v>4</v>
      </c>
      <c r="L312" s="42" t="s">
        <v>4</v>
      </c>
      <c r="M312" s="43">
        <f>IF(Tabelle16[[#This Row],[Heizleistung (55° C)]]=0,Tabelle16[[#This Row],[Heizleistung (35° C)]],(Tabelle16[[#This Row],[Heizleistung (35° C)]]+Tabelle16[[#This Row],[Heizleistung (55° C)]])/2)</f>
        <v>21</v>
      </c>
      <c r="N312" s="46">
        <f>IF(OR(Tabelle16[[#This Row],[Etas 35°C]]=0,Tabelle16[[#This Row],[Etas 55°C]]=0),"n.a.",(Tabelle16[[#This Row],[Etas 35°C]]*0.8+Tabelle16[[#This Row],[Etas 55°C]]*0.2)*2.5)</f>
        <v>4.9349999999999996</v>
      </c>
      <c r="O312" s="53">
        <f>IF(Tabelle16[[#This Row],[Etas 55°C]]=0,"n.a.",(5.265-Tabelle16[[#This Row],[80%/20% SCOP]])/Tabelle16[[#This Row],[80%/20% SCOP]])</f>
        <v>6.6869300911854127E-2</v>
      </c>
    </row>
    <row r="313" spans="1:15" ht="20.100000000000001" customHeight="1" x14ac:dyDescent="0.25">
      <c r="A313" s="62"/>
      <c r="B313" s="40">
        <v>16002583</v>
      </c>
      <c r="C313" s="41" t="s">
        <v>6533</v>
      </c>
      <c r="D313" s="41" t="s">
        <v>7898</v>
      </c>
      <c r="E313" s="42" t="s">
        <v>6852</v>
      </c>
      <c r="F313" s="43">
        <v>25.73</v>
      </c>
      <c r="G313" s="44">
        <v>2.06</v>
      </c>
      <c r="H313" s="43">
        <v>24.21</v>
      </c>
      <c r="I313" s="44">
        <v>1.55</v>
      </c>
      <c r="J313" s="42" t="s">
        <v>109</v>
      </c>
      <c r="K313" s="42" t="s">
        <v>4</v>
      </c>
      <c r="L313" s="42" t="s">
        <v>4</v>
      </c>
      <c r="M313" s="43">
        <f>IF(Tabelle16[[#This Row],[Heizleistung (55° C)]]=0,Tabelle16[[#This Row],[Heizleistung (35° C)]],(Tabelle16[[#This Row],[Heizleistung (35° C)]]+Tabelle16[[#This Row],[Heizleistung (55° C)]])/2)</f>
        <v>24.97</v>
      </c>
      <c r="N313" s="46">
        <f>IF(OR(Tabelle16[[#This Row],[Etas 35°C]]=0,Tabelle16[[#This Row],[Etas 55°C]]=0),"n.a.",(Tabelle16[[#This Row],[Etas 35°C]]*0.8+Tabelle16[[#This Row],[Etas 55°C]]*0.2)*2.5)</f>
        <v>4.8950000000000005</v>
      </c>
      <c r="O313" s="53">
        <f>IF(Tabelle16[[#This Row],[Etas 55°C]]=0,"n.a.",(5.265-Tabelle16[[#This Row],[80%/20% SCOP]])/Tabelle16[[#This Row],[80%/20% SCOP]])</f>
        <v>7.5587334014300137E-2</v>
      </c>
    </row>
    <row r="314" spans="1:15" ht="20.100000000000001" customHeight="1" x14ac:dyDescent="0.25">
      <c r="A314" s="62"/>
      <c r="B314" s="40">
        <v>16003405</v>
      </c>
      <c r="C314" s="41" t="s">
        <v>305</v>
      </c>
      <c r="D314" s="41" t="s">
        <v>8019</v>
      </c>
      <c r="E314" s="42" t="s">
        <v>6852</v>
      </c>
      <c r="F314" s="43">
        <v>22</v>
      </c>
      <c r="G314" s="44">
        <v>2.06</v>
      </c>
      <c r="H314" s="43">
        <v>20</v>
      </c>
      <c r="I314" s="44">
        <v>1.43</v>
      </c>
      <c r="J314" s="42" t="s">
        <v>109</v>
      </c>
      <c r="K314" s="42" t="s">
        <v>4</v>
      </c>
      <c r="L314" s="42" t="s">
        <v>4</v>
      </c>
      <c r="M314" s="43">
        <f>IF(Tabelle16[[#This Row],[Heizleistung (55° C)]]=0,Tabelle16[[#This Row],[Heizleistung (35° C)]],(Tabelle16[[#This Row],[Heizleistung (35° C)]]+Tabelle16[[#This Row],[Heizleistung (55° C)]])/2)</f>
        <v>21</v>
      </c>
      <c r="N314" s="46">
        <f>IF(OR(Tabelle16[[#This Row],[Etas 35°C]]=0,Tabelle16[[#This Row],[Etas 55°C]]=0),"n.a.",(Tabelle16[[#This Row],[Etas 35°C]]*0.8+Tabelle16[[#This Row],[Etas 55°C]]*0.2)*2.5)</f>
        <v>4.8350000000000009</v>
      </c>
      <c r="O314" s="53">
        <f>IF(Tabelle16[[#This Row],[Etas 55°C]]=0,"n.a.",(5.265-Tabelle16[[#This Row],[80%/20% SCOP]])/Tabelle16[[#This Row],[80%/20% SCOP]])</f>
        <v>8.8934850051706052E-2</v>
      </c>
    </row>
    <row r="315" spans="1:15" ht="20.100000000000001" customHeight="1" x14ac:dyDescent="0.25">
      <c r="A315" s="62"/>
      <c r="B315" s="40">
        <v>16015012</v>
      </c>
      <c r="C315" s="41" t="s">
        <v>2387</v>
      </c>
      <c r="D315" s="41" t="s">
        <v>7345</v>
      </c>
      <c r="E315" s="42" t="s">
        <v>6852</v>
      </c>
      <c r="F315" s="43">
        <v>26</v>
      </c>
      <c r="G315" s="44">
        <v>2.02</v>
      </c>
      <c r="H315" s="43">
        <v>23</v>
      </c>
      <c r="I315" s="44">
        <v>1.56</v>
      </c>
      <c r="J315" s="42" t="s">
        <v>3</v>
      </c>
      <c r="K315" s="42" t="s">
        <v>4</v>
      </c>
      <c r="L315" s="42" t="s">
        <v>4</v>
      </c>
      <c r="M315" s="43">
        <f>IF(Tabelle16[[#This Row],[Heizleistung (55° C)]]=0,Tabelle16[[#This Row],[Heizleistung (35° C)]],(Tabelle16[[#This Row],[Heizleistung (35° C)]]+Tabelle16[[#This Row],[Heizleistung (55° C)]])/2)</f>
        <v>24.5</v>
      </c>
      <c r="N315" s="46">
        <f>IF(OR(Tabelle16[[#This Row],[Etas 35°C]]=0,Tabelle16[[#This Row],[Etas 55°C]]=0),"n.a.",(Tabelle16[[#This Row],[Etas 35°C]]*0.8+Tabelle16[[#This Row],[Etas 55°C]]*0.2)*2.5)</f>
        <v>4.82</v>
      </c>
      <c r="O315" s="53">
        <f>IF(Tabelle16[[#This Row],[Etas 55°C]]=0,"n.a.",(5.265-Tabelle16[[#This Row],[80%/20% SCOP]])/Tabelle16[[#This Row],[80%/20% SCOP]])</f>
        <v>9.2323651452282024E-2</v>
      </c>
    </row>
    <row r="316" spans="1:15" ht="20.100000000000001" customHeight="1" x14ac:dyDescent="0.25">
      <c r="A316" s="62"/>
      <c r="B316" s="40">
        <v>16007237</v>
      </c>
      <c r="C316" s="41" t="s">
        <v>2816</v>
      </c>
      <c r="D316" s="41" t="s">
        <v>7397</v>
      </c>
      <c r="E316" s="42" t="s">
        <v>6852</v>
      </c>
      <c r="F316" s="43">
        <v>22</v>
      </c>
      <c r="G316" s="44">
        <v>2.032</v>
      </c>
      <c r="H316" s="43">
        <v>22</v>
      </c>
      <c r="I316" s="44">
        <v>1.4810000000000001</v>
      </c>
      <c r="J316" s="42" t="s">
        <v>109</v>
      </c>
      <c r="K316" s="42" t="s">
        <v>4</v>
      </c>
      <c r="L316" s="42" t="s">
        <v>4</v>
      </c>
      <c r="M316" s="43">
        <f>IF(Tabelle16[[#This Row],[Heizleistung (55° C)]]=0,Tabelle16[[#This Row],[Heizleistung (35° C)]],(Tabelle16[[#This Row],[Heizleistung (35° C)]]+Tabelle16[[#This Row],[Heizleistung (55° C)]])/2)</f>
        <v>22</v>
      </c>
      <c r="N316" s="46">
        <f>IF(OR(Tabelle16[[#This Row],[Etas 35°C]]=0,Tabelle16[[#This Row],[Etas 55°C]]=0),"n.a.",(Tabelle16[[#This Row],[Etas 35°C]]*0.8+Tabelle16[[#This Row],[Etas 55°C]]*0.2)*2.5)</f>
        <v>4.8045000000000009</v>
      </c>
      <c r="O316" s="53">
        <f>IF(Tabelle16[[#This Row],[Etas 55°C]]=0,"n.a.",(5.265-Tabelle16[[#This Row],[80%/20% SCOP]])/Tabelle16[[#This Row],[80%/20% SCOP]])</f>
        <v>9.5847642834842067E-2</v>
      </c>
    </row>
    <row r="317" spans="1:15" ht="20.100000000000001" customHeight="1" x14ac:dyDescent="0.25">
      <c r="A317" s="62"/>
      <c r="B317" s="40">
        <v>16003853</v>
      </c>
      <c r="C317" s="41" t="s">
        <v>6920</v>
      </c>
      <c r="D317" s="41" t="s">
        <v>6921</v>
      </c>
      <c r="E317" s="42" t="s">
        <v>6852</v>
      </c>
      <c r="F317" s="43">
        <v>22.3</v>
      </c>
      <c r="G317" s="44">
        <v>2.0299999999999998</v>
      </c>
      <c r="H317" s="43">
        <v>20.7</v>
      </c>
      <c r="I317" s="44">
        <v>1.44</v>
      </c>
      <c r="J317" s="42" t="s">
        <v>324</v>
      </c>
      <c r="K317" s="42" t="s">
        <v>4</v>
      </c>
      <c r="L317" s="42" t="s">
        <v>4</v>
      </c>
      <c r="M317" s="43">
        <f>IF(Tabelle16[[#This Row],[Heizleistung (55° C)]]=0,Tabelle16[[#This Row],[Heizleistung (35° C)]],(Tabelle16[[#This Row],[Heizleistung (35° C)]]+Tabelle16[[#This Row],[Heizleistung (55° C)]])/2)</f>
        <v>21.5</v>
      </c>
      <c r="N317" s="46">
        <f>IF(OR(Tabelle16[[#This Row],[Etas 35°C]]=0,Tabelle16[[#This Row],[Etas 55°C]]=0),"n.a.",(Tabelle16[[#This Row],[Etas 35°C]]*0.8+Tabelle16[[#This Row],[Etas 55°C]]*0.2)*2.5)</f>
        <v>4.7799999999999994</v>
      </c>
      <c r="O317" s="53">
        <f>IF(Tabelle16[[#This Row],[Etas 55°C]]=0,"n.a.",(5.265-Tabelle16[[#This Row],[80%/20% SCOP]])/Tabelle16[[#This Row],[80%/20% SCOP]])</f>
        <v>0.1014644351464436</v>
      </c>
    </row>
    <row r="318" spans="1:15" ht="20.100000000000001" customHeight="1" x14ac:dyDescent="0.25">
      <c r="A318" s="62"/>
      <c r="B318" s="40">
        <v>16007612</v>
      </c>
      <c r="C318" s="41" t="s">
        <v>2855</v>
      </c>
      <c r="D318" s="41" t="s">
        <v>7421</v>
      </c>
      <c r="E318" s="42" t="s">
        <v>6852</v>
      </c>
      <c r="F318" s="43">
        <v>25</v>
      </c>
      <c r="G318" s="44">
        <v>2</v>
      </c>
      <c r="H318" s="43">
        <v>25</v>
      </c>
      <c r="I318" s="44">
        <v>1.5</v>
      </c>
      <c r="J318" s="42" t="s">
        <v>109</v>
      </c>
      <c r="K318" s="42" t="s">
        <v>4</v>
      </c>
      <c r="L318" s="42" t="s">
        <v>4</v>
      </c>
      <c r="M318" s="43">
        <f>IF(Tabelle16[[#This Row],[Heizleistung (55° C)]]=0,Tabelle16[[#This Row],[Heizleistung (35° C)]],(Tabelle16[[#This Row],[Heizleistung (35° C)]]+Tabelle16[[#This Row],[Heizleistung (55° C)]])/2)</f>
        <v>25</v>
      </c>
      <c r="N318" s="46">
        <f>IF(OR(Tabelle16[[#This Row],[Etas 35°C]]=0,Tabelle16[[#This Row],[Etas 55°C]]=0),"n.a.",(Tabelle16[[#This Row],[Etas 35°C]]*0.8+Tabelle16[[#This Row],[Etas 55°C]]*0.2)*2.5)</f>
        <v>4.75</v>
      </c>
      <c r="O318" s="53">
        <f>IF(Tabelle16[[#This Row],[Etas 55°C]]=0,"n.a.",(5.265-Tabelle16[[#This Row],[80%/20% SCOP]])/Tabelle16[[#This Row],[80%/20% SCOP]])</f>
        <v>0.10842105263157888</v>
      </c>
    </row>
    <row r="319" spans="1:15" ht="20.100000000000001" customHeight="1" x14ac:dyDescent="0.25">
      <c r="A319" s="62"/>
      <c r="B319" s="40">
        <v>16000533</v>
      </c>
      <c r="C319" s="41" t="s">
        <v>4534</v>
      </c>
      <c r="D319" s="41" t="s">
        <v>7597</v>
      </c>
      <c r="E319" s="42" t="s">
        <v>6852</v>
      </c>
      <c r="F319" s="43">
        <v>25</v>
      </c>
      <c r="G319" s="44">
        <v>2</v>
      </c>
      <c r="H319" s="43">
        <v>25</v>
      </c>
      <c r="I319" s="44">
        <v>1.5</v>
      </c>
      <c r="J319" s="42" t="s">
        <v>109</v>
      </c>
      <c r="K319" s="42" t="s">
        <v>4</v>
      </c>
      <c r="L319" s="42" t="s">
        <v>4</v>
      </c>
      <c r="M319" s="43">
        <f>IF(Tabelle16[[#This Row],[Heizleistung (55° C)]]=0,Tabelle16[[#This Row],[Heizleistung (35° C)]],(Tabelle16[[#This Row],[Heizleistung (35° C)]]+Tabelle16[[#This Row],[Heizleistung (55° C)]])/2)</f>
        <v>25</v>
      </c>
      <c r="N319" s="46">
        <f>IF(OR(Tabelle16[[#This Row],[Etas 35°C]]=0,Tabelle16[[#This Row],[Etas 55°C]]=0),"n.a.",(Tabelle16[[#This Row],[Etas 35°C]]*0.8+Tabelle16[[#This Row],[Etas 55°C]]*0.2)*2.5)</f>
        <v>4.75</v>
      </c>
      <c r="O319" s="53">
        <f>IF(Tabelle16[[#This Row],[Etas 55°C]]=0,"n.a.",(5.265-Tabelle16[[#This Row],[80%/20% SCOP]])/Tabelle16[[#This Row],[80%/20% SCOP]])</f>
        <v>0.10842105263157888</v>
      </c>
    </row>
    <row r="320" spans="1:15" ht="20.100000000000001" customHeight="1" x14ac:dyDescent="0.25">
      <c r="A320" s="62"/>
      <c r="B320" s="40">
        <v>16002327</v>
      </c>
      <c r="C320" s="41" t="s">
        <v>6201</v>
      </c>
      <c r="D320" s="41" t="s">
        <v>7891</v>
      </c>
      <c r="E320" s="42" t="s">
        <v>6852</v>
      </c>
      <c r="F320" s="43">
        <v>24</v>
      </c>
      <c r="G320" s="44">
        <v>2.0099999999999998</v>
      </c>
      <c r="H320" s="43">
        <v>22</v>
      </c>
      <c r="I320" s="44">
        <v>1.42</v>
      </c>
      <c r="J320" s="42" t="s">
        <v>109</v>
      </c>
      <c r="K320" s="42" t="s">
        <v>4</v>
      </c>
      <c r="L320" s="42" t="s">
        <v>4</v>
      </c>
      <c r="M320" s="43">
        <f>IF(Tabelle16[[#This Row],[Heizleistung (55° C)]]=0,Tabelle16[[#This Row],[Heizleistung (35° C)]],(Tabelle16[[#This Row],[Heizleistung (35° C)]]+Tabelle16[[#This Row],[Heizleistung (55° C)]])/2)</f>
        <v>23</v>
      </c>
      <c r="N320" s="46">
        <f>IF(OR(Tabelle16[[#This Row],[Etas 35°C]]=0,Tabelle16[[#This Row],[Etas 55°C]]=0),"n.a.",(Tabelle16[[#This Row],[Etas 35°C]]*0.8+Tabelle16[[#This Row],[Etas 55°C]]*0.2)*2.5)</f>
        <v>4.7299999999999995</v>
      </c>
      <c r="O320" s="53">
        <f>IF(Tabelle16[[#This Row],[Etas 55°C]]=0,"n.a.",(5.265-Tabelle16[[#This Row],[80%/20% SCOP]])/Tabelle16[[#This Row],[80%/20% SCOP]])</f>
        <v>0.11310782241014804</v>
      </c>
    </row>
    <row r="321" spans="1:15" ht="20.100000000000001" customHeight="1" x14ac:dyDescent="0.25">
      <c r="A321" s="62"/>
      <c r="B321" s="40">
        <v>16002493</v>
      </c>
      <c r="C321" s="41" t="s">
        <v>6201</v>
      </c>
      <c r="D321" s="41" t="s">
        <v>7859</v>
      </c>
      <c r="E321" s="42" t="s">
        <v>6852</v>
      </c>
      <c r="F321" s="43">
        <v>23</v>
      </c>
      <c r="G321" s="44">
        <v>1.96</v>
      </c>
      <c r="H321" s="43">
        <v>23</v>
      </c>
      <c r="I321" s="44">
        <v>1.54</v>
      </c>
      <c r="J321" s="42" t="s">
        <v>109</v>
      </c>
      <c r="K321" s="42" t="s">
        <v>4</v>
      </c>
      <c r="L321" s="42" t="s">
        <v>4</v>
      </c>
      <c r="M321" s="43">
        <f>IF(Tabelle16[[#This Row],[Heizleistung (55° C)]]=0,Tabelle16[[#This Row],[Heizleistung (35° C)]],(Tabelle16[[#This Row],[Heizleistung (35° C)]]+Tabelle16[[#This Row],[Heizleistung (55° C)]])/2)</f>
        <v>23</v>
      </c>
      <c r="N321" s="46">
        <f>IF(OR(Tabelle16[[#This Row],[Etas 35°C]]=0,Tabelle16[[#This Row],[Etas 55°C]]=0),"n.a.",(Tabelle16[[#This Row],[Etas 35°C]]*0.8+Tabelle16[[#This Row],[Etas 55°C]]*0.2)*2.5)</f>
        <v>4.6900000000000004</v>
      </c>
      <c r="O321" s="53">
        <f>IF(Tabelle16[[#This Row],[Etas 55°C]]=0,"n.a.",(5.265-Tabelle16[[#This Row],[80%/20% SCOP]])/Tabelle16[[#This Row],[80%/20% SCOP]])</f>
        <v>0.12260127931769707</v>
      </c>
    </row>
    <row r="322" spans="1:15" ht="20.100000000000001" customHeight="1" x14ac:dyDescent="0.25">
      <c r="A322" s="62"/>
      <c r="B322" s="40">
        <v>16000952</v>
      </c>
      <c r="C322" s="41" t="s">
        <v>4739</v>
      </c>
      <c r="D322" s="41" t="s">
        <v>7667</v>
      </c>
      <c r="E322" s="42" t="s">
        <v>6852</v>
      </c>
      <c r="F322" s="43">
        <v>22.26</v>
      </c>
      <c r="G322" s="44">
        <v>1.8879999999999999</v>
      </c>
      <c r="H322" s="43">
        <v>22.88</v>
      </c>
      <c r="I322" s="44">
        <v>1.516</v>
      </c>
      <c r="J322" s="42" t="s">
        <v>109</v>
      </c>
      <c r="K322" s="42" t="s">
        <v>4</v>
      </c>
      <c r="L322" s="42" t="s">
        <v>4</v>
      </c>
      <c r="M322" s="43">
        <f>IF(Tabelle16[[#This Row],[Heizleistung (55° C)]]=0,Tabelle16[[#This Row],[Heizleistung (35° C)]],(Tabelle16[[#This Row],[Heizleistung (35° C)]]+Tabelle16[[#This Row],[Heizleistung (55° C)]])/2)</f>
        <v>22.57</v>
      </c>
      <c r="N322" s="46">
        <f>IF(OR(Tabelle16[[#This Row],[Etas 35°C]]=0,Tabelle16[[#This Row],[Etas 55°C]]=0),"n.a.",(Tabelle16[[#This Row],[Etas 35°C]]*0.8+Tabelle16[[#This Row],[Etas 55°C]]*0.2)*2.5)</f>
        <v>4.5340000000000007</v>
      </c>
      <c r="O322" s="53">
        <f>IF(Tabelle16[[#This Row],[Etas 55°C]]=0,"n.a.",(5.265-Tabelle16[[#This Row],[80%/20% SCOP]])/Tabelle16[[#This Row],[80%/20% SCOP]])</f>
        <v>0.16122629025143337</v>
      </c>
    </row>
    <row r="323" spans="1:15" ht="20.100000000000001" customHeight="1" x14ac:dyDescent="0.25">
      <c r="A323" s="62"/>
      <c r="B323" s="40">
        <v>16009104</v>
      </c>
      <c r="C323" s="41" t="s">
        <v>6671</v>
      </c>
      <c r="D323" s="41" t="s">
        <v>7942</v>
      </c>
      <c r="E323" s="42" t="s">
        <v>6852</v>
      </c>
      <c r="F323" s="43">
        <v>22.26</v>
      </c>
      <c r="G323" s="44">
        <v>1.8879999999999999</v>
      </c>
      <c r="H323" s="43">
        <v>22.88</v>
      </c>
      <c r="I323" s="44">
        <v>1.516</v>
      </c>
      <c r="J323" s="42" t="s">
        <v>109</v>
      </c>
      <c r="K323" s="42" t="s">
        <v>4</v>
      </c>
      <c r="L323" s="42" t="s">
        <v>4</v>
      </c>
      <c r="M323" s="43">
        <f>IF(Tabelle16[[#This Row],[Heizleistung (55° C)]]=0,Tabelle16[[#This Row],[Heizleistung (35° C)]],(Tabelle16[[#This Row],[Heizleistung (35° C)]]+Tabelle16[[#This Row],[Heizleistung (55° C)]])/2)</f>
        <v>22.57</v>
      </c>
      <c r="N323" s="46">
        <f>IF(OR(Tabelle16[[#This Row],[Etas 35°C]]=0,Tabelle16[[#This Row],[Etas 55°C]]=0),"n.a.",(Tabelle16[[#This Row],[Etas 35°C]]*0.8+Tabelle16[[#This Row],[Etas 55°C]]*0.2)*2.5)</f>
        <v>4.5340000000000007</v>
      </c>
      <c r="O323" s="53">
        <f>IF(Tabelle16[[#This Row],[Etas 55°C]]=0,"n.a.",(5.265-Tabelle16[[#This Row],[80%/20% SCOP]])/Tabelle16[[#This Row],[80%/20% SCOP]])</f>
        <v>0.16122629025143337</v>
      </c>
    </row>
    <row r="324" spans="1:15" ht="20.100000000000001" customHeight="1" x14ac:dyDescent="0.25">
      <c r="A324" s="62"/>
      <c r="B324" s="40">
        <v>16014520</v>
      </c>
      <c r="C324" s="41" t="s">
        <v>580</v>
      </c>
      <c r="D324" s="41" t="s">
        <v>6931</v>
      </c>
      <c r="E324" s="42" t="s">
        <v>6852</v>
      </c>
      <c r="F324" s="43">
        <v>21.6</v>
      </c>
      <c r="G324" s="44">
        <v>1.8839999999999999</v>
      </c>
      <c r="H324" s="43">
        <v>20.7</v>
      </c>
      <c r="I324" s="44">
        <v>1.423</v>
      </c>
      <c r="J324" s="42" t="s">
        <v>355</v>
      </c>
      <c r="K324" s="42" t="s">
        <v>4</v>
      </c>
      <c r="L324" s="42" t="s">
        <v>4</v>
      </c>
      <c r="M324" s="43">
        <f>IF(Tabelle16[[#This Row],[Heizleistung (55° C)]]=0,Tabelle16[[#This Row],[Heizleistung (35° C)]],(Tabelle16[[#This Row],[Heizleistung (35° C)]]+Tabelle16[[#This Row],[Heizleistung (55° C)]])/2)</f>
        <v>21.15</v>
      </c>
      <c r="N324" s="46">
        <f>IF(OR(Tabelle16[[#This Row],[Etas 35°C]]=0,Tabelle16[[#This Row],[Etas 55°C]]=0),"n.a.",(Tabelle16[[#This Row],[Etas 35°C]]*0.8+Tabelle16[[#This Row],[Etas 55°C]]*0.2)*2.5)</f>
        <v>4.4794999999999998</v>
      </c>
      <c r="O324" s="53">
        <f>IF(Tabelle16[[#This Row],[Etas 55°C]]=0,"n.a.",(5.265-Tabelle16[[#This Row],[80%/20% SCOP]])/Tabelle16[[#This Row],[80%/20% SCOP]])</f>
        <v>0.1753543922312758</v>
      </c>
    </row>
    <row r="325" spans="1:15" ht="20.100000000000001" customHeight="1" x14ac:dyDescent="0.25">
      <c r="A325" s="62"/>
      <c r="B325" s="40">
        <v>16002714</v>
      </c>
      <c r="C325" s="41" t="s">
        <v>6533</v>
      </c>
      <c r="D325" s="41" t="s">
        <v>7908</v>
      </c>
      <c r="E325" s="42" t="s">
        <v>6852</v>
      </c>
      <c r="F325" s="43">
        <v>22</v>
      </c>
      <c r="G325" s="44">
        <v>1.87</v>
      </c>
      <c r="H325" s="43">
        <v>20</v>
      </c>
      <c r="I325" s="44">
        <v>1.45</v>
      </c>
      <c r="J325" s="42" t="s">
        <v>109</v>
      </c>
      <c r="K325" s="42" t="s">
        <v>4</v>
      </c>
      <c r="L325" s="42" t="s">
        <v>4</v>
      </c>
      <c r="M325" s="43">
        <f>IF(Tabelle16[[#This Row],[Heizleistung (55° C)]]=0,Tabelle16[[#This Row],[Heizleistung (35° C)]],(Tabelle16[[#This Row],[Heizleistung (35° C)]]+Tabelle16[[#This Row],[Heizleistung (55° C)]])/2)</f>
        <v>21</v>
      </c>
      <c r="N325" s="46">
        <f>IF(OR(Tabelle16[[#This Row],[Etas 35°C]]=0,Tabelle16[[#This Row],[Etas 55°C]]=0),"n.a.",(Tabelle16[[#This Row],[Etas 35°C]]*0.8+Tabelle16[[#This Row],[Etas 55°C]]*0.2)*2.5)</f>
        <v>4.4650000000000007</v>
      </c>
      <c r="O325" s="53">
        <f>IF(Tabelle16[[#This Row],[Etas 55°C]]=0,"n.a.",(5.265-Tabelle16[[#This Row],[80%/20% SCOP]])/Tabelle16[[#This Row],[80%/20% SCOP]])</f>
        <v>0.17917133258678586</v>
      </c>
    </row>
    <row r="326" spans="1:15" ht="20.100000000000001" customHeight="1" x14ac:dyDescent="0.25">
      <c r="A326" s="62"/>
      <c r="B326" s="40">
        <v>16000929</v>
      </c>
      <c r="C326" s="41" t="s">
        <v>4739</v>
      </c>
      <c r="D326" s="41" t="s">
        <v>7666</v>
      </c>
      <c r="E326" s="42" t="s">
        <v>6852</v>
      </c>
      <c r="F326" s="43">
        <v>24</v>
      </c>
      <c r="G326" s="44">
        <v>1.82</v>
      </c>
      <c r="H326" s="43">
        <v>25</v>
      </c>
      <c r="I326" s="44">
        <v>1.46</v>
      </c>
      <c r="J326" s="42" t="s">
        <v>109</v>
      </c>
      <c r="K326" s="42" t="s">
        <v>4</v>
      </c>
      <c r="L326" s="42" t="s">
        <v>4</v>
      </c>
      <c r="M326" s="43">
        <f>IF(Tabelle16[[#This Row],[Heizleistung (55° C)]]=0,Tabelle16[[#This Row],[Heizleistung (35° C)]],(Tabelle16[[#This Row],[Heizleistung (35° C)]]+Tabelle16[[#This Row],[Heizleistung (55° C)]])/2)</f>
        <v>24.5</v>
      </c>
      <c r="N326" s="46">
        <f>IF(OR(Tabelle16[[#This Row],[Etas 35°C]]=0,Tabelle16[[#This Row],[Etas 55°C]]=0),"n.a.",(Tabelle16[[#This Row],[Etas 35°C]]*0.8+Tabelle16[[#This Row],[Etas 55°C]]*0.2)*2.5)</f>
        <v>4.370000000000001</v>
      </c>
      <c r="O326" s="53">
        <f>IF(Tabelle16[[#This Row],[Etas 55°C]]=0,"n.a.",(5.265-Tabelle16[[#This Row],[80%/20% SCOP]])/Tabelle16[[#This Row],[80%/20% SCOP]])</f>
        <v>0.20480549199084633</v>
      </c>
    </row>
    <row r="327" spans="1:15" ht="20.100000000000001" customHeight="1" x14ac:dyDescent="0.25">
      <c r="A327" s="62"/>
      <c r="B327" s="40">
        <v>16000984</v>
      </c>
      <c r="C327" s="41" t="s">
        <v>4739</v>
      </c>
      <c r="D327" s="41" t="s">
        <v>7661</v>
      </c>
      <c r="E327" s="42" t="s">
        <v>6852</v>
      </c>
      <c r="F327" s="43">
        <v>24.2</v>
      </c>
      <c r="G327" s="44">
        <v>1.8129999999999999</v>
      </c>
      <c r="H327" s="43">
        <v>24.8</v>
      </c>
      <c r="I327" s="44">
        <v>1.4390000000000001</v>
      </c>
      <c r="J327" s="42" t="s">
        <v>109</v>
      </c>
      <c r="K327" s="42" t="s">
        <v>4</v>
      </c>
      <c r="L327" s="42" t="s">
        <v>15</v>
      </c>
      <c r="M327" s="43">
        <f>IF(Tabelle16[[#This Row],[Heizleistung (55° C)]]=0,Tabelle16[[#This Row],[Heizleistung (35° C)]],(Tabelle16[[#This Row],[Heizleistung (35° C)]]+Tabelle16[[#This Row],[Heizleistung (55° C)]])/2)</f>
        <v>24.5</v>
      </c>
      <c r="N327" s="46">
        <f>IF(OR(Tabelle16[[#This Row],[Etas 35°C]]=0,Tabelle16[[#This Row],[Etas 55°C]]=0),"n.a.",(Tabelle16[[#This Row],[Etas 35°C]]*0.8+Tabelle16[[#This Row],[Etas 55°C]]*0.2)*2.5)</f>
        <v>4.3455000000000004</v>
      </c>
      <c r="O327" s="53">
        <f>IF(Tabelle16[[#This Row],[Etas 55°C]]=0,"n.a.",(5.265-Tabelle16[[#This Row],[80%/20% SCOP]])/Tabelle16[[#This Row],[80%/20% SCOP]])</f>
        <v>0.21159820503969606</v>
      </c>
    </row>
    <row r="328" spans="1:15" ht="20.100000000000001" customHeight="1" x14ac:dyDescent="0.25">
      <c r="A328" s="62"/>
      <c r="B328" s="40">
        <v>16006083</v>
      </c>
      <c r="C328" s="41" t="s">
        <v>1646</v>
      </c>
      <c r="D328" s="41" t="s">
        <v>8020</v>
      </c>
      <c r="E328" s="42" t="s">
        <v>6852</v>
      </c>
      <c r="F328" s="43">
        <v>23</v>
      </c>
      <c r="G328" s="44">
        <v>1.81</v>
      </c>
      <c r="H328" s="43">
        <v>20</v>
      </c>
      <c r="I328" s="44">
        <v>1.42</v>
      </c>
      <c r="J328" s="42" t="s">
        <v>109</v>
      </c>
      <c r="K328" s="42" t="s">
        <v>4</v>
      </c>
      <c r="L328" s="42" t="s">
        <v>4</v>
      </c>
      <c r="M328" s="43">
        <f>IF(Tabelle16[[#This Row],[Heizleistung (55° C)]]=0,Tabelle16[[#This Row],[Heizleistung (35° C)]],(Tabelle16[[#This Row],[Heizleistung (35° C)]]+Tabelle16[[#This Row],[Heizleistung (55° C)]])/2)</f>
        <v>21.5</v>
      </c>
      <c r="N328" s="46">
        <f>IF(OR(Tabelle16[[#This Row],[Etas 35°C]]=0,Tabelle16[[#This Row],[Etas 55°C]]=0),"n.a.",(Tabelle16[[#This Row],[Etas 35°C]]*0.8+Tabelle16[[#This Row],[Etas 55°C]]*0.2)*2.5)</f>
        <v>4.33</v>
      </c>
      <c r="O328" s="53">
        <f>IF(Tabelle16[[#This Row],[Etas 55°C]]=0,"n.a.",(5.265-Tabelle16[[#This Row],[80%/20% SCOP]])/Tabelle16[[#This Row],[80%/20% SCOP]])</f>
        <v>0.21593533487297911</v>
      </c>
    </row>
    <row r="329" spans="1:15" ht="20.100000000000001" customHeight="1" x14ac:dyDescent="0.25">
      <c r="B329" s="49"/>
      <c r="C329" s="48"/>
      <c r="D329" s="48"/>
      <c r="E329" s="49"/>
      <c r="F329" s="50"/>
      <c r="G329" s="51"/>
      <c r="H329" s="50"/>
      <c r="I329" s="51"/>
      <c r="J329" s="49"/>
      <c r="K329" s="49"/>
      <c r="L329" s="49"/>
      <c r="M329" s="50"/>
      <c r="N329" s="52"/>
      <c r="O329" s="51"/>
    </row>
    <row r="330" spans="1:15" ht="20.100000000000001" customHeight="1" x14ac:dyDescent="0.25">
      <c r="B330" s="7"/>
      <c r="C330" s="4"/>
      <c r="D330" s="4"/>
      <c r="E330" s="7"/>
      <c r="F330" s="9"/>
      <c r="G330" s="8"/>
      <c r="H330" s="9"/>
      <c r="I330" s="8"/>
      <c r="J330" s="7"/>
      <c r="K330" s="7"/>
      <c r="L330" s="7"/>
      <c r="M330" s="9"/>
      <c r="N330" s="54"/>
      <c r="O330" s="8"/>
    </row>
    <row r="331" spans="1:15" ht="20.100000000000001" customHeight="1" x14ac:dyDescent="0.25">
      <c r="B331" s="7"/>
      <c r="C331" s="4"/>
      <c r="D331" s="4"/>
      <c r="E331" s="7"/>
      <c r="F331" s="9"/>
      <c r="G331" s="8"/>
      <c r="H331" s="9"/>
      <c r="I331" s="8"/>
      <c r="J331" s="7"/>
      <c r="K331" s="7"/>
      <c r="L331" s="7"/>
      <c r="M331" s="9"/>
      <c r="N331" s="54"/>
      <c r="O331" s="8"/>
    </row>
    <row r="332" spans="1:15" ht="35.1" customHeight="1" x14ac:dyDescent="0.25">
      <c r="A332" s="63" t="s">
        <v>7977</v>
      </c>
      <c r="B332" s="2" t="s">
        <v>35</v>
      </c>
      <c r="C332" s="3" t="s">
        <v>7978</v>
      </c>
      <c r="D332" s="3" t="s">
        <v>27</v>
      </c>
      <c r="E332" s="3" t="s">
        <v>28</v>
      </c>
      <c r="F332" s="2" t="s">
        <v>7963</v>
      </c>
      <c r="G332" s="3" t="s">
        <v>30</v>
      </c>
      <c r="H332" s="2" t="s">
        <v>7964</v>
      </c>
      <c r="I332" s="3" t="s">
        <v>32</v>
      </c>
      <c r="J332" s="3" t="s">
        <v>33</v>
      </c>
      <c r="K332" s="2" t="s">
        <v>36</v>
      </c>
      <c r="L332" s="2" t="s">
        <v>34</v>
      </c>
      <c r="M332" s="2" t="s">
        <v>6791</v>
      </c>
      <c r="N332" s="2" t="s">
        <v>6792</v>
      </c>
      <c r="O332" s="2" t="s">
        <v>6816</v>
      </c>
    </row>
    <row r="333" spans="1:15" ht="20.100000000000001" customHeight="1" x14ac:dyDescent="0.25">
      <c r="A333" s="63"/>
      <c r="B333" s="40">
        <v>16001354</v>
      </c>
      <c r="C333" s="41" t="s">
        <v>5128</v>
      </c>
      <c r="D333" s="41" t="s">
        <v>7695</v>
      </c>
      <c r="E333" s="42" t="s">
        <v>6852</v>
      </c>
      <c r="F333" s="43">
        <v>30</v>
      </c>
      <c r="G333" s="44">
        <v>2.2799999999999998</v>
      </c>
      <c r="H333" s="43">
        <v>34</v>
      </c>
      <c r="I333" s="44">
        <v>1.42</v>
      </c>
      <c r="J333" s="42" t="s">
        <v>109</v>
      </c>
      <c r="K333" s="42" t="s">
        <v>4</v>
      </c>
      <c r="L333" s="42" t="s">
        <v>4</v>
      </c>
      <c r="M333" s="43">
        <f>IF(Tabelle15[[#This Row],[Heizleistung (55° C)]]=0,Tabelle15[[#This Row],[Heizleistung (35° C)]],(Tabelle15[[#This Row],[Heizleistung (35° C)]]+Tabelle15[[#This Row],[Heizleistung (55° C)]])/2)</f>
        <v>32</v>
      </c>
      <c r="N333" s="46">
        <f>IF(OR(Tabelle15[[#This Row],[Etas 35°C]]=0,Tabelle15[[#This Row],[Etas 55°C]]=0),"n.a.",(Tabelle15[[#This Row],[Etas 35°C]]*0.8+Tabelle15[[#This Row],[Etas 55°C]]*0.2)*2.5)</f>
        <v>5.27</v>
      </c>
      <c r="O333" s="53">
        <f>IF(Tabelle15[[#This Row],[Etas 55°C]]=0,"n.a.",(5.27-Tabelle15[[#This Row],[80%/20% SCOP]])/Tabelle15[[#This Row],[80%/20% SCOP]])</f>
        <v>0</v>
      </c>
    </row>
    <row r="334" spans="1:15" ht="20.100000000000001" customHeight="1" x14ac:dyDescent="0.25">
      <c r="A334" s="63"/>
      <c r="B334" s="40">
        <v>16002810</v>
      </c>
      <c r="C334" s="41" t="s">
        <v>5546</v>
      </c>
      <c r="D334" s="41" t="s">
        <v>7752</v>
      </c>
      <c r="E334" s="42" t="s">
        <v>6852</v>
      </c>
      <c r="F334" s="43">
        <v>33</v>
      </c>
      <c r="G334" s="44">
        <v>2.1800000000000002</v>
      </c>
      <c r="H334" s="43">
        <v>31</v>
      </c>
      <c r="I334" s="44">
        <v>1.63</v>
      </c>
      <c r="J334" s="42" t="s">
        <v>109</v>
      </c>
      <c r="K334" s="42" t="s">
        <v>4</v>
      </c>
      <c r="L334" s="42" t="s">
        <v>4</v>
      </c>
      <c r="M334" s="43">
        <f>IF(Tabelle15[[#This Row],[Heizleistung (55° C)]]=0,Tabelle15[[#This Row],[Heizleistung (35° C)]],(Tabelle15[[#This Row],[Heizleistung (35° C)]]+Tabelle15[[#This Row],[Heizleistung (55° C)]])/2)</f>
        <v>32</v>
      </c>
      <c r="N334" s="46">
        <f>IF(OR(Tabelle15[[#This Row],[Etas 35°C]]=0,Tabelle15[[#This Row],[Etas 55°C]]=0),"n.a.",(Tabelle15[[#This Row],[Etas 35°C]]*0.8+Tabelle15[[#This Row],[Etas 55°C]]*0.2)*2.5)</f>
        <v>5.1750000000000007</v>
      </c>
      <c r="O334" s="53">
        <f>IF(Tabelle15[[#This Row],[Etas 55°C]]=0,"n.a.",(5.27-Tabelle15[[#This Row],[80%/20% SCOP]])/Tabelle15[[#This Row],[80%/20% SCOP]])</f>
        <v>1.8357487922705092E-2</v>
      </c>
    </row>
    <row r="335" spans="1:15" ht="20.100000000000001" customHeight="1" x14ac:dyDescent="0.25">
      <c r="A335" s="63"/>
      <c r="B335" s="40">
        <v>16007286</v>
      </c>
      <c r="C335" s="41" t="s">
        <v>2472</v>
      </c>
      <c r="D335" s="41" t="s">
        <v>7384</v>
      </c>
      <c r="E335" s="42" t="s">
        <v>6852</v>
      </c>
      <c r="F335" s="43">
        <v>35</v>
      </c>
      <c r="G335" s="44">
        <v>2.16</v>
      </c>
      <c r="H335" s="43">
        <v>33.1</v>
      </c>
      <c r="I335" s="44">
        <v>1.71</v>
      </c>
      <c r="J335" s="42" t="s">
        <v>109</v>
      </c>
      <c r="K335" s="42" t="s">
        <v>4</v>
      </c>
      <c r="L335" s="42" t="s">
        <v>4</v>
      </c>
      <c r="M335" s="43">
        <f>IF(Tabelle15[[#This Row],[Heizleistung (55° C)]]=0,Tabelle15[[#This Row],[Heizleistung (35° C)]],(Tabelle15[[#This Row],[Heizleistung (35° C)]]+Tabelle15[[#This Row],[Heizleistung (55° C)]])/2)</f>
        <v>34.049999999999997</v>
      </c>
      <c r="N335" s="46">
        <f>IF(OR(Tabelle15[[#This Row],[Etas 35°C]]=0,Tabelle15[[#This Row],[Etas 55°C]]=0),"n.a.",(Tabelle15[[#This Row],[Etas 35°C]]*0.8+Tabelle15[[#This Row],[Etas 55°C]]*0.2)*2.5)</f>
        <v>5.1750000000000007</v>
      </c>
      <c r="O335" s="53">
        <f>IF(Tabelle15[[#This Row],[Etas 55°C]]=0,"n.a.",(5.27-Tabelle15[[#This Row],[80%/20% SCOP]])/Tabelle15[[#This Row],[80%/20% SCOP]])</f>
        <v>1.8357487922705092E-2</v>
      </c>
    </row>
    <row r="336" spans="1:15" ht="20.100000000000001" customHeight="1" x14ac:dyDescent="0.25">
      <c r="A336" s="63"/>
      <c r="B336" s="40">
        <v>16006868</v>
      </c>
      <c r="C336" s="41" t="s">
        <v>2363</v>
      </c>
      <c r="D336" s="41" t="s">
        <v>7336</v>
      </c>
      <c r="E336" s="42" t="s">
        <v>6852</v>
      </c>
      <c r="F336" s="43">
        <v>30</v>
      </c>
      <c r="G336" s="44">
        <v>2.12</v>
      </c>
      <c r="H336" s="43">
        <v>30</v>
      </c>
      <c r="I336" s="44">
        <v>1.69</v>
      </c>
      <c r="J336" s="42" t="s">
        <v>109</v>
      </c>
      <c r="K336" s="42" t="s">
        <v>4</v>
      </c>
      <c r="L336" s="42" t="s">
        <v>4</v>
      </c>
      <c r="M336" s="43">
        <f>IF(Tabelle15[[#This Row],[Heizleistung (55° C)]]=0,Tabelle15[[#This Row],[Heizleistung (35° C)]],(Tabelle15[[#This Row],[Heizleistung (35° C)]]+Tabelle15[[#This Row],[Heizleistung (55° C)]])/2)</f>
        <v>30</v>
      </c>
      <c r="N336" s="46">
        <f>IF(OR(Tabelle15[[#This Row],[Etas 35°C]]=0,Tabelle15[[#This Row],[Etas 55°C]]=0),"n.a.",(Tabelle15[[#This Row],[Etas 35°C]]*0.8+Tabelle15[[#This Row],[Etas 55°C]]*0.2)*2.5)</f>
        <v>5.0850000000000009</v>
      </c>
      <c r="O336" s="53">
        <f>IF(Tabelle15[[#This Row],[Etas 55°C]]=0,"n.a.",(5.27-Tabelle15[[#This Row],[80%/20% SCOP]])/Tabelle15[[#This Row],[80%/20% SCOP]])</f>
        <v>3.6381514257620193E-2</v>
      </c>
    </row>
    <row r="337" spans="1:15" ht="20.100000000000001" customHeight="1" x14ac:dyDescent="0.25">
      <c r="A337" s="63"/>
      <c r="B337" s="40">
        <v>16003141</v>
      </c>
      <c r="C337" s="41" t="s">
        <v>5832</v>
      </c>
      <c r="D337" s="41" t="s">
        <v>7829</v>
      </c>
      <c r="E337" s="42" t="s">
        <v>6852</v>
      </c>
      <c r="F337" s="43">
        <v>33</v>
      </c>
      <c r="G337" s="44">
        <v>2.14</v>
      </c>
      <c r="H337" s="43">
        <v>31</v>
      </c>
      <c r="I337" s="44">
        <v>1.59</v>
      </c>
      <c r="J337" s="42" t="s">
        <v>109</v>
      </c>
      <c r="K337" s="42" t="s">
        <v>4</v>
      </c>
      <c r="L337" s="42" t="s">
        <v>4</v>
      </c>
      <c r="M337" s="43">
        <f>IF(Tabelle15[[#This Row],[Heizleistung (55° C)]]=0,Tabelle15[[#This Row],[Heizleistung (35° C)]],(Tabelle15[[#This Row],[Heizleistung (35° C)]]+Tabelle15[[#This Row],[Heizleistung (55° C)]])/2)</f>
        <v>32</v>
      </c>
      <c r="N337" s="46">
        <f>IF(OR(Tabelle15[[#This Row],[Etas 35°C]]=0,Tabelle15[[#This Row],[Etas 55°C]]=0),"n.a.",(Tabelle15[[#This Row],[Etas 35°C]]*0.8+Tabelle15[[#This Row],[Etas 55°C]]*0.2)*2.5)</f>
        <v>5.0750000000000011</v>
      </c>
      <c r="O337" s="53">
        <f>IF(Tabelle15[[#This Row],[Etas 55°C]]=0,"n.a.",(5.27-Tabelle15[[#This Row],[80%/20% SCOP]])/Tabelle15[[#This Row],[80%/20% SCOP]])</f>
        <v>3.8423645320196743E-2</v>
      </c>
    </row>
    <row r="338" spans="1:15" ht="20.100000000000001" customHeight="1" x14ac:dyDescent="0.25">
      <c r="A338" s="63"/>
      <c r="B338" s="40">
        <v>16001924</v>
      </c>
      <c r="C338" s="41" t="s">
        <v>5546</v>
      </c>
      <c r="D338" s="41" t="s">
        <v>7790</v>
      </c>
      <c r="E338" s="42" t="s">
        <v>6852</v>
      </c>
      <c r="F338" s="43">
        <v>33.28</v>
      </c>
      <c r="G338" s="44">
        <v>2.14</v>
      </c>
      <c r="H338" s="43">
        <v>31.13</v>
      </c>
      <c r="I338" s="44">
        <v>1.59</v>
      </c>
      <c r="J338" s="42" t="s">
        <v>109</v>
      </c>
      <c r="K338" s="42" t="s">
        <v>4</v>
      </c>
      <c r="L338" s="42" t="s">
        <v>4</v>
      </c>
      <c r="M338" s="43">
        <f>IF(Tabelle15[[#This Row],[Heizleistung (55° C)]]=0,Tabelle15[[#This Row],[Heizleistung (35° C)]],(Tabelle15[[#This Row],[Heizleistung (35° C)]]+Tabelle15[[#This Row],[Heizleistung (55° C)]])/2)</f>
        <v>32.204999999999998</v>
      </c>
      <c r="N338" s="46">
        <f>IF(OR(Tabelle15[[#This Row],[Etas 35°C]]=0,Tabelle15[[#This Row],[Etas 55°C]]=0),"n.a.",(Tabelle15[[#This Row],[Etas 35°C]]*0.8+Tabelle15[[#This Row],[Etas 55°C]]*0.2)*2.5)</f>
        <v>5.0750000000000011</v>
      </c>
      <c r="O338" s="53">
        <f>IF(Tabelle15[[#This Row],[Etas 55°C]]=0,"n.a.",(5.27-Tabelle15[[#This Row],[80%/20% SCOP]])/Tabelle15[[#This Row],[80%/20% SCOP]])</f>
        <v>3.8423645320196743E-2</v>
      </c>
    </row>
    <row r="339" spans="1:15" ht="20.100000000000001" customHeight="1" x14ac:dyDescent="0.25">
      <c r="A339" s="63"/>
      <c r="B339" s="40">
        <v>16017818</v>
      </c>
      <c r="C339" s="41" t="s">
        <v>2350</v>
      </c>
      <c r="D339" s="41" t="s">
        <v>7326</v>
      </c>
      <c r="E339" s="42" t="s">
        <v>6852</v>
      </c>
      <c r="F339" s="43">
        <v>31.6</v>
      </c>
      <c r="G339" s="44">
        <v>2.1059999999999999</v>
      </c>
      <c r="H339" s="43">
        <v>29.7</v>
      </c>
      <c r="I339" s="44">
        <v>1.671</v>
      </c>
      <c r="J339" s="42" t="s">
        <v>3</v>
      </c>
      <c r="K339" s="42" t="s">
        <v>4</v>
      </c>
      <c r="L339" s="42" t="s">
        <v>4</v>
      </c>
      <c r="M339" s="43">
        <f>IF(Tabelle15[[#This Row],[Heizleistung (55° C)]]=0,Tabelle15[[#This Row],[Heizleistung (35° C)]],(Tabelle15[[#This Row],[Heizleistung (35° C)]]+Tabelle15[[#This Row],[Heizleistung (55° C)]])/2)</f>
        <v>30.65</v>
      </c>
      <c r="N339" s="46">
        <f>IF(OR(Tabelle15[[#This Row],[Etas 35°C]]=0,Tabelle15[[#This Row],[Etas 55°C]]=0),"n.a.",(Tabelle15[[#This Row],[Etas 35°C]]*0.8+Tabelle15[[#This Row],[Etas 55°C]]*0.2)*2.5)</f>
        <v>5.0475000000000003</v>
      </c>
      <c r="O339" s="53">
        <f>IF(Tabelle15[[#This Row],[Etas 55°C]]=0,"n.a.",(5.27-Tabelle15[[#This Row],[80%/20% SCOP]])/Tabelle15[[#This Row],[80%/20% SCOP]])</f>
        <v>4.408122833085671E-2</v>
      </c>
    </row>
    <row r="340" spans="1:15" ht="20.100000000000001" customHeight="1" x14ac:dyDescent="0.25">
      <c r="A340" s="63"/>
      <c r="B340" s="40">
        <v>16003466</v>
      </c>
      <c r="C340" s="41" t="s">
        <v>651</v>
      </c>
      <c r="D340" s="41" t="s">
        <v>6936</v>
      </c>
      <c r="E340" s="42" t="s">
        <v>6852</v>
      </c>
      <c r="F340" s="43">
        <v>28</v>
      </c>
      <c r="G340" s="44">
        <v>2.08</v>
      </c>
      <c r="H340" s="43">
        <v>28</v>
      </c>
      <c r="I340" s="44">
        <v>1.58</v>
      </c>
      <c r="J340" s="42" t="s">
        <v>109</v>
      </c>
      <c r="K340" s="42" t="s">
        <v>4</v>
      </c>
      <c r="L340" s="42" t="s">
        <v>4</v>
      </c>
      <c r="M340" s="43">
        <f>IF(Tabelle15[[#This Row],[Heizleistung (55° C)]]=0,Tabelle15[[#This Row],[Heizleistung (35° C)]],(Tabelle15[[#This Row],[Heizleistung (35° C)]]+Tabelle15[[#This Row],[Heizleistung (55° C)]])/2)</f>
        <v>28</v>
      </c>
      <c r="N340" s="46">
        <f>IF(OR(Tabelle15[[#This Row],[Etas 35°C]]=0,Tabelle15[[#This Row],[Etas 55°C]]=0),"n.a.",(Tabelle15[[#This Row],[Etas 35°C]]*0.8+Tabelle15[[#This Row],[Etas 55°C]]*0.2)*2.5)</f>
        <v>4.95</v>
      </c>
      <c r="O340" s="53">
        <f>IF(Tabelle15[[#This Row],[Etas 55°C]]=0,"n.a.",(5.27-Tabelle15[[#This Row],[80%/20% SCOP]])/Tabelle15[[#This Row],[80%/20% SCOP]])</f>
        <v>6.4646464646464522E-2</v>
      </c>
    </row>
    <row r="341" spans="1:15" ht="20.100000000000001" customHeight="1" x14ac:dyDescent="0.25">
      <c r="A341" s="63"/>
      <c r="B341" s="40">
        <v>16005081</v>
      </c>
      <c r="C341" s="41" t="s">
        <v>669</v>
      </c>
      <c r="D341" s="41" t="s">
        <v>6953</v>
      </c>
      <c r="E341" s="42" t="s">
        <v>6852</v>
      </c>
      <c r="F341" s="43">
        <v>28</v>
      </c>
      <c r="G341" s="44">
        <v>2.08</v>
      </c>
      <c r="H341" s="43">
        <v>28</v>
      </c>
      <c r="I341" s="44">
        <v>1.58</v>
      </c>
      <c r="J341" s="42" t="s">
        <v>109</v>
      </c>
      <c r="K341" s="42" t="s">
        <v>4</v>
      </c>
      <c r="L341" s="42" t="s">
        <v>4</v>
      </c>
      <c r="M341" s="43">
        <f>IF(Tabelle15[[#This Row],[Heizleistung (55° C)]]=0,Tabelle15[[#This Row],[Heizleistung (35° C)]],(Tabelle15[[#This Row],[Heizleistung (35° C)]]+Tabelle15[[#This Row],[Heizleistung (55° C)]])/2)</f>
        <v>28</v>
      </c>
      <c r="N341" s="46">
        <f>IF(OR(Tabelle15[[#This Row],[Etas 35°C]]=0,Tabelle15[[#This Row],[Etas 55°C]]=0),"n.a.",(Tabelle15[[#This Row],[Etas 35°C]]*0.8+Tabelle15[[#This Row],[Etas 55°C]]*0.2)*2.5)</f>
        <v>4.95</v>
      </c>
      <c r="O341" s="53">
        <f>IF(Tabelle15[[#This Row],[Etas 55°C]]=0,"n.a.",(5.27-Tabelle15[[#This Row],[80%/20% SCOP]])/Tabelle15[[#This Row],[80%/20% SCOP]])</f>
        <v>6.4646464646464522E-2</v>
      </c>
    </row>
    <row r="342" spans="1:15" ht="20.100000000000001" customHeight="1" x14ac:dyDescent="0.25">
      <c r="A342" s="63"/>
      <c r="B342" s="40">
        <v>16017496</v>
      </c>
      <c r="C342" s="41" t="s">
        <v>5546</v>
      </c>
      <c r="D342" s="41" t="s">
        <v>7767</v>
      </c>
      <c r="E342" s="42" t="s">
        <v>6852</v>
      </c>
      <c r="F342" s="43">
        <v>33.119999999999997</v>
      </c>
      <c r="G342" s="44">
        <v>2.08</v>
      </c>
      <c r="H342" s="43">
        <v>31.67</v>
      </c>
      <c r="I342" s="44">
        <v>1.58</v>
      </c>
      <c r="J342" s="42" t="s">
        <v>355</v>
      </c>
      <c r="K342" s="42" t="s">
        <v>4</v>
      </c>
      <c r="L342" s="42" t="s">
        <v>4</v>
      </c>
      <c r="M342" s="43">
        <f>IF(Tabelle15[[#This Row],[Heizleistung (55° C)]]=0,Tabelle15[[#This Row],[Heizleistung (35° C)]],(Tabelle15[[#This Row],[Heizleistung (35° C)]]+Tabelle15[[#This Row],[Heizleistung (55° C)]])/2)</f>
        <v>32.394999999999996</v>
      </c>
      <c r="N342" s="46">
        <f>IF(OR(Tabelle15[[#This Row],[Etas 35°C]]=0,Tabelle15[[#This Row],[Etas 55°C]]=0),"n.a.",(Tabelle15[[#This Row],[Etas 35°C]]*0.8+Tabelle15[[#This Row],[Etas 55°C]]*0.2)*2.5)</f>
        <v>4.95</v>
      </c>
      <c r="O342" s="53">
        <f>IF(Tabelle15[[#This Row],[Etas 55°C]]=0,"n.a.",(5.27-Tabelle15[[#This Row],[80%/20% SCOP]])/Tabelle15[[#This Row],[80%/20% SCOP]])</f>
        <v>6.4646464646464522E-2</v>
      </c>
    </row>
    <row r="343" spans="1:15" ht="20.100000000000001" customHeight="1" x14ac:dyDescent="0.25">
      <c r="A343" s="63"/>
      <c r="B343" s="40">
        <v>16017498</v>
      </c>
      <c r="C343" s="41" t="s">
        <v>5749</v>
      </c>
      <c r="D343" s="41" t="s">
        <v>7801</v>
      </c>
      <c r="E343" s="42" t="s">
        <v>6852</v>
      </c>
      <c r="F343" s="43">
        <v>33.119999999999997</v>
      </c>
      <c r="G343" s="44">
        <v>2.08</v>
      </c>
      <c r="H343" s="43">
        <v>31.67</v>
      </c>
      <c r="I343" s="44">
        <v>1.58</v>
      </c>
      <c r="J343" s="42" t="s">
        <v>355</v>
      </c>
      <c r="K343" s="42" t="s">
        <v>4</v>
      </c>
      <c r="L343" s="42" t="s">
        <v>4</v>
      </c>
      <c r="M343" s="43">
        <f>IF(Tabelle15[[#This Row],[Heizleistung (55° C)]]=0,Tabelle15[[#This Row],[Heizleistung (35° C)]],(Tabelle15[[#This Row],[Heizleistung (35° C)]]+Tabelle15[[#This Row],[Heizleistung (55° C)]])/2)</f>
        <v>32.394999999999996</v>
      </c>
      <c r="N343" s="46">
        <f>IF(OR(Tabelle15[[#This Row],[Etas 35°C]]=0,Tabelle15[[#This Row],[Etas 55°C]]=0),"n.a.",(Tabelle15[[#This Row],[Etas 35°C]]*0.8+Tabelle15[[#This Row],[Etas 55°C]]*0.2)*2.5)</f>
        <v>4.95</v>
      </c>
      <c r="O343" s="53">
        <f>IF(Tabelle15[[#This Row],[Etas 55°C]]=0,"n.a.",(5.27-Tabelle15[[#This Row],[80%/20% SCOP]])/Tabelle15[[#This Row],[80%/20% SCOP]])</f>
        <v>6.4646464646464522E-2</v>
      </c>
    </row>
    <row r="344" spans="1:15" ht="20.100000000000001" customHeight="1" x14ac:dyDescent="0.25">
      <c r="A344" s="63"/>
      <c r="B344" s="40">
        <v>16015492</v>
      </c>
      <c r="C344" s="41" t="s">
        <v>5832</v>
      </c>
      <c r="D344" s="41" t="s">
        <v>7816</v>
      </c>
      <c r="E344" s="42" t="s">
        <v>6852</v>
      </c>
      <c r="F344" s="43">
        <v>33</v>
      </c>
      <c r="G344" s="44">
        <v>2.08</v>
      </c>
      <c r="H344" s="43">
        <v>32</v>
      </c>
      <c r="I344" s="44">
        <v>1.58</v>
      </c>
      <c r="J344" s="42" t="s">
        <v>355</v>
      </c>
      <c r="K344" s="42" t="s">
        <v>4</v>
      </c>
      <c r="L344" s="42" t="s">
        <v>4</v>
      </c>
      <c r="M344" s="43">
        <f>IF(Tabelle15[[#This Row],[Heizleistung (55° C)]]=0,Tabelle15[[#This Row],[Heizleistung (35° C)]],(Tabelle15[[#This Row],[Heizleistung (35° C)]]+Tabelle15[[#This Row],[Heizleistung (55° C)]])/2)</f>
        <v>32.5</v>
      </c>
      <c r="N344" s="46">
        <f>IF(OR(Tabelle15[[#This Row],[Etas 35°C]]=0,Tabelle15[[#This Row],[Etas 55°C]]=0),"n.a.",(Tabelle15[[#This Row],[Etas 35°C]]*0.8+Tabelle15[[#This Row],[Etas 55°C]]*0.2)*2.5)</f>
        <v>4.95</v>
      </c>
      <c r="O344" s="53">
        <f>IF(Tabelle15[[#This Row],[Etas 55°C]]=0,"n.a.",(5.27-Tabelle15[[#This Row],[80%/20% SCOP]])/Tabelle15[[#This Row],[80%/20% SCOP]])</f>
        <v>6.4646464646464522E-2</v>
      </c>
    </row>
    <row r="345" spans="1:15" ht="20.100000000000001" customHeight="1" x14ac:dyDescent="0.25">
      <c r="A345" s="63"/>
      <c r="B345" s="40">
        <v>16002328</v>
      </c>
      <c r="C345" s="41" t="s">
        <v>6201</v>
      </c>
      <c r="D345" s="41" t="s">
        <v>7856</v>
      </c>
      <c r="E345" s="42" t="s">
        <v>6852</v>
      </c>
      <c r="F345" s="43">
        <v>33</v>
      </c>
      <c r="G345" s="44">
        <v>2.11</v>
      </c>
      <c r="H345" s="43">
        <v>30</v>
      </c>
      <c r="I345" s="44">
        <v>1.4</v>
      </c>
      <c r="J345" s="42" t="s">
        <v>109</v>
      </c>
      <c r="K345" s="42" t="s">
        <v>4</v>
      </c>
      <c r="L345" s="42" t="s">
        <v>4</v>
      </c>
      <c r="M345" s="43">
        <f>IF(Tabelle15[[#This Row],[Heizleistung (55° C)]]=0,Tabelle15[[#This Row],[Heizleistung (35° C)]],(Tabelle15[[#This Row],[Heizleistung (35° C)]]+Tabelle15[[#This Row],[Heizleistung (55° C)]])/2)</f>
        <v>31.5</v>
      </c>
      <c r="N345" s="46">
        <f>IF(OR(Tabelle15[[#This Row],[Etas 35°C]]=0,Tabelle15[[#This Row],[Etas 55°C]]=0),"n.a.",(Tabelle15[[#This Row],[Etas 35°C]]*0.8+Tabelle15[[#This Row],[Etas 55°C]]*0.2)*2.5)</f>
        <v>4.92</v>
      </c>
      <c r="O345" s="53">
        <f>IF(Tabelle15[[#This Row],[Etas 55°C]]=0,"n.a.",(5.27-Tabelle15[[#This Row],[80%/20% SCOP]])/Tabelle15[[#This Row],[80%/20% SCOP]])</f>
        <v>7.113821138211375E-2</v>
      </c>
    </row>
    <row r="346" spans="1:15" ht="20.100000000000001" customHeight="1" x14ac:dyDescent="0.25">
      <c r="A346" s="63"/>
      <c r="B346" s="40">
        <v>16002321</v>
      </c>
      <c r="C346" s="41" t="s">
        <v>6201</v>
      </c>
      <c r="D346" s="41" t="s">
        <v>7874</v>
      </c>
      <c r="E346" s="42" t="s">
        <v>6852</v>
      </c>
      <c r="F346" s="43">
        <v>33</v>
      </c>
      <c r="G346" s="44">
        <v>2.11</v>
      </c>
      <c r="H346" s="43">
        <v>30</v>
      </c>
      <c r="I346" s="44">
        <v>1.4</v>
      </c>
      <c r="J346" s="42" t="s">
        <v>109</v>
      </c>
      <c r="K346" s="42" t="s">
        <v>4</v>
      </c>
      <c r="L346" s="42" t="s">
        <v>4</v>
      </c>
      <c r="M346" s="43">
        <f>IF(Tabelle15[[#This Row],[Heizleistung (55° C)]]=0,Tabelle15[[#This Row],[Heizleistung (35° C)]],(Tabelle15[[#This Row],[Heizleistung (35° C)]]+Tabelle15[[#This Row],[Heizleistung (55° C)]])/2)</f>
        <v>31.5</v>
      </c>
      <c r="N346" s="46">
        <f>IF(OR(Tabelle15[[#This Row],[Etas 35°C]]=0,Tabelle15[[#This Row],[Etas 55°C]]=0),"n.a.",(Tabelle15[[#This Row],[Etas 35°C]]*0.8+Tabelle15[[#This Row],[Etas 55°C]]*0.2)*2.5)</f>
        <v>4.92</v>
      </c>
      <c r="O346" s="53">
        <f>IF(Tabelle15[[#This Row],[Etas 55°C]]=0,"n.a.",(5.27-Tabelle15[[#This Row],[80%/20% SCOP]])/Tabelle15[[#This Row],[80%/20% SCOP]])</f>
        <v>7.113821138211375E-2</v>
      </c>
    </row>
    <row r="347" spans="1:15" ht="20.100000000000001" customHeight="1" x14ac:dyDescent="0.25">
      <c r="A347" s="63"/>
      <c r="B347" s="40">
        <v>16002322</v>
      </c>
      <c r="C347" s="41" t="s">
        <v>6201</v>
      </c>
      <c r="D347" s="41" t="s">
        <v>7893</v>
      </c>
      <c r="E347" s="42" t="s">
        <v>6852</v>
      </c>
      <c r="F347" s="43">
        <v>37.1</v>
      </c>
      <c r="G347" s="44">
        <v>2.11</v>
      </c>
      <c r="H347" s="43">
        <v>34.11</v>
      </c>
      <c r="I347" s="44">
        <v>1.4</v>
      </c>
      <c r="J347" s="42" t="s">
        <v>109</v>
      </c>
      <c r="K347" s="42" t="s">
        <v>4</v>
      </c>
      <c r="L347" s="42" t="s">
        <v>4</v>
      </c>
      <c r="M347" s="43">
        <f>IF(Tabelle15[[#This Row],[Heizleistung (55° C)]]=0,Tabelle15[[#This Row],[Heizleistung (35° C)]],(Tabelle15[[#This Row],[Heizleistung (35° C)]]+Tabelle15[[#This Row],[Heizleistung (55° C)]])/2)</f>
        <v>35.605000000000004</v>
      </c>
      <c r="N347" s="46">
        <f>IF(OR(Tabelle15[[#This Row],[Etas 35°C]]=0,Tabelle15[[#This Row],[Etas 55°C]]=0),"n.a.",(Tabelle15[[#This Row],[Etas 35°C]]*0.8+Tabelle15[[#This Row],[Etas 55°C]]*0.2)*2.5)</f>
        <v>4.92</v>
      </c>
      <c r="O347" s="53">
        <f>IF(Tabelle15[[#This Row],[Etas 55°C]]=0,"n.a.",(5.27-Tabelle15[[#This Row],[80%/20% SCOP]])/Tabelle15[[#This Row],[80%/20% SCOP]])</f>
        <v>7.113821138211375E-2</v>
      </c>
    </row>
    <row r="348" spans="1:15" ht="20.100000000000001" customHeight="1" x14ac:dyDescent="0.25">
      <c r="A348" s="63"/>
      <c r="B348" s="40">
        <v>16005310</v>
      </c>
      <c r="C348" s="41" t="s">
        <v>1266</v>
      </c>
      <c r="D348" s="41" t="s">
        <v>6993</v>
      </c>
      <c r="E348" s="42" t="s">
        <v>6852</v>
      </c>
      <c r="F348" s="43">
        <v>30.4</v>
      </c>
      <c r="G348" s="44">
        <v>2.0699999999999998</v>
      </c>
      <c r="H348" s="43">
        <v>28.2</v>
      </c>
      <c r="I348" s="44">
        <v>1.51</v>
      </c>
      <c r="J348" s="42" t="s">
        <v>109</v>
      </c>
      <c r="K348" s="42" t="s">
        <v>4</v>
      </c>
      <c r="L348" s="42" t="s">
        <v>4</v>
      </c>
      <c r="M348" s="43">
        <f>IF(Tabelle15[[#This Row],[Heizleistung (55° C)]]=0,Tabelle15[[#This Row],[Heizleistung (35° C)]],(Tabelle15[[#This Row],[Heizleistung (35° C)]]+Tabelle15[[#This Row],[Heizleistung (55° C)]])/2)</f>
        <v>29.299999999999997</v>
      </c>
      <c r="N348" s="46">
        <f>IF(OR(Tabelle15[[#This Row],[Etas 35°C]]=0,Tabelle15[[#This Row],[Etas 55°C]]=0),"n.a.",(Tabelle15[[#This Row],[Etas 35°C]]*0.8+Tabelle15[[#This Row],[Etas 55°C]]*0.2)*2.5)</f>
        <v>4.8949999999999996</v>
      </c>
      <c r="O348" s="53">
        <f>IF(Tabelle15[[#This Row],[Etas 55°C]]=0,"n.a.",(5.27-Tabelle15[[#This Row],[80%/20% SCOP]])/Tabelle15[[#This Row],[80%/20% SCOP]])</f>
        <v>7.6608784473953015E-2</v>
      </c>
    </row>
    <row r="349" spans="1:15" ht="20.100000000000001" customHeight="1" x14ac:dyDescent="0.25">
      <c r="A349" s="63"/>
      <c r="B349" s="40">
        <v>16013359</v>
      </c>
      <c r="C349" s="41" t="s">
        <v>2350</v>
      </c>
      <c r="D349" s="41" t="s">
        <v>7327</v>
      </c>
      <c r="E349" s="42" t="s">
        <v>6852</v>
      </c>
      <c r="F349" s="43">
        <v>27.9</v>
      </c>
      <c r="G349" s="44">
        <v>2.04</v>
      </c>
      <c r="H349" s="43">
        <v>26.5</v>
      </c>
      <c r="I349" s="44">
        <v>1.5720000000000001</v>
      </c>
      <c r="J349" s="42" t="s">
        <v>3</v>
      </c>
      <c r="K349" s="42" t="s">
        <v>4</v>
      </c>
      <c r="L349" s="42" t="s">
        <v>15</v>
      </c>
      <c r="M349" s="43">
        <f>IF(Tabelle15[[#This Row],[Heizleistung (55° C)]]=0,Tabelle15[[#This Row],[Heizleistung (35° C)]],(Tabelle15[[#This Row],[Heizleistung (35° C)]]+Tabelle15[[#This Row],[Heizleistung (55° C)]])/2)</f>
        <v>27.2</v>
      </c>
      <c r="N349" s="46">
        <f>IF(OR(Tabelle15[[#This Row],[Etas 35°C]]=0,Tabelle15[[#This Row],[Etas 55°C]]=0),"n.a.",(Tabelle15[[#This Row],[Etas 35°C]]*0.8+Tabelle15[[#This Row],[Etas 55°C]]*0.2)*2.5)</f>
        <v>4.8660000000000005</v>
      </c>
      <c r="O349" s="53">
        <f>IF(Tabelle15[[#This Row],[Etas 55°C]]=0,"n.a.",(5.27-Tabelle15[[#This Row],[80%/20% SCOP]])/Tabelle15[[#This Row],[80%/20% SCOP]])</f>
        <v>8.302507192766112E-2</v>
      </c>
    </row>
    <row r="350" spans="1:15" ht="20.100000000000001" customHeight="1" x14ac:dyDescent="0.25">
      <c r="A350" s="63"/>
      <c r="B350" s="40">
        <v>16006467</v>
      </c>
      <c r="C350" s="41" t="s">
        <v>1766</v>
      </c>
      <c r="D350" s="41" t="s">
        <v>7260</v>
      </c>
      <c r="E350" s="42" t="s">
        <v>6852</v>
      </c>
      <c r="F350" s="43">
        <v>36</v>
      </c>
      <c r="G350" s="44">
        <v>2.0499999999999998</v>
      </c>
      <c r="H350" s="43">
        <v>34</v>
      </c>
      <c r="I350" s="44">
        <v>1.53</v>
      </c>
      <c r="J350" s="42" t="s">
        <v>109</v>
      </c>
      <c r="K350" s="42" t="s">
        <v>4</v>
      </c>
      <c r="L350" s="42" t="s">
        <v>4</v>
      </c>
      <c r="M350" s="43">
        <f>IF(Tabelle15[[#This Row],[Heizleistung (55° C)]]=0,Tabelle15[[#This Row],[Heizleistung (35° C)]],(Tabelle15[[#This Row],[Heizleistung (35° C)]]+Tabelle15[[#This Row],[Heizleistung (55° C)]])/2)</f>
        <v>35</v>
      </c>
      <c r="N350" s="46">
        <f>IF(OR(Tabelle15[[#This Row],[Etas 35°C]]=0,Tabelle15[[#This Row],[Etas 55°C]]=0),"n.a.",(Tabelle15[[#This Row],[Etas 35°C]]*0.8+Tabelle15[[#This Row],[Etas 55°C]]*0.2)*2.5)</f>
        <v>4.8650000000000002</v>
      </c>
      <c r="O350" s="53">
        <f>IF(Tabelle15[[#This Row],[Etas 55°C]]=0,"n.a.",(5.27-Tabelle15[[#This Row],[80%/20% SCOP]])/Tabelle15[[#This Row],[80%/20% SCOP]])</f>
        <v>8.3247687564234188E-2</v>
      </c>
    </row>
    <row r="351" spans="1:15" ht="20.100000000000001" customHeight="1" x14ac:dyDescent="0.25">
      <c r="A351" s="63"/>
      <c r="B351" s="40">
        <v>16000435</v>
      </c>
      <c r="C351" s="41" t="s">
        <v>2971</v>
      </c>
      <c r="D351" s="41" t="s">
        <v>7425</v>
      </c>
      <c r="E351" s="42" t="s">
        <v>6852</v>
      </c>
      <c r="F351" s="43">
        <v>36</v>
      </c>
      <c r="G351" s="44">
        <v>2.0499999999999998</v>
      </c>
      <c r="H351" s="43">
        <v>34</v>
      </c>
      <c r="I351" s="44">
        <v>1.53</v>
      </c>
      <c r="J351" s="42" t="s">
        <v>109</v>
      </c>
      <c r="K351" s="42" t="s">
        <v>4</v>
      </c>
      <c r="L351" s="42" t="s">
        <v>4</v>
      </c>
      <c r="M351" s="43">
        <f>IF(Tabelle15[[#This Row],[Heizleistung (55° C)]]=0,Tabelle15[[#This Row],[Heizleistung (35° C)]],(Tabelle15[[#This Row],[Heizleistung (35° C)]]+Tabelle15[[#This Row],[Heizleistung (55° C)]])/2)</f>
        <v>35</v>
      </c>
      <c r="N351" s="46">
        <f>IF(OR(Tabelle15[[#This Row],[Etas 35°C]]=0,Tabelle15[[#This Row],[Etas 55°C]]=0),"n.a.",(Tabelle15[[#This Row],[Etas 35°C]]*0.8+Tabelle15[[#This Row],[Etas 55°C]]*0.2)*2.5)</f>
        <v>4.8650000000000002</v>
      </c>
      <c r="O351" s="53">
        <f>IF(Tabelle15[[#This Row],[Etas 55°C]]=0,"n.a.",(5.27-Tabelle15[[#This Row],[80%/20% SCOP]])/Tabelle15[[#This Row],[80%/20% SCOP]])</f>
        <v>8.3247687564234188E-2</v>
      </c>
    </row>
    <row r="352" spans="1:15" ht="20.100000000000001" customHeight="1" x14ac:dyDescent="0.25">
      <c r="A352" s="63"/>
      <c r="B352" s="40">
        <v>16006973</v>
      </c>
      <c r="C352" s="41" t="s">
        <v>2451</v>
      </c>
      <c r="D352" s="41" t="s">
        <v>7357</v>
      </c>
      <c r="E352" s="42" t="s">
        <v>6852</v>
      </c>
      <c r="F352" s="43">
        <v>36.1</v>
      </c>
      <c r="G352" s="44">
        <v>2.06</v>
      </c>
      <c r="H352" s="43">
        <v>33.299999999999997</v>
      </c>
      <c r="I352" s="44">
        <v>1.48</v>
      </c>
      <c r="J352" s="42" t="s">
        <v>109</v>
      </c>
      <c r="K352" s="42" t="s">
        <v>4</v>
      </c>
      <c r="L352" s="42" t="s">
        <v>25</v>
      </c>
      <c r="M352" s="43">
        <f>IF(Tabelle15[[#This Row],[Heizleistung (55° C)]]=0,Tabelle15[[#This Row],[Heizleistung (35° C)]],(Tabelle15[[#This Row],[Heizleistung (35° C)]]+Tabelle15[[#This Row],[Heizleistung (55° C)]])/2)</f>
        <v>34.700000000000003</v>
      </c>
      <c r="N352" s="46">
        <f>IF(OR(Tabelle15[[#This Row],[Etas 35°C]]=0,Tabelle15[[#This Row],[Etas 55°C]]=0),"n.a.",(Tabelle15[[#This Row],[Etas 35°C]]*0.8+Tabelle15[[#This Row],[Etas 55°C]]*0.2)*2.5)</f>
        <v>4.8600000000000003</v>
      </c>
      <c r="O352" s="53">
        <f>IF(Tabelle15[[#This Row],[Etas 55°C]]=0,"n.a.",(5.27-Tabelle15[[#This Row],[80%/20% SCOP]])/Tabelle15[[#This Row],[80%/20% SCOP]])</f>
        <v>8.4362139917695311E-2</v>
      </c>
    </row>
    <row r="353" spans="1:15" ht="20.100000000000001" customHeight="1" x14ac:dyDescent="0.25">
      <c r="A353" s="63"/>
      <c r="B353" s="40">
        <v>16002645</v>
      </c>
      <c r="C353" s="41" t="s">
        <v>6533</v>
      </c>
      <c r="D353" s="41" t="s">
        <v>7926</v>
      </c>
      <c r="E353" s="42" t="s">
        <v>6852</v>
      </c>
      <c r="F353" s="43">
        <v>34</v>
      </c>
      <c r="G353" s="44">
        <v>2.04</v>
      </c>
      <c r="H353" s="43">
        <v>32</v>
      </c>
      <c r="I353" s="44">
        <v>1.55</v>
      </c>
      <c r="J353" s="42" t="s">
        <v>109</v>
      </c>
      <c r="K353" s="42" t="s">
        <v>4</v>
      </c>
      <c r="L353" s="42" t="s">
        <v>4</v>
      </c>
      <c r="M353" s="43">
        <f>IF(Tabelle15[[#This Row],[Heizleistung (55° C)]]=0,Tabelle15[[#This Row],[Heizleistung (35° C)]],(Tabelle15[[#This Row],[Heizleistung (35° C)]]+Tabelle15[[#This Row],[Heizleistung (55° C)]])/2)</f>
        <v>33</v>
      </c>
      <c r="N353" s="46">
        <f>IF(OR(Tabelle15[[#This Row],[Etas 35°C]]=0,Tabelle15[[#This Row],[Etas 55°C]]=0),"n.a.",(Tabelle15[[#This Row],[Etas 35°C]]*0.8+Tabelle15[[#This Row],[Etas 55°C]]*0.2)*2.5)</f>
        <v>4.8550000000000004</v>
      </c>
      <c r="O353" s="53">
        <f>IF(Tabelle15[[#This Row],[Etas 55°C]]=0,"n.a.",(5.27-Tabelle15[[#This Row],[80%/20% SCOP]])/Tabelle15[[#This Row],[80%/20% SCOP]])</f>
        <v>8.5478887744593016E-2</v>
      </c>
    </row>
    <row r="354" spans="1:15" ht="20.100000000000001" customHeight="1" x14ac:dyDescent="0.25">
      <c r="A354" s="63"/>
      <c r="B354" s="40">
        <v>16002494</v>
      </c>
      <c r="C354" s="41" t="s">
        <v>6201</v>
      </c>
      <c r="D354" s="41" t="s">
        <v>7869</v>
      </c>
      <c r="E354" s="42" t="s">
        <v>6852</v>
      </c>
      <c r="F354" s="43">
        <v>32</v>
      </c>
      <c r="G354" s="44">
        <v>2.0299999999999998</v>
      </c>
      <c r="H354" s="43">
        <v>34</v>
      </c>
      <c r="I354" s="44">
        <v>1.55</v>
      </c>
      <c r="J354" s="42" t="s">
        <v>109</v>
      </c>
      <c r="K354" s="42" t="s">
        <v>4</v>
      </c>
      <c r="L354" s="42" t="s">
        <v>4</v>
      </c>
      <c r="M354" s="43">
        <f>IF(Tabelle15[[#This Row],[Heizleistung (55° C)]]=0,Tabelle15[[#This Row],[Heizleistung (35° C)]],(Tabelle15[[#This Row],[Heizleistung (35° C)]]+Tabelle15[[#This Row],[Heizleistung (55° C)]])/2)</f>
        <v>33</v>
      </c>
      <c r="N354" s="46">
        <f>IF(OR(Tabelle15[[#This Row],[Etas 35°C]]=0,Tabelle15[[#This Row],[Etas 55°C]]=0),"n.a.",(Tabelle15[[#This Row],[Etas 35°C]]*0.8+Tabelle15[[#This Row],[Etas 55°C]]*0.2)*2.5)</f>
        <v>4.835</v>
      </c>
      <c r="O354" s="53">
        <f>IF(Tabelle15[[#This Row],[Etas 55°C]]=0,"n.a.",(5.27-Tabelle15[[#This Row],[80%/20% SCOP]])/Tabelle15[[#This Row],[80%/20% SCOP]])</f>
        <v>8.9968976215098168E-2</v>
      </c>
    </row>
    <row r="355" spans="1:15" ht="20.100000000000001" customHeight="1" x14ac:dyDescent="0.25">
      <c r="A355" s="63"/>
      <c r="B355" s="40">
        <v>16005658</v>
      </c>
      <c r="C355" s="41" t="s">
        <v>1560</v>
      </c>
      <c r="D355" s="41" t="s">
        <v>7000</v>
      </c>
      <c r="E355" s="42" t="s">
        <v>6852</v>
      </c>
      <c r="F355" s="43">
        <v>27</v>
      </c>
      <c r="G355" s="44">
        <v>2.04</v>
      </c>
      <c r="H355" s="43">
        <v>25</v>
      </c>
      <c r="I355" s="44">
        <v>1.45</v>
      </c>
      <c r="J355" s="42" t="s">
        <v>109</v>
      </c>
      <c r="K355" s="42" t="s">
        <v>4</v>
      </c>
      <c r="L355" s="42" t="s">
        <v>4</v>
      </c>
      <c r="M355" s="43">
        <f>IF(Tabelle15[[#This Row],[Heizleistung (55° C)]]=0,Tabelle15[[#This Row],[Heizleistung (35° C)]],(Tabelle15[[#This Row],[Heizleistung (35° C)]]+Tabelle15[[#This Row],[Heizleistung (55° C)]])/2)</f>
        <v>26</v>
      </c>
      <c r="N355" s="46">
        <f>IF(OR(Tabelle15[[#This Row],[Etas 35°C]]=0,Tabelle15[[#This Row],[Etas 55°C]]=0),"n.a.",(Tabelle15[[#This Row],[Etas 35°C]]*0.8+Tabelle15[[#This Row],[Etas 55°C]]*0.2)*2.5)</f>
        <v>4.8050000000000006</v>
      </c>
      <c r="O355" s="53">
        <f>IF(Tabelle15[[#This Row],[Etas 55°C]]=0,"n.a.",(5.27-Tabelle15[[#This Row],[80%/20% SCOP]])/Tabelle15[[#This Row],[80%/20% SCOP]])</f>
        <v>9.6774193548386872E-2</v>
      </c>
    </row>
    <row r="356" spans="1:15" ht="20.100000000000001" customHeight="1" x14ac:dyDescent="0.25">
      <c r="A356" s="63"/>
      <c r="B356" s="40">
        <v>16010402</v>
      </c>
      <c r="C356" s="41" t="s">
        <v>3044</v>
      </c>
      <c r="D356" s="41" t="s">
        <v>7443</v>
      </c>
      <c r="E356" s="42" t="s">
        <v>6852</v>
      </c>
      <c r="F356" s="43">
        <v>27</v>
      </c>
      <c r="G356" s="44">
        <v>2.04</v>
      </c>
      <c r="H356" s="43">
        <v>25</v>
      </c>
      <c r="I356" s="44">
        <v>1.45</v>
      </c>
      <c r="J356" s="42" t="s">
        <v>109</v>
      </c>
      <c r="K356" s="42" t="s">
        <v>4</v>
      </c>
      <c r="L356" s="42" t="s">
        <v>4</v>
      </c>
      <c r="M356" s="43">
        <f>IF(Tabelle15[[#This Row],[Heizleistung (55° C)]]=0,Tabelle15[[#This Row],[Heizleistung (35° C)]],(Tabelle15[[#This Row],[Heizleistung (35° C)]]+Tabelle15[[#This Row],[Heizleistung (55° C)]])/2)</f>
        <v>26</v>
      </c>
      <c r="N356" s="46">
        <f>IF(OR(Tabelle15[[#This Row],[Etas 35°C]]=0,Tabelle15[[#This Row],[Etas 55°C]]=0),"n.a.",(Tabelle15[[#This Row],[Etas 35°C]]*0.8+Tabelle15[[#This Row],[Etas 55°C]]*0.2)*2.5)</f>
        <v>4.8050000000000006</v>
      </c>
      <c r="O356" s="53">
        <f>IF(Tabelle15[[#This Row],[Etas 55°C]]=0,"n.a.",(5.27-Tabelle15[[#This Row],[80%/20% SCOP]])/Tabelle15[[#This Row],[80%/20% SCOP]])</f>
        <v>9.6774193548386872E-2</v>
      </c>
    </row>
    <row r="357" spans="1:15" ht="20.100000000000001" customHeight="1" x14ac:dyDescent="0.25">
      <c r="A357" s="63"/>
      <c r="B357" s="40">
        <v>16003407</v>
      </c>
      <c r="C357" s="41" t="s">
        <v>305</v>
      </c>
      <c r="D357" s="41" t="s">
        <v>6885</v>
      </c>
      <c r="E357" s="42" t="s">
        <v>6852</v>
      </c>
      <c r="F357" s="43">
        <v>30</v>
      </c>
      <c r="G357" s="44">
        <v>2.04</v>
      </c>
      <c r="H357" s="43">
        <v>27</v>
      </c>
      <c r="I357" s="44">
        <v>1.4</v>
      </c>
      <c r="J357" s="42" t="s">
        <v>109</v>
      </c>
      <c r="K357" s="42" t="s">
        <v>4</v>
      </c>
      <c r="L357" s="42" t="s">
        <v>4</v>
      </c>
      <c r="M357" s="43">
        <f>IF(Tabelle15[[#This Row],[Heizleistung (55° C)]]=0,Tabelle15[[#This Row],[Heizleistung (35° C)]],(Tabelle15[[#This Row],[Heizleistung (35° C)]]+Tabelle15[[#This Row],[Heizleistung (55° C)]])/2)</f>
        <v>28.5</v>
      </c>
      <c r="N357" s="46">
        <f>IF(OR(Tabelle15[[#This Row],[Etas 35°C]]=0,Tabelle15[[#This Row],[Etas 55°C]]=0),"n.a.",(Tabelle15[[#This Row],[Etas 35°C]]*0.8+Tabelle15[[#This Row],[Etas 55°C]]*0.2)*2.5)</f>
        <v>4.78</v>
      </c>
      <c r="O357" s="53">
        <f>IF(Tabelle15[[#This Row],[Etas 55°C]]=0,"n.a.",(5.27-Tabelle15[[#This Row],[80%/20% SCOP]])/Tabelle15[[#This Row],[80%/20% SCOP]])</f>
        <v>0.10251046025104588</v>
      </c>
    </row>
    <row r="358" spans="1:15" ht="20.100000000000001" customHeight="1" x14ac:dyDescent="0.25">
      <c r="A358" s="63"/>
      <c r="B358" s="40">
        <v>16000632</v>
      </c>
      <c r="C358" s="41" t="s">
        <v>305</v>
      </c>
      <c r="D358" s="41" t="s">
        <v>6916</v>
      </c>
      <c r="E358" s="42" t="s">
        <v>6852</v>
      </c>
      <c r="F358" s="43">
        <v>30</v>
      </c>
      <c r="G358" s="44">
        <v>2.04</v>
      </c>
      <c r="H358" s="43">
        <v>27</v>
      </c>
      <c r="I358" s="44">
        <v>1.4</v>
      </c>
      <c r="J358" s="42" t="s">
        <v>109</v>
      </c>
      <c r="K358" s="42" t="s">
        <v>4</v>
      </c>
      <c r="L358" s="42" t="s">
        <v>4</v>
      </c>
      <c r="M358" s="43">
        <f>IF(Tabelle15[[#This Row],[Heizleistung (55° C)]]=0,Tabelle15[[#This Row],[Heizleistung (35° C)]],(Tabelle15[[#This Row],[Heizleistung (35° C)]]+Tabelle15[[#This Row],[Heizleistung (55° C)]])/2)</f>
        <v>28.5</v>
      </c>
      <c r="N358" s="46">
        <f>IF(OR(Tabelle15[[#This Row],[Etas 35°C]]=0,Tabelle15[[#This Row],[Etas 55°C]]=0),"n.a.",(Tabelle15[[#This Row],[Etas 35°C]]*0.8+Tabelle15[[#This Row],[Etas 55°C]]*0.2)*2.5)</f>
        <v>4.78</v>
      </c>
      <c r="O358" s="53">
        <f>IF(Tabelle15[[#This Row],[Etas 55°C]]=0,"n.a.",(5.27-Tabelle15[[#This Row],[80%/20% SCOP]])/Tabelle15[[#This Row],[80%/20% SCOP]])</f>
        <v>0.10251046025104588</v>
      </c>
    </row>
    <row r="359" spans="1:15" ht="20.100000000000001" customHeight="1" x14ac:dyDescent="0.25">
      <c r="A359" s="63"/>
      <c r="B359" s="40">
        <v>16007614</v>
      </c>
      <c r="C359" s="41" t="s">
        <v>2855</v>
      </c>
      <c r="D359" s="41" t="s">
        <v>7403</v>
      </c>
      <c r="E359" s="42" t="s">
        <v>6852</v>
      </c>
      <c r="F359" s="43">
        <v>28</v>
      </c>
      <c r="G359" s="44">
        <v>1.98</v>
      </c>
      <c r="H359" s="43">
        <v>28</v>
      </c>
      <c r="I359" s="44">
        <v>1.55</v>
      </c>
      <c r="J359" s="42" t="s">
        <v>324</v>
      </c>
      <c r="K359" s="42" t="s">
        <v>4</v>
      </c>
      <c r="L359" s="42" t="s">
        <v>4</v>
      </c>
      <c r="M359" s="43">
        <f>IF(Tabelle15[[#This Row],[Heizleistung (55° C)]]=0,Tabelle15[[#This Row],[Heizleistung (35° C)]],(Tabelle15[[#This Row],[Heizleistung (35° C)]]+Tabelle15[[#This Row],[Heizleistung (55° C)]])/2)</f>
        <v>28</v>
      </c>
      <c r="N359" s="46">
        <f>IF(OR(Tabelle15[[#This Row],[Etas 35°C]]=0,Tabelle15[[#This Row],[Etas 55°C]]=0),"n.a.",(Tabelle15[[#This Row],[Etas 35°C]]*0.8+Tabelle15[[#This Row],[Etas 55°C]]*0.2)*2.5)</f>
        <v>4.7350000000000003</v>
      </c>
      <c r="O359" s="53">
        <f>IF(Tabelle15[[#This Row],[Etas 55°C]]=0,"n.a.",(5.27-Tabelle15[[#This Row],[80%/20% SCOP]])/Tabelle15[[#This Row],[80%/20% SCOP]])</f>
        <v>0.11298838437169995</v>
      </c>
    </row>
    <row r="360" spans="1:15" ht="20.100000000000001" customHeight="1" x14ac:dyDescent="0.25">
      <c r="A360" s="63"/>
      <c r="B360" s="40">
        <v>16002320</v>
      </c>
      <c r="C360" s="41" t="s">
        <v>6201</v>
      </c>
      <c r="D360" s="41" t="s">
        <v>7854</v>
      </c>
      <c r="E360" s="42" t="s">
        <v>6852</v>
      </c>
      <c r="F360" s="43">
        <v>28.1</v>
      </c>
      <c r="G360" s="44">
        <v>2.0099999999999998</v>
      </c>
      <c r="H360" s="43">
        <v>24.92</v>
      </c>
      <c r="I360" s="44">
        <v>1.42</v>
      </c>
      <c r="J360" s="42" t="s">
        <v>109</v>
      </c>
      <c r="K360" s="42" t="s">
        <v>4</v>
      </c>
      <c r="L360" s="42" t="s">
        <v>4</v>
      </c>
      <c r="M360" s="43">
        <f>IF(Tabelle15[[#This Row],[Heizleistung (55° C)]]=0,Tabelle15[[#This Row],[Heizleistung (35° C)]],(Tabelle15[[#This Row],[Heizleistung (35° C)]]+Tabelle15[[#This Row],[Heizleistung (55° C)]])/2)</f>
        <v>26.51</v>
      </c>
      <c r="N360" s="46">
        <f>IF(OR(Tabelle15[[#This Row],[Etas 35°C]]=0,Tabelle15[[#This Row],[Etas 55°C]]=0),"n.a.",(Tabelle15[[#This Row],[Etas 35°C]]*0.8+Tabelle15[[#This Row],[Etas 55°C]]*0.2)*2.5)</f>
        <v>4.7299999999999995</v>
      </c>
      <c r="O360" s="53">
        <f>IF(Tabelle15[[#This Row],[Etas 55°C]]=0,"n.a.",(5.27-Tabelle15[[#This Row],[80%/20% SCOP]])/Tabelle15[[#This Row],[80%/20% SCOP]])</f>
        <v>0.1141649048625793</v>
      </c>
    </row>
    <row r="361" spans="1:15" ht="20.100000000000001" customHeight="1" x14ac:dyDescent="0.25">
      <c r="A361" s="63"/>
      <c r="B361" s="40">
        <v>16005659</v>
      </c>
      <c r="C361" s="41" t="s">
        <v>1560</v>
      </c>
      <c r="D361" s="41" t="s">
        <v>7003</v>
      </c>
      <c r="E361" s="42" t="s">
        <v>6852</v>
      </c>
      <c r="F361" s="43">
        <v>35</v>
      </c>
      <c r="G361" s="44">
        <v>2.0099999999999998</v>
      </c>
      <c r="H361" s="43">
        <v>32</v>
      </c>
      <c r="I361" s="44">
        <v>1.42</v>
      </c>
      <c r="J361" s="42" t="s">
        <v>109</v>
      </c>
      <c r="K361" s="42" t="s">
        <v>4</v>
      </c>
      <c r="L361" s="42" t="s">
        <v>4</v>
      </c>
      <c r="M361" s="43">
        <f>IF(Tabelle15[[#This Row],[Heizleistung (55° C)]]=0,Tabelle15[[#This Row],[Heizleistung (35° C)]],(Tabelle15[[#This Row],[Heizleistung (35° C)]]+Tabelle15[[#This Row],[Heizleistung (55° C)]])/2)</f>
        <v>33.5</v>
      </c>
      <c r="N361" s="46">
        <f>IF(OR(Tabelle15[[#This Row],[Etas 35°C]]=0,Tabelle15[[#This Row],[Etas 55°C]]=0),"n.a.",(Tabelle15[[#This Row],[Etas 35°C]]*0.8+Tabelle15[[#This Row],[Etas 55°C]]*0.2)*2.5)</f>
        <v>4.7299999999999995</v>
      </c>
      <c r="O361" s="53">
        <f>IF(Tabelle15[[#This Row],[Etas 55°C]]=0,"n.a.",(5.27-Tabelle15[[#This Row],[80%/20% SCOP]])/Tabelle15[[#This Row],[80%/20% SCOP]])</f>
        <v>0.1141649048625793</v>
      </c>
    </row>
    <row r="362" spans="1:15" ht="20.100000000000001" customHeight="1" x14ac:dyDescent="0.25">
      <c r="A362" s="63"/>
      <c r="B362" s="40">
        <v>16003108</v>
      </c>
      <c r="C362" s="41" t="s">
        <v>3044</v>
      </c>
      <c r="D362" s="41" t="s">
        <v>7437</v>
      </c>
      <c r="E362" s="42" t="s">
        <v>6852</v>
      </c>
      <c r="F362" s="43">
        <v>35</v>
      </c>
      <c r="G362" s="44">
        <v>2.0099999999999998</v>
      </c>
      <c r="H362" s="43">
        <v>32</v>
      </c>
      <c r="I362" s="44">
        <v>1.42</v>
      </c>
      <c r="J362" s="42" t="s">
        <v>109</v>
      </c>
      <c r="K362" s="42" t="s">
        <v>4</v>
      </c>
      <c r="L362" s="42" t="s">
        <v>4</v>
      </c>
      <c r="M362" s="43">
        <f>IF(Tabelle15[[#This Row],[Heizleistung (55° C)]]=0,Tabelle15[[#This Row],[Heizleistung (35° C)]],(Tabelle15[[#This Row],[Heizleistung (35° C)]]+Tabelle15[[#This Row],[Heizleistung (55° C)]])/2)</f>
        <v>33.5</v>
      </c>
      <c r="N362" s="46">
        <f>IF(OR(Tabelle15[[#This Row],[Etas 35°C]]=0,Tabelle15[[#This Row],[Etas 55°C]]=0),"n.a.",(Tabelle15[[#This Row],[Etas 35°C]]*0.8+Tabelle15[[#This Row],[Etas 55°C]]*0.2)*2.5)</f>
        <v>4.7299999999999995</v>
      </c>
      <c r="O362" s="53">
        <f>IF(Tabelle15[[#This Row],[Etas 55°C]]=0,"n.a.",(5.27-Tabelle15[[#This Row],[80%/20% SCOP]])/Tabelle15[[#This Row],[80%/20% SCOP]])</f>
        <v>0.1141649048625793</v>
      </c>
    </row>
    <row r="363" spans="1:15" ht="20.100000000000001" customHeight="1" x14ac:dyDescent="0.25">
      <c r="A363" s="63"/>
      <c r="B363" s="40">
        <v>16015009</v>
      </c>
      <c r="C363" s="41" t="s">
        <v>108</v>
      </c>
      <c r="D363" s="41" t="s">
        <v>6856</v>
      </c>
      <c r="E363" s="42" t="s">
        <v>6852</v>
      </c>
      <c r="F363" s="43">
        <v>32.909999999999997</v>
      </c>
      <c r="G363" s="44">
        <v>1.96</v>
      </c>
      <c r="H363" s="43">
        <v>32.1</v>
      </c>
      <c r="I363" s="44">
        <v>1.58</v>
      </c>
      <c r="J363" s="42" t="s">
        <v>109</v>
      </c>
      <c r="K363" s="42" t="s">
        <v>4</v>
      </c>
      <c r="L363" s="42" t="s">
        <v>4</v>
      </c>
      <c r="M363" s="43">
        <f>IF(Tabelle15[[#This Row],[Heizleistung (55° C)]]=0,Tabelle15[[#This Row],[Heizleistung (35° C)]],(Tabelle15[[#This Row],[Heizleistung (35° C)]]+Tabelle15[[#This Row],[Heizleistung (55° C)]])/2)</f>
        <v>32.504999999999995</v>
      </c>
      <c r="N363" s="46">
        <f>IF(OR(Tabelle15[[#This Row],[Etas 35°C]]=0,Tabelle15[[#This Row],[Etas 55°C]]=0),"n.a.",(Tabelle15[[#This Row],[Etas 35°C]]*0.8+Tabelle15[[#This Row],[Etas 55°C]]*0.2)*2.5)</f>
        <v>4.71</v>
      </c>
      <c r="O363" s="53">
        <f>IF(Tabelle15[[#This Row],[Etas 55°C]]=0,"n.a.",(5.27-Tabelle15[[#This Row],[80%/20% SCOP]])/Tabelle15[[#This Row],[80%/20% SCOP]])</f>
        <v>0.11889596602972391</v>
      </c>
    </row>
    <row r="364" spans="1:15" ht="20.100000000000001" customHeight="1" x14ac:dyDescent="0.25">
      <c r="A364" s="63"/>
      <c r="B364" s="40">
        <v>16000527</v>
      </c>
      <c r="C364" s="41" t="s">
        <v>4534</v>
      </c>
      <c r="D364" s="41" t="s">
        <v>7587</v>
      </c>
      <c r="E364" s="42" t="s">
        <v>6852</v>
      </c>
      <c r="F364" s="43">
        <v>28</v>
      </c>
      <c r="G364" s="44">
        <v>1.948</v>
      </c>
      <c r="H364" s="43">
        <v>28</v>
      </c>
      <c r="I364" s="44">
        <v>1.548</v>
      </c>
      <c r="J364" s="42" t="s">
        <v>324</v>
      </c>
      <c r="K364" s="42" t="s">
        <v>4</v>
      </c>
      <c r="L364" s="42" t="s">
        <v>4</v>
      </c>
      <c r="M364" s="43">
        <f>IF(Tabelle15[[#This Row],[Heizleistung (55° C)]]=0,Tabelle15[[#This Row],[Heizleistung (35° C)]],(Tabelle15[[#This Row],[Heizleistung (35° C)]]+Tabelle15[[#This Row],[Heizleistung (55° C)]])/2)</f>
        <v>28</v>
      </c>
      <c r="N364" s="46">
        <f>IF(OR(Tabelle15[[#This Row],[Etas 35°C]]=0,Tabelle15[[#This Row],[Etas 55°C]]=0),"n.a.",(Tabelle15[[#This Row],[Etas 35°C]]*0.8+Tabelle15[[#This Row],[Etas 55°C]]*0.2)*2.5)</f>
        <v>4.67</v>
      </c>
      <c r="O364" s="53">
        <f>IF(Tabelle15[[#This Row],[Etas 55°C]]=0,"n.a.",(5.27-Tabelle15[[#This Row],[80%/20% SCOP]])/Tabelle15[[#This Row],[80%/20% SCOP]])</f>
        <v>0.12847965738758022</v>
      </c>
    </row>
    <row r="365" spans="1:15" ht="20.100000000000001" customHeight="1" x14ac:dyDescent="0.25">
      <c r="A365" s="63"/>
      <c r="B365" s="40">
        <v>16000953</v>
      </c>
      <c r="C365" s="41" t="s">
        <v>4739</v>
      </c>
      <c r="D365" s="41" t="s">
        <v>7652</v>
      </c>
      <c r="E365" s="42" t="s">
        <v>6852</v>
      </c>
      <c r="F365" s="43">
        <v>28.62</v>
      </c>
      <c r="G365" s="44">
        <v>1.9359999999999999</v>
      </c>
      <c r="H365" s="43">
        <v>29.42</v>
      </c>
      <c r="I365" s="44">
        <v>1.552</v>
      </c>
      <c r="J365" s="42" t="s">
        <v>109</v>
      </c>
      <c r="K365" s="42" t="s">
        <v>4</v>
      </c>
      <c r="L365" s="42" t="s">
        <v>4</v>
      </c>
      <c r="M365" s="43">
        <f>IF(Tabelle15[[#This Row],[Heizleistung (55° C)]]=0,Tabelle15[[#This Row],[Heizleistung (35° C)]],(Tabelle15[[#This Row],[Heizleistung (35° C)]]+Tabelle15[[#This Row],[Heizleistung (55° C)]])/2)</f>
        <v>29.020000000000003</v>
      </c>
      <c r="N365" s="46">
        <f>IF(OR(Tabelle15[[#This Row],[Etas 35°C]]=0,Tabelle15[[#This Row],[Etas 55°C]]=0),"n.a.",(Tabelle15[[#This Row],[Etas 35°C]]*0.8+Tabelle15[[#This Row],[Etas 55°C]]*0.2)*2.5)</f>
        <v>4.6479999999999997</v>
      </c>
      <c r="O365" s="53">
        <f>IF(Tabelle15[[#This Row],[Etas 55°C]]=0,"n.a.",(5.27-Tabelle15[[#This Row],[80%/20% SCOP]])/Tabelle15[[#This Row],[80%/20% SCOP]])</f>
        <v>0.13382099827882959</v>
      </c>
    </row>
    <row r="366" spans="1:15" ht="20.100000000000001" customHeight="1" x14ac:dyDescent="0.25">
      <c r="A366" s="63"/>
      <c r="B366" s="40">
        <v>16009105</v>
      </c>
      <c r="C366" s="41" t="s">
        <v>6671</v>
      </c>
      <c r="D366" s="41" t="s">
        <v>7945</v>
      </c>
      <c r="E366" s="42" t="s">
        <v>6852</v>
      </c>
      <c r="F366" s="43">
        <v>28.62</v>
      </c>
      <c r="G366" s="44">
        <v>1.9359999999999999</v>
      </c>
      <c r="H366" s="43">
        <v>29.42</v>
      </c>
      <c r="I366" s="44">
        <v>1.552</v>
      </c>
      <c r="J366" s="42" t="s">
        <v>109</v>
      </c>
      <c r="K366" s="42" t="s">
        <v>4</v>
      </c>
      <c r="L366" s="42" t="s">
        <v>4</v>
      </c>
      <c r="M366" s="43">
        <f>IF(Tabelle15[[#This Row],[Heizleistung (55° C)]]=0,Tabelle15[[#This Row],[Heizleistung (35° C)]],(Tabelle15[[#This Row],[Heizleistung (35° C)]]+Tabelle15[[#This Row],[Heizleistung (55° C)]])/2)</f>
        <v>29.020000000000003</v>
      </c>
      <c r="N366" s="46">
        <f>IF(OR(Tabelle15[[#This Row],[Etas 35°C]]=0,Tabelle15[[#This Row],[Etas 55°C]]=0),"n.a.",(Tabelle15[[#This Row],[Etas 35°C]]*0.8+Tabelle15[[#This Row],[Etas 55°C]]*0.2)*2.5)</f>
        <v>4.6479999999999997</v>
      </c>
      <c r="O366" s="53">
        <f>IF(Tabelle15[[#This Row],[Etas 55°C]]=0,"n.a.",(5.27-Tabelle15[[#This Row],[80%/20% SCOP]])/Tabelle15[[#This Row],[80%/20% SCOP]])</f>
        <v>0.13382099827882959</v>
      </c>
    </row>
    <row r="367" spans="1:15" ht="20.100000000000001" customHeight="1" x14ac:dyDescent="0.25">
      <c r="A367" s="63"/>
      <c r="B367" s="40">
        <v>16009928</v>
      </c>
      <c r="C367" s="41" t="s">
        <v>1657</v>
      </c>
      <c r="D367" s="41" t="s">
        <v>7253</v>
      </c>
      <c r="E367" s="42" t="s">
        <v>6852</v>
      </c>
      <c r="F367" s="43">
        <v>29</v>
      </c>
      <c r="G367" s="44">
        <v>1.92</v>
      </c>
      <c r="H367" s="43">
        <v>25</v>
      </c>
      <c r="I367" s="44">
        <v>1.55</v>
      </c>
      <c r="J367" s="42" t="s">
        <v>324</v>
      </c>
      <c r="K367" s="42" t="s">
        <v>4</v>
      </c>
      <c r="L367" s="42" t="s">
        <v>4</v>
      </c>
      <c r="M367" s="43">
        <f>IF(Tabelle15[[#This Row],[Heizleistung (55° C)]]=0,Tabelle15[[#This Row],[Heizleistung (35° C)]],(Tabelle15[[#This Row],[Heizleistung (35° C)]]+Tabelle15[[#This Row],[Heizleistung (55° C)]])/2)</f>
        <v>27</v>
      </c>
      <c r="N367" s="46">
        <f>IF(OR(Tabelle15[[#This Row],[Etas 35°C]]=0,Tabelle15[[#This Row],[Etas 55°C]]=0),"n.a.",(Tabelle15[[#This Row],[Etas 35°C]]*0.8+Tabelle15[[#This Row],[Etas 55°C]]*0.2)*2.5)</f>
        <v>4.6150000000000002</v>
      </c>
      <c r="O367" s="53">
        <f>IF(Tabelle15[[#This Row],[Etas 55°C]]=0,"n.a.",(5.27-Tabelle15[[#This Row],[80%/20% SCOP]])/Tabelle15[[#This Row],[80%/20% SCOP]])</f>
        <v>0.14192849404116994</v>
      </c>
    </row>
    <row r="368" spans="1:15" ht="20.100000000000001" customHeight="1" x14ac:dyDescent="0.25">
      <c r="A368" s="63"/>
      <c r="B368" s="40">
        <v>16006752</v>
      </c>
      <c r="C368" s="41" t="s">
        <v>2802</v>
      </c>
      <c r="D368" s="41" t="s">
        <v>7390</v>
      </c>
      <c r="E368" s="42" t="s">
        <v>6852</v>
      </c>
      <c r="F368" s="43">
        <v>28</v>
      </c>
      <c r="G368" s="44">
        <v>1.85</v>
      </c>
      <c r="H368" s="43">
        <v>28</v>
      </c>
      <c r="I368" s="44">
        <v>1.43</v>
      </c>
      <c r="J368" s="42" t="s">
        <v>324</v>
      </c>
      <c r="K368" s="42" t="s">
        <v>4</v>
      </c>
      <c r="L368" s="42" t="s">
        <v>15</v>
      </c>
      <c r="M368" s="43">
        <f>IF(Tabelle15[[#This Row],[Heizleistung (55° C)]]=0,Tabelle15[[#This Row],[Heizleistung (35° C)]],(Tabelle15[[#This Row],[Heizleistung (35° C)]]+Tabelle15[[#This Row],[Heizleistung (55° C)]])/2)</f>
        <v>28</v>
      </c>
      <c r="N368" s="46">
        <f>IF(OR(Tabelle15[[#This Row],[Etas 35°C]]=0,Tabelle15[[#This Row],[Etas 55°C]]=0),"n.a.",(Tabelle15[[#This Row],[Etas 35°C]]*0.8+Tabelle15[[#This Row],[Etas 55°C]]*0.2)*2.5)</f>
        <v>4.4150000000000009</v>
      </c>
      <c r="O368" s="53">
        <f>IF(Tabelle15[[#This Row],[Etas 55°C]]=0,"n.a.",(5.27-Tabelle15[[#This Row],[80%/20% SCOP]])/Tabelle15[[#This Row],[80%/20% SCOP]])</f>
        <v>0.19365798414496002</v>
      </c>
    </row>
    <row r="369" spans="1:15" ht="20.100000000000001" customHeight="1" x14ac:dyDescent="0.25">
      <c r="A369" s="63"/>
      <c r="B369" s="40">
        <v>16007409</v>
      </c>
      <c r="C369" s="41" t="s">
        <v>2855</v>
      </c>
      <c r="D369" s="41" t="s">
        <v>7404</v>
      </c>
      <c r="E369" s="42" t="s">
        <v>6852</v>
      </c>
      <c r="F369" s="43">
        <v>28</v>
      </c>
      <c r="G369" s="44">
        <v>1.85</v>
      </c>
      <c r="H369" s="43">
        <v>28</v>
      </c>
      <c r="I369" s="44">
        <v>1.43</v>
      </c>
      <c r="J369" s="42" t="s">
        <v>324</v>
      </c>
      <c r="K369" s="42" t="s">
        <v>4</v>
      </c>
      <c r="L369" s="42" t="s">
        <v>4</v>
      </c>
      <c r="M369" s="43">
        <f>IF(Tabelle15[[#This Row],[Heizleistung (55° C)]]=0,Tabelle15[[#This Row],[Heizleistung (35° C)]],(Tabelle15[[#This Row],[Heizleistung (35° C)]]+Tabelle15[[#This Row],[Heizleistung (55° C)]])/2)</f>
        <v>28</v>
      </c>
      <c r="N369" s="46">
        <f>IF(OR(Tabelle15[[#This Row],[Etas 35°C]]=0,Tabelle15[[#This Row],[Etas 55°C]]=0),"n.a.",(Tabelle15[[#This Row],[Etas 35°C]]*0.8+Tabelle15[[#This Row],[Etas 55°C]]*0.2)*2.5)</f>
        <v>4.4150000000000009</v>
      </c>
      <c r="O369" s="53">
        <f>IF(Tabelle15[[#This Row],[Etas 55°C]]=0,"n.a.",(5.27-Tabelle15[[#This Row],[80%/20% SCOP]])/Tabelle15[[#This Row],[80%/20% SCOP]])</f>
        <v>0.19365798414496002</v>
      </c>
    </row>
    <row r="370" spans="1:15" ht="20.100000000000001" customHeight="1" x14ac:dyDescent="0.25">
      <c r="A370" s="63"/>
      <c r="B370" s="40">
        <v>16000497</v>
      </c>
      <c r="C370" s="41" t="s">
        <v>4534</v>
      </c>
      <c r="D370" s="41" t="s">
        <v>7607</v>
      </c>
      <c r="E370" s="42" t="s">
        <v>6852</v>
      </c>
      <c r="F370" s="43">
        <v>28</v>
      </c>
      <c r="G370" s="44">
        <v>1.85</v>
      </c>
      <c r="H370" s="43">
        <v>28</v>
      </c>
      <c r="I370" s="44">
        <v>1.43</v>
      </c>
      <c r="J370" s="42" t="s">
        <v>324</v>
      </c>
      <c r="K370" s="42" t="s">
        <v>4</v>
      </c>
      <c r="L370" s="42" t="s">
        <v>4</v>
      </c>
      <c r="M370" s="43">
        <f>IF(Tabelle15[[#This Row],[Heizleistung (55° C)]]=0,Tabelle15[[#This Row],[Heizleistung (35° C)]],(Tabelle15[[#This Row],[Heizleistung (35° C)]]+Tabelle15[[#This Row],[Heizleistung (55° C)]])/2)</f>
        <v>28</v>
      </c>
      <c r="N370" s="46">
        <f>IF(OR(Tabelle15[[#This Row],[Etas 35°C]]=0,Tabelle15[[#This Row],[Etas 55°C]]=0),"n.a.",(Tabelle15[[#This Row],[Etas 35°C]]*0.8+Tabelle15[[#This Row],[Etas 55°C]]*0.2)*2.5)</f>
        <v>4.4150000000000009</v>
      </c>
      <c r="O370" s="53">
        <f>IF(Tabelle15[[#This Row],[Etas 55°C]]=0,"n.a.",(5.27-Tabelle15[[#This Row],[80%/20% SCOP]])/Tabelle15[[#This Row],[80%/20% SCOP]])</f>
        <v>0.19365798414496002</v>
      </c>
    </row>
    <row r="371" spans="1:15" ht="20.100000000000001" customHeight="1" x14ac:dyDescent="0.25">
      <c r="A371" s="63"/>
      <c r="B371" s="47">
        <v>16016275</v>
      </c>
      <c r="C371" s="48" t="s">
        <v>5081</v>
      </c>
      <c r="D371" s="48" t="s">
        <v>7689</v>
      </c>
      <c r="E371" s="49" t="s">
        <v>6852</v>
      </c>
      <c r="F371" s="50">
        <v>33</v>
      </c>
      <c r="G371" s="51">
        <v>1.8140000000000001</v>
      </c>
      <c r="H371" s="50">
        <v>29.7</v>
      </c>
      <c r="I371" s="51">
        <v>1.403</v>
      </c>
      <c r="J371" s="49" t="s">
        <v>3166</v>
      </c>
      <c r="K371" s="49" t="s">
        <v>4</v>
      </c>
      <c r="L371" s="49" t="s">
        <v>4</v>
      </c>
      <c r="M371" s="50">
        <f>IF(Tabelle15[[#This Row],[Heizleistung (55° C)]]=0,Tabelle15[[#This Row],[Heizleistung (35° C)]],(Tabelle15[[#This Row],[Heizleistung (35° C)]]+Tabelle15[[#This Row],[Heizleistung (55° C)]])/2)</f>
        <v>31.35</v>
      </c>
      <c r="N371" s="52">
        <f>IF(OR(Tabelle15[[#This Row],[Etas 35°C]]=0,Tabelle15[[#This Row],[Etas 55°C]]=0),"n.a.",(Tabelle15[[#This Row],[Etas 35°C]]*0.8+Tabelle15[[#This Row],[Etas 55°C]]*0.2)*2.5)</f>
        <v>4.3295000000000003</v>
      </c>
      <c r="O371" s="55">
        <f>IF(Tabelle15[[#This Row],[Etas 55°C]]=0,"n.a.",(5.27-Tabelle15[[#This Row],[80%/20% SCOP]])/Tabelle15[[#This Row],[80%/20% SCOP]])</f>
        <v>0.21723062709319763</v>
      </c>
    </row>
  </sheetData>
  <mergeCells count="8">
    <mergeCell ref="A309:A328"/>
    <mergeCell ref="A332:A371"/>
    <mergeCell ref="A1:A34"/>
    <mergeCell ref="A38:A86"/>
    <mergeCell ref="A90:A135"/>
    <mergeCell ref="A139:A204"/>
    <mergeCell ref="A208:A255"/>
    <mergeCell ref="A259:A305"/>
  </mergeCells>
  <pageMargins left="0.7" right="0.7" top="0.78740157499999996" bottom="0.78740157499999996" header="0.3" footer="0.3"/>
  <tableParts count="8">
    <tablePart r:id="rId1"/>
    <tablePart r:id="rId2"/>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Luft-Wasser-WPs</vt:lpstr>
      <vt:lpstr>Rangreihe Luft-W</vt:lpstr>
      <vt:lpstr>Sole-Wasser-WPs</vt:lpstr>
      <vt:lpstr>Rangreihe Sole-W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Falko Schling</dc:creator>
  <cp:lastModifiedBy>Falko Schling</cp:lastModifiedBy>
  <dcterms:created xsi:type="dcterms:W3CDTF">2026-02-23T09:02:59Z</dcterms:created>
  <dcterms:modified xsi:type="dcterms:W3CDTF">2026-02-26T07:56:20Z</dcterms:modified>
</cp:coreProperties>
</file>